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defaultThemeVersion="124226"/>
  <bookViews>
    <workbookView xWindow="-165" yWindow="-150" windowWidth="25305" windowHeight="13080"/>
  </bookViews>
  <sheets>
    <sheet name="LGA Selector" sheetId="2" r:id="rId1"/>
    <sheet name="Size of Industry" sheetId="13" r:id="rId2"/>
    <sheet name="Employment" sheetId="15" r:id="rId3"/>
    <sheet name="LGA Sub Regions" sheetId="3" r:id="rId4"/>
    <sheet name="Tables" sheetId="7" state="hidden" r:id="rId5"/>
    <sheet name="DropDown Selection" sheetId="9" state="hidden" r:id="rId6"/>
  </sheets>
  <definedNames>
    <definedName name="_xlnm._FilterDatabase" localSheetId="4" hidden="1">Tables!$DD$1:$DK$1729</definedName>
    <definedName name="Crop_Sel_Display">OFFSET('LGA Selector'!$A$11,0,0,COUNTA('LGA Selector'!$B:$B)+10,COLUMN('LGA Selector'!$L$11))</definedName>
    <definedName name="Crop_Totals">OFFSET('LGA Selector'!$Y$11,0,0,COUNTA('LGA Selector'!$B:$B)+10,COLUMN('LGA Selector'!$AF$11)-COLUMN('LGA Selector'!$Y$11)+1)</definedName>
    <definedName name="Details_Crop">OFFSET(Tables!$AH$3,0,0,COUNTA(Tables!$AH:$AH),(COLUMN(Tables!$AS$3)-COLUMN(Tables!$AH$1))+1)</definedName>
    <definedName name="LGA">Tables!$L$3:$L$196</definedName>
    <definedName name="SD_CropTotals">OFFSET(Tables!$DZ$2,0,0,COUNTA(Tables!$DZ:$DZ),COLUMN(Tables!$FB$2)-COLUMN(Tables!$DZ$2)+1)</definedName>
    <definedName name="Selection_BenchMark">'DropDown Selection'!$F$3</definedName>
    <definedName name="Selection_Made">'DropDown Selection'!$C$3</definedName>
    <definedName name="Tbl_DropDownDisplay">OFFSET('DropDown Selection'!$J$4,0,0,COUNTA('DropDown Selection'!$J:$J)-3,1)</definedName>
    <definedName name="Tbl_DropDownList">OFFSET('DropDown Selection'!$J$4,0,0,COUNTA('DropDown Selection'!$J:$J)-2,5)</definedName>
    <definedName name="TBL_Multipliers_AG">Tables!$C$3</definedName>
    <definedName name="TBL_Multipliers_Emp">Tables!$C$4</definedName>
    <definedName name="Tbl_Names_Group">OFFSET('DropDown Selection'!$R$4,0,0,COUNTA('DropDown Selection'!$R:$R),2)</definedName>
    <definedName name="TBL_Names_LGA">OFFSET(Tables!$L$3,0,0,COUNTA(Tables!$L:$L),6)</definedName>
    <definedName name="Tbl_Names_SD">OFFSET(Tables!$H$3,0,0,COUNTA(Tables!$H:$H),3)</definedName>
    <definedName name="Tbl_Names_State">OFFSET(Tables!$E$3,0,0,COUNTA(Tables!$E:$E),2)</definedName>
    <definedName name="Tbl_Password">Tables!$C$6</definedName>
  </definedNames>
  <calcPr calcId="145621" calcOnSave="0"/>
</workbook>
</file>

<file path=xl/calcChain.xml><?xml version="1.0" encoding="utf-8"?>
<calcChain xmlns="http://schemas.openxmlformats.org/spreadsheetml/2006/main">
  <c r="C11" i="9" l="1"/>
  <c r="C10" i="9" s="1"/>
  <c r="AS163" i="15"/>
  <c r="AS162" i="15"/>
  <c r="AS161" i="15"/>
  <c r="AS160" i="15"/>
  <c r="AS159" i="15"/>
  <c r="AS158" i="15"/>
  <c r="AS157" i="15"/>
  <c r="AS156" i="15"/>
  <c r="AS155" i="15"/>
  <c r="AS154" i="15"/>
  <c r="AS153" i="15"/>
  <c r="AS152" i="15"/>
  <c r="AS151" i="15"/>
  <c r="AS150" i="15"/>
  <c r="AS149" i="15"/>
  <c r="AS148" i="15"/>
  <c r="AS147" i="15"/>
  <c r="AS146" i="15"/>
  <c r="AS145" i="15"/>
  <c r="AS144" i="15"/>
  <c r="AS143" i="15"/>
  <c r="AS142" i="15"/>
  <c r="AS141" i="15"/>
  <c r="AS140" i="15"/>
  <c r="AS139" i="15"/>
  <c r="AS138" i="15"/>
  <c r="AS137" i="15"/>
  <c r="AS136" i="15"/>
  <c r="AS135" i="15"/>
  <c r="AS134" i="15"/>
  <c r="AS133" i="15"/>
  <c r="AS132" i="15"/>
  <c r="AS131" i="15"/>
  <c r="AS130" i="15"/>
  <c r="AS129" i="15"/>
  <c r="AS128" i="15"/>
  <c r="AS127" i="15"/>
  <c r="AS126" i="15"/>
  <c r="AS125" i="15"/>
  <c r="AS124" i="15"/>
  <c r="AS123" i="15"/>
  <c r="AS122" i="15"/>
  <c r="AS121" i="15"/>
  <c r="AS120" i="15"/>
  <c r="AS119" i="15"/>
  <c r="AS118" i="15"/>
  <c r="AS117" i="15"/>
  <c r="AS116" i="15"/>
  <c r="AS115" i="15"/>
  <c r="AS114" i="15"/>
  <c r="AS113" i="15"/>
  <c r="AS112" i="15"/>
  <c r="AS111" i="15"/>
  <c r="AS110" i="15"/>
  <c r="AS109" i="15"/>
  <c r="AS108" i="15"/>
  <c r="AS107" i="15"/>
  <c r="AS106" i="15"/>
  <c r="AS105" i="15"/>
  <c r="AS104" i="15"/>
  <c r="AS103" i="15"/>
  <c r="AS102" i="15"/>
  <c r="AS101" i="15"/>
  <c r="AS100" i="15"/>
  <c r="AS99" i="15"/>
  <c r="AS98" i="15"/>
  <c r="AS97" i="15"/>
  <c r="AS96" i="15"/>
  <c r="AS95" i="15"/>
  <c r="AS94" i="15"/>
  <c r="AS93" i="15"/>
  <c r="AS92" i="15"/>
  <c r="AS91" i="15"/>
  <c r="AS90" i="15"/>
  <c r="AS89" i="15"/>
  <c r="AS88" i="15"/>
  <c r="AS87" i="15"/>
  <c r="AS86" i="15"/>
  <c r="AS85" i="15"/>
  <c r="AS84" i="15"/>
  <c r="AS83" i="15"/>
  <c r="AS82" i="15"/>
  <c r="AS81" i="15"/>
  <c r="AS80" i="15"/>
  <c r="AS79" i="15"/>
  <c r="AS78" i="15"/>
  <c r="AS77" i="15"/>
  <c r="AS76" i="15"/>
  <c r="AS75" i="15"/>
  <c r="AS74" i="15"/>
  <c r="AS73" i="15"/>
  <c r="AS72" i="15"/>
  <c r="AS71" i="15"/>
  <c r="AS70" i="15"/>
  <c r="AS69" i="15"/>
  <c r="AS68" i="15"/>
  <c r="AS67" i="15"/>
  <c r="AS66" i="15"/>
  <c r="AS65" i="15"/>
  <c r="AS64" i="15"/>
  <c r="AS63" i="15"/>
  <c r="AS62" i="15"/>
  <c r="AS61" i="15"/>
  <c r="AS60" i="15"/>
  <c r="AS59" i="15"/>
  <c r="AS58" i="15"/>
  <c r="AS57" i="15"/>
  <c r="AS56" i="15"/>
  <c r="AS55" i="15"/>
  <c r="AS54" i="15"/>
  <c r="AS53" i="15"/>
  <c r="AS52" i="15"/>
  <c r="AS51" i="15"/>
  <c r="AS50" i="15"/>
  <c r="AS49" i="15"/>
  <c r="AS48" i="15"/>
  <c r="AS47" i="15"/>
  <c r="AS46" i="15"/>
  <c r="AS45" i="15"/>
  <c r="AS44" i="15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10" i="15"/>
  <c r="AS9" i="15"/>
  <c r="AS8" i="15"/>
  <c r="AS7" i="15"/>
  <c r="F11" i="9"/>
  <c r="F5" i="9" s="1"/>
  <c r="C4" i="9"/>
  <c r="M2" i="13" s="1"/>
  <c r="N2" i="13" s="1"/>
  <c r="J27" i="13"/>
  <c r="C6" i="9"/>
  <c r="C12" i="9" s="1"/>
  <c r="K4" i="13" s="1"/>
  <c r="K2" i="13"/>
  <c r="J25" i="13"/>
  <c r="DY194" i="7"/>
  <c r="DX194" i="7"/>
  <c r="DZ194" i="7" s="1"/>
  <c r="DY193" i="7"/>
  <c r="DX193" i="7"/>
  <c r="DY192" i="7"/>
  <c r="DX192" i="7"/>
  <c r="DZ191" i="7"/>
  <c r="DY191" i="7"/>
  <c r="DX191" i="7"/>
  <c r="DY190" i="7"/>
  <c r="DX190" i="7"/>
  <c r="DY189" i="7"/>
  <c r="DX189" i="7"/>
  <c r="DZ189" i="7" s="1"/>
  <c r="DZ188" i="7"/>
  <c r="DY188" i="7"/>
  <c r="DX188" i="7"/>
  <c r="DY187" i="7"/>
  <c r="DZ187" i="7" s="1"/>
  <c r="DX187" i="7"/>
  <c r="DY186" i="7"/>
  <c r="DX186" i="7"/>
  <c r="DZ185" i="7"/>
  <c r="DY185" i="7"/>
  <c r="DX185" i="7"/>
  <c r="DY184" i="7"/>
  <c r="DX184" i="7"/>
  <c r="DY183" i="7"/>
  <c r="DZ183" i="7" s="1"/>
  <c r="DX183" i="7"/>
  <c r="DZ182" i="7"/>
  <c r="DY182" i="7"/>
  <c r="DX182" i="7"/>
  <c r="DY181" i="7"/>
  <c r="DZ181" i="7" s="1"/>
  <c r="DX181" i="7"/>
  <c r="DY180" i="7"/>
  <c r="DX180" i="7"/>
  <c r="DZ180" i="7" s="1"/>
  <c r="DY179" i="7"/>
  <c r="DZ179" i="7" s="1"/>
  <c r="DX179" i="7"/>
  <c r="DY178" i="7"/>
  <c r="DX178" i="7"/>
  <c r="DZ178" i="7" s="1"/>
  <c r="DY177" i="7"/>
  <c r="DX177" i="7"/>
  <c r="DZ177" i="7" s="1"/>
  <c r="DY176" i="7"/>
  <c r="DZ176" i="7" s="1"/>
  <c r="DX176" i="7"/>
  <c r="DY175" i="7"/>
  <c r="DZ175" i="7" s="1"/>
  <c r="DX175" i="7"/>
  <c r="DY174" i="7"/>
  <c r="DX174" i="7"/>
  <c r="DZ173" i="7"/>
  <c r="DY173" i="7"/>
  <c r="DX173" i="7"/>
  <c r="DY172" i="7"/>
  <c r="DZ172" i="7" s="1"/>
  <c r="DX172" i="7"/>
  <c r="DY171" i="7"/>
  <c r="DZ171" i="7" s="1"/>
  <c r="DX171" i="7"/>
  <c r="DY170" i="7"/>
  <c r="DZ170" i="7" s="1"/>
  <c r="DX170" i="7"/>
  <c r="DZ169" i="7"/>
  <c r="DY169" i="7"/>
  <c r="DX169" i="7"/>
  <c r="DY168" i="7"/>
  <c r="DZ168" i="7"/>
  <c r="DX168" i="7"/>
  <c r="DY167" i="7"/>
  <c r="DX167" i="7"/>
  <c r="DZ167" i="7" s="1"/>
  <c r="DY166" i="7"/>
  <c r="DZ166" i="7" s="1"/>
  <c r="DX166" i="7"/>
  <c r="DY165" i="7"/>
  <c r="DX165" i="7"/>
  <c r="DZ165" i="7" s="1"/>
  <c r="DZ164" i="7"/>
  <c r="DY164" i="7"/>
  <c r="DX164" i="7"/>
  <c r="DZ163" i="7"/>
  <c r="DY163" i="7"/>
  <c r="DX163" i="7"/>
  <c r="DY162" i="7"/>
  <c r="DX162" i="7"/>
  <c r="DY161" i="7"/>
  <c r="DX161" i="7"/>
  <c r="DZ161" i="7" s="1"/>
  <c r="DY160" i="7"/>
  <c r="DZ160" i="7" s="1"/>
  <c r="DX160" i="7"/>
  <c r="DY159" i="7"/>
  <c r="DZ159" i="7" s="1"/>
  <c r="DX159" i="7"/>
  <c r="DY158" i="7"/>
  <c r="DX158" i="7"/>
  <c r="DZ157" i="7"/>
  <c r="DY157" i="7"/>
  <c r="DX157" i="7"/>
  <c r="DY156" i="7"/>
  <c r="DZ156" i="7" s="1"/>
  <c r="DX156" i="7"/>
  <c r="DY155" i="7"/>
  <c r="DZ155" i="7" s="1"/>
  <c r="DX155" i="7"/>
  <c r="DY154" i="7"/>
  <c r="DZ154" i="7" s="1"/>
  <c r="DX154" i="7"/>
  <c r="DZ153" i="7"/>
  <c r="DY153" i="7"/>
  <c r="DX153" i="7"/>
  <c r="DY152" i="7"/>
  <c r="DZ152" i="7"/>
  <c r="DX152" i="7"/>
  <c r="DY151" i="7"/>
  <c r="DX151" i="7"/>
  <c r="DZ151" i="7" s="1"/>
  <c r="DY150" i="7"/>
  <c r="DZ150" i="7" s="1"/>
  <c r="DX150" i="7"/>
  <c r="DY149" i="7"/>
  <c r="DX149" i="7"/>
  <c r="DZ149" i="7" s="1"/>
  <c r="DZ148" i="7"/>
  <c r="DY148" i="7"/>
  <c r="DX148" i="7"/>
  <c r="DZ147" i="7"/>
  <c r="DY147" i="7"/>
  <c r="DX147" i="7"/>
  <c r="DY146" i="7"/>
  <c r="DX146" i="7"/>
  <c r="DY145" i="7"/>
  <c r="DX145" i="7"/>
  <c r="DZ145" i="7" s="1"/>
  <c r="DY144" i="7"/>
  <c r="DZ144" i="7" s="1"/>
  <c r="DX144" i="7"/>
  <c r="DY143" i="7"/>
  <c r="DZ143" i="7" s="1"/>
  <c r="DX143" i="7"/>
  <c r="DY142" i="7"/>
  <c r="DX142" i="7"/>
  <c r="DZ141" i="7"/>
  <c r="DY141" i="7"/>
  <c r="DX141" i="7"/>
  <c r="DY140" i="7"/>
  <c r="DZ140" i="7" s="1"/>
  <c r="DX140" i="7"/>
  <c r="DY139" i="7"/>
  <c r="DZ139" i="7" s="1"/>
  <c r="DX139" i="7"/>
  <c r="DY138" i="7"/>
  <c r="DZ138" i="7" s="1"/>
  <c r="DX138" i="7"/>
  <c r="DZ137" i="7"/>
  <c r="DY137" i="7"/>
  <c r="DX137" i="7"/>
  <c r="DY136" i="7"/>
  <c r="DZ136" i="7"/>
  <c r="DX136" i="7"/>
  <c r="DY135" i="7"/>
  <c r="DX135" i="7"/>
  <c r="DZ135" i="7" s="1"/>
  <c r="DY134" i="7"/>
  <c r="DZ134" i="7" s="1"/>
  <c r="DX134" i="7"/>
  <c r="DY133" i="7"/>
  <c r="DX133" i="7"/>
  <c r="DZ133" i="7" s="1"/>
  <c r="DZ132" i="7"/>
  <c r="DY132" i="7"/>
  <c r="DX132" i="7"/>
  <c r="DZ131" i="7"/>
  <c r="DY131" i="7"/>
  <c r="DX131" i="7"/>
  <c r="DY130" i="7"/>
  <c r="DX130" i="7"/>
  <c r="DY129" i="7"/>
  <c r="DX129" i="7"/>
  <c r="DZ129" i="7" s="1"/>
  <c r="DY128" i="7"/>
  <c r="DZ128" i="7" s="1"/>
  <c r="DX128" i="7"/>
  <c r="DY127" i="7"/>
  <c r="DZ127" i="7" s="1"/>
  <c r="DX127" i="7"/>
  <c r="DY126" i="7"/>
  <c r="DX126" i="7"/>
  <c r="DZ125" i="7"/>
  <c r="DY125" i="7"/>
  <c r="DX125" i="7"/>
  <c r="DY124" i="7"/>
  <c r="DZ124" i="7" s="1"/>
  <c r="DX124" i="7"/>
  <c r="DY123" i="7"/>
  <c r="DZ123" i="7" s="1"/>
  <c r="DX123" i="7"/>
  <c r="DY122" i="7"/>
  <c r="DZ122" i="7" s="1"/>
  <c r="DX122" i="7"/>
  <c r="DZ121" i="7"/>
  <c r="DY121" i="7"/>
  <c r="DX121" i="7"/>
  <c r="DY120" i="7"/>
  <c r="DZ120" i="7"/>
  <c r="DX120" i="7"/>
  <c r="DY119" i="7"/>
  <c r="DX119" i="7"/>
  <c r="DZ119" i="7" s="1"/>
  <c r="DY118" i="7"/>
  <c r="DZ118" i="7" s="1"/>
  <c r="DX118" i="7"/>
  <c r="DY117" i="7"/>
  <c r="DX117" i="7"/>
  <c r="DZ117" i="7" s="1"/>
  <c r="DZ116" i="7"/>
  <c r="DY116" i="7"/>
  <c r="DX116" i="7"/>
  <c r="DZ115" i="7"/>
  <c r="DY115" i="7"/>
  <c r="DX115" i="7"/>
  <c r="DY114" i="7"/>
  <c r="DX114" i="7"/>
  <c r="DY113" i="7"/>
  <c r="DX113" i="7"/>
  <c r="DZ113" i="7" s="1"/>
  <c r="DY112" i="7"/>
  <c r="DZ112" i="7" s="1"/>
  <c r="DX112" i="7"/>
  <c r="DY111" i="7"/>
  <c r="DZ111" i="7" s="1"/>
  <c r="DX111" i="7"/>
  <c r="DY110" i="7"/>
  <c r="DX110" i="7"/>
  <c r="DZ109" i="7"/>
  <c r="DY109" i="7"/>
  <c r="DX109" i="7"/>
  <c r="DY108" i="7"/>
  <c r="DZ108" i="7" s="1"/>
  <c r="DX108" i="7"/>
  <c r="DY107" i="7"/>
  <c r="DZ107" i="7" s="1"/>
  <c r="DX107" i="7"/>
  <c r="DY106" i="7"/>
  <c r="DZ106" i="7" s="1"/>
  <c r="DX106" i="7"/>
  <c r="DZ105" i="7"/>
  <c r="DY105" i="7"/>
  <c r="DX105" i="7"/>
  <c r="DY104" i="7"/>
  <c r="DZ104" i="7"/>
  <c r="DX104" i="7"/>
  <c r="DY103" i="7"/>
  <c r="DX103" i="7"/>
  <c r="DZ103" i="7" s="1"/>
  <c r="DY102" i="7"/>
  <c r="DZ102" i="7" s="1"/>
  <c r="DX102" i="7"/>
  <c r="DY101" i="7"/>
  <c r="DX101" i="7"/>
  <c r="DZ101" i="7" s="1"/>
  <c r="DZ100" i="7"/>
  <c r="DY100" i="7"/>
  <c r="DX100" i="7"/>
  <c r="DZ99" i="7"/>
  <c r="DY99" i="7"/>
  <c r="DX99" i="7"/>
  <c r="DY98" i="7"/>
  <c r="DX98" i="7"/>
  <c r="DY97" i="7"/>
  <c r="DX97" i="7"/>
  <c r="DZ97" i="7" s="1"/>
  <c r="DY96" i="7"/>
  <c r="DZ96" i="7" s="1"/>
  <c r="DX96" i="7"/>
  <c r="DY95" i="7"/>
  <c r="DZ95" i="7" s="1"/>
  <c r="DX95" i="7"/>
  <c r="DY94" i="7"/>
  <c r="DX94" i="7"/>
  <c r="DZ93" i="7"/>
  <c r="DY93" i="7"/>
  <c r="DX93" i="7"/>
  <c r="DY92" i="7"/>
  <c r="DZ92" i="7" s="1"/>
  <c r="DX92" i="7"/>
  <c r="DY91" i="7"/>
  <c r="DZ91" i="7" s="1"/>
  <c r="DX91" i="7"/>
  <c r="DY90" i="7"/>
  <c r="DZ90" i="7" s="1"/>
  <c r="DX90" i="7"/>
  <c r="DZ89" i="7"/>
  <c r="DY89" i="7"/>
  <c r="DX89" i="7"/>
  <c r="DY88" i="7"/>
  <c r="DZ88" i="7"/>
  <c r="DX88" i="7"/>
  <c r="DY87" i="7"/>
  <c r="DX87" i="7"/>
  <c r="DZ87" i="7" s="1"/>
  <c r="DY86" i="7"/>
  <c r="DZ86" i="7" s="1"/>
  <c r="DX86" i="7"/>
  <c r="DY85" i="7"/>
  <c r="DX85" i="7"/>
  <c r="DZ85" i="7" s="1"/>
  <c r="DZ84" i="7"/>
  <c r="DY84" i="7"/>
  <c r="DX84" i="7"/>
  <c r="DZ83" i="7"/>
  <c r="DY83" i="7"/>
  <c r="DX83" i="7"/>
  <c r="DY82" i="7"/>
  <c r="DX82" i="7"/>
  <c r="DY81" i="7"/>
  <c r="DX81" i="7"/>
  <c r="DZ81" i="7" s="1"/>
  <c r="DY80" i="7"/>
  <c r="DZ80" i="7" s="1"/>
  <c r="DX80" i="7"/>
  <c r="DY79" i="7"/>
  <c r="DZ79" i="7" s="1"/>
  <c r="DX79" i="7"/>
  <c r="DY78" i="7"/>
  <c r="DX78" i="7"/>
  <c r="DZ77" i="7"/>
  <c r="DY77" i="7"/>
  <c r="DX77" i="7"/>
  <c r="DY76" i="7"/>
  <c r="DZ76" i="7" s="1"/>
  <c r="DX76" i="7"/>
  <c r="DY75" i="7"/>
  <c r="DZ75" i="7" s="1"/>
  <c r="DX75" i="7"/>
  <c r="DY74" i="7"/>
  <c r="DZ74" i="7" s="1"/>
  <c r="DX74" i="7"/>
  <c r="DZ73" i="7"/>
  <c r="DY73" i="7"/>
  <c r="DX73" i="7"/>
  <c r="DY72" i="7"/>
  <c r="DZ72" i="7"/>
  <c r="DX72" i="7"/>
  <c r="DY71" i="7"/>
  <c r="DX71" i="7"/>
  <c r="DZ71" i="7" s="1"/>
  <c r="DY70" i="7"/>
  <c r="DZ70" i="7" s="1"/>
  <c r="DX70" i="7"/>
  <c r="DY69" i="7"/>
  <c r="DX69" i="7"/>
  <c r="DZ69" i="7" s="1"/>
  <c r="DZ68" i="7"/>
  <c r="DY68" i="7"/>
  <c r="DX68" i="7"/>
  <c r="DZ67" i="7"/>
  <c r="DY67" i="7"/>
  <c r="DX67" i="7"/>
  <c r="DY66" i="7"/>
  <c r="DX66" i="7"/>
  <c r="DY65" i="7"/>
  <c r="DX65" i="7"/>
  <c r="DZ65" i="7" s="1"/>
  <c r="DY64" i="7"/>
  <c r="DZ64" i="7" s="1"/>
  <c r="DX64" i="7"/>
  <c r="DY63" i="7"/>
  <c r="DZ63" i="7" s="1"/>
  <c r="DX63" i="7"/>
  <c r="DY62" i="7"/>
  <c r="DX62" i="7"/>
  <c r="DZ61" i="7"/>
  <c r="DY61" i="7"/>
  <c r="DX61" i="7"/>
  <c r="DY60" i="7"/>
  <c r="DZ60" i="7" s="1"/>
  <c r="DX60" i="7"/>
  <c r="DY59" i="7"/>
  <c r="DZ59" i="7" s="1"/>
  <c r="DX59" i="7"/>
  <c r="DY58" i="7"/>
  <c r="DZ58" i="7" s="1"/>
  <c r="DX58" i="7"/>
  <c r="DZ57" i="7"/>
  <c r="DY57" i="7"/>
  <c r="DX57" i="7"/>
  <c r="DY56" i="7"/>
  <c r="DZ56" i="7"/>
  <c r="DX56" i="7"/>
  <c r="DY55" i="7"/>
  <c r="DX55" i="7"/>
  <c r="DZ55" i="7" s="1"/>
  <c r="DY54" i="7"/>
  <c r="DZ54" i="7" s="1"/>
  <c r="DX54" i="7"/>
  <c r="DY53" i="7"/>
  <c r="DX53" i="7"/>
  <c r="DZ53" i="7" s="1"/>
  <c r="DZ52" i="7"/>
  <c r="DY52" i="7"/>
  <c r="DX52" i="7"/>
  <c r="DZ51" i="7"/>
  <c r="DY51" i="7"/>
  <c r="DX51" i="7"/>
  <c r="DY50" i="7"/>
  <c r="DX50" i="7"/>
  <c r="DY49" i="7"/>
  <c r="DX49" i="7"/>
  <c r="DZ49" i="7" s="1"/>
  <c r="DY48" i="7"/>
  <c r="DZ48" i="7" s="1"/>
  <c r="DX48" i="7"/>
  <c r="DY47" i="7"/>
  <c r="DZ47" i="7" s="1"/>
  <c r="DX47" i="7"/>
  <c r="DY46" i="7"/>
  <c r="DX46" i="7"/>
  <c r="DZ45" i="7"/>
  <c r="DY45" i="7"/>
  <c r="DX45" i="7"/>
  <c r="DY44" i="7"/>
  <c r="DZ44" i="7" s="1"/>
  <c r="DX44" i="7"/>
  <c r="DY43" i="7"/>
  <c r="DZ43" i="7" s="1"/>
  <c r="DX43" i="7"/>
  <c r="DY42" i="7"/>
  <c r="DZ42" i="7" s="1"/>
  <c r="DX42" i="7"/>
  <c r="DZ41" i="7"/>
  <c r="DY41" i="7"/>
  <c r="DX41" i="7"/>
  <c r="DY40" i="7"/>
  <c r="DZ40" i="7"/>
  <c r="DX40" i="7"/>
  <c r="DY39" i="7"/>
  <c r="DX39" i="7"/>
  <c r="DZ39" i="7" s="1"/>
  <c r="DY38" i="7"/>
  <c r="DZ38" i="7" s="1"/>
  <c r="DX38" i="7"/>
  <c r="DY37" i="7"/>
  <c r="DX37" i="7"/>
  <c r="DZ37" i="7" s="1"/>
  <c r="DZ36" i="7"/>
  <c r="DY36" i="7"/>
  <c r="DX36" i="7"/>
  <c r="DZ35" i="7"/>
  <c r="DY35" i="7"/>
  <c r="DX35" i="7"/>
  <c r="DY34" i="7"/>
  <c r="DX34" i="7"/>
  <c r="DY33" i="7"/>
  <c r="DX33" i="7"/>
  <c r="DZ33" i="7" s="1"/>
  <c r="DY32" i="7"/>
  <c r="DZ32" i="7" s="1"/>
  <c r="DX32" i="7"/>
  <c r="DY31" i="7"/>
  <c r="DZ31" i="7" s="1"/>
  <c r="DX31" i="7"/>
  <c r="DY30" i="7"/>
  <c r="DX30" i="7"/>
  <c r="DZ29" i="7"/>
  <c r="DY29" i="7"/>
  <c r="DX29" i="7"/>
  <c r="DY28" i="7"/>
  <c r="DZ28" i="7" s="1"/>
  <c r="DX28" i="7"/>
  <c r="DY27" i="7"/>
  <c r="DZ27" i="7" s="1"/>
  <c r="DX27" i="7"/>
  <c r="DY26" i="7"/>
  <c r="DZ26" i="7" s="1"/>
  <c r="DX26" i="7"/>
  <c r="DZ25" i="7"/>
  <c r="DY25" i="7"/>
  <c r="DX25" i="7"/>
  <c r="DY24" i="7"/>
  <c r="DZ24" i="7"/>
  <c r="DX24" i="7"/>
  <c r="DY23" i="7"/>
  <c r="DX23" i="7"/>
  <c r="DZ23" i="7" s="1"/>
  <c r="DY22" i="7"/>
  <c r="DZ22" i="7" s="1"/>
  <c r="DX22" i="7"/>
  <c r="DY21" i="7"/>
  <c r="DX21" i="7"/>
  <c r="DZ21" i="7" s="1"/>
  <c r="DZ20" i="7"/>
  <c r="DY20" i="7"/>
  <c r="DX20" i="7"/>
  <c r="DZ19" i="7"/>
  <c r="DY19" i="7"/>
  <c r="DX19" i="7"/>
  <c r="DY18" i="7"/>
  <c r="DX18" i="7"/>
  <c r="DY17" i="7"/>
  <c r="DX17" i="7"/>
  <c r="DZ17" i="7" s="1"/>
  <c r="DY16" i="7"/>
  <c r="DZ16" i="7" s="1"/>
  <c r="DX16" i="7"/>
  <c r="DY15" i="7"/>
  <c r="DZ15" i="7" s="1"/>
  <c r="DX15" i="7"/>
  <c r="DY14" i="7"/>
  <c r="DX14" i="7"/>
  <c r="DZ13" i="7"/>
  <c r="DY13" i="7"/>
  <c r="DX13" i="7"/>
  <c r="DY12" i="7"/>
  <c r="DZ12" i="7" s="1"/>
  <c r="DX12" i="7"/>
  <c r="DY11" i="7"/>
  <c r="DZ11" i="7" s="1"/>
  <c r="DX11" i="7"/>
  <c r="DY10" i="7"/>
  <c r="DZ10" i="7" s="1"/>
  <c r="DX10" i="7"/>
  <c r="DZ9" i="7"/>
  <c r="DY9" i="7"/>
  <c r="DX9" i="7"/>
  <c r="DY8" i="7"/>
  <c r="DZ8" i="7"/>
  <c r="DX8" i="7"/>
  <c r="DY7" i="7"/>
  <c r="DX7" i="7"/>
  <c r="DZ7" i="7" s="1"/>
  <c r="DY6" i="7"/>
  <c r="DZ6" i="7" s="1"/>
  <c r="DX6" i="7"/>
  <c r="DY5" i="7"/>
  <c r="DX5" i="7"/>
  <c r="DZ5" i="7" s="1"/>
  <c r="DZ4" i="7"/>
  <c r="DY4" i="7"/>
  <c r="DX4" i="7"/>
  <c r="DO3" i="7"/>
  <c r="DM3" i="7"/>
  <c r="DZ184" i="7"/>
  <c r="DZ192" i="7"/>
  <c r="D137" i="2"/>
  <c r="D136" i="2"/>
  <c r="D135" i="2"/>
  <c r="D134" i="2"/>
  <c r="S146" i="2"/>
  <c r="W10" i="2"/>
  <c r="W146" i="2" s="1"/>
  <c r="R146" i="2"/>
  <c r="P146" i="2"/>
  <c r="I146" i="2"/>
  <c r="L146" i="2" s="1"/>
  <c r="H146" i="2"/>
  <c r="E146" i="2"/>
  <c r="F146" i="2"/>
  <c r="S145" i="2"/>
  <c r="W145" i="2"/>
  <c r="R145" i="2"/>
  <c r="P145" i="2"/>
  <c r="Q145" i="2" s="1"/>
  <c r="I145" i="2"/>
  <c r="L145" i="2" s="1"/>
  <c r="H145" i="2"/>
  <c r="E145" i="2"/>
  <c r="G145" i="2"/>
  <c r="S144" i="2"/>
  <c r="W144" i="2"/>
  <c r="P144" i="2"/>
  <c r="R144" i="2"/>
  <c r="I144" i="2"/>
  <c r="N10" i="2"/>
  <c r="N144" i="2" s="1"/>
  <c r="E144" i="2"/>
  <c r="G144" i="2" s="1"/>
  <c r="S143" i="2"/>
  <c r="W143" i="2" s="1"/>
  <c r="P143" i="2"/>
  <c r="R143" i="2" s="1"/>
  <c r="I143" i="2"/>
  <c r="N143" i="2"/>
  <c r="E143" i="2"/>
  <c r="M143" i="2" s="1"/>
  <c r="S142" i="2"/>
  <c r="U142" i="2" s="1"/>
  <c r="P142" i="2"/>
  <c r="R142" i="2" s="1"/>
  <c r="I142" i="2"/>
  <c r="N142" i="2" s="1"/>
  <c r="E142" i="2"/>
  <c r="G142" i="2" s="1"/>
  <c r="S141" i="2"/>
  <c r="W141" i="2" s="1"/>
  <c r="P141" i="2"/>
  <c r="V10" i="2"/>
  <c r="V112" i="2" s="1"/>
  <c r="V141" i="2"/>
  <c r="I141" i="2"/>
  <c r="E141" i="2"/>
  <c r="G141" i="2" s="1"/>
  <c r="S140" i="2"/>
  <c r="W140" i="2" s="1"/>
  <c r="P140" i="2"/>
  <c r="I140" i="2"/>
  <c r="L140" i="2" s="1"/>
  <c r="K140" i="2"/>
  <c r="E140" i="2"/>
  <c r="M10" i="2"/>
  <c r="M140" i="2" s="1"/>
  <c r="S139" i="2"/>
  <c r="W139" i="2" s="1"/>
  <c r="R139" i="2"/>
  <c r="P139" i="2"/>
  <c r="Q139" i="2"/>
  <c r="I139" i="2"/>
  <c r="N139" i="2"/>
  <c r="H139" i="2"/>
  <c r="E139" i="2"/>
  <c r="F139" i="2" s="1"/>
  <c r="S138" i="2"/>
  <c r="P138" i="2"/>
  <c r="R138" i="2" s="1"/>
  <c r="I138" i="2"/>
  <c r="L138" i="2" s="1"/>
  <c r="E138" i="2"/>
  <c r="M138" i="2" s="1"/>
  <c r="S137" i="2"/>
  <c r="U137" i="2" s="1"/>
  <c r="P137" i="2"/>
  <c r="V137" i="2" s="1"/>
  <c r="I137" i="2"/>
  <c r="L137" i="2" s="1"/>
  <c r="E137" i="2"/>
  <c r="M137" i="2" s="1"/>
  <c r="S136" i="2"/>
  <c r="U136" i="2" s="1"/>
  <c r="P136" i="2"/>
  <c r="R136" i="2"/>
  <c r="V136" i="2"/>
  <c r="I136" i="2"/>
  <c r="K136" i="2"/>
  <c r="E136" i="2"/>
  <c r="H136" i="2" s="1"/>
  <c r="M136" i="2"/>
  <c r="U135" i="2"/>
  <c r="S135" i="2"/>
  <c r="W135" i="2" s="1"/>
  <c r="P135" i="2"/>
  <c r="R135" i="2" s="1"/>
  <c r="L135" i="2"/>
  <c r="K135" i="2"/>
  <c r="I135" i="2"/>
  <c r="N135" i="2"/>
  <c r="E135" i="2"/>
  <c r="H135" i="2"/>
  <c r="U134" i="2"/>
  <c r="S134" i="2"/>
  <c r="W134" i="2" s="1"/>
  <c r="P134" i="2"/>
  <c r="R134" i="2" s="1"/>
  <c r="L134" i="2"/>
  <c r="K134" i="2"/>
  <c r="I134" i="2"/>
  <c r="J134" i="2" s="1"/>
  <c r="E134" i="2"/>
  <c r="M134" i="2" s="1"/>
  <c r="S133" i="2"/>
  <c r="U133" i="2" s="1"/>
  <c r="P133" i="2"/>
  <c r="Q133" i="2" s="1"/>
  <c r="P153" i="2"/>
  <c r="Q129" i="2" s="1"/>
  <c r="I133" i="2"/>
  <c r="L133" i="2" s="1"/>
  <c r="E133" i="2"/>
  <c r="H133" i="2" s="1"/>
  <c r="S132" i="2"/>
  <c r="W132" i="2" s="1"/>
  <c r="P132" i="2"/>
  <c r="I132" i="2"/>
  <c r="L132" i="2"/>
  <c r="E132" i="2"/>
  <c r="G132" i="2"/>
  <c r="S131" i="2"/>
  <c r="W131" i="2"/>
  <c r="P131" i="2"/>
  <c r="R131" i="2"/>
  <c r="I131" i="2"/>
  <c r="N131" i="2"/>
  <c r="E131" i="2"/>
  <c r="S130" i="2"/>
  <c r="W130" i="2" s="1"/>
  <c r="P130" i="2"/>
  <c r="R130" i="2"/>
  <c r="I130" i="2"/>
  <c r="K130" i="2"/>
  <c r="E130" i="2"/>
  <c r="G130" i="2" s="1"/>
  <c r="H130" i="2"/>
  <c r="U129" i="2"/>
  <c r="S129" i="2"/>
  <c r="T129" i="2"/>
  <c r="P129" i="2"/>
  <c r="R129" i="2"/>
  <c r="L129" i="2"/>
  <c r="K129" i="2"/>
  <c r="I129" i="2"/>
  <c r="E129" i="2"/>
  <c r="G129" i="2" s="1"/>
  <c r="H129" i="2"/>
  <c r="U128" i="2"/>
  <c r="S128" i="2"/>
  <c r="T128" i="2"/>
  <c r="P128" i="2"/>
  <c r="R128" i="2"/>
  <c r="L128" i="2"/>
  <c r="K128" i="2"/>
  <c r="I128" i="2"/>
  <c r="N128" i="2" s="1"/>
  <c r="E128" i="2"/>
  <c r="H128" i="2" s="1"/>
  <c r="S127" i="2"/>
  <c r="U127" i="2" s="1"/>
  <c r="W127" i="2"/>
  <c r="P127" i="2"/>
  <c r="R127" i="2"/>
  <c r="V127" i="2"/>
  <c r="I127" i="2"/>
  <c r="N127" i="2" s="1"/>
  <c r="K127" i="2"/>
  <c r="E127" i="2"/>
  <c r="H127" i="2" s="1"/>
  <c r="S126" i="2"/>
  <c r="U126" i="2" s="1"/>
  <c r="P126" i="2"/>
  <c r="Q126" i="2" s="1"/>
  <c r="I126" i="2"/>
  <c r="N126" i="2" s="1"/>
  <c r="L126" i="2"/>
  <c r="E126" i="2"/>
  <c r="H126" i="2" s="1"/>
  <c r="M126" i="2"/>
  <c r="S125" i="2"/>
  <c r="U125" i="2"/>
  <c r="P125" i="2"/>
  <c r="V125" i="2" s="1"/>
  <c r="R125" i="2"/>
  <c r="I125" i="2"/>
  <c r="L125" i="2" s="1"/>
  <c r="E125" i="2"/>
  <c r="H125" i="2" s="1"/>
  <c r="S124" i="2"/>
  <c r="W124" i="2" s="1"/>
  <c r="P124" i="2"/>
  <c r="R124" i="2" s="1"/>
  <c r="I124" i="2"/>
  <c r="N124" i="2" s="1"/>
  <c r="E124" i="2"/>
  <c r="H124" i="2" s="1"/>
  <c r="U123" i="2"/>
  <c r="S123" i="2"/>
  <c r="W123" i="2"/>
  <c r="P123" i="2"/>
  <c r="V123" i="2"/>
  <c r="L123" i="2"/>
  <c r="K123" i="2"/>
  <c r="I123" i="2"/>
  <c r="E123" i="2"/>
  <c r="S122" i="2"/>
  <c r="U122" i="2" s="1"/>
  <c r="W122" i="2"/>
  <c r="P122" i="2"/>
  <c r="I122" i="2"/>
  <c r="N122" i="2" s="1"/>
  <c r="E122" i="2"/>
  <c r="S121" i="2"/>
  <c r="U121" i="2"/>
  <c r="P121" i="2"/>
  <c r="V121" i="2"/>
  <c r="I121" i="2"/>
  <c r="L121" i="2"/>
  <c r="E121" i="2"/>
  <c r="H121" i="2" s="1"/>
  <c r="G121" i="2"/>
  <c r="S120" i="2"/>
  <c r="W120" i="2"/>
  <c r="P120" i="2"/>
  <c r="V120" i="2"/>
  <c r="I120" i="2"/>
  <c r="E120" i="2"/>
  <c r="G120" i="2" s="1"/>
  <c r="U119" i="2"/>
  <c r="S119" i="2"/>
  <c r="W119" i="2"/>
  <c r="P119" i="2"/>
  <c r="R119" i="2"/>
  <c r="L119" i="2"/>
  <c r="K119" i="2"/>
  <c r="I119" i="2"/>
  <c r="J119" i="2" s="1"/>
  <c r="N119" i="2"/>
  <c r="E119" i="2"/>
  <c r="S118" i="2"/>
  <c r="U118" i="2" s="1"/>
  <c r="P118" i="2"/>
  <c r="V118" i="2" s="1"/>
  <c r="I118" i="2"/>
  <c r="L118" i="2" s="1"/>
  <c r="E118" i="2"/>
  <c r="G118" i="2" s="1"/>
  <c r="S117" i="2"/>
  <c r="U117" i="2" s="1"/>
  <c r="S153" i="2"/>
  <c r="T108" i="2" s="1"/>
  <c r="P117" i="2"/>
  <c r="R117" i="2" s="1"/>
  <c r="Q117" i="2"/>
  <c r="I117" i="2"/>
  <c r="L117" i="2"/>
  <c r="N117" i="2"/>
  <c r="E117" i="2"/>
  <c r="G117" i="2" s="1"/>
  <c r="U116" i="2"/>
  <c r="S116" i="2"/>
  <c r="W116" i="2" s="1"/>
  <c r="P116" i="2"/>
  <c r="R116" i="2" s="1"/>
  <c r="V116" i="2"/>
  <c r="L116" i="2"/>
  <c r="K116" i="2"/>
  <c r="I116" i="2"/>
  <c r="N116" i="2" s="1"/>
  <c r="J116" i="2"/>
  <c r="E116" i="2"/>
  <c r="H116" i="2"/>
  <c r="U115" i="2"/>
  <c r="S115" i="2"/>
  <c r="W115" i="2" s="1"/>
  <c r="P115" i="2"/>
  <c r="R115" i="2" s="1"/>
  <c r="L115" i="2"/>
  <c r="K115" i="2"/>
  <c r="I115" i="2"/>
  <c r="N115" i="2" s="1"/>
  <c r="E115" i="2"/>
  <c r="G115" i="2" s="1"/>
  <c r="U114" i="2"/>
  <c r="S114" i="2"/>
  <c r="T114" i="2"/>
  <c r="P114" i="2"/>
  <c r="R114" i="2"/>
  <c r="L114" i="2"/>
  <c r="K114" i="2"/>
  <c r="I114" i="2"/>
  <c r="J114" i="2" s="1"/>
  <c r="E114" i="2"/>
  <c r="H114" i="2" s="1"/>
  <c r="U113" i="2"/>
  <c r="S113" i="2"/>
  <c r="T113" i="2"/>
  <c r="P113" i="2"/>
  <c r="R113" i="2"/>
  <c r="L113" i="2"/>
  <c r="K113" i="2"/>
  <c r="I113" i="2"/>
  <c r="J113" i="2"/>
  <c r="E113" i="2"/>
  <c r="G113" i="2" s="1"/>
  <c r="H113" i="2"/>
  <c r="U112" i="2"/>
  <c r="S112" i="2"/>
  <c r="W112" i="2"/>
  <c r="P112" i="2"/>
  <c r="R112" i="2"/>
  <c r="Q112" i="2"/>
  <c r="L112" i="2"/>
  <c r="K112" i="2"/>
  <c r="I112" i="2"/>
  <c r="N112" i="2" s="1"/>
  <c r="E112" i="2"/>
  <c r="G112" i="2" s="1"/>
  <c r="U111" i="2"/>
  <c r="S111" i="2"/>
  <c r="P111" i="2"/>
  <c r="R111" i="2"/>
  <c r="L111" i="2"/>
  <c r="K111" i="2"/>
  <c r="I111" i="2"/>
  <c r="N111" i="2"/>
  <c r="E111" i="2"/>
  <c r="H111" i="2"/>
  <c r="E153" i="2"/>
  <c r="F111" i="2"/>
  <c r="S110" i="2"/>
  <c r="W110" i="2"/>
  <c r="P110" i="2"/>
  <c r="I110" i="2"/>
  <c r="L110" i="2" s="1"/>
  <c r="E110" i="2"/>
  <c r="H110" i="2" s="1"/>
  <c r="S109" i="2"/>
  <c r="U109" i="2"/>
  <c r="W109" i="2"/>
  <c r="P109" i="2"/>
  <c r="I109" i="2"/>
  <c r="N109" i="2"/>
  <c r="E109" i="2"/>
  <c r="H109" i="2" s="1"/>
  <c r="G109" i="2"/>
  <c r="S108" i="2"/>
  <c r="U108" i="2"/>
  <c r="P108" i="2"/>
  <c r="Q108" i="2" s="1"/>
  <c r="I108" i="2"/>
  <c r="L108" i="2"/>
  <c r="K108" i="2"/>
  <c r="E108" i="2"/>
  <c r="H108" i="2" s="1"/>
  <c r="G108" i="2"/>
  <c r="S107" i="2"/>
  <c r="W107" i="2"/>
  <c r="P107" i="2"/>
  <c r="I107" i="2"/>
  <c r="N107" i="2" s="1"/>
  <c r="E107" i="2"/>
  <c r="H107" i="2" s="1"/>
  <c r="U106" i="2"/>
  <c r="S106" i="2"/>
  <c r="P106" i="2"/>
  <c r="R106" i="2" s="1"/>
  <c r="L106" i="2"/>
  <c r="K106" i="2"/>
  <c r="I106" i="2"/>
  <c r="J106" i="2" s="1"/>
  <c r="E106" i="2"/>
  <c r="H106" i="2" s="1"/>
  <c r="S105" i="2"/>
  <c r="W105" i="2"/>
  <c r="P105" i="2"/>
  <c r="I105" i="2"/>
  <c r="L105" i="2" s="1"/>
  <c r="E105" i="2"/>
  <c r="M105" i="2" s="1"/>
  <c r="S104" i="2"/>
  <c r="U104" i="2" s="1"/>
  <c r="P104" i="2"/>
  <c r="V104" i="2"/>
  <c r="I104" i="2"/>
  <c r="E104" i="2"/>
  <c r="M104" i="2" s="1"/>
  <c r="S103" i="2"/>
  <c r="W103" i="2" s="1"/>
  <c r="P103" i="2"/>
  <c r="I103" i="2"/>
  <c r="N103" i="2"/>
  <c r="E103" i="2"/>
  <c r="M103" i="2"/>
  <c r="S102" i="2"/>
  <c r="U102" i="2"/>
  <c r="P102" i="2"/>
  <c r="V102" i="2" s="1"/>
  <c r="I102" i="2"/>
  <c r="L102" i="2" s="1"/>
  <c r="E102" i="2"/>
  <c r="G102" i="2" s="1"/>
  <c r="S101" i="2"/>
  <c r="U101" i="2"/>
  <c r="P101" i="2"/>
  <c r="V101" i="2"/>
  <c r="I101" i="2"/>
  <c r="K101" i="2"/>
  <c r="E101" i="2"/>
  <c r="M101" i="2"/>
  <c r="S100" i="2"/>
  <c r="P100" i="2"/>
  <c r="R100" i="2" s="1"/>
  <c r="I100" i="2"/>
  <c r="K100" i="2"/>
  <c r="E100" i="2"/>
  <c r="H100" i="2" s="1"/>
  <c r="G100" i="2"/>
  <c r="S99" i="2"/>
  <c r="W99" i="2"/>
  <c r="P99" i="2"/>
  <c r="R99" i="2"/>
  <c r="I99" i="2"/>
  <c r="N99" i="2"/>
  <c r="E99" i="2"/>
  <c r="M99" i="2"/>
  <c r="S98" i="2"/>
  <c r="U98" i="2"/>
  <c r="P98" i="2"/>
  <c r="R98" i="2" s="1"/>
  <c r="V98" i="2"/>
  <c r="I98" i="2"/>
  <c r="E98" i="2"/>
  <c r="G98" i="2" s="1"/>
  <c r="S97" i="2"/>
  <c r="U97" i="2" s="1"/>
  <c r="P97" i="2"/>
  <c r="R97" i="2" s="1"/>
  <c r="I97" i="2"/>
  <c r="K97" i="2" s="1"/>
  <c r="E97" i="2"/>
  <c r="G97" i="2" s="1"/>
  <c r="S96" i="2"/>
  <c r="T96" i="2" s="1"/>
  <c r="P96" i="2"/>
  <c r="Q96" i="2" s="1"/>
  <c r="R96" i="2"/>
  <c r="I96" i="2"/>
  <c r="L96" i="2" s="1"/>
  <c r="N96" i="2"/>
  <c r="E96" i="2"/>
  <c r="H96" i="2"/>
  <c r="M96" i="2"/>
  <c r="S95" i="2"/>
  <c r="U95" i="2" s="1"/>
  <c r="P95" i="2"/>
  <c r="V95" i="2" s="1"/>
  <c r="I95" i="2"/>
  <c r="N95" i="2" s="1"/>
  <c r="E95" i="2"/>
  <c r="H95" i="2" s="1"/>
  <c r="U94" i="2"/>
  <c r="S94" i="2"/>
  <c r="W94" i="2"/>
  <c r="R94" i="2"/>
  <c r="P94" i="2"/>
  <c r="Q94" i="2" s="1"/>
  <c r="L94" i="2"/>
  <c r="K94" i="2"/>
  <c r="I94" i="2"/>
  <c r="N94" i="2" s="1"/>
  <c r="H94" i="2"/>
  <c r="E94" i="2"/>
  <c r="F94" i="2" s="1"/>
  <c r="S93" i="2"/>
  <c r="U93" i="2" s="1"/>
  <c r="P93" i="2"/>
  <c r="R93" i="2" s="1"/>
  <c r="I93" i="2"/>
  <c r="L93" i="2" s="1"/>
  <c r="E93" i="2"/>
  <c r="H93" i="2"/>
  <c r="S92" i="2"/>
  <c r="U92" i="2" s="1"/>
  <c r="W92" i="2"/>
  <c r="P92" i="2"/>
  <c r="V92" i="2"/>
  <c r="I92" i="2"/>
  <c r="K92" i="2" s="1"/>
  <c r="L92" i="2"/>
  <c r="E92" i="2"/>
  <c r="H92" i="2"/>
  <c r="S91" i="2"/>
  <c r="W91" i="2"/>
  <c r="P91" i="2"/>
  <c r="I91" i="2"/>
  <c r="N91" i="2" s="1"/>
  <c r="E91" i="2"/>
  <c r="H91" i="2" s="1"/>
  <c r="S90" i="2"/>
  <c r="W90" i="2" s="1"/>
  <c r="R90" i="2"/>
  <c r="P90" i="2"/>
  <c r="Q90" i="2"/>
  <c r="I90" i="2"/>
  <c r="K90" i="2" s="1"/>
  <c r="N90" i="2"/>
  <c r="H90" i="2"/>
  <c r="E90" i="2"/>
  <c r="G90" i="2" s="1"/>
  <c r="U89" i="2"/>
  <c r="S89" i="2"/>
  <c r="W89" i="2"/>
  <c r="P89" i="2"/>
  <c r="R89" i="2"/>
  <c r="L89" i="2"/>
  <c r="K89" i="2"/>
  <c r="I89" i="2"/>
  <c r="E89" i="2"/>
  <c r="G89" i="2" s="1"/>
  <c r="U88" i="2"/>
  <c r="S88" i="2"/>
  <c r="T88" i="2"/>
  <c r="P88" i="2"/>
  <c r="L88" i="2"/>
  <c r="K88" i="2"/>
  <c r="I88" i="2"/>
  <c r="J88" i="2" s="1"/>
  <c r="E88" i="2"/>
  <c r="G88" i="2" s="1"/>
  <c r="S87" i="2"/>
  <c r="W87" i="2" s="1"/>
  <c r="P87" i="2"/>
  <c r="V87" i="2" s="1"/>
  <c r="I87" i="2"/>
  <c r="N87" i="2"/>
  <c r="E87" i="2"/>
  <c r="S86" i="2"/>
  <c r="U86" i="2" s="1"/>
  <c r="P86" i="2"/>
  <c r="V86" i="2" s="1"/>
  <c r="I86" i="2"/>
  <c r="K86" i="2" s="1"/>
  <c r="L86" i="2"/>
  <c r="E86" i="2"/>
  <c r="G86" i="2"/>
  <c r="S85" i="2"/>
  <c r="P85" i="2"/>
  <c r="V85" i="2" s="1"/>
  <c r="I85" i="2"/>
  <c r="E85" i="2"/>
  <c r="G85" i="2" s="1"/>
  <c r="S84" i="2"/>
  <c r="W84" i="2" s="1"/>
  <c r="P84" i="2"/>
  <c r="V84" i="2" s="1"/>
  <c r="I84" i="2"/>
  <c r="K84" i="2" s="1"/>
  <c r="E84" i="2"/>
  <c r="H84" i="2" s="1"/>
  <c r="S83" i="2"/>
  <c r="W83" i="2" s="1"/>
  <c r="P83" i="2"/>
  <c r="I83" i="2"/>
  <c r="N83" i="2" s="1"/>
  <c r="E83" i="2"/>
  <c r="M83" i="2" s="1"/>
  <c r="S82" i="2"/>
  <c r="U82" i="2" s="1"/>
  <c r="P82" i="2"/>
  <c r="R82" i="2" s="1"/>
  <c r="I82" i="2"/>
  <c r="K82" i="2" s="1"/>
  <c r="E82" i="2"/>
  <c r="G82" i="2" s="1"/>
  <c r="S81" i="2"/>
  <c r="P81" i="2"/>
  <c r="I81" i="2"/>
  <c r="E81" i="2"/>
  <c r="H81" i="2"/>
  <c r="U80" i="2"/>
  <c r="S80" i="2"/>
  <c r="W80" i="2" s="1"/>
  <c r="P80" i="2"/>
  <c r="R80" i="2" s="1"/>
  <c r="L80" i="2"/>
  <c r="K80" i="2"/>
  <c r="I80" i="2"/>
  <c r="N80" i="2" s="1"/>
  <c r="E80" i="2"/>
  <c r="M80" i="2" s="1"/>
  <c r="U79" i="2"/>
  <c r="S79" i="2"/>
  <c r="W79" i="2" s="1"/>
  <c r="P79" i="2"/>
  <c r="R79" i="2" s="1"/>
  <c r="L79" i="2"/>
  <c r="K79" i="2"/>
  <c r="I79" i="2"/>
  <c r="N79" i="2" s="1"/>
  <c r="E79" i="2"/>
  <c r="S78" i="2"/>
  <c r="U78" i="2" s="1"/>
  <c r="R78" i="2"/>
  <c r="P78" i="2"/>
  <c r="Q78" i="2"/>
  <c r="I78" i="2"/>
  <c r="N78" i="2" s="1"/>
  <c r="K78" i="2"/>
  <c r="H78" i="2"/>
  <c r="E78" i="2"/>
  <c r="F78" i="2" s="1"/>
  <c r="S77" i="2"/>
  <c r="W77" i="2" s="1"/>
  <c r="P77" i="2"/>
  <c r="V77" i="2" s="1"/>
  <c r="I77" i="2"/>
  <c r="N77" i="2" s="1"/>
  <c r="E77" i="2"/>
  <c r="M77" i="2" s="1"/>
  <c r="K132" i="2"/>
  <c r="L124" i="2"/>
  <c r="K125" i="2"/>
  <c r="G83" i="2"/>
  <c r="U131" i="2"/>
  <c r="Q136" i="2"/>
  <c r="K143" i="2"/>
  <c r="W113" i="2"/>
  <c r="H134" i="2"/>
  <c r="U139" i="2"/>
  <c r="N86" i="2"/>
  <c r="K95" i="2"/>
  <c r="L143" i="2"/>
  <c r="K146" i="2"/>
  <c r="K133" i="2"/>
  <c r="K145" i="2"/>
  <c r="H99" i="2"/>
  <c r="V108" i="2"/>
  <c r="H140" i="2"/>
  <c r="W121" i="2"/>
  <c r="L139" i="2"/>
  <c r="U132" i="2"/>
  <c r="L144" i="2"/>
  <c r="W88" i="2"/>
  <c r="L95" i="2"/>
  <c r="T123" i="2"/>
  <c r="U130" i="2"/>
  <c r="R132" i="2"/>
  <c r="R137" i="2"/>
  <c r="K139" i="2"/>
  <c r="U141" i="2"/>
  <c r="T94" i="2"/>
  <c r="L101" i="2"/>
  <c r="H131" i="2"/>
  <c r="L130" i="2"/>
  <c r="H132" i="2"/>
  <c r="L136" i="2"/>
  <c r="K141" i="2"/>
  <c r="H143" i="2"/>
  <c r="U144" i="2"/>
  <c r="K105" i="2"/>
  <c r="N130" i="2"/>
  <c r="K131" i="2"/>
  <c r="G138" i="2"/>
  <c r="U138" i="2"/>
  <c r="R140" i="2"/>
  <c r="L141" i="2"/>
  <c r="K142" i="2"/>
  <c r="H144" i="2"/>
  <c r="U145" i="2"/>
  <c r="H142" i="2"/>
  <c r="W128" i="2"/>
  <c r="V134" i="2"/>
  <c r="U99" i="2"/>
  <c r="L131" i="2"/>
  <c r="T80" i="2"/>
  <c r="U140" i="2"/>
  <c r="R141" i="2"/>
  <c r="K144" i="2"/>
  <c r="G146" i="2"/>
  <c r="U146" i="2"/>
  <c r="G84" i="2"/>
  <c r="K110" i="2"/>
  <c r="T116" i="2"/>
  <c r="H119" i="2"/>
  <c r="R123" i="2"/>
  <c r="V78" i="2"/>
  <c r="L91" i="2"/>
  <c r="J128" i="2"/>
  <c r="N140" i="2"/>
  <c r="N132" i="2"/>
  <c r="H118" i="2"/>
  <c r="R120" i="2"/>
  <c r="M121" i="2"/>
  <c r="K77" i="2"/>
  <c r="L78" i="2"/>
  <c r="L84" i="2"/>
  <c r="L97" i="2"/>
  <c r="W98" i="2"/>
  <c r="K103" i="2"/>
  <c r="M119" i="2"/>
  <c r="L77" i="2"/>
  <c r="N97" i="2"/>
  <c r="U120" i="2"/>
  <c r="M91" i="2"/>
  <c r="V79" i="2"/>
  <c r="L90" i="2"/>
  <c r="G95" i="2"/>
  <c r="H98" i="2"/>
  <c r="W108" i="2"/>
  <c r="R118" i="2"/>
  <c r="V131" i="2"/>
  <c r="R77" i="2"/>
  <c r="K122" i="2"/>
  <c r="G96" i="2"/>
  <c r="K109" i="2"/>
  <c r="U110" i="2"/>
  <c r="H77" i="2"/>
  <c r="H86" i="2"/>
  <c r="H89" i="2"/>
  <c r="M93" i="2"/>
  <c r="W101" i="2"/>
  <c r="R104" i="2"/>
  <c r="U105" i="2"/>
  <c r="U107" i="2"/>
  <c r="L109" i="2"/>
  <c r="G114" i="2"/>
  <c r="K117" i="2"/>
  <c r="W118" i="2"/>
  <c r="R121" i="2"/>
  <c r="T127" i="2"/>
  <c r="V145" i="2"/>
  <c r="R92" i="2"/>
  <c r="W117" i="2"/>
  <c r="W138" i="2"/>
  <c r="U77" i="2"/>
  <c r="W86" i="2"/>
  <c r="V90" i="2"/>
  <c r="U91" i="2"/>
  <c r="W96" i="2"/>
  <c r="H101" i="2"/>
  <c r="V143" i="2"/>
  <c r="F96" i="2"/>
  <c r="J80" i="2"/>
  <c r="L99" i="2"/>
  <c r="W129" i="2"/>
  <c r="W97" i="2"/>
  <c r="H115" i="2"/>
  <c r="M132" i="2"/>
  <c r="U83" i="2"/>
  <c r="V105" i="2"/>
  <c r="R105" i="2"/>
  <c r="T79" i="2"/>
  <c r="V81" i="2"/>
  <c r="R81" i="2"/>
  <c r="W100" i="2"/>
  <c r="U100" i="2"/>
  <c r="L104" i="2"/>
  <c r="L120" i="2"/>
  <c r="K120" i="2"/>
  <c r="N123" i="2"/>
  <c r="J123" i="2"/>
  <c r="H79" i="2"/>
  <c r="W81" i="2"/>
  <c r="U81" i="2"/>
  <c r="R83" i="2"/>
  <c r="W85" i="2"/>
  <c r="U85" i="2"/>
  <c r="V88" i="2"/>
  <c r="R88" i="2"/>
  <c r="V93" i="2"/>
  <c r="K104" i="2"/>
  <c r="N108" i="2"/>
  <c r="R110" i="2"/>
  <c r="V110" i="2"/>
  <c r="W125" i="2"/>
  <c r="T125" i="2"/>
  <c r="J79" i="2"/>
  <c r="U87" i="2"/>
  <c r="W95" i="2"/>
  <c r="H102" i="2"/>
  <c r="V107" i="2"/>
  <c r="R107" i="2"/>
  <c r="Q130" i="2"/>
  <c r="V130" i="2"/>
  <c r="N92" i="2"/>
  <c r="N98" i="2"/>
  <c r="K98" i="2"/>
  <c r="L98" i="2"/>
  <c r="V103" i="2"/>
  <c r="R103" i="2"/>
  <c r="M106" i="2"/>
  <c r="J129" i="2"/>
  <c r="N129" i="2"/>
  <c r="N138" i="2"/>
  <c r="H105" i="2"/>
  <c r="G105" i="2"/>
  <c r="T133" i="2"/>
  <c r="W126" i="2"/>
  <c r="T126" i="2"/>
  <c r="G110" i="2"/>
  <c r="W111" i="2"/>
  <c r="T111" i="2"/>
  <c r="G81" i="2"/>
  <c r="L82" i="2"/>
  <c r="T89" i="2"/>
  <c r="T106" i="2"/>
  <c r="V122" i="2"/>
  <c r="R122" i="2"/>
  <c r="W78" i="2"/>
  <c r="H87" i="2"/>
  <c r="J89" i="2"/>
  <c r="N89" i="2"/>
  <c r="R91" i="2"/>
  <c r="V91" i="2"/>
  <c r="M94" i="2"/>
  <c r="G94" i="2"/>
  <c r="V97" i="2"/>
  <c r="R109" i="2"/>
  <c r="V109" i="2"/>
  <c r="V113" i="2"/>
  <c r="M128" i="2"/>
  <c r="G128" i="2"/>
  <c r="V144" i="2"/>
  <c r="V80" i="2"/>
  <c r="R85" i="2"/>
  <c r="R87" i="2"/>
  <c r="K99" i="2"/>
  <c r="V99" i="2"/>
  <c r="R102" i="2"/>
  <c r="L103" i="2"/>
  <c r="H104" i="2"/>
  <c r="K107" i="2"/>
  <c r="M109" i="2"/>
  <c r="T112" i="2"/>
  <c r="M115" i="2"/>
  <c r="G116" i="2"/>
  <c r="H120" i="2"/>
  <c r="K121" i="2"/>
  <c r="H123" i="2"/>
  <c r="K124" i="2"/>
  <c r="G125" i="2"/>
  <c r="G131" i="2"/>
  <c r="V132" i="2"/>
  <c r="G137" i="2"/>
  <c r="N121" i="2"/>
  <c r="K81" i="2"/>
  <c r="K83" i="2"/>
  <c r="K85" i="2"/>
  <c r="K87" i="2"/>
  <c r="V89" i="2"/>
  <c r="M90" i="2"/>
  <c r="G93" i="2"/>
  <c r="H97" i="2"/>
  <c r="V100" i="2"/>
  <c r="R101" i="2"/>
  <c r="J111" i="2"/>
  <c r="V111" i="2"/>
  <c r="H122" i="2"/>
  <c r="K126" i="2"/>
  <c r="Q127" i="2"/>
  <c r="V133" i="2"/>
  <c r="V142" i="2"/>
  <c r="K118" i="2"/>
  <c r="H80" i="2"/>
  <c r="L81" i="2"/>
  <c r="R84" i="2"/>
  <c r="L85" i="2"/>
  <c r="L87" i="2"/>
  <c r="M89" i="2"/>
  <c r="G99" i="2"/>
  <c r="L100" i="2"/>
  <c r="H103" i="2"/>
  <c r="U103" i="2"/>
  <c r="N118" i="2"/>
  <c r="M123" i="2"/>
  <c r="M125" i="2"/>
  <c r="M131" i="2"/>
  <c r="G140" i="2"/>
  <c r="M141" i="2"/>
  <c r="M145" i="2"/>
  <c r="N100" i="2"/>
  <c r="V119" i="2"/>
  <c r="V124" i="2"/>
  <c r="N141" i="2"/>
  <c r="G77" i="2"/>
  <c r="M100" i="2"/>
  <c r="G78" i="2"/>
  <c r="M92" i="2"/>
  <c r="G79" i="2"/>
  <c r="N81" i="2"/>
  <c r="F90" i="2"/>
  <c r="M102" i="2"/>
  <c r="M82" i="2"/>
  <c r="W82" i="2"/>
  <c r="M84" i="2"/>
  <c r="G92" i="2"/>
  <c r="N93" i="2"/>
  <c r="V94" i="2"/>
  <c r="G101" i="2"/>
  <c r="N102" i="2"/>
  <c r="N104" i="2"/>
  <c r="W104" i="2"/>
  <c r="M114" i="2"/>
  <c r="W114" i="2"/>
  <c r="M116" i="2"/>
  <c r="T119" i="2"/>
  <c r="G122" i="2"/>
  <c r="G123" i="2"/>
  <c r="N125" i="2"/>
  <c r="V126" i="2"/>
  <c r="G133" i="2"/>
  <c r="N136" i="2"/>
  <c r="W136" i="2"/>
  <c r="F145" i="2"/>
  <c r="N82" i="2"/>
  <c r="N84" i="2"/>
  <c r="M85" i="2"/>
  <c r="M95" i="2"/>
  <c r="V96" i="2"/>
  <c r="G103" i="2"/>
  <c r="N105" i="2"/>
  <c r="V106" i="2"/>
  <c r="N114" i="2"/>
  <c r="M117" i="2"/>
  <c r="V117" i="2"/>
  <c r="M127" i="2"/>
  <c r="G134" i="2"/>
  <c r="G135" i="2"/>
  <c r="G136" i="2"/>
  <c r="V138" i="2"/>
  <c r="V139" i="2"/>
  <c r="N146" i="2"/>
  <c r="M107" i="2"/>
  <c r="M108" i="2"/>
  <c r="M129" i="2"/>
  <c r="M139" i="2"/>
  <c r="V140" i="2"/>
  <c r="V146" i="2"/>
  <c r="Q146" i="2"/>
  <c r="M118" i="2"/>
  <c r="M78" i="2"/>
  <c r="F129" i="2"/>
  <c r="T134" i="2"/>
  <c r="J135" i="2"/>
  <c r="T135" i="2"/>
  <c r="M86" i="2"/>
  <c r="M88" i="2"/>
  <c r="M120" i="2"/>
  <c r="G107" i="2"/>
  <c r="M79" i="2"/>
  <c r="G87" i="2"/>
  <c r="M111" i="2"/>
  <c r="M112" i="2"/>
  <c r="J115" i="2"/>
  <c r="G119" i="2"/>
  <c r="M133" i="2"/>
  <c r="M142" i="2"/>
  <c r="M144" i="2"/>
  <c r="N101" i="2"/>
  <c r="M122" i="2"/>
  <c r="N133" i="2"/>
  <c r="V82" i="2"/>
  <c r="G111" i="2"/>
  <c r="V114" i="2"/>
  <c r="G143" i="2"/>
  <c r="N145" i="2"/>
  <c r="EZ2" i="7"/>
  <c r="CG3" i="7"/>
  <c r="CI3" i="7"/>
  <c r="CH3" i="7"/>
  <c r="DA3" i="7"/>
  <c r="DV3" i="7"/>
  <c r="EA35" i="7" s="1"/>
  <c r="BT4" i="7"/>
  <c r="BT5" i="7"/>
  <c r="CY3" i="7"/>
  <c r="DC1003" i="7"/>
  <c r="DC1002" i="7"/>
  <c r="DC1001" i="7"/>
  <c r="DC1000" i="7"/>
  <c r="DC999" i="7"/>
  <c r="DC998" i="7"/>
  <c r="DC997" i="7"/>
  <c r="DC996" i="7"/>
  <c r="DC995" i="7"/>
  <c r="DC994" i="7"/>
  <c r="DC993" i="7"/>
  <c r="DC992" i="7"/>
  <c r="DC991" i="7"/>
  <c r="DC990" i="7"/>
  <c r="DC989" i="7"/>
  <c r="DC988" i="7"/>
  <c r="DC987" i="7"/>
  <c r="DC986" i="7"/>
  <c r="DC985" i="7"/>
  <c r="DC984" i="7"/>
  <c r="DC983" i="7"/>
  <c r="DC982" i="7"/>
  <c r="DC981" i="7"/>
  <c r="DC980" i="7"/>
  <c r="DC979" i="7"/>
  <c r="DC978" i="7"/>
  <c r="DC977" i="7"/>
  <c r="DC976" i="7"/>
  <c r="DC975" i="7"/>
  <c r="DC974" i="7"/>
  <c r="DC973" i="7"/>
  <c r="DC972" i="7"/>
  <c r="DC971" i="7"/>
  <c r="DC970" i="7"/>
  <c r="DC969" i="7"/>
  <c r="DC968" i="7"/>
  <c r="DC967" i="7"/>
  <c r="DC966" i="7"/>
  <c r="DC965" i="7"/>
  <c r="DC964" i="7"/>
  <c r="DC963" i="7"/>
  <c r="DC962" i="7"/>
  <c r="DC961" i="7"/>
  <c r="DC960" i="7"/>
  <c r="DC959" i="7"/>
  <c r="DC958" i="7"/>
  <c r="DC957" i="7"/>
  <c r="DC956" i="7"/>
  <c r="DC955" i="7"/>
  <c r="DC954" i="7"/>
  <c r="DC953" i="7"/>
  <c r="DC952" i="7"/>
  <c r="DC951" i="7"/>
  <c r="DC950" i="7"/>
  <c r="DC949" i="7"/>
  <c r="DC948" i="7"/>
  <c r="DC947" i="7"/>
  <c r="DC946" i="7"/>
  <c r="DC945" i="7"/>
  <c r="DC944" i="7"/>
  <c r="DC943" i="7"/>
  <c r="DC942" i="7"/>
  <c r="DC941" i="7"/>
  <c r="DC940" i="7"/>
  <c r="DC939" i="7"/>
  <c r="DC938" i="7"/>
  <c r="DC937" i="7"/>
  <c r="DC936" i="7"/>
  <c r="DC935" i="7"/>
  <c r="DC934" i="7"/>
  <c r="DC933" i="7"/>
  <c r="DC932" i="7"/>
  <c r="DC931" i="7"/>
  <c r="DC930" i="7"/>
  <c r="DC929" i="7"/>
  <c r="DC928" i="7"/>
  <c r="DC927" i="7"/>
  <c r="DC926" i="7"/>
  <c r="DC925" i="7"/>
  <c r="DC924" i="7"/>
  <c r="DC923" i="7"/>
  <c r="DC922" i="7"/>
  <c r="DC921" i="7"/>
  <c r="DC920" i="7"/>
  <c r="DC919" i="7"/>
  <c r="DC918" i="7"/>
  <c r="DC917" i="7"/>
  <c r="DC916" i="7"/>
  <c r="DC915" i="7"/>
  <c r="DC914" i="7"/>
  <c r="DC913" i="7"/>
  <c r="DC912" i="7"/>
  <c r="DC911" i="7"/>
  <c r="DC910" i="7"/>
  <c r="DC909" i="7"/>
  <c r="DC908" i="7"/>
  <c r="DC907" i="7"/>
  <c r="DC906" i="7"/>
  <c r="DC905" i="7"/>
  <c r="DC904" i="7"/>
  <c r="DC903" i="7"/>
  <c r="DC902" i="7"/>
  <c r="DC901" i="7"/>
  <c r="DC900" i="7"/>
  <c r="DC899" i="7"/>
  <c r="DC898" i="7"/>
  <c r="DC897" i="7"/>
  <c r="DC896" i="7"/>
  <c r="DC895" i="7"/>
  <c r="DC894" i="7"/>
  <c r="DC893" i="7"/>
  <c r="DC892" i="7"/>
  <c r="DC891" i="7"/>
  <c r="DC890" i="7"/>
  <c r="DC889" i="7"/>
  <c r="DC888" i="7"/>
  <c r="DC887" i="7"/>
  <c r="DC886" i="7"/>
  <c r="DC885" i="7"/>
  <c r="DC884" i="7"/>
  <c r="DC883" i="7"/>
  <c r="DC882" i="7"/>
  <c r="DC881" i="7"/>
  <c r="DC880" i="7"/>
  <c r="DC879" i="7"/>
  <c r="DC878" i="7"/>
  <c r="DC877" i="7"/>
  <c r="DC876" i="7"/>
  <c r="DC875" i="7"/>
  <c r="DC874" i="7"/>
  <c r="DC873" i="7"/>
  <c r="DC872" i="7"/>
  <c r="DC871" i="7"/>
  <c r="DC870" i="7"/>
  <c r="DC869" i="7"/>
  <c r="DC868" i="7"/>
  <c r="DC867" i="7"/>
  <c r="DC866" i="7"/>
  <c r="DC865" i="7"/>
  <c r="DC864" i="7"/>
  <c r="DC863" i="7"/>
  <c r="DC862" i="7"/>
  <c r="DC861" i="7"/>
  <c r="DC860" i="7"/>
  <c r="DC859" i="7"/>
  <c r="DC858" i="7"/>
  <c r="DC857" i="7"/>
  <c r="DC856" i="7"/>
  <c r="DC855" i="7"/>
  <c r="DC854" i="7"/>
  <c r="DC853" i="7"/>
  <c r="DC852" i="7"/>
  <c r="DC851" i="7"/>
  <c r="DC850" i="7"/>
  <c r="DC849" i="7"/>
  <c r="DC848" i="7"/>
  <c r="DC847" i="7"/>
  <c r="DC846" i="7"/>
  <c r="DC845" i="7"/>
  <c r="DC844" i="7"/>
  <c r="DC843" i="7"/>
  <c r="DC842" i="7"/>
  <c r="DC841" i="7"/>
  <c r="DC840" i="7"/>
  <c r="DC839" i="7"/>
  <c r="DC838" i="7"/>
  <c r="DC837" i="7"/>
  <c r="DC836" i="7"/>
  <c r="DC835" i="7"/>
  <c r="DC834" i="7"/>
  <c r="DC833" i="7"/>
  <c r="DC832" i="7"/>
  <c r="DC831" i="7"/>
  <c r="DC830" i="7"/>
  <c r="DC829" i="7"/>
  <c r="DC828" i="7"/>
  <c r="DC827" i="7"/>
  <c r="DC826" i="7"/>
  <c r="DC825" i="7"/>
  <c r="DC824" i="7"/>
  <c r="DC823" i="7"/>
  <c r="DC822" i="7"/>
  <c r="DC821" i="7"/>
  <c r="DC820" i="7"/>
  <c r="DC819" i="7"/>
  <c r="DC818" i="7"/>
  <c r="DC817" i="7"/>
  <c r="DC816" i="7"/>
  <c r="DC815" i="7"/>
  <c r="DC814" i="7"/>
  <c r="DC813" i="7"/>
  <c r="DC812" i="7"/>
  <c r="DC811" i="7"/>
  <c r="DC810" i="7"/>
  <c r="DC809" i="7"/>
  <c r="DC808" i="7"/>
  <c r="DC807" i="7"/>
  <c r="DC806" i="7"/>
  <c r="DC805" i="7"/>
  <c r="DC804" i="7"/>
  <c r="DC803" i="7"/>
  <c r="DC802" i="7"/>
  <c r="DC801" i="7"/>
  <c r="DC800" i="7"/>
  <c r="DC799" i="7"/>
  <c r="DC798" i="7"/>
  <c r="DC797" i="7"/>
  <c r="DC796" i="7"/>
  <c r="DC795" i="7"/>
  <c r="CR91" i="7"/>
  <c r="CR90" i="7"/>
  <c r="CR85" i="7"/>
  <c r="CR83" i="7"/>
  <c r="CR82" i="7"/>
  <c r="CR81" i="7"/>
  <c r="CR80" i="7"/>
  <c r="CR79" i="7"/>
  <c r="CR78" i="7"/>
  <c r="CR30" i="7"/>
  <c r="CR77" i="7"/>
  <c r="CR56" i="7"/>
  <c r="CR76" i="7"/>
  <c r="CR74" i="7"/>
  <c r="CR62" i="7"/>
  <c r="CR84" i="7"/>
  <c r="CR89" i="7"/>
  <c r="CR73" i="7"/>
  <c r="CR72" i="7"/>
  <c r="CR71" i="7"/>
  <c r="CR7" i="7"/>
  <c r="CR70" i="7"/>
  <c r="CR69" i="7"/>
  <c r="CR68" i="7"/>
  <c r="CR65" i="7"/>
  <c r="CR64" i="7"/>
  <c r="CR33" i="7"/>
  <c r="CR63" i="7"/>
  <c r="CR61" i="7"/>
  <c r="CM91" i="7"/>
  <c r="CM90" i="7"/>
  <c r="CM85" i="7"/>
  <c r="CM83" i="7"/>
  <c r="CM82" i="7"/>
  <c r="CM81" i="7"/>
  <c r="CM80" i="7"/>
  <c r="CM79" i="7"/>
  <c r="CM78" i="7"/>
  <c r="CM30" i="7"/>
  <c r="CM77" i="7"/>
  <c r="CM56" i="7"/>
  <c r="CM76" i="7"/>
  <c r="CM74" i="7"/>
  <c r="CM62" i="7"/>
  <c r="CM84" i="7"/>
  <c r="CM89" i="7"/>
  <c r="CM73" i="7"/>
  <c r="CM72" i="7"/>
  <c r="CM71" i="7"/>
  <c r="CM7" i="7"/>
  <c r="CM70" i="7"/>
  <c r="CM69" i="7"/>
  <c r="CM68" i="7"/>
  <c r="CM65" i="7"/>
  <c r="CM64" i="7"/>
  <c r="CM33" i="7"/>
  <c r="CM63" i="7"/>
  <c r="CM61" i="7"/>
  <c r="CR5" i="7"/>
  <c r="CR6" i="7"/>
  <c r="CR8" i="7"/>
  <c r="CR9" i="7"/>
  <c r="CR10" i="7"/>
  <c r="CR11" i="7"/>
  <c r="CR12" i="7"/>
  <c r="CR13" i="7"/>
  <c r="CR14" i="7"/>
  <c r="CR15" i="7"/>
  <c r="CR17" i="7"/>
  <c r="CR16" i="7"/>
  <c r="CR18" i="7"/>
  <c r="CR19" i="7"/>
  <c r="CR20" i="7"/>
  <c r="CR21" i="7"/>
  <c r="CR58" i="7"/>
  <c r="CR54" i="7"/>
  <c r="CR24" i="7"/>
  <c r="CR25" i="7"/>
  <c r="CR75" i="7"/>
  <c r="CR86" i="7"/>
  <c r="CR26" i="7"/>
  <c r="CR35" i="7"/>
  <c r="CR66" i="7"/>
  <c r="CR67" i="7"/>
  <c r="CR27" i="7"/>
  <c r="CR28" i="7"/>
  <c r="CR29" i="7"/>
  <c r="CR31" i="7"/>
  <c r="CR32" i="7"/>
  <c r="CR34" i="7"/>
  <c r="CR36" i="7"/>
  <c r="CR37" i="7"/>
  <c r="CR87" i="7"/>
  <c r="CR38" i="7"/>
  <c r="CR39" i="7"/>
  <c r="CR40" i="7"/>
  <c r="CR41" i="7"/>
  <c r="CR42" i="7"/>
  <c r="CR43" i="7"/>
  <c r="CR44" i="7"/>
  <c r="CR45" i="7"/>
  <c r="CR46" i="7"/>
  <c r="CR47" i="7"/>
  <c r="CR48" i="7"/>
  <c r="CR92" i="7"/>
  <c r="CR22" i="7"/>
  <c r="CR23" i="7"/>
  <c r="CR49" i="7"/>
  <c r="CR50" i="7"/>
  <c r="CR51" i="7"/>
  <c r="CR93" i="7"/>
  <c r="CR52" i="7"/>
  <c r="CR88" i="7"/>
  <c r="CR53" i="7"/>
  <c r="CR55" i="7"/>
  <c r="CR57" i="7"/>
  <c r="CR59" i="7"/>
  <c r="CR60" i="7"/>
  <c r="DC794" i="7"/>
  <c r="DC793" i="7"/>
  <c r="DC792" i="7"/>
  <c r="DC791" i="7"/>
  <c r="DC790" i="7"/>
  <c r="DC789" i="7"/>
  <c r="DC788" i="7"/>
  <c r="DC787" i="7"/>
  <c r="DC786" i="7"/>
  <c r="DC785" i="7"/>
  <c r="DC784" i="7"/>
  <c r="DC783" i="7"/>
  <c r="DC782" i="7"/>
  <c r="DC781" i="7"/>
  <c r="DC780" i="7"/>
  <c r="DC779" i="7"/>
  <c r="DC778" i="7"/>
  <c r="DC777" i="7"/>
  <c r="DC776" i="7"/>
  <c r="DC775" i="7"/>
  <c r="DC774" i="7"/>
  <c r="DC773" i="7"/>
  <c r="DC772" i="7"/>
  <c r="DC771" i="7"/>
  <c r="DC770" i="7"/>
  <c r="DC769" i="7"/>
  <c r="DC768" i="7"/>
  <c r="DC767" i="7"/>
  <c r="DC766" i="7"/>
  <c r="DC765" i="7"/>
  <c r="DC764" i="7"/>
  <c r="DC763" i="7"/>
  <c r="DC762" i="7"/>
  <c r="DC761" i="7"/>
  <c r="DC760" i="7"/>
  <c r="DC759" i="7"/>
  <c r="DC758" i="7"/>
  <c r="DC757" i="7"/>
  <c r="DC756" i="7"/>
  <c r="DC755" i="7"/>
  <c r="DC754" i="7"/>
  <c r="DC753" i="7"/>
  <c r="DC752" i="7"/>
  <c r="DC751" i="7"/>
  <c r="DC750" i="7"/>
  <c r="DC749" i="7"/>
  <c r="DC748" i="7"/>
  <c r="DC747" i="7"/>
  <c r="DC746" i="7"/>
  <c r="DC745" i="7"/>
  <c r="DC744" i="7"/>
  <c r="DC743" i="7"/>
  <c r="DC742" i="7"/>
  <c r="DC741" i="7"/>
  <c r="DC740" i="7"/>
  <c r="DC739" i="7"/>
  <c r="DC738" i="7"/>
  <c r="DC737" i="7"/>
  <c r="DC736" i="7"/>
  <c r="DC735" i="7"/>
  <c r="DC734" i="7"/>
  <c r="DC733" i="7"/>
  <c r="DC732" i="7"/>
  <c r="DC731" i="7"/>
  <c r="DC730" i="7"/>
  <c r="DC729" i="7"/>
  <c r="DC728" i="7"/>
  <c r="DC727" i="7"/>
  <c r="DC726" i="7"/>
  <c r="DC725" i="7"/>
  <c r="DC724" i="7"/>
  <c r="DC723" i="7"/>
  <c r="DC722" i="7"/>
  <c r="DC721" i="7"/>
  <c r="DC720" i="7"/>
  <c r="DC719" i="7"/>
  <c r="DC718" i="7"/>
  <c r="DC717" i="7"/>
  <c r="DC716" i="7"/>
  <c r="DC715" i="7"/>
  <c r="DC714" i="7"/>
  <c r="DC713" i="7"/>
  <c r="DC712" i="7"/>
  <c r="DC711" i="7"/>
  <c r="DC710" i="7"/>
  <c r="DC709" i="7"/>
  <c r="DC708" i="7"/>
  <c r="DC707" i="7"/>
  <c r="DC706" i="7"/>
  <c r="DC705" i="7"/>
  <c r="DC704" i="7"/>
  <c r="DC703" i="7"/>
  <c r="DC702" i="7"/>
  <c r="DC701" i="7"/>
  <c r="DC700" i="7"/>
  <c r="DC699" i="7"/>
  <c r="DC698" i="7"/>
  <c r="DC697" i="7"/>
  <c r="DC696" i="7"/>
  <c r="DC695" i="7"/>
  <c r="DC694" i="7"/>
  <c r="DC693" i="7"/>
  <c r="DC692" i="7"/>
  <c r="DC691" i="7"/>
  <c r="DC690" i="7"/>
  <c r="DC689" i="7"/>
  <c r="DC688" i="7"/>
  <c r="DC687" i="7"/>
  <c r="DC686" i="7"/>
  <c r="DC685" i="7"/>
  <c r="DC684" i="7"/>
  <c r="DC683" i="7"/>
  <c r="DC682" i="7"/>
  <c r="DC681" i="7"/>
  <c r="DC680" i="7"/>
  <c r="DC679" i="7"/>
  <c r="DC678" i="7"/>
  <c r="DC677" i="7"/>
  <c r="DC676" i="7"/>
  <c r="DC675" i="7"/>
  <c r="DC674" i="7"/>
  <c r="DC673" i="7"/>
  <c r="DC672" i="7"/>
  <c r="DC671" i="7"/>
  <c r="DC670" i="7"/>
  <c r="DC669" i="7"/>
  <c r="DC668" i="7"/>
  <c r="DC667" i="7"/>
  <c r="DC666" i="7"/>
  <c r="DC665" i="7"/>
  <c r="DC664" i="7"/>
  <c r="DC663" i="7"/>
  <c r="DC662" i="7"/>
  <c r="DC661" i="7"/>
  <c r="DC660" i="7"/>
  <c r="DC659" i="7"/>
  <c r="DC658" i="7"/>
  <c r="DC657" i="7"/>
  <c r="DC656" i="7"/>
  <c r="DC655" i="7"/>
  <c r="DC654" i="7"/>
  <c r="DC653" i="7"/>
  <c r="DC652" i="7"/>
  <c r="DC651" i="7"/>
  <c r="DC650" i="7"/>
  <c r="DC649" i="7"/>
  <c r="DC648" i="7"/>
  <c r="DC647" i="7"/>
  <c r="DC646" i="7"/>
  <c r="DC645" i="7"/>
  <c r="DC644" i="7"/>
  <c r="DC643" i="7"/>
  <c r="DC642" i="7"/>
  <c r="DC641" i="7"/>
  <c r="DC640" i="7"/>
  <c r="DC639" i="7"/>
  <c r="DC638" i="7"/>
  <c r="DC637" i="7"/>
  <c r="DC636" i="7"/>
  <c r="DC635" i="7"/>
  <c r="DC634" i="7"/>
  <c r="DC633" i="7"/>
  <c r="DC632" i="7"/>
  <c r="DC631" i="7"/>
  <c r="DC630" i="7"/>
  <c r="DC629" i="7"/>
  <c r="DC628" i="7"/>
  <c r="DC627" i="7"/>
  <c r="DC626" i="7"/>
  <c r="DC625" i="7"/>
  <c r="DC624" i="7"/>
  <c r="DC623" i="7"/>
  <c r="DC622" i="7"/>
  <c r="DC621" i="7"/>
  <c r="DC620" i="7"/>
  <c r="DC619" i="7"/>
  <c r="DC618" i="7"/>
  <c r="DC617" i="7"/>
  <c r="DC616" i="7"/>
  <c r="DC615" i="7"/>
  <c r="DC614" i="7"/>
  <c r="DC613" i="7"/>
  <c r="DC612" i="7"/>
  <c r="DC611" i="7"/>
  <c r="DC610" i="7"/>
  <c r="DC609" i="7"/>
  <c r="DC608" i="7"/>
  <c r="DC607" i="7"/>
  <c r="DC606" i="7"/>
  <c r="DC605" i="7"/>
  <c r="DC604" i="7"/>
  <c r="DC603" i="7"/>
  <c r="DC602" i="7"/>
  <c r="DC601" i="7"/>
  <c r="DC600" i="7"/>
  <c r="DC599" i="7"/>
  <c r="DC598" i="7"/>
  <c r="DC597" i="7"/>
  <c r="DC596" i="7"/>
  <c r="DC595" i="7"/>
  <c r="DC594" i="7"/>
  <c r="DC593" i="7"/>
  <c r="DC592" i="7"/>
  <c r="DC591" i="7"/>
  <c r="DC590" i="7"/>
  <c r="DC589" i="7"/>
  <c r="DC588" i="7"/>
  <c r="DC587" i="7"/>
  <c r="DC586" i="7"/>
  <c r="DC585" i="7"/>
  <c r="DC584" i="7"/>
  <c r="DC583" i="7"/>
  <c r="DC582" i="7"/>
  <c r="DC581" i="7"/>
  <c r="DC580" i="7"/>
  <c r="DC579" i="7"/>
  <c r="DC578" i="7"/>
  <c r="DC577" i="7"/>
  <c r="DC576" i="7"/>
  <c r="DC575" i="7"/>
  <c r="DC574" i="7"/>
  <c r="DC573" i="7"/>
  <c r="DC572" i="7"/>
  <c r="DC571" i="7"/>
  <c r="DC570" i="7"/>
  <c r="DC569" i="7"/>
  <c r="DC568" i="7"/>
  <c r="DC567" i="7"/>
  <c r="DC566" i="7"/>
  <c r="DC565" i="7"/>
  <c r="DC564" i="7"/>
  <c r="DC563" i="7"/>
  <c r="DC562" i="7"/>
  <c r="DC561" i="7"/>
  <c r="DC560" i="7"/>
  <c r="DC559" i="7"/>
  <c r="DC558" i="7"/>
  <c r="DC557" i="7"/>
  <c r="DC556" i="7"/>
  <c r="DC555" i="7"/>
  <c r="DC554" i="7"/>
  <c r="DC553" i="7"/>
  <c r="DC552" i="7"/>
  <c r="DC551" i="7"/>
  <c r="DC550" i="7"/>
  <c r="DC549" i="7"/>
  <c r="DC548" i="7"/>
  <c r="DC547" i="7"/>
  <c r="DC546" i="7"/>
  <c r="DC545" i="7"/>
  <c r="DC544" i="7"/>
  <c r="DC543" i="7"/>
  <c r="DC542" i="7"/>
  <c r="DC541" i="7"/>
  <c r="DC540" i="7"/>
  <c r="DC539" i="7"/>
  <c r="DC538" i="7"/>
  <c r="DC537" i="7"/>
  <c r="DC536" i="7"/>
  <c r="DC535" i="7"/>
  <c r="DC534" i="7"/>
  <c r="DC533" i="7"/>
  <c r="DC532" i="7"/>
  <c r="DC531" i="7"/>
  <c r="DC530" i="7"/>
  <c r="DC529" i="7"/>
  <c r="DC528" i="7"/>
  <c r="DC527" i="7"/>
  <c r="DC526" i="7"/>
  <c r="DC525" i="7"/>
  <c r="DC524" i="7"/>
  <c r="DC523" i="7"/>
  <c r="DC522" i="7"/>
  <c r="DC521" i="7"/>
  <c r="DC520" i="7"/>
  <c r="DC519" i="7"/>
  <c r="DC518" i="7"/>
  <c r="DC517" i="7"/>
  <c r="DC516" i="7"/>
  <c r="DC515" i="7"/>
  <c r="DC514" i="7"/>
  <c r="DC513" i="7"/>
  <c r="DC512" i="7"/>
  <c r="DC511" i="7"/>
  <c r="DC510" i="7"/>
  <c r="DC509" i="7"/>
  <c r="DC508" i="7"/>
  <c r="DC507" i="7"/>
  <c r="DC506" i="7"/>
  <c r="DC505" i="7"/>
  <c r="DC504" i="7"/>
  <c r="DC503" i="7"/>
  <c r="DC502" i="7"/>
  <c r="DC501" i="7"/>
  <c r="DC500" i="7"/>
  <c r="DC499" i="7"/>
  <c r="DC498" i="7"/>
  <c r="DC497" i="7"/>
  <c r="DC496" i="7"/>
  <c r="DC495" i="7"/>
  <c r="DC494" i="7"/>
  <c r="DC493" i="7"/>
  <c r="DC492" i="7"/>
  <c r="DC491" i="7"/>
  <c r="DC490" i="7"/>
  <c r="DC489" i="7"/>
  <c r="DC488" i="7"/>
  <c r="DC487" i="7"/>
  <c r="DC486" i="7"/>
  <c r="DC485" i="7"/>
  <c r="DC484" i="7"/>
  <c r="DC483" i="7"/>
  <c r="DC482" i="7"/>
  <c r="DC481" i="7"/>
  <c r="DC480" i="7"/>
  <c r="DC479" i="7"/>
  <c r="DC478" i="7"/>
  <c r="DC477" i="7"/>
  <c r="DC476" i="7"/>
  <c r="DC475" i="7"/>
  <c r="DC474" i="7"/>
  <c r="DC473" i="7"/>
  <c r="DC472" i="7"/>
  <c r="DC471" i="7"/>
  <c r="DC470" i="7"/>
  <c r="DC469" i="7"/>
  <c r="DC468" i="7"/>
  <c r="DC467" i="7"/>
  <c r="DC466" i="7"/>
  <c r="DC465" i="7"/>
  <c r="DC464" i="7"/>
  <c r="DC463" i="7"/>
  <c r="DC462" i="7"/>
  <c r="DC461" i="7"/>
  <c r="DC460" i="7"/>
  <c r="DC459" i="7"/>
  <c r="DC458" i="7"/>
  <c r="DC457" i="7"/>
  <c r="DC456" i="7"/>
  <c r="DC455" i="7"/>
  <c r="DC454" i="7"/>
  <c r="DC453" i="7"/>
  <c r="DC452" i="7"/>
  <c r="DC451" i="7"/>
  <c r="DC450" i="7"/>
  <c r="DC449" i="7"/>
  <c r="DC448" i="7"/>
  <c r="DC447" i="7"/>
  <c r="DC446" i="7"/>
  <c r="DC445" i="7"/>
  <c r="DC444" i="7"/>
  <c r="DC443" i="7"/>
  <c r="DC442" i="7"/>
  <c r="DC441" i="7"/>
  <c r="DC440" i="7"/>
  <c r="DC439" i="7"/>
  <c r="DC438" i="7"/>
  <c r="DC437" i="7"/>
  <c r="DC436" i="7"/>
  <c r="DC435" i="7"/>
  <c r="DC434" i="7"/>
  <c r="DC433" i="7"/>
  <c r="DC432" i="7"/>
  <c r="DC431" i="7"/>
  <c r="DC430" i="7"/>
  <c r="DC429" i="7"/>
  <c r="DC428" i="7"/>
  <c r="DC427" i="7"/>
  <c r="DC426" i="7"/>
  <c r="DC425" i="7"/>
  <c r="DC424" i="7"/>
  <c r="DC423" i="7"/>
  <c r="DC422" i="7"/>
  <c r="DC421" i="7"/>
  <c r="DC420" i="7"/>
  <c r="DC419" i="7"/>
  <c r="DC418" i="7"/>
  <c r="DC417" i="7"/>
  <c r="DC416" i="7"/>
  <c r="DC415" i="7"/>
  <c r="DC414" i="7"/>
  <c r="DC413" i="7"/>
  <c r="DC412" i="7"/>
  <c r="DC411" i="7"/>
  <c r="DC410" i="7"/>
  <c r="DC409" i="7"/>
  <c r="DC408" i="7"/>
  <c r="DC407" i="7"/>
  <c r="DC406" i="7"/>
  <c r="DC405" i="7"/>
  <c r="DC404" i="7"/>
  <c r="DC403" i="7"/>
  <c r="DC402" i="7"/>
  <c r="DC401" i="7"/>
  <c r="DC400" i="7"/>
  <c r="DC399" i="7"/>
  <c r="DC398" i="7"/>
  <c r="DC397" i="7"/>
  <c r="DC396" i="7"/>
  <c r="DC395" i="7"/>
  <c r="DC394" i="7"/>
  <c r="DC393" i="7"/>
  <c r="DC392" i="7"/>
  <c r="DC391" i="7"/>
  <c r="DC390" i="7"/>
  <c r="DC389" i="7"/>
  <c r="DC388" i="7"/>
  <c r="DC387" i="7"/>
  <c r="DC386" i="7"/>
  <c r="DC385" i="7"/>
  <c r="DC384" i="7"/>
  <c r="DC383" i="7"/>
  <c r="DC382" i="7"/>
  <c r="DC381" i="7"/>
  <c r="DC380" i="7"/>
  <c r="DC379" i="7"/>
  <c r="DC378" i="7"/>
  <c r="DC377" i="7"/>
  <c r="DC376" i="7"/>
  <c r="DC375" i="7"/>
  <c r="DC374" i="7"/>
  <c r="DC373" i="7"/>
  <c r="DC372" i="7"/>
  <c r="DC371" i="7"/>
  <c r="DC370" i="7"/>
  <c r="DC369" i="7"/>
  <c r="DC368" i="7"/>
  <c r="DC367" i="7"/>
  <c r="DC366" i="7"/>
  <c r="DC365" i="7"/>
  <c r="DC364" i="7"/>
  <c r="DC363" i="7"/>
  <c r="DC362" i="7"/>
  <c r="DC361" i="7"/>
  <c r="DC360" i="7"/>
  <c r="DC359" i="7"/>
  <c r="DC358" i="7"/>
  <c r="DC357" i="7"/>
  <c r="DC356" i="7"/>
  <c r="DC355" i="7"/>
  <c r="DC354" i="7"/>
  <c r="DC353" i="7"/>
  <c r="DC352" i="7"/>
  <c r="DC351" i="7"/>
  <c r="DC350" i="7"/>
  <c r="DC349" i="7"/>
  <c r="DC348" i="7"/>
  <c r="DC347" i="7"/>
  <c r="DC346" i="7"/>
  <c r="DC345" i="7"/>
  <c r="DC344" i="7"/>
  <c r="DC343" i="7"/>
  <c r="DC342" i="7"/>
  <c r="DC341" i="7"/>
  <c r="DC340" i="7"/>
  <c r="DC339" i="7"/>
  <c r="DC338" i="7"/>
  <c r="DC337" i="7"/>
  <c r="DC336" i="7"/>
  <c r="DC335" i="7"/>
  <c r="DC334" i="7"/>
  <c r="DC333" i="7"/>
  <c r="DC332" i="7"/>
  <c r="DC331" i="7"/>
  <c r="DC330" i="7"/>
  <c r="DC329" i="7"/>
  <c r="DC328" i="7"/>
  <c r="DC327" i="7"/>
  <c r="DC326" i="7"/>
  <c r="DC325" i="7"/>
  <c r="DC324" i="7"/>
  <c r="DC323" i="7"/>
  <c r="DC322" i="7"/>
  <c r="DC321" i="7"/>
  <c r="DC320" i="7"/>
  <c r="DC319" i="7"/>
  <c r="DC318" i="7"/>
  <c r="DC317" i="7"/>
  <c r="DC316" i="7"/>
  <c r="DC315" i="7"/>
  <c r="DC314" i="7"/>
  <c r="DC313" i="7"/>
  <c r="DC312" i="7"/>
  <c r="DC311" i="7"/>
  <c r="DC310" i="7"/>
  <c r="DC309" i="7"/>
  <c r="DC308" i="7"/>
  <c r="DC307" i="7"/>
  <c r="DC306" i="7"/>
  <c r="DC305" i="7"/>
  <c r="DC304" i="7"/>
  <c r="DC303" i="7"/>
  <c r="DC302" i="7"/>
  <c r="DC301" i="7"/>
  <c r="DC300" i="7"/>
  <c r="DC299" i="7"/>
  <c r="DC298" i="7"/>
  <c r="DC297" i="7"/>
  <c r="DC296" i="7"/>
  <c r="DC295" i="7"/>
  <c r="DC294" i="7"/>
  <c r="DC293" i="7"/>
  <c r="DC292" i="7"/>
  <c r="DC291" i="7"/>
  <c r="DC290" i="7"/>
  <c r="DC289" i="7"/>
  <c r="DC288" i="7"/>
  <c r="DC287" i="7"/>
  <c r="DC286" i="7"/>
  <c r="DC285" i="7"/>
  <c r="DC284" i="7"/>
  <c r="DC283" i="7"/>
  <c r="DC282" i="7"/>
  <c r="DC281" i="7"/>
  <c r="DC280" i="7"/>
  <c r="DC279" i="7"/>
  <c r="DC278" i="7"/>
  <c r="DC277" i="7"/>
  <c r="DC276" i="7"/>
  <c r="DC275" i="7"/>
  <c r="DC274" i="7"/>
  <c r="DC273" i="7"/>
  <c r="DC272" i="7"/>
  <c r="DC271" i="7"/>
  <c r="DC270" i="7"/>
  <c r="DC269" i="7"/>
  <c r="DC268" i="7"/>
  <c r="DC267" i="7"/>
  <c r="DC266" i="7"/>
  <c r="DC265" i="7"/>
  <c r="DC264" i="7"/>
  <c r="DC263" i="7"/>
  <c r="DC262" i="7"/>
  <c r="DC261" i="7"/>
  <c r="DC260" i="7"/>
  <c r="DC259" i="7"/>
  <c r="DC258" i="7"/>
  <c r="DC257" i="7"/>
  <c r="DC256" i="7"/>
  <c r="DC255" i="7"/>
  <c r="DC254" i="7"/>
  <c r="DC253" i="7"/>
  <c r="DC252" i="7"/>
  <c r="DC251" i="7"/>
  <c r="DC250" i="7"/>
  <c r="DC249" i="7"/>
  <c r="DC248" i="7"/>
  <c r="DC247" i="7"/>
  <c r="DC246" i="7"/>
  <c r="DC245" i="7"/>
  <c r="DC244" i="7"/>
  <c r="DC243" i="7"/>
  <c r="DC242" i="7"/>
  <c r="DC241" i="7"/>
  <c r="DC240" i="7"/>
  <c r="DC239" i="7"/>
  <c r="DC238" i="7"/>
  <c r="DC237" i="7"/>
  <c r="DC236" i="7"/>
  <c r="DC235" i="7"/>
  <c r="DC234" i="7"/>
  <c r="DC233" i="7"/>
  <c r="DC232" i="7"/>
  <c r="DC231" i="7"/>
  <c r="DC230" i="7"/>
  <c r="DC229" i="7"/>
  <c r="DC228" i="7"/>
  <c r="DC227" i="7"/>
  <c r="DC226" i="7"/>
  <c r="DC225" i="7"/>
  <c r="DC224" i="7"/>
  <c r="DC223" i="7"/>
  <c r="DC222" i="7"/>
  <c r="DC221" i="7"/>
  <c r="DC220" i="7"/>
  <c r="DC219" i="7"/>
  <c r="DC218" i="7"/>
  <c r="DC217" i="7"/>
  <c r="DC216" i="7"/>
  <c r="DC215" i="7"/>
  <c r="DC214" i="7"/>
  <c r="DC213" i="7"/>
  <c r="DC212" i="7"/>
  <c r="DC211" i="7"/>
  <c r="DC210" i="7"/>
  <c r="DC209" i="7"/>
  <c r="DC208" i="7"/>
  <c r="DC207" i="7"/>
  <c r="DC206" i="7"/>
  <c r="DC205" i="7"/>
  <c r="DC204" i="7"/>
  <c r="DC203" i="7"/>
  <c r="DC202" i="7"/>
  <c r="DC201" i="7"/>
  <c r="DC200" i="7"/>
  <c r="DC199" i="7"/>
  <c r="DC198" i="7"/>
  <c r="DC197" i="7"/>
  <c r="DC196" i="7"/>
  <c r="DC195" i="7"/>
  <c r="DC194" i="7"/>
  <c r="DC193" i="7"/>
  <c r="DC192" i="7"/>
  <c r="DC191" i="7"/>
  <c r="DC190" i="7"/>
  <c r="DC189" i="7"/>
  <c r="DC188" i="7"/>
  <c r="DC187" i="7"/>
  <c r="DC186" i="7"/>
  <c r="DC185" i="7"/>
  <c r="DC184" i="7"/>
  <c r="DC183" i="7"/>
  <c r="DC182" i="7"/>
  <c r="DC181" i="7"/>
  <c r="DC180" i="7"/>
  <c r="DC179" i="7"/>
  <c r="DC178" i="7"/>
  <c r="DC177" i="7"/>
  <c r="DC176" i="7"/>
  <c r="DC175" i="7"/>
  <c r="DC174" i="7"/>
  <c r="DC173" i="7"/>
  <c r="DC172" i="7"/>
  <c r="DC171" i="7"/>
  <c r="DC170" i="7"/>
  <c r="DC169" i="7"/>
  <c r="DC168" i="7"/>
  <c r="DC167" i="7"/>
  <c r="DC166" i="7"/>
  <c r="DC165" i="7"/>
  <c r="DC164" i="7"/>
  <c r="DC163" i="7"/>
  <c r="DC162" i="7"/>
  <c r="DC161" i="7"/>
  <c r="DC160" i="7"/>
  <c r="DC159" i="7"/>
  <c r="DC158" i="7"/>
  <c r="DC157" i="7"/>
  <c r="DC156" i="7"/>
  <c r="DC155" i="7"/>
  <c r="DC154" i="7"/>
  <c r="DC153" i="7"/>
  <c r="DC152" i="7"/>
  <c r="DC151" i="7"/>
  <c r="DC150" i="7"/>
  <c r="DC149" i="7"/>
  <c r="DC148" i="7"/>
  <c r="DC147" i="7"/>
  <c r="DC146" i="7"/>
  <c r="DC145" i="7"/>
  <c r="DC144" i="7"/>
  <c r="DC143" i="7"/>
  <c r="DC142" i="7"/>
  <c r="DC141" i="7"/>
  <c r="DC140" i="7"/>
  <c r="DC139" i="7"/>
  <c r="DC138" i="7"/>
  <c r="DC137" i="7"/>
  <c r="DC136" i="7"/>
  <c r="DC135" i="7"/>
  <c r="DC134" i="7"/>
  <c r="DC133" i="7"/>
  <c r="DC132" i="7"/>
  <c r="DC131" i="7"/>
  <c r="DC130" i="7"/>
  <c r="DC129" i="7"/>
  <c r="DC128" i="7"/>
  <c r="DC127" i="7"/>
  <c r="DC126" i="7"/>
  <c r="DC125" i="7"/>
  <c r="DC124" i="7"/>
  <c r="DC123" i="7"/>
  <c r="DC122" i="7"/>
  <c r="DC121" i="7"/>
  <c r="DC120" i="7"/>
  <c r="DC119" i="7"/>
  <c r="DC118" i="7"/>
  <c r="DC117" i="7"/>
  <c r="DC116" i="7"/>
  <c r="DC115" i="7"/>
  <c r="DC114" i="7"/>
  <c r="DC113" i="7"/>
  <c r="DC112" i="7"/>
  <c r="DC111" i="7"/>
  <c r="DC110" i="7"/>
  <c r="DC109" i="7"/>
  <c r="DC108" i="7"/>
  <c r="DC107" i="7"/>
  <c r="DC106" i="7"/>
  <c r="DC105" i="7"/>
  <c r="DC104" i="7"/>
  <c r="DC103" i="7"/>
  <c r="DC102" i="7"/>
  <c r="DC101" i="7"/>
  <c r="DC100" i="7"/>
  <c r="DC99" i="7"/>
  <c r="DC98" i="7"/>
  <c r="DC97" i="7"/>
  <c r="DC96" i="7"/>
  <c r="DC95" i="7"/>
  <c r="DC94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DC4" i="7"/>
  <c r="DC3" i="7"/>
  <c r="CR4" i="7"/>
  <c r="CR3" i="7"/>
  <c r="CM60" i="7"/>
  <c r="CM59" i="7"/>
  <c r="CM57" i="7"/>
  <c r="CM55" i="7"/>
  <c r="CM53" i="7"/>
  <c r="CM88" i="7"/>
  <c r="CM52" i="7"/>
  <c r="CM93" i="7"/>
  <c r="CM51" i="7"/>
  <c r="CM50" i="7"/>
  <c r="CM49" i="7"/>
  <c r="CM23" i="7"/>
  <c r="CM22" i="7"/>
  <c r="CM92" i="7"/>
  <c r="CM48" i="7"/>
  <c r="CM47" i="7"/>
  <c r="CM46" i="7"/>
  <c r="CM45" i="7"/>
  <c r="CM44" i="7"/>
  <c r="CM43" i="7"/>
  <c r="CM42" i="7"/>
  <c r="CM41" i="7"/>
  <c r="CM40" i="7"/>
  <c r="CM39" i="7"/>
  <c r="CM38" i="7"/>
  <c r="CM87" i="7"/>
  <c r="CM37" i="7"/>
  <c r="CM36" i="7"/>
  <c r="CM34" i="7"/>
  <c r="CM32" i="7"/>
  <c r="CM31" i="7"/>
  <c r="CM29" i="7"/>
  <c r="CM28" i="7"/>
  <c r="CM27" i="7"/>
  <c r="CM67" i="7"/>
  <c r="CM66" i="7"/>
  <c r="CM35" i="7"/>
  <c r="CM26" i="7"/>
  <c r="CM86" i="7"/>
  <c r="CM75" i="7"/>
  <c r="CM25" i="7"/>
  <c r="CM24" i="7"/>
  <c r="CM54" i="7"/>
  <c r="CM58" i="7"/>
  <c r="CM21" i="7"/>
  <c r="CM20" i="7"/>
  <c r="CM19" i="7"/>
  <c r="CM18" i="7"/>
  <c r="CM16" i="7"/>
  <c r="CM17" i="7"/>
  <c r="CM15" i="7"/>
  <c r="CM14" i="7"/>
  <c r="CM13" i="7"/>
  <c r="CM12" i="7"/>
  <c r="CM11" i="7"/>
  <c r="CM10" i="7"/>
  <c r="CM9" i="7"/>
  <c r="CM8" i="7"/>
  <c r="CM6" i="7"/>
  <c r="CM5" i="7"/>
  <c r="CM4" i="7"/>
  <c r="CM3" i="7"/>
  <c r="CZ3" i="7" s="1"/>
  <c r="I151" i="2"/>
  <c r="K151" i="2" s="1"/>
  <c r="E151" i="2"/>
  <c r="H151" i="2" s="1"/>
  <c r="D151" i="2"/>
  <c r="I150" i="2"/>
  <c r="E150" i="2"/>
  <c r="H150" i="2" s="1"/>
  <c r="D150" i="2"/>
  <c r="I149" i="2"/>
  <c r="K149" i="2"/>
  <c r="E149" i="2"/>
  <c r="H149" i="2"/>
  <c r="D149" i="2"/>
  <c r="I148" i="2"/>
  <c r="K148" i="2" s="1"/>
  <c r="E148" i="2"/>
  <c r="H148" i="2" s="1"/>
  <c r="D148" i="2"/>
  <c r="I147" i="2"/>
  <c r="K147" i="2"/>
  <c r="E147" i="2"/>
  <c r="H147" i="2"/>
  <c r="D147" i="2"/>
  <c r="D146" i="2"/>
  <c r="D145" i="2"/>
  <c r="D144" i="2"/>
  <c r="D143" i="2"/>
  <c r="D142" i="2"/>
  <c r="D141" i="2"/>
  <c r="D140" i="2"/>
  <c r="D139" i="2"/>
  <c r="D138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I76" i="2"/>
  <c r="E76" i="2"/>
  <c r="D76" i="2"/>
  <c r="I75" i="2"/>
  <c r="K75" i="2"/>
  <c r="E75" i="2"/>
  <c r="H75" i="2"/>
  <c r="D75" i="2"/>
  <c r="I74" i="2"/>
  <c r="K74" i="2"/>
  <c r="E74" i="2"/>
  <c r="G74" i="2" s="1"/>
  <c r="D74" i="2"/>
  <c r="I73" i="2"/>
  <c r="K73" i="2"/>
  <c r="E73" i="2"/>
  <c r="H73" i="2" s="1"/>
  <c r="G73" i="2"/>
  <c r="D73" i="2"/>
  <c r="I72" i="2"/>
  <c r="K72" i="2" s="1"/>
  <c r="E72" i="2"/>
  <c r="H72" i="2" s="1"/>
  <c r="D72" i="2"/>
  <c r="I71" i="2"/>
  <c r="K71" i="2"/>
  <c r="E71" i="2"/>
  <c r="G71" i="2" s="1"/>
  <c r="D71" i="2"/>
  <c r="I70" i="2"/>
  <c r="E70" i="2"/>
  <c r="H70" i="2"/>
  <c r="D70" i="2"/>
  <c r="I69" i="2"/>
  <c r="K69" i="2" s="1"/>
  <c r="E69" i="2"/>
  <c r="H69" i="2" s="1"/>
  <c r="D69" i="2"/>
  <c r="I68" i="2"/>
  <c r="K68" i="2"/>
  <c r="E68" i="2"/>
  <c r="G68" i="2"/>
  <c r="D68" i="2"/>
  <c r="I67" i="2"/>
  <c r="K67" i="2" s="1"/>
  <c r="E67" i="2"/>
  <c r="H67" i="2" s="1"/>
  <c r="D67" i="2"/>
  <c r="I66" i="2"/>
  <c r="K66" i="2"/>
  <c r="E66" i="2"/>
  <c r="G66" i="2" s="1"/>
  <c r="H66" i="2"/>
  <c r="D66" i="2"/>
  <c r="I65" i="2"/>
  <c r="K65" i="2" s="1"/>
  <c r="E65" i="2"/>
  <c r="H65" i="2" s="1"/>
  <c r="D65" i="2"/>
  <c r="I64" i="2"/>
  <c r="K64" i="2"/>
  <c r="E64" i="2"/>
  <c r="G64" i="2"/>
  <c r="D64" i="2"/>
  <c r="I63" i="2"/>
  <c r="E63" i="2"/>
  <c r="D63" i="2"/>
  <c r="I62" i="2"/>
  <c r="K62" i="2"/>
  <c r="E62" i="2"/>
  <c r="D62" i="2"/>
  <c r="I61" i="2"/>
  <c r="K61" i="2"/>
  <c r="E61" i="2"/>
  <c r="G61" i="2"/>
  <c r="D61" i="2"/>
  <c r="I60" i="2"/>
  <c r="L60" i="2" s="1"/>
  <c r="E60" i="2"/>
  <c r="D60" i="2"/>
  <c r="I59" i="2"/>
  <c r="K59" i="2"/>
  <c r="E59" i="2"/>
  <c r="D59" i="2"/>
  <c r="I58" i="2"/>
  <c r="K58" i="2" s="1"/>
  <c r="E58" i="2"/>
  <c r="H58" i="2" s="1"/>
  <c r="D58" i="2"/>
  <c r="I57" i="2"/>
  <c r="E57" i="2"/>
  <c r="H57" i="2" s="1"/>
  <c r="D57" i="2"/>
  <c r="I56" i="2"/>
  <c r="K56" i="2"/>
  <c r="E56" i="2"/>
  <c r="G56" i="2" s="1"/>
  <c r="H56" i="2"/>
  <c r="D56" i="2"/>
  <c r="I55" i="2"/>
  <c r="K55" i="2"/>
  <c r="E55" i="2"/>
  <c r="H55" i="2" s="1"/>
  <c r="D55" i="2"/>
  <c r="I54" i="2"/>
  <c r="K54" i="2"/>
  <c r="E54" i="2"/>
  <c r="H54" i="2"/>
  <c r="D54" i="2"/>
  <c r="I53" i="2"/>
  <c r="E53" i="2"/>
  <c r="H53" i="2"/>
  <c r="D53" i="2"/>
  <c r="I52" i="2"/>
  <c r="L52" i="2"/>
  <c r="E52" i="2"/>
  <c r="H52" i="2" s="1"/>
  <c r="D52" i="2"/>
  <c r="I51" i="2"/>
  <c r="K51" i="2"/>
  <c r="E51" i="2"/>
  <c r="H51" i="2"/>
  <c r="D51" i="2"/>
  <c r="I50" i="2"/>
  <c r="L50" i="2" s="1"/>
  <c r="E50" i="2"/>
  <c r="H50" i="2"/>
  <c r="D50" i="2"/>
  <c r="I49" i="2"/>
  <c r="L49" i="2"/>
  <c r="E49" i="2"/>
  <c r="D49" i="2"/>
  <c r="I48" i="2"/>
  <c r="L48" i="2"/>
  <c r="E48" i="2"/>
  <c r="D48" i="2"/>
  <c r="I47" i="2"/>
  <c r="K47" i="2" s="1"/>
  <c r="E47" i="2"/>
  <c r="G47" i="2" s="1"/>
  <c r="D47" i="2"/>
  <c r="I46" i="2"/>
  <c r="E46" i="2"/>
  <c r="H46" i="2" s="1"/>
  <c r="D46" i="2"/>
  <c r="I45" i="2"/>
  <c r="L45" i="2"/>
  <c r="E45" i="2"/>
  <c r="D45" i="2"/>
  <c r="I44" i="2"/>
  <c r="L44" i="2" s="1"/>
  <c r="K44" i="2"/>
  <c r="E44" i="2"/>
  <c r="H44" i="2"/>
  <c r="D44" i="2"/>
  <c r="I43" i="2"/>
  <c r="K43" i="2"/>
  <c r="E43" i="2"/>
  <c r="H43" i="2" s="1"/>
  <c r="D43" i="2"/>
  <c r="I42" i="2"/>
  <c r="K42" i="2"/>
  <c r="E42" i="2"/>
  <c r="G42" i="2" s="1"/>
  <c r="H42" i="2"/>
  <c r="D42" i="2"/>
  <c r="I41" i="2"/>
  <c r="K41" i="2"/>
  <c r="E41" i="2"/>
  <c r="G41" i="2" s="1"/>
  <c r="D41" i="2"/>
  <c r="I40" i="2"/>
  <c r="K40" i="2"/>
  <c r="E40" i="2"/>
  <c r="H40" i="2" s="1"/>
  <c r="D40" i="2"/>
  <c r="I39" i="2"/>
  <c r="E39" i="2"/>
  <c r="H39" i="2" s="1"/>
  <c r="D39" i="2"/>
  <c r="I38" i="2"/>
  <c r="L38" i="2"/>
  <c r="E38" i="2"/>
  <c r="G38" i="2"/>
  <c r="D38" i="2"/>
  <c r="I37" i="2"/>
  <c r="E37" i="2"/>
  <c r="H37" i="2"/>
  <c r="D37" i="2"/>
  <c r="I36" i="2"/>
  <c r="J36" i="2" s="1"/>
  <c r="E36" i="2"/>
  <c r="H36" i="2" s="1"/>
  <c r="D36" i="2"/>
  <c r="I35" i="2"/>
  <c r="K35" i="2"/>
  <c r="E35" i="2"/>
  <c r="D35" i="2"/>
  <c r="I34" i="2"/>
  <c r="K34" i="2"/>
  <c r="E34" i="2"/>
  <c r="H34" i="2" s="1"/>
  <c r="G34" i="2"/>
  <c r="D34" i="2"/>
  <c r="I33" i="2"/>
  <c r="K33" i="2" s="1"/>
  <c r="E33" i="2"/>
  <c r="D33" i="2"/>
  <c r="I32" i="2"/>
  <c r="K32" i="2"/>
  <c r="E32" i="2"/>
  <c r="G32" i="2" s="1"/>
  <c r="D32" i="2"/>
  <c r="I31" i="2"/>
  <c r="E31" i="2"/>
  <c r="H31" i="2"/>
  <c r="D31" i="2"/>
  <c r="I30" i="2"/>
  <c r="K30" i="2" s="1"/>
  <c r="E30" i="2"/>
  <c r="G30" i="2" s="1"/>
  <c r="D30" i="2"/>
  <c r="I29" i="2"/>
  <c r="K29" i="2" s="1"/>
  <c r="E29" i="2"/>
  <c r="H29" i="2" s="1"/>
  <c r="D29" i="2"/>
  <c r="I28" i="2"/>
  <c r="L28" i="2" s="1"/>
  <c r="K28" i="2"/>
  <c r="E28" i="2"/>
  <c r="H28" i="2" s="1"/>
  <c r="D28" i="2"/>
  <c r="I27" i="2"/>
  <c r="K27" i="2"/>
  <c r="E27" i="2"/>
  <c r="H27" i="2"/>
  <c r="D27" i="2"/>
  <c r="I26" i="2"/>
  <c r="K26" i="2"/>
  <c r="E26" i="2"/>
  <c r="H26" i="2" s="1"/>
  <c r="D26" i="2"/>
  <c r="I25" i="2"/>
  <c r="E25" i="2"/>
  <c r="H25" i="2" s="1"/>
  <c r="D25" i="2"/>
  <c r="I24" i="2"/>
  <c r="K24" i="2"/>
  <c r="E24" i="2"/>
  <c r="H24" i="2" s="1"/>
  <c r="G24" i="2"/>
  <c r="D24" i="2"/>
  <c r="I23" i="2"/>
  <c r="L23" i="2" s="1"/>
  <c r="E23" i="2"/>
  <c r="G23" i="2" s="1"/>
  <c r="D23" i="2"/>
  <c r="I22" i="2"/>
  <c r="K22" i="2"/>
  <c r="E22" i="2"/>
  <c r="D22" i="2"/>
  <c r="I21" i="2"/>
  <c r="E21" i="2"/>
  <c r="D21" i="2"/>
  <c r="I20" i="2"/>
  <c r="E20" i="2"/>
  <c r="H20" i="2"/>
  <c r="D20" i="2"/>
  <c r="I19" i="2"/>
  <c r="E19" i="2"/>
  <c r="H19" i="2"/>
  <c r="D19" i="2"/>
  <c r="I18" i="2"/>
  <c r="E18" i="2"/>
  <c r="H18" i="2"/>
  <c r="D18" i="2"/>
  <c r="I17" i="2"/>
  <c r="E17" i="2"/>
  <c r="H17" i="2"/>
  <c r="D17" i="2"/>
  <c r="I16" i="2"/>
  <c r="E16" i="2"/>
  <c r="H16" i="2"/>
  <c r="D16" i="2"/>
  <c r="I15" i="2"/>
  <c r="E15" i="2"/>
  <c r="G15" i="2" s="1"/>
  <c r="H15" i="2"/>
  <c r="D15" i="2"/>
  <c r="S60" i="2"/>
  <c r="P60" i="2"/>
  <c r="R60" i="2" s="1"/>
  <c r="S59" i="2"/>
  <c r="P59" i="2"/>
  <c r="S58" i="2"/>
  <c r="U58" i="2" s="1"/>
  <c r="P58" i="2"/>
  <c r="R58" i="2" s="1"/>
  <c r="S57" i="2"/>
  <c r="U57" i="2"/>
  <c r="P57" i="2"/>
  <c r="S56" i="2"/>
  <c r="P56" i="2"/>
  <c r="S55" i="2"/>
  <c r="P55" i="2"/>
  <c r="R55" i="2" s="1"/>
  <c r="S54" i="2"/>
  <c r="U54" i="2" s="1"/>
  <c r="P54" i="2"/>
  <c r="R54" i="2"/>
  <c r="S53" i="2"/>
  <c r="U53" i="2"/>
  <c r="P53" i="2"/>
  <c r="R53" i="2"/>
  <c r="S52" i="2"/>
  <c r="P52" i="2"/>
  <c r="S51" i="2"/>
  <c r="P51" i="2"/>
  <c r="S50" i="2"/>
  <c r="U50" i="2"/>
  <c r="P50" i="2"/>
  <c r="R50" i="2"/>
  <c r="S49" i="2"/>
  <c r="P49" i="2"/>
  <c r="S48" i="2"/>
  <c r="P48" i="2"/>
  <c r="K48" i="2"/>
  <c r="S47" i="2"/>
  <c r="U47" i="2" s="1"/>
  <c r="P47" i="2"/>
  <c r="R47" i="2"/>
  <c r="S46" i="2"/>
  <c r="U46" i="2"/>
  <c r="P46" i="2"/>
  <c r="R46" i="2"/>
  <c r="S45" i="2"/>
  <c r="U45" i="2"/>
  <c r="P45" i="2"/>
  <c r="S44" i="2"/>
  <c r="P44" i="2"/>
  <c r="S43" i="2"/>
  <c r="U43" i="2"/>
  <c r="P43" i="2"/>
  <c r="R43" i="2" s="1"/>
  <c r="L43" i="2"/>
  <c r="S42" i="2"/>
  <c r="P42" i="2"/>
  <c r="S41" i="2"/>
  <c r="P41" i="2"/>
  <c r="R41" i="2" s="1"/>
  <c r="S40" i="2"/>
  <c r="P40" i="2"/>
  <c r="R40" i="2" s="1"/>
  <c r="S39" i="2"/>
  <c r="U39" i="2"/>
  <c r="P39" i="2"/>
  <c r="S38" i="2"/>
  <c r="P38" i="2"/>
  <c r="S37" i="2"/>
  <c r="U37" i="2"/>
  <c r="P37" i="2"/>
  <c r="S36" i="2"/>
  <c r="P36" i="2"/>
  <c r="R36" i="2"/>
  <c r="K36" i="2"/>
  <c r="S35" i="2"/>
  <c r="U35" i="2" s="1"/>
  <c r="P35" i="2"/>
  <c r="S34" i="2"/>
  <c r="U34" i="2"/>
  <c r="P34" i="2"/>
  <c r="S33" i="2"/>
  <c r="U33" i="2" s="1"/>
  <c r="P33" i="2"/>
  <c r="S32" i="2"/>
  <c r="U32" i="2"/>
  <c r="P32" i="2"/>
  <c r="S31" i="2"/>
  <c r="U31" i="2" s="1"/>
  <c r="P31" i="2"/>
  <c r="S30" i="2"/>
  <c r="P30" i="2"/>
  <c r="S29" i="2"/>
  <c r="U29" i="2"/>
  <c r="P29" i="2"/>
  <c r="R29" i="2"/>
  <c r="S28" i="2"/>
  <c r="P28" i="2"/>
  <c r="S27" i="2"/>
  <c r="U27" i="2"/>
  <c r="P27" i="2"/>
  <c r="R27" i="2"/>
  <c r="S26" i="2"/>
  <c r="P26" i="2"/>
  <c r="R26" i="2" s="1"/>
  <c r="S25" i="2"/>
  <c r="U25" i="2" s="1"/>
  <c r="P25" i="2"/>
  <c r="R25" i="2" s="1"/>
  <c r="S24" i="2"/>
  <c r="U24" i="2" s="1"/>
  <c r="P24" i="2"/>
  <c r="R24" i="2" s="1"/>
  <c r="S23" i="2"/>
  <c r="U23" i="2" s="1"/>
  <c r="P23" i="2"/>
  <c r="R23" i="2" s="1"/>
  <c r="S22" i="2"/>
  <c r="P22" i="2"/>
  <c r="R22" i="2"/>
  <c r="S152" i="2"/>
  <c r="U152" i="2"/>
  <c r="P152" i="2"/>
  <c r="R152" i="2"/>
  <c r="I152" i="2"/>
  <c r="K152" i="2" s="1"/>
  <c r="L152" i="2"/>
  <c r="E152" i="2"/>
  <c r="D152" i="2"/>
  <c r="K38" i="2"/>
  <c r="K39" i="2"/>
  <c r="K52" i="2"/>
  <c r="L57" i="2"/>
  <c r="H38" i="2"/>
  <c r="K57" i="2"/>
  <c r="K150" i="2"/>
  <c r="K49" i="2"/>
  <c r="L34" i="2"/>
  <c r="L39" i="2"/>
  <c r="L41" i="2"/>
  <c r="K63" i="2"/>
  <c r="K76" i="2"/>
  <c r="K53" i="2"/>
  <c r="H47" i="2"/>
  <c r="L53" i="2"/>
  <c r="H61" i="2"/>
  <c r="G33" i="2"/>
  <c r="H33" i="2"/>
  <c r="G17" i="2"/>
  <c r="G40" i="2"/>
  <c r="G69" i="2"/>
  <c r="K60" i="2"/>
  <c r="G53" i="2"/>
  <c r="K70" i="2"/>
  <c r="G51" i="2"/>
  <c r="G18" i="2"/>
  <c r="G37" i="2"/>
  <c r="G65" i="2"/>
  <c r="L58" i="2"/>
  <c r="G46" i="2"/>
  <c r="G75" i="2"/>
  <c r="G148" i="2"/>
  <c r="G26" i="2"/>
  <c r="G147" i="2"/>
  <c r="H32" i="2"/>
  <c r="G25" i="2"/>
  <c r="H48" i="2"/>
  <c r="G54" i="2"/>
  <c r="G16" i="2"/>
  <c r="G70" i="2"/>
  <c r="G63" i="2"/>
  <c r="H63" i="2"/>
  <c r="H35" i="2"/>
  <c r="G35" i="2"/>
  <c r="H41" i="2"/>
  <c r="G50" i="2"/>
  <c r="G59" i="2"/>
  <c r="H59" i="2"/>
  <c r="G72" i="2"/>
  <c r="H62" i="2"/>
  <c r="G62" i="2"/>
  <c r="L25" i="2"/>
  <c r="K25" i="2"/>
  <c r="H68" i="2"/>
  <c r="H30" i="2"/>
  <c r="H22" i="2"/>
  <c r="G22" i="2"/>
  <c r="G29" i="2"/>
  <c r="G21" i="2"/>
  <c r="H21" i="2"/>
  <c r="H23" i="2"/>
  <c r="H60" i="2"/>
  <c r="G60" i="2"/>
  <c r="G31" i="2"/>
  <c r="H45" i="2"/>
  <c r="G45" i="2"/>
  <c r="H64" i="2"/>
  <c r="H49" i="2"/>
  <c r="G49" i="2"/>
  <c r="G151" i="2"/>
  <c r="G76" i="2"/>
  <c r="L37" i="2"/>
  <c r="L46" i="2"/>
  <c r="G20" i="2"/>
  <c r="G44" i="2"/>
  <c r="G57" i="2"/>
  <c r="G58" i="2"/>
  <c r="H76" i="2"/>
  <c r="G149" i="2"/>
  <c r="G67" i="2"/>
  <c r="K37" i="2"/>
  <c r="G19" i="2"/>
  <c r="G27" i="2"/>
  <c r="G39" i="2"/>
  <c r="G48" i="2"/>
  <c r="G55" i="2"/>
  <c r="H71" i="2"/>
  <c r="L33" i="2"/>
  <c r="K45" i="2"/>
  <c r="U59" i="2"/>
  <c r="K31" i="2"/>
  <c r="U51" i="2"/>
  <c r="L31" i="2"/>
  <c r="L54" i="2"/>
  <c r="K50" i="2"/>
  <c r="U38" i="2"/>
  <c r="K46" i="2"/>
  <c r="R32" i="2"/>
  <c r="L35" i="2"/>
  <c r="U26" i="2"/>
  <c r="L30" i="2"/>
  <c r="U36" i="2"/>
  <c r="U22" i="2"/>
  <c r="R51" i="2"/>
  <c r="L29" i="2"/>
  <c r="R30" i="2"/>
  <c r="R38" i="2"/>
  <c r="R49" i="2"/>
  <c r="U30" i="2"/>
  <c r="R42" i="2"/>
  <c r="R28" i="2"/>
  <c r="R34" i="2"/>
  <c r="U40" i="2"/>
  <c r="U42" i="2"/>
  <c r="L56" i="2"/>
  <c r="U49" i="2"/>
  <c r="R59" i="2"/>
  <c r="U55" i="2"/>
  <c r="R45" i="2"/>
  <c r="R57" i="2"/>
  <c r="R31" i="2"/>
  <c r="R37" i="2"/>
  <c r="L42" i="2"/>
  <c r="U48" i="2"/>
  <c r="L27" i="2"/>
  <c r="R56" i="2"/>
  <c r="L22" i="2"/>
  <c r="L24" i="2"/>
  <c r="L32" i="2"/>
  <c r="L40" i="2"/>
  <c r="R44" i="2"/>
  <c r="L55" i="2"/>
  <c r="U56" i="2"/>
  <c r="R33" i="2"/>
  <c r="U44" i="2"/>
  <c r="L51" i="2"/>
  <c r="U52" i="2"/>
  <c r="R39" i="2"/>
  <c r="U41" i="2"/>
  <c r="R52" i="2"/>
  <c r="U28" i="2"/>
  <c r="L26" i="2"/>
  <c r="R35" i="2"/>
  <c r="L36" i="2"/>
  <c r="R48" i="2"/>
  <c r="L59" i="2"/>
  <c r="U60" i="2"/>
  <c r="G152" i="2"/>
  <c r="H152" i="2"/>
  <c r="BJ3" i="7"/>
  <c r="BN4" i="7"/>
  <c r="AZ3" i="7"/>
  <c r="AY3" i="7"/>
  <c r="AX3" i="7"/>
  <c r="V142" i="9"/>
  <c r="V33" i="9"/>
  <c r="V24" i="9"/>
  <c r="V158" i="9"/>
  <c r="V8" i="9"/>
  <c r="V149" i="9"/>
  <c r="V100" i="9"/>
  <c r="V75" i="9"/>
  <c r="V46" i="9"/>
  <c r="V39" i="9"/>
  <c r="V13" i="9"/>
  <c r="V146" i="9"/>
  <c r="V137" i="9"/>
  <c r="V59" i="9"/>
  <c r="V44" i="9"/>
  <c r="V58" i="9"/>
  <c r="V3" i="9"/>
  <c r="V101" i="9"/>
  <c r="V85" i="9"/>
  <c r="V68" i="9"/>
  <c r="V61" i="9"/>
  <c r="V32" i="9"/>
  <c r="V148" i="9"/>
  <c r="V138" i="9"/>
  <c r="V134" i="9"/>
  <c r="V105" i="9"/>
  <c r="V92" i="9"/>
  <c r="V76" i="9"/>
  <c r="V62" i="9"/>
  <c r="V43" i="9"/>
  <c r="V40" i="9"/>
  <c r="V147" i="9"/>
  <c r="V128" i="9"/>
  <c r="V41" i="9"/>
  <c r="V19" i="9"/>
  <c r="V49" i="9"/>
  <c r="V11" i="9"/>
  <c r="V166" i="9"/>
  <c r="V165" i="9"/>
  <c r="V144" i="9"/>
  <c r="V112" i="9"/>
  <c r="V66" i="9"/>
  <c r="V56" i="9"/>
  <c r="V20" i="9"/>
  <c r="V120" i="9"/>
  <c r="V111" i="9"/>
  <c r="V110" i="9"/>
  <c r="V156" i="9"/>
  <c r="V113" i="9"/>
  <c r="V82" i="9"/>
  <c r="V51" i="9"/>
  <c r="V45" i="9"/>
  <c r="V15" i="9"/>
  <c r="V109" i="9"/>
  <c r="V97" i="9"/>
  <c r="V89" i="9"/>
  <c r="V27" i="9"/>
  <c r="V16" i="9"/>
  <c r="V10" i="9"/>
  <c r="V36" i="9"/>
  <c r="V23" i="9"/>
  <c r="V22" i="9"/>
  <c r="V152" i="9"/>
  <c r="V151" i="9"/>
  <c r="V42" i="9"/>
  <c r="V18" i="9"/>
  <c r="V157" i="9"/>
  <c r="V154" i="9"/>
  <c r="V106" i="9"/>
  <c r="V96" i="9"/>
  <c r="V52" i="9"/>
  <c r="V47" i="9"/>
  <c r="V104" i="9"/>
  <c r="V98" i="9"/>
  <c r="V150" i="9"/>
  <c r="V145" i="9"/>
  <c r="V135" i="9"/>
  <c r="V74" i="9"/>
  <c r="V64" i="9"/>
  <c r="V53" i="9"/>
  <c r="V4" i="9"/>
  <c r="V133" i="9"/>
  <c r="V91" i="9"/>
  <c r="V73" i="9"/>
  <c r="V65" i="9"/>
  <c r="V63" i="9"/>
  <c r="V132" i="9"/>
  <c r="V141" i="9"/>
  <c r="V118" i="9"/>
  <c r="V77" i="9"/>
  <c r="V60" i="9"/>
  <c r="V103" i="9"/>
  <c r="V38" i="9"/>
  <c r="V35" i="9"/>
  <c r="V12" i="9"/>
  <c r="V117" i="9"/>
  <c r="V37" i="9"/>
  <c r="V140" i="9"/>
  <c r="V122" i="9"/>
  <c r="V88" i="9"/>
  <c r="V81" i="9"/>
  <c r="V26" i="9"/>
  <c r="V7" i="9"/>
  <c r="V87" i="9"/>
  <c r="V139" i="9"/>
  <c r="V160" i="9"/>
  <c r="V126" i="9"/>
  <c r="V162" i="9"/>
  <c r="V125" i="9"/>
  <c r="V78" i="9"/>
  <c r="V143" i="9"/>
  <c r="V127" i="9"/>
  <c r="V102" i="9"/>
  <c r="V57" i="9"/>
  <c r="V54" i="9"/>
  <c r="V48" i="9"/>
  <c r="V119" i="9"/>
  <c r="V107" i="9"/>
  <c r="V93" i="9"/>
  <c r="V83" i="9"/>
  <c r="V34" i="9"/>
  <c r="V164" i="9"/>
  <c r="V55" i="9"/>
  <c r="V153" i="9"/>
  <c r="V116" i="9"/>
  <c r="V94" i="9"/>
  <c r="V136" i="9"/>
  <c r="V80" i="9"/>
  <c r="V70" i="9"/>
  <c r="V159" i="9"/>
  <c r="V124" i="9"/>
  <c r="V108" i="9"/>
  <c r="V99" i="9"/>
  <c r="V84" i="9"/>
  <c r="V71" i="9"/>
  <c r="V14" i="9"/>
  <c r="V115" i="9"/>
  <c r="V67" i="9"/>
  <c r="V17" i="9"/>
  <c r="V114" i="9"/>
  <c r="V69" i="9"/>
  <c r="V6" i="9"/>
  <c r="V129" i="9"/>
  <c r="V30" i="9"/>
  <c r="V25" i="9"/>
  <c r="V5" i="9"/>
  <c r="V161" i="9"/>
  <c r="V29" i="9"/>
  <c r="V28" i="9"/>
  <c r="V90" i="9"/>
  <c r="V50" i="9"/>
  <c r="V31" i="9"/>
  <c r="V9" i="9"/>
  <c r="V130" i="9"/>
  <c r="V123" i="9"/>
  <c r="V79" i="9"/>
  <c r="V72" i="9"/>
  <c r="V163" i="9"/>
  <c r="V155" i="9"/>
  <c r="V121" i="9"/>
  <c r="V131" i="9"/>
  <c r="V95" i="9"/>
  <c r="V86" i="9"/>
  <c r="V21" i="9"/>
  <c r="W9" i="2"/>
  <c r="V9" i="2"/>
  <c r="S9" i="2"/>
  <c r="P9" i="2"/>
  <c r="DY3" i="7"/>
  <c r="DX3" i="7"/>
  <c r="EB3" i="7" s="1"/>
  <c r="EA3" i="7"/>
  <c r="BJ14" i="7"/>
  <c r="BJ13" i="7"/>
  <c r="BJ12" i="7"/>
  <c r="BJ11" i="7"/>
  <c r="BJ10" i="7"/>
  <c r="BJ9" i="7"/>
  <c r="BJ8" i="7"/>
  <c r="BJ7" i="7"/>
  <c r="BJ6" i="7"/>
  <c r="BJ5" i="7"/>
  <c r="BJ4" i="7"/>
  <c r="BC14" i="7"/>
  <c r="BE14" i="7" s="1"/>
  <c r="BH14" i="7" s="1"/>
  <c r="BB14" i="7"/>
  <c r="BC13" i="7"/>
  <c r="BG13" i="7" s="1"/>
  <c r="BB13" i="7"/>
  <c r="BC12" i="7"/>
  <c r="BE12" i="7" s="1"/>
  <c r="BB12" i="7"/>
  <c r="BC11" i="7"/>
  <c r="BB11" i="7"/>
  <c r="BC10" i="7"/>
  <c r="BE10" i="7" s="1"/>
  <c r="BB10" i="7"/>
  <c r="BC9" i="7"/>
  <c r="BB9" i="7"/>
  <c r="BC8" i="7"/>
  <c r="BF8" i="7" s="1"/>
  <c r="BB8" i="7"/>
  <c r="BC7" i="7"/>
  <c r="BE7" i="7" s="1"/>
  <c r="BH7" i="7" s="1"/>
  <c r="BB7" i="7"/>
  <c r="BC6" i="7"/>
  <c r="BB6" i="7"/>
  <c r="BC5" i="7"/>
  <c r="BG5" i="7" s="1"/>
  <c r="BB5" i="7"/>
  <c r="BC4" i="7"/>
  <c r="BB4" i="7"/>
  <c r="BG4" i="7"/>
  <c r="BF4" i="7"/>
  <c r="BF12" i="7"/>
  <c r="BI12" i="7" s="1"/>
  <c r="BF5" i="7"/>
  <c r="BF9" i="7"/>
  <c r="BG9" i="7"/>
  <c r="BF13" i="7"/>
  <c r="BE6" i="7"/>
  <c r="BF6" i="7"/>
  <c r="BI6" i="7" s="1"/>
  <c r="BG6" i="7"/>
  <c r="BF10" i="7"/>
  <c r="BI10" i="7" s="1"/>
  <c r="BG7" i="7"/>
  <c r="BF7" i="7"/>
  <c r="BG11" i="7"/>
  <c r="BF11" i="7"/>
  <c r="BE5" i="7"/>
  <c r="BE9" i="7"/>
  <c r="BE13" i="7"/>
  <c r="BE4" i="7"/>
  <c r="BH4" i="7" s="1"/>
  <c r="BE8" i="7"/>
  <c r="BE11" i="7"/>
  <c r="BT6" i="7"/>
  <c r="BT7" i="7"/>
  <c r="BT8" i="7" s="1"/>
  <c r="BT9" i="7"/>
  <c r="BT10" i="7" s="1"/>
  <c r="BT11" i="7" s="1"/>
  <c r="BT12" i="7" s="1"/>
  <c r="BT13" i="7" s="1"/>
  <c r="BT14" i="7" s="1"/>
  <c r="BT15" i="7" s="1"/>
  <c r="BT16" i="7" s="1"/>
  <c r="BT17" i="7" s="1"/>
  <c r="BT18" i="7" s="1"/>
  <c r="BT19" i="7" s="1"/>
  <c r="BT20" i="7" s="1"/>
  <c r="BT21" i="7" s="1"/>
  <c r="BT22" i="7" s="1"/>
  <c r="BT23" i="7" s="1"/>
  <c r="BT24" i="7" s="1"/>
  <c r="BT25" i="7" s="1"/>
  <c r="BT26" i="7" s="1"/>
  <c r="BT27" i="7" s="1"/>
  <c r="BT28" i="7" s="1"/>
  <c r="BT29" i="7" s="1"/>
  <c r="BT30" i="7" s="1"/>
  <c r="BT31" i="7" s="1"/>
  <c r="BT32" i="7" s="1"/>
  <c r="BT33" i="7" s="1"/>
  <c r="BT34" i="7" s="1"/>
  <c r="BT35" i="7" s="1"/>
  <c r="BT36" i="7" s="1"/>
  <c r="BT37" i="7" s="1"/>
  <c r="BT38" i="7" s="1"/>
  <c r="BT39" i="7" s="1"/>
  <c r="BT40" i="7" s="1"/>
  <c r="BT41" i="7" s="1"/>
  <c r="BT42" i="7" s="1"/>
  <c r="BT43" i="7" s="1"/>
  <c r="BT44" i="7" s="1"/>
  <c r="BT45" i="7" s="1"/>
  <c r="BT46" i="7" s="1"/>
  <c r="BT47" i="7" s="1"/>
  <c r="BT48" i="7" s="1"/>
  <c r="BT49" i="7" s="1"/>
  <c r="BT50" i="7" s="1"/>
  <c r="BT51" i="7" s="1"/>
  <c r="BT52" i="7" s="1"/>
  <c r="BT53" i="7" s="1"/>
  <c r="BT54" i="7" s="1"/>
  <c r="BT55" i="7" s="1"/>
  <c r="BT56" i="7" s="1"/>
  <c r="BT57" i="7" s="1"/>
  <c r="BT58" i="7" s="1"/>
  <c r="BT59" i="7" s="1"/>
  <c r="BT60" i="7" s="1"/>
  <c r="BT61" i="7" s="1"/>
  <c r="BT62" i="7" s="1"/>
  <c r="BT63" i="7" s="1"/>
  <c r="BT64" i="7" s="1"/>
  <c r="BT65" i="7" s="1"/>
  <c r="BT66" i="7" s="1"/>
  <c r="BT67" i="7" s="1"/>
  <c r="BT68" i="7" s="1"/>
  <c r="BT69" i="7" s="1"/>
  <c r="BT70" i="7" s="1"/>
  <c r="BT71" i="7" s="1"/>
  <c r="BT72" i="7" s="1"/>
  <c r="BT73" i="7" s="1"/>
  <c r="BT74" i="7" s="1"/>
  <c r="BT75" i="7" s="1"/>
  <c r="BT76" i="7" s="1"/>
  <c r="BT77" i="7" s="1"/>
  <c r="BT78" i="7" s="1"/>
  <c r="BT79" i="7" s="1"/>
  <c r="BT80" i="7" s="1"/>
  <c r="BT81" i="7" s="1"/>
  <c r="BT82" i="7" s="1"/>
  <c r="BT83" i="7" s="1"/>
  <c r="BT84" i="7" s="1"/>
  <c r="BT85" i="7" s="1"/>
  <c r="BT86" i="7" s="1"/>
  <c r="BT87" i="7" s="1"/>
  <c r="BT88" i="7" s="1"/>
  <c r="CJ3" i="7"/>
  <c r="F134" i="2"/>
  <c r="F108" i="2"/>
  <c r="F116" i="2"/>
  <c r="F128" i="2"/>
  <c r="F125" i="2"/>
  <c r="F112" i="2"/>
  <c r="F114" i="2"/>
  <c r="F133" i="2"/>
  <c r="F127" i="2"/>
  <c r="F130" i="2"/>
  <c r="F131" i="2"/>
  <c r="F126" i="2"/>
  <c r="F140" i="2"/>
  <c r="F144" i="2"/>
  <c r="F136" i="2"/>
  <c r="F142" i="2"/>
  <c r="F135" i="2"/>
  <c r="F132" i="2"/>
  <c r="F95" i="2"/>
  <c r="F119" i="2"/>
  <c r="F137" i="2"/>
  <c r="F93" i="2"/>
  <c r="F141" i="2"/>
  <c r="F138" i="2"/>
  <c r="F143" i="2"/>
  <c r="F124" i="2"/>
  <c r="Q144" i="2"/>
  <c r="Q140" i="2"/>
  <c r="Q95" i="2"/>
  <c r="Q141" i="2"/>
  <c r="Q138" i="2"/>
  <c r="Q143" i="2"/>
  <c r="Q93" i="2"/>
  <c r="Q135" i="2"/>
  <c r="Q134" i="2"/>
  <c r="Q131" i="2"/>
  <c r="Q137" i="2"/>
  <c r="Q142" i="2"/>
  <c r="Q132" i="2"/>
  <c r="Q115" i="2"/>
  <c r="Q111" i="2"/>
  <c r="Q124" i="2"/>
  <c r="Q125" i="2"/>
  <c r="Q86" i="2"/>
  <c r="Q89" i="2"/>
  <c r="F77" i="2"/>
  <c r="F121" i="2"/>
  <c r="F85" i="2"/>
  <c r="F80" i="2"/>
  <c r="F102" i="2"/>
  <c r="F118" i="2"/>
  <c r="F104" i="2"/>
  <c r="F123" i="2"/>
  <c r="F105" i="2"/>
  <c r="F87" i="2"/>
  <c r="F122" i="2"/>
  <c r="F103" i="2"/>
  <c r="F84" i="2"/>
  <c r="F101" i="2"/>
  <c r="F98" i="2"/>
  <c r="F79" i="2"/>
  <c r="F110" i="2"/>
  <c r="F92" i="2"/>
  <c r="F99" i="2"/>
  <c r="F82" i="2"/>
  <c r="F97" i="2"/>
  <c r="F81" i="2"/>
  <c r="F120" i="2"/>
  <c r="F109" i="2"/>
  <c r="F83" i="2"/>
  <c r="F115" i="2"/>
  <c r="F107" i="2"/>
  <c r="F88" i="2"/>
  <c r="F91" i="2"/>
  <c r="F89" i="2"/>
  <c r="F100" i="2"/>
  <c r="F106" i="2"/>
  <c r="F117" i="2"/>
  <c r="F86" i="2"/>
  <c r="Q120" i="2"/>
  <c r="Q103" i="2"/>
  <c r="Q122" i="2"/>
  <c r="Q102" i="2"/>
  <c r="Q106" i="2"/>
  <c r="Q92" i="2"/>
  <c r="Q109" i="2"/>
  <c r="Q119" i="2"/>
  <c r="Q104" i="2"/>
  <c r="Q91" i="2"/>
  <c r="Q80" i="2"/>
  <c r="Q98" i="2"/>
  <c r="Q107" i="2"/>
  <c r="Q83" i="2"/>
  <c r="Q82" i="2"/>
  <c r="Q88" i="2"/>
  <c r="Q110" i="2"/>
  <c r="Q118" i="2"/>
  <c r="Q101" i="2"/>
  <c r="Q121" i="2"/>
  <c r="Q123" i="2"/>
  <c r="Q105" i="2"/>
  <c r="Q85" i="2"/>
  <c r="Q84" i="2"/>
  <c r="Q81" i="2"/>
  <c r="Q87" i="2"/>
  <c r="Q77" i="2"/>
  <c r="Q99" i="2"/>
  <c r="Q79" i="2"/>
  <c r="Q97" i="2"/>
  <c r="Q100" i="2"/>
  <c r="F38" i="2"/>
  <c r="F51" i="2"/>
  <c r="F47" i="2"/>
  <c r="F61" i="2"/>
  <c r="F24" i="2"/>
  <c r="F23" i="2"/>
  <c r="F36" i="2"/>
  <c r="F28" i="2"/>
  <c r="F33" i="2"/>
  <c r="F151" i="2"/>
  <c r="F149" i="2"/>
  <c r="F150" i="2"/>
  <c r="F147" i="2"/>
  <c r="F148" i="2"/>
  <c r="F76" i="2"/>
  <c r="F32" i="2"/>
  <c r="F42" i="2"/>
  <c r="F41" i="2"/>
  <c r="F30" i="2"/>
  <c r="F27" i="2"/>
  <c r="F26" i="2"/>
  <c r="F35" i="2"/>
  <c r="F43" i="2"/>
  <c r="F25" i="2"/>
  <c r="F17" i="2"/>
  <c r="F54" i="2"/>
  <c r="F53" i="2"/>
  <c r="F52" i="2"/>
  <c r="F18" i="2"/>
  <c r="F40" i="2"/>
  <c r="F60" i="2"/>
  <c r="F16" i="2"/>
  <c r="F45" i="2"/>
  <c r="F46" i="2"/>
  <c r="F37" i="2"/>
  <c r="F22" i="2"/>
  <c r="F63" i="2"/>
  <c r="F68" i="2"/>
  <c r="F20" i="2"/>
  <c r="F34" i="2"/>
  <c r="F66" i="2"/>
  <c r="F58" i="2"/>
  <c r="F74" i="2"/>
  <c r="F48" i="2"/>
  <c r="F49" i="2"/>
  <c r="F69" i="2"/>
  <c r="F72" i="2"/>
  <c r="F39" i="2"/>
  <c r="F70" i="2"/>
  <c r="F67" i="2"/>
  <c r="F44" i="2"/>
  <c r="F21" i="2"/>
  <c r="F50" i="2"/>
  <c r="F57" i="2"/>
  <c r="F19" i="2"/>
  <c r="F75" i="2"/>
  <c r="F56" i="2"/>
  <c r="F73" i="2"/>
  <c r="F65" i="2"/>
  <c r="F59" i="2"/>
  <c r="F62" i="2"/>
  <c r="F15" i="2"/>
  <c r="F64" i="2"/>
  <c r="F71" i="2"/>
  <c r="F55" i="2"/>
  <c r="F29" i="2"/>
  <c r="F31" i="2"/>
  <c r="F152" i="2"/>
  <c r="Q152" i="2"/>
  <c r="Q53" i="2"/>
  <c r="Q32" i="2"/>
  <c r="Q22" i="2"/>
  <c r="Q55" i="2"/>
  <c r="Q26" i="2"/>
  <c r="Q47" i="2"/>
  <c r="Q31" i="2"/>
  <c r="Q44" i="2"/>
  <c r="Q52" i="2"/>
  <c r="Q40" i="2"/>
  <c r="Q30" i="2"/>
  <c r="Q38" i="2"/>
  <c r="Q41" i="2"/>
  <c r="Q46" i="2"/>
  <c r="Q57" i="2"/>
  <c r="Q59" i="2"/>
  <c r="Q34" i="2"/>
  <c r="Q28" i="2"/>
  <c r="Q56" i="2"/>
  <c r="Q24" i="2"/>
  <c r="Q58" i="2"/>
  <c r="Q25" i="2"/>
  <c r="Q51" i="2"/>
  <c r="Q45" i="2"/>
  <c r="Q60" i="2"/>
  <c r="Q48" i="2"/>
  <c r="Q43" i="2"/>
  <c r="Q54" i="2"/>
  <c r="Q42" i="2"/>
  <c r="Q33" i="2"/>
  <c r="Q39" i="2"/>
  <c r="Q50" i="2"/>
  <c r="Q36" i="2"/>
  <c r="Q23" i="2"/>
  <c r="Q35" i="2"/>
  <c r="Q49" i="2"/>
  <c r="Q37" i="2"/>
  <c r="Q29" i="2"/>
  <c r="Q27" i="2"/>
  <c r="DZ3" i="7"/>
  <c r="DW3" i="7"/>
  <c r="ES3" i="7" s="1"/>
  <c r="FB2" i="7"/>
  <c r="EX2" i="7"/>
  <c r="EV2" i="7"/>
  <c r="ET2" i="7"/>
  <c r="ER2" i="7"/>
  <c r="EP2" i="7"/>
  <c r="EN2" i="7"/>
  <c r="EL2" i="7"/>
  <c r="EJ2" i="7"/>
  <c r="F4" i="9"/>
  <c r="EZ3" i="7"/>
  <c r="F8" i="9"/>
  <c r="L2" i="13"/>
  <c r="EL3" i="7"/>
  <c r="ED3" i="7"/>
  <c r="FB3" i="7"/>
  <c r="EW3" i="7"/>
  <c r="EK3" i="7"/>
  <c r="C14" i="9"/>
  <c r="C9" i="9"/>
  <c r="AE6" i="2"/>
  <c r="AE10" i="2"/>
  <c r="F10" i="9"/>
  <c r="F6" i="9"/>
  <c r="AC4" i="2" s="1"/>
  <c r="M1" i="9"/>
  <c r="L1" i="9"/>
  <c r="K1" i="9"/>
  <c r="J1" i="9"/>
  <c r="I1" i="9"/>
  <c r="Q196" i="7"/>
  <c r="Q195" i="7"/>
  <c r="Q194" i="7"/>
  <c r="Q193" i="7"/>
  <c r="Q192" i="7"/>
  <c r="Q191" i="7"/>
  <c r="Q190" i="7"/>
  <c r="Q189" i="7"/>
  <c r="Q188" i="7"/>
  <c r="Q187" i="7"/>
  <c r="Q186" i="7"/>
  <c r="Q185" i="7"/>
  <c r="Q184" i="7"/>
  <c r="Q183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50" i="7"/>
  <c r="Q149" i="7"/>
  <c r="Q148" i="7"/>
  <c r="Q147" i="7"/>
  <c r="Q146" i="7"/>
  <c r="Q145" i="7"/>
  <c r="Q144" i="7"/>
  <c r="Q143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BO20" i="7"/>
  <c r="BN20" i="7"/>
  <c r="Q20" i="7"/>
  <c r="BO19" i="7"/>
  <c r="BN19" i="7"/>
  <c r="Q19" i="7"/>
  <c r="BO18" i="7"/>
  <c r="BN18" i="7"/>
  <c r="Q18" i="7"/>
  <c r="BO17" i="7"/>
  <c r="BN17" i="7"/>
  <c r="Q17" i="7"/>
  <c r="BO16" i="7"/>
  <c r="BN16" i="7"/>
  <c r="Q16" i="7"/>
  <c r="BO15" i="7"/>
  <c r="BN15" i="7"/>
  <c r="Q15" i="7"/>
  <c r="BO14" i="7"/>
  <c r="BN14" i="7"/>
  <c r="Q14" i="7"/>
  <c r="BO13" i="7"/>
  <c r="BN13" i="7"/>
  <c r="Q13" i="7"/>
  <c r="BO12" i="7"/>
  <c r="BN12" i="7"/>
  <c r="Q12" i="7"/>
  <c r="BO11" i="7"/>
  <c r="BN11" i="7"/>
  <c r="Q11" i="7"/>
  <c r="BO10" i="7"/>
  <c r="BN10" i="7"/>
  <c r="Q10" i="7"/>
  <c r="BO9" i="7"/>
  <c r="BN9" i="7"/>
  <c r="Q9" i="7"/>
  <c r="BO8" i="7"/>
  <c r="BN8" i="7"/>
  <c r="Q8" i="7"/>
  <c r="BO7" i="7"/>
  <c r="BN7" i="7"/>
  <c r="Q7" i="7"/>
  <c r="BO6" i="7"/>
  <c r="BN6" i="7"/>
  <c r="Q6" i="7"/>
  <c r="BO5" i="7"/>
  <c r="BN5" i="7"/>
  <c r="Q5" i="7"/>
  <c r="BO4" i="7"/>
  <c r="Q4" i="7"/>
  <c r="DR3" i="7"/>
  <c r="DQ3" i="7"/>
  <c r="BC3" i="7"/>
  <c r="BB3" i="7"/>
  <c r="AV3" i="7"/>
  <c r="Q3" i="7"/>
  <c r="I184" i="3"/>
  <c r="J184" i="3" s="1"/>
  <c r="I183" i="3"/>
  <c r="K183" i="3" s="1"/>
  <c r="K182" i="3"/>
  <c r="J182" i="3"/>
  <c r="I182" i="3"/>
  <c r="K181" i="3"/>
  <c r="J181" i="3"/>
  <c r="I181" i="3"/>
  <c r="K180" i="3"/>
  <c r="J180" i="3"/>
  <c r="I180" i="3"/>
  <c r="K179" i="3"/>
  <c r="J179" i="3"/>
  <c r="I179" i="3"/>
  <c r="I178" i="3"/>
  <c r="K178" i="3" s="1"/>
  <c r="K177" i="3"/>
  <c r="J177" i="3"/>
  <c r="I177" i="3"/>
  <c r="J176" i="3"/>
  <c r="I176" i="3"/>
  <c r="K175" i="3"/>
  <c r="I175" i="3"/>
  <c r="K174" i="3"/>
  <c r="I174" i="3"/>
  <c r="K173" i="3"/>
  <c r="J173" i="3"/>
  <c r="I173" i="3"/>
  <c r="I172" i="3"/>
  <c r="J172" i="3" s="1"/>
  <c r="I171" i="3"/>
  <c r="J171" i="3" s="1"/>
  <c r="J170" i="3"/>
  <c r="I170" i="3"/>
  <c r="K169" i="3"/>
  <c r="J169" i="3"/>
  <c r="I169" i="3"/>
  <c r="K168" i="3"/>
  <c r="I168" i="3"/>
  <c r="I167" i="3"/>
  <c r="J167" i="3" s="1"/>
  <c r="J166" i="3"/>
  <c r="I166" i="3"/>
  <c r="I165" i="3"/>
  <c r="K165" i="3" s="1"/>
  <c r="J164" i="3"/>
  <c r="I164" i="3"/>
  <c r="I163" i="3"/>
  <c r="J163" i="3" s="1"/>
  <c r="J162" i="3"/>
  <c r="I162" i="3"/>
  <c r="I161" i="3"/>
  <c r="K161" i="3" s="1"/>
  <c r="K160" i="3"/>
  <c r="J160" i="3"/>
  <c r="I160" i="3"/>
  <c r="K159" i="3"/>
  <c r="J159" i="3"/>
  <c r="I159" i="3"/>
  <c r="I158" i="3"/>
  <c r="K158" i="3" s="1"/>
  <c r="K157" i="3"/>
  <c r="I157" i="3"/>
  <c r="I156" i="3"/>
  <c r="K156" i="3" s="1"/>
  <c r="K155" i="3"/>
  <c r="I155" i="3"/>
  <c r="I154" i="3"/>
  <c r="K154" i="3" s="1"/>
  <c r="K153" i="3"/>
  <c r="J153" i="3"/>
  <c r="I153" i="3"/>
  <c r="K152" i="3"/>
  <c r="J152" i="3"/>
  <c r="I152" i="3"/>
  <c r="K151" i="3"/>
  <c r="J151" i="3"/>
  <c r="I151" i="3"/>
  <c r="I150" i="3"/>
  <c r="K150" i="3" s="1"/>
  <c r="I149" i="3"/>
  <c r="K149" i="3" s="1"/>
  <c r="I148" i="3"/>
  <c r="K148" i="3" s="1"/>
  <c r="I147" i="3"/>
  <c r="J147" i="3" s="1"/>
  <c r="I146" i="3"/>
  <c r="J146" i="3" s="1"/>
  <c r="K145" i="3"/>
  <c r="J145" i="3"/>
  <c r="I145" i="3"/>
  <c r="K144" i="3"/>
  <c r="J144" i="3"/>
  <c r="I144" i="3"/>
  <c r="K143" i="3"/>
  <c r="J143" i="3"/>
  <c r="I143" i="3"/>
  <c r="J142" i="3"/>
  <c r="I142" i="3"/>
  <c r="K141" i="3"/>
  <c r="I141" i="3"/>
  <c r="K140" i="3"/>
  <c r="I140" i="3"/>
  <c r="K139" i="3"/>
  <c r="I139" i="3"/>
  <c r="K138" i="3"/>
  <c r="J138" i="3"/>
  <c r="I138" i="3"/>
  <c r="K137" i="3"/>
  <c r="J137" i="3"/>
  <c r="I137" i="3"/>
  <c r="K136" i="3"/>
  <c r="J136" i="3"/>
  <c r="I136" i="3"/>
  <c r="K135" i="3"/>
  <c r="J135" i="3"/>
  <c r="I135" i="3"/>
  <c r="K134" i="3"/>
  <c r="I134" i="3"/>
  <c r="J133" i="3"/>
  <c r="I133" i="3"/>
  <c r="K132" i="3"/>
  <c r="I132" i="3"/>
  <c r="K131" i="3"/>
  <c r="J131" i="3"/>
  <c r="I131" i="3"/>
  <c r="I130" i="3"/>
  <c r="K130" i="3" s="1"/>
  <c r="J129" i="3"/>
  <c r="I129" i="3"/>
  <c r="K128" i="3"/>
  <c r="J128" i="3"/>
  <c r="I128" i="3"/>
  <c r="K127" i="3"/>
  <c r="I127" i="3"/>
  <c r="I126" i="3"/>
  <c r="K126" i="3" s="1"/>
  <c r="K125" i="3"/>
  <c r="J125" i="3"/>
  <c r="I125" i="3"/>
  <c r="J124" i="3"/>
  <c r="I124" i="3"/>
  <c r="I123" i="3"/>
  <c r="J123" i="3" s="1"/>
  <c r="I122" i="3"/>
  <c r="J122" i="3" s="1"/>
  <c r="I121" i="3"/>
  <c r="J121" i="3" s="1"/>
  <c r="I120" i="3"/>
  <c r="J120" i="3" s="1"/>
  <c r="I119" i="3"/>
  <c r="K119" i="3" s="1"/>
  <c r="I118" i="3"/>
  <c r="K118" i="3" s="1"/>
  <c r="K117" i="3"/>
  <c r="J117" i="3"/>
  <c r="I117" i="3"/>
  <c r="J116" i="3"/>
  <c r="I116" i="3"/>
  <c r="K115" i="3"/>
  <c r="I115" i="3"/>
  <c r="K114" i="3"/>
  <c r="J114" i="3"/>
  <c r="I114" i="3"/>
  <c r="K113" i="3"/>
  <c r="J113" i="3"/>
  <c r="I113" i="3"/>
  <c r="K112" i="3"/>
  <c r="J112" i="3"/>
  <c r="I112" i="3"/>
  <c r="I111" i="3"/>
  <c r="K111" i="3" s="1"/>
  <c r="K110" i="3"/>
  <c r="J110" i="3"/>
  <c r="I110" i="3"/>
  <c r="K109" i="3"/>
  <c r="J109" i="3"/>
  <c r="I109" i="3"/>
  <c r="K108" i="3"/>
  <c r="J108" i="3"/>
  <c r="I108" i="3"/>
  <c r="K107" i="3"/>
  <c r="J107" i="3"/>
  <c r="I107" i="3"/>
  <c r="K106" i="3"/>
  <c r="I106" i="3"/>
  <c r="K105" i="3"/>
  <c r="J105" i="3"/>
  <c r="I105" i="3"/>
  <c r="K104" i="3"/>
  <c r="I104" i="3"/>
  <c r="K103" i="3"/>
  <c r="J103" i="3"/>
  <c r="I103" i="3"/>
  <c r="I102" i="3"/>
  <c r="K102" i="3" s="1"/>
  <c r="K101" i="3"/>
  <c r="J101" i="3"/>
  <c r="I101" i="3"/>
  <c r="I100" i="3"/>
  <c r="J100" i="3" s="1"/>
  <c r="K99" i="3"/>
  <c r="J99" i="3"/>
  <c r="I99" i="3"/>
  <c r="I98" i="3"/>
  <c r="J98" i="3" s="1"/>
  <c r="K97" i="3"/>
  <c r="J97" i="3"/>
  <c r="I97" i="3"/>
  <c r="J96" i="3"/>
  <c r="I96" i="3"/>
  <c r="I95" i="3"/>
  <c r="K95" i="3" s="1"/>
  <c r="K94" i="3"/>
  <c r="I94" i="3"/>
  <c r="I93" i="3"/>
  <c r="K93" i="3" s="1"/>
  <c r="K92" i="3"/>
  <c r="I92" i="3"/>
  <c r="I91" i="3"/>
  <c r="K91" i="3" s="1"/>
  <c r="J90" i="3"/>
  <c r="I90" i="3"/>
  <c r="I89" i="3"/>
  <c r="K89" i="3" s="1"/>
  <c r="K88" i="3"/>
  <c r="I88" i="3"/>
  <c r="K87" i="3"/>
  <c r="J87" i="3"/>
  <c r="I87" i="3"/>
  <c r="K86" i="3"/>
  <c r="J86" i="3"/>
  <c r="I86" i="3"/>
  <c r="K85" i="3"/>
  <c r="I85" i="3"/>
  <c r="K84" i="3"/>
  <c r="J84" i="3"/>
  <c r="I84" i="3"/>
  <c r="K83" i="3"/>
  <c r="J83" i="3"/>
  <c r="I83" i="3"/>
  <c r="J82" i="3"/>
  <c r="I82" i="3"/>
  <c r="I81" i="3"/>
  <c r="K81" i="3" s="1"/>
  <c r="K80" i="3"/>
  <c r="I80" i="3"/>
  <c r="I79" i="3"/>
  <c r="J79" i="3" s="1"/>
  <c r="K78" i="3"/>
  <c r="J78" i="3"/>
  <c r="I78" i="3"/>
  <c r="I77" i="3"/>
  <c r="K77" i="3" s="1"/>
  <c r="K76" i="3"/>
  <c r="J76" i="3"/>
  <c r="I76" i="3"/>
  <c r="K75" i="3"/>
  <c r="I75" i="3"/>
  <c r="I74" i="3"/>
  <c r="K74" i="3" s="1"/>
  <c r="K73" i="3"/>
  <c r="I73" i="3"/>
  <c r="I72" i="3"/>
  <c r="K72" i="3" s="1"/>
  <c r="K71" i="3"/>
  <c r="J71" i="3"/>
  <c r="I71" i="3"/>
  <c r="K70" i="3"/>
  <c r="J70" i="3"/>
  <c r="I70" i="3"/>
  <c r="I69" i="3"/>
  <c r="K69" i="3" s="1"/>
  <c r="K68" i="3"/>
  <c r="J68" i="3"/>
  <c r="I68" i="3"/>
  <c r="K67" i="3"/>
  <c r="J67" i="3"/>
  <c r="I67" i="3"/>
  <c r="K66" i="3"/>
  <c r="J66" i="3"/>
  <c r="I66" i="3"/>
  <c r="I65" i="3"/>
  <c r="K65" i="3" s="1"/>
  <c r="I64" i="3"/>
  <c r="K64" i="3" s="1"/>
  <c r="K63" i="3"/>
  <c r="J63" i="3"/>
  <c r="I63" i="3"/>
  <c r="K62" i="3"/>
  <c r="J62" i="3"/>
  <c r="I62" i="3"/>
  <c r="I61" i="3"/>
  <c r="K61" i="3" s="1"/>
  <c r="I60" i="3"/>
  <c r="J60" i="3" s="1"/>
  <c r="I59" i="3"/>
  <c r="K59" i="3" s="1"/>
  <c r="I58" i="3"/>
  <c r="K58" i="3" s="1"/>
  <c r="K57" i="3"/>
  <c r="I57" i="3"/>
  <c r="I56" i="3"/>
  <c r="J56" i="3" s="1"/>
  <c r="I55" i="3"/>
  <c r="K55" i="3" s="1"/>
  <c r="K54" i="3"/>
  <c r="J54" i="3"/>
  <c r="I54" i="3"/>
  <c r="K53" i="3"/>
  <c r="J53" i="3"/>
  <c r="I53" i="3"/>
  <c r="I52" i="3"/>
  <c r="J52" i="3" s="1"/>
  <c r="I51" i="3"/>
  <c r="K51" i="3" s="1"/>
  <c r="K50" i="3"/>
  <c r="J50" i="3"/>
  <c r="I50" i="3"/>
  <c r="I49" i="3"/>
  <c r="J49" i="3" s="1"/>
  <c r="K48" i="3"/>
  <c r="I48" i="3"/>
  <c r="K47" i="3"/>
  <c r="J47" i="3"/>
  <c r="I47" i="3"/>
  <c r="I46" i="3"/>
  <c r="J46" i="3" s="1"/>
  <c r="I45" i="3"/>
  <c r="J45" i="3" s="1"/>
  <c r="K44" i="3"/>
  <c r="J44" i="3"/>
  <c r="I44" i="3"/>
  <c r="K43" i="3"/>
  <c r="J43" i="3"/>
  <c r="I43" i="3"/>
  <c r="I42" i="3"/>
  <c r="K42" i="3" s="1"/>
  <c r="I41" i="3"/>
  <c r="J41" i="3" s="1"/>
  <c r="K40" i="3"/>
  <c r="J40" i="3"/>
  <c r="I40" i="3"/>
  <c r="I39" i="3"/>
  <c r="K39" i="3" s="1"/>
  <c r="J38" i="3"/>
  <c r="I38" i="3"/>
  <c r="I37" i="3"/>
  <c r="J37" i="3" s="1"/>
  <c r="K36" i="3"/>
  <c r="I36" i="3"/>
  <c r="I35" i="3"/>
  <c r="J35" i="3" s="1"/>
  <c r="J34" i="3"/>
  <c r="I34" i="3"/>
  <c r="I33" i="3"/>
  <c r="K33" i="3" s="1"/>
  <c r="J32" i="3"/>
  <c r="I32" i="3"/>
  <c r="I31" i="3"/>
  <c r="J31" i="3" s="1"/>
  <c r="K30" i="3"/>
  <c r="J30" i="3"/>
  <c r="I30" i="3"/>
  <c r="J29" i="3"/>
  <c r="I29" i="3"/>
  <c r="I28" i="3"/>
  <c r="J28" i="3" s="1"/>
  <c r="I27" i="3"/>
  <c r="J27" i="3" s="1"/>
  <c r="I26" i="3"/>
  <c r="K26" i="3" s="1"/>
  <c r="I25" i="3"/>
  <c r="K25" i="3" s="1"/>
  <c r="I24" i="3"/>
  <c r="J24" i="3" s="1"/>
  <c r="I23" i="3"/>
  <c r="J23" i="3" s="1"/>
  <c r="K22" i="3"/>
  <c r="J22" i="3"/>
  <c r="I22" i="3"/>
  <c r="K21" i="3"/>
  <c r="I21" i="3"/>
  <c r="K20" i="3"/>
  <c r="I20" i="3"/>
  <c r="K19" i="3"/>
  <c r="I19" i="3"/>
  <c r="K18" i="3"/>
  <c r="I18" i="3"/>
  <c r="J17" i="3"/>
  <c r="I17" i="3"/>
  <c r="K16" i="3"/>
  <c r="J16" i="3"/>
  <c r="I16" i="3"/>
  <c r="I15" i="3"/>
  <c r="K15" i="3" s="1"/>
  <c r="K14" i="3"/>
  <c r="I14" i="3"/>
  <c r="I13" i="3"/>
  <c r="K13" i="3" s="1"/>
  <c r="K12" i="3"/>
  <c r="J12" i="3"/>
  <c r="I12" i="3"/>
  <c r="K11" i="3"/>
  <c r="J11" i="3"/>
  <c r="I11" i="3"/>
  <c r="I10" i="3"/>
  <c r="J10" i="3" s="1"/>
  <c r="I9" i="3"/>
  <c r="K9" i="3" s="1"/>
  <c r="J8" i="3"/>
  <c r="J28" i="13"/>
  <c r="J26" i="13"/>
  <c r="J24" i="13"/>
  <c r="J23" i="13"/>
  <c r="J22" i="13"/>
  <c r="J21" i="13"/>
  <c r="J19" i="13"/>
  <c r="J18" i="13"/>
  <c r="J17" i="13"/>
  <c r="J16" i="13"/>
  <c r="J15" i="13"/>
  <c r="J14" i="13"/>
  <c r="J13" i="13"/>
  <c r="J12" i="13"/>
  <c r="R153" i="2"/>
  <c r="I153" i="2"/>
  <c r="H153" i="2"/>
  <c r="S151" i="2"/>
  <c r="T151" i="2" s="1"/>
  <c r="U151" i="2"/>
  <c r="P151" i="2"/>
  <c r="R151" i="2"/>
  <c r="S150" i="2"/>
  <c r="U150" i="2"/>
  <c r="P150" i="2"/>
  <c r="R150" i="2"/>
  <c r="S149" i="2"/>
  <c r="W149" i="2" s="1"/>
  <c r="U149" i="2"/>
  <c r="P149" i="2"/>
  <c r="Q149" i="2"/>
  <c r="S148" i="2"/>
  <c r="U148" i="2"/>
  <c r="P148" i="2"/>
  <c r="R148" i="2"/>
  <c r="S147" i="2"/>
  <c r="W147" i="2" s="1"/>
  <c r="U147" i="2"/>
  <c r="P147" i="2"/>
  <c r="R147" i="2"/>
  <c r="S76" i="2"/>
  <c r="W76" i="2" s="1"/>
  <c r="U76" i="2"/>
  <c r="P76" i="2"/>
  <c r="R76" i="2"/>
  <c r="S75" i="2"/>
  <c r="W75" i="2" s="1"/>
  <c r="U75" i="2"/>
  <c r="P75" i="2"/>
  <c r="R75" i="2"/>
  <c r="S74" i="2"/>
  <c r="T74" i="2" s="1"/>
  <c r="U74" i="2"/>
  <c r="P74" i="2"/>
  <c r="R74" i="2"/>
  <c r="S73" i="2"/>
  <c r="U73" i="2"/>
  <c r="P73" i="2"/>
  <c r="R73" i="2"/>
  <c r="S72" i="2"/>
  <c r="W72" i="2" s="1"/>
  <c r="U72" i="2"/>
  <c r="P72" i="2"/>
  <c r="R72" i="2"/>
  <c r="S71" i="2"/>
  <c r="W71" i="2" s="1"/>
  <c r="U71" i="2"/>
  <c r="P71" i="2"/>
  <c r="R71" i="2"/>
  <c r="L71" i="2"/>
  <c r="S70" i="2"/>
  <c r="U70" i="2" s="1"/>
  <c r="P70" i="2"/>
  <c r="R70" i="2" s="1"/>
  <c r="S69" i="2"/>
  <c r="T69" i="2" s="1"/>
  <c r="P69" i="2"/>
  <c r="R69" i="2"/>
  <c r="S68" i="2"/>
  <c r="U68" i="2"/>
  <c r="P68" i="2"/>
  <c r="R68" i="2"/>
  <c r="S67" i="2"/>
  <c r="U67" i="2"/>
  <c r="P67" i="2"/>
  <c r="R67" i="2"/>
  <c r="S66" i="2"/>
  <c r="U66" i="2"/>
  <c r="P66" i="2"/>
  <c r="R66" i="2"/>
  <c r="S65" i="2"/>
  <c r="U65" i="2"/>
  <c r="P65" i="2"/>
  <c r="R65" i="2"/>
  <c r="L65" i="2"/>
  <c r="S64" i="2"/>
  <c r="U64" i="2" s="1"/>
  <c r="P64" i="2"/>
  <c r="R64" i="2"/>
  <c r="S63" i="2"/>
  <c r="P63" i="2"/>
  <c r="R63" i="2"/>
  <c r="L63" i="2"/>
  <c r="S62" i="2"/>
  <c r="W62" i="2" s="1"/>
  <c r="U62" i="2"/>
  <c r="P62" i="2"/>
  <c r="R62" i="2" s="1"/>
  <c r="Q62" i="2"/>
  <c r="L62" i="2"/>
  <c r="S61" i="2"/>
  <c r="U61" i="2"/>
  <c r="P61" i="2"/>
  <c r="R61" i="2" s="1"/>
  <c r="S21" i="2"/>
  <c r="U21" i="2"/>
  <c r="P21" i="2"/>
  <c r="R21" i="2" s="1"/>
  <c r="L21" i="2"/>
  <c r="S20" i="2"/>
  <c r="W20" i="2" s="1"/>
  <c r="U20" i="2"/>
  <c r="P20" i="2"/>
  <c r="R20" i="2" s="1"/>
  <c r="L20" i="2"/>
  <c r="S19" i="2"/>
  <c r="T19" i="2" s="1"/>
  <c r="U19" i="2"/>
  <c r="P19" i="2"/>
  <c r="R19" i="2"/>
  <c r="S18" i="2"/>
  <c r="T18" i="2" s="1"/>
  <c r="U18" i="2"/>
  <c r="P18" i="2"/>
  <c r="R18" i="2"/>
  <c r="S17" i="2"/>
  <c r="W17" i="2" s="1"/>
  <c r="U17" i="2"/>
  <c r="P17" i="2"/>
  <c r="R17" i="2"/>
  <c r="S16" i="2"/>
  <c r="W16" i="2" s="1"/>
  <c r="U16" i="2"/>
  <c r="P16" i="2"/>
  <c r="R16" i="2"/>
  <c r="S15" i="2"/>
  <c r="W15" i="2" s="1"/>
  <c r="U15" i="2"/>
  <c r="P15" i="2"/>
  <c r="R15" i="2"/>
  <c r="L15" i="2"/>
  <c r="S14" i="2"/>
  <c r="U14" i="2" s="1"/>
  <c r="P14" i="2"/>
  <c r="R14" i="2"/>
  <c r="I14" i="2"/>
  <c r="K14" i="2" s="1"/>
  <c r="E14" i="2"/>
  <c r="M14" i="2" s="1"/>
  <c r="D14" i="2"/>
  <c r="S13" i="2"/>
  <c r="U13" i="2" s="1"/>
  <c r="P13" i="2"/>
  <c r="V13" i="2" s="1"/>
  <c r="R13" i="2"/>
  <c r="I13" i="2"/>
  <c r="K13" i="2" s="1"/>
  <c r="E13" i="2"/>
  <c r="D13" i="2"/>
  <c r="S12" i="2"/>
  <c r="U12" i="2" s="1"/>
  <c r="P12" i="2"/>
  <c r="R12" i="2"/>
  <c r="I12" i="2"/>
  <c r="L12" i="2" s="1"/>
  <c r="E12" i="2"/>
  <c r="G12" i="2" s="1"/>
  <c r="D12" i="2"/>
  <c r="S11" i="2"/>
  <c r="U11" i="2" s="1"/>
  <c r="P11" i="2"/>
  <c r="V11" i="2" s="1"/>
  <c r="R11" i="2"/>
  <c r="I11" i="2"/>
  <c r="K11" i="2" s="1"/>
  <c r="E11" i="2"/>
  <c r="G11" i="2" s="1"/>
  <c r="H11" i="2"/>
  <c r="D11" i="2"/>
  <c r="J133" i="2"/>
  <c r="J125" i="2"/>
  <c r="J127" i="2"/>
  <c r="J145" i="2"/>
  <c r="J140" i="2"/>
  <c r="J142" i="2"/>
  <c r="J146" i="2"/>
  <c r="J93" i="2"/>
  <c r="J132" i="2"/>
  <c r="J137" i="2"/>
  <c r="J144" i="2"/>
  <c r="J141" i="2"/>
  <c r="J130" i="2"/>
  <c r="J136" i="2"/>
  <c r="J96" i="2"/>
  <c r="J138" i="2"/>
  <c r="J131" i="2"/>
  <c r="J139" i="2"/>
  <c r="J143" i="2"/>
  <c r="J95" i="2"/>
  <c r="T136" i="2"/>
  <c r="T140" i="2"/>
  <c r="T93" i="2"/>
  <c r="T144" i="2"/>
  <c r="T143" i="2"/>
  <c r="T132" i="2"/>
  <c r="T137" i="2"/>
  <c r="T124" i="2"/>
  <c r="T146" i="2"/>
  <c r="T139" i="2"/>
  <c r="T145" i="2"/>
  <c r="T141" i="2"/>
  <c r="T142" i="2"/>
  <c r="T131" i="2"/>
  <c r="T130" i="2"/>
  <c r="T95" i="2"/>
  <c r="T138" i="2"/>
  <c r="T109" i="2"/>
  <c r="T110" i="2"/>
  <c r="T92" i="2"/>
  <c r="J122" i="2"/>
  <c r="J110" i="2"/>
  <c r="J91" i="2"/>
  <c r="J124" i="2"/>
  <c r="J90" i="2"/>
  <c r="J84" i="2"/>
  <c r="J118" i="2"/>
  <c r="J109" i="2"/>
  <c r="J83" i="2"/>
  <c r="J121" i="2"/>
  <c r="J92" i="2"/>
  <c r="J102" i="2"/>
  <c r="J97" i="2"/>
  <c r="J87" i="2"/>
  <c r="J107" i="2"/>
  <c r="J104" i="2"/>
  <c r="J86" i="2"/>
  <c r="J77" i="2"/>
  <c r="J81" i="2"/>
  <c r="J120" i="2"/>
  <c r="J108" i="2"/>
  <c r="J98" i="2"/>
  <c r="J82" i="2"/>
  <c r="J100" i="2"/>
  <c r="J117" i="2"/>
  <c r="J85" i="2"/>
  <c r="J99" i="2"/>
  <c r="J78" i="2"/>
  <c r="J103" i="2"/>
  <c r="J101" i="2"/>
  <c r="J126" i="2"/>
  <c r="J105" i="2"/>
  <c r="T105" i="2"/>
  <c r="T101" i="2"/>
  <c r="T91" i="2"/>
  <c r="T121" i="2"/>
  <c r="T85" i="2"/>
  <c r="T81" i="2"/>
  <c r="T103" i="2"/>
  <c r="T78" i="2"/>
  <c r="T90" i="2"/>
  <c r="T100" i="2"/>
  <c r="T102" i="2"/>
  <c r="T104" i="2"/>
  <c r="T120" i="2"/>
  <c r="T122" i="2"/>
  <c r="T83" i="2"/>
  <c r="T87" i="2"/>
  <c r="T107" i="2"/>
  <c r="T97" i="2"/>
  <c r="T86" i="2"/>
  <c r="T84" i="2"/>
  <c r="T82" i="2"/>
  <c r="T98" i="2"/>
  <c r="T118" i="2"/>
  <c r="T99" i="2"/>
  <c r="T77" i="2"/>
  <c r="F13" i="9"/>
  <c r="AC6" i="2" s="1"/>
  <c r="BT3" i="7"/>
  <c r="J41" i="2"/>
  <c r="J39" i="2"/>
  <c r="J40" i="2"/>
  <c r="J33" i="2"/>
  <c r="T63" i="2"/>
  <c r="J34" i="2"/>
  <c r="J27" i="2"/>
  <c r="J48" i="2"/>
  <c r="J53" i="2"/>
  <c r="J61" i="2"/>
  <c r="J55" i="2"/>
  <c r="J49" i="2"/>
  <c r="J57" i="2"/>
  <c r="J150" i="2"/>
  <c r="J32" i="2"/>
  <c r="J63" i="2"/>
  <c r="J42" i="2"/>
  <c r="J43" i="2"/>
  <c r="J76" i="2"/>
  <c r="J52" i="2"/>
  <c r="J62" i="2"/>
  <c r="J26" i="2"/>
  <c r="J28" i="2"/>
  <c r="J16" i="2"/>
  <c r="J24" i="2"/>
  <c r="J23" i="2"/>
  <c r="V152" i="2"/>
  <c r="V36" i="2"/>
  <c r="V59" i="2"/>
  <c r="V41" i="2"/>
  <c r="V35" i="2"/>
  <c r="V50" i="2"/>
  <c r="V26" i="2"/>
  <c r="V25" i="2"/>
  <c r="V29" i="2"/>
  <c r="V56" i="2"/>
  <c r="V44" i="2"/>
  <c r="V39" i="2"/>
  <c r="V43" i="2"/>
  <c r="V58" i="2"/>
  <c r="V45" i="2"/>
  <c r="V53" i="2"/>
  <c r="V47" i="2"/>
  <c r="V51" i="2"/>
  <c r="V28" i="2"/>
  <c r="V33" i="2"/>
  <c r="V60" i="2"/>
  <c r="V32" i="2"/>
  <c r="V22" i="2"/>
  <c r="V30" i="2"/>
  <c r="V48" i="2"/>
  <c r="V54" i="2"/>
  <c r="V40" i="2"/>
  <c r="V49" i="2"/>
  <c r="V31" i="2"/>
  <c r="V27" i="2"/>
  <c r="V38" i="2"/>
  <c r="V42" i="2"/>
  <c r="V55" i="2"/>
  <c r="V37" i="2"/>
  <c r="V46" i="2"/>
  <c r="V57" i="2"/>
  <c r="V34" i="2"/>
  <c r="V24" i="2"/>
  <c r="V23" i="2"/>
  <c r="V52" i="2"/>
  <c r="N152" i="2"/>
  <c r="N25" i="2"/>
  <c r="N35" i="2"/>
  <c r="N40" i="2"/>
  <c r="N45" i="2"/>
  <c r="N33" i="2"/>
  <c r="N46" i="2"/>
  <c r="N23" i="2"/>
  <c r="N43" i="2"/>
  <c r="N31" i="2"/>
  <c r="N39" i="2"/>
  <c r="N48" i="2"/>
  <c r="N44" i="2"/>
  <c r="N52" i="2"/>
  <c r="N26" i="2"/>
  <c r="N34" i="2"/>
  <c r="N38" i="2"/>
  <c r="N49" i="2"/>
  <c r="N28" i="2"/>
  <c r="N29" i="2"/>
  <c r="N56" i="2"/>
  <c r="N57" i="2"/>
  <c r="N41" i="2"/>
  <c r="N58" i="2"/>
  <c r="N51" i="2"/>
  <c r="N42" i="2"/>
  <c r="N59" i="2"/>
  <c r="N47" i="2"/>
  <c r="N53" i="2"/>
  <c r="N22" i="2"/>
  <c r="N27" i="2"/>
  <c r="N54" i="2"/>
  <c r="N24" i="2"/>
  <c r="N37" i="2"/>
  <c r="N30" i="2"/>
  <c r="N32" i="2"/>
  <c r="N60" i="2"/>
  <c r="N55" i="2"/>
  <c r="N36" i="2"/>
  <c r="N50" i="2"/>
  <c r="W152" i="2"/>
  <c r="W59" i="2"/>
  <c r="W23" i="2"/>
  <c r="W54" i="2"/>
  <c r="W25" i="2"/>
  <c r="W52" i="2"/>
  <c r="W29" i="2"/>
  <c r="W49" i="2"/>
  <c r="W45" i="2"/>
  <c r="W58" i="2"/>
  <c r="W37" i="2"/>
  <c r="W48" i="2"/>
  <c r="W47" i="2"/>
  <c r="W53" i="2"/>
  <c r="W50" i="2"/>
  <c r="W36" i="2"/>
  <c r="W30" i="2"/>
  <c r="W31" i="2"/>
  <c r="W44" i="2"/>
  <c r="W38" i="2"/>
  <c r="W42" i="2"/>
  <c r="W57" i="2"/>
  <c r="W27" i="2"/>
  <c r="W35" i="2"/>
  <c r="W24" i="2"/>
  <c r="W34" i="2"/>
  <c r="W55" i="2"/>
  <c r="W40" i="2"/>
  <c r="W26" i="2"/>
  <c r="W41" i="2"/>
  <c r="W32" i="2"/>
  <c r="W51" i="2"/>
  <c r="W22" i="2"/>
  <c r="W43" i="2"/>
  <c r="W28" i="2"/>
  <c r="W33" i="2"/>
  <c r="W60" i="2"/>
  <c r="W46" i="2"/>
  <c r="W39" i="2"/>
  <c r="W56" i="2"/>
  <c r="M152" i="2"/>
  <c r="M49" i="2"/>
  <c r="M40" i="2"/>
  <c r="M53" i="2"/>
  <c r="M42" i="2"/>
  <c r="M27" i="2"/>
  <c r="M22" i="2"/>
  <c r="M59" i="2"/>
  <c r="M56" i="2"/>
  <c r="M38" i="2"/>
  <c r="M23" i="2"/>
  <c r="M24" i="2"/>
  <c r="M33" i="2"/>
  <c r="M30" i="2"/>
  <c r="M25" i="2"/>
  <c r="M57" i="2"/>
  <c r="M54" i="2"/>
  <c r="M45" i="2"/>
  <c r="M58" i="2"/>
  <c r="M48" i="2"/>
  <c r="M41" i="2"/>
  <c r="M29" i="2"/>
  <c r="M60" i="2"/>
  <c r="M52" i="2"/>
  <c r="M36" i="2"/>
  <c r="M28" i="2"/>
  <c r="M35" i="2"/>
  <c r="M31" i="2"/>
  <c r="M34" i="2"/>
  <c r="M46" i="2"/>
  <c r="M47" i="2"/>
  <c r="M32" i="2"/>
  <c r="M26" i="2"/>
  <c r="M39" i="2"/>
  <c r="M37" i="2"/>
  <c r="M51" i="2"/>
  <c r="M43" i="2"/>
  <c r="M44" i="2"/>
  <c r="M50" i="2"/>
  <c r="M55" i="2"/>
  <c r="R149" i="2"/>
  <c r="J148" i="2"/>
  <c r="J149" i="2"/>
  <c r="J147" i="2"/>
  <c r="J151" i="2"/>
  <c r="J70" i="2"/>
  <c r="J60" i="2"/>
  <c r="J30" i="2"/>
  <c r="J72" i="2"/>
  <c r="J22" i="2"/>
  <c r="J75" i="2"/>
  <c r="J74" i="2"/>
  <c r="J73" i="2"/>
  <c r="J71" i="2"/>
  <c r="J69" i="2"/>
  <c r="J68" i="2"/>
  <c r="J67" i="2"/>
  <c r="J66" i="2"/>
  <c r="J65" i="2"/>
  <c r="J64" i="2"/>
  <c r="J59" i="2"/>
  <c r="J58" i="2"/>
  <c r="J56" i="2"/>
  <c r="J54" i="2"/>
  <c r="J51" i="2"/>
  <c r="J29" i="2"/>
  <c r="J21" i="2"/>
  <c r="J45" i="2"/>
  <c r="J35" i="2"/>
  <c r="J50" i="2"/>
  <c r="J20" i="2"/>
  <c r="J19" i="2"/>
  <c r="J15" i="2"/>
  <c r="J37" i="2"/>
  <c r="J18" i="2"/>
  <c r="J38" i="2"/>
  <c r="J17" i="2"/>
  <c r="J31" i="2"/>
  <c r="J46" i="2"/>
  <c r="J25" i="2"/>
  <c r="J47" i="2"/>
  <c r="J44" i="2"/>
  <c r="J152" i="2"/>
  <c r="T45" i="2"/>
  <c r="T38" i="2"/>
  <c r="T34" i="2"/>
  <c r="T43" i="2"/>
  <c r="T54" i="2"/>
  <c r="T39" i="2"/>
  <c r="T27" i="2"/>
  <c r="T59" i="2"/>
  <c r="T57" i="2"/>
  <c r="T29" i="2"/>
  <c r="T24" i="2"/>
  <c r="T48" i="2"/>
  <c r="T26" i="2"/>
  <c r="T42" i="2"/>
  <c r="T58" i="2"/>
  <c r="T36" i="2"/>
  <c r="T22" i="2"/>
  <c r="T31" i="2"/>
  <c r="T33" i="2"/>
  <c r="T52" i="2"/>
  <c r="T30" i="2"/>
  <c r="T23" i="2"/>
  <c r="T35" i="2"/>
  <c r="T44" i="2"/>
  <c r="T28" i="2"/>
  <c r="T32" i="2"/>
  <c r="T40" i="2"/>
  <c r="T51" i="2"/>
  <c r="T47" i="2"/>
  <c r="T46" i="2"/>
  <c r="T50" i="2"/>
  <c r="T37" i="2"/>
  <c r="T60" i="2"/>
  <c r="T49" i="2"/>
  <c r="T41" i="2"/>
  <c r="T56" i="2"/>
  <c r="T55" i="2"/>
  <c r="T53" i="2"/>
  <c r="T25" i="2"/>
  <c r="U69" i="2"/>
  <c r="L67" i="2"/>
  <c r="L149" i="2"/>
  <c r="U153" i="2"/>
  <c r="T152" i="2"/>
  <c r="L76" i="2"/>
  <c r="L69" i="2"/>
  <c r="U63" i="2"/>
  <c r="BE3" i="7"/>
  <c r="BH3" i="7"/>
  <c r="BF3" i="7"/>
  <c r="BI3" i="7"/>
  <c r="BG3" i="7"/>
  <c r="F186" i="3"/>
  <c r="G179" i="3" s="1"/>
  <c r="H179" i="3"/>
  <c r="BI4" i="7"/>
  <c r="BI13" i="7"/>
  <c r="BI9" i="7"/>
  <c r="BI7" i="7"/>
  <c r="BI11" i="7"/>
  <c r="BI8" i="7"/>
  <c r="BI5" i="7"/>
  <c r="C186" i="3"/>
  <c r="D79" i="3" s="1"/>
  <c r="E79" i="3" s="1"/>
  <c r="D176" i="3"/>
  <c r="E176" i="3"/>
  <c r="BH6" i="7"/>
  <c r="BH10" i="7"/>
  <c r="BH5" i="7"/>
  <c r="BH12" i="7"/>
  <c r="BH11" i="7"/>
  <c r="BH13" i="7"/>
  <c r="BH9" i="7"/>
  <c r="BH8" i="7"/>
  <c r="W153" i="2"/>
  <c r="W74" i="2"/>
  <c r="W70" i="2"/>
  <c r="W66" i="2"/>
  <c r="W151" i="2"/>
  <c r="W148" i="2"/>
  <c r="W73" i="2"/>
  <c r="W65" i="2"/>
  <c r="W61" i="2"/>
  <c r="W19" i="2"/>
  <c r="W11" i="2"/>
  <c r="W68" i="2"/>
  <c r="W14" i="2"/>
  <c r="W64" i="2"/>
  <c r="W63" i="2"/>
  <c r="W150" i="2"/>
  <c r="W67" i="2"/>
  <c r="W13" i="2"/>
  <c r="W21" i="2"/>
  <c r="M151" i="2"/>
  <c r="M147" i="2"/>
  <c r="M76" i="2"/>
  <c r="M72" i="2"/>
  <c r="M68" i="2"/>
  <c r="M64" i="2"/>
  <c r="M18" i="2"/>
  <c r="M150" i="2"/>
  <c r="M75" i="2"/>
  <c r="M71" i="2"/>
  <c r="M67" i="2"/>
  <c r="M63" i="2"/>
  <c r="M21" i="2"/>
  <c r="M17" i="2"/>
  <c r="M13" i="2"/>
  <c r="M69" i="2"/>
  <c r="M61" i="2"/>
  <c r="M15" i="2"/>
  <c r="M62" i="2"/>
  <c r="M74" i="2"/>
  <c r="M66" i="2"/>
  <c r="M20" i="2"/>
  <c r="M148" i="2"/>
  <c r="M70" i="2"/>
  <c r="M16" i="2"/>
  <c r="M153" i="2"/>
  <c r="M149" i="2"/>
  <c r="M73" i="2"/>
  <c r="M65" i="2"/>
  <c r="M19" i="2"/>
  <c r="M11" i="2"/>
  <c r="N151" i="2"/>
  <c r="N147" i="2"/>
  <c r="N76" i="2"/>
  <c r="N72" i="2"/>
  <c r="N68" i="2"/>
  <c r="N64" i="2"/>
  <c r="N18" i="2"/>
  <c r="N14" i="2"/>
  <c r="N153" i="2"/>
  <c r="N149" i="2"/>
  <c r="N150" i="2"/>
  <c r="N75" i="2"/>
  <c r="N71" i="2"/>
  <c r="N67" i="2"/>
  <c r="N63" i="2"/>
  <c r="N21" i="2"/>
  <c r="N17" i="2"/>
  <c r="N13" i="2"/>
  <c r="N19" i="2"/>
  <c r="N62" i="2"/>
  <c r="N74" i="2"/>
  <c r="N66" i="2"/>
  <c r="N20" i="2"/>
  <c r="N12" i="2"/>
  <c r="N65" i="2"/>
  <c r="N61" i="2"/>
  <c r="N73" i="2"/>
  <c r="N11" i="2"/>
  <c r="N69" i="2"/>
  <c r="N15" i="2"/>
  <c r="N148" i="2"/>
  <c r="N70" i="2"/>
  <c r="N16" i="2"/>
  <c r="V153" i="2"/>
  <c r="V149" i="2"/>
  <c r="V74" i="2"/>
  <c r="V70" i="2"/>
  <c r="V66" i="2"/>
  <c r="V20" i="2"/>
  <c r="V16" i="2"/>
  <c r="V12" i="2"/>
  <c r="V148" i="2"/>
  <c r="V73" i="2"/>
  <c r="V69" i="2"/>
  <c r="V65" i="2"/>
  <c r="V19" i="2"/>
  <c r="V15" i="2"/>
  <c r="V147" i="2"/>
  <c r="V71" i="2"/>
  <c r="V17" i="2"/>
  <c r="V151" i="2"/>
  <c r="V68" i="2"/>
  <c r="V14" i="2"/>
  <c r="V76" i="2"/>
  <c r="V75" i="2"/>
  <c r="V63" i="2"/>
  <c r="V150" i="2"/>
  <c r="V67" i="2"/>
  <c r="V18" i="2"/>
  <c r="V64" i="2"/>
  <c r="V21" i="2"/>
  <c r="V72" i="2"/>
  <c r="L17" i="2"/>
  <c r="L73" i="2"/>
  <c r="F14" i="2"/>
  <c r="K17" i="2"/>
  <c r="G153" i="2"/>
  <c r="L151" i="2"/>
  <c r="T150" i="2"/>
  <c r="Q73" i="2"/>
  <c r="Q75" i="2"/>
  <c r="T61" i="2"/>
  <c r="L16" i="2"/>
  <c r="L64" i="2"/>
  <c r="T13" i="2"/>
  <c r="L61" i="2"/>
  <c r="L75" i="2"/>
  <c r="K18" i="2"/>
  <c r="L74" i="2"/>
  <c r="Q76" i="2"/>
  <c r="L68" i="2"/>
  <c r="L13" i="2"/>
  <c r="K19" i="2"/>
  <c r="L72" i="2"/>
  <c r="L19" i="2"/>
  <c r="Q65" i="2"/>
  <c r="L148" i="2"/>
  <c r="T149" i="2"/>
  <c r="L150" i="2"/>
  <c r="Q15" i="2"/>
  <c r="Q66" i="2"/>
  <c r="L18" i="2"/>
  <c r="Q18" i="2"/>
  <c r="T64" i="2"/>
  <c r="Q19" i="2"/>
  <c r="K21" i="2"/>
  <c r="Q16" i="2"/>
  <c r="T75" i="2"/>
  <c r="K16" i="2"/>
  <c r="Q74" i="2"/>
  <c r="K153" i="2"/>
  <c r="K12" i="2"/>
  <c r="L153" i="2"/>
  <c r="T153" i="2"/>
  <c r="K15" i="2"/>
  <c r="K20" i="2"/>
  <c r="T20" i="2"/>
  <c r="T62" i="2"/>
  <c r="T21" i="2"/>
  <c r="Q148" i="2"/>
  <c r="J13" i="2"/>
  <c r="T71" i="2"/>
  <c r="Q17" i="2"/>
  <c r="Q13" i="2"/>
  <c r="T11" i="2"/>
  <c r="Q153" i="2"/>
  <c r="Q147" i="2"/>
  <c r="H13" i="2"/>
  <c r="Q151" i="2"/>
  <c r="Q64" i="2"/>
  <c r="L11" i="2"/>
  <c r="J11" i="2"/>
  <c r="H14" i="2"/>
  <c r="T73" i="2"/>
  <c r="Q12" i="2"/>
  <c r="Q20" i="2"/>
  <c r="Q72" i="2"/>
  <c r="F12" i="2"/>
  <c r="L66" i="2"/>
  <c r="Q68" i="2"/>
  <c r="T66" i="2"/>
  <c r="Q71" i="2"/>
  <c r="T65" i="2"/>
  <c r="T148" i="2"/>
  <c r="Q69" i="2"/>
  <c r="T147" i="2"/>
  <c r="Q67" i="2"/>
  <c r="L147" i="2"/>
  <c r="T17" i="2"/>
  <c r="T67" i="2"/>
  <c r="T76" i="2"/>
  <c r="G13" i="2"/>
  <c r="Q14" i="2"/>
  <c r="Q63" i="2"/>
  <c r="T68" i="2"/>
  <c r="T70" i="2"/>
  <c r="L70" i="2"/>
  <c r="F11" i="2"/>
  <c r="F13" i="2"/>
  <c r="J12" i="2"/>
  <c r="Q150" i="2"/>
  <c r="M6" i="13"/>
  <c r="D10" i="13" s="1"/>
  <c r="G10" i="13" s="1"/>
  <c r="N6" i="13"/>
  <c r="G183" i="3"/>
  <c r="H183" i="3"/>
  <c r="G171" i="3"/>
  <c r="H171" i="3"/>
  <c r="G43" i="3"/>
  <c r="H43" i="3"/>
  <c r="G14" i="3"/>
  <c r="H14" i="3"/>
  <c r="G81" i="3"/>
  <c r="H81" i="3"/>
  <c r="G48" i="3"/>
  <c r="H48" i="3"/>
  <c r="G39" i="3"/>
  <c r="H39" i="3"/>
  <c r="G49" i="3"/>
  <c r="H49" i="3"/>
  <c r="G30" i="3"/>
  <c r="H30" i="3"/>
  <c r="G29" i="3"/>
  <c r="H29" i="3"/>
  <c r="G154" i="3"/>
  <c r="H154" i="3"/>
  <c r="G59" i="3"/>
  <c r="H59" i="3"/>
  <c r="G159" i="3"/>
  <c r="H159" i="3"/>
  <c r="G134" i="3"/>
  <c r="H134" i="3"/>
  <c r="G122" i="3"/>
  <c r="H122" i="3"/>
  <c r="G145" i="3"/>
  <c r="H145" i="3"/>
  <c r="G54" i="3"/>
  <c r="H54" i="3"/>
  <c r="G42" i="3"/>
  <c r="H42" i="3"/>
  <c r="G82" i="3"/>
  <c r="H82" i="3"/>
  <c r="G71" i="3"/>
  <c r="H71" i="3"/>
  <c r="G94" i="3"/>
  <c r="H94" i="3"/>
  <c r="G33" i="3"/>
  <c r="H33" i="3"/>
  <c r="G10" i="3"/>
  <c r="H10" i="3"/>
  <c r="G172" i="3"/>
  <c r="H172" i="3"/>
  <c r="G62" i="3"/>
  <c r="H62" i="3"/>
  <c r="G153" i="3"/>
  <c r="H153" i="3"/>
  <c r="G173" i="3"/>
  <c r="H173" i="3"/>
  <c r="G108" i="3"/>
  <c r="H108" i="3"/>
  <c r="G50" i="3"/>
  <c r="H50" i="3"/>
  <c r="G22" i="3"/>
  <c r="H22" i="3"/>
  <c r="G88" i="3"/>
  <c r="H88" i="3"/>
  <c r="G169" i="3"/>
  <c r="H169" i="3"/>
  <c r="G18" i="3"/>
  <c r="H18" i="3"/>
  <c r="G115" i="3"/>
  <c r="H115" i="3"/>
  <c r="G90" i="3"/>
  <c r="H90" i="3"/>
  <c r="G68" i="3"/>
  <c r="H68" i="3"/>
  <c r="G158" i="3"/>
  <c r="H158" i="3"/>
  <c r="G77" i="3"/>
  <c r="H77" i="3"/>
  <c r="G112" i="3"/>
  <c r="H112" i="3"/>
  <c r="G13" i="3"/>
  <c r="H13" i="3"/>
  <c r="G157" i="3"/>
  <c r="H157" i="3"/>
  <c r="G84" i="3"/>
  <c r="H84" i="3"/>
  <c r="G168" i="3"/>
  <c r="H168" i="3"/>
  <c r="G69" i="3"/>
  <c r="H69" i="3"/>
  <c r="G103" i="3"/>
  <c r="H103" i="3"/>
  <c r="G17" i="3"/>
  <c r="H17" i="3"/>
  <c r="G163" i="3"/>
  <c r="H163" i="3"/>
  <c r="G178" i="3"/>
  <c r="H178" i="3"/>
  <c r="G149" i="3"/>
  <c r="H149" i="3"/>
  <c r="G143" i="3"/>
  <c r="H143" i="3"/>
  <c r="G137" i="3"/>
  <c r="H137" i="3"/>
  <c r="G15" i="3"/>
  <c r="H15" i="3"/>
  <c r="G167" i="3"/>
  <c r="H167" i="3"/>
  <c r="G152" i="3"/>
  <c r="H152" i="3"/>
  <c r="G74" i="3"/>
  <c r="H74" i="3"/>
  <c r="F206" i="3"/>
  <c r="G105" i="3"/>
  <c r="H105" i="3" s="1"/>
  <c r="G23" i="3"/>
  <c r="H23" i="3" s="1"/>
  <c r="G119" i="3"/>
  <c r="H119" i="3" s="1"/>
  <c r="G127" i="3"/>
  <c r="H127" i="3" s="1"/>
  <c r="G106" i="3"/>
  <c r="H106" i="3" s="1"/>
  <c r="G98" i="3"/>
  <c r="H98" i="3" s="1"/>
  <c r="G52" i="3"/>
  <c r="H52" i="3" s="1"/>
  <c r="G28" i="3"/>
  <c r="H28" i="3" s="1"/>
  <c r="G99" i="3"/>
  <c r="H99" i="3" s="1"/>
  <c r="G151" i="3"/>
  <c r="H151" i="3" s="1"/>
  <c r="G166" i="3"/>
  <c r="H166" i="3" s="1"/>
  <c r="G139" i="3"/>
  <c r="H139" i="3" s="1"/>
  <c r="G123" i="3"/>
  <c r="H123" i="3" s="1"/>
  <c r="G113" i="3"/>
  <c r="H113" i="3" s="1"/>
  <c r="G140" i="3"/>
  <c r="H140" i="3" s="1"/>
  <c r="G31" i="3"/>
  <c r="H31" i="3" s="1"/>
  <c r="G25" i="3"/>
  <c r="H25" i="3" s="1"/>
  <c r="G85" i="3"/>
  <c r="H85" i="3" s="1"/>
  <c r="G75" i="3"/>
  <c r="H75" i="3" s="1"/>
  <c r="G150" i="3"/>
  <c r="H150" i="3" s="1"/>
  <c r="G37" i="3"/>
  <c r="H37" i="3" s="1"/>
  <c r="G155" i="3"/>
  <c r="H155" i="3" s="1"/>
  <c r="G44" i="3"/>
  <c r="H44" i="3" s="1"/>
  <c r="G86" i="3"/>
  <c r="H86" i="3" s="1"/>
  <c r="G47" i="3"/>
  <c r="H47" i="3" s="1"/>
  <c r="G164" i="3"/>
  <c r="H164" i="3" s="1"/>
  <c r="G148" i="3"/>
  <c r="H148" i="3" s="1"/>
  <c r="G121" i="3"/>
  <c r="H121" i="3" s="1"/>
  <c r="G64" i="3"/>
  <c r="H64" i="3" s="1"/>
  <c r="G45" i="3"/>
  <c r="H45" i="3" s="1"/>
  <c r="G176" i="3"/>
  <c r="H176" i="3" s="1"/>
  <c r="G61" i="3"/>
  <c r="H61" i="3" s="1"/>
  <c r="D33" i="3"/>
  <c r="E33" i="3" s="1"/>
  <c r="D10" i="3"/>
  <c r="E10" i="3"/>
  <c r="D96" i="3"/>
  <c r="E96" i="3" s="1"/>
  <c r="D16" i="3"/>
  <c r="E16" i="3"/>
  <c r="D77" i="3"/>
  <c r="E77" i="3" s="1"/>
  <c r="D19" i="3"/>
  <c r="E19" i="3"/>
  <c r="D12" i="3"/>
  <c r="E12" i="3" s="1"/>
  <c r="D76" i="3"/>
  <c r="E76" i="3"/>
  <c r="D95" i="3"/>
  <c r="E95" i="3" s="1"/>
  <c r="D48" i="3"/>
  <c r="E48" i="3"/>
  <c r="D121" i="3"/>
  <c r="E121" i="3" s="1"/>
  <c r="D180" i="3"/>
  <c r="E180" i="3"/>
  <c r="D115" i="3"/>
  <c r="E115" i="3" s="1"/>
  <c r="D28" i="3"/>
  <c r="E28" i="3"/>
  <c r="D92" i="3"/>
  <c r="E92" i="3" s="1"/>
  <c r="D135" i="3"/>
  <c r="E135" i="3"/>
  <c r="D147" i="3"/>
  <c r="E147" i="3" s="1"/>
  <c r="D165" i="3"/>
  <c r="E165" i="3"/>
  <c r="D49" i="3"/>
  <c r="E49" i="3" s="1"/>
  <c r="D97" i="3"/>
  <c r="E97" i="3"/>
  <c r="D170" i="3"/>
  <c r="E170" i="3" s="1"/>
  <c r="D80" i="3"/>
  <c r="E80" i="3"/>
  <c r="D130" i="3"/>
  <c r="E130" i="3" s="1"/>
  <c r="D78" i="3"/>
  <c r="E78" i="3"/>
  <c r="D106" i="3"/>
  <c r="E106" i="3" s="1"/>
  <c r="D143" i="3"/>
  <c r="E143" i="3"/>
  <c r="D124" i="3"/>
  <c r="E124" i="3" s="1"/>
  <c r="D150" i="3"/>
  <c r="E150" i="3"/>
  <c r="D90" i="3"/>
  <c r="E90" i="3" s="1"/>
  <c r="D162" i="3"/>
  <c r="E162" i="3"/>
  <c r="D178" i="3"/>
  <c r="E178" i="3" s="1"/>
  <c r="D93" i="3"/>
  <c r="E93" i="3"/>
  <c r="D137" i="3"/>
  <c r="E137" i="3" s="1"/>
  <c r="D159" i="3"/>
  <c r="E159" i="3"/>
  <c r="D15" i="3"/>
  <c r="E15" i="3" s="1"/>
  <c r="D157" i="3"/>
  <c r="E157" i="3"/>
  <c r="D43" i="3"/>
  <c r="E43" i="3" s="1"/>
  <c r="D182" i="3"/>
  <c r="E182" i="3"/>
  <c r="D42" i="3"/>
  <c r="E42" i="3" s="1"/>
  <c r="D146" i="3"/>
  <c r="E146" i="3"/>
  <c r="D56" i="3"/>
  <c r="E56" i="3" s="1"/>
  <c r="D153" i="3"/>
  <c r="E153" i="3"/>
  <c r="D172" i="3"/>
  <c r="E172" i="3" s="1"/>
  <c r="D140" i="3"/>
  <c r="E140" i="3"/>
  <c r="D94" i="3"/>
  <c r="E94" i="3" s="1"/>
  <c r="D166" i="3"/>
  <c r="E166" i="3"/>
  <c r="D89" i="3"/>
  <c r="E89" i="3" s="1"/>
  <c r="D158" i="3"/>
  <c r="E158" i="3"/>
  <c r="D71" i="3"/>
  <c r="E71" i="3" s="1"/>
  <c r="D91" i="3"/>
  <c r="E91" i="3"/>
  <c r="D86" i="3"/>
  <c r="E86" i="3" s="1"/>
  <c r="D52" i="3"/>
  <c r="E52" i="3"/>
  <c r="D113" i="3"/>
  <c r="E113" i="3" s="1"/>
  <c r="D142" i="3"/>
  <c r="E142" i="3"/>
  <c r="D161" i="3"/>
  <c r="E161" i="3" s="1"/>
  <c r="D105" i="3"/>
  <c r="E105" i="3"/>
  <c r="D29" i="3"/>
  <c r="E29" i="3" s="1"/>
  <c r="D99" i="3"/>
  <c r="E99" i="3"/>
  <c r="D169" i="3"/>
  <c r="E169" i="3" s="1"/>
  <c r="C206" i="3"/>
  <c r="D26" i="3"/>
  <c r="E26" i="3"/>
  <c r="D81" i="3"/>
  <c r="E81" i="3"/>
  <c r="D61" i="3"/>
  <c r="E61" i="3"/>
  <c r="D50" i="3"/>
  <c r="E50" i="3"/>
  <c r="D54" i="3"/>
  <c r="E54" i="3"/>
  <c r="D155" i="3"/>
  <c r="E155" i="3"/>
  <c r="D144" i="3"/>
  <c r="E144" i="3"/>
  <c r="D100" i="3"/>
  <c r="E100" i="3"/>
  <c r="D136" i="3"/>
  <c r="E136" i="3"/>
  <c r="D20" i="3"/>
  <c r="E20" i="3"/>
  <c r="D174" i="3"/>
  <c r="E174" i="3"/>
  <c r="D152" i="3"/>
  <c r="E152" i="3"/>
  <c r="D151" i="3"/>
  <c r="E151" i="3"/>
  <c r="D126" i="3"/>
  <c r="E126" i="3"/>
  <c r="D110" i="3"/>
  <c r="E110" i="3"/>
  <c r="D118" i="3"/>
  <c r="E118" i="3"/>
  <c r="D141" i="3"/>
  <c r="E141" i="3"/>
  <c r="D139" i="3"/>
  <c r="E139" i="3"/>
  <c r="D114" i="3"/>
  <c r="E114" i="3"/>
  <c r="D181" i="3"/>
  <c r="E181" i="3"/>
  <c r="D36" i="3"/>
  <c r="E36" i="3"/>
  <c r="D34" i="3"/>
  <c r="E34" i="3"/>
  <c r="D39" i="3"/>
  <c r="E39" i="3"/>
  <c r="D167" i="3"/>
  <c r="E167" i="3"/>
  <c r="D27" i="3"/>
  <c r="E27" i="3"/>
  <c r="D108" i="3"/>
  <c r="E108" i="3"/>
  <c r="D131" i="3"/>
  <c r="E131" i="3"/>
  <c r="D67" i="3"/>
  <c r="E67" i="3"/>
  <c r="D72" i="3"/>
  <c r="E72" i="3"/>
  <c r="D85" i="3"/>
  <c r="E85" i="3"/>
  <c r="D66" i="3"/>
  <c r="E66" i="3"/>
  <c r="D133" i="3"/>
  <c r="E133" i="3"/>
  <c r="D129" i="3"/>
  <c r="E129" i="3"/>
  <c r="D117" i="3"/>
  <c r="E117" i="3"/>
  <c r="D111" i="3"/>
  <c r="E111" i="3"/>
  <c r="D73" i="3"/>
  <c r="E73" i="3"/>
  <c r="D120" i="3"/>
  <c r="E120" i="3"/>
  <c r="D125" i="3"/>
  <c r="E125" i="3"/>
  <c r="D38" i="3"/>
  <c r="E38" i="3"/>
  <c r="D116" i="3"/>
  <c r="E116" i="3"/>
  <c r="D160" i="3"/>
  <c r="E160" i="3"/>
  <c r="D18" i="3"/>
  <c r="E18" i="3"/>
  <c r="D46" i="3"/>
  <c r="E46" i="3"/>
  <c r="D45" i="3"/>
  <c r="E45" i="3"/>
  <c r="D55" i="3"/>
  <c r="E55" i="3"/>
  <c r="D183" i="3"/>
  <c r="E183" i="3"/>
  <c r="D70" i="3"/>
  <c r="E70" i="3"/>
  <c r="D35" i="3"/>
  <c r="E35" i="3"/>
  <c r="D74" i="3"/>
  <c r="E74" i="3"/>
  <c r="D102" i="3"/>
  <c r="E102" i="3"/>
  <c r="D177" i="3"/>
  <c r="E177" i="3"/>
  <c r="D163" i="3"/>
  <c r="E163" i="3"/>
  <c r="D23" i="3"/>
  <c r="E23" i="3"/>
  <c r="D62" i="3"/>
  <c r="E62" i="3"/>
  <c r="D60" i="3"/>
  <c r="E60" i="3"/>
  <c r="D63" i="3"/>
  <c r="E63" i="3"/>
  <c r="I186" i="3"/>
  <c r="J18" i="3" s="1"/>
  <c r="J140" i="3"/>
  <c r="D53" i="3"/>
  <c r="E53" i="3"/>
  <c r="D83" i="3"/>
  <c r="E83" i="3"/>
  <c r="Y4" i="2"/>
  <c r="I206" i="3"/>
  <c r="J127" i="3"/>
  <c r="K45" i="3"/>
  <c r="K172" i="3"/>
  <c r="J13" i="3"/>
  <c r="J74" i="3"/>
  <c r="K123" i="3"/>
  <c r="J148" i="3"/>
  <c r="J80" i="3"/>
  <c r="J59" i="3"/>
  <c r="J115" i="3"/>
  <c r="K122" i="3"/>
  <c r="K34" i="3"/>
  <c r="J141" i="3"/>
  <c r="J102" i="3"/>
  <c r="K129" i="3"/>
  <c r="J36" i="3"/>
  <c r="K142" i="3"/>
  <c r="J126" i="3"/>
  <c r="J72" i="3"/>
  <c r="K56" i="3"/>
  <c r="J48" i="3"/>
  <c r="J57" i="3"/>
  <c r="J130" i="3"/>
  <c r="K133" i="3"/>
  <c r="K32" i="3"/>
  <c r="J156" i="3"/>
  <c r="K171" i="3"/>
  <c r="K96" i="3"/>
  <c r="J88" i="3"/>
  <c r="K31" i="3"/>
  <c r="J106" i="3"/>
  <c r="J118" i="3"/>
  <c r="K164" i="3"/>
  <c r="J51" i="3"/>
  <c r="K23" i="3"/>
  <c r="J183" i="3"/>
  <c r="K121" i="3"/>
  <c r="J157" i="3"/>
  <c r="J175" i="3"/>
  <c r="J21" i="3"/>
  <c r="J9" i="3"/>
  <c r="K90" i="3"/>
  <c r="J165" i="3"/>
  <c r="J94" i="3"/>
  <c r="K46" i="3"/>
  <c r="J139" i="3"/>
  <c r="J64" i="3"/>
  <c r="J91" i="3"/>
  <c r="K167" i="3"/>
  <c r="J132" i="3"/>
  <c r="K24" i="3"/>
  <c r="L4" i="13"/>
  <c r="L5" i="13" s="1"/>
  <c r="C5" i="9" l="1"/>
  <c r="F9" i="9"/>
  <c r="M4" i="13" s="1"/>
  <c r="N4" i="13" s="1"/>
  <c r="P10" i="2"/>
  <c r="S10" i="2" s="1"/>
  <c r="Q10" i="2"/>
  <c r="T10" i="2" s="1"/>
  <c r="P8" i="2"/>
  <c r="R10" i="2"/>
  <c r="U10" i="2" s="1"/>
  <c r="AC10" i="2"/>
  <c r="K37" i="3"/>
  <c r="J149" i="3"/>
  <c r="J77" i="3"/>
  <c r="Q21" i="2"/>
  <c r="W12" i="2"/>
  <c r="K35" i="3"/>
  <c r="J39" i="3"/>
  <c r="J55" i="3"/>
  <c r="EO3" i="7"/>
  <c r="ER3" i="7"/>
  <c r="EC3" i="7"/>
  <c r="EV18" i="7"/>
  <c r="K176" i="3"/>
  <c r="K10" i="3"/>
  <c r="J168" i="3"/>
  <c r="J61" i="3"/>
  <c r="J69" i="3"/>
  <c r="K116" i="3"/>
  <c r="K60" i="3"/>
  <c r="K82" i="3"/>
  <c r="J81" i="3"/>
  <c r="J14" i="3"/>
  <c r="K49" i="3"/>
  <c r="K27" i="3"/>
  <c r="J15" i="3"/>
  <c r="J33" i="3"/>
  <c r="J58" i="3"/>
  <c r="J85" i="3"/>
  <c r="J73" i="3"/>
  <c r="G21" i="3"/>
  <c r="H21" i="3" s="1"/>
  <c r="G67" i="3"/>
  <c r="H67" i="3" s="1"/>
  <c r="G162" i="3"/>
  <c r="H162" i="3" s="1"/>
  <c r="G72" i="3"/>
  <c r="H72" i="3" s="1"/>
  <c r="G114" i="3"/>
  <c r="H114" i="3" s="1"/>
  <c r="G160" i="3"/>
  <c r="H160" i="3" s="1"/>
  <c r="G170" i="3"/>
  <c r="H170" i="3" s="1"/>
  <c r="G51" i="3"/>
  <c r="H51" i="3" s="1"/>
  <c r="G34" i="3"/>
  <c r="H34" i="3" s="1"/>
  <c r="G16" i="3"/>
  <c r="H16" i="3" s="1"/>
  <c r="G100" i="3"/>
  <c r="H100" i="3" s="1"/>
  <c r="G111" i="3"/>
  <c r="H111" i="3" s="1"/>
  <c r="G36" i="3"/>
  <c r="H36" i="3" s="1"/>
  <c r="G63" i="3"/>
  <c r="H63" i="3" s="1"/>
  <c r="G32" i="3"/>
  <c r="H32" i="3" s="1"/>
  <c r="G107" i="3"/>
  <c r="H107" i="3" s="1"/>
  <c r="G66" i="3"/>
  <c r="H66" i="3" s="1"/>
  <c r="G20" i="3"/>
  <c r="H20" i="3" s="1"/>
  <c r="G96" i="3"/>
  <c r="H96" i="3" s="1"/>
  <c r="G120" i="3"/>
  <c r="H120" i="3" s="1"/>
  <c r="G156" i="3"/>
  <c r="H156" i="3" s="1"/>
  <c r="T16" i="2"/>
  <c r="Q61" i="2"/>
  <c r="T15" i="2"/>
  <c r="G14" i="2"/>
  <c r="Q11" i="2"/>
  <c r="V61" i="2"/>
  <c r="V62" i="2"/>
  <c r="M12" i="2"/>
  <c r="W18" i="2"/>
  <c r="J25" i="3"/>
  <c r="K79" i="3"/>
  <c r="J89" i="3"/>
  <c r="J93" i="3"/>
  <c r="J95" i="3"/>
  <c r="K100" i="3"/>
  <c r="K120" i="3"/>
  <c r="K147" i="3"/>
  <c r="EX3" i="7"/>
  <c r="EN3" i="7"/>
  <c r="EM3" i="7"/>
  <c r="EQ3" i="7"/>
  <c r="EP193" i="7"/>
  <c r="EP192" i="7"/>
  <c r="EP194" i="7"/>
  <c r="EP187" i="7"/>
  <c r="EP186" i="7"/>
  <c r="EP191" i="7"/>
  <c r="EP189" i="7"/>
  <c r="EP179" i="7"/>
  <c r="EP178" i="7"/>
  <c r="EP185" i="7"/>
  <c r="EP184" i="7"/>
  <c r="EP190" i="7"/>
  <c r="EP188" i="7"/>
  <c r="EP183" i="7"/>
  <c r="EP182" i="7"/>
  <c r="EP181" i="7"/>
  <c r="EP180" i="7"/>
  <c r="EP176" i="7"/>
  <c r="EP172" i="7"/>
  <c r="EP175" i="7"/>
  <c r="EP171" i="7"/>
  <c r="EP174" i="7"/>
  <c r="EP170" i="7"/>
  <c r="EP177" i="7"/>
  <c r="EP173" i="7"/>
  <c r="EP169" i="7"/>
  <c r="EP168" i="7"/>
  <c r="EP167" i="7"/>
  <c r="EP166" i="7"/>
  <c r="EP165" i="7"/>
  <c r="EP164" i="7"/>
  <c r="EP163" i="7"/>
  <c r="EP162" i="7"/>
  <c r="EP161" i="7"/>
  <c r="EP160" i="7"/>
  <c r="EP159" i="7"/>
  <c r="EP158" i="7"/>
  <c r="EP157" i="7"/>
  <c r="EP156" i="7"/>
  <c r="EP155" i="7"/>
  <c r="EP154" i="7"/>
  <c r="EP153" i="7"/>
  <c r="EP152" i="7"/>
  <c r="EP151" i="7"/>
  <c r="EP150" i="7"/>
  <c r="EP149" i="7"/>
  <c r="EP148" i="7"/>
  <c r="EP147" i="7"/>
  <c r="EP146" i="7"/>
  <c r="EP145" i="7"/>
  <c r="EP144" i="7"/>
  <c r="EP143" i="7"/>
  <c r="EP142" i="7"/>
  <c r="EP141" i="7"/>
  <c r="EP140" i="7"/>
  <c r="EP139" i="7"/>
  <c r="EP138" i="7"/>
  <c r="EP137" i="7"/>
  <c r="EP136" i="7"/>
  <c r="EP135" i="7"/>
  <c r="EP134" i="7"/>
  <c r="EP133" i="7"/>
  <c r="EP132" i="7"/>
  <c r="EP129" i="7"/>
  <c r="EP125" i="7"/>
  <c r="EP124" i="7"/>
  <c r="EP123" i="7"/>
  <c r="EP122" i="7"/>
  <c r="EP121" i="7"/>
  <c r="EP120" i="7"/>
  <c r="EP119" i="7"/>
  <c r="EP118" i="7"/>
  <c r="EP117" i="7"/>
  <c r="EP116" i="7"/>
  <c r="EP115" i="7"/>
  <c r="EP114" i="7"/>
  <c r="EP113" i="7"/>
  <c r="EP112" i="7"/>
  <c r="EP111" i="7"/>
  <c r="EP110" i="7"/>
  <c r="EP128" i="7"/>
  <c r="EP131" i="7"/>
  <c r="EP127" i="7"/>
  <c r="EP130" i="7"/>
  <c r="EP126" i="7"/>
  <c r="EP109" i="7"/>
  <c r="EP108" i="7"/>
  <c r="EP107" i="7"/>
  <c r="EP106" i="7"/>
  <c r="EP105" i="7"/>
  <c r="EP104" i="7"/>
  <c r="EP103" i="7"/>
  <c r="EP102" i="7"/>
  <c r="EP101" i="7"/>
  <c r="EP100" i="7"/>
  <c r="EP99" i="7"/>
  <c r="EP98" i="7"/>
  <c r="EP97" i="7"/>
  <c r="EP96" i="7"/>
  <c r="EP95" i="7"/>
  <c r="EP94" i="7"/>
  <c r="EP93" i="7"/>
  <c r="EP92" i="7"/>
  <c r="EP91" i="7"/>
  <c r="EP90" i="7"/>
  <c r="EP89" i="7"/>
  <c r="EP88" i="7"/>
  <c r="EP87" i="7"/>
  <c r="EP86" i="7"/>
  <c r="EP85" i="7"/>
  <c r="EP84" i="7"/>
  <c r="EP83" i="7"/>
  <c r="EP82" i="7"/>
  <c r="EP81" i="7"/>
  <c r="EP80" i="7"/>
  <c r="EP79" i="7"/>
  <c r="EP78" i="7"/>
  <c r="EP77" i="7"/>
  <c r="EP76" i="7"/>
  <c r="EP75" i="7"/>
  <c r="EP74" i="7"/>
  <c r="EP73" i="7"/>
  <c r="EP72" i="7"/>
  <c r="EP71" i="7"/>
  <c r="EP70" i="7"/>
  <c r="EP69" i="7"/>
  <c r="EP68" i="7"/>
  <c r="EP67" i="7"/>
  <c r="EP66" i="7"/>
  <c r="EP65" i="7"/>
  <c r="EP64" i="7"/>
  <c r="EP63" i="7"/>
  <c r="EP62" i="7"/>
  <c r="EP61" i="7"/>
  <c r="EP60" i="7"/>
  <c r="EP59" i="7"/>
  <c r="EP58" i="7"/>
  <c r="EP57" i="7"/>
  <c r="EP56" i="7"/>
  <c r="EP55" i="7"/>
  <c r="EP54" i="7"/>
  <c r="EP53" i="7"/>
  <c r="EP52" i="7"/>
  <c r="EP51" i="7"/>
  <c r="EP50" i="7"/>
  <c r="EP49" i="7"/>
  <c r="EP48" i="7"/>
  <c r="EP47" i="7"/>
  <c r="EP46" i="7"/>
  <c r="EP45" i="7"/>
  <c r="EP44" i="7"/>
  <c r="EP43" i="7"/>
  <c r="EP42" i="7"/>
  <c r="EP41" i="7"/>
  <c r="EP40" i="7"/>
  <c r="EP39" i="7"/>
  <c r="EP38" i="7"/>
  <c r="EP37" i="7"/>
  <c r="EP36" i="7"/>
  <c r="EP35" i="7"/>
  <c r="EP34" i="7"/>
  <c r="EP33" i="7"/>
  <c r="EP32" i="7"/>
  <c r="EP31" i="7"/>
  <c r="EP30" i="7"/>
  <c r="EP29" i="7"/>
  <c r="EP28" i="7"/>
  <c r="EP27" i="7"/>
  <c r="EP26" i="7"/>
  <c r="EP25" i="7"/>
  <c r="EP24" i="7"/>
  <c r="EP23" i="7"/>
  <c r="EP22" i="7"/>
  <c r="EP21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3" i="7"/>
  <c r="EP6" i="7"/>
  <c r="EP5" i="7"/>
  <c r="EP4" i="7"/>
  <c r="EX194" i="7"/>
  <c r="EX191" i="7"/>
  <c r="EX189" i="7"/>
  <c r="EX188" i="7"/>
  <c r="EX181" i="7"/>
  <c r="EX180" i="7"/>
  <c r="EX193" i="7"/>
  <c r="EX186" i="7"/>
  <c r="EX179" i="7"/>
  <c r="EX178" i="7"/>
  <c r="EX192" i="7"/>
  <c r="EX190" i="7"/>
  <c r="EX185" i="7"/>
  <c r="EX184" i="7"/>
  <c r="EX177" i="7"/>
  <c r="EX187" i="7"/>
  <c r="EX183" i="7"/>
  <c r="EX182" i="7"/>
  <c r="EX174" i="7"/>
  <c r="EX170" i="7"/>
  <c r="EX173" i="7"/>
  <c r="EX169" i="7"/>
  <c r="EX176" i="7"/>
  <c r="EX172" i="7"/>
  <c r="EX175" i="7"/>
  <c r="EX171" i="7"/>
  <c r="EX168" i="7"/>
  <c r="EX167" i="7"/>
  <c r="EX166" i="7"/>
  <c r="EX165" i="7"/>
  <c r="EX164" i="7"/>
  <c r="EX163" i="7"/>
  <c r="EX162" i="7"/>
  <c r="EX161" i="7"/>
  <c r="EX160" i="7"/>
  <c r="EX159" i="7"/>
  <c r="EX158" i="7"/>
  <c r="EX157" i="7"/>
  <c r="EX156" i="7"/>
  <c r="EX155" i="7"/>
  <c r="EX154" i="7"/>
  <c r="EX153" i="7"/>
  <c r="EX152" i="7"/>
  <c r="EX151" i="7"/>
  <c r="EX150" i="7"/>
  <c r="EX149" i="7"/>
  <c r="EX148" i="7"/>
  <c r="EX147" i="7"/>
  <c r="EX146" i="7"/>
  <c r="EX145" i="7"/>
  <c r="EX144" i="7"/>
  <c r="EX143" i="7"/>
  <c r="EX142" i="7"/>
  <c r="EX141" i="7"/>
  <c r="EX140" i="7"/>
  <c r="EX139" i="7"/>
  <c r="EX138" i="7"/>
  <c r="EX137" i="7"/>
  <c r="EX136" i="7"/>
  <c r="EX135" i="7"/>
  <c r="EX134" i="7"/>
  <c r="EX133" i="7"/>
  <c r="EX132" i="7"/>
  <c r="EX131" i="7"/>
  <c r="EX127" i="7"/>
  <c r="EX125" i="7"/>
  <c r="EX124" i="7"/>
  <c r="EX123" i="7"/>
  <c r="EX122" i="7"/>
  <c r="EX121" i="7"/>
  <c r="EX120" i="7"/>
  <c r="EX119" i="7"/>
  <c r="EX118" i="7"/>
  <c r="EX117" i="7"/>
  <c r="EX116" i="7"/>
  <c r="EX115" i="7"/>
  <c r="EX114" i="7"/>
  <c r="EX113" i="7"/>
  <c r="EX112" i="7"/>
  <c r="EX111" i="7"/>
  <c r="EX110" i="7"/>
  <c r="EX109" i="7"/>
  <c r="EX130" i="7"/>
  <c r="EX126" i="7"/>
  <c r="EX129" i="7"/>
  <c r="EX128" i="7"/>
  <c r="EX108" i="7"/>
  <c r="EX107" i="7"/>
  <c r="EX106" i="7"/>
  <c r="EX105" i="7"/>
  <c r="EX104" i="7"/>
  <c r="EX103" i="7"/>
  <c r="EX102" i="7"/>
  <c r="EX101" i="7"/>
  <c r="EX100" i="7"/>
  <c r="EX99" i="7"/>
  <c r="EX98" i="7"/>
  <c r="EX97" i="7"/>
  <c r="EX96" i="7"/>
  <c r="EX95" i="7"/>
  <c r="EX94" i="7"/>
  <c r="EX93" i="7"/>
  <c r="EX92" i="7"/>
  <c r="EX91" i="7"/>
  <c r="EX90" i="7"/>
  <c r="EX89" i="7"/>
  <c r="EX88" i="7"/>
  <c r="EX87" i="7"/>
  <c r="EX86" i="7"/>
  <c r="EX85" i="7"/>
  <c r="EX84" i="7"/>
  <c r="EX83" i="7"/>
  <c r="EX82" i="7"/>
  <c r="EX81" i="7"/>
  <c r="EX80" i="7"/>
  <c r="EX79" i="7"/>
  <c r="EX78" i="7"/>
  <c r="EX77" i="7"/>
  <c r="EX76" i="7"/>
  <c r="EX75" i="7"/>
  <c r="EX74" i="7"/>
  <c r="EX73" i="7"/>
  <c r="EX72" i="7"/>
  <c r="EX71" i="7"/>
  <c r="EX70" i="7"/>
  <c r="EX69" i="7"/>
  <c r="EX68" i="7"/>
  <c r="EX67" i="7"/>
  <c r="EX66" i="7"/>
  <c r="EX65" i="7"/>
  <c r="EX64" i="7"/>
  <c r="EX63" i="7"/>
  <c r="EX62" i="7"/>
  <c r="EX61" i="7"/>
  <c r="EX60" i="7"/>
  <c r="EX59" i="7"/>
  <c r="EX58" i="7"/>
  <c r="EX57" i="7"/>
  <c r="EX56" i="7"/>
  <c r="EX55" i="7"/>
  <c r="EX54" i="7"/>
  <c r="EX53" i="7"/>
  <c r="EX52" i="7"/>
  <c r="EX51" i="7"/>
  <c r="EX50" i="7"/>
  <c r="EX49" i="7"/>
  <c r="EX48" i="7"/>
  <c r="EX47" i="7"/>
  <c r="EX46" i="7"/>
  <c r="EX45" i="7"/>
  <c r="EX44" i="7"/>
  <c r="EX43" i="7"/>
  <c r="EX42" i="7"/>
  <c r="EX41" i="7"/>
  <c r="EX40" i="7"/>
  <c r="EX39" i="7"/>
  <c r="EX38" i="7"/>
  <c r="EX37" i="7"/>
  <c r="EX36" i="7"/>
  <c r="EX35" i="7"/>
  <c r="EX34" i="7"/>
  <c r="EX33" i="7"/>
  <c r="EX32" i="7"/>
  <c r="EX31" i="7"/>
  <c r="EX30" i="7"/>
  <c r="EX29" i="7"/>
  <c r="EX28" i="7"/>
  <c r="EX27" i="7"/>
  <c r="EX26" i="7"/>
  <c r="EX25" i="7"/>
  <c r="EX24" i="7"/>
  <c r="EX23" i="7"/>
  <c r="EX22" i="7"/>
  <c r="EX21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5" i="7"/>
  <c r="EX4" i="7"/>
  <c r="K29" i="3"/>
  <c r="J178" i="3"/>
  <c r="J75" i="3"/>
  <c r="K38" i="3"/>
  <c r="K162" i="3"/>
  <c r="J111" i="3"/>
  <c r="J42" i="3"/>
  <c r="J155" i="3"/>
  <c r="J134" i="3"/>
  <c r="K170" i="3"/>
  <c r="K124" i="3"/>
  <c r="J65" i="3"/>
  <c r="J174" i="3"/>
  <c r="J104" i="3"/>
  <c r="J26" i="3"/>
  <c r="K52" i="3"/>
  <c r="J150" i="3"/>
  <c r="K17" i="3"/>
  <c r="D145" i="3"/>
  <c r="E145" i="3" s="1"/>
  <c r="D58" i="3"/>
  <c r="E58" i="3" s="1"/>
  <c r="D127" i="3"/>
  <c r="E127" i="3" s="1"/>
  <c r="D128" i="3"/>
  <c r="E128" i="3" s="1"/>
  <c r="D148" i="3"/>
  <c r="E148" i="3" s="1"/>
  <c r="D171" i="3"/>
  <c r="E171" i="3" s="1"/>
  <c r="D104" i="3"/>
  <c r="E104" i="3" s="1"/>
  <c r="D11" i="3"/>
  <c r="E11" i="3" s="1"/>
  <c r="D57" i="3"/>
  <c r="E57" i="3" s="1"/>
  <c r="D164" i="3"/>
  <c r="E164" i="3" s="1"/>
  <c r="D22" i="3"/>
  <c r="E22" i="3" s="1"/>
  <c r="D21" i="3"/>
  <c r="E21" i="3" s="1"/>
  <c r="D68" i="3"/>
  <c r="E68" i="3" s="1"/>
  <c r="D119" i="3"/>
  <c r="E119" i="3" s="1"/>
  <c r="D122" i="3"/>
  <c r="E122" i="3" s="1"/>
  <c r="D138" i="3"/>
  <c r="E138" i="3" s="1"/>
  <c r="D156" i="3"/>
  <c r="E156" i="3" s="1"/>
  <c r="D69" i="3"/>
  <c r="E69" i="3" s="1"/>
  <c r="D64" i="3"/>
  <c r="E64" i="3" s="1"/>
  <c r="D179" i="3"/>
  <c r="E179" i="3" s="1"/>
  <c r="D25" i="3"/>
  <c r="E25" i="3" s="1"/>
  <c r="D24" i="3"/>
  <c r="E24" i="3" s="1"/>
  <c r="D149" i="3"/>
  <c r="E149" i="3" s="1"/>
  <c r="D175" i="3"/>
  <c r="E175" i="3" s="1"/>
  <c r="D47" i="3"/>
  <c r="E47" i="3" s="1"/>
  <c r="D40" i="3"/>
  <c r="E40" i="3" s="1"/>
  <c r="D41" i="3"/>
  <c r="E41" i="3" s="1"/>
  <c r="D13" i="3"/>
  <c r="E13" i="3" s="1"/>
  <c r="D75" i="3"/>
  <c r="E75" i="3" s="1"/>
  <c r="D14" i="3"/>
  <c r="E14" i="3" s="1"/>
  <c r="D132" i="3"/>
  <c r="E132" i="3" s="1"/>
  <c r="D30" i="3"/>
  <c r="E30" i="3" s="1"/>
  <c r="D37" i="3"/>
  <c r="E37" i="3" s="1"/>
  <c r="D154" i="3"/>
  <c r="E154" i="3" s="1"/>
  <c r="D98" i="3"/>
  <c r="E98" i="3" s="1"/>
  <c r="D103" i="3"/>
  <c r="E103" i="3" s="1"/>
  <c r="D112" i="3"/>
  <c r="E112" i="3" s="1"/>
  <c r="D123" i="3"/>
  <c r="E123" i="3" s="1"/>
  <c r="D109" i="3"/>
  <c r="E109" i="3" s="1"/>
  <c r="D31" i="3"/>
  <c r="E31" i="3" s="1"/>
  <c r="D17" i="3"/>
  <c r="E17" i="3" s="1"/>
  <c r="D84" i="3"/>
  <c r="E84" i="3" s="1"/>
  <c r="D44" i="3"/>
  <c r="E44" i="3" s="1"/>
  <c r="D32" i="3"/>
  <c r="E32" i="3" s="1"/>
  <c r="D51" i="3"/>
  <c r="E51" i="3" s="1"/>
  <c r="D65" i="3"/>
  <c r="E65" i="3" s="1"/>
  <c r="D87" i="3"/>
  <c r="E87" i="3" s="1"/>
  <c r="D101" i="3"/>
  <c r="E101" i="3" s="1"/>
  <c r="D107" i="3"/>
  <c r="E107" i="3" s="1"/>
  <c r="D59" i="3"/>
  <c r="E59" i="3" s="1"/>
  <c r="D9" i="3"/>
  <c r="E9" i="3" s="1"/>
  <c r="D173" i="3"/>
  <c r="E173" i="3" s="1"/>
  <c r="D82" i="3"/>
  <c r="E82" i="3" s="1"/>
  <c r="D88" i="3"/>
  <c r="E88" i="3" s="1"/>
  <c r="D168" i="3"/>
  <c r="E168" i="3" s="1"/>
  <c r="D184" i="3"/>
  <c r="E184" i="3" s="1"/>
  <c r="D134" i="3"/>
  <c r="E134" i="3" s="1"/>
  <c r="G136" i="3"/>
  <c r="H136" i="3" s="1"/>
  <c r="G131" i="3"/>
  <c r="H131" i="3" s="1"/>
  <c r="G117" i="3"/>
  <c r="H117" i="3" s="1"/>
  <c r="G40" i="3"/>
  <c r="H40" i="3" s="1"/>
  <c r="G92" i="3"/>
  <c r="H92" i="3" s="1"/>
  <c r="G65" i="3"/>
  <c r="H65" i="3" s="1"/>
  <c r="G56" i="3"/>
  <c r="H56" i="3" s="1"/>
  <c r="G79" i="3"/>
  <c r="H79" i="3" s="1"/>
  <c r="G101" i="3"/>
  <c r="H101" i="3" s="1"/>
  <c r="G38" i="3"/>
  <c r="H38" i="3" s="1"/>
  <c r="G141" i="3"/>
  <c r="H141" i="3" s="1"/>
  <c r="G26" i="3"/>
  <c r="H26" i="3" s="1"/>
  <c r="G129" i="3"/>
  <c r="H129" i="3" s="1"/>
  <c r="G180" i="3"/>
  <c r="H180" i="3" s="1"/>
  <c r="G116" i="3"/>
  <c r="H116" i="3" s="1"/>
  <c r="G128" i="3"/>
  <c r="H128" i="3" s="1"/>
  <c r="G181" i="3"/>
  <c r="H181" i="3" s="1"/>
  <c r="G55" i="3"/>
  <c r="H55" i="3" s="1"/>
  <c r="G97" i="3"/>
  <c r="H97" i="3" s="1"/>
  <c r="G175" i="3"/>
  <c r="H175" i="3" s="1"/>
  <c r="G110" i="3"/>
  <c r="H110" i="3" s="1"/>
  <c r="G165" i="3"/>
  <c r="H165" i="3" s="1"/>
  <c r="G27" i="3"/>
  <c r="H27" i="3" s="1"/>
  <c r="G91" i="3"/>
  <c r="H91" i="3" s="1"/>
  <c r="G73" i="3"/>
  <c r="H73" i="3" s="1"/>
  <c r="G144" i="3"/>
  <c r="H144" i="3" s="1"/>
  <c r="G53" i="3"/>
  <c r="H53" i="3" s="1"/>
  <c r="G146" i="3"/>
  <c r="H146" i="3" s="1"/>
  <c r="G58" i="3"/>
  <c r="H58" i="3" s="1"/>
  <c r="G70" i="3"/>
  <c r="H70" i="3" s="1"/>
  <c r="G184" i="3"/>
  <c r="H184" i="3" s="1"/>
  <c r="G109" i="3"/>
  <c r="H109" i="3" s="1"/>
  <c r="G24" i="3"/>
  <c r="H24" i="3" s="1"/>
  <c r="G133" i="3"/>
  <c r="H133" i="3" s="1"/>
  <c r="G174" i="3"/>
  <c r="H174" i="3" s="1"/>
  <c r="G182" i="3"/>
  <c r="H182" i="3" s="1"/>
  <c r="G124" i="3"/>
  <c r="H124" i="3" s="1"/>
  <c r="G138" i="3"/>
  <c r="H138" i="3" s="1"/>
  <c r="G83" i="3"/>
  <c r="H83" i="3" s="1"/>
  <c r="G11" i="3"/>
  <c r="H11" i="3" s="1"/>
  <c r="G46" i="3"/>
  <c r="H46" i="3" s="1"/>
  <c r="G126" i="3"/>
  <c r="H126" i="3" s="1"/>
  <c r="G12" i="3"/>
  <c r="H12" i="3" s="1"/>
  <c r="G60" i="3"/>
  <c r="H60" i="3" s="1"/>
  <c r="G102" i="3"/>
  <c r="H102" i="3" s="1"/>
  <c r="G35" i="3"/>
  <c r="H35" i="3" s="1"/>
  <c r="G89" i="3"/>
  <c r="H89" i="3" s="1"/>
  <c r="G132" i="3"/>
  <c r="H132" i="3" s="1"/>
  <c r="G87" i="3"/>
  <c r="H87" i="3" s="1"/>
  <c r="G93" i="3"/>
  <c r="H93" i="3" s="1"/>
  <c r="G78" i="3"/>
  <c r="H78" i="3" s="1"/>
  <c r="G125" i="3"/>
  <c r="H125" i="3" s="1"/>
  <c r="G95" i="3"/>
  <c r="H95" i="3" s="1"/>
  <c r="G104" i="3"/>
  <c r="H104" i="3" s="1"/>
  <c r="G19" i="3"/>
  <c r="H19" i="3" s="1"/>
  <c r="G161" i="3"/>
  <c r="H161" i="3" s="1"/>
  <c r="L14" i="2"/>
  <c r="H12" i="2"/>
  <c r="T14" i="2"/>
  <c r="Q70" i="2"/>
  <c r="T12" i="2"/>
  <c r="J14" i="2"/>
  <c r="T72" i="2"/>
  <c r="W69" i="2"/>
  <c r="EH3" i="7"/>
  <c r="EF3" i="7"/>
  <c r="EE3" i="7"/>
  <c r="EJ194" i="7"/>
  <c r="EJ193" i="7"/>
  <c r="EJ189" i="7"/>
  <c r="EJ188" i="7"/>
  <c r="EJ187" i="7"/>
  <c r="EJ181" i="7"/>
  <c r="EJ180" i="7"/>
  <c r="EJ192" i="7"/>
  <c r="EJ190" i="7"/>
  <c r="EJ179" i="7"/>
  <c r="EJ178" i="7"/>
  <c r="EJ186" i="7"/>
  <c r="EJ185" i="7"/>
  <c r="EJ184" i="7"/>
  <c r="EJ191" i="7"/>
  <c r="EJ183" i="7"/>
  <c r="EJ182" i="7"/>
  <c r="EJ177" i="7"/>
  <c r="EJ176" i="7"/>
  <c r="EJ175" i="7"/>
  <c r="EJ174" i="7"/>
  <c r="EJ173" i="7"/>
  <c r="EJ172" i="7"/>
  <c r="EJ171" i="7"/>
  <c r="EJ170" i="7"/>
  <c r="EJ169" i="7"/>
  <c r="EJ168" i="7"/>
  <c r="EJ167" i="7"/>
  <c r="EJ166" i="7"/>
  <c r="EJ165" i="7"/>
  <c r="EJ164" i="7"/>
  <c r="EJ162" i="7"/>
  <c r="EJ161" i="7"/>
  <c r="EJ160" i="7"/>
  <c r="EJ159" i="7"/>
  <c r="EJ158" i="7"/>
  <c r="EJ157" i="7"/>
  <c r="EJ156" i="7"/>
  <c r="EJ155" i="7"/>
  <c r="EJ154" i="7"/>
  <c r="EJ153" i="7"/>
  <c r="EJ152" i="7"/>
  <c r="EJ151" i="7"/>
  <c r="EJ150" i="7"/>
  <c r="EJ149" i="7"/>
  <c r="EJ148" i="7"/>
  <c r="EJ147" i="7"/>
  <c r="EJ163" i="7"/>
  <c r="EJ144" i="7"/>
  <c r="EJ140" i="7"/>
  <c r="EJ143" i="7"/>
  <c r="EJ146" i="7"/>
  <c r="EJ142" i="7"/>
  <c r="EJ145" i="7"/>
  <c r="EJ141" i="7"/>
  <c r="EJ139" i="7"/>
  <c r="EJ138" i="7"/>
  <c r="EJ137" i="7"/>
  <c r="EJ136" i="7"/>
  <c r="EJ135" i="7"/>
  <c r="EJ134" i="7"/>
  <c r="EJ133" i="7"/>
  <c r="EJ132" i="7"/>
  <c r="EJ131" i="7"/>
  <c r="EJ130" i="7"/>
  <c r="EJ129" i="7"/>
  <c r="EJ128" i="7"/>
  <c r="EJ127" i="7"/>
  <c r="EJ126" i="7"/>
  <c r="EJ125" i="7"/>
  <c r="EJ124" i="7"/>
  <c r="EJ123" i="7"/>
  <c r="EJ122" i="7"/>
  <c r="EJ121" i="7"/>
  <c r="EJ120" i="7"/>
  <c r="EJ119" i="7"/>
  <c r="EJ118" i="7"/>
  <c r="EJ117" i="7"/>
  <c r="EJ116" i="7"/>
  <c r="EJ115" i="7"/>
  <c r="EJ114" i="7"/>
  <c r="EJ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6" i="7"/>
  <c r="EJ82" i="7"/>
  <c r="EJ78" i="7"/>
  <c r="EJ89" i="7"/>
  <c r="EJ85" i="7"/>
  <c r="EJ81" i="7"/>
  <c r="EJ88" i="7"/>
  <c r="EJ84" i="7"/>
  <c r="EJ80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87" i="7"/>
  <c r="EJ83" i="7"/>
  <c r="EJ79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45" i="7"/>
  <c r="EJ17" i="7"/>
  <c r="EJ13" i="7"/>
  <c r="EJ9" i="7"/>
  <c r="EJ16" i="7"/>
  <c r="EJ12" i="7"/>
  <c r="EJ8" i="7"/>
  <c r="EJ6" i="7"/>
  <c r="EJ5" i="7"/>
  <c r="EJ4" i="7"/>
  <c r="EJ3" i="7"/>
  <c r="EJ19" i="7"/>
  <c r="EJ15" i="7"/>
  <c r="EJ11" i="7"/>
  <c r="EJ7" i="7"/>
  <c r="EJ18" i="7"/>
  <c r="EJ14" i="7"/>
  <c r="EJ10" i="7"/>
  <c r="ER194" i="7"/>
  <c r="ER191" i="7"/>
  <c r="ER193" i="7"/>
  <c r="ER188" i="7"/>
  <c r="ER183" i="7"/>
  <c r="ER182" i="7"/>
  <c r="ER192" i="7"/>
  <c r="ER190" i="7"/>
  <c r="ER186" i="7"/>
  <c r="ER181" i="7"/>
  <c r="ER180" i="7"/>
  <c r="ER189" i="7"/>
  <c r="ER179" i="7"/>
  <c r="ER178" i="7"/>
  <c r="ER187" i="7"/>
  <c r="ER185" i="7"/>
  <c r="ER184" i="7"/>
  <c r="ER177" i="7"/>
  <c r="ER176" i="7"/>
  <c r="ER175" i="7"/>
  <c r="ER174" i="7"/>
  <c r="ER173" i="7"/>
  <c r="ER172" i="7"/>
  <c r="ER171" i="7"/>
  <c r="ER170" i="7"/>
  <c r="ER169" i="7"/>
  <c r="ER168" i="7"/>
  <c r="ER167" i="7"/>
  <c r="ER166" i="7"/>
  <c r="ER165" i="7"/>
  <c r="ER164" i="7"/>
  <c r="ER163" i="7"/>
  <c r="ER162" i="7"/>
  <c r="ER161" i="7"/>
  <c r="ER160" i="7"/>
  <c r="ER159" i="7"/>
  <c r="ER158" i="7"/>
  <c r="ER157" i="7"/>
  <c r="ER156" i="7"/>
  <c r="ER155" i="7"/>
  <c r="ER154" i="7"/>
  <c r="ER153" i="7"/>
  <c r="ER152" i="7"/>
  <c r="ER151" i="7"/>
  <c r="ER150" i="7"/>
  <c r="ER149" i="7"/>
  <c r="ER148" i="7"/>
  <c r="ER147" i="7"/>
  <c r="ER146" i="7"/>
  <c r="ER142" i="7"/>
  <c r="ER145" i="7"/>
  <c r="ER141" i="7"/>
  <c r="ER144" i="7"/>
  <c r="ER140" i="7"/>
  <c r="ER143" i="7"/>
  <c r="ER139" i="7"/>
  <c r="ER138" i="7"/>
  <c r="ER137" i="7"/>
  <c r="ER136" i="7"/>
  <c r="ER135" i="7"/>
  <c r="ER134" i="7"/>
  <c r="ER133" i="7"/>
  <c r="ER132" i="7"/>
  <c r="ER131" i="7"/>
  <c r="ER130" i="7"/>
  <c r="ER129" i="7"/>
  <c r="ER128" i="7"/>
  <c r="ER127" i="7"/>
  <c r="ER126" i="7"/>
  <c r="ER125" i="7"/>
  <c r="ER124" i="7"/>
  <c r="ER123" i="7"/>
  <c r="ER122" i="7"/>
  <c r="ER121" i="7"/>
  <c r="ER120" i="7"/>
  <c r="ER119" i="7"/>
  <c r="ER118" i="7"/>
  <c r="ER117" i="7"/>
  <c r="ER116" i="7"/>
  <c r="ER115" i="7"/>
  <c r="ER114" i="7"/>
  <c r="ER113" i="7"/>
  <c r="ER112" i="7"/>
  <c r="ER111" i="7"/>
  <c r="ER110" i="7"/>
  <c r="ER109" i="7"/>
  <c r="ER108" i="7"/>
  <c r="ER107" i="7"/>
  <c r="ER106" i="7"/>
  <c r="ER105" i="7"/>
  <c r="ER104" i="7"/>
  <c r="ER103" i="7"/>
  <c r="ER102" i="7"/>
  <c r="ER101" i="7"/>
  <c r="ER100" i="7"/>
  <c r="ER99" i="7"/>
  <c r="ER98" i="7"/>
  <c r="ER97" i="7"/>
  <c r="ER96" i="7"/>
  <c r="ER95" i="7"/>
  <c r="ER94" i="7"/>
  <c r="ER93" i="7"/>
  <c r="ER92" i="7"/>
  <c r="ER91" i="7"/>
  <c r="ER90" i="7"/>
  <c r="ER88" i="7"/>
  <c r="ER84" i="7"/>
  <c r="ER80" i="7"/>
  <c r="ER87" i="7"/>
  <c r="ER83" i="7"/>
  <c r="ER79" i="7"/>
  <c r="ER86" i="7"/>
  <c r="ER82" i="7"/>
  <c r="ER78" i="7"/>
  <c r="ER77" i="7"/>
  <c r="ER76" i="7"/>
  <c r="ER75" i="7"/>
  <c r="ER74" i="7"/>
  <c r="ER73" i="7"/>
  <c r="ER72" i="7"/>
  <c r="ER71" i="7"/>
  <c r="ER70" i="7"/>
  <c r="ER69" i="7"/>
  <c r="ER68" i="7"/>
  <c r="ER67" i="7"/>
  <c r="ER66" i="7"/>
  <c r="ER65" i="7"/>
  <c r="ER64" i="7"/>
  <c r="ER63" i="7"/>
  <c r="ER62" i="7"/>
  <c r="ER61" i="7"/>
  <c r="ER60" i="7"/>
  <c r="ER59" i="7"/>
  <c r="ER58" i="7"/>
  <c r="ER57" i="7"/>
  <c r="ER56" i="7"/>
  <c r="ER55" i="7"/>
  <c r="ER54" i="7"/>
  <c r="ER53" i="7"/>
  <c r="ER52" i="7"/>
  <c r="ER51" i="7"/>
  <c r="ER50" i="7"/>
  <c r="ER49" i="7"/>
  <c r="ER48" i="7"/>
  <c r="ER47" i="7"/>
  <c r="ER46" i="7"/>
  <c r="ER89" i="7"/>
  <c r="ER85" i="7"/>
  <c r="ER81" i="7"/>
  <c r="ER45" i="7"/>
  <c r="ER44" i="7"/>
  <c r="ER43" i="7"/>
  <c r="ER42" i="7"/>
  <c r="ER41" i="7"/>
  <c r="ER40" i="7"/>
  <c r="ER39" i="7"/>
  <c r="ER38" i="7"/>
  <c r="ER37" i="7"/>
  <c r="ER36" i="7"/>
  <c r="ER35" i="7"/>
  <c r="ER34" i="7"/>
  <c r="ER33" i="7"/>
  <c r="ER32" i="7"/>
  <c r="ER31" i="7"/>
  <c r="ER30" i="7"/>
  <c r="ER29" i="7"/>
  <c r="ER28" i="7"/>
  <c r="ER27" i="7"/>
  <c r="ER26" i="7"/>
  <c r="ER25" i="7"/>
  <c r="ER24" i="7"/>
  <c r="ER23" i="7"/>
  <c r="ER22" i="7"/>
  <c r="ER21" i="7"/>
  <c r="ER20" i="7"/>
  <c r="ER19" i="7"/>
  <c r="ER15" i="7"/>
  <c r="ER11" i="7"/>
  <c r="ER7" i="7"/>
  <c r="ER18" i="7"/>
  <c r="ER14" i="7"/>
  <c r="ER10" i="7"/>
  <c r="ER6" i="7"/>
  <c r="ER5" i="7"/>
  <c r="ER4" i="7"/>
  <c r="ER17" i="7"/>
  <c r="ER13" i="7"/>
  <c r="ER9" i="7"/>
  <c r="ER16" i="7"/>
  <c r="ER12" i="7"/>
  <c r="ER8" i="7"/>
  <c r="FB194" i="7"/>
  <c r="FB193" i="7"/>
  <c r="FB190" i="7"/>
  <c r="FB189" i="7"/>
  <c r="FB187" i="7"/>
  <c r="FB182" i="7"/>
  <c r="FB181" i="7"/>
  <c r="FB192" i="7"/>
  <c r="FB180" i="7"/>
  <c r="FB179" i="7"/>
  <c r="FB191" i="7"/>
  <c r="FB188" i="7"/>
  <c r="FB185" i="7"/>
  <c r="FB178" i="7"/>
  <c r="FB177" i="7"/>
  <c r="FB186" i="7"/>
  <c r="FB184" i="7"/>
  <c r="FB183" i="7"/>
  <c r="FB175" i="7"/>
  <c r="FB171" i="7"/>
  <c r="FB174" i="7"/>
  <c r="FB170" i="7"/>
  <c r="FB173" i="7"/>
  <c r="FB169" i="7"/>
  <c r="FB176" i="7"/>
  <c r="FB172" i="7"/>
  <c r="FB168" i="7"/>
  <c r="FB167" i="7"/>
  <c r="FB166" i="7"/>
  <c r="FB165" i="7"/>
  <c r="FB164" i="7"/>
  <c r="FB163" i="7"/>
  <c r="FB162" i="7"/>
  <c r="FB161" i="7"/>
  <c r="FB160" i="7"/>
  <c r="FB159" i="7"/>
  <c r="FB158" i="7"/>
  <c r="FB157" i="7"/>
  <c r="FB156" i="7"/>
  <c r="FB155" i="7"/>
  <c r="FB154" i="7"/>
  <c r="FB153" i="7"/>
  <c r="FB152" i="7"/>
  <c r="FB151" i="7"/>
  <c r="FB150" i="7"/>
  <c r="FB149" i="7"/>
  <c r="FB148" i="7"/>
  <c r="FB147" i="7"/>
  <c r="FB146" i="7"/>
  <c r="FB145" i="7"/>
  <c r="FB144" i="7"/>
  <c r="FB143" i="7"/>
  <c r="FB142" i="7"/>
  <c r="FB141" i="7"/>
  <c r="FB140" i="7"/>
  <c r="FB139" i="7"/>
  <c r="FB138" i="7"/>
  <c r="FB137" i="7"/>
  <c r="FB136" i="7"/>
  <c r="FB135" i="7"/>
  <c r="FB134" i="7"/>
  <c r="FB133" i="7"/>
  <c r="FB132" i="7"/>
  <c r="FB128" i="7"/>
  <c r="FB125" i="7"/>
  <c r="FB124" i="7"/>
  <c r="FB123" i="7"/>
  <c r="FB122" i="7"/>
  <c r="FB121" i="7"/>
  <c r="FB120" i="7"/>
  <c r="FB119" i="7"/>
  <c r="FB118" i="7"/>
  <c r="FB117" i="7"/>
  <c r="FB116" i="7"/>
  <c r="FB115" i="7"/>
  <c r="FB114" i="7"/>
  <c r="FB113" i="7"/>
  <c r="FB112" i="7"/>
  <c r="FB111" i="7"/>
  <c r="FB110" i="7"/>
  <c r="FB109" i="7"/>
  <c r="FB131" i="7"/>
  <c r="FB127" i="7"/>
  <c r="FB130" i="7"/>
  <c r="FB126" i="7"/>
  <c r="FB129" i="7"/>
  <c r="FB108" i="7"/>
  <c r="FB107" i="7"/>
  <c r="FB106" i="7"/>
  <c r="FB105" i="7"/>
  <c r="FB104" i="7"/>
  <c r="FB103" i="7"/>
  <c r="FB102" i="7"/>
  <c r="FB101" i="7"/>
  <c r="FB100" i="7"/>
  <c r="FB99" i="7"/>
  <c r="FB98" i="7"/>
  <c r="FB97" i="7"/>
  <c r="FB96" i="7"/>
  <c r="FB95" i="7"/>
  <c r="FB94" i="7"/>
  <c r="FB93" i="7"/>
  <c r="FB92" i="7"/>
  <c r="FB91" i="7"/>
  <c r="FB90" i="7"/>
  <c r="FB89" i="7"/>
  <c r="FB88" i="7"/>
  <c r="FB87" i="7"/>
  <c r="FB86" i="7"/>
  <c r="FB85" i="7"/>
  <c r="FB84" i="7"/>
  <c r="FB83" i="7"/>
  <c r="FB82" i="7"/>
  <c r="FB81" i="7"/>
  <c r="FB80" i="7"/>
  <c r="FB79" i="7"/>
  <c r="FB78" i="7"/>
  <c r="FB77" i="7"/>
  <c r="FB76" i="7"/>
  <c r="FB75" i="7"/>
  <c r="FB74" i="7"/>
  <c r="FB73" i="7"/>
  <c r="FB72" i="7"/>
  <c r="FB71" i="7"/>
  <c r="FB70" i="7"/>
  <c r="FB69" i="7"/>
  <c r="FB68" i="7"/>
  <c r="FB67" i="7"/>
  <c r="FB66" i="7"/>
  <c r="FB65" i="7"/>
  <c r="FB64" i="7"/>
  <c r="FB63" i="7"/>
  <c r="FB62" i="7"/>
  <c r="FB61" i="7"/>
  <c r="FB60" i="7"/>
  <c r="FB59" i="7"/>
  <c r="FB58" i="7"/>
  <c r="FB57" i="7"/>
  <c r="FB56" i="7"/>
  <c r="FB55" i="7"/>
  <c r="FB54" i="7"/>
  <c r="FB53" i="7"/>
  <c r="FB52" i="7"/>
  <c r="FB51" i="7"/>
  <c r="FB50" i="7"/>
  <c r="FB49" i="7"/>
  <c r="FB48" i="7"/>
  <c r="FB47" i="7"/>
  <c r="FB46" i="7"/>
  <c r="FB45" i="7"/>
  <c r="FB44" i="7"/>
  <c r="FB43" i="7"/>
  <c r="FB42" i="7"/>
  <c r="FB41" i="7"/>
  <c r="FB40" i="7"/>
  <c r="FB39" i="7"/>
  <c r="FB38" i="7"/>
  <c r="FB37" i="7"/>
  <c r="FB36" i="7"/>
  <c r="FB35" i="7"/>
  <c r="FB34" i="7"/>
  <c r="FB33" i="7"/>
  <c r="FB32" i="7"/>
  <c r="FB31" i="7"/>
  <c r="FB30" i="7"/>
  <c r="FB29" i="7"/>
  <c r="FB28" i="7"/>
  <c r="FB27" i="7"/>
  <c r="FB26" i="7"/>
  <c r="FB25" i="7"/>
  <c r="FB24" i="7"/>
  <c r="FB23" i="7"/>
  <c r="FB22" i="7"/>
  <c r="FB21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5" i="7"/>
  <c r="FB4" i="7"/>
  <c r="EL192" i="7"/>
  <c r="EL191" i="7"/>
  <c r="EL186" i="7"/>
  <c r="EL190" i="7"/>
  <c r="EL185" i="7"/>
  <c r="EL178" i="7"/>
  <c r="EL188" i="7"/>
  <c r="EL184" i="7"/>
  <c r="EL183" i="7"/>
  <c r="EL194" i="7"/>
  <c r="EL189" i="7"/>
  <c r="EL182" i="7"/>
  <c r="EL181" i="7"/>
  <c r="EL193" i="7"/>
  <c r="EL187" i="7"/>
  <c r="EL180" i="7"/>
  <c r="EL179" i="7"/>
  <c r="EL175" i="7"/>
  <c r="EL171" i="7"/>
  <c r="EL174" i="7"/>
  <c r="EL170" i="7"/>
  <c r="EL177" i="7"/>
  <c r="EL173" i="7"/>
  <c r="EL169" i="7"/>
  <c r="EL176" i="7"/>
  <c r="EL172" i="7"/>
  <c r="EL168" i="7"/>
  <c r="EL167" i="7"/>
  <c r="EL166" i="7"/>
  <c r="EL165" i="7"/>
  <c r="EL164" i="7"/>
  <c r="EL163" i="7"/>
  <c r="EL162" i="7"/>
  <c r="EL161" i="7"/>
  <c r="EL160" i="7"/>
  <c r="EL159" i="7"/>
  <c r="EL158" i="7"/>
  <c r="EL157" i="7"/>
  <c r="EL156" i="7"/>
  <c r="EL155" i="7"/>
  <c r="EL154" i="7"/>
  <c r="EL153" i="7"/>
  <c r="EL152" i="7"/>
  <c r="EL151" i="7"/>
  <c r="EL150" i="7"/>
  <c r="EL149" i="7"/>
  <c r="EL148" i="7"/>
  <c r="EL147" i="7"/>
  <c r="EL146" i="7"/>
  <c r="EL145" i="7"/>
  <c r="EL144" i="7"/>
  <c r="EL143" i="7"/>
  <c r="EL142" i="7"/>
  <c r="EL141" i="7"/>
  <c r="EL140" i="7"/>
  <c r="EL139" i="7"/>
  <c r="EL138" i="7"/>
  <c r="EL137" i="7"/>
  <c r="EL136" i="7"/>
  <c r="EL135" i="7"/>
  <c r="EL134" i="7"/>
  <c r="EL133" i="7"/>
  <c r="EL132" i="7"/>
  <c r="EL128" i="7"/>
  <c r="EL125" i="7"/>
  <c r="EL124" i="7"/>
  <c r="EL123" i="7"/>
  <c r="EL122" i="7"/>
  <c r="EL121" i="7"/>
  <c r="EL120" i="7"/>
  <c r="EL119" i="7"/>
  <c r="EL118" i="7"/>
  <c r="EL117" i="7"/>
  <c r="EL116" i="7"/>
  <c r="EL115" i="7"/>
  <c r="EL114" i="7"/>
  <c r="EL113" i="7"/>
  <c r="EL112" i="7"/>
  <c r="EL111" i="7"/>
  <c r="EL110" i="7"/>
  <c r="EL131" i="7"/>
  <c r="EL127" i="7"/>
  <c r="EL130" i="7"/>
  <c r="EL126" i="7"/>
  <c r="EL129" i="7"/>
  <c r="EL109" i="7"/>
  <c r="EL108" i="7"/>
  <c r="EL107" i="7"/>
  <c r="EL106" i="7"/>
  <c r="EL105" i="7"/>
  <c r="EL104" i="7"/>
  <c r="EL103" i="7"/>
  <c r="EL102" i="7"/>
  <c r="EL101" i="7"/>
  <c r="EL100" i="7"/>
  <c r="EL99" i="7"/>
  <c r="EL98" i="7"/>
  <c r="EL97" i="7"/>
  <c r="EL96" i="7"/>
  <c r="EL95" i="7"/>
  <c r="EL94" i="7"/>
  <c r="EL93" i="7"/>
  <c r="EL92" i="7"/>
  <c r="EL91" i="7"/>
  <c r="EL90" i="7"/>
  <c r="EL89" i="7"/>
  <c r="EL88" i="7"/>
  <c r="EL87" i="7"/>
  <c r="EL86" i="7"/>
  <c r="EL85" i="7"/>
  <c r="EL84" i="7"/>
  <c r="EL83" i="7"/>
  <c r="EL82" i="7"/>
  <c r="EL81" i="7"/>
  <c r="EL80" i="7"/>
  <c r="EL79" i="7"/>
  <c r="EL78" i="7"/>
  <c r="EL77" i="7"/>
  <c r="EL76" i="7"/>
  <c r="EL75" i="7"/>
  <c r="EL74" i="7"/>
  <c r="EL73" i="7"/>
  <c r="EL72" i="7"/>
  <c r="EL71" i="7"/>
  <c r="EL70" i="7"/>
  <c r="EL69" i="7"/>
  <c r="EL68" i="7"/>
  <c r="EL67" i="7"/>
  <c r="EL66" i="7"/>
  <c r="EL65" i="7"/>
  <c r="EL64" i="7"/>
  <c r="EL63" i="7"/>
  <c r="EL62" i="7"/>
  <c r="EL61" i="7"/>
  <c r="EL60" i="7"/>
  <c r="EL59" i="7"/>
  <c r="EL58" i="7"/>
  <c r="EL57" i="7"/>
  <c r="EL56" i="7"/>
  <c r="EL55" i="7"/>
  <c r="EL54" i="7"/>
  <c r="EL53" i="7"/>
  <c r="EL52" i="7"/>
  <c r="EL51" i="7"/>
  <c r="EL50" i="7"/>
  <c r="EL49" i="7"/>
  <c r="EL48" i="7"/>
  <c r="EL47" i="7"/>
  <c r="EL46" i="7"/>
  <c r="EL45" i="7"/>
  <c r="EL44" i="7"/>
  <c r="EL43" i="7"/>
  <c r="EL42" i="7"/>
  <c r="EL41" i="7"/>
  <c r="EL40" i="7"/>
  <c r="EL39" i="7"/>
  <c r="EL38" i="7"/>
  <c r="EL37" i="7"/>
  <c r="EL36" i="7"/>
  <c r="EL35" i="7"/>
  <c r="EL34" i="7"/>
  <c r="EL33" i="7"/>
  <c r="EL32" i="7"/>
  <c r="EL31" i="7"/>
  <c r="EL30" i="7"/>
  <c r="EL29" i="7"/>
  <c r="EL28" i="7"/>
  <c r="EL27" i="7"/>
  <c r="EL26" i="7"/>
  <c r="EL25" i="7"/>
  <c r="EL24" i="7"/>
  <c r="EL23" i="7"/>
  <c r="EL22" i="7"/>
  <c r="EL21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5" i="7"/>
  <c r="EL4" i="7"/>
  <c r="ET194" i="7"/>
  <c r="ET193" i="7"/>
  <c r="ET192" i="7"/>
  <c r="ET188" i="7"/>
  <c r="ET187" i="7"/>
  <c r="ET190" i="7"/>
  <c r="ET186" i="7"/>
  <c r="ET180" i="7"/>
  <c r="ET179" i="7"/>
  <c r="ET189" i="7"/>
  <c r="ET185" i="7"/>
  <c r="ET178" i="7"/>
  <c r="ET191" i="7"/>
  <c r="ET184" i="7"/>
  <c r="ET183" i="7"/>
  <c r="ET182" i="7"/>
  <c r="ET181" i="7"/>
  <c r="ET173" i="7"/>
  <c r="ET169" i="7"/>
  <c r="ET177" i="7"/>
  <c r="ET176" i="7"/>
  <c r="ET172" i="7"/>
  <c r="ET175" i="7"/>
  <c r="ET171" i="7"/>
  <c r="ET174" i="7"/>
  <c r="ET170" i="7"/>
  <c r="ET168" i="7"/>
  <c r="ET167" i="7"/>
  <c r="ET166" i="7"/>
  <c r="ET165" i="7"/>
  <c r="ET164" i="7"/>
  <c r="ET163" i="7"/>
  <c r="ET162" i="7"/>
  <c r="ET161" i="7"/>
  <c r="ET160" i="7"/>
  <c r="ET159" i="7"/>
  <c r="ET158" i="7"/>
  <c r="ET157" i="7"/>
  <c r="ET156" i="7"/>
  <c r="ET155" i="7"/>
  <c r="ET154" i="7"/>
  <c r="ET153" i="7"/>
  <c r="ET152" i="7"/>
  <c r="ET151" i="7"/>
  <c r="ET150" i="7"/>
  <c r="ET149" i="7"/>
  <c r="ET148" i="7"/>
  <c r="ET147" i="7"/>
  <c r="ET146" i="7"/>
  <c r="ET145" i="7"/>
  <c r="ET144" i="7"/>
  <c r="ET143" i="7"/>
  <c r="ET142" i="7"/>
  <c r="ET141" i="7"/>
  <c r="ET140" i="7"/>
  <c r="ET139" i="7"/>
  <c r="ET138" i="7"/>
  <c r="ET137" i="7"/>
  <c r="ET136" i="7"/>
  <c r="ET135" i="7"/>
  <c r="ET134" i="7"/>
  <c r="ET133" i="7"/>
  <c r="ET132" i="7"/>
  <c r="ET130" i="7"/>
  <c r="ET126" i="7"/>
  <c r="ET125" i="7"/>
  <c r="ET124" i="7"/>
  <c r="ET123" i="7"/>
  <c r="ET122" i="7"/>
  <c r="ET121" i="7"/>
  <c r="ET120" i="7"/>
  <c r="ET119" i="7"/>
  <c r="ET118" i="7"/>
  <c r="ET117" i="7"/>
  <c r="ET116" i="7"/>
  <c r="ET115" i="7"/>
  <c r="ET114" i="7"/>
  <c r="ET113" i="7"/>
  <c r="ET112" i="7"/>
  <c r="ET111" i="7"/>
  <c r="ET110" i="7"/>
  <c r="ET109" i="7"/>
  <c r="ET129" i="7"/>
  <c r="ET128" i="7"/>
  <c r="ET131" i="7"/>
  <c r="ET127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3" i="7"/>
  <c r="ET6" i="7"/>
  <c r="ET5" i="7"/>
  <c r="ET4" i="7"/>
  <c r="EW194" i="7"/>
  <c r="EI194" i="7"/>
  <c r="EU194" i="7"/>
  <c r="EY194" i="7"/>
  <c r="EM194" i="7"/>
  <c r="EG194" i="7"/>
  <c r="EQ193" i="7"/>
  <c r="ED193" i="7"/>
  <c r="EH192" i="7"/>
  <c r="EK191" i="7"/>
  <c r="EE191" i="7"/>
  <c r="EU190" i="7"/>
  <c r="EO190" i="7"/>
  <c r="EI190" i="7"/>
  <c r="EE190" i="7"/>
  <c r="ES189" i="7"/>
  <c r="EE189" i="7"/>
  <c r="EO188" i="7"/>
  <c r="EF188" i="7"/>
  <c r="EY187" i="7"/>
  <c r="EK187" i="7"/>
  <c r="EF187" i="7"/>
  <c r="EY186" i="7"/>
  <c r="EU186" i="7"/>
  <c r="EG186" i="7"/>
  <c r="EQ194" i="7"/>
  <c r="EE194" i="7"/>
  <c r="EI193" i="7"/>
  <c r="EM192" i="7"/>
  <c r="EE192" i="7"/>
  <c r="EY191" i="7"/>
  <c r="EI191" i="7"/>
  <c r="EF190" i="7"/>
  <c r="FA189" i="7"/>
  <c r="EU189" i="7"/>
  <c r="EI189" i="7"/>
  <c r="EC189" i="7"/>
  <c r="EY188" i="7"/>
  <c r="EM188" i="7"/>
  <c r="EG188" i="7"/>
  <c r="EQ187" i="7"/>
  <c r="ED187" i="7"/>
  <c r="EH186" i="7"/>
  <c r="EU185" i="7"/>
  <c r="EQ185" i="7"/>
  <c r="EH185" i="7"/>
  <c r="EC185" i="7"/>
  <c r="EQ184" i="7"/>
  <c r="EM184" i="7"/>
  <c r="EH184" i="7"/>
  <c r="ED184" i="7"/>
  <c r="FA183" i="7"/>
  <c r="EM183" i="7"/>
  <c r="EI183" i="7"/>
  <c r="ED183" i="7"/>
  <c r="EW182" i="7"/>
  <c r="EI182" i="7"/>
  <c r="EE182" i="7"/>
  <c r="ES181" i="7"/>
  <c r="EE181" i="7"/>
  <c r="EO180" i="7"/>
  <c r="EF180" i="7"/>
  <c r="EY179" i="7"/>
  <c r="EK179" i="7"/>
  <c r="EF179" i="7"/>
  <c r="EY178" i="7"/>
  <c r="EU178" i="7"/>
  <c r="EG178" i="7"/>
  <c r="ED194" i="7"/>
  <c r="EH193" i="7"/>
  <c r="ED192" i="7"/>
  <c r="EF191" i="7"/>
  <c r="EY190" i="7"/>
  <c r="ED190" i="7"/>
  <c r="EM189" i="7"/>
  <c r="EH189" i="7"/>
  <c r="EW188" i="7"/>
  <c r="EQ188" i="7"/>
  <c r="EE188" i="7"/>
  <c r="FA187" i="7"/>
  <c r="EU187" i="7"/>
  <c r="EI187" i="7"/>
  <c r="EC187" i="7"/>
  <c r="EM186" i="7"/>
  <c r="EF186" i="7"/>
  <c r="EY185" i="7"/>
  <c r="EK185" i="7"/>
  <c r="EF185" i="7"/>
  <c r="EY184" i="7"/>
  <c r="EU184" i="7"/>
  <c r="EG184" i="7"/>
  <c r="EU183" i="7"/>
  <c r="EQ183" i="7"/>
  <c r="EH183" i="7"/>
  <c r="EC183" i="7"/>
  <c r="EQ182" i="7"/>
  <c r="EM182" i="7"/>
  <c r="EH182" i="7"/>
  <c r="ED182" i="7"/>
  <c r="FA181" i="7"/>
  <c r="EM181" i="7"/>
  <c r="EI181" i="7"/>
  <c r="ED181" i="7"/>
  <c r="EW180" i="7"/>
  <c r="EI180" i="7"/>
  <c r="EE180" i="7"/>
  <c r="ES179" i="7"/>
  <c r="EE179" i="7"/>
  <c r="EO178" i="7"/>
  <c r="EF178" i="7"/>
  <c r="EY177" i="7"/>
  <c r="EU193" i="7"/>
  <c r="EM193" i="7"/>
  <c r="EE193" i="7"/>
  <c r="EQ192" i="7"/>
  <c r="EI192" i="7"/>
  <c r="EM191" i="7"/>
  <c r="ED191" i="7"/>
  <c r="EH190" i="7"/>
  <c r="EY189" i="7"/>
  <c r="EF189" i="7"/>
  <c r="EI188" i="7"/>
  <c r="ED188" i="7"/>
  <c r="ES187" i="7"/>
  <c r="EM187" i="7"/>
  <c r="EH187" i="7"/>
  <c r="EW186" i="7"/>
  <c r="EQ186" i="7"/>
  <c r="EE186" i="7"/>
  <c r="ES185" i="7"/>
  <c r="EE185" i="7"/>
  <c r="EO184" i="7"/>
  <c r="EF184" i="7"/>
  <c r="EY183" i="7"/>
  <c r="EK183" i="7"/>
  <c r="EF183" i="7"/>
  <c r="EY182" i="7"/>
  <c r="EU182" i="7"/>
  <c r="EG182" i="7"/>
  <c r="EU181" i="7"/>
  <c r="EQ181" i="7"/>
  <c r="EH181" i="7"/>
  <c r="EC181" i="7"/>
  <c r="EQ180" i="7"/>
  <c r="EM180" i="7"/>
  <c r="EH180" i="7"/>
  <c r="ED180" i="7"/>
  <c r="FA179" i="7"/>
  <c r="EM179" i="7"/>
  <c r="EI179" i="7"/>
  <c r="ED179" i="7"/>
  <c r="EW178" i="7"/>
  <c r="EI178" i="7"/>
  <c r="EE178" i="7"/>
  <c r="ES177" i="7"/>
  <c r="EH194" i="7"/>
  <c r="FA193" i="7"/>
  <c r="ES193" i="7"/>
  <c r="EC193" i="7"/>
  <c r="EW192" i="7"/>
  <c r="EO192" i="7"/>
  <c r="EF192" i="7"/>
  <c r="FA191" i="7"/>
  <c r="ES191" i="7"/>
  <c r="EW190" i="7"/>
  <c r="EG190" i="7"/>
  <c r="EQ189" i="7"/>
  <c r="EK189" i="7"/>
  <c r="ED189" i="7"/>
  <c r="EU188" i="7"/>
  <c r="EH188" i="7"/>
  <c r="EE187" i="7"/>
  <c r="EO186" i="7"/>
  <c r="EI186" i="7"/>
  <c r="ED186" i="7"/>
  <c r="FA185" i="7"/>
  <c r="EM185" i="7"/>
  <c r="EI185" i="7"/>
  <c r="ED185" i="7"/>
  <c r="EW184" i="7"/>
  <c r="EI184" i="7"/>
  <c r="EE184" i="7"/>
  <c r="ES183" i="7"/>
  <c r="EE183" i="7"/>
  <c r="EO182" i="7"/>
  <c r="EF182" i="7"/>
  <c r="EY181" i="7"/>
  <c r="EK181" i="7"/>
  <c r="EF181" i="7"/>
  <c r="EY180" i="7"/>
  <c r="EU180" i="7"/>
  <c r="EG180" i="7"/>
  <c r="EU179" i="7"/>
  <c r="EQ179" i="7"/>
  <c r="EH179" i="7"/>
  <c r="EC179" i="7"/>
  <c r="EQ178" i="7"/>
  <c r="EM178" i="7"/>
  <c r="EH178" i="7"/>
  <c r="ED178" i="7"/>
  <c r="FA177" i="7"/>
  <c r="EF177" i="7"/>
  <c r="EF176" i="7"/>
  <c r="EF175" i="7"/>
  <c r="EF174" i="7"/>
  <c r="EF173" i="7"/>
  <c r="EF172" i="7"/>
  <c r="EF171" i="7"/>
  <c r="EF170" i="7"/>
  <c r="EF169" i="7"/>
  <c r="EU177" i="7"/>
  <c r="EO177" i="7"/>
  <c r="EI177" i="7"/>
  <c r="ED177" i="7"/>
  <c r="FA176" i="7"/>
  <c r="EU176" i="7"/>
  <c r="EK176" i="7"/>
  <c r="EE176" i="7"/>
  <c r="EW175" i="7"/>
  <c r="EQ175" i="7"/>
  <c r="EG175" i="7"/>
  <c r="ES174" i="7"/>
  <c r="EM174" i="7"/>
  <c r="EH174" i="7"/>
  <c r="EC174" i="7"/>
  <c r="EY173" i="7"/>
  <c r="EO173" i="7"/>
  <c r="EI173" i="7"/>
  <c r="ED173" i="7"/>
  <c r="FA172" i="7"/>
  <c r="EU172" i="7"/>
  <c r="EK172" i="7"/>
  <c r="EE172" i="7"/>
  <c r="EW171" i="7"/>
  <c r="EQ171" i="7"/>
  <c r="EG171" i="7"/>
  <c r="ES170" i="7"/>
  <c r="EM170" i="7"/>
  <c r="EH170" i="7"/>
  <c r="EC170" i="7"/>
  <c r="EY169" i="7"/>
  <c r="EO169" i="7"/>
  <c r="EI169" i="7"/>
  <c r="ED169" i="7"/>
  <c r="FA168" i="7"/>
  <c r="EW168" i="7"/>
  <c r="ES168" i="7"/>
  <c r="EO168" i="7"/>
  <c r="EK168" i="7"/>
  <c r="EG168" i="7"/>
  <c r="EC168" i="7"/>
  <c r="FA167" i="7"/>
  <c r="EW167" i="7"/>
  <c r="ES167" i="7"/>
  <c r="EO167" i="7"/>
  <c r="EM177" i="7"/>
  <c r="EH177" i="7"/>
  <c r="EC177" i="7"/>
  <c r="EY176" i="7"/>
  <c r="EO176" i="7"/>
  <c r="EI176" i="7"/>
  <c r="ED176" i="7"/>
  <c r="FA175" i="7"/>
  <c r="EU175" i="7"/>
  <c r="EK175" i="7"/>
  <c r="EE175" i="7"/>
  <c r="EW174" i="7"/>
  <c r="EQ174" i="7"/>
  <c r="EG174" i="7"/>
  <c r="ES173" i="7"/>
  <c r="EM173" i="7"/>
  <c r="EH173" i="7"/>
  <c r="EC173" i="7"/>
  <c r="EY172" i="7"/>
  <c r="EO172" i="7"/>
  <c r="EI172" i="7"/>
  <c r="ED172" i="7"/>
  <c r="FA171" i="7"/>
  <c r="EU171" i="7"/>
  <c r="EK171" i="7"/>
  <c r="EE171" i="7"/>
  <c r="EW170" i="7"/>
  <c r="EQ170" i="7"/>
  <c r="EG170" i="7"/>
  <c r="ES169" i="7"/>
  <c r="EM169" i="7"/>
  <c r="EH169" i="7"/>
  <c r="EC169" i="7"/>
  <c r="EF168" i="7"/>
  <c r="EF167" i="7"/>
  <c r="EF166" i="7"/>
  <c r="EF165" i="7"/>
  <c r="EF164" i="7"/>
  <c r="EQ177" i="7"/>
  <c r="EG177" i="7"/>
  <c r="ES176" i="7"/>
  <c r="EM176" i="7"/>
  <c r="EH176" i="7"/>
  <c r="EC176" i="7"/>
  <c r="EY175" i="7"/>
  <c r="EO175" i="7"/>
  <c r="EI175" i="7"/>
  <c r="ED175" i="7"/>
  <c r="FA174" i="7"/>
  <c r="EU174" i="7"/>
  <c r="EK174" i="7"/>
  <c r="EE174" i="7"/>
  <c r="EW173" i="7"/>
  <c r="EQ173" i="7"/>
  <c r="EG173" i="7"/>
  <c r="ES172" i="7"/>
  <c r="EM172" i="7"/>
  <c r="EH172" i="7"/>
  <c r="EC172" i="7"/>
  <c r="EY171" i="7"/>
  <c r="EO171" i="7"/>
  <c r="EI171" i="7"/>
  <c r="ED171" i="7"/>
  <c r="FA170" i="7"/>
  <c r="EU170" i="7"/>
  <c r="EK170" i="7"/>
  <c r="EE170" i="7"/>
  <c r="EW169" i="7"/>
  <c r="EQ169" i="7"/>
  <c r="EG169" i="7"/>
  <c r="EY168" i="7"/>
  <c r="EU168" i="7"/>
  <c r="EQ168" i="7"/>
  <c r="EM168" i="7"/>
  <c r="EI168" i="7"/>
  <c r="EE168" i="7"/>
  <c r="EY167" i="7"/>
  <c r="EU167" i="7"/>
  <c r="EQ167" i="7"/>
  <c r="EM167" i="7"/>
  <c r="EI167" i="7"/>
  <c r="EE167" i="7"/>
  <c r="EY166" i="7"/>
  <c r="EU166" i="7"/>
  <c r="EQ166" i="7"/>
  <c r="EM166" i="7"/>
  <c r="EI166" i="7"/>
  <c r="EE166" i="7"/>
  <c r="EY165" i="7"/>
  <c r="EU165" i="7"/>
  <c r="EQ165" i="7"/>
  <c r="EM165" i="7"/>
  <c r="EI165" i="7"/>
  <c r="EE165" i="7"/>
  <c r="EY164" i="7"/>
  <c r="EU164" i="7"/>
  <c r="EQ164" i="7"/>
  <c r="EM164" i="7"/>
  <c r="EI164" i="7"/>
  <c r="EK177" i="7"/>
  <c r="EE177" i="7"/>
  <c r="EW176" i="7"/>
  <c r="EQ176" i="7"/>
  <c r="EG176" i="7"/>
  <c r="ES175" i="7"/>
  <c r="EM175" i="7"/>
  <c r="EH175" i="7"/>
  <c r="EC175" i="7"/>
  <c r="EY174" i="7"/>
  <c r="EO174" i="7"/>
  <c r="EI174" i="7"/>
  <c r="ED174" i="7"/>
  <c r="FA173" i="7"/>
  <c r="EU173" i="7"/>
  <c r="EK173" i="7"/>
  <c r="EE173" i="7"/>
  <c r="EW172" i="7"/>
  <c r="EQ172" i="7"/>
  <c r="EG172" i="7"/>
  <c r="ES171" i="7"/>
  <c r="EM171" i="7"/>
  <c r="EH171" i="7"/>
  <c r="EC171" i="7"/>
  <c r="EY170" i="7"/>
  <c r="EO170" i="7"/>
  <c r="EI170" i="7"/>
  <c r="ED170" i="7"/>
  <c r="FA169" i="7"/>
  <c r="EU169" i="7"/>
  <c r="EK169" i="7"/>
  <c r="EE169" i="7"/>
  <c r="EH168" i="7"/>
  <c r="ED168" i="7"/>
  <c r="EH167" i="7"/>
  <c r="ED167" i="7"/>
  <c r="EH166" i="7"/>
  <c r="ED166" i="7"/>
  <c r="EH165" i="7"/>
  <c r="ED165" i="7"/>
  <c r="EH164" i="7"/>
  <c r="ED164" i="7"/>
  <c r="EH163" i="7"/>
  <c r="ED163" i="7"/>
  <c r="EK167" i="7"/>
  <c r="EW166" i="7"/>
  <c r="EG166" i="7"/>
  <c r="ES165" i="7"/>
  <c r="EC165" i="7"/>
  <c r="EO164" i="7"/>
  <c r="EC164" i="7"/>
  <c r="EW163" i="7"/>
  <c r="EO163" i="7"/>
  <c r="EI163" i="7"/>
  <c r="EC163" i="7"/>
  <c r="EF162" i="7"/>
  <c r="EF161" i="7"/>
  <c r="EF160" i="7"/>
  <c r="EF159" i="7"/>
  <c r="EF158" i="7"/>
  <c r="EF157" i="7"/>
  <c r="EF156" i="7"/>
  <c r="EF155" i="7"/>
  <c r="EF154" i="7"/>
  <c r="EF153" i="7"/>
  <c r="EF152" i="7"/>
  <c r="EF151" i="7"/>
  <c r="EF150" i="7"/>
  <c r="EF149" i="7"/>
  <c r="EF148" i="7"/>
  <c r="EG167" i="7"/>
  <c r="ES166" i="7"/>
  <c r="EC166" i="7"/>
  <c r="EO165" i="7"/>
  <c r="FA164" i="7"/>
  <c r="EK164" i="7"/>
  <c r="EU163" i="7"/>
  <c r="EM163" i="7"/>
  <c r="EG163" i="7"/>
  <c r="EY162" i="7"/>
  <c r="EU162" i="7"/>
  <c r="EQ162" i="7"/>
  <c r="EM162" i="7"/>
  <c r="EI162" i="7"/>
  <c r="EE162" i="7"/>
  <c r="EY161" i="7"/>
  <c r="EU161" i="7"/>
  <c r="EQ161" i="7"/>
  <c r="EM161" i="7"/>
  <c r="EI161" i="7"/>
  <c r="EE161" i="7"/>
  <c r="EY160" i="7"/>
  <c r="EU160" i="7"/>
  <c r="EQ160" i="7"/>
  <c r="EM160" i="7"/>
  <c r="EI160" i="7"/>
  <c r="EE160" i="7"/>
  <c r="EY159" i="7"/>
  <c r="EU159" i="7"/>
  <c r="EQ159" i="7"/>
  <c r="EM159" i="7"/>
  <c r="EI159" i="7"/>
  <c r="EE159" i="7"/>
  <c r="EY158" i="7"/>
  <c r="EU158" i="7"/>
  <c r="EQ158" i="7"/>
  <c r="EM158" i="7"/>
  <c r="EI158" i="7"/>
  <c r="EE158" i="7"/>
  <c r="EY157" i="7"/>
  <c r="EU157" i="7"/>
  <c r="EQ157" i="7"/>
  <c r="EM157" i="7"/>
  <c r="EI157" i="7"/>
  <c r="EE157" i="7"/>
  <c r="EY156" i="7"/>
  <c r="EC167" i="7"/>
  <c r="EO166" i="7"/>
  <c r="FA165" i="7"/>
  <c r="EK165" i="7"/>
  <c r="EW164" i="7"/>
  <c r="EG164" i="7"/>
  <c r="FA163" i="7"/>
  <c r="ES163" i="7"/>
  <c r="EK163" i="7"/>
  <c r="EF163" i="7"/>
  <c r="EH162" i="7"/>
  <c r="ED162" i="7"/>
  <c r="EH161" i="7"/>
  <c r="ED161" i="7"/>
  <c r="EH160" i="7"/>
  <c r="ED160" i="7"/>
  <c r="EH159" i="7"/>
  <c r="ED159" i="7"/>
  <c r="EH158" i="7"/>
  <c r="ED158" i="7"/>
  <c r="EH157" i="7"/>
  <c r="ED157" i="7"/>
  <c r="EH156" i="7"/>
  <c r="ED156" i="7"/>
  <c r="EH155" i="7"/>
  <c r="ED155" i="7"/>
  <c r="EH154" i="7"/>
  <c r="ED154" i="7"/>
  <c r="EH153" i="7"/>
  <c r="ED153" i="7"/>
  <c r="EH152" i="7"/>
  <c r="ED152" i="7"/>
  <c r="EH151" i="7"/>
  <c r="ED151" i="7"/>
  <c r="EH150" i="7"/>
  <c r="ED150" i="7"/>
  <c r="EH149" i="7"/>
  <c r="ED149" i="7"/>
  <c r="EH148" i="7"/>
  <c r="ED148" i="7"/>
  <c r="EH147" i="7"/>
  <c r="ED147" i="7"/>
  <c r="EH146" i="7"/>
  <c r="ED146" i="7"/>
  <c r="EH145" i="7"/>
  <c r="ED145" i="7"/>
  <c r="EH144" i="7"/>
  <c r="ED144" i="7"/>
  <c r="EH143" i="7"/>
  <c r="ED143" i="7"/>
  <c r="EH142" i="7"/>
  <c r="ED142" i="7"/>
  <c r="EH141" i="7"/>
  <c r="ED141" i="7"/>
  <c r="EH140" i="7"/>
  <c r="FA166" i="7"/>
  <c r="EK166" i="7"/>
  <c r="EW165" i="7"/>
  <c r="EG165" i="7"/>
  <c r="ES164" i="7"/>
  <c r="EE164" i="7"/>
  <c r="EY163" i="7"/>
  <c r="EQ163" i="7"/>
  <c r="EE163" i="7"/>
  <c r="FA162" i="7"/>
  <c r="EW162" i="7"/>
  <c r="ES162" i="7"/>
  <c r="EO162" i="7"/>
  <c r="EK162" i="7"/>
  <c r="EG162" i="7"/>
  <c r="EC162" i="7"/>
  <c r="FA161" i="7"/>
  <c r="EW161" i="7"/>
  <c r="ES161" i="7"/>
  <c r="EO161" i="7"/>
  <c r="EK161" i="7"/>
  <c r="EG161" i="7"/>
  <c r="EC161" i="7"/>
  <c r="FA160" i="7"/>
  <c r="EW160" i="7"/>
  <c r="ES160" i="7"/>
  <c r="EO160" i="7"/>
  <c r="EK160" i="7"/>
  <c r="EG160" i="7"/>
  <c r="EC160" i="7"/>
  <c r="FA159" i="7"/>
  <c r="EW159" i="7"/>
  <c r="ES159" i="7"/>
  <c r="EO159" i="7"/>
  <c r="EK159" i="7"/>
  <c r="EG159" i="7"/>
  <c r="EC159" i="7"/>
  <c r="FA158" i="7"/>
  <c r="EW158" i="7"/>
  <c r="ES158" i="7"/>
  <c r="EO158" i="7"/>
  <c r="EK158" i="7"/>
  <c r="EG158" i="7"/>
  <c r="EC158" i="7"/>
  <c r="FA157" i="7"/>
  <c r="EW157" i="7"/>
  <c r="ES157" i="7"/>
  <c r="EO157" i="7"/>
  <c r="FA156" i="7"/>
  <c r="EQ156" i="7"/>
  <c r="EI156" i="7"/>
  <c r="EU155" i="7"/>
  <c r="EM155" i="7"/>
  <c r="EE155" i="7"/>
  <c r="EY154" i="7"/>
  <c r="EQ154" i="7"/>
  <c r="EI154" i="7"/>
  <c r="EU153" i="7"/>
  <c r="EM153" i="7"/>
  <c r="EE153" i="7"/>
  <c r="EY152" i="7"/>
  <c r="EQ152" i="7"/>
  <c r="EI152" i="7"/>
  <c r="EU151" i="7"/>
  <c r="EM151" i="7"/>
  <c r="EE151" i="7"/>
  <c r="EY150" i="7"/>
  <c r="EQ150" i="7"/>
  <c r="EI150" i="7"/>
  <c r="EU149" i="7"/>
  <c r="EM149" i="7"/>
  <c r="EE149" i="7"/>
  <c r="EY148" i="7"/>
  <c r="EQ148" i="7"/>
  <c r="EI148" i="7"/>
  <c r="EU147" i="7"/>
  <c r="EM147" i="7"/>
  <c r="EF147" i="7"/>
  <c r="EW146" i="7"/>
  <c r="EM146" i="7"/>
  <c r="EG146" i="7"/>
  <c r="EY145" i="7"/>
  <c r="ES145" i="7"/>
  <c r="EI145" i="7"/>
  <c r="EC145" i="7"/>
  <c r="EU144" i="7"/>
  <c r="EO144" i="7"/>
  <c r="EE144" i="7"/>
  <c r="FA143" i="7"/>
  <c r="EQ143" i="7"/>
  <c r="EK143" i="7"/>
  <c r="EF143" i="7"/>
  <c r="EW142" i="7"/>
  <c r="EM142" i="7"/>
  <c r="EG142" i="7"/>
  <c r="EY141" i="7"/>
  <c r="ES141" i="7"/>
  <c r="EI141" i="7"/>
  <c r="EC141" i="7"/>
  <c r="EU140" i="7"/>
  <c r="EO140" i="7"/>
  <c r="EE140" i="7"/>
  <c r="EY139" i="7"/>
  <c r="EU139" i="7"/>
  <c r="EQ139" i="7"/>
  <c r="EM139" i="7"/>
  <c r="EI139" i="7"/>
  <c r="EE139" i="7"/>
  <c r="EY138" i="7"/>
  <c r="EU138" i="7"/>
  <c r="EQ138" i="7"/>
  <c r="EK157" i="7"/>
  <c r="EW156" i="7"/>
  <c r="EO156" i="7"/>
  <c r="EG156" i="7"/>
  <c r="FA155" i="7"/>
  <c r="ES155" i="7"/>
  <c r="EK155" i="7"/>
  <c r="EC155" i="7"/>
  <c r="EW154" i="7"/>
  <c r="EO154" i="7"/>
  <c r="EG154" i="7"/>
  <c r="FA153" i="7"/>
  <c r="ES153" i="7"/>
  <c r="EK153" i="7"/>
  <c r="EC153" i="7"/>
  <c r="EW152" i="7"/>
  <c r="EO152" i="7"/>
  <c r="EG152" i="7"/>
  <c r="FA151" i="7"/>
  <c r="ES151" i="7"/>
  <c r="EK151" i="7"/>
  <c r="EC151" i="7"/>
  <c r="EW150" i="7"/>
  <c r="EO150" i="7"/>
  <c r="EG150" i="7"/>
  <c r="FA149" i="7"/>
  <c r="ES149" i="7"/>
  <c r="EK149" i="7"/>
  <c r="EC149" i="7"/>
  <c r="EW148" i="7"/>
  <c r="EO148" i="7"/>
  <c r="EG148" i="7"/>
  <c r="FA147" i="7"/>
  <c r="ES147" i="7"/>
  <c r="EK147" i="7"/>
  <c r="EE147" i="7"/>
  <c r="FA146" i="7"/>
  <c r="EQ146" i="7"/>
  <c r="EK146" i="7"/>
  <c r="EF146" i="7"/>
  <c r="EW145" i="7"/>
  <c r="EM145" i="7"/>
  <c r="EG145" i="7"/>
  <c r="EY144" i="7"/>
  <c r="ES144" i="7"/>
  <c r="EI144" i="7"/>
  <c r="EC144" i="7"/>
  <c r="EU143" i="7"/>
  <c r="EO143" i="7"/>
  <c r="EE143" i="7"/>
  <c r="FA142" i="7"/>
  <c r="EQ142" i="7"/>
  <c r="EK142" i="7"/>
  <c r="EF142" i="7"/>
  <c r="EW141" i="7"/>
  <c r="EM141" i="7"/>
  <c r="EG141" i="7"/>
  <c r="EY140" i="7"/>
  <c r="ES140" i="7"/>
  <c r="EI140" i="7"/>
  <c r="ED140" i="7"/>
  <c r="EH139" i="7"/>
  <c r="ED139" i="7"/>
  <c r="EH138" i="7"/>
  <c r="ED138" i="7"/>
  <c r="EH137" i="7"/>
  <c r="ED137" i="7"/>
  <c r="EH136" i="7"/>
  <c r="ED136" i="7"/>
  <c r="EH135" i="7"/>
  <c r="ED135" i="7"/>
  <c r="EH134" i="7"/>
  <c r="ED134" i="7"/>
  <c r="EH133" i="7"/>
  <c r="ED133" i="7"/>
  <c r="EH132" i="7"/>
  <c r="EG157" i="7"/>
  <c r="EU156" i="7"/>
  <c r="EM156" i="7"/>
  <c r="EE156" i="7"/>
  <c r="EY155" i="7"/>
  <c r="EQ155" i="7"/>
  <c r="EI155" i="7"/>
  <c r="EU154" i="7"/>
  <c r="EM154" i="7"/>
  <c r="EE154" i="7"/>
  <c r="EY153" i="7"/>
  <c r="EQ153" i="7"/>
  <c r="EI153" i="7"/>
  <c r="EU152" i="7"/>
  <c r="EM152" i="7"/>
  <c r="EE152" i="7"/>
  <c r="EY151" i="7"/>
  <c r="EQ151" i="7"/>
  <c r="EI151" i="7"/>
  <c r="EU150" i="7"/>
  <c r="EM150" i="7"/>
  <c r="EE150" i="7"/>
  <c r="EY149" i="7"/>
  <c r="EQ149" i="7"/>
  <c r="EI149" i="7"/>
  <c r="EU148" i="7"/>
  <c r="EM148" i="7"/>
  <c r="EE148" i="7"/>
  <c r="EY147" i="7"/>
  <c r="EQ147" i="7"/>
  <c r="EI147" i="7"/>
  <c r="EC147" i="7"/>
  <c r="EU146" i="7"/>
  <c r="EO146" i="7"/>
  <c r="EE146" i="7"/>
  <c r="FA145" i="7"/>
  <c r="EQ145" i="7"/>
  <c r="EK145" i="7"/>
  <c r="EF145" i="7"/>
  <c r="EW144" i="7"/>
  <c r="EM144" i="7"/>
  <c r="EG144" i="7"/>
  <c r="EY143" i="7"/>
  <c r="ES143" i="7"/>
  <c r="EI143" i="7"/>
  <c r="EC143" i="7"/>
  <c r="EU142" i="7"/>
  <c r="EO142" i="7"/>
  <c r="EE142" i="7"/>
  <c r="FA141" i="7"/>
  <c r="EQ141" i="7"/>
  <c r="EK141" i="7"/>
  <c r="EF141" i="7"/>
  <c r="EW140" i="7"/>
  <c r="EM140" i="7"/>
  <c r="EG140" i="7"/>
  <c r="EC140" i="7"/>
  <c r="FA139" i="7"/>
  <c r="EW139" i="7"/>
  <c r="ES139" i="7"/>
  <c r="EO139" i="7"/>
  <c r="EK139" i="7"/>
  <c r="EG139" i="7"/>
  <c r="EC139" i="7"/>
  <c r="FA138" i="7"/>
  <c r="EW138" i="7"/>
  <c r="ES138" i="7"/>
  <c r="EC157" i="7"/>
  <c r="ES156" i="7"/>
  <c r="EK156" i="7"/>
  <c r="EC156" i="7"/>
  <c r="EW155" i="7"/>
  <c r="EO155" i="7"/>
  <c r="EG155" i="7"/>
  <c r="FA154" i="7"/>
  <c r="ES154" i="7"/>
  <c r="EK154" i="7"/>
  <c r="EC154" i="7"/>
  <c r="EW153" i="7"/>
  <c r="EO153" i="7"/>
  <c r="EG153" i="7"/>
  <c r="FA152" i="7"/>
  <c r="ES152" i="7"/>
  <c r="EK152" i="7"/>
  <c r="EC152" i="7"/>
  <c r="EW151" i="7"/>
  <c r="EO151" i="7"/>
  <c r="EG151" i="7"/>
  <c r="FA150" i="7"/>
  <c r="ES150" i="7"/>
  <c r="EK150" i="7"/>
  <c r="EC150" i="7"/>
  <c r="EW149" i="7"/>
  <c r="EO149" i="7"/>
  <c r="EG149" i="7"/>
  <c r="FA148" i="7"/>
  <c r="ES148" i="7"/>
  <c r="EK148" i="7"/>
  <c r="EC148" i="7"/>
  <c r="EW147" i="7"/>
  <c r="EO147" i="7"/>
  <c r="EG147" i="7"/>
  <c r="EY146" i="7"/>
  <c r="ES146" i="7"/>
  <c r="EI146" i="7"/>
  <c r="EC146" i="7"/>
  <c r="EU145" i="7"/>
  <c r="EO145" i="7"/>
  <c r="EE145" i="7"/>
  <c r="FA144" i="7"/>
  <c r="EQ144" i="7"/>
  <c r="EK144" i="7"/>
  <c r="EF144" i="7"/>
  <c r="EW143" i="7"/>
  <c r="EM143" i="7"/>
  <c r="EG143" i="7"/>
  <c r="EY142" i="7"/>
  <c r="ES142" i="7"/>
  <c r="EI142" i="7"/>
  <c r="EC142" i="7"/>
  <c r="EU141" i="7"/>
  <c r="EO141" i="7"/>
  <c r="EE141" i="7"/>
  <c r="FA140" i="7"/>
  <c r="EQ140" i="7"/>
  <c r="EK140" i="7"/>
  <c r="EF140" i="7"/>
  <c r="EF139" i="7"/>
  <c r="EF138" i="7"/>
  <c r="EF137" i="7"/>
  <c r="EF136" i="7"/>
  <c r="EF135" i="7"/>
  <c r="EF134" i="7"/>
  <c r="EF133" i="7"/>
  <c r="EF132" i="7"/>
  <c r="EF131" i="7"/>
  <c r="EF130" i="7"/>
  <c r="EF129" i="7"/>
  <c r="EF128" i="7"/>
  <c r="EF127" i="7"/>
  <c r="EF126" i="7"/>
  <c r="EO138" i="7"/>
  <c r="EG138" i="7"/>
  <c r="FA137" i="7"/>
  <c r="ES137" i="7"/>
  <c r="EK137" i="7"/>
  <c r="EC137" i="7"/>
  <c r="EW136" i="7"/>
  <c r="EO136" i="7"/>
  <c r="EG136" i="7"/>
  <c r="FA135" i="7"/>
  <c r="ES135" i="7"/>
  <c r="EK135" i="7"/>
  <c r="EC135" i="7"/>
  <c r="EW134" i="7"/>
  <c r="EO134" i="7"/>
  <c r="EG134" i="7"/>
  <c r="FA133" i="7"/>
  <c r="ES133" i="7"/>
  <c r="EK133" i="7"/>
  <c r="EC133" i="7"/>
  <c r="EW132" i="7"/>
  <c r="EO132" i="7"/>
  <c r="EG132" i="7"/>
  <c r="ES131" i="7"/>
  <c r="EM131" i="7"/>
  <c r="EH131" i="7"/>
  <c r="EC131" i="7"/>
  <c r="EY130" i="7"/>
  <c r="EO130" i="7"/>
  <c r="EI130" i="7"/>
  <c r="ED130" i="7"/>
  <c r="FA129" i="7"/>
  <c r="EU129" i="7"/>
  <c r="EK129" i="7"/>
  <c r="EE129" i="7"/>
  <c r="EW128" i="7"/>
  <c r="EQ128" i="7"/>
  <c r="EG128" i="7"/>
  <c r="ES127" i="7"/>
  <c r="EM127" i="7"/>
  <c r="EH127" i="7"/>
  <c r="EC127" i="7"/>
  <c r="EY126" i="7"/>
  <c r="EO126" i="7"/>
  <c r="EI126" i="7"/>
  <c r="ED126" i="7"/>
  <c r="EH125" i="7"/>
  <c r="ED125" i="7"/>
  <c r="EH124" i="7"/>
  <c r="ED124" i="7"/>
  <c r="EH123" i="7"/>
  <c r="ED123" i="7"/>
  <c r="EH122" i="7"/>
  <c r="ED122" i="7"/>
  <c r="EH121" i="7"/>
  <c r="ED121" i="7"/>
  <c r="EH120" i="7"/>
  <c r="ED120" i="7"/>
  <c r="EH119" i="7"/>
  <c r="ED119" i="7"/>
  <c r="EH118" i="7"/>
  <c r="ED118" i="7"/>
  <c r="EH117" i="7"/>
  <c r="ED117" i="7"/>
  <c r="EH116" i="7"/>
  <c r="ED116" i="7"/>
  <c r="EH115" i="7"/>
  <c r="ED115" i="7"/>
  <c r="EH114" i="7"/>
  <c r="ED114" i="7"/>
  <c r="EH113" i="7"/>
  <c r="ED113" i="7"/>
  <c r="EH112" i="7"/>
  <c r="ED112" i="7"/>
  <c r="EH111" i="7"/>
  <c r="ED111" i="7"/>
  <c r="EH110" i="7"/>
  <c r="ED110" i="7"/>
  <c r="EM138" i="7"/>
  <c r="EE138" i="7"/>
  <c r="EY137" i="7"/>
  <c r="EQ137" i="7"/>
  <c r="EI137" i="7"/>
  <c r="EU136" i="7"/>
  <c r="EM136" i="7"/>
  <c r="EE136" i="7"/>
  <c r="EY135" i="7"/>
  <c r="EQ135" i="7"/>
  <c r="EI135" i="7"/>
  <c r="EU134" i="7"/>
  <c r="EM134" i="7"/>
  <c r="EE134" i="7"/>
  <c r="EY133" i="7"/>
  <c r="EQ133" i="7"/>
  <c r="EI133" i="7"/>
  <c r="EU132" i="7"/>
  <c r="EM132" i="7"/>
  <c r="EE132" i="7"/>
  <c r="EW131" i="7"/>
  <c r="EQ131" i="7"/>
  <c r="EG131" i="7"/>
  <c r="ES130" i="7"/>
  <c r="EM130" i="7"/>
  <c r="EH130" i="7"/>
  <c r="EC130" i="7"/>
  <c r="EY129" i="7"/>
  <c r="EO129" i="7"/>
  <c r="EI129" i="7"/>
  <c r="ED129" i="7"/>
  <c r="FA128" i="7"/>
  <c r="EU128" i="7"/>
  <c r="EK128" i="7"/>
  <c r="EE128" i="7"/>
  <c r="EW127" i="7"/>
  <c r="EQ127" i="7"/>
  <c r="EG127" i="7"/>
  <c r="ES126" i="7"/>
  <c r="EM126" i="7"/>
  <c r="EH126" i="7"/>
  <c r="EC126" i="7"/>
  <c r="FA125" i="7"/>
  <c r="EW125" i="7"/>
  <c r="ES125" i="7"/>
  <c r="EO125" i="7"/>
  <c r="EK125" i="7"/>
  <c r="EG125" i="7"/>
  <c r="EC125" i="7"/>
  <c r="FA124" i="7"/>
  <c r="EW124" i="7"/>
  <c r="ES124" i="7"/>
  <c r="EO124" i="7"/>
  <c r="EK124" i="7"/>
  <c r="EG124" i="7"/>
  <c r="EC124" i="7"/>
  <c r="FA123" i="7"/>
  <c r="EW123" i="7"/>
  <c r="ES123" i="7"/>
  <c r="EO123" i="7"/>
  <c r="EK123" i="7"/>
  <c r="EG123" i="7"/>
  <c r="EC123" i="7"/>
  <c r="FA122" i="7"/>
  <c r="EW122" i="7"/>
  <c r="ES122" i="7"/>
  <c r="EO122" i="7"/>
  <c r="EK122" i="7"/>
  <c r="EG122" i="7"/>
  <c r="EC122" i="7"/>
  <c r="FA121" i="7"/>
  <c r="EW121" i="7"/>
  <c r="ES121" i="7"/>
  <c r="EO121" i="7"/>
  <c r="EK121" i="7"/>
  <c r="EG121" i="7"/>
  <c r="EC121" i="7"/>
  <c r="FA120" i="7"/>
  <c r="EW120" i="7"/>
  <c r="EK138" i="7"/>
  <c r="EC138" i="7"/>
  <c r="EW137" i="7"/>
  <c r="EO137" i="7"/>
  <c r="EG137" i="7"/>
  <c r="FA136" i="7"/>
  <c r="ES136" i="7"/>
  <c r="EK136" i="7"/>
  <c r="EC136" i="7"/>
  <c r="EW135" i="7"/>
  <c r="EO135" i="7"/>
  <c r="EG135" i="7"/>
  <c r="FA134" i="7"/>
  <c r="ES134" i="7"/>
  <c r="EK134" i="7"/>
  <c r="EC134" i="7"/>
  <c r="EW133" i="7"/>
  <c r="EO133" i="7"/>
  <c r="EG133" i="7"/>
  <c r="FA132" i="7"/>
  <c r="ES132" i="7"/>
  <c r="EK132" i="7"/>
  <c r="ED132" i="7"/>
  <c r="FA131" i="7"/>
  <c r="EU131" i="7"/>
  <c r="EK131" i="7"/>
  <c r="EE131" i="7"/>
  <c r="EW130" i="7"/>
  <c r="EQ130" i="7"/>
  <c r="EG130" i="7"/>
  <c r="ES129" i="7"/>
  <c r="EM129" i="7"/>
  <c r="EH129" i="7"/>
  <c r="EC129" i="7"/>
  <c r="EY128" i="7"/>
  <c r="EO128" i="7"/>
  <c r="EI128" i="7"/>
  <c r="ED128" i="7"/>
  <c r="FA127" i="7"/>
  <c r="EU127" i="7"/>
  <c r="EK127" i="7"/>
  <c r="EE127" i="7"/>
  <c r="EW126" i="7"/>
  <c r="EQ126" i="7"/>
  <c r="EG126" i="7"/>
  <c r="EF125" i="7"/>
  <c r="EF124" i="7"/>
  <c r="EF123" i="7"/>
  <c r="EF122" i="7"/>
  <c r="EF121" i="7"/>
  <c r="EF120" i="7"/>
  <c r="EF119" i="7"/>
  <c r="EF118" i="7"/>
  <c r="EF117" i="7"/>
  <c r="EF116" i="7"/>
  <c r="EF115" i="7"/>
  <c r="EF114" i="7"/>
  <c r="EF113" i="7"/>
  <c r="EF112" i="7"/>
  <c r="EF111" i="7"/>
  <c r="EF110" i="7"/>
  <c r="EI138" i="7"/>
  <c r="EU137" i="7"/>
  <c r="EM137" i="7"/>
  <c r="EE137" i="7"/>
  <c r="EY136" i="7"/>
  <c r="EQ136" i="7"/>
  <c r="EI136" i="7"/>
  <c r="EU135" i="7"/>
  <c r="EM135" i="7"/>
  <c r="EE135" i="7"/>
  <c r="EY134" i="7"/>
  <c r="EQ134" i="7"/>
  <c r="EI134" i="7"/>
  <c r="EU133" i="7"/>
  <c r="EM133" i="7"/>
  <c r="EE133" i="7"/>
  <c r="EY132" i="7"/>
  <c r="EQ132" i="7"/>
  <c r="EI132" i="7"/>
  <c r="EC132" i="7"/>
  <c r="EY131" i="7"/>
  <c r="EO131" i="7"/>
  <c r="EI131" i="7"/>
  <c r="ED131" i="7"/>
  <c r="FA130" i="7"/>
  <c r="EU130" i="7"/>
  <c r="EK130" i="7"/>
  <c r="EE130" i="7"/>
  <c r="EW129" i="7"/>
  <c r="EQ129" i="7"/>
  <c r="EG129" i="7"/>
  <c r="ES128" i="7"/>
  <c r="EM128" i="7"/>
  <c r="EH128" i="7"/>
  <c r="EC128" i="7"/>
  <c r="EY127" i="7"/>
  <c r="EO127" i="7"/>
  <c r="EI127" i="7"/>
  <c r="ED127" i="7"/>
  <c r="FA126" i="7"/>
  <c r="EU126" i="7"/>
  <c r="EK126" i="7"/>
  <c r="EE126" i="7"/>
  <c r="EY125" i="7"/>
  <c r="EU125" i="7"/>
  <c r="EQ125" i="7"/>
  <c r="EM125" i="7"/>
  <c r="EI125" i="7"/>
  <c r="EE125" i="7"/>
  <c r="EY124" i="7"/>
  <c r="EU124" i="7"/>
  <c r="EQ124" i="7"/>
  <c r="EM124" i="7"/>
  <c r="EI124" i="7"/>
  <c r="EE124" i="7"/>
  <c r="EY123" i="7"/>
  <c r="EU123" i="7"/>
  <c r="EQ123" i="7"/>
  <c r="EM123" i="7"/>
  <c r="EI123" i="7"/>
  <c r="EE123" i="7"/>
  <c r="EY122" i="7"/>
  <c r="EU122" i="7"/>
  <c r="EQ122" i="7"/>
  <c r="EM122" i="7"/>
  <c r="EI122" i="7"/>
  <c r="EE122" i="7"/>
  <c r="EY121" i="7"/>
  <c r="EU121" i="7"/>
  <c r="EQ121" i="7"/>
  <c r="EM121" i="7"/>
  <c r="EI121" i="7"/>
  <c r="EE121" i="7"/>
  <c r="EY120" i="7"/>
  <c r="EU120" i="7"/>
  <c r="EQ120" i="7"/>
  <c r="EM120" i="7"/>
  <c r="EI120" i="7"/>
  <c r="EE120" i="7"/>
  <c r="EY119" i="7"/>
  <c r="EU119" i="7"/>
  <c r="EQ119" i="7"/>
  <c r="EM119" i="7"/>
  <c r="EI119" i="7"/>
  <c r="EE119" i="7"/>
  <c r="EY118" i="7"/>
  <c r="EU118" i="7"/>
  <c r="EQ118" i="7"/>
  <c r="EM118" i="7"/>
  <c r="EI118" i="7"/>
  <c r="EE118" i="7"/>
  <c r="EY117" i="7"/>
  <c r="ES120" i="7"/>
  <c r="EC120" i="7"/>
  <c r="EO119" i="7"/>
  <c r="FA118" i="7"/>
  <c r="EK118" i="7"/>
  <c r="EW117" i="7"/>
  <c r="EO117" i="7"/>
  <c r="EG117" i="7"/>
  <c r="FA116" i="7"/>
  <c r="ES116" i="7"/>
  <c r="EK116" i="7"/>
  <c r="EC116" i="7"/>
  <c r="EW115" i="7"/>
  <c r="EO115" i="7"/>
  <c r="EG115" i="7"/>
  <c r="FA114" i="7"/>
  <c r="ES114" i="7"/>
  <c r="EK114" i="7"/>
  <c r="EC114" i="7"/>
  <c r="EW113" i="7"/>
  <c r="EO113" i="7"/>
  <c r="EG113" i="7"/>
  <c r="FA112" i="7"/>
  <c r="ES112" i="7"/>
  <c r="EK112" i="7"/>
  <c r="EC112" i="7"/>
  <c r="EW111" i="7"/>
  <c r="EO111" i="7"/>
  <c r="EG111" i="7"/>
  <c r="FA110" i="7"/>
  <c r="ES110" i="7"/>
  <c r="EK110" i="7"/>
  <c r="EC110" i="7"/>
  <c r="EY109" i="7"/>
  <c r="ES109" i="7"/>
  <c r="EO109" i="7"/>
  <c r="EK109" i="7"/>
  <c r="EG109" i="7"/>
  <c r="EC109" i="7"/>
  <c r="FA108" i="7"/>
  <c r="EW108" i="7"/>
  <c r="ES108" i="7"/>
  <c r="EO108" i="7"/>
  <c r="EK108" i="7"/>
  <c r="EG108" i="7"/>
  <c r="EC108" i="7"/>
  <c r="FA107" i="7"/>
  <c r="EW107" i="7"/>
  <c r="ES107" i="7"/>
  <c r="EO107" i="7"/>
  <c r="EK107" i="7"/>
  <c r="EG107" i="7"/>
  <c r="EC107" i="7"/>
  <c r="FA106" i="7"/>
  <c r="EW106" i="7"/>
  <c r="ES106" i="7"/>
  <c r="EO106" i="7"/>
  <c r="EK106" i="7"/>
  <c r="EG106" i="7"/>
  <c r="EC106" i="7"/>
  <c r="FA105" i="7"/>
  <c r="EW105" i="7"/>
  <c r="ES105" i="7"/>
  <c r="EO105" i="7"/>
  <c r="EK105" i="7"/>
  <c r="EG105" i="7"/>
  <c r="EC105" i="7"/>
  <c r="FA104" i="7"/>
  <c r="EW104" i="7"/>
  <c r="ES104" i="7"/>
  <c r="EO104" i="7"/>
  <c r="EK104" i="7"/>
  <c r="EG104" i="7"/>
  <c r="EC104" i="7"/>
  <c r="FA103" i="7"/>
  <c r="EW103" i="7"/>
  <c r="ES103" i="7"/>
  <c r="EO103" i="7"/>
  <c r="EK103" i="7"/>
  <c r="EG103" i="7"/>
  <c r="EC103" i="7"/>
  <c r="FA102" i="7"/>
  <c r="EW102" i="7"/>
  <c r="ES102" i="7"/>
  <c r="EO102" i="7"/>
  <c r="EK102" i="7"/>
  <c r="EG102" i="7"/>
  <c r="EC102" i="7"/>
  <c r="FA101" i="7"/>
  <c r="EO120" i="7"/>
  <c r="FA119" i="7"/>
  <c r="EK119" i="7"/>
  <c r="EW118" i="7"/>
  <c r="EG118" i="7"/>
  <c r="EU117" i="7"/>
  <c r="EM117" i="7"/>
  <c r="EE117" i="7"/>
  <c r="EY116" i="7"/>
  <c r="EQ116" i="7"/>
  <c r="EI116" i="7"/>
  <c r="EU115" i="7"/>
  <c r="EM115" i="7"/>
  <c r="EE115" i="7"/>
  <c r="EY114" i="7"/>
  <c r="EQ114" i="7"/>
  <c r="EI114" i="7"/>
  <c r="EU113" i="7"/>
  <c r="EM113" i="7"/>
  <c r="EE113" i="7"/>
  <c r="EY112" i="7"/>
  <c r="EQ112" i="7"/>
  <c r="EI112" i="7"/>
  <c r="EU111" i="7"/>
  <c r="EM111" i="7"/>
  <c r="EE111" i="7"/>
  <c r="EY110" i="7"/>
  <c r="EQ110" i="7"/>
  <c r="EI110" i="7"/>
  <c r="EW109" i="7"/>
  <c r="EF109" i="7"/>
  <c r="EF108" i="7"/>
  <c r="EF107" i="7"/>
  <c r="EF106" i="7"/>
  <c r="EF105" i="7"/>
  <c r="EF104" i="7"/>
  <c r="EF103" i="7"/>
  <c r="EF102" i="7"/>
  <c r="EF101" i="7"/>
  <c r="EF100" i="7"/>
  <c r="EF99" i="7"/>
  <c r="EF98" i="7"/>
  <c r="EF97" i="7"/>
  <c r="EF96" i="7"/>
  <c r="EF95" i="7"/>
  <c r="EF94" i="7"/>
  <c r="EF93" i="7"/>
  <c r="EF92" i="7"/>
  <c r="EF91" i="7"/>
  <c r="EK120" i="7"/>
  <c r="EW119" i="7"/>
  <c r="EG119" i="7"/>
  <c r="ES118" i="7"/>
  <c r="EC118" i="7"/>
  <c r="ES117" i="7"/>
  <c r="EK117" i="7"/>
  <c r="EC117" i="7"/>
  <c r="EW116" i="7"/>
  <c r="EO116" i="7"/>
  <c r="EG116" i="7"/>
  <c r="FA115" i="7"/>
  <c r="ES115" i="7"/>
  <c r="EK115" i="7"/>
  <c r="EC115" i="7"/>
  <c r="EW114" i="7"/>
  <c r="EO114" i="7"/>
  <c r="EG114" i="7"/>
  <c r="FA113" i="7"/>
  <c r="ES113" i="7"/>
  <c r="EK113" i="7"/>
  <c r="EC113" i="7"/>
  <c r="EW112" i="7"/>
  <c r="EO112" i="7"/>
  <c r="EG112" i="7"/>
  <c r="FA111" i="7"/>
  <c r="ES111" i="7"/>
  <c r="EK111" i="7"/>
  <c r="EC111" i="7"/>
  <c r="EW110" i="7"/>
  <c r="EO110" i="7"/>
  <c r="EG110" i="7"/>
  <c r="FA109" i="7"/>
  <c r="EQ109" i="7"/>
  <c r="EM109" i="7"/>
  <c r="EI109" i="7"/>
  <c r="EE109" i="7"/>
  <c r="EY108" i="7"/>
  <c r="EU108" i="7"/>
  <c r="EQ108" i="7"/>
  <c r="EM108" i="7"/>
  <c r="EI108" i="7"/>
  <c r="EE108" i="7"/>
  <c r="EY107" i="7"/>
  <c r="EU107" i="7"/>
  <c r="EQ107" i="7"/>
  <c r="EM107" i="7"/>
  <c r="EI107" i="7"/>
  <c r="EE107" i="7"/>
  <c r="EY106" i="7"/>
  <c r="EU106" i="7"/>
  <c r="EQ106" i="7"/>
  <c r="EM106" i="7"/>
  <c r="EI106" i="7"/>
  <c r="EE106" i="7"/>
  <c r="EY105" i="7"/>
  <c r="EU105" i="7"/>
  <c r="EQ105" i="7"/>
  <c r="EM105" i="7"/>
  <c r="EI105" i="7"/>
  <c r="EE105" i="7"/>
  <c r="EY104" i="7"/>
  <c r="EU104" i="7"/>
  <c r="EQ104" i="7"/>
  <c r="EM104" i="7"/>
  <c r="EI104" i="7"/>
  <c r="EE104" i="7"/>
  <c r="EY103" i="7"/>
  <c r="EU103" i="7"/>
  <c r="EQ103" i="7"/>
  <c r="EM103" i="7"/>
  <c r="EI103" i="7"/>
  <c r="EE103" i="7"/>
  <c r="EG120" i="7"/>
  <c r="ES119" i="7"/>
  <c r="EC119" i="7"/>
  <c r="EO118" i="7"/>
  <c r="FA117" i="7"/>
  <c r="EQ117" i="7"/>
  <c r="EI117" i="7"/>
  <c r="EU116" i="7"/>
  <c r="EM116" i="7"/>
  <c r="EE116" i="7"/>
  <c r="EY115" i="7"/>
  <c r="EQ115" i="7"/>
  <c r="EI115" i="7"/>
  <c r="EU114" i="7"/>
  <c r="EM114" i="7"/>
  <c r="EE114" i="7"/>
  <c r="EY113" i="7"/>
  <c r="EQ113" i="7"/>
  <c r="EI113" i="7"/>
  <c r="EU112" i="7"/>
  <c r="EM112" i="7"/>
  <c r="EE112" i="7"/>
  <c r="EY111" i="7"/>
  <c r="EQ111" i="7"/>
  <c r="EI111" i="7"/>
  <c r="EU110" i="7"/>
  <c r="EM110" i="7"/>
  <c r="EE110" i="7"/>
  <c r="EU109" i="7"/>
  <c r="EH109" i="7"/>
  <c r="ED109" i="7"/>
  <c r="EH108" i="7"/>
  <c r="ED108" i="7"/>
  <c r="EH107" i="7"/>
  <c r="ED107" i="7"/>
  <c r="EH106" i="7"/>
  <c r="ED106" i="7"/>
  <c r="EH105" i="7"/>
  <c r="ED105" i="7"/>
  <c r="EH104" i="7"/>
  <c r="ED104" i="7"/>
  <c r="EH103" i="7"/>
  <c r="ED103" i="7"/>
  <c r="EH102" i="7"/>
  <c r="ED102" i="7"/>
  <c r="EH101" i="7"/>
  <c r="ED101" i="7"/>
  <c r="EH100" i="7"/>
  <c r="ED100" i="7"/>
  <c r="EH99" i="7"/>
  <c r="ED99" i="7"/>
  <c r="EH98" i="7"/>
  <c r="ED98" i="7"/>
  <c r="EH97" i="7"/>
  <c r="ED97" i="7"/>
  <c r="EH96" i="7"/>
  <c r="ED96" i="7"/>
  <c r="EH95" i="7"/>
  <c r="ED95" i="7"/>
  <c r="EH94" i="7"/>
  <c r="ED94" i="7"/>
  <c r="EH93" i="7"/>
  <c r="ED93" i="7"/>
  <c r="EH92" i="7"/>
  <c r="ED92" i="7"/>
  <c r="EH91" i="7"/>
  <c r="ED91" i="7"/>
  <c r="EH90" i="7"/>
  <c r="ED90" i="7"/>
  <c r="EH89" i="7"/>
  <c r="ED89" i="7"/>
  <c r="EH88" i="7"/>
  <c r="ED88" i="7"/>
  <c r="EH87" i="7"/>
  <c r="ED87" i="7"/>
  <c r="EH86" i="7"/>
  <c r="ED86" i="7"/>
  <c r="EH85" i="7"/>
  <c r="ED85" i="7"/>
  <c r="EH84" i="7"/>
  <c r="ED84" i="7"/>
  <c r="EH83" i="7"/>
  <c r="ED83" i="7"/>
  <c r="EH82" i="7"/>
  <c r="ED82" i="7"/>
  <c r="EH81" i="7"/>
  <c r="ED81" i="7"/>
  <c r="EH80" i="7"/>
  <c r="ED80" i="7"/>
  <c r="EH79" i="7"/>
  <c r="ED79" i="7"/>
  <c r="EH78" i="7"/>
  <c r="ED78" i="7"/>
  <c r="EY102" i="7"/>
  <c r="EI102" i="7"/>
  <c r="EW101" i="7"/>
  <c r="EO101" i="7"/>
  <c r="EG101" i="7"/>
  <c r="FA100" i="7"/>
  <c r="ES100" i="7"/>
  <c r="EK100" i="7"/>
  <c r="EC100" i="7"/>
  <c r="EW99" i="7"/>
  <c r="EO99" i="7"/>
  <c r="EG99" i="7"/>
  <c r="FA98" i="7"/>
  <c r="ES98" i="7"/>
  <c r="EK98" i="7"/>
  <c r="EC98" i="7"/>
  <c r="EW97" i="7"/>
  <c r="EO97" i="7"/>
  <c r="EG97" i="7"/>
  <c r="FA96" i="7"/>
  <c r="ES96" i="7"/>
  <c r="EK96" i="7"/>
  <c r="EC96" i="7"/>
  <c r="EW95" i="7"/>
  <c r="EO95" i="7"/>
  <c r="EG95" i="7"/>
  <c r="FA94" i="7"/>
  <c r="ES94" i="7"/>
  <c r="EK94" i="7"/>
  <c r="EC94" i="7"/>
  <c r="EW93" i="7"/>
  <c r="EO93" i="7"/>
  <c r="EG93" i="7"/>
  <c r="FA92" i="7"/>
  <c r="ES92" i="7"/>
  <c r="EK92" i="7"/>
  <c r="EC92" i="7"/>
  <c r="EW91" i="7"/>
  <c r="EO91" i="7"/>
  <c r="EG91" i="7"/>
  <c r="FA90" i="7"/>
  <c r="ES90" i="7"/>
  <c r="EK90" i="7"/>
  <c r="EE90" i="7"/>
  <c r="FA89" i="7"/>
  <c r="EQ89" i="7"/>
  <c r="EK89" i="7"/>
  <c r="EF89" i="7"/>
  <c r="EW88" i="7"/>
  <c r="EM88" i="7"/>
  <c r="EG88" i="7"/>
  <c r="EY87" i="7"/>
  <c r="ES87" i="7"/>
  <c r="EI87" i="7"/>
  <c r="EC87" i="7"/>
  <c r="EU86" i="7"/>
  <c r="EO86" i="7"/>
  <c r="EE86" i="7"/>
  <c r="FA85" i="7"/>
  <c r="EQ85" i="7"/>
  <c r="EK85" i="7"/>
  <c r="EF85" i="7"/>
  <c r="EW84" i="7"/>
  <c r="EM84" i="7"/>
  <c r="EG84" i="7"/>
  <c r="EY83" i="7"/>
  <c r="ES83" i="7"/>
  <c r="EI83" i="7"/>
  <c r="EC83" i="7"/>
  <c r="EU82" i="7"/>
  <c r="EO82" i="7"/>
  <c r="EE82" i="7"/>
  <c r="FA81" i="7"/>
  <c r="EQ81" i="7"/>
  <c r="EK81" i="7"/>
  <c r="EF81" i="7"/>
  <c r="EW80" i="7"/>
  <c r="EM80" i="7"/>
  <c r="EG80" i="7"/>
  <c r="EY79" i="7"/>
  <c r="ES79" i="7"/>
  <c r="EI79" i="7"/>
  <c r="EC79" i="7"/>
  <c r="EU78" i="7"/>
  <c r="EO78" i="7"/>
  <c r="EE78" i="7"/>
  <c r="EH77" i="7"/>
  <c r="ED77" i="7"/>
  <c r="EH76" i="7"/>
  <c r="ED76" i="7"/>
  <c r="EH75" i="7"/>
  <c r="ED75" i="7"/>
  <c r="EH74" i="7"/>
  <c r="ED74" i="7"/>
  <c r="EH73" i="7"/>
  <c r="ED73" i="7"/>
  <c r="EH72" i="7"/>
  <c r="ED72" i="7"/>
  <c r="EH71" i="7"/>
  <c r="ED71" i="7"/>
  <c r="EH70" i="7"/>
  <c r="ED70" i="7"/>
  <c r="EH69" i="7"/>
  <c r="ED69" i="7"/>
  <c r="EH68" i="7"/>
  <c r="ED68" i="7"/>
  <c r="EH67" i="7"/>
  <c r="ED67" i="7"/>
  <c r="EH66" i="7"/>
  <c r="ED66" i="7"/>
  <c r="EH65" i="7"/>
  <c r="ED65" i="7"/>
  <c r="EH64" i="7"/>
  <c r="ED64" i="7"/>
  <c r="EH63" i="7"/>
  <c r="ED63" i="7"/>
  <c r="EH62" i="7"/>
  <c r="ED62" i="7"/>
  <c r="EH61" i="7"/>
  <c r="ED61" i="7"/>
  <c r="EH60" i="7"/>
  <c r="ED60" i="7"/>
  <c r="EH59" i="7"/>
  <c r="ED59" i="7"/>
  <c r="EH58" i="7"/>
  <c r="ED58" i="7"/>
  <c r="EH57" i="7"/>
  <c r="ED57" i="7"/>
  <c r="EH56" i="7"/>
  <c r="ED56" i="7"/>
  <c r="EH55" i="7"/>
  <c r="ED55" i="7"/>
  <c r="EH54" i="7"/>
  <c r="ED54" i="7"/>
  <c r="EH53" i="7"/>
  <c r="ED53" i="7"/>
  <c r="EH52" i="7"/>
  <c r="ED52" i="7"/>
  <c r="EH51" i="7"/>
  <c r="ED51" i="7"/>
  <c r="EH50" i="7"/>
  <c r="ED50" i="7"/>
  <c r="EH49" i="7"/>
  <c r="ED49" i="7"/>
  <c r="EH48" i="7"/>
  <c r="ED48" i="7"/>
  <c r="EH47" i="7"/>
  <c r="ED47" i="7"/>
  <c r="EH46" i="7"/>
  <c r="ED46" i="7"/>
  <c r="EH45" i="7"/>
  <c r="ED45" i="7"/>
  <c r="EU102" i="7"/>
  <c r="EE102" i="7"/>
  <c r="EU101" i="7"/>
  <c r="EM101" i="7"/>
  <c r="EE101" i="7"/>
  <c r="EY100" i="7"/>
  <c r="EQ100" i="7"/>
  <c r="EI100" i="7"/>
  <c r="EU99" i="7"/>
  <c r="EM99" i="7"/>
  <c r="EE99" i="7"/>
  <c r="EY98" i="7"/>
  <c r="EQ98" i="7"/>
  <c r="EI98" i="7"/>
  <c r="EU97" i="7"/>
  <c r="EM97" i="7"/>
  <c r="EE97" i="7"/>
  <c r="EY96" i="7"/>
  <c r="EQ96" i="7"/>
  <c r="EI96" i="7"/>
  <c r="EU95" i="7"/>
  <c r="EM95" i="7"/>
  <c r="EE95" i="7"/>
  <c r="EY94" i="7"/>
  <c r="EQ94" i="7"/>
  <c r="EI94" i="7"/>
  <c r="EU93" i="7"/>
  <c r="EM93" i="7"/>
  <c r="EE93" i="7"/>
  <c r="EY92" i="7"/>
  <c r="EQ92" i="7"/>
  <c r="EI92" i="7"/>
  <c r="EU91" i="7"/>
  <c r="EM91" i="7"/>
  <c r="EE91" i="7"/>
  <c r="EY90" i="7"/>
  <c r="EQ90" i="7"/>
  <c r="EI90" i="7"/>
  <c r="EC90" i="7"/>
  <c r="EU89" i="7"/>
  <c r="EO89" i="7"/>
  <c r="EE89" i="7"/>
  <c r="FA88" i="7"/>
  <c r="EQ88" i="7"/>
  <c r="EK88" i="7"/>
  <c r="EF88" i="7"/>
  <c r="EW87" i="7"/>
  <c r="EM87" i="7"/>
  <c r="EG87" i="7"/>
  <c r="EY86" i="7"/>
  <c r="ES86" i="7"/>
  <c r="EI86" i="7"/>
  <c r="EC86" i="7"/>
  <c r="EU85" i="7"/>
  <c r="EO85" i="7"/>
  <c r="EE85" i="7"/>
  <c r="FA84" i="7"/>
  <c r="EQ84" i="7"/>
  <c r="EK84" i="7"/>
  <c r="EF84" i="7"/>
  <c r="EW83" i="7"/>
  <c r="EM83" i="7"/>
  <c r="EG83" i="7"/>
  <c r="EY82" i="7"/>
  <c r="ES82" i="7"/>
  <c r="EI82" i="7"/>
  <c r="EC82" i="7"/>
  <c r="EU81" i="7"/>
  <c r="EO81" i="7"/>
  <c r="EE81" i="7"/>
  <c r="FA80" i="7"/>
  <c r="EQ80" i="7"/>
  <c r="EK80" i="7"/>
  <c r="EF80" i="7"/>
  <c r="EW79" i="7"/>
  <c r="EM79" i="7"/>
  <c r="EG79" i="7"/>
  <c r="EY78" i="7"/>
  <c r="ES78" i="7"/>
  <c r="EI78" i="7"/>
  <c r="EC78" i="7"/>
  <c r="FA77" i="7"/>
  <c r="EW77" i="7"/>
  <c r="ES77" i="7"/>
  <c r="EO77" i="7"/>
  <c r="EK77" i="7"/>
  <c r="EG77" i="7"/>
  <c r="EC77" i="7"/>
  <c r="FA76" i="7"/>
  <c r="EW76" i="7"/>
  <c r="ES76" i="7"/>
  <c r="EO76" i="7"/>
  <c r="EK76" i="7"/>
  <c r="EG76" i="7"/>
  <c r="EC76" i="7"/>
  <c r="FA75" i="7"/>
  <c r="EW75" i="7"/>
  <c r="ES75" i="7"/>
  <c r="EO75" i="7"/>
  <c r="EK75" i="7"/>
  <c r="EG75" i="7"/>
  <c r="EC75" i="7"/>
  <c r="FA74" i="7"/>
  <c r="EW74" i="7"/>
  <c r="ES74" i="7"/>
  <c r="EO74" i="7"/>
  <c r="EK74" i="7"/>
  <c r="EG74" i="7"/>
  <c r="EC74" i="7"/>
  <c r="FA73" i="7"/>
  <c r="EW73" i="7"/>
  <c r="ES73" i="7"/>
  <c r="EO73" i="7"/>
  <c r="EK73" i="7"/>
  <c r="EG73" i="7"/>
  <c r="EC73" i="7"/>
  <c r="FA72" i="7"/>
  <c r="EW72" i="7"/>
  <c r="ES72" i="7"/>
  <c r="EO72" i="7"/>
  <c r="EK72" i="7"/>
  <c r="EG72" i="7"/>
  <c r="EC72" i="7"/>
  <c r="FA71" i="7"/>
  <c r="EW71" i="7"/>
  <c r="ES71" i="7"/>
  <c r="EO71" i="7"/>
  <c r="EK71" i="7"/>
  <c r="EG71" i="7"/>
  <c r="EC71" i="7"/>
  <c r="FA70" i="7"/>
  <c r="EW70" i="7"/>
  <c r="ES70" i="7"/>
  <c r="EO70" i="7"/>
  <c r="EK70" i="7"/>
  <c r="EG70" i="7"/>
  <c r="EC70" i="7"/>
  <c r="FA69" i="7"/>
  <c r="EW69" i="7"/>
  <c r="ES69" i="7"/>
  <c r="EO69" i="7"/>
  <c r="EK69" i="7"/>
  <c r="EG69" i="7"/>
  <c r="EC69" i="7"/>
  <c r="FA68" i="7"/>
  <c r="EW68" i="7"/>
  <c r="ES68" i="7"/>
  <c r="EO68" i="7"/>
  <c r="EK68" i="7"/>
  <c r="EG68" i="7"/>
  <c r="EC68" i="7"/>
  <c r="FA67" i="7"/>
  <c r="EW67" i="7"/>
  <c r="ES67" i="7"/>
  <c r="EQ102" i="7"/>
  <c r="ES101" i="7"/>
  <c r="EK101" i="7"/>
  <c r="EC101" i="7"/>
  <c r="EW100" i="7"/>
  <c r="EO100" i="7"/>
  <c r="EG100" i="7"/>
  <c r="FA99" i="7"/>
  <c r="ES99" i="7"/>
  <c r="EK99" i="7"/>
  <c r="EC99" i="7"/>
  <c r="EW98" i="7"/>
  <c r="EO98" i="7"/>
  <c r="EG98" i="7"/>
  <c r="FA97" i="7"/>
  <c r="ES97" i="7"/>
  <c r="EK97" i="7"/>
  <c r="EC97" i="7"/>
  <c r="EW96" i="7"/>
  <c r="EO96" i="7"/>
  <c r="EG96" i="7"/>
  <c r="FA95" i="7"/>
  <c r="ES95" i="7"/>
  <c r="EK95" i="7"/>
  <c r="EC95" i="7"/>
  <c r="EW94" i="7"/>
  <c r="EO94" i="7"/>
  <c r="EG94" i="7"/>
  <c r="FA93" i="7"/>
  <c r="ES93" i="7"/>
  <c r="EK93" i="7"/>
  <c r="EC93" i="7"/>
  <c r="EW92" i="7"/>
  <c r="EO92" i="7"/>
  <c r="EG92" i="7"/>
  <c r="FA91" i="7"/>
  <c r="ES91" i="7"/>
  <c r="EK91" i="7"/>
  <c r="EC91" i="7"/>
  <c r="EW90" i="7"/>
  <c r="EO90" i="7"/>
  <c r="EG90" i="7"/>
  <c r="EY89" i="7"/>
  <c r="ES89" i="7"/>
  <c r="EI89" i="7"/>
  <c r="EC89" i="7"/>
  <c r="EU88" i="7"/>
  <c r="EO88" i="7"/>
  <c r="EE88" i="7"/>
  <c r="FA87" i="7"/>
  <c r="EQ87" i="7"/>
  <c r="EK87" i="7"/>
  <c r="EF87" i="7"/>
  <c r="EW86" i="7"/>
  <c r="EM86" i="7"/>
  <c r="EG86" i="7"/>
  <c r="EY85" i="7"/>
  <c r="ES85" i="7"/>
  <c r="EI85" i="7"/>
  <c r="EC85" i="7"/>
  <c r="EU84" i="7"/>
  <c r="EO84" i="7"/>
  <c r="EE84" i="7"/>
  <c r="FA83" i="7"/>
  <c r="EQ83" i="7"/>
  <c r="EK83" i="7"/>
  <c r="EF83" i="7"/>
  <c r="EW82" i="7"/>
  <c r="EM82" i="7"/>
  <c r="EG82" i="7"/>
  <c r="EY81" i="7"/>
  <c r="ES81" i="7"/>
  <c r="EI81" i="7"/>
  <c r="EC81" i="7"/>
  <c r="EU80" i="7"/>
  <c r="EO80" i="7"/>
  <c r="EE80" i="7"/>
  <c r="FA79" i="7"/>
  <c r="EQ79" i="7"/>
  <c r="EK79" i="7"/>
  <c r="EF79" i="7"/>
  <c r="EW78" i="7"/>
  <c r="EM78" i="7"/>
  <c r="EG78" i="7"/>
  <c r="EF77" i="7"/>
  <c r="EF76" i="7"/>
  <c r="EF75" i="7"/>
  <c r="EF74" i="7"/>
  <c r="EF73" i="7"/>
  <c r="EF72" i="7"/>
  <c r="EF71" i="7"/>
  <c r="EF70" i="7"/>
  <c r="EF69" i="7"/>
  <c r="EF68" i="7"/>
  <c r="EF67" i="7"/>
  <c r="EF66" i="7"/>
  <c r="EF65" i="7"/>
  <c r="EF64" i="7"/>
  <c r="EF63" i="7"/>
  <c r="EF62" i="7"/>
  <c r="EF61" i="7"/>
  <c r="EF60" i="7"/>
  <c r="EF59" i="7"/>
  <c r="EF58" i="7"/>
  <c r="EF57" i="7"/>
  <c r="EF56" i="7"/>
  <c r="EF55" i="7"/>
  <c r="EF54" i="7"/>
  <c r="EF53" i="7"/>
  <c r="EF52" i="7"/>
  <c r="EF51" i="7"/>
  <c r="EF50" i="7"/>
  <c r="EF49" i="7"/>
  <c r="EF48" i="7"/>
  <c r="EF47" i="7"/>
  <c r="EF46" i="7"/>
  <c r="EM102" i="7"/>
  <c r="EY101" i="7"/>
  <c r="EQ101" i="7"/>
  <c r="EI101" i="7"/>
  <c r="EU100" i="7"/>
  <c r="EM100" i="7"/>
  <c r="EE100" i="7"/>
  <c r="EY99" i="7"/>
  <c r="EQ99" i="7"/>
  <c r="EI99" i="7"/>
  <c r="EU98" i="7"/>
  <c r="EM98" i="7"/>
  <c r="EE98" i="7"/>
  <c r="EY97" i="7"/>
  <c r="EQ97" i="7"/>
  <c r="EI97" i="7"/>
  <c r="EU96" i="7"/>
  <c r="EM96" i="7"/>
  <c r="EE96" i="7"/>
  <c r="EY95" i="7"/>
  <c r="EQ95" i="7"/>
  <c r="EI95" i="7"/>
  <c r="EU94" i="7"/>
  <c r="EM94" i="7"/>
  <c r="EE94" i="7"/>
  <c r="EY93" i="7"/>
  <c r="EQ93" i="7"/>
  <c r="EI93" i="7"/>
  <c r="EU92" i="7"/>
  <c r="EM92" i="7"/>
  <c r="EE92" i="7"/>
  <c r="EY91" i="7"/>
  <c r="EQ91" i="7"/>
  <c r="EI91" i="7"/>
  <c r="EU90" i="7"/>
  <c r="EM90" i="7"/>
  <c r="EF90" i="7"/>
  <c r="EW89" i="7"/>
  <c r="EM89" i="7"/>
  <c r="EG89" i="7"/>
  <c r="EY88" i="7"/>
  <c r="ES88" i="7"/>
  <c r="EI88" i="7"/>
  <c r="EC88" i="7"/>
  <c r="EU87" i="7"/>
  <c r="EO87" i="7"/>
  <c r="EE87" i="7"/>
  <c r="FA86" i="7"/>
  <c r="EQ86" i="7"/>
  <c r="EK86" i="7"/>
  <c r="EF86" i="7"/>
  <c r="EW85" i="7"/>
  <c r="EM85" i="7"/>
  <c r="EG85" i="7"/>
  <c r="EY84" i="7"/>
  <c r="ES84" i="7"/>
  <c r="EI84" i="7"/>
  <c r="EC84" i="7"/>
  <c r="EU83" i="7"/>
  <c r="EO83" i="7"/>
  <c r="EE83" i="7"/>
  <c r="FA82" i="7"/>
  <c r="EQ82" i="7"/>
  <c r="EK82" i="7"/>
  <c r="EF82" i="7"/>
  <c r="EW81" i="7"/>
  <c r="EM81" i="7"/>
  <c r="EG81" i="7"/>
  <c r="EY80" i="7"/>
  <c r="ES80" i="7"/>
  <c r="EI80" i="7"/>
  <c r="EC80" i="7"/>
  <c r="EU79" i="7"/>
  <c r="EO79" i="7"/>
  <c r="EE79" i="7"/>
  <c r="FA78" i="7"/>
  <c r="EQ78" i="7"/>
  <c r="EK78" i="7"/>
  <c r="EF78" i="7"/>
  <c r="EY77" i="7"/>
  <c r="EU77" i="7"/>
  <c r="EQ77" i="7"/>
  <c r="EM77" i="7"/>
  <c r="EI77" i="7"/>
  <c r="EE77" i="7"/>
  <c r="EY76" i="7"/>
  <c r="EU76" i="7"/>
  <c r="EQ76" i="7"/>
  <c r="EM76" i="7"/>
  <c r="EI76" i="7"/>
  <c r="EE76" i="7"/>
  <c r="EY75" i="7"/>
  <c r="EU75" i="7"/>
  <c r="EQ75" i="7"/>
  <c r="EM75" i="7"/>
  <c r="EI75" i="7"/>
  <c r="EE75" i="7"/>
  <c r="EY74" i="7"/>
  <c r="EU74" i="7"/>
  <c r="EQ74" i="7"/>
  <c r="EM74" i="7"/>
  <c r="EI74" i="7"/>
  <c r="EE74" i="7"/>
  <c r="EY73" i="7"/>
  <c r="EU73" i="7"/>
  <c r="EQ73" i="7"/>
  <c r="EM73" i="7"/>
  <c r="EI73" i="7"/>
  <c r="EE73" i="7"/>
  <c r="EY72" i="7"/>
  <c r="EU72" i="7"/>
  <c r="EQ72" i="7"/>
  <c r="EM72" i="7"/>
  <c r="EI72" i="7"/>
  <c r="EE72" i="7"/>
  <c r="EY71" i="7"/>
  <c r="EU71" i="7"/>
  <c r="EQ71" i="7"/>
  <c r="EM71" i="7"/>
  <c r="EI71" i="7"/>
  <c r="EE71" i="7"/>
  <c r="EY70" i="7"/>
  <c r="EU70" i="7"/>
  <c r="EQ70" i="7"/>
  <c r="EM70" i="7"/>
  <c r="EI70" i="7"/>
  <c r="EE70" i="7"/>
  <c r="EY69" i="7"/>
  <c r="EU69" i="7"/>
  <c r="EQ69" i="7"/>
  <c r="EM69" i="7"/>
  <c r="EI69" i="7"/>
  <c r="EE69" i="7"/>
  <c r="EY68" i="7"/>
  <c r="EU68" i="7"/>
  <c r="EQ68" i="7"/>
  <c r="EM68" i="7"/>
  <c r="EI68" i="7"/>
  <c r="EE68" i="7"/>
  <c r="EY67" i="7"/>
  <c r="EU67" i="7"/>
  <c r="EQ67" i="7"/>
  <c r="EM67" i="7"/>
  <c r="EI67" i="7"/>
  <c r="EE67" i="7"/>
  <c r="EY66" i="7"/>
  <c r="EU66" i="7"/>
  <c r="EQ66" i="7"/>
  <c r="EM66" i="7"/>
  <c r="EI66" i="7"/>
  <c r="EE66" i="7"/>
  <c r="EO67" i="7"/>
  <c r="FA66" i="7"/>
  <c r="EK66" i="7"/>
  <c r="EY65" i="7"/>
  <c r="EQ65" i="7"/>
  <c r="EI65" i="7"/>
  <c r="EU64" i="7"/>
  <c r="EM64" i="7"/>
  <c r="EE64" i="7"/>
  <c r="EY63" i="7"/>
  <c r="EQ63" i="7"/>
  <c r="EI63" i="7"/>
  <c r="EU62" i="7"/>
  <c r="EM62" i="7"/>
  <c r="EE62" i="7"/>
  <c r="EY61" i="7"/>
  <c r="EQ61" i="7"/>
  <c r="EI61" i="7"/>
  <c r="EU60" i="7"/>
  <c r="EM60" i="7"/>
  <c r="EE60" i="7"/>
  <c r="EY59" i="7"/>
  <c r="EQ59" i="7"/>
  <c r="EI59" i="7"/>
  <c r="EU58" i="7"/>
  <c r="EM58" i="7"/>
  <c r="EE58" i="7"/>
  <c r="EY57" i="7"/>
  <c r="EQ57" i="7"/>
  <c r="EI57" i="7"/>
  <c r="EU56" i="7"/>
  <c r="EM56" i="7"/>
  <c r="EE56" i="7"/>
  <c r="EY55" i="7"/>
  <c r="EQ55" i="7"/>
  <c r="EI55" i="7"/>
  <c r="EU54" i="7"/>
  <c r="EM54" i="7"/>
  <c r="EE54" i="7"/>
  <c r="EY53" i="7"/>
  <c r="EQ53" i="7"/>
  <c r="EI53" i="7"/>
  <c r="EU52" i="7"/>
  <c r="EM52" i="7"/>
  <c r="EE52" i="7"/>
  <c r="EY51" i="7"/>
  <c r="EQ51" i="7"/>
  <c r="EI51" i="7"/>
  <c r="EU50" i="7"/>
  <c r="EM50" i="7"/>
  <c r="EE50" i="7"/>
  <c r="EY49" i="7"/>
  <c r="EQ49" i="7"/>
  <c r="EI49" i="7"/>
  <c r="EU48" i="7"/>
  <c r="EM48" i="7"/>
  <c r="EE48" i="7"/>
  <c r="EY47" i="7"/>
  <c r="EQ47" i="7"/>
  <c r="EI47" i="7"/>
  <c r="EU46" i="7"/>
  <c r="EM46" i="7"/>
  <c r="EE46" i="7"/>
  <c r="EY45" i="7"/>
  <c r="EM45" i="7"/>
  <c r="EG45" i="7"/>
  <c r="EY44" i="7"/>
  <c r="ES44" i="7"/>
  <c r="EO44" i="7"/>
  <c r="EK44" i="7"/>
  <c r="EG44" i="7"/>
  <c r="EC44" i="7"/>
  <c r="FA43" i="7"/>
  <c r="EW43" i="7"/>
  <c r="ES43" i="7"/>
  <c r="EO43" i="7"/>
  <c r="EK43" i="7"/>
  <c r="EG43" i="7"/>
  <c r="EC43" i="7"/>
  <c r="FA42" i="7"/>
  <c r="EW42" i="7"/>
  <c r="ES42" i="7"/>
  <c r="EO42" i="7"/>
  <c r="EK42" i="7"/>
  <c r="EG42" i="7"/>
  <c r="EC42" i="7"/>
  <c r="FA41" i="7"/>
  <c r="EW41" i="7"/>
  <c r="ES41" i="7"/>
  <c r="EO41" i="7"/>
  <c r="EK41" i="7"/>
  <c r="EG41" i="7"/>
  <c r="EC41" i="7"/>
  <c r="FA40" i="7"/>
  <c r="EW40" i="7"/>
  <c r="ES40" i="7"/>
  <c r="EO40" i="7"/>
  <c r="EK40" i="7"/>
  <c r="EG40" i="7"/>
  <c r="EC40" i="7"/>
  <c r="FA39" i="7"/>
  <c r="EW39" i="7"/>
  <c r="ES39" i="7"/>
  <c r="EO39" i="7"/>
  <c r="EK39" i="7"/>
  <c r="EG39" i="7"/>
  <c r="EC39" i="7"/>
  <c r="FA38" i="7"/>
  <c r="EW38" i="7"/>
  <c r="ES38" i="7"/>
  <c r="EO38" i="7"/>
  <c r="EK38" i="7"/>
  <c r="EG38" i="7"/>
  <c r="EC38" i="7"/>
  <c r="FA37" i="7"/>
  <c r="EW37" i="7"/>
  <c r="ES37" i="7"/>
  <c r="EO37" i="7"/>
  <c r="EK37" i="7"/>
  <c r="EG37" i="7"/>
  <c r="EC37" i="7"/>
  <c r="FA36" i="7"/>
  <c r="EW36" i="7"/>
  <c r="ES36" i="7"/>
  <c r="EO36" i="7"/>
  <c r="EK36" i="7"/>
  <c r="EG36" i="7"/>
  <c r="EC36" i="7"/>
  <c r="FA35" i="7"/>
  <c r="EW35" i="7"/>
  <c r="ES35" i="7"/>
  <c r="EO35" i="7"/>
  <c r="EK35" i="7"/>
  <c r="EG35" i="7"/>
  <c r="EK67" i="7"/>
  <c r="EW66" i="7"/>
  <c r="EG66" i="7"/>
  <c r="EW65" i="7"/>
  <c r="EO65" i="7"/>
  <c r="EG65" i="7"/>
  <c r="FA64" i="7"/>
  <c r="ES64" i="7"/>
  <c r="EK64" i="7"/>
  <c r="EC64" i="7"/>
  <c r="EW63" i="7"/>
  <c r="EO63" i="7"/>
  <c r="EG63" i="7"/>
  <c r="FA62" i="7"/>
  <c r="ES62" i="7"/>
  <c r="EK62" i="7"/>
  <c r="EC62" i="7"/>
  <c r="EW61" i="7"/>
  <c r="EO61" i="7"/>
  <c r="EG61" i="7"/>
  <c r="FA60" i="7"/>
  <c r="ES60" i="7"/>
  <c r="EK60" i="7"/>
  <c r="EC60" i="7"/>
  <c r="EW59" i="7"/>
  <c r="EO59" i="7"/>
  <c r="EG59" i="7"/>
  <c r="FA58" i="7"/>
  <c r="ES58" i="7"/>
  <c r="EK58" i="7"/>
  <c r="EC58" i="7"/>
  <c r="EW57" i="7"/>
  <c r="EO57" i="7"/>
  <c r="EG57" i="7"/>
  <c r="FA56" i="7"/>
  <c r="ES56" i="7"/>
  <c r="EK56" i="7"/>
  <c r="EC56" i="7"/>
  <c r="EW55" i="7"/>
  <c r="EO55" i="7"/>
  <c r="EG55" i="7"/>
  <c r="FA54" i="7"/>
  <c r="ES54" i="7"/>
  <c r="EK54" i="7"/>
  <c r="EC54" i="7"/>
  <c r="EW53" i="7"/>
  <c r="EO53" i="7"/>
  <c r="EG53" i="7"/>
  <c r="FA52" i="7"/>
  <c r="ES52" i="7"/>
  <c r="EK52" i="7"/>
  <c r="EC52" i="7"/>
  <c r="EW51" i="7"/>
  <c r="EO51" i="7"/>
  <c r="EG51" i="7"/>
  <c r="FA50" i="7"/>
  <c r="ES50" i="7"/>
  <c r="EK50" i="7"/>
  <c r="EC50" i="7"/>
  <c r="EW49" i="7"/>
  <c r="EO49" i="7"/>
  <c r="EG49" i="7"/>
  <c r="FA48" i="7"/>
  <c r="ES48" i="7"/>
  <c r="EK48" i="7"/>
  <c r="EC48" i="7"/>
  <c r="EW47" i="7"/>
  <c r="EO47" i="7"/>
  <c r="EG47" i="7"/>
  <c r="FA46" i="7"/>
  <c r="ES46" i="7"/>
  <c r="EK46" i="7"/>
  <c r="EC46" i="7"/>
  <c r="EW45" i="7"/>
  <c r="EQ45" i="7"/>
  <c r="EK45" i="7"/>
  <c r="EF45" i="7"/>
  <c r="EW44" i="7"/>
  <c r="EF44" i="7"/>
  <c r="EF43" i="7"/>
  <c r="EF42" i="7"/>
  <c r="EF41" i="7"/>
  <c r="EF40" i="7"/>
  <c r="EF39" i="7"/>
  <c r="EF38" i="7"/>
  <c r="EF37" i="7"/>
  <c r="EF36" i="7"/>
  <c r="EF35" i="7"/>
  <c r="EF34" i="7"/>
  <c r="EF33" i="7"/>
  <c r="EF32" i="7"/>
  <c r="EF31" i="7"/>
  <c r="EF30" i="7"/>
  <c r="EF29" i="7"/>
  <c r="EF28" i="7"/>
  <c r="EF27" i="7"/>
  <c r="EF26" i="7"/>
  <c r="EF25" i="7"/>
  <c r="EF24" i="7"/>
  <c r="EF23" i="7"/>
  <c r="EF22" i="7"/>
  <c r="EF21" i="7"/>
  <c r="EF20" i="7"/>
  <c r="EG67" i="7"/>
  <c r="ES66" i="7"/>
  <c r="EC66" i="7"/>
  <c r="EU65" i="7"/>
  <c r="EM65" i="7"/>
  <c r="EE65" i="7"/>
  <c r="EY64" i="7"/>
  <c r="EQ64" i="7"/>
  <c r="EI64" i="7"/>
  <c r="EU63" i="7"/>
  <c r="EM63" i="7"/>
  <c r="EE63" i="7"/>
  <c r="EY62" i="7"/>
  <c r="EQ62" i="7"/>
  <c r="EI62" i="7"/>
  <c r="EU61" i="7"/>
  <c r="EM61" i="7"/>
  <c r="EE61" i="7"/>
  <c r="EY60" i="7"/>
  <c r="EQ60" i="7"/>
  <c r="EI60" i="7"/>
  <c r="EU59" i="7"/>
  <c r="EM59" i="7"/>
  <c r="EE59" i="7"/>
  <c r="EY58" i="7"/>
  <c r="EQ58" i="7"/>
  <c r="EI58" i="7"/>
  <c r="EU57" i="7"/>
  <c r="EM57" i="7"/>
  <c r="EE57" i="7"/>
  <c r="EY56" i="7"/>
  <c r="EQ56" i="7"/>
  <c r="EI56" i="7"/>
  <c r="EU55" i="7"/>
  <c r="EM55" i="7"/>
  <c r="EE55" i="7"/>
  <c r="EY54" i="7"/>
  <c r="EQ54" i="7"/>
  <c r="EI54" i="7"/>
  <c r="EU53" i="7"/>
  <c r="EM53" i="7"/>
  <c r="EE53" i="7"/>
  <c r="EY52" i="7"/>
  <c r="EQ52" i="7"/>
  <c r="EI52" i="7"/>
  <c r="EU51" i="7"/>
  <c r="EM51" i="7"/>
  <c r="EE51" i="7"/>
  <c r="EY50" i="7"/>
  <c r="EQ50" i="7"/>
  <c r="EI50" i="7"/>
  <c r="EU49" i="7"/>
  <c r="EM49" i="7"/>
  <c r="EE49" i="7"/>
  <c r="EY48" i="7"/>
  <c r="EQ48" i="7"/>
  <c r="EI48" i="7"/>
  <c r="EU47" i="7"/>
  <c r="EM47" i="7"/>
  <c r="EE47" i="7"/>
  <c r="EY46" i="7"/>
  <c r="EQ46" i="7"/>
  <c r="EI46" i="7"/>
  <c r="EU45" i="7"/>
  <c r="EO45" i="7"/>
  <c r="EE45" i="7"/>
  <c r="FA44" i="7"/>
  <c r="EQ44" i="7"/>
  <c r="EM44" i="7"/>
  <c r="EI44" i="7"/>
  <c r="EE44" i="7"/>
  <c r="EY43" i="7"/>
  <c r="EU43" i="7"/>
  <c r="EQ43" i="7"/>
  <c r="EM43" i="7"/>
  <c r="EI43" i="7"/>
  <c r="EE43" i="7"/>
  <c r="EY42" i="7"/>
  <c r="EU42" i="7"/>
  <c r="EQ42" i="7"/>
  <c r="EM42" i="7"/>
  <c r="EI42" i="7"/>
  <c r="EE42" i="7"/>
  <c r="EY41" i="7"/>
  <c r="EU41" i="7"/>
  <c r="EQ41" i="7"/>
  <c r="EM41" i="7"/>
  <c r="EI41" i="7"/>
  <c r="EE41" i="7"/>
  <c r="EY40" i="7"/>
  <c r="EU40" i="7"/>
  <c r="EQ40" i="7"/>
  <c r="EM40" i="7"/>
  <c r="EI40" i="7"/>
  <c r="EE40" i="7"/>
  <c r="EY39" i="7"/>
  <c r="EU39" i="7"/>
  <c r="EQ39" i="7"/>
  <c r="EM39" i="7"/>
  <c r="EI39" i="7"/>
  <c r="EE39" i="7"/>
  <c r="EY38" i="7"/>
  <c r="EU38" i="7"/>
  <c r="EQ38" i="7"/>
  <c r="EM38" i="7"/>
  <c r="EI38" i="7"/>
  <c r="EE38" i="7"/>
  <c r="EY37" i="7"/>
  <c r="EU37" i="7"/>
  <c r="EQ37" i="7"/>
  <c r="EM37" i="7"/>
  <c r="EI37" i="7"/>
  <c r="EE37" i="7"/>
  <c r="EY36" i="7"/>
  <c r="EU36" i="7"/>
  <c r="EQ36" i="7"/>
  <c r="EM36" i="7"/>
  <c r="EI36" i="7"/>
  <c r="EE36" i="7"/>
  <c r="EY35" i="7"/>
  <c r="EU35" i="7"/>
  <c r="EQ35" i="7"/>
  <c r="EM35" i="7"/>
  <c r="EI35" i="7"/>
  <c r="EE35" i="7"/>
  <c r="EC67" i="7"/>
  <c r="EO66" i="7"/>
  <c r="FA65" i="7"/>
  <c r="ES65" i="7"/>
  <c r="EK65" i="7"/>
  <c r="EC65" i="7"/>
  <c r="EW64" i="7"/>
  <c r="EO64" i="7"/>
  <c r="EG64" i="7"/>
  <c r="FA63" i="7"/>
  <c r="ES63" i="7"/>
  <c r="EK63" i="7"/>
  <c r="EC63" i="7"/>
  <c r="EW62" i="7"/>
  <c r="EO62" i="7"/>
  <c r="EG62" i="7"/>
  <c r="FA61" i="7"/>
  <c r="ES61" i="7"/>
  <c r="EK61" i="7"/>
  <c r="EC61" i="7"/>
  <c r="EW60" i="7"/>
  <c r="EO60" i="7"/>
  <c r="EG60" i="7"/>
  <c r="FA59" i="7"/>
  <c r="ES59" i="7"/>
  <c r="EK59" i="7"/>
  <c r="EC59" i="7"/>
  <c r="EW58" i="7"/>
  <c r="EO58" i="7"/>
  <c r="EG58" i="7"/>
  <c r="FA57" i="7"/>
  <c r="ES57" i="7"/>
  <c r="EK57" i="7"/>
  <c r="EC57" i="7"/>
  <c r="EW56" i="7"/>
  <c r="EO56" i="7"/>
  <c r="EG56" i="7"/>
  <c r="FA55" i="7"/>
  <c r="ES55" i="7"/>
  <c r="EK55" i="7"/>
  <c r="EC55" i="7"/>
  <c r="EW54" i="7"/>
  <c r="EO54" i="7"/>
  <c r="EG54" i="7"/>
  <c r="FA53" i="7"/>
  <c r="ES53" i="7"/>
  <c r="EK53" i="7"/>
  <c r="EC53" i="7"/>
  <c r="EW52" i="7"/>
  <c r="EO52" i="7"/>
  <c r="EG52" i="7"/>
  <c r="FA51" i="7"/>
  <c r="ES51" i="7"/>
  <c r="EK51" i="7"/>
  <c r="EC51" i="7"/>
  <c r="EW50" i="7"/>
  <c r="EO50" i="7"/>
  <c r="EG50" i="7"/>
  <c r="FA49" i="7"/>
  <c r="ES49" i="7"/>
  <c r="EK49" i="7"/>
  <c r="EC49" i="7"/>
  <c r="EW48" i="7"/>
  <c r="EO48" i="7"/>
  <c r="EG48" i="7"/>
  <c r="FA47" i="7"/>
  <c r="ES47" i="7"/>
  <c r="EK47" i="7"/>
  <c r="EC47" i="7"/>
  <c r="EW46" i="7"/>
  <c r="EO46" i="7"/>
  <c r="EG46" i="7"/>
  <c r="FA45" i="7"/>
  <c r="ES45" i="7"/>
  <c r="EI45" i="7"/>
  <c r="EC45" i="7"/>
  <c r="EU44" i="7"/>
  <c r="EH44" i="7"/>
  <c r="ED44" i="7"/>
  <c r="EH43" i="7"/>
  <c r="ED43" i="7"/>
  <c r="EH42" i="7"/>
  <c r="ED42" i="7"/>
  <c r="EH41" i="7"/>
  <c r="ED41" i="7"/>
  <c r="EH40" i="7"/>
  <c r="ED40" i="7"/>
  <c r="EH39" i="7"/>
  <c r="ED39" i="7"/>
  <c r="EH38" i="7"/>
  <c r="ED38" i="7"/>
  <c r="EH37" i="7"/>
  <c r="ED37" i="7"/>
  <c r="EH36" i="7"/>
  <c r="ED36" i="7"/>
  <c r="EH35" i="7"/>
  <c r="ED35" i="7"/>
  <c r="EH34" i="7"/>
  <c r="ED34" i="7"/>
  <c r="EH33" i="7"/>
  <c r="ED33" i="7"/>
  <c r="EH32" i="7"/>
  <c r="ED32" i="7"/>
  <c r="EH31" i="7"/>
  <c r="ED31" i="7"/>
  <c r="EH30" i="7"/>
  <c r="ED30" i="7"/>
  <c r="EH29" i="7"/>
  <c r="ED29" i="7"/>
  <c r="EH28" i="7"/>
  <c r="ED28" i="7"/>
  <c r="EH27" i="7"/>
  <c r="ED27" i="7"/>
  <c r="EH26" i="7"/>
  <c r="ED26" i="7"/>
  <c r="EH25" i="7"/>
  <c r="ED25" i="7"/>
  <c r="EH24" i="7"/>
  <c r="ED24" i="7"/>
  <c r="EH23" i="7"/>
  <c r="ED23" i="7"/>
  <c r="EH22" i="7"/>
  <c r="ED22" i="7"/>
  <c r="EH21" i="7"/>
  <c r="ED21" i="7"/>
  <c r="EH20" i="7"/>
  <c r="ED20" i="7"/>
  <c r="EH19" i="7"/>
  <c r="ED19" i="7"/>
  <c r="EH18" i="7"/>
  <c r="ED18" i="7"/>
  <c r="EH17" i="7"/>
  <c r="ED17" i="7"/>
  <c r="EH16" i="7"/>
  <c r="ED16" i="7"/>
  <c r="EH15" i="7"/>
  <c r="ED15" i="7"/>
  <c r="EH14" i="7"/>
  <c r="ED14" i="7"/>
  <c r="EH13" i="7"/>
  <c r="ED13" i="7"/>
  <c r="EH12" i="7"/>
  <c r="ED12" i="7"/>
  <c r="EH11" i="7"/>
  <c r="ED11" i="7"/>
  <c r="EH10" i="7"/>
  <c r="ED10" i="7"/>
  <c r="EH9" i="7"/>
  <c r="ED9" i="7"/>
  <c r="EH8" i="7"/>
  <c r="ED8" i="7"/>
  <c r="EH7" i="7"/>
  <c r="EC35" i="7"/>
  <c r="EW34" i="7"/>
  <c r="EO34" i="7"/>
  <c r="EG34" i="7"/>
  <c r="FA33" i="7"/>
  <c r="ES33" i="7"/>
  <c r="EK33" i="7"/>
  <c r="EC33" i="7"/>
  <c r="EW32" i="7"/>
  <c r="EO32" i="7"/>
  <c r="EG32" i="7"/>
  <c r="FA31" i="7"/>
  <c r="ES31" i="7"/>
  <c r="EK31" i="7"/>
  <c r="EC31" i="7"/>
  <c r="EW30" i="7"/>
  <c r="EO30" i="7"/>
  <c r="EG30" i="7"/>
  <c r="FA29" i="7"/>
  <c r="ES29" i="7"/>
  <c r="EK29" i="7"/>
  <c r="EC29" i="7"/>
  <c r="EW28" i="7"/>
  <c r="EO28" i="7"/>
  <c r="EG28" i="7"/>
  <c r="FA27" i="7"/>
  <c r="ES27" i="7"/>
  <c r="EK27" i="7"/>
  <c r="EC27" i="7"/>
  <c r="EW26" i="7"/>
  <c r="EO26" i="7"/>
  <c r="EG26" i="7"/>
  <c r="FA25" i="7"/>
  <c r="ES25" i="7"/>
  <c r="EK25" i="7"/>
  <c r="EC25" i="7"/>
  <c r="EW24" i="7"/>
  <c r="EO24" i="7"/>
  <c r="EG24" i="7"/>
  <c r="FA23" i="7"/>
  <c r="ES23" i="7"/>
  <c r="EK23" i="7"/>
  <c r="EC23" i="7"/>
  <c r="EW22" i="7"/>
  <c r="EO22" i="7"/>
  <c r="EG22" i="7"/>
  <c r="FA21" i="7"/>
  <c r="ES21" i="7"/>
  <c r="EK21" i="7"/>
  <c r="EC21" i="7"/>
  <c r="EW20" i="7"/>
  <c r="EO20" i="7"/>
  <c r="EG20" i="7"/>
  <c r="EW19" i="7"/>
  <c r="EM19" i="7"/>
  <c r="EG19" i="7"/>
  <c r="EY18" i="7"/>
  <c r="ES18" i="7"/>
  <c r="EI18" i="7"/>
  <c r="EC18" i="7"/>
  <c r="EU17" i="7"/>
  <c r="EO17" i="7"/>
  <c r="EE17" i="7"/>
  <c r="FA16" i="7"/>
  <c r="EQ16" i="7"/>
  <c r="EK16" i="7"/>
  <c r="EF16" i="7"/>
  <c r="EW15" i="7"/>
  <c r="EM15" i="7"/>
  <c r="EG15" i="7"/>
  <c r="EY14" i="7"/>
  <c r="ES14" i="7"/>
  <c r="EI14" i="7"/>
  <c r="EC14" i="7"/>
  <c r="EU13" i="7"/>
  <c r="EO13" i="7"/>
  <c r="EE13" i="7"/>
  <c r="FA12" i="7"/>
  <c r="EQ12" i="7"/>
  <c r="EK12" i="7"/>
  <c r="EF12" i="7"/>
  <c r="EW11" i="7"/>
  <c r="EM11" i="7"/>
  <c r="EG11" i="7"/>
  <c r="EY10" i="7"/>
  <c r="ES10" i="7"/>
  <c r="EI10" i="7"/>
  <c r="EC10" i="7"/>
  <c r="EU9" i="7"/>
  <c r="EO9" i="7"/>
  <c r="EE9" i="7"/>
  <c r="FA8" i="7"/>
  <c r="EQ8" i="7"/>
  <c r="EK8" i="7"/>
  <c r="EF8" i="7"/>
  <c r="EW7" i="7"/>
  <c r="EM7" i="7"/>
  <c r="EG7" i="7"/>
  <c r="EC7" i="7"/>
  <c r="FA6" i="7"/>
  <c r="EW6" i="7"/>
  <c r="ES6" i="7"/>
  <c r="EO6" i="7"/>
  <c r="EK6" i="7"/>
  <c r="EG6" i="7"/>
  <c r="EC6" i="7"/>
  <c r="FA5" i="7"/>
  <c r="EW5" i="7"/>
  <c r="ES5" i="7"/>
  <c r="EO5" i="7"/>
  <c r="EK5" i="7"/>
  <c r="EG5" i="7"/>
  <c r="EC5" i="7"/>
  <c r="FA4" i="7"/>
  <c r="EW4" i="7"/>
  <c r="ES4" i="7"/>
  <c r="EO4" i="7"/>
  <c r="EK4" i="7"/>
  <c r="EG4" i="7"/>
  <c r="EC4" i="7"/>
  <c r="EC178" i="7"/>
  <c r="FA180" i="7"/>
  <c r="EW181" i="7"/>
  <c r="ES182" i="7"/>
  <c r="EO183" i="7"/>
  <c r="ES184" i="7"/>
  <c r="EO185" i="7"/>
  <c r="EK186" i="7"/>
  <c r="EG187" i="7"/>
  <c r="EC188" i="7"/>
  <c r="FA190" i="7"/>
  <c r="EW191" i="7"/>
  <c r="FA192" i="7"/>
  <c r="EW193" i="7"/>
  <c r="ES194" i="7"/>
  <c r="EU34" i="7"/>
  <c r="EM34" i="7"/>
  <c r="EE34" i="7"/>
  <c r="EY33" i="7"/>
  <c r="EQ33" i="7"/>
  <c r="EI33" i="7"/>
  <c r="EU32" i="7"/>
  <c r="EM32" i="7"/>
  <c r="EE32" i="7"/>
  <c r="EY31" i="7"/>
  <c r="EQ31" i="7"/>
  <c r="EI31" i="7"/>
  <c r="EU30" i="7"/>
  <c r="EM30" i="7"/>
  <c r="EE30" i="7"/>
  <c r="EY29" i="7"/>
  <c r="EQ29" i="7"/>
  <c r="EI29" i="7"/>
  <c r="EU28" i="7"/>
  <c r="EM28" i="7"/>
  <c r="EE28" i="7"/>
  <c r="EY27" i="7"/>
  <c r="EQ27" i="7"/>
  <c r="EI27" i="7"/>
  <c r="EU26" i="7"/>
  <c r="EM26" i="7"/>
  <c r="EE26" i="7"/>
  <c r="EY25" i="7"/>
  <c r="EQ25" i="7"/>
  <c r="EI25" i="7"/>
  <c r="EU24" i="7"/>
  <c r="EM24" i="7"/>
  <c r="EE24" i="7"/>
  <c r="EY23" i="7"/>
  <c r="EQ23" i="7"/>
  <c r="EI23" i="7"/>
  <c r="EU22" i="7"/>
  <c r="EM22" i="7"/>
  <c r="EE22" i="7"/>
  <c r="EY21" i="7"/>
  <c r="EQ21" i="7"/>
  <c r="EI21" i="7"/>
  <c r="EU20" i="7"/>
  <c r="EM20" i="7"/>
  <c r="EE20" i="7"/>
  <c r="FA19" i="7"/>
  <c r="EQ19" i="7"/>
  <c r="EK19" i="7"/>
  <c r="EF19" i="7"/>
  <c r="EW18" i="7"/>
  <c r="EM18" i="7"/>
  <c r="EG18" i="7"/>
  <c r="EY17" i="7"/>
  <c r="ES17" i="7"/>
  <c r="EI17" i="7"/>
  <c r="EC17" i="7"/>
  <c r="EU16" i="7"/>
  <c r="EO16" i="7"/>
  <c r="EE16" i="7"/>
  <c r="FA15" i="7"/>
  <c r="EQ15" i="7"/>
  <c r="EK15" i="7"/>
  <c r="EF15" i="7"/>
  <c r="EW14" i="7"/>
  <c r="EM14" i="7"/>
  <c r="EG14" i="7"/>
  <c r="EY13" i="7"/>
  <c r="ES13" i="7"/>
  <c r="EI13" i="7"/>
  <c r="EC13" i="7"/>
  <c r="EU12" i="7"/>
  <c r="EO12" i="7"/>
  <c r="EE12" i="7"/>
  <c r="FA11" i="7"/>
  <c r="EQ11" i="7"/>
  <c r="EK11" i="7"/>
  <c r="EF11" i="7"/>
  <c r="EW10" i="7"/>
  <c r="EM10" i="7"/>
  <c r="EG10" i="7"/>
  <c r="EY9" i="7"/>
  <c r="ES9" i="7"/>
  <c r="EI9" i="7"/>
  <c r="EC9" i="7"/>
  <c r="EU8" i="7"/>
  <c r="EO8" i="7"/>
  <c r="EE8" i="7"/>
  <c r="FA7" i="7"/>
  <c r="EQ7" i="7"/>
  <c r="EK7" i="7"/>
  <c r="EF7" i="7"/>
  <c r="EF6" i="7"/>
  <c r="EF5" i="7"/>
  <c r="EF4" i="7"/>
  <c r="FA178" i="7"/>
  <c r="EW179" i="7"/>
  <c r="ES180" i="7"/>
  <c r="EO181" i="7"/>
  <c r="EK182" i="7"/>
  <c r="EG183" i="7"/>
  <c r="EK184" i="7"/>
  <c r="EG185" i="7"/>
  <c r="EC186" i="7"/>
  <c r="FA188" i="7"/>
  <c r="EW189" i="7"/>
  <c r="ES190" i="7"/>
  <c r="EO191" i="7"/>
  <c r="ES192" i="7"/>
  <c r="EO193" i="7"/>
  <c r="EK194" i="7"/>
  <c r="EY3" i="7"/>
  <c r="FA3" i="7"/>
  <c r="EV3" i="7"/>
  <c r="FA34" i="7"/>
  <c r="ES34" i="7"/>
  <c r="EK34" i="7"/>
  <c r="EC34" i="7"/>
  <c r="EW33" i="7"/>
  <c r="EO33" i="7"/>
  <c r="EG33" i="7"/>
  <c r="FA32" i="7"/>
  <c r="ES32" i="7"/>
  <c r="EK32" i="7"/>
  <c r="EC32" i="7"/>
  <c r="EW31" i="7"/>
  <c r="EO31" i="7"/>
  <c r="EG31" i="7"/>
  <c r="FA30" i="7"/>
  <c r="ES30" i="7"/>
  <c r="EK30" i="7"/>
  <c r="EC30" i="7"/>
  <c r="EW29" i="7"/>
  <c r="EO29" i="7"/>
  <c r="EG29" i="7"/>
  <c r="FA28" i="7"/>
  <c r="ES28" i="7"/>
  <c r="EK28" i="7"/>
  <c r="EC28" i="7"/>
  <c r="EW27" i="7"/>
  <c r="EO27" i="7"/>
  <c r="EG27" i="7"/>
  <c r="FA26" i="7"/>
  <c r="ES26" i="7"/>
  <c r="EK26" i="7"/>
  <c r="EC26" i="7"/>
  <c r="EW25" i="7"/>
  <c r="EO25" i="7"/>
  <c r="EG25" i="7"/>
  <c r="FA24" i="7"/>
  <c r="ES24" i="7"/>
  <c r="EK24" i="7"/>
  <c r="EC24" i="7"/>
  <c r="EW23" i="7"/>
  <c r="EO23" i="7"/>
  <c r="EG23" i="7"/>
  <c r="FA22" i="7"/>
  <c r="ES22" i="7"/>
  <c r="EK22" i="7"/>
  <c r="EC22" i="7"/>
  <c r="EW21" i="7"/>
  <c r="EO21" i="7"/>
  <c r="EG21" i="7"/>
  <c r="FA20" i="7"/>
  <c r="ES20" i="7"/>
  <c r="EK20" i="7"/>
  <c r="EC20" i="7"/>
  <c r="EU19" i="7"/>
  <c r="EO19" i="7"/>
  <c r="EE19" i="7"/>
  <c r="FA18" i="7"/>
  <c r="EQ18" i="7"/>
  <c r="EK18" i="7"/>
  <c r="EF18" i="7"/>
  <c r="EW17" i="7"/>
  <c r="EM17" i="7"/>
  <c r="EG17" i="7"/>
  <c r="EY16" i="7"/>
  <c r="ES16" i="7"/>
  <c r="EI16" i="7"/>
  <c r="EC16" i="7"/>
  <c r="EU15" i="7"/>
  <c r="EO15" i="7"/>
  <c r="EE15" i="7"/>
  <c r="FA14" i="7"/>
  <c r="EQ14" i="7"/>
  <c r="EK14" i="7"/>
  <c r="EF14" i="7"/>
  <c r="EW13" i="7"/>
  <c r="EM13" i="7"/>
  <c r="EG13" i="7"/>
  <c r="EY12" i="7"/>
  <c r="ES12" i="7"/>
  <c r="EI12" i="7"/>
  <c r="EC12" i="7"/>
  <c r="EU11" i="7"/>
  <c r="EO11" i="7"/>
  <c r="EE11" i="7"/>
  <c r="FA10" i="7"/>
  <c r="EQ10" i="7"/>
  <c r="EK10" i="7"/>
  <c r="EF10" i="7"/>
  <c r="EW9" i="7"/>
  <c r="EM9" i="7"/>
  <c r="EG9" i="7"/>
  <c r="EY8" i="7"/>
  <c r="ES8" i="7"/>
  <c r="EI8" i="7"/>
  <c r="EC8" i="7"/>
  <c r="EU7" i="7"/>
  <c r="EO7" i="7"/>
  <c r="EE7" i="7"/>
  <c r="EY6" i="7"/>
  <c r="EU6" i="7"/>
  <c r="EQ6" i="7"/>
  <c r="EM6" i="7"/>
  <c r="EI6" i="7"/>
  <c r="EE6" i="7"/>
  <c r="EY5" i="7"/>
  <c r="EU5" i="7"/>
  <c r="EQ5" i="7"/>
  <c r="EM5" i="7"/>
  <c r="EI5" i="7"/>
  <c r="EE5" i="7"/>
  <c r="EY4" i="7"/>
  <c r="EU4" i="7"/>
  <c r="EQ4" i="7"/>
  <c r="EM4" i="7"/>
  <c r="EI4" i="7"/>
  <c r="EE4" i="7"/>
  <c r="ES178" i="7"/>
  <c r="EO179" i="7"/>
  <c r="EK180" i="7"/>
  <c r="EG181" i="7"/>
  <c r="EC182" i="7"/>
  <c r="EC184" i="7"/>
  <c r="FA186" i="7"/>
  <c r="EW187" i="7"/>
  <c r="ES188" i="7"/>
  <c r="EO189" i="7"/>
  <c r="EK190" i="7"/>
  <c r="EG191" i="7"/>
  <c r="EK192" i="7"/>
  <c r="EG193" i="7"/>
  <c r="EC194" i="7"/>
  <c r="EY34" i="7"/>
  <c r="EQ34" i="7"/>
  <c r="EI34" i="7"/>
  <c r="EU33" i="7"/>
  <c r="EM33" i="7"/>
  <c r="EE33" i="7"/>
  <c r="EY32" i="7"/>
  <c r="EQ32" i="7"/>
  <c r="EI32" i="7"/>
  <c r="EU31" i="7"/>
  <c r="EM31" i="7"/>
  <c r="EE31" i="7"/>
  <c r="EY30" i="7"/>
  <c r="EQ30" i="7"/>
  <c r="EI30" i="7"/>
  <c r="EU29" i="7"/>
  <c r="EM29" i="7"/>
  <c r="EE29" i="7"/>
  <c r="EY28" i="7"/>
  <c r="EQ28" i="7"/>
  <c r="EI28" i="7"/>
  <c r="EU27" i="7"/>
  <c r="EM27" i="7"/>
  <c r="EE27" i="7"/>
  <c r="EY26" i="7"/>
  <c r="EQ26" i="7"/>
  <c r="EI26" i="7"/>
  <c r="EU25" i="7"/>
  <c r="EM25" i="7"/>
  <c r="EE25" i="7"/>
  <c r="EY24" i="7"/>
  <c r="EQ24" i="7"/>
  <c r="EI24" i="7"/>
  <c r="EU23" i="7"/>
  <c r="EM23" i="7"/>
  <c r="EE23" i="7"/>
  <c r="EY22" i="7"/>
  <c r="EQ22" i="7"/>
  <c r="EI22" i="7"/>
  <c r="EU21" i="7"/>
  <c r="EM21" i="7"/>
  <c r="EE21" i="7"/>
  <c r="EY20" i="7"/>
  <c r="EQ20" i="7"/>
  <c r="EI20" i="7"/>
  <c r="EY19" i="7"/>
  <c r="ES19" i="7"/>
  <c r="EI19" i="7"/>
  <c r="EC19" i="7"/>
  <c r="EU18" i="7"/>
  <c r="EO18" i="7"/>
  <c r="EE18" i="7"/>
  <c r="FA17" i="7"/>
  <c r="EQ17" i="7"/>
  <c r="EK17" i="7"/>
  <c r="EF17" i="7"/>
  <c r="EW16" i="7"/>
  <c r="EM16" i="7"/>
  <c r="EG16" i="7"/>
  <c r="EY15" i="7"/>
  <c r="ES15" i="7"/>
  <c r="EI15" i="7"/>
  <c r="EC15" i="7"/>
  <c r="EU14" i="7"/>
  <c r="EO14" i="7"/>
  <c r="EE14" i="7"/>
  <c r="FA13" i="7"/>
  <c r="EQ13" i="7"/>
  <c r="EK13" i="7"/>
  <c r="EF13" i="7"/>
  <c r="EW12" i="7"/>
  <c r="EM12" i="7"/>
  <c r="EG12" i="7"/>
  <c r="EY11" i="7"/>
  <c r="ES11" i="7"/>
  <c r="EI11" i="7"/>
  <c r="EC11" i="7"/>
  <c r="EU10" i="7"/>
  <c r="EO10" i="7"/>
  <c r="EE10" i="7"/>
  <c r="FA9" i="7"/>
  <c r="EQ9" i="7"/>
  <c r="EK9" i="7"/>
  <c r="EF9" i="7"/>
  <c r="EW8" i="7"/>
  <c r="EM8" i="7"/>
  <c r="EG8" i="7"/>
  <c r="EY7" i="7"/>
  <c r="ES7" i="7"/>
  <c r="EI7" i="7"/>
  <c r="ED7" i="7"/>
  <c r="EH6" i="7"/>
  <c r="ED6" i="7"/>
  <c r="EH5" i="7"/>
  <c r="ED5" i="7"/>
  <c r="EH4" i="7"/>
  <c r="ED4" i="7"/>
  <c r="EK178" i="7"/>
  <c r="EG179" i="7"/>
  <c r="EC180" i="7"/>
  <c r="FA182" i="7"/>
  <c r="EW183" i="7"/>
  <c r="FA184" i="7"/>
  <c r="EW185" i="7"/>
  <c r="ES186" i="7"/>
  <c r="EO187" i="7"/>
  <c r="EK188" i="7"/>
  <c r="EG189" i="7"/>
  <c r="EC190" i="7"/>
  <c r="EC192" i="7"/>
  <c r="FA194" i="7"/>
  <c r="K163" i="3"/>
  <c r="K98" i="3"/>
  <c r="J161" i="3"/>
  <c r="J154" i="3"/>
  <c r="J158" i="3"/>
  <c r="EI3" i="7"/>
  <c r="EU3" i="7"/>
  <c r="EG3" i="7"/>
  <c r="EN16" i="7"/>
  <c r="K166" i="3"/>
  <c r="J19" i="3"/>
  <c r="K41" i="3"/>
  <c r="K184" i="3"/>
  <c r="J119" i="3"/>
  <c r="J20" i="3"/>
  <c r="K146" i="3"/>
  <c r="K28" i="3"/>
  <c r="J92" i="3"/>
  <c r="G118" i="3"/>
  <c r="H118" i="3" s="1"/>
  <c r="G9" i="3"/>
  <c r="H9" i="3" s="1"/>
  <c r="G57" i="3"/>
  <c r="H57" i="3" s="1"/>
  <c r="G142" i="3"/>
  <c r="H142" i="3" s="1"/>
  <c r="G135" i="3"/>
  <c r="H135" i="3" s="1"/>
  <c r="G80" i="3"/>
  <c r="H80" i="3" s="1"/>
  <c r="G147" i="3"/>
  <c r="H147" i="3" s="1"/>
  <c r="G41" i="3"/>
  <c r="H41" i="3" s="1"/>
  <c r="G76" i="3"/>
  <c r="H76" i="3" s="1"/>
  <c r="G130" i="3"/>
  <c r="H130" i="3" s="1"/>
  <c r="G177" i="3"/>
  <c r="H177" i="3" s="1"/>
  <c r="BG14" i="7"/>
  <c r="BG10" i="7"/>
  <c r="BG12" i="7"/>
  <c r="L47" i="2"/>
  <c r="G150" i="2"/>
  <c r="G28" i="2"/>
  <c r="G36" i="2"/>
  <c r="G52" i="2"/>
  <c r="G43" i="2"/>
  <c r="H74" i="2"/>
  <c r="EZ191" i="7"/>
  <c r="EZ190" i="7"/>
  <c r="EZ194" i="7"/>
  <c r="EZ192" i="7"/>
  <c r="EZ193" i="7"/>
  <c r="EZ186" i="7"/>
  <c r="EZ185" i="7"/>
  <c r="EZ184" i="7"/>
  <c r="EZ177" i="7"/>
  <c r="EZ189" i="7"/>
  <c r="EZ183" i="7"/>
  <c r="EZ182" i="7"/>
  <c r="EZ187" i="7"/>
  <c r="EZ181" i="7"/>
  <c r="EZ180" i="7"/>
  <c r="EZ188" i="7"/>
  <c r="EZ179" i="7"/>
  <c r="EZ178" i="7"/>
  <c r="EZ176" i="7"/>
  <c r="EZ175" i="7"/>
  <c r="EZ174" i="7"/>
  <c r="EZ173" i="7"/>
  <c r="EZ172" i="7"/>
  <c r="EZ171" i="7"/>
  <c r="EZ170" i="7"/>
  <c r="EZ169" i="7"/>
  <c r="EZ168" i="7"/>
  <c r="EZ167" i="7"/>
  <c r="EZ166" i="7"/>
  <c r="EZ165" i="7"/>
  <c r="EZ164" i="7"/>
  <c r="EZ163" i="7"/>
  <c r="EZ162" i="7"/>
  <c r="EZ161" i="7"/>
  <c r="EZ160" i="7"/>
  <c r="EZ159" i="7"/>
  <c r="EZ158" i="7"/>
  <c r="EZ157" i="7"/>
  <c r="EZ156" i="7"/>
  <c r="EZ155" i="7"/>
  <c r="EZ154" i="7"/>
  <c r="EZ153" i="7"/>
  <c r="EZ152" i="7"/>
  <c r="EZ151" i="7"/>
  <c r="EZ150" i="7"/>
  <c r="EZ149" i="7"/>
  <c r="EZ148" i="7"/>
  <c r="EZ147" i="7"/>
  <c r="EZ144" i="7"/>
  <c r="EZ140" i="7"/>
  <c r="EZ143" i="7"/>
  <c r="EZ146" i="7"/>
  <c r="EZ142" i="7"/>
  <c r="EZ145" i="7"/>
  <c r="EZ141" i="7"/>
  <c r="EZ139" i="7"/>
  <c r="EZ138" i="7"/>
  <c r="EZ137" i="7"/>
  <c r="EZ136" i="7"/>
  <c r="EZ135" i="7"/>
  <c r="EZ134" i="7"/>
  <c r="EZ133" i="7"/>
  <c r="EZ132" i="7"/>
  <c r="EZ131" i="7"/>
  <c r="EZ130" i="7"/>
  <c r="EZ129" i="7"/>
  <c r="EZ128" i="7"/>
  <c r="EZ127" i="7"/>
  <c r="EZ126" i="7"/>
  <c r="EZ125" i="7"/>
  <c r="EZ124" i="7"/>
  <c r="EZ123" i="7"/>
  <c r="EZ122" i="7"/>
  <c r="EZ121" i="7"/>
  <c r="EZ120" i="7"/>
  <c r="EZ119" i="7"/>
  <c r="EZ118" i="7"/>
  <c r="EZ117" i="7"/>
  <c r="EZ116" i="7"/>
  <c r="EZ115" i="7"/>
  <c r="EZ114" i="7"/>
  <c r="EZ113" i="7"/>
  <c r="EZ112" i="7"/>
  <c r="EZ111" i="7"/>
  <c r="EZ110" i="7"/>
  <c r="EZ108" i="7"/>
  <c r="EZ107" i="7"/>
  <c r="EZ106" i="7"/>
  <c r="EZ105" i="7"/>
  <c r="EZ104" i="7"/>
  <c r="EZ103" i="7"/>
  <c r="EZ102" i="7"/>
  <c r="EZ101" i="7"/>
  <c r="EZ100" i="7"/>
  <c r="EZ99" i="7"/>
  <c r="EZ98" i="7"/>
  <c r="EZ97" i="7"/>
  <c r="EZ96" i="7"/>
  <c r="EZ95" i="7"/>
  <c r="EZ94" i="7"/>
  <c r="EZ93" i="7"/>
  <c r="EZ92" i="7"/>
  <c r="EZ91" i="7"/>
  <c r="EZ90" i="7"/>
  <c r="EZ109" i="7"/>
  <c r="EZ86" i="7"/>
  <c r="EZ82" i="7"/>
  <c r="EZ78" i="7"/>
  <c r="EZ89" i="7"/>
  <c r="EZ85" i="7"/>
  <c r="EZ81" i="7"/>
  <c r="EZ88" i="7"/>
  <c r="EZ84" i="7"/>
  <c r="EZ80" i="7"/>
  <c r="EZ77" i="7"/>
  <c r="EZ76" i="7"/>
  <c r="EZ75" i="7"/>
  <c r="EZ74" i="7"/>
  <c r="EZ73" i="7"/>
  <c r="EZ72" i="7"/>
  <c r="EZ71" i="7"/>
  <c r="EZ70" i="7"/>
  <c r="EZ69" i="7"/>
  <c r="EZ68" i="7"/>
  <c r="EZ67" i="7"/>
  <c r="EZ66" i="7"/>
  <c r="EZ65" i="7"/>
  <c r="EZ64" i="7"/>
  <c r="EZ63" i="7"/>
  <c r="EZ62" i="7"/>
  <c r="EZ61" i="7"/>
  <c r="EZ60" i="7"/>
  <c r="EZ59" i="7"/>
  <c r="EZ58" i="7"/>
  <c r="EZ57" i="7"/>
  <c r="EZ56" i="7"/>
  <c r="EZ55" i="7"/>
  <c r="EZ54" i="7"/>
  <c r="EZ53" i="7"/>
  <c r="EZ52" i="7"/>
  <c r="EZ51" i="7"/>
  <c r="EZ50" i="7"/>
  <c r="EZ49" i="7"/>
  <c r="EZ48" i="7"/>
  <c r="EZ47" i="7"/>
  <c r="EZ46" i="7"/>
  <c r="EZ45" i="7"/>
  <c r="EZ87" i="7"/>
  <c r="EZ83" i="7"/>
  <c r="EZ79" i="7"/>
  <c r="EZ43" i="7"/>
  <c r="EZ42" i="7"/>
  <c r="EZ41" i="7"/>
  <c r="EZ40" i="7"/>
  <c r="EZ39" i="7"/>
  <c r="EZ38" i="7"/>
  <c r="EZ37" i="7"/>
  <c r="EZ36" i="7"/>
  <c r="EZ35" i="7"/>
  <c r="EZ34" i="7"/>
  <c r="EZ33" i="7"/>
  <c r="EZ32" i="7"/>
  <c r="EZ31" i="7"/>
  <c r="EZ30" i="7"/>
  <c r="EZ29" i="7"/>
  <c r="EZ28" i="7"/>
  <c r="EZ27" i="7"/>
  <c r="EZ26" i="7"/>
  <c r="EZ25" i="7"/>
  <c r="EZ24" i="7"/>
  <c r="EZ23" i="7"/>
  <c r="EZ22" i="7"/>
  <c r="EZ21" i="7"/>
  <c r="EZ20" i="7"/>
  <c r="EZ44" i="7"/>
  <c r="N113" i="2"/>
  <c r="M124" i="2"/>
  <c r="T115" i="2"/>
  <c r="M110" i="2"/>
  <c r="M98" i="2"/>
  <c r="G139" i="2"/>
  <c r="M130" i="2"/>
  <c r="V129" i="2"/>
  <c r="M97" i="2"/>
  <c r="N137" i="2"/>
  <c r="V128" i="2"/>
  <c r="G104" i="2"/>
  <c r="M146" i="2"/>
  <c r="N134" i="2"/>
  <c r="G124" i="2"/>
  <c r="F113" i="2"/>
  <c r="G91" i="2"/>
  <c r="W102" i="2"/>
  <c r="G80" i="2"/>
  <c r="G106" i="2"/>
  <c r="N85" i="2"/>
  <c r="M135" i="2"/>
  <c r="K102" i="2"/>
  <c r="H88" i="2"/>
  <c r="L83" i="2"/>
  <c r="G126" i="2"/>
  <c r="M113" i="2"/>
  <c r="W137" i="2"/>
  <c r="Q113" i="2"/>
  <c r="W106" i="2"/>
  <c r="M81" i="2"/>
  <c r="W133" i="2"/>
  <c r="M87" i="2"/>
  <c r="V115" i="2"/>
  <c r="W142" i="2"/>
  <c r="N120" i="2"/>
  <c r="V83" i="2"/>
  <c r="N88" i="2"/>
  <c r="U84" i="2"/>
  <c r="G127" i="2"/>
  <c r="Q116" i="2"/>
  <c r="U90" i="2"/>
  <c r="L122" i="2"/>
  <c r="K91" i="2"/>
  <c r="N106" i="2"/>
  <c r="W93" i="2"/>
  <c r="V135" i="2"/>
  <c r="L107" i="2"/>
  <c r="N110" i="2"/>
  <c r="H85" i="2"/>
  <c r="H138" i="2"/>
  <c r="L142" i="2"/>
  <c r="R95" i="2"/>
  <c r="K93" i="2"/>
  <c r="H137" i="2"/>
  <c r="U143" i="2"/>
  <c r="K96" i="2"/>
  <c r="H141" i="2"/>
  <c r="K138" i="2"/>
  <c r="K137" i="2"/>
  <c r="J112" i="2"/>
  <c r="U124" i="2"/>
  <c r="H82" i="2"/>
  <c r="H83" i="2"/>
  <c r="R86" i="2"/>
  <c r="J94" i="2"/>
  <c r="U96" i="2"/>
  <c r="R108" i="2"/>
  <c r="H112" i="2"/>
  <c r="H117" i="2"/>
  <c r="T117" i="2"/>
  <c r="R126" i="2"/>
  <c r="L127" i="2"/>
  <c r="R133" i="2"/>
  <c r="EN7" i="7"/>
  <c r="EB8" i="7"/>
  <c r="EA9" i="7"/>
  <c r="EV9" i="7"/>
  <c r="EZ10" i="7"/>
  <c r="EN11" i="7"/>
  <c r="EB12" i="7"/>
  <c r="EA13" i="7"/>
  <c r="EV13" i="7"/>
  <c r="EZ14" i="7"/>
  <c r="EN15" i="7"/>
  <c r="EB16" i="7"/>
  <c r="EA17" i="7"/>
  <c r="EV17" i="7"/>
  <c r="EZ18" i="7"/>
  <c r="EN19" i="7"/>
  <c r="EB20" i="7"/>
  <c r="EA22" i="7"/>
  <c r="EA24" i="7"/>
  <c r="EA26" i="7"/>
  <c r="EA28" i="7"/>
  <c r="EA30" i="7"/>
  <c r="EA32" i="7"/>
  <c r="EA34" i="7"/>
  <c r="BF14" i="7"/>
  <c r="BI14" i="7" s="1"/>
  <c r="BG8" i="7"/>
  <c r="EA4" i="7"/>
  <c r="EA5" i="7"/>
  <c r="EA6" i="7"/>
  <c r="EA7" i="7"/>
  <c r="EZ7" i="7"/>
  <c r="EN8" i="7"/>
  <c r="EB9" i="7"/>
  <c r="EA10" i="7"/>
  <c r="EV10" i="7"/>
  <c r="EZ11" i="7"/>
  <c r="EN12" i="7"/>
  <c r="EB13" i="7"/>
  <c r="EA14" i="7"/>
  <c r="EV14" i="7"/>
  <c r="EZ15" i="7"/>
  <c r="EB17" i="7"/>
  <c r="EA18" i="7"/>
  <c r="EZ19" i="7"/>
  <c r="EN192" i="7"/>
  <c r="EN189" i="7"/>
  <c r="EN186" i="7"/>
  <c r="EN182" i="7"/>
  <c r="EN181" i="7"/>
  <c r="EN194" i="7"/>
  <c r="EN193" i="7"/>
  <c r="EN191" i="7"/>
  <c r="EN187" i="7"/>
  <c r="EN180" i="7"/>
  <c r="EN179" i="7"/>
  <c r="EN185" i="7"/>
  <c r="EN178" i="7"/>
  <c r="EN190" i="7"/>
  <c r="EN188" i="7"/>
  <c r="EN184" i="7"/>
  <c r="EN183" i="7"/>
  <c r="EN177" i="7"/>
  <c r="EN176" i="7"/>
  <c r="EN175" i="7"/>
  <c r="EN174" i="7"/>
  <c r="EN173" i="7"/>
  <c r="EN172" i="7"/>
  <c r="EN171" i="7"/>
  <c r="EN170" i="7"/>
  <c r="EN169" i="7"/>
  <c r="EN168" i="7"/>
  <c r="EN167" i="7"/>
  <c r="EN166" i="7"/>
  <c r="EN165" i="7"/>
  <c r="EN164" i="7"/>
  <c r="EN163" i="7"/>
  <c r="EN162" i="7"/>
  <c r="EN161" i="7"/>
  <c r="EN160" i="7"/>
  <c r="EN159" i="7"/>
  <c r="EN158" i="7"/>
  <c r="EN157" i="7"/>
  <c r="EN156" i="7"/>
  <c r="EN155" i="7"/>
  <c r="EN154" i="7"/>
  <c r="EN153" i="7"/>
  <c r="EN152" i="7"/>
  <c r="EN151" i="7"/>
  <c r="EN150" i="7"/>
  <c r="EN149" i="7"/>
  <c r="EN148" i="7"/>
  <c r="EN147" i="7"/>
  <c r="EN145" i="7"/>
  <c r="EN141" i="7"/>
  <c r="EN144" i="7"/>
  <c r="EN140" i="7"/>
  <c r="EN143" i="7"/>
  <c r="EN146" i="7"/>
  <c r="EN142" i="7"/>
  <c r="EN139" i="7"/>
  <c r="EN138" i="7"/>
  <c r="EN137" i="7"/>
  <c r="EN136" i="7"/>
  <c r="EN135" i="7"/>
  <c r="EN134" i="7"/>
  <c r="EN133" i="7"/>
  <c r="EN132" i="7"/>
  <c r="EN131" i="7"/>
  <c r="EN130" i="7"/>
  <c r="EN129" i="7"/>
  <c r="EN128" i="7"/>
  <c r="EN127" i="7"/>
  <c r="EN126" i="7"/>
  <c r="EN125" i="7"/>
  <c r="EN124" i="7"/>
  <c r="EN123" i="7"/>
  <c r="EN122" i="7"/>
  <c r="EN121" i="7"/>
  <c r="EN120" i="7"/>
  <c r="EN119" i="7"/>
  <c r="EN118" i="7"/>
  <c r="EN117" i="7"/>
  <c r="EN116" i="7"/>
  <c r="EN115" i="7"/>
  <c r="EN114" i="7"/>
  <c r="EN113" i="7"/>
  <c r="EN112" i="7"/>
  <c r="EN111" i="7"/>
  <c r="EN110" i="7"/>
  <c r="EN109" i="7"/>
  <c r="EN108" i="7"/>
  <c r="EN107" i="7"/>
  <c r="EN106" i="7"/>
  <c r="EN105" i="7"/>
  <c r="EN104" i="7"/>
  <c r="EN103" i="7"/>
  <c r="EN102" i="7"/>
  <c r="EN101" i="7"/>
  <c r="EN100" i="7"/>
  <c r="EN99" i="7"/>
  <c r="EN98" i="7"/>
  <c r="EN97" i="7"/>
  <c r="EN96" i="7"/>
  <c r="EN95" i="7"/>
  <c r="EN94" i="7"/>
  <c r="EN93" i="7"/>
  <c r="EN92" i="7"/>
  <c r="EN91" i="7"/>
  <c r="EN90" i="7"/>
  <c r="EN87" i="7"/>
  <c r="EN83" i="7"/>
  <c r="EN79" i="7"/>
  <c r="EN86" i="7"/>
  <c r="EN82" i="7"/>
  <c r="EN78" i="7"/>
  <c r="EN89" i="7"/>
  <c r="EN85" i="7"/>
  <c r="EN81" i="7"/>
  <c r="EN77" i="7"/>
  <c r="EN76" i="7"/>
  <c r="EN75" i="7"/>
  <c r="EN74" i="7"/>
  <c r="EN73" i="7"/>
  <c r="EN72" i="7"/>
  <c r="EN71" i="7"/>
  <c r="EN70" i="7"/>
  <c r="EN69" i="7"/>
  <c r="EN68" i="7"/>
  <c r="EN67" i="7"/>
  <c r="EN66" i="7"/>
  <c r="EN65" i="7"/>
  <c r="EN64" i="7"/>
  <c r="EN63" i="7"/>
  <c r="EN62" i="7"/>
  <c r="EN61" i="7"/>
  <c r="EN60" i="7"/>
  <c r="EN59" i="7"/>
  <c r="EN58" i="7"/>
  <c r="EN57" i="7"/>
  <c r="EN56" i="7"/>
  <c r="EN55" i="7"/>
  <c r="EN54" i="7"/>
  <c r="EN53" i="7"/>
  <c r="EN52" i="7"/>
  <c r="EN51" i="7"/>
  <c r="EN50" i="7"/>
  <c r="EN49" i="7"/>
  <c r="EN48" i="7"/>
  <c r="EN47" i="7"/>
  <c r="EN46" i="7"/>
  <c r="EN88" i="7"/>
  <c r="EN84" i="7"/>
  <c r="EN80" i="7"/>
  <c r="EN44" i="7"/>
  <c r="EN43" i="7"/>
  <c r="EN42" i="7"/>
  <c r="EN41" i="7"/>
  <c r="EN40" i="7"/>
  <c r="EN39" i="7"/>
  <c r="EN38" i="7"/>
  <c r="EN37" i="7"/>
  <c r="EN36" i="7"/>
  <c r="EN35" i="7"/>
  <c r="EN34" i="7"/>
  <c r="EN33" i="7"/>
  <c r="EN32" i="7"/>
  <c r="EN31" i="7"/>
  <c r="EN30" i="7"/>
  <c r="EN29" i="7"/>
  <c r="EN28" i="7"/>
  <c r="EN27" i="7"/>
  <c r="EN26" i="7"/>
  <c r="EN25" i="7"/>
  <c r="EN24" i="7"/>
  <c r="EN23" i="7"/>
  <c r="EN22" i="7"/>
  <c r="EN21" i="7"/>
  <c r="EN20" i="7"/>
  <c r="EN45" i="7"/>
  <c r="EV190" i="7"/>
  <c r="EV194" i="7"/>
  <c r="EV193" i="7"/>
  <c r="EV192" i="7"/>
  <c r="EV187" i="7"/>
  <c r="EV184" i="7"/>
  <c r="EV183" i="7"/>
  <c r="EV191" i="7"/>
  <c r="EV182" i="7"/>
  <c r="EV181" i="7"/>
  <c r="EV188" i="7"/>
  <c r="EV180" i="7"/>
  <c r="EV179" i="7"/>
  <c r="EV189" i="7"/>
  <c r="EV186" i="7"/>
  <c r="EV185" i="7"/>
  <c r="EV178" i="7"/>
  <c r="EV177" i="7"/>
  <c r="EV176" i="7"/>
  <c r="EV175" i="7"/>
  <c r="EV174" i="7"/>
  <c r="EV173" i="7"/>
  <c r="EV172" i="7"/>
  <c r="EV171" i="7"/>
  <c r="EV170" i="7"/>
  <c r="EV169" i="7"/>
  <c r="EV168" i="7"/>
  <c r="EV167" i="7"/>
  <c r="EV166" i="7"/>
  <c r="EV165" i="7"/>
  <c r="EV164" i="7"/>
  <c r="EV163" i="7"/>
  <c r="EV162" i="7"/>
  <c r="EV161" i="7"/>
  <c r="EV160" i="7"/>
  <c r="EV159" i="7"/>
  <c r="EV158" i="7"/>
  <c r="EV157" i="7"/>
  <c r="EV156" i="7"/>
  <c r="EV155" i="7"/>
  <c r="EV154" i="7"/>
  <c r="EV153" i="7"/>
  <c r="EV152" i="7"/>
  <c r="EV151" i="7"/>
  <c r="EV150" i="7"/>
  <c r="EV149" i="7"/>
  <c r="EV148" i="7"/>
  <c r="EV147" i="7"/>
  <c r="EV143" i="7"/>
  <c r="EV146" i="7"/>
  <c r="EV142" i="7"/>
  <c r="EV145" i="7"/>
  <c r="EV141" i="7"/>
  <c r="EV144" i="7"/>
  <c r="EV140" i="7"/>
  <c r="EV139" i="7"/>
  <c r="EV138" i="7"/>
  <c r="EV137" i="7"/>
  <c r="EV136" i="7"/>
  <c r="EV135" i="7"/>
  <c r="EV134" i="7"/>
  <c r="EV133" i="7"/>
  <c r="EV132" i="7"/>
  <c r="EV131" i="7"/>
  <c r="EV130" i="7"/>
  <c r="EV129" i="7"/>
  <c r="EV128" i="7"/>
  <c r="EV127" i="7"/>
  <c r="EV126" i="7"/>
  <c r="EV125" i="7"/>
  <c r="EV124" i="7"/>
  <c r="EV123" i="7"/>
  <c r="EV122" i="7"/>
  <c r="EV121" i="7"/>
  <c r="EV120" i="7"/>
  <c r="EV119" i="7"/>
  <c r="EV118" i="7"/>
  <c r="EV117" i="7"/>
  <c r="EV116" i="7"/>
  <c r="EV115" i="7"/>
  <c r="EV114" i="7"/>
  <c r="EV113" i="7"/>
  <c r="EV112" i="7"/>
  <c r="EV111" i="7"/>
  <c r="EV110" i="7"/>
  <c r="EV108" i="7"/>
  <c r="EV107" i="7"/>
  <c r="EV106" i="7"/>
  <c r="EV105" i="7"/>
  <c r="EV104" i="7"/>
  <c r="EV103" i="7"/>
  <c r="EV102" i="7"/>
  <c r="EV101" i="7"/>
  <c r="EV100" i="7"/>
  <c r="EV99" i="7"/>
  <c r="EV98" i="7"/>
  <c r="EV97" i="7"/>
  <c r="EV96" i="7"/>
  <c r="EV95" i="7"/>
  <c r="EV94" i="7"/>
  <c r="EV93" i="7"/>
  <c r="EV92" i="7"/>
  <c r="EV91" i="7"/>
  <c r="EV90" i="7"/>
  <c r="EV109" i="7"/>
  <c r="EV89" i="7"/>
  <c r="EV85" i="7"/>
  <c r="EV81" i="7"/>
  <c r="EV88" i="7"/>
  <c r="EV84" i="7"/>
  <c r="EV80" i="7"/>
  <c r="EV87" i="7"/>
  <c r="EV83" i="7"/>
  <c r="EV79" i="7"/>
  <c r="EV77" i="7"/>
  <c r="EV76" i="7"/>
  <c r="EV75" i="7"/>
  <c r="EV74" i="7"/>
  <c r="EV73" i="7"/>
  <c r="EV72" i="7"/>
  <c r="EV71" i="7"/>
  <c r="EV70" i="7"/>
  <c r="EV69" i="7"/>
  <c r="EV68" i="7"/>
  <c r="EV67" i="7"/>
  <c r="EV66" i="7"/>
  <c r="EV65" i="7"/>
  <c r="EV64" i="7"/>
  <c r="EV63" i="7"/>
  <c r="EV62" i="7"/>
  <c r="EV61" i="7"/>
  <c r="EV60" i="7"/>
  <c r="EV59" i="7"/>
  <c r="EV58" i="7"/>
  <c r="EV57" i="7"/>
  <c r="EV56" i="7"/>
  <c r="EV55" i="7"/>
  <c r="EV54" i="7"/>
  <c r="EV53" i="7"/>
  <c r="EV52" i="7"/>
  <c r="EV51" i="7"/>
  <c r="EV50" i="7"/>
  <c r="EV49" i="7"/>
  <c r="EV48" i="7"/>
  <c r="EV47" i="7"/>
  <c r="EV46" i="7"/>
  <c r="EV45" i="7"/>
  <c r="EV86" i="7"/>
  <c r="EV82" i="7"/>
  <c r="EV78" i="7"/>
  <c r="EV43" i="7"/>
  <c r="EV42" i="7"/>
  <c r="EV41" i="7"/>
  <c r="EV40" i="7"/>
  <c r="EV39" i="7"/>
  <c r="EV38" i="7"/>
  <c r="EV37" i="7"/>
  <c r="EV36" i="7"/>
  <c r="EV35" i="7"/>
  <c r="EV34" i="7"/>
  <c r="EV33" i="7"/>
  <c r="EV32" i="7"/>
  <c r="EV31" i="7"/>
  <c r="EV30" i="7"/>
  <c r="EV29" i="7"/>
  <c r="EV28" i="7"/>
  <c r="EV27" i="7"/>
  <c r="EV26" i="7"/>
  <c r="EV25" i="7"/>
  <c r="EV24" i="7"/>
  <c r="EV23" i="7"/>
  <c r="EV22" i="7"/>
  <c r="EV21" i="7"/>
  <c r="EV20" i="7"/>
  <c r="EV44" i="7"/>
  <c r="K23" i="2"/>
  <c r="Q114" i="2"/>
  <c r="Q128" i="2"/>
  <c r="EB4" i="7"/>
  <c r="EN4" i="7"/>
  <c r="EV4" i="7"/>
  <c r="EZ4" i="7"/>
  <c r="EB5" i="7"/>
  <c r="EN5" i="7"/>
  <c r="EV5" i="7"/>
  <c r="EZ5" i="7"/>
  <c r="EB6" i="7"/>
  <c r="EN6" i="7"/>
  <c r="EV6" i="7"/>
  <c r="EZ6" i="7"/>
  <c r="EB7" i="7"/>
  <c r="EV7" i="7"/>
  <c r="EZ8" i="7"/>
  <c r="EN9" i="7"/>
  <c r="EB10" i="7"/>
  <c r="EA11" i="7"/>
  <c r="EV11" i="7"/>
  <c r="EZ12" i="7"/>
  <c r="EN13" i="7"/>
  <c r="EB14" i="7"/>
  <c r="EA15" i="7"/>
  <c r="EV15" i="7"/>
  <c r="EZ16" i="7"/>
  <c r="EN17" i="7"/>
  <c r="EB18" i="7"/>
  <c r="EA19" i="7"/>
  <c r="EV19" i="7"/>
  <c r="EA21" i="7"/>
  <c r="EA23" i="7"/>
  <c r="EA25" i="7"/>
  <c r="EA27" i="7"/>
  <c r="EA29" i="7"/>
  <c r="EA31" i="7"/>
  <c r="EA33" i="7"/>
  <c r="EA192" i="7"/>
  <c r="EA189" i="7"/>
  <c r="EA188" i="7"/>
  <c r="EB187" i="7"/>
  <c r="EA193" i="7"/>
  <c r="EA191" i="7"/>
  <c r="EB186" i="7"/>
  <c r="EA181" i="7"/>
  <c r="EA180" i="7"/>
  <c r="EB179" i="7"/>
  <c r="EB178" i="7"/>
  <c r="EB189" i="7"/>
  <c r="EA186" i="7"/>
  <c r="EB185" i="7"/>
  <c r="EB184" i="7"/>
  <c r="EA179" i="7"/>
  <c r="EA178" i="7"/>
  <c r="EB194" i="7"/>
  <c r="EB190" i="7"/>
  <c r="EA187" i="7"/>
  <c r="EA185" i="7"/>
  <c r="EA184" i="7"/>
  <c r="EB183" i="7"/>
  <c r="EB182" i="7"/>
  <c r="EB191" i="7"/>
  <c r="EA190" i="7"/>
  <c r="EB188" i="7"/>
  <c r="EA183" i="7"/>
  <c r="EA182" i="7"/>
  <c r="EB181" i="7"/>
  <c r="EB180" i="7"/>
  <c r="EB177" i="7"/>
  <c r="EB176" i="7"/>
  <c r="EB175" i="7"/>
  <c r="EB174" i="7"/>
  <c r="EB173" i="7"/>
  <c r="EB172" i="7"/>
  <c r="EB171" i="7"/>
  <c r="EB170" i="7"/>
  <c r="EB169" i="7"/>
  <c r="EA175" i="7"/>
  <c r="EA171" i="7"/>
  <c r="EA174" i="7"/>
  <c r="EA170" i="7"/>
  <c r="EB168" i="7"/>
  <c r="EB167" i="7"/>
  <c r="EB166" i="7"/>
  <c r="EB165" i="7"/>
  <c r="EB164" i="7"/>
  <c r="EA177" i="7"/>
  <c r="EA173" i="7"/>
  <c r="EA169" i="7"/>
  <c r="EA168" i="7"/>
  <c r="EA167" i="7"/>
  <c r="EA166" i="7"/>
  <c r="EA165" i="7"/>
  <c r="EA176" i="7"/>
  <c r="EA172" i="7"/>
  <c r="EB162" i="7"/>
  <c r="EB161" i="7"/>
  <c r="EB160" i="7"/>
  <c r="EB159" i="7"/>
  <c r="EB158" i="7"/>
  <c r="EB157" i="7"/>
  <c r="EB156" i="7"/>
  <c r="EB155" i="7"/>
  <c r="EB154" i="7"/>
  <c r="EB153" i="7"/>
  <c r="EB152" i="7"/>
  <c r="EB151" i="7"/>
  <c r="EB150" i="7"/>
  <c r="EB149" i="7"/>
  <c r="EB148" i="7"/>
  <c r="EA164" i="7"/>
  <c r="EB163" i="7"/>
  <c r="EA162" i="7"/>
  <c r="EA161" i="7"/>
  <c r="EA160" i="7"/>
  <c r="EA159" i="7"/>
  <c r="EA158" i="7"/>
  <c r="EA157" i="7"/>
  <c r="EA163" i="7"/>
  <c r="EA156" i="7"/>
  <c r="EA154" i="7"/>
  <c r="EA152" i="7"/>
  <c r="EA150" i="7"/>
  <c r="EA148" i="7"/>
  <c r="EA147" i="7"/>
  <c r="EB146" i="7"/>
  <c r="EA143" i="7"/>
  <c r="EB142" i="7"/>
  <c r="EA140" i="7"/>
  <c r="EA139" i="7"/>
  <c r="EA146" i="7"/>
  <c r="EB145" i="7"/>
  <c r="EA142" i="7"/>
  <c r="EB141" i="7"/>
  <c r="EA155" i="7"/>
  <c r="EA153" i="7"/>
  <c r="EA151" i="7"/>
  <c r="EA149" i="7"/>
  <c r="EA145" i="7"/>
  <c r="EB144" i="7"/>
  <c r="EA141" i="7"/>
  <c r="EB147" i="7"/>
  <c r="EA144" i="7"/>
  <c r="EB143" i="7"/>
  <c r="EB140" i="7"/>
  <c r="EB139" i="7"/>
  <c r="EB138" i="7"/>
  <c r="EB137" i="7"/>
  <c r="EB136" i="7"/>
  <c r="EB135" i="7"/>
  <c r="EB134" i="7"/>
  <c r="EB133" i="7"/>
  <c r="EB132" i="7"/>
  <c r="EB131" i="7"/>
  <c r="EB130" i="7"/>
  <c r="EB129" i="7"/>
  <c r="EB128" i="7"/>
  <c r="EB127" i="7"/>
  <c r="EA132" i="7"/>
  <c r="EA128" i="7"/>
  <c r="EA137" i="7"/>
  <c r="EA135" i="7"/>
  <c r="EA133" i="7"/>
  <c r="EA131" i="7"/>
  <c r="EA127" i="7"/>
  <c r="EA130" i="7"/>
  <c r="EB126" i="7"/>
  <c r="EB125" i="7"/>
  <c r="EB124" i="7"/>
  <c r="EB123" i="7"/>
  <c r="EB122" i="7"/>
  <c r="EB121" i="7"/>
  <c r="EB120" i="7"/>
  <c r="EB119" i="7"/>
  <c r="EB118" i="7"/>
  <c r="EB117" i="7"/>
  <c r="EB116" i="7"/>
  <c r="EB115" i="7"/>
  <c r="EB114" i="7"/>
  <c r="EB113" i="7"/>
  <c r="EB112" i="7"/>
  <c r="EB111" i="7"/>
  <c r="EB110" i="7"/>
  <c r="EA138" i="7"/>
  <c r="EA136" i="7"/>
  <c r="EA134" i="7"/>
  <c r="EA129" i="7"/>
  <c r="EA126" i="7"/>
  <c r="EA125" i="7"/>
  <c r="EA124" i="7"/>
  <c r="EA123" i="7"/>
  <c r="EA122" i="7"/>
  <c r="EA121" i="7"/>
  <c r="EA120" i="7"/>
  <c r="EA119" i="7"/>
  <c r="EA118" i="7"/>
  <c r="EA116" i="7"/>
  <c r="EA114" i="7"/>
  <c r="EA112" i="7"/>
  <c r="EA110" i="7"/>
  <c r="EB109" i="7"/>
  <c r="EB108" i="7"/>
  <c r="EB107" i="7"/>
  <c r="EB106" i="7"/>
  <c r="EB105" i="7"/>
  <c r="EB104" i="7"/>
  <c r="EB103" i="7"/>
  <c r="EB102" i="7"/>
  <c r="EB101" i="7"/>
  <c r="EB100" i="7"/>
  <c r="EB99" i="7"/>
  <c r="EB98" i="7"/>
  <c r="EB97" i="7"/>
  <c r="EB96" i="7"/>
  <c r="EB95" i="7"/>
  <c r="EB94" i="7"/>
  <c r="EB93" i="7"/>
  <c r="EB92" i="7"/>
  <c r="EB91" i="7"/>
  <c r="EA109" i="7"/>
  <c r="EA108" i="7"/>
  <c r="EA107" i="7"/>
  <c r="EA106" i="7"/>
  <c r="EA105" i="7"/>
  <c r="EA104" i="7"/>
  <c r="EA103" i="7"/>
  <c r="EA117" i="7"/>
  <c r="EA115" i="7"/>
  <c r="EA113" i="7"/>
  <c r="EA111" i="7"/>
  <c r="EA89" i="7"/>
  <c r="EB88" i="7"/>
  <c r="EA85" i="7"/>
  <c r="EB84" i="7"/>
  <c r="EA81" i="7"/>
  <c r="EB80" i="7"/>
  <c r="EA100" i="7"/>
  <c r="EA98" i="7"/>
  <c r="EA96" i="7"/>
  <c r="EA94" i="7"/>
  <c r="EA92" i="7"/>
  <c r="EA88" i="7"/>
  <c r="EB87" i="7"/>
  <c r="EA84" i="7"/>
  <c r="EB83" i="7"/>
  <c r="EA80" i="7"/>
  <c r="EB79" i="7"/>
  <c r="EA102" i="7"/>
  <c r="EB90" i="7"/>
  <c r="EA87" i="7"/>
  <c r="EB86" i="7"/>
  <c r="EA83" i="7"/>
  <c r="EB82" i="7"/>
  <c r="EA79" i="7"/>
  <c r="EB78" i="7"/>
  <c r="EB77" i="7"/>
  <c r="EB76" i="7"/>
  <c r="EB75" i="7"/>
  <c r="EB74" i="7"/>
  <c r="EB73" i="7"/>
  <c r="EB72" i="7"/>
  <c r="EB71" i="7"/>
  <c r="EB70" i="7"/>
  <c r="EB69" i="7"/>
  <c r="EB68" i="7"/>
  <c r="EB67" i="7"/>
  <c r="EB66" i="7"/>
  <c r="EB65" i="7"/>
  <c r="EB64" i="7"/>
  <c r="EB63" i="7"/>
  <c r="EB62" i="7"/>
  <c r="EB61" i="7"/>
  <c r="EB60" i="7"/>
  <c r="EB59" i="7"/>
  <c r="EB58" i="7"/>
  <c r="EB57" i="7"/>
  <c r="EB56" i="7"/>
  <c r="EB55" i="7"/>
  <c r="EB54" i="7"/>
  <c r="EB53" i="7"/>
  <c r="EB52" i="7"/>
  <c r="EB51" i="7"/>
  <c r="EB50" i="7"/>
  <c r="EB49" i="7"/>
  <c r="EB48" i="7"/>
  <c r="EB47" i="7"/>
  <c r="EB46" i="7"/>
  <c r="EA101" i="7"/>
  <c r="EA99" i="7"/>
  <c r="EA97" i="7"/>
  <c r="EA95" i="7"/>
  <c r="EA93" i="7"/>
  <c r="EA91" i="7"/>
  <c r="EA90" i="7"/>
  <c r="EB89" i="7"/>
  <c r="EA86" i="7"/>
  <c r="EB85" i="7"/>
  <c r="EA82" i="7"/>
  <c r="EB81" i="7"/>
  <c r="EA78" i="7"/>
  <c r="EA77" i="7"/>
  <c r="EA76" i="7"/>
  <c r="EA75" i="7"/>
  <c r="EA74" i="7"/>
  <c r="EA73" i="7"/>
  <c r="EA72" i="7"/>
  <c r="EA71" i="7"/>
  <c r="EA70" i="7"/>
  <c r="EA69" i="7"/>
  <c r="EA68" i="7"/>
  <c r="EA67" i="7"/>
  <c r="EA66" i="7"/>
  <c r="EA65" i="7"/>
  <c r="EA63" i="7"/>
  <c r="EA61" i="7"/>
  <c r="EA59" i="7"/>
  <c r="EA57" i="7"/>
  <c r="EA55" i="7"/>
  <c r="EA53" i="7"/>
  <c r="EA51" i="7"/>
  <c r="EA49" i="7"/>
  <c r="EA47" i="7"/>
  <c r="EB45" i="7"/>
  <c r="EA45" i="7"/>
  <c r="EB44" i="7"/>
  <c r="EB43" i="7"/>
  <c r="EB42" i="7"/>
  <c r="EB41" i="7"/>
  <c r="EB40" i="7"/>
  <c r="EB39" i="7"/>
  <c r="EB38" i="7"/>
  <c r="EB37" i="7"/>
  <c r="EB36" i="7"/>
  <c r="EB35" i="7"/>
  <c r="EB34" i="7"/>
  <c r="EB33" i="7"/>
  <c r="EB32" i="7"/>
  <c r="EB31" i="7"/>
  <c r="EB30" i="7"/>
  <c r="EB29" i="7"/>
  <c r="EB28" i="7"/>
  <c r="EB27" i="7"/>
  <c r="EB26" i="7"/>
  <c r="EB25" i="7"/>
  <c r="EB24" i="7"/>
  <c r="EB23" i="7"/>
  <c r="EB22" i="7"/>
  <c r="EB21" i="7"/>
  <c r="EA64" i="7"/>
  <c r="EA62" i="7"/>
  <c r="EA60" i="7"/>
  <c r="EA58" i="7"/>
  <c r="EA56" i="7"/>
  <c r="EA54" i="7"/>
  <c r="EA52" i="7"/>
  <c r="EA50" i="7"/>
  <c r="EA48" i="7"/>
  <c r="EA46" i="7"/>
  <c r="EA44" i="7"/>
  <c r="EA43" i="7"/>
  <c r="EA42" i="7"/>
  <c r="EA41" i="7"/>
  <c r="EA40" i="7"/>
  <c r="EA39" i="7"/>
  <c r="EA38" i="7"/>
  <c r="EA37" i="7"/>
  <c r="EA36" i="7"/>
  <c r="EA8" i="7"/>
  <c r="EV8" i="7"/>
  <c r="EZ9" i="7"/>
  <c r="EN10" i="7"/>
  <c r="EB11" i="7"/>
  <c r="EA12" i="7"/>
  <c r="EV12" i="7"/>
  <c r="EZ13" i="7"/>
  <c r="EN14" i="7"/>
  <c r="EB15" i="7"/>
  <c r="EA16" i="7"/>
  <c r="EV16" i="7"/>
  <c r="EZ17" i="7"/>
  <c r="EN18" i="7"/>
  <c r="EB19" i="7"/>
  <c r="EA20" i="7"/>
  <c r="DZ14" i="7"/>
  <c r="DZ30" i="7"/>
  <c r="DZ46" i="7"/>
  <c r="DZ62" i="7"/>
  <c r="DZ78" i="7"/>
  <c r="DZ94" i="7"/>
  <c r="DZ110" i="7"/>
  <c r="DZ126" i="7"/>
  <c r="DZ142" i="7"/>
  <c r="DZ158" i="7"/>
  <c r="DZ174" i="7"/>
  <c r="EW177" i="7"/>
  <c r="DZ186" i="7"/>
  <c r="EY192" i="7"/>
  <c r="EU192" i="7"/>
  <c r="EG192" i="7"/>
  <c r="EB192" i="7"/>
  <c r="EO194" i="7"/>
  <c r="EF194" i="7"/>
  <c r="EA194" i="7"/>
  <c r="EU191" i="7"/>
  <c r="EQ191" i="7"/>
  <c r="EH191" i="7"/>
  <c r="EC191" i="7"/>
  <c r="F12" i="9"/>
  <c r="M3" i="13"/>
  <c r="DZ193" i="7"/>
  <c r="EY193" i="7"/>
  <c r="EK193" i="7"/>
  <c r="EF193" i="7"/>
  <c r="EB193" i="7"/>
  <c r="DZ18" i="7"/>
  <c r="DZ34" i="7"/>
  <c r="DZ50" i="7"/>
  <c r="DZ66" i="7"/>
  <c r="DZ82" i="7"/>
  <c r="DZ98" i="7"/>
  <c r="DZ114" i="7"/>
  <c r="DZ130" i="7"/>
  <c r="DZ146" i="7"/>
  <c r="DZ162" i="7"/>
  <c r="DZ190" i="7"/>
  <c r="EQ190" i="7"/>
  <c r="EM190" i="7"/>
  <c r="C13" i="9"/>
  <c r="C8" i="9"/>
  <c r="E7" i="13" s="1"/>
  <c r="K3" i="13" l="1"/>
  <c r="C15" i="9"/>
  <c r="AA4" i="2" s="1"/>
  <c r="M5" i="13"/>
  <c r="N3" i="13"/>
  <c r="C16" i="9"/>
  <c r="AA6" i="2" s="1"/>
  <c r="AA10" i="2" s="1"/>
  <c r="Z6" i="2"/>
  <c r="K6" i="13"/>
  <c r="C10" i="13" s="1"/>
  <c r="Y6" i="2"/>
  <c r="L6" i="13"/>
  <c r="L3" i="13" l="1"/>
  <c r="K5" i="13"/>
  <c r="G10" i="2"/>
  <c r="K10" i="2" s="1"/>
  <c r="F10" i="2"/>
  <c r="J10" i="2" s="1"/>
  <c r="H10" i="2"/>
  <c r="L10" i="2" s="1"/>
  <c r="E10" i="2"/>
  <c r="I10" i="2" s="1"/>
  <c r="N5" i="13"/>
  <c r="F10" i="13"/>
  <c r="H10" i="13" s="1"/>
  <c r="E10" i="13"/>
  <c r="D10" i="2"/>
  <c r="Y10" i="2"/>
  <c r="E8" i="2"/>
  <c r="M16" i="13"/>
  <c r="M15" i="13"/>
  <c r="M23" i="13"/>
  <c r="M28" i="13"/>
  <c r="M21" i="13"/>
  <c r="M19" i="13"/>
  <c r="M18" i="13"/>
  <c r="M27" i="13"/>
  <c r="M14" i="13"/>
  <c r="M17" i="13"/>
  <c r="M26" i="13"/>
  <c r="M13" i="13"/>
  <c r="M22" i="13"/>
  <c r="M24" i="13"/>
  <c r="M25" i="13"/>
  <c r="M12" i="13"/>
  <c r="D23" i="13" l="1"/>
  <c r="D22" i="13"/>
  <c r="M20" i="13"/>
  <c r="D12" i="13"/>
  <c r="D27" i="13"/>
  <c r="D24" i="13"/>
  <c r="D13" i="13"/>
  <c r="D28" i="13"/>
  <c r="D18" i="13"/>
  <c r="D15" i="13"/>
  <c r="D26" i="13"/>
  <c r="D14" i="13"/>
  <c r="D19" i="13"/>
  <c r="D16" i="13"/>
  <c r="D17" i="13"/>
  <c r="D25" i="13"/>
  <c r="D21" i="13"/>
  <c r="M29" i="13"/>
  <c r="K26" i="13"/>
  <c r="K14" i="13"/>
  <c r="K25" i="13"/>
  <c r="L27" i="13"/>
  <c r="N27" i="13"/>
  <c r="K27" i="13"/>
  <c r="N19" i="13"/>
  <c r="K17" i="13"/>
  <c r="K23" i="13"/>
  <c r="L18" i="13"/>
  <c r="L21" i="13"/>
  <c r="N21" i="13"/>
  <c r="K18" i="13"/>
  <c r="K19" i="13"/>
  <c r="K13" i="13"/>
  <c r="K21" i="13"/>
  <c r="L13" i="13"/>
  <c r="L22" i="13"/>
  <c r="L14" i="13"/>
  <c r="L16" i="13"/>
  <c r="N26" i="13"/>
  <c r="N14" i="13"/>
  <c r="N25" i="13"/>
  <c r="N15" i="13"/>
  <c r="K24" i="13"/>
  <c r="L15" i="13"/>
  <c r="N16" i="13"/>
  <c r="K15" i="13"/>
  <c r="L23" i="13"/>
  <c r="N12" i="13"/>
  <c r="K12" i="13"/>
  <c r="K28" i="13"/>
  <c r="K22" i="13"/>
  <c r="K16" i="13"/>
  <c r="L28" i="13"/>
  <c r="L25" i="13"/>
  <c r="L24" i="13"/>
  <c r="L19" i="13"/>
  <c r="N24" i="13"/>
  <c r="N17" i="13"/>
  <c r="N22" i="13"/>
  <c r="N18" i="13"/>
  <c r="L12" i="13"/>
  <c r="L17" i="13"/>
  <c r="N28" i="13"/>
  <c r="N23" i="13"/>
  <c r="L26" i="13"/>
  <c r="N13" i="13"/>
  <c r="F26" i="13" l="1"/>
  <c r="F17" i="13"/>
  <c r="F12" i="13"/>
  <c r="L20" i="13"/>
  <c r="F19" i="13"/>
  <c r="F24" i="13"/>
  <c r="F25" i="13"/>
  <c r="F28" i="13"/>
  <c r="C16" i="13"/>
  <c r="C22" i="13"/>
  <c r="E22" i="13" s="1"/>
  <c r="C28" i="13"/>
  <c r="E28" i="13" s="1"/>
  <c r="C12" i="13"/>
  <c r="K20" i="13"/>
  <c r="F23" i="13"/>
  <c r="C15" i="13"/>
  <c r="E15" i="13" s="1"/>
  <c r="F15" i="13"/>
  <c r="C24" i="13"/>
  <c r="F16" i="13"/>
  <c r="F14" i="13"/>
  <c r="F22" i="13"/>
  <c r="F13" i="13"/>
  <c r="C21" i="13"/>
  <c r="K29" i="13"/>
  <c r="C13" i="13"/>
  <c r="C19" i="13"/>
  <c r="C18" i="13"/>
  <c r="L29" i="13"/>
  <c r="F21" i="13"/>
  <c r="F18" i="13"/>
  <c r="C23" i="13"/>
  <c r="C17" i="13"/>
  <c r="E17" i="13" s="1"/>
  <c r="C27" i="13"/>
  <c r="F27" i="13"/>
  <c r="C25" i="13"/>
  <c r="C14" i="13"/>
  <c r="E14" i="13" s="1"/>
  <c r="C26" i="13"/>
  <c r="E24" i="13"/>
  <c r="E18" i="13"/>
  <c r="E25" i="13"/>
  <c r="E16" i="13"/>
  <c r="E19" i="13"/>
  <c r="E27" i="13"/>
  <c r="E26" i="13"/>
  <c r="E13" i="13"/>
  <c r="E23" i="13"/>
  <c r="G13" i="13"/>
  <c r="H13" i="13" s="1"/>
  <c r="G23" i="13"/>
  <c r="G18" i="13"/>
  <c r="H18" i="13" s="1"/>
  <c r="G15" i="13"/>
  <c r="H15" i="13" s="1"/>
  <c r="N20" i="13"/>
  <c r="G12" i="13"/>
  <c r="G27" i="13"/>
  <c r="H27" i="13" s="1"/>
  <c r="G22" i="13"/>
  <c r="H22" i="13" s="1"/>
  <c r="G25" i="13"/>
  <c r="H25" i="13" s="1"/>
  <c r="N29" i="13"/>
  <c r="G21" i="13"/>
  <c r="G16" i="13"/>
  <c r="H16" i="13" s="1"/>
  <c r="G17" i="13"/>
  <c r="H17" i="13" s="1"/>
  <c r="G14" i="13"/>
  <c r="G19" i="13"/>
  <c r="H19" i="13" s="1"/>
  <c r="G28" i="13"/>
  <c r="H28" i="13" s="1"/>
  <c r="G24" i="13"/>
  <c r="H24" i="13" s="1"/>
  <c r="G26" i="13"/>
  <c r="D29" i="13"/>
  <c r="D20" i="13"/>
  <c r="E12" i="13"/>
  <c r="C29" i="13" l="1"/>
  <c r="E29" i="13" s="1"/>
  <c r="E21" i="13"/>
  <c r="F20" i="13"/>
  <c r="H26" i="13"/>
  <c r="H14" i="13"/>
  <c r="H23" i="13"/>
  <c r="F29" i="13"/>
  <c r="C20" i="13"/>
  <c r="E20" i="13"/>
  <c r="H21" i="13"/>
  <c r="G29" i="13"/>
  <c r="H29" i="13" s="1"/>
  <c r="G20" i="13"/>
  <c r="H20" i="13" s="1"/>
  <c r="H12" i="13"/>
</calcChain>
</file>

<file path=xl/sharedStrings.xml><?xml version="1.0" encoding="utf-8"?>
<sst xmlns="http://schemas.openxmlformats.org/spreadsheetml/2006/main" count="77287" uniqueCount="5905">
  <si>
    <t>135303410051</t>
  </si>
  <si>
    <t>140303410051</t>
  </si>
  <si>
    <t>145303410051</t>
  </si>
  <si>
    <t>150303410051</t>
  </si>
  <si>
    <t>155303410051</t>
  </si>
  <si>
    <t>100303501658</t>
  </si>
  <si>
    <t>105303501658</t>
  </si>
  <si>
    <t>110303501658</t>
  </si>
  <si>
    <t>115303501658</t>
  </si>
  <si>
    <t>120303501658</t>
  </si>
  <si>
    <t>125303501658</t>
  </si>
  <si>
    <t>130303501658</t>
  </si>
  <si>
    <t>140303501658</t>
  </si>
  <si>
    <t>150303501658</t>
  </si>
  <si>
    <t>155303501658</t>
  </si>
  <si>
    <t>100303501758</t>
  </si>
  <si>
    <t>105303501758</t>
  </si>
  <si>
    <t>110303501758</t>
  </si>
  <si>
    <t>115303501758</t>
  </si>
  <si>
    <t>120303501758</t>
  </si>
  <si>
    <t>125303501758</t>
  </si>
  <si>
    <t>130303501758</t>
  </si>
  <si>
    <t>135303501758</t>
  </si>
  <si>
    <t>140303501758</t>
  </si>
  <si>
    <t>145303501758</t>
  </si>
  <si>
    <t>150303501758</t>
  </si>
  <si>
    <t>155303501758</t>
  </si>
  <si>
    <t>100303505958</t>
  </si>
  <si>
    <t>105303505958</t>
  </si>
  <si>
    <t>110303505958</t>
  </si>
  <si>
    <t>115303505958</t>
  </si>
  <si>
    <t>120303505958</t>
  </si>
  <si>
    <t>125303505958</t>
  </si>
  <si>
    <t>130303505958</t>
  </si>
  <si>
    <t>135303505958</t>
  </si>
  <si>
    <t>140303505958</t>
  </si>
  <si>
    <t>145303505958</t>
  </si>
  <si>
    <t>150303505958</t>
  </si>
  <si>
    <t>155303505958</t>
  </si>
  <si>
    <t>100303505959</t>
  </si>
  <si>
    <t>105303505959</t>
  </si>
  <si>
    <t>110303505959</t>
  </si>
  <si>
    <t>115303505959</t>
  </si>
  <si>
    <t>120303505959</t>
  </si>
  <si>
    <t>125303505959</t>
  </si>
  <si>
    <t>130303505959</t>
  </si>
  <si>
    <t>135303505959</t>
  </si>
  <si>
    <t>140303505959</t>
  </si>
  <si>
    <t>145303505959</t>
  </si>
  <si>
    <t>150303505959</t>
  </si>
  <si>
    <t>155303505959</t>
  </si>
  <si>
    <t>100303600658</t>
  </si>
  <si>
    <t>105303600658</t>
  </si>
  <si>
    <t>110303600658</t>
  </si>
  <si>
    <t>115303600658</t>
  </si>
  <si>
    <t>120303600658</t>
  </si>
  <si>
    <t>140303600658</t>
  </si>
  <si>
    <t>145303600658</t>
  </si>
  <si>
    <t>150303600658</t>
  </si>
  <si>
    <t>155303600658</t>
  </si>
  <si>
    <t>100303601158</t>
  </si>
  <si>
    <t>105303601158</t>
  </si>
  <si>
    <t>120303601158</t>
  </si>
  <si>
    <t>125303601158</t>
  </si>
  <si>
    <t>140303601158</t>
  </si>
  <si>
    <t>145303601158</t>
  </si>
  <si>
    <t>100303601258</t>
  </si>
  <si>
    <t>105303601258</t>
  </si>
  <si>
    <t>110303601258</t>
  </si>
  <si>
    <t>115303601258</t>
  </si>
  <si>
    <t>120303601258</t>
  </si>
  <si>
    <t>125303601258</t>
  </si>
  <si>
    <t>130303601258</t>
  </si>
  <si>
    <t>140303601258</t>
  </si>
  <si>
    <t>145303601258</t>
  </si>
  <si>
    <t>155303601258</t>
  </si>
  <si>
    <t>160303601258</t>
  </si>
  <si>
    <t>100303601758</t>
  </si>
  <si>
    <t>105303601758</t>
  </si>
  <si>
    <t>110303601758</t>
  </si>
  <si>
    <t>115303601758</t>
  </si>
  <si>
    <t>120303601758</t>
  </si>
  <si>
    <t>125303601758</t>
  </si>
  <si>
    <t>130303601758</t>
  </si>
  <si>
    <t>135303601758</t>
  </si>
  <si>
    <t>140303601758</t>
  </si>
  <si>
    <t>145303601758</t>
  </si>
  <si>
    <t>150303601758</t>
  </si>
  <si>
    <t>155303601758</t>
  </si>
  <si>
    <t>160303601758</t>
  </si>
  <si>
    <t>100303602458</t>
  </si>
  <si>
    <t>105303602458</t>
  </si>
  <si>
    <t>110303602458</t>
  </si>
  <si>
    <t>120303602458</t>
  </si>
  <si>
    <t>125303602458</t>
  </si>
  <si>
    <t>135303602458</t>
  </si>
  <si>
    <t>140303602458</t>
  </si>
  <si>
    <t>145303602458</t>
  </si>
  <si>
    <t>150303602458</t>
  </si>
  <si>
    <t>155303602458</t>
  </si>
  <si>
    <t>100303602758</t>
  </si>
  <si>
    <t>105303602758</t>
  </si>
  <si>
    <t>110303602758</t>
  </si>
  <si>
    <t>115303602758</t>
  </si>
  <si>
    <t>120303602758</t>
  </si>
  <si>
    <t>125303602758</t>
  </si>
  <si>
    <t>130303602758</t>
  </si>
  <si>
    <t>135303602758</t>
  </si>
  <si>
    <t>140303602758</t>
  </si>
  <si>
    <t>145303602758</t>
  </si>
  <si>
    <t>150303602758</t>
  </si>
  <si>
    <t>155303602758</t>
  </si>
  <si>
    <t>100303604258</t>
  </si>
  <si>
    <t>105303604258</t>
  </si>
  <si>
    <t>110303604258</t>
  </si>
  <si>
    <t>115303604258</t>
  </si>
  <si>
    <t>120303604258</t>
  </si>
  <si>
    <t>125303604258</t>
  </si>
  <si>
    <t>130303604258</t>
  </si>
  <si>
    <t>135303604258</t>
  </si>
  <si>
    <t>140303604258</t>
  </si>
  <si>
    <t>145303604258</t>
  </si>
  <si>
    <t>150303604258</t>
  </si>
  <si>
    <t>155303604258</t>
  </si>
  <si>
    <t>100303605858</t>
  </si>
  <si>
    <t>105303605858</t>
  </si>
  <si>
    <t>110303605858</t>
  </si>
  <si>
    <t>115303605858</t>
  </si>
  <si>
    <t>120303605858</t>
  </si>
  <si>
    <t>125303605858</t>
  </si>
  <si>
    <t>130303605858</t>
  </si>
  <si>
    <t>135303605858</t>
  </si>
  <si>
    <t>140303605858</t>
  </si>
  <si>
    <t>145303605858</t>
  </si>
  <si>
    <t>150303605858</t>
  </si>
  <si>
    <t>100303606658</t>
  </si>
  <si>
    <t>105303606658</t>
  </si>
  <si>
    <t>125303606658</t>
  </si>
  <si>
    <t>140303606658</t>
  </si>
  <si>
    <t>155303606658</t>
  </si>
  <si>
    <t>100303606758</t>
  </si>
  <si>
    <t>105303606758</t>
  </si>
  <si>
    <t>110303606758</t>
  </si>
  <si>
    <t>115303606758</t>
  </si>
  <si>
    <t>120303606758</t>
  </si>
  <si>
    <t>125303606758</t>
  </si>
  <si>
    <t>130303606758</t>
  </si>
  <si>
    <t>140303606758</t>
  </si>
  <si>
    <t>145303606758</t>
  </si>
  <si>
    <t>150303606758</t>
  </si>
  <si>
    <t>155303606758</t>
  </si>
  <si>
    <t>100303607158</t>
  </si>
  <si>
    <t>105303607158</t>
  </si>
  <si>
    <t>110303607158</t>
  </si>
  <si>
    <t>115303607158</t>
  </si>
  <si>
    <t>120303607158</t>
  </si>
  <si>
    <t>125303607158</t>
  </si>
  <si>
    <t>130303607158</t>
  </si>
  <si>
    <t>135303607158</t>
  </si>
  <si>
    <t>140303607158</t>
  </si>
  <si>
    <t>145303607158</t>
  </si>
  <si>
    <t>150303607158</t>
  </si>
  <si>
    <t>155303607158</t>
  </si>
  <si>
    <t>160303607158</t>
  </si>
  <si>
    <t>100303608058</t>
  </si>
  <si>
    <t>105303608058</t>
  </si>
  <si>
    <t>110303608058</t>
  </si>
  <si>
    <t>115303608058</t>
  </si>
  <si>
    <t>120303608058</t>
  </si>
  <si>
    <t>125303608058</t>
  </si>
  <si>
    <t>130303608058</t>
  </si>
  <si>
    <t>135303608058</t>
  </si>
  <si>
    <t>140303608058</t>
  </si>
  <si>
    <t>145303608058</t>
  </si>
  <si>
    <t>150303608058</t>
  </si>
  <si>
    <t>155303608058</t>
  </si>
  <si>
    <t>100303608858</t>
  </si>
  <si>
    <t>105303608858</t>
  </si>
  <si>
    <t>110303608858</t>
  </si>
  <si>
    <t>115303608858</t>
  </si>
  <si>
    <t>120303608858</t>
  </si>
  <si>
    <t>125303608858</t>
  </si>
  <si>
    <t>130303608858</t>
  </si>
  <si>
    <t>135303608858</t>
  </si>
  <si>
    <t>140303608858</t>
  </si>
  <si>
    <t>145303608858</t>
  </si>
  <si>
    <t>150303608858</t>
  </si>
  <si>
    <t>155303608858</t>
  </si>
  <si>
    <t>100303611558</t>
  </si>
  <si>
    <t>105303611558</t>
  </si>
  <si>
    <t>110303611558</t>
  </si>
  <si>
    <t>120303611558</t>
  </si>
  <si>
    <t>125303611558</t>
  </si>
  <si>
    <t>130303611558</t>
  </si>
  <si>
    <t>135303611558</t>
  </si>
  <si>
    <t>140303611558</t>
  </si>
  <si>
    <t>145303611558</t>
  </si>
  <si>
    <t>150303611558</t>
  </si>
  <si>
    <t>155303611558</t>
  </si>
  <si>
    <t>100303613658</t>
  </si>
  <si>
    <t>105303613658</t>
  </si>
  <si>
    <t>110303613658</t>
  </si>
  <si>
    <t>115303613658</t>
  </si>
  <si>
    <t>120303613658</t>
  </si>
  <si>
    <t>125303613658</t>
  </si>
  <si>
    <t>130303613658</t>
  </si>
  <si>
    <t>135303613658</t>
  </si>
  <si>
    <t>140303613658</t>
  </si>
  <si>
    <t>145303613658</t>
  </si>
  <si>
    <t>150303613658</t>
  </si>
  <si>
    <t>155303613658</t>
  </si>
  <si>
    <t>160303613658</t>
  </si>
  <si>
    <t>100303614058</t>
  </si>
  <si>
    <t>105303614058</t>
  </si>
  <si>
    <t>110303614058</t>
  </si>
  <si>
    <t>120303614058</t>
  </si>
  <si>
    <t>125303614058</t>
  </si>
  <si>
    <t>130303614058</t>
  </si>
  <si>
    <t>1001151440091180</t>
  </si>
  <si>
    <t>1001151440091190</t>
  </si>
  <si>
    <t>1001151440091200</t>
  </si>
  <si>
    <t>1001151440091220</t>
  </si>
  <si>
    <t>1001151440091240</t>
  </si>
  <si>
    <t>1001151690091000</t>
  </si>
  <si>
    <t>1001151690091010</t>
  </si>
  <si>
    <t>1001151690091020</t>
  </si>
  <si>
    <t>1001151690091040</t>
  </si>
  <si>
    <t>1001151690091060</t>
  </si>
  <si>
    <t>1001151690091100</t>
  </si>
  <si>
    <t>1001151690091140</t>
  </si>
  <si>
    <t>1001151690091160</t>
  </si>
  <si>
    <t>1001151690091180</t>
  </si>
  <si>
    <t>1001151690091190</t>
  </si>
  <si>
    <t>1001151690091200</t>
  </si>
  <si>
    <t>1001151690091260</t>
  </si>
  <si>
    <t>1001151695091000</t>
  </si>
  <si>
    <t>1001151695091010</t>
  </si>
  <si>
    <t>1001151695091020</t>
  </si>
  <si>
    <t>1001151695091040</t>
  </si>
  <si>
    <t>1001151695091060</t>
  </si>
  <si>
    <t>1001151695091080</t>
  </si>
  <si>
    <t>1001151695091100</t>
  </si>
  <si>
    <t>1001151695091120</t>
  </si>
  <si>
    <t>1001151695091140</t>
  </si>
  <si>
    <t>1001151695091160</t>
  </si>
  <si>
    <t>1001151695091180</t>
  </si>
  <si>
    <t>1001151695091190</t>
  </si>
  <si>
    <t>1001151695091200</t>
  </si>
  <si>
    <t>1001151695091220</t>
  </si>
  <si>
    <t>1001151695091240</t>
  </si>
  <si>
    <t>1001151695091260</t>
  </si>
  <si>
    <t>1001151835091000</t>
  </si>
  <si>
    <t>1001151835091010</t>
  </si>
  <si>
    <t>1001151835091020</t>
  </si>
  <si>
    <t>1001151835091040</t>
  </si>
  <si>
    <t>1001151835091060</t>
  </si>
  <si>
    <t>1001151835091080</t>
  </si>
  <si>
    <t>1001151835091100</t>
  </si>
  <si>
    <t>1001151835091120</t>
  </si>
  <si>
    <t>1001151835091140</t>
  </si>
  <si>
    <t>1001151835091160</t>
  </si>
  <si>
    <t>1001151835091180</t>
  </si>
  <si>
    <t>1001151835091190</t>
  </si>
  <si>
    <t>1001151835091200</t>
  </si>
  <si>
    <t>1001151835091220</t>
  </si>
  <si>
    <t>1001151835091240</t>
  </si>
  <si>
    <t>1001151835091260</t>
  </si>
  <si>
    <t>1001151845091000</t>
  </si>
  <si>
    <t>1001151845091010</t>
  </si>
  <si>
    <t>1001151845091020</t>
  </si>
  <si>
    <t>1001151845091040</t>
  </si>
  <si>
    <t>1001151845091060</t>
  </si>
  <si>
    <t>1001151845091100</t>
  </si>
  <si>
    <t>1001151845091140</t>
  </si>
  <si>
    <t>1001151845091160</t>
  </si>
  <si>
    <t>1001151845091180</t>
  </si>
  <si>
    <t>1001151845091190</t>
  </si>
  <si>
    <t>1001151845091200</t>
  </si>
  <si>
    <t>1001151845091240</t>
  </si>
  <si>
    <t>1001151845091260</t>
  </si>
  <si>
    <t>1001201025091000</t>
  </si>
  <si>
    <t>1001201025091010</t>
  </si>
  <si>
    <t>1001201025091020</t>
  </si>
  <si>
    <t>1001201025091040</t>
  </si>
  <si>
    <t>1001201025091060</t>
  </si>
  <si>
    <t>1001201025091080</t>
  </si>
  <si>
    <t>1001201025091100</t>
  </si>
  <si>
    <t>1001201025091140</t>
  </si>
  <si>
    <t>1001201025091160</t>
  </si>
  <si>
    <t>1001201025091180</t>
  </si>
  <si>
    <t>1001201025091190</t>
  </si>
  <si>
    <t>1001201025091200</t>
  </si>
  <si>
    <t>1001201025091220</t>
  </si>
  <si>
    <t>1001201025091240</t>
  </si>
  <si>
    <t>1001201025091260</t>
  </si>
  <si>
    <t>1001201135091000</t>
  </si>
  <si>
    <t>1001201135091010</t>
  </si>
  <si>
    <t>1001201135091020</t>
  </si>
  <si>
    <t>1001201135091040</t>
  </si>
  <si>
    <t>1001201135091060</t>
  </si>
  <si>
    <t>1001201135091080</t>
  </si>
  <si>
    <t>1001201135091100</t>
  </si>
  <si>
    <t>1001201135091140</t>
  </si>
  <si>
    <t>1001201135091160</t>
  </si>
  <si>
    <t>1001201135091180</t>
  </si>
  <si>
    <t>1001201135091190</t>
  </si>
  <si>
    <t>1001201135091200</t>
  </si>
  <si>
    <t>1001201135091220</t>
  </si>
  <si>
    <t>1001201135091240</t>
  </si>
  <si>
    <t>1001201135091260</t>
  </si>
  <si>
    <t>1001201455091000</t>
  </si>
  <si>
    <t>1001201455091010</t>
  </si>
  <si>
    <t>1001201455091020</t>
  </si>
  <si>
    <t>1001201455091040</t>
  </si>
  <si>
    <t>1001201455091060</t>
  </si>
  <si>
    <t>1001201455091080</t>
  </si>
  <si>
    <t>1001201455091100</t>
  </si>
  <si>
    <t>1001201455091140</t>
  </si>
  <si>
    <t>1001201455091160</t>
  </si>
  <si>
    <t>1001201455091180</t>
  </si>
  <si>
    <t>1001201455091190</t>
  </si>
  <si>
    <t>1001201455091200</t>
  </si>
  <si>
    <t>1001201455091220</t>
  </si>
  <si>
    <t>1001201455091240</t>
  </si>
  <si>
    <t>1001201455091260</t>
  </si>
  <si>
    <t>1001201485091000</t>
  </si>
  <si>
    <t>1001201485091010</t>
  </si>
  <si>
    <t>1001201485091020</t>
  </si>
  <si>
    <t>1001201485091040</t>
  </si>
  <si>
    <t>1001201485091060</t>
  </si>
  <si>
    <t>1001201485091080</t>
  </si>
  <si>
    <t>1001201485091100</t>
  </si>
  <si>
    <t>1001201485091140</t>
  </si>
  <si>
    <t>1001201485091160</t>
  </si>
  <si>
    <t>1001201485091180</t>
  </si>
  <si>
    <t>1001201485091190</t>
  </si>
  <si>
    <t>1001201485091200</t>
  </si>
  <si>
    <t>1001201485091220</t>
  </si>
  <si>
    <t>105123308558</t>
  </si>
  <si>
    <t>110123308558</t>
  </si>
  <si>
    <t>115123308558</t>
  </si>
  <si>
    <t>120123308558</t>
  </si>
  <si>
    <t>125123308558</t>
  </si>
  <si>
    <t>130123308558</t>
  </si>
  <si>
    <t>135123308558</t>
  </si>
  <si>
    <t>140123308558</t>
  </si>
  <si>
    <t>145123308558</t>
  </si>
  <si>
    <t>150123308558</t>
  </si>
  <si>
    <t>155123308558</t>
  </si>
  <si>
    <t>160123308558</t>
  </si>
  <si>
    <t>100141500158</t>
  </si>
  <si>
    <t>105141500158</t>
  </si>
  <si>
    <t>110141500158</t>
  </si>
  <si>
    <t>115141500158</t>
  </si>
  <si>
    <t>120141500158</t>
  </si>
  <si>
    <t>125141500158</t>
  </si>
  <si>
    <t>130141500158</t>
  </si>
  <si>
    <t>135141500158</t>
  </si>
  <si>
    <t>140141500158</t>
  </si>
  <si>
    <t>145141500158</t>
  </si>
  <si>
    <t>150141500158</t>
  </si>
  <si>
    <t>155141500158</t>
  </si>
  <si>
    <t>160141500158</t>
  </si>
  <si>
    <t>100141500858</t>
  </si>
  <si>
    <t>105141500858</t>
  </si>
  <si>
    <t>110141500858</t>
  </si>
  <si>
    <t>115141500858</t>
  </si>
  <si>
    <t>120141500858</t>
  </si>
  <si>
    <t>125141500858</t>
  </si>
  <si>
    <t>130141500858</t>
  </si>
  <si>
    <t>135141500858</t>
  </si>
  <si>
    <t>140141500858</t>
  </si>
  <si>
    <t>145141500858</t>
  </si>
  <si>
    <t>150141500858</t>
  </si>
  <si>
    <t>155141500858</t>
  </si>
  <si>
    <t>160141500858</t>
  </si>
  <si>
    <t>100141501758</t>
  </si>
  <si>
    <t>105141501758</t>
  </si>
  <si>
    <t>110141501758</t>
  </si>
  <si>
    <t>115141501758</t>
  </si>
  <si>
    <t>120141501758</t>
  </si>
  <si>
    <t>125141501758</t>
  </si>
  <si>
    <t>130141501758</t>
  </si>
  <si>
    <t>135141501758</t>
  </si>
  <si>
    <t>140141501758</t>
  </si>
  <si>
    <t>145141501758</t>
  </si>
  <si>
    <t>150141501758</t>
  </si>
  <si>
    <t>155141501758</t>
  </si>
  <si>
    <t>160141501758</t>
  </si>
  <si>
    <t>100141504158</t>
  </si>
  <si>
    <t>110141504158</t>
  </si>
  <si>
    <t>120141504158</t>
  </si>
  <si>
    <t>125141504158</t>
  </si>
  <si>
    <t>130141504158</t>
  </si>
  <si>
    <t>135141504158</t>
  </si>
  <si>
    <t>140141504158</t>
  </si>
  <si>
    <t>145141504158</t>
  </si>
  <si>
    <t>150141504158</t>
  </si>
  <si>
    <t>155141504158</t>
  </si>
  <si>
    <t>160141504158</t>
  </si>
  <si>
    <t>100141505358</t>
  </si>
  <si>
    <t>105141505358</t>
  </si>
  <si>
    <t>110141505358</t>
  </si>
  <si>
    <t>115141505358</t>
  </si>
  <si>
    <t>120141505358</t>
  </si>
  <si>
    <t>125141505358</t>
  </si>
  <si>
    <t>130141505358</t>
  </si>
  <si>
    <t>135141505358</t>
  </si>
  <si>
    <t>140141505358</t>
  </si>
  <si>
    <t>145141505358</t>
  </si>
  <si>
    <t>150141505358</t>
  </si>
  <si>
    <t>155141505358</t>
  </si>
  <si>
    <t>100141508558</t>
  </si>
  <si>
    <t>120141508558</t>
  </si>
  <si>
    <t>125141508558</t>
  </si>
  <si>
    <t>To make your own LGA groupings - enter 'r' for password</t>
  </si>
  <si>
    <t>1001251335091220</t>
  </si>
  <si>
    <t>1001251335091240</t>
  </si>
  <si>
    <t>1001251335091260</t>
  </si>
  <si>
    <t>1001251375091000</t>
  </si>
  <si>
    <t>1001251375091010</t>
  </si>
  <si>
    <t>1001251375091020</t>
  </si>
  <si>
    <t>1001251375091040</t>
  </si>
  <si>
    <t>1001251375091060</t>
  </si>
  <si>
    <t>1001251375091100</t>
  </si>
  <si>
    <t>1001251375091120</t>
  </si>
  <si>
    <t>1001251375091140</t>
  </si>
  <si>
    <t>1001251375091160</t>
  </si>
  <si>
    <t>1001251375091180</t>
  </si>
  <si>
    <t>1001251375091190</t>
  </si>
  <si>
    <t>1001251375091200</t>
  </si>
  <si>
    <t>1001251375091220</t>
  </si>
  <si>
    <t>1001251375091240</t>
  </si>
  <si>
    <t>1001251375091260</t>
  </si>
  <si>
    <t>1001251435091000</t>
  </si>
  <si>
    <t>1001251435091010</t>
  </si>
  <si>
    <t>1001251435091020</t>
  </si>
  <si>
    <t>1001251435091040</t>
  </si>
  <si>
    <t>1001251435091060</t>
  </si>
  <si>
    <t>1001251435091080</t>
  </si>
  <si>
    <t>1001251435091100</t>
  </si>
  <si>
    <t>1001251435091120</t>
  </si>
  <si>
    <t>1001251435091140</t>
  </si>
  <si>
    <t>1001251435091160</t>
  </si>
  <si>
    <t>1001251435091180</t>
  </si>
  <si>
    <t>1001251435091190</t>
  </si>
  <si>
    <t>1001251435091200</t>
  </si>
  <si>
    <t>1001251435091220</t>
  </si>
  <si>
    <t>1001251435091240</t>
  </si>
  <si>
    <t>1001251435091260</t>
  </si>
  <si>
    <t>1001251570091000</t>
  </si>
  <si>
    <t>1001251570091010</t>
  </si>
  <si>
    <t>1001251570091020</t>
  </si>
  <si>
    <t>1001251570091040</t>
  </si>
  <si>
    <t>1001251570091060</t>
  </si>
  <si>
    <t>1001251570091080</t>
  </si>
  <si>
    <t>1001251570091100</t>
  </si>
  <si>
    <t>1001251570091140</t>
  </si>
  <si>
    <t>1001251570091160</t>
  </si>
  <si>
    <t>1001251570091180</t>
  </si>
  <si>
    <t>1001251570091190</t>
  </si>
  <si>
    <t>1001251570091200</t>
  </si>
  <si>
    <t>1001251570091220</t>
  </si>
  <si>
    <t>1001251570091240</t>
  </si>
  <si>
    <t>1001251570091260</t>
  </si>
  <si>
    <t>1001301011091000</t>
  </si>
  <si>
    <t>1001301011091010</t>
  </si>
  <si>
    <t>1001301011091020</t>
  </si>
  <si>
    <t>1001301011091040</t>
  </si>
  <si>
    <t>1001301011091100</t>
  </si>
  <si>
    <t>1001301011091120</t>
  </si>
  <si>
    <t>1001301011091140</t>
  </si>
  <si>
    <t>1001301011091160</t>
  </si>
  <si>
    <t>1001301011091180</t>
  </si>
  <si>
    <t>1001301011091190</t>
  </si>
  <si>
    <t>1001301011091200</t>
  </si>
  <si>
    <t>1001301011091220</t>
  </si>
  <si>
    <t>1001301011091240</t>
  </si>
  <si>
    <t>1001301011091260</t>
  </si>
  <si>
    <t>1001301301091000</t>
  </si>
  <si>
    <t>1001301301091010</t>
  </si>
  <si>
    <t>1001301301091020</t>
  </si>
  <si>
    <t>1001301301091040</t>
  </si>
  <si>
    <t>1001301301091060</t>
  </si>
  <si>
    <t>1001301301091100</t>
  </si>
  <si>
    <t>1001301301091120</t>
  </si>
  <si>
    <t>1001301301091140</t>
  </si>
  <si>
    <t>1001301301091160</t>
  </si>
  <si>
    <t>1001301301091180</t>
  </si>
  <si>
    <t>1001301301091190</t>
  </si>
  <si>
    <t>1001301301091200</t>
  </si>
  <si>
    <t>1001301301091220</t>
  </si>
  <si>
    <t>1001301301091240</t>
  </si>
  <si>
    <t>1001301301091260</t>
  </si>
  <si>
    <t>1001301355091000</t>
  </si>
  <si>
    <t>1001301355091010</t>
  </si>
  <si>
    <t>1001301355091020</t>
  </si>
  <si>
    <t>1001301355091040</t>
  </si>
  <si>
    <t>1001301355091060</t>
  </si>
  <si>
    <t>1001301355091100</t>
  </si>
  <si>
    <t>1001301355091120</t>
  </si>
  <si>
    <t>1001301355091140</t>
  </si>
  <si>
    <t>1001301355091160</t>
  </si>
  <si>
    <t>1001301355091180</t>
  </si>
  <si>
    <t>1001301355091190</t>
  </si>
  <si>
    <t>1001301355091200</t>
  </si>
  <si>
    <t>1001301355091220</t>
  </si>
  <si>
    <t>1001301355091240</t>
  </si>
  <si>
    <t>1001301355091260</t>
  </si>
  <si>
    <t>1001301365091000</t>
  </si>
  <si>
    <t>1001301365091010</t>
  </si>
  <si>
    <t>1001301365091020</t>
  </si>
  <si>
    <t>1001301365091040</t>
  </si>
  <si>
    <t>1001301365091060</t>
  </si>
  <si>
    <t>1001301365091100</t>
  </si>
  <si>
    <t>1001301365091120</t>
  </si>
  <si>
    <t>1001301365091140</t>
  </si>
  <si>
    <t>1001301365091160</t>
  </si>
  <si>
    <t>1001301365091180</t>
  </si>
  <si>
    <t>1001301365091190</t>
  </si>
  <si>
    <t>1001301365091200</t>
  </si>
  <si>
    <t>1001301365091220</t>
  </si>
  <si>
    <t>1001301365091240</t>
  </si>
  <si>
    <t>1001301365091260</t>
  </si>
  <si>
    <t>1001301366091000</t>
  </si>
  <si>
    <t>1001301366091010</t>
  </si>
  <si>
    <t>1001301366091020</t>
  </si>
  <si>
    <t>1001301366091040</t>
  </si>
  <si>
    <t>1001301366091060</t>
  </si>
  <si>
    <t>1001301366091100</t>
  </si>
  <si>
    <t>1001301366091140</t>
  </si>
  <si>
    <t>1001301366091160</t>
  </si>
  <si>
    <t>1001301366091180</t>
  </si>
  <si>
    <t>1001301366091190</t>
  </si>
  <si>
    <t>1001301366091200</t>
  </si>
  <si>
    <t>1001301366091220</t>
  </si>
  <si>
    <t>1001301366091240</t>
  </si>
  <si>
    <t>1001301366091260</t>
  </si>
  <si>
    <t>1001301420091000</t>
  </si>
  <si>
    <t>1001301420091010</t>
  </si>
  <si>
    <t>1001301420091020</t>
  </si>
  <si>
    <t>1001301420091040</t>
  </si>
  <si>
    <t>1001301420091060</t>
  </si>
  <si>
    <t>1001301420091100</t>
  </si>
  <si>
    <t>1001301420091120</t>
  </si>
  <si>
    <t>1001301420091140</t>
  </si>
  <si>
    <t>1001301420091160</t>
  </si>
  <si>
    <t>1001301420091180</t>
  </si>
  <si>
    <t>1001301420091190</t>
  </si>
  <si>
    <t>1001301420091200</t>
  </si>
  <si>
    <t>1001301420091220</t>
  </si>
  <si>
    <t>1001301420091240</t>
  </si>
  <si>
    <t>1001301420091260</t>
  </si>
  <si>
    <t>1001301492091000</t>
  </si>
  <si>
    <t>1001301492091010</t>
  </si>
  <si>
    <t>1001301492091020</t>
  </si>
  <si>
    <t>1001301492091040</t>
  </si>
  <si>
    <t>1001301492091060</t>
  </si>
  <si>
    <t>1001301492091080</t>
  </si>
  <si>
    <t>1001301492091100</t>
  </si>
  <si>
    <t>1001301492091140</t>
  </si>
  <si>
    <t>1001301492091160</t>
  </si>
  <si>
    <t>1001301492091220</t>
  </si>
  <si>
    <t>1001301492091240</t>
  </si>
  <si>
    <t>1001301492091260</t>
  </si>
  <si>
    <t>1001301530091000</t>
  </si>
  <si>
    <t>1001301530091010</t>
  </si>
  <si>
    <t>1001301530091020</t>
  </si>
  <si>
    <t>1001301530091040</t>
  </si>
  <si>
    <t>1001301530091060</t>
  </si>
  <si>
    <t>1001301530091100</t>
  </si>
  <si>
    <t>1001301530091140</t>
  </si>
  <si>
    <t>1001301530091160</t>
  </si>
  <si>
    <t>1001301530091180</t>
  </si>
  <si>
    <t>1001301530091190</t>
  </si>
  <si>
    <t>1001301530091200</t>
  </si>
  <si>
    <t>1001501750091140</t>
  </si>
  <si>
    <t>1001501750091160</t>
  </si>
  <si>
    <t>1001501750091180</t>
  </si>
  <si>
    <t>1001501750091190</t>
  </si>
  <si>
    <t>1001501750091200</t>
  </si>
  <si>
    <t>1001501750091220</t>
  </si>
  <si>
    <t>1001501750091240</t>
  </si>
  <si>
    <t>1001501750091260</t>
  </si>
  <si>
    <t>1001501775091000</t>
  </si>
  <si>
    <t>1001501775091010</t>
  </si>
  <si>
    <t>1001501775091020</t>
  </si>
  <si>
    <t>1001501775091040</t>
  </si>
  <si>
    <t>1001501775091060</t>
  </si>
  <si>
    <t>1001501775091100</t>
  </si>
  <si>
    <t>1001501775091120</t>
  </si>
  <si>
    <t>1001501775091140</t>
  </si>
  <si>
    <t>1001501775091160</t>
  </si>
  <si>
    <t>1001501775091180</t>
  </si>
  <si>
    <t>1001501775091190</t>
  </si>
  <si>
    <t>1001501775091200</t>
  </si>
  <si>
    <t>1001501775091220</t>
  </si>
  <si>
    <t>1001501775091240</t>
  </si>
  <si>
    <t>1001501775091260</t>
  </si>
  <si>
    <t>1001551005091000</t>
  </si>
  <si>
    <t>1001551005091010</t>
  </si>
  <si>
    <t>1001551005091020</t>
  </si>
  <si>
    <t>1001551005091040</t>
  </si>
  <si>
    <t>1001551005091080</t>
  </si>
  <si>
    <t>1001551005091100</t>
  </si>
  <si>
    <t>1001551005091120</t>
  </si>
  <si>
    <t>1001551005091140</t>
  </si>
  <si>
    <t>1001551005091160</t>
  </si>
  <si>
    <t>1001551005091180</t>
  </si>
  <si>
    <t>1001551005091190</t>
  </si>
  <si>
    <t>1001551005091200</t>
  </si>
  <si>
    <t>1001551005091240</t>
  </si>
  <si>
    <t>1001551005091260</t>
  </si>
  <si>
    <t>1001551030091000</t>
  </si>
  <si>
    <t>1001551030091010</t>
  </si>
  <si>
    <t>1001551030091020</t>
  </si>
  <si>
    <t>1001551030091040</t>
  </si>
  <si>
    <t>1001551030091080</t>
  </si>
  <si>
    <t>1001551030091100</t>
  </si>
  <si>
    <t>1001551030091120</t>
  </si>
  <si>
    <t>1001551030091140</t>
  </si>
  <si>
    <t>1001551030091160</t>
  </si>
  <si>
    <t>1001551030091180</t>
  </si>
  <si>
    <t>1001551030091190</t>
  </si>
  <si>
    <t>1001551030091200</t>
  </si>
  <si>
    <t>1001551030091220</t>
  </si>
  <si>
    <t>1001551030091240</t>
  </si>
  <si>
    <t>1001551030091260</t>
  </si>
  <si>
    <t>1001551065091000</t>
  </si>
  <si>
    <t>1001551065091010</t>
  </si>
  <si>
    <t>1001551065091020</t>
  </si>
  <si>
    <t>1001551065091040</t>
  </si>
  <si>
    <t>1001551065091100</t>
  </si>
  <si>
    <t>1001551065091120</t>
  </si>
  <si>
    <t>1001551065091140</t>
  </si>
  <si>
    <t>1001551065091160</t>
  </si>
  <si>
    <t>1001551065091180</t>
  </si>
  <si>
    <t>1001551065091190</t>
  </si>
  <si>
    <t>1001551065091200</t>
  </si>
  <si>
    <t>1001551065091220</t>
  </si>
  <si>
    <t>1001551065091240</t>
  </si>
  <si>
    <t>1001551065091260</t>
  </si>
  <si>
    <t>1001551186091000</t>
  </si>
  <si>
    <t>1001551186091010</t>
  </si>
  <si>
    <t>1001551186091020</t>
  </si>
  <si>
    <t>1001551186091040</t>
  </si>
  <si>
    <t>1001551186091060</t>
  </si>
  <si>
    <t>1001551186091100</t>
  </si>
  <si>
    <t>1001551186091120</t>
  </si>
  <si>
    <t>1001551186091140</t>
  </si>
  <si>
    <t>1001551186091160</t>
  </si>
  <si>
    <t>1001551186091220</t>
  </si>
  <si>
    <t>1001551186091240</t>
  </si>
  <si>
    <t>1001551186091260</t>
  </si>
  <si>
    <t>1001551230091000</t>
  </si>
  <si>
    <t>1001551230091010</t>
  </si>
  <si>
    <t>1001551230091020</t>
  </si>
  <si>
    <t>1001551230091040</t>
  </si>
  <si>
    <t>1001551230091060</t>
  </si>
  <si>
    <t>1001551230091080</t>
  </si>
  <si>
    <t>1001551230091100</t>
  </si>
  <si>
    <t>1001551230091120</t>
  </si>
  <si>
    <t>1001551230091140</t>
  </si>
  <si>
    <t>1001551230091160</t>
  </si>
  <si>
    <t>1001551230091180</t>
  </si>
  <si>
    <t>1001551230091190</t>
  </si>
  <si>
    <t>1001551230091200</t>
  </si>
  <si>
    <t>1001551230091220</t>
  </si>
  <si>
    <t>1001551230091240</t>
  </si>
  <si>
    <t>1001551230091260</t>
  </si>
  <si>
    <t>1001551250091000</t>
  </si>
  <si>
    <t>1001551250091010</t>
  </si>
  <si>
    <t>1001551250091020</t>
  </si>
  <si>
    <t>1001551250091040</t>
  </si>
  <si>
    <t>1001551250091060</t>
  </si>
  <si>
    <t>1001551250091140</t>
  </si>
  <si>
    <t>1001551250091160</t>
  </si>
  <si>
    <t>1001551250091220</t>
  </si>
  <si>
    <t>1001551250091240</t>
  </si>
  <si>
    <t>1001551337091000</t>
  </si>
  <si>
    <t>1001551337091010</t>
  </si>
  <si>
    <t>1001551337091020</t>
  </si>
  <si>
    <t>1001551337091040</t>
  </si>
  <si>
    <t>1001551337091060</t>
  </si>
  <si>
    <t>1001000000091060</t>
  </si>
  <si>
    <t>1001050000091060</t>
  </si>
  <si>
    <t>1001000000091080</t>
  </si>
  <si>
    <t>1001050000091080</t>
  </si>
  <si>
    <t>1001000000091100</t>
  </si>
  <si>
    <t>1001050000091100</t>
  </si>
  <si>
    <t>1001000000091120</t>
  </si>
  <si>
    <t>1001050000091120</t>
  </si>
  <si>
    <t>1001000000091192</t>
  </si>
  <si>
    <t>1001050000091192</t>
  </si>
  <si>
    <t>1001000000091194</t>
  </si>
  <si>
    <t>1001050000091194</t>
  </si>
  <si>
    <t>1001000000091220</t>
  </si>
  <si>
    <t>1001050000091220</t>
  </si>
  <si>
    <t>1001000000091240</t>
  </si>
  <si>
    <t>1001050000091240</t>
  </si>
  <si>
    <t>1001051075000000</t>
  </si>
  <si>
    <t>1001051090000000</t>
  </si>
  <si>
    <t>1001051110000000</t>
  </si>
  <si>
    <t>1001051130000000</t>
  </si>
  <si>
    <t>1001051145000000</t>
  </si>
  <si>
    <t>1001051150000000</t>
  </si>
  <si>
    <t>1001051152000000</t>
  </si>
  <si>
    <t>1001051155000000</t>
  </si>
  <si>
    <t>1001051285000000</t>
  </si>
  <si>
    <t>1001051310000000</t>
  </si>
  <si>
    <t>1001051380000000</t>
  </si>
  <si>
    <t>1001051395000000</t>
  </si>
  <si>
    <t>1001051400000000</t>
  </si>
  <si>
    <t>1001051415000000</t>
  </si>
  <si>
    <t>1001051450000000</t>
  </si>
  <si>
    <t>1001051470000000</t>
  </si>
  <si>
    <t>1001051480000000</t>
  </si>
  <si>
    <t>1001051490000000</t>
  </si>
  <si>
    <t>1001051515000000</t>
  </si>
  <si>
    <t>1001051520000000</t>
  </si>
  <si>
    <t>1001051535000000</t>
  </si>
  <si>
    <t>1001051595000000</t>
  </si>
  <si>
    <t>1001051625000000</t>
  </si>
  <si>
    <t>1001051635000000</t>
  </si>
  <si>
    <t>1001051637000000</t>
  </si>
  <si>
    <t>1001051655000000</t>
  </si>
  <si>
    <t>1001051665000000</t>
  </si>
  <si>
    <t>1001051670000000</t>
  </si>
  <si>
    <t>1001051710000000</t>
  </si>
  <si>
    <t>1001051715000000</t>
  </si>
  <si>
    <t>1001051720000000</t>
  </si>
  <si>
    <t>1001051800000000</t>
  </si>
  <si>
    <t>1001051825000000</t>
  </si>
  <si>
    <t>1001051840000000</t>
  </si>
  <si>
    <t>1001051850000000</t>
  </si>
  <si>
    <t>1001051855000000</t>
  </si>
  <si>
    <t>1001100000091000</t>
  </si>
  <si>
    <t>1001101172000000</t>
  </si>
  <si>
    <t>1001100000091010</t>
  </si>
  <si>
    <t>1001100000091020</t>
  </si>
  <si>
    <t>1001100000091040</t>
  </si>
  <si>
    <t>1001100000091060</t>
  </si>
  <si>
    <t>1001100000091080</t>
  </si>
  <si>
    <t>1001100000091100</t>
  </si>
  <si>
    <t>1001100000091120</t>
  </si>
  <si>
    <t>1001100000091140</t>
  </si>
  <si>
    <t>1001100000091160</t>
  </si>
  <si>
    <t>1001100000091180</t>
  </si>
  <si>
    <t>1001100000091190</t>
  </si>
  <si>
    <t>1001100000091192</t>
  </si>
  <si>
    <t>1001100000091194</t>
  </si>
  <si>
    <t>1001100000091200</t>
  </si>
  <si>
    <t>1001100000091220</t>
  </si>
  <si>
    <t>1001100000091240</t>
  </si>
  <si>
    <t>1001100000091260</t>
  </si>
  <si>
    <t>1001101270000000</t>
  </si>
  <si>
    <t>1001101305000000</t>
  </si>
  <si>
    <t>1001101340000000</t>
  </si>
  <si>
    <t>1001101465000000</t>
  </si>
  <si>
    <t>1001101505000000</t>
  </si>
  <si>
    <t>1001101565000000</t>
  </si>
  <si>
    <t>1001101590000000</t>
  </si>
  <si>
    <t>1001101640000000</t>
  </si>
  <si>
    <t>1001101700000000</t>
  </si>
  <si>
    <t>1001101762000000</t>
  </si>
  <si>
    <t>1001150000091000</t>
  </si>
  <si>
    <t>1001151440000000</t>
  </si>
  <si>
    <t>1001150000091010</t>
  </si>
  <si>
    <t>1001150000091020</t>
  </si>
  <si>
    <t>1001150000091040</t>
  </si>
  <si>
    <t>1001150000091060</t>
  </si>
  <si>
    <t>1001150000091100</t>
  </si>
  <si>
    <t>1001150000091120</t>
  </si>
  <si>
    <t>1001351260091220</t>
  </si>
  <si>
    <t>1001351260091240</t>
  </si>
  <si>
    <t>1001351260091260</t>
  </si>
  <si>
    <t>1001351295091000</t>
  </si>
  <si>
    <t>&lt;-Hidden J-N</t>
  </si>
  <si>
    <t>1001551337091100</t>
  </si>
  <si>
    <t>1001551337091120</t>
  </si>
  <si>
    <t>1001551337091140</t>
  </si>
  <si>
    <t>1001551337091160</t>
  </si>
  <si>
    <t>1001551337091180</t>
  </si>
  <si>
    <t>1001551337091190</t>
  </si>
  <si>
    <t>1001551337091200</t>
  </si>
  <si>
    <t>1001551337091220</t>
  </si>
  <si>
    <t>1001551337091240</t>
  </si>
  <si>
    <t>1001551337091260</t>
  </si>
  <si>
    <t>1001551425091000</t>
  </si>
  <si>
    <t>1001551425091010</t>
  </si>
  <si>
    <t>1001551425091020</t>
  </si>
  <si>
    <t>1001551425091040</t>
  </si>
  <si>
    <t>1001551425091060</t>
  </si>
  <si>
    <t>1001551425091100</t>
  </si>
  <si>
    <t>1001551425091120</t>
  </si>
  <si>
    <t>1001551425091140</t>
  </si>
  <si>
    <t>1001551425091160</t>
  </si>
  <si>
    <t>1001551425091220</t>
  </si>
  <si>
    <t>1001551425091240</t>
  </si>
  <si>
    <t>1001551425091260</t>
  </si>
  <si>
    <t>1001551550091000</t>
  </si>
  <si>
    <t>1001551550091010</t>
  </si>
  <si>
    <t>1001551550091020</t>
  </si>
  <si>
    <t>1001551550091040</t>
  </si>
  <si>
    <t>1001551550091060</t>
  </si>
  <si>
    <t>1001551550091100</t>
  </si>
  <si>
    <t>1001551550091120</t>
  </si>
  <si>
    <t>1001551550091140</t>
  </si>
  <si>
    <t>1001551550091160</t>
  </si>
  <si>
    <t>1001551550091180</t>
  </si>
  <si>
    <t>1001551550091190</t>
  </si>
  <si>
    <t>1001551550091200</t>
  </si>
  <si>
    <t>1001551550091220</t>
  </si>
  <si>
    <t>1001551550091240</t>
  </si>
  <si>
    <t>1001551550091260</t>
  </si>
  <si>
    <t>1001551745091000</t>
  </si>
  <si>
    <t>1001551745091010</t>
  </si>
  <si>
    <t>1001551745091020</t>
  </si>
  <si>
    <t>1001551745091040</t>
  </si>
  <si>
    <t>1001551745091100</t>
  </si>
  <si>
    <t>1001551745091120</t>
  </si>
  <si>
    <t>1001551745091140</t>
  </si>
  <si>
    <t>1001551745091160</t>
  </si>
  <si>
    <t>1001551745091180</t>
  </si>
  <si>
    <t>1001551745091190</t>
  </si>
  <si>
    <t>1001551745091200</t>
  </si>
  <si>
    <t>1001551745091220</t>
  </si>
  <si>
    <t>1001551745091240</t>
  </si>
  <si>
    <t>1001551770091000</t>
  </si>
  <si>
    <t>1001551770091010</t>
  </si>
  <si>
    <t>1001551770091020</t>
  </si>
  <si>
    <t>1001551770091040</t>
  </si>
  <si>
    <t>1001551770091120</t>
  </si>
  <si>
    <t>1001551770091140</t>
  </si>
  <si>
    <t>1001551770091160</t>
  </si>
  <si>
    <t>1001551770091220</t>
  </si>
  <si>
    <t>1001551770091240</t>
  </si>
  <si>
    <t>1001551770091260</t>
  </si>
  <si>
    <t>1001551780091000</t>
  </si>
  <si>
    <t>1001551780091010</t>
  </si>
  <si>
    <t>1001551780091020</t>
  </si>
  <si>
    <t>1001551780091040</t>
  </si>
  <si>
    <t>1001551780091060</t>
  </si>
  <si>
    <t>1001551780091080</t>
  </si>
  <si>
    <t>1001551780091100</t>
  </si>
  <si>
    <t>1001551780091120</t>
  </si>
  <si>
    <t>1001551780091140</t>
  </si>
  <si>
    <t>1001551780091160</t>
  </si>
  <si>
    <t>1001551780091180</t>
  </si>
  <si>
    <t>1001551780091190</t>
  </si>
  <si>
    <t>1001551780091200</t>
  </si>
  <si>
    <t>1001551780091220</t>
  </si>
  <si>
    <t>1001551780091240</t>
  </si>
  <si>
    <t>1001551780091260</t>
  </si>
  <si>
    <t>1001551820091000</t>
  </si>
  <si>
    <t>1001551820091010</t>
  </si>
  <si>
    <t>1001551820091020</t>
  </si>
  <si>
    <t>1001551820091040</t>
  </si>
  <si>
    <t>1001551820091060</t>
  </si>
  <si>
    <t>1001551820091100</t>
  </si>
  <si>
    <t>1001551820091120</t>
  </si>
  <si>
    <t>1001551820091140</t>
  </si>
  <si>
    <t>1001551820091160</t>
  </si>
  <si>
    <t>1001551820091180</t>
  </si>
  <si>
    <t>1001551820091190</t>
  </si>
  <si>
    <t>1001551820091200</t>
  </si>
  <si>
    <t>1001551820091220</t>
  </si>
  <si>
    <t>1001551820091240</t>
  </si>
  <si>
    <t>1001551820091260</t>
  </si>
  <si>
    <t>1001601170091000</t>
  </si>
  <si>
    <t>1001601170091010</t>
  </si>
  <si>
    <t>1001601170091020</t>
  </si>
  <si>
    <t>1001601170091040</t>
  </si>
  <si>
    <t>1001601170091100</t>
  </si>
  <si>
    <t>1001601170091120</t>
  </si>
  <si>
    <t>1001601170091140</t>
  </si>
  <si>
    <t>1001601170091160</t>
  </si>
  <si>
    <t>1001601170091240</t>
  </si>
  <si>
    <t>1001601170091260</t>
  </si>
  <si>
    <t>Honey</t>
  </si>
  <si>
    <t>Bee Hives</t>
  </si>
  <si>
    <t>New South Wales</t>
  </si>
  <si>
    <t>Unincorp. Far West</t>
  </si>
  <si>
    <t>2011 Agriculture Census</t>
  </si>
  <si>
    <t>LGA_CODE_2011</t>
  </si>
  <si>
    <t>LGA_NAME_2011</t>
  </si>
  <si>
    <t>SD_CODE_2011</t>
  </si>
  <si>
    <t>SD_NAME_2011</t>
  </si>
  <si>
    <t>STATE_CODE_2011</t>
  </si>
  <si>
    <t>STATE_NAME_2011</t>
  </si>
  <si>
    <t>Kogarah (C)</t>
  </si>
  <si>
    <t>Auburn (C)</t>
  </si>
  <si>
    <t>Hunters Hill (A)</t>
  </si>
  <si>
    <t>The Hills Shire (A)</t>
  </si>
  <si>
    <t>Port Macquarie-Hastings (A)</t>
  </si>
  <si>
    <t>SSD_CODE_2011</t>
  </si>
  <si>
    <t>SSD_NAME_2011</t>
  </si>
  <si>
    <t>Inner Sydney</t>
  </si>
  <si>
    <t>Eastern Suburbs</t>
  </si>
  <si>
    <t>St George-Sutherland</t>
  </si>
  <si>
    <t>Canterbury-Bankstown</t>
  </si>
  <si>
    <t>Fairfield-Liverpool</t>
  </si>
  <si>
    <t>Outer South Western Sydney</t>
  </si>
  <si>
    <t>Inner Western Sydney</t>
  </si>
  <si>
    <t>Central Western Sydney</t>
  </si>
  <si>
    <t>Outer Western Sydney</t>
  </si>
  <si>
    <t>Lower Northern Sydney</t>
  </si>
  <si>
    <t>Central Northern Sydney</t>
  </si>
  <si>
    <t>Northern Beaches</t>
  </si>
  <si>
    <t>Central Coast</t>
  </si>
  <si>
    <t>Hunter SD Bal</t>
  </si>
  <si>
    <t>Nowra-Bomaderry</t>
  </si>
  <si>
    <t>Illawarra SD Bal</t>
  </si>
  <si>
    <t>Tweed Heads &amp; Tweed Coast</t>
  </si>
  <si>
    <t>Richmond-Tweed SD Bal</t>
  </si>
  <si>
    <t>Port Macquarie</t>
  </si>
  <si>
    <t>Clarence (excl. Coffs Harbour)</t>
  </si>
  <si>
    <t>Hastings (excl. Port Macquarie)</t>
  </si>
  <si>
    <t>Northern Slopes (excl. Tamworth)</t>
  </si>
  <si>
    <t>Northern Tablelands</t>
  </si>
  <si>
    <t>North Central Plain</t>
  </si>
  <si>
    <t>Central Macquarie (excl. Dubbo)</t>
  </si>
  <si>
    <t>Macquarie-Barwon</t>
  </si>
  <si>
    <t>Upper Darling</t>
  </si>
  <si>
    <t>Bathurst</t>
  </si>
  <si>
    <t>Central Tablelands (excl. Bathurst &amp; Orange)</t>
  </si>
  <si>
    <t>Southern Tablelands (excl. Queanbeyan)</t>
  </si>
  <si>
    <t>Lower South Coast</t>
  </si>
  <si>
    <t>Snowy</t>
  </si>
  <si>
    <t>Central Murrumbidgee (excl. Wagga Wagga)</t>
  </si>
  <si>
    <t>Lower Murrumbidgee</t>
  </si>
  <si>
    <t>Upper Murray (excl. Albury)</t>
  </si>
  <si>
    <t>Central Murray</t>
  </si>
  <si>
    <t>Murray-Darling</t>
  </si>
  <si>
    <t>Group Names</t>
  </si>
  <si>
    <t>Group Name</t>
  </si>
  <si>
    <t>LGA's Included</t>
  </si>
  <si>
    <t>The Hills Shire</t>
  </si>
  <si>
    <t>Port Macquarie-Hastings</t>
  </si>
  <si>
    <t>2011 SD Codes Taken from website: http://www.abs.gov.au/AUSSTATS/abs@.nsf/DetailsPage/1259.0.30.001July%202011?OpenDocument</t>
  </si>
  <si>
    <t>Changes to 2006 LGA Names and Codes</t>
  </si>
  <si>
    <t>2006 Name</t>
  </si>
  <si>
    <t>2011 Name</t>
  </si>
  <si>
    <t xml:space="preserve">Unincorporated NSW (Far west) </t>
  </si>
  <si>
    <t>Unicorp Far West</t>
  </si>
  <si>
    <t xml:space="preserve">              - in Far West with Central Darling and Broken Hill (C) </t>
  </si>
  <si>
    <t>Broken Hill ©</t>
  </si>
  <si>
    <t>Hastings (mid North Coast)</t>
  </si>
  <si>
    <t xml:space="preserve">Port Macquarie-Hastings                   </t>
  </si>
  <si>
    <t> - suggest combine pt A &amp; pt B if that makes it look better.</t>
  </si>
  <si>
    <t>Albury (Murray)</t>
  </si>
  <si>
    <t>Armidale Dumaresq (Northern)</t>
  </si>
  <si>
    <t>Ashfield (Sydney)</t>
  </si>
  <si>
    <t>Auburn (Sydney)</t>
  </si>
  <si>
    <t>Ballina (Richmond-Tweed)</t>
  </si>
  <si>
    <t>Balranald (Murray)</t>
  </si>
  <si>
    <t>Bankstown (Sydney)</t>
  </si>
  <si>
    <t>Barraba (Northern)</t>
  </si>
  <si>
    <t>Barraba</t>
  </si>
  <si>
    <t>Bathurst Regional (Central West)</t>
  </si>
  <si>
    <t>Baulkham Hills (Sydney)</t>
  </si>
  <si>
    <t>Bega Valley (South Eastern)</t>
  </si>
  <si>
    <t>Bellingen (Mid-North Coast)</t>
  </si>
  <si>
    <t>Berrigan (Murray)</t>
  </si>
  <si>
    <t>Bingara (Northern)</t>
  </si>
  <si>
    <t>Bingara</t>
  </si>
  <si>
    <t>Blacktown (Sydney)</t>
  </si>
  <si>
    <t>Bland (Central West)</t>
  </si>
  <si>
    <t>Blayney (Central West)</t>
  </si>
  <si>
    <t>Blue Mountains (Sydney)</t>
  </si>
  <si>
    <t>Bogan (North Western)</t>
  </si>
  <si>
    <t>Bombala (South Eastern)</t>
  </si>
  <si>
    <t>Boorowa (South Eastern)</t>
  </si>
  <si>
    <t>Botany Bay (Sydney)</t>
  </si>
  <si>
    <t>Botany Bay</t>
  </si>
  <si>
    <t>Bourke (North Western)</t>
  </si>
  <si>
    <t>Brewarrina (North Western)</t>
  </si>
  <si>
    <t>Byron (Richmond-Tweed)</t>
  </si>
  <si>
    <t>Cabonne (Central West)</t>
  </si>
  <si>
    <t>Camden (Sydney)</t>
  </si>
  <si>
    <t>Note: LGAs may have been amalgamated between 2006 and 2011, only 2011 data will display. To see non displayed 2006 data view LGA Sub Regions</t>
  </si>
  <si>
    <t>1001550000091080</t>
  </si>
  <si>
    <t>1001550000091100</t>
  </si>
  <si>
    <t>1001550000091120</t>
  </si>
  <si>
    <t>1001550000091140</t>
  </si>
  <si>
    <t>1001550000091160</t>
  </si>
  <si>
    <t>1001550000091180</t>
  </si>
  <si>
    <t>1001550000091190</t>
  </si>
  <si>
    <t>1001550000091192</t>
  </si>
  <si>
    <t>1001550000091194</t>
  </si>
  <si>
    <t>1001550000091200</t>
  </si>
  <si>
    <t>1001550000091220</t>
  </si>
  <si>
    <t>1001550000091240</t>
  </si>
  <si>
    <t>1001550000091260</t>
  </si>
  <si>
    <t>1001551030000000</t>
  </si>
  <si>
    <t>1001551065000000</t>
  </si>
  <si>
    <t>1001551186000000</t>
  </si>
  <si>
    <t>1001551230000000</t>
  </si>
  <si>
    <t>1001551250000000</t>
  </si>
  <si>
    <t>1001551337000000</t>
  </si>
  <si>
    <t>1001551425000000</t>
  </si>
  <si>
    <t>1001551550000000</t>
  </si>
  <si>
    <t>1001551745000000</t>
  </si>
  <si>
    <t>1001551770000000</t>
  </si>
  <si>
    <t>1001551780000000</t>
  </si>
  <si>
    <t>Cut Flowers (Ha undercover)</t>
  </si>
  <si>
    <t>Nurseries (Ha undercover.)</t>
  </si>
  <si>
    <t>http://www.abs.gov.au/AUSSTATS/abs@.nsf/DetailsPage/7503.02010-11?OpenDocument</t>
  </si>
  <si>
    <t>http://www.abs.gov.au/AUSSTATS/abs@.nsf/DetailsPage/7121.02010-11?OpenDocument</t>
  </si>
  <si>
    <t>Total Ag = &lt;-- + 500, 520, 521, 522, 529</t>
  </si>
  <si>
    <t>A000</t>
  </si>
  <si>
    <t>Agriculture, Forestry and Fishing, nfd</t>
  </si>
  <si>
    <t>Nursery Production (Under Cover)</t>
  </si>
  <si>
    <t>Nursery Production (Outdoors)</t>
  </si>
  <si>
    <t>Turf Growing</t>
  </si>
  <si>
    <t>Floriculture Production (Under Cover)</t>
  </si>
  <si>
    <t>Floriculture Production (Outdoors)</t>
  </si>
  <si>
    <t>Mushroom Growing</t>
  </si>
  <si>
    <t>Vegetable Growing (Under Cover)</t>
  </si>
  <si>
    <t>Vegetable Growing (Outdoors)</t>
  </si>
  <si>
    <t>Grape Growing</t>
  </si>
  <si>
    <t>Kiwifruit Growing</t>
  </si>
  <si>
    <t>Berry Fruit Growing</t>
  </si>
  <si>
    <t>Apple and Pear Growing</t>
  </si>
  <si>
    <t>Stone Fruit Growing</t>
  </si>
  <si>
    <t>Citrus Fruit Growing</t>
  </si>
  <si>
    <t>Olive Growing</t>
  </si>
  <si>
    <t>Other Fruit and Tree Nut Growing</t>
  </si>
  <si>
    <t>Sheep Farming (Specialised)</t>
  </si>
  <si>
    <t>Beef Cattle Farming (Specialised)</t>
  </si>
  <si>
    <t>Beef Cattle Feedlots (Specialised)</t>
  </si>
  <si>
    <t>Sheep-Beef Cattle Farming</t>
  </si>
  <si>
    <t>Grain-Sheep or Grain-Beef Cattle Farming</t>
  </si>
  <si>
    <t>Rice Growing</t>
  </si>
  <si>
    <t>Other Grain Growing</t>
  </si>
  <si>
    <t>Sugar Cane Growing</t>
  </si>
  <si>
    <t>Cotton Growing</t>
  </si>
  <si>
    <t>Other Crop Growing nec</t>
  </si>
  <si>
    <t>Poultry Farming (Meat)</t>
  </si>
  <si>
    <t>Poultry Farming (Eggs)</t>
  </si>
  <si>
    <t>Other Livestock Farming, nfd</t>
  </si>
  <si>
    <t>Horse Farming</t>
  </si>
  <si>
    <t>Pig Farming</t>
  </si>
  <si>
    <t>Beekeeping</t>
  </si>
  <si>
    <t>Total Ag</t>
  </si>
  <si>
    <t>Aquaculture, nfd</t>
  </si>
  <si>
    <t>Offshore Longline and Rack Aquaculture</t>
  </si>
  <si>
    <t>Offshore Caged Aquaculture</t>
  </si>
  <si>
    <t>Onshore Aquaculture</t>
  </si>
  <si>
    <t>Forestry and Logging, nfd</t>
  </si>
  <si>
    <t>Forestry</t>
  </si>
  <si>
    <t>Logging</t>
  </si>
  <si>
    <t>Fishing, Hunting and Trapping, nfd</t>
  </si>
  <si>
    <t>Fishing, nfd</t>
  </si>
  <si>
    <t>Rock Lobster and Crab Potting</t>
  </si>
  <si>
    <t>Prawn Fishing</t>
  </si>
  <si>
    <t>Line Fishing</t>
  </si>
  <si>
    <t>Fish Trawling, Seining and Netting</t>
  </si>
  <si>
    <t>Other Fishing</t>
  </si>
  <si>
    <t>Hunting and Trapping</t>
  </si>
  <si>
    <t>Agriculture, Forestry and Fishing Support Services, nfd</t>
  </si>
  <si>
    <t>Forestry Support Services</t>
  </si>
  <si>
    <t>Agriculture and Fishing Support Services, nfd</t>
  </si>
  <si>
    <t>Cotton Ginning</t>
  </si>
  <si>
    <t>Shearing Services</t>
  </si>
  <si>
    <t>Other Agriculture and Fishing Support Services</t>
  </si>
  <si>
    <t>Local Government Areas (2011 Boundaries) (POW)</t>
  </si>
  <si>
    <t>POW Capital city undefined (Greater Sydney)</t>
  </si>
  <si>
    <t>POW No Fixed Address (NSW)</t>
  </si>
  <si>
    <t>POW State/Territory undefined (NSW)</t>
  </si>
  <si>
    <t>Data sheet shows Agriculture and services 65,716</t>
  </si>
  <si>
    <t>Cells in this table have been randomly adjusted to avoid the release of confidential data.</t>
  </si>
  <si>
    <t>POW geographical area - Place of Work relates to where the person worked in the week prior to Census Night. Applicable to employed persons aged 15 years and over.</t>
  </si>
  <si>
    <t>POW geographical area - Place of Work areas are not mappable, only Usual Residence areas are mappable.</t>
  </si>
  <si>
    <t>No reliance should be placed on small cells.</t>
  </si>
  <si>
    <t>For details on a classification and associated data quality information click on the blue i-links in the table.</t>
  </si>
  <si>
    <t>Total with Services and associated primary industries</t>
  </si>
  <si>
    <t>Codes</t>
  </si>
  <si>
    <t>Total Hectares for these industries</t>
  </si>
  <si>
    <t>Total Number Livestock/Farms for these industries</t>
  </si>
  <si>
    <t>Number of stock or Hectares selected industries</t>
  </si>
  <si>
    <t>Number  of farms reporting selected industries</t>
  </si>
  <si>
    <t>Full list of industries:
ABS 2010-11 ASCG NSW - 71210DO013_201011 Agricultural Commodities, Australia, 2010-11</t>
  </si>
  <si>
    <t>Warrumbungle Shire (North Western)</t>
  </si>
  <si>
    <t>Weddin (Central West)</t>
  </si>
  <si>
    <t>Wellington (North Western)</t>
  </si>
  <si>
    <t>Wentworth (Murray)</t>
  </si>
  <si>
    <t>Windouran (Murray)</t>
  </si>
  <si>
    <t>Windouran</t>
  </si>
  <si>
    <t>Wingecarribee (Illawarra)</t>
  </si>
  <si>
    <t>Wollondilly (Sydney)</t>
  </si>
  <si>
    <t>Wollongong (Illawarra)</t>
  </si>
  <si>
    <t>Woollahra (Sydney)</t>
  </si>
  <si>
    <t>Wyong (Sydney)</t>
  </si>
  <si>
    <t>Yallaroi (Northern)</t>
  </si>
  <si>
    <t>Yallaroi</t>
  </si>
  <si>
    <t>Yarrowlumla (South Eastern)</t>
  </si>
  <si>
    <t>Yarrowlumla</t>
  </si>
  <si>
    <t>Yass (South Eastern)</t>
  </si>
  <si>
    <t>Yass</t>
  </si>
  <si>
    <t>Yass Valley (South Eastern)</t>
  </si>
  <si>
    <t>Young (South Eastern)</t>
  </si>
  <si>
    <t>Migratory - Offshore - Shipping (NSW)</t>
  </si>
  <si>
    <t>Migratory - Offshore - Shipping (NSW) (NSW)</t>
  </si>
  <si>
    <t/>
  </si>
  <si>
    <t>Sugar cane - Cut for crushing</t>
  </si>
  <si>
    <t>Sugar cane - Cut for plants</t>
  </si>
  <si>
    <t>Other</t>
  </si>
  <si>
    <t>Beans (french and runner) - Processing</t>
  </si>
  <si>
    <t>Pistachios</t>
  </si>
  <si>
    <t>Walnuts</t>
  </si>
  <si>
    <t>Commodity Code</t>
  </si>
  <si>
    <t>The Hills Shire (A) - North</t>
  </si>
  <si>
    <t>% State 2011</t>
  </si>
  <si>
    <t>Nurseries - Outdoor (ha.)</t>
  </si>
  <si>
    <t>Nurseries - Indoor (ha.)</t>
  </si>
  <si>
    <t>Burwood</t>
  </si>
  <si>
    <t>Canada Bay</t>
  </si>
  <si>
    <t>Marrickville</t>
  </si>
  <si>
    <t>Strathfield</t>
  </si>
  <si>
    <t>Willoughby</t>
  </si>
  <si>
    <t>Broken Hill</t>
  </si>
  <si>
    <t>1001051050091194</t>
  </si>
  <si>
    <t>1001051050091192</t>
  </si>
  <si>
    <t>1001051075091194</t>
  </si>
  <si>
    <t>1001051075091192</t>
  </si>
  <si>
    <t>1001051090091120</t>
  </si>
  <si>
    <t>1001051090091194</t>
  </si>
  <si>
    <t>1001051090091192</t>
  </si>
  <si>
    <t>1001051090091220</t>
  </si>
  <si>
    <t>1001051110091190</t>
  </si>
  <si>
    <t>1001051110091192</t>
  </si>
  <si>
    <t>1001051130091100</t>
  </si>
  <si>
    <t>1001051130091260</t>
  </si>
  <si>
    <t>1001051145091194</t>
  </si>
  <si>
    <t>1001051145091192</t>
  </si>
  <si>
    <t>1001051150091194</t>
  </si>
  <si>
    <t>1001051150091192</t>
  </si>
  <si>
    <t>1001051152091000</t>
  </si>
  <si>
    <t>1001051155091000</t>
  </si>
  <si>
    <t>1001051155091100</t>
  </si>
  <si>
    <t>1001051155091240</t>
  </si>
  <si>
    <t>1001051155091260</t>
  </si>
  <si>
    <t>1001051285091040</t>
  </si>
  <si>
    <t>1001051285091194</t>
  </si>
  <si>
    <t>1001051285091192</t>
  </si>
  <si>
    <t>1001051285091240</t>
  </si>
  <si>
    <t>1001051310091194</t>
  </si>
  <si>
    <t>1001051310091192</t>
  </si>
  <si>
    <t>1001051380091194</t>
  </si>
  <si>
    <t>1001051380091192</t>
  </si>
  <si>
    <t>1001051400091040</t>
  </si>
  <si>
    <t>1001051400091194</t>
  </si>
  <si>
    <t>1001051400091192</t>
  </si>
  <si>
    <t>1001051415091000</t>
  </si>
  <si>
    <t>1001051450091000</t>
  </si>
  <si>
    <t>1001051450091140</t>
  </si>
  <si>
    <t>1001051450091194</t>
  </si>
  <si>
    <t>1001051450091192</t>
  </si>
  <si>
    <t>1001051470091000</t>
  </si>
  <si>
    <t>1001051470091140</t>
  </si>
  <si>
    <t>1001051490091194</t>
  </si>
  <si>
    <t>1001051490091192</t>
  </si>
  <si>
    <t>1001051520091020</t>
  </si>
  <si>
    <t>1001051520091190</t>
  </si>
  <si>
    <t>1001051520091194</t>
  </si>
  <si>
    <t>1001051595091000</t>
  </si>
  <si>
    <t>1001051625091240</t>
  </si>
  <si>
    <t>1001051625091260</t>
  </si>
  <si>
    <t>1001051635091194</t>
  </si>
  <si>
    <t>1001051635091192</t>
  </si>
  <si>
    <t>1001051637091020</t>
  </si>
  <si>
    <t>1001051637091040</t>
  </si>
  <si>
    <t>1001051637091194</t>
  </si>
  <si>
    <t>1001051637091192</t>
  </si>
  <si>
    <t>1001051670091140</t>
  </si>
  <si>
    <t>1001051670091190</t>
  </si>
  <si>
    <t>1001051670091194</t>
  </si>
  <si>
    <t>1001051670091192</t>
  </si>
  <si>
    <t>1001051710091000</t>
  </si>
  <si>
    <t>1001051710091020</t>
  </si>
  <si>
    <t>1001051710091240</t>
  </si>
  <si>
    <t>1001051715091194</t>
  </si>
  <si>
    <t>1001051715091192</t>
  </si>
  <si>
    <t>1001051720091120</t>
  </si>
  <si>
    <t>1001051800091194</t>
  </si>
  <si>
    <t>1001051825091120</t>
  </si>
  <si>
    <t>1001051840091194</t>
  </si>
  <si>
    <t>1001051840091192</t>
  </si>
  <si>
    <t>1001051850091000</t>
  </si>
  <si>
    <t>1001051850091140</t>
  </si>
  <si>
    <t>1001051850091160</t>
  </si>
  <si>
    <t>1001051850091240</t>
  </si>
  <si>
    <t>1001051855091120</t>
  </si>
  <si>
    <t>1001051855091194</t>
  </si>
  <si>
    <t>1001051855091192</t>
  </si>
  <si>
    <t>1001101172091194</t>
  </si>
  <si>
    <t>1001101172091192</t>
  </si>
  <si>
    <t>1001101270091194</t>
  </si>
  <si>
    <t>1001101270091192</t>
  </si>
  <si>
    <t>1001101305091080</t>
  </si>
  <si>
    <t>1001101305091120</t>
  </si>
  <si>
    <t>1001101305091194</t>
  </si>
  <si>
    <t>1001101305091192</t>
  </si>
  <si>
    <t>1001101340091194</t>
  </si>
  <si>
    <t>1001101340091192</t>
  </si>
  <si>
    <t>1001101465091020</t>
  </si>
  <si>
    <t>1001101465091040</t>
  </si>
  <si>
    <t>1001101465091120</t>
  </si>
  <si>
    <t>Pumpkins &amp; triambles &amp; trombones</t>
  </si>
  <si>
    <t xml:space="preserve">Onions </t>
  </si>
  <si>
    <t xml:space="preserve">Oranges </t>
  </si>
  <si>
    <t>Grapes - wine</t>
  </si>
  <si>
    <t>Grapes - table</t>
  </si>
  <si>
    <t>Pears</t>
  </si>
  <si>
    <t xml:space="preserve">Oilseeds </t>
  </si>
  <si>
    <t>Grapes -  dried</t>
  </si>
  <si>
    <t xml:space="preserve">Sugar cane </t>
  </si>
  <si>
    <t>Relative percentage change</t>
  </si>
  <si>
    <t>Emplyment Categories</t>
  </si>
  <si>
    <t>Group</t>
  </si>
  <si>
    <t>Code</t>
  </si>
  <si>
    <t>Reg</t>
  </si>
  <si>
    <t>Comm</t>
  </si>
  <si>
    <t>State</t>
  </si>
  <si>
    <t>Region</t>
  </si>
  <si>
    <t>Comm Group</t>
  </si>
  <si>
    <t>001</t>
  </si>
  <si>
    <t>Region Code</t>
  </si>
  <si>
    <t>LGA Code</t>
  </si>
  <si>
    <t>Mid-Western Regional (A) Pt B</t>
  </si>
  <si>
    <t>Region Name</t>
  </si>
  <si>
    <t>Total Crop By Region</t>
  </si>
  <si>
    <t>Lookup Keys</t>
  </si>
  <si>
    <t>Total Crop By State</t>
  </si>
  <si>
    <t>State Name</t>
  </si>
  <si>
    <t>State Code</t>
  </si>
  <si>
    <t>Group Code</t>
  </si>
  <si>
    <t>Group Tot</t>
  </si>
  <si>
    <t>% State 2006</t>
  </si>
  <si>
    <t>Unknown</t>
  </si>
  <si>
    <t>Stock Name</t>
  </si>
  <si>
    <t>Stock</t>
  </si>
  <si>
    <t>Reg/Grp/Comm</t>
  </si>
  <si>
    <t>Selection</t>
  </si>
  <si>
    <t>LGA ID</t>
  </si>
  <si>
    <t>Bench Mark</t>
  </si>
  <si>
    <t>Region Selected</t>
  </si>
  <si>
    <t>Tables!</t>
  </si>
  <si>
    <t>LGA Display Name</t>
  </si>
  <si>
    <t>2005-06</t>
  </si>
  <si>
    <t>Armidale Dumaresq</t>
  </si>
  <si>
    <t>Display Name</t>
  </si>
  <si>
    <t>Details (Employment)(BE:BH)</t>
  </si>
  <si>
    <t>Details (Employment in Agriculture)(BP:BU)</t>
  </si>
  <si>
    <t>LGA/Grp/</t>
  </si>
  <si>
    <t>State/Grp</t>
  </si>
  <si>
    <t>Groups</t>
  </si>
  <si>
    <t>Commodity</t>
  </si>
  <si>
    <t>Albury</t>
  </si>
  <si>
    <t>Ashfield</t>
  </si>
  <si>
    <t>Auburn</t>
  </si>
  <si>
    <t>Ballina</t>
  </si>
  <si>
    <t>Balranald</t>
  </si>
  <si>
    <t>Bankstown</t>
  </si>
  <si>
    <t>Bathurst Regional</t>
  </si>
  <si>
    <t>Baulkham Hills</t>
  </si>
  <si>
    <t>Bega Valley</t>
  </si>
  <si>
    <t>Bellingen</t>
  </si>
  <si>
    <t>Berrigan</t>
  </si>
  <si>
    <t>Blacktown</t>
  </si>
  <si>
    <t>Bland</t>
  </si>
  <si>
    <t>Blayney</t>
  </si>
  <si>
    <t>Blue Mountains</t>
  </si>
  <si>
    <t>Bogan</t>
  </si>
  <si>
    <t>Bombala</t>
  </si>
  <si>
    <t>Boorowa</t>
  </si>
  <si>
    <t>Bourke</t>
  </si>
  <si>
    <t>Brewarrina</t>
  </si>
  <si>
    <t>Byron</t>
  </si>
  <si>
    <t>Cabonne</t>
  </si>
  <si>
    <t>Camden</t>
  </si>
  <si>
    <t>Campbelltown</t>
  </si>
  <si>
    <t>Canterbury</t>
  </si>
  <si>
    <t>Carrathool</t>
  </si>
  <si>
    <t>Central Darling</t>
  </si>
  <si>
    <t>Cessnock</t>
  </si>
  <si>
    <t>Clarence Valley</t>
  </si>
  <si>
    <t>Cobar</t>
  </si>
  <si>
    <t>Coffs Harbour</t>
  </si>
  <si>
    <t>Conargo</t>
  </si>
  <si>
    <t>Coolamon</t>
  </si>
  <si>
    <t>Cooma-Monaro</t>
  </si>
  <si>
    <t>Coonamble</t>
  </si>
  <si>
    <t>Cootamundra</t>
  </si>
  <si>
    <t>Corowa Shire</t>
  </si>
  <si>
    <t>Cowra</t>
  </si>
  <si>
    <t>Deniliquin</t>
  </si>
  <si>
    <t>Dubbo</t>
  </si>
  <si>
    <t>Horticulture - Fruit - Plantation fruit - Kiwi fruit</t>
  </si>
  <si>
    <t>Horticulture - Fruit - Plantation fruit - Papaws/papaya</t>
  </si>
  <si>
    <t>Horticulture - Fruit - Plantation fruit - Passionfruit</t>
  </si>
  <si>
    <t>Horticulture - Fruit - Plantation fruit - Pineapples</t>
  </si>
  <si>
    <t>Horticulture - Fruit - Plantation fruit n.e.c.</t>
  </si>
  <si>
    <t>Horticulture - Fruit - Plantation fruit</t>
  </si>
  <si>
    <t>Horticulture - Fruit - Grapes - Grapes for wine production</t>
  </si>
  <si>
    <t>Horticulture - Fruit - Grapes - Grapes for drying grape production</t>
  </si>
  <si>
    <t>Horticulture - Fruit - Grapes - Grapes - Other uses n.e.c.</t>
  </si>
  <si>
    <t>Horticulture - Fruit - Grapes - Grapes</t>
  </si>
  <si>
    <t>Livestock - Livestock slaughtered and other disposals - Sheep and lambs</t>
  </si>
  <si>
    <t>Livestock - Livestock slaughtered and other disposals - Cattle and calves</t>
  </si>
  <si>
    <t>Livestock - Livestock slaughtered and other disposals - Pigs</t>
  </si>
  <si>
    <t>Livestock - Livestock slaughtered and other disposals - Goats</t>
  </si>
  <si>
    <t>Livestock - Livestock slaughtered and other disposals - Poultry</t>
  </si>
  <si>
    <t>Livestock - Livestock slaughtered and other disposals</t>
  </si>
  <si>
    <t>Livestock - Livestock products - Eggs produced for human consumption</t>
  </si>
  <si>
    <t>Livestock - Livestock products - Wool</t>
  </si>
  <si>
    <t>Livestock - Livestock products - Whole milk</t>
  </si>
  <si>
    <t>Livestock - Livestock products</t>
  </si>
  <si>
    <t>Oranges - Valencia</t>
  </si>
  <si>
    <t>Lemons</t>
  </si>
  <si>
    <t>Limes</t>
  </si>
  <si>
    <t>Dairy</t>
  </si>
  <si>
    <t>Nursery and Floriculture Production, nfd</t>
  </si>
  <si>
    <t>Mushroom and Vegetable Growing, nfd</t>
  </si>
  <si>
    <t>Fruit and Tree Nut Growing, nfd</t>
  </si>
  <si>
    <t>Sheep, Beef Cattle and Grain Farming, nfd</t>
  </si>
  <si>
    <t>Other Crop Growing, nfd</t>
  </si>
  <si>
    <t>Poultry Farming, nfd</t>
  </si>
  <si>
    <t>Other Livestock Farming nec</t>
  </si>
  <si>
    <t>1001401527091000</t>
  </si>
  <si>
    <t>1001401527091010</t>
  </si>
  <si>
    <t>1001401527091020</t>
  </si>
  <si>
    <t>1001401527091040</t>
  </si>
  <si>
    <t>1001101465091194</t>
  </si>
  <si>
    <t>1001101465091192</t>
  </si>
  <si>
    <t>1001101465091240</t>
  </si>
  <si>
    <t>1001101565091194</t>
  </si>
  <si>
    <t>1001101565091192</t>
  </si>
  <si>
    <t>1001101590091194</t>
  </si>
  <si>
    <t>1001101590091192</t>
  </si>
  <si>
    <t>1001101590091220</t>
  </si>
  <si>
    <t>1001101590091240</t>
  </si>
  <si>
    <t>1001101640091194</t>
  </si>
  <si>
    <t>1001101640091192</t>
  </si>
  <si>
    <t>1001101640091220</t>
  </si>
  <si>
    <t>1001101700091194</t>
  </si>
  <si>
    <t>1001101700091192</t>
  </si>
  <si>
    <t>1001151440091194</t>
  </si>
  <si>
    <t>1001151440091192</t>
  </si>
  <si>
    <t>1001151440091260</t>
  </si>
  <si>
    <t>1001151690091120</t>
  </si>
  <si>
    <t>1001151690091194</t>
  </si>
  <si>
    <t>1001151690091220</t>
  </si>
  <si>
    <t>1001151690091240</t>
  </si>
  <si>
    <t>1001151695091194</t>
  </si>
  <si>
    <t>1001151695091192</t>
  </si>
  <si>
    <t>1001151835091194</t>
  </si>
  <si>
    <t>1001151835091192</t>
  </si>
  <si>
    <t>1001151845091194</t>
  </si>
  <si>
    <t>1001151845091192</t>
  </si>
  <si>
    <t>1001201025091194</t>
  </si>
  <si>
    <t>1001201025091192</t>
  </si>
  <si>
    <t>1001201135091194</t>
  </si>
  <si>
    <t>1001201135091192</t>
  </si>
  <si>
    <t>1001201455091194</t>
  </si>
  <si>
    <t>1001201455091192</t>
  </si>
  <si>
    <t>1001201485091120</t>
  </si>
  <si>
    <t>1001201485091194</t>
  </si>
  <si>
    <t>1001201485091192</t>
  </si>
  <si>
    <t>1001201661091194</t>
  </si>
  <si>
    <t>1001201661091192</t>
  </si>
  <si>
    <t>1001201755091120</t>
  </si>
  <si>
    <t>1001201755091194</t>
  </si>
  <si>
    <t>1001201755091192</t>
  </si>
  <si>
    <t>1001251060091194</t>
  </si>
  <si>
    <t>1001251060091192</t>
  </si>
  <si>
    <t>1001251173091194</t>
  </si>
  <si>
    <t>1001251173091192</t>
  </si>
  <si>
    <t>1001251180091194</t>
  </si>
  <si>
    <t>1001251180091192</t>
  </si>
  <si>
    <t>1001251335091194</t>
  </si>
  <si>
    <t>1001251335091192</t>
  </si>
  <si>
    <t>1001251435091194</t>
  </si>
  <si>
    <t>1001251435091192</t>
  </si>
  <si>
    <t>1001251570091120</t>
  </si>
  <si>
    <t>1001251570091194</t>
  </si>
  <si>
    <t>1001251570091192</t>
  </si>
  <si>
    <t>1001251638091000</t>
  </si>
  <si>
    <t>1001251638091010</t>
  </si>
  <si>
    <t>1001251638091020</t>
  </si>
  <si>
    <t>1001251638091040</t>
  </si>
  <si>
    <t>1001251638091060</t>
  </si>
  <si>
    <t>1001251638091100</t>
  </si>
  <si>
    <t>1001251638091120</t>
  </si>
  <si>
    <t>1001251638091140</t>
  </si>
  <si>
    <t>1001251638091160</t>
  </si>
  <si>
    <t>1001251638091180</t>
  </si>
  <si>
    <t>1001251638091190</t>
  </si>
  <si>
    <t>1001251638091200</t>
  </si>
  <si>
    <t>1001251638091194</t>
  </si>
  <si>
    <t>1001251638091192</t>
  </si>
  <si>
    <t>1001251638091220</t>
  </si>
  <si>
    <t>1001251638091240</t>
  </si>
  <si>
    <t>1001251638091260</t>
  </si>
  <si>
    <t>1001301011091060</t>
  </si>
  <si>
    <t>1001301011091080</t>
  </si>
  <si>
    <t>1001301011091194</t>
  </si>
  <si>
    <t>1001301011091192</t>
  </si>
  <si>
    <t>1001301301091192</t>
  </si>
  <si>
    <t>1001301355091080</t>
  </si>
  <si>
    <t>1001301420091194</t>
  </si>
  <si>
    <t>1001301420091192</t>
  </si>
  <si>
    <t>1001301492091120</t>
  </si>
  <si>
    <t>1001301530091120</t>
  </si>
  <si>
    <t>1001301530091192</t>
  </si>
  <si>
    <t>1001301575091060</t>
  </si>
  <si>
    <t>1001301731091194</t>
  </si>
  <si>
    <t>1001301740091194</t>
  </si>
  <si>
    <t>1001301765091060</t>
  </si>
  <si>
    <t>1001301765091080</t>
  </si>
  <si>
    <t>1001301765091194</t>
  </si>
  <si>
    <t>1001301785091194</t>
  </si>
  <si>
    <t>1001301785091192</t>
  </si>
  <si>
    <t>1001301785091220</t>
  </si>
  <si>
    <t>1001351095091060</t>
  </si>
  <si>
    <t>1001351095091080</t>
  </si>
  <si>
    <t>1001351120091100</t>
  </si>
  <si>
    <t>1001351120091220</t>
  </si>
  <si>
    <t>1001351175091100</t>
  </si>
  <si>
    <t>1001351215091060</t>
  </si>
  <si>
    <t>1001351215091120</t>
  </si>
  <si>
    <t>1001351215091260</t>
  </si>
  <si>
    <t>1001351585091194</t>
  </si>
  <si>
    <t>1001351585091192</t>
  </si>
  <si>
    <t>1001351790091060</t>
  </si>
  <si>
    <t>1001351795091060</t>
  </si>
  <si>
    <t>1001351802091194</t>
  </si>
  <si>
    <t>1001351802091192</t>
  </si>
  <si>
    <t>1001401047091194</t>
  </si>
  <si>
    <t>1001401047091192</t>
  </si>
  <si>
    <t>1001401080091100</t>
  </si>
  <si>
    <t>1001401085091060</t>
  </si>
  <si>
    <t>1001401085091080</t>
  </si>
  <si>
    <t>1001401085091194</t>
  </si>
  <si>
    <t>1001401140091194</t>
  </si>
  <si>
    <t>1001401140091192</t>
  </si>
  <si>
    <t>1001401235091194</t>
  </si>
  <si>
    <t>1001401290091194</t>
  </si>
  <si>
    <t>1001401290091192</t>
  </si>
  <si>
    <t>1001401487091194</t>
  </si>
  <si>
    <t>1001401487091260</t>
  </si>
  <si>
    <t>1001401610091120</t>
  </si>
  <si>
    <t>1001401610091194</t>
  </si>
  <si>
    <t>1001401610091192</t>
  </si>
  <si>
    <t>1001401610091220</t>
  </si>
  <si>
    <t>1001401615091060</t>
  </si>
  <si>
    <t>1001401615091080</t>
  </si>
  <si>
    <t>1001401615091194</t>
  </si>
  <si>
    <t>1001401615091192</t>
  </si>
  <si>
    <t>1001401620091192</t>
  </si>
  <si>
    <t>1001401810091080</t>
  </si>
  <si>
    <t>1001451055091194</t>
  </si>
  <si>
    <t>1001451055091192</t>
  </si>
  <si>
    <t>1001451100091060</t>
  </si>
  <si>
    <t>1001451100091080</t>
  </si>
  <si>
    <t>1001451100091194</t>
  </si>
  <si>
    <t>1001451100091192</t>
  </si>
  <si>
    <t>1001451100091220</t>
  </si>
  <si>
    <t>1001451105091060</t>
  </si>
  <si>
    <t>1001451105091192</t>
  </si>
  <si>
    <t>1001451105091260</t>
  </si>
  <si>
    <t>1001451205091060</t>
  </si>
  <si>
    <t>1001451205091080</t>
  </si>
  <si>
    <t>1001451205091194</t>
  </si>
  <si>
    <t>1001451205091192</t>
  </si>
  <si>
    <t>1001451275091194</t>
  </si>
  <si>
    <t>1001451275091192</t>
  </si>
  <si>
    <t>1001451331091194</t>
  </si>
  <si>
    <t>1001451331091192</t>
  </si>
  <si>
    <t>1001451370091060</t>
  </si>
  <si>
    <t>1001451370091194</t>
  </si>
  <si>
    <t>1001451370091192</t>
  </si>
  <si>
    <t>1001451370091260</t>
  </si>
  <si>
    <t>1001451618091194</t>
  </si>
  <si>
    <t>1001451618091192</t>
  </si>
  <si>
    <t>1001451647091060</t>
  </si>
  <si>
    <t>1001451647091120</t>
  </si>
  <si>
    <t>1001451647091190</t>
  </si>
  <si>
    <t>1001451647091194</t>
  </si>
  <si>
    <t>1001451705091192</t>
  </si>
  <si>
    <t>1001451705091220</t>
  </si>
  <si>
    <t>1001451764091194</t>
  </si>
  <si>
    <t>1001451764091192</t>
  </si>
  <si>
    <t>1001451871091194</t>
  </si>
  <si>
    <t>1001451871091192</t>
  </si>
  <si>
    <t>1001451875091194</t>
  </si>
  <si>
    <t>1001501160091060</t>
  </si>
  <si>
    <t>1001501200091120</t>
  </si>
  <si>
    <t>Please note that due to a change in the scope of the Agriculture Census, some comparisons of change between 2005-06 and 2010-11 Census may reflext different commodties - see explanatory notes for the Agriculture Census, at :http://www.abs.gov.au/AUSSTATS/abs@.nsf/Lookup/7503.0Explanatory%20Notes12005-06?OpenDocumen</t>
  </si>
  <si>
    <t>NSW TRADE AND INVESTMENT</t>
  </si>
  <si>
    <t>This spreadsheet has been prepared for NSW Trade and Investment to help explore the varying levels</t>
  </si>
  <si>
    <t>This spreadsheet shows the total value of agricultural output by NSW LGA in 2010-11 with comparison to 2005-06 .</t>
  </si>
  <si>
    <t>Note that LGAs which changed between 2006 and 2011 are shown, but no indicator of change is included for these.</t>
  </si>
  <si>
    <t>2010-11 Agriculture Census</t>
  </si>
  <si>
    <t>2010-11 Value of total agriculture</t>
  </si>
  <si>
    <t>Designed the table</t>
  </si>
  <si>
    <t>* LGAs which amalgamated between 2006 and 2011, so only 2001 data are available.</t>
  </si>
  <si>
    <t>Source: 2010-11 Agriculture Census</t>
  </si>
  <si>
    <t>NUMBER AND SIZE OF SELECTED AGRICULTURAL INDUSTRIES 2011</t>
  </si>
  <si>
    <t>Initial spreadsheet designed by id with updated data manipulation including LGA selector by ExcelSpecialist - http://www.excelspecialist.com.au/</t>
  </si>
  <si>
    <t>100</t>
  </si>
  <si>
    <t>Drop Down List - LGA and Sd Names</t>
  </si>
  <si>
    <t>DropDown List</t>
  </si>
  <si>
    <t>SD Name</t>
  </si>
  <si>
    <t>Level</t>
  </si>
  <si>
    <t>KeySD</t>
  </si>
  <si>
    <t>KeyState</t>
  </si>
  <si>
    <t>KeyComm</t>
  </si>
  <si>
    <t>KeyCommGrp</t>
  </si>
  <si>
    <t>Details (Estimates and NoEstablished) (AS:AX) (MUST be Sorted on State, Reg(SD), LGA, Group, Comm)</t>
  </si>
  <si>
    <t>SD</t>
  </si>
  <si>
    <t>Selection Level (1=State,2=SD,3=Group, 4=LGA)</t>
  </si>
  <si>
    <t>Selected Name</t>
  </si>
  <si>
    <t>One level UpName</t>
  </si>
  <si>
    <t>One level</t>
  </si>
  <si>
    <t>Total ID</t>
  </si>
  <si>
    <t>Selection ID</t>
  </si>
  <si>
    <t>Total Name</t>
  </si>
  <si>
    <t>Total Level (1=State,2=SD,3=Group, 4=LGA)</t>
  </si>
  <si>
    <t>105</t>
  </si>
  <si>
    <t>State Key</t>
  </si>
  <si>
    <t>Reg Key</t>
  </si>
  <si>
    <t>Totals by SD</t>
  </si>
  <si>
    <t>Comm Key</t>
  </si>
  <si>
    <t>Details (Crops) (MUST be Sorted on Group, Comm)</t>
  </si>
  <si>
    <t>1001051015091160</t>
  </si>
  <si>
    <t>1001051020091000</t>
  </si>
  <si>
    <t>1001051020091010</t>
  </si>
  <si>
    <t>1001051020091140</t>
  </si>
  <si>
    <t>1001051020091160</t>
  </si>
  <si>
    <t>1001051020091180</t>
  </si>
  <si>
    <t>1001051020091190</t>
  </si>
  <si>
    <t>1001051020091200</t>
  </si>
  <si>
    <t>1001051035091000</t>
  </si>
  <si>
    <t>1001051035091010</t>
  </si>
  <si>
    <t>1001051035091180</t>
  </si>
  <si>
    <t>1001051035091190</t>
  </si>
  <si>
    <t>1001051035091200</t>
  </si>
  <si>
    <t>1001051035091260</t>
  </si>
  <si>
    <t>1001051050091000</t>
  </si>
  <si>
    <t>1001051050091010</t>
  </si>
  <si>
    <t>1001051050091020</t>
  </si>
  <si>
    <t>1001051050091040</t>
  </si>
  <si>
    <t>1001051050091060</t>
  </si>
  <si>
    <t>1001051050091080</t>
  </si>
  <si>
    <t>1001051050091100</t>
  </si>
  <si>
    <t>1001051050091120</t>
  </si>
  <si>
    <t>1001051050091140</t>
  </si>
  <si>
    <t>1001051050091160</t>
  </si>
  <si>
    <t>1001051050091180</t>
  </si>
  <si>
    <t>1001051050091190</t>
  </si>
  <si>
    <t>1001051050091200</t>
  </si>
  <si>
    <t>1001051050091220</t>
  </si>
  <si>
    <t>1001051050091240</t>
  </si>
  <si>
    <t>1001051050091260</t>
  </si>
  <si>
    <t>1001051075091000</t>
  </si>
  <si>
    <t>1001051075091010</t>
  </si>
  <si>
    <t>1001051075091020</t>
  </si>
  <si>
    <t>1001051075091040</t>
  </si>
  <si>
    <t>1001051075091060</t>
  </si>
  <si>
    <t>1001051075091080</t>
  </si>
  <si>
    <t>1001051075091100</t>
  </si>
  <si>
    <t>Jerilderie (A)</t>
  </si>
  <si>
    <t>Junee (A)</t>
  </si>
  <si>
    <t>Kempsey (A)</t>
  </si>
  <si>
    <t>Kiama (A)</t>
  </si>
  <si>
    <t>Kogarah (A)</t>
  </si>
  <si>
    <t>Ku-ring-gai (A)</t>
  </si>
  <si>
    <t>Kyogle (A)</t>
  </si>
  <si>
    <t>Lachlan (A)</t>
  </si>
  <si>
    <t>Lake Macquarie (C)</t>
  </si>
  <si>
    <t>Lane Cove (A)</t>
  </si>
  <si>
    <t>Leeton (A)</t>
  </si>
  <si>
    <t>Leichhardt (A)</t>
  </si>
  <si>
    <t>Lismore (C)</t>
  </si>
  <si>
    <t>Lithgow (C)</t>
  </si>
  <si>
    <t>Liverpool (C)</t>
  </si>
  <si>
    <t>Liverpool Plains (A)</t>
  </si>
  <si>
    <t>Lockhart (A)</t>
  </si>
  <si>
    <t>Maclean (A)</t>
  </si>
  <si>
    <t>Maitland (C)</t>
  </si>
  <si>
    <t>Manilla (A)</t>
  </si>
  <si>
    <t>Manly (A)</t>
  </si>
  <si>
    <t>Marrickville (A)</t>
  </si>
  <si>
    <t>Merriwa (A)</t>
  </si>
  <si>
    <t>Mid-Western Regional (A)</t>
  </si>
  <si>
    <t>Moree Plains (A)</t>
  </si>
  <si>
    <t>Mosman (A)</t>
  </si>
  <si>
    <t>Mudgee (A)</t>
  </si>
  <si>
    <t>Mulwaree (A)</t>
  </si>
  <si>
    <t>Murray (A)</t>
  </si>
  <si>
    <t>Murrumbidgee (A)</t>
  </si>
  <si>
    <t>Murrurundi (A)</t>
  </si>
  <si>
    <t>Muswellbrook (A)</t>
  </si>
  <si>
    <t>Nambucca (A)</t>
  </si>
  <si>
    <t>Narrabri (A)</t>
  </si>
  <si>
    <t>Narrandera (A)</t>
  </si>
  <si>
    <t>Narromine (A)</t>
  </si>
  <si>
    <t>Newcastle (C)</t>
  </si>
  <si>
    <t>North Sydney (A)</t>
  </si>
  <si>
    <t>Nundle (A)</t>
  </si>
  <si>
    <t>Oberon (A)</t>
  </si>
  <si>
    <t>Orange (C)</t>
  </si>
  <si>
    <t>Palerang (A)</t>
  </si>
  <si>
    <t>Parkes (A)</t>
  </si>
  <si>
    <t>Parramatta (C)</t>
  </si>
  <si>
    <t>Parry (A)</t>
  </si>
  <si>
    <t>Penrith (C)</t>
  </si>
  <si>
    <t>Pittwater (A)</t>
  </si>
  <si>
    <t>Port Stephens (A)</t>
  </si>
  <si>
    <t>Pristine Waters (A)</t>
  </si>
  <si>
    <t>Queanbeyan (C)</t>
  </si>
  <si>
    <t>Quirindi (A)</t>
  </si>
  <si>
    <t>Randwick (C)</t>
  </si>
  <si>
    <t>Richmond Valley (A)</t>
  </si>
  <si>
    <t>Rockdale (C)</t>
  </si>
  <si>
    <t>Ryde (C)</t>
  </si>
  <si>
    <t>Rylstone (A)</t>
  </si>
  <si>
    <t>Scone (A)</t>
  </si>
  <si>
    <t>Severn (A)</t>
  </si>
  <si>
    <t>Shellharbour (C)</t>
  </si>
  <si>
    <t>Shoalhaven (C)</t>
  </si>
  <si>
    <t>Singleton (A)</t>
  </si>
  <si>
    <t>Snowy River (A)</t>
  </si>
  <si>
    <t>Strathfield (A)</t>
  </si>
  <si>
    <t>Sutherland Shire (A)</t>
  </si>
  <si>
    <t>Sydney (C)</t>
  </si>
  <si>
    <t>Tallaganda (A)</t>
  </si>
  <si>
    <t>Tamworth (C)</t>
  </si>
  <si>
    <t>Tamworth Regional (A)</t>
  </si>
  <si>
    <t>Temora (A)</t>
  </si>
  <si>
    <t>Tenterfield (A)</t>
  </si>
  <si>
    <t>Tumbarumba (A)</t>
  </si>
  <si>
    <t>Tumut Shire (A)</t>
  </si>
  <si>
    <t>Tweed (A)</t>
  </si>
  <si>
    <t>Upper Hunter Shire (A)</t>
  </si>
  <si>
    <t>Upper Lachlan Shire (A)</t>
  </si>
  <si>
    <t>Uralla (A)</t>
  </si>
  <si>
    <t>Urana (A)</t>
  </si>
  <si>
    <t>Wagga Wagga (C)</t>
  </si>
  <si>
    <t>Wakool (A)</t>
  </si>
  <si>
    <t>Walcha (A)</t>
  </si>
  <si>
    <t>Walgett (A)</t>
  </si>
  <si>
    <t>Warren (A)</t>
  </si>
  <si>
    <t>Warringah (A)</t>
  </si>
  <si>
    <t>Warrumbungle Shire (A)</t>
  </si>
  <si>
    <t>Waverley (A)</t>
  </si>
  <si>
    <t>Weddin (A)</t>
  </si>
  <si>
    <t>Wellington (A)</t>
  </si>
  <si>
    <t>Wentworth (A)</t>
  </si>
  <si>
    <t>Willoughby (C)</t>
  </si>
  <si>
    <t>Windouran (A)</t>
  </si>
  <si>
    <t>Wingecarribee (A)</t>
  </si>
  <si>
    <t>Wollondilly (A)</t>
  </si>
  <si>
    <t>Wollongong (C)</t>
  </si>
  <si>
    <t>Woollahra (A)</t>
  </si>
  <si>
    <t>Wyong (A)</t>
  </si>
  <si>
    <t>Yallaroi (A)</t>
  </si>
  <si>
    <t>Yarrowlumla (A)</t>
  </si>
  <si>
    <t>Yass (A)</t>
  </si>
  <si>
    <t>Yass Valley (A)</t>
  </si>
  <si>
    <t>Young (A)</t>
  </si>
  <si>
    <t>Unincorporated NSW</t>
  </si>
  <si>
    <t>NSW Undefined</t>
  </si>
  <si>
    <t>Value of Agricultural Commodities produced</t>
  </si>
  <si>
    <t>VALUE OF AGRICULTURAL PRODUCTION DATA - INTERACTIVE SPREADSHEET</t>
  </si>
  <si>
    <t>Please select LGA of interest:</t>
  </si>
  <si>
    <t>This spreadsheet has been prepared for industry and investment NSW to help explore the varying levels</t>
  </si>
  <si>
    <t>Total agricultural commodities</t>
  </si>
  <si>
    <t>2005-06 Agriculture Census</t>
  </si>
  <si>
    <t>Total</t>
  </si>
  <si>
    <t>Hunter's Hill (A)</t>
  </si>
  <si>
    <t>Cattle</t>
  </si>
  <si>
    <t>Pigs</t>
  </si>
  <si>
    <t>SDName</t>
  </si>
  <si>
    <t>Murray</t>
  </si>
  <si>
    <t>Northern</t>
  </si>
  <si>
    <t>Sydney</t>
  </si>
  <si>
    <t>Richmond-Tweed</t>
  </si>
  <si>
    <t>Central West</t>
  </si>
  <si>
    <t>South Eastern</t>
  </si>
  <si>
    <t>Mid-North Coast</t>
  </si>
  <si>
    <t>North Western</t>
  </si>
  <si>
    <t>Far West</t>
  </si>
  <si>
    <t>Murrumbidgee</t>
  </si>
  <si>
    <t>Hunter</t>
  </si>
  <si>
    <t>Illawarra</t>
  </si>
  <si>
    <t>Upper Lachlan (A)</t>
  </si>
  <si>
    <t>NSW Unincorporated</t>
  </si>
  <si>
    <t>NSW No Fixed Address</t>
  </si>
  <si>
    <t>Mushrooms</t>
  </si>
  <si>
    <t>GroupName</t>
  </si>
  <si>
    <t>Wheat for grain</t>
  </si>
  <si>
    <t>Oats for grain</t>
  </si>
  <si>
    <t>Barley for grain</t>
  </si>
  <si>
    <t>Sorghum for grain</t>
  </si>
  <si>
    <t>Maize for grain</t>
  </si>
  <si>
    <t>Rice for grain</t>
  </si>
  <si>
    <t>Triticale for grain</t>
  </si>
  <si>
    <t>All other cereals for grain or seed</t>
  </si>
  <si>
    <t>Soybeans</t>
  </si>
  <si>
    <t>Cotton</t>
  </si>
  <si>
    <t>Lavender</t>
  </si>
  <si>
    <t>Lupins for grain</t>
  </si>
  <si>
    <t>Chick peas</t>
  </si>
  <si>
    <t>Canola</t>
  </si>
  <si>
    <t>Safflower</t>
  </si>
  <si>
    <t>Sesame seed</t>
  </si>
  <si>
    <t>Sunflower</t>
  </si>
  <si>
    <t>Vetches for seed</t>
  </si>
  <si>
    <t>Lentils</t>
  </si>
  <si>
    <t>Coriander</t>
  </si>
  <si>
    <t>Other crops</t>
  </si>
  <si>
    <t>Field beans</t>
  </si>
  <si>
    <t>Cultivated turf</t>
  </si>
  <si>
    <t>Nurseries</t>
  </si>
  <si>
    <t>Cut flowers</t>
  </si>
  <si>
    <t>All other vegetables for seed</t>
  </si>
  <si>
    <t>Asparagus</t>
  </si>
  <si>
    <t>Broccoli</t>
  </si>
  <si>
    <t>Carrots</t>
  </si>
  <si>
    <t>Lettuce</t>
  </si>
  <si>
    <t>Melons - other</t>
  </si>
  <si>
    <t>Peas - green (for processing)</t>
  </si>
  <si>
    <t>Peas - green (for fresh market)</t>
  </si>
  <si>
    <t>Sweet corn</t>
  </si>
  <si>
    <t>Grapefruit</t>
  </si>
  <si>
    <t>Lemons and limes</t>
  </si>
  <si>
    <t>Mandarins</t>
  </si>
  <si>
    <t>All other citrus</t>
  </si>
  <si>
    <t>All other pome fruit</t>
  </si>
  <si>
    <t>Apricots</t>
  </si>
  <si>
    <t>Avocados</t>
  </si>
  <si>
    <t>Carambola</t>
  </si>
  <si>
    <t>Cherries</t>
  </si>
  <si>
    <t>Custard apples</t>
  </si>
  <si>
    <t>Dates</t>
  </si>
  <si>
    <t>Jackfruit</t>
  </si>
  <si>
    <t>Guava</t>
  </si>
  <si>
    <t>Mangoes</t>
  </si>
  <si>
    <t>Nectarines</t>
  </si>
  <si>
    <t>Olives</t>
  </si>
  <si>
    <t>Peaches</t>
  </si>
  <si>
    <t>Plums and Prunes</t>
  </si>
  <si>
    <t>All other stone fruit</t>
  </si>
  <si>
    <t>Black currants</t>
  </si>
  <si>
    <t>Blueberries</t>
  </si>
  <si>
    <t>Raspberries</t>
  </si>
  <si>
    <t>Strawberries</t>
  </si>
  <si>
    <t>Kiwi fruit</t>
  </si>
  <si>
    <t>Papaws  / papaya</t>
  </si>
  <si>
    <t>Pineapples</t>
  </si>
  <si>
    <t>All other fruit</t>
  </si>
  <si>
    <t>Apples</t>
  </si>
  <si>
    <t>Peanuts</t>
  </si>
  <si>
    <t>Almonds</t>
  </si>
  <si>
    <t>Macadamia nuts</t>
  </si>
  <si>
    <t>Pecans</t>
  </si>
  <si>
    <t>Other nuts</t>
  </si>
  <si>
    <t>Wool - Other</t>
  </si>
  <si>
    <t>Wool - Shorn</t>
  </si>
  <si>
    <t>Eggs produced for human consumption</t>
  </si>
  <si>
    <t>Legumes for grain</t>
  </si>
  <si>
    <t>Bananas</t>
  </si>
  <si>
    <t>SDCode</t>
  </si>
  <si>
    <t>LGACode</t>
  </si>
  <si>
    <t>LGA Name</t>
  </si>
  <si>
    <t>Agriculture employment</t>
  </si>
  <si>
    <t>Total employment</t>
  </si>
  <si>
    <t>Sydney Undefined</t>
  </si>
  <si>
    <t xml:space="preserve"> Code</t>
  </si>
  <si>
    <t>EstimateStock</t>
  </si>
  <si>
    <t>NoExtablishments</t>
  </si>
  <si>
    <t>Meat</t>
  </si>
  <si>
    <t>Sheep and lambs</t>
  </si>
  <si>
    <t>Chickens</t>
  </si>
  <si>
    <t>Horses</t>
  </si>
  <si>
    <t>Stud</t>
  </si>
  <si>
    <t>Non Stud</t>
  </si>
  <si>
    <t>Cereal</t>
  </si>
  <si>
    <t>Non cereal</t>
  </si>
  <si>
    <t>Cereal all purposes</t>
  </si>
  <si>
    <t>Cut Flowers</t>
  </si>
  <si>
    <t>Turf</t>
  </si>
  <si>
    <t>Fruit</t>
  </si>
  <si>
    <t>ex grape</t>
  </si>
  <si>
    <t>Grapes</t>
  </si>
  <si>
    <t>Number and size of agriculture industry</t>
  </si>
  <si>
    <t>Non cereal crops (ha.)</t>
  </si>
  <si>
    <t>Cereal crops (ha.)</t>
  </si>
  <si>
    <t>Source: 2006 Census of Population and Housing - employment by place of work data</t>
  </si>
  <si>
    <t>LGA compared to selected benchmark</t>
  </si>
  <si>
    <t>of agricultural production in Local Government Areas and Statistical Divisions across NSW. Please select an LGA and a benchmark from the drop-down menu</t>
  </si>
  <si>
    <t>Chickens for eggs (no.)</t>
  </si>
  <si>
    <t>Chickens for meat (no.)</t>
  </si>
  <si>
    <t>Fruit (excluding grapes) (ha.)</t>
  </si>
  <si>
    <t>Grapes (ha.)</t>
  </si>
  <si>
    <t>Horses Non Stud (no.)</t>
  </si>
  <si>
    <t>Horses Stud (no.)</t>
  </si>
  <si>
    <t>Pigs (no.)</t>
  </si>
  <si>
    <t>Sheep Lambs (no.)</t>
  </si>
  <si>
    <t>Vegetables (ha.)</t>
  </si>
  <si>
    <t>Cultivated Turf (number of farms only, hectare info n/a)</t>
  </si>
  <si>
    <t>Change</t>
  </si>
  <si>
    <t>LGA</t>
  </si>
  <si>
    <t>NSW</t>
  </si>
  <si>
    <t>% of NSW</t>
  </si>
  <si>
    <t>Loss</t>
  </si>
  <si>
    <t>% of NSW agriculture</t>
  </si>
  <si>
    <t>Dungog</t>
  </si>
  <si>
    <t>Eurobodalla</t>
  </si>
  <si>
    <t>Fairfield</t>
  </si>
  <si>
    <t>Forbes</t>
  </si>
  <si>
    <t>Gilgandra</t>
  </si>
  <si>
    <t>Glen Innes Severn</t>
  </si>
  <si>
    <t>Gloucester</t>
  </si>
  <si>
    <t>Gosford</t>
  </si>
  <si>
    <t>Goulburn Mulwaree</t>
  </si>
  <si>
    <t>Greater Taree</t>
  </si>
  <si>
    <t>Greater Hume Shire</t>
  </si>
  <si>
    <t>Great Lakes</t>
  </si>
  <si>
    <t>Griffith</t>
  </si>
  <si>
    <t>Gundagai</t>
  </si>
  <si>
    <t>Gunnedah</t>
  </si>
  <si>
    <t>Guyra</t>
  </si>
  <si>
    <t>Gwydir</t>
  </si>
  <si>
    <t>Harden</t>
  </si>
  <si>
    <t>Hastings</t>
  </si>
  <si>
    <t>Hawkesbury</t>
  </si>
  <si>
    <t>Hay</t>
  </si>
  <si>
    <t>Holroyd</t>
  </si>
  <si>
    <t>Hornsby</t>
  </si>
  <si>
    <t>Hurstville</t>
  </si>
  <si>
    <t>Inverell</t>
  </si>
  <si>
    <t>Jerilderie</t>
  </si>
  <si>
    <t>Junee</t>
  </si>
  <si>
    <t>Kempsey</t>
  </si>
  <si>
    <t>Kiama</t>
  </si>
  <si>
    <t>Ku-ring-gai</t>
  </si>
  <si>
    <t>Kyogle</t>
  </si>
  <si>
    <t>Lachlan</t>
  </si>
  <si>
    <t>Lake Macquarie</t>
  </si>
  <si>
    <t>Lane Cove</t>
  </si>
  <si>
    <t>Leeton</t>
  </si>
  <si>
    <t>Leichhardt</t>
  </si>
  <si>
    <t>Lismore</t>
  </si>
  <si>
    <t>Lithgow</t>
  </si>
  <si>
    <t>Liverpool</t>
  </si>
  <si>
    <t>Liverpool Plains</t>
  </si>
  <si>
    <t>Lockhart</t>
  </si>
  <si>
    <t>Maitland</t>
  </si>
  <si>
    <t>Manly</t>
  </si>
  <si>
    <t>Mid-Western Regional</t>
  </si>
  <si>
    <t>Moree Plains</t>
  </si>
  <si>
    <t>Mosman</t>
  </si>
  <si>
    <t>Muswellbrook</t>
  </si>
  <si>
    <t>Nambucca</t>
  </si>
  <si>
    <t>Narrabri</t>
  </si>
  <si>
    <t>Narrandera</t>
  </si>
  <si>
    <t>Narromine</t>
  </si>
  <si>
    <t>Newcastle</t>
  </si>
  <si>
    <t>North Sydney</t>
  </si>
  <si>
    <t>Oberon</t>
  </si>
  <si>
    <t>Orange</t>
  </si>
  <si>
    <t>Palerang</t>
  </si>
  <si>
    <t>Parkes</t>
  </si>
  <si>
    <t>Parramatta</t>
  </si>
  <si>
    <t>Penrith</t>
  </si>
  <si>
    <t>Pittwater</t>
  </si>
  <si>
    <t>Port Stephens</t>
  </si>
  <si>
    <t>Queanbeyan</t>
  </si>
  <si>
    <t>Randwick</t>
  </si>
  <si>
    <t>Richmond Valley</t>
  </si>
  <si>
    <t>Rockdale</t>
  </si>
  <si>
    <t>Ryde</t>
  </si>
  <si>
    <t>Shellharbour</t>
  </si>
  <si>
    <t>Shoalhaven</t>
  </si>
  <si>
    <t>Singleton</t>
  </si>
  <si>
    <t>Snowy River</t>
  </si>
  <si>
    <t>Sutherland Shire</t>
  </si>
  <si>
    <t>Tamworth Regional</t>
  </si>
  <si>
    <t>Temora</t>
  </si>
  <si>
    <t>Tenterfield</t>
  </si>
  <si>
    <t>Tumbarumba</t>
  </si>
  <si>
    <t>Tumut Shire</t>
  </si>
  <si>
    <t>Tweed</t>
  </si>
  <si>
    <t>Upper Hunter Shire</t>
  </si>
  <si>
    <t>Upper Lachlan</t>
  </si>
  <si>
    <t>Uralla</t>
  </si>
  <si>
    <t>Urana</t>
  </si>
  <si>
    <t>Wagga Wagga</t>
  </si>
  <si>
    <t>Wakool</t>
  </si>
  <si>
    <t>Walcha</t>
  </si>
  <si>
    <t>Walgett</t>
  </si>
  <si>
    <t>Warren</t>
  </si>
  <si>
    <t>Warringah</t>
  </si>
  <si>
    <t>Warrumbungle Shire</t>
  </si>
  <si>
    <t>Weddin</t>
  </si>
  <si>
    <t>Wellington</t>
  </si>
  <si>
    <t>Wentworth</t>
  </si>
  <si>
    <t>Wingecarribee</t>
  </si>
  <si>
    <t>Wollondilly</t>
  </si>
  <si>
    <t>Wollongong</t>
  </si>
  <si>
    <t>Woollahra</t>
  </si>
  <si>
    <t>Wyong</t>
  </si>
  <si>
    <t>Yass Valley</t>
  </si>
  <si>
    <t>Young</t>
  </si>
  <si>
    <t>00000</t>
  </si>
  <si>
    <t>Tamworth</t>
  </si>
  <si>
    <t>Upper Lachlan Shire</t>
  </si>
  <si>
    <t>Multipliers</t>
  </si>
  <si>
    <t>Economy Multipliers</t>
  </si>
  <si>
    <t>Central West (NSW)</t>
  </si>
  <si>
    <t>Far West (NSW)</t>
  </si>
  <si>
    <t>Hunter (NSW)</t>
  </si>
  <si>
    <t>Illawarra (NSW)</t>
  </si>
  <si>
    <t>Mid-North Coast (NSW)</t>
  </si>
  <si>
    <t>Murray (NSW)</t>
  </si>
  <si>
    <t>Murrumbidgee (NSW)</t>
  </si>
  <si>
    <t>North Western (NSW)</t>
  </si>
  <si>
    <t>Northern (NSW)</t>
  </si>
  <si>
    <t>Richmond-Tweed (NSW)</t>
  </si>
  <si>
    <t>South Eastern (NSW)</t>
  </si>
  <si>
    <t>Sydney (NSW)</t>
  </si>
  <si>
    <t>Password</t>
  </si>
  <si>
    <t>r</t>
  </si>
  <si>
    <t>Ag Multipliers</t>
  </si>
  <si>
    <t>Employ Multipliers</t>
  </si>
  <si>
    <t>SD Code</t>
  </si>
  <si>
    <t>-----------------------------</t>
  </si>
  <si>
    <t>NSW (NSW)</t>
  </si>
  <si>
    <t>169503</t>
  </si>
  <si>
    <t>169502</t>
  </si>
  <si>
    <t>169506</t>
  </si>
  <si>
    <t>1695010</t>
  </si>
  <si>
    <t>169508</t>
  </si>
  <si>
    <t>169505</t>
  </si>
  <si>
    <t>170501</t>
  </si>
  <si>
    <t>170507</t>
  </si>
  <si>
    <t>170509</t>
  </si>
  <si>
    <t>170504</t>
  </si>
  <si>
    <t>170503</t>
  </si>
  <si>
    <t>170502</t>
  </si>
  <si>
    <t>170506</t>
  </si>
  <si>
    <t>1705010</t>
  </si>
  <si>
    <t>170508</t>
  </si>
  <si>
    <t>170505</t>
  </si>
  <si>
    <t>184001</t>
  </si>
  <si>
    <t>184007</t>
  </si>
  <si>
    <t>184009</t>
  </si>
  <si>
    <t>184004</t>
  </si>
  <si>
    <t>184003</t>
  </si>
  <si>
    <t>184002</t>
  </si>
  <si>
    <t>184006</t>
  </si>
  <si>
    <t>1840010</t>
  </si>
  <si>
    <t>184008</t>
  </si>
  <si>
    <t>184005</t>
  </si>
  <si>
    <t>171001</t>
  </si>
  <si>
    <t>171007</t>
  </si>
  <si>
    <t>171009</t>
  </si>
  <si>
    <t>171004</t>
  </si>
  <si>
    <t>171003</t>
  </si>
  <si>
    <t>171002</t>
  </si>
  <si>
    <t>171006</t>
  </si>
  <si>
    <t>1710010</t>
  </si>
  <si>
    <t>171008</t>
  </si>
  <si>
    <t>171005</t>
  </si>
  <si>
    <t>173101</t>
  </si>
  <si>
    <t>173107</t>
  </si>
  <si>
    <t>173109</t>
  </si>
  <si>
    <t>173104</t>
  </si>
  <si>
    <t>173103</t>
  </si>
  <si>
    <t>173102</t>
  </si>
  <si>
    <t>173106</t>
  </si>
  <si>
    <t>1731010</t>
  </si>
  <si>
    <t>173108</t>
  </si>
  <si>
    <t>173105</t>
  </si>
  <si>
    <t>133501</t>
  </si>
  <si>
    <t>133507</t>
  </si>
  <si>
    <t>133509</t>
  </si>
  <si>
    <t>133504</t>
  </si>
  <si>
    <t>133503</t>
  </si>
  <si>
    <t>133502</t>
  </si>
  <si>
    <t>133506</t>
  </si>
  <si>
    <t>1335010</t>
  </si>
  <si>
    <t>133508</t>
  </si>
  <si>
    <t>133505</t>
  </si>
  <si>
    <t>175001</t>
  </si>
  <si>
    <t>175007</t>
  </si>
  <si>
    <t>175009</t>
  </si>
  <si>
    <t>175004</t>
  </si>
  <si>
    <t>175003</t>
  </si>
  <si>
    <t>175002</t>
  </si>
  <si>
    <t>175006</t>
  </si>
  <si>
    <t>1750010</t>
  </si>
  <si>
    <t>175008</t>
  </si>
  <si>
    <t>175005</t>
  </si>
  <si>
    <t>175501</t>
  </si>
  <si>
    <t>175507</t>
  </si>
  <si>
    <t>175509</t>
  </si>
  <si>
    <t>175504</t>
  </si>
  <si>
    <t>175503</t>
  </si>
  <si>
    <t>175502</t>
  </si>
  <si>
    <t>175506</t>
  </si>
  <si>
    <t>1755010</t>
  </si>
  <si>
    <t>175508</t>
  </si>
  <si>
    <t>175505</t>
  </si>
  <si>
    <t>176201</t>
  </si>
  <si>
    <t>176207</t>
  </si>
  <si>
    <t>176209</t>
  </si>
  <si>
    <t>176204</t>
  </si>
  <si>
    <t>176203</t>
  </si>
  <si>
    <t>176202</t>
  </si>
  <si>
    <t>176206</t>
  </si>
  <si>
    <t>1762010</t>
  </si>
  <si>
    <t>176208</t>
  </si>
  <si>
    <t>176205</t>
  </si>
  <si>
    <t>177501</t>
  </si>
  <si>
    <t>177507</t>
  </si>
  <si>
    <t>177509</t>
  </si>
  <si>
    <t>177504</t>
  </si>
  <si>
    <t>177503</t>
  </si>
  <si>
    <t>177502</t>
  </si>
  <si>
    <t>177506</t>
  </si>
  <si>
    <t>1775010</t>
  </si>
  <si>
    <t>177508</t>
  </si>
  <si>
    <t>177505</t>
  </si>
  <si>
    <t>180001</t>
  </si>
  <si>
    <t>180007</t>
  </si>
  <si>
    <t>180009</t>
  </si>
  <si>
    <t>180004</t>
  </si>
  <si>
    <t>180003</t>
  </si>
  <si>
    <t>180002</t>
  </si>
  <si>
    <t>180006</t>
  </si>
  <si>
    <t>1800010</t>
  </si>
  <si>
    <t>180008</t>
  </si>
  <si>
    <t>180005</t>
  </si>
  <si>
    <t>185501</t>
  </si>
  <si>
    <t>185507</t>
  </si>
  <si>
    <t>185509</t>
  </si>
  <si>
    <t>185504</t>
  </si>
  <si>
    <t>185503</t>
  </si>
  <si>
    <t>185502</t>
  </si>
  <si>
    <t>185506</t>
  </si>
  <si>
    <t>1855010</t>
  </si>
  <si>
    <t>185508</t>
  </si>
  <si>
    <t>185505</t>
  </si>
  <si>
    <t>1005011</t>
  </si>
  <si>
    <t>15511</t>
  </si>
  <si>
    <t>10011</t>
  </si>
  <si>
    <t>1011011</t>
  </si>
  <si>
    <t>13011</t>
  </si>
  <si>
    <t>1020011</t>
  </si>
  <si>
    <t>10511</t>
  </si>
  <si>
    <t>1035011</t>
  </si>
  <si>
    <t>1047011</t>
  </si>
  <si>
    <t>14011</t>
  </si>
  <si>
    <t>1050011</t>
  </si>
  <si>
    <t>1075011</t>
  </si>
  <si>
    <t>1090011</t>
  </si>
  <si>
    <t>1110011</t>
  </si>
  <si>
    <t>1115011</t>
  </si>
  <si>
    <t>13511</t>
  </si>
  <si>
    <t>1145011</t>
  </si>
  <si>
    <t>1125011</t>
  </si>
  <si>
    <t>16511</t>
  </si>
  <si>
    <t>1150011</t>
  </si>
  <si>
    <t>1152011</t>
  </si>
  <si>
    <t>1155011</t>
  </si>
  <si>
    <t>1625011</t>
  </si>
  <si>
    <t>1595011</t>
  </si>
  <si>
    <t>1173011</t>
  </si>
  <si>
    <t>12511</t>
  </si>
  <si>
    <t>1180011</t>
  </si>
  <si>
    <t>1715011</t>
  </si>
  <si>
    <t>1845011</t>
  </si>
  <si>
    <t>11511</t>
  </si>
  <si>
    <t>1260011</t>
  </si>
  <si>
    <t>1400011</t>
  </si>
  <si>
    <t>1655011</t>
  </si>
  <si>
    <t>1285011</t>
  </si>
  <si>
    <t>1310011</t>
  </si>
  <si>
    <t>1331011</t>
  </si>
  <si>
    <t>14511</t>
  </si>
  <si>
    <t>1340011</t>
  </si>
  <si>
    <t>11011</t>
  </si>
  <si>
    <t>1345011</t>
  </si>
  <si>
    <t>15011</t>
  </si>
  <si>
    <t>1380011</t>
  </si>
  <si>
    <t>1415011</t>
  </si>
  <si>
    <t>1420011</t>
  </si>
  <si>
    <t>1435011</t>
  </si>
  <si>
    <t>1440011</t>
  </si>
  <si>
    <t>1445011</t>
  </si>
  <si>
    <t>1450011</t>
  </si>
  <si>
    <t>1460011</t>
  </si>
  <si>
    <t>1465011</t>
  </si>
  <si>
    <t>1480011</t>
  </si>
  <si>
    <t>1487011</t>
  </si>
  <si>
    <t>1490011</t>
  </si>
  <si>
    <t>1939911</t>
  </si>
  <si>
    <t>16011</t>
  </si>
  <si>
    <t>1172011</t>
  </si>
  <si>
    <t>1505011</t>
  </si>
  <si>
    <t>1515011</t>
  </si>
  <si>
    <t>1520011</t>
  </si>
  <si>
    <t>1530011</t>
  </si>
  <si>
    <t>1590011</t>
  </si>
  <si>
    <t>1615011</t>
  </si>
  <si>
    <t>1635011</t>
  </si>
  <si>
    <t>1637011</t>
  </si>
  <si>
    <t>1375011</t>
  </si>
  <si>
    <t>1640011</t>
  </si>
  <si>
    <t>1647011</t>
  </si>
  <si>
    <t>1661011</t>
  </si>
  <si>
    <t>12011</t>
  </si>
  <si>
    <t>1670011</t>
  </si>
  <si>
    <t>1695011</t>
  </si>
  <si>
    <t>1705011</t>
  </si>
  <si>
    <t>1840011</t>
  </si>
  <si>
    <t>1710011</t>
  </si>
  <si>
    <t>1731011</t>
  </si>
  <si>
    <t>1335011</t>
  </si>
  <si>
    <t>1750011</t>
  </si>
  <si>
    <t>1755011</t>
  </si>
  <si>
    <t>1762011</t>
  </si>
  <si>
    <t>1775011</t>
  </si>
  <si>
    <t>1800011</t>
  </si>
  <si>
    <t>1855011</t>
  </si>
  <si>
    <t>Dairy Cattle (no.)</t>
  </si>
  <si>
    <t>Beef Cattle (no.)</t>
  </si>
  <si>
    <t>Broadacre crops - Hay - Other crops cut for hay</t>
  </si>
  <si>
    <t>Broadacre crops - Hay - Pasture cut for hay</t>
  </si>
  <si>
    <t>Broadacre crops - Hay - Pasture and cereal and other crops cut for hay</t>
  </si>
  <si>
    <t>Broadacre crops - Cereal crops - Wheat for grain</t>
  </si>
  <si>
    <t>Broadacre crops - Cereal crops - Oats for grain</t>
  </si>
  <si>
    <t>Broadacre crops - Cereal crops - Barley for grain</t>
  </si>
  <si>
    <t>Broadacre crops - Cereal crops - Sorghum for grain</t>
  </si>
  <si>
    <t>Broadacre crops - Cereal crops - Maize for grain</t>
  </si>
  <si>
    <t>Broadacre crops - Cereal crops - Rice for grain</t>
  </si>
  <si>
    <t>Broadacre crops - Cereal crops - Triticale for grain</t>
  </si>
  <si>
    <t>Broadacre crops - Cereal crops - Cereal crops for grain n.e.c.</t>
  </si>
  <si>
    <t>Broadacre crops - Cereal crops - Cereals for grain</t>
  </si>
  <si>
    <t>Broadacre crops - Legumes for grain - Lupins for grain</t>
  </si>
  <si>
    <t>Broadacre crops - Legumes for grain - Mung beans</t>
  </si>
  <si>
    <t>Broadacre crops - Legumes for grain - Other field beans</t>
  </si>
  <si>
    <t>Broadacre crops - Legumes for grain - Field peas for grain</t>
  </si>
  <si>
    <t>Broadacre crops - Legumes for grain - Chickpeas</t>
  </si>
  <si>
    <t>Broadacre crops - Legumes for grain - Vetches</t>
  </si>
  <si>
    <t>Broadacre crops - Legumes for grain - Lentils</t>
  </si>
  <si>
    <t>Broadacre crops - Legumes for grain - Faba beans (includes tick and horse and broad)</t>
  </si>
  <si>
    <t>Broadacre crops - Legumes for grain - Legumes for grain - All</t>
  </si>
  <si>
    <t>Broadacre crops - Oilseeds - Canola</t>
  </si>
  <si>
    <t>Broadacre crops - Oilseeds - Safflower</t>
  </si>
  <si>
    <t>Broadacre crops - Oilseeds - Sesame</t>
  </si>
  <si>
    <t>Broadacre crops - Oilseeds - Sunflower</t>
  </si>
  <si>
    <t>Broadacre crops - Oilseeds - Soybeans</t>
  </si>
  <si>
    <t>Broadacre crops - Oilseeds - All</t>
  </si>
  <si>
    <t>Broadacre crops - Other crops - Cotton</t>
  </si>
  <si>
    <t>Broadacre crops - Other crops - Lavender</t>
  </si>
  <si>
    <t>Broadacre crops - Other crops - Pasture seed</t>
  </si>
  <si>
    <t>Broadacre crops - Other crops - Peanuts</t>
  </si>
  <si>
    <t>Broadacre crops - Other crops - Sugar cane - Cut for crushing</t>
  </si>
  <si>
    <t>Broadacre crops - Other crops - Sugar cane - Cut for plants</t>
  </si>
  <si>
    <t>Broadacre crops - Other crops - Sugar cane (2006)</t>
  </si>
  <si>
    <t>Broadacre crops - Other crops - Sugar cane</t>
  </si>
  <si>
    <t>Broadacre crops - Other crops - Coriander</t>
  </si>
  <si>
    <t>Broadacre crops - Other crops - All other crops n.e.c.</t>
  </si>
  <si>
    <t>Broadacre crops - Other crops</t>
  </si>
  <si>
    <t>Horticulture - Nurseries cut flowers and cultivated turf - Cultivated turf</t>
  </si>
  <si>
    <t>Horticulture - Nurseries and cut flowers and cultivated turf - Nurseries - Undercover - Area</t>
  </si>
  <si>
    <t>Horticulture - Nurseries and cut flowers and cultivated turf - Nurseries - Outdoor - Area</t>
  </si>
  <si>
    <t>Horticulture - Nurseries and cut flowers and cultivated turf - Nurseries (2006)</t>
  </si>
  <si>
    <t>Horticulture - Nurseries and cut flowers and cultivated turf - Nurseries</t>
  </si>
  <si>
    <t>Horticulture - Nurseries and cut flowers and cultivated turf - Cut flowers - Undercover - Area</t>
  </si>
  <si>
    <t>Horticulture - Nurseries and cut flowers and cultivated turf - Cut flowers - Outdoor - Area</t>
  </si>
  <si>
    <t>Horticulture - Nurseries and cut flowers and cultivated turf - Cut flowers (2006)</t>
  </si>
  <si>
    <t>Horticulture - Nurseries and cut flowers and cultivated turf - Cut flowers</t>
  </si>
  <si>
    <t>Horticulture - Nurseries and cut flowers and cultivated turf</t>
  </si>
  <si>
    <t>Horticulture - Vegetables for seed - Potatoes</t>
  </si>
  <si>
    <t>Horticulture - Vegetables for seed - Other</t>
  </si>
  <si>
    <t>Horticulture - Vegetables for seed</t>
  </si>
  <si>
    <t>Horticulture - Vegetables for human consumption - Potatoes - Processing</t>
  </si>
  <si>
    <t>Horticulture - Vegetables for human consumption - Potatoes - Fresh market</t>
  </si>
  <si>
    <t>Horticulture - Vegetables for human consumption - Potatoes (2006)</t>
  </si>
  <si>
    <t>Horticulture - Vegetables for human consumption - Potatoes</t>
  </si>
  <si>
    <t>Source: 2005-06 &amp; 2010-11 Agriculture Census - datacubes from ABS CD</t>
  </si>
  <si>
    <t>1001051075091140</t>
  </si>
  <si>
    <t>1001051075091160</t>
  </si>
  <si>
    <t>1001051075091180</t>
  </si>
  <si>
    <t>1001051075091190</t>
  </si>
  <si>
    <t>1001051075091200</t>
  </si>
  <si>
    <t>1001051075091220</t>
  </si>
  <si>
    <t>1001051075091240</t>
  </si>
  <si>
    <t>1001051075091260</t>
  </si>
  <si>
    <t>1001051090091000</t>
  </si>
  <si>
    <t>1001051090091010</t>
  </si>
  <si>
    <t>1001051090091100</t>
  </si>
  <si>
    <t>1001051090091140</t>
  </si>
  <si>
    <t>1001051090091160</t>
  </si>
  <si>
    <t>1001051090091180</t>
  </si>
  <si>
    <t>1001051090091190</t>
  </si>
  <si>
    <t>1001051090091200</t>
  </si>
  <si>
    <t>1001051090091240</t>
  </si>
  <si>
    <t>1001051145091000</t>
  </si>
  <si>
    <t>1001051145091010</t>
  </si>
  <si>
    <t>1001051145091020</t>
  </si>
  <si>
    <t>1001051145091040</t>
  </si>
  <si>
    <t>1001051145091060</t>
  </si>
  <si>
    <t>1001051145091080</t>
  </si>
  <si>
    <t>1001051145091100</t>
  </si>
  <si>
    <t>1001051145091120</t>
  </si>
  <si>
    <t>1001051145091140</t>
  </si>
  <si>
    <t>1001051145091160</t>
  </si>
  <si>
    <t>1001051145091180</t>
  </si>
  <si>
    <t>1001051145091190</t>
  </si>
  <si>
    <t>1001051145091200</t>
  </si>
  <si>
    <t>1001051145091220</t>
  </si>
  <si>
    <t>1001051145091240</t>
  </si>
  <si>
    <t>1001051145091260</t>
  </si>
  <si>
    <t>1001051150091000</t>
  </si>
  <si>
    <t>1001051150091010</t>
  </si>
  <si>
    <t>1001051150091020</t>
  </si>
  <si>
    <t>1001051150091040</t>
  </si>
  <si>
    <t>1001051150091060</t>
  </si>
  <si>
    <t>1001051150091080</t>
  </si>
  <si>
    <t>1001051150091100</t>
  </si>
  <si>
    <t>1001051150091140</t>
  </si>
  <si>
    <t>1001051150091160</t>
  </si>
  <si>
    <t>1001051150091180</t>
  </si>
  <si>
    <t>1001051150091190</t>
  </si>
  <si>
    <t>1001051150091200</t>
  </si>
  <si>
    <t>1001051150091240</t>
  </si>
  <si>
    <t>1001051150091260</t>
  </si>
  <si>
    <t>1001051285091000</t>
  </si>
  <si>
    <t>1001051285091010</t>
  </si>
  <si>
    <t>1001051285091060</t>
  </si>
  <si>
    <t>1001051285091080</t>
  </si>
  <si>
    <t>1001051285091100</t>
  </si>
  <si>
    <t>1001051285091140</t>
  </si>
  <si>
    <t>1001051285091160</t>
  </si>
  <si>
    <t>1001051285091180</t>
  </si>
  <si>
    <t>1001051285091190</t>
  </si>
  <si>
    <t>1001051285091200</t>
  </si>
  <si>
    <t>1001051285091220</t>
  </si>
  <si>
    <t>1001051285091260</t>
  </si>
  <si>
    <t>1001051310091000</t>
  </si>
  <si>
    <t>1001051310091010</t>
  </si>
  <si>
    <t>1001051310091020</t>
  </si>
  <si>
    <t>1001051310091040</t>
  </si>
  <si>
    <t>1001051310091060</t>
  </si>
  <si>
    <t>1001051310091080</t>
  </si>
  <si>
    <t>1001051310091100</t>
  </si>
  <si>
    <t>1001051310091120</t>
  </si>
  <si>
    <t>1001051310091140</t>
  </si>
  <si>
    <t>1001051310091160</t>
  </si>
  <si>
    <t>1001051310091180</t>
  </si>
  <si>
    <t>1001051310091190</t>
  </si>
  <si>
    <t>1001051310091200</t>
  </si>
  <si>
    <t>1001051310091220</t>
  </si>
  <si>
    <t>140161809158</t>
  </si>
  <si>
    <t>150161809158</t>
  </si>
  <si>
    <t>155161809158</t>
  </si>
  <si>
    <t>100161900358</t>
  </si>
  <si>
    <t>110161900358</t>
  </si>
  <si>
    <t>115161900358</t>
  </si>
  <si>
    <t>120161900358</t>
  </si>
  <si>
    <t>130161900358</t>
  </si>
  <si>
    <t>135161900358</t>
  </si>
  <si>
    <t>140161900358</t>
  </si>
  <si>
    <t>145161900358</t>
  </si>
  <si>
    <t>150161900358</t>
  </si>
  <si>
    <t>155161900358</t>
  </si>
  <si>
    <t>100161900958</t>
  </si>
  <si>
    <t>105161900958</t>
  </si>
  <si>
    <t>110161900958</t>
  </si>
  <si>
    <t>120161900958</t>
  </si>
  <si>
    <t>125161900958</t>
  </si>
  <si>
    <t>130161900958</t>
  </si>
  <si>
    <t>135161900958</t>
  </si>
  <si>
    <t>140161900958</t>
  </si>
  <si>
    <t>145161900958</t>
  </si>
  <si>
    <t>150161900958</t>
  </si>
  <si>
    <t>155161900958</t>
  </si>
  <si>
    <t>160161900958</t>
  </si>
  <si>
    <t>100161901458</t>
  </si>
  <si>
    <t>130161901458</t>
  </si>
  <si>
    <t>135161901458</t>
  </si>
  <si>
    <t>140161901458</t>
  </si>
  <si>
    <t>150161901458</t>
  </si>
  <si>
    <t>155161901458</t>
  </si>
  <si>
    <t>160161901458</t>
  </si>
  <si>
    <t>100161901558</t>
  </si>
  <si>
    <t>130161901558</t>
  </si>
  <si>
    <t>100161902158</t>
  </si>
  <si>
    <t>120161902158</t>
  </si>
  <si>
    <t>125161902158</t>
  </si>
  <si>
    <t>130161902158</t>
  </si>
  <si>
    <t>140161902158</t>
  </si>
  <si>
    <t>100161902358</t>
  </si>
  <si>
    <t>120161902358</t>
  </si>
  <si>
    <t>125161902358</t>
  </si>
  <si>
    <t>130161902358</t>
  </si>
  <si>
    <t>150161902358</t>
  </si>
  <si>
    <t>100161903158</t>
  </si>
  <si>
    <t>120161903158</t>
  </si>
  <si>
    <t>125161903158</t>
  </si>
  <si>
    <t>140161903158</t>
  </si>
  <si>
    <t>155161903158</t>
  </si>
  <si>
    <t>100161903958</t>
  </si>
  <si>
    <t>105161903958</t>
  </si>
  <si>
    <t>110161903958</t>
  </si>
  <si>
    <t>130161903958</t>
  </si>
  <si>
    <t>135161903958</t>
  </si>
  <si>
    <t>140161903958</t>
  </si>
  <si>
    <t>150161903958</t>
  </si>
  <si>
    <t>155161903958</t>
  </si>
  <si>
    <t>100161904858</t>
  </si>
  <si>
    <t>130161904858</t>
  </si>
  <si>
    <t>135161904858</t>
  </si>
  <si>
    <t>140161904858</t>
  </si>
  <si>
    <t>145161904858</t>
  </si>
  <si>
    <t>150161904858</t>
  </si>
  <si>
    <t>155161904858</t>
  </si>
  <si>
    <t>100161905258</t>
  </si>
  <si>
    <t>130161905258</t>
  </si>
  <si>
    <t>135161905258</t>
  </si>
  <si>
    <t>140161905258</t>
  </si>
  <si>
    <t>150161905258</t>
  </si>
  <si>
    <t>155161905258</t>
  </si>
  <si>
    <t>100161907258</t>
  </si>
  <si>
    <t>105161907258</t>
  </si>
  <si>
    <t>135161907258</t>
  </si>
  <si>
    <t>140161907258</t>
  </si>
  <si>
    <t>145161907258</t>
  </si>
  <si>
    <t>100161907658</t>
  </si>
  <si>
    <t>120161907658</t>
  </si>
  <si>
    <t>125161907658</t>
  </si>
  <si>
    <t>130161907658</t>
  </si>
  <si>
    <t>135161907658</t>
  </si>
  <si>
    <t>140161907658</t>
  </si>
  <si>
    <t>150161907658</t>
  </si>
  <si>
    <t>155161907658</t>
  </si>
  <si>
    <t>100161910358</t>
  </si>
  <si>
    <t>105161910358</t>
  </si>
  <si>
    <t>110161910358</t>
  </si>
  <si>
    <t>115161910358</t>
  </si>
  <si>
    <t>120161910358</t>
  </si>
  <si>
    <t>125161910358</t>
  </si>
  <si>
    <t>130161910358</t>
  </si>
  <si>
    <t>135161910358</t>
  </si>
  <si>
    <t>140161910358</t>
  </si>
  <si>
    <t>145161910358</t>
  </si>
  <si>
    <t>150161910358</t>
  </si>
  <si>
    <t>155161910358</t>
  </si>
  <si>
    <t>100181908558</t>
  </si>
  <si>
    <t>105181908558</t>
  </si>
  <si>
    <t>110181908558</t>
  </si>
  <si>
    <t>115181908558</t>
  </si>
  <si>
    <t>120181908558</t>
  </si>
  <si>
    <t>125181908558</t>
  </si>
  <si>
    <t>130181908558</t>
  </si>
  <si>
    <t>135181908558</t>
  </si>
  <si>
    <t>140181908558</t>
  </si>
  <si>
    <t>145181908558</t>
  </si>
  <si>
    <t>150181908558</t>
  </si>
  <si>
    <t>155181908558</t>
  </si>
  <si>
    <t>100181918158</t>
  </si>
  <si>
    <t>105181918158</t>
  </si>
  <si>
    <t>110181918158</t>
  </si>
  <si>
    <t>115181918158</t>
  </si>
  <si>
    <t>120181918158</t>
  </si>
  <si>
    <t>125181918158</t>
  </si>
  <si>
    <t>130181918158</t>
  </si>
  <si>
    <t>135181918158</t>
  </si>
  <si>
    <t>140181918158</t>
  </si>
  <si>
    <t>145181918158</t>
  </si>
  <si>
    <t>150181918158</t>
  </si>
  <si>
    <t>155181918158</t>
  </si>
  <si>
    <t>160181918158</t>
  </si>
  <si>
    <t>100181918358</t>
  </si>
  <si>
    <t>105181918358</t>
  </si>
  <si>
    <t>110181918358</t>
  </si>
  <si>
    <t>115181918358</t>
  </si>
  <si>
    <t>120181918358</t>
  </si>
  <si>
    <t>125181918358</t>
  </si>
  <si>
    <t>130181918358</t>
  </si>
  <si>
    <t>135181918358</t>
  </si>
  <si>
    <t>140181918358</t>
  </si>
  <si>
    <t>145181918358</t>
  </si>
  <si>
    <t>150181918358</t>
  </si>
  <si>
    <t>155181918358</t>
  </si>
  <si>
    <t>100181919158</t>
  </si>
  <si>
    <t>105181919158</t>
  </si>
  <si>
    <t>110181919158</t>
  </si>
  <si>
    <t>115181919158</t>
  </si>
  <si>
    <t>120181919158</t>
  </si>
  <si>
    <t>125181919158</t>
  </si>
  <si>
    <t>130181919158</t>
  </si>
  <si>
    <t>135181919158</t>
  </si>
  <si>
    <t>140181919158</t>
  </si>
  <si>
    <t>145181919158</t>
  </si>
  <si>
    <t>150181919158</t>
  </si>
  <si>
    <t>155181919158</t>
  </si>
  <si>
    <t>100181919258</t>
  </si>
  <si>
    <t>105181919258</t>
  </si>
  <si>
    <t>110181919258</t>
  </si>
  <si>
    <t>115181919258</t>
  </si>
  <si>
    <t>120181919258</t>
  </si>
  <si>
    <t>125181919258</t>
  </si>
  <si>
    <t>130181919258</t>
  </si>
  <si>
    <t>135181919258</t>
  </si>
  <si>
    <t>140181919258</t>
  </si>
  <si>
    <t>145181919258</t>
  </si>
  <si>
    <t>150181919258</t>
  </si>
  <si>
    <t>155181919258</t>
  </si>
  <si>
    <t>160181919258</t>
  </si>
  <si>
    <t>100181919358</t>
  </si>
  <si>
    <t>105181919358</t>
  </si>
  <si>
    <t>110181919358</t>
  </si>
  <si>
    <t>115181919358</t>
  </si>
  <si>
    <t>120181919358</t>
  </si>
  <si>
    <t>125181919358</t>
  </si>
  <si>
    <t>140181919358</t>
  </si>
  <si>
    <t>145181919358</t>
  </si>
  <si>
    <t>155181919358</t>
  </si>
  <si>
    <t>100181919458</t>
  </si>
  <si>
    <t>105181919458</t>
  </si>
  <si>
    <t>110181919458</t>
  </si>
  <si>
    <t>115181919458</t>
  </si>
  <si>
    <t>120181919458</t>
  </si>
  <si>
    <t>125181919458</t>
  </si>
  <si>
    <t>130181919458</t>
  </si>
  <si>
    <t>135181919458</t>
  </si>
  <si>
    <t>140181919458</t>
  </si>
  <si>
    <t>145181919458</t>
  </si>
  <si>
    <t>150181919458</t>
  </si>
  <si>
    <t>155181919458</t>
  </si>
  <si>
    <t>160181919458</t>
  </si>
  <si>
    <t>100303409958</t>
  </si>
  <si>
    <t>105303409958</t>
  </si>
  <si>
    <t>110303409958</t>
  </si>
  <si>
    <t>115303409958</t>
  </si>
  <si>
    <t>120303409958</t>
  </si>
  <si>
    <t>125303409958</t>
  </si>
  <si>
    <t>130303409958</t>
  </si>
  <si>
    <t>135303409958</t>
  </si>
  <si>
    <t>140303409958</t>
  </si>
  <si>
    <t>145303409958</t>
  </si>
  <si>
    <t>150303409958</t>
  </si>
  <si>
    <t>155303409958</t>
  </si>
  <si>
    <t>100303410051</t>
  </si>
  <si>
    <t>105303410051</t>
  </si>
  <si>
    <t>110303410051</t>
  </si>
  <si>
    <t>115303410051</t>
  </si>
  <si>
    <t>120303410051</t>
  </si>
  <si>
    <t>125303410051</t>
  </si>
  <si>
    <t>130303410051</t>
  </si>
  <si>
    <t>1001351790091160</t>
  </si>
  <si>
    <t>1001351790091220</t>
  </si>
  <si>
    <t>1001351790091240</t>
  </si>
  <si>
    <t>1001351795091000</t>
  </si>
  <si>
    <t>1001351795091010</t>
  </si>
  <si>
    <t>1001351795091020</t>
  </si>
  <si>
    <t>1001351795091040</t>
  </si>
  <si>
    <t>1001351795091100</t>
  </si>
  <si>
    <t>1001351795091120</t>
  </si>
  <si>
    <t>1001351795091140</t>
  </si>
  <si>
    <t>1001351795091160</t>
  </si>
  <si>
    <t>1001351795091220</t>
  </si>
  <si>
    <t>1001351795091240</t>
  </si>
  <si>
    <t>1001351802091000</t>
  </si>
  <si>
    <t>1001351802091010</t>
  </si>
  <si>
    <t>1001351802091020</t>
  </si>
  <si>
    <t>1001351802091040</t>
  </si>
  <si>
    <t>1001351802091060</t>
  </si>
  <si>
    <t>1001351802091100</t>
  </si>
  <si>
    <t>1001351802091120</t>
  </si>
  <si>
    <t>1001351802091140</t>
  </si>
  <si>
    <t>1001351802091160</t>
  </si>
  <si>
    <t>1001351802091180</t>
  </si>
  <si>
    <t>1001351802091190</t>
  </si>
  <si>
    <t>1001351802091200</t>
  </si>
  <si>
    <t>1001351802091220</t>
  </si>
  <si>
    <t>1001351802091240</t>
  </si>
  <si>
    <t>1001351815091000</t>
  </si>
  <si>
    <t>1001351815091010</t>
  </si>
  <si>
    <t>1001351815091020</t>
  </si>
  <si>
    <t>1001351815091040</t>
  </si>
  <si>
    <t>1001351815091060</t>
  </si>
  <si>
    <t>1001351815091080</t>
  </si>
  <si>
    <t>1001351815091100</t>
  </si>
  <si>
    <t>1001351815091120</t>
  </si>
  <si>
    <t>1001351815091140</t>
  </si>
  <si>
    <t>1001351815091160</t>
  </si>
  <si>
    <t>1001351815091180</t>
  </si>
  <si>
    <t>1001351815091190</t>
  </si>
  <si>
    <t>1001351815091200</t>
  </si>
  <si>
    <t>1001351815091220</t>
  </si>
  <si>
    <t>1001351815091240</t>
  </si>
  <si>
    <t>1001351815091260</t>
  </si>
  <si>
    <t>1001401047091000</t>
  </si>
  <si>
    <t>1001401047091010</t>
  </si>
  <si>
    <t>1001401047091020</t>
  </si>
  <si>
    <t>1001401047091040</t>
  </si>
  <si>
    <t>1001401047091060</t>
  </si>
  <si>
    <t>1001401047091100</t>
  </si>
  <si>
    <t>1001401047091120</t>
  </si>
  <si>
    <t>1001401047091140</t>
  </si>
  <si>
    <t>1001401047091160</t>
  </si>
  <si>
    <t>1001401047091180</t>
  </si>
  <si>
    <t>1001401047091190</t>
  </si>
  <si>
    <t>1001401047091200</t>
  </si>
  <si>
    <t>1001401047091220</t>
  </si>
  <si>
    <t>1001401047091240</t>
  </si>
  <si>
    <t>1001401047091260</t>
  </si>
  <si>
    <t>1001401080091000</t>
  </si>
  <si>
    <t>1001401080091010</t>
  </si>
  <si>
    <t>1001401080091020</t>
  </si>
  <si>
    <t>1001401080091040</t>
  </si>
  <si>
    <t>1001401080091060</t>
  </si>
  <si>
    <t>1001401080091140</t>
  </si>
  <si>
    <t>1001401080091160</t>
  </si>
  <si>
    <t>1001401080091180</t>
  </si>
  <si>
    <t>1001401080091190</t>
  </si>
  <si>
    <t>1001401080091200</t>
  </si>
  <si>
    <t>1001401080091220</t>
  </si>
  <si>
    <t>1001401080091240</t>
  </si>
  <si>
    <t>1001401085091000</t>
  </si>
  <si>
    <t>1001401085091010</t>
  </si>
  <si>
    <t>1001401085091020</t>
  </si>
  <si>
    <t>1001401085091040</t>
  </si>
  <si>
    <t>1001401085091100</t>
  </si>
  <si>
    <t>1001401085091120</t>
  </si>
  <si>
    <t>1001401085091140</t>
  </si>
  <si>
    <t>1001401085091160</t>
  </si>
  <si>
    <t>1001401085091180</t>
  </si>
  <si>
    <t>1001401085091190</t>
  </si>
  <si>
    <t>1001401085091200</t>
  </si>
  <si>
    <t>1001401085091220</t>
  </si>
  <si>
    <t>1001401085091240</t>
  </si>
  <si>
    <t>1001401085091260</t>
  </si>
  <si>
    <t>1001401140091000</t>
  </si>
  <si>
    <t>1001401140091010</t>
  </si>
  <si>
    <t>1001401140091020</t>
  </si>
  <si>
    <t>1001401140091040</t>
  </si>
  <si>
    <t>1001401140091060</t>
  </si>
  <si>
    <t>1001401140091100</t>
  </si>
  <si>
    <t>1001401140091120</t>
  </si>
  <si>
    <t>1001401140091140</t>
  </si>
  <si>
    <t>1001401140091160</t>
  </si>
  <si>
    <t>1001401140091180</t>
  </si>
  <si>
    <t>1001401140091190</t>
  </si>
  <si>
    <t>1001401140091200</t>
  </si>
  <si>
    <t>1001401140091220</t>
  </si>
  <si>
    <t>1001401140091240</t>
  </si>
  <si>
    <t>1001401140091260</t>
  </si>
  <si>
    <t>1001401235091000</t>
  </si>
  <si>
    <t>1001401235091010</t>
  </si>
  <si>
    <t>1001401235091020</t>
  </si>
  <si>
    <t>1001401235091040</t>
  </si>
  <si>
    <t>1001401235091060</t>
  </si>
  <si>
    <t>1001401235091100</t>
  </si>
  <si>
    <t>1001401235091120</t>
  </si>
  <si>
    <t>1001401235091140</t>
  </si>
  <si>
    <t>1001401235091160</t>
  </si>
  <si>
    <t>1001401235091180</t>
  </si>
  <si>
    <t>1001401235091190</t>
  </si>
  <si>
    <t>1001401235091200</t>
  </si>
  <si>
    <t>1001401235091220</t>
  </si>
  <si>
    <t>1001401235091240</t>
  </si>
  <si>
    <t>1001401235091260</t>
  </si>
  <si>
    <t>1001401290091000</t>
  </si>
  <si>
    <t>1001401290091010</t>
  </si>
  <si>
    <t>1001401290091020</t>
  </si>
  <si>
    <t>1001401290091040</t>
  </si>
  <si>
    <t>1001401290091060</t>
  </si>
  <si>
    <t>1001401290091100</t>
  </si>
  <si>
    <t>1001401290091120</t>
  </si>
  <si>
    <t>1001401290091140</t>
  </si>
  <si>
    <t>1001401290091160</t>
  </si>
  <si>
    <t>1001401290091180</t>
  </si>
  <si>
    <t>1001401290091190</t>
  </si>
  <si>
    <t>1001401290091200</t>
  </si>
  <si>
    <t>1001401290091220</t>
  </si>
  <si>
    <t>1001401290091240</t>
  </si>
  <si>
    <t>1001401290091260</t>
  </si>
  <si>
    <t>1001401460091000</t>
  </si>
  <si>
    <t>1001401460091010</t>
  </si>
  <si>
    <t>1001401460091020</t>
  </si>
  <si>
    <t>1001401460091040</t>
  </si>
  <si>
    <t>1001401460091060</t>
  </si>
  <si>
    <t>1001401460091100</t>
  </si>
  <si>
    <t>1001401460091120</t>
  </si>
  <si>
    <t>1001401460091140</t>
  </si>
  <si>
    <t>135303614058</t>
  </si>
  <si>
    <t>140303614058</t>
  </si>
  <si>
    <t>145303614058</t>
  </si>
  <si>
    <t>150303614058</t>
  </si>
  <si>
    <t>155303614058</t>
  </si>
  <si>
    <t>100303614558</t>
  </si>
  <si>
    <t>105303614558</t>
  </si>
  <si>
    <t>110303614558</t>
  </si>
  <si>
    <t>115303614558</t>
  </si>
  <si>
    <t>120303614558</t>
  </si>
  <si>
    <t>125303614558</t>
  </si>
  <si>
    <t>130303614558</t>
  </si>
  <si>
    <t>135303614558</t>
  </si>
  <si>
    <t>140303614558</t>
  </si>
  <si>
    <t>145303614558</t>
  </si>
  <si>
    <t>150303614558</t>
  </si>
  <si>
    <t>155303614558</t>
  </si>
  <si>
    <t>160303614558</t>
  </si>
  <si>
    <t>100303630058</t>
  </si>
  <si>
    <t>105303630058</t>
  </si>
  <si>
    <t>110303630058</t>
  </si>
  <si>
    <t>115303630058</t>
  </si>
  <si>
    <t>120303630058</t>
  </si>
  <si>
    <t>125303630058</t>
  </si>
  <si>
    <t>130303630058</t>
  </si>
  <si>
    <t>135303630058</t>
  </si>
  <si>
    <t>140303630058</t>
  </si>
  <si>
    <t>145303630058</t>
  </si>
  <si>
    <t>150303630058</t>
  </si>
  <si>
    <t>155303630058</t>
  </si>
  <si>
    <t>100424200758</t>
  </si>
  <si>
    <t>105424200758</t>
  </si>
  <si>
    <t>110424200758</t>
  </si>
  <si>
    <t>115424200758</t>
  </si>
  <si>
    <t>120424200758</t>
  </si>
  <si>
    <t>125424200758</t>
  </si>
  <si>
    <t>130424200758</t>
  </si>
  <si>
    <t>135424200758</t>
  </si>
  <si>
    <t>140424200758</t>
  </si>
  <si>
    <t>145424200758</t>
  </si>
  <si>
    <t>150424200758</t>
  </si>
  <si>
    <t>155424200758</t>
  </si>
  <si>
    <t>160424200758</t>
  </si>
  <si>
    <t>100424201058</t>
  </si>
  <si>
    <t>105424201058</t>
  </si>
  <si>
    <t>110424201058</t>
  </si>
  <si>
    <t>115424201058</t>
  </si>
  <si>
    <t>120424201058</t>
  </si>
  <si>
    <t>125424201058</t>
  </si>
  <si>
    <t>130424201058</t>
  </si>
  <si>
    <t>135424201058</t>
  </si>
  <si>
    <t>140424201058</t>
  </si>
  <si>
    <t>145424201058</t>
  </si>
  <si>
    <t>150424201058</t>
  </si>
  <si>
    <t>155424201058</t>
  </si>
  <si>
    <t>160424201058</t>
  </si>
  <si>
    <t>100424201158</t>
  </si>
  <si>
    <t>105424201158</t>
  </si>
  <si>
    <t>110424201158</t>
  </si>
  <si>
    <t>115424201158</t>
  </si>
  <si>
    <t>120424201158</t>
  </si>
  <si>
    <t>125424201158</t>
  </si>
  <si>
    <t>130424201158</t>
  </si>
  <si>
    <t>135424201158</t>
  </si>
  <si>
    <t>140424201158</t>
  </si>
  <si>
    <t>145424201158</t>
  </si>
  <si>
    <t>150424201158</t>
  </si>
  <si>
    <t>155424201158</t>
  </si>
  <si>
    <t>160424201158</t>
  </si>
  <si>
    <t>100424201258</t>
  </si>
  <si>
    <t>105424201258</t>
  </si>
  <si>
    <t>110424201258</t>
  </si>
  <si>
    <t>115424201258</t>
  </si>
  <si>
    <t>120424201258</t>
  </si>
  <si>
    <t>125424201258</t>
  </si>
  <si>
    <t>130424201258</t>
  </si>
  <si>
    <t>135424201258</t>
  </si>
  <si>
    <t>140424201258</t>
  </si>
  <si>
    <t>145424201258</t>
  </si>
  <si>
    <t>150424201258</t>
  </si>
  <si>
    <t>155424201258</t>
  </si>
  <si>
    <t>160424201258</t>
  </si>
  <si>
    <t>100424201358</t>
  </si>
  <si>
    <t>105424201358</t>
  </si>
  <si>
    <t>110424201358</t>
  </si>
  <si>
    <t>115424201358</t>
  </si>
  <si>
    <t>120424201358</t>
  </si>
  <si>
    <t>125424201358</t>
  </si>
  <si>
    <t>130424201358</t>
  </si>
  <si>
    <t>135424201358</t>
  </si>
  <si>
    <t>145424201358</t>
  </si>
  <si>
    <t>150424201358</t>
  </si>
  <si>
    <t>155424201358</t>
  </si>
  <si>
    <t>100424201458</t>
  </si>
  <si>
    <t>105424201458</t>
  </si>
  <si>
    <t>110424201458</t>
  </si>
  <si>
    <t>115424201458</t>
  </si>
  <si>
    <t>120424201458</t>
  </si>
  <si>
    <t>125424201458</t>
  </si>
  <si>
    <t>130424201458</t>
  </si>
  <si>
    <t>135424201458</t>
  </si>
  <si>
    <t>140424201458</t>
  </si>
  <si>
    <t>145424201458</t>
  </si>
  <si>
    <t>150424201458</t>
  </si>
  <si>
    <t>155424201458</t>
  </si>
  <si>
    <t>160424201458</t>
  </si>
  <si>
    <t>100424201658</t>
  </si>
  <si>
    <t>105424201658</t>
  </si>
  <si>
    <t>110424201658</t>
  </si>
  <si>
    <t>115424201658</t>
  </si>
  <si>
    <t>120424201658</t>
  </si>
  <si>
    <t>125424201658</t>
  </si>
  <si>
    <t>130424201658</t>
  </si>
  <si>
    <t>135424201658</t>
  </si>
  <si>
    <t>140424201658</t>
  </si>
  <si>
    <t>145424201658</t>
  </si>
  <si>
    <t>150424201658</t>
  </si>
  <si>
    <t>155424201658</t>
  </si>
  <si>
    <t>160424201658</t>
  </si>
  <si>
    <t>100464202258</t>
  </si>
  <si>
    <t>105464202258</t>
  </si>
  <si>
    <t>110464202258</t>
  </si>
  <si>
    <t>115464202258</t>
  </si>
  <si>
    <t>120464202258</t>
  </si>
  <si>
    <t>125464202258</t>
  </si>
  <si>
    <t>130464202258</t>
  </si>
  <si>
    <t>135464202258</t>
  </si>
  <si>
    <t>140464202258</t>
  </si>
  <si>
    <t>145464202258</t>
  </si>
  <si>
    <t>150464202258</t>
  </si>
  <si>
    <t>155464202258</t>
  </si>
  <si>
    <t>160464202258</t>
  </si>
  <si>
    <t>100464202658</t>
  </si>
  <si>
    <t>105464202658</t>
  </si>
  <si>
    <t>110464202658</t>
  </si>
  <si>
    <t>115464202658</t>
  </si>
  <si>
    <t>125464202658</t>
  </si>
  <si>
    <t>130464202658</t>
  </si>
  <si>
    <t>135464202658</t>
  </si>
  <si>
    <t>140464202658</t>
  </si>
  <si>
    <t>145464202658</t>
  </si>
  <si>
    <t>150464202658</t>
  </si>
  <si>
    <t>155464202658</t>
  </si>
  <si>
    <t>100464203458</t>
  </si>
  <si>
    <t>105464203458</t>
  </si>
  <si>
    <t>110464203458</t>
  </si>
  <si>
    <t>115464203458</t>
  </si>
  <si>
    <t>120464203458</t>
  </si>
  <si>
    <t>130464203458</t>
  </si>
  <si>
    <t>135464203458</t>
  </si>
  <si>
    <t>140464203458</t>
  </si>
  <si>
    <t>145464203458</t>
  </si>
  <si>
    <t>150464203458</t>
  </si>
  <si>
    <t>155464203458</t>
  </si>
  <si>
    <t>100484203958</t>
  </si>
  <si>
    <t>105484203958</t>
  </si>
  <si>
    <t>1001201485091240</t>
  </si>
  <si>
    <t>1001201485091260</t>
  </si>
  <si>
    <t>1001201661091000</t>
  </si>
  <si>
    <t>1001201661091010</t>
  </si>
  <si>
    <t>1001201661091020</t>
  </si>
  <si>
    <t>1001201661091040</t>
  </si>
  <si>
    <t>1001201661091060</t>
  </si>
  <si>
    <t>1001201661091080</t>
  </si>
  <si>
    <t>1001201661091100</t>
  </si>
  <si>
    <t>1001201661091120</t>
  </si>
  <si>
    <t>1001201661091140</t>
  </si>
  <si>
    <t>1001201661091160</t>
  </si>
  <si>
    <t>1001201661091180</t>
  </si>
  <si>
    <t>1001201661091190</t>
  </si>
  <si>
    <t>1001201661091200</t>
  </si>
  <si>
    <t>1001201661091220</t>
  </si>
  <si>
    <t>1001201661091240</t>
  </si>
  <si>
    <t>1001201661091260</t>
  </si>
  <si>
    <t>1001201755091000</t>
  </si>
  <si>
    <t>1001201755091010</t>
  </si>
  <si>
    <t>1001201755091020</t>
  </si>
  <si>
    <t>1001201755091040</t>
  </si>
  <si>
    <t>1001201755091060</t>
  </si>
  <si>
    <t>1001201755091100</t>
  </si>
  <si>
    <t>1001201755091140</t>
  </si>
  <si>
    <t>1001201755091160</t>
  </si>
  <si>
    <t>1001201755091180</t>
  </si>
  <si>
    <t>1001201755091190</t>
  </si>
  <si>
    <t>1001201755091200</t>
  </si>
  <si>
    <t>1001201755091220</t>
  </si>
  <si>
    <t>1001201755091240</t>
  </si>
  <si>
    <t>1001201755091260</t>
  </si>
  <si>
    <t>1001251060091000</t>
  </si>
  <si>
    <t>1001251060091010</t>
  </si>
  <si>
    <t>1001251060091020</t>
  </si>
  <si>
    <t>1001251060091040</t>
  </si>
  <si>
    <t>1001251060091060</t>
  </si>
  <si>
    <t>1001251060091080</t>
  </si>
  <si>
    <t>1001251060091100</t>
  </si>
  <si>
    <t>1001251060091120</t>
  </si>
  <si>
    <t>1001251060091140</t>
  </si>
  <si>
    <t>1001251060091160</t>
  </si>
  <si>
    <t>1001251060091180</t>
  </si>
  <si>
    <t>1001251060091190</t>
  </si>
  <si>
    <t>1001251060091200</t>
  </si>
  <si>
    <t>1001251060091220</t>
  </si>
  <si>
    <t>1001251060091240</t>
  </si>
  <si>
    <t>1001251060091260</t>
  </si>
  <si>
    <t>1001251173091000</t>
  </si>
  <si>
    <t>1001251173091010</t>
  </si>
  <si>
    <t>1001251173091020</t>
  </si>
  <si>
    <t>1001251173091040</t>
  </si>
  <si>
    <t>1001251173091060</t>
  </si>
  <si>
    <t>1001251173091080</t>
  </si>
  <si>
    <t>1001251173091100</t>
  </si>
  <si>
    <t>1001251173091140</t>
  </si>
  <si>
    <t>1001251173091160</t>
  </si>
  <si>
    <t>1001251173091180</t>
  </si>
  <si>
    <t>1001251173091190</t>
  </si>
  <si>
    <t>1001251173091200</t>
  </si>
  <si>
    <t>1001251173091220</t>
  </si>
  <si>
    <t>1001251173091240</t>
  </si>
  <si>
    <t>1001251173091260</t>
  </si>
  <si>
    <t>1001251180091000</t>
  </si>
  <si>
    <t>1001251180091010</t>
  </si>
  <si>
    <t>1001251180091020</t>
  </si>
  <si>
    <t>1001251180091040</t>
  </si>
  <si>
    <t>1001251180091060</t>
  </si>
  <si>
    <t>1001251180091080</t>
  </si>
  <si>
    <t>1001251180091100</t>
  </si>
  <si>
    <t>1001251180091120</t>
  </si>
  <si>
    <t>1001251180091140</t>
  </si>
  <si>
    <t>1001251180091160</t>
  </si>
  <si>
    <t>1001251180091180</t>
  </si>
  <si>
    <t>1001251180091190</t>
  </si>
  <si>
    <t>1001251180091200</t>
  </si>
  <si>
    <t>1001251180091220</t>
  </si>
  <si>
    <t>1001251180091240</t>
  </si>
  <si>
    <t>1001251180091260</t>
  </si>
  <si>
    <t>1001251335091000</t>
  </si>
  <si>
    <t>1001251335091010</t>
  </si>
  <si>
    <t>1001251335091020</t>
  </si>
  <si>
    <t>1001251335091040</t>
  </si>
  <si>
    <t>1001251335091060</t>
  </si>
  <si>
    <t>1001251335091080</t>
  </si>
  <si>
    <t>1001251335091100</t>
  </si>
  <si>
    <t>1001251335091120</t>
  </si>
  <si>
    <t>1001251335091140</t>
  </si>
  <si>
    <t>1001251335091160</t>
  </si>
  <si>
    <t>1001251335091180</t>
  </si>
  <si>
    <t>1001251335091190</t>
  </si>
  <si>
    <t>1001251335091200</t>
  </si>
  <si>
    <t>150564802458</t>
  </si>
  <si>
    <t>155564802458</t>
  </si>
  <si>
    <t>100604209758</t>
  </si>
  <si>
    <t>105604209758</t>
  </si>
  <si>
    <t>110604209758</t>
  </si>
  <si>
    <t>115604209758</t>
  </si>
  <si>
    <t>120604209758</t>
  </si>
  <si>
    <t>125604209758</t>
  </si>
  <si>
    <t>130604209758</t>
  </si>
  <si>
    <t>135604209758</t>
  </si>
  <si>
    <t>140604209758</t>
  </si>
  <si>
    <t>145604209758</t>
  </si>
  <si>
    <t>150604209758</t>
  </si>
  <si>
    <t>155604209758</t>
  </si>
  <si>
    <t>100604218158</t>
  </si>
  <si>
    <t>105604218158</t>
  </si>
  <si>
    <t>110604218158</t>
  </si>
  <si>
    <t>115604218158</t>
  </si>
  <si>
    <t>120604218158</t>
  </si>
  <si>
    <t>125604218158</t>
  </si>
  <si>
    <t>130604218158</t>
  </si>
  <si>
    <t>135604218158</t>
  </si>
  <si>
    <t>140604218158</t>
  </si>
  <si>
    <t>145604218158</t>
  </si>
  <si>
    <t>150604218158</t>
  </si>
  <si>
    <t>155604218158</t>
  </si>
  <si>
    <t>100604219058</t>
  </si>
  <si>
    <t>105604219058</t>
  </si>
  <si>
    <t>110604219058</t>
  </si>
  <si>
    <t>115604219058</t>
  </si>
  <si>
    <t>120604219058</t>
  </si>
  <si>
    <t>125604219058</t>
  </si>
  <si>
    <t>130604219058</t>
  </si>
  <si>
    <t>135604219058</t>
  </si>
  <si>
    <t>145604219058</t>
  </si>
  <si>
    <t>150604219058</t>
  </si>
  <si>
    <t>100604219258</t>
  </si>
  <si>
    <t>105604219258</t>
  </si>
  <si>
    <t>110604219258</t>
  </si>
  <si>
    <t>115604219258</t>
  </si>
  <si>
    <t>120604219258</t>
  </si>
  <si>
    <t>125604219258</t>
  </si>
  <si>
    <t>130604219258</t>
  </si>
  <si>
    <t>135604219258</t>
  </si>
  <si>
    <t>140604219258</t>
  </si>
  <si>
    <t>145604219258</t>
  </si>
  <si>
    <t>150604219258</t>
  </si>
  <si>
    <t>100604219358</t>
  </si>
  <si>
    <t>130604219358</t>
  </si>
  <si>
    <t>135604219358</t>
  </si>
  <si>
    <t>140604219358</t>
  </si>
  <si>
    <t>150604219358</t>
  </si>
  <si>
    <t>155604219358</t>
  </si>
  <si>
    <t>100604219558</t>
  </si>
  <si>
    <t>105604219558</t>
  </si>
  <si>
    <t>110604219558</t>
  </si>
  <si>
    <t>115604219558</t>
  </si>
  <si>
    <t>125604219558</t>
  </si>
  <si>
    <t>140604219558</t>
  </si>
  <si>
    <t>145604219558</t>
  </si>
  <si>
    <t>150604219558</t>
  </si>
  <si>
    <t>100706300458</t>
  </si>
  <si>
    <t>105706300458</t>
  </si>
  <si>
    <t>110706300458</t>
  </si>
  <si>
    <t>115706300458</t>
  </si>
  <si>
    <t>120706300458</t>
  </si>
  <si>
    <t>125706300458</t>
  </si>
  <si>
    <t>130706300458</t>
  </si>
  <si>
    <t>135706300458</t>
  </si>
  <si>
    <t>140706300458</t>
  </si>
  <si>
    <t>145706300458</t>
  </si>
  <si>
    <t>150706300458</t>
  </si>
  <si>
    <t>155706300458</t>
  </si>
  <si>
    <t>160706300458</t>
  </si>
  <si>
    <t>100709200159</t>
  </si>
  <si>
    <t>105709200159</t>
  </si>
  <si>
    <t>110709200159</t>
  </si>
  <si>
    <t>115709200159</t>
  </si>
  <si>
    <t>120709200159</t>
  </si>
  <si>
    <t>125709200159</t>
  </si>
  <si>
    <t>130709200159</t>
  </si>
  <si>
    <t>135709200159</t>
  </si>
  <si>
    <t>140709200159</t>
  </si>
  <si>
    <t>145709200159</t>
  </si>
  <si>
    <t>150709200159</t>
  </si>
  <si>
    <t>155709200159</t>
  </si>
  <si>
    <t>160709200159</t>
  </si>
  <si>
    <t>1001051310091240</t>
  </si>
  <si>
    <t>1001051310091260</t>
  </si>
  <si>
    <t>1001051380091000</t>
  </si>
  <si>
    <t>1001051380091010</t>
  </si>
  <si>
    <t>1001051380091020</t>
  </si>
  <si>
    <t>1001051380091040</t>
  </si>
  <si>
    <t>1001051380091060</t>
  </si>
  <si>
    <t>1001051380091080</t>
  </si>
  <si>
    <t>1001051380091100</t>
  </si>
  <si>
    <t>1001051380091120</t>
  </si>
  <si>
    <t>1001051380091140</t>
  </si>
  <si>
    <t>1001051380091160</t>
  </si>
  <si>
    <t>1001051380091180</t>
  </si>
  <si>
    <t>1001051380091190</t>
  </si>
  <si>
    <t>1001051380091200</t>
  </si>
  <si>
    <t>1001051380091220</t>
  </si>
  <si>
    <t>1001051380091240</t>
  </si>
  <si>
    <t>1001051380091260</t>
  </si>
  <si>
    <t>1001051395091260</t>
  </si>
  <si>
    <t>1001051400091000</t>
  </si>
  <si>
    <t>1001051400091010</t>
  </si>
  <si>
    <t>1001051400091060</t>
  </si>
  <si>
    <t>1001051400091080</t>
  </si>
  <si>
    <t>1001051400091100</t>
  </si>
  <si>
    <t>1001051400091120</t>
  </si>
  <si>
    <t>1001051400091140</t>
  </si>
  <si>
    <t>1001051400091160</t>
  </si>
  <si>
    <t>1001051400091180</t>
  </si>
  <si>
    <t>1001051400091190</t>
  </si>
  <si>
    <t>1001051400091200</t>
  </si>
  <si>
    <t>1001051400091220</t>
  </si>
  <si>
    <t>1001051400091240</t>
  </si>
  <si>
    <t>1001051400091260</t>
  </si>
  <si>
    <t>1001051415091120</t>
  </si>
  <si>
    <t>1001051450091120</t>
  </si>
  <si>
    <t>1001051450091180</t>
  </si>
  <si>
    <t>1001051450091190</t>
  </si>
  <si>
    <t>1001051450091200</t>
  </si>
  <si>
    <t>1001051470091120</t>
  </si>
  <si>
    <t>1001051480091120</t>
  </si>
  <si>
    <t>1001051490091000</t>
  </si>
  <si>
    <t>1001051490091010</t>
  </si>
  <si>
    <t>1001051490091020</t>
  </si>
  <si>
    <t>1001051490091040</t>
  </si>
  <si>
    <t>1001051490091060</t>
  </si>
  <si>
    <t>1001051490091080</t>
  </si>
  <si>
    <t>1001051490091100</t>
  </si>
  <si>
    <t>1001051490091120</t>
  </si>
  <si>
    <t>1001051490091140</t>
  </si>
  <si>
    <t>1001051490091160</t>
  </si>
  <si>
    <t>1001051490091180</t>
  </si>
  <si>
    <t>1001051490091190</t>
  </si>
  <si>
    <t>1001051490091200</t>
  </si>
  <si>
    <t>1001051490091220</t>
  </si>
  <si>
    <t>1001051490091240</t>
  </si>
  <si>
    <t>1001051490091260</t>
  </si>
  <si>
    <t>1001051515091120</t>
  </si>
  <si>
    <t>1001051535091120</t>
  </si>
  <si>
    <t>1001051595091120</t>
  </si>
  <si>
    <t>1001051625091140</t>
  </si>
  <si>
    <t>1001051625091160</t>
  </si>
  <si>
    <t>1001051625091180</t>
  </si>
  <si>
    <t>1001051625091190</t>
  </si>
  <si>
    <t>1001051625091200</t>
  </si>
  <si>
    <t>1001051635091000</t>
  </si>
  <si>
    <t>1001051635091010</t>
  </si>
  <si>
    <t>1001051635091020</t>
  </si>
  <si>
    <t>1001051635091040</t>
  </si>
  <si>
    <t>1001051635091060</t>
  </si>
  <si>
    <t>1001051635091080</t>
  </si>
  <si>
    <t>1001051635091100</t>
  </si>
  <si>
    <t>1001051635091120</t>
  </si>
  <si>
    <t>1001051635091140</t>
  </si>
  <si>
    <t>1001051635091160</t>
  </si>
  <si>
    <t>1001051635091180</t>
  </si>
  <si>
    <t>1001051635091190</t>
  </si>
  <si>
    <t>1001051635091200</t>
  </si>
  <si>
    <t>1001051635091220</t>
  </si>
  <si>
    <t>1001051635091240</t>
  </si>
  <si>
    <t>1001051635091260</t>
  </si>
  <si>
    <t>1001051637091000</t>
  </si>
  <si>
    <t>1001051637091010</t>
  </si>
  <si>
    <t>1001051637091060</t>
  </si>
  <si>
    <t>1001051637091100</t>
  </si>
  <si>
    <t>1001051637091120</t>
  </si>
  <si>
    <t>1001051637091140</t>
  </si>
  <si>
    <t>1001051637091160</t>
  </si>
  <si>
    <t>1001051637091180</t>
  </si>
  <si>
    <t>1001051637091190</t>
  </si>
  <si>
    <t>1001051637091200</t>
  </si>
  <si>
    <t>1001051637091240</t>
  </si>
  <si>
    <t>1001051637091260</t>
  </si>
  <si>
    <t>1001051655091260</t>
  </si>
  <si>
    <t>1001051665091260</t>
  </si>
  <si>
    <t>1001051670091120</t>
  </si>
  <si>
    <t>1001051715091000</t>
  </si>
  <si>
    <t>1001051715091010</t>
  </si>
  <si>
    <t>1001051715091060</t>
  </si>
  <si>
    <t>1001051715091140</t>
  </si>
  <si>
    <t>1001051715091160</t>
  </si>
  <si>
    <t>1001051715091180</t>
  </si>
  <si>
    <t>1001051715091190</t>
  </si>
  <si>
    <t>1001051715091200</t>
  </si>
  <si>
    <t>1001051800091000</t>
  </si>
  <si>
    <t>1001051800091010</t>
  </si>
  <si>
    <t>1001051800091120</t>
  </si>
  <si>
    <t>1001051800091140</t>
  </si>
  <si>
    <t>1001051800091160</t>
  </si>
  <si>
    <t>1001051800091180</t>
  </si>
  <si>
    <t>1001051800091190</t>
  </si>
  <si>
    <t>1001051800091200</t>
  </si>
  <si>
    <t>1001051800091260</t>
  </si>
  <si>
    <t>1001051840091000</t>
  </si>
  <si>
    <t>1001051840091010</t>
  </si>
  <si>
    <t>1001051840091020</t>
  </si>
  <si>
    <t>1001051840091040</t>
  </si>
  <si>
    <t>1001051840091060</t>
  </si>
  <si>
    <t>1001051840091080</t>
  </si>
  <si>
    <t>1001051840091100</t>
  </si>
  <si>
    <t>1001051840091120</t>
  </si>
  <si>
    <t>1001051840091140</t>
  </si>
  <si>
    <t>1001051840091160</t>
  </si>
  <si>
    <t>1001051840091180</t>
  </si>
  <si>
    <t>1001051840091190</t>
  </si>
  <si>
    <t>1001051840091200</t>
  </si>
  <si>
    <t>1001051840091220</t>
  </si>
  <si>
    <t>1001051840091240</t>
  </si>
  <si>
    <t>1001051840091260</t>
  </si>
  <si>
    <t>1001051850091120</t>
  </si>
  <si>
    <t>1001051855091000</t>
  </si>
  <si>
    <t>1001051855091010</t>
  </si>
  <si>
    <t>1001051855091020</t>
  </si>
  <si>
    <t>1001051855091040</t>
  </si>
  <si>
    <t>1001051855091060</t>
  </si>
  <si>
    <t>1001051855091080</t>
  </si>
  <si>
    <t>1001051855091100</t>
  </si>
  <si>
    <t>1001051855091140</t>
  </si>
  <si>
    <t>1001051855091160</t>
  </si>
  <si>
    <t>1001051855091180</t>
  </si>
  <si>
    <t>1001051855091190</t>
  </si>
  <si>
    <t>1001051855091200</t>
  </si>
  <si>
    <t>1001051855091220</t>
  </si>
  <si>
    <t>1001051855091240</t>
  </si>
  <si>
    <t>1001051855091260</t>
  </si>
  <si>
    <t>1001101172091000</t>
  </si>
  <si>
    <t>1001101172091010</t>
  </si>
  <si>
    <t>1001101172091020</t>
  </si>
  <si>
    <t>1001101172091040</t>
  </si>
  <si>
    <t>1001101172091060</t>
  </si>
  <si>
    <t>1001101172091080</t>
  </si>
  <si>
    <t>1001101172091100</t>
  </si>
  <si>
    <t>1001101172091120</t>
  </si>
  <si>
    <t>1001101172091140</t>
  </si>
  <si>
    <t>1001101172091160</t>
  </si>
  <si>
    <t>1001101172091180</t>
  </si>
  <si>
    <t>1001101172091190</t>
  </si>
  <si>
    <t>1001101172091200</t>
  </si>
  <si>
    <t>1001101172091220</t>
  </si>
  <si>
    <t>1001101172091240</t>
  </si>
  <si>
    <t>1001101172091260</t>
  </si>
  <si>
    <t>1001101270091000</t>
  </si>
  <si>
    <t>1001101270091010</t>
  </si>
  <si>
    <t>1001101270091020</t>
  </si>
  <si>
    <t>1001101270091040</t>
  </si>
  <si>
    <t>1001101270091060</t>
  </si>
  <si>
    <t>1001101270091080</t>
  </si>
  <si>
    <t>1001101270091100</t>
  </si>
  <si>
    <t>1001101270091120</t>
  </si>
  <si>
    <t>1001101270091140</t>
  </si>
  <si>
    <t>1001101270091160</t>
  </si>
  <si>
    <t>1001101270091180</t>
  </si>
  <si>
    <t>1001101270091190</t>
  </si>
  <si>
    <t>1001101270091200</t>
  </si>
  <si>
    <t>1001101270091220</t>
  </si>
  <si>
    <t>1001101270091240</t>
  </si>
  <si>
    <t>1001101270091260</t>
  </si>
  <si>
    <t>1001101305091000</t>
  </si>
  <si>
    <t>1001101305091010</t>
  </si>
  <si>
    <t>1001101305091020</t>
  </si>
  <si>
    <t>1001101305091040</t>
  </si>
  <si>
    <t>1001101305091060</t>
  </si>
  <si>
    <t>1001101305091100</t>
  </si>
  <si>
    <t>1001101305091140</t>
  </si>
  <si>
    <t>1001101305091160</t>
  </si>
  <si>
    <t>1001101305091180</t>
  </si>
  <si>
    <t>1001101305091190</t>
  </si>
  <si>
    <t>1001101305091200</t>
  </si>
  <si>
    <t>1001101305091220</t>
  </si>
  <si>
    <t>1001101305091240</t>
  </si>
  <si>
    <t>1001101305091260</t>
  </si>
  <si>
    <t>1001101340091000</t>
  </si>
  <si>
    <t>1001101340091010</t>
  </si>
  <si>
    <t>1001101340091020</t>
  </si>
  <si>
    <t>1001101340091040</t>
  </si>
  <si>
    <t>1001101340091060</t>
  </si>
  <si>
    <t>1001101340091080</t>
  </si>
  <si>
    <t>1001101340091100</t>
  </si>
  <si>
    <t>1001101340091120</t>
  </si>
  <si>
    <t>1001101340091140</t>
  </si>
  <si>
    <t>1001101340091160</t>
  </si>
  <si>
    <t>1001101340091180</t>
  </si>
  <si>
    <t>1001101340091190</t>
  </si>
  <si>
    <t>1001101340091200</t>
  </si>
  <si>
    <t>1001101340091220</t>
  </si>
  <si>
    <t>1001101340091240</t>
  </si>
  <si>
    <t>1001101340091260</t>
  </si>
  <si>
    <t>1001101465091000</t>
  </si>
  <si>
    <t>1001101465091010</t>
  </si>
  <si>
    <t>1001101465091060</t>
  </si>
  <si>
    <t>1001101465091080</t>
  </si>
  <si>
    <t>1001101465091100</t>
  </si>
  <si>
    <t>1001101465091140</t>
  </si>
  <si>
    <t>1001101465091160</t>
  </si>
  <si>
    <t>1001101465091180</t>
  </si>
  <si>
    <t>1001101465091190</t>
  </si>
  <si>
    <t>1001101465091200</t>
  </si>
  <si>
    <t>1001101465091260</t>
  </si>
  <si>
    <t>1001101505091000</t>
  </si>
  <si>
    <t>1001101505091010</t>
  </si>
  <si>
    <t>1001101505091020</t>
  </si>
  <si>
    <t>1001101505091040</t>
  </si>
  <si>
    <t>1001101505091060</t>
  </si>
  <si>
    <t>1001101505091080</t>
  </si>
  <si>
    <t>1001101505091100</t>
  </si>
  <si>
    <t>1001101505091120</t>
  </si>
  <si>
    <t>1001101505091140</t>
  </si>
  <si>
    <t>1001101505091160</t>
  </si>
  <si>
    <t>1001101505091180</t>
  </si>
  <si>
    <t>1001101505091190</t>
  </si>
  <si>
    <t>1001101505091200</t>
  </si>
  <si>
    <t>1001101505091220</t>
  </si>
  <si>
    <t>1001101505091240</t>
  </si>
  <si>
    <t>1001101505091260</t>
  </si>
  <si>
    <t>1001101565091000</t>
  </si>
  <si>
    <t>1001101565091010</t>
  </si>
  <si>
    <t>1001101565091020</t>
  </si>
  <si>
    <t>1001101565091040</t>
  </si>
  <si>
    <t>1001101565091060</t>
  </si>
  <si>
    <t>1001101565091080</t>
  </si>
  <si>
    <t>1001101565091100</t>
  </si>
  <si>
    <t>1001101565091120</t>
  </si>
  <si>
    <t>1001101565091140</t>
  </si>
  <si>
    <t>1001101565091160</t>
  </si>
  <si>
    <t>1001101565091180</t>
  </si>
  <si>
    <t>1001101565091190</t>
  </si>
  <si>
    <t>1001101565091200</t>
  </si>
  <si>
    <t>1001101565091220</t>
  </si>
  <si>
    <t>1001101565091240</t>
  </si>
  <si>
    <t>1001101565091260</t>
  </si>
  <si>
    <t>1001101590091000</t>
  </si>
  <si>
    <t>1001101590091010</t>
  </si>
  <si>
    <t>1001101590091120</t>
  </si>
  <si>
    <t>1001101590091140</t>
  </si>
  <si>
    <t>1001101590091160</t>
  </si>
  <si>
    <t>1001101590091180</t>
  </si>
  <si>
    <t>1001101590091190</t>
  </si>
  <si>
    <t>1001101590091200</t>
  </si>
  <si>
    <t>1001101590091260</t>
  </si>
  <si>
    <t>1001101640091000</t>
  </si>
  <si>
    <t>1001101640091010</t>
  </si>
  <si>
    <t>1001101640091020</t>
  </si>
  <si>
    <t>1001101640091040</t>
  </si>
  <si>
    <t>1001101640091060</t>
  </si>
  <si>
    <t>1001101640091080</t>
  </si>
  <si>
    <t>1001101640091100</t>
  </si>
  <si>
    <t>1001101640091120</t>
  </si>
  <si>
    <t>1001101640091140</t>
  </si>
  <si>
    <t>1001101640091160</t>
  </si>
  <si>
    <t>1001101640091180</t>
  </si>
  <si>
    <t>1001101640091190</t>
  </si>
  <si>
    <t>1001101640091200</t>
  </si>
  <si>
    <t>1001101640091240</t>
  </si>
  <si>
    <t>1001101640091260</t>
  </si>
  <si>
    <t>1001101700091000</t>
  </si>
  <si>
    <t>1001101700091010</t>
  </si>
  <si>
    <t>1001101700091020</t>
  </si>
  <si>
    <t>1001101700091040</t>
  </si>
  <si>
    <t>1001101700091060</t>
  </si>
  <si>
    <t>1001101700091080</t>
  </si>
  <si>
    <t>1001101700091100</t>
  </si>
  <si>
    <t>1001101700091120</t>
  </si>
  <si>
    <t>1001101700091140</t>
  </si>
  <si>
    <t>1001101700091160</t>
  </si>
  <si>
    <t>1001101700091180</t>
  </si>
  <si>
    <t>1001101700091190</t>
  </si>
  <si>
    <t>1001101700091200</t>
  </si>
  <si>
    <t>1001101700091220</t>
  </si>
  <si>
    <t>1001101700091240</t>
  </si>
  <si>
    <t>1001101700091260</t>
  </si>
  <si>
    <t>1001101762091000</t>
  </si>
  <si>
    <t>1001101762091010</t>
  </si>
  <si>
    <t>1001101762091020</t>
  </si>
  <si>
    <t>1001101762091040</t>
  </si>
  <si>
    <t>1001101762091060</t>
  </si>
  <si>
    <t>1001101762091080</t>
  </si>
  <si>
    <t>1001101762091100</t>
  </si>
  <si>
    <t>1001101762091120</t>
  </si>
  <si>
    <t>1001101762091140</t>
  </si>
  <si>
    <t>1001101762091160</t>
  </si>
  <si>
    <t>1001101762091180</t>
  </si>
  <si>
    <t>1001101762091190</t>
  </si>
  <si>
    <t>1001101762091200</t>
  </si>
  <si>
    <t>1001101762091220</t>
  </si>
  <si>
    <t>1001101762091240</t>
  </si>
  <si>
    <t>1001101762091260</t>
  </si>
  <si>
    <t>1001151440091000</t>
  </si>
  <si>
    <t>1001151440091010</t>
  </si>
  <si>
    <t>1001151440091020</t>
  </si>
  <si>
    <t>1001151440091040</t>
  </si>
  <si>
    <t>1001151440091060</t>
  </si>
  <si>
    <t>1001151440091100</t>
  </si>
  <si>
    <t>1001151440091120</t>
  </si>
  <si>
    <t>1001151440091140</t>
  </si>
  <si>
    <t>1001151440091160</t>
  </si>
  <si>
    <t>1001401460091160</t>
  </si>
  <si>
    <t>1001401460091220</t>
  </si>
  <si>
    <t>1001401460091240</t>
  </si>
  <si>
    <t>1001401460091260</t>
  </si>
  <si>
    <t>1001401487091000</t>
  </si>
  <si>
    <t>1001401487091010</t>
  </si>
  <si>
    <t>1001401487091020</t>
  </si>
  <si>
    <t>1001401487091040</t>
  </si>
  <si>
    <t>1001401487091060</t>
  </si>
  <si>
    <t>1001401487091080</t>
  </si>
  <si>
    <t>1001401487091100</t>
  </si>
  <si>
    <t>1001401487091120</t>
  </si>
  <si>
    <t>1001401487091140</t>
  </si>
  <si>
    <t>1001401487091160</t>
  </si>
  <si>
    <t>1001401487091180</t>
  </si>
  <si>
    <t>1001401487091190</t>
  </si>
  <si>
    <t>1001401487091200</t>
  </si>
  <si>
    <t>1001401487091220</t>
  </si>
  <si>
    <t>1001401487091240</t>
  </si>
  <si>
    <t>1001401610091000</t>
  </si>
  <si>
    <t>1001401610091010</t>
  </si>
  <si>
    <t>1001401610091020</t>
  </si>
  <si>
    <t>1001401610091040</t>
  </si>
  <si>
    <t>1001401610091060</t>
  </si>
  <si>
    <t>1001401610091100</t>
  </si>
  <si>
    <t>1001401610091140</t>
  </si>
  <si>
    <t>1001401610091160</t>
  </si>
  <si>
    <t>1001401610091180</t>
  </si>
  <si>
    <t>1001401610091190</t>
  </si>
  <si>
    <t>1001401610091200</t>
  </si>
  <si>
    <t>1001401610091240</t>
  </si>
  <si>
    <t>1001401610091260</t>
  </si>
  <si>
    <t>1001401615091000</t>
  </si>
  <si>
    <t>1001401615091010</t>
  </si>
  <si>
    <t>1001401615091020</t>
  </si>
  <si>
    <t>1001401615091040</t>
  </si>
  <si>
    <t>1001401615091100</t>
  </si>
  <si>
    <t>1001401615091120</t>
  </si>
  <si>
    <t>1001401615091140</t>
  </si>
  <si>
    <t>1001401615091160</t>
  </si>
  <si>
    <t>1001401615091180</t>
  </si>
  <si>
    <t>1001401615091190</t>
  </si>
  <si>
    <t>1001401615091200</t>
  </si>
  <si>
    <t>1001401615091220</t>
  </si>
  <si>
    <t>1001401615091240</t>
  </si>
  <si>
    <t>1001401615091260</t>
  </si>
  <si>
    <t>1001401620091000</t>
  </si>
  <si>
    <t>1001401620091010</t>
  </si>
  <si>
    <t>1001401620091020</t>
  </si>
  <si>
    <t>1001401620091040</t>
  </si>
  <si>
    <t>1001401620091060</t>
  </si>
  <si>
    <t>1001401620091100</t>
  </si>
  <si>
    <t>1001401620091140</t>
  </si>
  <si>
    <t>1001401620091160</t>
  </si>
  <si>
    <t>1001401620091180</t>
  </si>
  <si>
    <t>1001401620091190</t>
  </si>
  <si>
    <t>1001401620091200</t>
  </si>
  <si>
    <t>1001401620091220</t>
  </si>
  <si>
    <t>1001401620091240</t>
  </si>
  <si>
    <t>1001401620091260</t>
  </si>
  <si>
    <t>1001401810091000</t>
  </si>
  <si>
    <t>1001401810091010</t>
  </si>
  <si>
    <t>1001401810091020</t>
  </si>
  <si>
    <t>1001401810091040</t>
  </si>
  <si>
    <t>1001401810091060</t>
  </si>
  <si>
    <t>1001401810091100</t>
  </si>
  <si>
    <t>1001401810091120</t>
  </si>
  <si>
    <t>1001401810091140</t>
  </si>
  <si>
    <t>1001401810091160</t>
  </si>
  <si>
    <t>1001401810091180</t>
  </si>
  <si>
    <t>1001401810091190</t>
  </si>
  <si>
    <t>1001401810091200</t>
  </si>
  <si>
    <t>1001401810091220</t>
  </si>
  <si>
    <t>1001401810091240</t>
  </si>
  <si>
    <t>1001401810091260</t>
  </si>
  <si>
    <t>1001451055091000</t>
  </si>
  <si>
    <t>1001451055091010</t>
  </si>
  <si>
    <t>1001451055091020</t>
  </si>
  <si>
    <t>1001451055091040</t>
  </si>
  <si>
    <t>1001451055091060</t>
  </si>
  <si>
    <t>1001451055091080</t>
  </si>
  <si>
    <t>1001451055091100</t>
  </si>
  <si>
    <t>1001451055091120</t>
  </si>
  <si>
    <t>1001451055091140</t>
  </si>
  <si>
    <t>1001451055091160</t>
  </si>
  <si>
    <t>1001451055091180</t>
  </si>
  <si>
    <t>1001451055091190</t>
  </si>
  <si>
    <t>1001451055091200</t>
  </si>
  <si>
    <t>1001451055091220</t>
  </si>
  <si>
    <t>1001451055091240</t>
  </si>
  <si>
    <t>1001451055091260</t>
  </si>
  <si>
    <t>1001451100091000</t>
  </si>
  <si>
    <t>1001451100091010</t>
  </si>
  <si>
    <t>1001451100091020</t>
  </si>
  <si>
    <t>1001451100091040</t>
  </si>
  <si>
    <t>1001451100091100</t>
  </si>
  <si>
    <t>1001451100091140</t>
  </si>
  <si>
    <t>1001451100091160</t>
  </si>
  <si>
    <t>1001451100091180</t>
  </si>
  <si>
    <t>1001451100091190</t>
  </si>
  <si>
    <t>1001451100091200</t>
  </si>
  <si>
    <t>1001451100091240</t>
  </si>
  <si>
    <t>1001451105091000</t>
  </si>
  <si>
    <t>1001451105091010</t>
  </si>
  <si>
    <t>1001451105091020</t>
  </si>
  <si>
    <t>1001451105091040</t>
  </si>
  <si>
    <t>1001451105091100</t>
  </si>
  <si>
    <t>1001451105091120</t>
  </si>
  <si>
    <t>1001451105091140</t>
  </si>
  <si>
    <t>1001451105091160</t>
  </si>
  <si>
    <t>1001451105091180</t>
  </si>
  <si>
    <t>1001451105091190</t>
  </si>
  <si>
    <t>1001451105091200</t>
  </si>
  <si>
    <t>1001451105091220</t>
  </si>
  <si>
    <t>1001451105091240</t>
  </si>
  <si>
    <t>1001451205091000</t>
  </si>
  <si>
    <t>1001451205091010</t>
  </si>
  <si>
    <t>1001451205091020</t>
  </si>
  <si>
    <t>1001451205091040</t>
  </si>
  <si>
    <t>1001451205091100</t>
  </si>
  <si>
    <t>1001451205091120</t>
  </si>
  <si>
    <t>1001451205091140</t>
  </si>
  <si>
    <t>1001451205091160</t>
  </si>
  <si>
    <t>1001451205091180</t>
  </si>
  <si>
    <t>1001451205091190</t>
  </si>
  <si>
    <t>1001451205091200</t>
  </si>
  <si>
    <t>1001451205091220</t>
  </si>
  <si>
    <t>1001451205091240</t>
  </si>
  <si>
    <t>1001451205091260</t>
  </si>
  <si>
    <t>1001451275091000</t>
  </si>
  <si>
    <t>1001451275091010</t>
  </si>
  <si>
    <t>1001451275091020</t>
  </si>
  <si>
    <t>1001451275091040</t>
  </si>
  <si>
    <t>1001451275091060</t>
  </si>
  <si>
    <t>1001451275091100</t>
  </si>
  <si>
    <t>1001451275091120</t>
  </si>
  <si>
    <t>1001451275091140</t>
  </si>
  <si>
    <t>1001451275091160</t>
  </si>
  <si>
    <t>1001451275091180</t>
  </si>
  <si>
    <t>1001451275091190</t>
  </si>
  <si>
    <t>1001451275091200</t>
  </si>
  <si>
    <t>1001451275091220</t>
  </si>
  <si>
    <t>1001451275091240</t>
  </si>
  <si>
    <t>1001451275091260</t>
  </si>
  <si>
    <t>1001451331091000</t>
  </si>
  <si>
    <t>1001451331091010</t>
  </si>
  <si>
    <t>1001451331091020</t>
  </si>
  <si>
    <t>1001451331091040</t>
  </si>
  <si>
    <t>1001451331091060</t>
  </si>
  <si>
    <t>1001451331091080</t>
  </si>
  <si>
    <t>1001451331091100</t>
  </si>
  <si>
    <t>1001451331091120</t>
  </si>
  <si>
    <t>1001451331091140</t>
  </si>
  <si>
    <t>1001451331091160</t>
  </si>
  <si>
    <t>1001451331091180</t>
  </si>
  <si>
    <t>1001451331091190</t>
  </si>
  <si>
    <t>1001451331091200</t>
  </si>
  <si>
    <t>1001451331091220</t>
  </si>
  <si>
    <t>1001451331091240</t>
  </si>
  <si>
    <t>1001451331091260</t>
  </si>
  <si>
    <t>1001451370091000</t>
  </si>
  <si>
    <t>1001451370091010</t>
  </si>
  <si>
    <t>1001451370091020</t>
  </si>
  <si>
    <t>1001451370091040</t>
  </si>
  <si>
    <t>1001451370091100</t>
  </si>
  <si>
    <t>1001451370091120</t>
  </si>
  <si>
    <t>1001451370091140</t>
  </si>
  <si>
    <t>1001451370091160</t>
  </si>
  <si>
    <t>1001451370091180</t>
  </si>
  <si>
    <t>1001451370091190</t>
  </si>
  <si>
    <t>1001451370091200</t>
  </si>
  <si>
    <t>1001451370091220</t>
  </si>
  <si>
    <t>1001451370091240</t>
  </si>
  <si>
    <t>1001451618091000</t>
  </si>
  <si>
    <t>1001451618091010</t>
  </si>
  <si>
    <t>1001451618091020</t>
  </si>
  <si>
    <t>1001451618091040</t>
  </si>
  <si>
    <t>1001451618091060</t>
  </si>
  <si>
    <t>1001451618091080</t>
  </si>
  <si>
    <t>1001451618091100</t>
  </si>
  <si>
    <t>1001451618091120</t>
  </si>
  <si>
    <t>1001451618091140</t>
  </si>
  <si>
    <t>1001451618091160</t>
  </si>
  <si>
    <t>1001451618091180</t>
  </si>
  <si>
    <t>1001451618091190</t>
  </si>
  <si>
    <t>1001451618091200</t>
  </si>
  <si>
    <t>1001451618091220</t>
  </si>
  <si>
    <t>1001451618091240</t>
  </si>
  <si>
    <t>1001451618091260</t>
  </si>
  <si>
    <t>1001451647091000</t>
  </si>
  <si>
    <t>1001451647091010</t>
  </si>
  <si>
    <t>1001451647091020</t>
  </si>
  <si>
    <t>1001451647091040</t>
  </si>
  <si>
    <t>1001451647091100</t>
  </si>
  <si>
    <t>1001451647091140</t>
  </si>
  <si>
    <t>1001451647091160</t>
  </si>
  <si>
    <t>1001451647091240</t>
  </si>
  <si>
    <t>1001451705091000</t>
  </si>
  <si>
    <t>1001451705091010</t>
  </si>
  <si>
    <t>1001451705091020</t>
  </si>
  <si>
    <t>1001451705091040</t>
  </si>
  <si>
    <t>1001451705091060</t>
  </si>
  <si>
    <t>1001451705091100</t>
  </si>
  <si>
    <t>1001451705091120</t>
  </si>
  <si>
    <t>1001451705091140</t>
  </si>
  <si>
    <t>1001451705091160</t>
  </si>
  <si>
    <t>Campbelltown (Sydney)</t>
  </si>
  <si>
    <t>Carrathool (Murrumbidgee)</t>
  </si>
  <si>
    <t>Central Darling (Far West)</t>
  </si>
  <si>
    <t>Cessnock (Hunter)</t>
  </si>
  <si>
    <t>Clarence Valley (Mid-North Coast)</t>
  </si>
  <si>
    <t>Cobar (North Western)</t>
  </si>
  <si>
    <t>Coffs Harbour (Mid-North Coast)</t>
  </si>
  <si>
    <t>Conargo (Murray)</t>
  </si>
  <si>
    <t>Coolah (North Western)</t>
  </si>
  <si>
    <t>Coolah</t>
  </si>
  <si>
    <t>Coolamon (Murrumbidgee)</t>
  </si>
  <si>
    <t>Cooma-Monaro (South Eastern)</t>
  </si>
  <si>
    <t>Coonabarabran (North Western)</t>
  </si>
  <si>
    <t>Coonabarabran</t>
  </si>
  <si>
    <t>Coonamble (North Western)</t>
  </si>
  <si>
    <t>Cootamundra (Murrumbidgee)</t>
  </si>
  <si>
    <t>Copmanhurst (Mid-North Coast)</t>
  </si>
  <si>
    <t>Copmanhurst</t>
  </si>
  <si>
    <t>Corowa Shire (Murray)</t>
  </si>
  <si>
    <t>Cowra (Central West)</t>
  </si>
  <si>
    <t>Crookwell (South Eastern)</t>
  </si>
  <si>
    <t>Crookwell</t>
  </si>
  <si>
    <t>Culcairn (Murray)</t>
  </si>
  <si>
    <t>Culcairn</t>
  </si>
  <si>
    <t>Deniliquin (Murray)</t>
  </si>
  <si>
    <t>Dubbo (North Western)</t>
  </si>
  <si>
    <t>Dungog (Hunter)</t>
  </si>
  <si>
    <t>Eurobodalla (South Eastern)</t>
  </si>
  <si>
    <t>Fairfield (Sydney)</t>
  </si>
  <si>
    <t>Forbes (Central West)</t>
  </si>
  <si>
    <t>Gilgandra (North Western)</t>
  </si>
  <si>
    <t>Glen Innes (Northern)</t>
  </si>
  <si>
    <t>Glen Innes</t>
  </si>
  <si>
    <t>Glen Innes Severn (Northern)</t>
  </si>
  <si>
    <t>Gloucester (Hunter)</t>
  </si>
  <si>
    <t>Gosford (Sydney)</t>
  </si>
  <si>
    <t>Goulburn (South Eastern)</t>
  </si>
  <si>
    <t>Goulburn</t>
  </si>
  <si>
    <t>Goulburn Mulwaree (South Eastern)</t>
  </si>
  <si>
    <t>Grafton (Mid-North Coast)</t>
  </si>
  <si>
    <t>Grafton</t>
  </si>
  <si>
    <t>Great Lakes (Hunter)</t>
  </si>
  <si>
    <t>Greater Hume Shire (Murray)</t>
  </si>
  <si>
    <t>Greater Lithgow (Central West)</t>
  </si>
  <si>
    <t>Greater Lithgow</t>
  </si>
  <si>
    <t>Greater Taree (Mid-North Coast)</t>
  </si>
  <si>
    <t>Griffith (Murrumbidgee)</t>
  </si>
  <si>
    <t>Gundagai (Murrumbidgee)</t>
  </si>
  <si>
    <t>Gunnedah (Northern)</t>
  </si>
  <si>
    <t>Gunning (South Eastern)</t>
  </si>
  <si>
    <t>Gunning</t>
  </si>
  <si>
    <t>Guyra (Northern)</t>
  </si>
  <si>
    <t>Gwydir (Northern)</t>
  </si>
  <si>
    <t>Harden (South Eastern)</t>
  </si>
  <si>
    <t>Hastings (Mid-North Coast)</t>
  </si>
  <si>
    <t>Hawkesbury (Sydney)</t>
  </si>
  <si>
    <t>Hay (Murrumbidgee)</t>
  </si>
  <si>
    <t>Holbrook (Murray)</t>
  </si>
  <si>
    <t>Holbrook</t>
  </si>
  <si>
    <t>Holroyd (Sydney)</t>
  </si>
  <si>
    <t>Hornsby (Sydney)</t>
  </si>
  <si>
    <t>Hume (Murray)</t>
  </si>
  <si>
    <t>Hume</t>
  </si>
  <si>
    <t>Hurstville (Sydney)</t>
  </si>
  <si>
    <t>Inverell (Northern)</t>
  </si>
  <si>
    <t>Jerilderie (Murray)</t>
  </si>
  <si>
    <t>Junee (Murrumbidgee)</t>
  </si>
  <si>
    <t>Kempsey (Mid-North Coast)</t>
  </si>
  <si>
    <t>Kiama (Illawarra)</t>
  </si>
  <si>
    <t>Ku-ring-gai (Sydney)</t>
  </si>
  <si>
    <t>Kyogle (Richmond-Tweed)</t>
  </si>
  <si>
    <t>Lachlan (Central West)</t>
  </si>
  <si>
    <t>Lake Macquarie (Hunter)</t>
  </si>
  <si>
    <t>Lane Cove (Sydney)</t>
  </si>
  <si>
    <t>Leeton (Murrumbidgee)</t>
  </si>
  <si>
    <t>Leichhardt (Sydney)</t>
  </si>
  <si>
    <t>Lismore (Richmond-Tweed)</t>
  </si>
  <si>
    <t>Lithgow (Central West)</t>
  </si>
  <si>
    <t>Liverpool (Sydney)</t>
  </si>
  <si>
    <t>Liverpool Plains (Northern)</t>
  </si>
  <si>
    <t>Lockhart (Murrumbidgee)</t>
  </si>
  <si>
    <t>Maclean (Mid-North Coast)</t>
  </si>
  <si>
    <t>Maclean</t>
  </si>
  <si>
    <t>Maitland (Hunter)</t>
  </si>
  <si>
    <t>Manilla (Northern)</t>
  </si>
  <si>
    <t>Manilla</t>
  </si>
  <si>
    <t>Manly (Sydney)</t>
  </si>
  <si>
    <t>Merriwa (Hunter)</t>
  </si>
  <si>
    <t>Merriwa</t>
  </si>
  <si>
    <t>Mid-Western Regional (North Western)</t>
  </si>
  <si>
    <t>Mid-Western Regional (Central West)</t>
  </si>
  <si>
    <t>Moree Plains (Northern)</t>
  </si>
  <si>
    <t>Mosman (Sydney)</t>
  </si>
  <si>
    <t>Mudgee (North Western)</t>
  </si>
  <si>
    <t>Mudgee</t>
  </si>
  <si>
    <t>Mulwaree (South Eastern)</t>
  </si>
  <si>
    <t>Mulwaree</t>
  </si>
  <si>
    <t>Murray (Murray)</t>
  </si>
  <si>
    <t>Murrumbidgee (Murrumbidgee)</t>
  </si>
  <si>
    <t>Murrurundi (Northern)</t>
  </si>
  <si>
    <t>Murrurundi</t>
  </si>
  <si>
    <t>Muswellbrook (Hunter)</t>
  </si>
  <si>
    <t>Nambucca (Mid-North Coast)</t>
  </si>
  <si>
    <t>Narrabri (Northern)</t>
  </si>
  <si>
    <t>Narrandera (Murrumbidgee)</t>
  </si>
  <si>
    <t>Narromine (North Western)</t>
  </si>
  <si>
    <t>Newcastle (Hunter)</t>
  </si>
  <si>
    <t>North Sydney (Sydney)</t>
  </si>
  <si>
    <t>NSW Unincorporated (Far West)</t>
  </si>
  <si>
    <t>Nundle (Northern)</t>
  </si>
  <si>
    <t>Nundle</t>
  </si>
  <si>
    <t>Oberon (Central West)</t>
  </si>
  <si>
    <t>Orange (Central West)</t>
  </si>
  <si>
    <t>Palerang (South Eastern)</t>
  </si>
  <si>
    <t>Parkes (Central West)</t>
  </si>
  <si>
    <t>Parramatta (Sydney)</t>
  </si>
  <si>
    <t>Parry (Northern)</t>
  </si>
  <si>
    <t>Parry</t>
  </si>
  <si>
    <t>Penrith (Sydney)</t>
  </si>
  <si>
    <t>Pittwater (Sydney)</t>
  </si>
  <si>
    <t>Port Stephens (Hunter)</t>
  </si>
  <si>
    <t>Pristine Waters (Mid-North Coast)</t>
  </si>
  <si>
    <t>Pristine Waters</t>
  </si>
  <si>
    <t>Queanbeyan (South Eastern)</t>
  </si>
  <si>
    <t>Quirindi (Northern)</t>
  </si>
  <si>
    <t>Quirindi</t>
  </si>
  <si>
    <t>Randwick (Sydney)</t>
  </si>
  <si>
    <t>Richmond Valley (Richmond-Tweed)</t>
  </si>
  <si>
    <t>Rockdale (Sydney)</t>
  </si>
  <si>
    <t>Ryde (Sydney)</t>
  </si>
  <si>
    <t>Rylstone (Central West)</t>
  </si>
  <si>
    <t>Rylstone</t>
  </si>
  <si>
    <t>Scone (Hunter)</t>
  </si>
  <si>
    <t>Scone</t>
  </si>
  <si>
    <t>Severn (Northern)</t>
  </si>
  <si>
    <t>Severn</t>
  </si>
  <si>
    <t>Shellharbour (Illawarra)</t>
  </si>
  <si>
    <t>Shoalhaven (Illawarra)</t>
  </si>
  <si>
    <t>Singleton (Hunter)</t>
  </si>
  <si>
    <t>Snowy River (South Eastern)</t>
  </si>
  <si>
    <t>Sutherland Shire (Sydney)</t>
  </si>
  <si>
    <t>Tallaganda (South Eastern)</t>
  </si>
  <si>
    <t>Tallaganda</t>
  </si>
  <si>
    <t>Tamworth (Northern)</t>
  </si>
  <si>
    <t>Tamworth Regional (Northern)</t>
  </si>
  <si>
    <t>Temora (Murrumbidgee)</t>
  </si>
  <si>
    <t>Tenterfield (Northern)</t>
  </si>
  <si>
    <t>Tumbarumba (Murray)</t>
  </si>
  <si>
    <t>Tumut Shire (Murrumbidgee)</t>
  </si>
  <si>
    <t>Tweed (Richmond-Tweed)</t>
  </si>
  <si>
    <t>Unincorporated NSW (Far West)</t>
  </si>
  <si>
    <t>Upper Hunter Shire (Hunter)</t>
  </si>
  <si>
    <t>Upper Lachlan (South Eastern)</t>
  </si>
  <si>
    <t>Upper Lachlan Shire (South Eastern)</t>
  </si>
  <si>
    <t>Uralla (Northern)</t>
  </si>
  <si>
    <t>Urana (Murray)</t>
  </si>
  <si>
    <t>Wagga Wagga (Murrumbidgee)</t>
  </si>
  <si>
    <t>Wakool (Murray)</t>
  </si>
  <si>
    <t>Walcha (Northern)</t>
  </si>
  <si>
    <t>Walgett (North Western)</t>
  </si>
  <si>
    <t>Warren (North Western)</t>
  </si>
  <si>
    <t>Warringah (Sydney)</t>
  </si>
  <si>
    <t>1001501220091000</t>
  </si>
  <si>
    <t>1001501220091010</t>
  </si>
  <si>
    <t>1001501220091020</t>
  </si>
  <si>
    <t>1001501220091040</t>
  </si>
  <si>
    <t>1001501220091060</t>
  </si>
  <si>
    <t>1001501220091080</t>
  </si>
  <si>
    <t>1001501220091100</t>
  </si>
  <si>
    <t>1001501220091120</t>
  </si>
  <si>
    <t>1001501220091140</t>
  </si>
  <si>
    <t>1001501220091160</t>
  </si>
  <si>
    <t>1001501220091220</t>
  </si>
  <si>
    <t>1001501220091240</t>
  </si>
  <si>
    <t>1001501345091000</t>
  </si>
  <si>
    <t>1001501345091010</t>
  </si>
  <si>
    <t>1001501345091020</t>
  </si>
  <si>
    <t>1001501345091040</t>
  </si>
  <si>
    <t>1001501345091080</t>
  </si>
  <si>
    <t>1001501345091100</t>
  </si>
  <si>
    <t>1001501345091120</t>
  </si>
  <si>
    <t>1001501345091140</t>
  </si>
  <si>
    <t>1001501345091160</t>
  </si>
  <si>
    <t>1001501345091180</t>
  </si>
  <si>
    <t>1001501345091190</t>
  </si>
  <si>
    <t>1001501345091200</t>
  </si>
  <si>
    <t>1001501345091220</t>
  </si>
  <si>
    <t>1001501345091240</t>
  </si>
  <si>
    <t>1001501345091260</t>
  </si>
  <si>
    <t>1001501350091000</t>
  </si>
  <si>
    <t>1001501350091010</t>
  </si>
  <si>
    <t>1001501350091020</t>
  </si>
  <si>
    <t>1001501350091040</t>
  </si>
  <si>
    <t>1001501350091100</t>
  </si>
  <si>
    <t>1001501350091120</t>
  </si>
  <si>
    <t>1001501350091140</t>
  </si>
  <si>
    <t>1001501350091160</t>
  </si>
  <si>
    <t>1001501350091180</t>
  </si>
  <si>
    <t>1001501350091190</t>
  </si>
  <si>
    <t>1001501350091200</t>
  </si>
  <si>
    <t>1001501350091220</t>
  </si>
  <si>
    <t>1001501350091240</t>
  </si>
  <si>
    <t>1001501385091000</t>
  </si>
  <si>
    <t>1001501385091010</t>
  </si>
  <si>
    <t>1001501385091020</t>
  </si>
  <si>
    <t>1001501385091040</t>
  </si>
  <si>
    <t>1001501385091100</t>
  </si>
  <si>
    <t>1001501385091120</t>
  </si>
  <si>
    <t>1001501385091140</t>
  </si>
  <si>
    <t>1001501385091160</t>
  </si>
  <si>
    <t>1001501385091220</t>
  </si>
  <si>
    <t>1001501385091240</t>
  </si>
  <si>
    <t>1001501385091260</t>
  </si>
  <si>
    <t>1001501430091000</t>
  </si>
  <si>
    <t>1001501430091010</t>
  </si>
  <si>
    <t>1001501430091020</t>
  </si>
  <si>
    <t>1001501430091040</t>
  </si>
  <si>
    <t>1001501430091080</t>
  </si>
  <si>
    <t>1001501430091100</t>
  </si>
  <si>
    <t>1001501430091120</t>
  </si>
  <si>
    <t>1001501430091140</t>
  </si>
  <si>
    <t>1001501430091160</t>
  </si>
  <si>
    <t>1001501430091180</t>
  </si>
  <si>
    <t>1001501430091190</t>
  </si>
  <si>
    <t>1001501430091200</t>
  </si>
  <si>
    <t>1001501430091220</t>
  </si>
  <si>
    <t>1001501430091240</t>
  </si>
  <si>
    <t>1001501475091000</t>
  </si>
  <si>
    <t>1001501475091010</t>
  </si>
  <si>
    <t>1001501475091020</t>
  </si>
  <si>
    <t>1001501475091040</t>
  </si>
  <si>
    <t>1001501475091060</t>
  </si>
  <si>
    <t>1001501475091080</t>
  </si>
  <si>
    <t>1001501475091100</t>
  </si>
  <si>
    <t>1001501475091120</t>
  </si>
  <si>
    <t>1001501475091140</t>
  </si>
  <si>
    <t>1001501475091160</t>
  </si>
  <si>
    <t>1001501475091180</t>
  </si>
  <si>
    <t>1001501475091190</t>
  </si>
  <si>
    <t>1001501475091200</t>
  </si>
  <si>
    <t>1001501475091220</t>
  </si>
  <si>
    <t>1001501475091240</t>
  </si>
  <si>
    <t>1001501475091260</t>
  </si>
  <si>
    <t>1001501495091000</t>
  </si>
  <si>
    <t>1001501495091010</t>
  </si>
  <si>
    <t>1001501495091020</t>
  </si>
  <si>
    <t>1001501495091040</t>
  </si>
  <si>
    <t>1001501495091060</t>
  </si>
  <si>
    <t>1001501495091100</t>
  </si>
  <si>
    <t>1001501495091120</t>
  </si>
  <si>
    <t>1001501495091140</t>
  </si>
  <si>
    <t>1001501495091160</t>
  </si>
  <si>
    <t>1001501495091220</t>
  </si>
  <si>
    <t>1001501495091240</t>
  </si>
  <si>
    <t>1001501495091260</t>
  </si>
  <si>
    <t>1001501555091000</t>
  </si>
  <si>
    <t>1001501555091010</t>
  </si>
  <si>
    <t>1001501555091020</t>
  </si>
  <si>
    <t>1001501555091040</t>
  </si>
  <si>
    <t>1001501555091060</t>
  </si>
  <si>
    <t>1001501555091080</t>
  </si>
  <si>
    <t>1001501555091100</t>
  </si>
  <si>
    <t>1001501555091120</t>
  </si>
  <si>
    <t>1001501555091140</t>
  </si>
  <si>
    <t>1001501555091160</t>
  </si>
  <si>
    <t>1001501555091220</t>
  </si>
  <si>
    <t>1001501555091240</t>
  </si>
  <si>
    <t>1001501555091260</t>
  </si>
  <si>
    <t>1001501580091000</t>
  </si>
  <si>
    <t>1001501580091010</t>
  </si>
  <si>
    <t>1001501580091020</t>
  </si>
  <si>
    <t>1001501580091040</t>
  </si>
  <si>
    <t>1001501580091060</t>
  </si>
  <si>
    <t>1001501580091100</t>
  </si>
  <si>
    <t>1001501580091120</t>
  </si>
  <si>
    <t>1001501580091140</t>
  </si>
  <si>
    <t>1001501580091160</t>
  </si>
  <si>
    <t>1001501580091180</t>
  </si>
  <si>
    <t>1001501580091190</t>
  </si>
  <si>
    <t>1001501580091200</t>
  </si>
  <si>
    <t>1001501580091220</t>
  </si>
  <si>
    <t>1001501580091240</t>
  </si>
  <si>
    <t>1001501580091260</t>
  </si>
  <si>
    <t>1001501735091000</t>
  </si>
  <si>
    <t>1001501735091010</t>
  </si>
  <si>
    <t>1001501735091020</t>
  </si>
  <si>
    <t>1001501735091040</t>
  </si>
  <si>
    <t>1001501735091060</t>
  </si>
  <si>
    <t>1001501735091100</t>
  </si>
  <si>
    <t>1001501735091140</t>
  </si>
  <si>
    <t>1001501735091160</t>
  </si>
  <si>
    <t>1001501735091220</t>
  </si>
  <si>
    <t>1001501735091240</t>
  </si>
  <si>
    <t>1001501750091000</t>
  </si>
  <si>
    <t>1001501750091010</t>
  </si>
  <si>
    <t>1001501750091020</t>
  </si>
  <si>
    <t>1001501750091040</t>
  </si>
  <si>
    <t>1001501750091060</t>
  </si>
  <si>
    <t>1001501750091100</t>
  </si>
  <si>
    <t>1001501750091120</t>
  </si>
  <si>
    <t>118002</t>
  </si>
  <si>
    <t>118006</t>
  </si>
  <si>
    <t>1180010</t>
  </si>
  <si>
    <t>118008</t>
  </si>
  <si>
    <t>118005</t>
  </si>
  <si>
    <t>171501</t>
  </si>
  <si>
    <t>171507</t>
  </si>
  <si>
    <t>171509</t>
  </si>
  <si>
    <t>171504</t>
  </si>
  <si>
    <t>171503</t>
  </si>
  <si>
    <t>171502</t>
  </si>
  <si>
    <t>171506</t>
  </si>
  <si>
    <t>1715010</t>
  </si>
  <si>
    <t>171508</t>
  </si>
  <si>
    <t>171505</t>
  </si>
  <si>
    <t>184501</t>
  </si>
  <si>
    <t>1151</t>
  </si>
  <si>
    <t>184507</t>
  </si>
  <si>
    <t>1157</t>
  </si>
  <si>
    <t>184509</t>
  </si>
  <si>
    <t>1159</t>
  </si>
  <si>
    <t>184504</t>
  </si>
  <si>
    <t>1154</t>
  </si>
  <si>
    <t>184503</t>
  </si>
  <si>
    <t>1153</t>
  </si>
  <si>
    <t>184502</t>
  </si>
  <si>
    <t>1152</t>
  </si>
  <si>
    <t>184506</t>
  </si>
  <si>
    <t>1156</t>
  </si>
  <si>
    <t>1845010</t>
  </si>
  <si>
    <t>11510</t>
  </si>
  <si>
    <t>184508</t>
  </si>
  <si>
    <t>1158</t>
  </si>
  <si>
    <t>184505</t>
  </si>
  <si>
    <t>1155</t>
  </si>
  <si>
    <t>126001</t>
  </si>
  <si>
    <t>126007</t>
  </si>
  <si>
    <t>126009</t>
  </si>
  <si>
    <t>126004</t>
  </si>
  <si>
    <t>126003</t>
  </si>
  <si>
    <t>126002</t>
  </si>
  <si>
    <t>126006</t>
  </si>
  <si>
    <t>1260010</t>
  </si>
  <si>
    <t>126008</t>
  </si>
  <si>
    <t>126005</t>
  </si>
  <si>
    <t>140001</t>
  </si>
  <si>
    <t>140007</t>
  </si>
  <si>
    <t>140009</t>
  </si>
  <si>
    <t>140004</t>
  </si>
  <si>
    <t>140003</t>
  </si>
  <si>
    <t>140002</t>
  </si>
  <si>
    <t>140006</t>
  </si>
  <si>
    <t>1400010</t>
  </si>
  <si>
    <t>140008</t>
  </si>
  <si>
    <t>140005</t>
  </si>
  <si>
    <t>165501</t>
  </si>
  <si>
    <t>165507</t>
  </si>
  <si>
    <t>165509</t>
  </si>
  <si>
    <t>165504</t>
  </si>
  <si>
    <t>165503</t>
  </si>
  <si>
    <t>165502</t>
  </si>
  <si>
    <t>165506</t>
  </si>
  <si>
    <t>1655010</t>
  </si>
  <si>
    <t>165508</t>
  </si>
  <si>
    <t>165505</t>
  </si>
  <si>
    <t>128501</t>
  </si>
  <si>
    <t>1001150000091140</t>
  </si>
  <si>
    <t>1001150000091160</t>
  </si>
  <si>
    <t>1001150000091180</t>
  </si>
  <si>
    <t>1001150000091190</t>
  </si>
  <si>
    <t>1001150000091192</t>
  </si>
  <si>
    <t>1001150000091194</t>
  </si>
  <si>
    <t>1001150000091200</t>
  </si>
  <si>
    <t>1001150000091220</t>
  </si>
  <si>
    <t>1001150000091240</t>
  </si>
  <si>
    <t>1001150000091260</t>
  </si>
  <si>
    <t>1001151690000000</t>
  </si>
  <si>
    <t>1001151695000000</t>
  </si>
  <si>
    <t>1001150000091080</t>
  </si>
  <si>
    <t>1001151835000000</t>
  </si>
  <si>
    <t>1001151845000000</t>
  </si>
  <si>
    <t>1001200000091000</t>
  </si>
  <si>
    <t>1001201025000000</t>
  </si>
  <si>
    <t>1001200000091010</t>
  </si>
  <si>
    <t>1001200000091020</t>
  </si>
  <si>
    <t>1001200000091040</t>
  </si>
  <si>
    <t>1001200000091060</t>
  </si>
  <si>
    <t>1001200000091080</t>
  </si>
  <si>
    <t>1001200000091100</t>
  </si>
  <si>
    <t>1001200000091140</t>
  </si>
  <si>
    <t>1001200000091160</t>
  </si>
  <si>
    <t>1001200000091180</t>
  </si>
  <si>
    <t>1001200000091190</t>
  </si>
  <si>
    <t>1001200000091192</t>
  </si>
  <si>
    <t>1001200000091194</t>
  </si>
  <si>
    <t>1001200000091200</t>
  </si>
  <si>
    <t>1001200000091220</t>
  </si>
  <si>
    <t>1001200000091240</t>
  </si>
  <si>
    <t>1001200000091260</t>
  </si>
  <si>
    <t>1001201135000000</t>
  </si>
  <si>
    <t>1001201455000000</t>
  </si>
  <si>
    <t>1001201485000000</t>
  </si>
  <si>
    <t>1001200000091120</t>
  </si>
  <si>
    <t>1001201661000000</t>
  </si>
  <si>
    <t>1001201755000000</t>
  </si>
  <si>
    <t>1001250000091000</t>
  </si>
  <si>
    <t>1001251060000000</t>
  </si>
  <si>
    <t>1001250000091010</t>
  </si>
  <si>
    <t>1001250000091020</t>
  </si>
  <si>
    <t>1001250000091040</t>
  </si>
  <si>
    <t>1001250000091060</t>
  </si>
  <si>
    <t>1001250000091080</t>
  </si>
  <si>
    <t>1001250000091100</t>
  </si>
  <si>
    <t>1001250000091120</t>
  </si>
  <si>
    <t>1001250000091140</t>
  </si>
  <si>
    <t>1001250000091160</t>
  </si>
  <si>
    <t>1001250000091180</t>
  </si>
  <si>
    <t>1001250000091190</t>
  </si>
  <si>
    <t>1001250000091192</t>
  </si>
  <si>
    <t>1001250000091194</t>
  </si>
  <si>
    <t>1001250000091200</t>
  </si>
  <si>
    <t>1001250000091220</t>
  </si>
  <si>
    <t>1001250000091240</t>
  </si>
  <si>
    <t>1001250000091260</t>
  </si>
  <si>
    <t>1001251173000000</t>
  </si>
  <si>
    <t>1001251180000000</t>
  </si>
  <si>
    <t>1001251335000000</t>
  </si>
  <si>
    <t>1001251375000000</t>
  </si>
  <si>
    <t>1001251435000000</t>
  </si>
  <si>
    <t>1001251570000000</t>
  </si>
  <si>
    <t>1001251638000000</t>
  </si>
  <si>
    <t>1001300000091000</t>
  </si>
  <si>
    <t>1001301011000000</t>
  </si>
  <si>
    <t>1001300000091010</t>
  </si>
  <si>
    <t>1001300000091020</t>
  </si>
  <si>
    <t>1001300000091040</t>
  </si>
  <si>
    <t>1001300000091060</t>
  </si>
  <si>
    <t>1001300000091080</t>
  </si>
  <si>
    <t>1001300000091100</t>
  </si>
  <si>
    <t>1001300000091120</t>
  </si>
  <si>
    <t>1001300000091140</t>
  </si>
  <si>
    <t>1001300000091160</t>
  </si>
  <si>
    <t>1001300000091180</t>
  </si>
  <si>
    <t>1001300000091190</t>
  </si>
  <si>
    <t>1001300000091192</t>
  </si>
  <si>
    <t>1001300000091194</t>
  </si>
  <si>
    <t>1001300000091200</t>
  </si>
  <si>
    <t>1001300000091220</t>
  </si>
  <si>
    <t>1001300000091240</t>
  </si>
  <si>
    <t>1001300000091260</t>
  </si>
  <si>
    <t>1001301301000000</t>
  </si>
  <si>
    <t>1001301355000000</t>
  </si>
  <si>
    <t>1001301365000000</t>
  </si>
  <si>
    <t>1001301366000000</t>
  </si>
  <si>
    <t>1001301420000000</t>
  </si>
  <si>
    <t>1001301492000000</t>
  </si>
  <si>
    <t>1001301530000000</t>
  </si>
  <si>
    <t>1001301575000000</t>
  </si>
  <si>
    <t>1001301731000000</t>
  </si>
  <si>
    <t>1001301740000000</t>
  </si>
  <si>
    <t>1001301765000000</t>
  </si>
  <si>
    <t>1001301785000000</t>
  </si>
  <si>
    <t>1001350000091000</t>
  </si>
  <si>
    <t>1001351095000000</t>
  </si>
  <si>
    <t>1001350000091010</t>
  </si>
  <si>
    <t>1001350000091020</t>
  </si>
  <si>
    <t>1001350000091040</t>
  </si>
  <si>
    <t>1001350000091060</t>
  </si>
  <si>
    <t>1001350000091080</t>
  </si>
  <si>
    <t>1001350000091100</t>
  </si>
  <si>
    <t>1001350000091140</t>
  </si>
  <si>
    <t>1001350000091160</t>
  </si>
  <si>
    <t>1001350000091220</t>
  </si>
  <si>
    <t>1001350000091240</t>
  </si>
  <si>
    <t>1001351115000000</t>
  </si>
  <si>
    <t>1001350000091120</t>
  </si>
  <si>
    <t>1001350000091180</t>
  </si>
  <si>
    <t>1001350000091190</t>
  </si>
  <si>
    <t>1001350000091200</t>
  </si>
  <si>
    <t>1001350000091260</t>
  </si>
  <si>
    <t>1001351120000000</t>
  </si>
  <si>
    <t>1001351175000000</t>
  </si>
  <si>
    <t>1001351215000000</t>
  </si>
  <si>
    <t>1001351260000000</t>
  </si>
  <si>
    <t>1001351295000000</t>
  </si>
  <si>
    <t>1001351527000000</t>
  </si>
  <si>
    <t>1001351585000000</t>
  </si>
  <si>
    <t>1001350000091192</t>
  </si>
  <si>
    <t>1001350000091194</t>
  </si>
  <si>
    <t>1001351790000000</t>
  </si>
  <si>
    <t>1001351795000000</t>
  </si>
  <si>
    <t>1001351802000000</t>
  </si>
  <si>
    <t>1001351815000000</t>
  </si>
  <si>
    <t>1001400000091000</t>
  </si>
  <si>
    <t>1001401047000000</t>
  </si>
  <si>
    <t>1001400000091010</t>
  </si>
  <si>
    <t>1001400000091020</t>
  </si>
  <si>
    <t>1001400000091040</t>
  </si>
  <si>
    <t>1001400000091060</t>
  </si>
  <si>
    <t>1001400000091100</t>
  </si>
  <si>
    <t>1001400000091120</t>
  </si>
  <si>
    <t>1001400000091140</t>
  </si>
  <si>
    <t>1001400000091160</t>
  </si>
  <si>
    <t>1001400000091180</t>
  </si>
  <si>
    <t>1001400000091190</t>
  </si>
  <si>
    <t>1001400000091192</t>
  </si>
  <si>
    <t>1001400000091194</t>
  </si>
  <si>
    <t>1001400000091200</t>
  </si>
  <si>
    <t>1001400000091220</t>
  </si>
  <si>
    <t>1001400000091240</t>
  </si>
  <si>
    <t>1001400000091260</t>
  </si>
  <si>
    <t>1001401080000000</t>
  </si>
  <si>
    <t>1001401085000000</t>
  </si>
  <si>
    <t>1001400000091080</t>
  </si>
  <si>
    <t>1001401140000000</t>
  </si>
  <si>
    <t>1001401235000000</t>
  </si>
  <si>
    <t>1001401290000000</t>
  </si>
  <si>
    <t>1001401460000000</t>
  </si>
  <si>
    <t>1001401487000000</t>
  </si>
  <si>
    <t>1001401527000000</t>
  </si>
  <si>
    <t>1001401610000000</t>
  </si>
  <si>
    <t>1001401615000000</t>
  </si>
  <si>
    <t>1001401620000000</t>
  </si>
  <si>
    <t>1001401810000000</t>
  </si>
  <si>
    <t>1001450000091000</t>
  </si>
  <si>
    <t>1001451055000000</t>
  </si>
  <si>
    <t>1001450000091010</t>
  </si>
  <si>
    <t>1001450000091020</t>
  </si>
  <si>
    <t>1001450000091040</t>
  </si>
  <si>
    <t>1001450000091060</t>
  </si>
  <si>
    <t>1001450000091080</t>
  </si>
  <si>
    <t>1001450000091100</t>
  </si>
  <si>
    <t>1001450000091120</t>
  </si>
  <si>
    <t>1001450000091140</t>
  </si>
  <si>
    <t>1001450000091160</t>
  </si>
  <si>
    <t>1001450000091180</t>
  </si>
  <si>
    <t>1001450000091190</t>
  </si>
  <si>
    <t>1001450000091192</t>
  </si>
  <si>
    <t>1001450000091194</t>
  </si>
  <si>
    <t>1001450000091200</t>
  </si>
  <si>
    <t>1001450000091220</t>
  </si>
  <si>
    <t>1001450000091240</t>
  </si>
  <si>
    <t>1001450000091260</t>
  </si>
  <si>
    <t>1001451100000000</t>
  </si>
  <si>
    <t>1001451105000000</t>
  </si>
  <si>
    <t>1001451205000000</t>
  </si>
  <si>
    <t>1001451275000000</t>
  </si>
  <si>
    <t>1001451331000000</t>
  </si>
  <si>
    <t>1001451370000000</t>
  </si>
  <si>
    <t>1001451618000000</t>
  </si>
  <si>
    <t>1001451647000000</t>
  </si>
  <si>
    <t>1001451705000000</t>
  </si>
  <si>
    <t>1001451764000000</t>
  </si>
  <si>
    <t>1001451871000000</t>
  </si>
  <si>
    <t>1001451875000000</t>
  </si>
  <si>
    <t>1001500000091000</t>
  </si>
  <si>
    <t>1001501160000000</t>
  </si>
  <si>
    <t>1001500000091010</t>
  </si>
  <si>
    <t>1001500000091020</t>
  </si>
  <si>
    <t>1001500000091040</t>
  </si>
  <si>
    <t>1001500000091060</t>
  </si>
  <si>
    <t>1001500000091100</t>
  </si>
  <si>
    <t>1001500000091120</t>
  </si>
  <si>
    <t>1001500000091140</t>
  </si>
  <si>
    <t>1001500000091160</t>
  </si>
  <si>
    <t>1001500000091220</t>
  </si>
  <si>
    <t>1001500000091240</t>
  </si>
  <si>
    <t>1001500000091260</t>
  </si>
  <si>
    <t>1001501200000000</t>
  </si>
  <si>
    <t>1001501220000000</t>
  </si>
  <si>
    <t>1001500000091080</t>
  </si>
  <si>
    <t>1001501345000000</t>
  </si>
  <si>
    <t>1001500000091180</t>
  </si>
  <si>
    <t>1001500000091190</t>
  </si>
  <si>
    <t>1001500000091192</t>
  </si>
  <si>
    <t>1001500000091194</t>
  </si>
  <si>
    <t>1001500000091200</t>
  </si>
  <si>
    <t>1001501350000000</t>
  </si>
  <si>
    <t>1001501385000000</t>
  </si>
  <si>
    <t>1001501430000000</t>
  </si>
  <si>
    <t>1001501475000000</t>
  </si>
  <si>
    <t>1001501495000000</t>
  </si>
  <si>
    <t>1001501555000000</t>
  </si>
  <si>
    <t>1001501580000000</t>
  </si>
  <si>
    <t>1001501735000000</t>
  </si>
  <si>
    <t>1001501750000000</t>
  </si>
  <si>
    <t>1001501775000000</t>
  </si>
  <si>
    <t>1001550000091000</t>
  </si>
  <si>
    <t>1001551005000000</t>
  </si>
  <si>
    <t>1001550000091010</t>
  </si>
  <si>
    <t>1001550000091020</t>
  </si>
  <si>
    <t>1001550000091040</t>
  </si>
  <si>
    <t>1001550000091060</t>
  </si>
  <si>
    <t>1001451705091180</t>
  </si>
  <si>
    <t>1001451705091190</t>
  </si>
  <si>
    <t>1001451705091200</t>
  </si>
  <si>
    <t>1001451705091240</t>
  </si>
  <si>
    <t>1001451705091260</t>
  </si>
  <si>
    <t>1001451764091000</t>
  </si>
  <si>
    <t>1001451764091010</t>
  </si>
  <si>
    <t>1001451764091020</t>
  </si>
  <si>
    <t>1001451764091040</t>
  </si>
  <si>
    <t>1001451764091060</t>
  </si>
  <si>
    <t>1001451764091080</t>
  </si>
  <si>
    <t>1001451764091100</t>
  </si>
  <si>
    <t>1001451764091120</t>
  </si>
  <si>
    <t>1001451764091140</t>
  </si>
  <si>
    <t>1001451764091160</t>
  </si>
  <si>
    <t>1001451764091180</t>
  </si>
  <si>
    <t>1001451764091190</t>
  </si>
  <si>
    <t>1001451764091200</t>
  </si>
  <si>
    <t>1001451764091220</t>
  </si>
  <si>
    <t>1001451764091240</t>
  </si>
  <si>
    <t>1001451764091260</t>
  </si>
  <si>
    <t>1001451871091000</t>
  </si>
  <si>
    <t>1001451871091010</t>
  </si>
  <si>
    <t>1001451871091020</t>
  </si>
  <si>
    <t>1001451871091040</t>
  </si>
  <si>
    <t>1001451871091060</t>
  </si>
  <si>
    <t>1001451871091080</t>
  </si>
  <si>
    <t>1001451871091100</t>
  </si>
  <si>
    <t>1001451871091120</t>
  </si>
  <si>
    <t>1001451871091140</t>
  </si>
  <si>
    <t>1001451871091160</t>
  </si>
  <si>
    <t>1001451871091180</t>
  </si>
  <si>
    <t>1001451871091190</t>
  </si>
  <si>
    <t>1001451871091200</t>
  </si>
  <si>
    <t>1001451871091220</t>
  </si>
  <si>
    <t>1001451871091240</t>
  </si>
  <si>
    <t>1001451871091260</t>
  </si>
  <si>
    <t>1001451875091000</t>
  </si>
  <si>
    <t>1001451875091010</t>
  </si>
  <si>
    <t>1001451875091020</t>
  </si>
  <si>
    <t>1001451875091040</t>
  </si>
  <si>
    <t>1001451875091060</t>
  </si>
  <si>
    <t>1001451875091080</t>
  </si>
  <si>
    <t>1001451875091100</t>
  </si>
  <si>
    <t>1001451875091120</t>
  </si>
  <si>
    <t>1001451875091140</t>
  </si>
  <si>
    <t>1001451875091160</t>
  </si>
  <si>
    <t>1001451875091180</t>
  </si>
  <si>
    <t>1001451875091190</t>
  </si>
  <si>
    <t>1001451875091200</t>
  </si>
  <si>
    <t>1001451875091220</t>
  </si>
  <si>
    <t>1001451875091240</t>
  </si>
  <si>
    <t>1001451875091260</t>
  </si>
  <si>
    <t>1001501160091000</t>
  </si>
  <si>
    <t>1001501160091010</t>
  </si>
  <si>
    <t>1001501160091020</t>
  </si>
  <si>
    <t>1001501160091040</t>
  </si>
  <si>
    <t>1001501160091100</t>
  </si>
  <si>
    <t>1001501160091120</t>
  </si>
  <si>
    <t>1001501160091140</t>
  </si>
  <si>
    <t>1001501160091160</t>
  </si>
  <si>
    <t>1001501160091220</t>
  </si>
  <si>
    <t>1001501160091240</t>
  </si>
  <si>
    <t>1001501160091260</t>
  </si>
  <si>
    <t>1001501200091000</t>
  </si>
  <si>
    <t>1001501200091010</t>
  </si>
  <si>
    <t>1001501200091020</t>
  </si>
  <si>
    <t>1001501200091040</t>
  </si>
  <si>
    <t>1001501200091060</t>
  </si>
  <si>
    <t>1001501200091100</t>
  </si>
  <si>
    <t>1001501200091140</t>
  </si>
  <si>
    <t>1001501200091160</t>
  </si>
  <si>
    <t>1001501200091220</t>
  </si>
  <si>
    <t>1001501200091240</t>
  </si>
  <si>
    <t>1001501200091260</t>
  </si>
  <si>
    <t>1001551820000000</t>
  </si>
  <si>
    <t>1001600000091000</t>
  </si>
  <si>
    <t>1001601125000000</t>
  </si>
  <si>
    <t>1001600000091140</t>
  </si>
  <si>
    <t>1001600000091180</t>
  </si>
  <si>
    <t>1001600000091190</t>
  </si>
  <si>
    <t>1001600000091194</t>
  </si>
  <si>
    <t>1001600000091220</t>
  </si>
  <si>
    <t>1001600000091240</t>
  </si>
  <si>
    <t>1001601170000000</t>
  </si>
  <si>
    <t>1001600000091010</t>
  </si>
  <si>
    <t>1001600000091020</t>
  </si>
  <si>
    <t>1001600000091040</t>
  </si>
  <si>
    <t>1001600000091060</t>
  </si>
  <si>
    <t>1001600000091100</t>
  </si>
  <si>
    <t>1001600000091120</t>
  </si>
  <si>
    <t>1001600000091160</t>
  </si>
  <si>
    <t>1001600000091260</t>
  </si>
  <si>
    <t>1001601880000000</t>
  </si>
  <si>
    <t>100507</t>
  </si>
  <si>
    <t>1557</t>
  </si>
  <si>
    <t>1007</t>
  </si>
  <si>
    <t>100509</t>
  </si>
  <si>
    <t>1559</t>
  </si>
  <si>
    <t>1009</t>
  </si>
  <si>
    <t>100504</t>
  </si>
  <si>
    <t>1554</t>
  </si>
  <si>
    <t>1004</t>
  </si>
  <si>
    <t>100503</t>
  </si>
  <si>
    <t>1553</t>
  </si>
  <si>
    <t>1003</t>
  </si>
  <si>
    <t>100502</t>
  </si>
  <si>
    <t>1552</t>
  </si>
  <si>
    <t>1002</t>
  </si>
  <si>
    <t>100506</t>
  </si>
  <si>
    <t>1556</t>
  </si>
  <si>
    <t>1006</t>
  </si>
  <si>
    <t>1005010</t>
  </si>
  <si>
    <t>15510</t>
  </si>
  <si>
    <t>10010</t>
  </si>
  <si>
    <t>100508</t>
  </si>
  <si>
    <t>1558</t>
  </si>
  <si>
    <t>1008</t>
  </si>
  <si>
    <t>100505</t>
  </si>
  <si>
    <t>1555</t>
  </si>
  <si>
    <t>1005</t>
  </si>
  <si>
    <t>101101</t>
  </si>
  <si>
    <t>1301</t>
  </si>
  <si>
    <t>1001</t>
  </si>
  <si>
    <t>101107</t>
  </si>
  <si>
    <t>1307</t>
  </si>
  <si>
    <t>101109</t>
  </si>
  <si>
    <t>1309</t>
  </si>
  <si>
    <t>101104</t>
  </si>
  <si>
    <t>1304</t>
  </si>
  <si>
    <t>101103</t>
  </si>
  <si>
    <t>1303</t>
  </si>
  <si>
    <t>101102</t>
  </si>
  <si>
    <t>1302</t>
  </si>
  <si>
    <t>101106</t>
  </si>
  <si>
    <t>1306</t>
  </si>
  <si>
    <t>1011010</t>
  </si>
  <si>
    <t>13010</t>
  </si>
  <si>
    <t>101108</t>
  </si>
  <si>
    <t>1308</t>
  </si>
  <si>
    <t>101105</t>
  </si>
  <si>
    <t>1305</t>
  </si>
  <si>
    <t>102001</t>
  </si>
  <si>
    <t>1051</t>
  </si>
  <si>
    <t>102007</t>
  </si>
  <si>
    <t>1057</t>
  </si>
  <si>
    <t>102009</t>
  </si>
  <si>
    <t>1059</t>
  </si>
  <si>
    <t>102004</t>
  </si>
  <si>
    <t>1054</t>
  </si>
  <si>
    <t>102003</t>
  </si>
  <si>
    <t>1053</t>
  </si>
  <si>
    <t>102002</t>
  </si>
  <si>
    <t>1052</t>
  </si>
  <si>
    <t>102006</t>
  </si>
  <si>
    <t>1056</t>
  </si>
  <si>
    <t>1020010</t>
  </si>
  <si>
    <t>10510</t>
  </si>
  <si>
    <t>102008</t>
  </si>
  <si>
    <t>1058</t>
  </si>
  <si>
    <t>102005</t>
  </si>
  <si>
    <t>1055</t>
  </si>
  <si>
    <t>103501</t>
  </si>
  <si>
    <t>103507</t>
  </si>
  <si>
    <t>103509</t>
  </si>
  <si>
    <t>103504</t>
  </si>
  <si>
    <t>103503</t>
  </si>
  <si>
    <t>103502</t>
  </si>
  <si>
    <t>103506</t>
  </si>
  <si>
    <t>1035010</t>
  </si>
  <si>
    <t>103508</t>
  </si>
  <si>
    <t>103505</t>
  </si>
  <si>
    <t>104701</t>
  </si>
  <si>
    <t>1401</t>
  </si>
  <si>
    <t>104707</t>
  </si>
  <si>
    <t>1407</t>
  </si>
  <si>
    <t>104709</t>
  </si>
  <si>
    <t>1409</t>
  </si>
  <si>
    <t>104704</t>
  </si>
  <si>
    <t>1404</t>
  </si>
  <si>
    <t>104703</t>
  </si>
  <si>
    <t>1403</t>
  </si>
  <si>
    <t>104702</t>
  </si>
  <si>
    <t>1402</t>
  </si>
  <si>
    <t>104706</t>
  </si>
  <si>
    <t>1406</t>
  </si>
  <si>
    <t>1047010</t>
  </si>
  <si>
    <t>14010</t>
  </si>
  <si>
    <t>104708</t>
  </si>
  <si>
    <t>1408</t>
  </si>
  <si>
    <t>104705</t>
  </si>
  <si>
    <t>1405</t>
  </si>
  <si>
    <t>105001</t>
  </si>
  <si>
    <t>105007</t>
  </si>
  <si>
    <t>105009</t>
  </si>
  <si>
    <t>105004</t>
  </si>
  <si>
    <t>105003</t>
  </si>
  <si>
    <t>105002</t>
  </si>
  <si>
    <t>105006</t>
  </si>
  <si>
    <t>1050010</t>
  </si>
  <si>
    <t>105008</t>
  </si>
  <si>
    <t>105005</t>
  </si>
  <si>
    <t>107501</t>
  </si>
  <si>
    <t>107507</t>
  </si>
  <si>
    <t>107509</t>
  </si>
  <si>
    <t>107504</t>
  </si>
  <si>
    <t>107503</t>
  </si>
  <si>
    <t>107502</t>
  </si>
  <si>
    <t>107506</t>
  </si>
  <si>
    <t>1075010</t>
  </si>
  <si>
    <t>107508</t>
  </si>
  <si>
    <t>107505</t>
  </si>
  <si>
    <t>109001</t>
  </si>
  <si>
    <t>109007</t>
  </si>
  <si>
    <t>109009</t>
  </si>
  <si>
    <t>109004</t>
  </si>
  <si>
    <t>109003</t>
  </si>
  <si>
    <t>109002</t>
  </si>
  <si>
    <t>109006</t>
  </si>
  <si>
    <t>1090010</t>
  </si>
  <si>
    <t>109008</t>
  </si>
  <si>
    <t>109005</t>
  </si>
  <si>
    <t>111001</t>
  </si>
  <si>
    <t>111007</t>
  </si>
  <si>
    <t>111009</t>
  </si>
  <si>
    <t>111004</t>
  </si>
  <si>
    <t>111003</t>
  </si>
  <si>
    <t>111002</t>
  </si>
  <si>
    <t>111006</t>
  </si>
  <si>
    <t>1110010</t>
  </si>
  <si>
    <t>111008</t>
  </si>
  <si>
    <t>111005</t>
  </si>
  <si>
    <t>111501</t>
  </si>
  <si>
    <t>1351</t>
  </si>
  <si>
    <t>111507</t>
  </si>
  <si>
    <t>1357</t>
  </si>
  <si>
    <t>111509</t>
  </si>
  <si>
    <t>1359</t>
  </si>
  <si>
    <t>111504</t>
  </si>
  <si>
    <t>1354</t>
  </si>
  <si>
    <t>111503</t>
  </si>
  <si>
    <t>1353</t>
  </si>
  <si>
    <t>111502</t>
  </si>
  <si>
    <t>1352</t>
  </si>
  <si>
    <t>111506</t>
  </si>
  <si>
    <t>1356</t>
  </si>
  <si>
    <t>1115010</t>
  </si>
  <si>
    <t>13510</t>
  </si>
  <si>
    <t>111508</t>
  </si>
  <si>
    <t>1358</t>
  </si>
  <si>
    <t>111505</t>
  </si>
  <si>
    <t>1355</t>
  </si>
  <si>
    <t>114501</t>
  </si>
  <si>
    <t>114507</t>
  </si>
  <si>
    <t>114509</t>
  </si>
  <si>
    <t>114504</t>
  </si>
  <si>
    <t>114503</t>
  </si>
  <si>
    <t>114502</t>
  </si>
  <si>
    <t>114506</t>
  </si>
  <si>
    <t>1145010</t>
  </si>
  <si>
    <t>114508</t>
  </si>
  <si>
    <t>114505</t>
  </si>
  <si>
    <t>112501</t>
  </si>
  <si>
    <t>1651</t>
  </si>
  <si>
    <t>112507</t>
  </si>
  <si>
    <t>1657</t>
  </si>
  <si>
    <t>112509</t>
  </si>
  <si>
    <t>1659</t>
  </si>
  <si>
    <t>112504</t>
  </si>
  <si>
    <t>1654</t>
  </si>
  <si>
    <t>112503</t>
  </si>
  <si>
    <t>1653</t>
  </si>
  <si>
    <t>112502</t>
  </si>
  <si>
    <t>1652</t>
  </si>
  <si>
    <t>112506</t>
  </si>
  <si>
    <t>1656</t>
  </si>
  <si>
    <t>1125010</t>
  </si>
  <si>
    <t>16510</t>
  </si>
  <si>
    <t>112508</t>
  </si>
  <si>
    <t>1658</t>
  </si>
  <si>
    <t>112505</t>
  </si>
  <si>
    <t>1655</t>
  </si>
  <si>
    <t>115001</t>
  </si>
  <si>
    <t>115007</t>
  </si>
  <si>
    <t>115009</t>
  </si>
  <si>
    <t>115004</t>
  </si>
  <si>
    <t>115003</t>
  </si>
  <si>
    <t>115002</t>
  </si>
  <si>
    <t>115006</t>
  </si>
  <si>
    <t>1150010</t>
  </si>
  <si>
    <t>115008</t>
  </si>
  <si>
    <t>115005</t>
  </si>
  <si>
    <t>115201</t>
  </si>
  <si>
    <t>115207</t>
  </si>
  <si>
    <t>115209</t>
  </si>
  <si>
    <t>115204</t>
  </si>
  <si>
    <t>115203</t>
  </si>
  <si>
    <t>115202</t>
  </si>
  <si>
    <t>115206</t>
  </si>
  <si>
    <t>1152010</t>
  </si>
  <si>
    <t>115208</t>
  </si>
  <si>
    <t>115205</t>
  </si>
  <si>
    <t>115501</t>
  </si>
  <si>
    <t>115507</t>
  </si>
  <si>
    <t>115509</t>
  </si>
  <si>
    <t>115504</t>
  </si>
  <si>
    <t>115503</t>
  </si>
  <si>
    <t>115502</t>
  </si>
  <si>
    <t>115506</t>
  </si>
  <si>
    <t>1155010</t>
  </si>
  <si>
    <t>115508</t>
  </si>
  <si>
    <t>115505</t>
  </si>
  <si>
    <t>162501</t>
  </si>
  <si>
    <t>162507</t>
  </si>
  <si>
    <t>162509</t>
  </si>
  <si>
    <t>162504</t>
  </si>
  <si>
    <t>162503</t>
  </si>
  <si>
    <t>162502</t>
  </si>
  <si>
    <t>162506</t>
  </si>
  <si>
    <t>1625010</t>
  </si>
  <si>
    <t>162508</t>
  </si>
  <si>
    <t>162505</t>
  </si>
  <si>
    <t>159501</t>
  </si>
  <si>
    <t>159507</t>
  </si>
  <si>
    <t>159509</t>
  </si>
  <si>
    <t>159504</t>
  </si>
  <si>
    <t>159503</t>
  </si>
  <si>
    <t>159502</t>
  </si>
  <si>
    <t>159506</t>
  </si>
  <si>
    <t>1595010</t>
  </si>
  <si>
    <t>159508</t>
  </si>
  <si>
    <t>159505</t>
  </si>
  <si>
    <t>117301</t>
  </si>
  <si>
    <t>1251</t>
  </si>
  <si>
    <t>117307</t>
  </si>
  <si>
    <t>1257</t>
  </si>
  <si>
    <t>117309</t>
  </si>
  <si>
    <t>1259</t>
  </si>
  <si>
    <t>117304</t>
  </si>
  <si>
    <t>1254</t>
  </si>
  <si>
    <t>117303</t>
  </si>
  <si>
    <t>1253</t>
  </si>
  <si>
    <t>117302</t>
  </si>
  <si>
    <t>1252</t>
  </si>
  <si>
    <t>117306</t>
  </si>
  <si>
    <t>1256</t>
  </si>
  <si>
    <t>1173010</t>
  </si>
  <si>
    <t>12510</t>
  </si>
  <si>
    <t>117308</t>
  </si>
  <si>
    <t>1258</t>
  </si>
  <si>
    <t>117305</t>
  </si>
  <si>
    <t>1255</t>
  </si>
  <si>
    <t>118001</t>
  </si>
  <si>
    <t>118007</t>
  </si>
  <si>
    <t>118009</t>
  </si>
  <si>
    <t>118004</t>
  </si>
  <si>
    <t>118003</t>
  </si>
  <si>
    <t>1001301530091220</t>
  </si>
  <si>
    <t>1001301530091240</t>
  </si>
  <si>
    <t>1001301575091000</t>
  </si>
  <si>
    <t>1001301575091010</t>
  </si>
  <si>
    <t>1001301575091020</t>
  </si>
  <si>
    <t>1001301575091040</t>
  </si>
  <si>
    <t>1001301575091100</t>
  </si>
  <si>
    <t>1001301575091120</t>
  </si>
  <si>
    <t>1001301575091140</t>
  </si>
  <si>
    <t>1001301575091160</t>
  </si>
  <si>
    <t>1001301575091180</t>
  </si>
  <si>
    <t>1001301575091190</t>
  </si>
  <si>
    <t>1001301575091200</t>
  </si>
  <si>
    <t>1001301575091220</t>
  </si>
  <si>
    <t>1001301575091240</t>
  </si>
  <si>
    <t>1001301575091260</t>
  </si>
  <si>
    <t>1001301731091000</t>
  </si>
  <si>
    <t>1001301731091010</t>
  </si>
  <si>
    <t>1001301731091020</t>
  </si>
  <si>
    <t>1001301731091040</t>
  </si>
  <si>
    <t>1001301731091060</t>
  </si>
  <si>
    <t>1001301731091080</t>
  </si>
  <si>
    <t>1001301731091100</t>
  </si>
  <si>
    <t>1001301731091120</t>
  </si>
  <si>
    <t>1001301731091140</t>
  </si>
  <si>
    <t>1001301731091160</t>
  </si>
  <si>
    <t>1001301731091180</t>
  </si>
  <si>
    <t>1001301731091190</t>
  </si>
  <si>
    <t>1001301731091200</t>
  </si>
  <si>
    <t>1001301731091220</t>
  </si>
  <si>
    <t>1001301731091240</t>
  </si>
  <si>
    <t>1001301731091260</t>
  </si>
  <si>
    <t>1001301740091000</t>
  </si>
  <si>
    <t>1001301740091010</t>
  </si>
  <si>
    <t>1001301740091020</t>
  </si>
  <si>
    <t>1001301740091040</t>
  </si>
  <si>
    <t>1001301740091060</t>
  </si>
  <si>
    <t>1001301740091100</t>
  </si>
  <si>
    <t>1001301740091120</t>
  </si>
  <si>
    <t>1001301740091140</t>
  </si>
  <si>
    <t>1001301740091160</t>
  </si>
  <si>
    <t>1001301740091180</t>
  </si>
  <si>
    <t>1001301740091190</t>
  </si>
  <si>
    <t>1001301740091200</t>
  </si>
  <si>
    <t>1001301740091220</t>
  </si>
  <si>
    <t>1001301740091240</t>
  </si>
  <si>
    <t>1001301740091260</t>
  </si>
  <si>
    <t>1001301765091000</t>
  </si>
  <si>
    <t>1001301765091010</t>
  </si>
  <si>
    <t>1001301765091020</t>
  </si>
  <si>
    <t>1001301765091040</t>
  </si>
  <si>
    <t>1001301765091100</t>
  </si>
  <si>
    <t>1001301765091120</t>
  </si>
  <si>
    <t>1001301765091140</t>
  </si>
  <si>
    <t>1001301765091160</t>
  </si>
  <si>
    <t>1001301765091180</t>
  </si>
  <si>
    <t>1001301765091190</t>
  </si>
  <si>
    <t>1001301765091200</t>
  </si>
  <si>
    <t>1001301765091220</t>
  </si>
  <si>
    <t>1001301765091240</t>
  </si>
  <si>
    <t>1001301765091260</t>
  </si>
  <si>
    <t>1001301785091000</t>
  </si>
  <si>
    <t>1001301785091010</t>
  </si>
  <si>
    <t>1001301785091020</t>
  </si>
  <si>
    <t>1001301785091040</t>
  </si>
  <si>
    <t>1001301785091060</t>
  </si>
  <si>
    <t>1001301785091100</t>
  </si>
  <si>
    <t>1001301785091140</t>
  </si>
  <si>
    <t>1001301785091160</t>
  </si>
  <si>
    <t>1001301785091180</t>
  </si>
  <si>
    <t>1001301785091190</t>
  </si>
  <si>
    <t>1001301785091200</t>
  </si>
  <si>
    <t>1001301785091240</t>
  </si>
  <si>
    <t>1001301785091260</t>
  </si>
  <si>
    <t>1001351095091000</t>
  </si>
  <si>
    <t>1001351095091010</t>
  </si>
  <si>
    <t>1001351095091020</t>
  </si>
  <si>
    <t>1001351095091040</t>
  </si>
  <si>
    <t>1001351095091100</t>
  </si>
  <si>
    <t>1001351095091140</t>
  </si>
  <si>
    <t>1001351095091160</t>
  </si>
  <si>
    <t>1001351095091220</t>
  </si>
  <si>
    <t>1001351095091240</t>
  </si>
  <si>
    <t>1001351115091000</t>
  </si>
  <si>
    <t>1001351115091010</t>
  </si>
  <si>
    <t>1001351115091020</t>
  </si>
  <si>
    <t>1001351115091040</t>
  </si>
  <si>
    <t>1001351115091060</t>
  </si>
  <si>
    <t>1001351115091100</t>
  </si>
  <si>
    <t>1001351115091120</t>
  </si>
  <si>
    <t>1001351115091140</t>
  </si>
  <si>
    <t>1001351115091160</t>
  </si>
  <si>
    <t>1001351115091180</t>
  </si>
  <si>
    <t>1001351115091190</t>
  </si>
  <si>
    <t>1001351115091200</t>
  </si>
  <si>
    <t>1001351115091220</t>
  </si>
  <si>
    <t>1001351115091240</t>
  </si>
  <si>
    <t>1001351115091260</t>
  </si>
  <si>
    <t>1001351120091000</t>
  </si>
  <si>
    <t>1001351120091010</t>
  </si>
  <si>
    <t>1001351120091020</t>
  </si>
  <si>
    <t>1001351120091040</t>
  </si>
  <si>
    <t>1001351120091140</t>
  </si>
  <si>
    <t>1001351120091160</t>
  </si>
  <si>
    <t>1001351120091240</t>
  </si>
  <si>
    <t>1001351175091000</t>
  </si>
  <si>
    <t>1001351175091010</t>
  </si>
  <si>
    <t>1001351175091020</t>
  </si>
  <si>
    <t>1001351175091040</t>
  </si>
  <si>
    <t>1001351175091120</t>
  </si>
  <si>
    <t>1001351175091140</t>
  </si>
  <si>
    <t>1001351175091160</t>
  </si>
  <si>
    <t>1001351175091220</t>
  </si>
  <si>
    <t>1001351175091240</t>
  </si>
  <si>
    <t>1001351215091000</t>
  </si>
  <si>
    <t>1001351215091010</t>
  </si>
  <si>
    <t>1001351215091020</t>
  </si>
  <si>
    <t>1001351215091040</t>
  </si>
  <si>
    <t>1001351215091140</t>
  </si>
  <si>
    <t>1001351215091160</t>
  </si>
  <si>
    <t>1001351215091220</t>
  </si>
  <si>
    <t>1001351215091240</t>
  </si>
  <si>
    <t>1001351260091000</t>
  </si>
  <si>
    <t>1001351260091010</t>
  </si>
  <si>
    <t>1001351260091020</t>
  </si>
  <si>
    <t>1001351260091040</t>
  </si>
  <si>
    <t>1001351260091060</t>
  </si>
  <si>
    <t>1001351260091100</t>
  </si>
  <si>
    <t>1001351260091120</t>
  </si>
  <si>
    <t>1001351260091140</t>
  </si>
  <si>
    <t>1001351260091160</t>
  </si>
  <si>
    <t>1001351260091180</t>
  </si>
  <si>
    <t>1001351260091190</t>
  </si>
  <si>
    <t>1001351260091200</t>
  </si>
  <si>
    <t>128507</t>
  </si>
  <si>
    <t>128509</t>
  </si>
  <si>
    <t>128504</t>
  </si>
  <si>
    <t>128503</t>
  </si>
  <si>
    <t>128502</t>
  </si>
  <si>
    <t>128506</t>
  </si>
  <si>
    <t>1285010</t>
  </si>
  <si>
    <t>128508</t>
  </si>
  <si>
    <t>128505</t>
  </si>
  <si>
    <t>131001</t>
  </si>
  <si>
    <t>131007</t>
  </si>
  <si>
    <t>131009</t>
  </si>
  <si>
    <t>131004</t>
  </si>
  <si>
    <t>131003</t>
  </si>
  <si>
    <t>131002</t>
  </si>
  <si>
    <t>131006</t>
  </si>
  <si>
    <t>1310010</t>
  </si>
  <si>
    <t>131008</t>
  </si>
  <si>
    <t>131005</t>
  </si>
  <si>
    <t>133101</t>
  </si>
  <si>
    <t>1451</t>
  </si>
  <si>
    <t>133107</t>
  </si>
  <si>
    <t>1457</t>
  </si>
  <si>
    <t>133109</t>
  </si>
  <si>
    <t>1459</t>
  </si>
  <si>
    <t>133104</t>
  </si>
  <si>
    <t>1454</t>
  </si>
  <si>
    <t>133103</t>
  </si>
  <si>
    <t>1453</t>
  </si>
  <si>
    <t>133102</t>
  </si>
  <si>
    <t>1452</t>
  </si>
  <si>
    <t>133106</t>
  </si>
  <si>
    <t>1456</t>
  </si>
  <si>
    <t>1331010</t>
  </si>
  <si>
    <t>14510</t>
  </si>
  <si>
    <t>133108</t>
  </si>
  <si>
    <t>1458</t>
  </si>
  <si>
    <t>133105</t>
  </si>
  <si>
    <t>1455</t>
  </si>
  <si>
    <t>134001</t>
  </si>
  <si>
    <t>1101</t>
  </si>
  <si>
    <t>134007</t>
  </si>
  <si>
    <t>1107</t>
  </si>
  <si>
    <t>134009</t>
  </si>
  <si>
    <t>1109</t>
  </si>
  <si>
    <t>134004</t>
  </si>
  <si>
    <t>1104</t>
  </si>
  <si>
    <t>134003</t>
  </si>
  <si>
    <t>1103</t>
  </si>
  <si>
    <t>134002</t>
  </si>
  <si>
    <t>1102</t>
  </si>
  <si>
    <t>134006</t>
  </si>
  <si>
    <t>1106</t>
  </si>
  <si>
    <t>1340010</t>
  </si>
  <si>
    <t>11010</t>
  </si>
  <si>
    <t>134008</t>
  </si>
  <si>
    <t>1108</t>
  </si>
  <si>
    <t>134005</t>
  </si>
  <si>
    <t>1105</t>
  </si>
  <si>
    <t>134501</t>
  </si>
  <si>
    <t>1501</t>
  </si>
  <si>
    <t>134507</t>
  </si>
  <si>
    <t>1507</t>
  </si>
  <si>
    <t>134509</t>
  </si>
  <si>
    <t>1509</t>
  </si>
  <si>
    <t>134504</t>
  </si>
  <si>
    <t>1504</t>
  </si>
  <si>
    <t>134503</t>
  </si>
  <si>
    <t>1503</t>
  </si>
  <si>
    <t>134502</t>
  </si>
  <si>
    <t>1502</t>
  </si>
  <si>
    <t>134506</t>
  </si>
  <si>
    <t>1506</t>
  </si>
  <si>
    <t>1345010</t>
  </si>
  <si>
    <t>15010</t>
  </si>
  <si>
    <t>134508</t>
  </si>
  <si>
    <t>1508</t>
  </si>
  <si>
    <t>134505</t>
  </si>
  <si>
    <t>1505</t>
  </si>
  <si>
    <t>138001</t>
  </si>
  <si>
    <t>138007</t>
  </si>
  <si>
    <t>138009</t>
  </si>
  <si>
    <t>138004</t>
  </si>
  <si>
    <t>138003</t>
  </si>
  <si>
    <t>138002</t>
  </si>
  <si>
    <t>138006</t>
  </si>
  <si>
    <t>1380010</t>
  </si>
  <si>
    <t>138008</t>
  </si>
  <si>
    <t>138005</t>
  </si>
  <si>
    <t>141501</t>
  </si>
  <si>
    <t>141507</t>
  </si>
  <si>
    <t>141509</t>
  </si>
  <si>
    <t>141504</t>
  </si>
  <si>
    <t>141503</t>
  </si>
  <si>
    <t>141502</t>
  </si>
  <si>
    <t>141506</t>
  </si>
  <si>
    <t>1415010</t>
  </si>
  <si>
    <t>141508</t>
  </si>
  <si>
    <t>141505</t>
  </si>
  <si>
    <t>142001</t>
  </si>
  <si>
    <t>142007</t>
  </si>
  <si>
    <t>142009</t>
  </si>
  <si>
    <t>142004</t>
  </si>
  <si>
    <t>142003</t>
  </si>
  <si>
    <t>142002</t>
  </si>
  <si>
    <t>142006</t>
  </si>
  <si>
    <t>1420010</t>
  </si>
  <si>
    <t>142008</t>
  </si>
  <si>
    <t>142005</t>
  </si>
  <si>
    <t>143501</t>
  </si>
  <si>
    <t>143507</t>
  </si>
  <si>
    <t>143509</t>
  </si>
  <si>
    <t>143504</t>
  </si>
  <si>
    <t>143503</t>
  </si>
  <si>
    <t>143502</t>
  </si>
  <si>
    <t>143506</t>
  </si>
  <si>
    <t>1435010</t>
  </si>
  <si>
    <t>143508</t>
  </si>
  <si>
    <t>143505</t>
  </si>
  <si>
    <t>144001</t>
  </si>
  <si>
    <t>144007</t>
  </si>
  <si>
    <t>144009</t>
  </si>
  <si>
    <t>144004</t>
  </si>
  <si>
    <t>144003</t>
  </si>
  <si>
    <t>144002</t>
  </si>
  <si>
    <t>144006</t>
  </si>
  <si>
    <t>1440010</t>
  </si>
  <si>
    <t>144008</t>
  </si>
  <si>
    <t>144005</t>
  </si>
  <si>
    <t>144501</t>
  </si>
  <si>
    <t>144507</t>
  </si>
  <si>
    <t>144509</t>
  </si>
  <si>
    <t>144504</t>
  </si>
  <si>
    <t>144503</t>
  </si>
  <si>
    <t>144502</t>
  </si>
  <si>
    <t>144506</t>
  </si>
  <si>
    <t>1445010</t>
  </si>
  <si>
    <t>144508</t>
  </si>
  <si>
    <t>144505</t>
  </si>
  <si>
    <t>145001</t>
  </si>
  <si>
    <t>145007</t>
  </si>
  <si>
    <t>145009</t>
  </si>
  <si>
    <t>145004</t>
  </si>
  <si>
    <t>145003</t>
  </si>
  <si>
    <t>145002</t>
  </si>
  <si>
    <t>145006</t>
  </si>
  <si>
    <t>1450010</t>
  </si>
  <si>
    <t>145008</t>
  </si>
  <si>
    <t>145005</t>
  </si>
  <si>
    <t>146001</t>
  </si>
  <si>
    <t>146007</t>
  </si>
  <si>
    <t>146009</t>
  </si>
  <si>
    <t>146004</t>
  </si>
  <si>
    <t>146003</t>
  </si>
  <si>
    <t>146002</t>
  </si>
  <si>
    <t>146006</t>
  </si>
  <si>
    <t>1460010</t>
  </si>
  <si>
    <t>146008</t>
  </si>
  <si>
    <t>146005</t>
  </si>
  <si>
    <t>146501</t>
  </si>
  <si>
    <t>146507</t>
  </si>
  <si>
    <t>146509</t>
  </si>
  <si>
    <t>146504</t>
  </si>
  <si>
    <t>146503</t>
  </si>
  <si>
    <t>146502</t>
  </si>
  <si>
    <t>146506</t>
  </si>
  <si>
    <t>1465010</t>
  </si>
  <si>
    <t>146508</t>
  </si>
  <si>
    <t>146505</t>
  </si>
  <si>
    <t>148001</t>
  </si>
  <si>
    <t>148007</t>
  </si>
  <si>
    <t>148009</t>
  </si>
  <si>
    <t>148004</t>
  </si>
  <si>
    <t>148003</t>
  </si>
  <si>
    <t>148002</t>
  </si>
  <si>
    <t>148006</t>
  </si>
  <si>
    <t>1480010</t>
  </si>
  <si>
    <t>148008</t>
  </si>
  <si>
    <t>148005</t>
  </si>
  <si>
    <t>148701</t>
  </si>
  <si>
    <t>148707</t>
  </si>
  <si>
    <t>148709</t>
  </si>
  <si>
    <t>148704</t>
  </si>
  <si>
    <t>148703</t>
  </si>
  <si>
    <t>148702</t>
  </si>
  <si>
    <t>148706</t>
  </si>
  <si>
    <t>1487010</t>
  </si>
  <si>
    <t>148708</t>
  </si>
  <si>
    <t>148705</t>
  </si>
  <si>
    <t>149001</t>
  </si>
  <si>
    <t>149007</t>
  </si>
  <si>
    <t>149009</t>
  </si>
  <si>
    <t>149004</t>
  </si>
  <si>
    <t>149003</t>
  </si>
  <si>
    <t>149002</t>
  </si>
  <si>
    <t>149006</t>
  </si>
  <si>
    <t>1490010</t>
  </si>
  <si>
    <t>149008</t>
  </si>
  <si>
    <t>149005</t>
  </si>
  <si>
    <t>193991</t>
  </si>
  <si>
    <t>1601</t>
  </si>
  <si>
    <t>193997</t>
  </si>
  <si>
    <t>1607</t>
  </si>
  <si>
    <t>193999</t>
  </si>
  <si>
    <t>1609</t>
  </si>
  <si>
    <t>193994</t>
  </si>
  <si>
    <t>1604</t>
  </si>
  <si>
    <t>193993</t>
  </si>
  <si>
    <t>1603</t>
  </si>
  <si>
    <t>193992</t>
  </si>
  <si>
    <t>1602</t>
  </si>
  <si>
    <t>193996</t>
  </si>
  <si>
    <t>1606</t>
  </si>
  <si>
    <t>1939910</t>
  </si>
  <si>
    <t>16010</t>
  </si>
  <si>
    <t>193998</t>
  </si>
  <si>
    <t>1608</t>
  </si>
  <si>
    <t>193995</t>
  </si>
  <si>
    <t>1605</t>
  </si>
  <si>
    <t>117201</t>
  </si>
  <si>
    <t>117207</t>
  </si>
  <si>
    <t>117209</t>
  </si>
  <si>
    <t>117204</t>
  </si>
  <si>
    <t>117203</t>
  </si>
  <si>
    <t>117202</t>
  </si>
  <si>
    <t>117206</t>
  </si>
  <si>
    <t>1172010</t>
  </si>
  <si>
    <t>117208</t>
  </si>
  <si>
    <t>117205</t>
  </si>
  <si>
    <t>150501</t>
  </si>
  <si>
    <t>150507</t>
  </si>
  <si>
    <t>150509</t>
  </si>
  <si>
    <t>150504</t>
  </si>
  <si>
    <t>150503</t>
  </si>
  <si>
    <t>150502</t>
  </si>
  <si>
    <t>150506</t>
  </si>
  <si>
    <t>1505010</t>
  </si>
  <si>
    <t>150508</t>
  </si>
  <si>
    <t>150505</t>
  </si>
  <si>
    <t>151501</t>
  </si>
  <si>
    <t>151507</t>
  </si>
  <si>
    <t>151509</t>
  </si>
  <si>
    <t>151504</t>
  </si>
  <si>
    <t>151503</t>
  </si>
  <si>
    <t>151502</t>
  </si>
  <si>
    <t>151506</t>
  </si>
  <si>
    <t>1515010</t>
  </si>
  <si>
    <t>151508</t>
  </si>
  <si>
    <t>151505</t>
  </si>
  <si>
    <t>152001</t>
  </si>
  <si>
    <t>152007</t>
  </si>
  <si>
    <t>152009</t>
  </si>
  <si>
    <t>152004</t>
  </si>
  <si>
    <t>152003</t>
  </si>
  <si>
    <t>152002</t>
  </si>
  <si>
    <t>152006</t>
  </si>
  <si>
    <t>1520010</t>
  </si>
  <si>
    <t>152008</t>
  </si>
  <si>
    <t>152005</t>
  </si>
  <si>
    <t>153001</t>
  </si>
  <si>
    <t>153007</t>
  </si>
  <si>
    <t>153009</t>
  </si>
  <si>
    <t>153004</t>
  </si>
  <si>
    <t>153003</t>
  </si>
  <si>
    <t>153002</t>
  </si>
  <si>
    <t>153006</t>
  </si>
  <si>
    <t>1530010</t>
  </si>
  <si>
    <t>153008</t>
  </si>
  <si>
    <t>153005</t>
  </si>
  <si>
    <t>159001</t>
  </si>
  <si>
    <t>159007</t>
  </si>
  <si>
    <t>159009</t>
  </si>
  <si>
    <t>159004</t>
  </si>
  <si>
    <t>159003</t>
  </si>
  <si>
    <t>159002</t>
  </si>
  <si>
    <t>159006</t>
  </si>
  <si>
    <t>1590010</t>
  </si>
  <si>
    <t>159008</t>
  </si>
  <si>
    <t>159005</t>
  </si>
  <si>
    <t>161501</t>
  </si>
  <si>
    <t>161507</t>
  </si>
  <si>
    <t>161509</t>
  </si>
  <si>
    <t>161504</t>
  </si>
  <si>
    <t>161503</t>
  </si>
  <si>
    <t>161502</t>
  </si>
  <si>
    <t>161506</t>
  </si>
  <si>
    <t>1615010</t>
  </si>
  <si>
    <t>161508</t>
  </si>
  <si>
    <t>161505</t>
  </si>
  <si>
    <t>163501</t>
  </si>
  <si>
    <t>163507</t>
  </si>
  <si>
    <t>163509</t>
  </si>
  <si>
    <t>163504</t>
  </si>
  <si>
    <t>163503</t>
  </si>
  <si>
    <t>163502</t>
  </si>
  <si>
    <t>163506</t>
  </si>
  <si>
    <t>1635010</t>
  </si>
  <si>
    <t>163508</t>
  </si>
  <si>
    <t>163505</t>
  </si>
  <si>
    <t>163701</t>
  </si>
  <si>
    <t>163707</t>
  </si>
  <si>
    <t>163709</t>
  </si>
  <si>
    <t>163704</t>
  </si>
  <si>
    <t>163703</t>
  </si>
  <si>
    <t>163702</t>
  </si>
  <si>
    <t>163706</t>
  </si>
  <si>
    <t>1637010</t>
  </si>
  <si>
    <t>163708</t>
  </si>
  <si>
    <t>163705</t>
  </si>
  <si>
    <t>137501</t>
  </si>
  <si>
    <t>137507</t>
  </si>
  <si>
    <t>137509</t>
  </si>
  <si>
    <t>137504</t>
  </si>
  <si>
    <t>137503</t>
  </si>
  <si>
    <t>137502</t>
  </si>
  <si>
    <t>137506</t>
  </si>
  <si>
    <t>1375010</t>
  </si>
  <si>
    <t>137508</t>
  </si>
  <si>
    <t>137505</t>
  </si>
  <si>
    <t>164001</t>
  </si>
  <si>
    <t>164007</t>
  </si>
  <si>
    <t>164009</t>
  </si>
  <si>
    <t>164004</t>
  </si>
  <si>
    <t>164003</t>
  </si>
  <si>
    <t>164002</t>
  </si>
  <si>
    <t>164006</t>
  </si>
  <si>
    <t>1640010</t>
  </si>
  <si>
    <t>164008</t>
  </si>
  <si>
    <t>164005</t>
  </si>
  <si>
    <t>164701</t>
  </si>
  <si>
    <t>164707</t>
  </si>
  <si>
    <t>164709</t>
  </si>
  <si>
    <t>164704</t>
  </si>
  <si>
    <t>164703</t>
  </si>
  <si>
    <t>164702</t>
  </si>
  <si>
    <t>164706</t>
  </si>
  <si>
    <t>1647010</t>
  </si>
  <si>
    <t>164708</t>
  </si>
  <si>
    <t>164705</t>
  </si>
  <si>
    <t>166101</t>
  </si>
  <si>
    <t>1201</t>
  </si>
  <si>
    <t>166107</t>
  </si>
  <si>
    <t>1207</t>
  </si>
  <si>
    <t>166109</t>
  </si>
  <si>
    <t>1209</t>
  </si>
  <si>
    <t>166104</t>
  </si>
  <si>
    <t>1204</t>
  </si>
  <si>
    <t>166103</t>
  </si>
  <si>
    <t>1203</t>
  </si>
  <si>
    <t>166102</t>
  </si>
  <si>
    <t>1202</t>
  </si>
  <si>
    <t>166106</t>
  </si>
  <si>
    <t>1206</t>
  </si>
  <si>
    <t>1661010</t>
  </si>
  <si>
    <t>12010</t>
  </si>
  <si>
    <t>166108</t>
  </si>
  <si>
    <t>1208</t>
  </si>
  <si>
    <t>166105</t>
  </si>
  <si>
    <t>1205</t>
  </si>
  <si>
    <t>167001</t>
  </si>
  <si>
    <t>167007</t>
  </si>
  <si>
    <t>167009</t>
  </si>
  <si>
    <t>167004</t>
  </si>
  <si>
    <t>167003</t>
  </si>
  <si>
    <t>167002</t>
  </si>
  <si>
    <t>167006</t>
  </si>
  <si>
    <t>1670010</t>
  </si>
  <si>
    <t>167008</t>
  </si>
  <si>
    <t>167005</t>
  </si>
  <si>
    <t>169501</t>
  </si>
  <si>
    <t>169507</t>
  </si>
  <si>
    <t>169509</t>
  </si>
  <si>
    <t>169504</t>
  </si>
  <si>
    <t>1001501345091060</t>
  </si>
  <si>
    <t>1001501345091194</t>
  </si>
  <si>
    <t>1001501345091192</t>
  </si>
  <si>
    <t>1001501350091060</t>
  </si>
  <si>
    <t>1001501350091080</t>
  </si>
  <si>
    <t>1001501430091060</t>
  </si>
  <si>
    <t>1001501475091192</t>
  </si>
  <si>
    <t>1001501495091080</t>
  </si>
  <si>
    <t>1001501750091194</t>
  </si>
  <si>
    <t>1001501775091080</t>
  </si>
  <si>
    <t>1001501775091194</t>
  </si>
  <si>
    <t>1001501775091192</t>
  </si>
  <si>
    <t>1001551005091060</t>
  </si>
  <si>
    <t>1001551005091194</t>
  </si>
  <si>
    <t>1001551005091192</t>
  </si>
  <si>
    <t>1001551005091220</t>
  </si>
  <si>
    <t>1001551030091194</t>
  </si>
  <si>
    <t>1001551030091192</t>
  </si>
  <si>
    <t>1001551065091060</t>
  </si>
  <si>
    <t>1001551065091194</t>
  </si>
  <si>
    <t>1001551065091192</t>
  </si>
  <si>
    <t>1001551230091194</t>
  </si>
  <si>
    <t>1001551230091192</t>
  </si>
  <si>
    <t>1001551250091100</t>
  </si>
  <si>
    <t>1001551250091260</t>
  </si>
  <si>
    <t>1001551337091080</t>
  </si>
  <si>
    <t>1001551337091194</t>
  </si>
  <si>
    <t>1001551745091060</t>
  </si>
  <si>
    <t>1001551770091100</t>
  </si>
  <si>
    <t>1001551780091194</t>
  </si>
  <si>
    <t>1001551780091192</t>
  </si>
  <si>
    <t>1001551820091194</t>
  </si>
  <si>
    <t>1001551820091192</t>
  </si>
  <si>
    <t>1001601125091000</t>
  </si>
  <si>
    <t>1001601125091140</t>
  </si>
  <si>
    <t>1001601125091180</t>
  </si>
  <si>
    <t>1001601125091190</t>
  </si>
  <si>
    <t>1001601125091194</t>
  </si>
  <si>
    <t>1001601125091220</t>
  </si>
  <si>
    <t>1001601125091240</t>
  </si>
  <si>
    <t>1001601170091060</t>
  </si>
  <si>
    <t>1001601170091220</t>
  </si>
  <si>
    <t>1001601880091000</t>
  </si>
  <si>
    <t>1001601880091010</t>
  </si>
  <si>
    <t>1001601880091020</t>
  </si>
  <si>
    <t>1001601880091040</t>
  </si>
  <si>
    <t>1001601880091060</t>
  </si>
  <si>
    <t>1001601880091140</t>
  </si>
  <si>
    <t>1001601880091160</t>
  </si>
  <si>
    <t>1001601880091220</t>
  </si>
  <si>
    <t>1001601880091240</t>
  </si>
  <si>
    <t>120000000</t>
  </si>
  <si>
    <t>Field Peas</t>
  </si>
  <si>
    <t>Faba beans (includes tick and horse and broad)</t>
  </si>
  <si>
    <t>Sugar cane (2006)</t>
  </si>
  <si>
    <t>303608058</t>
  </si>
  <si>
    <t>Nurseries, cut flowers and cultivated turf</t>
  </si>
  <si>
    <t>Nurseries (2006)</t>
  </si>
  <si>
    <t>Nurseries - Undercover - Area</t>
  </si>
  <si>
    <t>Nurseries - Outdoor - Area</t>
  </si>
  <si>
    <t>Cut flowers (2006)</t>
  </si>
  <si>
    <t xml:space="preserve">Cut flowers - Undercover - Area </t>
  </si>
  <si>
    <t>Cut flowers - Outdoor - Area</t>
  </si>
  <si>
    <t>Hay - Cereal crops cut for hay</t>
  </si>
  <si>
    <t>Hay - Other crops cut for hay</t>
  </si>
  <si>
    <t>Hay - Pasture cut for hay</t>
  </si>
  <si>
    <t>300000000</t>
  </si>
  <si>
    <t>303600658</t>
  </si>
  <si>
    <t>300000010</t>
  </si>
  <si>
    <t>Beans</t>
  </si>
  <si>
    <t>303601258</t>
  </si>
  <si>
    <t>Beans (french and runner) - Fresh market</t>
  </si>
  <si>
    <t>303601158</t>
  </si>
  <si>
    <t>303601758</t>
  </si>
  <si>
    <t>303613658</t>
  </si>
  <si>
    <t>Capsicum excluding chillies</t>
  </si>
  <si>
    <t>303602458</t>
  </si>
  <si>
    <t>303602758</t>
  </si>
  <si>
    <t>303604258</t>
  </si>
  <si>
    <t>303614558</t>
  </si>
  <si>
    <t>303614058</t>
  </si>
  <si>
    <t>303605858</t>
  </si>
  <si>
    <t>303611558</t>
  </si>
  <si>
    <t>303630058</t>
  </si>
  <si>
    <t>300000020</t>
  </si>
  <si>
    <t>Peas</t>
  </si>
  <si>
    <t>303606758</t>
  </si>
  <si>
    <t>303606658</t>
  </si>
  <si>
    <t>303505959</t>
  </si>
  <si>
    <t>303505958</t>
  </si>
  <si>
    <t>Potatoes (2006)</t>
  </si>
  <si>
    <t>303501658</t>
  </si>
  <si>
    <t>Potatoes - Processing</t>
  </si>
  <si>
    <t>303501758</t>
  </si>
  <si>
    <t>Potatoes - Fresh market</t>
  </si>
  <si>
    <t>303607158</t>
  </si>
  <si>
    <t>303608858</t>
  </si>
  <si>
    <t>420000000</t>
  </si>
  <si>
    <t>Pome Fruit</t>
  </si>
  <si>
    <t>Stone Fruit</t>
  </si>
  <si>
    <t>Lychees</t>
  </si>
  <si>
    <t>Berry Fruit</t>
  </si>
  <si>
    <t>460000000</t>
  </si>
  <si>
    <t>Plantation Fruit</t>
  </si>
  <si>
    <t>Passionfruit</t>
  </si>
  <si>
    <t>600000000</t>
  </si>
  <si>
    <t>700000000</t>
  </si>
  <si>
    <t>720000000</t>
  </si>
  <si>
    <t>Cattle and calves</t>
  </si>
  <si>
    <t>Goats</t>
  </si>
  <si>
    <t>Poultry</t>
  </si>
  <si>
    <t>Crops</t>
  </si>
  <si>
    <t>Agriculture</t>
  </si>
  <si>
    <t>Crops (excluding hay)</t>
  </si>
  <si>
    <t>Broadacre crops - Hay - Cereal crops cut for hay</t>
  </si>
  <si>
    <t>Cereal crops</t>
  </si>
  <si>
    <t>Other broadacre crops</t>
  </si>
  <si>
    <t>Crops for hay</t>
  </si>
  <si>
    <t>Vegetables</t>
  </si>
  <si>
    <t>Citrus Fruit</t>
  </si>
  <si>
    <t>Grapes (wine and table)</t>
  </si>
  <si>
    <t>Other Fruit</t>
  </si>
  <si>
    <t>Nuts</t>
  </si>
  <si>
    <t>Wool</t>
  </si>
  <si>
    <t>Milk</t>
  </si>
  <si>
    <t>Eggs</t>
  </si>
  <si>
    <t>Albury (C)</t>
  </si>
  <si>
    <t>Armidale Dumaresq (A)</t>
  </si>
  <si>
    <t>Ashfield (A)</t>
  </si>
  <si>
    <t>Auburn (A)</t>
  </si>
  <si>
    <t>Ballina (A)</t>
  </si>
  <si>
    <t>Balranald (A)</t>
  </si>
  <si>
    <t>Bankstown (C)</t>
  </si>
  <si>
    <t>Barraba (A)</t>
  </si>
  <si>
    <t>Bathurst Regional (A)</t>
  </si>
  <si>
    <t>Baulkham Hills (A)</t>
  </si>
  <si>
    <t>Bega Valley (A)</t>
  </si>
  <si>
    <t>Bellingen (A)</t>
  </si>
  <si>
    <t>Berrigan (A)</t>
  </si>
  <si>
    <t>Bingara (A)</t>
  </si>
  <si>
    <t>Blacktown (C)</t>
  </si>
  <si>
    <t>Bland (A)</t>
  </si>
  <si>
    <t>Blayney (A)</t>
  </si>
  <si>
    <t>Blue Mountains (C)</t>
  </si>
  <si>
    <t>Bogan (A)</t>
  </si>
  <si>
    <t>Bombala (A)</t>
  </si>
  <si>
    <t>Boorowa (A)</t>
  </si>
  <si>
    <t>Botany Bay (C)</t>
  </si>
  <si>
    <t>Bourke (A)</t>
  </si>
  <si>
    <t>Brewarrina (A)</t>
  </si>
  <si>
    <t>Broken Hill (C)</t>
  </si>
  <si>
    <t>Burwood (A)</t>
  </si>
  <si>
    <t>Byron (A)</t>
  </si>
  <si>
    <t>Cabonne (A)</t>
  </si>
  <si>
    <t>Camden (A)</t>
  </si>
  <si>
    <t>Campbelltown (C)</t>
  </si>
  <si>
    <t>Canada Bay (A)</t>
  </si>
  <si>
    <t>Canterbury (C)</t>
  </si>
  <si>
    <t>Carrathool (A)</t>
  </si>
  <si>
    <t>Central Darling (A)</t>
  </si>
  <si>
    <t>Cessnock (C)</t>
  </si>
  <si>
    <t>Clarence Valley (A)</t>
  </si>
  <si>
    <t>Cobar (A)</t>
  </si>
  <si>
    <t>Coffs Harbour (C)</t>
  </si>
  <si>
    <t>Conargo (A)</t>
  </si>
  <si>
    <t>Coolah (A)</t>
  </si>
  <si>
    <t>Coolamon (A)</t>
  </si>
  <si>
    <t>Cooma-Monaro (A)</t>
  </si>
  <si>
    <t>Coonabarabran (A)</t>
  </si>
  <si>
    <t>Coonamble (A)</t>
  </si>
  <si>
    <t>Cootamundra (A)</t>
  </si>
  <si>
    <t>Copmanhurst (A)</t>
  </si>
  <si>
    <t>Corowa Shire (A)</t>
  </si>
  <si>
    <t>Cowra (A)</t>
  </si>
  <si>
    <t>Crookwell (A)</t>
  </si>
  <si>
    <t>Culcairn (A)</t>
  </si>
  <si>
    <t>Deniliquin (A)</t>
  </si>
  <si>
    <t>Dubbo (C)</t>
  </si>
  <si>
    <t>Dungog (A)</t>
  </si>
  <si>
    <t>Eurobodalla (A)</t>
  </si>
  <si>
    <t>Fairfield (C)</t>
  </si>
  <si>
    <t>Forbes (A)</t>
  </si>
  <si>
    <t>Gilgandra (A)</t>
  </si>
  <si>
    <t>Glen Innes (A)</t>
  </si>
  <si>
    <t>Glen Innes Severn (A)</t>
  </si>
  <si>
    <t>Gloucester (A)</t>
  </si>
  <si>
    <t>Gosford (C)</t>
  </si>
  <si>
    <t>Goulburn (C)</t>
  </si>
  <si>
    <t>Grafton (C)</t>
  </si>
  <si>
    <t>Greater Lithgow (C)</t>
  </si>
  <si>
    <t>Goulburn Mulwaree (A)</t>
  </si>
  <si>
    <t>Greater Taree (C)</t>
  </si>
  <si>
    <t>Greater Hume Shire (A)</t>
  </si>
  <si>
    <t>Great Lakes (A)</t>
  </si>
  <si>
    <t>Griffith (C)</t>
  </si>
  <si>
    <t>Gundagai (A)</t>
  </si>
  <si>
    <t>Gunnedah (A)</t>
  </si>
  <si>
    <t>Gunning (A)</t>
  </si>
  <si>
    <t>Guyra (A)</t>
  </si>
  <si>
    <t>Gwydir (A)</t>
  </si>
  <si>
    <t>Harden (A)</t>
  </si>
  <si>
    <t>Hastings (A)</t>
  </si>
  <si>
    <t>Hawkesbury (C)</t>
  </si>
  <si>
    <t>Hay (A)</t>
  </si>
  <si>
    <t>Holbrook (A)</t>
  </si>
  <si>
    <t>Holroyd (C)</t>
  </si>
  <si>
    <t>Hornsby (A)</t>
  </si>
  <si>
    <t>Hume (A)</t>
  </si>
  <si>
    <t>Hurstville (C)</t>
  </si>
  <si>
    <t>Inverell (A)</t>
  </si>
  <si>
    <t>Horticulture - Vegetables for human consumption - Asparagus</t>
  </si>
  <si>
    <t>Horticulture - Vegetables for human consumption - Beans (french and runner) - Processing</t>
  </si>
  <si>
    <t>Horticulture - Vegetables for human consumption - Beans (french and runner) - Fresh market</t>
  </si>
  <si>
    <t>Horticulture - Vegetables for human consumption - Beans (french and runner)</t>
  </si>
  <si>
    <t>Horticulture - Vegetables for human consumption - Broccoli</t>
  </si>
  <si>
    <t>Horticulture - Vegetables for human consumption - Carrots</t>
  </si>
  <si>
    <t>Horticulture - Vegetables for human consumption - Cauliflowers</t>
  </si>
  <si>
    <t>Horticulture - Vegetables for human consumption - Herbs</t>
  </si>
  <si>
    <t>Horticulture - Vegetables for human consumption - Mushrooms</t>
  </si>
  <si>
    <t>Horticulture - Vegetables for human consumption - Peas (green) - Processing</t>
  </si>
  <si>
    <t>Horticulture - Vegetables for human consumption - Peas (green) - Fresh market</t>
  </si>
  <si>
    <t>Horticulture - Vegetables for human consumption - Peas (green)</t>
  </si>
  <si>
    <t>Horticulture - Vegetables for human consumption - Pumpkins</t>
  </si>
  <si>
    <t>Horticulture - Vegetables for human consumption - Sweet corn</t>
  </si>
  <si>
    <t>Horticulture - Vegetables for human consumption - Tomatoes - Processing</t>
  </si>
  <si>
    <t>Horticulture - Vegetables for human consumption - Tomatoes - Fresh market</t>
  </si>
  <si>
    <t>Horticulture - Vegetables for human consumption - Tomatoes</t>
  </si>
  <si>
    <t>Horticulture - Vegetables for human consumption - Onions</t>
  </si>
  <si>
    <t>Horticulture - Vegetables for human consumption - Capsicums (excluding chillies)</t>
  </si>
  <si>
    <t>Horticulture - Vegetables for human consumption - Melons</t>
  </si>
  <si>
    <t>Horticulture - Vegetables for human consumption - Lettuce</t>
  </si>
  <si>
    <t>Horticulture - Vegetables for human consumption - Other vegetables</t>
  </si>
  <si>
    <t>Horticulture - Vegetables for human consumption</t>
  </si>
  <si>
    <t>Horticulture - Fruit - Fruit excluding grapes</t>
  </si>
  <si>
    <t>Horticulture - Fruit - Orchard fruit including nuts</t>
  </si>
  <si>
    <t>Horticulture - Fruit</t>
  </si>
  <si>
    <t>Horticulture - Fruit - Citrus fruit - Oranges - Navel</t>
  </si>
  <si>
    <t>Horticulture - Fruit - Citrus fruit - Oranges</t>
  </si>
  <si>
    <t>Horticulture - Fruit - Citrus fruit - Oranges excluding navel and valencia</t>
  </si>
  <si>
    <t>Horticulture - Fruit - Citrus fruit - Grapefruit</t>
  </si>
  <si>
    <t>Horticulture - Fruit - Citrus fruit - Lemons</t>
  </si>
  <si>
    <t>Horticulture - Fruit - Citrus fruit - Limes</t>
  </si>
  <si>
    <t>Horticulture - Fruit - Citrus fruit - Mandarins</t>
  </si>
  <si>
    <t>Horticulture - Fruit - Citrus fruit - Citrus fruit n.e.c.</t>
  </si>
  <si>
    <t>Horticulture - Fruit - Citrus fruit - Citrus fruit</t>
  </si>
  <si>
    <t>Horticulture - Fruit - Pome fruit - Apples</t>
  </si>
  <si>
    <t>Horticulture - Fruit - Pome fruit - Pears (including nashi)</t>
  </si>
  <si>
    <t>Horticulture - Fruit - Pome fruit - Pome fruit n.e.c.</t>
  </si>
  <si>
    <t>Horticulture - Fruit - Pome fruit</t>
  </si>
  <si>
    <t>Horticulture - Fruit - Stone fruit - Apricots</t>
  </si>
  <si>
    <t>Horticulture - Fruit - Stone fruit - Cherries</t>
  </si>
  <si>
    <t>Horticulture - Fruit - Stone fruit - Nectarines</t>
  </si>
  <si>
    <t>Horticulture - Fruit - Stone fruit - Olives</t>
  </si>
  <si>
    <t>Horticulture - Fruit - Stone fruit - Peaches - Processing</t>
  </si>
  <si>
    <t>Horticulture - Fruit - Stone fruit - Peaches - Fresh market</t>
  </si>
  <si>
    <t>Horticulture - Fruit - Stone fruit - Peaches</t>
  </si>
  <si>
    <t>Horticulture - Fruit - Stone fruit - Plums</t>
  </si>
  <si>
    <t>Horticulture - Fruit - Stone fruit - Prunes</t>
  </si>
  <si>
    <t>Horticulture - Fruit - Stone fruit - Plums and prunes</t>
  </si>
  <si>
    <t>Horticulture - Fruit - Stone fruit - Stone fruit n.e.c.</t>
  </si>
  <si>
    <t>Horticulture - Fruit - Stone fruit</t>
  </si>
  <si>
    <t>Horticulture - Fruit - Other orchard fruit - Custard apples</t>
  </si>
  <si>
    <t>Horticulture - Fruit - Other orchard fruit - Dates</t>
  </si>
  <si>
    <t>Horticulture - Fruit - Other orchard fruit - Jackfruit</t>
  </si>
  <si>
    <t>Horticulture - Fruit - Other orchard fruit - Guava</t>
  </si>
  <si>
    <t>Horticulture - Fruit - Other orchard fruit - Lychees</t>
  </si>
  <si>
    <t>Horticulture - Fruit - Other orchard fruit - Mangoes</t>
  </si>
  <si>
    <t>Horticulture - Fruit - Other orchard fruit - Avocados</t>
  </si>
  <si>
    <t>Horticulture - Fruit - Other orchard fruit - Carambola</t>
  </si>
  <si>
    <t>Horticulture - Fruit - Other orchard fruit - All other orchard fruit n.e.c.</t>
  </si>
  <si>
    <t>Horticulture - Fruit - Other orchard fruit</t>
  </si>
  <si>
    <t>Horticulture - Nuts - Almonds</t>
  </si>
  <si>
    <t>Horticulture - Nuts - Macadamia nuts</t>
  </si>
  <si>
    <t>Horticulture - Nuts - Pecans</t>
  </si>
  <si>
    <t>Horticulture - Nuts - Pistachios</t>
  </si>
  <si>
    <t>Horticulture - Nuts - Walnuts</t>
  </si>
  <si>
    <t>Horticulture - Nuts - Nuts n.e.c.</t>
  </si>
  <si>
    <t>Horticulture - Nuts</t>
  </si>
  <si>
    <t>Horticulture - Fruit - Berry fruit - Blackcurrants</t>
  </si>
  <si>
    <t>Horticulture - Fruit - Berry fruit - Blueberries</t>
  </si>
  <si>
    <t>Horticulture - Fruit - Berry fruit - Raspberries</t>
  </si>
  <si>
    <t>Horticulture - Fruit - Berry fruit - Strawberries</t>
  </si>
  <si>
    <t>Horticulture - Fruit - Berry fruit - Berry fruit n.e.c.</t>
  </si>
  <si>
    <t>Horticulture - Fruit - Berry fruit</t>
  </si>
  <si>
    <t>Horticulture - Fruit - Plantation fruit - Bananas</t>
  </si>
  <si>
    <t>Select ASGS NSW All Commodities in above link</t>
  </si>
  <si>
    <t>Relative significance in NSW</t>
  </si>
  <si>
    <t>2005-06 Value of total agriculture</t>
  </si>
  <si>
    <t>VALUE OF AGRICULTURAL PRODUCTION DATA - TOTAL BY LGA</t>
  </si>
  <si>
    <t>The green dots in columns E and H show the proportion of agriculture that each LGA is responsible for in the relevant year.</t>
  </si>
  <si>
    <t xml:space="preserve">The green and red dots in columns J and K show the change in that LGA's share over 5 years. </t>
  </si>
  <si>
    <t>Total NSW</t>
  </si>
  <si>
    <t>Agriculture, nfd</t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</si>
  <si>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</si>
  <si>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</si>
  <si>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</si>
  <si>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</si>
  <si>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</si>
  <si>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</si>
  <si>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</si>
  <si>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</si>
  <si>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</si>
  <si>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CommodityWebName</t>
  </si>
  <si>
    <t xml:space="preserve">Tomatoes </t>
  </si>
  <si>
    <t xml:space="preserve">Other vegetables </t>
  </si>
  <si>
    <t xml:space="preserve">Potatoes </t>
  </si>
  <si>
    <t xml:space="preserve">Cauliflowers  </t>
  </si>
  <si>
    <t>Herbs</t>
  </si>
  <si>
    <t>1001401527091060</t>
  </si>
  <si>
    <t>1001401527091100</t>
  </si>
  <si>
    <t>1001401527091120</t>
  </si>
  <si>
    <t>1001401527091140</t>
  </si>
  <si>
    <t>1001401527091160</t>
  </si>
  <si>
    <t>1001401527091220</t>
  </si>
  <si>
    <t>1001401527091240</t>
  </si>
  <si>
    <t>1001401527091260</t>
  </si>
  <si>
    <t>Hops</t>
  </si>
  <si>
    <t>Fennel (bitter)</t>
  </si>
  <si>
    <t>Pyrethrum</t>
  </si>
  <si>
    <t>Peppermint</t>
  </si>
  <si>
    <t>Globe artichokes</t>
  </si>
  <si>
    <t>Butter beans (processing and fresh market)</t>
  </si>
  <si>
    <t>Beetroot</t>
  </si>
  <si>
    <t>Brussels sprouts</t>
  </si>
  <si>
    <t>Cabbages</t>
  </si>
  <si>
    <t>Celery</t>
  </si>
  <si>
    <t>Cucumbers</t>
  </si>
  <si>
    <t>Eggplant</t>
  </si>
  <si>
    <t>Garlic</t>
  </si>
  <si>
    <t>Ginger</t>
  </si>
  <si>
    <t>Leeks</t>
  </si>
  <si>
    <t>Parsley</t>
  </si>
  <si>
    <t>Parsnips</t>
  </si>
  <si>
    <t>Radish</t>
  </si>
  <si>
    <t>Silverbeet and spinach</t>
  </si>
  <si>
    <t>Sweet potatoes</t>
  </si>
  <si>
    <t>Swedes and turnips</t>
  </si>
  <si>
    <t>Snow peas and sugarsnap peas</t>
  </si>
  <si>
    <t>Spring onions, shallots and bunching onions</t>
  </si>
  <si>
    <t>Zucchini and button squash</t>
  </si>
  <si>
    <t>Rambutan</t>
  </si>
  <si>
    <t>Asian vegetables</t>
  </si>
  <si>
    <t>Melons - honeydews</t>
  </si>
  <si>
    <t>Melonsrock and cantaloupe</t>
  </si>
  <si>
    <t>Melonswatermelons</t>
  </si>
  <si>
    <t>Horticulture - Fruit - Citrus fruit - Lemons and Limes (2006)</t>
  </si>
  <si>
    <t>Tobacco</t>
  </si>
  <si>
    <t>Other livestock slaughtered</t>
  </si>
  <si>
    <t>Commodity Code Information</t>
  </si>
  <si>
    <t>Short Name</t>
  </si>
  <si>
    <t>No</t>
  </si>
  <si>
    <t>Yes</t>
  </si>
  <si>
    <t>2006 Code</t>
  </si>
  <si>
    <t>Required</t>
  </si>
  <si>
    <t>100000000</t>
  </si>
  <si>
    <t>141501758</t>
  </si>
  <si>
    <t>141505358</t>
  </si>
  <si>
    <t>141500858</t>
  </si>
  <si>
    <t>141508558</t>
  </si>
  <si>
    <t>141504158</t>
  </si>
  <si>
    <t>141508858</t>
  </si>
  <si>
    <t>141500158</t>
  </si>
  <si>
    <t>141510358</t>
  </si>
  <si>
    <t>160000000</t>
  </si>
  <si>
    <t>160000010</t>
  </si>
  <si>
    <t>161900958</t>
  </si>
  <si>
    <t>161901458</t>
  </si>
  <si>
    <t>161903958</t>
  </si>
  <si>
    <t>161801758</t>
  </si>
  <si>
    <t>161803258</t>
  </si>
  <si>
    <t>161806558</t>
  </si>
  <si>
    <t>161808158</t>
  </si>
  <si>
    <t>160000020</t>
  </si>
  <si>
    <t>161900358</t>
  </si>
  <si>
    <t>161800958</t>
  </si>
  <si>
    <t>161809158</t>
  </si>
  <si>
    <t>161905258</t>
  </si>
  <si>
    <t>161907658</t>
  </si>
  <si>
    <t>161807058</t>
  </si>
  <si>
    <t>161901558</t>
  </si>
  <si>
    <t>160000030</t>
  </si>
  <si>
    <t>161903158</t>
  </si>
  <si>
    <t>161902158</t>
  </si>
  <si>
    <t>161902358</t>
  </si>
  <si>
    <t>161904858</t>
  </si>
  <si>
    <t>161907258</t>
  </si>
  <si>
    <t>161910358</t>
  </si>
  <si>
    <t>180000000</t>
  </si>
  <si>
    <t>181908558</t>
  </si>
  <si>
    <t>180000010</t>
  </si>
  <si>
    <t>181918158</t>
  </si>
  <si>
    <t>181919158</t>
  </si>
  <si>
    <t>181919258</t>
  </si>
  <si>
    <t>180000020</t>
  </si>
  <si>
    <t>181918358</t>
  </si>
  <si>
    <t>181919358</t>
  </si>
  <si>
    <t>181919458</t>
  </si>
  <si>
    <t>123308058</t>
  </si>
  <si>
    <t>123308158</t>
  </si>
  <si>
    <t>123308558</t>
  </si>
  <si>
    <t>303410051</t>
  </si>
  <si>
    <t>424200758</t>
  </si>
  <si>
    <t>424201058</t>
  </si>
  <si>
    <t>420000010</t>
  </si>
  <si>
    <t>424201158</t>
  </si>
  <si>
    <t>424201358</t>
  </si>
  <si>
    <t>424201258</t>
  </si>
  <si>
    <t>424201458</t>
  </si>
  <si>
    <t>424201658</t>
  </si>
  <si>
    <t>560000000</t>
  </si>
  <si>
    <t>565110052</t>
  </si>
  <si>
    <t>564802258</t>
  </si>
  <si>
    <t>564802458</t>
  </si>
  <si>
    <t>464202258</t>
  </si>
  <si>
    <t>464202658</t>
  </si>
  <si>
    <t>464203458</t>
  </si>
  <si>
    <t>480000000</t>
  </si>
  <si>
    <t>484203958</t>
  </si>
  <si>
    <t>484204358</t>
  </si>
  <si>
    <t>484205558</t>
  </si>
  <si>
    <t>484205758</t>
  </si>
  <si>
    <t>484206258</t>
  </si>
  <si>
    <t>484206858</t>
  </si>
  <si>
    <t>484207358</t>
  </si>
  <si>
    <t>500000000</t>
  </si>
  <si>
    <t>504204158</t>
  </si>
  <si>
    <t>504204258</t>
  </si>
  <si>
    <t>504204558</t>
  </si>
  <si>
    <t>504204658</t>
  </si>
  <si>
    <t>504204758</t>
  </si>
  <si>
    <t>504204958</t>
  </si>
  <si>
    <t>504205058</t>
  </si>
  <si>
    <t>504205358</t>
  </si>
  <si>
    <t>520000000</t>
  </si>
  <si>
    <t>524300458</t>
  </si>
  <si>
    <t>524300958</t>
  </si>
  <si>
    <t>524301958</t>
  </si>
  <si>
    <t>524302258</t>
  </si>
  <si>
    <t>524302558</t>
  </si>
  <si>
    <t>540000000</t>
  </si>
  <si>
    <t>544304658</t>
  </si>
  <si>
    <t>544305058</t>
  </si>
  <si>
    <t>544305458</t>
  </si>
  <si>
    <t>544305758</t>
  </si>
  <si>
    <t>544306058</t>
  </si>
  <si>
    <t>544307058</t>
  </si>
  <si>
    <t>604218158</t>
  </si>
  <si>
    <t>604219058</t>
  </si>
  <si>
    <t>604219358</t>
  </si>
  <si>
    <t>604219558</t>
  </si>
  <si>
    <t>604219258</t>
  </si>
  <si>
    <t>604209758</t>
  </si>
  <si>
    <t>706300458</t>
  </si>
  <si>
    <t>709200159</t>
  </si>
  <si>
    <t>729200258</t>
  </si>
  <si>
    <t>740000000</t>
  </si>
  <si>
    <t>749200348</t>
  </si>
  <si>
    <t>760000000</t>
  </si>
  <si>
    <t>767200010</t>
  </si>
  <si>
    <t>780000000</t>
  </si>
  <si>
    <t>789100258</t>
  </si>
  <si>
    <t>789100158</t>
  </si>
  <si>
    <t>789100458</t>
  </si>
  <si>
    <t>789100358</t>
  </si>
  <si>
    <t>789100658</t>
  </si>
  <si>
    <t>100123308058</t>
  </si>
  <si>
    <t>105123308058</t>
  </si>
  <si>
    <t>110123308058</t>
  </si>
  <si>
    <t>115123308058</t>
  </si>
  <si>
    <t>120123308058</t>
  </si>
  <si>
    <t>125123308058</t>
  </si>
  <si>
    <t>130123308058</t>
  </si>
  <si>
    <t>135123308058</t>
  </si>
  <si>
    <t>140123308058</t>
  </si>
  <si>
    <t>145123308058</t>
  </si>
  <si>
    <t>150123308058</t>
  </si>
  <si>
    <t>155123308058</t>
  </si>
  <si>
    <t>160123308058</t>
  </si>
  <si>
    <t>100123308158</t>
  </si>
  <si>
    <t>105123308158</t>
  </si>
  <si>
    <t>110123308158</t>
  </si>
  <si>
    <t>115123308158</t>
  </si>
  <si>
    <t>120123308158</t>
  </si>
  <si>
    <t>125123308158</t>
  </si>
  <si>
    <t>130123308158</t>
  </si>
  <si>
    <t>135123308158</t>
  </si>
  <si>
    <t>140123308158</t>
  </si>
  <si>
    <t>145123308158</t>
  </si>
  <si>
    <t>150123308158</t>
  </si>
  <si>
    <t>155123308158</t>
  </si>
  <si>
    <t>160123308158</t>
  </si>
  <si>
    <t>100123308558</t>
  </si>
  <si>
    <t>110484203958</t>
  </si>
  <si>
    <t>115484203958</t>
  </si>
  <si>
    <t>120484203958</t>
  </si>
  <si>
    <t>125484203958</t>
  </si>
  <si>
    <t>130484203958</t>
  </si>
  <si>
    <t>135484203958</t>
  </si>
  <si>
    <t>140484203958</t>
  </si>
  <si>
    <t>145484203958</t>
  </si>
  <si>
    <t>150484203958</t>
  </si>
  <si>
    <t>155484203958</t>
  </si>
  <si>
    <t>160484203958</t>
  </si>
  <si>
    <t>100484204358</t>
  </si>
  <si>
    <t>105484204358</t>
  </si>
  <si>
    <t>110484204358</t>
  </si>
  <si>
    <t>115484204358</t>
  </si>
  <si>
    <t>120484204358</t>
  </si>
  <si>
    <t>125484204358</t>
  </si>
  <si>
    <t>130484204358</t>
  </si>
  <si>
    <t>135484204358</t>
  </si>
  <si>
    <t>140484204358</t>
  </si>
  <si>
    <t>145484204358</t>
  </si>
  <si>
    <t>150484204358</t>
  </si>
  <si>
    <t>155484204358</t>
  </si>
  <si>
    <t>100484205558</t>
  </si>
  <si>
    <t>105484205558</t>
  </si>
  <si>
    <t>110484205558</t>
  </si>
  <si>
    <t>115484205558</t>
  </si>
  <si>
    <t>120484205558</t>
  </si>
  <si>
    <t>125484205558</t>
  </si>
  <si>
    <t>130484205558</t>
  </si>
  <si>
    <t>135484205558</t>
  </si>
  <si>
    <t>140484205558</t>
  </si>
  <si>
    <t>145484205558</t>
  </si>
  <si>
    <t>150484205558</t>
  </si>
  <si>
    <t>155484205558</t>
  </si>
  <si>
    <t>160484205558</t>
  </si>
  <si>
    <t>100484205758</t>
  </si>
  <si>
    <t>105484205758</t>
  </si>
  <si>
    <t>110484205758</t>
  </si>
  <si>
    <t>115484205758</t>
  </si>
  <si>
    <t>120484205758</t>
  </si>
  <si>
    <t>125484205758</t>
  </si>
  <si>
    <t>130484205758</t>
  </si>
  <si>
    <t>135484205758</t>
  </si>
  <si>
    <t>140484205758</t>
  </si>
  <si>
    <t>145484205758</t>
  </si>
  <si>
    <t>150484205758</t>
  </si>
  <si>
    <t>155484205758</t>
  </si>
  <si>
    <t>100484206258</t>
  </si>
  <si>
    <t>105484206258</t>
  </si>
  <si>
    <t>110484206258</t>
  </si>
  <si>
    <t>115484206258</t>
  </si>
  <si>
    <t>120484206258</t>
  </si>
  <si>
    <t>125484206258</t>
  </si>
  <si>
    <t>130484206258</t>
  </si>
  <si>
    <t>135484206258</t>
  </si>
  <si>
    <t>140484206258</t>
  </si>
  <si>
    <t>145484206258</t>
  </si>
  <si>
    <t>150484206258</t>
  </si>
  <si>
    <t>155484206258</t>
  </si>
  <si>
    <t>100484206858</t>
  </si>
  <si>
    <t>105484206858</t>
  </si>
  <si>
    <t>110484206858</t>
  </si>
  <si>
    <t>115484206858</t>
  </si>
  <si>
    <t>120484206858</t>
  </si>
  <si>
    <t>125484206858</t>
  </si>
  <si>
    <t>130484206858</t>
  </si>
  <si>
    <t>135484206858</t>
  </si>
  <si>
    <t>140484206858</t>
  </si>
  <si>
    <t>145484206858</t>
  </si>
  <si>
    <t>150484206858</t>
  </si>
  <si>
    <t>155484206858</t>
  </si>
  <si>
    <t>160484206858</t>
  </si>
  <si>
    <t>100484207358</t>
  </si>
  <si>
    <t>105484207358</t>
  </si>
  <si>
    <t>110484207358</t>
  </si>
  <si>
    <t>115484207358</t>
  </si>
  <si>
    <t>120484207358</t>
  </si>
  <si>
    <t>125484207358</t>
  </si>
  <si>
    <t>130484207358</t>
  </si>
  <si>
    <t>135484207358</t>
  </si>
  <si>
    <t>140484207358</t>
  </si>
  <si>
    <t>145484207358</t>
  </si>
  <si>
    <t>150484207358</t>
  </si>
  <si>
    <t>155484207358</t>
  </si>
  <si>
    <t>160484207358</t>
  </si>
  <si>
    <t>100504204158</t>
  </si>
  <si>
    <t>105504204158</t>
  </si>
  <si>
    <t>110504204158</t>
  </si>
  <si>
    <t>115504204158</t>
  </si>
  <si>
    <t>120504204158</t>
  </si>
  <si>
    <t>125504204158</t>
  </si>
  <si>
    <t>130504204158</t>
  </si>
  <si>
    <t>140504204158</t>
  </si>
  <si>
    <t>150504204158</t>
  </si>
  <si>
    <t>155504204158</t>
  </si>
  <si>
    <t>100504204258</t>
  </si>
  <si>
    <t>110504204258</t>
  </si>
  <si>
    <t>120504204258</t>
  </si>
  <si>
    <t>100504204558</t>
  </si>
  <si>
    <t>120504204558</t>
  </si>
  <si>
    <t>125504204558</t>
  </si>
  <si>
    <t>130504204558</t>
  </si>
  <si>
    <t>100504204658</t>
  </si>
  <si>
    <t>130504204658</t>
  </si>
  <si>
    <t>100504204758</t>
  </si>
  <si>
    <t>120504204758</t>
  </si>
  <si>
    <t>125504204758</t>
  </si>
  <si>
    <t>100504204958</t>
  </si>
  <si>
    <t>105504204958</t>
  </si>
  <si>
    <t>110504204958</t>
  </si>
  <si>
    <t>120504204958</t>
  </si>
  <si>
    <t>125504204958</t>
  </si>
  <si>
    <t>155504204958</t>
  </si>
  <si>
    <t>100504205058</t>
  </si>
  <si>
    <t>120504205058</t>
  </si>
  <si>
    <t>125504205058</t>
  </si>
  <si>
    <t>130504205058</t>
  </si>
  <si>
    <t>100504205358</t>
  </si>
  <si>
    <t>105504205358</t>
  </si>
  <si>
    <t>110504205358</t>
  </si>
  <si>
    <t>115504205358</t>
  </si>
  <si>
    <t>120504205358</t>
  </si>
  <si>
    <t>125504205358</t>
  </si>
  <si>
    <t>130504205358</t>
  </si>
  <si>
    <t>135504205358</t>
  </si>
  <si>
    <t>140504205358</t>
  </si>
  <si>
    <t>155504205358</t>
  </si>
  <si>
    <t>100524300458</t>
  </si>
  <si>
    <t>130524300458</t>
  </si>
  <si>
    <t>140524300458</t>
  </si>
  <si>
    <t>145524300458</t>
  </si>
  <si>
    <t>100524300958</t>
  </si>
  <si>
    <t>105524300958</t>
  </si>
  <si>
    <t>110524300958</t>
  </si>
  <si>
    <t>115524300958</t>
  </si>
  <si>
    <t>120524300958</t>
  </si>
  <si>
    <t>125524300958</t>
  </si>
  <si>
    <t>130524300958</t>
  </si>
  <si>
    <t>140524300958</t>
  </si>
  <si>
    <t>145524300958</t>
  </si>
  <si>
    <t>150524300958</t>
  </si>
  <si>
    <t>155524300958</t>
  </si>
  <si>
    <t>100524301958</t>
  </si>
  <si>
    <t>105524301958</t>
  </si>
  <si>
    <t>110524301958</t>
  </si>
  <si>
    <t>115524301958</t>
  </si>
  <si>
    <t>120524301958</t>
  </si>
  <si>
    <t>125524301958</t>
  </si>
  <si>
    <t>130524301958</t>
  </si>
  <si>
    <t>140524301958</t>
  </si>
  <si>
    <t>145524301958</t>
  </si>
  <si>
    <t>150524301958</t>
  </si>
  <si>
    <t>100524302258</t>
  </si>
  <si>
    <t>105524302258</t>
  </si>
  <si>
    <t>110524302258</t>
  </si>
  <si>
    <t>115524302258</t>
  </si>
  <si>
    <t>120524302258</t>
  </si>
  <si>
    <t>125524302258</t>
  </si>
  <si>
    <t>130524302258</t>
  </si>
  <si>
    <t>140524302258</t>
  </si>
  <si>
    <t>145524302258</t>
  </si>
  <si>
    <t>150524302258</t>
  </si>
  <si>
    <t>155524302258</t>
  </si>
  <si>
    <t>160524302258</t>
  </si>
  <si>
    <t>100524302558</t>
  </si>
  <si>
    <t>105524302558</t>
  </si>
  <si>
    <t>115524302558</t>
  </si>
  <si>
    <t>120524302558</t>
  </si>
  <si>
    <t>125524302558</t>
  </si>
  <si>
    <t>130524302558</t>
  </si>
  <si>
    <t>140524302558</t>
  </si>
  <si>
    <t>145524302558</t>
  </si>
  <si>
    <t>100544304658</t>
  </si>
  <si>
    <t>110544304658</t>
  </si>
  <si>
    <t>120544304658</t>
  </si>
  <si>
    <t>125544304658</t>
  </si>
  <si>
    <t>130544304658</t>
  </si>
  <si>
    <t>150544304658</t>
  </si>
  <si>
    <t>100544305058</t>
  </si>
  <si>
    <t>105544305058</t>
  </si>
  <si>
    <t>115544305058</t>
  </si>
  <si>
    <t>120544305058</t>
  </si>
  <si>
    <t>125544305058</t>
  </si>
  <si>
    <t>130544305058</t>
  </si>
  <si>
    <t>145544305058</t>
  </si>
  <si>
    <t>100544305458</t>
  </si>
  <si>
    <t>105544305458</t>
  </si>
  <si>
    <t>120544305458</t>
  </si>
  <si>
    <t>125544305458</t>
  </si>
  <si>
    <t>100544305758</t>
  </si>
  <si>
    <t>120544305758</t>
  </si>
  <si>
    <t>125544305758</t>
  </si>
  <si>
    <t>100544306058</t>
  </si>
  <si>
    <t>120544306058</t>
  </si>
  <si>
    <t>100544307058</t>
  </si>
  <si>
    <t>105544307058</t>
  </si>
  <si>
    <t>110544307058</t>
  </si>
  <si>
    <t>120544307058</t>
  </si>
  <si>
    <t>125544307058</t>
  </si>
  <si>
    <t>130544307058</t>
  </si>
  <si>
    <t>135544307058</t>
  </si>
  <si>
    <t>140544307058</t>
  </si>
  <si>
    <t>145544307058</t>
  </si>
  <si>
    <t>150544307058</t>
  </si>
  <si>
    <t>155544307058</t>
  </si>
  <si>
    <t>160544307058</t>
  </si>
  <si>
    <t>100564802258</t>
  </si>
  <si>
    <t>105564802258</t>
  </si>
  <si>
    <t>110564802258</t>
  </si>
  <si>
    <t>115564802258</t>
  </si>
  <si>
    <t>120564802258</t>
  </si>
  <si>
    <t>125564802258</t>
  </si>
  <si>
    <t>130564802258</t>
  </si>
  <si>
    <t>135564802258</t>
  </si>
  <si>
    <t>140564802258</t>
  </si>
  <si>
    <t>145564802258</t>
  </si>
  <si>
    <t>150564802258</t>
  </si>
  <si>
    <t>155564802258</t>
  </si>
  <si>
    <t>160564802258</t>
  </si>
  <si>
    <t>100564802458</t>
  </si>
  <si>
    <t>110564802458</t>
  </si>
  <si>
    <t>115564802458</t>
  </si>
  <si>
    <t>130564802458</t>
  </si>
  <si>
    <t>135564802458</t>
  </si>
  <si>
    <t>140564802458</t>
  </si>
  <si>
    <t>145564802458</t>
  </si>
  <si>
    <t>135141508558</t>
  </si>
  <si>
    <t>140141508558</t>
  </si>
  <si>
    <t>145141508558</t>
  </si>
  <si>
    <t>150141508558</t>
  </si>
  <si>
    <t>155141508558</t>
  </si>
  <si>
    <t>100141508858</t>
  </si>
  <si>
    <t>110141508858</t>
  </si>
  <si>
    <t>115141508858</t>
  </si>
  <si>
    <t>120141508858</t>
  </si>
  <si>
    <t>125141508858</t>
  </si>
  <si>
    <t>130141508858</t>
  </si>
  <si>
    <t>135141508858</t>
  </si>
  <si>
    <t>140141508858</t>
  </si>
  <si>
    <t>145141508858</t>
  </si>
  <si>
    <t>150141508858</t>
  </si>
  <si>
    <t>155141508858</t>
  </si>
  <si>
    <t>160141508858</t>
  </si>
  <si>
    <t>100141510358</t>
  </si>
  <si>
    <t>105141510358</t>
  </si>
  <si>
    <t>110141510358</t>
  </si>
  <si>
    <t>115141510358</t>
  </si>
  <si>
    <t>120141510358</t>
  </si>
  <si>
    <t>125141510358</t>
  </si>
  <si>
    <t>130141510358</t>
  </si>
  <si>
    <t>135141510358</t>
  </si>
  <si>
    <t>140141510358</t>
  </si>
  <si>
    <t>145141510358</t>
  </si>
  <si>
    <t>150141510358</t>
  </si>
  <si>
    <t>155141510358</t>
  </si>
  <si>
    <t>160141510358</t>
  </si>
  <si>
    <t>100161800958</t>
  </si>
  <si>
    <t>105161800958</t>
  </si>
  <si>
    <t>110161800958</t>
  </si>
  <si>
    <t>115161800958</t>
  </si>
  <si>
    <t>120161800958</t>
  </si>
  <si>
    <t>125161800958</t>
  </si>
  <si>
    <t>130161800958</t>
  </si>
  <si>
    <t>135161800958</t>
  </si>
  <si>
    <t>140161800958</t>
  </si>
  <si>
    <t>145161800958</t>
  </si>
  <si>
    <t>150161800958</t>
  </si>
  <si>
    <t>155161800958</t>
  </si>
  <si>
    <t>100161801758</t>
  </si>
  <si>
    <t>105161801758</t>
  </si>
  <si>
    <t>110161801758</t>
  </si>
  <si>
    <t>120161801758</t>
  </si>
  <si>
    <t>125161801758</t>
  </si>
  <si>
    <t>130161801758</t>
  </si>
  <si>
    <t>135161801758</t>
  </si>
  <si>
    <t>140161801758</t>
  </si>
  <si>
    <t>150161801758</t>
  </si>
  <si>
    <t>155161801758</t>
  </si>
  <si>
    <t>100161803258</t>
  </si>
  <si>
    <t>105161803258</t>
  </si>
  <si>
    <t>110161803258</t>
  </si>
  <si>
    <t>130161803258</t>
  </si>
  <si>
    <t>135161803258</t>
  </si>
  <si>
    <t>140161803258</t>
  </si>
  <si>
    <t>145161803258</t>
  </si>
  <si>
    <t>150161803258</t>
  </si>
  <si>
    <t>155161803258</t>
  </si>
  <si>
    <t>160161803258</t>
  </si>
  <si>
    <t>100161806558</t>
  </si>
  <si>
    <t>115161806558</t>
  </si>
  <si>
    <t>140161806558</t>
  </si>
  <si>
    <t>145161806558</t>
  </si>
  <si>
    <t>150161806558</t>
  </si>
  <si>
    <t>160161806558</t>
  </si>
  <si>
    <t>100161807058</t>
  </si>
  <si>
    <t>110161807058</t>
  </si>
  <si>
    <t>115161807058</t>
  </si>
  <si>
    <t>120161807058</t>
  </si>
  <si>
    <t>125161807058</t>
  </si>
  <si>
    <t>130161807058</t>
  </si>
  <si>
    <t>135161807058</t>
  </si>
  <si>
    <t>140161807058</t>
  </si>
  <si>
    <t>145161807058</t>
  </si>
  <si>
    <t>150161807058</t>
  </si>
  <si>
    <t>155161807058</t>
  </si>
  <si>
    <t>160161807058</t>
  </si>
  <si>
    <t>100161808158</t>
  </si>
  <si>
    <t>125161808158</t>
  </si>
  <si>
    <t>130161808158</t>
  </si>
  <si>
    <t>135161808158</t>
  </si>
  <si>
    <t>150161808158</t>
  </si>
  <si>
    <t>100161809158</t>
  </si>
  <si>
    <t>105161809158</t>
  </si>
  <si>
    <t>110161809158</t>
  </si>
  <si>
    <t>130161809158</t>
  </si>
  <si>
    <t>135161809158</t>
  </si>
  <si>
    <t>100729200258</t>
  </si>
  <si>
    <t>105729200258</t>
  </si>
  <si>
    <t>110729200258</t>
  </si>
  <si>
    <t>115729200258</t>
  </si>
  <si>
    <t>120729200258</t>
  </si>
  <si>
    <t>125729200258</t>
  </si>
  <si>
    <t>130729200258</t>
  </si>
  <si>
    <t>135729200258</t>
  </si>
  <si>
    <t>140729200258</t>
  </si>
  <si>
    <t>145729200258</t>
  </si>
  <si>
    <t>150729200258</t>
  </si>
  <si>
    <t>155729200258</t>
  </si>
  <si>
    <t>160729200258</t>
  </si>
  <si>
    <t>100749200348</t>
  </si>
  <si>
    <t>105749200348</t>
  </si>
  <si>
    <t>110749200348</t>
  </si>
  <si>
    <t>115749200348</t>
  </si>
  <si>
    <t>120749200348</t>
  </si>
  <si>
    <t>125749200348</t>
  </si>
  <si>
    <t>130749200348</t>
  </si>
  <si>
    <t>135749200348</t>
  </si>
  <si>
    <t>140749200348</t>
  </si>
  <si>
    <t>145749200348</t>
  </si>
  <si>
    <t>150749200348</t>
  </si>
  <si>
    <t>155749200348</t>
  </si>
  <si>
    <t>160749200348</t>
  </si>
  <si>
    <t>100767200010</t>
  </si>
  <si>
    <t>105767200010</t>
  </si>
  <si>
    <t>110767200010</t>
  </si>
  <si>
    <t>115767200010</t>
  </si>
  <si>
    <t>120767200010</t>
  </si>
  <si>
    <t>125767200010</t>
  </si>
  <si>
    <t>130767200010</t>
  </si>
  <si>
    <t>135767200010</t>
  </si>
  <si>
    <t>140767200010</t>
  </si>
  <si>
    <t>145767200010</t>
  </si>
  <si>
    <t>150767200010</t>
  </si>
  <si>
    <t>155767200010</t>
  </si>
  <si>
    <t>160767200010</t>
  </si>
  <si>
    <t>100789100158</t>
  </si>
  <si>
    <t>105789100158</t>
  </si>
  <si>
    <t>110789100158</t>
  </si>
  <si>
    <t>115789100158</t>
  </si>
  <si>
    <t>120789100158</t>
  </si>
  <si>
    <t>125789100158</t>
  </si>
  <si>
    <t>130789100158</t>
  </si>
  <si>
    <t>135789100158</t>
  </si>
  <si>
    <t>140789100158</t>
  </si>
  <si>
    <t>145789100158</t>
  </si>
  <si>
    <t>150789100158</t>
  </si>
  <si>
    <t>155789100158</t>
  </si>
  <si>
    <t>160789100158</t>
  </si>
  <si>
    <t>100789100258</t>
  </si>
  <si>
    <t>105789100258</t>
  </si>
  <si>
    <t>110789100258</t>
  </si>
  <si>
    <t>115789100258</t>
  </si>
  <si>
    <t>120789100258</t>
  </si>
  <si>
    <t>125789100258</t>
  </si>
  <si>
    <t>130789100258</t>
  </si>
  <si>
    <t>135789100258</t>
  </si>
  <si>
    <t>140789100258</t>
  </si>
  <si>
    <t>145789100258</t>
  </si>
  <si>
    <t>150789100258</t>
  </si>
  <si>
    <t>155789100258</t>
  </si>
  <si>
    <t>160789100258</t>
  </si>
  <si>
    <t>100789100358</t>
  </si>
  <si>
    <t>105789100358</t>
  </si>
  <si>
    <t>110789100358</t>
  </si>
  <si>
    <t>115789100358</t>
  </si>
  <si>
    <t>120789100358</t>
  </si>
  <si>
    <t>125789100358</t>
  </si>
  <si>
    <t>130789100358</t>
  </si>
  <si>
    <t>135789100358</t>
  </si>
  <si>
    <t>140789100358</t>
  </si>
  <si>
    <t>145789100358</t>
  </si>
  <si>
    <t>150789100358</t>
  </si>
  <si>
    <t>155789100358</t>
  </si>
  <si>
    <t>160789100358</t>
  </si>
  <si>
    <t>100789100458</t>
  </si>
  <si>
    <t>105789100458</t>
  </si>
  <si>
    <t>110789100458</t>
  </si>
  <si>
    <t>115789100458</t>
  </si>
  <si>
    <t>120789100458</t>
  </si>
  <si>
    <t>125789100458</t>
  </si>
  <si>
    <t>130789100458</t>
  </si>
  <si>
    <t>135789100458</t>
  </si>
  <si>
    <t>140789100458</t>
  </si>
  <si>
    <t>145789100458</t>
  </si>
  <si>
    <t>150789100458</t>
  </si>
  <si>
    <t>155789100458</t>
  </si>
  <si>
    <t>160789100458</t>
  </si>
  <si>
    <t>100789100658</t>
  </si>
  <si>
    <t>105789100658</t>
  </si>
  <si>
    <t>110789100658</t>
  </si>
  <si>
    <t>115789100658</t>
  </si>
  <si>
    <t>120789100658</t>
  </si>
  <si>
    <t>125789100658</t>
  </si>
  <si>
    <t>130789100658</t>
  </si>
  <si>
    <t>135789100658</t>
  </si>
  <si>
    <t>140789100658</t>
  </si>
  <si>
    <t>145789100658</t>
  </si>
  <si>
    <t>150789100658</t>
  </si>
  <si>
    <t>155789100658</t>
  </si>
  <si>
    <t>160789100658</t>
  </si>
  <si>
    <t>1001000000091160</t>
  </si>
  <si>
    <t>1001050000091160</t>
  </si>
  <si>
    <t>1001051015000000</t>
  </si>
  <si>
    <t>1001000000091000</t>
  </si>
  <si>
    <t>1001050000091000</t>
  </si>
  <si>
    <t>1001051020000000</t>
  </si>
  <si>
    <t>1001000000091010</t>
  </si>
  <si>
    <t>1001050000091010</t>
  </si>
  <si>
    <t>1001000000091140</t>
  </si>
  <si>
    <t>1001050000091140</t>
  </si>
  <si>
    <t>1001000000091180</t>
  </si>
  <si>
    <t>1001050000091180</t>
  </si>
  <si>
    <t>1001000000091190</t>
  </si>
  <si>
    <t>1001050000091190</t>
  </si>
  <si>
    <t>1001000000091200</t>
  </si>
  <si>
    <t>1001050000091200</t>
  </si>
  <si>
    <t>1001051035000000</t>
  </si>
  <si>
    <t>1001000000091260</t>
  </si>
  <si>
    <t>1001050000091260</t>
  </si>
  <si>
    <t>1001051050000000</t>
  </si>
  <si>
    <t>1001000000091020</t>
  </si>
  <si>
    <t>1001050000091020</t>
  </si>
  <si>
    <t>1001000000091040</t>
  </si>
  <si>
    <t>1001050000091040</t>
  </si>
  <si>
    <t>1001351295091010</t>
  </si>
  <si>
    <t>1001351295091020</t>
  </si>
  <si>
    <t>1001351295091040</t>
  </si>
  <si>
    <t>1001351295091060</t>
  </si>
  <si>
    <t>1001351295091080</t>
  </si>
  <si>
    <t>1001351295091100</t>
  </si>
  <si>
    <t>1001351295091140</t>
  </si>
  <si>
    <t>1001351295091160</t>
  </si>
  <si>
    <t>1001351295091180</t>
  </si>
  <si>
    <t>1001351295091190</t>
  </si>
  <si>
    <t>1001351295091200</t>
  </si>
  <si>
    <t>1001351295091220</t>
  </si>
  <si>
    <t>1001351295091240</t>
  </si>
  <si>
    <t>1001351295091260</t>
  </si>
  <si>
    <t>1001351527091000</t>
  </si>
  <si>
    <t>1001351527091010</t>
  </si>
  <si>
    <t>1001351527091020</t>
  </si>
  <si>
    <t>1001351527091040</t>
  </si>
  <si>
    <t>1001351527091060</t>
  </si>
  <si>
    <t>1001351527091100</t>
  </si>
  <si>
    <t>1001351527091120</t>
  </si>
  <si>
    <t>1001351527091140</t>
  </si>
  <si>
    <t>1001351527091160</t>
  </si>
  <si>
    <t>1001351527091180</t>
  </si>
  <si>
    <t>1001351527091190</t>
  </si>
  <si>
    <t>1001351527091200</t>
  </si>
  <si>
    <t>1001351527091220</t>
  </si>
  <si>
    <t>1001351527091240</t>
  </si>
  <si>
    <t>1001351527091260</t>
  </si>
  <si>
    <t>1001351585091000</t>
  </si>
  <si>
    <t>1001351585091010</t>
  </si>
  <si>
    <t>1001351585091020</t>
  </si>
  <si>
    <t>1001351585091040</t>
  </si>
  <si>
    <t>1001351585091060</t>
  </si>
  <si>
    <t>1001351585091100</t>
  </si>
  <si>
    <t>1001351585091120</t>
  </si>
  <si>
    <t>1001351585091140</t>
  </si>
  <si>
    <t>1001351585091160</t>
  </si>
  <si>
    <t>1001351585091180</t>
  </si>
  <si>
    <t>1001351585091190</t>
  </si>
  <si>
    <t>1001351585091200</t>
  </si>
  <si>
    <t>1001351585091220</t>
  </si>
  <si>
    <t>1001351585091240</t>
  </si>
  <si>
    <t>1001351585091260</t>
  </si>
  <si>
    <t>1001351790091000</t>
  </si>
  <si>
    <t>1001351790091010</t>
  </si>
  <si>
    <t>1001351790091020</t>
  </si>
  <si>
    <t>1001351790091040</t>
  </si>
  <si>
    <t>1001351790091120</t>
  </si>
  <si>
    <t>1001351790091140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</si>
</sst>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&quot;$&quot;* #,##0_-;\-&quot;$&quot;* #,##0_-;_-&quot;$&quot;* &quot;-&quot;??_-;_-@_-"/>
    <numFmt numFmtId="166" formatCode="_-* #,##0_-;\-* #,##0_-;_-* &quot;-&quot;??_-;_-@_-"/>
    <numFmt numFmtId="167" formatCode="0.0%"/>
    <numFmt numFmtId="168" formatCode="#,##0_ ;\-#,##0\ "/>
    <numFmt numFmtId="169" formatCode="[$$-C09]#,##0.00;[Red]&quot;-&quot;[$$-C09]#,##0.00"/>
    <numFmt numFmtId="170" formatCode="m/d/yy"/>
  </numFmts>
  <fonts count="8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63"/>
      <name val="Calibri"/>
      <family val="2"/>
    </font>
    <font>
      <i/>
      <sz val="9"/>
      <color indexed="8"/>
      <name val="Calibri"/>
      <family val="2"/>
    </font>
    <font>
      <b/>
      <i/>
      <sz val="11"/>
      <color indexed="8"/>
      <name val="Calibri"/>
      <family val="2"/>
    </font>
    <font>
      <b/>
      <sz val="14"/>
      <color indexed="57"/>
      <name val="Calibri"/>
      <family val="2"/>
    </font>
    <font>
      <sz val="10"/>
      <color indexed="9"/>
      <name val="Calibri"/>
      <family val="2"/>
    </font>
    <font>
      <sz val="10"/>
      <color indexed="17"/>
      <name val="Calibri"/>
      <family val="2"/>
    </font>
    <font>
      <b/>
      <sz val="10"/>
      <color indexed="60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b/>
      <sz val="9"/>
      <color indexed="8"/>
      <name val="Calibri"/>
      <family val="2"/>
    </font>
    <font>
      <sz val="8"/>
      <name val="Calibri"/>
      <family val="2"/>
    </font>
    <font>
      <sz val="11"/>
      <color indexed="17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b/>
      <sz val="14"/>
      <color indexed="9"/>
      <name val="Calibri"/>
      <family val="2"/>
    </font>
    <font>
      <sz val="12"/>
      <color indexed="9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6"/>
      <color indexed="53"/>
      <name val="Calibri"/>
      <family val="2"/>
    </font>
    <font>
      <sz val="10"/>
      <color indexed="8"/>
      <name val="Arial"/>
      <family val="2"/>
    </font>
    <font>
      <sz val="12"/>
      <color indexed="12"/>
      <name val="Times New Roman"/>
      <family val="1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orbel"/>
      <family val="2"/>
    </font>
    <font>
      <sz val="10"/>
      <color indexed="9"/>
      <name val="Corbel"/>
      <family val="2"/>
    </font>
    <font>
      <sz val="10"/>
      <color indexed="20"/>
      <name val="Corbel"/>
      <family val="2"/>
    </font>
    <font>
      <b/>
      <sz val="10"/>
      <color indexed="52"/>
      <name val="Corbel"/>
      <family val="2"/>
    </font>
    <font>
      <b/>
      <sz val="10"/>
      <color indexed="9"/>
      <name val="Corbel"/>
      <family val="2"/>
    </font>
    <font>
      <i/>
      <sz val="10"/>
      <color indexed="23"/>
      <name val="Corbel"/>
      <family val="2"/>
    </font>
    <font>
      <sz val="10"/>
      <color indexed="17"/>
      <name val="Corbel"/>
      <family val="2"/>
    </font>
    <font>
      <b/>
      <sz val="15"/>
      <color indexed="54"/>
      <name val="Corbel"/>
      <family val="2"/>
    </font>
    <font>
      <b/>
      <sz val="13"/>
      <color indexed="54"/>
      <name val="Corbel"/>
      <family val="2"/>
    </font>
    <font>
      <b/>
      <sz val="11"/>
      <color indexed="54"/>
      <name val="Corbel"/>
      <family val="2"/>
    </font>
    <font>
      <sz val="10"/>
      <color indexed="62"/>
      <name val="Corbel"/>
      <family val="2"/>
    </font>
    <font>
      <sz val="10"/>
      <color indexed="52"/>
      <name val="Corbel"/>
      <family val="2"/>
    </font>
    <font>
      <sz val="10"/>
      <color indexed="60"/>
      <name val="Corbel"/>
      <family val="2"/>
    </font>
    <font>
      <sz val="8"/>
      <name val="Book Antiqua"/>
      <family val="1"/>
    </font>
    <font>
      <sz val="11"/>
      <color indexed="8"/>
      <name val="Corbel"/>
      <family val="2"/>
    </font>
    <font>
      <b/>
      <sz val="10"/>
      <color indexed="63"/>
      <name val="Corbel"/>
      <family val="2"/>
    </font>
    <font>
      <b/>
      <sz val="18"/>
      <color indexed="54"/>
      <name val="Corbel"/>
      <family val="2"/>
    </font>
    <font>
      <b/>
      <sz val="10"/>
      <color indexed="8"/>
      <name val="Corbel"/>
      <family val="2"/>
    </font>
    <font>
      <sz val="10"/>
      <color indexed="10"/>
      <name val="Corbe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indexed="22"/>
      <name val="Calibri"/>
      <family val="2"/>
    </font>
    <font>
      <sz val="12"/>
      <color indexed="8"/>
      <name val="Calibri"/>
      <family val="2"/>
    </font>
    <font>
      <u/>
      <sz val="8.8000000000000007"/>
      <color indexed="12"/>
      <name val="Calibri"/>
      <family val="2"/>
    </font>
    <font>
      <sz val="10"/>
      <name val="Arial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51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1"/>
      </top>
      <bottom style="double">
        <color indexed="51"/>
      </bottom>
      <diagonal/>
    </border>
    <border>
      <left/>
      <right/>
      <top/>
      <bottom style="thin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56"/>
      </bottom>
      <diagonal/>
    </border>
    <border>
      <left style="thin">
        <color indexed="64"/>
      </left>
      <right/>
      <top/>
      <bottom style="thin">
        <color indexed="56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dashDotDot">
        <color indexed="9"/>
      </right>
      <top style="thin">
        <color indexed="9"/>
      </top>
      <bottom style="medium">
        <color indexed="9"/>
      </bottom>
      <diagonal/>
    </border>
    <border>
      <left style="dashDotDot">
        <color indexed="9"/>
      </left>
      <right style="dashDotDot">
        <color indexed="9"/>
      </right>
      <top style="thin">
        <color indexed="9"/>
      </top>
      <bottom style="medium">
        <color indexed="9"/>
      </bottom>
      <diagonal/>
    </border>
    <border>
      <left style="dashDotDot">
        <color indexed="9"/>
      </left>
      <right style="thin">
        <color indexed="9"/>
      </right>
      <top style="thin">
        <color indexed="9"/>
      </top>
      <bottom style="medium">
        <color indexed="9"/>
      </bottom>
      <diagonal/>
    </border>
    <border>
      <left style="thin">
        <color indexed="9"/>
      </left>
      <right style="dashDotDot">
        <color indexed="9"/>
      </right>
      <top style="thin">
        <color indexed="9"/>
      </top>
      <bottom style="medium">
        <color indexed="9"/>
      </bottom>
      <diagonal/>
    </border>
    <border>
      <left style="dashDotDot">
        <color indexed="9"/>
      </left>
      <right style="medium">
        <color indexed="9"/>
      </right>
      <top style="thin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dashDotDot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indexed="9"/>
      </left>
      <right/>
      <top style="thin">
        <color indexed="9"/>
      </top>
      <bottom style="medium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6"/>
      </left>
      <right/>
      <top/>
      <bottom/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medium">
        <color indexed="9"/>
      </top>
      <bottom style="thin">
        <color indexed="9"/>
      </bottom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/>
      <top style="medium">
        <color indexed="9"/>
      </top>
      <bottom style="thin">
        <color indexed="9"/>
      </bottom>
      <diagonal/>
    </border>
    <border>
      <left/>
      <right/>
      <top style="medium">
        <color indexed="9"/>
      </top>
      <bottom style="thin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4">
    <xf numFmtId="0" fontId="0" fillId="0" borderId="0"/>
    <xf numFmtId="0" fontId="61" fillId="34" borderId="0" applyNumberFormat="0" applyBorder="0" applyAlignment="0" applyProtection="0"/>
    <xf numFmtId="0" fontId="34" fillId="2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34" fillId="4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34" fillId="3" borderId="0" applyNumberFormat="0" applyBorder="0" applyAlignment="0" applyProtection="0"/>
    <xf numFmtId="0" fontId="61" fillId="36" borderId="0" applyNumberFormat="0" applyBorder="0" applyAlignment="0" applyProtection="0"/>
    <xf numFmtId="0" fontId="61" fillId="37" borderId="0" applyNumberFormat="0" applyBorder="0" applyAlignment="0" applyProtection="0"/>
    <xf numFmtId="0" fontId="34" fillId="5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34" fillId="6" borderId="0" applyNumberFormat="0" applyBorder="0" applyAlignment="0" applyProtection="0"/>
    <xf numFmtId="0" fontId="61" fillId="38" borderId="0" applyNumberFormat="0" applyBorder="0" applyAlignment="0" applyProtection="0"/>
    <xf numFmtId="0" fontId="61" fillId="39" borderId="0" applyNumberFormat="0" applyBorder="0" applyAlignment="0" applyProtection="0"/>
    <xf numFmtId="0" fontId="34" fillId="7" borderId="0" applyNumberFormat="0" applyBorder="0" applyAlignment="0" applyProtection="0"/>
    <xf numFmtId="0" fontId="61" fillId="39" borderId="0" applyNumberFormat="0" applyBorder="0" applyAlignment="0" applyProtection="0"/>
    <xf numFmtId="0" fontId="61" fillId="40" borderId="0" applyNumberFormat="0" applyBorder="0" applyAlignment="0" applyProtection="0"/>
    <xf numFmtId="0" fontId="34" fillId="6" borderId="0" applyNumberFormat="0" applyBorder="0" applyAlignment="0" applyProtection="0"/>
    <xf numFmtId="0" fontId="61" fillId="40" borderId="0" applyNumberFormat="0" applyBorder="0" applyAlignment="0" applyProtection="0"/>
    <xf numFmtId="0" fontId="61" fillId="41" borderId="0" applyNumberFormat="0" applyBorder="0" applyAlignment="0" applyProtection="0"/>
    <xf numFmtId="0" fontId="34" fillId="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34" fillId="3" borderId="0" applyNumberFormat="0" applyBorder="0" applyAlignment="0" applyProtection="0"/>
    <xf numFmtId="0" fontId="61" fillId="42" borderId="0" applyNumberFormat="0" applyBorder="0" applyAlignment="0" applyProtection="0"/>
    <xf numFmtId="0" fontId="61" fillId="43" borderId="0" applyNumberFormat="0" applyBorder="0" applyAlignment="0" applyProtection="0"/>
    <xf numFmtId="0" fontId="34" fillId="5" borderId="0" applyNumberFormat="0" applyBorder="0" applyAlignment="0" applyProtection="0"/>
    <xf numFmtId="0" fontId="61" fillId="43" borderId="0" applyNumberFormat="0" applyBorder="0" applyAlignment="0" applyProtection="0"/>
    <xf numFmtId="0" fontId="61" fillId="44" borderId="0" applyNumberFormat="0" applyBorder="0" applyAlignment="0" applyProtection="0"/>
    <xf numFmtId="0" fontId="34" fillId="6" borderId="0" applyNumberFormat="0" applyBorder="0" applyAlignment="0" applyProtection="0"/>
    <xf numFmtId="0" fontId="61" fillId="44" borderId="0" applyNumberFormat="0" applyBorder="0" applyAlignment="0" applyProtection="0"/>
    <xf numFmtId="0" fontId="61" fillId="45" borderId="0" applyNumberFormat="0" applyBorder="0" applyAlignment="0" applyProtection="0"/>
    <xf numFmtId="0" fontId="34" fillId="7" borderId="0" applyNumberFormat="0" applyBorder="0" applyAlignment="0" applyProtection="0"/>
    <xf numFmtId="0" fontId="61" fillId="45" borderId="0" applyNumberFormat="0" applyBorder="0" applyAlignment="0" applyProtection="0"/>
    <xf numFmtId="0" fontId="62" fillId="46" borderId="0" applyNumberFormat="0" applyBorder="0" applyAlignment="0" applyProtection="0"/>
    <xf numFmtId="0" fontId="35" fillId="6" borderId="0" applyNumberFormat="0" applyBorder="0" applyAlignment="0" applyProtection="0"/>
    <xf numFmtId="0" fontId="62" fillId="47" borderId="0" applyNumberFormat="0" applyBorder="0" applyAlignment="0" applyProtection="0"/>
    <xf numFmtId="0" fontId="35" fillId="10" borderId="0" applyNumberFormat="0" applyBorder="0" applyAlignment="0" applyProtection="0"/>
    <xf numFmtId="0" fontId="62" fillId="48" borderId="0" applyNumberFormat="0" applyBorder="0" applyAlignment="0" applyProtection="0"/>
    <xf numFmtId="0" fontId="35" fillId="3" borderId="0" applyNumberFormat="0" applyBorder="0" applyAlignment="0" applyProtection="0"/>
    <xf numFmtId="0" fontId="62" fillId="49" borderId="0" applyNumberFormat="0" applyBorder="0" applyAlignment="0" applyProtection="0"/>
    <xf numFmtId="0" fontId="35" fillId="10" borderId="0" applyNumberFormat="0" applyBorder="0" applyAlignment="0" applyProtection="0"/>
    <xf numFmtId="0" fontId="62" fillId="50" borderId="0" applyNumberFormat="0" applyBorder="0" applyAlignment="0" applyProtection="0"/>
    <xf numFmtId="0" fontId="35" fillId="6" borderId="0" applyNumberFormat="0" applyBorder="0" applyAlignment="0" applyProtection="0"/>
    <xf numFmtId="0" fontId="62" fillId="51" borderId="0" applyNumberFormat="0" applyBorder="0" applyAlignment="0" applyProtection="0"/>
    <xf numFmtId="0" fontId="35" fillId="7" borderId="0" applyNumberFormat="0" applyBorder="0" applyAlignment="0" applyProtection="0"/>
    <xf numFmtId="0" fontId="62" fillId="52" borderId="0" applyNumberFormat="0" applyBorder="0" applyAlignment="0" applyProtection="0"/>
    <xf numFmtId="0" fontId="35" fillId="9" borderId="0" applyNumberFormat="0" applyBorder="0" applyAlignment="0" applyProtection="0"/>
    <xf numFmtId="0" fontId="62" fillId="53" borderId="0" applyNumberFormat="0" applyBorder="0" applyAlignment="0" applyProtection="0"/>
    <xf numFmtId="0" fontId="35" fillId="10" borderId="0" applyNumberFormat="0" applyBorder="0" applyAlignment="0" applyProtection="0"/>
    <xf numFmtId="0" fontId="62" fillId="54" borderId="0" applyNumberFormat="0" applyBorder="0" applyAlignment="0" applyProtection="0"/>
    <xf numFmtId="0" fontId="35" fillId="3" borderId="0" applyNumberFormat="0" applyBorder="0" applyAlignment="0" applyProtection="0"/>
    <xf numFmtId="0" fontId="62" fillId="55" borderId="0" applyNumberFormat="0" applyBorder="0" applyAlignment="0" applyProtection="0"/>
    <xf numFmtId="0" fontId="35" fillId="12" borderId="0" applyNumberFormat="0" applyBorder="0" applyAlignment="0" applyProtection="0"/>
    <xf numFmtId="0" fontId="62" fillId="56" borderId="0" applyNumberFormat="0" applyBorder="0" applyAlignment="0" applyProtection="0"/>
    <xf numFmtId="0" fontId="35" fillId="13" borderId="0" applyNumberFormat="0" applyBorder="0" applyAlignment="0" applyProtection="0"/>
    <xf numFmtId="0" fontId="62" fillId="57" borderId="0" applyNumberFormat="0" applyBorder="0" applyAlignment="0" applyProtection="0"/>
    <xf numFmtId="0" fontId="35" fillId="11" borderId="0" applyNumberFormat="0" applyBorder="0" applyAlignment="0" applyProtection="0"/>
    <xf numFmtId="0" fontId="63" fillId="58" borderId="0" applyNumberFormat="0" applyBorder="0" applyAlignment="0" applyProtection="0"/>
    <xf numFmtId="0" fontId="36" fillId="3" borderId="0" applyNumberFormat="0" applyBorder="0" applyAlignment="0" applyProtection="0"/>
    <xf numFmtId="0" fontId="64" fillId="59" borderId="74" applyNumberFormat="0" applyAlignment="0" applyProtection="0"/>
    <xf numFmtId="0" fontId="37" fillId="14" borderId="1" applyNumberFormat="0" applyAlignment="0" applyProtection="0"/>
    <xf numFmtId="0" fontId="22" fillId="15" borderId="0">
      <protection locked="0"/>
    </xf>
    <xf numFmtId="0" fontId="65" fillId="60" borderId="75" applyNumberFormat="0" applyAlignment="0" applyProtection="0"/>
    <xf numFmtId="0" fontId="38" fillId="16" borderId="2" applyNumberFormat="0" applyAlignment="0" applyProtection="0"/>
    <xf numFmtId="0" fontId="22" fillId="17" borderId="3">
      <alignment horizontal="center" vertical="center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2" fillId="18" borderId="0">
      <protection locked="0"/>
    </xf>
    <xf numFmtId="0" fontId="54" fillId="17" borderId="0">
      <alignment vertical="center"/>
      <protection locked="0"/>
    </xf>
    <xf numFmtId="0" fontId="54" fillId="0" borderId="0">
      <protection locked="0"/>
    </xf>
    <xf numFmtId="0" fontId="67" fillId="61" borderId="0" applyNumberFormat="0" applyBorder="0" applyAlignment="0" applyProtection="0"/>
    <xf numFmtId="0" fontId="40" fillId="5" borderId="0" applyNumberFormat="0" applyBorder="0" applyAlignment="0" applyProtection="0"/>
    <xf numFmtId="0" fontId="68" fillId="0" borderId="0" applyNumberFormat="0" applyFill="0" applyBorder="0" applyProtection="0">
      <alignment horizontal="center"/>
    </xf>
    <xf numFmtId="0" fontId="69" fillId="0" borderId="76" applyNumberFormat="0" applyFill="0" applyAlignment="0" applyProtection="0"/>
    <xf numFmtId="0" fontId="41" fillId="0" borderId="4" applyNumberForma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70" fillId="0" borderId="77" applyNumberFormat="0" applyFill="0" applyAlignment="0" applyProtection="0"/>
    <xf numFmtId="0" fontId="42" fillId="0" borderId="5" applyNumberFormat="0" applyFill="0" applyAlignment="0" applyProtection="0"/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68" fillId="0" borderId="0" applyNumberFormat="0" applyFill="0" applyBorder="0" applyProtection="0">
      <alignment horizontal="center"/>
    </xf>
    <xf numFmtId="0" fontId="53" fillId="0" borderId="0">
      <protection locked="0"/>
    </xf>
    <xf numFmtId="0" fontId="71" fillId="0" borderId="78" applyNumberFormat="0" applyFill="0" applyAlignment="0" applyProtection="0"/>
    <xf numFmtId="0" fontId="43" fillId="0" borderId="6" applyNumberForma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68" fillId="0" borderId="0" applyNumberFormat="0" applyFill="0" applyBorder="0" applyProtection="0">
      <alignment horizontal="center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7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8" fillId="0" borderId="0" applyNumberFormat="0" applyFill="0" applyBorder="0" applyProtection="0">
      <alignment horizontal="center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68" fillId="0" borderId="0" applyNumberFormat="0" applyFill="0" applyBorder="0" applyProtection="0">
      <alignment horizontal="center" textRotation="90"/>
    </xf>
    <xf numFmtId="0" fontId="58" fillId="0" borderId="0" applyNumberFormat="0" applyFill="0" applyBorder="0" applyAlignment="0" applyProtection="0">
      <alignment vertical="top"/>
      <protection locked="0"/>
    </xf>
    <xf numFmtId="0" fontId="72" fillId="62" borderId="74" applyNumberFormat="0" applyAlignment="0" applyProtection="0"/>
    <xf numFmtId="0" fontId="44" fillId="6" borderId="1" applyNumberFormat="0" applyAlignment="0" applyProtection="0"/>
    <xf numFmtId="0" fontId="73" fillId="0" borderId="79" applyNumberFormat="0" applyFill="0" applyAlignment="0" applyProtection="0"/>
    <xf numFmtId="0" fontId="45" fillId="0" borderId="7" applyNumberFormat="0" applyFill="0" applyAlignment="0" applyProtection="0"/>
    <xf numFmtId="0" fontId="74" fillId="63" borderId="0" applyNumberFormat="0" applyBorder="0" applyAlignment="0" applyProtection="0"/>
    <xf numFmtId="0" fontId="46" fillId="1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47" fillId="0" borderId="0"/>
    <xf numFmtId="0" fontId="22" fillId="0" borderId="0">
      <protection locked="0"/>
    </xf>
    <xf numFmtId="0" fontId="47" fillId="0" borderId="0"/>
    <xf numFmtId="0" fontId="61" fillId="0" borderId="0"/>
    <xf numFmtId="0" fontId="75" fillId="0" borderId="0"/>
    <xf numFmtId="0" fontId="22" fillId="0" borderId="0"/>
    <xf numFmtId="0" fontId="75" fillId="0" borderId="0"/>
    <xf numFmtId="0" fontId="61" fillId="0" borderId="0"/>
    <xf numFmtId="0" fontId="22" fillId="0" borderId="0"/>
    <xf numFmtId="0" fontId="61" fillId="0" borderId="0"/>
    <xf numFmtId="0" fontId="22" fillId="0" borderId="0">
      <protection locked="0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/>
    <xf numFmtId="0" fontId="61" fillId="0" borderId="0"/>
    <xf numFmtId="0" fontId="61" fillId="0" borderId="0"/>
    <xf numFmtId="0" fontId="61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47" fillId="0" borderId="0"/>
    <xf numFmtId="0" fontId="47" fillId="0" borderId="0"/>
    <xf numFmtId="0" fontId="61" fillId="0" borderId="0"/>
    <xf numFmtId="0" fontId="22" fillId="0" borderId="0">
      <protection locked="0"/>
    </xf>
    <xf numFmtId="0" fontId="61" fillId="0" borderId="0"/>
    <xf numFmtId="0" fontId="61" fillId="0" borderId="0"/>
    <xf numFmtId="0" fontId="61" fillId="0" borderId="0"/>
    <xf numFmtId="0" fontId="20" fillId="64" borderId="80" applyNumberFormat="0" applyFont="0" applyAlignment="0" applyProtection="0"/>
    <xf numFmtId="0" fontId="48" fillId="2" borderId="8" applyNumberFormat="0" applyFont="0" applyAlignment="0" applyProtection="0"/>
    <xf numFmtId="0" fontId="1" fillId="64" borderId="80" applyNumberFormat="0" applyFont="0" applyAlignment="0" applyProtection="0"/>
    <xf numFmtId="0" fontId="20" fillId="64" borderId="80" applyNumberFormat="0" applyFont="0" applyAlignment="0" applyProtection="0"/>
    <xf numFmtId="0" fontId="20" fillId="64" borderId="80" applyNumberFormat="0" applyFont="0" applyAlignment="0" applyProtection="0"/>
    <xf numFmtId="0" fontId="20" fillId="64" borderId="80" applyNumberFormat="0" applyFont="0" applyAlignment="0" applyProtection="0"/>
    <xf numFmtId="0" fontId="77" fillId="59" borderId="81" applyNumberFormat="0" applyAlignment="0" applyProtection="0"/>
    <xf numFmtId="0" fontId="49" fillId="14" borderId="9" applyNumberForma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69" fontId="78" fillId="0" borderId="0" applyFill="0" applyBorder="0" applyAlignment="0" applyProtection="0"/>
    <xf numFmtId="0" fontId="22" fillId="17" borderId="10">
      <alignment vertical="center"/>
      <protection locked="0"/>
    </xf>
    <xf numFmtId="0" fontId="55" fillId="0" borderId="0">
      <protection locked="0"/>
    </xf>
    <xf numFmtId="0" fontId="7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0" fillId="0" borderId="82" applyNumberFormat="0" applyFill="0" applyAlignment="0" applyProtection="0"/>
    <xf numFmtId="0" fontId="51" fillId="0" borderId="11" applyNumberFormat="0" applyFill="0" applyAlignment="0" applyProtection="0"/>
    <xf numFmtId="0" fontId="81" fillId="0" borderId="0" applyNumberFormat="0" applyFill="0" applyBorder="0" applyAlignment="0" applyProtection="0"/>
    <xf numFmtId="0" fontId="52" fillId="0" borderId="0" applyNumberFormat="0" applyFill="0" applyBorder="0" applyAlignment="0" applyProtection="0"/>
  </cellStyleXfs>
  <cellXfs count="241">
    <xf numFmtId="0" fontId="0" fillId="0" borderId="0" xfId="0"/>
    <xf numFmtId="2" fontId="0" fillId="0" borderId="0" xfId="0" applyNumberFormat="1"/>
    <xf numFmtId="0" fontId="5" fillId="0" borderId="0" xfId="0" applyFont="1"/>
    <xf numFmtId="165" fontId="5" fillId="20" borderId="12" xfId="0" applyNumberFormat="1" applyFont="1" applyFill="1" applyBorder="1"/>
    <xf numFmtId="166" fontId="1" fillId="0" borderId="0" xfId="69" applyNumberFormat="1" applyFont="1"/>
    <xf numFmtId="0" fontId="10" fillId="0" borderId="0" xfId="0" applyFont="1" applyBorder="1"/>
    <xf numFmtId="165" fontId="1" fillId="0" borderId="0" xfId="74" applyNumberFormat="1" applyFont="1" applyBorder="1"/>
    <xf numFmtId="0" fontId="5" fillId="21" borderId="13" xfId="0" applyFont="1" applyFill="1" applyBorder="1"/>
    <xf numFmtId="0" fontId="5" fillId="21" borderId="10" xfId="0" applyFont="1" applyFill="1" applyBorder="1" applyAlignment="1">
      <alignment wrapText="1"/>
    </xf>
    <xf numFmtId="0" fontId="5" fillId="21" borderId="14" xfId="0" applyFont="1" applyFill="1" applyBorder="1"/>
    <xf numFmtId="0" fontId="0" fillId="21" borderId="15" xfId="0" applyFill="1" applyBorder="1"/>
    <xf numFmtId="0" fontId="0" fillId="21" borderId="16" xfId="0" applyFill="1" applyBorder="1"/>
    <xf numFmtId="2" fontId="0" fillId="21" borderId="17" xfId="0" applyNumberFormat="1" applyFill="1" applyBorder="1"/>
    <xf numFmtId="165" fontId="1" fillId="21" borderId="0" xfId="74" applyNumberFormat="1" applyFont="1" applyFill="1" applyBorder="1"/>
    <xf numFmtId="2" fontId="0" fillId="21" borderId="0" xfId="0" applyNumberFormat="1" applyFill="1" applyBorder="1"/>
    <xf numFmtId="0" fontId="10" fillId="21" borderId="0" xfId="0" applyFont="1" applyFill="1" applyBorder="1"/>
    <xf numFmtId="0" fontId="0" fillId="21" borderId="0" xfId="0" applyFill="1" applyBorder="1"/>
    <xf numFmtId="0" fontId="0" fillId="21" borderId="18" xfId="0" applyFill="1" applyBorder="1"/>
    <xf numFmtId="2" fontId="5" fillId="0" borderId="19" xfId="0" applyNumberFormat="1" applyFont="1" applyBorder="1"/>
    <xf numFmtId="165" fontId="5" fillId="0" borderId="20" xfId="74" applyNumberFormat="1" applyFont="1" applyBorder="1"/>
    <xf numFmtId="164" fontId="5" fillId="0" borderId="20" xfId="0" applyNumberFormat="1" applyFont="1" applyBorder="1"/>
    <xf numFmtId="0" fontId="5" fillId="0" borderId="20" xfId="0" applyFont="1" applyBorder="1"/>
    <xf numFmtId="0" fontId="5" fillId="0" borderId="21" xfId="0" applyFont="1" applyBorder="1"/>
    <xf numFmtId="0" fontId="12" fillId="20" borderId="22" xfId="0" applyFont="1" applyFill="1" applyBorder="1" applyAlignment="1">
      <alignment horizontal="right"/>
    </xf>
    <xf numFmtId="0" fontId="13" fillId="20" borderId="18" xfId="0" applyFont="1" applyFill="1" applyBorder="1"/>
    <xf numFmtId="0" fontId="12" fillId="20" borderId="18" xfId="0" applyFont="1" applyFill="1" applyBorder="1" applyAlignment="1">
      <alignment horizontal="right"/>
    </xf>
    <xf numFmtId="0" fontId="63" fillId="58" borderId="0" xfId="6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22" borderId="0" xfId="133" applyFont="1" applyFill="1"/>
    <xf numFmtId="0" fontId="19" fillId="23" borderId="0" xfId="133" applyFont="1" applyFill="1"/>
    <xf numFmtId="0" fontId="0" fillId="24" borderId="0" xfId="0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25" borderId="0" xfId="0" applyFill="1" applyAlignment="1">
      <alignment horizontal="center"/>
    </xf>
    <xf numFmtId="0" fontId="0" fillId="17" borderId="0" xfId="0" applyFill="1" applyAlignment="1">
      <alignment horizontal="center"/>
    </xf>
    <xf numFmtId="1" fontId="0" fillId="26" borderId="0" xfId="0" applyNumberFormat="1" applyFill="1" applyAlignment="1">
      <alignment horizontal="center"/>
    </xf>
    <xf numFmtId="0" fontId="0" fillId="21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0" fontId="21" fillId="27" borderId="0" xfId="0" applyFont="1" applyFill="1" applyAlignment="1">
      <alignment horizontal="center" vertical="center" wrapText="1"/>
    </xf>
    <xf numFmtId="0" fontId="21" fillId="27" borderId="0" xfId="0" applyFont="1" applyFill="1" applyAlignment="1">
      <alignment horizontal="center" vertical="center"/>
    </xf>
    <xf numFmtId="0" fontId="0" fillId="24" borderId="0" xfId="0" applyFill="1" applyAlignment="1">
      <alignment horizontal="center"/>
    </xf>
    <xf numFmtId="0" fontId="21" fillId="28" borderId="0" xfId="0" applyFont="1" applyFill="1" applyAlignment="1">
      <alignment horizontal="center" vertical="center"/>
    </xf>
    <xf numFmtId="0" fontId="0" fillId="17" borderId="0" xfId="0" applyFill="1"/>
    <xf numFmtId="49" fontId="0" fillId="17" borderId="0" xfId="0" applyNumberFormat="1" applyFill="1"/>
    <xf numFmtId="49" fontId="0" fillId="17" borderId="0" xfId="0" applyNumberFormat="1" applyFill="1" applyAlignment="1">
      <alignment horizontal="center"/>
    </xf>
    <xf numFmtId="10" fontId="0" fillId="17" borderId="0" xfId="181" applyNumberFormat="1" applyFont="1" applyFill="1"/>
    <xf numFmtId="0" fontId="19" fillId="23" borderId="0" xfId="133" applyFont="1" applyFill="1" applyAlignment="1">
      <alignment horizontal="center" vertical="center"/>
    </xf>
    <xf numFmtId="0" fontId="0" fillId="0" borderId="0" xfId="0" quotePrefix="1"/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 vertical="center"/>
    </xf>
    <xf numFmtId="5" fontId="7" fillId="29" borderId="17" xfId="74" applyNumberFormat="1" applyFont="1" applyFill="1" applyBorder="1"/>
    <xf numFmtId="5" fontId="7" fillId="29" borderId="18" xfId="74" applyNumberFormat="1" applyFont="1" applyFill="1" applyBorder="1"/>
    <xf numFmtId="165" fontId="5" fillId="20" borderId="23" xfId="0" applyNumberFormat="1" applyFont="1" applyFill="1" applyBorder="1"/>
    <xf numFmtId="0" fontId="2" fillId="30" borderId="0" xfId="0" applyFont="1" applyFill="1" applyBorder="1" applyAlignment="1">
      <alignment horizontal="center" vertical="center"/>
    </xf>
    <xf numFmtId="165" fontId="5" fillId="20" borderId="24" xfId="0" applyNumberFormat="1" applyFont="1" applyFill="1" applyBorder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49" fontId="0" fillId="0" borderId="0" xfId="0" applyNumberFormat="1" applyFill="1" applyAlignment="1">
      <alignment horizontal="center"/>
    </xf>
    <xf numFmtId="166" fontId="1" fillId="0" borderId="0" xfId="69" applyNumberFormat="1" applyFont="1" applyBorder="1"/>
    <xf numFmtId="0" fontId="21" fillId="27" borderId="0" xfId="0" applyFont="1" applyFill="1" applyAlignment="1">
      <alignment horizontal="left" vertical="center"/>
    </xf>
    <xf numFmtId="49" fontId="0" fillId="0" borderId="0" xfId="0" applyNumberFormat="1" applyFill="1"/>
    <xf numFmtId="0" fontId="0" fillId="0" borderId="0" xfId="0" applyFill="1" applyAlignment="1">
      <alignment horizontal="left" vertical="center"/>
    </xf>
    <xf numFmtId="49" fontId="0" fillId="0" borderId="0" xfId="0" applyNumberFormat="1" applyAlignment="1">
      <alignment horizontal="right" vertical="center"/>
    </xf>
    <xf numFmtId="0" fontId="0" fillId="31" borderId="0" xfId="0" applyFill="1" applyAlignment="1">
      <alignment horizontal="center" vertical="center"/>
    </xf>
    <xf numFmtId="0" fontId="6" fillId="0" borderId="0" xfId="0" applyFont="1"/>
    <xf numFmtId="0" fontId="0" fillId="0" borderId="0" xfId="0" applyBorder="1"/>
    <xf numFmtId="0" fontId="8" fillId="0" borderId="0" xfId="0" applyFont="1"/>
    <xf numFmtId="0" fontId="8" fillId="0" borderId="0" xfId="0" applyFont="1" applyFill="1" applyBorder="1"/>
    <xf numFmtId="0" fontId="4" fillId="0" borderId="0" xfId="0" applyFont="1"/>
    <xf numFmtId="49" fontId="0" fillId="0" borderId="0" xfId="0" applyNumberFormat="1"/>
    <xf numFmtId="49" fontId="19" fillId="23" borderId="0" xfId="133" applyNumberFormat="1" applyFont="1" applyFill="1"/>
    <xf numFmtId="49" fontId="19" fillId="22" borderId="0" xfId="133" applyNumberFormat="1" applyFont="1" applyFill="1"/>
    <xf numFmtId="0" fontId="0" fillId="0" borderId="3" xfId="0" applyBorder="1"/>
    <xf numFmtId="168" fontId="7" fillId="29" borderId="25" xfId="74" applyNumberFormat="1" applyFont="1" applyFill="1" applyBorder="1" applyAlignment="1">
      <alignment horizontal="right" vertical="center"/>
    </xf>
    <xf numFmtId="168" fontId="7" fillId="29" borderId="26" xfId="74" applyNumberFormat="1" applyFont="1" applyFill="1" applyBorder="1" applyAlignment="1">
      <alignment horizontal="right" vertical="center"/>
    </xf>
    <xf numFmtId="168" fontId="7" fillId="29" borderId="27" xfId="74" applyNumberFormat="1" applyFont="1" applyFill="1" applyBorder="1" applyAlignment="1">
      <alignment horizontal="right" vertical="center"/>
    </xf>
    <xf numFmtId="168" fontId="7" fillId="29" borderId="28" xfId="74" applyNumberFormat="1" applyFont="1" applyFill="1" applyBorder="1" applyAlignment="1">
      <alignment horizontal="right" vertical="center"/>
    </xf>
    <xf numFmtId="0" fontId="0" fillId="0" borderId="29" xfId="0" applyBorder="1"/>
    <xf numFmtId="0" fontId="24" fillId="0" borderId="0" xfId="0" applyFont="1"/>
    <xf numFmtId="0" fontId="25" fillId="30" borderId="0" xfId="0" applyFont="1" applyFill="1" applyAlignment="1">
      <alignment horizontal="right" vertical="center"/>
    </xf>
    <xf numFmtId="0" fontId="25" fillId="30" borderId="0" xfId="0" applyFont="1" applyFill="1" applyAlignment="1">
      <alignment vertical="center"/>
    </xf>
    <xf numFmtId="167" fontId="7" fillId="29" borderId="30" xfId="181" applyNumberFormat="1" applyFont="1" applyFill="1" applyBorder="1" applyAlignment="1">
      <alignment horizontal="center" vertical="center"/>
    </xf>
    <xf numFmtId="10" fontId="7" fillId="29" borderId="30" xfId="181" applyNumberFormat="1" applyFont="1" applyFill="1" applyBorder="1" applyAlignment="1">
      <alignment horizontal="center" vertical="center"/>
    </xf>
    <xf numFmtId="165" fontId="7" fillId="29" borderId="31" xfId="74" applyNumberFormat="1" applyFont="1" applyFill="1" applyBorder="1"/>
    <xf numFmtId="10" fontId="7" fillId="29" borderId="32" xfId="181" applyNumberFormat="1" applyFont="1" applyFill="1" applyBorder="1" applyAlignment="1">
      <alignment horizontal="center"/>
    </xf>
    <xf numFmtId="167" fontId="23" fillId="29" borderId="33" xfId="181" applyNumberFormat="1" applyFont="1" applyFill="1" applyBorder="1" applyAlignment="1">
      <alignment horizontal="center" vertical="center"/>
    </xf>
    <xf numFmtId="10" fontId="23" fillId="29" borderId="33" xfId="181" applyNumberFormat="1" applyFont="1" applyFill="1" applyBorder="1" applyAlignment="1">
      <alignment horizontal="center" vertical="center"/>
    </xf>
    <xf numFmtId="10" fontId="23" fillId="29" borderId="34" xfId="181" applyNumberFormat="1" applyFont="1" applyFill="1" applyBorder="1" applyAlignment="1">
      <alignment horizontal="center"/>
    </xf>
    <xf numFmtId="0" fontId="5" fillId="21" borderId="10" xfId="0" applyFont="1" applyFill="1" applyBorder="1" applyAlignment="1">
      <alignment horizontal="center" wrapText="1"/>
    </xf>
    <xf numFmtId="10" fontId="0" fillId="0" borderId="0" xfId="181" applyNumberFormat="1" applyFont="1" applyBorder="1" applyAlignment="1">
      <alignment horizontal="center"/>
    </xf>
    <xf numFmtId="0" fontId="2" fillId="30" borderId="35" xfId="0" applyFont="1" applyFill="1" applyBorder="1" applyAlignment="1">
      <alignment horizontal="center" vertical="center"/>
    </xf>
    <xf numFmtId="0" fontId="2" fillId="30" borderId="35" xfId="0" quotePrefix="1" applyFont="1" applyFill="1" applyBorder="1" applyAlignment="1">
      <alignment horizontal="center" vertical="center" wrapText="1"/>
    </xf>
    <xf numFmtId="0" fontId="2" fillId="30" borderId="36" xfId="0" applyFont="1" applyFill="1" applyBorder="1" applyAlignment="1">
      <alignment horizontal="center" vertical="center" wrapText="1"/>
    </xf>
    <xf numFmtId="0" fontId="2" fillId="30" borderId="37" xfId="0" applyFont="1" applyFill="1" applyBorder="1" applyAlignment="1">
      <alignment horizontal="center" vertical="center" wrapText="1"/>
    </xf>
    <xf numFmtId="0" fontId="2" fillId="30" borderId="38" xfId="0" quotePrefix="1" applyFont="1" applyFill="1" applyBorder="1" applyAlignment="1">
      <alignment horizontal="center" vertical="center" wrapText="1"/>
    </xf>
    <xf numFmtId="0" fontId="2" fillId="30" borderId="39" xfId="0" applyFont="1" applyFill="1" applyBorder="1" applyAlignment="1">
      <alignment horizontal="center" vertical="center" wrapText="1"/>
    </xf>
    <xf numFmtId="0" fontId="2" fillId="30" borderId="40" xfId="0" quotePrefix="1" applyFont="1" applyFill="1" applyBorder="1" applyAlignment="1">
      <alignment horizontal="center" vertical="center" wrapText="1"/>
    </xf>
    <xf numFmtId="0" fontId="2" fillId="30" borderId="41" xfId="0" applyFont="1" applyFill="1" applyBorder="1"/>
    <xf numFmtId="0" fontId="3" fillId="30" borderId="42" xfId="0" applyFont="1" applyFill="1" applyBorder="1"/>
    <xf numFmtId="44" fontId="7" fillId="29" borderId="31" xfId="74" applyNumberFormat="1" applyFont="1" applyFill="1" applyBorder="1"/>
    <xf numFmtId="165" fontId="7" fillId="29" borderId="43" xfId="74" applyNumberFormat="1" applyFont="1" applyFill="1" applyBorder="1"/>
    <xf numFmtId="165" fontId="23" fillId="29" borderId="44" xfId="74" applyNumberFormat="1" applyFont="1" applyFill="1" applyBorder="1"/>
    <xf numFmtId="165" fontId="23" fillId="29" borderId="45" xfId="74" applyNumberFormat="1" applyFont="1" applyFill="1" applyBorder="1"/>
    <xf numFmtId="44" fontId="7" fillId="29" borderId="43" xfId="74" applyNumberFormat="1" applyFont="1" applyFill="1" applyBorder="1"/>
    <xf numFmtId="0" fontId="2" fillId="30" borderId="46" xfId="0" quotePrefix="1" applyFont="1" applyFill="1" applyBorder="1" applyAlignment="1">
      <alignment horizontal="center" vertical="center" wrapText="1"/>
    </xf>
    <xf numFmtId="10" fontId="7" fillId="29" borderId="3" xfId="181" applyNumberFormat="1" applyFont="1" applyFill="1" applyBorder="1" applyAlignment="1">
      <alignment horizontal="center"/>
    </xf>
    <xf numFmtId="10" fontId="7" fillId="29" borderId="29" xfId="181" applyNumberFormat="1" applyFont="1" applyFill="1" applyBorder="1" applyAlignment="1">
      <alignment horizontal="center"/>
    </xf>
    <xf numFmtId="0" fontId="2" fillId="30" borderId="47" xfId="0" applyFont="1" applyFill="1" applyBorder="1"/>
    <xf numFmtId="0" fontId="2" fillId="30" borderId="48" xfId="0" applyFont="1" applyFill="1" applyBorder="1"/>
    <xf numFmtId="0" fontId="2" fillId="30" borderId="49" xfId="0" applyFont="1" applyFill="1" applyBorder="1"/>
    <xf numFmtId="0" fontId="9" fillId="0" borderId="50" xfId="0" applyFont="1" applyBorder="1"/>
    <xf numFmtId="168" fontId="23" fillId="29" borderId="51" xfId="74" applyNumberFormat="1" applyFont="1" applyFill="1" applyBorder="1" applyAlignment="1">
      <alignment horizontal="right" vertical="center"/>
    </xf>
    <xf numFmtId="10" fontId="23" fillId="29" borderId="50" xfId="181" applyNumberFormat="1" applyFont="1" applyFill="1" applyBorder="1" applyAlignment="1">
      <alignment horizontal="center"/>
    </xf>
    <xf numFmtId="0" fontId="5" fillId="0" borderId="52" xfId="0" applyFont="1" applyBorder="1" applyProtection="1"/>
    <xf numFmtId="0" fontId="0" fillId="0" borderId="52" xfId="0" applyBorder="1" applyProtection="1"/>
    <xf numFmtId="0" fontId="5" fillId="20" borderId="53" xfId="0" applyFont="1" applyFill="1" applyBorder="1" applyProtection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left" vertical="center"/>
    </xf>
    <xf numFmtId="49" fontId="27" fillId="0" borderId="0" xfId="0" applyNumberFormat="1" applyFont="1" applyAlignment="1">
      <alignment horizontal="center" vertical="center"/>
    </xf>
    <xf numFmtId="0" fontId="28" fillId="22" borderId="0" xfId="133" applyFont="1" applyFill="1" applyAlignment="1">
      <alignment horizontal="center"/>
    </xf>
    <xf numFmtId="0" fontId="28" fillId="22" borderId="0" xfId="133" applyFont="1" applyFill="1" applyAlignment="1"/>
    <xf numFmtId="0" fontId="19" fillId="23" borderId="0" xfId="133" applyNumberFormat="1" applyFont="1" applyFill="1" applyAlignment="1">
      <alignment horizontal="center" vertical="center"/>
    </xf>
    <xf numFmtId="0" fontId="19" fillId="22" borderId="0" xfId="133" applyNumberFormat="1" applyFont="1" applyFill="1" applyAlignment="1">
      <alignment horizontal="center" vertical="center"/>
    </xf>
    <xf numFmtId="0" fontId="7" fillId="29" borderId="17" xfId="74" applyNumberFormat="1" applyFont="1" applyFill="1" applyBorder="1"/>
    <xf numFmtId="0" fontId="7" fillId="29" borderId="18" xfId="74" applyNumberFormat="1" applyFont="1" applyFill="1" applyBorder="1"/>
    <xf numFmtId="0" fontId="7" fillId="29" borderId="54" xfId="74" applyNumberFormat="1" applyFont="1" applyFill="1" applyBorder="1"/>
    <xf numFmtId="0" fontId="7" fillId="29" borderId="55" xfId="74" applyNumberFormat="1" applyFont="1" applyFill="1" applyBorder="1"/>
    <xf numFmtId="0" fontId="29" fillId="30" borderId="56" xfId="0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 applyProtection="1">
      <alignment vertical="top"/>
      <protection locked="0"/>
    </xf>
    <xf numFmtId="0" fontId="30" fillId="0" borderId="0" xfId="0" applyFont="1"/>
    <xf numFmtId="0" fontId="22" fillId="0" borderId="0" xfId="144"/>
    <xf numFmtId="0" fontId="28" fillId="22" borderId="57" xfId="133" applyFont="1" applyFill="1" applyBorder="1" applyAlignment="1">
      <alignment horizontal="center" vertical="center" wrapText="1"/>
    </xf>
    <xf numFmtId="0" fontId="0" fillId="22" borderId="57" xfId="0" applyFill="1" applyBorder="1" applyAlignment="1">
      <alignment vertical="center" wrapText="1"/>
    </xf>
    <xf numFmtId="0" fontId="0" fillId="22" borderId="57" xfId="0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3" fillId="23" borderId="0" xfId="0" applyFont="1" applyFill="1"/>
    <xf numFmtId="0" fontId="33" fillId="23" borderId="0" xfId="0" applyFont="1" applyFill="1" applyAlignment="1">
      <alignment horizontal="center"/>
    </xf>
    <xf numFmtId="0" fontId="22" fillId="24" borderId="0" xfId="144" applyFill="1"/>
    <xf numFmtId="0" fontId="21" fillId="27" borderId="0" xfId="0" applyFont="1" applyFill="1" applyAlignment="1">
      <alignment horizontal="left" vertical="center" wrapText="1"/>
    </xf>
    <xf numFmtId="0" fontId="21" fillId="27" borderId="0" xfId="0" applyFont="1" applyFill="1" applyAlignment="1">
      <alignment horizontal="right" vertical="center" wrapText="1"/>
    </xf>
    <xf numFmtId="0" fontId="21" fillId="27" borderId="0" xfId="0" applyFont="1" applyFill="1" applyAlignment="1">
      <alignment vertical="center" wrapText="1"/>
    </xf>
    <xf numFmtId="0" fontId="0" fillId="0" borderId="0" xfId="0" applyNumberFormat="1"/>
    <xf numFmtId="0" fontId="0" fillId="0" borderId="0" xfId="0" applyNumberFormat="1" applyAlignment="1">
      <alignment horizontal="right" vertical="center"/>
    </xf>
    <xf numFmtId="0" fontId="0" fillId="25" borderId="0" xfId="0" applyFill="1" applyAlignment="1">
      <alignment horizontal="left"/>
    </xf>
    <xf numFmtId="0" fontId="0" fillId="21" borderId="0" xfId="0" applyFill="1" applyAlignment="1">
      <alignment horizontal="center"/>
    </xf>
    <xf numFmtId="0" fontId="0" fillId="24" borderId="0" xfId="0" applyFill="1" applyAlignment="1">
      <alignment horizontal="center" vertical="center"/>
    </xf>
    <xf numFmtId="0" fontId="67" fillId="61" borderId="0" xfId="83"/>
    <xf numFmtId="0" fontId="22" fillId="0" borderId="0" xfId="140">
      <protection locked="0"/>
    </xf>
    <xf numFmtId="0" fontId="61" fillId="25" borderId="0" xfId="146" applyFill="1" applyAlignment="1">
      <alignment horizontal="center"/>
    </xf>
    <xf numFmtId="0" fontId="61" fillId="21" borderId="0" xfId="146" applyFill="1" applyAlignment="1">
      <alignment horizontal="center" vertical="center"/>
    </xf>
    <xf numFmtId="0" fontId="22" fillId="0" borderId="0" xfId="140" applyAlignment="1">
      <alignment horizontal="left"/>
      <protection locked="0"/>
    </xf>
    <xf numFmtId="3" fontId="22" fillId="0" borderId="0" xfId="140" applyNumberFormat="1" applyAlignment="1">
      <alignment horizontal="center" vertical="center"/>
      <protection locked="0"/>
    </xf>
    <xf numFmtId="0" fontId="21" fillId="27" borderId="0" xfId="0" applyFon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5" fillId="0" borderId="0" xfId="71" applyNumberFormat="1" applyFont="1" applyBorder="1" applyAlignment="1" applyProtection="1">
      <alignment horizontal="center"/>
    </xf>
    <xf numFmtId="0" fontId="0" fillId="21" borderId="0" xfId="0" applyFill="1"/>
    <xf numFmtId="0" fontId="1" fillId="0" borderId="52" xfId="0" applyFont="1" applyBorder="1" applyProtection="1"/>
    <xf numFmtId="0" fontId="0" fillId="0" borderId="0" xfId="0" applyFont="1"/>
    <xf numFmtId="0" fontId="0" fillId="0" borderId="52" xfId="0" applyFont="1" applyBorder="1" applyProtection="1"/>
    <xf numFmtId="0" fontId="0" fillId="0" borderId="52" xfId="0" applyFont="1" applyFill="1" applyBorder="1" applyProtection="1"/>
    <xf numFmtId="0" fontId="18" fillId="61" borderId="0" xfId="83" applyFont="1" applyAlignment="1" applyProtection="1">
      <alignment horizontal="right" vertical="center"/>
    </xf>
    <xf numFmtId="0" fontId="56" fillId="0" borderId="0" xfId="0" applyFont="1"/>
    <xf numFmtId="0" fontId="57" fillId="0" borderId="0" xfId="0" applyFont="1"/>
    <xf numFmtId="0" fontId="58" fillId="0" borderId="0" xfId="128" applyFill="1" applyBorder="1" applyAlignment="1" applyProtection="1"/>
    <xf numFmtId="0" fontId="58" fillId="0" borderId="0" xfId="128" applyAlignment="1" applyProtection="1"/>
    <xf numFmtId="0" fontId="0" fillId="32" borderId="0" xfId="0" applyFill="1"/>
    <xf numFmtId="0" fontId="54" fillId="20" borderId="0" xfId="0" applyFont="1" applyFill="1" applyAlignment="1">
      <alignment horizontal="left" vertical="top" wrapText="1"/>
    </xf>
    <xf numFmtId="0" fontId="0" fillId="32" borderId="0" xfId="0" quotePrefix="1" applyFill="1"/>
    <xf numFmtId="0" fontId="60" fillId="0" borderId="0" xfId="82" applyFont="1">
      <protection locked="0"/>
    </xf>
    <xf numFmtId="0" fontId="59" fillId="0" borderId="0" xfId="0" applyFont="1" applyFill="1"/>
    <xf numFmtId="0" fontId="0" fillId="0" borderId="57" xfId="0" applyBorder="1"/>
    <xf numFmtId="0" fontId="22" fillId="20" borderId="57" xfId="68" applyFill="1" applyBorder="1" applyAlignment="1">
      <alignment horizontal="center" vertical="center" wrapText="1"/>
      <protection locked="0"/>
    </xf>
    <xf numFmtId="0" fontId="59" fillId="20" borderId="57" xfId="68" applyFont="1" applyFill="1" applyBorder="1" applyAlignment="1">
      <alignment horizontal="center" vertical="center" wrapText="1"/>
      <protection locked="0"/>
    </xf>
    <xf numFmtId="0" fontId="59" fillId="32" borderId="57" xfId="68" applyFont="1" applyFill="1" applyBorder="1" applyAlignment="1">
      <alignment horizontal="center" vertical="center" wrapText="1"/>
      <protection locked="0"/>
    </xf>
    <xf numFmtId="0" fontId="54" fillId="20" borderId="57" xfId="81" applyFill="1" applyBorder="1" applyAlignment="1">
      <alignment vertical="center"/>
      <protection locked="0"/>
    </xf>
    <xf numFmtId="0" fontId="0" fillId="32" borderId="57" xfId="0" applyFill="1" applyBorder="1"/>
    <xf numFmtId="0" fontId="22" fillId="20" borderId="57" xfId="186" applyFill="1" applyBorder="1" applyAlignment="1">
      <alignment vertical="center"/>
      <protection locked="0"/>
    </xf>
    <xf numFmtId="0" fontId="22" fillId="20" borderId="57" xfId="65" applyFill="1" applyBorder="1">
      <protection locked="0"/>
    </xf>
    <xf numFmtId="0" fontId="22" fillId="32" borderId="57" xfId="65" applyFill="1" applyBorder="1">
      <protection locked="0"/>
    </xf>
    <xf numFmtId="0" fontId="0" fillId="0" borderId="57" xfId="0" applyBorder="1" applyAlignment="1">
      <alignment horizontal="right"/>
    </xf>
    <xf numFmtId="0" fontId="22" fillId="20" borderId="57" xfId="0" applyFont="1" applyFill="1" applyBorder="1" applyAlignment="1">
      <alignment horizontal="center" vertical="top" wrapText="1"/>
    </xf>
    <xf numFmtId="0" fontId="0" fillId="0" borderId="57" xfId="0" applyBorder="1" applyAlignment="1">
      <alignment horizontal="center"/>
    </xf>
    <xf numFmtId="0" fontId="0" fillId="32" borderId="57" xfId="0" applyFill="1" applyBorder="1" applyAlignment="1">
      <alignment horizontal="center"/>
    </xf>
    <xf numFmtId="0" fontId="54" fillId="20" borderId="57" xfId="68" applyFont="1" applyFill="1" applyBorder="1" applyAlignment="1">
      <alignment horizontal="center" vertical="center" wrapText="1"/>
      <protection locked="0"/>
    </xf>
    <xf numFmtId="0" fontId="54" fillId="20" borderId="57" xfId="186" applyFont="1" applyFill="1" applyBorder="1" applyAlignment="1">
      <alignment vertical="center"/>
      <protection locked="0"/>
    </xf>
    <xf numFmtId="0" fontId="54" fillId="20" borderId="57" xfId="65" applyFont="1" applyFill="1" applyBorder="1">
      <protection locked="0"/>
    </xf>
    <xf numFmtId="0" fontId="54" fillId="32" borderId="57" xfId="65" applyFont="1" applyFill="1" applyBorder="1">
      <protection locked="0"/>
    </xf>
    <xf numFmtId="0" fontId="0" fillId="0" borderId="0" xfId="0" applyFill="1" applyBorder="1" applyAlignment="1">
      <alignment wrapText="1"/>
    </xf>
    <xf numFmtId="0" fontId="14" fillId="0" borderId="0" xfId="0" applyFont="1" applyAlignment="1">
      <alignment horizontal="left"/>
    </xf>
    <xf numFmtId="0" fontId="15" fillId="17" borderId="0" xfId="0" applyFont="1" applyFill="1" applyAlignment="1">
      <alignment horizontal="center"/>
    </xf>
    <xf numFmtId="0" fontId="16" fillId="17" borderId="0" xfId="0" applyFont="1" applyFill="1" applyAlignment="1">
      <alignment horizontal="center"/>
    </xf>
    <xf numFmtId="0" fontId="2" fillId="30" borderId="0" xfId="0" applyFont="1" applyFill="1" applyBorder="1" applyAlignment="1">
      <alignment horizontal="center" vertical="top"/>
    </xf>
    <xf numFmtId="0" fontId="2" fillId="30" borderId="0" xfId="0" applyFont="1" applyFill="1" applyBorder="1" applyAlignment="1">
      <alignment horizontal="center" vertical="top" wrapText="1"/>
    </xf>
    <xf numFmtId="0" fontId="6" fillId="33" borderId="0" xfId="0" applyFont="1" applyFill="1" applyAlignment="1">
      <alignment horizontal="center" vertical="center"/>
    </xf>
    <xf numFmtId="0" fontId="29" fillId="30" borderId="58" xfId="0" applyFont="1" applyFill="1" applyBorder="1" applyAlignment="1">
      <alignment horizontal="center" vertical="center"/>
    </xf>
    <xf numFmtId="0" fontId="29" fillId="30" borderId="59" xfId="0" applyFont="1" applyFill="1" applyBorder="1" applyAlignment="1">
      <alignment horizontal="center" vertical="center"/>
    </xf>
    <xf numFmtId="0" fontId="29" fillId="30" borderId="60" xfId="0" applyFont="1" applyFill="1" applyBorder="1" applyAlignment="1">
      <alignment horizontal="center" vertical="center"/>
    </xf>
    <xf numFmtId="0" fontId="2" fillId="30" borderId="61" xfId="0" applyFont="1" applyFill="1" applyBorder="1" applyAlignment="1">
      <alignment horizontal="center" vertical="center"/>
    </xf>
    <xf numFmtId="0" fontId="2" fillId="30" borderId="62" xfId="0" applyFont="1" applyFill="1" applyBorder="1" applyAlignment="1">
      <alignment horizontal="center" vertical="center"/>
    </xf>
    <xf numFmtId="0" fontId="25" fillId="3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26" fillId="30" borderId="65" xfId="0" applyFont="1" applyFill="1" applyBorder="1" applyAlignment="1">
      <alignment horizontal="center" vertical="center"/>
    </xf>
    <xf numFmtId="0" fontId="26" fillId="30" borderId="66" xfId="0" applyFont="1" applyFill="1" applyBorder="1" applyAlignment="1">
      <alignment horizontal="center" vertical="center"/>
    </xf>
    <xf numFmtId="0" fontId="29" fillId="30" borderId="63" xfId="0" applyFont="1" applyFill="1" applyBorder="1" applyAlignment="1">
      <alignment horizontal="center" vertical="center"/>
    </xf>
    <xf numFmtId="0" fontId="29" fillId="30" borderId="64" xfId="0" applyFont="1" applyFill="1" applyBorder="1" applyAlignment="1">
      <alignment horizontal="center" vertical="center"/>
    </xf>
    <xf numFmtId="0" fontId="2" fillId="30" borderId="67" xfId="0" applyFont="1" applyFill="1" applyBorder="1" applyAlignment="1">
      <alignment horizontal="center" vertical="center"/>
    </xf>
    <xf numFmtId="0" fontId="2" fillId="30" borderId="68" xfId="0" applyFont="1" applyFill="1" applyBorder="1" applyAlignment="1">
      <alignment horizontal="center" vertical="center"/>
    </xf>
    <xf numFmtId="0" fontId="0" fillId="22" borderId="73" xfId="0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11" fillId="30" borderId="69" xfId="0" applyNumberFormat="1" applyFont="1" applyFill="1" applyBorder="1" applyAlignment="1">
      <alignment horizontal="center" vertical="center" wrapText="1"/>
    </xf>
    <xf numFmtId="0" fontId="11" fillId="30" borderId="70" xfId="0" applyNumberFormat="1" applyFont="1" applyFill="1" applyBorder="1" applyAlignment="1">
      <alignment horizontal="center" vertical="center" wrapText="1"/>
    </xf>
    <xf numFmtId="0" fontId="2" fillId="30" borderId="71" xfId="0" applyFont="1" applyFill="1" applyBorder="1" applyAlignment="1">
      <alignment horizontal="center" vertical="center"/>
    </xf>
    <xf numFmtId="0" fontId="2" fillId="30" borderId="72" xfId="0" applyFont="1" applyFill="1" applyBorder="1" applyAlignment="1">
      <alignment horizontal="center" vertical="center"/>
    </xf>
    <xf numFmtId="0" fontId="14" fillId="0" borderId="70" xfId="0" applyNumberFormat="1" applyFont="1" applyBorder="1" applyAlignment="1">
      <alignment horizontal="center" vertical="center" wrapText="1"/>
    </xf>
    <xf numFmtId="0" fontId="2" fillId="30" borderId="71" xfId="0" applyFont="1" applyFill="1" applyBorder="1" applyAlignment="1">
      <alignment horizontal="center"/>
    </xf>
    <xf numFmtId="0" fontId="2" fillId="30" borderId="68" xfId="0" applyFont="1" applyFill="1" applyBorder="1" applyAlignment="1">
      <alignment horizontal="center"/>
    </xf>
    <xf numFmtId="0" fontId="2" fillId="30" borderId="48" xfId="0" quotePrefix="1" applyNumberFormat="1" applyFont="1" applyFill="1" applyBorder="1" applyAlignment="1">
      <alignment horizontal="center" vertical="center" wrapText="1"/>
    </xf>
    <xf numFmtId="0" fontId="2" fillId="30" borderId="49" xfId="0" quotePrefix="1" applyNumberFormat="1" applyFont="1" applyFill="1" applyBorder="1" applyAlignment="1">
      <alignment horizontal="center" vertical="center" wrapText="1"/>
    </xf>
    <xf numFmtId="0" fontId="5" fillId="21" borderId="16" xfId="0" applyFont="1" applyFill="1" applyBorder="1" applyAlignment="1">
      <alignment horizontal="center"/>
    </xf>
    <xf numFmtId="0" fontId="5" fillId="21" borderId="22" xfId="0" applyFont="1" applyFill="1" applyBorder="1" applyAlignment="1">
      <alignment horizontal="center"/>
    </xf>
    <xf numFmtId="0" fontId="5" fillId="21" borderId="10" xfId="0" applyFont="1" applyFill="1" applyBorder="1" applyAlignment="1">
      <alignment horizontal="center"/>
    </xf>
    <xf numFmtId="0" fontId="21" fillId="27" borderId="0" xfId="0" applyFont="1" applyFill="1" applyAlignment="1">
      <alignment horizontal="center" vertical="center" wrapText="1"/>
    </xf>
    <xf numFmtId="0" fontId="21" fillId="28" borderId="0" xfId="0" applyFont="1" applyFill="1" applyAlignment="1">
      <alignment horizontal="center" vertical="center"/>
    </xf>
    <xf numFmtId="0" fontId="28" fillId="22" borderId="0" xfId="133" applyFont="1" applyFill="1" applyAlignment="1">
      <alignment horizontal="center"/>
    </xf>
    <xf numFmtId="0" fontId="28" fillId="22" borderId="57" xfId="133" applyFont="1" applyFill="1" applyBorder="1" applyAlignment="1">
      <alignment horizontal="center"/>
    </xf>
    <xf numFmtId="0" fontId="33" fillId="23" borderId="0" xfId="0" applyFont="1" applyFill="1" applyAlignment="1">
      <alignment horizontal="center"/>
    </xf>
    <xf numFmtId="0" fontId="21" fillId="27" borderId="0" xfId="133" applyFont="1" applyFill="1" applyAlignment="1">
      <alignment horizontal="center"/>
    </xf>
  </cellXfs>
  <cellStyles count="194">
    <cellStyle name="20% - Accent1" xfId="1" builtinId="30" customBuiltin="1"/>
    <cellStyle name="20% - Accent1 2" xfId="2"/>
    <cellStyle name="20% - Accent1 3" xfId="3"/>
    <cellStyle name="20% - Accent2" xfId="4" builtinId="34" customBuiltin="1"/>
    <cellStyle name="20% - Accent2 2" xfId="5"/>
    <cellStyle name="20% - Accent2 3" xfId="6"/>
    <cellStyle name="20% - Accent3" xfId="7" builtinId="38" customBuiltin="1"/>
    <cellStyle name="20% - Accent3 2" xfId="8"/>
    <cellStyle name="20% - Accent3 3" xfId="9"/>
    <cellStyle name="20% - Accent4" xfId="10" builtinId="42" customBuiltin="1"/>
    <cellStyle name="20% - Accent4 2" xfId="11"/>
    <cellStyle name="20% - Accent4 3" xfId="12"/>
    <cellStyle name="20% - Accent5" xfId="13" builtinId="46" customBuiltin="1"/>
    <cellStyle name="20% - Accent5 2" xfId="14"/>
    <cellStyle name="20% - Accent5 3" xfId="15"/>
    <cellStyle name="20% - Accent6" xfId="16" builtinId="50" customBuiltin="1"/>
    <cellStyle name="20% - Accent6 2" xfId="17"/>
    <cellStyle name="20% - Accent6 3" xfId="18"/>
    <cellStyle name="40% - Accent1" xfId="19" builtinId="31" customBuiltin="1"/>
    <cellStyle name="40% - Accent1 2" xfId="20"/>
    <cellStyle name="40% - Accent1 3" xfId="21"/>
    <cellStyle name="40% - Accent2" xfId="22" builtinId="35" customBuiltin="1"/>
    <cellStyle name="40% - Accent2 2" xfId="23"/>
    <cellStyle name="40% - Accent2 3" xfId="24"/>
    <cellStyle name="40% - Accent3" xfId="25" builtinId="39" customBuiltin="1"/>
    <cellStyle name="40% - Accent3 2" xfId="26"/>
    <cellStyle name="40% - Accent3 3" xfId="27"/>
    <cellStyle name="40% - Accent4" xfId="28" builtinId="43" customBuiltin="1"/>
    <cellStyle name="40% - Accent4 2" xfId="29"/>
    <cellStyle name="40% - Accent4 3" xfId="30"/>
    <cellStyle name="40% - Accent5" xfId="31" builtinId="47" customBuiltin="1"/>
    <cellStyle name="40% - Accent5 2" xfId="32"/>
    <cellStyle name="40% - Accent5 3" xfId="33"/>
    <cellStyle name="40% - Accent6" xfId="34" builtinId="51" customBuiltin="1"/>
    <cellStyle name="40% - Accent6 2" xfId="35"/>
    <cellStyle name="40% - Accent6 3" xfId="36"/>
    <cellStyle name="60% - Accent1" xfId="37" builtinId="32" customBuiltin="1"/>
    <cellStyle name="60% - Accent1 2" xfId="38"/>
    <cellStyle name="60% - Accent2" xfId="39" builtinId="36" customBuiltin="1"/>
    <cellStyle name="60% - Accent2 2" xfId="40"/>
    <cellStyle name="60% - Accent3" xfId="41" builtinId="40" customBuiltin="1"/>
    <cellStyle name="60% - Accent3 2" xfId="42"/>
    <cellStyle name="60% - Accent4" xfId="43" builtinId="44" customBuiltin="1"/>
    <cellStyle name="60% - Accent4 2" xfId="44"/>
    <cellStyle name="60% - Accent5" xfId="45" builtinId="48" customBuiltin="1"/>
    <cellStyle name="60% - Accent5 2" xfId="46"/>
    <cellStyle name="60% - Accent6" xfId="47" builtinId="52" customBuiltin="1"/>
    <cellStyle name="60% - Accent6 2" xfId="48"/>
    <cellStyle name="Accent1" xfId="49" builtinId="29" customBuiltin="1"/>
    <cellStyle name="Accent1 2" xfId="50"/>
    <cellStyle name="Accent2" xfId="51" builtinId="33" customBuiltin="1"/>
    <cellStyle name="Accent2 2" xfId="52"/>
    <cellStyle name="Accent3" xfId="53" builtinId="37" customBuiltin="1"/>
    <cellStyle name="Accent3 2" xfId="54"/>
    <cellStyle name="Accent4" xfId="55" builtinId="41" customBuiltin="1"/>
    <cellStyle name="Accent4 2" xfId="56"/>
    <cellStyle name="Accent5" xfId="57" builtinId="45" customBuiltin="1"/>
    <cellStyle name="Accent5 2" xfId="58"/>
    <cellStyle name="Accent6" xfId="59" builtinId="49" customBuiltin="1"/>
    <cellStyle name="Accent6 2" xfId="60"/>
    <cellStyle name="Bad" xfId="61" builtinId="27" customBuiltin="1"/>
    <cellStyle name="Bad 2" xfId="62"/>
    <cellStyle name="Calculation" xfId="63" builtinId="22" customBuiltin="1"/>
    <cellStyle name="Calculation 2" xfId="64"/>
    <cellStyle name="cells" xfId="65"/>
    <cellStyle name="Check Cell" xfId="66" builtinId="23" customBuiltin="1"/>
    <cellStyle name="Check Cell 2" xfId="67"/>
    <cellStyle name="column field" xfId="68"/>
    <cellStyle name="Comma" xfId="69" builtinId="3"/>
    <cellStyle name="Comma 2" xfId="70"/>
    <cellStyle name="Comma 3" xfId="71"/>
    <cellStyle name="Comma 3 2" xfId="72"/>
    <cellStyle name="Comma 3 3" xfId="73"/>
    <cellStyle name="Currency" xfId="74" builtinId="4"/>
    <cellStyle name="Currency 2" xfId="75"/>
    <cellStyle name="Currency 2 2" xfId="76"/>
    <cellStyle name="Currency 3" xfId="77"/>
    <cellStyle name="Explanatory Text" xfId="78" builtinId="53" customBuiltin="1"/>
    <cellStyle name="Explanatory Text 2" xfId="79"/>
    <cellStyle name="field" xfId="80"/>
    <cellStyle name="field names" xfId="81"/>
    <cellStyle name="footer" xfId="82"/>
    <cellStyle name="Good" xfId="83" builtinId="26" customBuiltin="1"/>
    <cellStyle name="Good 2" xfId="84"/>
    <cellStyle name="Heading" xfId="85"/>
    <cellStyle name="Heading 1" xfId="86" builtinId="16" customBuiltin="1"/>
    <cellStyle name="Heading 1 2" xfId="87"/>
    <cellStyle name="heading 10" xfId="88"/>
    <cellStyle name="heading 11" xfId="89"/>
    <cellStyle name="Heading 12" xfId="90"/>
    <cellStyle name="Heading 13" xfId="91"/>
    <cellStyle name="Heading 14" xfId="92"/>
    <cellStyle name="Heading 15" xfId="93"/>
    <cellStyle name="Heading 16" xfId="94"/>
    <cellStyle name="Heading 17" xfId="95"/>
    <cellStyle name="Heading 18" xfId="96"/>
    <cellStyle name="Heading 19" xfId="97"/>
    <cellStyle name="Heading 2" xfId="98" builtinId="17" customBuiltin="1"/>
    <cellStyle name="Heading 2 2" xfId="99"/>
    <cellStyle name="Heading 20" xfId="100"/>
    <cellStyle name="Heading 21" xfId="101"/>
    <cellStyle name="Heading 22" xfId="102"/>
    <cellStyle name="Heading 23" xfId="103"/>
    <cellStyle name="Heading 24" xfId="104"/>
    <cellStyle name="Heading 25" xfId="105"/>
    <cellStyle name="Heading 26" xfId="106"/>
    <cellStyle name="Heading 27" xfId="107"/>
    <cellStyle name="Heading 28" xfId="108"/>
    <cellStyle name="heading 29" xfId="109"/>
    <cellStyle name="Heading 3" xfId="110" builtinId="18" customBuiltin="1"/>
    <cellStyle name="Heading 3 2" xfId="111"/>
    <cellStyle name="heading 30" xfId="112"/>
    <cellStyle name="heading 31" xfId="113"/>
    <cellStyle name="Heading 32" xfId="114"/>
    <cellStyle name="heading 33" xfId="115"/>
    <cellStyle name="heading 34" xfId="116"/>
    <cellStyle name="heading 35" xfId="117"/>
    <cellStyle name="heading 36" xfId="118"/>
    <cellStyle name="heading 37" xfId="119"/>
    <cellStyle name="Heading 4" xfId="120" builtinId="19" customBuiltin="1"/>
    <cellStyle name="Heading 4 2" xfId="121"/>
    <cellStyle name="Heading 5" xfId="122"/>
    <cellStyle name="heading 6" xfId="123"/>
    <cellStyle name="heading 7" xfId="124"/>
    <cellStyle name="heading 8" xfId="125"/>
    <cellStyle name="heading 9" xfId="126"/>
    <cellStyle name="Heading1" xfId="127"/>
    <cellStyle name="Hyperlink" xfId="128" builtinId="8"/>
    <cellStyle name="Input" xfId="129" builtinId="20" customBuiltin="1"/>
    <cellStyle name="Input 2" xfId="130"/>
    <cellStyle name="Linked Cell" xfId="131" builtinId="24" customBuiltin="1"/>
    <cellStyle name="Linked Cell 2" xfId="132"/>
    <cellStyle name="Neutral" xfId="133" builtinId="28" customBuiltin="1"/>
    <cellStyle name="Neutral 2" xfId="134"/>
    <cellStyle name="Normal" xfId="0" builtinId="0"/>
    <cellStyle name="Normal 10" xfId="135"/>
    <cellStyle name="Normal 10 2" xfId="136"/>
    <cellStyle name="Normal 11" xfId="137"/>
    <cellStyle name="Normal 11 2" xfId="138"/>
    <cellStyle name="Normal 12" xfId="139"/>
    <cellStyle name="Normal 13" xfId="140"/>
    <cellStyle name="Normal 14" xfId="141"/>
    <cellStyle name="Normal 15" xfId="142"/>
    <cellStyle name="Normal 2" xfId="143"/>
    <cellStyle name="Normal 2 2" xfId="144"/>
    <cellStyle name="Normal 2 3" xfId="145"/>
    <cellStyle name="Normal 2 4" xfId="146"/>
    <cellStyle name="Normal 2 4 2" xfId="147"/>
    <cellStyle name="Normal 2 4 3" xfId="148"/>
    <cellStyle name="Normal 2 5" xfId="149"/>
    <cellStyle name="Normal 2 6" xfId="150"/>
    <cellStyle name="Normal 23" xfId="151"/>
    <cellStyle name="Normal 23 2" xfId="152"/>
    <cellStyle name="Normal 25" xfId="153"/>
    <cellStyle name="Normal 25 2" xfId="154"/>
    <cellStyle name="Normal 3" xfId="155"/>
    <cellStyle name="Normal 3 2" xfId="156"/>
    <cellStyle name="Normal 3 3" xfId="157"/>
    <cellStyle name="Normal 3 3 2" xfId="158"/>
    <cellStyle name="Normal 3 4" xfId="159"/>
    <cellStyle name="Normal 4" xfId="160"/>
    <cellStyle name="Normal 5" xfId="161"/>
    <cellStyle name="Normal 5 2" xfId="162"/>
    <cellStyle name="Normal 6" xfId="163"/>
    <cellStyle name="Normal 6 2" xfId="164"/>
    <cellStyle name="Normal 7" xfId="165"/>
    <cellStyle name="Normal 7 2" xfId="166"/>
    <cellStyle name="Normal 8" xfId="167"/>
    <cellStyle name="Normal 9" xfId="168"/>
    <cellStyle name="Normal 9 2" xfId="169"/>
    <cellStyle name="Normal 9 3" xfId="170"/>
    <cellStyle name="Normal 9 3 2" xfId="171"/>
    <cellStyle name="Normal 9 4" xfId="172"/>
    <cellStyle name="Note" xfId="173" builtinId="10" customBuiltin="1"/>
    <cellStyle name="Note 2" xfId="174"/>
    <cellStyle name="Note 3" xfId="175"/>
    <cellStyle name="Note 4" xfId="176"/>
    <cellStyle name="Note 4 2" xfId="177"/>
    <cellStyle name="Note 5" xfId="178"/>
    <cellStyle name="Output" xfId="179" builtinId="21" customBuiltin="1"/>
    <cellStyle name="Output 2" xfId="180"/>
    <cellStyle name="Percent" xfId="181" builtinId="5"/>
    <cellStyle name="Percent 2" xfId="182"/>
    <cellStyle name="Percent 3" xfId="183"/>
    <cellStyle name="Result" xfId="184"/>
    <cellStyle name="Result2" xfId="185"/>
    <cellStyle name="rowfield" xfId="186"/>
    <cellStyle name="Test" xfId="187"/>
    <cellStyle name="Title" xfId="188" builtinId="15" customBuiltin="1"/>
    <cellStyle name="Title 2" xfId="189"/>
    <cellStyle name="Total" xfId="190" builtinId="25" customBuiltin="1"/>
    <cellStyle name="Total 2" xfId="191"/>
    <cellStyle name="Warning Text" xfId="192" builtinId="11" customBuiltin="1"/>
    <cellStyle name="Warning Text 2" xfId="193"/>
  </cellStyles>
  <dxfs count="2">
    <dxf>
      <font>
        <b/>
        <i val="0"/>
        <strike val="0"/>
        <u/>
      </font>
    </dxf>
    <dxf>
      <font>
        <b val="0"/>
        <i/>
        <color rgb="FF66666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30" dropStyle="combo" dx="18" fmlaLink="'DropDown Selection'!$C$3" fmlaRange="Tbl_DropDownDisplay" noThreeD="1" sel="17" val="4"/>
</file>

<file path=xl/ctrlProps/ctrlProp2.xml><?xml version="1.0" encoding="utf-8"?>
<formControlPr xmlns="http://schemas.microsoft.com/office/spreadsheetml/2009/9/main" objectType="Drop" dropLines="12" dropStyle="combo" dx="18" fmlaLink="'DropDown Selection'!$F$3" fmlaRange="Tbl_DropDownDisplay" noThreeD="1" val="0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Drop" dropLines="30" dropStyle="combo" dx="18" fmlaLink="'DropDown Selection'!$C$3" fmlaRange="Tbl_DropDownDisplay" noThreeD="1" sel="17" val="0"/>
</file>

<file path=xl/ctrlProps/ctrlProp5.xml><?xml version="1.0" encoding="utf-8"?>
<formControlPr xmlns="http://schemas.microsoft.com/office/spreadsheetml/2009/9/main" objectType="Drop" dropLines="12" dropStyle="combo" dx="18" fmlaLink="'DropDown Selection'!$F$3" fmlaRange="Tbl_DropDownDisplay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158</xdr:row>
      <xdr:rowOff>9525</xdr:rowOff>
    </xdr:from>
    <xdr:to>
      <xdr:col>3</xdr:col>
      <xdr:colOff>581025</xdr:colOff>
      <xdr:row>161</xdr:row>
      <xdr:rowOff>76200</xdr:rowOff>
    </xdr:to>
    <xdr:pic>
      <xdr:nvPicPr>
        <xdr:cNvPr id="2158" name="Picture 4" descr="IDlogo_nam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89058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</xdr:row>
          <xdr:rowOff>38100</xdr:rowOff>
        </xdr:from>
        <xdr:to>
          <xdr:col>6</xdr:col>
          <xdr:colOff>133350</xdr:colOff>
          <xdr:row>5</xdr:row>
          <xdr:rowOff>400050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</xdr:row>
          <xdr:rowOff>38100</xdr:rowOff>
        </xdr:from>
        <xdr:to>
          <xdr:col>10</xdr:col>
          <xdr:colOff>333375</xdr:colOff>
          <xdr:row>5</xdr:row>
          <xdr:rowOff>400050</xdr:rowOff>
        </xdr:to>
        <xdr:sp macro="" textlink="">
          <xdr:nvSpPr>
            <xdr:cNvPr id="2156" name="Drop Down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66675</xdr:colOff>
          <xdr:row>5</xdr:row>
          <xdr:rowOff>57150</xdr:rowOff>
        </xdr:from>
        <xdr:to>
          <xdr:col>12</xdr:col>
          <xdr:colOff>981075</xdr:colOff>
          <xdr:row>5</xdr:row>
          <xdr:rowOff>381000</xdr:rowOff>
        </xdr:to>
        <xdr:sp macro="" textlink="">
          <xdr:nvSpPr>
            <xdr:cNvPr id="2157" name="Button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A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Manage Groups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5</xdr:row>
          <xdr:rowOff>57150</xdr:rowOff>
        </xdr:from>
        <xdr:to>
          <xdr:col>4</xdr:col>
          <xdr:colOff>828675</xdr:colOff>
          <xdr:row>5</xdr:row>
          <xdr:rowOff>381000</xdr:rowOff>
        </xdr:to>
        <xdr:sp macro="" textlink="">
          <xdr:nvSpPr>
            <xdr:cNvPr id="420865" name="Drop Down 1" hidden="1">
              <a:extLst>
                <a:ext uri="{63B3BB69-23CF-44E3-9099-C40C66FF867C}">
                  <a14:compatExt spid="_x0000_s420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</xdr:row>
          <xdr:rowOff>57150</xdr:rowOff>
        </xdr:from>
        <xdr:to>
          <xdr:col>7</xdr:col>
          <xdr:colOff>819150</xdr:colOff>
          <xdr:row>5</xdr:row>
          <xdr:rowOff>381000</xdr:rowOff>
        </xdr:to>
        <xdr:sp macro="" textlink="">
          <xdr:nvSpPr>
            <xdr:cNvPr id="420866" name="Drop Down 2" hidden="1">
              <a:extLst>
                <a:ext uri="{63B3BB69-23CF-44E3-9099-C40C66FF867C}">
                  <a14:compatExt spid="_x0000_s420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0</xdr:row>
      <xdr:rowOff>104775</xdr:rowOff>
    </xdr:from>
    <xdr:to>
      <xdr:col>12</xdr:col>
      <xdr:colOff>533400</xdr:colOff>
      <xdr:row>6</xdr:row>
      <xdr:rowOff>76200</xdr:rowOff>
    </xdr:to>
    <xdr:pic>
      <xdr:nvPicPr>
        <xdr:cNvPr id="421889" name="Picture 4" descr="IDlogo_nam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82450" y="104775"/>
          <a:ext cx="10763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bs.gov.au/AUSSTATS/abs@.nsf/DetailsPage/7503.02010-11?OpenDocument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AUSSTATS/abs@.nsf/DetailsPage/7121.02010-11?OpenDocument" TargetMode="External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outlinePr summaryBelow="0" summaryRight="0"/>
  </sheetPr>
  <dimension ref="A1:AF185"/>
  <sheetViews>
    <sheetView showGridLines="0" tabSelected="1" zoomScale="80" zoomScaleNormal="80" workbookViewId="0">
      <pane xSplit="4" ySplit="10" topLeftCell="E11" activePane="bottomRight" state="frozen"/>
      <selection activeCell="D1" sqref="D1"/>
      <selection pane="topRight" activeCell="E1" sqref="E1"/>
      <selection pane="bottomLeft" activeCell="D11" sqref="D11"/>
      <selection pane="bottomRight" activeCell="E20" sqref="E20"/>
    </sheetView>
  </sheetViews>
  <sheetFormatPr defaultRowHeight="15" outlineLevelRow="2" x14ac:dyDescent="0.25"/>
  <cols>
    <col min="1" max="1" width="9.140625" hidden="1" customWidth="1"/>
    <col min="2" max="3" width="10.85546875" style="73" hidden="1" customWidth="1"/>
    <col min="4" max="4" width="43.140625" customWidth="1"/>
    <col min="5" max="12" width="20.5703125" customWidth="1"/>
    <col min="13" max="14" width="16.28515625" customWidth="1"/>
    <col min="15" max="15" width="2.5703125" customWidth="1"/>
    <col min="16" max="16" width="19.42578125" customWidth="1"/>
    <col min="17" max="17" width="18.85546875" customWidth="1"/>
    <col min="18" max="18" width="17.7109375" hidden="1" customWidth="1"/>
    <col min="19" max="19" width="20.5703125" customWidth="1"/>
    <col min="20" max="20" width="18.42578125" customWidth="1"/>
    <col min="21" max="21" width="17.42578125" hidden="1" customWidth="1"/>
    <col min="22" max="23" width="19.140625" bestFit="1" customWidth="1"/>
    <col min="25" max="32" width="16.85546875" hidden="1" customWidth="1"/>
    <col min="33" max="34" width="14.85546875" customWidth="1"/>
    <col min="35" max="38" width="11" bestFit="1" customWidth="1"/>
    <col min="39" max="40" width="10" bestFit="1" customWidth="1"/>
    <col min="41" max="42" width="11" bestFit="1" customWidth="1"/>
  </cols>
  <sheetData>
    <row r="1" spans="1:32" ht="18.75" customHeight="1" x14ac:dyDescent="0.35">
      <c r="D1" s="203" t="s">
        <v>1500</v>
      </c>
      <c r="E1" s="203"/>
      <c r="F1" s="203"/>
      <c r="G1" s="203"/>
      <c r="H1" s="203"/>
      <c r="I1" s="203"/>
      <c r="J1" s="203"/>
    </row>
    <row r="2" spans="1:32" ht="19.5" customHeight="1" x14ac:dyDescent="0.35">
      <c r="D2" s="203" t="s">
        <v>1676</v>
      </c>
      <c r="E2" s="203"/>
      <c r="F2" s="203"/>
      <c r="G2" s="203"/>
      <c r="H2" s="203"/>
      <c r="I2" s="203"/>
      <c r="J2" s="203"/>
    </row>
    <row r="3" spans="1:32" x14ac:dyDescent="0.25">
      <c r="D3" s="204" t="s">
        <v>1501</v>
      </c>
      <c r="E3" s="204"/>
      <c r="F3" s="204"/>
      <c r="G3" s="204"/>
      <c r="H3" s="204"/>
      <c r="I3" s="204"/>
      <c r="J3" s="204"/>
    </row>
    <row r="4" spans="1:32" x14ac:dyDescent="0.25">
      <c r="D4" s="204" t="s">
        <v>1803</v>
      </c>
      <c r="E4" s="204"/>
      <c r="F4" s="204"/>
      <c r="G4" s="204"/>
      <c r="H4" s="204"/>
      <c r="I4" s="204"/>
      <c r="J4" s="204"/>
      <c r="K4" s="73"/>
      <c r="L4" s="73" t="s">
        <v>415</v>
      </c>
      <c r="M4" s="73"/>
      <c r="N4" s="73"/>
      <c r="O4" s="73"/>
      <c r="Q4" s="73"/>
      <c r="Y4" s="32">
        <f ca="1">'DropDown Selection'!C12</f>
        <v>10050</v>
      </c>
      <c r="Z4" s="32"/>
      <c r="AA4" s="32">
        <f ca="1">'DropDown Selection'!C15</f>
        <v>155</v>
      </c>
      <c r="AB4" s="32"/>
      <c r="AC4" s="32" t="str">
        <f ca="1">'DropDown Selection'!F6</f>
        <v/>
      </c>
      <c r="AD4" s="32"/>
      <c r="AE4" s="51" t="s">
        <v>1511</v>
      </c>
    </row>
    <row r="5" spans="1:32" x14ac:dyDescent="0.25">
      <c r="E5" s="202" t="s">
        <v>980</v>
      </c>
      <c r="K5" s="73"/>
      <c r="L5" s="73"/>
      <c r="M5" s="73"/>
      <c r="N5" s="73"/>
      <c r="O5" s="73"/>
      <c r="P5" s="73"/>
      <c r="Q5" s="73"/>
      <c r="Y5" s="32"/>
      <c r="Z5" s="32"/>
      <c r="AA5" s="32"/>
      <c r="AB5" s="32"/>
      <c r="AC5" s="32"/>
      <c r="AD5" s="32"/>
      <c r="AE5" s="38"/>
    </row>
    <row r="6" spans="1:32" s="28" customFormat="1" ht="33" customHeight="1" x14ac:dyDescent="0.25">
      <c r="B6" s="27"/>
      <c r="C6" s="27"/>
      <c r="D6" s="88" t="s">
        <v>1677</v>
      </c>
      <c r="E6" s="213"/>
      <c r="F6" s="213"/>
      <c r="G6" s="213"/>
      <c r="H6" s="89"/>
      <c r="I6" s="213"/>
      <c r="J6" s="213"/>
      <c r="K6" s="213"/>
      <c r="L6" s="207"/>
      <c r="M6" s="207"/>
      <c r="N6" s="27"/>
      <c r="O6" s="27"/>
      <c r="P6" s="27"/>
      <c r="Q6" s="27"/>
      <c r="Y6" s="52" t="str">
        <f ca="1">+'DropDown Selection'!C13</f>
        <v>Albury</v>
      </c>
      <c r="Z6" s="52" t="str">
        <f ca="1">+'DropDown Selection'!C13</f>
        <v>Albury</v>
      </c>
      <c r="AA6" s="52" t="str">
        <f ca="1">'DropDown Selection'!C16</f>
        <v>Murray</v>
      </c>
      <c r="AB6" s="52"/>
      <c r="AC6" s="52" t="str">
        <f ca="1">+'DropDown Selection'!F13</f>
        <v>NSW</v>
      </c>
      <c r="AD6" s="52"/>
      <c r="AE6" s="38" t="str">
        <f>+'DropDown Selection'!F16</f>
        <v>NSW</v>
      </c>
    </row>
    <row r="7" spans="1:32" ht="15.75" thickBot="1" x14ac:dyDescent="0.3">
      <c r="F7" s="52"/>
      <c r="G7" s="214"/>
      <c r="H7" s="214"/>
      <c r="I7" s="214"/>
      <c r="J7" s="214"/>
      <c r="K7" s="52"/>
      <c r="O7" s="73"/>
      <c r="P7" s="73"/>
      <c r="Q7" s="73"/>
      <c r="R7" s="73"/>
      <c r="AA7" s="73"/>
      <c r="AB7" s="73"/>
      <c r="AC7" s="73"/>
      <c r="AD7" s="73"/>
    </row>
    <row r="8" spans="1:32" ht="21" customHeight="1" thickBot="1" x14ac:dyDescent="0.3">
      <c r="D8" s="106" t="s">
        <v>1675</v>
      </c>
      <c r="E8" s="208" t="str">
        <f ca="1">"Selected Area: "&amp;Y6&amp;" Compared to: "&amp;AC6</f>
        <v>Selected Area: Albury Compared to: NSW</v>
      </c>
      <c r="F8" s="209"/>
      <c r="G8" s="209"/>
      <c r="H8" s="209"/>
      <c r="I8" s="209"/>
      <c r="J8" s="209"/>
      <c r="K8" s="209"/>
      <c r="L8" s="210"/>
      <c r="M8" s="215" t="s">
        <v>1922</v>
      </c>
      <c r="N8" s="216"/>
      <c r="O8" s="73"/>
      <c r="P8" s="217" t="str">
        <f ca="1">AC6&amp;" Compared to NSW"</f>
        <v>NSW Compared to NSW</v>
      </c>
      <c r="Q8" s="218"/>
      <c r="R8" s="218"/>
      <c r="S8" s="218"/>
      <c r="T8" s="218"/>
      <c r="U8" s="218"/>
      <c r="V8" s="215" t="s">
        <v>1922</v>
      </c>
      <c r="W8" s="216"/>
      <c r="Y8" s="57">
        <v>2011</v>
      </c>
      <c r="Z8" s="57" t="s">
        <v>1250</v>
      </c>
      <c r="AA8" s="57">
        <v>2011</v>
      </c>
      <c r="AB8" s="57" t="s">
        <v>1250</v>
      </c>
      <c r="AC8" s="57">
        <v>2011</v>
      </c>
      <c r="AD8" s="57" t="s">
        <v>1250</v>
      </c>
      <c r="AE8" s="57">
        <v>2011</v>
      </c>
      <c r="AF8" s="57" t="s">
        <v>1250</v>
      </c>
    </row>
    <row r="9" spans="1:32" ht="15.75" thickBot="1" x14ac:dyDescent="0.3">
      <c r="D9" s="107" t="s">
        <v>1802</v>
      </c>
      <c r="E9" s="211" t="s">
        <v>883</v>
      </c>
      <c r="F9" s="212"/>
      <c r="G9" s="212"/>
      <c r="H9" s="212"/>
      <c r="I9" s="211" t="s">
        <v>1680</v>
      </c>
      <c r="J9" s="212"/>
      <c r="K9" s="212"/>
      <c r="L9" s="212"/>
      <c r="M9" s="99">
        <v>2011</v>
      </c>
      <c r="N9" s="99" t="s">
        <v>1250</v>
      </c>
      <c r="O9" s="73"/>
      <c r="P9" s="219" t="str">
        <f>+E9</f>
        <v>2011 Agriculture Census</v>
      </c>
      <c r="Q9" s="220"/>
      <c r="R9" s="220"/>
      <c r="S9" s="220" t="str">
        <f>+I9</f>
        <v>2005-06 Agriculture Census</v>
      </c>
      <c r="T9" s="220"/>
      <c r="U9" s="220"/>
      <c r="V9" s="99">
        <f>+M9</f>
        <v>2011</v>
      </c>
      <c r="W9" s="99" t="str">
        <f>+N9</f>
        <v>2005-06</v>
      </c>
      <c r="Y9" s="73"/>
      <c r="Z9" s="73"/>
      <c r="AA9" s="73"/>
      <c r="AB9" s="73"/>
      <c r="AC9" s="73"/>
      <c r="AD9" s="73"/>
      <c r="AE9" s="73"/>
      <c r="AF9" s="73"/>
    </row>
    <row r="10" spans="1:32" ht="60" customHeight="1" thickBot="1" x14ac:dyDescent="0.3">
      <c r="D10" s="139" t="str">
        <f ca="1">'DropDown Selection'!C13&amp;" (Located in "&amp;'DropDown Selection'!C16&amp;")"</f>
        <v>Albury (Located in Murray)</v>
      </c>
      <c r="E10" s="101" t="str">
        <f ca="1">"$ Value of Ag in "&amp;Z6</f>
        <v>$ Value of Ag in Albury</v>
      </c>
      <c r="F10" s="102" t="str">
        <f ca="1">"% of all Ag in "&amp;Z6</f>
        <v>% of all Ag in Albury</v>
      </c>
      <c r="G10" s="102" t="str">
        <f ca="1">"% of "&amp;Z6&amp;" over "&amp;AA6&amp;" SD"</f>
        <v>% of Albury over Murray SD</v>
      </c>
      <c r="H10" s="103" t="str">
        <f ca="1">"% "&amp;Z6&amp;" over "&amp;AC6</f>
        <v>% Albury over NSW</v>
      </c>
      <c r="I10" s="104" t="str">
        <f ca="1">+E10</f>
        <v>$ Value of Ag in Albury</v>
      </c>
      <c r="J10" s="102" t="str">
        <f ca="1">F10</f>
        <v>% of all Ag in Albury</v>
      </c>
      <c r="K10" s="102" t="str">
        <f ca="1">G10</f>
        <v>% of Albury over Murray SD</v>
      </c>
      <c r="L10" s="105" t="str">
        <f ca="1">H10</f>
        <v>% Albury over NSW</v>
      </c>
      <c r="M10" s="100">
        <f>Tables!$C$3</f>
        <v>2.1787999999999998</v>
      </c>
      <c r="N10" s="100">
        <f>Tables!$C$3</f>
        <v>2.1787999999999998</v>
      </c>
      <c r="O10" s="27"/>
      <c r="P10" s="101" t="str">
        <f ca="1">"$ Value of Ag in "&amp;AC6</f>
        <v>$ Value of Ag in NSW</v>
      </c>
      <c r="Q10" s="102" t="str">
        <f ca="1">"% of all Ag in "&amp;AC6</f>
        <v>% of all Ag in NSW</v>
      </c>
      <c r="R10" s="103" t="str">
        <f ca="1">"% of "&amp;AC6&amp;" to "&amp;AE6</f>
        <v>% of NSW to NSW</v>
      </c>
      <c r="S10" s="104" t="str">
        <f ca="1">+P10</f>
        <v>$ Value of Ag in NSW</v>
      </c>
      <c r="T10" s="102" t="str">
        <f ca="1">+Q10</f>
        <v>% of all Ag in NSW</v>
      </c>
      <c r="U10" s="113" t="str">
        <f ca="1">+R10</f>
        <v>% of NSW to NSW</v>
      </c>
      <c r="V10" s="100">
        <f>Tables!$C$3</f>
        <v>2.1787999999999998</v>
      </c>
      <c r="W10" s="100">
        <f>Tables!$C$3</f>
        <v>2.1787999999999998</v>
      </c>
      <c r="Y10" s="206" t="str">
        <f ca="1">Y6</f>
        <v>Albury</v>
      </c>
      <c r="Z10" s="206"/>
      <c r="AA10" s="205" t="str">
        <f ca="1">AA6</f>
        <v>Murray</v>
      </c>
      <c r="AB10" s="205"/>
      <c r="AC10" s="205" t="str">
        <f ca="1">AC6</f>
        <v>NSW</v>
      </c>
      <c r="AD10" s="205"/>
      <c r="AE10" s="205" t="str">
        <f>AE6</f>
        <v>NSW</v>
      </c>
      <c r="AF10" s="205"/>
    </row>
    <row r="11" spans="1:32" ht="16.5" customHeight="1" collapsed="1" x14ac:dyDescent="0.25">
      <c r="A11" s="170">
        <v>2</v>
      </c>
      <c r="B11" s="174" t="s">
        <v>5272</v>
      </c>
      <c r="C11" s="170" t="s">
        <v>5033</v>
      </c>
      <c r="D11" s="122" t="str">
        <f>REPT(" ",(A11-1)*2)&amp;C11</f>
        <v xml:space="preserve">  Cereal crops</v>
      </c>
      <c r="E11" s="92">
        <f>+Y11</f>
        <v>478738.6</v>
      </c>
      <c r="F11" s="90">
        <f t="shared" ref="F11:F42" si="0">IF(E11&gt;0,(E11/$E$153),"")</f>
        <v>0.10321631640988135</v>
      </c>
      <c r="G11" s="91">
        <f>IF(OR(AA11=0,E11=0),"",($E11/AA11))</f>
        <v>7.745790626163359E-4</v>
      </c>
      <c r="H11" s="93">
        <f>IF(AC11=0,"",($E11/AC11))</f>
        <v>1.3643392711786345E-4</v>
      </c>
      <c r="I11" s="92">
        <f>+Z11</f>
        <v>717235</v>
      </c>
      <c r="J11" s="90">
        <f t="shared" ref="J11:J42" si="1">IF(I11&gt;0,(I11/$I$153),"")</f>
        <v>0.14107199650995628</v>
      </c>
      <c r="K11" s="91">
        <f>IF(AB11=0,"",($I11/AB11))</f>
        <v>1.5907491335775093E-3</v>
      </c>
      <c r="L11" s="93">
        <f t="shared" ref="L11:L21" si="2">IF(AD11=0,"",($I11/AD11))</f>
        <v>3.1079376302420742E-4</v>
      </c>
      <c r="M11" s="92">
        <f>ROUND($E11*M$10,0)</f>
        <v>1043076</v>
      </c>
      <c r="N11" s="109">
        <f t="shared" ref="N11:N21" si="3">ROUND(I11*N$10,0)</f>
        <v>1562712</v>
      </c>
      <c r="O11" s="73"/>
      <c r="P11" s="92">
        <f t="shared" ref="P11:P21" si="4">+AC11</f>
        <v>3508940995.1999998</v>
      </c>
      <c r="Q11" s="90">
        <f t="shared" ref="Q11:Q42" si="5">IF(P11&gt;0,(P11/$P$153),0)</f>
        <v>0.30145557836017028</v>
      </c>
      <c r="R11" s="93">
        <f t="shared" ref="R11:R21" si="6">IF(AE11=0,"",+P11/AE11)</f>
        <v>1</v>
      </c>
      <c r="S11" s="92">
        <f t="shared" ref="S11:S21" si="7">+AD11</f>
        <v>2307752231</v>
      </c>
      <c r="T11" s="90">
        <f t="shared" ref="T11:T42" si="8">IF(S11&gt;0,(S11/$S$153),0)</f>
        <v>0.27171870759280059</v>
      </c>
      <c r="U11" s="93">
        <f t="shared" ref="U11:U21" si="9">IF(AF11=0,"",+S11/AF11)</f>
        <v>1</v>
      </c>
      <c r="V11" s="108">
        <f t="shared" ref="V11:V21" si="10">ROUND(P11*V$10,0)</f>
        <v>7645280640</v>
      </c>
      <c r="W11" s="112">
        <f t="shared" ref="W11:W21" si="11">ROUND(S11*W$10,0)</f>
        <v>5028130561</v>
      </c>
      <c r="Y11" s="54">
        <v>478738.6</v>
      </c>
      <c r="Z11" s="55">
        <v>717235</v>
      </c>
      <c r="AA11" s="54">
        <v>618062923.5999999</v>
      </c>
      <c r="AB11" s="55">
        <v>450878762</v>
      </c>
      <c r="AC11" s="54">
        <v>3508940995.1999998</v>
      </c>
      <c r="AD11" s="55">
        <v>2307752231</v>
      </c>
      <c r="AE11" s="54">
        <v>3508940995.1999998</v>
      </c>
      <c r="AF11" s="55">
        <v>2307752231</v>
      </c>
    </row>
    <row r="12" spans="1:32" ht="16.5" hidden="1" customHeight="1" outlineLevel="1" x14ac:dyDescent="0.25">
      <c r="A12" s="172">
        <v>3</v>
      </c>
      <c r="B12" s="174" t="s">
        <v>5273</v>
      </c>
      <c r="C12" s="172" t="s">
        <v>1705</v>
      </c>
      <c r="D12" s="123" t="str">
        <f>REPT(" ",(A12-1)*2)&amp;C12</f>
        <v xml:space="preserve">    Barley for grain</v>
      </c>
      <c r="E12" s="92">
        <f>+Y12</f>
        <v>0</v>
      </c>
      <c r="F12" s="90" t="str">
        <f t="shared" si="0"/>
        <v/>
      </c>
      <c r="G12" s="91" t="str">
        <f>IF(OR(AA12=0,E12=0),"",($E12/AA12))</f>
        <v/>
      </c>
      <c r="H12" s="93">
        <f>IF(AC12=0,"",($E12/AC12))</f>
        <v>0</v>
      </c>
      <c r="I12" s="92">
        <f>+Z12</f>
        <v>0</v>
      </c>
      <c r="J12" s="90" t="str">
        <f t="shared" si="1"/>
        <v/>
      </c>
      <c r="K12" s="91">
        <f>IF(AB12=0,"",($I12/AB12))</f>
        <v>0</v>
      </c>
      <c r="L12" s="93">
        <f t="shared" si="2"/>
        <v>0</v>
      </c>
      <c r="M12" s="92">
        <f t="shared" ref="M12:M97" si="12">ROUND($E12*M$10,0)</f>
        <v>0</v>
      </c>
      <c r="N12" s="109">
        <f t="shared" si="3"/>
        <v>0</v>
      </c>
      <c r="O12" s="73"/>
      <c r="P12" s="92">
        <f t="shared" si="4"/>
        <v>470954205.49999988</v>
      </c>
      <c r="Q12" s="90">
        <f t="shared" si="5"/>
        <v>4.0460005624023028E-2</v>
      </c>
      <c r="R12" s="93">
        <f t="shared" si="6"/>
        <v>1</v>
      </c>
      <c r="S12" s="92">
        <f t="shared" si="7"/>
        <v>279406456</v>
      </c>
      <c r="T12" s="90">
        <f t="shared" si="8"/>
        <v>3.2897795568160672E-2</v>
      </c>
      <c r="U12" s="93">
        <f t="shared" si="9"/>
        <v>1</v>
      </c>
      <c r="V12" s="108">
        <f t="shared" si="10"/>
        <v>1026115023</v>
      </c>
      <c r="W12" s="112">
        <f t="shared" si="11"/>
        <v>608770786</v>
      </c>
      <c r="Y12" s="54"/>
      <c r="Z12" s="55"/>
      <c r="AA12" s="54">
        <v>79876168</v>
      </c>
      <c r="AB12" s="55">
        <v>44937752</v>
      </c>
      <c r="AC12" s="54">
        <v>470954205.49999988</v>
      </c>
      <c r="AD12" s="55">
        <v>279406456</v>
      </c>
      <c r="AE12" s="54">
        <v>470954205.49999988</v>
      </c>
      <c r="AF12" s="55">
        <v>279406456</v>
      </c>
    </row>
    <row r="13" spans="1:32" ht="16.5" hidden="1" customHeight="1" outlineLevel="1" x14ac:dyDescent="0.25">
      <c r="A13" s="172">
        <v>3</v>
      </c>
      <c r="B13" s="174" t="s">
        <v>5274</v>
      </c>
      <c r="C13" s="172" t="s">
        <v>1707</v>
      </c>
      <c r="D13" s="123" t="str">
        <f>REPT(" ",(A13-1)*2)&amp;C13</f>
        <v xml:space="preserve">    Maize for grain</v>
      </c>
      <c r="E13" s="92">
        <f>+Y13</f>
        <v>0</v>
      </c>
      <c r="F13" s="90" t="str">
        <f t="shared" si="0"/>
        <v/>
      </c>
      <c r="G13" s="91" t="str">
        <f>IF(OR(AA13=0,E13=0),"",($E13/AA13))</f>
        <v/>
      </c>
      <c r="H13" s="93">
        <f>IF(AC13=0,"",($E13/AC13))</f>
        <v>0</v>
      </c>
      <c r="I13" s="92">
        <f>+Z13</f>
        <v>0</v>
      </c>
      <c r="J13" s="90" t="str">
        <f t="shared" si="1"/>
        <v/>
      </c>
      <c r="K13" s="91">
        <f t="shared" ref="K13:K21" si="13">IF(AB13=0,"",($I13/AB13))</f>
        <v>0</v>
      </c>
      <c r="L13" s="93">
        <f t="shared" si="2"/>
        <v>0</v>
      </c>
      <c r="M13" s="92">
        <f t="shared" si="12"/>
        <v>0</v>
      </c>
      <c r="N13" s="109">
        <f t="shared" si="3"/>
        <v>0</v>
      </c>
      <c r="O13" s="73"/>
      <c r="P13" s="92">
        <f t="shared" si="4"/>
        <v>48263984.299999997</v>
      </c>
      <c r="Q13" s="90">
        <f t="shared" si="5"/>
        <v>4.1463926925603377E-3</v>
      </c>
      <c r="R13" s="93">
        <f t="shared" si="6"/>
        <v>1</v>
      </c>
      <c r="S13" s="92">
        <f t="shared" si="7"/>
        <v>42119225</v>
      </c>
      <c r="T13" s="90">
        <f t="shared" si="8"/>
        <v>4.9591898246594641E-3</v>
      </c>
      <c r="U13" s="93">
        <f t="shared" si="9"/>
        <v>1</v>
      </c>
      <c r="V13" s="108">
        <f t="shared" si="10"/>
        <v>105157569</v>
      </c>
      <c r="W13" s="112">
        <f t="shared" si="11"/>
        <v>91769367</v>
      </c>
      <c r="Y13" s="54"/>
      <c r="Z13" s="55"/>
      <c r="AA13" s="54">
        <v>6321325.5999999996</v>
      </c>
      <c r="AB13" s="55">
        <v>4988280</v>
      </c>
      <c r="AC13" s="54">
        <v>48263984.299999997</v>
      </c>
      <c r="AD13" s="55">
        <v>42119225</v>
      </c>
      <c r="AE13" s="54">
        <v>48263984.299999997</v>
      </c>
      <c r="AF13" s="55">
        <v>42119225</v>
      </c>
    </row>
    <row r="14" spans="1:32" ht="16.5" hidden="1" customHeight="1" outlineLevel="1" x14ac:dyDescent="0.25">
      <c r="A14" s="172">
        <v>3</v>
      </c>
      <c r="B14" s="174" t="s">
        <v>5275</v>
      </c>
      <c r="C14" s="172" t="s">
        <v>1704</v>
      </c>
      <c r="D14" s="123" t="str">
        <f>REPT(" ",(A14-1)*2)&amp;C14</f>
        <v xml:space="preserve">    Oats for grain</v>
      </c>
      <c r="E14" s="92">
        <f>+Y14</f>
        <v>2980.8</v>
      </c>
      <c r="F14" s="90">
        <f t="shared" si="0"/>
        <v>6.4266218757913897E-4</v>
      </c>
      <c r="G14" s="91">
        <f>IF(OR(AA14=0,E14=0),"",($E14/AA14))</f>
        <v>3.193255494731081E-4</v>
      </c>
      <c r="H14" s="93">
        <f>IF(AC14=0,"",($E14/AC14))</f>
        <v>3.1904839696916916E-5</v>
      </c>
      <c r="I14" s="92">
        <f>+Z14</f>
        <v>35920</v>
      </c>
      <c r="J14" s="90">
        <f t="shared" si="1"/>
        <v>7.0650569403858283E-3</v>
      </c>
      <c r="K14" s="91">
        <f t="shared" si="13"/>
        <v>3.5588260471191738E-3</v>
      </c>
      <c r="L14" s="93">
        <f t="shared" si="2"/>
        <v>3.7026240007695518E-4</v>
      </c>
      <c r="M14" s="92">
        <f t="shared" si="12"/>
        <v>6495</v>
      </c>
      <c r="N14" s="109">
        <f t="shared" si="3"/>
        <v>78262</v>
      </c>
      <c r="O14" s="73"/>
      <c r="P14" s="92">
        <f t="shared" si="4"/>
        <v>93427831.899999991</v>
      </c>
      <c r="Q14" s="90">
        <f t="shared" si="5"/>
        <v>8.0264504700643946E-3</v>
      </c>
      <c r="R14" s="93">
        <f t="shared" si="6"/>
        <v>1</v>
      </c>
      <c r="S14" s="92">
        <f t="shared" si="7"/>
        <v>97012281</v>
      </c>
      <c r="T14" s="90">
        <f t="shared" si="8"/>
        <v>1.1422392430112487E-2</v>
      </c>
      <c r="U14" s="93">
        <f t="shared" si="9"/>
        <v>1</v>
      </c>
      <c r="V14" s="108">
        <f t="shared" si="10"/>
        <v>203560560</v>
      </c>
      <c r="W14" s="112">
        <f t="shared" si="11"/>
        <v>211370358</v>
      </c>
      <c r="Y14" s="54">
        <v>2980.8</v>
      </c>
      <c r="Z14" s="55">
        <v>35920</v>
      </c>
      <c r="AA14" s="54">
        <v>9334674.2999999989</v>
      </c>
      <c r="AB14" s="55">
        <v>10093216</v>
      </c>
      <c r="AC14" s="54">
        <v>93427831.899999991</v>
      </c>
      <c r="AD14" s="55">
        <v>97012281</v>
      </c>
      <c r="AE14" s="54">
        <v>93427831.899999991</v>
      </c>
      <c r="AF14" s="55">
        <v>97012281</v>
      </c>
    </row>
    <row r="15" spans="1:32" ht="16.5" hidden="1" customHeight="1" outlineLevel="1" x14ac:dyDescent="0.25">
      <c r="A15" s="172">
        <v>3</v>
      </c>
      <c r="B15" s="174" t="s">
        <v>5276</v>
      </c>
      <c r="C15" s="172" t="s">
        <v>1708</v>
      </c>
      <c r="D15" s="123" t="str">
        <f t="shared" ref="D15:D50" si="14">REPT(" ",(A15-1)*2)&amp;C15</f>
        <v xml:space="preserve">    Rice for grain</v>
      </c>
      <c r="E15" s="92">
        <f t="shared" ref="E15:E50" si="15">+Y15</f>
        <v>0</v>
      </c>
      <c r="F15" s="90" t="str">
        <f t="shared" si="0"/>
        <v/>
      </c>
      <c r="G15" s="91" t="str">
        <f t="shared" ref="G15:G50" si="16">IF(OR(AA15=0,E15=0),"",($E15/AA15))</f>
        <v/>
      </c>
      <c r="H15" s="93">
        <f t="shared" ref="H15:H50" si="17">IF(AC15=0,"",($E15/AC15))</f>
        <v>0</v>
      </c>
      <c r="I15" s="92">
        <f t="shared" ref="I15:I50" si="18">+Z15</f>
        <v>0</v>
      </c>
      <c r="J15" s="90" t="str">
        <f t="shared" si="1"/>
        <v/>
      </c>
      <c r="K15" s="91">
        <f t="shared" si="13"/>
        <v>0</v>
      </c>
      <c r="L15" s="93">
        <f t="shared" si="2"/>
        <v>0</v>
      </c>
      <c r="M15" s="92">
        <f t="shared" si="12"/>
        <v>0</v>
      </c>
      <c r="N15" s="109">
        <f t="shared" si="3"/>
        <v>0</v>
      </c>
      <c r="O15" s="73"/>
      <c r="P15" s="92">
        <f t="shared" si="4"/>
        <v>171919666.40000001</v>
      </c>
      <c r="Q15" s="90">
        <f t="shared" si="5"/>
        <v>1.4769738943172395E-2</v>
      </c>
      <c r="R15" s="93">
        <f t="shared" si="6"/>
        <v>1</v>
      </c>
      <c r="S15" s="92">
        <f t="shared" si="7"/>
        <v>270909200</v>
      </c>
      <c r="T15" s="90">
        <f t="shared" si="8"/>
        <v>3.1897314066121486E-2</v>
      </c>
      <c r="U15" s="93">
        <f t="shared" si="9"/>
        <v>1</v>
      </c>
      <c r="V15" s="108">
        <f t="shared" si="10"/>
        <v>374578569</v>
      </c>
      <c r="W15" s="112">
        <f t="shared" si="11"/>
        <v>590256965</v>
      </c>
      <c r="Y15" s="54"/>
      <c r="Z15" s="55"/>
      <c r="AA15" s="54">
        <v>87481217.299999982</v>
      </c>
      <c r="AB15" s="55">
        <v>140274113</v>
      </c>
      <c r="AC15" s="54">
        <v>171919666.40000001</v>
      </c>
      <c r="AD15" s="55">
        <v>270909200</v>
      </c>
      <c r="AE15" s="54">
        <v>171919666.40000001</v>
      </c>
      <c r="AF15" s="55">
        <v>270909200</v>
      </c>
    </row>
    <row r="16" spans="1:32" ht="16.5" hidden="1" customHeight="1" outlineLevel="1" x14ac:dyDescent="0.25">
      <c r="A16" s="172">
        <v>3</v>
      </c>
      <c r="B16" s="174" t="s">
        <v>5277</v>
      </c>
      <c r="C16" s="172" t="s">
        <v>1706</v>
      </c>
      <c r="D16" s="123" t="str">
        <f t="shared" si="14"/>
        <v xml:space="preserve">    Sorghum for grain</v>
      </c>
      <c r="E16" s="92">
        <f t="shared" si="15"/>
        <v>0</v>
      </c>
      <c r="F16" s="90" t="str">
        <f t="shared" si="0"/>
        <v/>
      </c>
      <c r="G16" s="91" t="str">
        <f t="shared" si="16"/>
        <v/>
      </c>
      <c r="H16" s="93">
        <f t="shared" si="17"/>
        <v>0</v>
      </c>
      <c r="I16" s="92">
        <f t="shared" si="18"/>
        <v>0</v>
      </c>
      <c r="J16" s="90" t="str">
        <f t="shared" si="1"/>
        <v/>
      </c>
      <c r="K16" s="91">
        <f t="shared" si="13"/>
        <v>0</v>
      </c>
      <c r="L16" s="93">
        <f t="shared" si="2"/>
        <v>0</v>
      </c>
      <c r="M16" s="92">
        <f t="shared" si="12"/>
        <v>0</v>
      </c>
      <c r="N16" s="109">
        <f t="shared" si="3"/>
        <v>0</v>
      </c>
      <c r="O16" s="73"/>
      <c r="P16" s="92">
        <f t="shared" si="4"/>
        <v>159469186.80000001</v>
      </c>
      <c r="Q16" s="90">
        <f t="shared" si="5"/>
        <v>1.3700109521129185E-2</v>
      </c>
      <c r="R16" s="93">
        <f t="shared" si="6"/>
        <v>1</v>
      </c>
      <c r="S16" s="92">
        <f t="shared" si="7"/>
        <v>117804596</v>
      </c>
      <c r="T16" s="90">
        <f t="shared" si="8"/>
        <v>1.3870515276131482E-2</v>
      </c>
      <c r="U16" s="93">
        <f t="shared" si="9"/>
        <v>1</v>
      </c>
      <c r="V16" s="108">
        <f t="shared" si="10"/>
        <v>347451464</v>
      </c>
      <c r="W16" s="112">
        <f t="shared" si="11"/>
        <v>256672654</v>
      </c>
      <c r="Y16" s="54"/>
      <c r="Z16" s="55"/>
      <c r="AA16" s="54">
        <v>152066.4</v>
      </c>
      <c r="AB16" s="55">
        <v>484883</v>
      </c>
      <c r="AC16" s="54">
        <v>159469186.80000001</v>
      </c>
      <c r="AD16" s="55">
        <v>117804596</v>
      </c>
      <c r="AE16" s="54">
        <v>159469186.80000001</v>
      </c>
      <c r="AF16" s="55">
        <v>117804596</v>
      </c>
    </row>
    <row r="17" spans="1:32" ht="16.5" hidden="1" customHeight="1" outlineLevel="1" x14ac:dyDescent="0.25">
      <c r="A17" s="172">
        <v>3</v>
      </c>
      <c r="B17" s="174" t="s">
        <v>5278</v>
      </c>
      <c r="C17" s="172" t="s">
        <v>1709</v>
      </c>
      <c r="D17" s="123" t="str">
        <f t="shared" si="14"/>
        <v xml:space="preserve">    Triticale for grain</v>
      </c>
      <c r="E17" s="92">
        <f t="shared" si="15"/>
        <v>57418.5</v>
      </c>
      <c r="F17" s="90">
        <f t="shared" si="0"/>
        <v>1.2379461492724366E-2</v>
      </c>
      <c r="G17" s="91">
        <f t="shared" si="16"/>
        <v>6.5421457875860607E-3</v>
      </c>
      <c r="H17" s="93">
        <f t="shared" si="17"/>
        <v>1.9824188277285269E-3</v>
      </c>
      <c r="I17" s="92">
        <f t="shared" si="18"/>
        <v>165462</v>
      </c>
      <c r="J17" s="90">
        <f t="shared" si="1"/>
        <v>3.254450031932405E-2</v>
      </c>
      <c r="K17" s="91">
        <f t="shared" si="13"/>
        <v>7.6792758083969121E-3</v>
      </c>
      <c r="L17" s="93">
        <f t="shared" si="2"/>
        <v>3.2519791511073028E-3</v>
      </c>
      <c r="M17" s="92">
        <f t="shared" si="12"/>
        <v>125103</v>
      </c>
      <c r="N17" s="109">
        <f t="shared" si="3"/>
        <v>360509</v>
      </c>
      <c r="O17" s="73"/>
      <c r="P17" s="92">
        <f t="shared" si="4"/>
        <v>28963859.300000004</v>
      </c>
      <c r="Q17" s="90">
        <f t="shared" si="5"/>
        <v>2.4883054371013834E-3</v>
      </c>
      <c r="R17" s="93">
        <f t="shared" si="6"/>
        <v>1</v>
      </c>
      <c r="S17" s="92">
        <f t="shared" si="7"/>
        <v>50880400</v>
      </c>
      <c r="T17" s="90">
        <f t="shared" si="8"/>
        <v>5.990745602622161E-3</v>
      </c>
      <c r="U17" s="93">
        <f t="shared" si="9"/>
        <v>1</v>
      </c>
      <c r="V17" s="108">
        <f t="shared" si="10"/>
        <v>63106457</v>
      </c>
      <c r="W17" s="112">
        <f t="shared" si="11"/>
        <v>110858216</v>
      </c>
      <c r="Y17" s="54">
        <v>57418.5</v>
      </c>
      <c r="Z17" s="55">
        <v>165462</v>
      </c>
      <c r="AA17" s="54">
        <v>8776707.5000000019</v>
      </c>
      <c r="AB17" s="55">
        <v>21546563</v>
      </c>
      <c r="AC17" s="54">
        <v>28963859.300000004</v>
      </c>
      <c r="AD17" s="55">
        <v>50880400</v>
      </c>
      <c r="AE17" s="54">
        <v>28963859.300000004</v>
      </c>
      <c r="AF17" s="55">
        <v>50880400</v>
      </c>
    </row>
    <row r="18" spans="1:32" ht="16.5" hidden="1" customHeight="1" outlineLevel="1" x14ac:dyDescent="0.25">
      <c r="A18" s="172">
        <v>3</v>
      </c>
      <c r="B18" s="174" t="s">
        <v>5279</v>
      </c>
      <c r="C18" s="172" t="s">
        <v>1703</v>
      </c>
      <c r="D18" s="123" t="str">
        <f t="shared" si="14"/>
        <v xml:space="preserve">    Wheat for grain</v>
      </c>
      <c r="E18" s="92">
        <f t="shared" si="15"/>
        <v>418339.3</v>
      </c>
      <c r="F18" s="90">
        <f t="shared" si="0"/>
        <v>9.0194192729577849E-2</v>
      </c>
      <c r="G18" s="91">
        <f t="shared" si="16"/>
        <v>9.8817656571418308E-4</v>
      </c>
      <c r="H18" s="93">
        <f t="shared" si="17"/>
        <v>1.6657770455070058E-4</v>
      </c>
      <c r="I18" s="92">
        <f t="shared" si="18"/>
        <v>515853</v>
      </c>
      <c r="J18" s="90">
        <f t="shared" si="1"/>
        <v>0.10146243925024641</v>
      </c>
      <c r="K18" s="91">
        <f t="shared" si="13"/>
        <v>2.2841876643664052E-3</v>
      </c>
      <c r="L18" s="93">
        <f t="shared" si="2"/>
        <v>3.6005941291266893E-4</v>
      </c>
      <c r="M18" s="92">
        <f t="shared" si="12"/>
        <v>911478</v>
      </c>
      <c r="N18" s="109">
        <f t="shared" si="3"/>
        <v>1123941</v>
      </c>
      <c r="O18" s="73"/>
      <c r="P18" s="92">
        <f t="shared" si="4"/>
        <v>2511376304.099999</v>
      </c>
      <c r="Q18" s="90">
        <f t="shared" si="5"/>
        <v>0.2157540971102426</v>
      </c>
      <c r="R18" s="93">
        <f t="shared" si="6"/>
        <v>1</v>
      </c>
      <c r="S18" s="92">
        <f t="shared" si="7"/>
        <v>1432688555</v>
      </c>
      <c r="T18" s="90">
        <f t="shared" si="8"/>
        <v>0.16868720884256705</v>
      </c>
      <c r="U18" s="93">
        <f t="shared" si="9"/>
        <v>1</v>
      </c>
      <c r="V18" s="108">
        <f t="shared" si="10"/>
        <v>5471786691</v>
      </c>
      <c r="W18" s="112">
        <f t="shared" si="11"/>
        <v>3121541824</v>
      </c>
      <c r="Y18" s="54">
        <v>418339.3</v>
      </c>
      <c r="Z18" s="55">
        <v>515853</v>
      </c>
      <c r="AA18" s="54">
        <v>423344688.09999996</v>
      </c>
      <c r="AB18" s="55">
        <v>225836523</v>
      </c>
      <c r="AC18" s="54">
        <v>2511376304.099999</v>
      </c>
      <c r="AD18" s="55">
        <v>1432688555</v>
      </c>
      <c r="AE18" s="54">
        <v>2511376304.099999</v>
      </c>
      <c r="AF18" s="55">
        <v>1432688555</v>
      </c>
    </row>
    <row r="19" spans="1:32" ht="16.5" hidden="1" customHeight="1" outlineLevel="1" x14ac:dyDescent="0.25">
      <c r="A19" s="172">
        <v>3</v>
      </c>
      <c r="B19" s="174" t="s">
        <v>5280</v>
      </c>
      <c r="C19" s="172" t="s">
        <v>1710</v>
      </c>
      <c r="D19" s="123" t="str">
        <f t="shared" si="14"/>
        <v xml:space="preserve">    All other cereals for grain or seed</v>
      </c>
      <c r="E19" s="92">
        <f t="shared" si="15"/>
        <v>0</v>
      </c>
      <c r="F19" s="90" t="str">
        <f t="shared" si="0"/>
        <v/>
      </c>
      <c r="G19" s="91" t="str">
        <f t="shared" si="16"/>
        <v/>
      </c>
      <c r="H19" s="93">
        <f t="shared" si="17"/>
        <v>0</v>
      </c>
      <c r="I19" s="92">
        <f t="shared" si="18"/>
        <v>0</v>
      </c>
      <c r="J19" s="90" t="str">
        <f t="shared" si="1"/>
        <v/>
      </c>
      <c r="K19" s="91">
        <f t="shared" si="13"/>
        <v>0</v>
      </c>
      <c r="L19" s="93">
        <f t="shared" si="2"/>
        <v>0</v>
      </c>
      <c r="M19" s="92">
        <f t="shared" si="12"/>
        <v>0</v>
      </c>
      <c r="N19" s="109">
        <f t="shared" si="3"/>
        <v>0</v>
      </c>
      <c r="O19" s="73"/>
      <c r="P19" s="92">
        <f t="shared" si="4"/>
        <v>24565956.900000002</v>
      </c>
      <c r="Q19" s="90">
        <f t="shared" si="5"/>
        <v>2.1104785618768778E-3</v>
      </c>
      <c r="R19" s="93">
        <f t="shared" si="6"/>
        <v>1</v>
      </c>
      <c r="S19" s="92">
        <f t="shared" si="7"/>
        <v>16931518</v>
      </c>
      <c r="T19" s="90">
        <f t="shared" si="8"/>
        <v>1.9935459824258059E-3</v>
      </c>
      <c r="U19" s="93">
        <f t="shared" si="9"/>
        <v>1</v>
      </c>
      <c r="V19" s="108">
        <f t="shared" si="10"/>
        <v>53524307</v>
      </c>
      <c r="W19" s="112">
        <f t="shared" si="11"/>
        <v>36890391</v>
      </c>
      <c r="Y19" s="54"/>
      <c r="Z19" s="55"/>
      <c r="AA19" s="54">
        <v>2776076.4</v>
      </c>
      <c r="AB19" s="55">
        <v>2717432</v>
      </c>
      <c r="AC19" s="54">
        <v>24565956.900000002</v>
      </c>
      <c r="AD19" s="55">
        <v>16931518</v>
      </c>
      <c r="AE19" s="54">
        <v>24565956.900000002</v>
      </c>
      <c r="AF19" s="55">
        <v>16931518</v>
      </c>
    </row>
    <row r="20" spans="1:32" ht="16.5" customHeight="1" collapsed="1" x14ac:dyDescent="0.25">
      <c r="A20" s="170">
        <v>2</v>
      </c>
      <c r="B20" s="174" t="s">
        <v>5281</v>
      </c>
      <c r="C20" s="170" t="s">
        <v>5034</v>
      </c>
      <c r="D20" s="123" t="str">
        <f t="shared" si="14"/>
        <v xml:space="preserve">  Other broadacre crops</v>
      </c>
      <c r="E20" s="92">
        <f t="shared" si="15"/>
        <v>182269.9</v>
      </c>
      <c r="F20" s="90">
        <f t="shared" si="0"/>
        <v>3.9297494855015734E-2</v>
      </c>
      <c r="G20" s="91">
        <f t="shared" si="16"/>
        <v>1.7906376718790345E-3</v>
      </c>
      <c r="H20" s="93">
        <f t="shared" si="17"/>
        <v>9.8105760746411731E-5</v>
      </c>
      <c r="I20" s="92">
        <f t="shared" si="18"/>
        <v>123836</v>
      </c>
      <c r="J20" s="90">
        <f t="shared" si="1"/>
        <v>2.4357137841581833E-2</v>
      </c>
      <c r="K20" s="91">
        <f t="shared" si="13"/>
        <v>2.8228774343117837E-3</v>
      </c>
      <c r="L20" s="93">
        <f t="shared" si="2"/>
        <v>1.4710942896837211E-4</v>
      </c>
      <c r="M20" s="92">
        <f t="shared" si="12"/>
        <v>397130</v>
      </c>
      <c r="N20" s="109">
        <f t="shared" si="3"/>
        <v>269814</v>
      </c>
      <c r="O20" s="73"/>
      <c r="P20" s="92">
        <f t="shared" si="4"/>
        <v>1857891918</v>
      </c>
      <c r="Q20" s="90">
        <f t="shared" si="5"/>
        <v>0.15961279583712509</v>
      </c>
      <c r="R20" s="93">
        <f t="shared" si="6"/>
        <v>1</v>
      </c>
      <c r="S20" s="92">
        <f t="shared" si="7"/>
        <v>841795124</v>
      </c>
      <c r="T20" s="90">
        <f t="shared" si="8"/>
        <v>9.9114402351628064E-2</v>
      </c>
      <c r="U20" s="93">
        <f t="shared" si="9"/>
        <v>1</v>
      </c>
      <c r="V20" s="108">
        <f t="shared" si="10"/>
        <v>4047974911</v>
      </c>
      <c r="W20" s="112">
        <f t="shared" si="11"/>
        <v>1834103216</v>
      </c>
      <c r="Y20" s="54">
        <v>182269.9</v>
      </c>
      <c r="Z20" s="55">
        <v>123836</v>
      </c>
      <c r="AA20" s="54">
        <v>101790497.80000001</v>
      </c>
      <c r="AB20" s="55">
        <v>43868713</v>
      </c>
      <c r="AC20" s="54">
        <v>1857891918</v>
      </c>
      <c r="AD20" s="55">
        <v>841795124</v>
      </c>
      <c r="AE20" s="54">
        <v>1857891918</v>
      </c>
      <c r="AF20" s="55">
        <v>841795124</v>
      </c>
    </row>
    <row r="21" spans="1:32" ht="16.5" hidden="1" customHeight="1" outlineLevel="1" collapsed="1" x14ac:dyDescent="0.25">
      <c r="A21" s="172">
        <v>3</v>
      </c>
      <c r="B21" s="174" t="s">
        <v>5282</v>
      </c>
      <c r="C21" s="172" t="s">
        <v>1215</v>
      </c>
      <c r="D21" s="123" t="str">
        <f t="shared" si="14"/>
        <v xml:space="preserve">    Oilseeds </v>
      </c>
      <c r="E21" s="92">
        <f t="shared" si="15"/>
        <v>86674.3</v>
      </c>
      <c r="F21" s="90">
        <f t="shared" si="0"/>
        <v>1.8687028732182826E-2</v>
      </c>
      <c r="G21" s="91">
        <f t="shared" si="16"/>
        <v>9.949860540227869E-4</v>
      </c>
      <c r="H21" s="93">
        <f t="shared" si="17"/>
        <v>1.9785390709451119E-4</v>
      </c>
      <c r="I21" s="92">
        <f t="shared" si="18"/>
        <v>123836</v>
      </c>
      <c r="J21" s="90">
        <f t="shared" si="1"/>
        <v>2.4357137841581833E-2</v>
      </c>
      <c r="K21" s="91">
        <f t="shared" si="13"/>
        <v>3.4975445506501422E-3</v>
      </c>
      <c r="L21" s="93">
        <f t="shared" si="2"/>
        <v>8.9979135123482838E-4</v>
      </c>
      <c r="M21" s="92">
        <f t="shared" si="12"/>
        <v>188846</v>
      </c>
      <c r="N21" s="109">
        <f t="shared" si="3"/>
        <v>269814</v>
      </c>
      <c r="O21" s="73"/>
      <c r="P21" s="92">
        <f t="shared" si="4"/>
        <v>438072218.39999992</v>
      </c>
      <c r="Q21" s="90">
        <f t="shared" si="5"/>
        <v>3.7635091083589964E-2</v>
      </c>
      <c r="R21" s="93">
        <f t="shared" si="6"/>
        <v>1</v>
      </c>
      <c r="S21" s="92">
        <f t="shared" si="7"/>
        <v>137627462</v>
      </c>
      <c r="T21" s="90">
        <f t="shared" si="8"/>
        <v>1.6204493533394954E-2</v>
      </c>
      <c r="U21" s="93">
        <f t="shared" si="9"/>
        <v>1</v>
      </c>
      <c r="V21" s="108">
        <f t="shared" si="10"/>
        <v>954471749</v>
      </c>
      <c r="W21" s="112">
        <f t="shared" si="11"/>
        <v>299862714</v>
      </c>
      <c r="Y21" s="54">
        <v>86674.3</v>
      </c>
      <c r="Z21" s="55">
        <v>123836</v>
      </c>
      <c r="AA21" s="54">
        <v>87111070.200000018</v>
      </c>
      <c r="AB21" s="55">
        <v>35406554</v>
      </c>
      <c r="AC21" s="54">
        <v>438072218.39999992</v>
      </c>
      <c r="AD21" s="55">
        <v>137627462</v>
      </c>
      <c r="AE21" s="54">
        <v>438072218.39999992</v>
      </c>
      <c r="AF21" s="55">
        <v>137627462</v>
      </c>
    </row>
    <row r="22" spans="1:32" ht="16.5" hidden="1" customHeight="1" outlineLevel="2" x14ac:dyDescent="0.25">
      <c r="A22" s="172">
        <v>4</v>
      </c>
      <c r="B22" s="174" t="s">
        <v>5283</v>
      </c>
      <c r="C22" s="172" t="s">
        <v>1716</v>
      </c>
      <c r="D22" s="123" t="str">
        <f t="shared" si="14"/>
        <v xml:space="preserve">      Canola</v>
      </c>
      <c r="E22" s="92">
        <f t="shared" si="15"/>
        <v>86674.3</v>
      </c>
      <c r="F22" s="90">
        <f t="shared" si="0"/>
        <v>1.8687028732182826E-2</v>
      </c>
      <c r="G22" s="91">
        <f t="shared" si="16"/>
        <v>1.0016001533810917E-3</v>
      </c>
      <c r="H22" s="93">
        <f t="shared" si="17"/>
        <v>2.1315316321225455E-4</v>
      </c>
      <c r="I22" s="92">
        <f t="shared" si="18"/>
        <v>123836</v>
      </c>
      <c r="J22" s="90">
        <f t="shared" si="1"/>
        <v>2.4357137841581833E-2</v>
      </c>
      <c r="K22" s="91">
        <f t="shared" ref="K22:K50" si="19">IF(AB22=0,"",($I22/AB22))</f>
        <v>3.6285165135065225E-3</v>
      </c>
      <c r="L22" s="93">
        <f t="shared" ref="L22:L60" si="20">IF(AD22=0,"",($I22/AD22))</f>
        <v>1.3347283477090001E-3</v>
      </c>
      <c r="M22" s="92">
        <f t="shared" si="12"/>
        <v>188846</v>
      </c>
      <c r="N22" s="109">
        <f t="shared" ref="N22:N60" si="21">ROUND(I22*N$10,0)</f>
        <v>269814</v>
      </c>
      <c r="O22" s="73"/>
      <c r="P22" s="92">
        <f t="shared" ref="P22:P60" si="22">+AC22</f>
        <v>406629198.89999992</v>
      </c>
      <c r="Q22" s="90">
        <f t="shared" si="5"/>
        <v>3.4933799257443894E-2</v>
      </c>
      <c r="R22" s="93">
        <f t="shared" ref="R22:R60" si="23">IF(AE22=0,"",+P22/AE22)</f>
        <v>1</v>
      </c>
      <c r="S22" s="92">
        <f t="shared" ref="S22:S60" si="24">+AD22</f>
        <v>92779928</v>
      </c>
      <c r="T22" s="90">
        <f t="shared" si="8"/>
        <v>1.0924067925519467E-2</v>
      </c>
      <c r="U22" s="93">
        <f t="shared" ref="U22:U60" si="25">IF(AF22=0,"",+S22/AF22)</f>
        <v>1</v>
      </c>
      <c r="V22" s="108">
        <f t="shared" ref="V22:V60" si="26">ROUND(P22*V$10,0)</f>
        <v>885963699</v>
      </c>
      <c r="W22" s="112">
        <f t="shared" ref="W22:W60" si="27">ROUND(S22*W$10,0)</f>
        <v>202148907</v>
      </c>
      <c r="Y22" s="54">
        <v>86674.3</v>
      </c>
      <c r="Z22" s="55">
        <v>123836</v>
      </c>
      <c r="AA22" s="54">
        <v>86535829.400000021</v>
      </c>
      <c r="AB22" s="55">
        <v>34128548</v>
      </c>
      <c r="AC22" s="54">
        <v>406629198.89999992</v>
      </c>
      <c r="AD22" s="55">
        <v>92779928</v>
      </c>
      <c r="AE22" s="54">
        <v>406629198.89999992</v>
      </c>
      <c r="AF22" s="55">
        <v>92779928</v>
      </c>
    </row>
    <row r="23" spans="1:32" ht="16.5" hidden="1" customHeight="1" outlineLevel="2" x14ac:dyDescent="0.25">
      <c r="A23" s="172">
        <v>4</v>
      </c>
      <c r="B23" s="174" t="s">
        <v>5284</v>
      </c>
      <c r="C23" s="172" t="s">
        <v>1717</v>
      </c>
      <c r="D23" s="123" t="str">
        <f t="shared" si="14"/>
        <v xml:space="preserve">      Safflower</v>
      </c>
      <c r="E23" s="92">
        <f t="shared" si="15"/>
        <v>0</v>
      </c>
      <c r="F23" s="90" t="str">
        <f t="shared" si="0"/>
        <v/>
      </c>
      <c r="G23" s="91" t="str">
        <f t="shared" si="16"/>
        <v/>
      </c>
      <c r="H23" s="93">
        <f t="shared" si="17"/>
        <v>0</v>
      </c>
      <c r="I23" s="92">
        <f t="shared" si="18"/>
        <v>0</v>
      </c>
      <c r="J23" s="90" t="str">
        <f t="shared" si="1"/>
        <v/>
      </c>
      <c r="K23" s="91">
        <f t="shared" si="19"/>
        <v>0</v>
      </c>
      <c r="L23" s="93">
        <f t="shared" si="20"/>
        <v>0</v>
      </c>
      <c r="M23" s="92">
        <f t="shared" si="12"/>
        <v>0</v>
      </c>
      <c r="N23" s="109">
        <f t="shared" si="21"/>
        <v>0</v>
      </c>
      <c r="O23" s="73"/>
      <c r="P23" s="92">
        <f t="shared" si="22"/>
        <v>2245410</v>
      </c>
      <c r="Q23" s="90">
        <f t="shared" si="5"/>
        <v>1.9290474565735155E-4</v>
      </c>
      <c r="R23" s="93">
        <f t="shared" si="23"/>
        <v>1</v>
      </c>
      <c r="S23" s="92">
        <f t="shared" si="24"/>
        <v>4110659</v>
      </c>
      <c r="T23" s="90">
        <f t="shared" si="8"/>
        <v>4.839960442160284E-4</v>
      </c>
      <c r="U23" s="93">
        <f t="shared" si="25"/>
        <v>1</v>
      </c>
      <c r="V23" s="108">
        <f t="shared" si="26"/>
        <v>4892299</v>
      </c>
      <c r="W23" s="112">
        <f t="shared" si="27"/>
        <v>8956304</v>
      </c>
      <c r="Y23" s="54"/>
      <c r="Z23" s="55"/>
      <c r="AA23" s="54">
        <v>65948</v>
      </c>
      <c r="AB23" s="55">
        <v>305581</v>
      </c>
      <c r="AC23" s="54">
        <v>2245410</v>
      </c>
      <c r="AD23" s="55">
        <v>4110659</v>
      </c>
      <c r="AE23" s="54">
        <v>2245410</v>
      </c>
      <c r="AF23" s="55">
        <v>4110659</v>
      </c>
    </row>
    <row r="24" spans="1:32" ht="16.5" hidden="1" customHeight="1" outlineLevel="2" x14ac:dyDescent="0.25">
      <c r="A24" s="172">
        <v>4</v>
      </c>
      <c r="B24" s="174" t="s">
        <v>5285</v>
      </c>
      <c r="C24" s="172" t="s">
        <v>1719</v>
      </c>
      <c r="D24" s="123" t="str">
        <f t="shared" si="14"/>
        <v xml:space="preserve">      Sunflower</v>
      </c>
      <c r="E24" s="92">
        <f t="shared" si="15"/>
        <v>0</v>
      </c>
      <c r="F24" s="90" t="str">
        <f t="shared" si="0"/>
        <v/>
      </c>
      <c r="G24" s="91" t="str">
        <f t="shared" si="16"/>
        <v/>
      </c>
      <c r="H24" s="93">
        <f t="shared" si="17"/>
        <v>0</v>
      </c>
      <c r="I24" s="92">
        <f t="shared" si="18"/>
        <v>0</v>
      </c>
      <c r="J24" s="90" t="str">
        <f t="shared" si="1"/>
        <v/>
      </c>
      <c r="K24" s="91">
        <f t="shared" si="19"/>
        <v>0</v>
      </c>
      <c r="L24" s="93">
        <f t="shared" si="20"/>
        <v>0</v>
      </c>
      <c r="M24" s="92">
        <f t="shared" si="12"/>
        <v>0</v>
      </c>
      <c r="N24" s="109">
        <f t="shared" si="21"/>
        <v>0</v>
      </c>
      <c r="O24" s="73"/>
      <c r="P24" s="92">
        <f t="shared" si="22"/>
        <v>18812772.500000004</v>
      </c>
      <c r="Q24" s="90">
        <f t="shared" si="5"/>
        <v>1.6162184608700051E-3</v>
      </c>
      <c r="R24" s="93">
        <f t="shared" si="23"/>
        <v>1</v>
      </c>
      <c r="S24" s="92">
        <f t="shared" si="24"/>
        <v>28344946</v>
      </c>
      <c r="T24" s="90">
        <f t="shared" si="8"/>
        <v>3.3373825796586235E-3</v>
      </c>
      <c r="U24" s="93">
        <f t="shared" si="25"/>
        <v>1</v>
      </c>
      <c r="V24" s="108">
        <f t="shared" si="26"/>
        <v>40989269</v>
      </c>
      <c r="W24" s="112">
        <f t="shared" si="27"/>
        <v>61757968</v>
      </c>
      <c r="Y24" s="54"/>
      <c r="Z24" s="55"/>
      <c r="AA24" s="54">
        <v>175321.9</v>
      </c>
      <c r="AB24" s="55">
        <v>30880</v>
      </c>
      <c r="AC24" s="54">
        <v>18812772.500000004</v>
      </c>
      <c r="AD24" s="55">
        <v>28344946</v>
      </c>
      <c r="AE24" s="54">
        <v>18812772.500000004</v>
      </c>
      <c r="AF24" s="55">
        <v>28344946</v>
      </c>
    </row>
    <row r="25" spans="1:32" ht="16.5" hidden="1" customHeight="1" outlineLevel="2" x14ac:dyDescent="0.25">
      <c r="A25" s="172">
        <v>4</v>
      </c>
      <c r="B25" s="174" t="s">
        <v>5286</v>
      </c>
      <c r="C25" s="172" t="s">
        <v>1711</v>
      </c>
      <c r="D25" s="123" t="str">
        <f t="shared" si="14"/>
        <v xml:space="preserve">      Soybeans</v>
      </c>
      <c r="E25" s="92">
        <f t="shared" si="15"/>
        <v>0</v>
      </c>
      <c r="F25" s="90" t="str">
        <f t="shared" si="0"/>
        <v/>
      </c>
      <c r="G25" s="91" t="str">
        <f t="shared" si="16"/>
        <v/>
      </c>
      <c r="H25" s="93">
        <f t="shared" si="17"/>
        <v>0</v>
      </c>
      <c r="I25" s="92">
        <f t="shared" si="18"/>
        <v>0</v>
      </c>
      <c r="J25" s="90" t="str">
        <f t="shared" si="1"/>
        <v/>
      </c>
      <c r="K25" s="91">
        <f t="shared" si="19"/>
        <v>0</v>
      </c>
      <c r="L25" s="93">
        <f t="shared" si="20"/>
        <v>0</v>
      </c>
      <c r="M25" s="92">
        <f t="shared" si="12"/>
        <v>0</v>
      </c>
      <c r="N25" s="109">
        <f t="shared" si="21"/>
        <v>0</v>
      </c>
      <c r="O25" s="73"/>
      <c r="P25" s="92">
        <f t="shared" si="22"/>
        <v>10384836.999999998</v>
      </c>
      <c r="Q25" s="90">
        <f t="shared" si="5"/>
        <v>8.921686196187125E-4</v>
      </c>
      <c r="R25" s="93">
        <f t="shared" si="23"/>
        <v>1</v>
      </c>
      <c r="S25" s="92">
        <f t="shared" si="24"/>
        <v>12391929</v>
      </c>
      <c r="T25" s="90">
        <f t="shared" si="8"/>
        <v>1.459046984000834E-3</v>
      </c>
      <c r="U25" s="93">
        <f t="shared" si="25"/>
        <v>1</v>
      </c>
      <c r="V25" s="108">
        <f t="shared" si="26"/>
        <v>22626483</v>
      </c>
      <c r="W25" s="112">
        <f t="shared" si="27"/>
        <v>26999535</v>
      </c>
      <c r="Y25" s="54"/>
      <c r="Z25" s="55"/>
      <c r="AA25" s="54">
        <v>333970.90000000002</v>
      </c>
      <c r="AB25" s="55">
        <v>941545</v>
      </c>
      <c r="AC25" s="54">
        <v>10384836.999999998</v>
      </c>
      <c r="AD25" s="55">
        <v>12391929</v>
      </c>
      <c r="AE25" s="54">
        <v>10384836.999999998</v>
      </c>
      <c r="AF25" s="55">
        <v>12391929</v>
      </c>
    </row>
    <row r="26" spans="1:32" ht="16.5" hidden="1" customHeight="1" outlineLevel="1" x14ac:dyDescent="0.25">
      <c r="A26" s="172">
        <v>3</v>
      </c>
      <c r="B26" s="174" t="s">
        <v>5287</v>
      </c>
      <c r="C26" s="172" t="s">
        <v>1712</v>
      </c>
      <c r="D26" s="123" t="str">
        <f t="shared" si="14"/>
        <v xml:space="preserve">    Cotton</v>
      </c>
      <c r="E26" s="92">
        <f t="shared" si="15"/>
        <v>0</v>
      </c>
      <c r="F26" s="90" t="str">
        <f t="shared" si="0"/>
        <v/>
      </c>
      <c r="G26" s="91" t="str">
        <f t="shared" si="16"/>
        <v/>
      </c>
      <c r="H26" s="93">
        <f t="shared" si="17"/>
        <v>0</v>
      </c>
      <c r="I26" s="92">
        <f t="shared" si="18"/>
        <v>0</v>
      </c>
      <c r="J26" s="90" t="str">
        <f t="shared" si="1"/>
        <v/>
      </c>
      <c r="K26" s="91" t="str">
        <f t="shared" si="19"/>
        <v/>
      </c>
      <c r="L26" s="93">
        <f t="shared" si="20"/>
        <v>0</v>
      </c>
      <c r="M26" s="92">
        <f t="shared" si="12"/>
        <v>0</v>
      </c>
      <c r="N26" s="109">
        <f t="shared" si="21"/>
        <v>0</v>
      </c>
      <c r="O26" s="73"/>
      <c r="P26" s="92">
        <f t="shared" si="22"/>
        <v>1125747531.6000001</v>
      </c>
      <c r="Q26" s="90">
        <f t="shared" si="5"/>
        <v>9.6713758849247725E-2</v>
      </c>
      <c r="R26" s="93">
        <f t="shared" si="23"/>
        <v>1</v>
      </c>
      <c r="S26" s="92">
        <f t="shared" si="24"/>
        <v>574625830</v>
      </c>
      <c r="T26" s="90">
        <f t="shared" si="8"/>
        <v>6.765743123532067E-2</v>
      </c>
      <c r="U26" s="93">
        <f t="shared" si="25"/>
        <v>1</v>
      </c>
      <c r="V26" s="108">
        <f t="shared" si="26"/>
        <v>2452778722</v>
      </c>
      <c r="W26" s="112">
        <f t="shared" si="27"/>
        <v>1251994758</v>
      </c>
      <c r="Y26" s="54"/>
      <c r="Z26" s="55"/>
      <c r="AA26" s="54">
        <v>2592296</v>
      </c>
      <c r="AB26" s="55">
        <v>0</v>
      </c>
      <c r="AC26" s="54">
        <v>1125747531.6000001</v>
      </c>
      <c r="AD26" s="55">
        <v>574625830</v>
      </c>
      <c r="AE26" s="54">
        <v>1125747531.6000001</v>
      </c>
      <c r="AF26" s="55">
        <v>574625830</v>
      </c>
    </row>
    <row r="27" spans="1:32" ht="16.5" hidden="1" customHeight="1" outlineLevel="1" x14ac:dyDescent="0.25">
      <c r="A27" s="172">
        <v>3</v>
      </c>
      <c r="B27" s="174" t="s">
        <v>5288</v>
      </c>
      <c r="C27" s="172" t="s">
        <v>1713</v>
      </c>
      <c r="D27" s="123" t="str">
        <f t="shared" si="14"/>
        <v xml:space="preserve">    Lavender</v>
      </c>
      <c r="E27" s="92">
        <f t="shared" si="15"/>
        <v>0</v>
      </c>
      <c r="F27" s="90" t="str">
        <f t="shared" si="0"/>
        <v/>
      </c>
      <c r="G27" s="91" t="str">
        <f t="shared" si="16"/>
        <v/>
      </c>
      <c r="H27" s="93">
        <f t="shared" si="17"/>
        <v>0</v>
      </c>
      <c r="I27" s="92">
        <f t="shared" si="18"/>
        <v>0</v>
      </c>
      <c r="J27" s="90" t="str">
        <f t="shared" si="1"/>
        <v/>
      </c>
      <c r="K27" s="91" t="str">
        <f t="shared" si="19"/>
        <v/>
      </c>
      <c r="L27" s="93" t="str">
        <f t="shared" si="20"/>
        <v/>
      </c>
      <c r="M27" s="92">
        <f t="shared" si="12"/>
        <v>0</v>
      </c>
      <c r="N27" s="109">
        <f t="shared" si="21"/>
        <v>0</v>
      </c>
      <c r="O27" s="73"/>
      <c r="P27" s="92">
        <f t="shared" si="22"/>
        <v>382351.8</v>
      </c>
      <c r="Q27" s="90">
        <f t="shared" si="5"/>
        <v>3.284811091543662E-5</v>
      </c>
      <c r="R27" s="93">
        <f t="shared" si="23"/>
        <v>1</v>
      </c>
      <c r="S27" s="92">
        <f t="shared" si="24"/>
        <v>0</v>
      </c>
      <c r="T27" s="90">
        <f t="shared" si="8"/>
        <v>0</v>
      </c>
      <c r="U27" s="93" t="str">
        <f t="shared" si="25"/>
        <v/>
      </c>
      <c r="V27" s="108">
        <f t="shared" si="26"/>
        <v>833068</v>
      </c>
      <c r="W27" s="112">
        <f t="shared" si="27"/>
        <v>0</v>
      </c>
      <c r="Y27" s="54"/>
      <c r="Z27" s="55"/>
      <c r="AA27" s="54">
        <v>0</v>
      </c>
      <c r="AB27" s="55">
        <v>0</v>
      </c>
      <c r="AC27" s="54">
        <v>382351.8</v>
      </c>
      <c r="AD27" s="55">
        <v>0</v>
      </c>
      <c r="AE27" s="54">
        <v>382351.8</v>
      </c>
      <c r="AF27" s="55">
        <v>0</v>
      </c>
    </row>
    <row r="28" spans="1:32" ht="16.5" hidden="1" customHeight="1" outlineLevel="1" x14ac:dyDescent="0.25">
      <c r="A28" s="172">
        <v>3</v>
      </c>
      <c r="B28" s="174" t="s">
        <v>5289</v>
      </c>
      <c r="C28" s="172" t="s">
        <v>1765</v>
      </c>
      <c r="D28" s="123" t="str">
        <f t="shared" si="14"/>
        <v xml:space="preserve">    Peanuts</v>
      </c>
      <c r="E28" s="92">
        <f t="shared" si="15"/>
        <v>0</v>
      </c>
      <c r="F28" s="90" t="str">
        <f t="shared" si="0"/>
        <v/>
      </c>
      <c r="G28" s="91" t="str">
        <f t="shared" si="16"/>
        <v/>
      </c>
      <c r="H28" s="93">
        <f t="shared" si="17"/>
        <v>0</v>
      </c>
      <c r="I28" s="92">
        <f t="shared" si="18"/>
        <v>0</v>
      </c>
      <c r="J28" s="90" t="str">
        <f t="shared" si="1"/>
        <v/>
      </c>
      <c r="K28" s="91" t="str">
        <f t="shared" si="19"/>
        <v/>
      </c>
      <c r="L28" s="93">
        <f t="shared" si="20"/>
        <v>0</v>
      </c>
      <c r="M28" s="92">
        <f t="shared" si="12"/>
        <v>0</v>
      </c>
      <c r="N28" s="109">
        <f t="shared" si="21"/>
        <v>0</v>
      </c>
      <c r="O28" s="73"/>
      <c r="P28" s="92">
        <f t="shared" si="22"/>
        <v>489340.6</v>
      </c>
      <c r="Q28" s="90">
        <f t="shared" si="5"/>
        <v>4.2039593652302157E-5</v>
      </c>
      <c r="R28" s="93">
        <f t="shared" si="23"/>
        <v>1</v>
      </c>
      <c r="S28" s="92">
        <f t="shared" si="24"/>
        <v>351171</v>
      </c>
      <c r="T28" s="90">
        <f t="shared" si="8"/>
        <v>4.1347476120832914E-5</v>
      </c>
      <c r="U28" s="93">
        <f t="shared" si="25"/>
        <v>1</v>
      </c>
      <c r="V28" s="108">
        <f t="shared" si="26"/>
        <v>1066175</v>
      </c>
      <c r="W28" s="112">
        <f t="shared" si="27"/>
        <v>765131</v>
      </c>
      <c r="Y28" s="54"/>
      <c r="Z28" s="55"/>
      <c r="AA28" s="54">
        <v>0</v>
      </c>
      <c r="AB28" s="55">
        <v>0</v>
      </c>
      <c r="AC28" s="54">
        <v>489340.6</v>
      </c>
      <c r="AD28" s="55">
        <v>351171</v>
      </c>
      <c r="AE28" s="54">
        <v>489340.6</v>
      </c>
      <c r="AF28" s="55">
        <v>351171</v>
      </c>
    </row>
    <row r="29" spans="1:32" ht="16.5" hidden="1" customHeight="1" outlineLevel="1" x14ac:dyDescent="0.25">
      <c r="A29" s="172">
        <v>3</v>
      </c>
      <c r="B29" s="174" t="s">
        <v>5290</v>
      </c>
      <c r="C29" s="172" t="s">
        <v>1773</v>
      </c>
      <c r="D29" s="123" t="str">
        <f t="shared" si="14"/>
        <v xml:space="preserve">    Legumes for grain</v>
      </c>
      <c r="E29" s="92">
        <f t="shared" si="15"/>
        <v>0</v>
      </c>
      <c r="F29" s="90" t="str">
        <f t="shared" si="0"/>
        <v/>
      </c>
      <c r="G29" s="91" t="str">
        <f t="shared" si="16"/>
        <v/>
      </c>
      <c r="H29" s="93">
        <f t="shared" si="17"/>
        <v>0</v>
      </c>
      <c r="I29" s="92">
        <f t="shared" si="18"/>
        <v>0</v>
      </c>
      <c r="J29" s="90" t="str">
        <f t="shared" si="1"/>
        <v/>
      </c>
      <c r="K29" s="91">
        <f t="shared" si="19"/>
        <v>0</v>
      </c>
      <c r="L29" s="93">
        <f t="shared" si="20"/>
        <v>0</v>
      </c>
      <c r="M29" s="92">
        <f t="shared" si="12"/>
        <v>0</v>
      </c>
      <c r="N29" s="109">
        <f t="shared" si="21"/>
        <v>0</v>
      </c>
      <c r="O29" s="73"/>
      <c r="P29" s="92">
        <f t="shared" si="22"/>
        <v>143741470.69999999</v>
      </c>
      <c r="Q29" s="90">
        <f t="shared" si="5"/>
        <v>1.2348930416181075E-2</v>
      </c>
      <c r="R29" s="93">
        <f t="shared" si="23"/>
        <v>1</v>
      </c>
      <c r="S29" s="92">
        <f t="shared" si="24"/>
        <v>42007824</v>
      </c>
      <c r="T29" s="90">
        <f t="shared" si="8"/>
        <v>4.9460732797644213E-3</v>
      </c>
      <c r="U29" s="93">
        <f t="shared" si="25"/>
        <v>1</v>
      </c>
      <c r="V29" s="108">
        <f t="shared" si="26"/>
        <v>313183916</v>
      </c>
      <c r="W29" s="112">
        <f t="shared" si="27"/>
        <v>91526647</v>
      </c>
      <c r="Y29" s="54">
        <v>0</v>
      </c>
      <c r="Z29" s="55">
        <v>0</v>
      </c>
      <c r="AA29" s="54">
        <v>2521687.5</v>
      </c>
      <c r="AB29" s="55">
        <v>3273637</v>
      </c>
      <c r="AC29" s="54">
        <v>143741470.69999999</v>
      </c>
      <c r="AD29" s="55">
        <v>42007824</v>
      </c>
      <c r="AE29" s="54">
        <v>143741470.69999999</v>
      </c>
      <c r="AF29" s="55">
        <v>42007824</v>
      </c>
    </row>
    <row r="30" spans="1:32" ht="16.5" hidden="1" customHeight="1" outlineLevel="2" x14ac:dyDescent="0.25">
      <c r="A30" s="172">
        <v>4</v>
      </c>
      <c r="B30" s="174" t="s">
        <v>5291</v>
      </c>
      <c r="C30" s="172" t="s">
        <v>1715</v>
      </c>
      <c r="D30" s="123" t="str">
        <f t="shared" si="14"/>
        <v xml:space="preserve">      Chick peas</v>
      </c>
      <c r="E30" s="92">
        <f t="shared" si="15"/>
        <v>0</v>
      </c>
      <c r="F30" s="90" t="str">
        <f t="shared" si="0"/>
        <v/>
      </c>
      <c r="G30" s="91" t="str">
        <f t="shared" si="16"/>
        <v/>
      </c>
      <c r="H30" s="93">
        <f t="shared" si="17"/>
        <v>0</v>
      </c>
      <c r="I30" s="92">
        <f t="shared" si="18"/>
        <v>0</v>
      </c>
      <c r="J30" s="90" t="str">
        <f t="shared" si="1"/>
        <v/>
      </c>
      <c r="K30" s="91">
        <f t="shared" si="19"/>
        <v>0</v>
      </c>
      <c r="L30" s="93">
        <f t="shared" si="20"/>
        <v>0</v>
      </c>
      <c r="M30" s="92">
        <f t="shared" si="12"/>
        <v>0</v>
      </c>
      <c r="N30" s="109">
        <f t="shared" si="21"/>
        <v>0</v>
      </c>
      <c r="O30" s="73"/>
      <c r="P30" s="92">
        <f t="shared" si="22"/>
        <v>119706769.19999997</v>
      </c>
      <c r="Q30" s="90">
        <f t="shared" si="5"/>
        <v>1.0284092377779238E-2</v>
      </c>
      <c r="R30" s="93">
        <f t="shared" si="23"/>
        <v>1</v>
      </c>
      <c r="S30" s="92">
        <f t="shared" si="24"/>
        <v>26947972</v>
      </c>
      <c r="T30" s="90">
        <f t="shared" si="8"/>
        <v>3.1729004638050237E-3</v>
      </c>
      <c r="U30" s="93">
        <f t="shared" si="25"/>
        <v>1</v>
      </c>
      <c r="V30" s="108">
        <f t="shared" si="26"/>
        <v>260817109</v>
      </c>
      <c r="W30" s="112">
        <f t="shared" si="27"/>
        <v>58714241</v>
      </c>
      <c r="Y30" s="54"/>
      <c r="Z30" s="55"/>
      <c r="AA30" s="54">
        <v>166653.4</v>
      </c>
      <c r="AB30" s="55">
        <v>134624</v>
      </c>
      <c r="AC30" s="54">
        <v>119706769.19999997</v>
      </c>
      <c r="AD30" s="55">
        <v>26947972</v>
      </c>
      <c r="AE30" s="54">
        <v>119706769.19999997</v>
      </c>
      <c r="AF30" s="55">
        <v>26947972</v>
      </c>
    </row>
    <row r="31" spans="1:32" ht="16.5" hidden="1" customHeight="1" outlineLevel="2" x14ac:dyDescent="0.25">
      <c r="A31" s="172">
        <v>4</v>
      </c>
      <c r="B31" s="174" t="s">
        <v>5292</v>
      </c>
      <c r="C31" s="172" t="s">
        <v>1724</v>
      </c>
      <c r="D31" s="123" t="str">
        <f t="shared" si="14"/>
        <v xml:space="preserve">      Field beans</v>
      </c>
      <c r="E31" s="92">
        <f t="shared" si="15"/>
        <v>0</v>
      </c>
      <c r="F31" s="90" t="str">
        <f t="shared" si="0"/>
        <v/>
      </c>
      <c r="G31" s="91" t="str">
        <f t="shared" si="16"/>
        <v/>
      </c>
      <c r="H31" s="93">
        <f t="shared" si="17"/>
        <v>0</v>
      </c>
      <c r="I31" s="92">
        <f t="shared" si="18"/>
        <v>0</v>
      </c>
      <c r="J31" s="90" t="str">
        <f t="shared" si="1"/>
        <v/>
      </c>
      <c r="K31" s="91">
        <f t="shared" si="19"/>
        <v>0</v>
      </c>
      <c r="L31" s="93">
        <f t="shared" si="20"/>
        <v>0</v>
      </c>
      <c r="M31" s="92">
        <f t="shared" si="12"/>
        <v>0</v>
      </c>
      <c r="N31" s="109">
        <f t="shared" si="21"/>
        <v>0</v>
      </c>
      <c r="O31" s="73"/>
      <c r="P31" s="92">
        <f t="shared" si="22"/>
        <v>1410240.6</v>
      </c>
      <c r="Q31" s="90">
        <f t="shared" si="5"/>
        <v>1.2115475759824301E-4</v>
      </c>
      <c r="R31" s="93">
        <f t="shared" si="23"/>
        <v>1</v>
      </c>
      <c r="S31" s="92">
        <f t="shared" si="24"/>
        <v>14280530</v>
      </c>
      <c r="T31" s="90">
        <f t="shared" si="8"/>
        <v>1.6814141064263224E-3</v>
      </c>
      <c r="U31" s="93">
        <f t="shared" si="25"/>
        <v>1</v>
      </c>
      <c r="V31" s="108">
        <f t="shared" si="26"/>
        <v>3072632</v>
      </c>
      <c r="W31" s="112">
        <f t="shared" si="27"/>
        <v>31114419</v>
      </c>
      <c r="Y31" s="54"/>
      <c r="Z31" s="55"/>
      <c r="AA31" s="54">
        <v>0</v>
      </c>
      <c r="AB31" s="55">
        <v>2476050</v>
      </c>
      <c r="AC31" s="54">
        <v>1410240.6</v>
      </c>
      <c r="AD31" s="55">
        <v>14280530</v>
      </c>
      <c r="AE31" s="54">
        <v>1410240.6</v>
      </c>
      <c r="AF31" s="55">
        <v>14280530</v>
      </c>
    </row>
    <row r="32" spans="1:32" ht="16.5" hidden="1" customHeight="1" outlineLevel="2" x14ac:dyDescent="0.25">
      <c r="A32" s="172">
        <v>4</v>
      </c>
      <c r="B32" s="174" t="s">
        <v>5293</v>
      </c>
      <c r="C32" s="172" t="s">
        <v>4970</v>
      </c>
      <c r="D32" s="123" t="str">
        <f t="shared" si="14"/>
        <v xml:space="preserve">      Field Peas</v>
      </c>
      <c r="E32" s="92">
        <f t="shared" si="15"/>
        <v>0</v>
      </c>
      <c r="F32" s="90" t="str">
        <f t="shared" si="0"/>
        <v/>
      </c>
      <c r="G32" s="91" t="str">
        <f t="shared" si="16"/>
        <v/>
      </c>
      <c r="H32" s="93">
        <f t="shared" si="17"/>
        <v>0</v>
      </c>
      <c r="I32" s="92">
        <f t="shared" si="18"/>
        <v>0</v>
      </c>
      <c r="J32" s="90" t="str">
        <f t="shared" si="1"/>
        <v/>
      </c>
      <c r="K32" s="91" t="str">
        <f t="shared" si="19"/>
        <v/>
      </c>
      <c r="L32" s="93" t="str">
        <f t="shared" si="20"/>
        <v/>
      </c>
      <c r="M32" s="92">
        <f t="shared" si="12"/>
        <v>0</v>
      </c>
      <c r="N32" s="109">
        <f t="shared" si="21"/>
        <v>0</v>
      </c>
      <c r="O32" s="73"/>
      <c r="P32" s="92">
        <f t="shared" si="22"/>
        <v>6309415.200000002</v>
      </c>
      <c r="Q32" s="90">
        <f t="shared" si="5"/>
        <v>5.4204627858726385E-4</v>
      </c>
      <c r="R32" s="93">
        <f t="shared" si="23"/>
        <v>1</v>
      </c>
      <c r="S32" s="92">
        <f t="shared" si="24"/>
        <v>0</v>
      </c>
      <c r="T32" s="90">
        <f t="shared" si="8"/>
        <v>0</v>
      </c>
      <c r="U32" s="93" t="str">
        <f t="shared" si="25"/>
        <v/>
      </c>
      <c r="V32" s="108">
        <f t="shared" si="26"/>
        <v>13746954</v>
      </c>
      <c r="W32" s="112">
        <f t="shared" si="27"/>
        <v>0</v>
      </c>
      <c r="Y32" s="54"/>
      <c r="Z32" s="55"/>
      <c r="AA32" s="54">
        <v>2005166.1</v>
      </c>
      <c r="AB32" s="55">
        <v>0</v>
      </c>
      <c r="AC32" s="54">
        <v>6309415.200000002</v>
      </c>
      <c r="AD32" s="55">
        <v>0</v>
      </c>
      <c r="AE32" s="54">
        <v>6309415.200000002</v>
      </c>
      <c r="AF32" s="55">
        <v>0</v>
      </c>
    </row>
    <row r="33" spans="1:32" ht="16.5" hidden="1" customHeight="1" outlineLevel="2" x14ac:dyDescent="0.25">
      <c r="A33" s="172">
        <v>4</v>
      </c>
      <c r="B33" s="174" t="s">
        <v>5294</v>
      </c>
      <c r="C33" s="172" t="s">
        <v>1721</v>
      </c>
      <c r="D33" s="123" t="str">
        <f t="shared" si="14"/>
        <v xml:space="preserve">      Lentils</v>
      </c>
      <c r="E33" s="92">
        <f t="shared" si="15"/>
        <v>0</v>
      </c>
      <c r="F33" s="90" t="str">
        <f t="shared" si="0"/>
        <v/>
      </c>
      <c r="G33" s="91" t="str">
        <f t="shared" si="16"/>
        <v/>
      </c>
      <c r="H33" s="93">
        <f t="shared" si="17"/>
        <v>0</v>
      </c>
      <c r="I33" s="92">
        <f t="shared" si="18"/>
        <v>0</v>
      </c>
      <c r="J33" s="90" t="str">
        <f t="shared" si="1"/>
        <v/>
      </c>
      <c r="K33" s="91">
        <f t="shared" si="19"/>
        <v>0</v>
      </c>
      <c r="L33" s="93">
        <f t="shared" si="20"/>
        <v>0</v>
      </c>
      <c r="M33" s="92">
        <f t="shared" si="12"/>
        <v>0</v>
      </c>
      <c r="N33" s="109">
        <f t="shared" si="21"/>
        <v>0</v>
      </c>
      <c r="O33" s="73"/>
      <c r="P33" s="92">
        <f t="shared" si="22"/>
        <v>412848.5</v>
      </c>
      <c r="Q33" s="90">
        <f t="shared" si="5"/>
        <v>3.5468103770589377E-5</v>
      </c>
      <c r="R33" s="93">
        <f t="shared" si="23"/>
        <v>1</v>
      </c>
      <c r="S33" s="92">
        <f t="shared" si="24"/>
        <v>779322</v>
      </c>
      <c r="T33" s="90">
        <f t="shared" si="8"/>
        <v>9.1758709533075765E-5</v>
      </c>
      <c r="U33" s="93">
        <f t="shared" si="25"/>
        <v>1</v>
      </c>
      <c r="V33" s="108">
        <f t="shared" si="26"/>
        <v>899514</v>
      </c>
      <c r="W33" s="112">
        <f t="shared" si="27"/>
        <v>1697987</v>
      </c>
      <c r="Y33" s="54"/>
      <c r="Z33" s="55"/>
      <c r="AA33" s="54">
        <v>231606.9</v>
      </c>
      <c r="AB33" s="55">
        <v>662963</v>
      </c>
      <c r="AC33" s="54">
        <v>412848.5</v>
      </c>
      <c r="AD33" s="55">
        <v>779322</v>
      </c>
      <c r="AE33" s="54">
        <v>412848.5</v>
      </c>
      <c r="AF33" s="55">
        <v>779322</v>
      </c>
    </row>
    <row r="34" spans="1:32" ht="16.5" hidden="1" customHeight="1" outlineLevel="2" x14ac:dyDescent="0.25">
      <c r="A34" s="172">
        <v>4</v>
      </c>
      <c r="B34" s="174" t="s">
        <v>5295</v>
      </c>
      <c r="C34" s="172" t="s">
        <v>4971</v>
      </c>
      <c r="D34" s="123" t="str">
        <f t="shared" si="14"/>
        <v xml:space="preserve">      Faba beans (includes tick and horse and broad)</v>
      </c>
      <c r="E34" s="92">
        <f t="shared" si="15"/>
        <v>0</v>
      </c>
      <c r="F34" s="90" t="str">
        <f t="shared" si="0"/>
        <v/>
      </c>
      <c r="G34" s="91" t="str">
        <f t="shared" si="16"/>
        <v/>
      </c>
      <c r="H34" s="93">
        <f t="shared" si="17"/>
        <v>0</v>
      </c>
      <c r="I34" s="92">
        <f t="shared" si="18"/>
        <v>0</v>
      </c>
      <c r="J34" s="90" t="str">
        <f t="shared" si="1"/>
        <v/>
      </c>
      <c r="K34" s="91" t="str">
        <f t="shared" si="19"/>
        <v/>
      </c>
      <c r="L34" s="93" t="str">
        <f t="shared" si="20"/>
        <v/>
      </c>
      <c r="M34" s="92">
        <f t="shared" si="12"/>
        <v>0</v>
      </c>
      <c r="N34" s="109">
        <f t="shared" si="21"/>
        <v>0</v>
      </c>
      <c r="O34" s="73"/>
      <c r="P34" s="92">
        <f t="shared" si="22"/>
        <v>15902197.199999997</v>
      </c>
      <c r="Q34" s="90">
        <f t="shared" si="5"/>
        <v>1.3661688984457393E-3</v>
      </c>
      <c r="R34" s="93">
        <f t="shared" si="23"/>
        <v>1</v>
      </c>
      <c r="S34" s="92">
        <f t="shared" si="24"/>
        <v>0</v>
      </c>
      <c r="T34" s="90">
        <f t="shared" si="8"/>
        <v>0</v>
      </c>
      <c r="U34" s="93" t="str">
        <f t="shared" si="25"/>
        <v/>
      </c>
      <c r="V34" s="108">
        <f t="shared" si="26"/>
        <v>34647707</v>
      </c>
      <c r="W34" s="112">
        <f t="shared" si="27"/>
        <v>0</v>
      </c>
      <c r="Y34" s="54"/>
      <c r="Z34" s="55"/>
      <c r="AA34" s="54">
        <v>118261.1</v>
      </c>
      <c r="AB34" s="55">
        <v>0</v>
      </c>
      <c r="AC34" s="54">
        <v>15902197.199999997</v>
      </c>
      <c r="AD34" s="55">
        <v>0</v>
      </c>
      <c r="AE34" s="54">
        <v>15902197.199999997</v>
      </c>
      <c r="AF34" s="55">
        <v>0</v>
      </c>
    </row>
    <row r="35" spans="1:32" ht="16.5" hidden="1" customHeight="1" outlineLevel="1" x14ac:dyDescent="0.25">
      <c r="A35" s="172">
        <v>3</v>
      </c>
      <c r="B35" s="174" t="s">
        <v>5296</v>
      </c>
      <c r="C35" s="172" t="s">
        <v>1714</v>
      </c>
      <c r="D35" s="123" t="str">
        <f t="shared" si="14"/>
        <v xml:space="preserve">    Lupins for grain</v>
      </c>
      <c r="E35" s="92">
        <f t="shared" si="15"/>
        <v>87469.7</v>
      </c>
      <c r="F35" s="90">
        <f t="shared" si="0"/>
        <v>1.8858517427835148E-2</v>
      </c>
      <c r="G35" s="91">
        <f t="shared" si="16"/>
        <v>9.9967887191858232E-3</v>
      </c>
      <c r="H35" s="93">
        <f t="shared" si="17"/>
        <v>1.1920213776677807E-3</v>
      </c>
      <c r="I35" s="92">
        <f t="shared" si="18"/>
        <v>0</v>
      </c>
      <c r="J35" s="90" t="str">
        <f t="shared" si="1"/>
        <v/>
      </c>
      <c r="K35" s="91">
        <f t="shared" si="19"/>
        <v>0</v>
      </c>
      <c r="L35" s="93">
        <f t="shared" si="20"/>
        <v>0</v>
      </c>
      <c r="M35" s="92">
        <f t="shared" si="12"/>
        <v>190579</v>
      </c>
      <c r="N35" s="109">
        <f t="shared" si="21"/>
        <v>0</v>
      </c>
      <c r="O35" s="73"/>
      <c r="P35" s="92">
        <f t="shared" si="22"/>
        <v>73379304.800000012</v>
      </c>
      <c r="Q35" s="90">
        <f t="shared" si="5"/>
        <v>6.304067466056211E-3</v>
      </c>
      <c r="R35" s="93">
        <f t="shared" si="23"/>
        <v>1</v>
      </c>
      <c r="S35" s="92">
        <f t="shared" si="24"/>
        <v>22298892</v>
      </c>
      <c r="T35" s="90">
        <f t="shared" si="8"/>
        <v>2.625509807162414E-3</v>
      </c>
      <c r="U35" s="93">
        <f t="shared" si="25"/>
        <v>1</v>
      </c>
      <c r="V35" s="108">
        <f t="shared" si="26"/>
        <v>159878829</v>
      </c>
      <c r="W35" s="112">
        <f t="shared" si="27"/>
        <v>48584826</v>
      </c>
      <c r="Y35" s="54">
        <v>87469.7</v>
      </c>
      <c r="Z35" s="55">
        <v>0</v>
      </c>
      <c r="AA35" s="54">
        <v>8749779.8000000007</v>
      </c>
      <c r="AB35" s="55">
        <v>5188522</v>
      </c>
      <c r="AC35" s="54">
        <v>73379304.800000012</v>
      </c>
      <c r="AD35" s="55">
        <v>22298892</v>
      </c>
      <c r="AE35" s="54">
        <v>73379304.800000012</v>
      </c>
      <c r="AF35" s="55">
        <v>22298892</v>
      </c>
    </row>
    <row r="36" spans="1:32" ht="16.5" hidden="1" customHeight="1" outlineLevel="1" x14ac:dyDescent="0.25">
      <c r="A36" s="172">
        <v>3</v>
      </c>
      <c r="B36" s="174" t="s">
        <v>5297</v>
      </c>
      <c r="C36" s="172" t="s">
        <v>1718</v>
      </c>
      <c r="D36" s="123" t="str">
        <f t="shared" si="14"/>
        <v xml:space="preserve">    Sesame seed</v>
      </c>
      <c r="E36" s="92">
        <f t="shared" si="15"/>
        <v>0</v>
      </c>
      <c r="F36" s="90" t="str">
        <f t="shared" si="0"/>
        <v/>
      </c>
      <c r="G36" s="91" t="str">
        <f t="shared" si="16"/>
        <v/>
      </c>
      <c r="H36" s="93">
        <f t="shared" si="17"/>
        <v>0</v>
      </c>
      <c r="I36" s="92">
        <f t="shared" si="18"/>
        <v>0</v>
      </c>
      <c r="J36" s="90" t="str">
        <f t="shared" si="1"/>
        <v/>
      </c>
      <c r="K36" s="91" t="str">
        <f t="shared" si="19"/>
        <v/>
      </c>
      <c r="L36" s="93" t="str">
        <f t="shared" si="20"/>
        <v/>
      </c>
      <c r="M36" s="92">
        <f t="shared" si="12"/>
        <v>0</v>
      </c>
      <c r="N36" s="109">
        <f t="shared" si="21"/>
        <v>0</v>
      </c>
      <c r="O36" s="73"/>
      <c r="P36" s="92">
        <f t="shared" si="22"/>
        <v>42608.7</v>
      </c>
      <c r="Q36" s="90">
        <f t="shared" si="5"/>
        <v>3.6605432577081221E-6</v>
      </c>
      <c r="R36" s="93">
        <f t="shared" si="23"/>
        <v>1</v>
      </c>
      <c r="S36" s="92">
        <f t="shared" si="24"/>
        <v>0</v>
      </c>
      <c r="T36" s="90">
        <f t="shared" si="8"/>
        <v>0</v>
      </c>
      <c r="U36" s="93" t="str">
        <f t="shared" si="25"/>
        <v/>
      </c>
      <c r="V36" s="108">
        <f t="shared" si="26"/>
        <v>92836</v>
      </c>
      <c r="W36" s="112">
        <f t="shared" si="27"/>
        <v>0</v>
      </c>
      <c r="Y36" s="54"/>
      <c r="Z36" s="55"/>
      <c r="AA36" s="54">
        <v>0</v>
      </c>
      <c r="AB36" s="55">
        <v>0</v>
      </c>
      <c r="AC36" s="54">
        <v>42608.7</v>
      </c>
      <c r="AD36" s="55">
        <v>0</v>
      </c>
      <c r="AE36" s="54">
        <v>42608.7</v>
      </c>
      <c r="AF36" s="55">
        <v>0</v>
      </c>
    </row>
    <row r="37" spans="1:32" ht="16.5" hidden="1" customHeight="1" outlineLevel="1" x14ac:dyDescent="0.25">
      <c r="A37" s="172">
        <v>3</v>
      </c>
      <c r="B37" s="174" t="s">
        <v>5298</v>
      </c>
      <c r="C37" s="172" t="s">
        <v>1217</v>
      </c>
      <c r="D37" s="123" t="str">
        <f t="shared" si="14"/>
        <v xml:space="preserve">    Sugar cane </v>
      </c>
      <c r="E37" s="92">
        <f t="shared" si="15"/>
        <v>0</v>
      </c>
      <c r="F37" s="90" t="str">
        <f t="shared" si="0"/>
        <v/>
      </c>
      <c r="G37" s="91" t="str">
        <f t="shared" si="16"/>
        <v/>
      </c>
      <c r="H37" s="93">
        <f t="shared" si="17"/>
        <v>0</v>
      </c>
      <c r="I37" s="92">
        <f t="shared" si="18"/>
        <v>0</v>
      </c>
      <c r="J37" s="90" t="str">
        <f t="shared" si="1"/>
        <v/>
      </c>
      <c r="K37" s="91" t="str">
        <f t="shared" si="19"/>
        <v/>
      </c>
      <c r="L37" s="93">
        <f t="shared" si="20"/>
        <v>0</v>
      </c>
      <c r="M37" s="92">
        <f t="shared" si="12"/>
        <v>0</v>
      </c>
      <c r="N37" s="109">
        <f t="shared" si="21"/>
        <v>0</v>
      </c>
      <c r="O37" s="73"/>
      <c r="P37" s="92">
        <f t="shared" si="22"/>
        <v>63127273.300000004</v>
      </c>
      <c r="Q37" s="90">
        <f t="shared" si="5"/>
        <v>5.4233082599519106E-3</v>
      </c>
      <c r="R37" s="93">
        <f t="shared" si="23"/>
        <v>1</v>
      </c>
      <c r="S37" s="92">
        <f t="shared" si="24"/>
        <v>64883945</v>
      </c>
      <c r="T37" s="90">
        <f t="shared" si="8"/>
        <v>7.6395470198647843E-3</v>
      </c>
      <c r="U37" s="93">
        <f t="shared" si="25"/>
        <v>1</v>
      </c>
      <c r="V37" s="108">
        <f t="shared" si="26"/>
        <v>137541703</v>
      </c>
      <c r="W37" s="112">
        <f t="shared" si="27"/>
        <v>141369139</v>
      </c>
      <c r="Y37" s="54">
        <v>0</v>
      </c>
      <c r="Z37" s="55">
        <v>0</v>
      </c>
      <c r="AA37" s="54">
        <v>0</v>
      </c>
      <c r="AB37" s="55">
        <v>0</v>
      </c>
      <c r="AC37" s="54">
        <v>63127273.300000004</v>
      </c>
      <c r="AD37" s="55">
        <v>64883945</v>
      </c>
      <c r="AE37" s="54">
        <v>63127273.300000004</v>
      </c>
      <c r="AF37" s="55">
        <v>64883945</v>
      </c>
    </row>
    <row r="38" spans="1:32" ht="16.5" hidden="1" customHeight="1" outlineLevel="2" x14ac:dyDescent="0.25">
      <c r="A38" s="172">
        <v>4</v>
      </c>
      <c r="B38" s="174" t="s">
        <v>5299</v>
      </c>
      <c r="C38" s="172" t="s">
        <v>4972</v>
      </c>
      <c r="D38" s="123" t="str">
        <f t="shared" si="14"/>
        <v xml:space="preserve">      Sugar cane (2006)</v>
      </c>
      <c r="E38" s="92">
        <f t="shared" si="15"/>
        <v>0</v>
      </c>
      <c r="F38" s="90" t="str">
        <f t="shared" si="0"/>
        <v/>
      </c>
      <c r="G38" s="91" t="str">
        <f t="shared" si="16"/>
        <v/>
      </c>
      <c r="H38" s="93" t="str">
        <f t="shared" si="17"/>
        <v/>
      </c>
      <c r="I38" s="92">
        <f t="shared" si="18"/>
        <v>0</v>
      </c>
      <c r="J38" s="90" t="str">
        <f t="shared" si="1"/>
        <v/>
      </c>
      <c r="K38" s="91" t="str">
        <f t="shared" si="19"/>
        <v/>
      </c>
      <c r="L38" s="93">
        <f t="shared" si="20"/>
        <v>0</v>
      </c>
      <c r="M38" s="92">
        <f t="shared" si="12"/>
        <v>0</v>
      </c>
      <c r="N38" s="109">
        <f t="shared" si="21"/>
        <v>0</v>
      </c>
      <c r="O38" s="73"/>
      <c r="P38" s="92">
        <f t="shared" si="22"/>
        <v>0</v>
      </c>
      <c r="Q38" s="90">
        <f t="shared" si="5"/>
        <v>0</v>
      </c>
      <c r="R38" s="93" t="str">
        <f t="shared" si="23"/>
        <v/>
      </c>
      <c r="S38" s="92">
        <f t="shared" si="24"/>
        <v>64883945</v>
      </c>
      <c r="T38" s="90">
        <f t="shared" si="8"/>
        <v>7.6395470198647843E-3</v>
      </c>
      <c r="U38" s="93">
        <f t="shared" si="25"/>
        <v>1</v>
      </c>
      <c r="V38" s="108">
        <f t="shared" si="26"/>
        <v>0</v>
      </c>
      <c r="W38" s="112">
        <f t="shared" si="27"/>
        <v>141369139</v>
      </c>
      <c r="Y38" s="54"/>
      <c r="Z38" s="55"/>
      <c r="AA38" s="54">
        <v>0</v>
      </c>
      <c r="AB38" s="55">
        <v>0</v>
      </c>
      <c r="AC38" s="54">
        <v>0</v>
      </c>
      <c r="AD38" s="55">
        <v>64883945</v>
      </c>
      <c r="AE38" s="54">
        <v>0</v>
      </c>
      <c r="AF38" s="55">
        <v>64883945</v>
      </c>
    </row>
    <row r="39" spans="1:32" ht="16.5" hidden="1" customHeight="1" outlineLevel="2" x14ac:dyDescent="0.25">
      <c r="A39" s="173">
        <v>4</v>
      </c>
      <c r="B39" s="174" t="s">
        <v>5300</v>
      </c>
      <c r="C39" s="172" t="s">
        <v>1105</v>
      </c>
      <c r="D39" s="123" t="str">
        <f t="shared" si="14"/>
        <v xml:space="preserve">      Sugar cane - Cut for crushing</v>
      </c>
      <c r="E39" s="92">
        <f t="shared" si="15"/>
        <v>0</v>
      </c>
      <c r="F39" s="90" t="str">
        <f t="shared" si="0"/>
        <v/>
      </c>
      <c r="G39" s="91" t="str">
        <f t="shared" si="16"/>
        <v/>
      </c>
      <c r="H39" s="93">
        <f t="shared" si="17"/>
        <v>0</v>
      </c>
      <c r="I39" s="92">
        <f t="shared" si="18"/>
        <v>0</v>
      </c>
      <c r="J39" s="90" t="str">
        <f t="shared" si="1"/>
        <v/>
      </c>
      <c r="K39" s="91" t="str">
        <f t="shared" si="19"/>
        <v/>
      </c>
      <c r="L39" s="93" t="str">
        <f t="shared" si="20"/>
        <v/>
      </c>
      <c r="M39" s="92">
        <f t="shared" si="12"/>
        <v>0</v>
      </c>
      <c r="N39" s="109">
        <f t="shared" si="21"/>
        <v>0</v>
      </c>
      <c r="O39" s="73"/>
      <c r="P39" s="92">
        <f t="shared" si="22"/>
        <v>61828509.100000001</v>
      </c>
      <c r="Q39" s="90">
        <f t="shared" si="5"/>
        <v>5.3117305179493923E-3</v>
      </c>
      <c r="R39" s="93">
        <f t="shared" si="23"/>
        <v>1</v>
      </c>
      <c r="S39" s="92">
        <f t="shared" si="24"/>
        <v>0</v>
      </c>
      <c r="T39" s="90">
        <f t="shared" si="8"/>
        <v>0</v>
      </c>
      <c r="U39" s="93" t="str">
        <f t="shared" si="25"/>
        <v/>
      </c>
      <c r="V39" s="108">
        <f t="shared" si="26"/>
        <v>134711956</v>
      </c>
      <c r="W39" s="112">
        <f t="shared" si="27"/>
        <v>0</v>
      </c>
      <c r="Y39" s="54"/>
      <c r="Z39" s="55"/>
      <c r="AA39" s="54">
        <v>0</v>
      </c>
      <c r="AB39" s="55">
        <v>0</v>
      </c>
      <c r="AC39" s="54">
        <v>61828509.100000001</v>
      </c>
      <c r="AD39" s="55">
        <v>0</v>
      </c>
      <c r="AE39" s="54">
        <v>61828509.100000001</v>
      </c>
      <c r="AF39" s="55">
        <v>0</v>
      </c>
    </row>
    <row r="40" spans="1:32" ht="16.5" hidden="1" customHeight="1" outlineLevel="2" x14ac:dyDescent="0.25">
      <c r="A40" s="172">
        <v>4</v>
      </c>
      <c r="B40" s="174" t="s">
        <v>5301</v>
      </c>
      <c r="C40" s="172" t="s">
        <v>1106</v>
      </c>
      <c r="D40" s="123" t="str">
        <f t="shared" si="14"/>
        <v xml:space="preserve">      Sugar cane - Cut for plants</v>
      </c>
      <c r="E40" s="92">
        <f t="shared" si="15"/>
        <v>0</v>
      </c>
      <c r="F40" s="90" t="str">
        <f t="shared" si="0"/>
        <v/>
      </c>
      <c r="G40" s="91" t="str">
        <f t="shared" si="16"/>
        <v/>
      </c>
      <c r="H40" s="93">
        <f t="shared" si="17"/>
        <v>0</v>
      </c>
      <c r="I40" s="92">
        <f t="shared" si="18"/>
        <v>0</v>
      </c>
      <c r="J40" s="90" t="str">
        <f t="shared" si="1"/>
        <v/>
      </c>
      <c r="K40" s="91" t="str">
        <f t="shared" si="19"/>
        <v/>
      </c>
      <c r="L40" s="93" t="str">
        <f t="shared" si="20"/>
        <v/>
      </c>
      <c r="M40" s="92">
        <f t="shared" si="12"/>
        <v>0</v>
      </c>
      <c r="N40" s="109">
        <f t="shared" si="21"/>
        <v>0</v>
      </c>
      <c r="O40" s="73"/>
      <c r="P40" s="92">
        <f t="shared" si="22"/>
        <v>1298764.2</v>
      </c>
      <c r="Q40" s="90">
        <f t="shared" si="5"/>
        <v>1.1157774200251787E-4</v>
      </c>
      <c r="R40" s="93">
        <f t="shared" si="23"/>
        <v>1</v>
      </c>
      <c r="S40" s="92">
        <f t="shared" si="24"/>
        <v>0</v>
      </c>
      <c r="T40" s="90">
        <f t="shared" si="8"/>
        <v>0</v>
      </c>
      <c r="U40" s="93" t="str">
        <f t="shared" si="25"/>
        <v/>
      </c>
      <c r="V40" s="108">
        <f t="shared" si="26"/>
        <v>2829747</v>
      </c>
      <c r="W40" s="112">
        <f t="shared" si="27"/>
        <v>0</v>
      </c>
      <c r="Y40" s="54"/>
      <c r="Z40" s="55"/>
      <c r="AA40" s="54">
        <v>0</v>
      </c>
      <c r="AB40" s="55">
        <v>0</v>
      </c>
      <c r="AC40" s="54">
        <v>1298764.2</v>
      </c>
      <c r="AD40" s="55">
        <v>0</v>
      </c>
      <c r="AE40" s="54">
        <v>1298764.2</v>
      </c>
      <c r="AF40" s="55">
        <v>0</v>
      </c>
    </row>
    <row r="41" spans="1:32" ht="16.5" hidden="1" customHeight="1" outlineLevel="1" x14ac:dyDescent="0.25">
      <c r="A41" s="172">
        <v>3</v>
      </c>
      <c r="B41" s="174" t="s">
        <v>5302</v>
      </c>
      <c r="C41" s="172" t="s">
        <v>1720</v>
      </c>
      <c r="D41" s="123" t="str">
        <f t="shared" si="14"/>
        <v xml:space="preserve">    Vetches for seed</v>
      </c>
      <c r="E41" s="92">
        <f t="shared" si="15"/>
        <v>0</v>
      </c>
      <c r="F41" s="90" t="str">
        <f t="shared" si="0"/>
        <v/>
      </c>
      <c r="G41" s="91" t="str">
        <f t="shared" si="16"/>
        <v/>
      </c>
      <c r="H41" s="93">
        <f t="shared" si="17"/>
        <v>0</v>
      </c>
      <c r="I41" s="92">
        <f t="shared" si="18"/>
        <v>0</v>
      </c>
      <c r="J41" s="90" t="str">
        <f t="shared" si="1"/>
        <v/>
      </c>
      <c r="K41" s="91" t="str">
        <f t="shared" si="19"/>
        <v/>
      </c>
      <c r="L41" s="93" t="str">
        <f t="shared" si="20"/>
        <v/>
      </c>
      <c r="M41" s="92">
        <f t="shared" si="12"/>
        <v>0</v>
      </c>
      <c r="N41" s="109">
        <f t="shared" si="21"/>
        <v>0</v>
      </c>
      <c r="O41" s="73"/>
      <c r="P41" s="92">
        <f t="shared" si="22"/>
        <v>249360.4</v>
      </c>
      <c r="Q41" s="90">
        <f t="shared" si="5"/>
        <v>2.1422726601830152E-5</v>
      </c>
      <c r="R41" s="93">
        <f t="shared" si="23"/>
        <v>1</v>
      </c>
      <c r="S41" s="92">
        <f t="shared" si="24"/>
        <v>0</v>
      </c>
      <c r="T41" s="90">
        <f t="shared" si="8"/>
        <v>0</v>
      </c>
      <c r="U41" s="93" t="str">
        <f t="shared" si="25"/>
        <v/>
      </c>
      <c r="V41" s="108">
        <f t="shared" si="26"/>
        <v>543306</v>
      </c>
      <c r="W41" s="112">
        <f t="shared" si="27"/>
        <v>0</v>
      </c>
      <c r="Y41" s="54"/>
      <c r="Z41" s="55"/>
      <c r="AA41" s="54">
        <v>149187.29999999999</v>
      </c>
      <c r="AB41" s="55">
        <v>0</v>
      </c>
      <c r="AC41" s="54">
        <v>249360.4</v>
      </c>
      <c r="AD41" s="55">
        <v>0</v>
      </c>
      <c r="AE41" s="54">
        <v>249360.4</v>
      </c>
      <c r="AF41" s="55">
        <v>0</v>
      </c>
    </row>
    <row r="42" spans="1:32" ht="16.5" hidden="1" customHeight="1" outlineLevel="1" x14ac:dyDescent="0.25">
      <c r="A42" s="172">
        <v>3</v>
      </c>
      <c r="B42" s="174" t="s">
        <v>5303</v>
      </c>
      <c r="C42" s="172" t="s">
        <v>1722</v>
      </c>
      <c r="D42" s="123" t="str">
        <f t="shared" si="14"/>
        <v xml:space="preserve">    Coriander</v>
      </c>
      <c r="E42" s="92">
        <f t="shared" si="15"/>
        <v>0</v>
      </c>
      <c r="F42" s="90" t="str">
        <f t="shared" si="0"/>
        <v/>
      </c>
      <c r="G42" s="91" t="str">
        <f t="shared" si="16"/>
        <v/>
      </c>
      <c r="H42" s="93">
        <f t="shared" si="17"/>
        <v>0</v>
      </c>
      <c r="I42" s="92">
        <f t="shared" si="18"/>
        <v>0</v>
      </c>
      <c r="J42" s="90" t="str">
        <f t="shared" si="1"/>
        <v/>
      </c>
      <c r="K42" s="91" t="str">
        <f t="shared" si="19"/>
        <v/>
      </c>
      <c r="L42" s="93" t="str">
        <f t="shared" si="20"/>
        <v/>
      </c>
      <c r="M42" s="92">
        <f t="shared" si="12"/>
        <v>0</v>
      </c>
      <c r="N42" s="109">
        <f t="shared" si="21"/>
        <v>0</v>
      </c>
      <c r="O42" s="73"/>
      <c r="P42" s="92">
        <f t="shared" si="22"/>
        <v>104703.3</v>
      </c>
      <c r="Q42" s="90">
        <f t="shared" si="5"/>
        <v>8.9951338312314357E-6</v>
      </c>
      <c r="R42" s="93">
        <f t="shared" si="23"/>
        <v>1</v>
      </c>
      <c r="S42" s="92">
        <f t="shared" si="24"/>
        <v>0</v>
      </c>
      <c r="T42" s="90">
        <f t="shared" si="8"/>
        <v>0</v>
      </c>
      <c r="U42" s="93" t="str">
        <f t="shared" si="25"/>
        <v/>
      </c>
      <c r="V42" s="108">
        <f t="shared" si="26"/>
        <v>228128</v>
      </c>
      <c r="W42" s="112">
        <f t="shared" si="27"/>
        <v>0</v>
      </c>
      <c r="Y42" s="54"/>
      <c r="Z42" s="55"/>
      <c r="AA42" s="54">
        <v>0</v>
      </c>
      <c r="AB42" s="55">
        <v>0</v>
      </c>
      <c r="AC42" s="54">
        <v>104703.3</v>
      </c>
      <c r="AD42" s="55">
        <v>0</v>
      </c>
      <c r="AE42" s="54">
        <v>104703.3</v>
      </c>
      <c r="AF42" s="55">
        <v>0</v>
      </c>
    </row>
    <row r="43" spans="1:32" ht="16.5" hidden="1" customHeight="1" outlineLevel="1" x14ac:dyDescent="0.25">
      <c r="A43" s="172">
        <v>3</v>
      </c>
      <c r="B43" s="174" t="s">
        <v>5304</v>
      </c>
      <c r="C43" s="172" t="s">
        <v>1723</v>
      </c>
      <c r="D43" s="123" t="str">
        <f t="shared" si="14"/>
        <v xml:space="preserve">    Other crops</v>
      </c>
      <c r="E43" s="92">
        <f t="shared" si="15"/>
        <v>8125.9</v>
      </c>
      <c r="F43" s="90">
        <f t="shared" ref="F43:F74" si="28">IF(E43&gt;0,(E43/$E$153),"")</f>
        <v>1.7519486949977606E-3</v>
      </c>
      <c r="G43" s="91">
        <f t="shared" si="16"/>
        <v>1.2192318714674324E-2</v>
      </c>
      <c r="H43" s="93">
        <f t="shared" si="17"/>
        <v>6.4718532563841781E-4</v>
      </c>
      <c r="I43" s="92">
        <f t="shared" si="18"/>
        <v>0</v>
      </c>
      <c r="J43" s="90" t="str">
        <f t="shared" ref="J43:J74" si="29">IF(I43&gt;0,(I43/$I$153),"")</f>
        <v/>
      </c>
      <c r="K43" s="91" t="str">
        <f t="shared" si="19"/>
        <v/>
      </c>
      <c r="L43" s="93" t="str">
        <f t="shared" si="20"/>
        <v/>
      </c>
      <c r="M43" s="92">
        <f t="shared" si="12"/>
        <v>17705</v>
      </c>
      <c r="N43" s="109">
        <f t="shared" si="21"/>
        <v>0</v>
      </c>
      <c r="O43" s="73"/>
      <c r="P43" s="92">
        <f t="shared" si="22"/>
        <v>12555754.400000004</v>
      </c>
      <c r="Q43" s="90">
        <f t="shared" ref="Q43:Q74" si="30">IF(P43&gt;0,(P43/$P$153),0)</f>
        <v>1.0786736538396877E-3</v>
      </c>
      <c r="R43" s="93">
        <f t="shared" si="23"/>
        <v>1</v>
      </c>
      <c r="S43" s="92">
        <f t="shared" si="24"/>
        <v>0</v>
      </c>
      <c r="T43" s="90">
        <f t="shared" ref="T43:T74" si="31">IF(S43&gt;0,(S43/$S$153),0)</f>
        <v>0</v>
      </c>
      <c r="U43" s="93" t="str">
        <f t="shared" si="25"/>
        <v/>
      </c>
      <c r="V43" s="108">
        <f t="shared" si="26"/>
        <v>27356478</v>
      </c>
      <c r="W43" s="112">
        <f t="shared" si="27"/>
        <v>0</v>
      </c>
      <c r="Y43" s="54">
        <v>8125.9</v>
      </c>
      <c r="Z43" s="55">
        <v>0</v>
      </c>
      <c r="AA43" s="54">
        <v>666477</v>
      </c>
      <c r="AB43" s="55">
        <v>0</v>
      </c>
      <c r="AC43" s="54">
        <v>12555754.400000004</v>
      </c>
      <c r="AD43" s="55">
        <v>0</v>
      </c>
      <c r="AE43" s="54">
        <v>12555754.400000004</v>
      </c>
      <c r="AF43" s="55">
        <v>0</v>
      </c>
    </row>
    <row r="44" spans="1:32" ht="16.5" customHeight="1" collapsed="1" x14ac:dyDescent="0.25">
      <c r="A44" s="170">
        <v>2</v>
      </c>
      <c r="B44" s="174" t="s">
        <v>5305</v>
      </c>
      <c r="C44" s="170" t="s">
        <v>4974</v>
      </c>
      <c r="D44" s="123" t="str">
        <f t="shared" si="14"/>
        <v xml:space="preserve">  Nurseries, cut flowers and cultivated turf</v>
      </c>
      <c r="E44" s="92">
        <f t="shared" si="15"/>
        <v>210240.5</v>
      </c>
      <c r="F44" s="90">
        <f t="shared" si="28"/>
        <v>4.5327972238235356E-2</v>
      </c>
      <c r="G44" s="91">
        <f t="shared" si="16"/>
        <v>2.9694874729635546E-2</v>
      </c>
      <c r="H44" s="93">
        <f t="shared" si="17"/>
        <v>6.7469843977431944E-4</v>
      </c>
      <c r="I44" s="92">
        <f t="shared" si="18"/>
        <v>60349</v>
      </c>
      <c r="J44" s="90">
        <f t="shared" si="29"/>
        <v>1.186996440131805E-2</v>
      </c>
      <c r="K44" s="91">
        <f t="shared" si="19"/>
        <v>4.6922895580170983E-3</v>
      </c>
      <c r="L44" s="93">
        <f t="shared" si="20"/>
        <v>1.7081505327236628E-4</v>
      </c>
      <c r="M44" s="92">
        <f t="shared" si="12"/>
        <v>458072</v>
      </c>
      <c r="N44" s="109">
        <f t="shared" si="21"/>
        <v>131488</v>
      </c>
      <c r="O44" s="73"/>
      <c r="P44" s="92">
        <f t="shared" si="22"/>
        <v>311606619.49999994</v>
      </c>
      <c r="Q44" s="90">
        <f t="shared" si="30"/>
        <v>2.6770342912784129E-2</v>
      </c>
      <c r="R44" s="93">
        <f t="shared" si="23"/>
        <v>1</v>
      </c>
      <c r="S44" s="92">
        <f t="shared" si="24"/>
        <v>353300244</v>
      </c>
      <c r="T44" s="90">
        <f t="shared" si="31"/>
        <v>4.1598176963002186E-2</v>
      </c>
      <c r="U44" s="93">
        <f t="shared" si="25"/>
        <v>1</v>
      </c>
      <c r="V44" s="108">
        <f t="shared" si="26"/>
        <v>678928503</v>
      </c>
      <c r="W44" s="112">
        <f t="shared" si="27"/>
        <v>769770572</v>
      </c>
      <c r="Y44" s="54">
        <v>210240.5</v>
      </c>
      <c r="Z44" s="55">
        <v>60349</v>
      </c>
      <c r="AA44" s="54">
        <v>7080026.5</v>
      </c>
      <c r="AB44" s="55">
        <v>12861312</v>
      </c>
      <c r="AC44" s="54">
        <v>311606619.49999994</v>
      </c>
      <c r="AD44" s="55">
        <v>353300244</v>
      </c>
      <c r="AE44" s="54">
        <v>311606619.49999994</v>
      </c>
      <c r="AF44" s="55">
        <v>353300244</v>
      </c>
    </row>
    <row r="45" spans="1:32" ht="16.5" hidden="1" customHeight="1" outlineLevel="1" x14ac:dyDescent="0.25">
      <c r="A45" s="172">
        <v>3</v>
      </c>
      <c r="B45" s="174" t="s">
        <v>5306</v>
      </c>
      <c r="C45" s="172" t="s">
        <v>1725</v>
      </c>
      <c r="D45" s="123" t="str">
        <f t="shared" si="14"/>
        <v xml:space="preserve">    Cultivated turf</v>
      </c>
      <c r="E45" s="92">
        <f t="shared" si="15"/>
        <v>0</v>
      </c>
      <c r="F45" s="90" t="str">
        <f t="shared" si="28"/>
        <v/>
      </c>
      <c r="G45" s="91" t="str">
        <f t="shared" si="16"/>
        <v/>
      </c>
      <c r="H45" s="93">
        <f t="shared" si="17"/>
        <v>0</v>
      </c>
      <c r="I45" s="92">
        <f t="shared" si="18"/>
        <v>0</v>
      </c>
      <c r="J45" s="90" t="str">
        <f t="shared" si="29"/>
        <v/>
      </c>
      <c r="K45" s="91">
        <f t="shared" si="19"/>
        <v>0</v>
      </c>
      <c r="L45" s="93">
        <f t="shared" si="20"/>
        <v>0</v>
      </c>
      <c r="M45" s="92">
        <f t="shared" si="12"/>
        <v>0</v>
      </c>
      <c r="N45" s="109">
        <f t="shared" si="21"/>
        <v>0</v>
      </c>
      <c r="O45" s="73"/>
      <c r="P45" s="92">
        <f t="shared" si="22"/>
        <v>81741567.699999988</v>
      </c>
      <c r="Q45" s="90">
        <f t="shared" si="30"/>
        <v>7.0224753282481503E-3</v>
      </c>
      <c r="R45" s="93">
        <f t="shared" si="23"/>
        <v>1</v>
      </c>
      <c r="S45" s="92">
        <f t="shared" si="24"/>
        <v>58382697</v>
      </c>
      <c r="T45" s="90">
        <f t="shared" si="31"/>
        <v>6.8740789247327466E-3</v>
      </c>
      <c r="U45" s="93">
        <f t="shared" si="25"/>
        <v>1</v>
      </c>
      <c r="V45" s="108">
        <f t="shared" si="26"/>
        <v>178098528</v>
      </c>
      <c r="W45" s="112">
        <f t="shared" si="27"/>
        <v>127204220</v>
      </c>
      <c r="Y45" s="54"/>
      <c r="Z45" s="55"/>
      <c r="AA45" s="54">
        <v>0</v>
      </c>
      <c r="AB45" s="55">
        <v>2256456</v>
      </c>
      <c r="AC45" s="54">
        <v>81741567.699999988</v>
      </c>
      <c r="AD45" s="55">
        <v>58382697</v>
      </c>
      <c r="AE45" s="54">
        <v>81741567.699999988</v>
      </c>
      <c r="AF45" s="55">
        <v>58382697</v>
      </c>
    </row>
    <row r="46" spans="1:32" ht="16.5" hidden="1" customHeight="1" outlineLevel="1" x14ac:dyDescent="0.25">
      <c r="A46" s="172">
        <v>3</v>
      </c>
      <c r="B46" s="174" t="s">
        <v>5307</v>
      </c>
      <c r="C46" s="172" t="s">
        <v>1726</v>
      </c>
      <c r="D46" s="123" t="str">
        <f t="shared" si="14"/>
        <v xml:space="preserve">    Nurseries</v>
      </c>
      <c r="E46" s="92">
        <f t="shared" si="15"/>
        <v>126151.8</v>
      </c>
      <c r="F46" s="90">
        <f t="shared" si="28"/>
        <v>2.719840034723766E-2</v>
      </c>
      <c r="G46" s="91">
        <f t="shared" si="16"/>
        <v>2.0157222494212573E-2</v>
      </c>
      <c r="H46" s="93">
        <f t="shared" si="17"/>
        <v>7.2377814539624095E-4</v>
      </c>
      <c r="I46" s="92">
        <f t="shared" si="18"/>
        <v>0</v>
      </c>
      <c r="J46" s="90" t="str">
        <f t="shared" si="29"/>
        <v/>
      </c>
      <c r="K46" s="91">
        <f t="shared" si="19"/>
        <v>0</v>
      </c>
      <c r="L46" s="93">
        <f t="shared" si="20"/>
        <v>0</v>
      </c>
      <c r="M46" s="92">
        <f t="shared" si="12"/>
        <v>274860</v>
      </c>
      <c r="N46" s="109">
        <f t="shared" si="21"/>
        <v>0</v>
      </c>
      <c r="O46" s="73"/>
      <c r="P46" s="92">
        <f t="shared" si="22"/>
        <v>174296227.09999996</v>
      </c>
      <c r="Q46" s="90">
        <f t="shared" si="30"/>
        <v>1.4973910937317227E-2</v>
      </c>
      <c r="R46" s="93">
        <f t="shared" si="23"/>
        <v>1</v>
      </c>
      <c r="S46" s="92">
        <f t="shared" si="24"/>
        <v>210502397</v>
      </c>
      <c r="T46" s="90">
        <f t="shared" si="31"/>
        <v>2.4784913427747707E-2</v>
      </c>
      <c r="U46" s="93">
        <f t="shared" si="25"/>
        <v>1</v>
      </c>
      <c r="V46" s="108">
        <f t="shared" si="26"/>
        <v>379756620</v>
      </c>
      <c r="W46" s="112">
        <f t="shared" si="27"/>
        <v>458642623</v>
      </c>
      <c r="Y46" s="54">
        <v>126151.8</v>
      </c>
      <c r="Z46" s="55">
        <v>0</v>
      </c>
      <c r="AA46" s="54">
        <v>6258392</v>
      </c>
      <c r="AB46" s="55">
        <v>10034343</v>
      </c>
      <c r="AC46" s="54">
        <v>174296227.09999996</v>
      </c>
      <c r="AD46" s="55">
        <v>210502397</v>
      </c>
      <c r="AE46" s="54">
        <v>174296227.09999996</v>
      </c>
      <c r="AF46" s="55">
        <v>210502397</v>
      </c>
    </row>
    <row r="47" spans="1:32" ht="16.5" hidden="1" customHeight="1" outlineLevel="2" x14ac:dyDescent="0.25">
      <c r="A47" s="172">
        <v>4</v>
      </c>
      <c r="B47" s="174" t="s">
        <v>5308</v>
      </c>
      <c r="C47" s="172" t="s">
        <v>4975</v>
      </c>
      <c r="D47" s="123" t="str">
        <f t="shared" si="14"/>
        <v xml:space="preserve">      Nurseries (2006)</v>
      </c>
      <c r="E47" s="92">
        <f t="shared" si="15"/>
        <v>0</v>
      </c>
      <c r="F47" s="90" t="str">
        <f t="shared" si="28"/>
        <v/>
      </c>
      <c r="G47" s="91" t="str">
        <f t="shared" si="16"/>
        <v/>
      </c>
      <c r="H47" s="93" t="str">
        <f t="shared" si="17"/>
        <v/>
      </c>
      <c r="I47" s="92">
        <f t="shared" si="18"/>
        <v>0</v>
      </c>
      <c r="J47" s="90" t="str">
        <f t="shared" si="29"/>
        <v/>
      </c>
      <c r="K47" s="91">
        <f t="shared" si="19"/>
        <v>0</v>
      </c>
      <c r="L47" s="93">
        <f t="shared" si="20"/>
        <v>0</v>
      </c>
      <c r="M47" s="92">
        <f t="shared" si="12"/>
        <v>0</v>
      </c>
      <c r="N47" s="109">
        <f t="shared" si="21"/>
        <v>0</v>
      </c>
      <c r="O47" s="73"/>
      <c r="P47" s="92">
        <f t="shared" si="22"/>
        <v>0</v>
      </c>
      <c r="Q47" s="90">
        <f t="shared" si="30"/>
        <v>0</v>
      </c>
      <c r="R47" s="93" t="str">
        <f t="shared" si="23"/>
        <v/>
      </c>
      <c r="S47" s="92">
        <f t="shared" si="24"/>
        <v>210502397</v>
      </c>
      <c r="T47" s="90">
        <f t="shared" si="31"/>
        <v>2.4784913427747707E-2</v>
      </c>
      <c r="U47" s="93">
        <f t="shared" si="25"/>
        <v>1</v>
      </c>
      <c r="V47" s="108">
        <f t="shared" si="26"/>
        <v>0</v>
      </c>
      <c r="W47" s="112">
        <f t="shared" si="27"/>
        <v>458642623</v>
      </c>
      <c r="Y47" s="54">
        <v>0</v>
      </c>
      <c r="Z47" s="55">
        <v>0</v>
      </c>
      <c r="AA47" s="54">
        <v>0</v>
      </c>
      <c r="AB47" s="55">
        <v>10034343</v>
      </c>
      <c r="AC47" s="54">
        <v>0</v>
      </c>
      <c r="AD47" s="55">
        <v>210502397</v>
      </c>
      <c r="AE47" s="54">
        <v>0</v>
      </c>
      <c r="AF47" s="55">
        <v>210502397</v>
      </c>
    </row>
    <row r="48" spans="1:32" ht="16.5" hidden="1" customHeight="1" outlineLevel="2" x14ac:dyDescent="0.25">
      <c r="A48" s="172">
        <v>4</v>
      </c>
      <c r="B48" s="174" t="s">
        <v>5309</v>
      </c>
      <c r="C48" s="172" t="s">
        <v>4976</v>
      </c>
      <c r="D48" s="123" t="str">
        <f t="shared" si="14"/>
        <v xml:space="preserve">      Nurseries - Undercover - Area</v>
      </c>
      <c r="E48" s="92">
        <f t="shared" si="15"/>
        <v>105600</v>
      </c>
      <c r="F48" s="90">
        <f t="shared" si="28"/>
        <v>2.2767420493946949E-2</v>
      </c>
      <c r="G48" s="91">
        <f t="shared" si="16"/>
        <v>5.9996594511481996E-2</v>
      </c>
      <c r="H48" s="93">
        <f t="shared" si="17"/>
        <v>2.0404581540397477E-3</v>
      </c>
      <c r="I48" s="92">
        <f t="shared" si="18"/>
        <v>0</v>
      </c>
      <c r="J48" s="90" t="str">
        <f t="shared" si="29"/>
        <v/>
      </c>
      <c r="K48" s="91" t="str">
        <f t="shared" si="19"/>
        <v/>
      </c>
      <c r="L48" s="93" t="str">
        <f t="shared" si="20"/>
        <v/>
      </c>
      <c r="M48" s="92">
        <f t="shared" si="12"/>
        <v>230081</v>
      </c>
      <c r="N48" s="109">
        <f t="shared" si="21"/>
        <v>0</v>
      </c>
      <c r="O48" s="73"/>
      <c r="P48" s="92">
        <f t="shared" si="22"/>
        <v>51753082.899999984</v>
      </c>
      <c r="Q48" s="90">
        <f t="shared" si="30"/>
        <v>4.4461435968523909E-3</v>
      </c>
      <c r="R48" s="93">
        <f t="shared" si="23"/>
        <v>1</v>
      </c>
      <c r="S48" s="92">
        <f t="shared" si="24"/>
        <v>0</v>
      </c>
      <c r="T48" s="90">
        <f t="shared" si="31"/>
        <v>0</v>
      </c>
      <c r="U48" s="93" t="str">
        <f t="shared" si="25"/>
        <v/>
      </c>
      <c r="V48" s="108">
        <f t="shared" si="26"/>
        <v>112759617</v>
      </c>
      <c r="W48" s="112">
        <f t="shared" si="27"/>
        <v>0</v>
      </c>
      <c r="Y48" s="54">
        <v>105600</v>
      </c>
      <c r="Z48" s="55">
        <v>0</v>
      </c>
      <c r="AA48" s="54">
        <v>1760099.9</v>
      </c>
      <c r="AB48" s="55">
        <v>0</v>
      </c>
      <c r="AC48" s="54">
        <v>51753082.899999984</v>
      </c>
      <c r="AD48" s="55">
        <v>0</v>
      </c>
      <c r="AE48" s="54">
        <v>51753082.899999984</v>
      </c>
      <c r="AF48" s="55">
        <v>0</v>
      </c>
    </row>
    <row r="49" spans="1:32" ht="16.5" hidden="1" customHeight="1" outlineLevel="2" x14ac:dyDescent="0.25">
      <c r="A49" s="172">
        <v>4</v>
      </c>
      <c r="B49" s="174" t="s">
        <v>5310</v>
      </c>
      <c r="C49" s="172" t="s">
        <v>4977</v>
      </c>
      <c r="D49" s="123" t="str">
        <f t="shared" si="14"/>
        <v xml:space="preserve">      Nurseries - Outdoor - Area</v>
      </c>
      <c r="E49" s="92">
        <f t="shared" si="15"/>
        <v>20551.8</v>
      </c>
      <c r="F49" s="90">
        <f t="shared" si="28"/>
        <v>4.4309798532907096E-3</v>
      </c>
      <c r="G49" s="91">
        <f t="shared" si="16"/>
        <v>4.5688006788176345E-3</v>
      </c>
      <c r="H49" s="93">
        <f t="shared" si="17"/>
        <v>1.6771072861047093E-4</v>
      </c>
      <c r="I49" s="92">
        <f t="shared" si="18"/>
        <v>0</v>
      </c>
      <c r="J49" s="90" t="str">
        <f t="shared" si="29"/>
        <v/>
      </c>
      <c r="K49" s="91" t="str">
        <f t="shared" si="19"/>
        <v/>
      </c>
      <c r="L49" s="93" t="str">
        <f t="shared" si="20"/>
        <v/>
      </c>
      <c r="M49" s="92">
        <f t="shared" si="12"/>
        <v>44778</v>
      </c>
      <c r="N49" s="109">
        <f t="shared" si="21"/>
        <v>0</v>
      </c>
      <c r="O49" s="73"/>
      <c r="P49" s="92">
        <f t="shared" si="22"/>
        <v>122543144.19999997</v>
      </c>
      <c r="Q49" s="90">
        <f t="shared" si="30"/>
        <v>1.0527767340464837E-2</v>
      </c>
      <c r="R49" s="93">
        <f t="shared" si="23"/>
        <v>1</v>
      </c>
      <c r="S49" s="92">
        <f t="shared" si="24"/>
        <v>0</v>
      </c>
      <c r="T49" s="90">
        <f t="shared" si="31"/>
        <v>0</v>
      </c>
      <c r="U49" s="93" t="str">
        <f t="shared" si="25"/>
        <v/>
      </c>
      <c r="V49" s="108">
        <f t="shared" si="26"/>
        <v>266997003</v>
      </c>
      <c r="W49" s="112">
        <f t="shared" si="27"/>
        <v>0</v>
      </c>
      <c r="Y49" s="54">
        <v>20551.8</v>
      </c>
      <c r="Z49" s="55">
        <v>0</v>
      </c>
      <c r="AA49" s="54">
        <v>4498292.0999999996</v>
      </c>
      <c r="AB49" s="55">
        <v>0</v>
      </c>
      <c r="AC49" s="54">
        <v>122543144.19999997</v>
      </c>
      <c r="AD49" s="55">
        <v>0</v>
      </c>
      <c r="AE49" s="54">
        <v>122543144.19999997</v>
      </c>
      <c r="AF49" s="55">
        <v>0</v>
      </c>
    </row>
    <row r="50" spans="1:32" ht="16.5" hidden="1" customHeight="1" outlineLevel="1" x14ac:dyDescent="0.25">
      <c r="A50" s="172">
        <v>3</v>
      </c>
      <c r="B50" s="174" t="s">
        <v>5311</v>
      </c>
      <c r="C50" s="172" t="s">
        <v>1727</v>
      </c>
      <c r="D50" s="123" t="str">
        <f t="shared" si="14"/>
        <v xml:space="preserve">    Cut flowers</v>
      </c>
      <c r="E50" s="92">
        <f t="shared" si="15"/>
        <v>84088.7</v>
      </c>
      <c r="F50" s="90">
        <f t="shared" si="28"/>
        <v>1.81295718909977E-2</v>
      </c>
      <c r="G50" s="91">
        <f t="shared" si="16"/>
        <v>0.10234319517985187</v>
      </c>
      <c r="H50" s="93">
        <f t="shared" si="17"/>
        <v>1.5132351719506498E-3</v>
      </c>
      <c r="I50" s="92">
        <f t="shared" si="18"/>
        <v>60349</v>
      </c>
      <c r="J50" s="90">
        <f t="shared" si="29"/>
        <v>1.186996440131805E-2</v>
      </c>
      <c r="K50" s="91">
        <f t="shared" si="19"/>
        <v>0.10578023638374585</v>
      </c>
      <c r="L50" s="93">
        <f t="shared" si="20"/>
        <v>7.1490721748406535E-4</v>
      </c>
      <c r="M50" s="92">
        <f t="shared" si="12"/>
        <v>183212</v>
      </c>
      <c r="N50" s="109">
        <f t="shared" si="21"/>
        <v>131488</v>
      </c>
      <c r="O50" s="73"/>
      <c r="P50" s="92">
        <f t="shared" si="22"/>
        <v>55568824.699999988</v>
      </c>
      <c r="Q50" s="90">
        <f t="shared" si="30"/>
        <v>4.7739566472187493E-3</v>
      </c>
      <c r="R50" s="93">
        <f t="shared" si="23"/>
        <v>1</v>
      </c>
      <c r="S50" s="92">
        <f t="shared" si="24"/>
        <v>84415150</v>
      </c>
      <c r="T50" s="90">
        <f t="shared" si="31"/>
        <v>9.9391846105217358E-3</v>
      </c>
      <c r="U50" s="93">
        <f t="shared" si="25"/>
        <v>1</v>
      </c>
      <c r="V50" s="108">
        <f t="shared" si="26"/>
        <v>121073355</v>
      </c>
      <c r="W50" s="112">
        <f t="shared" si="27"/>
        <v>183923729</v>
      </c>
      <c r="Y50" s="54">
        <v>84088.7</v>
      </c>
      <c r="Z50" s="55">
        <v>60349</v>
      </c>
      <c r="AA50" s="54">
        <v>821634.5</v>
      </c>
      <c r="AB50" s="55">
        <v>570513</v>
      </c>
      <c r="AC50" s="54">
        <v>55568824.699999988</v>
      </c>
      <c r="AD50" s="55">
        <v>84415150</v>
      </c>
      <c r="AE50" s="54">
        <v>55568824.699999988</v>
      </c>
      <c r="AF50" s="55">
        <v>84415150</v>
      </c>
    </row>
    <row r="51" spans="1:32" ht="16.5" hidden="1" customHeight="1" outlineLevel="2" x14ac:dyDescent="0.25">
      <c r="A51" s="172">
        <v>4</v>
      </c>
      <c r="B51" s="174" t="s">
        <v>5312</v>
      </c>
      <c r="C51" s="172" t="s">
        <v>4978</v>
      </c>
      <c r="D51" s="123" t="str">
        <f t="shared" ref="D51:D87" si="32">REPT(" ",(A51-1)*2)&amp;C51</f>
        <v xml:space="preserve">      Cut flowers (2006)</v>
      </c>
      <c r="E51" s="92">
        <f t="shared" ref="E51:E76" si="33">+Y51</f>
        <v>0</v>
      </c>
      <c r="F51" s="90" t="str">
        <f t="shared" si="28"/>
        <v/>
      </c>
      <c r="G51" s="91" t="str">
        <f t="shared" ref="G51:G76" si="34">IF(OR(AA51=0,E51=0),"",($E51/AA51))</f>
        <v/>
      </c>
      <c r="H51" s="93" t="str">
        <f t="shared" ref="H51:H76" si="35">IF(AC51=0,"",($E51/AC51))</f>
        <v/>
      </c>
      <c r="I51" s="92">
        <f t="shared" ref="I51:I76" si="36">+Z51</f>
        <v>60349</v>
      </c>
      <c r="J51" s="90">
        <f t="shared" si="29"/>
        <v>1.186996440131805E-2</v>
      </c>
      <c r="K51" s="91">
        <f t="shared" ref="K51:K76" si="37">IF(AB51=0,"",($I51/AB51))</f>
        <v>0.10578023638374585</v>
      </c>
      <c r="L51" s="93">
        <f t="shared" si="20"/>
        <v>7.1490721748406535E-4</v>
      </c>
      <c r="M51" s="92">
        <f t="shared" si="12"/>
        <v>0</v>
      </c>
      <c r="N51" s="109">
        <f t="shared" si="21"/>
        <v>131488</v>
      </c>
      <c r="O51" s="73"/>
      <c r="P51" s="92">
        <f t="shared" si="22"/>
        <v>0</v>
      </c>
      <c r="Q51" s="90">
        <f t="shared" si="30"/>
        <v>0</v>
      </c>
      <c r="R51" s="93" t="str">
        <f t="shared" si="23"/>
        <v/>
      </c>
      <c r="S51" s="92">
        <f t="shared" si="24"/>
        <v>84415150</v>
      </c>
      <c r="T51" s="90">
        <f t="shared" si="31"/>
        <v>9.9391846105217358E-3</v>
      </c>
      <c r="U51" s="93">
        <f t="shared" si="25"/>
        <v>1</v>
      </c>
      <c r="V51" s="108">
        <f t="shared" si="26"/>
        <v>0</v>
      </c>
      <c r="W51" s="112">
        <f t="shared" si="27"/>
        <v>183923729</v>
      </c>
      <c r="Y51" s="54">
        <v>0</v>
      </c>
      <c r="Z51" s="55">
        <v>60349</v>
      </c>
      <c r="AA51" s="54">
        <v>0</v>
      </c>
      <c r="AB51" s="55">
        <v>570513</v>
      </c>
      <c r="AC51" s="54">
        <v>0</v>
      </c>
      <c r="AD51" s="55">
        <v>84415150</v>
      </c>
      <c r="AE51" s="54">
        <v>0</v>
      </c>
      <c r="AF51" s="55">
        <v>84415150</v>
      </c>
    </row>
    <row r="52" spans="1:32" ht="16.5" hidden="1" customHeight="1" outlineLevel="2" x14ac:dyDescent="0.25">
      <c r="A52" s="172">
        <v>4</v>
      </c>
      <c r="B52" s="174" t="s">
        <v>5313</v>
      </c>
      <c r="C52" s="172" t="s">
        <v>4979</v>
      </c>
      <c r="D52" s="123" t="str">
        <f t="shared" si="32"/>
        <v xml:space="preserve">      Cut flowers - Undercover - Area </v>
      </c>
      <c r="E52" s="92">
        <f t="shared" si="33"/>
        <v>0</v>
      </c>
      <c r="F52" s="90" t="str">
        <f t="shared" si="28"/>
        <v/>
      </c>
      <c r="G52" s="91" t="str">
        <f t="shared" si="34"/>
        <v/>
      </c>
      <c r="H52" s="93">
        <f t="shared" si="35"/>
        <v>0</v>
      </c>
      <c r="I52" s="92">
        <f t="shared" si="36"/>
        <v>0</v>
      </c>
      <c r="J52" s="90" t="str">
        <f t="shared" si="29"/>
        <v/>
      </c>
      <c r="K52" s="91" t="str">
        <f t="shared" si="37"/>
        <v/>
      </c>
      <c r="L52" s="93" t="str">
        <f t="shared" si="20"/>
        <v/>
      </c>
      <c r="M52" s="92">
        <f t="shared" si="12"/>
        <v>0</v>
      </c>
      <c r="N52" s="109">
        <f t="shared" si="21"/>
        <v>0</v>
      </c>
      <c r="O52" s="73"/>
      <c r="P52" s="92">
        <f t="shared" si="22"/>
        <v>28652375.099999998</v>
      </c>
      <c r="Q52" s="90">
        <f t="shared" si="30"/>
        <v>2.4615456113335791E-3</v>
      </c>
      <c r="R52" s="93">
        <f t="shared" si="23"/>
        <v>1</v>
      </c>
      <c r="S52" s="92">
        <f t="shared" si="24"/>
        <v>0</v>
      </c>
      <c r="T52" s="90">
        <f t="shared" si="31"/>
        <v>0</v>
      </c>
      <c r="U52" s="93" t="str">
        <f t="shared" si="25"/>
        <v/>
      </c>
      <c r="V52" s="108">
        <f t="shared" si="26"/>
        <v>62427795</v>
      </c>
      <c r="W52" s="112">
        <f t="shared" si="27"/>
        <v>0</v>
      </c>
      <c r="Y52" s="54"/>
      <c r="Z52" s="55"/>
      <c r="AA52" s="54">
        <v>26292.7</v>
      </c>
      <c r="AB52" s="55">
        <v>0</v>
      </c>
      <c r="AC52" s="54">
        <v>28652375.099999998</v>
      </c>
      <c r="AD52" s="55">
        <v>0</v>
      </c>
      <c r="AE52" s="54">
        <v>28652375.099999998</v>
      </c>
      <c r="AF52" s="55">
        <v>0</v>
      </c>
    </row>
    <row r="53" spans="1:32" ht="16.5" hidden="1" customHeight="1" outlineLevel="2" x14ac:dyDescent="0.25">
      <c r="A53" s="172">
        <v>4</v>
      </c>
      <c r="B53" s="174" t="s">
        <v>5314</v>
      </c>
      <c r="C53" s="172" t="s">
        <v>4980</v>
      </c>
      <c r="D53" s="123" t="str">
        <f t="shared" si="32"/>
        <v xml:space="preserve">      Cut flowers - Outdoor - Area</v>
      </c>
      <c r="E53" s="92">
        <f t="shared" si="33"/>
        <v>84088.7</v>
      </c>
      <c r="F53" s="90">
        <f t="shared" si="28"/>
        <v>1.81295718909977E-2</v>
      </c>
      <c r="G53" s="91">
        <f t="shared" si="34"/>
        <v>0.10572649394260429</v>
      </c>
      <c r="H53" s="93">
        <f t="shared" si="35"/>
        <v>3.1240635837796391E-3</v>
      </c>
      <c r="I53" s="92">
        <f t="shared" si="36"/>
        <v>0</v>
      </c>
      <c r="J53" s="90" t="str">
        <f t="shared" si="29"/>
        <v/>
      </c>
      <c r="K53" s="91" t="str">
        <f t="shared" si="37"/>
        <v/>
      </c>
      <c r="L53" s="93" t="str">
        <f t="shared" si="20"/>
        <v/>
      </c>
      <c r="M53" s="92">
        <f t="shared" si="12"/>
        <v>183212</v>
      </c>
      <c r="N53" s="109">
        <f t="shared" si="21"/>
        <v>0</v>
      </c>
      <c r="O53" s="73"/>
      <c r="P53" s="92">
        <f t="shared" si="22"/>
        <v>26916449.59999999</v>
      </c>
      <c r="Q53" s="90">
        <f t="shared" si="30"/>
        <v>2.3124110358851702E-3</v>
      </c>
      <c r="R53" s="93">
        <f t="shared" si="23"/>
        <v>1</v>
      </c>
      <c r="S53" s="92">
        <f t="shared" si="24"/>
        <v>0</v>
      </c>
      <c r="T53" s="90">
        <f t="shared" si="31"/>
        <v>0</v>
      </c>
      <c r="U53" s="93" t="str">
        <f t="shared" si="25"/>
        <v/>
      </c>
      <c r="V53" s="108">
        <f t="shared" si="26"/>
        <v>58645560</v>
      </c>
      <c r="W53" s="112">
        <f t="shared" si="27"/>
        <v>0</v>
      </c>
      <c r="Y53" s="54">
        <v>84088.7</v>
      </c>
      <c r="Z53" s="55">
        <v>0</v>
      </c>
      <c r="AA53" s="54">
        <v>795341.8</v>
      </c>
      <c r="AB53" s="55">
        <v>0</v>
      </c>
      <c r="AC53" s="54">
        <v>26916449.59999999</v>
      </c>
      <c r="AD53" s="55">
        <v>0</v>
      </c>
      <c r="AE53" s="54">
        <v>26916449.59999999</v>
      </c>
      <c r="AF53" s="55">
        <v>0</v>
      </c>
    </row>
    <row r="54" spans="1:32" ht="16.5" customHeight="1" collapsed="1" x14ac:dyDescent="0.25">
      <c r="A54" s="170">
        <v>2</v>
      </c>
      <c r="B54" s="174" t="s">
        <v>4969</v>
      </c>
      <c r="C54" s="170" t="s">
        <v>5035</v>
      </c>
      <c r="D54" s="123" t="str">
        <f t="shared" si="32"/>
        <v xml:space="preserve">  Crops for hay</v>
      </c>
      <c r="E54" s="92">
        <f t="shared" si="33"/>
        <v>391496.5</v>
      </c>
      <c r="F54" s="90">
        <f t="shared" si="28"/>
        <v>8.4406869672428997E-2</v>
      </c>
      <c r="G54" s="91">
        <f t="shared" si="34"/>
        <v>7.3044922892987431E-3</v>
      </c>
      <c r="H54" s="93">
        <f t="shared" si="35"/>
        <v>1.3803028490147978E-3</v>
      </c>
      <c r="I54" s="92">
        <f t="shared" si="36"/>
        <v>14086</v>
      </c>
      <c r="J54" s="90">
        <f t="shared" si="29"/>
        <v>2.7705565718896099E-3</v>
      </c>
      <c r="K54" s="91">
        <f t="shared" si="37"/>
        <v>3.4451831638501818E-3</v>
      </c>
      <c r="L54" s="93">
        <f t="shared" si="20"/>
        <v>4.6740761026261998E-4</v>
      </c>
      <c r="M54" s="92">
        <f t="shared" si="12"/>
        <v>852993</v>
      </c>
      <c r="N54" s="109">
        <f t="shared" si="21"/>
        <v>30691</v>
      </c>
      <c r="O54" s="73"/>
      <c r="P54" s="92">
        <f t="shared" si="22"/>
        <v>283630871.5</v>
      </c>
      <c r="Q54" s="90">
        <f t="shared" si="30"/>
        <v>2.4366926809482659E-2</v>
      </c>
      <c r="R54" s="93">
        <f t="shared" si="23"/>
        <v>1</v>
      </c>
      <c r="S54" s="92">
        <f t="shared" si="24"/>
        <v>30136437</v>
      </c>
      <c r="T54" s="90">
        <f t="shared" si="31"/>
        <v>3.5483158040512611E-3</v>
      </c>
      <c r="U54" s="93">
        <f t="shared" si="25"/>
        <v>1</v>
      </c>
      <c r="V54" s="108">
        <f t="shared" si="26"/>
        <v>617974943</v>
      </c>
      <c r="W54" s="112">
        <f t="shared" si="27"/>
        <v>65661269</v>
      </c>
      <c r="Y54" s="54">
        <v>391496.5</v>
      </c>
      <c r="Z54" s="55">
        <v>14086</v>
      </c>
      <c r="AA54" s="54">
        <v>53596675.100000009</v>
      </c>
      <c r="AB54" s="55">
        <v>4088607</v>
      </c>
      <c r="AC54" s="54">
        <v>283630871.5</v>
      </c>
      <c r="AD54" s="55">
        <v>30136437</v>
      </c>
      <c r="AE54" s="54">
        <v>283630871.5</v>
      </c>
      <c r="AF54" s="55">
        <v>30136437</v>
      </c>
    </row>
    <row r="55" spans="1:32" ht="16.5" hidden="1" customHeight="1" outlineLevel="1" x14ac:dyDescent="0.25">
      <c r="A55" s="172">
        <v>3</v>
      </c>
      <c r="B55" s="174" t="s">
        <v>5315</v>
      </c>
      <c r="C55" s="172" t="s">
        <v>4981</v>
      </c>
      <c r="D55" s="123" t="str">
        <f t="shared" si="32"/>
        <v xml:space="preserve">    Hay - Cereal crops cut for hay</v>
      </c>
      <c r="E55" s="92">
        <f t="shared" si="33"/>
        <v>9329.1</v>
      </c>
      <c r="F55" s="90">
        <f t="shared" si="28"/>
        <v>2.0113593042621262E-3</v>
      </c>
      <c r="G55" s="91">
        <f t="shared" si="34"/>
        <v>6.3499920743364613E-4</v>
      </c>
      <c r="H55" s="93">
        <f t="shared" si="35"/>
        <v>1.341872869530858E-4</v>
      </c>
      <c r="I55" s="92">
        <f t="shared" si="36"/>
        <v>0</v>
      </c>
      <c r="J55" s="90" t="str">
        <f t="shared" si="29"/>
        <v/>
      </c>
      <c r="K55" s="91" t="str">
        <f t="shared" si="37"/>
        <v/>
      </c>
      <c r="L55" s="93" t="str">
        <f t="shared" si="20"/>
        <v/>
      </c>
      <c r="M55" s="92">
        <f t="shared" si="12"/>
        <v>20326</v>
      </c>
      <c r="N55" s="109">
        <f t="shared" si="21"/>
        <v>0</v>
      </c>
      <c r="O55" s="73"/>
      <c r="P55" s="92">
        <f t="shared" si="22"/>
        <v>69522979.499999985</v>
      </c>
      <c r="Q55" s="90">
        <f t="shared" si="30"/>
        <v>5.9727678587824769E-3</v>
      </c>
      <c r="R55" s="93">
        <f t="shared" si="23"/>
        <v>1</v>
      </c>
      <c r="S55" s="92">
        <f t="shared" si="24"/>
        <v>0</v>
      </c>
      <c r="T55" s="90">
        <f t="shared" si="31"/>
        <v>0</v>
      </c>
      <c r="U55" s="93" t="str">
        <f t="shared" si="25"/>
        <v/>
      </c>
      <c r="V55" s="108">
        <f t="shared" si="26"/>
        <v>151476668</v>
      </c>
      <c r="W55" s="112">
        <f t="shared" si="27"/>
        <v>0</v>
      </c>
      <c r="Y55" s="54">
        <v>9329.1</v>
      </c>
      <c r="Z55" s="55">
        <v>0</v>
      </c>
      <c r="AA55" s="54">
        <v>14691514.400000002</v>
      </c>
      <c r="AB55" s="55">
        <v>0</v>
      </c>
      <c r="AC55" s="54">
        <v>69522979.499999985</v>
      </c>
      <c r="AD55" s="55">
        <v>0</v>
      </c>
      <c r="AE55" s="54">
        <v>69522979.499999985</v>
      </c>
      <c r="AF55" s="55">
        <v>0</v>
      </c>
    </row>
    <row r="56" spans="1:32" ht="16.5" hidden="1" customHeight="1" outlineLevel="1" x14ac:dyDescent="0.25">
      <c r="A56" s="172">
        <v>3</v>
      </c>
      <c r="B56" s="174" t="s">
        <v>5316</v>
      </c>
      <c r="C56" s="172" t="s">
        <v>4982</v>
      </c>
      <c r="D56" s="123" t="str">
        <f t="shared" si="32"/>
        <v xml:space="preserve">    Hay - Other crops cut for hay</v>
      </c>
      <c r="E56" s="92">
        <f t="shared" si="33"/>
        <v>57964.1</v>
      </c>
      <c r="F56" s="90">
        <f t="shared" si="28"/>
        <v>1.2497093165276425E-2</v>
      </c>
      <c r="G56" s="91">
        <f t="shared" si="34"/>
        <v>1.5782109249505148E-2</v>
      </c>
      <c r="H56" s="93">
        <f t="shared" si="35"/>
        <v>1.7020535900062366E-3</v>
      </c>
      <c r="I56" s="92">
        <f t="shared" si="36"/>
        <v>14086</v>
      </c>
      <c r="J56" s="90">
        <f t="shared" si="29"/>
        <v>2.7705565718896099E-3</v>
      </c>
      <c r="K56" s="91">
        <f t="shared" si="37"/>
        <v>3.4451831638501818E-3</v>
      </c>
      <c r="L56" s="93">
        <f t="shared" si="20"/>
        <v>4.6740761026261998E-4</v>
      </c>
      <c r="M56" s="92">
        <f t="shared" si="12"/>
        <v>126292</v>
      </c>
      <c r="N56" s="109">
        <f t="shared" si="21"/>
        <v>30691</v>
      </c>
      <c r="O56" s="73"/>
      <c r="P56" s="92">
        <f t="shared" si="22"/>
        <v>34055390.699999996</v>
      </c>
      <c r="Q56" s="90">
        <f t="shared" si="30"/>
        <v>2.9257224654941566E-3</v>
      </c>
      <c r="R56" s="93">
        <f t="shared" si="23"/>
        <v>1</v>
      </c>
      <c r="S56" s="92">
        <f t="shared" si="24"/>
        <v>30136437</v>
      </c>
      <c r="T56" s="90">
        <f t="shared" si="31"/>
        <v>3.5483158040512611E-3</v>
      </c>
      <c r="U56" s="93">
        <f t="shared" si="25"/>
        <v>1</v>
      </c>
      <c r="V56" s="108">
        <f t="shared" si="26"/>
        <v>74199885</v>
      </c>
      <c r="W56" s="112">
        <f t="shared" si="27"/>
        <v>65661269</v>
      </c>
      <c r="Y56" s="54">
        <v>57964.1</v>
      </c>
      <c r="Z56" s="55">
        <v>14086</v>
      </c>
      <c r="AA56" s="54">
        <v>3672772.7</v>
      </c>
      <c r="AB56" s="55">
        <v>4088607</v>
      </c>
      <c r="AC56" s="54">
        <v>34055390.699999996</v>
      </c>
      <c r="AD56" s="55">
        <v>30136437</v>
      </c>
      <c r="AE56" s="54">
        <v>34055390.699999996</v>
      </c>
      <c r="AF56" s="55">
        <v>30136437</v>
      </c>
    </row>
    <row r="57" spans="1:32" ht="16.5" hidden="1" customHeight="1" outlineLevel="1" x14ac:dyDescent="0.25">
      <c r="A57" s="172">
        <v>3</v>
      </c>
      <c r="B57" s="174" t="s">
        <v>5317</v>
      </c>
      <c r="C57" s="172" t="s">
        <v>4983</v>
      </c>
      <c r="D57" s="123" t="str">
        <f t="shared" si="32"/>
        <v xml:space="preserve">    Hay - Pasture cut for hay</v>
      </c>
      <c r="E57" s="92">
        <f t="shared" si="33"/>
        <v>324203.3</v>
      </c>
      <c r="F57" s="90">
        <f t="shared" si="28"/>
        <v>6.9898417202890445E-2</v>
      </c>
      <c r="G57" s="91">
        <f t="shared" si="34"/>
        <v>9.2018542711325702E-3</v>
      </c>
      <c r="H57" s="93">
        <f t="shared" si="35"/>
        <v>1.8006042551989806E-3</v>
      </c>
      <c r="I57" s="92">
        <f t="shared" si="36"/>
        <v>0</v>
      </c>
      <c r="J57" s="90" t="str">
        <f t="shared" si="29"/>
        <v/>
      </c>
      <c r="K57" s="91" t="str">
        <f t="shared" si="37"/>
        <v/>
      </c>
      <c r="L57" s="93" t="str">
        <f t="shared" si="20"/>
        <v/>
      </c>
      <c r="M57" s="92">
        <f t="shared" si="12"/>
        <v>706374</v>
      </c>
      <c r="N57" s="109">
        <f t="shared" si="21"/>
        <v>0</v>
      </c>
      <c r="O57" s="73"/>
      <c r="P57" s="92">
        <f t="shared" si="22"/>
        <v>180052501.30000001</v>
      </c>
      <c r="Q57" s="90">
        <f t="shared" si="30"/>
        <v>1.5468436485206025E-2</v>
      </c>
      <c r="R57" s="93">
        <f t="shared" si="23"/>
        <v>1</v>
      </c>
      <c r="S57" s="92">
        <f t="shared" si="24"/>
        <v>0</v>
      </c>
      <c r="T57" s="90">
        <f t="shared" si="31"/>
        <v>0</v>
      </c>
      <c r="U57" s="93" t="str">
        <f t="shared" si="25"/>
        <v/>
      </c>
      <c r="V57" s="108">
        <f t="shared" si="26"/>
        <v>392298390</v>
      </c>
      <c r="W57" s="112">
        <f t="shared" si="27"/>
        <v>0</v>
      </c>
      <c r="Y57" s="54">
        <v>324203.3</v>
      </c>
      <c r="Z57" s="55">
        <v>0</v>
      </c>
      <c r="AA57" s="54">
        <v>35232388.000000007</v>
      </c>
      <c r="AB57" s="55">
        <v>0</v>
      </c>
      <c r="AC57" s="54">
        <v>180052501.30000001</v>
      </c>
      <c r="AD57" s="55">
        <v>0</v>
      </c>
      <c r="AE57" s="54">
        <v>180052501.30000001</v>
      </c>
      <c r="AF57" s="55">
        <v>0</v>
      </c>
    </row>
    <row r="58" spans="1:32" ht="16.5" customHeight="1" collapsed="1" x14ac:dyDescent="0.25">
      <c r="A58" s="170">
        <v>2</v>
      </c>
      <c r="B58" s="174" t="s">
        <v>4984</v>
      </c>
      <c r="C58" s="170" t="s">
        <v>5036</v>
      </c>
      <c r="D58" s="123" t="str">
        <f t="shared" si="32"/>
        <v xml:space="preserve">  Vegetables</v>
      </c>
      <c r="E58" s="92">
        <f t="shared" si="33"/>
        <v>1342</v>
      </c>
      <c r="F58" s="90">
        <f t="shared" si="28"/>
        <v>2.893359687772425E-4</v>
      </c>
      <c r="G58" s="91">
        <f t="shared" si="34"/>
        <v>3.8482514696642974E-5</v>
      </c>
      <c r="H58" s="93">
        <f t="shared" si="35"/>
        <v>3.0135548376201046E-6</v>
      </c>
      <c r="I58" s="92">
        <f t="shared" si="36"/>
        <v>36017</v>
      </c>
      <c r="J58" s="90">
        <f t="shared" si="29"/>
        <v>7.084135741143552E-3</v>
      </c>
      <c r="K58" s="91">
        <f t="shared" si="37"/>
        <v>1.3075328332614105E-3</v>
      </c>
      <c r="L58" s="93">
        <f t="shared" si="20"/>
        <v>1.5451069758463319E-4</v>
      </c>
      <c r="M58" s="92">
        <f t="shared" si="12"/>
        <v>2924</v>
      </c>
      <c r="N58" s="109">
        <f t="shared" si="21"/>
        <v>78474</v>
      </c>
      <c r="O58" s="73"/>
      <c r="P58" s="92">
        <f t="shared" si="22"/>
        <v>445321247.5999999</v>
      </c>
      <c r="Q58" s="90">
        <f t="shared" si="30"/>
        <v>3.8257860258969385E-2</v>
      </c>
      <c r="R58" s="93">
        <f t="shared" si="23"/>
        <v>1</v>
      </c>
      <c r="S58" s="92">
        <f t="shared" si="24"/>
        <v>233103601</v>
      </c>
      <c r="T58" s="90">
        <f t="shared" si="31"/>
        <v>2.7446017968532889E-2</v>
      </c>
      <c r="U58" s="93">
        <f t="shared" si="25"/>
        <v>1</v>
      </c>
      <c r="V58" s="108">
        <f t="shared" si="26"/>
        <v>970265934</v>
      </c>
      <c r="W58" s="112">
        <f t="shared" si="27"/>
        <v>507886126</v>
      </c>
      <c r="Y58" s="54">
        <v>1342</v>
      </c>
      <c r="Z58" s="55">
        <v>36017</v>
      </c>
      <c r="AA58" s="54">
        <v>34872980.900000006</v>
      </c>
      <c r="AB58" s="55">
        <v>27545771</v>
      </c>
      <c r="AC58" s="54">
        <v>445321247.5999999</v>
      </c>
      <c r="AD58" s="55">
        <v>233103601</v>
      </c>
      <c r="AE58" s="54">
        <v>445321247.5999999</v>
      </c>
      <c r="AF58" s="55">
        <v>233103601</v>
      </c>
    </row>
    <row r="59" spans="1:32" ht="16.5" hidden="1" customHeight="1" outlineLevel="1" x14ac:dyDescent="0.25">
      <c r="A59" s="172">
        <v>3</v>
      </c>
      <c r="B59" s="174" t="s">
        <v>5318</v>
      </c>
      <c r="C59" s="172" t="s">
        <v>1728</v>
      </c>
      <c r="D59" s="123" t="str">
        <f t="shared" si="32"/>
        <v xml:space="preserve">    All other vegetables for seed</v>
      </c>
      <c r="E59" s="92">
        <f t="shared" si="33"/>
        <v>0</v>
      </c>
      <c r="F59" s="90" t="str">
        <f t="shared" si="28"/>
        <v/>
      </c>
      <c r="G59" s="91" t="str">
        <f t="shared" si="34"/>
        <v/>
      </c>
      <c r="H59" s="93">
        <f t="shared" si="35"/>
        <v>0</v>
      </c>
      <c r="I59" s="92">
        <f t="shared" si="36"/>
        <v>0</v>
      </c>
      <c r="J59" s="90" t="str">
        <f t="shared" si="29"/>
        <v/>
      </c>
      <c r="K59" s="91" t="str">
        <f t="shared" si="37"/>
        <v/>
      </c>
      <c r="L59" s="93" t="str">
        <f t="shared" si="20"/>
        <v/>
      </c>
      <c r="M59" s="92">
        <f t="shared" si="12"/>
        <v>0</v>
      </c>
      <c r="N59" s="109">
        <f t="shared" si="21"/>
        <v>0</v>
      </c>
      <c r="O59" s="73"/>
      <c r="P59" s="92">
        <f t="shared" si="22"/>
        <v>6034470.2999999998</v>
      </c>
      <c r="Q59" s="90">
        <f t="shared" si="30"/>
        <v>5.1842556967250609E-4</v>
      </c>
      <c r="R59" s="93">
        <f t="shared" si="23"/>
        <v>1</v>
      </c>
      <c r="S59" s="92">
        <f t="shared" si="24"/>
        <v>0</v>
      </c>
      <c r="T59" s="90">
        <f t="shared" si="31"/>
        <v>0</v>
      </c>
      <c r="U59" s="93" t="str">
        <f t="shared" si="25"/>
        <v/>
      </c>
      <c r="V59" s="108">
        <f t="shared" si="26"/>
        <v>13147904</v>
      </c>
      <c r="W59" s="112">
        <f t="shared" si="27"/>
        <v>0</v>
      </c>
      <c r="Y59" s="54"/>
      <c r="Z59" s="55"/>
      <c r="AA59" s="54">
        <v>218793.9</v>
      </c>
      <c r="AB59" s="55">
        <v>0</v>
      </c>
      <c r="AC59" s="54">
        <v>6034470.2999999998</v>
      </c>
      <c r="AD59" s="55">
        <v>0</v>
      </c>
      <c r="AE59" s="54">
        <v>6034470.2999999998</v>
      </c>
      <c r="AF59" s="55">
        <v>0</v>
      </c>
    </row>
    <row r="60" spans="1:32" ht="16.5" hidden="1" customHeight="1" outlineLevel="1" x14ac:dyDescent="0.25">
      <c r="A60" s="172">
        <v>3</v>
      </c>
      <c r="B60" s="174" t="s">
        <v>4985</v>
      </c>
      <c r="C60" s="172" t="s">
        <v>1729</v>
      </c>
      <c r="D60" s="123" t="str">
        <f t="shared" si="32"/>
        <v xml:space="preserve">    Asparagus</v>
      </c>
      <c r="E60" s="92">
        <f t="shared" si="33"/>
        <v>0</v>
      </c>
      <c r="F60" s="90" t="str">
        <f t="shared" si="28"/>
        <v/>
      </c>
      <c r="G60" s="91" t="str">
        <f t="shared" si="34"/>
        <v/>
      </c>
      <c r="H60" s="93">
        <f t="shared" si="35"/>
        <v>0</v>
      </c>
      <c r="I60" s="92">
        <f t="shared" si="36"/>
        <v>0</v>
      </c>
      <c r="J60" s="90" t="str">
        <f t="shared" si="29"/>
        <v/>
      </c>
      <c r="K60" s="91">
        <f t="shared" si="37"/>
        <v>0</v>
      </c>
      <c r="L60" s="93">
        <f t="shared" si="20"/>
        <v>0</v>
      </c>
      <c r="M60" s="92">
        <f t="shared" si="12"/>
        <v>0</v>
      </c>
      <c r="N60" s="109">
        <f t="shared" si="21"/>
        <v>0</v>
      </c>
      <c r="O60" s="73"/>
      <c r="P60" s="92">
        <f t="shared" si="22"/>
        <v>1095591.7</v>
      </c>
      <c r="Q60" s="90">
        <f t="shared" si="30"/>
        <v>9.4123050237063783E-5</v>
      </c>
      <c r="R60" s="93">
        <f t="shared" si="23"/>
        <v>1</v>
      </c>
      <c r="S60" s="92">
        <f t="shared" si="24"/>
        <v>791840</v>
      </c>
      <c r="T60" s="90">
        <f t="shared" si="31"/>
        <v>9.3232600332944154E-5</v>
      </c>
      <c r="U60" s="93">
        <f t="shared" si="25"/>
        <v>1</v>
      </c>
      <c r="V60" s="108">
        <f t="shared" si="26"/>
        <v>2387075</v>
      </c>
      <c r="W60" s="112">
        <f t="shared" si="27"/>
        <v>1725261</v>
      </c>
      <c r="Y60" s="54"/>
      <c r="Z60" s="55"/>
      <c r="AA60" s="54">
        <v>990790.4</v>
      </c>
      <c r="AB60" s="55">
        <v>761971</v>
      </c>
      <c r="AC60" s="54">
        <v>1095591.7</v>
      </c>
      <c r="AD60" s="55">
        <v>791840</v>
      </c>
      <c r="AE60" s="54">
        <v>1095591.7</v>
      </c>
      <c r="AF60" s="55">
        <v>791840</v>
      </c>
    </row>
    <row r="61" spans="1:32" ht="16.5" hidden="1" customHeight="1" outlineLevel="1" x14ac:dyDescent="0.25">
      <c r="A61" s="172">
        <v>3</v>
      </c>
      <c r="B61" s="174" t="s">
        <v>4986</v>
      </c>
      <c r="C61" s="172" t="s">
        <v>4987</v>
      </c>
      <c r="D61" s="123" t="str">
        <f t="shared" si="32"/>
        <v xml:space="preserve">    Beans</v>
      </c>
      <c r="E61" s="92">
        <f t="shared" si="33"/>
        <v>0</v>
      </c>
      <c r="F61" s="90" t="str">
        <f t="shared" si="28"/>
        <v/>
      </c>
      <c r="G61" s="91" t="str">
        <f t="shared" si="34"/>
        <v/>
      </c>
      <c r="H61" s="93">
        <f t="shared" si="35"/>
        <v>0</v>
      </c>
      <c r="I61" s="92">
        <f t="shared" si="36"/>
        <v>0</v>
      </c>
      <c r="J61" s="90" t="str">
        <f t="shared" si="29"/>
        <v/>
      </c>
      <c r="K61" s="91" t="str">
        <f t="shared" si="37"/>
        <v/>
      </c>
      <c r="L61" s="93" t="str">
        <f t="shared" ref="L61:L76" si="38">IF(AD61=0,"",($I61/AD61))</f>
        <v/>
      </c>
      <c r="M61" s="92">
        <f t="shared" si="12"/>
        <v>0</v>
      </c>
      <c r="N61" s="109">
        <f t="shared" ref="N61:N76" si="39">ROUND(I61*N$10,0)</f>
        <v>0</v>
      </c>
      <c r="O61" s="73"/>
      <c r="P61" s="92">
        <f t="shared" ref="P61:P76" si="40">+AC61</f>
        <v>1252257.3999999999</v>
      </c>
      <c r="Q61" s="90">
        <f t="shared" si="30"/>
        <v>1.0758231024380238E-4</v>
      </c>
      <c r="R61" s="93">
        <f t="shared" ref="R61:R76" si="41">IF(AE61=0,"",+P61/AE61)</f>
        <v>1</v>
      </c>
      <c r="S61" s="92">
        <f t="shared" ref="S61:S76" si="42">+AD61</f>
        <v>0</v>
      </c>
      <c r="T61" s="90">
        <f t="shared" si="31"/>
        <v>0</v>
      </c>
      <c r="U61" s="93" t="str">
        <f t="shared" ref="U61:U76" si="43">IF(AF61=0,"",+S61/AF61)</f>
        <v/>
      </c>
      <c r="V61" s="108">
        <f t="shared" ref="V61:V76" si="44">ROUND(P61*V$10,0)</f>
        <v>2728418</v>
      </c>
      <c r="W61" s="112">
        <f t="shared" ref="W61:W76" si="45">ROUND(S61*W$10,0)</f>
        <v>0</v>
      </c>
      <c r="Y61" s="54">
        <v>0</v>
      </c>
      <c r="Z61" s="55">
        <v>0</v>
      </c>
      <c r="AA61" s="54">
        <v>628938.5</v>
      </c>
      <c r="AB61" s="55">
        <v>0</v>
      </c>
      <c r="AC61" s="54">
        <v>1252257.3999999999</v>
      </c>
      <c r="AD61" s="55">
        <v>0</v>
      </c>
      <c r="AE61" s="54">
        <v>1252257.3999999999</v>
      </c>
      <c r="AF61" s="55">
        <v>0</v>
      </c>
    </row>
    <row r="62" spans="1:32" ht="16.5" hidden="1" customHeight="1" outlineLevel="2" x14ac:dyDescent="0.25">
      <c r="A62" s="172">
        <v>4</v>
      </c>
      <c r="B62" s="174" t="s">
        <v>4988</v>
      </c>
      <c r="C62" s="172" t="s">
        <v>4989</v>
      </c>
      <c r="D62" s="123" t="str">
        <f t="shared" si="32"/>
        <v xml:space="preserve">      Beans (french and runner) - Fresh market</v>
      </c>
      <c r="E62" s="92">
        <f t="shared" si="33"/>
        <v>0</v>
      </c>
      <c r="F62" s="90" t="str">
        <f t="shared" si="28"/>
        <v/>
      </c>
      <c r="G62" s="91" t="str">
        <f t="shared" si="34"/>
        <v/>
      </c>
      <c r="H62" s="93">
        <f t="shared" si="35"/>
        <v>0</v>
      </c>
      <c r="I62" s="92">
        <f t="shared" si="36"/>
        <v>0</v>
      </c>
      <c r="J62" s="90" t="str">
        <f t="shared" si="29"/>
        <v/>
      </c>
      <c r="K62" s="91" t="str">
        <f t="shared" si="37"/>
        <v/>
      </c>
      <c r="L62" s="93" t="str">
        <f t="shared" si="38"/>
        <v/>
      </c>
      <c r="M62" s="92">
        <f t="shared" si="12"/>
        <v>0</v>
      </c>
      <c r="N62" s="109">
        <f t="shared" si="39"/>
        <v>0</v>
      </c>
      <c r="O62" s="73"/>
      <c r="P62" s="92">
        <f t="shared" si="40"/>
        <v>1242925.7</v>
      </c>
      <c r="Q62" s="90">
        <f t="shared" si="30"/>
        <v>1.0678061736141088E-4</v>
      </c>
      <c r="R62" s="93">
        <f t="shared" si="41"/>
        <v>1</v>
      </c>
      <c r="S62" s="92">
        <f t="shared" si="42"/>
        <v>0</v>
      </c>
      <c r="T62" s="90">
        <f t="shared" si="31"/>
        <v>0</v>
      </c>
      <c r="U62" s="93" t="str">
        <f t="shared" si="43"/>
        <v/>
      </c>
      <c r="V62" s="108">
        <f t="shared" si="44"/>
        <v>2708087</v>
      </c>
      <c r="W62" s="112">
        <f t="shared" si="45"/>
        <v>0</v>
      </c>
      <c r="Y62" s="54"/>
      <c r="Z62" s="55"/>
      <c r="AA62" s="54">
        <v>628938.5</v>
      </c>
      <c r="AB62" s="55">
        <v>0</v>
      </c>
      <c r="AC62" s="54">
        <v>1242925.7</v>
      </c>
      <c r="AD62" s="55">
        <v>0</v>
      </c>
      <c r="AE62" s="54">
        <v>1242925.7</v>
      </c>
      <c r="AF62" s="55">
        <v>0</v>
      </c>
    </row>
    <row r="63" spans="1:32" ht="16.5" hidden="1" customHeight="1" outlineLevel="2" x14ac:dyDescent="0.25">
      <c r="A63" s="172">
        <v>4</v>
      </c>
      <c r="B63" s="174" t="s">
        <v>4990</v>
      </c>
      <c r="C63" s="172" t="s">
        <v>1108</v>
      </c>
      <c r="D63" s="123" t="str">
        <f t="shared" si="32"/>
        <v xml:space="preserve">      Beans (french and runner) - Processing</v>
      </c>
      <c r="E63" s="92">
        <f t="shared" si="33"/>
        <v>0</v>
      </c>
      <c r="F63" s="90" t="str">
        <f t="shared" si="28"/>
        <v/>
      </c>
      <c r="G63" s="91" t="str">
        <f t="shared" si="34"/>
        <v/>
      </c>
      <c r="H63" s="93">
        <f t="shared" si="35"/>
        <v>0</v>
      </c>
      <c r="I63" s="92">
        <f t="shared" si="36"/>
        <v>0</v>
      </c>
      <c r="J63" s="90" t="str">
        <f t="shared" si="29"/>
        <v/>
      </c>
      <c r="K63" s="91" t="str">
        <f t="shared" si="37"/>
        <v/>
      </c>
      <c r="L63" s="93" t="str">
        <f t="shared" si="38"/>
        <v/>
      </c>
      <c r="M63" s="92">
        <f t="shared" si="12"/>
        <v>0</v>
      </c>
      <c r="N63" s="109">
        <f t="shared" si="39"/>
        <v>0</v>
      </c>
      <c r="O63" s="73"/>
      <c r="P63" s="92">
        <f t="shared" si="40"/>
        <v>9331.7000000000007</v>
      </c>
      <c r="Q63" s="90">
        <f t="shared" si="30"/>
        <v>8.0169288239150424E-7</v>
      </c>
      <c r="R63" s="93">
        <f t="shared" si="41"/>
        <v>1</v>
      </c>
      <c r="S63" s="92">
        <f t="shared" si="42"/>
        <v>0</v>
      </c>
      <c r="T63" s="90">
        <f t="shared" si="31"/>
        <v>0</v>
      </c>
      <c r="U63" s="93" t="str">
        <f t="shared" si="43"/>
        <v/>
      </c>
      <c r="V63" s="108">
        <f t="shared" si="44"/>
        <v>20332</v>
      </c>
      <c r="W63" s="112">
        <f t="shared" si="45"/>
        <v>0</v>
      </c>
      <c r="Y63" s="54"/>
      <c r="Z63" s="55"/>
      <c r="AA63" s="54">
        <v>0</v>
      </c>
      <c r="AB63" s="55">
        <v>0</v>
      </c>
      <c r="AC63" s="54">
        <v>9331.7000000000007</v>
      </c>
      <c r="AD63" s="55">
        <v>0</v>
      </c>
      <c r="AE63" s="54">
        <v>9331.7000000000007</v>
      </c>
      <c r="AF63" s="55">
        <v>0</v>
      </c>
    </row>
    <row r="64" spans="1:32" ht="16.5" hidden="1" customHeight="1" outlineLevel="1" x14ac:dyDescent="0.25">
      <c r="A64" s="172">
        <v>3</v>
      </c>
      <c r="B64" s="174" t="s">
        <v>4991</v>
      </c>
      <c r="C64" s="172" t="s">
        <v>1730</v>
      </c>
      <c r="D64" s="123" t="str">
        <f t="shared" si="32"/>
        <v xml:space="preserve">    Broccoli</v>
      </c>
      <c r="E64" s="92">
        <f t="shared" si="33"/>
        <v>502.3</v>
      </c>
      <c r="F64" s="90">
        <f t="shared" si="28"/>
        <v>1.0829616774724956E-4</v>
      </c>
      <c r="G64" s="91">
        <f t="shared" si="34"/>
        <v>0.90914027149321264</v>
      </c>
      <c r="H64" s="93">
        <f t="shared" si="35"/>
        <v>9.6172182478626922E-5</v>
      </c>
      <c r="I64" s="92">
        <f t="shared" si="36"/>
        <v>0</v>
      </c>
      <c r="J64" s="90" t="str">
        <f t="shared" si="29"/>
        <v/>
      </c>
      <c r="K64" s="91">
        <f t="shared" si="37"/>
        <v>0</v>
      </c>
      <c r="L64" s="93">
        <f t="shared" si="38"/>
        <v>0</v>
      </c>
      <c r="M64" s="92">
        <f t="shared" si="12"/>
        <v>1094</v>
      </c>
      <c r="N64" s="109">
        <f t="shared" si="39"/>
        <v>0</v>
      </c>
      <c r="O64" s="73"/>
      <c r="P64" s="92">
        <f t="shared" si="40"/>
        <v>5222924</v>
      </c>
      <c r="Q64" s="90">
        <f t="shared" si="30"/>
        <v>4.4870505867867209E-4</v>
      </c>
      <c r="R64" s="93">
        <f t="shared" si="41"/>
        <v>1</v>
      </c>
      <c r="S64" s="92">
        <f t="shared" si="42"/>
        <v>7147202</v>
      </c>
      <c r="T64" s="90">
        <f t="shared" si="31"/>
        <v>8.4152382749648816E-4</v>
      </c>
      <c r="U64" s="93">
        <f t="shared" si="43"/>
        <v>1</v>
      </c>
      <c r="V64" s="108">
        <f t="shared" si="44"/>
        <v>11379707</v>
      </c>
      <c r="W64" s="112">
        <f t="shared" si="45"/>
        <v>15572324</v>
      </c>
      <c r="Y64" s="54">
        <v>502.3</v>
      </c>
      <c r="Z64" s="55">
        <v>0</v>
      </c>
      <c r="AA64" s="54">
        <v>552.5</v>
      </c>
      <c r="AB64" s="55">
        <v>6664</v>
      </c>
      <c r="AC64" s="54">
        <v>5222924</v>
      </c>
      <c r="AD64" s="55">
        <v>7147202</v>
      </c>
      <c r="AE64" s="54">
        <v>5222924</v>
      </c>
      <c r="AF64" s="55">
        <v>7147202</v>
      </c>
    </row>
    <row r="65" spans="1:32" ht="16.5" hidden="1" customHeight="1" outlineLevel="1" x14ac:dyDescent="0.25">
      <c r="A65" s="172">
        <v>3</v>
      </c>
      <c r="B65" s="174" t="s">
        <v>4992</v>
      </c>
      <c r="C65" s="172" t="s">
        <v>4993</v>
      </c>
      <c r="D65" s="123" t="str">
        <f t="shared" si="32"/>
        <v xml:space="preserve">    Capsicum excluding chillies</v>
      </c>
      <c r="E65" s="92">
        <f t="shared" si="33"/>
        <v>0</v>
      </c>
      <c r="F65" s="90" t="str">
        <f t="shared" si="28"/>
        <v/>
      </c>
      <c r="G65" s="91" t="str">
        <f t="shared" si="34"/>
        <v/>
      </c>
      <c r="H65" s="93">
        <f t="shared" si="35"/>
        <v>0</v>
      </c>
      <c r="I65" s="92">
        <f t="shared" si="36"/>
        <v>0</v>
      </c>
      <c r="J65" s="90" t="str">
        <f t="shared" si="29"/>
        <v/>
      </c>
      <c r="K65" s="91">
        <f t="shared" si="37"/>
        <v>0</v>
      </c>
      <c r="L65" s="93">
        <f t="shared" si="38"/>
        <v>0</v>
      </c>
      <c r="M65" s="92">
        <f t="shared" si="12"/>
        <v>0</v>
      </c>
      <c r="N65" s="109">
        <f t="shared" si="39"/>
        <v>0</v>
      </c>
      <c r="O65" s="73"/>
      <c r="P65" s="92">
        <f t="shared" si="40"/>
        <v>3777441.4</v>
      </c>
      <c r="Q65" s="90">
        <f t="shared" si="30"/>
        <v>3.2452263617893835E-4</v>
      </c>
      <c r="R65" s="93">
        <f t="shared" si="41"/>
        <v>1</v>
      </c>
      <c r="S65" s="92">
        <f t="shared" si="42"/>
        <v>1709869</v>
      </c>
      <c r="T65" s="90">
        <f t="shared" si="31"/>
        <v>2.0132291005593416E-4</v>
      </c>
      <c r="U65" s="93">
        <f t="shared" si="43"/>
        <v>1</v>
      </c>
      <c r="V65" s="108">
        <f t="shared" si="44"/>
        <v>8230289</v>
      </c>
      <c r="W65" s="112">
        <f t="shared" si="45"/>
        <v>3725463</v>
      </c>
      <c r="Y65" s="54"/>
      <c r="Z65" s="55"/>
      <c r="AA65" s="54">
        <v>2179021.2999999998</v>
      </c>
      <c r="AB65" s="55">
        <v>400422</v>
      </c>
      <c r="AC65" s="54">
        <v>3777441.4</v>
      </c>
      <c r="AD65" s="55">
        <v>1709869</v>
      </c>
      <c r="AE65" s="54">
        <v>3777441.4</v>
      </c>
      <c r="AF65" s="55">
        <v>1709869</v>
      </c>
    </row>
    <row r="66" spans="1:32" ht="16.5" hidden="1" customHeight="1" outlineLevel="1" x14ac:dyDescent="0.25">
      <c r="A66" s="172">
        <v>3</v>
      </c>
      <c r="B66" s="174" t="s">
        <v>4994</v>
      </c>
      <c r="C66" s="172" t="s">
        <v>1731</v>
      </c>
      <c r="D66" s="123" t="str">
        <f t="shared" si="32"/>
        <v xml:space="preserve">    Carrots</v>
      </c>
      <c r="E66" s="92">
        <f t="shared" si="33"/>
        <v>0</v>
      </c>
      <c r="F66" s="90" t="str">
        <f t="shared" si="28"/>
        <v/>
      </c>
      <c r="G66" s="91" t="str">
        <f t="shared" si="34"/>
        <v/>
      </c>
      <c r="H66" s="93">
        <f t="shared" si="35"/>
        <v>0</v>
      </c>
      <c r="I66" s="92">
        <f t="shared" si="36"/>
        <v>0</v>
      </c>
      <c r="J66" s="90" t="str">
        <f t="shared" si="29"/>
        <v/>
      </c>
      <c r="K66" s="91">
        <f t="shared" si="37"/>
        <v>0</v>
      </c>
      <c r="L66" s="93">
        <f t="shared" si="38"/>
        <v>0</v>
      </c>
      <c r="M66" s="92">
        <f t="shared" si="12"/>
        <v>0</v>
      </c>
      <c r="N66" s="109">
        <f t="shared" si="39"/>
        <v>0</v>
      </c>
      <c r="O66" s="73"/>
      <c r="P66" s="92">
        <f t="shared" si="40"/>
        <v>1333111.3999999999</v>
      </c>
      <c r="Q66" s="90">
        <f t="shared" si="30"/>
        <v>1.1452853400934164E-4</v>
      </c>
      <c r="R66" s="93">
        <f t="shared" si="41"/>
        <v>1</v>
      </c>
      <c r="S66" s="92">
        <f t="shared" si="42"/>
        <v>6799419</v>
      </c>
      <c r="T66" s="90">
        <f t="shared" si="31"/>
        <v>8.0057526030918728E-4</v>
      </c>
      <c r="U66" s="93">
        <f t="shared" si="43"/>
        <v>1</v>
      </c>
      <c r="V66" s="108">
        <f t="shared" si="44"/>
        <v>2904583</v>
      </c>
      <c r="W66" s="112">
        <f t="shared" si="45"/>
        <v>14814574</v>
      </c>
      <c r="Y66" s="54"/>
      <c r="Z66" s="55"/>
      <c r="AA66" s="54">
        <v>1529.8</v>
      </c>
      <c r="AB66" s="55">
        <v>31718</v>
      </c>
      <c r="AC66" s="54">
        <v>1333111.3999999999</v>
      </c>
      <c r="AD66" s="55">
        <v>6799419</v>
      </c>
      <c r="AE66" s="54">
        <v>1333111.3999999999</v>
      </c>
      <c r="AF66" s="55">
        <v>6799419</v>
      </c>
    </row>
    <row r="67" spans="1:32" ht="16.5" hidden="1" customHeight="1" outlineLevel="1" x14ac:dyDescent="0.25">
      <c r="A67" s="172">
        <v>3</v>
      </c>
      <c r="B67" s="174" t="s">
        <v>4995</v>
      </c>
      <c r="C67" s="172" t="s">
        <v>5224</v>
      </c>
      <c r="D67" s="123" t="str">
        <f t="shared" si="32"/>
        <v xml:space="preserve">    Cauliflowers  </v>
      </c>
      <c r="E67" s="92">
        <f t="shared" si="33"/>
        <v>0</v>
      </c>
      <c r="F67" s="90" t="str">
        <f t="shared" si="28"/>
        <v/>
      </c>
      <c r="G67" s="91" t="str">
        <f t="shared" si="34"/>
        <v/>
      </c>
      <c r="H67" s="93">
        <f t="shared" si="35"/>
        <v>0</v>
      </c>
      <c r="I67" s="92">
        <f t="shared" si="36"/>
        <v>0</v>
      </c>
      <c r="J67" s="90" t="str">
        <f t="shared" si="29"/>
        <v/>
      </c>
      <c r="K67" s="91">
        <f t="shared" si="37"/>
        <v>0</v>
      </c>
      <c r="L67" s="93">
        <f t="shared" si="38"/>
        <v>0</v>
      </c>
      <c r="M67" s="92">
        <f t="shared" si="12"/>
        <v>0</v>
      </c>
      <c r="N67" s="109">
        <f t="shared" si="39"/>
        <v>0</v>
      </c>
      <c r="O67" s="73"/>
      <c r="P67" s="92">
        <f t="shared" si="40"/>
        <v>7264782.7000000002</v>
      </c>
      <c r="Q67" s="90">
        <f t="shared" si="30"/>
        <v>6.2412256959727967E-4</v>
      </c>
      <c r="R67" s="93">
        <f t="shared" si="41"/>
        <v>1</v>
      </c>
      <c r="S67" s="92">
        <f t="shared" si="42"/>
        <v>7993607</v>
      </c>
      <c r="T67" s="90">
        <f t="shared" si="31"/>
        <v>9.4118100455852795E-4</v>
      </c>
      <c r="U67" s="93">
        <f t="shared" si="43"/>
        <v>1</v>
      </c>
      <c r="V67" s="108">
        <f t="shared" si="44"/>
        <v>15828509</v>
      </c>
      <c r="W67" s="112">
        <f t="shared" si="45"/>
        <v>17416471</v>
      </c>
      <c r="Y67" s="54"/>
      <c r="Z67" s="55"/>
      <c r="AA67" s="54">
        <v>212233.7</v>
      </c>
      <c r="AB67" s="55">
        <v>163864</v>
      </c>
      <c r="AC67" s="54">
        <v>7264782.7000000002</v>
      </c>
      <c r="AD67" s="55">
        <v>7993607</v>
      </c>
      <c r="AE67" s="54">
        <v>7264782.7000000002</v>
      </c>
      <c r="AF67" s="55">
        <v>7993607</v>
      </c>
    </row>
    <row r="68" spans="1:32" ht="16.5" hidden="1" customHeight="1" outlineLevel="1" x14ac:dyDescent="0.25">
      <c r="A68" s="172">
        <v>3</v>
      </c>
      <c r="B68" s="174" t="s">
        <v>4996</v>
      </c>
      <c r="C68" s="172" t="s">
        <v>5225</v>
      </c>
      <c r="D68" s="123" t="str">
        <f t="shared" si="32"/>
        <v xml:space="preserve">    Herbs</v>
      </c>
      <c r="E68" s="92">
        <f t="shared" si="33"/>
        <v>716.4</v>
      </c>
      <c r="F68" s="90">
        <f t="shared" si="28"/>
        <v>1.5445625039643557E-4</v>
      </c>
      <c r="G68" s="91">
        <f t="shared" si="34"/>
        <v>0.19999441668295134</v>
      </c>
      <c r="H68" s="93">
        <f t="shared" si="35"/>
        <v>1.6124213159667185E-4</v>
      </c>
      <c r="I68" s="92">
        <f t="shared" si="36"/>
        <v>0</v>
      </c>
      <c r="J68" s="90" t="str">
        <f t="shared" si="29"/>
        <v/>
      </c>
      <c r="K68" s="91">
        <f t="shared" si="37"/>
        <v>0</v>
      </c>
      <c r="L68" s="93">
        <f t="shared" si="38"/>
        <v>0</v>
      </c>
      <c r="M68" s="92">
        <f t="shared" si="12"/>
        <v>1561</v>
      </c>
      <c r="N68" s="109">
        <f t="shared" si="39"/>
        <v>0</v>
      </c>
      <c r="O68" s="73"/>
      <c r="P68" s="92">
        <f t="shared" si="40"/>
        <v>4443007.5</v>
      </c>
      <c r="Q68" s="90">
        <f t="shared" si="30"/>
        <v>3.8170188595454966E-4</v>
      </c>
      <c r="R68" s="93">
        <f t="shared" si="41"/>
        <v>1</v>
      </c>
      <c r="S68" s="92">
        <f t="shared" si="42"/>
        <v>2790069</v>
      </c>
      <c r="T68" s="90">
        <f t="shared" si="31"/>
        <v>3.2850751159115124E-4</v>
      </c>
      <c r="U68" s="93">
        <f t="shared" si="43"/>
        <v>1</v>
      </c>
      <c r="V68" s="108">
        <f t="shared" si="44"/>
        <v>9680425</v>
      </c>
      <c r="W68" s="112">
        <f t="shared" si="45"/>
        <v>6079002</v>
      </c>
      <c r="Y68" s="54">
        <v>716.4</v>
      </c>
      <c r="Z68" s="55">
        <v>0</v>
      </c>
      <c r="AA68" s="54">
        <v>3582.1</v>
      </c>
      <c r="AB68" s="55">
        <v>27407</v>
      </c>
      <c r="AC68" s="54">
        <v>4443007.5</v>
      </c>
      <c r="AD68" s="55">
        <v>2790069</v>
      </c>
      <c r="AE68" s="54">
        <v>4443007.5</v>
      </c>
      <c r="AF68" s="55">
        <v>2790069</v>
      </c>
    </row>
    <row r="69" spans="1:32" ht="16.5" hidden="1" customHeight="1" outlineLevel="1" x14ac:dyDescent="0.25">
      <c r="A69" s="172">
        <v>3</v>
      </c>
      <c r="B69" s="174" t="s">
        <v>4997</v>
      </c>
      <c r="C69" s="172" t="s">
        <v>1732</v>
      </c>
      <c r="D69" s="123" t="str">
        <f t="shared" si="32"/>
        <v xml:space="preserve">    Lettuce</v>
      </c>
      <c r="E69" s="92">
        <f t="shared" si="33"/>
        <v>0</v>
      </c>
      <c r="F69" s="90" t="str">
        <f t="shared" si="28"/>
        <v/>
      </c>
      <c r="G69" s="91" t="str">
        <f t="shared" si="34"/>
        <v/>
      </c>
      <c r="H69" s="93">
        <f t="shared" si="35"/>
        <v>0</v>
      </c>
      <c r="I69" s="92">
        <f t="shared" si="36"/>
        <v>0</v>
      </c>
      <c r="J69" s="90" t="str">
        <f t="shared" si="29"/>
        <v/>
      </c>
      <c r="K69" s="91">
        <f t="shared" si="37"/>
        <v>0</v>
      </c>
      <c r="L69" s="93">
        <f t="shared" si="38"/>
        <v>0</v>
      </c>
      <c r="M69" s="92">
        <f t="shared" si="12"/>
        <v>0</v>
      </c>
      <c r="N69" s="109">
        <f t="shared" si="39"/>
        <v>0</v>
      </c>
      <c r="O69" s="73"/>
      <c r="P69" s="92">
        <f t="shared" si="40"/>
        <v>16394075.399999999</v>
      </c>
      <c r="Q69" s="90">
        <f t="shared" si="30"/>
        <v>1.408426499091232E-3</v>
      </c>
      <c r="R69" s="93">
        <f t="shared" si="41"/>
        <v>1</v>
      </c>
      <c r="S69" s="92">
        <f t="shared" si="42"/>
        <v>27747941</v>
      </c>
      <c r="T69" s="90">
        <f t="shared" si="31"/>
        <v>3.2670901865466699E-3</v>
      </c>
      <c r="U69" s="93">
        <f t="shared" si="43"/>
        <v>1</v>
      </c>
      <c r="V69" s="108">
        <f t="shared" si="44"/>
        <v>35719411</v>
      </c>
      <c r="W69" s="112">
        <f t="shared" si="45"/>
        <v>60457214</v>
      </c>
      <c r="Y69" s="54"/>
      <c r="Z69" s="55"/>
      <c r="AA69" s="54">
        <v>0</v>
      </c>
      <c r="AB69" s="55">
        <v>64934</v>
      </c>
      <c r="AC69" s="54">
        <v>16394075.399999999</v>
      </c>
      <c r="AD69" s="55">
        <v>27747941</v>
      </c>
      <c r="AE69" s="54">
        <v>16394075.399999999</v>
      </c>
      <c r="AF69" s="55">
        <v>27747941</v>
      </c>
    </row>
    <row r="70" spans="1:32" ht="16.5" hidden="1" customHeight="1" outlineLevel="1" x14ac:dyDescent="0.25">
      <c r="A70" s="172">
        <v>3</v>
      </c>
      <c r="B70" s="174" t="s">
        <v>4998</v>
      </c>
      <c r="C70" s="172" t="s">
        <v>1733</v>
      </c>
      <c r="D70" s="123" t="str">
        <f t="shared" si="32"/>
        <v xml:space="preserve">    Melons - other</v>
      </c>
      <c r="E70" s="92">
        <f t="shared" si="33"/>
        <v>0</v>
      </c>
      <c r="F70" s="90" t="str">
        <f t="shared" si="28"/>
        <v/>
      </c>
      <c r="G70" s="91" t="str">
        <f t="shared" si="34"/>
        <v/>
      </c>
      <c r="H70" s="93">
        <f t="shared" si="35"/>
        <v>0</v>
      </c>
      <c r="I70" s="92">
        <f t="shared" si="36"/>
        <v>0</v>
      </c>
      <c r="J70" s="90" t="str">
        <f t="shared" si="29"/>
        <v/>
      </c>
      <c r="K70" s="91" t="str">
        <f t="shared" si="37"/>
        <v/>
      </c>
      <c r="L70" s="93">
        <f t="shared" si="38"/>
        <v>0</v>
      </c>
      <c r="M70" s="92">
        <f t="shared" si="12"/>
        <v>0</v>
      </c>
      <c r="N70" s="109">
        <f t="shared" si="39"/>
        <v>0</v>
      </c>
      <c r="O70" s="73"/>
      <c r="P70" s="92">
        <f t="shared" si="40"/>
        <v>52494687.399999991</v>
      </c>
      <c r="Q70" s="90">
        <f t="shared" si="30"/>
        <v>4.5098553588249699E-3</v>
      </c>
      <c r="R70" s="93">
        <f t="shared" si="41"/>
        <v>1</v>
      </c>
      <c r="S70" s="92">
        <f t="shared" si="42"/>
        <v>85882</v>
      </c>
      <c r="T70" s="90">
        <f t="shared" si="31"/>
        <v>1.011189404651686E-5</v>
      </c>
      <c r="U70" s="93">
        <f t="shared" si="43"/>
        <v>1</v>
      </c>
      <c r="V70" s="108">
        <f t="shared" si="44"/>
        <v>114375425</v>
      </c>
      <c r="W70" s="112">
        <f t="shared" si="45"/>
        <v>187120</v>
      </c>
      <c r="Y70" s="54"/>
      <c r="Z70" s="55"/>
      <c r="AA70" s="54">
        <v>3474895.7</v>
      </c>
      <c r="AB70" s="55">
        <v>0</v>
      </c>
      <c r="AC70" s="54">
        <v>52494687.399999991</v>
      </c>
      <c r="AD70" s="55">
        <v>85882</v>
      </c>
      <c r="AE70" s="54">
        <v>52494687.399999991</v>
      </c>
      <c r="AF70" s="55">
        <v>85882</v>
      </c>
    </row>
    <row r="71" spans="1:32" ht="16.5" hidden="1" customHeight="1" outlineLevel="1" x14ac:dyDescent="0.25">
      <c r="A71" s="172">
        <v>3</v>
      </c>
      <c r="B71" s="174" t="s">
        <v>4999</v>
      </c>
      <c r="C71" s="172" t="s">
        <v>1701</v>
      </c>
      <c r="D71" s="123" t="str">
        <f t="shared" si="32"/>
        <v xml:space="preserve">    Mushrooms</v>
      </c>
      <c r="E71" s="92">
        <f t="shared" si="33"/>
        <v>0</v>
      </c>
      <c r="F71" s="90" t="str">
        <f t="shared" si="28"/>
        <v/>
      </c>
      <c r="G71" s="91" t="str">
        <f t="shared" si="34"/>
        <v/>
      </c>
      <c r="H71" s="93">
        <f t="shared" si="35"/>
        <v>0</v>
      </c>
      <c r="I71" s="92">
        <f t="shared" si="36"/>
        <v>0</v>
      </c>
      <c r="J71" s="90" t="str">
        <f t="shared" si="29"/>
        <v/>
      </c>
      <c r="K71" s="91" t="str">
        <f t="shared" si="37"/>
        <v/>
      </c>
      <c r="L71" s="93">
        <f t="shared" si="38"/>
        <v>0</v>
      </c>
      <c r="M71" s="92">
        <f t="shared" si="12"/>
        <v>0</v>
      </c>
      <c r="N71" s="109">
        <f t="shared" si="39"/>
        <v>0</v>
      </c>
      <c r="O71" s="73"/>
      <c r="P71" s="92">
        <f t="shared" si="40"/>
        <v>99986461.299999982</v>
      </c>
      <c r="Q71" s="90">
        <f t="shared" si="30"/>
        <v>8.5899069151090975E-3</v>
      </c>
      <c r="R71" s="93">
        <f t="shared" si="41"/>
        <v>1</v>
      </c>
      <c r="S71" s="92">
        <f t="shared" si="42"/>
        <v>63405318</v>
      </c>
      <c r="T71" s="90">
        <f t="shared" si="31"/>
        <v>7.465450939681287E-3</v>
      </c>
      <c r="U71" s="93">
        <f t="shared" si="43"/>
        <v>1</v>
      </c>
      <c r="V71" s="108">
        <f t="shared" si="44"/>
        <v>217850502</v>
      </c>
      <c r="W71" s="112">
        <f t="shared" si="45"/>
        <v>138147507</v>
      </c>
      <c r="Y71" s="54"/>
      <c r="Z71" s="55"/>
      <c r="AA71" s="54">
        <v>0</v>
      </c>
      <c r="AB71" s="55">
        <v>0</v>
      </c>
      <c r="AC71" s="54">
        <v>99986461.299999982</v>
      </c>
      <c r="AD71" s="55">
        <v>63405318</v>
      </c>
      <c r="AE71" s="54">
        <v>99986461.299999982</v>
      </c>
      <c r="AF71" s="55">
        <v>63405318</v>
      </c>
    </row>
    <row r="72" spans="1:32" ht="16.5" hidden="1" customHeight="1" outlineLevel="1" x14ac:dyDescent="0.25">
      <c r="A72" s="172">
        <v>3</v>
      </c>
      <c r="B72" s="174" t="s">
        <v>5000</v>
      </c>
      <c r="C72" s="172" t="s">
        <v>1210</v>
      </c>
      <c r="D72" s="123" t="str">
        <f t="shared" si="32"/>
        <v xml:space="preserve">    Onions </v>
      </c>
      <c r="E72" s="92">
        <f t="shared" si="33"/>
        <v>0</v>
      </c>
      <c r="F72" s="90" t="str">
        <f t="shared" si="28"/>
        <v/>
      </c>
      <c r="G72" s="91" t="str">
        <f t="shared" si="34"/>
        <v/>
      </c>
      <c r="H72" s="93">
        <f t="shared" si="35"/>
        <v>0</v>
      </c>
      <c r="I72" s="92">
        <f t="shared" si="36"/>
        <v>0</v>
      </c>
      <c r="J72" s="90" t="str">
        <f t="shared" si="29"/>
        <v/>
      </c>
      <c r="K72" s="91">
        <f t="shared" si="37"/>
        <v>0</v>
      </c>
      <c r="L72" s="93">
        <f t="shared" si="38"/>
        <v>0</v>
      </c>
      <c r="M72" s="92">
        <f t="shared" si="12"/>
        <v>0</v>
      </c>
      <c r="N72" s="109">
        <f t="shared" si="39"/>
        <v>0</v>
      </c>
      <c r="O72" s="73"/>
      <c r="P72" s="92">
        <f t="shared" si="40"/>
        <v>12705697.6</v>
      </c>
      <c r="Q72" s="90">
        <f t="shared" si="30"/>
        <v>1.0915553791633697E-3</v>
      </c>
      <c r="R72" s="93">
        <f t="shared" si="41"/>
        <v>1</v>
      </c>
      <c r="S72" s="92">
        <f t="shared" si="42"/>
        <v>12460714</v>
      </c>
      <c r="T72" s="90">
        <f t="shared" si="31"/>
        <v>1.4671458479302915E-3</v>
      </c>
      <c r="U72" s="93">
        <f t="shared" si="43"/>
        <v>1</v>
      </c>
      <c r="V72" s="108">
        <f t="shared" si="44"/>
        <v>27683174</v>
      </c>
      <c r="W72" s="112">
        <f t="shared" si="45"/>
        <v>27149404</v>
      </c>
      <c r="Y72" s="54"/>
      <c r="Z72" s="55"/>
      <c r="AA72" s="54">
        <v>1932210.7</v>
      </c>
      <c r="AB72" s="55">
        <v>2002853</v>
      </c>
      <c r="AC72" s="54">
        <v>12705697.6</v>
      </c>
      <c r="AD72" s="55">
        <v>12460714</v>
      </c>
      <c r="AE72" s="54">
        <v>12705697.6</v>
      </c>
      <c r="AF72" s="55">
        <v>12460714</v>
      </c>
    </row>
    <row r="73" spans="1:32" ht="16.5" hidden="1" customHeight="1" outlineLevel="1" x14ac:dyDescent="0.25">
      <c r="A73" s="172">
        <v>3</v>
      </c>
      <c r="B73" s="174" t="s">
        <v>5001</v>
      </c>
      <c r="C73" s="172" t="s">
        <v>5222</v>
      </c>
      <c r="D73" s="123" t="str">
        <f t="shared" si="32"/>
        <v xml:space="preserve">    Other vegetables </v>
      </c>
      <c r="E73" s="92">
        <f t="shared" si="33"/>
        <v>0</v>
      </c>
      <c r="F73" s="90" t="str">
        <f t="shared" si="28"/>
        <v/>
      </c>
      <c r="G73" s="91" t="str">
        <f t="shared" si="34"/>
        <v/>
      </c>
      <c r="H73" s="93">
        <f t="shared" si="35"/>
        <v>0</v>
      </c>
      <c r="I73" s="92">
        <f t="shared" si="36"/>
        <v>36017</v>
      </c>
      <c r="J73" s="90">
        <f t="shared" si="29"/>
        <v>7.084135741143552E-3</v>
      </c>
      <c r="K73" s="91">
        <f t="shared" si="37"/>
        <v>0.84339070366467628</v>
      </c>
      <c r="L73" s="93">
        <f t="shared" si="38"/>
        <v>7.0488856079201469E-3</v>
      </c>
      <c r="M73" s="92">
        <f t="shared" si="12"/>
        <v>0</v>
      </c>
      <c r="N73" s="109">
        <f t="shared" si="39"/>
        <v>78474</v>
      </c>
      <c r="O73" s="73"/>
      <c r="P73" s="92">
        <f t="shared" si="40"/>
        <v>93752565.800000042</v>
      </c>
      <c r="Q73" s="90">
        <f t="shared" si="30"/>
        <v>8.0543485868385389E-3</v>
      </c>
      <c r="R73" s="93">
        <f t="shared" si="41"/>
        <v>1</v>
      </c>
      <c r="S73" s="92">
        <f t="shared" si="42"/>
        <v>5109602</v>
      </c>
      <c r="T73" s="90">
        <f t="shared" si="31"/>
        <v>6.016133071408519E-4</v>
      </c>
      <c r="U73" s="93">
        <f t="shared" si="43"/>
        <v>1</v>
      </c>
      <c r="V73" s="108">
        <f t="shared" si="44"/>
        <v>204268090</v>
      </c>
      <c r="W73" s="112">
        <f t="shared" si="45"/>
        <v>11132801</v>
      </c>
      <c r="Y73" s="54">
        <v>0</v>
      </c>
      <c r="Z73" s="55">
        <v>36017</v>
      </c>
      <c r="AA73" s="54">
        <v>4335189.5999999996</v>
      </c>
      <c r="AB73" s="55">
        <v>42705</v>
      </c>
      <c r="AC73" s="54">
        <v>93752565.800000042</v>
      </c>
      <c r="AD73" s="55">
        <v>5109602</v>
      </c>
      <c r="AE73" s="54">
        <v>93752565.800000042</v>
      </c>
      <c r="AF73" s="55">
        <v>5109602</v>
      </c>
    </row>
    <row r="74" spans="1:32" ht="16.5" hidden="1" customHeight="1" outlineLevel="1" x14ac:dyDescent="0.25">
      <c r="A74" s="172">
        <v>3</v>
      </c>
      <c r="B74" s="174" t="s">
        <v>5002</v>
      </c>
      <c r="C74" s="172" t="s">
        <v>5003</v>
      </c>
      <c r="D74" s="123" t="str">
        <f t="shared" si="32"/>
        <v xml:space="preserve">    Peas</v>
      </c>
      <c r="E74" s="92">
        <f t="shared" si="33"/>
        <v>0</v>
      </c>
      <c r="F74" s="90" t="str">
        <f t="shared" si="28"/>
        <v/>
      </c>
      <c r="G74" s="91" t="str">
        <f t="shared" si="34"/>
        <v/>
      </c>
      <c r="H74" s="93">
        <f t="shared" si="35"/>
        <v>0</v>
      </c>
      <c r="I74" s="92">
        <f t="shared" si="36"/>
        <v>0</v>
      </c>
      <c r="J74" s="90" t="str">
        <f t="shared" si="29"/>
        <v/>
      </c>
      <c r="K74" s="91" t="str">
        <f t="shared" si="37"/>
        <v/>
      </c>
      <c r="L74" s="93">
        <f t="shared" si="38"/>
        <v>0</v>
      </c>
      <c r="M74" s="92">
        <f t="shared" si="12"/>
        <v>0</v>
      </c>
      <c r="N74" s="109">
        <f t="shared" si="39"/>
        <v>0</v>
      </c>
      <c r="O74" s="73"/>
      <c r="P74" s="92">
        <f t="shared" si="40"/>
        <v>482289.6</v>
      </c>
      <c r="Q74" s="90">
        <f t="shared" si="30"/>
        <v>4.1433837304183115E-5</v>
      </c>
      <c r="R74" s="93">
        <f t="shared" si="41"/>
        <v>1</v>
      </c>
      <c r="S74" s="92">
        <f t="shared" si="42"/>
        <v>757742</v>
      </c>
      <c r="T74" s="90">
        <f t="shared" si="31"/>
        <v>8.9217843303553463E-5</v>
      </c>
      <c r="U74" s="93">
        <f t="shared" si="43"/>
        <v>1</v>
      </c>
      <c r="V74" s="108">
        <f t="shared" si="44"/>
        <v>1050813</v>
      </c>
      <c r="W74" s="112">
        <f t="shared" si="45"/>
        <v>1650968</v>
      </c>
      <c r="Y74" s="54">
        <v>0</v>
      </c>
      <c r="Z74" s="55">
        <v>0</v>
      </c>
      <c r="AA74" s="54">
        <v>8483.5</v>
      </c>
      <c r="AB74" s="55">
        <v>0</v>
      </c>
      <c r="AC74" s="54">
        <v>482289.6</v>
      </c>
      <c r="AD74" s="55">
        <v>757742</v>
      </c>
      <c r="AE74" s="54">
        <v>482289.6</v>
      </c>
      <c r="AF74" s="55">
        <v>757742</v>
      </c>
    </row>
    <row r="75" spans="1:32" ht="16.5" hidden="1" customHeight="1" outlineLevel="2" x14ac:dyDescent="0.25">
      <c r="A75" s="172">
        <v>4</v>
      </c>
      <c r="B75" s="174" t="s">
        <v>5004</v>
      </c>
      <c r="C75" s="172" t="s">
        <v>1735</v>
      </c>
      <c r="D75" s="123" t="str">
        <f t="shared" si="32"/>
        <v xml:space="preserve">      Peas - green (for fresh market)</v>
      </c>
      <c r="E75" s="92">
        <f t="shared" si="33"/>
        <v>0</v>
      </c>
      <c r="F75" s="90" t="str">
        <f>IF(E75&gt;0,(E75/$E$153),"")</f>
        <v/>
      </c>
      <c r="G75" s="91" t="str">
        <f t="shared" si="34"/>
        <v/>
      </c>
      <c r="H75" s="93">
        <f t="shared" si="35"/>
        <v>0</v>
      </c>
      <c r="I75" s="92">
        <f t="shared" si="36"/>
        <v>0</v>
      </c>
      <c r="J75" s="90" t="str">
        <f>IF(I75&gt;0,(I75/$I$153),"")</f>
        <v/>
      </c>
      <c r="K75" s="91" t="str">
        <f t="shared" si="37"/>
        <v/>
      </c>
      <c r="L75" s="93">
        <f t="shared" si="38"/>
        <v>0</v>
      </c>
      <c r="M75" s="92">
        <f t="shared" si="12"/>
        <v>0</v>
      </c>
      <c r="N75" s="109">
        <f t="shared" si="39"/>
        <v>0</v>
      </c>
      <c r="O75" s="73"/>
      <c r="P75" s="92">
        <f t="shared" si="40"/>
        <v>474611.6</v>
      </c>
      <c r="Q75" s="90">
        <f>IF(P75&gt;0,(P75/$P$153),0)</f>
        <v>4.0774214946948959E-5</v>
      </c>
      <c r="R75" s="93">
        <f t="shared" si="41"/>
        <v>1</v>
      </c>
      <c r="S75" s="92">
        <f t="shared" si="42"/>
        <v>757742</v>
      </c>
      <c r="T75" s="90">
        <f>IF(S75&gt;0,(S75/$S$153),0)</f>
        <v>8.9217843303553463E-5</v>
      </c>
      <c r="U75" s="93">
        <f t="shared" si="43"/>
        <v>1</v>
      </c>
      <c r="V75" s="108">
        <f t="shared" si="44"/>
        <v>1034084</v>
      </c>
      <c r="W75" s="112">
        <f t="shared" si="45"/>
        <v>1650968</v>
      </c>
      <c r="Y75" s="54"/>
      <c r="Z75" s="55"/>
      <c r="AA75" s="54">
        <v>6530.6</v>
      </c>
      <c r="AB75" s="55">
        <v>0</v>
      </c>
      <c r="AC75" s="54">
        <v>474611.6</v>
      </c>
      <c r="AD75" s="55">
        <v>757742</v>
      </c>
      <c r="AE75" s="54">
        <v>474611.6</v>
      </c>
      <c r="AF75" s="55">
        <v>757742</v>
      </c>
    </row>
    <row r="76" spans="1:32" ht="16.5" hidden="1" customHeight="1" outlineLevel="2" x14ac:dyDescent="0.25">
      <c r="A76" s="172">
        <v>4</v>
      </c>
      <c r="B76" s="174" t="s">
        <v>5005</v>
      </c>
      <c r="C76" s="172" t="s">
        <v>1734</v>
      </c>
      <c r="D76" s="123" t="str">
        <f t="shared" si="32"/>
        <v xml:space="preserve">      Peas - green (for processing)</v>
      </c>
      <c r="E76" s="92">
        <f t="shared" si="33"/>
        <v>0</v>
      </c>
      <c r="F76" s="90" t="str">
        <f>IF(E76&gt;0,(E76/$E$153),"")</f>
        <v/>
      </c>
      <c r="G76" s="91" t="str">
        <f t="shared" si="34"/>
        <v/>
      </c>
      <c r="H76" s="93">
        <f t="shared" si="35"/>
        <v>0</v>
      </c>
      <c r="I76" s="92">
        <f t="shared" si="36"/>
        <v>0</v>
      </c>
      <c r="J76" s="90" t="str">
        <f>IF(I76&gt;0,(I76/$I$153),"")</f>
        <v/>
      </c>
      <c r="K76" s="91" t="str">
        <f t="shared" si="37"/>
        <v/>
      </c>
      <c r="L76" s="93" t="str">
        <f t="shared" si="38"/>
        <v/>
      </c>
      <c r="M76" s="92">
        <f t="shared" si="12"/>
        <v>0</v>
      </c>
      <c r="N76" s="109">
        <f t="shared" si="39"/>
        <v>0</v>
      </c>
      <c r="O76" s="73"/>
      <c r="P76" s="92">
        <f t="shared" si="40"/>
        <v>7678</v>
      </c>
      <c r="Q76" s="90">
        <f>IF(P76&gt;0,(P76/$P$153),0)</f>
        <v>6.5962235723415548E-7</v>
      </c>
      <c r="R76" s="93">
        <f t="shared" si="41"/>
        <v>1</v>
      </c>
      <c r="S76" s="92">
        <f t="shared" si="42"/>
        <v>0</v>
      </c>
      <c r="T76" s="90">
        <f>IF(S76&gt;0,(S76/$S$153),0)</f>
        <v>0</v>
      </c>
      <c r="U76" s="93" t="str">
        <f t="shared" si="43"/>
        <v/>
      </c>
      <c r="V76" s="108">
        <f t="shared" si="44"/>
        <v>16729</v>
      </c>
      <c r="W76" s="112">
        <f t="shared" si="45"/>
        <v>0</v>
      </c>
      <c r="Y76" s="54"/>
      <c r="Z76" s="55"/>
      <c r="AA76" s="54">
        <v>1952.9</v>
      </c>
      <c r="AB76" s="55">
        <v>0</v>
      </c>
      <c r="AC76" s="54">
        <v>7678</v>
      </c>
      <c r="AD76" s="55">
        <v>0</v>
      </c>
      <c r="AE76" s="54">
        <v>7678</v>
      </c>
      <c r="AF76" s="55">
        <v>0</v>
      </c>
    </row>
    <row r="77" spans="1:32" ht="16.5" hidden="1" customHeight="1" outlineLevel="1" x14ac:dyDescent="0.25">
      <c r="A77" s="172">
        <v>3</v>
      </c>
      <c r="B77" s="174" t="s">
        <v>5006</v>
      </c>
      <c r="C77" s="172" t="s">
        <v>5223</v>
      </c>
      <c r="D77" s="123" t="str">
        <f t="shared" si="32"/>
        <v xml:space="preserve">    Potatoes </v>
      </c>
      <c r="E77" s="92">
        <f t="shared" ref="E77:E140" si="46">+Y77</f>
        <v>0</v>
      </c>
      <c r="F77" s="90" t="str">
        <f t="shared" ref="F77:F140" si="47">IF(E77&gt;0,(E77/$E$153),"")</f>
        <v/>
      </c>
      <c r="G77" s="91" t="str">
        <f t="shared" ref="G77:G140" si="48">IF(OR(AA77=0,E77=0),"",($E77/AA77))</f>
        <v/>
      </c>
      <c r="H77" s="93">
        <f t="shared" ref="H77:H140" si="49">IF(AC77=0,"",($E77/AC77))</f>
        <v>0</v>
      </c>
      <c r="I77" s="92">
        <f t="shared" ref="I77:I140" si="50">+Z77</f>
        <v>0</v>
      </c>
      <c r="J77" s="90" t="str">
        <f t="shared" ref="J77:J140" si="51">IF(I77&gt;0,(I77/$I$153),"")</f>
        <v/>
      </c>
      <c r="K77" s="91">
        <f t="shared" ref="K77:K140" si="52">IF(AB77=0,"",($I77/AB77))</f>
        <v>0</v>
      </c>
      <c r="L77" s="93">
        <f t="shared" ref="L77:L140" si="53">IF(AD77=0,"",($I77/AD77))</f>
        <v>0</v>
      </c>
      <c r="M77" s="92">
        <f t="shared" si="12"/>
        <v>0</v>
      </c>
      <c r="N77" s="109">
        <f t="shared" ref="N77:N140" si="54">ROUND(I77*N$10,0)</f>
        <v>0</v>
      </c>
      <c r="O77" s="73"/>
      <c r="P77" s="92">
        <f t="shared" ref="P77:P140" si="55">+AC77</f>
        <v>60127691.400000006</v>
      </c>
      <c r="Q77" s="90">
        <f t="shared" ref="Q77:Q140" si="56">IF(P77&gt;0,(P77/$P$153),0)</f>
        <v>5.1656120781864894E-3</v>
      </c>
      <c r="R77" s="93">
        <f t="shared" ref="R77:R140" si="57">IF(AE77=0,"",+P77/AE77)</f>
        <v>1</v>
      </c>
      <c r="S77" s="92">
        <f t="shared" ref="S77:S140" si="58">+AD77</f>
        <v>49338408</v>
      </c>
      <c r="T77" s="90">
        <f t="shared" ref="T77:T140" si="59">IF(S77&gt;0,(S77/$S$153),0)</f>
        <v>5.8091888186094856E-3</v>
      </c>
      <c r="U77" s="93">
        <f t="shared" ref="U77:U140" si="60">IF(AF77=0,"",+S77/AF77)</f>
        <v>1</v>
      </c>
      <c r="V77" s="108">
        <f t="shared" ref="V77:V140" si="61">ROUND(P77*V$10,0)</f>
        <v>131006214</v>
      </c>
      <c r="W77" s="112">
        <f t="shared" ref="W77:W140" si="62">ROUND(S77*W$10,0)</f>
        <v>107498523</v>
      </c>
      <c r="Y77" s="54">
        <v>0</v>
      </c>
      <c r="Z77" s="55">
        <v>0</v>
      </c>
      <c r="AA77" s="54">
        <v>15014155.000000002</v>
      </c>
      <c r="AB77" s="55">
        <v>18354985</v>
      </c>
      <c r="AC77" s="54">
        <v>60127691.400000006</v>
      </c>
      <c r="AD77" s="55">
        <v>49338408</v>
      </c>
      <c r="AE77" s="54">
        <v>60127691.400000006</v>
      </c>
      <c r="AF77" s="55">
        <v>49338408</v>
      </c>
    </row>
    <row r="78" spans="1:32" ht="16.5" hidden="1" customHeight="1" outlineLevel="2" x14ac:dyDescent="0.25">
      <c r="A78" s="172">
        <v>4</v>
      </c>
      <c r="B78" s="174" t="s">
        <v>5007</v>
      </c>
      <c r="C78" s="172" t="s">
        <v>5008</v>
      </c>
      <c r="D78" s="123" t="str">
        <f t="shared" si="32"/>
        <v xml:space="preserve">      Potatoes (2006)</v>
      </c>
      <c r="E78" s="92">
        <f t="shared" si="46"/>
        <v>0</v>
      </c>
      <c r="F78" s="90" t="str">
        <f t="shared" si="47"/>
        <v/>
      </c>
      <c r="G78" s="91" t="str">
        <f t="shared" si="48"/>
        <v/>
      </c>
      <c r="H78" s="93" t="str">
        <f t="shared" si="49"/>
        <v/>
      </c>
      <c r="I78" s="92">
        <f t="shared" si="50"/>
        <v>0</v>
      </c>
      <c r="J78" s="90" t="str">
        <f t="shared" si="51"/>
        <v/>
      </c>
      <c r="K78" s="91">
        <f t="shared" si="52"/>
        <v>0</v>
      </c>
      <c r="L78" s="93">
        <f t="shared" si="53"/>
        <v>0</v>
      </c>
      <c r="M78" s="92">
        <f t="shared" si="12"/>
        <v>0</v>
      </c>
      <c r="N78" s="109">
        <f t="shared" si="54"/>
        <v>0</v>
      </c>
      <c r="O78" s="73"/>
      <c r="P78" s="92">
        <f t="shared" si="55"/>
        <v>0</v>
      </c>
      <c r="Q78" s="90">
        <f t="shared" si="56"/>
        <v>0</v>
      </c>
      <c r="R78" s="93" t="str">
        <f t="shared" si="57"/>
        <v/>
      </c>
      <c r="S78" s="92">
        <f t="shared" si="58"/>
        <v>49338408</v>
      </c>
      <c r="T78" s="90">
        <f t="shared" si="59"/>
        <v>5.8091888186094856E-3</v>
      </c>
      <c r="U78" s="93">
        <f t="shared" si="60"/>
        <v>1</v>
      </c>
      <c r="V78" s="108">
        <f t="shared" si="61"/>
        <v>0</v>
      </c>
      <c r="W78" s="112">
        <f t="shared" si="62"/>
        <v>107498523</v>
      </c>
      <c r="Y78" s="54"/>
      <c r="Z78" s="55"/>
      <c r="AA78" s="54">
        <v>0</v>
      </c>
      <c r="AB78" s="55">
        <v>18354985</v>
      </c>
      <c r="AC78" s="54">
        <v>0</v>
      </c>
      <c r="AD78" s="55">
        <v>49338408</v>
      </c>
      <c r="AE78" s="54">
        <v>0</v>
      </c>
      <c r="AF78" s="55">
        <v>49338408</v>
      </c>
    </row>
    <row r="79" spans="1:32" ht="16.5" hidden="1" customHeight="1" outlineLevel="2" x14ac:dyDescent="0.25">
      <c r="A79" s="172">
        <v>4</v>
      </c>
      <c r="B79" s="174" t="s">
        <v>5009</v>
      </c>
      <c r="C79" s="171" t="s">
        <v>5010</v>
      </c>
      <c r="D79" s="123" t="str">
        <f t="shared" si="32"/>
        <v xml:space="preserve">      Potatoes - Processing</v>
      </c>
      <c r="E79" s="92">
        <f t="shared" si="46"/>
        <v>0</v>
      </c>
      <c r="F79" s="90" t="str">
        <f t="shared" si="47"/>
        <v/>
      </c>
      <c r="G79" s="91" t="str">
        <f t="shared" si="48"/>
        <v/>
      </c>
      <c r="H79" s="93">
        <f t="shared" si="49"/>
        <v>0</v>
      </c>
      <c r="I79" s="92">
        <f t="shared" si="50"/>
        <v>0</v>
      </c>
      <c r="J79" s="90" t="str">
        <f t="shared" si="51"/>
        <v/>
      </c>
      <c r="K79" s="91" t="str">
        <f t="shared" si="52"/>
        <v/>
      </c>
      <c r="L79" s="93" t="str">
        <f t="shared" si="53"/>
        <v/>
      </c>
      <c r="M79" s="92">
        <f t="shared" si="12"/>
        <v>0</v>
      </c>
      <c r="N79" s="109">
        <f t="shared" si="54"/>
        <v>0</v>
      </c>
      <c r="O79" s="73"/>
      <c r="P79" s="92">
        <f t="shared" si="55"/>
        <v>23561420</v>
      </c>
      <c r="Q79" s="90">
        <f t="shared" si="56"/>
        <v>2.0241780932774129E-3</v>
      </c>
      <c r="R79" s="93">
        <f t="shared" si="57"/>
        <v>1</v>
      </c>
      <c r="S79" s="92">
        <f t="shared" si="58"/>
        <v>0</v>
      </c>
      <c r="T79" s="90">
        <f t="shared" si="59"/>
        <v>0</v>
      </c>
      <c r="U79" s="93" t="str">
        <f t="shared" si="60"/>
        <v/>
      </c>
      <c r="V79" s="108">
        <f t="shared" si="61"/>
        <v>51335622</v>
      </c>
      <c r="W79" s="112">
        <f t="shared" si="62"/>
        <v>0</v>
      </c>
      <c r="Y79" s="54"/>
      <c r="Z79" s="55"/>
      <c r="AA79" s="54">
        <v>14020766.200000001</v>
      </c>
      <c r="AB79" s="55">
        <v>0</v>
      </c>
      <c r="AC79" s="54">
        <v>23561420</v>
      </c>
      <c r="AD79" s="55">
        <v>0</v>
      </c>
      <c r="AE79" s="54">
        <v>23561420</v>
      </c>
      <c r="AF79" s="55">
        <v>0</v>
      </c>
    </row>
    <row r="80" spans="1:32" ht="16.5" hidden="1" customHeight="1" outlineLevel="2" x14ac:dyDescent="0.25">
      <c r="A80" s="172">
        <v>4</v>
      </c>
      <c r="B80" s="174" t="s">
        <v>5011</v>
      </c>
      <c r="C80" s="171" t="s">
        <v>5012</v>
      </c>
      <c r="D80" s="123" t="str">
        <f t="shared" si="32"/>
        <v xml:space="preserve">      Potatoes - Fresh market</v>
      </c>
      <c r="E80" s="92">
        <f t="shared" si="46"/>
        <v>0</v>
      </c>
      <c r="F80" s="90" t="str">
        <f t="shared" si="47"/>
        <v/>
      </c>
      <c r="G80" s="91" t="str">
        <f t="shared" si="48"/>
        <v/>
      </c>
      <c r="H80" s="93">
        <f t="shared" si="49"/>
        <v>0</v>
      </c>
      <c r="I80" s="92">
        <f t="shared" si="50"/>
        <v>0</v>
      </c>
      <c r="J80" s="90" t="str">
        <f t="shared" si="51"/>
        <v/>
      </c>
      <c r="K80" s="91" t="str">
        <f t="shared" si="52"/>
        <v/>
      </c>
      <c r="L80" s="93" t="str">
        <f t="shared" si="53"/>
        <v/>
      </c>
      <c r="M80" s="92">
        <f t="shared" si="12"/>
        <v>0</v>
      </c>
      <c r="N80" s="109">
        <f t="shared" si="54"/>
        <v>0</v>
      </c>
      <c r="O80" s="73"/>
      <c r="P80" s="92">
        <f t="shared" si="55"/>
        <v>36566271.400000006</v>
      </c>
      <c r="Q80" s="90">
        <f t="shared" si="56"/>
        <v>3.1414339849090765E-3</v>
      </c>
      <c r="R80" s="93">
        <f t="shared" si="57"/>
        <v>1</v>
      </c>
      <c r="S80" s="92">
        <f t="shared" si="58"/>
        <v>0</v>
      </c>
      <c r="T80" s="90">
        <f t="shared" si="59"/>
        <v>0</v>
      </c>
      <c r="U80" s="93" t="str">
        <f t="shared" si="60"/>
        <v/>
      </c>
      <c r="V80" s="108">
        <f t="shared" si="61"/>
        <v>79670592</v>
      </c>
      <c r="W80" s="112">
        <f t="shared" si="62"/>
        <v>0</v>
      </c>
      <c r="Y80" s="54"/>
      <c r="Z80" s="55"/>
      <c r="AA80" s="54">
        <v>993388.8</v>
      </c>
      <c r="AB80" s="55">
        <v>0</v>
      </c>
      <c r="AC80" s="54">
        <v>36566271.400000006</v>
      </c>
      <c r="AD80" s="55">
        <v>0</v>
      </c>
      <c r="AE80" s="54">
        <v>36566271.400000006</v>
      </c>
      <c r="AF80" s="55">
        <v>0</v>
      </c>
    </row>
    <row r="81" spans="1:32" ht="16.5" hidden="1" customHeight="1" outlineLevel="1" x14ac:dyDescent="0.25">
      <c r="A81" s="172">
        <v>3</v>
      </c>
      <c r="B81" s="174" t="s">
        <v>5013</v>
      </c>
      <c r="C81" s="172" t="s">
        <v>1209</v>
      </c>
      <c r="D81" s="123" t="str">
        <f t="shared" si="32"/>
        <v xml:space="preserve">    Pumpkins &amp; triambles &amp; trombones</v>
      </c>
      <c r="E81" s="92">
        <f t="shared" si="46"/>
        <v>0</v>
      </c>
      <c r="F81" s="90" t="str">
        <f t="shared" si="47"/>
        <v/>
      </c>
      <c r="G81" s="91" t="str">
        <f t="shared" si="48"/>
        <v/>
      </c>
      <c r="H81" s="93">
        <f t="shared" si="49"/>
        <v>0</v>
      </c>
      <c r="I81" s="92">
        <f t="shared" si="50"/>
        <v>0</v>
      </c>
      <c r="J81" s="90" t="str">
        <f t="shared" si="51"/>
        <v/>
      </c>
      <c r="K81" s="91">
        <f t="shared" si="52"/>
        <v>0</v>
      </c>
      <c r="L81" s="93">
        <f t="shared" si="53"/>
        <v>0</v>
      </c>
      <c r="M81" s="92">
        <f t="shared" si="12"/>
        <v>0</v>
      </c>
      <c r="N81" s="109">
        <f t="shared" si="54"/>
        <v>0</v>
      </c>
      <c r="O81" s="73"/>
      <c r="P81" s="92">
        <f t="shared" si="55"/>
        <v>25332694.299999997</v>
      </c>
      <c r="Q81" s="90">
        <f t="shared" si="56"/>
        <v>2.1763495088901086E-3</v>
      </c>
      <c r="R81" s="93">
        <f t="shared" si="57"/>
        <v>1</v>
      </c>
      <c r="S81" s="92">
        <f t="shared" si="58"/>
        <v>21461865</v>
      </c>
      <c r="T81" s="90">
        <f t="shared" si="59"/>
        <v>2.5269568119122583E-3</v>
      </c>
      <c r="U81" s="93">
        <f t="shared" si="60"/>
        <v>1</v>
      </c>
      <c r="V81" s="108">
        <f t="shared" si="61"/>
        <v>55194874</v>
      </c>
      <c r="W81" s="112">
        <f t="shared" si="62"/>
        <v>46761111</v>
      </c>
      <c r="Y81" s="54"/>
      <c r="Z81" s="55"/>
      <c r="AA81" s="54">
        <v>2745397.4</v>
      </c>
      <c r="AB81" s="55">
        <v>2196686</v>
      </c>
      <c r="AC81" s="54">
        <v>25332694.299999997</v>
      </c>
      <c r="AD81" s="55">
        <v>21461865</v>
      </c>
      <c r="AE81" s="54">
        <v>25332694.299999997</v>
      </c>
      <c r="AF81" s="55">
        <v>21461865</v>
      </c>
    </row>
    <row r="82" spans="1:32" ht="16.5" hidden="1" customHeight="1" outlineLevel="1" x14ac:dyDescent="0.25">
      <c r="A82" s="172">
        <v>3</v>
      </c>
      <c r="B82" s="174" t="s">
        <v>4973</v>
      </c>
      <c r="C82" s="172" t="s">
        <v>1736</v>
      </c>
      <c r="D82" s="123" t="str">
        <f t="shared" si="32"/>
        <v xml:space="preserve">    Sweet corn</v>
      </c>
      <c r="E82" s="92">
        <f t="shared" si="46"/>
        <v>0</v>
      </c>
      <c r="F82" s="90" t="str">
        <f t="shared" si="47"/>
        <v/>
      </c>
      <c r="G82" s="91" t="str">
        <f t="shared" si="48"/>
        <v/>
      </c>
      <c r="H82" s="93">
        <f t="shared" si="49"/>
        <v>0</v>
      </c>
      <c r="I82" s="92">
        <f t="shared" si="50"/>
        <v>0</v>
      </c>
      <c r="J82" s="90" t="str">
        <f t="shared" si="51"/>
        <v/>
      </c>
      <c r="K82" s="91">
        <f t="shared" si="52"/>
        <v>0</v>
      </c>
      <c r="L82" s="93">
        <f t="shared" si="53"/>
        <v>0</v>
      </c>
      <c r="M82" s="92">
        <f t="shared" si="12"/>
        <v>0</v>
      </c>
      <c r="N82" s="109">
        <f t="shared" si="54"/>
        <v>0</v>
      </c>
      <c r="O82" s="73"/>
      <c r="P82" s="92">
        <f t="shared" si="55"/>
        <v>9076037.1999999993</v>
      </c>
      <c r="Q82" s="90">
        <f t="shared" si="56"/>
        <v>7.797287121918317E-4</v>
      </c>
      <c r="R82" s="93">
        <f t="shared" si="57"/>
        <v>1</v>
      </c>
      <c r="S82" s="92">
        <f t="shared" si="58"/>
        <v>5788500</v>
      </c>
      <c r="T82" s="90">
        <f t="shared" si="59"/>
        <v>6.8154792259452325E-4</v>
      </c>
      <c r="U82" s="93">
        <f t="shared" si="60"/>
        <v>1</v>
      </c>
      <c r="V82" s="108">
        <f t="shared" si="61"/>
        <v>19774870</v>
      </c>
      <c r="W82" s="112">
        <f t="shared" si="62"/>
        <v>12611984</v>
      </c>
      <c r="Y82" s="54"/>
      <c r="Z82" s="55"/>
      <c r="AA82" s="54">
        <v>0</v>
      </c>
      <c r="AB82" s="55">
        <v>33359</v>
      </c>
      <c r="AC82" s="54">
        <v>9076037.1999999993</v>
      </c>
      <c r="AD82" s="55">
        <v>5788500</v>
      </c>
      <c r="AE82" s="54">
        <v>9076037.1999999993</v>
      </c>
      <c r="AF82" s="55">
        <v>5788500</v>
      </c>
    </row>
    <row r="83" spans="1:32" ht="16.5" hidden="1" customHeight="1" outlineLevel="1" x14ac:dyDescent="0.25">
      <c r="A83" s="172">
        <v>3</v>
      </c>
      <c r="B83" s="174" t="s">
        <v>5014</v>
      </c>
      <c r="C83" s="172" t="s">
        <v>5221</v>
      </c>
      <c r="D83" s="123" t="str">
        <f t="shared" si="32"/>
        <v xml:space="preserve">    Tomatoes </v>
      </c>
      <c r="E83" s="92">
        <f t="shared" si="46"/>
        <v>123.3</v>
      </c>
      <c r="F83" s="90">
        <f t="shared" si="47"/>
        <v>2.6583550633557375E-5</v>
      </c>
      <c r="G83" s="91">
        <f t="shared" si="48"/>
        <v>3.9428156781956344E-5</v>
      </c>
      <c r="H83" s="93">
        <f t="shared" si="49"/>
        <v>2.7679587701743217E-6</v>
      </c>
      <c r="I83" s="92">
        <f t="shared" si="50"/>
        <v>0</v>
      </c>
      <c r="J83" s="90" t="str">
        <f t="shared" si="51"/>
        <v/>
      </c>
      <c r="K83" s="91">
        <f t="shared" si="52"/>
        <v>0</v>
      </c>
      <c r="L83" s="93">
        <f t="shared" si="53"/>
        <v>0</v>
      </c>
      <c r="M83" s="92">
        <f t="shared" si="12"/>
        <v>269</v>
      </c>
      <c r="N83" s="109">
        <f t="shared" si="54"/>
        <v>0</v>
      </c>
      <c r="O83" s="73"/>
      <c r="P83" s="92">
        <f t="shared" si="55"/>
        <v>44545461.20000001</v>
      </c>
      <c r="Q83" s="90">
        <f t="shared" si="56"/>
        <v>3.8269317687974237E-3</v>
      </c>
      <c r="R83" s="93">
        <f t="shared" si="57"/>
        <v>1</v>
      </c>
      <c r="S83" s="92">
        <f t="shared" si="58"/>
        <v>19715623</v>
      </c>
      <c r="T83" s="90">
        <f t="shared" si="59"/>
        <v>2.3213512824232186E-3</v>
      </c>
      <c r="U83" s="93">
        <f t="shared" si="60"/>
        <v>1</v>
      </c>
      <c r="V83" s="108">
        <f t="shared" si="61"/>
        <v>97055651</v>
      </c>
      <c r="W83" s="112">
        <f t="shared" si="62"/>
        <v>42956399</v>
      </c>
      <c r="Y83" s="54">
        <v>123.3</v>
      </c>
      <c r="Z83" s="55">
        <v>0</v>
      </c>
      <c r="AA83" s="54">
        <v>3127206.8</v>
      </c>
      <c r="AB83" s="55">
        <v>3458203</v>
      </c>
      <c r="AC83" s="54">
        <v>44545461.20000001</v>
      </c>
      <c r="AD83" s="55">
        <v>19715623</v>
      </c>
      <c r="AE83" s="54">
        <v>44545461.20000001</v>
      </c>
      <c r="AF83" s="55">
        <v>19715623</v>
      </c>
    </row>
    <row r="84" spans="1:32" ht="16.5" customHeight="1" collapsed="1" x14ac:dyDescent="0.25">
      <c r="A84" s="170">
        <v>2</v>
      </c>
      <c r="B84" s="174" t="s">
        <v>5015</v>
      </c>
      <c r="C84" s="170" t="s">
        <v>5037</v>
      </c>
      <c r="D84" s="123" t="str">
        <f t="shared" si="32"/>
        <v xml:space="preserve">  Citrus Fruit</v>
      </c>
      <c r="E84" s="92">
        <f t="shared" si="46"/>
        <v>0</v>
      </c>
      <c r="F84" s="90" t="str">
        <f t="shared" si="47"/>
        <v/>
      </c>
      <c r="G84" s="91" t="str">
        <f t="shared" si="48"/>
        <v/>
      </c>
      <c r="H84" s="93">
        <f t="shared" si="49"/>
        <v>0</v>
      </c>
      <c r="I84" s="92">
        <f t="shared" si="50"/>
        <v>0</v>
      </c>
      <c r="J84" s="90" t="str">
        <f t="shared" si="51"/>
        <v/>
      </c>
      <c r="K84" s="91">
        <f t="shared" si="52"/>
        <v>0</v>
      </c>
      <c r="L84" s="93">
        <f t="shared" si="53"/>
        <v>0</v>
      </c>
      <c r="M84" s="92">
        <f t="shared" si="12"/>
        <v>0</v>
      </c>
      <c r="N84" s="109">
        <f t="shared" si="54"/>
        <v>0</v>
      </c>
      <c r="O84" s="73"/>
      <c r="P84" s="92">
        <f t="shared" si="55"/>
        <v>110019987.99999997</v>
      </c>
      <c r="Q84" s="90">
        <f t="shared" si="56"/>
        <v>9.4518942208170718E-3</v>
      </c>
      <c r="R84" s="93">
        <f t="shared" si="57"/>
        <v>1</v>
      </c>
      <c r="S84" s="92">
        <f t="shared" si="58"/>
        <v>136714203</v>
      </c>
      <c r="T84" s="90">
        <f t="shared" si="59"/>
        <v>1.6096964851656896E-2</v>
      </c>
      <c r="U84" s="93">
        <f t="shared" si="60"/>
        <v>1</v>
      </c>
      <c r="V84" s="108">
        <f t="shared" si="61"/>
        <v>239711550</v>
      </c>
      <c r="W84" s="112">
        <f t="shared" si="62"/>
        <v>297872905</v>
      </c>
      <c r="Y84" s="54">
        <v>0</v>
      </c>
      <c r="Z84" s="55">
        <v>0</v>
      </c>
      <c r="AA84" s="54">
        <v>29700524.700000003</v>
      </c>
      <c r="AB84" s="55">
        <v>47276556</v>
      </c>
      <c r="AC84" s="54">
        <v>110019987.99999997</v>
      </c>
      <c r="AD84" s="55">
        <v>136714203</v>
      </c>
      <c r="AE84" s="54">
        <v>110019987.99999997</v>
      </c>
      <c r="AF84" s="55">
        <v>136714203</v>
      </c>
    </row>
    <row r="85" spans="1:32" ht="16.5" hidden="1" customHeight="1" outlineLevel="1" x14ac:dyDescent="0.25">
      <c r="A85" s="172">
        <v>3</v>
      </c>
      <c r="B85" s="174" t="s">
        <v>5319</v>
      </c>
      <c r="C85" s="172" t="s">
        <v>1211</v>
      </c>
      <c r="D85" s="123" t="str">
        <f t="shared" si="32"/>
        <v xml:space="preserve">    Oranges </v>
      </c>
      <c r="E85" s="92">
        <f t="shared" si="46"/>
        <v>0</v>
      </c>
      <c r="F85" s="90" t="str">
        <f t="shared" si="47"/>
        <v/>
      </c>
      <c r="G85" s="91" t="str">
        <f t="shared" si="48"/>
        <v/>
      </c>
      <c r="H85" s="93">
        <f t="shared" si="49"/>
        <v>0</v>
      </c>
      <c r="I85" s="92">
        <f t="shared" si="50"/>
        <v>0</v>
      </c>
      <c r="J85" s="90" t="str">
        <f t="shared" si="51"/>
        <v/>
      </c>
      <c r="K85" s="91">
        <f t="shared" si="52"/>
        <v>0</v>
      </c>
      <c r="L85" s="93">
        <f t="shared" si="53"/>
        <v>0</v>
      </c>
      <c r="M85" s="92">
        <f t="shared" si="12"/>
        <v>0</v>
      </c>
      <c r="N85" s="109">
        <f t="shared" si="54"/>
        <v>0</v>
      </c>
      <c r="O85" s="73"/>
      <c r="P85" s="92">
        <f t="shared" si="55"/>
        <v>93133302.699999973</v>
      </c>
      <c r="Q85" s="90">
        <f t="shared" si="56"/>
        <v>8.0011472602209074E-3</v>
      </c>
      <c r="R85" s="93">
        <f t="shared" si="57"/>
        <v>1</v>
      </c>
      <c r="S85" s="92">
        <f t="shared" si="58"/>
        <v>114734293</v>
      </c>
      <c r="T85" s="90">
        <f t="shared" si="59"/>
        <v>1.3509012532521611E-2</v>
      </c>
      <c r="U85" s="93">
        <f t="shared" si="60"/>
        <v>1</v>
      </c>
      <c r="V85" s="108">
        <f t="shared" si="61"/>
        <v>202918840</v>
      </c>
      <c r="W85" s="112">
        <f t="shared" si="62"/>
        <v>249983078</v>
      </c>
      <c r="Y85" s="54"/>
      <c r="Z85" s="55"/>
      <c r="AA85" s="54">
        <v>22230981.800000001</v>
      </c>
      <c r="AB85" s="55">
        <v>37680156</v>
      </c>
      <c r="AC85" s="54">
        <v>93133302.699999973</v>
      </c>
      <c r="AD85" s="55">
        <v>114734293</v>
      </c>
      <c r="AE85" s="54">
        <v>93133302.699999973</v>
      </c>
      <c r="AF85" s="55">
        <v>114734293</v>
      </c>
    </row>
    <row r="86" spans="1:32" ht="16.5" hidden="1" customHeight="1" outlineLevel="1" x14ac:dyDescent="0.25">
      <c r="A86" s="172">
        <v>3</v>
      </c>
      <c r="B86" s="174" t="s">
        <v>5320</v>
      </c>
      <c r="C86" s="172" t="s">
        <v>1737</v>
      </c>
      <c r="D86" s="123" t="str">
        <f t="shared" si="32"/>
        <v xml:space="preserve">    Grapefruit</v>
      </c>
      <c r="E86" s="92">
        <f t="shared" si="46"/>
        <v>0</v>
      </c>
      <c r="F86" s="90" t="str">
        <f t="shared" si="47"/>
        <v/>
      </c>
      <c r="G86" s="91" t="str">
        <f t="shared" si="48"/>
        <v/>
      </c>
      <c r="H86" s="93">
        <f t="shared" si="49"/>
        <v>0</v>
      </c>
      <c r="I86" s="92">
        <f t="shared" si="50"/>
        <v>0</v>
      </c>
      <c r="J86" s="90" t="str">
        <f t="shared" si="51"/>
        <v/>
      </c>
      <c r="K86" s="91">
        <f t="shared" si="52"/>
        <v>0</v>
      </c>
      <c r="L86" s="93">
        <f t="shared" si="53"/>
        <v>0</v>
      </c>
      <c r="M86" s="92">
        <f t="shared" si="12"/>
        <v>0</v>
      </c>
      <c r="N86" s="109">
        <f t="shared" si="54"/>
        <v>0</v>
      </c>
      <c r="O86" s="73"/>
      <c r="P86" s="92">
        <f t="shared" si="55"/>
        <v>2907430</v>
      </c>
      <c r="Q86" s="90">
        <f t="shared" si="56"/>
        <v>2.4977934749847628E-4</v>
      </c>
      <c r="R86" s="93">
        <f t="shared" si="57"/>
        <v>1</v>
      </c>
      <c r="S86" s="92">
        <f t="shared" si="58"/>
        <v>6201597</v>
      </c>
      <c r="T86" s="90">
        <f t="shared" si="59"/>
        <v>7.3018667221532829E-4</v>
      </c>
      <c r="U86" s="93">
        <f t="shared" si="60"/>
        <v>1</v>
      </c>
      <c r="V86" s="108">
        <f t="shared" si="61"/>
        <v>6334708</v>
      </c>
      <c r="W86" s="112">
        <f t="shared" si="62"/>
        <v>13512040</v>
      </c>
      <c r="Y86" s="54"/>
      <c r="Z86" s="55"/>
      <c r="AA86" s="54">
        <v>1294032.8999999999</v>
      </c>
      <c r="AB86" s="55">
        <v>3890326</v>
      </c>
      <c r="AC86" s="54">
        <v>2907430</v>
      </c>
      <c r="AD86" s="55">
        <v>6201597</v>
      </c>
      <c r="AE86" s="54">
        <v>2907430</v>
      </c>
      <c r="AF86" s="55">
        <v>6201597</v>
      </c>
    </row>
    <row r="87" spans="1:32" ht="16.5" hidden="1" customHeight="1" outlineLevel="1" x14ac:dyDescent="0.25">
      <c r="A87" s="172">
        <v>3</v>
      </c>
      <c r="B87" s="174" t="s">
        <v>5321</v>
      </c>
      <c r="C87" s="172" t="s">
        <v>1738</v>
      </c>
      <c r="D87" s="123" t="str">
        <f t="shared" si="32"/>
        <v xml:space="preserve">    Lemons and limes</v>
      </c>
      <c r="E87" s="92">
        <f t="shared" si="46"/>
        <v>0</v>
      </c>
      <c r="F87" s="90" t="str">
        <f t="shared" si="47"/>
        <v/>
      </c>
      <c r="G87" s="91" t="str">
        <f t="shared" si="48"/>
        <v/>
      </c>
      <c r="H87" s="93">
        <f t="shared" si="49"/>
        <v>0</v>
      </c>
      <c r="I87" s="92">
        <f t="shared" si="50"/>
        <v>0</v>
      </c>
      <c r="J87" s="90" t="str">
        <f t="shared" si="51"/>
        <v/>
      </c>
      <c r="K87" s="91">
        <f t="shared" si="52"/>
        <v>0</v>
      </c>
      <c r="L87" s="93">
        <f t="shared" si="53"/>
        <v>0</v>
      </c>
      <c r="M87" s="92">
        <f t="shared" si="12"/>
        <v>0</v>
      </c>
      <c r="N87" s="109">
        <f t="shared" si="54"/>
        <v>0</v>
      </c>
      <c r="O87" s="73"/>
      <c r="P87" s="92">
        <f t="shared" si="55"/>
        <v>6639707.3999999985</v>
      </c>
      <c r="Q87" s="90">
        <f t="shared" si="56"/>
        <v>5.704219128071197E-4</v>
      </c>
      <c r="R87" s="93">
        <f t="shared" si="57"/>
        <v>1</v>
      </c>
      <c r="S87" s="92">
        <f t="shared" si="58"/>
        <v>5649091</v>
      </c>
      <c r="T87" s="90">
        <f t="shared" si="59"/>
        <v>6.6513366772003415E-4</v>
      </c>
      <c r="U87" s="93">
        <f t="shared" si="60"/>
        <v>1</v>
      </c>
      <c r="V87" s="108">
        <f t="shared" si="61"/>
        <v>14466594</v>
      </c>
      <c r="W87" s="112">
        <f t="shared" si="62"/>
        <v>12308239</v>
      </c>
      <c r="Y87" s="54">
        <v>0</v>
      </c>
      <c r="Z87" s="55">
        <v>0</v>
      </c>
      <c r="AA87" s="54">
        <v>1012042.5</v>
      </c>
      <c r="AB87" s="55">
        <v>666535</v>
      </c>
      <c r="AC87" s="54">
        <v>6639707.3999999985</v>
      </c>
      <c r="AD87" s="55">
        <v>5649091</v>
      </c>
      <c r="AE87" s="54">
        <v>6639707.3999999985</v>
      </c>
      <c r="AF87" s="55">
        <v>5649091</v>
      </c>
    </row>
    <row r="88" spans="1:32" ht="16.5" hidden="1" customHeight="1" outlineLevel="2" x14ac:dyDescent="0.25">
      <c r="A88" s="172">
        <v>4</v>
      </c>
      <c r="B88" s="174" t="s">
        <v>5322</v>
      </c>
      <c r="C88" s="172" t="s">
        <v>1320</v>
      </c>
      <c r="D88" s="123" t="str">
        <f t="shared" ref="D88:D107" si="63">REPT(" ",(A88-1)*2)&amp;C88</f>
        <v xml:space="preserve">      Lemons</v>
      </c>
      <c r="E88" s="92">
        <f t="shared" si="46"/>
        <v>0</v>
      </c>
      <c r="F88" s="90" t="str">
        <f t="shared" si="47"/>
        <v/>
      </c>
      <c r="G88" s="91" t="str">
        <f t="shared" si="48"/>
        <v/>
      </c>
      <c r="H88" s="93">
        <f t="shared" si="49"/>
        <v>0</v>
      </c>
      <c r="I88" s="92">
        <f t="shared" si="50"/>
        <v>0</v>
      </c>
      <c r="J88" s="90" t="str">
        <f t="shared" si="51"/>
        <v/>
      </c>
      <c r="K88" s="91" t="str">
        <f t="shared" si="52"/>
        <v/>
      </c>
      <c r="L88" s="93" t="str">
        <f t="shared" si="53"/>
        <v/>
      </c>
      <c r="M88" s="92">
        <f t="shared" si="12"/>
        <v>0</v>
      </c>
      <c r="N88" s="109">
        <f t="shared" si="54"/>
        <v>0</v>
      </c>
      <c r="O88" s="73"/>
      <c r="P88" s="92">
        <f t="shared" si="55"/>
        <v>5283318.8</v>
      </c>
      <c r="Q88" s="90">
        <f t="shared" si="56"/>
        <v>4.5389361824375223E-4</v>
      </c>
      <c r="R88" s="93">
        <f t="shared" si="57"/>
        <v>1</v>
      </c>
      <c r="S88" s="92">
        <f t="shared" si="58"/>
        <v>0</v>
      </c>
      <c r="T88" s="90">
        <f t="shared" si="59"/>
        <v>0</v>
      </c>
      <c r="U88" s="93" t="str">
        <f t="shared" si="60"/>
        <v/>
      </c>
      <c r="V88" s="108">
        <f t="shared" si="61"/>
        <v>11511295</v>
      </c>
      <c r="W88" s="112">
        <f t="shared" si="62"/>
        <v>0</v>
      </c>
      <c r="Y88" s="54"/>
      <c r="Z88" s="55"/>
      <c r="AA88" s="54">
        <v>965939.6</v>
      </c>
      <c r="AB88" s="55">
        <v>0</v>
      </c>
      <c r="AC88" s="54">
        <v>5283318.8</v>
      </c>
      <c r="AD88" s="55">
        <v>0</v>
      </c>
      <c r="AE88" s="54">
        <v>5283318.8</v>
      </c>
      <c r="AF88" s="55">
        <v>0</v>
      </c>
    </row>
    <row r="89" spans="1:32" ht="16.5" hidden="1" customHeight="1" outlineLevel="2" x14ac:dyDescent="0.25">
      <c r="A89" s="172">
        <v>4</v>
      </c>
      <c r="B89" s="174" t="s">
        <v>5323</v>
      </c>
      <c r="C89" s="172" t="s">
        <v>1321</v>
      </c>
      <c r="D89" s="123" t="str">
        <f t="shared" si="63"/>
        <v xml:space="preserve">      Limes</v>
      </c>
      <c r="E89" s="92">
        <f t="shared" si="46"/>
        <v>0</v>
      </c>
      <c r="F89" s="90" t="str">
        <f t="shared" si="47"/>
        <v/>
      </c>
      <c r="G89" s="91" t="str">
        <f t="shared" si="48"/>
        <v/>
      </c>
      <c r="H89" s="93">
        <f t="shared" si="49"/>
        <v>0</v>
      </c>
      <c r="I89" s="92">
        <f t="shared" si="50"/>
        <v>0</v>
      </c>
      <c r="J89" s="90" t="str">
        <f t="shared" si="51"/>
        <v/>
      </c>
      <c r="K89" s="91" t="str">
        <f t="shared" si="52"/>
        <v/>
      </c>
      <c r="L89" s="93" t="str">
        <f t="shared" si="53"/>
        <v/>
      </c>
      <c r="M89" s="92">
        <f t="shared" si="12"/>
        <v>0</v>
      </c>
      <c r="N89" s="109">
        <f t="shared" si="54"/>
        <v>0</v>
      </c>
      <c r="O89" s="73"/>
      <c r="P89" s="92">
        <f t="shared" si="55"/>
        <v>1356388.6</v>
      </c>
      <c r="Q89" s="90">
        <f t="shared" si="56"/>
        <v>1.1652829456336756E-4</v>
      </c>
      <c r="R89" s="93">
        <f t="shared" si="57"/>
        <v>1</v>
      </c>
      <c r="S89" s="92">
        <f t="shared" si="58"/>
        <v>0</v>
      </c>
      <c r="T89" s="90">
        <f t="shared" si="59"/>
        <v>0</v>
      </c>
      <c r="U89" s="93" t="str">
        <f t="shared" si="60"/>
        <v/>
      </c>
      <c r="V89" s="108">
        <f t="shared" si="61"/>
        <v>2955299</v>
      </c>
      <c r="W89" s="112">
        <f t="shared" si="62"/>
        <v>0</v>
      </c>
      <c r="Y89" s="54"/>
      <c r="Z89" s="55"/>
      <c r="AA89" s="54">
        <v>46102.9</v>
      </c>
      <c r="AB89" s="55">
        <v>0</v>
      </c>
      <c r="AC89" s="54">
        <v>1356388.6</v>
      </c>
      <c r="AD89" s="55">
        <v>0</v>
      </c>
      <c r="AE89" s="54">
        <v>1356388.6</v>
      </c>
      <c r="AF89" s="55">
        <v>0</v>
      </c>
    </row>
    <row r="90" spans="1:32" ht="16.5" hidden="1" customHeight="1" outlineLevel="2" x14ac:dyDescent="0.25">
      <c r="A90" s="172">
        <v>4</v>
      </c>
      <c r="B90" s="174" t="s">
        <v>5324</v>
      </c>
      <c r="C90" s="172" t="s">
        <v>1738</v>
      </c>
      <c r="D90" s="123" t="str">
        <f t="shared" si="63"/>
        <v xml:space="preserve">      Lemons and limes</v>
      </c>
      <c r="E90" s="92">
        <f t="shared" si="46"/>
        <v>0</v>
      </c>
      <c r="F90" s="90" t="str">
        <f t="shared" si="47"/>
        <v/>
      </c>
      <c r="G90" s="91" t="str">
        <f t="shared" si="48"/>
        <v/>
      </c>
      <c r="H90" s="93" t="str">
        <f t="shared" si="49"/>
        <v/>
      </c>
      <c r="I90" s="92">
        <f t="shared" si="50"/>
        <v>0</v>
      </c>
      <c r="J90" s="90" t="str">
        <f t="shared" si="51"/>
        <v/>
      </c>
      <c r="K90" s="91">
        <f t="shared" si="52"/>
        <v>0</v>
      </c>
      <c r="L90" s="93">
        <f t="shared" si="53"/>
        <v>0</v>
      </c>
      <c r="M90" s="92">
        <f t="shared" si="12"/>
        <v>0</v>
      </c>
      <c r="N90" s="109">
        <f t="shared" si="54"/>
        <v>0</v>
      </c>
      <c r="O90" s="73"/>
      <c r="P90" s="92">
        <f t="shared" si="55"/>
        <v>0</v>
      </c>
      <c r="Q90" s="90">
        <f t="shared" si="56"/>
        <v>0</v>
      </c>
      <c r="R90" s="93" t="str">
        <f t="shared" si="57"/>
        <v/>
      </c>
      <c r="S90" s="92">
        <f t="shared" si="58"/>
        <v>5649091</v>
      </c>
      <c r="T90" s="90">
        <f t="shared" si="59"/>
        <v>6.6513366772003415E-4</v>
      </c>
      <c r="U90" s="93">
        <f t="shared" si="60"/>
        <v>1</v>
      </c>
      <c r="V90" s="108">
        <f t="shared" si="61"/>
        <v>0</v>
      </c>
      <c r="W90" s="112">
        <f t="shared" si="62"/>
        <v>12308239</v>
      </c>
      <c r="Y90" s="54"/>
      <c r="Z90" s="55"/>
      <c r="AA90" s="54">
        <v>0</v>
      </c>
      <c r="AB90" s="55">
        <v>666535</v>
      </c>
      <c r="AC90" s="54">
        <v>0</v>
      </c>
      <c r="AD90" s="55">
        <v>5649091</v>
      </c>
      <c r="AE90" s="54">
        <v>0</v>
      </c>
      <c r="AF90" s="55">
        <v>5649091</v>
      </c>
    </row>
    <row r="91" spans="1:32" ht="16.5" hidden="1" customHeight="1" outlineLevel="1" x14ac:dyDescent="0.25">
      <c r="A91" s="172">
        <v>3</v>
      </c>
      <c r="B91" s="174" t="s">
        <v>5325</v>
      </c>
      <c r="C91" s="172" t="s">
        <v>1739</v>
      </c>
      <c r="D91" s="123" t="str">
        <f t="shared" si="63"/>
        <v xml:space="preserve">    Mandarins</v>
      </c>
      <c r="E91" s="92">
        <f t="shared" si="46"/>
        <v>0</v>
      </c>
      <c r="F91" s="90" t="str">
        <f t="shared" si="47"/>
        <v/>
      </c>
      <c r="G91" s="91" t="str">
        <f t="shared" si="48"/>
        <v/>
      </c>
      <c r="H91" s="93">
        <f t="shared" si="49"/>
        <v>0</v>
      </c>
      <c r="I91" s="92">
        <f t="shared" si="50"/>
        <v>0</v>
      </c>
      <c r="J91" s="90" t="str">
        <f t="shared" si="51"/>
        <v/>
      </c>
      <c r="K91" s="91">
        <f t="shared" si="52"/>
        <v>0</v>
      </c>
      <c r="L91" s="93">
        <f t="shared" si="53"/>
        <v>0</v>
      </c>
      <c r="M91" s="92">
        <f t="shared" si="12"/>
        <v>0</v>
      </c>
      <c r="N91" s="109">
        <f t="shared" si="54"/>
        <v>0</v>
      </c>
      <c r="O91" s="73"/>
      <c r="P91" s="92">
        <f t="shared" si="55"/>
        <v>6632582.5</v>
      </c>
      <c r="Q91" s="90">
        <f t="shared" si="56"/>
        <v>5.6980980765824541E-4</v>
      </c>
      <c r="R91" s="93">
        <f t="shared" si="57"/>
        <v>1</v>
      </c>
      <c r="S91" s="92">
        <f t="shared" si="58"/>
        <v>9427000</v>
      </c>
      <c r="T91" s="90">
        <f t="shared" si="59"/>
        <v>1.1099511559641653E-3</v>
      </c>
      <c r="U91" s="93">
        <f t="shared" si="60"/>
        <v>1</v>
      </c>
      <c r="V91" s="108">
        <f t="shared" si="61"/>
        <v>14451071</v>
      </c>
      <c r="W91" s="112">
        <f t="shared" si="62"/>
        <v>20539548</v>
      </c>
      <c r="Y91" s="54"/>
      <c r="Z91" s="55"/>
      <c r="AA91" s="54">
        <v>4730702.0999999996</v>
      </c>
      <c r="AB91" s="55">
        <v>4616427</v>
      </c>
      <c r="AC91" s="54">
        <v>6632582.5</v>
      </c>
      <c r="AD91" s="55">
        <v>9427000</v>
      </c>
      <c r="AE91" s="54">
        <v>6632582.5</v>
      </c>
      <c r="AF91" s="55">
        <v>9427000</v>
      </c>
    </row>
    <row r="92" spans="1:32" ht="16.5" hidden="1" customHeight="1" outlineLevel="1" x14ac:dyDescent="0.25">
      <c r="A92" s="172">
        <v>3</v>
      </c>
      <c r="B92" s="174" t="s">
        <v>5326</v>
      </c>
      <c r="C92" s="172" t="s">
        <v>1740</v>
      </c>
      <c r="D92" s="123" t="str">
        <f t="shared" si="63"/>
        <v xml:space="preserve">    All other citrus</v>
      </c>
      <c r="E92" s="92">
        <f t="shared" si="46"/>
        <v>0</v>
      </c>
      <c r="F92" s="90" t="str">
        <f t="shared" si="47"/>
        <v/>
      </c>
      <c r="G92" s="91" t="str">
        <f t="shared" si="48"/>
        <v/>
      </c>
      <c r="H92" s="93">
        <f t="shared" si="49"/>
        <v>0</v>
      </c>
      <c r="I92" s="92">
        <f t="shared" si="50"/>
        <v>0</v>
      </c>
      <c r="J92" s="90" t="str">
        <f t="shared" si="51"/>
        <v/>
      </c>
      <c r="K92" s="91">
        <f t="shared" si="52"/>
        <v>0</v>
      </c>
      <c r="L92" s="93">
        <f t="shared" si="53"/>
        <v>0</v>
      </c>
      <c r="M92" s="92">
        <f t="shared" si="12"/>
        <v>0</v>
      </c>
      <c r="N92" s="109">
        <f t="shared" si="54"/>
        <v>0</v>
      </c>
      <c r="O92" s="73"/>
      <c r="P92" s="92">
        <f t="shared" si="55"/>
        <v>706965.4</v>
      </c>
      <c r="Q92" s="90">
        <f t="shared" si="56"/>
        <v>6.0735892632324522E-5</v>
      </c>
      <c r="R92" s="93">
        <f t="shared" si="57"/>
        <v>1</v>
      </c>
      <c r="S92" s="92">
        <f t="shared" si="58"/>
        <v>702222</v>
      </c>
      <c r="T92" s="90">
        <f t="shared" si="59"/>
        <v>8.2680823235755594E-5</v>
      </c>
      <c r="U92" s="93">
        <f t="shared" si="60"/>
        <v>1</v>
      </c>
      <c r="V92" s="108">
        <f t="shared" si="61"/>
        <v>1540336</v>
      </c>
      <c r="W92" s="112">
        <f t="shared" si="62"/>
        <v>1530001</v>
      </c>
      <c r="Y92" s="54"/>
      <c r="Z92" s="55"/>
      <c r="AA92" s="54">
        <v>432765.4</v>
      </c>
      <c r="AB92" s="55">
        <v>423112</v>
      </c>
      <c r="AC92" s="54">
        <v>706965.4</v>
      </c>
      <c r="AD92" s="55">
        <v>702222</v>
      </c>
      <c r="AE92" s="54">
        <v>706965.4</v>
      </c>
      <c r="AF92" s="55">
        <v>702222</v>
      </c>
    </row>
    <row r="93" spans="1:32" ht="16.5" customHeight="1" collapsed="1" x14ac:dyDescent="0.25">
      <c r="A93" s="170">
        <v>2</v>
      </c>
      <c r="B93" s="174" t="s">
        <v>5327</v>
      </c>
      <c r="C93" s="170" t="s">
        <v>5038</v>
      </c>
      <c r="D93" s="123" t="str">
        <f t="shared" si="63"/>
        <v xml:space="preserve">  Grapes (wine and table)</v>
      </c>
      <c r="E93" s="92">
        <f t="shared" si="46"/>
        <v>5290</v>
      </c>
      <c r="F93" s="90">
        <f t="shared" si="47"/>
        <v>1.140527030425941E-3</v>
      </c>
      <c r="G93" s="91">
        <f t="shared" si="48"/>
        <v>1.0843985995063834E-4</v>
      </c>
      <c r="H93" s="93">
        <f t="shared" si="49"/>
        <v>3.7076903027575644E-5</v>
      </c>
      <c r="I93" s="92">
        <f t="shared" si="50"/>
        <v>25241</v>
      </c>
      <c r="J93" s="90">
        <f t="shared" si="51"/>
        <v>4.9646186590278033E-3</v>
      </c>
      <c r="K93" s="91">
        <f t="shared" si="52"/>
        <v>3.3787897753572642E-4</v>
      </c>
      <c r="L93" s="93">
        <f t="shared" si="53"/>
        <v>1.1036827981094855E-4</v>
      </c>
      <c r="M93" s="92">
        <f t="shared" si="12"/>
        <v>11526</v>
      </c>
      <c r="N93" s="109">
        <f t="shared" si="54"/>
        <v>54995</v>
      </c>
      <c r="O93" s="73"/>
      <c r="P93" s="92">
        <f t="shared" si="55"/>
        <v>142676425.69999996</v>
      </c>
      <c r="Q93" s="90">
        <f t="shared" si="56"/>
        <v>1.2257431654334178E-2</v>
      </c>
      <c r="R93" s="93">
        <f t="shared" si="57"/>
        <v>1</v>
      </c>
      <c r="S93" s="92">
        <f t="shared" si="58"/>
        <v>228697956</v>
      </c>
      <c r="T93" s="90">
        <f t="shared" si="59"/>
        <v>2.6927289766504912E-2</v>
      </c>
      <c r="U93" s="93">
        <f t="shared" si="60"/>
        <v>1</v>
      </c>
      <c r="V93" s="108">
        <f t="shared" si="61"/>
        <v>310863396</v>
      </c>
      <c r="W93" s="112">
        <f t="shared" si="62"/>
        <v>498287107</v>
      </c>
      <c r="Y93" s="54">
        <v>5290</v>
      </c>
      <c r="Z93" s="55">
        <v>25241</v>
      </c>
      <c r="AA93" s="54">
        <v>48782800</v>
      </c>
      <c r="AB93" s="55">
        <v>74704263</v>
      </c>
      <c r="AC93" s="54">
        <v>142676425.69999996</v>
      </c>
      <c r="AD93" s="55">
        <v>228697956</v>
      </c>
      <c r="AE93" s="54">
        <v>142676425.69999996</v>
      </c>
      <c r="AF93" s="55">
        <v>228697956</v>
      </c>
    </row>
    <row r="94" spans="1:32" ht="16.5" hidden="1" customHeight="1" outlineLevel="1" x14ac:dyDescent="0.25">
      <c r="A94" s="172">
        <v>3</v>
      </c>
      <c r="B94" s="174" t="s">
        <v>5328</v>
      </c>
      <c r="C94" s="172" t="s">
        <v>1213</v>
      </c>
      <c r="D94" s="123" t="str">
        <f t="shared" si="63"/>
        <v xml:space="preserve">    Grapes - table</v>
      </c>
      <c r="E94" s="92">
        <f t="shared" si="46"/>
        <v>0</v>
      </c>
      <c r="F94" s="90" t="str">
        <f t="shared" si="47"/>
        <v/>
      </c>
      <c r="G94" s="91" t="str">
        <f t="shared" si="48"/>
        <v/>
      </c>
      <c r="H94" s="93" t="str">
        <f t="shared" si="49"/>
        <v/>
      </c>
      <c r="I94" s="92">
        <f t="shared" si="50"/>
        <v>0</v>
      </c>
      <c r="J94" s="90" t="str">
        <f t="shared" si="51"/>
        <v/>
      </c>
      <c r="K94" s="91" t="str">
        <f t="shared" si="52"/>
        <v/>
      </c>
      <c r="L94" s="93" t="str">
        <f t="shared" si="53"/>
        <v/>
      </c>
      <c r="M94" s="92">
        <f t="shared" si="12"/>
        <v>0</v>
      </c>
      <c r="N94" s="109">
        <f t="shared" si="54"/>
        <v>0</v>
      </c>
      <c r="O94" s="73"/>
      <c r="P94" s="92">
        <f t="shared" si="55"/>
        <v>0</v>
      </c>
      <c r="Q94" s="90">
        <f t="shared" si="56"/>
        <v>0</v>
      </c>
      <c r="R94" s="93" t="str">
        <f t="shared" si="57"/>
        <v/>
      </c>
      <c r="S94" s="92">
        <f t="shared" si="58"/>
        <v>0</v>
      </c>
      <c r="T94" s="90">
        <f t="shared" si="59"/>
        <v>0</v>
      </c>
      <c r="U94" s="93" t="str">
        <f t="shared" si="60"/>
        <v/>
      </c>
      <c r="V94" s="108">
        <f t="shared" si="61"/>
        <v>0</v>
      </c>
      <c r="W94" s="112">
        <f t="shared" si="62"/>
        <v>0</v>
      </c>
      <c r="Y94" s="54"/>
      <c r="Z94" s="55"/>
      <c r="AA94" s="54">
        <v>0</v>
      </c>
      <c r="AB94" s="55">
        <v>0</v>
      </c>
      <c r="AC94" s="54">
        <v>0</v>
      </c>
      <c r="AD94" s="55">
        <v>0</v>
      </c>
      <c r="AE94" s="54">
        <v>0</v>
      </c>
      <c r="AF94" s="55">
        <v>0</v>
      </c>
    </row>
    <row r="95" spans="1:32" ht="16.5" hidden="1" customHeight="1" outlineLevel="1" x14ac:dyDescent="0.25">
      <c r="A95" s="172">
        <v>3</v>
      </c>
      <c r="B95" s="174" t="s">
        <v>5329</v>
      </c>
      <c r="C95" s="172" t="s">
        <v>1212</v>
      </c>
      <c r="D95" s="123" t="str">
        <f t="shared" si="63"/>
        <v xml:space="preserve">    Grapes - wine</v>
      </c>
      <c r="E95" s="92">
        <f t="shared" si="46"/>
        <v>5290</v>
      </c>
      <c r="F95" s="90">
        <f t="shared" si="47"/>
        <v>1.140527030425941E-3</v>
      </c>
      <c r="G95" s="91">
        <f t="shared" si="48"/>
        <v>1.244121414603772E-4</v>
      </c>
      <c r="H95" s="93">
        <f t="shared" si="49"/>
        <v>3.877912707840407E-5</v>
      </c>
      <c r="I95" s="92">
        <f t="shared" si="50"/>
        <v>25241</v>
      </c>
      <c r="J95" s="90">
        <f t="shared" si="51"/>
        <v>4.9646186590278033E-3</v>
      </c>
      <c r="K95" s="91">
        <f t="shared" si="52"/>
        <v>4.1678032452096929E-4</v>
      </c>
      <c r="L95" s="93">
        <f t="shared" si="53"/>
        <v>1.1765624490387202E-4</v>
      </c>
      <c r="M95" s="92">
        <f t="shared" si="12"/>
        <v>11526</v>
      </c>
      <c r="N95" s="109">
        <f t="shared" si="54"/>
        <v>54995</v>
      </c>
      <c r="O95" s="73"/>
      <c r="P95" s="92">
        <f t="shared" si="55"/>
        <v>136413591.49999997</v>
      </c>
      <c r="Q95" s="90">
        <f t="shared" si="56"/>
        <v>1.1719387182079596E-2</v>
      </c>
      <c r="R95" s="93">
        <f t="shared" si="57"/>
        <v>1</v>
      </c>
      <c r="S95" s="92">
        <f t="shared" si="58"/>
        <v>214531749</v>
      </c>
      <c r="T95" s="90">
        <f t="shared" si="59"/>
        <v>2.5259336246267545E-2</v>
      </c>
      <c r="U95" s="93">
        <f t="shared" si="60"/>
        <v>1</v>
      </c>
      <c r="V95" s="108">
        <f t="shared" si="61"/>
        <v>297217933</v>
      </c>
      <c r="W95" s="112">
        <f t="shared" si="62"/>
        <v>467421775</v>
      </c>
      <c r="Y95" s="54">
        <v>5290</v>
      </c>
      <c r="Z95" s="55">
        <v>25241</v>
      </c>
      <c r="AA95" s="54">
        <v>42519965.799999997</v>
      </c>
      <c r="AB95" s="55">
        <v>60561880</v>
      </c>
      <c r="AC95" s="54">
        <v>136413591.49999997</v>
      </c>
      <c r="AD95" s="55">
        <v>214531749</v>
      </c>
      <c r="AE95" s="54">
        <v>136413591.49999997</v>
      </c>
      <c r="AF95" s="55">
        <v>214531749</v>
      </c>
    </row>
    <row r="96" spans="1:32" ht="16.5" hidden="1" customHeight="1" outlineLevel="1" x14ac:dyDescent="0.25">
      <c r="A96" s="172">
        <v>3</v>
      </c>
      <c r="B96" s="174" t="s">
        <v>5330</v>
      </c>
      <c r="C96" s="172" t="s">
        <v>1216</v>
      </c>
      <c r="D96" s="123" t="str">
        <f t="shared" si="63"/>
        <v xml:space="preserve">    Grapes -  dried</v>
      </c>
      <c r="E96" s="92">
        <f t="shared" si="46"/>
        <v>0</v>
      </c>
      <c r="F96" s="90" t="str">
        <f t="shared" si="47"/>
        <v/>
      </c>
      <c r="G96" s="91" t="str">
        <f t="shared" si="48"/>
        <v/>
      </c>
      <c r="H96" s="93">
        <f t="shared" si="49"/>
        <v>0</v>
      </c>
      <c r="I96" s="92">
        <f t="shared" si="50"/>
        <v>0</v>
      </c>
      <c r="J96" s="90" t="str">
        <f t="shared" si="51"/>
        <v/>
      </c>
      <c r="K96" s="91">
        <f t="shared" si="52"/>
        <v>0</v>
      </c>
      <c r="L96" s="93">
        <f t="shared" si="53"/>
        <v>0</v>
      </c>
      <c r="M96" s="92">
        <f t="shared" si="12"/>
        <v>0</v>
      </c>
      <c r="N96" s="109">
        <f t="shared" si="54"/>
        <v>0</v>
      </c>
      <c r="O96" s="73"/>
      <c r="P96" s="92">
        <f t="shared" si="55"/>
        <v>6262834.1999999993</v>
      </c>
      <c r="Q96" s="90">
        <f t="shared" si="56"/>
        <v>5.3804447225458266E-4</v>
      </c>
      <c r="R96" s="93">
        <f t="shared" si="57"/>
        <v>1</v>
      </c>
      <c r="S96" s="92">
        <f t="shared" si="58"/>
        <v>14166207</v>
      </c>
      <c r="T96" s="90">
        <f t="shared" si="59"/>
        <v>1.667953520237366E-3</v>
      </c>
      <c r="U96" s="93">
        <f t="shared" si="60"/>
        <v>1</v>
      </c>
      <c r="V96" s="108">
        <f t="shared" si="61"/>
        <v>13645463</v>
      </c>
      <c r="W96" s="112">
        <f t="shared" si="62"/>
        <v>30865332</v>
      </c>
      <c r="Y96" s="54"/>
      <c r="Z96" s="55"/>
      <c r="AA96" s="54">
        <v>6262834.1999999993</v>
      </c>
      <c r="AB96" s="55">
        <v>14142383</v>
      </c>
      <c r="AC96" s="54">
        <v>6262834.1999999993</v>
      </c>
      <c r="AD96" s="55">
        <v>14166207</v>
      </c>
      <c r="AE96" s="54">
        <v>6262834.1999999993</v>
      </c>
      <c r="AF96" s="55">
        <v>14166207</v>
      </c>
    </row>
    <row r="97" spans="1:32" ht="16.5" customHeight="1" collapsed="1" x14ac:dyDescent="0.25">
      <c r="A97" s="172">
        <v>2</v>
      </c>
      <c r="B97" s="174" t="s">
        <v>5020</v>
      </c>
      <c r="C97" s="172" t="s">
        <v>5016</v>
      </c>
      <c r="D97" s="123" t="str">
        <f t="shared" si="63"/>
        <v xml:space="preserve">  Pome Fruit</v>
      </c>
      <c r="E97" s="92">
        <f t="shared" si="46"/>
        <v>0</v>
      </c>
      <c r="F97" s="90" t="str">
        <f t="shared" si="47"/>
        <v/>
      </c>
      <c r="G97" s="91" t="str">
        <f t="shared" si="48"/>
        <v/>
      </c>
      <c r="H97" s="93">
        <f t="shared" si="49"/>
        <v>0</v>
      </c>
      <c r="I97" s="92">
        <f t="shared" si="50"/>
        <v>0</v>
      </c>
      <c r="J97" s="90" t="str">
        <f t="shared" si="51"/>
        <v/>
      </c>
      <c r="K97" s="91">
        <f t="shared" si="52"/>
        <v>0</v>
      </c>
      <c r="L97" s="93">
        <f t="shared" si="53"/>
        <v>0</v>
      </c>
      <c r="M97" s="92">
        <f t="shared" si="12"/>
        <v>0</v>
      </c>
      <c r="N97" s="109">
        <f t="shared" si="54"/>
        <v>0</v>
      </c>
      <c r="O97" s="73"/>
      <c r="P97" s="92">
        <f t="shared" si="55"/>
        <v>83198068.800000012</v>
      </c>
      <c r="Q97" s="90">
        <f t="shared" si="56"/>
        <v>7.1476043577996164E-3</v>
      </c>
      <c r="R97" s="93">
        <f t="shared" si="57"/>
        <v>1</v>
      </c>
      <c r="S97" s="92">
        <f t="shared" si="58"/>
        <v>69748137</v>
      </c>
      <c r="T97" s="90">
        <f t="shared" si="59"/>
        <v>8.2122653325020639E-3</v>
      </c>
      <c r="U97" s="93">
        <f t="shared" si="60"/>
        <v>1</v>
      </c>
      <c r="V97" s="108">
        <f t="shared" si="61"/>
        <v>181271952</v>
      </c>
      <c r="W97" s="112">
        <f t="shared" si="62"/>
        <v>151967241</v>
      </c>
      <c r="Y97" s="54">
        <v>0</v>
      </c>
      <c r="Z97" s="55">
        <v>0</v>
      </c>
      <c r="AA97" s="54">
        <v>3366261.1</v>
      </c>
      <c r="AB97" s="55">
        <v>1799473</v>
      </c>
      <c r="AC97" s="54">
        <v>83198068.800000012</v>
      </c>
      <c r="AD97" s="55">
        <v>69748137</v>
      </c>
      <c r="AE97" s="54">
        <v>83198068.800000012</v>
      </c>
      <c r="AF97" s="55">
        <v>69748137</v>
      </c>
    </row>
    <row r="98" spans="1:32" ht="16.5" hidden="1" customHeight="1" outlineLevel="1" x14ac:dyDescent="0.25">
      <c r="A98" s="172">
        <v>3</v>
      </c>
      <c r="B98" s="174" t="s">
        <v>5331</v>
      </c>
      <c r="C98" s="172" t="s">
        <v>1764</v>
      </c>
      <c r="D98" s="123" t="str">
        <f t="shared" si="63"/>
        <v xml:space="preserve">    Apples</v>
      </c>
      <c r="E98" s="92">
        <f t="shared" si="46"/>
        <v>0</v>
      </c>
      <c r="F98" s="90" t="str">
        <f t="shared" si="47"/>
        <v/>
      </c>
      <c r="G98" s="91" t="str">
        <f t="shared" si="48"/>
        <v/>
      </c>
      <c r="H98" s="93">
        <f t="shared" si="49"/>
        <v>0</v>
      </c>
      <c r="I98" s="92">
        <f t="shared" si="50"/>
        <v>0</v>
      </c>
      <c r="J98" s="90" t="str">
        <f t="shared" si="51"/>
        <v/>
      </c>
      <c r="K98" s="91">
        <f t="shared" si="52"/>
        <v>0</v>
      </c>
      <c r="L98" s="93">
        <f t="shared" si="53"/>
        <v>0</v>
      </c>
      <c r="M98" s="92">
        <f t="shared" ref="M98:M146" si="64">ROUND($E98*M$10,0)</f>
        <v>0</v>
      </c>
      <c r="N98" s="109">
        <f t="shared" si="54"/>
        <v>0</v>
      </c>
      <c r="O98" s="73"/>
      <c r="P98" s="92">
        <f t="shared" si="55"/>
        <v>82390462.400000006</v>
      </c>
      <c r="Q98" s="90">
        <f t="shared" si="56"/>
        <v>7.0782223263740635E-3</v>
      </c>
      <c r="R98" s="93">
        <f t="shared" si="57"/>
        <v>1</v>
      </c>
      <c r="S98" s="92">
        <f t="shared" si="58"/>
        <v>69114904</v>
      </c>
      <c r="T98" s="90">
        <f t="shared" si="59"/>
        <v>8.1377073925058135E-3</v>
      </c>
      <c r="U98" s="93">
        <f t="shared" si="60"/>
        <v>1</v>
      </c>
      <c r="V98" s="108">
        <f t="shared" si="61"/>
        <v>179512339</v>
      </c>
      <c r="W98" s="112">
        <f t="shared" si="62"/>
        <v>150587553</v>
      </c>
      <c r="Y98" s="54"/>
      <c r="Z98" s="55"/>
      <c r="AA98" s="54">
        <v>3234294.3</v>
      </c>
      <c r="AB98" s="55">
        <v>1769389</v>
      </c>
      <c r="AC98" s="54">
        <v>82390462.400000006</v>
      </c>
      <c r="AD98" s="55">
        <v>69114904</v>
      </c>
      <c r="AE98" s="54">
        <v>82390462.400000006</v>
      </c>
      <c r="AF98" s="55">
        <v>69114904</v>
      </c>
    </row>
    <row r="99" spans="1:32" ht="16.5" hidden="1" customHeight="1" outlineLevel="1" x14ac:dyDescent="0.25">
      <c r="A99" s="172">
        <v>3</v>
      </c>
      <c r="B99" s="174" t="s">
        <v>5332</v>
      </c>
      <c r="C99" s="172" t="s">
        <v>1214</v>
      </c>
      <c r="D99" s="123" t="str">
        <f t="shared" si="63"/>
        <v xml:space="preserve">    Pears</v>
      </c>
      <c r="E99" s="92">
        <f t="shared" si="46"/>
        <v>0</v>
      </c>
      <c r="F99" s="90" t="str">
        <f t="shared" si="47"/>
        <v/>
      </c>
      <c r="G99" s="91" t="str">
        <f t="shared" si="48"/>
        <v/>
      </c>
      <c r="H99" s="93">
        <f t="shared" si="49"/>
        <v>0</v>
      </c>
      <c r="I99" s="92">
        <f t="shared" si="50"/>
        <v>0</v>
      </c>
      <c r="J99" s="90" t="str">
        <f t="shared" si="51"/>
        <v/>
      </c>
      <c r="K99" s="91">
        <f t="shared" si="52"/>
        <v>0</v>
      </c>
      <c r="L99" s="93">
        <f t="shared" si="53"/>
        <v>0</v>
      </c>
      <c r="M99" s="92">
        <f t="shared" si="64"/>
        <v>0</v>
      </c>
      <c r="N99" s="109">
        <f t="shared" si="54"/>
        <v>0</v>
      </c>
      <c r="O99" s="73"/>
      <c r="P99" s="92">
        <f t="shared" si="55"/>
        <v>728843.4</v>
      </c>
      <c r="Q99" s="90">
        <f t="shared" si="56"/>
        <v>6.2615446934430392E-5</v>
      </c>
      <c r="R99" s="93">
        <f t="shared" si="57"/>
        <v>1</v>
      </c>
      <c r="S99" s="92">
        <f t="shared" si="58"/>
        <v>416568</v>
      </c>
      <c r="T99" s="90">
        <f t="shared" si="59"/>
        <v>4.9047431116758286E-5</v>
      </c>
      <c r="U99" s="93">
        <f t="shared" si="60"/>
        <v>1</v>
      </c>
      <c r="V99" s="108">
        <f t="shared" si="61"/>
        <v>1588004</v>
      </c>
      <c r="W99" s="112">
        <f t="shared" si="62"/>
        <v>907618</v>
      </c>
      <c r="Y99" s="54"/>
      <c r="Z99" s="55"/>
      <c r="AA99" s="54">
        <v>131966.79999999999</v>
      </c>
      <c r="AB99" s="55">
        <v>19173</v>
      </c>
      <c r="AC99" s="54">
        <v>728843.4</v>
      </c>
      <c r="AD99" s="55">
        <v>416568</v>
      </c>
      <c r="AE99" s="54">
        <v>728843.4</v>
      </c>
      <c r="AF99" s="55">
        <v>416568</v>
      </c>
    </row>
    <row r="100" spans="1:32" ht="16.5" hidden="1" customHeight="1" outlineLevel="1" x14ac:dyDescent="0.25">
      <c r="A100" s="172">
        <v>3</v>
      </c>
      <c r="B100" s="174" t="s">
        <v>5333</v>
      </c>
      <c r="C100" s="172" t="s">
        <v>1741</v>
      </c>
      <c r="D100" s="123" t="str">
        <f t="shared" si="63"/>
        <v xml:space="preserve">    All other pome fruit</v>
      </c>
      <c r="E100" s="92">
        <f t="shared" si="46"/>
        <v>0</v>
      </c>
      <c r="F100" s="90" t="str">
        <f t="shared" si="47"/>
        <v/>
      </c>
      <c r="G100" s="91" t="str">
        <f t="shared" si="48"/>
        <v/>
      </c>
      <c r="H100" s="93">
        <f t="shared" si="49"/>
        <v>0</v>
      </c>
      <c r="I100" s="92">
        <f t="shared" si="50"/>
        <v>0</v>
      </c>
      <c r="J100" s="90" t="str">
        <f t="shared" si="51"/>
        <v/>
      </c>
      <c r="K100" s="91">
        <f t="shared" si="52"/>
        <v>0</v>
      </c>
      <c r="L100" s="93">
        <f t="shared" si="53"/>
        <v>0</v>
      </c>
      <c r="M100" s="92">
        <f t="shared" si="64"/>
        <v>0</v>
      </c>
      <c r="N100" s="109">
        <f t="shared" si="54"/>
        <v>0</v>
      </c>
      <c r="O100" s="73"/>
      <c r="P100" s="92">
        <f t="shared" si="55"/>
        <v>78763</v>
      </c>
      <c r="Q100" s="90">
        <f t="shared" si="56"/>
        <v>6.7665844911218799E-6</v>
      </c>
      <c r="R100" s="93">
        <f t="shared" si="57"/>
        <v>1</v>
      </c>
      <c r="S100" s="92">
        <f t="shared" si="58"/>
        <v>216665</v>
      </c>
      <c r="T100" s="90">
        <f t="shared" si="59"/>
        <v>2.5510508879492508E-5</v>
      </c>
      <c r="U100" s="93">
        <f t="shared" si="60"/>
        <v>1</v>
      </c>
      <c r="V100" s="108">
        <f t="shared" si="61"/>
        <v>171609</v>
      </c>
      <c r="W100" s="112">
        <f t="shared" si="62"/>
        <v>472070</v>
      </c>
      <c r="Y100" s="54"/>
      <c r="Z100" s="55"/>
      <c r="AA100" s="54">
        <v>0</v>
      </c>
      <c r="AB100" s="55">
        <v>10911</v>
      </c>
      <c r="AC100" s="54">
        <v>78763</v>
      </c>
      <c r="AD100" s="55">
        <v>216665</v>
      </c>
      <c r="AE100" s="54">
        <v>78763</v>
      </c>
      <c r="AF100" s="55">
        <v>216665</v>
      </c>
    </row>
    <row r="101" spans="1:32" ht="16.5" customHeight="1" collapsed="1" x14ac:dyDescent="0.25">
      <c r="A101" s="172">
        <v>2</v>
      </c>
      <c r="B101" s="174" t="s">
        <v>5334</v>
      </c>
      <c r="C101" s="172" t="s">
        <v>5017</v>
      </c>
      <c r="D101" s="123" t="str">
        <f t="shared" si="63"/>
        <v xml:space="preserve">  Stone Fruit</v>
      </c>
      <c r="E101" s="92">
        <f t="shared" si="46"/>
        <v>312474.5</v>
      </c>
      <c r="F101" s="90">
        <f t="shared" si="47"/>
        <v>6.7369681203937756E-2</v>
      </c>
      <c r="G101" s="91">
        <f t="shared" si="48"/>
        <v>2.6089167829482712E-2</v>
      </c>
      <c r="H101" s="93">
        <f t="shared" si="49"/>
        <v>4.6498128005212783E-3</v>
      </c>
      <c r="I101" s="92">
        <f t="shared" si="50"/>
        <v>120977</v>
      </c>
      <c r="J101" s="90">
        <f t="shared" si="51"/>
        <v>2.3794804940898005E-2</v>
      </c>
      <c r="K101" s="91">
        <f t="shared" si="52"/>
        <v>1.2861911022456913E-2</v>
      </c>
      <c r="L101" s="93">
        <f t="shared" si="53"/>
        <v>1.3297473743790369E-3</v>
      </c>
      <c r="M101" s="92">
        <f t="shared" si="64"/>
        <v>680819</v>
      </c>
      <c r="N101" s="109">
        <f t="shared" si="54"/>
        <v>263585</v>
      </c>
      <c r="O101" s="73"/>
      <c r="P101" s="92">
        <f t="shared" si="55"/>
        <v>67201522.600000009</v>
      </c>
      <c r="Q101" s="90">
        <f t="shared" si="56"/>
        <v>5.7733298706872079E-3</v>
      </c>
      <c r="R101" s="93">
        <f t="shared" si="57"/>
        <v>1</v>
      </c>
      <c r="S101" s="92">
        <f t="shared" si="58"/>
        <v>90977431</v>
      </c>
      <c r="T101" s="90">
        <f t="shared" si="59"/>
        <v>1.0711838835801429E-2</v>
      </c>
      <c r="U101" s="93">
        <f t="shared" si="60"/>
        <v>1</v>
      </c>
      <c r="V101" s="108">
        <f t="shared" si="61"/>
        <v>146418677</v>
      </c>
      <c r="W101" s="112">
        <f t="shared" si="62"/>
        <v>198221627</v>
      </c>
      <c r="Y101" s="54">
        <v>312474.5</v>
      </c>
      <c r="Z101" s="55">
        <v>120977</v>
      </c>
      <c r="AA101" s="54">
        <v>11977173.9</v>
      </c>
      <c r="AB101" s="55">
        <v>9405834</v>
      </c>
      <c r="AC101" s="54">
        <v>67201522.600000009</v>
      </c>
      <c r="AD101" s="55">
        <v>90977431</v>
      </c>
      <c r="AE101" s="54">
        <v>67201522.600000009</v>
      </c>
      <c r="AF101" s="55">
        <v>90977431</v>
      </c>
    </row>
    <row r="102" spans="1:32" ht="16.5" hidden="1" customHeight="1" outlineLevel="1" x14ac:dyDescent="0.25">
      <c r="A102" s="172">
        <v>3</v>
      </c>
      <c r="B102" s="174" t="s">
        <v>5335</v>
      </c>
      <c r="C102" s="172" t="s">
        <v>1742</v>
      </c>
      <c r="D102" s="123" t="str">
        <f t="shared" si="63"/>
        <v xml:space="preserve">    Apricots</v>
      </c>
      <c r="E102" s="92">
        <f t="shared" si="46"/>
        <v>0</v>
      </c>
      <c r="F102" s="90" t="str">
        <f t="shared" si="47"/>
        <v/>
      </c>
      <c r="G102" s="91" t="str">
        <f t="shared" si="48"/>
        <v/>
      </c>
      <c r="H102" s="93">
        <f t="shared" si="49"/>
        <v>0</v>
      </c>
      <c r="I102" s="92">
        <f t="shared" si="50"/>
        <v>12084</v>
      </c>
      <c r="J102" s="90">
        <f t="shared" si="51"/>
        <v>2.3767858593436064E-3</v>
      </c>
      <c r="K102" s="91">
        <f t="shared" si="52"/>
        <v>3.0454550036795466E-2</v>
      </c>
      <c r="L102" s="93">
        <f t="shared" si="53"/>
        <v>1.3127277230626837E-2</v>
      </c>
      <c r="M102" s="92">
        <f t="shared" si="64"/>
        <v>0</v>
      </c>
      <c r="N102" s="109">
        <f t="shared" si="54"/>
        <v>26329</v>
      </c>
      <c r="O102" s="73"/>
      <c r="P102" s="92">
        <f t="shared" si="55"/>
        <v>1133587.5</v>
      </c>
      <c r="Q102" s="90">
        <f t="shared" si="56"/>
        <v>9.7387296025159322E-5</v>
      </c>
      <c r="R102" s="93">
        <f t="shared" si="57"/>
        <v>1</v>
      </c>
      <c r="S102" s="92">
        <f t="shared" si="58"/>
        <v>920526</v>
      </c>
      <c r="T102" s="90">
        <f t="shared" si="59"/>
        <v>1.0838431078763861E-4</v>
      </c>
      <c r="U102" s="93">
        <f t="shared" si="60"/>
        <v>1</v>
      </c>
      <c r="V102" s="108">
        <f t="shared" si="61"/>
        <v>2469860</v>
      </c>
      <c r="W102" s="112">
        <f t="shared" si="62"/>
        <v>2005642</v>
      </c>
      <c r="Y102" s="54">
        <v>0</v>
      </c>
      <c r="Z102" s="55">
        <v>12084</v>
      </c>
      <c r="AA102" s="54">
        <v>255490.1</v>
      </c>
      <c r="AB102" s="55">
        <v>396788</v>
      </c>
      <c r="AC102" s="54">
        <v>1133587.5</v>
      </c>
      <c r="AD102" s="55">
        <v>920526</v>
      </c>
      <c r="AE102" s="54">
        <v>1133587.5</v>
      </c>
      <c r="AF102" s="55">
        <v>920526</v>
      </c>
    </row>
    <row r="103" spans="1:32" ht="16.5" hidden="1" customHeight="1" outlineLevel="1" x14ac:dyDescent="0.25">
      <c r="A103" s="172">
        <v>3</v>
      </c>
      <c r="B103" s="174" t="s">
        <v>5336</v>
      </c>
      <c r="C103" s="172" t="s">
        <v>1745</v>
      </c>
      <c r="D103" s="123" t="str">
        <f t="shared" si="63"/>
        <v xml:space="preserve">    Cherries</v>
      </c>
      <c r="E103" s="92">
        <f t="shared" si="46"/>
        <v>0</v>
      </c>
      <c r="F103" s="90" t="str">
        <f t="shared" si="47"/>
        <v/>
      </c>
      <c r="G103" s="91" t="str">
        <f t="shared" si="48"/>
        <v/>
      </c>
      <c r="H103" s="93">
        <f t="shared" si="49"/>
        <v>0</v>
      </c>
      <c r="I103" s="92">
        <f t="shared" si="50"/>
        <v>56531</v>
      </c>
      <c r="J103" s="90">
        <f t="shared" si="51"/>
        <v>1.1119007068400648E-2</v>
      </c>
      <c r="K103" s="91">
        <f t="shared" si="52"/>
        <v>2.6178655395796394E-2</v>
      </c>
      <c r="L103" s="93">
        <f t="shared" si="53"/>
        <v>1.0655432261167884E-3</v>
      </c>
      <c r="M103" s="92">
        <f t="shared" si="64"/>
        <v>0</v>
      </c>
      <c r="N103" s="109">
        <f t="shared" si="54"/>
        <v>123170</v>
      </c>
      <c r="O103" s="73"/>
      <c r="P103" s="92">
        <f t="shared" si="55"/>
        <v>18809870.5</v>
      </c>
      <c r="Q103" s="90">
        <f t="shared" si="56"/>
        <v>1.6159691480176091E-3</v>
      </c>
      <c r="R103" s="93">
        <f t="shared" si="57"/>
        <v>1</v>
      </c>
      <c r="S103" s="92">
        <f t="shared" si="58"/>
        <v>53053690</v>
      </c>
      <c r="T103" s="90">
        <f t="shared" si="59"/>
        <v>6.2466324964107851E-3</v>
      </c>
      <c r="U103" s="93">
        <f t="shared" si="60"/>
        <v>1</v>
      </c>
      <c r="V103" s="108">
        <f t="shared" si="61"/>
        <v>40982946</v>
      </c>
      <c r="W103" s="112">
        <f t="shared" si="62"/>
        <v>115593380</v>
      </c>
      <c r="Y103" s="54">
        <v>0</v>
      </c>
      <c r="Z103" s="55">
        <v>56531</v>
      </c>
      <c r="AA103" s="54">
        <v>37097.300000000003</v>
      </c>
      <c r="AB103" s="55">
        <v>2159431</v>
      </c>
      <c r="AC103" s="54">
        <v>18809870.5</v>
      </c>
      <c r="AD103" s="55">
        <v>53053690</v>
      </c>
      <c r="AE103" s="54">
        <v>18809870.5</v>
      </c>
      <c r="AF103" s="55">
        <v>53053690</v>
      </c>
    </row>
    <row r="104" spans="1:32" ht="16.5" hidden="1" customHeight="1" outlineLevel="1" x14ac:dyDescent="0.25">
      <c r="A104" s="172">
        <v>3</v>
      </c>
      <c r="B104" s="174" t="s">
        <v>5337</v>
      </c>
      <c r="C104" s="172" t="s">
        <v>1751</v>
      </c>
      <c r="D104" s="123" t="str">
        <f t="shared" si="63"/>
        <v xml:space="preserve">    Nectarines</v>
      </c>
      <c r="E104" s="92">
        <f t="shared" si="46"/>
        <v>116498.7</v>
      </c>
      <c r="F104" s="90">
        <f t="shared" si="47"/>
        <v>2.5117186457369108E-2</v>
      </c>
      <c r="G104" s="91">
        <f t="shared" si="48"/>
        <v>1.8064315791208724E-2</v>
      </c>
      <c r="H104" s="93">
        <f t="shared" si="49"/>
        <v>8.2961665671210539E-3</v>
      </c>
      <c r="I104" s="92">
        <f t="shared" si="50"/>
        <v>51180</v>
      </c>
      <c r="J104" s="90">
        <f t="shared" si="51"/>
        <v>1.0066526008044174E-2</v>
      </c>
      <c r="K104" s="91">
        <f t="shared" si="52"/>
        <v>8.2778765742400826E-3</v>
      </c>
      <c r="L104" s="93">
        <f t="shared" si="53"/>
        <v>2.7821446976170751E-3</v>
      </c>
      <c r="M104" s="92">
        <f t="shared" si="64"/>
        <v>253827</v>
      </c>
      <c r="N104" s="109">
        <f t="shared" si="54"/>
        <v>111511</v>
      </c>
      <c r="O104" s="73"/>
      <c r="P104" s="92">
        <f t="shared" si="55"/>
        <v>14042473.599999998</v>
      </c>
      <c r="Q104" s="90">
        <f t="shared" si="56"/>
        <v>1.2063987415251883E-3</v>
      </c>
      <c r="R104" s="93">
        <f t="shared" si="57"/>
        <v>1</v>
      </c>
      <c r="S104" s="92">
        <f t="shared" si="58"/>
        <v>18395880</v>
      </c>
      <c r="T104" s="90">
        <f t="shared" si="59"/>
        <v>2.1659624770317245E-3</v>
      </c>
      <c r="U104" s="93">
        <f t="shared" si="60"/>
        <v>1</v>
      </c>
      <c r="V104" s="108">
        <f t="shared" si="61"/>
        <v>30595741</v>
      </c>
      <c r="W104" s="112">
        <f t="shared" si="62"/>
        <v>40080943</v>
      </c>
      <c r="Y104" s="54">
        <v>116498.7</v>
      </c>
      <c r="Z104" s="55">
        <v>51180</v>
      </c>
      <c r="AA104" s="54">
        <v>6449106.7000000002</v>
      </c>
      <c r="AB104" s="55">
        <v>6182745</v>
      </c>
      <c r="AC104" s="54">
        <v>14042473.599999998</v>
      </c>
      <c r="AD104" s="55">
        <v>18395880</v>
      </c>
      <c r="AE104" s="54">
        <v>14042473.599999998</v>
      </c>
      <c r="AF104" s="55">
        <v>18395880</v>
      </c>
    </row>
    <row r="105" spans="1:32" ht="16.5" hidden="1" customHeight="1" outlineLevel="1" x14ac:dyDescent="0.25">
      <c r="A105" s="172">
        <v>3</v>
      </c>
      <c r="B105" s="174" t="s">
        <v>5338</v>
      </c>
      <c r="C105" s="172" t="s">
        <v>1752</v>
      </c>
      <c r="D105" s="123" t="str">
        <f t="shared" si="63"/>
        <v xml:space="preserve">    Olives</v>
      </c>
      <c r="E105" s="92">
        <f t="shared" si="46"/>
        <v>0</v>
      </c>
      <c r="F105" s="90" t="str">
        <f t="shared" si="47"/>
        <v/>
      </c>
      <c r="G105" s="91" t="str">
        <f t="shared" si="48"/>
        <v/>
      </c>
      <c r="H105" s="93">
        <f t="shared" si="49"/>
        <v>0</v>
      </c>
      <c r="I105" s="92">
        <f t="shared" si="50"/>
        <v>0</v>
      </c>
      <c r="J105" s="90" t="str">
        <f t="shared" si="51"/>
        <v/>
      </c>
      <c r="K105" s="91">
        <f t="shared" si="52"/>
        <v>0</v>
      </c>
      <c r="L105" s="93">
        <f t="shared" si="53"/>
        <v>0</v>
      </c>
      <c r="M105" s="92">
        <f t="shared" si="64"/>
        <v>0</v>
      </c>
      <c r="N105" s="109">
        <f t="shared" si="54"/>
        <v>0</v>
      </c>
      <c r="O105" s="73"/>
      <c r="P105" s="92">
        <f t="shared" si="55"/>
        <v>13810626.300000004</v>
      </c>
      <c r="Q105" s="90">
        <f t="shared" si="56"/>
        <v>1.1864805776095372E-3</v>
      </c>
      <c r="R105" s="93">
        <f t="shared" si="57"/>
        <v>1</v>
      </c>
      <c r="S105" s="92">
        <f t="shared" si="58"/>
        <v>4323604</v>
      </c>
      <c r="T105" s="90">
        <f t="shared" si="59"/>
        <v>5.0906855391230383E-4</v>
      </c>
      <c r="U105" s="93">
        <f t="shared" si="60"/>
        <v>1</v>
      </c>
      <c r="V105" s="108">
        <f t="shared" si="61"/>
        <v>30090593</v>
      </c>
      <c r="W105" s="112">
        <f t="shared" si="62"/>
        <v>9420268</v>
      </c>
      <c r="Y105" s="54">
        <v>0</v>
      </c>
      <c r="Z105" s="55">
        <v>0</v>
      </c>
      <c r="AA105" s="54">
        <v>1194460.3</v>
      </c>
      <c r="AB105" s="55">
        <v>366991</v>
      </c>
      <c r="AC105" s="54">
        <v>13810626.300000004</v>
      </c>
      <c r="AD105" s="55">
        <v>4323604</v>
      </c>
      <c r="AE105" s="54">
        <v>13810626.300000004</v>
      </c>
      <c r="AF105" s="55">
        <v>4323604</v>
      </c>
    </row>
    <row r="106" spans="1:32" ht="16.5" hidden="1" customHeight="1" outlineLevel="1" x14ac:dyDescent="0.25">
      <c r="A106" s="172">
        <v>3</v>
      </c>
      <c r="B106" s="174" t="s">
        <v>5339</v>
      </c>
      <c r="C106" s="172" t="s">
        <v>1753</v>
      </c>
      <c r="D106" s="123" t="str">
        <f t="shared" si="63"/>
        <v xml:space="preserve">    Peaches</v>
      </c>
      <c r="E106" s="92">
        <f t="shared" si="46"/>
        <v>195975.8</v>
      </c>
      <c r="F106" s="90">
        <f t="shared" si="47"/>
        <v>4.2252494746568642E-2</v>
      </c>
      <c r="G106" s="91">
        <f t="shared" si="48"/>
        <v>5.3176603616390442E-2</v>
      </c>
      <c r="H106" s="93">
        <f t="shared" si="49"/>
        <v>1.5386921412798387E-2</v>
      </c>
      <c r="I106" s="92">
        <f t="shared" si="50"/>
        <v>0</v>
      </c>
      <c r="J106" s="90" t="str">
        <f t="shared" si="51"/>
        <v/>
      </c>
      <c r="K106" s="91" t="str">
        <f t="shared" si="52"/>
        <v/>
      </c>
      <c r="L106" s="93" t="str">
        <f t="shared" si="53"/>
        <v/>
      </c>
      <c r="M106" s="92">
        <f t="shared" si="64"/>
        <v>426992</v>
      </c>
      <c r="N106" s="109">
        <f t="shared" si="54"/>
        <v>0</v>
      </c>
      <c r="O106" s="73"/>
      <c r="P106" s="92">
        <f t="shared" si="55"/>
        <v>12736517.900000002</v>
      </c>
      <c r="Q106" s="90">
        <f t="shared" si="56"/>
        <v>1.0942031727211535E-3</v>
      </c>
      <c r="R106" s="93">
        <f t="shared" si="57"/>
        <v>1</v>
      </c>
      <c r="S106" s="92">
        <f t="shared" si="58"/>
        <v>0</v>
      </c>
      <c r="T106" s="90">
        <f t="shared" si="59"/>
        <v>0</v>
      </c>
      <c r="U106" s="93" t="str">
        <f t="shared" si="60"/>
        <v/>
      </c>
      <c r="V106" s="108">
        <f t="shared" si="61"/>
        <v>27750325</v>
      </c>
      <c r="W106" s="112">
        <f t="shared" si="62"/>
        <v>0</v>
      </c>
      <c r="Y106" s="54">
        <v>195975.8</v>
      </c>
      <c r="Z106" s="55">
        <v>0</v>
      </c>
      <c r="AA106" s="54">
        <v>3685376.4</v>
      </c>
      <c r="AB106" s="55">
        <v>0</v>
      </c>
      <c r="AC106" s="54">
        <v>12736517.900000002</v>
      </c>
      <c r="AD106" s="55">
        <v>0</v>
      </c>
      <c r="AE106" s="54">
        <v>12736517.900000002</v>
      </c>
      <c r="AF106" s="55">
        <v>0</v>
      </c>
    </row>
    <row r="107" spans="1:32" ht="16.5" hidden="1" customHeight="1" outlineLevel="1" x14ac:dyDescent="0.25">
      <c r="A107" s="172">
        <v>3</v>
      </c>
      <c r="B107" s="174" t="s">
        <v>5340</v>
      </c>
      <c r="C107" s="172" t="s">
        <v>1754</v>
      </c>
      <c r="D107" s="123" t="str">
        <f t="shared" si="63"/>
        <v xml:space="preserve">    Plums and Prunes</v>
      </c>
      <c r="E107" s="92">
        <f t="shared" si="46"/>
        <v>0</v>
      </c>
      <c r="F107" s="90" t="str">
        <f t="shared" si="47"/>
        <v/>
      </c>
      <c r="G107" s="91" t="str">
        <f t="shared" si="48"/>
        <v/>
      </c>
      <c r="H107" s="93">
        <f t="shared" si="49"/>
        <v>0</v>
      </c>
      <c r="I107" s="92">
        <f t="shared" si="50"/>
        <v>1182</v>
      </c>
      <c r="J107" s="90">
        <f t="shared" si="51"/>
        <v>2.3248600510957822E-4</v>
      </c>
      <c r="K107" s="91">
        <f t="shared" si="52"/>
        <v>3.9415897745423987E-3</v>
      </c>
      <c r="L107" s="93">
        <f t="shared" si="53"/>
        <v>8.2940855381251116E-5</v>
      </c>
      <c r="M107" s="92">
        <f t="shared" si="64"/>
        <v>0</v>
      </c>
      <c r="N107" s="109">
        <f t="shared" si="54"/>
        <v>2575</v>
      </c>
      <c r="O107" s="73"/>
      <c r="P107" s="92">
        <f t="shared" si="55"/>
        <v>6570591.1999999993</v>
      </c>
      <c r="Q107" s="90">
        <f t="shared" si="56"/>
        <v>5.6448409166006753E-4</v>
      </c>
      <c r="R107" s="93">
        <f t="shared" si="57"/>
        <v>1</v>
      </c>
      <c r="S107" s="92">
        <f t="shared" si="58"/>
        <v>14251119</v>
      </c>
      <c r="T107" s="90">
        <f t="shared" si="59"/>
        <v>1.6779512048194418E-3</v>
      </c>
      <c r="U107" s="93">
        <f t="shared" si="60"/>
        <v>1</v>
      </c>
      <c r="V107" s="108">
        <f t="shared" si="61"/>
        <v>14316004</v>
      </c>
      <c r="W107" s="112">
        <f t="shared" si="62"/>
        <v>31050338</v>
      </c>
      <c r="Y107" s="54">
        <v>0</v>
      </c>
      <c r="Z107" s="55">
        <v>1182</v>
      </c>
      <c r="AA107" s="54">
        <v>355643.1</v>
      </c>
      <c r="AB107" s="55">
        <v>299879</v>
      </c>
      <c r="AC107" s="54">
        <v>6570591.1999999993</v>
      </c>
      <c r="AD107" s="55">
        <v>14251119</v>
      </c>
      <c r="AE107" s="54">
        <v>6570591.1999999993</v>
      </c>
      <c r="AF107" s="55">
        <v>14251119</v>
      </c>
    </row>
    <row r="108" spans="1:32" ht="16.5" hidden="1" customHeight="1" outlineLevel="1" x14ac:dyDescent="0.25">
      <c r="A108" s="172">
        <v>3</v>
      </c>
      <c r="B108" s="174" t="s">
        <v>5341</v>
      </c>
      <c r="C108" s="172" t="s">
        <v>1755</v>
      </c>
      <c r="D108" s="123" t="str">
        <f t="shared" ref="D108:D137" si="65">REPT(" ",(A108-1)*2)&amp;C108</f>
        <v xml:space="preserve">    All other stone fruit</v>
      </c>
      <c r="E108" s="92">
        <f t="shared" si="46"/>
        <v>0</v>
      </c>
      <c r="F108" s="90" t="str">
        <f t="shared" si="47"/>
        <v/>
      </c>
      <c r="G108" s="91" t="str">
        <f t="shared" si="48"/>
        <v/>
      </c>
      <c r="H108" s="93">
        <f t="shared" si="49"/>
        <v>0</v>
      </c>
      <c r="I108" s="92">
        <f t="shared" si="50"/>
        <v>0</v>
      </c>
      <c r="J108" s="90" t="str">
        <f t="shared" si="51"/>
        <v/>
      </c>
      <c r="K108" s="91" t="str">
        <f t="shared" si="52"/>
        <v/>
      </c>
      <c r="L108" s="93">
        <f t="shared" si="53"/>
        <v>0</v>
      </c>
      <c r="M108" s="92">
        <f t="shared" si="64"/>
        <v>0</v>
      </c>
      <c r="N108" s="109">
        <f t="shared" si="54"/>
        <v>0</v>
      </c>
      <c r="O108" s="73"/>
      <c r="P108" s="92">
        <f t="shared" si="55"/>
        <v>97855.6</v>
      </c>
      <c r="Q108" s="90">
        <f t="shared" si="56"/>
        <v>8.4068431284921383E-6</v>
      </c>
      <c r="R108" s="93">
        <f t="shared" si="57"/>
        <v>1</v>
      </c>
      <c r="S108" s="92">
        <f t="shared" si="58"/>
        <v>32612</v>
      </c>
      <c r="T108" s="90">
        <f t="shared" si="59"/>
        <v>3.8397928395357331E-6</v>
      </c>
      <c r="U108" s="93">
        <f t="shared" si="60"/>
        <v>1</v>
      </c>
      <c r="V108" s="108">
        <f t="shared" si="61"/>
        <v>213208</v>
      </c>
      <c r="W108" s="112">
        <f t="shared" si="62"/>
        <v>71055</v>
      </c>
      <c r="Y108" s="54"/>
      <c r="Z108" s="55"/>
      <c r="AA108" s="54">
        <v>0</v>
      </c>
      <c r="AB108" s="55">
        <v>0</v>
      </c>
      <c r="AC108" s="54">
        <v>97855.6</v>
      </c>
      <c r="AD108" s="55">
        <v>32612</v>
      </c>
      <c r="AE108" s="54">
        <v>97855.6</v>
      </c>
      <c r="AF108" s="55">
        <v>32612</v>
      </c>
    </row>
    <row r="109" spans="1:32" ht="16.5" customHeight="1" collapsed="1" x14ac:dyDescent="0.25">
      <c r="A109" s="172">
        <v>2</v>
      </c>
      <c r="B109" s="174" t="s">
        <v>5342</v>
      </c>
      <c r="C109" s="172" t="s">
        <v>5039</v>
      </c>
      <c r="D109" s="123" t="str">
        <f t="shared" si="65"/>
        <v xml:space="preserve">  Other Fruit</v>
      </c>
      <c r="E109" s="92">
        <f t="shared" si="46"/>
        <v>0</v>
      </c>
      <c r="F109" s="90" t="str">
        <f t="shared" si="47"/>
        <v/>
      </c>
      <c r="G109" s="91" t="str">
        <f t="shared" si="48"/>
        <v/>
      </c>
      <c r="H109" s="93">
        <f t="shared" si="49"/>
        <v>0</v>
      </c>
      <c r="I109" s="92">
        <f t="shared" si="50"/>
        <v>0</v>
      </c>
      <c r="J109" s="90" t="str">
        <f t="shared" si="51"/>
        <v/>
      </c>
      <c r="K109" s="91">
        <f t="shared" si="52"/>
        <v>0</v>
      </c>
      <c r="L109" s="93">
        <f t="shared" si="53"/>
        <v>0</v>
      </c>
      <c r="M109" s="92">
        <f t="shared" si="64"/>
        <v>0</v>
      </c>
      <c r="N109" s="109">
        <f t="shared" si="54"/>
        <v>0</v>
      </c>
      <c r="O109" s="73"/>
      <c r="P109" s="92">
        <f t="shared" si="55"/>
        <v>18991443.699999999</v>
      </c>
      <c r="Q109" s="90">
        <f t="shared" si="56"/>
        <v>1.631568228793143E-3</v>
      </c>
      <c r="R109" s="93">
        <f t="shared" si="57"/>
        <v>1</v>
      </c>
      <c r="S109" s="92">
        <f t="shared" si="58"/>
        <v>13742929</v>
      </c>
      <c r="T109" s="90">
        <f t="shared" si="59"/>
        <v>1.6181160422067942E-3</v>
      </c>
      <c r="U109" s="93">
        <f t="shared" si="60"/>
        <v>1</v>
      </c>
      <c r="V109" s="108">
        <f t="shared" si="61"/>
        <v>41378558</v>
      </c>
      <c r="W109" s="112">
        <f t="shared" si="62"/>
        <v>29943094</v>
      </c>
      <c r="Y109" s="54">
        <v>0</v>
      </c>
      <c r="Z109" s="55">
        <v>0</v>
      </c>
      <c r="AA109" s="54">
        <v>1251779.3</v>
      </c>
      <c r="AB109" s="55">
        <v>1221143</v>
      </c>
      <c r="AC109" s="54">
        <v>18991443.699999999</v>
      </c>
      <c r="AD109" s="55">
        <v>13742929</v>
      </c>
      <c r="AE109" s="54">
        <v>18991443.699999999</v>
      </c>
      <c r="AF109" s="55">
        <v>13742929</v>
      </c>
    </row>
    <row r="110" spans="1:32" ht="16.5" hidden="1" customHeight="1" outlineLevel="1" x14ac:dyDescent="0.25">
      <c r="A110" s="172">
        <v>3</v>
      </c>
      <c r="B110" s="174" t="s">
        <v>5343</v>
      </c>
      <c r="C110" s="172" t="s">
        <v>1743</v>
      </c>
      <c r="D110" s="123" t="str">
        <f t="shared" si="65"/>
        <v xml:space="preserve">    Avocados</v>
      </c>
      <c r="E110" s="92">
        <f t="shared" si="46"/>
        <v>0</v>
      </c>
      <c r="F110" s="90" t="str">
        <f t="shared" si="47"/>
        <v/>
      </c>
      <c r="G110" s="91" t="str">
        <f t="shared" si="48"/>
        <v/>
      </c>
      <c r="H110" s="93">
        <f t="shared" si="49"/>
        <v>0</v>
      </c>
      <c r="I110" s="92">
        <f t="shared" si="50"/>
        <v>0</v>
      </c>
      <c r="J110" s="90" t="str">
        <f t="shared" si="51"/>
        <v/>
      </c>
      <c r="K110" s="91">
        <f t="shared" si="52"/>
        <v>0</v>
      </c>
      <c r="L110" s="93">
        <f t="shared" si="53"/>
        <v>0</v>
      </c>
      <c r="M110" s="92">
        <f t="shared" si="64"/>
        <v>0</v>
      </c>
      <c r="N110" s="109">
        <f t="shared" si="54"/>
        <v>0</v>
      </c>
      <c r="O110" s="73"/>
      <c r="P110" s="92">
        <f t="shared" si="55"/>
        <v>14900264.6</v>
      </c>
      <c r="Q110" s="90">
        <f t="shared" si="56"/>
        <v>1.2800921670831781E-3</v>
      </c>
      <c r="R110" s="93">
        <f t="shared" si="57"/>
        <v>1</v>
      </c>
      <c r="S110" s="92">
        <f t="shared" si="58"/>
        <v>13174290</v>
      </c>
      <c r="T110" s="90">
        <f t="shared" si="59"/>
        <v>1.5511635106085862E-3</v>
      </c>
      <c r="U110" s="93">
        <f t="shared" si="60"/>
        <v>1</v>
      </c>
      <c r="V110" s="108">
        <f t="shared" si="61"/>
        <v>32464697</v>
      </c>
      <c r="W110" s="112">
        <f t="shared" si="62"/>
        <v>28704143</v>
      </c>
      <c r="Y110" s="54"/>
      <c r="Z110" s="55"/>
      <c r="AA110" s="54">
        <v>1218256.5</v>
      </c>
      <c r="AB110" s="55">
        <v>1186845</v>
      </c>
      <c r="AC110" s="54">
        <v>14900264.6</v>
      </c>
      <c r="AD110" s="55">
        <v>13174290</v>
      </c>
      <c r="AE110" s="54">
        <v>14900264.6</v>
      </c>
      <c r="AF110" s="55">
        <v>13174290</v>
      </c>
    </row>
    <row r="111" spans="1:32" ht="16.5" hidden="1" customHeight="1" outlineLevel="1" x14ac:dyDescent="0.25">
      <c r="A111" s="172">
        <v>3</v>
      </c>
      <c r="B111" s="174" t="s">
        <v>5344</v>
      </c>
      <c r="C111" s="172" t="s">
        <v>1744</v>
      </c>
      <c r="D111" s="123" t="str">
        <f t="shared" si="65"/>
        <v xml:space="preserve">    Carambola</v>
      </c>
      <c r="E111" s="92">
        <f t="shared" si="46"/>
        <v>0</v>
      </c>
      <c r="F111" s="90" t="str">
        <f t="shared" si="47"/>
        <v/>
      </c>
      <c r="G111" s="91" t="str">
        <f t="shared" si="48"/>
        <v/>
      </c>
      <c r="H111" s="93">
        <f t="shared" si="49"/>
        <v>0</v>
      </c>
      <c r="I111" s="92">
        <f t="shared" si="50"/>
        <v>0</v>
      </c>
      <c r="J111" s="90" t="str">
        <f t="shared" si="51"/>
        <v/>
      </c>
      <c r="K111" s="91" t="str">
        <f t="shared" si="52"/>
        <v/>
      </c>
      <c r="L111" s="93" t="str">
        <f t="shared" si="53"/>
        <v/>
      </c>
      <c r="M111" s="92">
        <f t="shared" si="64"/>
        <v>0</v>
      </c>
      <c r="N111" s="109">
        <f t="shared" si="54"/>
        <v>0</v>
      </c>
      <c r="O111" s="73"/>
      <c r="P111" s="92">
        <f t="shared" si="55"/>
        <v>30968.2</v>
      </c>
      <c r="Q111" s="90">
        <f t="shared" si="56"/>
        <v>2.6604997503645189E-6</v>
      </c>
      <c r="R111" s="93">
        <f t="shared" si="57"/>
        <v>1</v>
      </c>
      <c r="S111" s="92">
        <f t="shared" si="58"/>
        <v>0</v>
      </c>
      <c r="T111" s="90">
        <f t="shared" si="59"/>
        <v>0</v>
      </c>
      <c r="U111" s="93" t="str">
        <f t="shared" si="60"/>
        <v/>
      </c>
      <c r="V111" s="108">
        <f t="shared" si="61"/>
        <v>67474</v>
      </c>
      <c r="W111" s="112">
        <f t="shared" si="62"/>
        <v>0</v>
      </c>
      <c r="Y111" s="54"/>
      <c r="Z111" s="55"/>
      <c r="AA111" s="54">
        <v>0</v>
      </c>
      <c r="AB111" s="55">
        <v>0</v>
      </c>
      <c r="AC111" s="54">
        <v>30968.2</v>
      </c>
      <c r="AD111" s="55">
        <v>0</v>
      </c>
      <c r="AE111" s="54">
        <v>30968.2</v>
      </c>
      <c r="AF111" s="55">
        <v>0</v>
      </c>
    </row>
    <row r="112" spans="1:32" ht="16.5" hidden="1" customHeight="1" outlineLevel="1" x14ac:dyDescent="0.25">
      <c r="A112" s="172">
        <v>3</v>
      </c>
      <c r="B112" s="174" t="s">
        <v>5345</v>
      </c>
      <c r="C112" s="172" t="s">
        <v>1746</v>
      </c>
      <c r="D112" s="123" t="str">
        <f t="shared" si="65"/>
        <v xml:space="preserve">    Custard apples</v>
      </c>
      <c r="E112" s="92">
        <f t="shared" si="46"/>
        <v>0</v>
      </c>
      <c r="F112" s="90" t="str">
        <f t="shared" si="47"/>
        <v/>
      </c>
      <c r="G112" s="91" t="str">
        <f t="shared" si="48"/>
        <v/>
      </c>
      <c r="H112" s="93">
        <f t="shared" si="49"/>
        <v>0</v>
      </c>
      <c r="I112" s="92">
        <f t="shared" si="50"/>
        <v>0</v>
      </c>
      <c r="J112" s="90" t="str">
        <f t="shared" si="51"/>
        <v/>
      </c>
      <c r="K112" s="91" t="str">
        <f t="shared" si="52"/>
        <v/>
      </c>
      <c r="L112" s="93" t="str">
        <f t="shared" si="53"/>
        <v/>
      </c>
      <c r="M112" s="92">
        <f t="shared" si="64"/>
        <v>0</v>
      </c>
      <c r="N112" s="109">
        <f t="shared" si="54"/>
        <v>0</v>
      </c>
      <c r="O112" s="73"/>
      <c r="P112" s="92">
        <f t="shared" si="55"/>
        <v>2867972.1</v>
      </c>
      <c r="Q112" s="90">
        <f t="shared" si="56"/>
        <v>2.4638949167540912E-4</v>
      </c>
      <c r="R112" s="93">
        <f t="shared" si="57"/>
        <v>1</v>
      </c>
      <c r="S112" s="92">
        <f t="shared" si="58"/>
        <v>0</v>
      </c>
      <c r="T112" s="90">
        <f t="shared" si="59"/>
        <v>0</v>
      </c>
      <c r="U112" s="93" t="str">
        <f t="shared" si="60"/>
        <v/>
      </c>
      <c r="V112" s="108">
        <f t="shared" si="61"/>
        <v>6248738</v>
      </c>
      <c r="W112" s="112">
        <f t="shared" si="62"/>
        <v>0</v>
      </c>
      <c r="Y112" s="54"/>
      <c r="Z112" s="55"/>
      <c r="AA112" s="54">
        <v>0</v>
      </c>
      <c r="AB112" s="55">
        <v>0</v>
      </c>
      <c r="AC112" s="54">
        <v>2867972.1</v>
      </c>
      <c r="AD112" s="55">
        <v>0</v>
      </c>
      <c r="AE112" s="54">
        <v>2867972.1</v>
      </c>
      <c r="AF112" s="55">
        <v>0</v>
      </c>
    </row>
    <row r="113" spans="1:32" ht="16.5" hidden="1" customHeight="1" outlineLevel="1" x14ac:dyDescent="0.25">
      <c r="A113" s="172">
        <v>3</v>
      </c>
      <c r="B113" s="174" t="s">
        <v>5346</v>
      </c>
      <c r="C113" s="172" t="s">
        <v>1747</v>
      </c>
      <c r="D113" s="123" t="str">
        <f t="shared" si="65"/>
        <v xml:space="preserve">    Dates</v>
      </c>
      <c r="E113" s="92">
        <f t="shared" si="46"/>
        <v>0</v>
      </c>
      <c r="F113" s="90" t="str">
        <f t="shared" si="47"/>
        <v/>
      </c>
      <c r="G113" s="91" t="str">
        <f t="shared" si="48"/>
        <v/>
      </c>
      <c r="H113" s="93">
        <f t="shared" si="49"/>
        <v>0</v>
      </c>
      <c r="I113" s="92">
        <f t="shared" si="50"/>
        <v>0</v>
      </c>
      <c r="J113" s="90" t="str">
        <f t="shared" si="51"/>
        <v/>
      </c>
      <c r="K113" s="91" t="str">
        <f t="shared" si="52"/>
        <v/>
      </c>
      <c r="L113" s="93" t="str">
        <f t="shared" si="53"/>
        <v/>
      </c>
      <c r="M113" s="92">
        <f t="shared" si="64"/>
        <v>0</v>
      </c>
      <c r="N113" s="109">
        <f t="shared" si="54"/>
        <v>0</v>
      </c>
      <c r="O113" s="73"/>
      <c r="P113" s="92">
        <f t="shared" si="55"/>
        <v>40.200000000000003</v>
      </c>
      <c r="Q113" s="90">
        <f t="shared" si="56"/>
        <v>3.4536101537917497E-9</v>
      </c>
      <c r="R113" s="93">
        <f t="shared" si="57"/>
        <v>1</v>
      </c>
      <c r="S113" s="92">
        <f t="shared" si="58"/>
        <v>0</v>
      </c>
      <c r="T113" s="90">
        <f t="shared" si="59"/>
        <v>0</v>
      </c>
      <c r="U113" s="93" t="str">
        <f t="shared" si="60"/>
        <v/>
      </c>
      <c r="V113" s="108">
        <f t="shared" si="61"/>
        <v>88</v>
      </c>
      <c r="W113" s="112">
        <f t="shared" si="62"/>
        <v>0</v>
      </c>
      <c r="Y113" s="54"/>
      <c r="Z113" s="55"/>
      <c r="AA113" s="54">
        <v>0</v>
      </c>
      <c r="AB113" s="55">
        <v>0</v>
      </c>
      <c r="AC113" s="54">
        <v>40.200000000000003</v>
      </c>
      <c r="AD113" s="55">
        <v>0</v>
      </c>
      <c r="AE113" s="54">
        <v>40.200000000000003</v>
      </c>
      <c r="AF113" s="55">
        <v>0</v>
      </c>
    </row>
    <row r="114" spans="1:32" ht="16.5" hidden="1" customHeight="1" outlineLevel="1" x14ac:dyDescent="0.25">
      <c r="A114" s="172">
        <v>3</v>
      </c>
      <c r="B114" s="174" t="s">
        <v>5347</v>
      </c>
      <c r="C114" s="172" t="s">
        <v>1748</v>
      </c>
      <c r="D114" s="123" t="str">
        <f t="shared" si="65"/>
        <v xml:space="preserve">    Jackfruit</v>
      </c>
      <c r="E114" s="92">
        <f t="shared" si="46"/>
        <v>0</v>
      </c>
      <c r="F114" s="90" t="str">
        <f t="shared" si="47"/>
        <v/>
      </c>
      <c r="G114" s="91" t="str">
        <f t="shared" si="48"/>
        <v/>
      </c>
      <c r="H114" s="93">
        <f t="shared" si="49"/>
        <v>0</v>
      </c>
      <c r="I114" s="92">
        <f t="shared" si="50"/>
        <v>0</v>
      </c>
      <c r="J114" s="90" t="str">
        <f t="shared" si="51"/>
        <v/>
      </c>
      <c r="K114" s="91" t="str">
        <f t="shared" si="52"/>
        <v/>
      </c>
      <c r="L114" s="93" t="str">
        <f t="shared" si="53"/>
        <v/>
      </c>
      <c r="M114" s="92">
        <f t="shared" si="64"/>
        <v>0</v>
      </c>
      <c r="N114" s="109">
        <f t="shared" si="54"/>
        <v>0</v>
      </c>
      <c r="O114" s="73"/>
      <c r="P114" s="92">
        <f t="shared" si="55"/>
        <v>10919.6</v>
      </c>
      <c r="Q114" s="90">
        <f t="shared" si="56"/>
        <v>9.3811048346627828E-7</v>
      </c>
      <c r="R114" s="93">
        <f t="shared" si="57"/>
        <v>1</v>
      </c>
      <c r="S114" s="92">
        <f t="shared" si="58"/>
        <v>0</v>
      </c>
      <c r="T114" s="90">
        <f t="shared" si="59"/>
        <v>0</v>
      </c>
      <c r="U114" s="93" t="str">
        <f t="shared" si="60"/>
        <v/>
      </c>
      <c r="V114" s="108">
        <f t="shared" si="61"/>
        <v>23792</v>
      </c>
      <c r="W114" s="112">
        <f t="shared" si="62"/>
        <v>0</v>
      </c>
      <c r="Y114" s="54"/>
      <c r="Z114" s="55"/>
      <c r="AA114" s="54">
        <v>0</v>
      </c>
      <c r="AB114" s="55">
        <v>0</v>
      </c>
      <c r="AC114" s="54">
        <v>10919.6</v>
      </c>
      <c r="AD114" s="55">
        <v>0</v>
      </c>
      <c r="AE114" s="54">
        <v>10919.6</v>
      </c>
      <c r="AF114" s="55">
        <v>0</v>
      </c>
    </row>
    <row r="115" spans="1:32" ht="16.5" hidden="1" customHeight="1" outlineLevel="1" x14ac:dyDescent="0.25">
      <c r="A115" s="172">
        <v>3</v>
      </c>
      <c r="B115" s="174" t="s">
        <v>5348</v>
      </c>
      <c r="C115" s="172" t="s">
        <v>1749</v>
      </c>
      <c r="D115" s="123" t="str">
        <f t="shared" si="65"/>
        <v xml:space="preserve">    Guava</v>
      </c>
      <c r="E115" s="92">
        <f t="shared" si="46"/>
        <v>0</v>
      </c>
      <c r="F115" s="90" t="str">
        <f t="shared" si="47"/>
        <v/>
      </c>
      <c r="G115" s="91" t="str">
        <f t="shared" si="48"/>
        <v/>
      </c>
      <c r="H115" s="93">
        <f t="shared" si="49"/>
        <v>0</v>
      </c>
      <c r="I115" s="92">
        <f t="shared" si="50"/>
        <v>0</v>
      </c>
      <c r="J115" s="90" t="str">
        <f t="shared" si="51"/>
        <v/>
      </c>
      <c r="K115" s="91" t="str">
        <f t="shared" si="52"/>
        <v/>
      </c>
      <c r="L115" s="93" t="str">
        <f t="shared" si="53"/>
        <v/>
      </c>
      <c r="M115" s="92">
        <f t="shared" si="64"/>
        <v>0</v>
      </c>
      <c r="N115" s="109">
        <f t="shared" si="54"/>
        <v>0</v>
      </c>
      <c r="O115" s="73"/>
      <c r="P115" s="92">
        <f t="shared" si="55"/>
        <v>695655</v>
      </c>
      <c r="Q115" s="90">
        <f t="shared" si="56"/>
        <v>5.9764208247164161E-5</v>
      </c>
      <c r="R115" s="93">
        <f t="shared" si="57"/>
        <v>1</v>
      </c>
      <c r="S115" s="92">
        <f t="shared" si="58"/>
        <v>0</v>
      </c>
      <c r="T115" s="90">
        <f t="shared" si="59"/>
        <v>0</v>
      </c>
      <c r="U115" s="93" t="str">
        <f t="shared" si="60"/>
        <v/>
      </c>
      <c r="V115" s="108">
        <f t="shared" si="61"/>
        <v>1515693</v>
      </c>
      <c r="W115" s="112">
        <f t="shared" si="62"/>
        <v>0</v>
      </c>
      <c r="Y115" s="54"/>
      <c r="Z115" s="55"/>
      <c r="AA115" s="54">
        <v>43.5</v>
      </c>
      <c r="AB115" s="55">
        <v>0</v>
      </c>
      <c r="AC115" s="54">
        <v>695655</v>
      </c>
      <c r="AD115" s="55">
        <v>0</v>
      </c>
      <c r="AE115" s="54">
        <v>695655</v>
      </c>
      <c r="AF115" s="55">
        <v>0</v>
      </c>
    </row>
    <row r="116" spans="1:32" ht="16.5" hidden="1" customHeight="1" outlineLevel="1" x14ac:dyDescent="0.25">
      <c r="A116" s="172">
        <v>3</v>
      </c>
      <c r="B116" s="174" t="s">
        <v>5349</v>
      </c>
      <c r="C116" s="172" t="s">
        <v>5018</v>
      </c>
      <c r="D116" s="123" t="str">
        <f t="shared" si="65"/>
        <v xml:space="preserve">    Lychees</v>
      </c>
      <c r="E116" s="92">
        <f t="shared" si="46"/>
        <v>0</v>
      </c>
      <c r="F116" s="90" t="str">
        <f t="shared" si="47"/>
        <v/>
      </c>
      <c r="G116" s="91" t="str">
        <f t="shared" si="48"/>
        <v/>
      </c>
      <c r="H116" s="93">
        <f t="shared" si="49"/>
        <v>0</v>
      </c>
      <c r="I116" s="92">
        <f t="shared" si="50"/>
        <v>0</v>
      </c>
      <c r="J116" s="90" t="str">
        <f t="shared" si="51"/>
        <v/>
      </c>
      <c r="K116" s="91" t="str">
        <f t="shared" si="52"/>
        <v/>
      </c>
      <c r="L116" s="93" t="str">
        <f t="shared" si="53"/>
        <v/>
      </c>
      <c r="M116" s="92">
        <f t="shared" si="64"/>
        <v>0</v>
      </c>
      <c r="N116" s="109">
        <f t="shared" si="54"/>
        <v>0</v>
      </c>
      <c r="O116" s="73"/>
      <c r="P116" s="92">
        <f t="shared" si="55"/>
        <v>179386.5</v>
      </c>
      <c r="Q116" s="90">
        <f t="shared" si="56"/>
        <v>1.5411219847093623E-5</v>
      </c>
      <c r="R116" s="93">
        <f t="shared" si="57"/>
        <v>1</v>
      </c>
      <c r="S116" s="92">
        <f t="shared" si="58"/>
        <v>0</v>
      </c>
      <c r="T116" s="90">
        <f t="shared" si="59"/>
        <v>0</v>
      </c>
      <c r="U116" s="93" t="str">
        <f t="shared" si="60"/>
        <v/>
      </c>
      <c r="V116" s="108">
        <f t="shared" si="61"/>
        <v>390847</v>
      </c>
      <c r="W116" s="112">
        <f t="shared" si="62"/>
        <v>0</v>
      </c>
      <c r="Y116" s="54"/>
      <c r="Z116" s="55"/>
      <c r="AA116" s="54">
        <v>0</v>
      </c>
      <c r="AB116" s="55">
        <v>0</v>
      </c>
      <c r="AC116" s="54">
        <v>179386.5</v>
      </c>
      <c r="AD116" s="55">
        <v>0</v>
      </c>
      <c r="AE116" s="54">
        <v>179386.5</v>
      </c>
      <c r="AF116" s="55">
        <v>0</v>
      </c>
    </row>
    <row r="117" spans="1:32" ht="16.5" hidden="1" customHeight="1" outlineLevel="1" x14ac:dyDescent="0.25">
      <c r="A117" s="172">
        <v>3</v>
      </c>
      <c r="B117" s="174" t="s">
        <v>5350</v>
      </c>
      <c r="C117" s="172" t="s">
        <v>1750</v>
      </c>
      <c r="D117" s="123" t="str">
        <f t="shared" si="65"/>
        <v xml:space="preserve">    Mangoes</v>
      </c>
      <c r="E117" s="92">
        <f t="shared" si="46"/>
        <v>0</v>
      </c>
      <c r="F117" s="90" t="str">
        <f t="shared" si="47"/>
        <v/>
      </c>
      <c r="G117" s="91" t="str">
        <f t="shared" si="48"/>
        <v/>
      </c>
      <c r="H117" s="93">
        <f t="shared" si="49"/>
        <v>0</v>
      </c>
      <c r="I117" s="92">
        <f t="shared" si="50"/>
        <v>0</v>
      </c>
      <c r="J117" s="90" t="str">
        <f t="shared" si="51"/>
        <v/>
      </c>
      <c r="K117" s="91">
        <f t="shared" si="52"/>
        <v>0</v>
      </c>
      <c r="L117" s="93">
        <f t="shared" si="53"/>
        <v>0</v>
      </c>
      <c r="M117" s="92">
        <f t="shared" si="64"/>
        <v>0</v>
      </c>
      <c r="N117" s="109">
        <f t="shared" si="54"/>
        <v>0</v>
      </c>
      <c r="O117" s="73"/>
      <c r="P117" s="92">
        <f t="shared" si="55"/>
        <v>306237.5</v>
      </c>
      <c r="Q117" s="90">
        <f t="shared" si="56"/>
        <v>2.6309078096313455E-5</v>
      </c>
      <c r="R117" s="93">
        <f t="shared" si="57"/>
        <v>1</v>
      </c>
      <c r="S117" s="92">
        <f t="shared" si="58"/>
        <v>568639</v>
      </c>
      <c r="T117" s="90">
        <f t="shared" si="59"/>
        <v>6.6952531598208018E-5</v>
      </c>
      <c r="U117" s="93">
        <f t="shared" si="60"/>
        <v>1</v>
      </c>
      <c r="V117" s="108">
        <f t="shared" si="61"/>
        <v>667230</v>
      </c>
      <c r="W117" s="112">
        <f t="shared" si="62"/>
        <v>1238951</v>
      </c>
      <c r="Y117" s="54"/>
      <c r="Z117" s="55"/>
      <c r="AA117" s="54">
        <v>33479.300000000003</v>
      </c>
      <c r="AB117" s="55">
        <v>34298</v>
      </c>
      <c r="AC117" s="54">
        <v>306237.5</v>
      </c>
      <c r="AD117" s="55">
        <v>568639</v>
      </c>
      <c r="AE117" s="54">
        <v>306237.5</v>
      </c>
      <c r="AF117" s="55">
        <v>568639</v>
      </c>
    </row>
    <row r="118" spans="1:32" ht="16.5" customHeight="1" collapsed="1" x14ac:dyDescent="0.25">
      <c r="A118" s="172">
        <v>2</v>
      </c>
      <c r="B118" s="174" t="s">
        <v>5351</v>
      </c>
      <c r="C118" s="172" t="s">
        <v>5019</v>
      </c>
      <c r="D118" s="123" t="str">
        <f t="shared" si="65"/>
        <v xml:space="preserve">  Berry Fruit</v>
      </c>
      <c r="E118" s="92">
        <f t="shared" si="46"/>
        <v>0</v>
      </c>
      <c r="F118" s="90" t="str">
        <f t="shared" si="47"/>
        <v/>
      </c>
      <c r="G118" s="91" t="str">
        <f t="shared" si="48"/>
        <v/>
      </c>
      <c r="H118" s="93">
        <f t="shared" si="49"/>
        <v>0</v>
      </c>
      <c r="I118" s="92">
        <f t="shared" si="50"/>
        <v>0</v>
      </c>
      <c r="J118" s="90" t="str">
        <f t="shared" si="51"/>
        <v/>
      </c>
      <c r="K118" s="91">
        <f t="shared" si="52"/>
        <v>0</v>
      </c>
      <c r="L118" s="93">
        <f t="shared" si="53"/>
        <v>0</v>
      </c>
      <c r="M118" s="92">
        <f t="shared" si="64"/>
        <v>0</v>
      </c>
      <c r="N118" s="109">
        <f t="shared" si="54"/>
        <v>0</v>
      </c>
      <c r="O118" s="73"/>
      <c r="P118" s="92">
        <f t="shared" si="55"/>
        <v>76244277.900000006</v>
      </c>
      <c r="Q118" s="90">
        <f t="shared" si="56"/>
        <v>6.5501993115412906E-3</v>
      </c>
      <c r="R118" s="93">
        <f t="shared" si="57"/>
        <v>1</v>
      </c>
      <c r="S118" s="92">
        <f t="shared" si="58"/>
        <v>63554247</v>
      </c>
      <c r="T118" s="90">
        <f t="shared" si="59"/>
        <v>7.4829860956913208E-3</v>
      </c>
      <c r="U118" s="93">
        <f t="shared" si="60"/>
        <v>1</v>
      </c>
      <c r="V118" s="108">
        <f t="shared" si="61"/>
        <v>166121033</v>
      </c>
      <c r="W118" s="112">
        <f t="shared" si="62"/>
        <v>138471993</v>
      </c>
      <c r="Y118" s="54">
        <v>0</v>
      </c>
      <c r="Z118" s="55">
        <v>0</v>
      </c>
      <c r="AA118" s="54">
        <v>1863524.4</v>
      </c>
      <c r="AB118" s="55">
        <v>10633171</v>
      </c>
      <c r="AC118" s="54">
        <v>76244277.900000006</v>
      </c>
      <c r="AD118" s="55">
        <v>63554247</v>
      </c>
      <c r="AE118" s="54">
        <v>76244277.900000006</v>
      </c>
      <c r="AF118" s="55">
        <v>63554247</v>
      </c>
    </row>
    <row r="119" spans="1:32" ht="16.5" hidden="1" customHeight="1" outlineLevel="1" x14ac:dyDescent="0.25">
      <c r="A119" s="172">
        <v>3</v>
      </c>
      <c r="B119" s="174" t="s">
        <v>5352</v>
      </c>
      <c r="C119" s="172" t="s">
        <v>1756</v>
      </c>
      <c r="D119" s="123" t="str">
        <f t="shared" si="65"/>
        <v xml:space="preserve">    Black currants</v>
      </c>
      <c r="E119" s="92">
        <f t="shared" si="46"/>
        <v>0</v>
      </c>
      <c r="F119" s="90" t="str">
        <f t="shared" si="47"/>
        <v/>
      </c>
      <c r="G119" s="91" t="str">
        <f t="shared" si="48"/>
        <v/>
      </c>
      <c r="H119" s="93">
        <f t="shared" si="49"/>
        <v>0</v>
      </c>
      <c r="I119" s="92">
        <f t="shared" si="50"/>
        <v>0</v>
      </c>
      <c r="J119" s="90" t="str">
        <f t="shared" si="51"/>
        <v/>
      </c>
      <c r="K119" s="91" t="str">
        <f t="shared" si="52"/>
        <v/>
      </c>
      <c r="L119" s="93" t="str">
        <f t="shared" si="53"/>
        <v/>
      </c>
      <c r="M119" s="92">
        <f t="shared" si="64"/>
        <v>0</v>
      </c>
      <c r="N119" s="109">
        <f t="shared" si="54"/>
        <v>0</v>
      </c>
      <c r="O119" s="73"/>
      <c r="P119" s="92">
        <f t="shared" si="55"/>
        <v>504.7</v>
      </c>
      <c r="Q119" s="90">
        <f t="shared" si="56"/>
        <v>4.335913046315164E-8</v>
      </c>
      <c r="R119" s="93">
        <f t="shared" si="57"/>
        <v>1</v>
      </c>
      <c r="S119" s="92">
        <f t="shared" si="58"/>
        <v>0</v>
      </c>
      <c r="T119" s="90">
        <f t="shared" si="59"/>
        <v>0</v>
      </c>
      <c r="U119" s="93" t="str">
        <f t="shared" si="60"/>
        <v/>
      </c>
      <c r="V119" s="108">
        <f t="shared" si="61"/>
        <v>1100</v>
      </c>
      <c r="W119" s="112">
        <f t="shared" si="62"/>
        <v>0</v>
      </c>
      <c r="Y119" s="54"/>
      <c r="Z119" s="55"/>
      <c r="AA119" s="54">
        <v>0</v>
      </c>
      <c r="AB119" s="55">
        <v>0</v>
      </c>
      <c r="AC119" s="54">
        <v>504.7</v>
      </c>
      <c r="AD119" s="55">
        <v>0</v>
      </c>
      <c r="AE119" s="54">
        <v>504.7</v>
      </c>
      <c r="AF119" s="55">
        <v>0</v>
      </c>
    </row>
    <row r="120" spans="1:32" ht="16.5" hidden="1" customHeight="1" outlineLevel="1" x14ac:dyDescent="0.25">
      <c r="A120" s="172">
        <v>3</v>
      </c>
      <c r="B120" s="174" t="s">
        <v>5353</v>
      </c>
      <c r="C120" s="172" t="s">
        <v>1757</v>
      </c>
      <c r="D120" s="123" t="str">
        <f t="shared" si="65"/>
        <v xml:space="preserve">    Blueberries</v>
      </c>
      <c r="E120" s="92">
        <f t="shared" si="46"/>
        <v>0</v>
      </c>
      <c r="F120" s="90" t="str">
        <f t="shared" si="47"/>
        <v/>
      </c>
      <c r="G120" s="91" t="str">
        <f t="shared" si="48"/>
        <v/>
      </c>
      <c r="H120" s="93">
        <f t="shared" si="49"/>
        <v>0</v>
      </c>
      <c r="I120" s="92">
        <f t="shared" si="50"/>
        <v>0</v>
      </c>
      <c r="J120" s="90" t="str">
        <f t="shared" si="51"/>
        <v/>
      </c>
      <c r="K120" s="91">
        <f t="shared" si="52"/>
        <v>0</v>
      </c>
      <c r="L120" s="93">
        <f t="shared" si="53"/>
        <v>0</v>
      </c>
      <c r="M120" s="92">
        <f t="shared" si="64"/>
        <v>0</v>
      </c>
      <c r="N120" s="109">
        <f t="shared" si="54"/>
        <v>0</v>
      </c>
      <c r="O120" s="73"/>
      <c r="P120" s="92">
        <f t="shared" si="55"/>
        <v>72593882.600000009</v>
      </c>
      <c r="Q120" s="90">
        <f t="shared" si="56"/>
        <v>6.2365912947892101E-3</v>
      </c>
      <c r="R120" s="93">
        <f t="shared" si="57"/>
        <v>1</v>
      </c>
      <c r="S120" s="92">
        <f t="shared" si="58"/>
        <v>60061614</v>
      </c>
      <c r="T120" s="90">
        <f t="shared" si="59"/>
        <v>7.0717574931975702E-3</v>
      </c>
      <c r="U120" s="93">
        <f t="shared" si="60"/>
        <v>1</v>
      </c>
      <c r="V120" s="108">
        <f t="shared" si="61"/>
        <v>158167551</v>
      </c>
      <c r="W120" s="112">
        <f t="shared" si="62"/>
        <v>130862245</v>
      </c>
      <c r="Y120" s="54"/>
      <c r="Z120" s="55"/>
      <c r="AA120" s="54">
        <v>1863524.4</v>
      </c>
      <c r="AB120" s="55">
        <v>10633171</v>
      </c>
      <c r="AC120" s="54">
        <v>72593882.600000009</v>
      </c>
      <c r="AD120" s="55">
        <v>60061614</v>
      </c>
      <c r="AE120" s="54">
        <v>72593882.600000009</v>
      </c>
      <c r="AF120" s="55">
        <v>60061614</v>
      </c>
    </row>
    <row r="121" spans="1:32" ht="16.5" hidden="1" customHeight="1" outlineLevel="1" x14ac:dyDescent="0.25">
      <c r="A121" s="172">
        <v>3</v>
      </c>
      <c r="B121" s="174" t="s">
        <v>5354</v>
      </c>
      <c r="C121" s="172" t="s">
        <v>1758</v>
      </c>
      <c r="D121" s="123" t="str">
        <f t="shared" si="65"/>
        <v xml:space="preserve">    Raspberries</v>
      </c>
      <c r="E121" s="92">
        <f t="shared" si="46"/>
        <v>0</v>
      </c>
      <c r="F121" s="90" t="str">
        <f t="shared" si="47"/>
        <v/>
      </c>
      <c r="G121" s="91" t="str">
        <f t="shared" si="48"/>
        <v/>
      </c>
      <c r="H121" s="93">
        <f t="shared" si="49"/>
        <v>0</v>
      </c>
      <c r="I121" s="92">
        <f t="shared" si="50"/>
        <v>0</v>
      </c>
      <c r="J121" s="90" t="str">
        <f t="shared" si="51"/>
        <v/>
      </c>
      <c r="K121" s="91" t="str">
        <f t="shared" si="52"/>
        <v/>
      </c>
      <c r="L121" s="93">
        <f t="shared" si="53"/>
        <v>0</v>
      </c>
      <c r="M121" s="92">
        <f t="shared" si="64"/>
        <v>0</v>
      </c>
      <c r="N121" s="109">
        <f t="shared" si="54"/>
        <v>0</v>
      </c>
      <c r="O121" s="73"/>
      <c r="P121" s="92">
        <f t="shared" si="55"/>
        <v>1632147.5</v>
      </c>
      <c r="Q121" s="90">
        <f t="shared" si="56"/>
        <v>1.4021893478820445E-4</v>
      </c>
      <c r="R121" s="93">
        <f t="shared" si="57"/>
        <v>1</v>
      </c>
      <c r="S121" s="92">
        <f t="shared" si="58"/>
        <v>1561075</v>
      </c>
      <c r="T121" s="90">
        <f t="shared" si="59"/>
        <v>1.8380364917754951E-4</v>
      </c>
      <c r="U121" s="93">
        <f t="shared" si="60"/>
        <v>1</v>
      </c>
      <c r="V121" s="108">
        <f t="shared" si="61"/>
        <v>3556123</v>
      </c>
      <c r="W121" s="112">
        <f t="shared" si="62"/>
        <v>3401270</v>
      </c>
      <c r="Y121" s="54"/>
      <c r="Z121" s="55"/>
      <c r="AA121" s="54">
        <v>0</v>
      </c>
      <c r="AB121" s="55">
        <v>0</v>
      </c>
      <c r="AC121" s="54">
        <v>1632147.5</v>
      </c>
      <c r="AD121" s="55">
        <v>1561075</v>
      </c>
      <c r="AE121" s="54">
        <v>1632147.5</v>
      </c>
      <c r="AF121" s="55">
        <v>1561075</v>
      </c>
    </row>
    <row r="122" spans="1:32" ht="16.5" hidden="1" customHeight="1" outlineLevel="1" x14ac:dyDescent="0.25">
      <c r="A122" s="172">
        <v>3</v>
      </c>
      <c r="B122" s="174" t="s">
        <v>5355</v>
      </c>
      <c r="C122" s="172" t="s">
        <v>1759</v>
      </c>
      <c r="D122" s="123" t="str">
        <f t="shared" si="65"/>
        <v xml:space="preserve">    Strawberries</v>
      </c>
      <c r="E122" s="92">
        <f t="shared" si="46"/>
        <v>0</v>
      </c>
      <c r="F122" s="90" t="str">
        <f t="shared" si="47"/>
        <v/>
      </c>
      <c r="G122" s="91" t="str">
        <f t="shared" si="48"/>
        <v/>
      </c>
      <c r="H122" s="93">
        <f t="shared" si="49"/>
        <v>0</v>
      </c>
      <c r="I122" s="92">
        <f t="shared" si="50"/>
        <v>0</v>
      </c>
      <c r="J122" s="90" t="str">
        <f t="shared" si="51"/>
        <v/>
      </c>
      <c r="K122" s="91" t="str">
        <f t="shared" si="52"/>
        <v/>
      </c>
      <c r="L122" s="93">
        <f t="shared" si="53"/>
        <v>0</v>
      </c>
      <c r="M122" s="92">
        <f t="shared" si="64"/>
        <v>0</v>
      </c>
      <c r="N122" s="109">
        <f t="shared" si="54"/>
        <v>0</v>
      </c>
      <c r="O122" s="73"/>
      <c r="P122" s="92">
        <f t="shared" si="55"/>
        <v>1580493.6</v>
      </c>
      <c r="Q122" s="90">
        <f t="shared" si="56"/>
        <v>1.3578131206375314E-4</v>
      </c>
      <c r="R122" s="93">
        <f t="shared" si="57"/>
        <v>1</v>
      </c>
      <c r="S122" s="92">
        <f t="shared" si="58"/>
        <v>1931558</v>
      </c>
      <c r="T122" s="90">
        <f t="shared" si="59"/>
        <v>2.2742495331620145E-4</v>
      </c>
      <c r="U122" s="93">
        <f t="shared" si="60"/>
        <v>1</v>
      </c>
      <c r="V122" s="108">
        <f t="shared" si="61"/>
        <v>3443579</v>
      </c>
      <c r="W122" s="112">
        <f t="shared" si="62"/>
        <v>4208479</v>
      </c>
      <c r="Y122" s="54"/>
      <c r="Z122" s="55"/>
      <c r="AA122" s="54">
        <v>0</v>
      </c>
      <c r="AB122" s="55">
        <v>0</v>
      </c>
      <c r="AC122" s="54">
        <v>1580493.6</v>
      </c>
      <c r="AD122" s="55">
        <v>1931558</v>
      </c>
      <c r="AE122" s="54">
        <v>1580493.6</v>
      </c>
      <c r="AF122" s="55">
        <v>1931558</v>
      </c>
    </row>
    <row r="123" spans="1:32" ht="16.5" hidden="1" customHeight="1" outlineLevel="1" x14ac:dyDescent="0.25">
      <c r="A123" s="172">
        <v>3</v>
      </c>
      <c r="B123" s="174" t="s">
        <v>5356</v>
      </c>
      <c r="C123" s="172" t="s">
        <v>1107</v>
      </c>
      <c r="D123" s="123" t="str">
        <f t="shared" si="65"/>
        <v xml:space="preserve">    Other</v>
      </c>
      <c r="E123" s="92">
        <f t="shared" si="46"/>
        <v>0</v>
      </c>
      <c r="F123" s="90" t="str">
        <f t="shared" si="47"/>
        <v/>
      </c>
      <c r="G123" s="91" t="str">
        <f t="shared" si="48"/>
        <v/>
      </c>
      <c r="H123" s="93">
        <f t="shared" si="49"/>
        <v>0</v>
      </c>
      <c r="I123" s="92">
        <f t="shared" si="50"/>
        <v>0</v>
      </c>
      <c r="J123" s="90" t="str">
        <f t="shared" si="51"/>
        <v/>
      </c>
      <c r="K123" s="91" t="str">
        <f t="shared" si="52"/>
        <v/>
      </c>
      <c r="L123" s="93" t="str">
        <f t="shared" si="53"/>
        <v/>
      </c>
      <c r="M123" s="92">
        <f t="shared" si="64"/>
        <v>0</v>
      </c>
      <c r="N123" s="109">
        <f t="shared" si="54"/>
        <v>0</v>
      </c>
      <c r="O123" s="73"/>
      <c r="P123" s="92">
        <f t="shared" si="55"/>
        <v>437249.5</v>
      </c>
      <c r="Q123" s="90">
        <f t="shared" si="56"/>
        <v>3.7564410769660834E-5</v>
      </c>
      <c r="R123" s="93">
        <f t="shared" si="57"/>
        <v>1</v>
      </c>
      <c r="S123" s="92">
        <f t="shared" si="58"/>
        <v>0</v>
      </c>
      <c r="T123" s="90">
        <f t="shared" si="59"/>
        <v>0</v>
      </c>
      <c r="U123" s="93" t="str">
        <f t="shared" si="60"/>
        <v/>
      </c>
      <c r="V123" s="108">
        <f t="shared" si="61"/>
        <v>952679</v>
      </c>
      <c r="W123" s="112">
        <f t="shared" si="62"/>
        <v>0</v>
      </c>
      <c r="Y123" s="54"/>
      <c r="Z123" s="55"/>
      <c r="AA123" s="54">
        <v>0</v>
      </c>
      <c r="AB123" s="55">
        <v>0</v>
      </c>
      <c r="AC123" s="54">
        <v>437249.5</v>
      </c>
      <c r="AD123" s="55">
        <v>0</v>
      </c>
      <c r="AE123" s="54">
        <v>437249.5</v>
      </c>
      <c r="AF123" s="55">
        <v>0</v>
      </c>
    </row>
    <row r="124" spans="1:32" ht="16.5" customHeight="1" collapsed="1" x14ac:dyDescent="0.25">
      <c r="A124" s="172">
        <v>2</v>
      </c>
      <c r="B124" s="174" t="s">
        <v>5357</v>
      </c>
      <c r="C124" s="172" t="s">
        <v>5021</v>
      </c>
      <c r="D124" s="123" t="str">
        <f t="shared" si="65"/>
        <v xml:space="preserve">  Plantation Fruit</v>
      </c>
      <c r="E124" s="92">
        <f t="shared" si="46"/>
        <v>0</v>
      </c>
      <c r="F124" s="90" t="str">
        <f t="shared" si="47"/>
        <v/>
      </c>
      <c r="G124" s="91" t="str">
        <f t="shared" si="48"/>
        <v/>
      </c>
      <c r="H124" s="93">
        <f t="shared" si="49"/>
        <v>0</v>
      </c>
      <c r="I124" s="92">
        <f t="shared" si="50"/>
        <v>0</v>
      </c>
      <c r="J124" s="90" t="str">
        <f t="shared" si="51"/>
        <v/>
      </c>
      <c r="K124" s="91">
        <f t="shared" si="52"/>
        <v>0</v>
      </c>
      <c r="L124" s="93">
        <f t="shared" si="53"/>
        <v>0</v>
      </c>
      <c r="M124" s="92">
        <f t="shared" si="64"/>
        <v>0</v>
      </c>
      <c r="N124" s="109">
        <f t="shared" si="54"/>
        <v>0</v>
      </c>
      <c r="O124" s="73"/>
      <c r="P124" s="92">
        <f t="shared" si="55"/>
        <v>26009827.300000004</v>
      </c>
      <c r="Q124" s="90">
        <f t="shared" si="56"/>
        <v>2.2345224791455189E-3</v>
      </c>
      <c r="R124" s="93">
        <f t="shared" si="57"/>
        <v>1</v>
      </c>
      <c r="S124" s="92">
        <f t="shared" si="58"/>
        <v>39557867</v>
      </c>
      <c r="T124" s="90">
        <f t="shared" si="59"/>
        <v>4.6576111386577605E-3</v>
      </c>
      <c r="U124" s="93">
        <f t="shared" si="60"/>
        <v>1</v>
      </c>
      <c r="V124" s="108">
        <f t="shared" si="61"/>
        <v>56670212</v>
      </c>
      <c r="W124" s="112">
        <f t="shared" si="62"/>
        <v>86188681</v>
      </c>
      <c r="Y124" s="54">
        <v>0</v>
      </c>
      <c r="Z124" s="55">
        <v>0</v>
      </c>
      <c r="AA124" s="54">
        <v>32245.8</v>
      </c>
      <c r="AB124" s="55">
        <v>128467</v>
      </c>
      <c r="AC124" s="54">
        <v>26009827.300000004</v>
      </c>
      <c r="AD124" s="55">
        <v>39557867</v>
      </c>
      <c r="AE124" s="54">
        <v>26009827.300000004</v>
      </c>
      <c r="AF124" s="55">
        <v>39557867</v>
      </c>
    </row>
    <row r="125" spans="1:32" ht="16.5" hidden="1" customHeight="1" outlineLevel="1" x14ac:dyDescent="0.25">
      <c r="A125" s="172">
        <v>3</v>
      </c>
      <c r="B125" s="174" t="s">
        <v>5358</v>
      </c>
      <c r="C125" s="172" t="s">
        <v>1774</v>
      </c>
      <c r="D125" s="123" t="str">
        <f t="shared" si="65"/>
        <v xml:space="preserve">    Bananas</v>
      </c>
      <c r="E125" s="92">
        <f t="shared" si="46"/>
        <v>0</v>
      </c>
      <c r="F125" s="90" t="str">
        <f t="shared" si="47"/>
        <v/>
      </c>
      <c r="G125" s="91" t="str">
        <f t="shared" si="48"/>
        <v/>
      </c>
      <c r="H125" s="93">
        <f t="shared" si="49"/>
        <v>0</v>
      </c>
      <c r="I125" s="92">
        <f t="shared" si="50"/>
        <v>0</v>
      </c>
      <c r="J125" s="90" t="str">
        <f t="shared" si="51"/>
        <v/>
      </c>
      <c r="K125" s="91" t="str">
        <f t="shared" si="52"/>
        <v/>
      </c>
      <c r="L125" s="93">
        <f t="shared" si="53"/>
        <v>0</v>
      </c>
      <c r="M125" s="92">
        <f t="shared" si="64"/>
        <v>0</v>
      </c>
      <c r="N125" s="109">
        <f t="shared" si="54"/>
        <v>0</v>
      </c>
      <c r="O125" s="73"/>
      <c r="P125" s="92">
        <f t="shared" si="55"/>
        <v>18789893.800000004</v>
      </c>
      <c r="Q125" s="90">
        <f t="shared" si="56"/>
        <v>1.614252935730066E-3</v>
      </c>
      <c r="R125" s="93">
        <f t="shared" si="57"/>
        <v>1</v>
      </c>
      <c r="S125" s="92">
        <f t="shared" si="58"/>
        <v>34785700</v>
      </c>
      <c r="T125" s="90">
        <f t="shared" si="59"/>
        <v>4.0957280074278837E-3</v>
      </c>
      <c r="U125" s="93">
        <f t="shared" si="60"/>
        <v>1</v>
      </c>
      <c r="V125" s="108">
        <f t="shared" si="61"/>
        <v>40939421</v>
      </c>
      <c r="W125" s="112">
        <f t="shared" si="62"/>
        <v>75791083</v>
      </c>
      <c r="Y125" s="54"/>
      <c r="Z125" s="55"/>
      <c r="AA125" s="54">
        <v>0</v>
      </c>
      <c r="AB125" s="55">
        <v>0</v>
      </c>
      <c r="AC125" s="54">
        <v>18789893.800000004</v>
      </c>
      <c r="AD125" s="55">
        <v>34785700</v>
      </c>
      <c r="AE125" s="54">
        <v>18789893.800000004</v>
      </c>
      <c r="AF125" s="55">
        <v>34785700</v>
      </c>
    </row>
    <row r="126" spans="1:32" ht="16.5" hidden="1" customHeight="1" outlineLevel="1" x14ac:dyDescent="0.25">
      <c r="A126" s="172">
        <v>3</v>
      </c>
      <c r="B126" s="174" t="s">
        <v>5359</v>
      </c>
      <c r="C126" s="172" t="s">
        <v>1760</v>
      </c>
      <c r="D126" s="123" t="str">
        <f t="shared" si="65"/>
        <v xml:space="preserve">    Kiwi fruit</v>
      </c>
      <c r="E126" s="92">
        <f t="shared" si="46"/>
        <v>0</v>
      </c>
      <c r="F126" s="90" t="str">
        <f t="shared" si="47"/>
        <v/>
      </c>
      <c r="G126" s="91" t="str">
        <f t="shared" si="48"/>
        <v/>
      </c>
      <c r="H126" s="93">
        <f t="shared" si="49"/>
        <v>0</v>
      </c>
      <c r="I126" s="92">
        <f t="shared" si="50"/>
        <v>0</v>
      </c>
      <c r="J126" s="90" t="str">
        <f t="shared" si="51"/>
        <v/>
      </c>
      <c r="K126" s="91" t="str">
        <f t="shared" si="52"/>
        <v/>
      </c>
      <c r="L126" s="93">
        <f t="shared" si="53"/>
        <v>0</v>
      </c>
      <c r="M126" s="92">
        <f t="shared" si="64"/>
        <v>0</v>
      </c>
      <c r="N126" s="109">
        <f t="shared" si="54"/>
        <v>0</v>
      </c>
      <c r="O126" s="73"/>
      <c r="P126" s="92">
        <f t="shared" si="55"/>
        <v>475972.5</v>
      </c>
      <c r="Q126" s="90">
        <f t="shared" si="56"/>
        <v>4.0891130819045855E-5</v>
      </c>
      <c r="R126" s="93">
        <f t="shared" si="57"/>
        <v>1</v>
      </c>
      <c r="S126" s="92">
        <f t="shared" si="58"/>
        <v>862584</v>
      </c>
      <c r="T126" s="90">
        <f t="shared" si="59"/>
        <v>1.0156212028388602E-4</v>
      </c>
      <c r="U126" s="93">
        <f t="shared" si="60"/>
        <v>1</v>
      </c>
      <c r="V126" s="108">
        <f t="shared" si="61"/>
        <v>1037049</v>
      </c>
      <c r="W126" s="112">
        <f t="shared" si="62"/>
        <v>1879398</v>
      </c>
      <c r="Y126" s="54"/>
      <c r="Z126" s="55"/>
      <c r="AA126" s="54">
        <v>0</v>
      </c>
      <c r="AB126" s="55">
        <v>0</v>
      </c>
      <c r="AC126" s="54">
        <v>475972.5</v>
      </c>
      <c r="AD126" s="55">
        <v>862584</v>
      </c>
      <c r="AE126" s="54">
        <v>475972.5</v>
      </c>
      <c r="AF126" s="55">
        <v>862584</v>
      </c>
    </row>
    <row r="127" spans="1:32" ht="16.5" hidden="1" customHeight="1" outlineLevel="1" x14ac:dyDescent="0.25">
      <c r="A127" s="172">
        <v>3</v>
      </c>
      <c r="B127" s="174" t="s">
        <v>5360</v>
      </c>
      <c r="C127" s="172" t="s">
        <v>1761</v>
      </c>
      <c r="D127" s="123" t="str">
        <f t="shared" si="65"/>
        <v xml:space="preserve">    Papaws  / papaya</v>
      </c>
      <c r="E127" s="92">
        <f t="shared" si="46"/>
        <v>0</v>
      </c>
      <c r="F127" s="90" t="str">
        <f t="shared" si="47"/>
        <v/>
      </c>
      <c r="G127" s="91" t="str">
        <f t="shared" si="48"/>
        <v/>
      </c>
      <c r="H127" s="93">
        <f t="shared" si="49"/>
        <v>0</v>
      </c>
      <c r="I127" s="92">
        <f t="shared" si="50"/>
        <v>0</v>
      </c>
      <c r="J127" s="90" t="str">
        <f t="shared" si="51"/>
        <v/>
      </c>
      <c r="K127" s="91" t="str">
        <f t="shared" si="52"/>
        <v/>
      </c>
      <c r="L127" s="93">
        <f t="shared" si="53"/>
        <v>0</v>
      </c>
      <c r="M127" s="92">
        <f t="shared" si="64"/>
        <v>0</v>
      </c>
      <c r="N127" s="109">
        <f t="shared" si="54"/>
        <v>0</v>
      </c>
      <c r="O127" s="73"/>
      <c r="P127" s="92">
        <f t="shared" si="55"/>
        <v>316825.09999999998</v>
      </c>
      <c r="Q127" s="90">
        <f t="shared" si="56"/>
        <v>2.7218666227265829E-5</v>
      </c>
      <c r="R127" s="93">
        <f t="shared" si="57"/>
        <v>1</v>
      </c>
      <c r="S127" s="92">
        <f t="shared" si="58"/>
        <v>27290</v>
      </c>
      <c r="T127" s="90">
        <f t="shared" si="59"/>
        <v>3.2131714274172131E-6</v>
      </c>
      <c r="U127" s="93">
        <f t="shared" si="60"/>
        <v>1</v>
      </c>
      <c r="V127" s="108">
        <f t="shared" si="61"/>
        <v>690299</v>
      </c>
      <c r="W127" s="112">
        <f t="shared" si="62"/>
        <v>59459</v>
      </c>
      <c r="Y127" s="54"/>
      <c r="Z127" s="55"/>
      <c r="AA127" s="54">
        <v>0</v>
      </c>
      <c r="AB127" s="55">
        <v>0</v>
      </c>
      <c r="AC127" s="54">
        <v>316825.09999999998</v>
      </c>
      <c r="AD127" s="55">
        <v>27290</v>
      </c>
      <c r="AE127" s="54">
        <v>316825.09999999998</v>
      </c>
      <c r="AF127" s="55">
        <v>27290</v>
      </c>
    </row>
    <row r="128" spans="1:32" ht="16.5" hidden="1" customHeight="1" outlineLevel="1" x14ac:dyDescent="0.25">
      <c r="A128" s="172">
        <v>3</v>
      </c>
      <c r="B128" s="174" t="s">
        <v>5361</v>
      </c>
      <c r="C128" s="172" t="s">
        <v>5022</v>
      </c>
      <c r="D128" s="123" t="str">
        <f t="shared" si="65"/>
        <v xml:space="preserve">    Passionfruit</v>
      </c>
      <c r="E128" s="92">
        <f t="shared" si="46"/>
        <v>0</v>
      </c>
      <c r="F128" s="90" t="str">
        <f t="shared" si="47"/>
        <v/>
      </c>
      <c r="G128" s="91" t="str">
        <f t="shared" si="48"/>
        <v/>
      </c>
      <c r="H128" s="93">
        <f t="shared" si="49"/>
        <v>0</v>
      </c>
      <c r="I128" s="92">
        <f t="shared" si="50"/>
        <v>0</v>
      </c>
      <c r="J128" s="90" t="str">
        <f t="shared" si="51"/>
        <v/>
      </c>
      <c r="K128" s="91" t="str">
        <f t="shared" si="52"/>
        <v/>
      </c>
      <c r="L128" s="93" t="str">
        <f t="shared" si="53"/>
        <v/>
      </c>
      <c r="M128" s="92">
        <f t="shared" si="64"/>
        <v>0</v>
      </c>
      <c r="N128" s="109">
        <f t="shared" si="54"/>
        <v>0</v>
      </c>
      <c r="O128" s="73"/>
      <c r="P128" s="92">
        <f t="shared" si="55"/>
        <v>3663180.5</v>
      </c>
      <c r="Q128" s="90">
        <f t="shared" si="56"/>
        <v>3.1470640223810789E-4</v>
      </c>
      <c r="R128" s="93">
        <f t="shared" si="57"/>
        <v>1</v>
      </c>
      <c r="S128" s="92">
        <f t="shared" si="58"/>
        <v>0</v>
      </c>
      <c r="T128" s="90">
        <f t="shared" si="59"/>
        <v>0</v>
      </c>
      <c r="U128" s="93" t="str">
        <f t="shared" si="60"/>
        <v/>
      </c>
      <c r="V128" s="108">
        <f t="shared" si="61"/>
        <v>7981338</v>
      </c>
      <c r="W128" s="112">
        <f t="shared" si="62"/>
        <v>0</v>
      </c>
      <c r="Y128" s="54"/>
      <c r="Z128" s="55"/>
      <c r="AA128" s="54">
        <v>0</v>
      </c>
      <c r="AB128" s="55">
        <v>0</v>
      </c>
      <c r="AC128" s="54">
        <v>3663180.5</v>
      </c>
      <c r="AD128" s="55">
        <v>0</v>
      </c>
      <c r="AE128" s="54">
        <v>3663180.5</v>
      </c>
      <c r="AF128" s="55">
        <v>0</v>
      </c>
    </row>
    <row r="129" spans="1:32" ht="16.5" hidden="1" customHeight="1" outlineLevel="1" x14ac:dyDescent="0.25">
      <c r="A129" s="172">
        <v>3</v>
      </c>
      <c r="B129" s="174" t="s">
        <v>5362</v>
      </c>
      <c r="C129" s="172" t="s">
        <v>1762</v>
      </c>
      <c r="D129" s="123" t="str">
        <f t="shared" si="65"/>
        <v xml:space="preserve">    Pineapples</v>
      </c>
      <c r="E129" s="92">
        <f t="shared" si="46"/>
        <v>0</v>
      </c>
      <c r="F129" s="90" t="str">
        <f t="shared" si="47"/>
        <v/>
      </c>
      <c r="G129" s="91" t="str">
        <f t="shared" si="48"/>
        <v/>
      </c>
      <c r="H129" s="93">
        <f t="shared" si="49"/>
        <v>0</v>
      </c>
      <c r="I129" s="92">
        <f t="shared" si="50"/>
        <v>0</v>
      </c>
      <c r="J129" s="90" t="str">
        <f t="shared" si="51"/>
        <v/>
      </c>
      <c r="K129" s="91" t="str">
        <f t="shared" si="52"/>
        <v/>
      </c>
      <c r="L129" s="93" t="str">
        <f t="shared" si="53"/>
        <v/>
      </c>
      <c r="M129" s="92">
        <f t="shared" si="64"/>
        <v>0</v>
      </c>
      <c r="N129" s="109">
        <f t="shared" si="54"/>
        <v>0</v>
      </c>
      <c r="O129" s="73"/>
      <c r="P129" s="92">
        <f t="shared" si="55"/>
        <v>1868.3</v>
      </c>
      <c r="Q129" s="90">
        <f t="shared" si="56"/>
        <v>1.6050696145097327E-7</v>
      </c>
      <c r="R129" s="93">
        <f t="shared" si="57"/>
        <v>1</v>
      </c>
      <c r="S129" s="92">
        <f t="shared" si="58"/>
        <v>0</v>
      </c>
      <c r="T129" s="90">
        <f t="shared" si="59"/>
        <v>0</v>
      </c>
      <c r="U129" s="93" t="str">
        <f t="shared" si="60"/>
        <v/>
      </c>
      <c r="V129" s="108">
        <f t="shared" si="61"/>
        <v>4071</v>
      </c>
      <c r="W129" s="112">
        <f t="shared" si="62"/>
        <v>0</v>
      </c>
      <c r="Y129" s="54"/>
      <c r="Z129" s="55"/>
      <c r="AA129" s="54">
        <v>0</v>
      </c>
      <c r="AB129" s="55">
        <v>0</v>
      </c>
      <c r="AC129" s="54">
        <v>1868.3</v>
      </c>
      <c r="AD129" s="55">
        <v>0</v>
      </c>
      <c r="AE129" s="54">
        <v>1868.3</v>
      </c>
      <c r="AF129" s="55">
        <v>0</v>
      </c>
    </row>
    <row r="130" spans="1:32" ht="16.5" hidden="1" customHeight="1" outlineLevel="1" x14ac:dyDescent="0.25">
      <c r="A130" s="172">
        <v>3</v>
      </c>
      <c r="B130" s="174" t="s">
        <v>5363</v>
      </c>
      <c r="C130" s="172" t="s">
        <v>1763</v>
      </c>
      <c r="D130" s="123" t="str">
        <f t="shared" si="65"/>
        <v xml:space="preserve">    All other fruit</v>
      </c>
      <c r="E130" s="92">
        <f t="shared" si="46"/>
        <v>0</v>
      </c>
      <c r="F130" s="90" t="str">
        <f t="shared" si="47"/>
        <v/>
      </c>
      <c r="G130" s="91" t="str">
        <f t="shared" si="48"/>
        <v/>
      </c>
      <c r="H130" s="93">
        <f t="shared" si="49"/>
        <v>0</v>
      </c>
      <c r="I130" s="92">
        <f t="shared" si="50"/>
        <v>0</v>
      </c>
      <c r="J130" s="90" t="str">
        <f t="shared" si="51"/>
        <v/>
      </c>
      <c r="K130" s="91">
        <f t="shared" si="52"/>
        <v>0</v>
      </c>
      <c r="L130" s="93">
        <f t="shared" si="53"/>
        <v>0</v>
      </c>
      <c r="M130" s="92">
        <f t="shared" si="64"/>
        <v>0</v>
      </c>
      <c r="N130" s="109">
        <f t="shared" si="54"/>
        <v>0</v>
      </c>
      <c r="O130" s="73"/>
      <c r="P130" s="92">
        <f t="shared" si="55"/>
        <v>2762087.1</v>
      </c>
      <c r="Q130" s="90">
        <f t="shared" si="56"/>
        <v>2.3729283716958228E-4</v>
      </c>
      <c r="R130" s="93">
        <f t="shared" si="57"/>
        <v>1</v>
      </c>
      <c r="S130" s="92">
        <f t="shared" si="58"/>
        <v>3882293</v>
      </c>
      <c r="T130" s="90">
        <f t="shared" si="59"/>
        <v>4.5710783951857293E-4</v>
      </c>
      <c r="U130" s="93">
        <f t="shared" si="60"/>
        <v>1</v>
      </c>
      <c r="V130" s="108">
        <f t="shared" si="61"/>
        <v>6018035</v>
      </c>
      <c r="W130" s="112">
        <f t="shared" si="62"/>
        <v>8458740</v>
      </c>
      <c r="Y130" s="54"/>
      <c r="Z130" s="55"/>
      <c r="AA130" s="54">
        <v>32245.8</v>
      </c>
      <c r="AB130" s="55">
        <v>128467</v>
      </c>
      <c r="AC130" s="54">
        <v>2762087.1</v>
      </c>
      <c r="AD130" s="55">
        <v>3882293</v>
      </c>
      <c r="AE130" s="54">
        <v>2762087.1</v>
      </c>
      <c r="AF130" s="55">
        <v>3882293</v>
      </c>
    </row>
    <row r="131" spans="1:32" ht="16.5" customHeight="1" collapsed="1" x14ac:dyDescent="0.25">
      <c r="A131" s="172">
        <v>2</v>
      </c>
      <c r="B131" s="174" t="s">
        <v>5023</v>
      </c>
      <c r="C131" s="172" t="s">
        <v>5040</v>
      </c>
      <c r="D131" s="123" t="str">
        <f t="shared" si="65"/>
        <v xml:space="preserve">  Nuts</v>
      </c>
      <c r="E131" s="92">
        <f t="shared" si="46"/>
        <v>0</v>
      </c>
      <c r="F131" s="90" t="str">
        <f t="shared" si="47"/>
        <v/>
      </c>
      <c r="G131" s="91" t="str">
        <f t="shared" si="48"/>
        <v/>
      </c>
      <c r="H131" s="93">
        <f t="shared" si="49"/>
        <v>0</v>
      </c>
      <c r="I131" s="92">
        <f t="shared" si="50"/>
        <v>0</v>
      </c>
      <c r="J131" s="90" t="str">
        <f t="shared" si="51"/>
        <v/>
      </c>
      <c r="K131" s="91">
        <f t="shared" si="52"/>
        <v>0</v>
      </c>
      <c r="L131" s="93">
        <f t="shared" si="53"/>
        <v>0</v>
      </c>
      <c r="M131" s="92">
        <f t="shared" si="64"/>
        <v>0</v>
      </c>
      <c r="N131" s="109">
        <f t="shared" si="54"/>
        <v>0</v>
      </c>
      <c r="O131" s="73"/>
      <c r="P131" s="92">
        <f t="shared" si="55"/>
        <v>72870015.899999976</v>
      </c>
      <c r="Q131" s="90">
        <f t="shared" si="56"/>
        <v>6.2603140999802518E-3</v>
      </c>
      <c r="R131" s="93">
        <f t="shared" si="57"/>
        <v>1</v>
      </c>
      <c r="S131" s="92">
        <f t="shared" si="58"/>
        <v>84659686</v>
      </c>
      <c r="T131" s="90">
        <f t="shared" si="59"/>
        <v>9.9679766987655939E-3</v>
      </c>
      <c r="U131" s="93">
        <f t="shared" si="60"/>
        <v>1</v>
      </c>
      <c r="V131" s="108">
        <f t="shared" si="61"/>
        <v>158769191</v>
      </c>
      <c r="W131" s="112">
        <f t="shared" si="62"/>
        <v>184456524</v>
      </c>
      <c r="Y131" s="54">
        <v>0</v>
      </c>
      <c r="Z131" s="55">
        <v>0</v>
      </c>
      <c r="AA131" s="54">
        <v>5681898.7000000002</v>
      </c>
      <c r="AB131" s="55">
        <v>5314259</v>
      </c>
      <c r="AC131" s="54">
        <v>72870015.899999976</v>
      </c>
      <c r="AD131" s="55">
        <v>84659686</v>
      </c>
      <c r="AE131" s="54">
        <v>72870015.899999976</v>
      </c>
      <c r="AF131" s="55">
        <v>84659686</v>
      </c>
    </row>
    <row r="132" spans="1:32" ht="16.5" hidden="1" customHeight="1" outlineLevel="1" x14ac:dyDescent="0.25">
      <c r="A132" s="172">
        <v>3</v>
      </c>
      <c r="B132" s="174" t="s">
        <v>5364</v>
      </c>
      <c r="C132" s="172" t="s">
        <v>1766</v>
      </c>
      <c r="D132" s="123" t="str">
        <f t="shared" si="65"/>
        <v xml:space="preserve">    Almonds</v>
      </c>
      <c r="E132" s="92">
        <f t="shared" si="46"/>
        <v>0</v>
      </c>
      <c r="F132" s="90" t="str">
        <f t="shared" si="47"/>
        <v/>
      </c>
      <c r="G132" s="91" t="str">
        <f t="shared" si="48"/>
        <v/>
      </c>
      <c r="H132" s="93">
        <f t="shared" si="49"/>
        <v>0</v>
      </c>
      <c r="I132" s="92">
        <f t="shared" si="50"/>
        <v>0</v>
      </c>
      <c r="J132" s="90" t="str">
        <f t="shared" si="51"/>
        <v/>
      </c>
      <c r="K132" s="91">
        <f t="shared" si="52"/>
        <v>0</v>
      </c>
      <c r="L132" s="93">
        <f t="shared" si="53"/>
        <v>0</v>
      </c>
      <c r="M132" s="92">
        <f t="shared" si="64"/>
        <v>0</v>
      </c>
      <c r="N132" s="109">
        <f t="shared" si="54"/>
        <v>0</v>
      </c>
      <c r="O132" s="73"/>
      <c r="P132" s="92">
        <f t="shared" si="55"/>
        <v>9950516.3000000007</v>
      </c>
      <c r="Q132" s="90">
        <f t="shared" si="56"/>
        <v>8.5485582410821674E-4</v>
      </c>
      <c r="R132" s="93">
        <f t="shared" si="57"/>
        <v>1</v>
      </c>
      <c r="S132" s="92">
        <f t="shared" si="58"/>
        <v>6350834</v>
      </c>
      <c r="T132" s="90">
        <f t="shared" si="59"/>
        <v>7.4775809267386484E-4</v>
      </c>
      <c r="U132" s="93">
        <f t="shared" si="60"/>
        <v>1</v>
      </c>
      <c r="V132" s="108">
        <f t="shared" si="61"/>
        <v>21680185</v>
      </c>
      <c r="W132" s="112">
        <f t="shared" si="62"/>
        <v>13837197</v>
      </c>
      <c r="Y132" s="54"/>
      <c r="Z132" s="55"/>
      <c r="AA132" s="54">
        <v>2622672.2000000002</v>
      </c>
      <c r="AB132" s="55">
        <v>3753014</v>
      </c>
      <c r="AC132" s="54">
        <v>9950516.3000000007</v>
      </c>
      <c r="AD132" s="55">
        <v>6350834</v>
      </c>
      <c r="AE132" s="54">
        <v>9950516.3000000007</v>
      </c>
      <c r="AF132" s="55">
        <v>6350834</v>
      </c>
    </row>
    <row r="133" spans="1:32" ht="16.5" hidden="1" customHeight="1" outlineLevel="1" x14ac:dyDescent="0.25">
      <c r="A133" s="172">
        <v>3</v>
      </c>
      <c r="B133" s="174" t="s">
        <v>5365</v>
      </c>
      <c r="C133" s="172" t="s">
        <v>1767</v>
      </c>
      <c r="D133" s="123" t="str">
        <f t="shared" si="65"/>
        <v xml:space="preserve">    Macadamia nuts</v>
      </c>
      <c r="E133" s="92">
        <f t="shared" si="46"/>
        <v>0</v>
      </c>
      <c r="F133" s="90" t="str">
        <f t="shared" si="47"/>
        <v/>
      </c>
      <c r="G133" s="91" t="str">
        <f t="shared" si="48"/>
        <v/>
      </c>
      <c r="H133" s="93">
        <f t="shared" si="49"/>
        <v>0</v>
      </c>
      <c r="I133" s="92">
        <f t="shared" si="50"/>
        <v>0</v>
      </c>
      <c r="J133" s="90" t="str">
        <f t="shared" si="51"/>
        <v/>
      </c>
      <c r="K133" s="91" t="str">
        <f t="shared" si="52"/>
        <v/>
      </c>
      <c r="L133" s="93">
        <f t="shared" si="53"/>
        <v>0</v>
      </c>
      <c r="M133" s="92">
        <f t="shared" si="64"/>
        <v>0</v>
      </c>
      <c r="N133" s="109">
        <f t="shared" si="54"/>
        <v>0</v>
      </c>
      <c r="O133" s="73"/>
      <c r="P133" s="92">
        <f t="shared" si="55"/>
        <v>42347634.799999982</v>
      </c>
      <c r="Q133" s="90">
        <f t="shared" si="56"/>
        <v>3.638114963540915E-3</v>
      </c>
      <c r="R133" s="93">
        <f t="shared" si="57"/>
        <v>1</v>
      </c>
      <c r="S133" s="92">
        <f t="shared" si="58"/>
        <v>65803659</v>
      </c>
      <c r="T133" s="90">
        <f t="shared" si="59"/>
        <v>7.7478357243790964E-3</v>
      </c>
      <c r="U133" s="93">
        <f t="shared" si="60"/>
        <v>1</v>
      </c>
      <c r="V133" s="108">
        <f t="shared" si="61"/>
        <v>92267027</v>
      </c>
      <c r="W133" s="112">
        <f t="shared" si="62"/>
        <v>143373012</v>
      </c>
      <c r="Y133" s="54"/>
      <c r="Z133" s="55"/>
      <c r="AA133" s="54">
        <v>0</v>
      </c>
      <c r="AB133" s="55">
        <v>0</v>
      </c>
      <c r="AC133" s="54">
        <v>42347634.799999982</v>
      </c>
      <c r="AD133" s="55">
        <v>65803659</v>
      </c>
      <c r="AE133" s="54">
        <v>42347634.799999982</v>
      </c>
      <c r="AF133" s="55">
        <v>65803659</v>
      </c>
    </row>
    <row r="134" spans="1:32" ht="16.5" hidden="1" customHeight="1" outlineLevel="1" x14ac:dyDescent="0.25">
      <c r="A134" s="172">
        <v>3</v>
      </c>
      <c r="B134" s="174" t="s">
        <v>5366</v>
      </c>
      <c r="C134" s="172" t="s">
        <v>1109</v>
      </c>
      <c r="D134" s="123" t="str">
        <f t="shared" si="65"/>
        <v xml:space="preserve">    Pistachios</v>
      </c>
      <c r="E134" s="92">
        <f t="shared" si="46"/>
        <v>0</v>
      </c>
      <c r="F134" s="90" t="str">
        <f t="shared" si="47"/>
        <v/>
      </c>
      <c r="G134" s="91" t="str">
        <f t="shared" si="48"/>
        <v/>
      </c>
      <c r="H134" s="93">
        <f t="shared" si="49"/>
        <v>0</v>
      </c>
      <c r="I134" s="92">
        <f t="shared" si="50"/>
        <v>0</v>
      </c>
      <c r="J134" s="90" t="str">
        <f t="shared" si="51"/>
        <v/>
      </c>
      <c r="K134" s="91" t="str">
        <f t="shared" si="52"/>
        <v/>
      </c>
      <c r="L134" s="93" t="str">
        <f t="shared" si="53"/>
        <v/>
      </c>
      <c r="M134" s="92">
        <f t="shared" si="64"/>
        <v>0</v>
      </c>
      <c r="N134" s="109">
        <f t="shared" si="54"/>
        <v>0</v>
      </c>
      <c r="O134" s="73"/>
      <c r="P134" s="92">
        <f t="shared" si="55"/>
        <v>3222183.2</v>
      </c>
      <c r="Q134" s="90">
        <f t="shared" si="56"/>
        <v>2.7682001534570127E-4</v>
      </c>
      <c r="R134" s="93">
        <f t="shared" si="57"/>
        <v>1</v>
      </c>
      <c r="S134" s="92">
        <f t="shared" si="58"/>
        <v>0</v>
      </c>
      <c r="T134" s="90">
        <f t="shared" si="59"/>
        <v>0</v>
      </c>
      <c r="U134" s="93" t="str">
        <f t="shared" si="60"/>
        <v/>
      </c>
      <c r="V134" s="108">
        <f t="shared" si="61"/>
        <v>7020493</v>
      </c>
      <c r="W134" s="112">
        <f t="shared" si="62"/>
        <v>0</v>
      </c>
      <c r="Y134" s="54"/>
      <c r="Z134" s="55"/>
      <c r="AA134" s="54">
        <v>3019144.4</v>
      </c>
      <c r="AB134" s="55">
        <v>0</v>
      </c>
      <c r="AC134" s="54">
        <v>3222183.2</v>
      </c>
      <c r="AD134" s="55">
        <v>0</v>
      </c>
      <c r="AE134" s="54">
        <v>3222183.2</v>
      </c>
      <c r="AF134" s="55">
        <v>0</v>
      </c>
    </row>
    <row r="135" spans="1:32" ht="16.5" hidden="1" customHeight="1" outlineLevel="1" x14ac:dyDescent="0.25">
      <c r="A135" s="172">
        <v>3</v>
      </c>
      <c r="B135" s="174" t="s">
        <v>5367</v>
      </c>
      <c r="C135" s="172" t="s">
        <v>1110</v>
      </c>
      <c r="D135" s="123" t="str">
        <f t="shared" si="65"/>
        <v xml:space="preserve">    Walnuts</v>
      </c>
      <c r="E135" s="92">
        <f t="shared" si="46"/>
        <v>0</v>
      </c>
      <c r="F135" s="90" t="str">
        <f t="shared" si="47"/>
        <v/>
      </c>
      <c r="G135" s="91" t="str">
        <f t="shared" si="48"/>
        <v/>
      </c>
      <c r="H135" s="93">
        <f t="shared" si="49"/>
        <v>0</v>
      </c>
      <c r="I135" s="92">
        <f t="shared" si="50"/>
        <v>0</v>
      </c>
      <c r="J135" s="90" t="str">
        <f t="shared" si="51"/>
        <v/>
      </c>
      <c r="K135" s="91" t="str">
        <f t="shared" si="52"/>
        <v/>
      </c>
      <c r="L135" s="93" t="str">
        <f t="shared" si="53"/>
        <v/>
      </c>
      <c r="M135" s="92">
        <f t="shared" si="64"/>
        <v>0</v>
      </c>
      <c r="N135" s="109">
        <f t="shared" si="54"/>
        <v>0</v>
      </c>
      <c r="O135" s="73"/>
      <c r="P135" s="92">
        <f t="shared" si="55"/>
        <v>11260260.300000001</v>
      </c>
      <c r="Q135" s="90">
        <f t="shared" si="56"/>
        <v>9.6737684841836154E-4</v>
      </c>
      <c r="R135" s="93">
        <f t="shared" si="57"/>
        <v>1</v>
      </c>
      <c r="S135" s="92">
        <f t="shared" si="58"/>
        <v>0</v>
      </c>
      <c r="T135" s="90">
        <f t="shared" si="59"/>
        <v>0</v>
      </c>
      <c r="U135" s="93" t="str">
        <f t="shared" si="60"/>
        <v/>
      </c>
      <c r="V135" s="108">
        <f t="shared" si="61"/>
        <v>24533855</v>
      </c>
      <c r="W135" s="112">
        <f t="shared" si="62"/>
        <v>0</v>
      </c>
      <c r="Y135" s="54"/>
      <c r="Z135" s="55"/>
      <c r="AA135" s="54">
        <v>0</v>
      </c>
      <c r="AB135" s="55">
        <v>0</v>
      </c>
      <c r="AC135" s="54">
        <v>11260260.300000001</v>
      </c>
      <c r="AD135" s="55">
        <v>0</v>
      </c>
      <c r="AE135" s="54">
        <v>11260260.300000001</v>
      </c>
      <c r="AF135" s="55">
        <v>0</v>
      </c>
    </row>
    <row r="136" spans="1:32" ht="16.5" hidden="1" customHeight="1" outlineLevel="1" x14ac:dyDescent="0.25">
      <c r="A136" s="172">
        <v>3</v>
      </c>
      <c r="B136" s="174" t="s">
        <v>5368</v>
      </c>
      <c r="C136" s="172" t="s">
        <v>1768</v>
      </c>
      <c r="D136" s="123" t="str">
        <f t="shared" si="65"/>
        <v xml:space="preserve">    Pecans</v>
      </c>
      <c r="E136" s="92">
        <f t="shared" si="46"/>
        <v>0</v>
      </c>
      <c r="F136" s="90" t="str">
        <f t="shared" si="47"/>
        <v/>
      </c>
      <c r="G136" s="91" t="str">
        <f t="shared" si="48"/>
        <v/>
      </c>
      <c r="H136" s="93">
        <f t="shared" si="49"/>
        <v>0</v>
      </c>
      <c r="I136" s="92">
        <f t="shared" si="50"/>
        <v>0</v>
      </c>
      <c r="J136" s="90" t="str">
        <f t="shared" si="51"/>
        <v/>
      </c>
      <c r="K136" s="91" t="str">
        <f t="shared" si="52"/>
        <v/>
      </c>
      <c r="L136" s="93">
        <f t="shared" si="53"/>
        <v>0</v>
      </c>
      <c r="M136" s="92">
        <f t="shared" si="64"/>
        <v>0</v>
      </c>
      <c r="N136" s="109">
        <f t="shared" si="54"/>
        <v>0</v>
      </c>
      <c r="O136" s="73"/>
      <c r="P136" s="92">
        <f t="shared" si="55"/>
        <v>4745341.4000000004</v>
      </c>
      <c r="Q136" s="90">
        <f t="shared" si="56"/>
        <v>4.0767560304100388E-4</v>
      </c>
      <c r="R136" s="93">
        <f t="shared" si="57"/>
        <v>1</v>
      </c>
      <c r="S136" s="92">
        <f t="shared" si="58"/>
        <v>7987462</v>
      </c>
      <c r="T136" s="90">
        <f t="shared" si="59"/>
        <v>9.4045748171420846E-4</v>
      </c>
      <c r="U136" s="93">
        <f t="shared" si="60"/>
        <v>1</v>
      </c>
      <c r="V136" s="108">
        <f t="shared" si="61"/>
        <v>10339150</v>
      </c>
      <c r="W136" s="112">
        <f t="shared" si="62"/>
        <v>17403082</v>
      </c>
      <c r="Y136" s="54"/>
      <c r="Z136" s="55"/>
      <c r="AA136" s="54">
        <v>0</v>
      </c>
      <c r="AB136" s="55">
        <v>0</v>
      </c>
      <c r="AC136" s="54">
        <v>4745341.4000000004</v>
      </c>
      <c r="AD136" s="55">
        <v>7987462</v>
      </c>
      <c r="AE136" s="54">
        <v>4745341.4000000004</v>
      </c>
      <c r="AF136" s="55">
        <v>7987462</v>
      </c>
    </row>
    <row r="137" spans="1:32" ht="16.5" hidden="1" customHeight="1" outlineLevel="1" x14ac:dyDescent="0.25">
      <c r="A137" s="172">
        <v>3</v>
      </c>
      <c r="B137" s="174" t="s">
        <v>5369</v>
      </c>
      <c r="C137" s="172" t="s">
        <v>1769</v>
      </c>
      <c r="D137" s="123" t="str">
        <f t="shared" si="65"/>
        <v xml:space="preserve">    Other nuts</v>
      </c>
      <c r="E137" s="92">
        <f t="shared" si="46"/>
        <v>0</v>
      </c>
      <c r="F137" s="90" t="str">
        <f t="shared" si="47"/>
        <v/>
      </c>
      <c r="G137" s="91" t="str">
        <f t="shared" si="48"/>
        <v/>
      </c>
      <c r="H137" s="93">
        <f t="shared" si="49"/>
        <v>0</v>
      </c>
      <c r="I137" s="92">
        <f t="shared" si="50"/>
        <v>0</v>
      </c>
      <c r="J137" s="90" t="str">
        <f t="shared" si="51"/>
        <v/>
      </c>
      <c r="K137" s="91">
        <f t="shared" si="52"/>
        <v>0</v>
      </c>
      <c r="L137" s="93">
        <f t="shared" si="53"/>
        <v>0</v>
      </c>
      <c r="M137" s="92">
        <f t="shared" si="64"/>
        <v>0</v>
      </c>
      <c r="N137" s="109">
        <f t="shared" si="54"/>
        <v>0</v>
      </c>
      <c r="O137" s="73"/>
      <c r="P137" s="92">
        <f t="shared" si="55"/>
        <v>1344079.9</v>
      </c>
      <c r="Q137" s="90">
        <f t="shared" si="56"/>
        <v>1.1547084552605469E-4</v>
      </c>
      <c r="R137" s="93">
        <f t="shared" si="57"/>
        <v>1</v>
      </c>
      <c r="S137" s="92">
        <f t="shared" si="58"/>
        <v>4517731</v>
      </c>
      <c r="T137" s="90">
        <f t="shared" si="59"/>
        <v>5.3192539999842407E-4</v>
      </c>
      <c r="U137" s="93">
        <f t="shared" si="60"/>
        <v>1</v>
      </c>
      <c r="V137" s="108">
        <f t="shared" si="61"/>
        <v>2928481</v>
      </c>
      <c r="W137" s="112">
        <f t="shared" si="62"/>
        <v>9843232</v>
      </c>
      <c r="Y137" s="54"/>
      <c r="Z137" s="55"/>
      <c r="AA137" s="54">
        <v>40082.1</v>
      </c>
      <c r="AB137" s="55">
        <v>1561245</v>
      </c>
      <c r="AC137" s="54">
        <v>1344079.9</v>
      </c>
      <c r="AD137" s="55">
        <v>4517731</v>
      </c>
      <c r="AE137" s="54">
        <v>1344079.9</v>
      </c>
      <c r="AF137" s="55">
        <v>4517731</v>
      </c>
    </row>
    <row r="138" spans="1:32" ht="16.5" customHeight="1" collapsed="1" x14ac:dyDescent="0.25">
      <c r="A138" s="172">
        <v>2</v>
      </c>
      <c r="B138" s="174" t="s">
        <v>5024</v>
      </c>
      <c r="C138" s="172" t="s">
        <v>5041</v>
      </c>
      <c r="D138" s="123" t="str">
        <f t="shared" ref="D138:D151" si="66">REPT(" ",(A138-1)*2)&amp;C138</f>
        <v xml:space="preserve">  Wool</v>
      </c>
      <c r="E138" s="92">
        <f t="shared" si="46"/>
        <v>327761.40000000002</v>
      </c>
      <c r="F138" s="90">
        <f t="shared" si="47"/>
        <v>7.0665545601181295E-2</v>
      </c>
      <c r="G138" s="91">
        <f t="shared" si="48"/>
        <v>2.956276670798882E-3</v>
      </c>
      <c r="H138" s="93">
        <f t="shared" si="49"/>
        <v>3.8437221151287873E-4</v>
      </c>
      <c r="I138" s="92">
        <f t="shared" si="50"/>
        <v>167592</v>
      </c>
      <c r="J138" s="90">
        <f t="shared" si="51"/>
        <v>3.2963447181323546E-2</v>
      </c>
      <c r="K138" s="91">
        <f t="shared" si="52"/>
        <v>2.1319827756573189E-3</v>
      </c>
      <c r="L138" s="93">
        <f t="shared" si="53"/>
        <v>2.4235690826492979E-4</v>
      </c>
      <c r="M138" s="92">
        <f t="shared" si="64"/>
        <v>714127</v>
      </c>
      <c r="N138" s="109">
        <f t="shared" si="54"/>
        <v>365149</v>
      </c>
      <c r="O138" s="73"/>
      <c r="P138" s="92">
        <f t="shared" si="55"/>
        <v>852718771.49999976</v>
      </c>
      <c r="Q138" s="90">
        <f t="shared" si="56"/>
        <v>7.3257666855254366E-2</v>
      </c>
      <c r="R138" s="93">
        <f t="shared" si="57"/>
        <v>1</v>
      </c>
      <c r="S138" s="92">
        <f t="shared" si="58"/>
        <v>691509069</v>
      </c>
      <c r="T138" s="90">
        <f t="shared" si="59"/>
        <v>8.1419464357298577E-2</v>
      </c>
      <c r="U138" s="93">
        <f t="shared" si="60"/>
        <v>1</v>
      </c>
      <c r="V138" s="108">
        <f t="shared" si="61"/>
        <v>1857903659</v>
      </c>
      <c r="W138" s="112">
        <f t="shared" si="62"/>
        <v>1506659960</v>
      </c>
      <c r="Y138" s="54">
        <v>327761.40000000002</v>
      </c>
      <c r="Z138" s="55">
        <v>167592</v>
      </c>
      <c r="AA138" s="54">
        <v>110869663.60000001</v>
      </c>
      <c r="AB138" s="55">
        <v>78608515</v>
      </c>
      <c r="AC138" s="54">
        <v>852718771.49999976</v>
      </c>
      <c r="AD138" s="55">
        <v>691509069</v>
      </c>
      <c r="AE138" s="54">
        <v>852718771.49999976</v>
      </c>
      <c r="AF138" s="55">
        <v>691509069</v>
      </c>
    </row>
    <row r="139" spans="1:32" ht="16.5" hidden="1" customHeight="1" outlineLevel="1" x14ac:dyDescent="0.25">
      <c r="A139" s="172">
        <v>3</v>
      </c>
      <c r="B139" s="174" t="s">
        <v>5370</v>
      </c>
      <c r="C139" s="172" t="s">
        <v>1770</v>
      </c>
      <c r="D139" s="123" t="str">
        <f t="shared" si="66"/>
        <v xml:space="preserve">    Wool - Other</v>
      </c>
      <c r="E139" s="92">
        <f t="shared" si="46"/>
        <v>0</v>
      </c>
      <c r="F139" s="90" t="str">
        <f t="shared" si="47"/>
        <v/>
      </c>
      <c r="G139" s="91" t="str">
        <f t="shared" si="48"/>
        <v/>
      </c>
      <c r="H139" s="93" t="str">
        <f t="shared" si="49"/>
        <v/>
      </c>
      <c r="I139" s="92">
        <f t="shared" si="50"/>
        <v>160786</v>
      </c>
      <c r="J139" s="90">
        <f t="shared" si="51"/>
        <v>3.162478410960122E-2</v>
      </c>
      <c r="K139" s="91">
        <f t="shared" si="52"/>
        <v>2.1284513915016058E-3</v>
      </c>
      <c r="L139" s="93">
        <f t="shared" si="53"/>
        <v>2.4129610184276065E-4</v>
      </c>
      <c r="M139" s="92">
        <f t="shared" si="64"/>
        <v>0</v>
      </c>
      <c r="N139" s="109">
        <f t="shared" si="54"/>
        <v>350321</v>
      </c>
      <c r="O139" s="73"/>
      <c r="P139" s="92">
        <f t="shared" si="55"/>
        <v>0</v>
      </c>
      <c r="Q139" s="90">
        <f t="shared" si="56"/>
        <v>0</v>
      </c>
      <c r="R139" s="93" t="str">
        <f t="shared" si="57"/>
        <v/>
      </c>
      <c r="S139" s="92">
        <f t="shared" si="58"/>
        <v>666343131</v>
      </c>
      <c r="T139" s="90">
        <f t="shared" si="59"/>
        <v>7.8456383634478752E-2</v>
      </c>
      <c r="U139" s="93">
        <f t="shared" si="60"/>
        <v>1</v>
      </c>
      <c r="V139" s="108">
        <f t="shared" si="61"/>
        <v>0</v>
      </c>
      <c r="W139" s="112">
        <f t="shared" si="62"/>
        <v>1451828414</v>
      </c>
      <c r="Y139" s="54">
        <v>0</v>
      </c>
      <c r="Z139" s="55">
        <v>160786</v>
      </c>
      <c r="AA139" s="54">
        <v>0</v>
      </c>
      <c r="AB139" s="55">
        <v>75541307</v>
      </c>
      <c r="AC139" s="54">
        <v>0</v>
      </c>
      <c r="AD139" s="55">
        <v>666343131</v>
      </c>
      <c r="AE139" s="54">
        <v>0</v>
      </c>
      <c r="AF139" s="55">
        <v>666343131</v>
      </c>
    </row>
    <row r="140" spans="1:32" ht="16.5" hidden="1" customHeight="1" outlineLevel="1" x14ac:dyDescent="0.25">
      <c r="A140" s="172">
        <v>3</v>
      </c>
      <c r="B140" s="174" t="s">
        <v>5371</v>
      </c>
      <c r="C140" s="172" t="s">
        <v>1771</v>
      </c>
      <c r="D140" s="123" t="str">
        <f t="shared" si="66"/>
        <v xml:space="preserve">    Wool - Shorn</v>
      </c>
      <c r="E140" s="92">
        <f t="shared" si="46"/>
        <v>327761.40000000002</v>
      </c>
      <c r="F140" s="90">
        <f t="shared" si="47"/>
        <v>7.0665545601181295E-2</v>
      </c>
      <c r="G140" s="91">
        <f t="shared" si="48"/>
        <v>2.956276670798882E-3</v>
      </c>
      <c r="H140" s="93">
        <f t="shared" si="49"/>
        <v>3.8437221151287873E-4</v>
      </c>
      <c r="I140" s="92">
        <f t="shared" si="50"/>
        <v>6806</v>
      </c>
      <c r="J140" s="90">
        <f t="shared" si="51"/>
        <v>1.3386630717223259E-3</v>
      </c>
      <c r="K140" s="91">
        <f t="shared" si="52"/>
        <v>2.2189561320914656E-3</v>
      </c>
      <c r="L140" s="93">
        <f t="shared" si="53"/>
        <v>2.7044491645811095E-4</v>
      </c>
      <c r="M140" s="92">
        <f t="shared" si="64"/>
        <v>714127</v>
      </c>
      <c r="N140" s="109">
        <f t="shared" si="54"/>
        <v>14829</v>
      </c>
      <c r="O140" s="73"/>
      <c r="P140" s="92">
        <f t="shared" si="55"/>
        <v>852718771.49999976</v>
      </c>
      <c r="Q140" s="90">
        <f t="shared" si="56"/>
        <v>7.3257666855254366E-2</v>
      </c>
      <c r="R140" s="93">
        <f t="shared" si="57"/>
        <v>1</v>
      </c>
      <c r="S140" s="92">
        <f t="shared" si="58"/>
        <v>25165938</v>
      </c>
      <c r="T140" s="90">
        <f t="shared" si="59"/>
        <v>2.9630807228198273E-3</v>
      </c>
      <c r="U140" s="93">
        <f t="shared" si="60"/>
        <v>1</v>
      </c>
      <c r="V140" s="108">
        <f t="shared" si="61"/>
        <v>1857903659</v>
      </c>
      <c r="W140" s="112">
        <f t="shared" si="62"/>
        <v>54831546</v>
      </c>
      <c r="Y140" s="54">
        <v>327761.40000000002</v>
      </c>
      <c r="Z140" s="55">
        <v>6806</v>
      </c>
      <c r="AA140" s="54">
        <v>110869663.60000001</v>
      </c>
      <c r="AB140" s="55">
        <v>3067208</v>
      </c>
      <c r="AC140" s="54">
        <v>852718771.49999976</v>
      </c>
      <c r="AD140" s="55">
        <v>25165938</v>
      </c>
      <c r="AE140" s="54">
        <v>852718771.49999976</v>
      </c>
      <c r="AF140" s="55">
        <v>25165938</v>
      </c>
    </row>
    <row r="141" spans="1:32" ht="16.5" customHeight="1" collapsed="1" x14ac:dyDescent="0.25">
      <c r="A141" s="172">
        <v>2</v>
      </c>
      <c r="B141" s="174" t="s">
        <v>5025</v>
      </c>
      <c r="C141" s="172" t="s">
        <v>5042</v>
      </c>
      <c r="D141" s="123" t="str">
        <f t="shared" si="66"/>
        <v xml:space="preserve">  Milk</v>
      </c>
      <c r="E141" s="92">
        <f t="shared" ref="E141:E146" si="67">+Y141</f>
        <v>715444.6</v>
      </c>
      <c r="F141" s="90">
        <f t="shared" ref="F141:F146" si="68">IF(E141&gt;0,(E141/$E$153),"")</f>
        <v>0.15425026560912575</v>
      </c>
      <c r="G141" s="91">
        <f t="shared" ref="G141:G146" si="69">IF(OR(AA141=0,E141=0),"",($E141/AA141))</f>
        <v>6.7053547263877314E-3</v>
      </c>
      <c r="H141" s="93">
        <f t="shared" ref="H141:H146" si="70">IF(AC141=0,"",($E141/AC141))</f>
        <v>1.4175963041931094E-3</v>
      </c>
      <c r="I141" s="92">
        <f t="shared" ref="I141:I146" si="71">+Z141</f>
        <v>423822</v>
      </c>
      <c r="J141" s="90">
        <f t="shared" ref="J141:J146" si="72">IF(I141&gt;0,(I141/$I$153),"")</f>
        <v>8.3360984481854195E-2</v>
      </c>
      <c r="K141" s="91">
        <f t="shared" ref="K141:K146" si="73">IF(AB141=0,"",($I141/AB141))</f>
        <v>4.2104787136329966E-3</v>
      </c>
      <c r="L141" s="93">
        <f t="shared" ref="L141:L146" si="74">IF(AD141=0,"",($I141/AD141))</f>
        <v>1.0312630183962541E-3</v>
      </c>
      <c r="M141" s="92">
        <f t="shared" si="64"/>
        <v>1558811</v>
      </c>
      <c r="N141" s="109">
        <f t="shared" ref="N141:N146" si="75">ROUND(I141*N$10,0)</f>
        <v>923423</v>
      </c>
      <c r="O141" s="73"/>
      <c r="P141" s="92">
        <f t="shared" ref="P141:P146" si="76">+AC141</f>
        <v>504688533.60000002</v>
      </c>
      <c r="Q141" s="90">
        <f t="shared" ref="Q141:Q146" si="77">IF(P141&gt;0,(P141/$P$153),0)</f>
        <v>4.335814537669723E-2</v>
      </c>
      <c r="R141" s="93">
        <f t="shared" ref="R141:R146" si="78">IF(AE141=0,"",+P141/AE141)</f>
        <v>1</v>
      </c>
      <c r="S141" s="92">
        <f t="shared" ref="S141:S146" si="79">+AD141</f>
        <v>410973721</v>
      </c>
      <c r="T141" s="90">
        <f t="shared" ref="T141:T146" si="80">IF(S141&gt;0,(S141/$S$153),0)</f>
        <v>4.8388751107971181E-2</v>
      </c>
      <c r="U141" s="93">
        <f t="shared" ref="U141:U146" si="81">IF(AF141=0,"",+S141/AF141)</f>
        <v>1</v>
      </c>
      <c r="V141" s="108">
        <f t="shared" ref="V141:V146" si="82">ROUND(P141*V$10,0)</f>
        <v>1099615377</v>
      </c>
      <c r="W141" s="112">
        <f t="shared" ref="W141:W146" si="83">ROUND(S141*W$10,0)</f>
        <v>895429543</v>
      </c>
      <c r="Y141" s="54">
        <v>715444.6</v>
      </c>
      <c r="Z141" s="55">
        <v>423822</v>
      </c>
      <c r="AA141" s="54">
        <v>106697502.10000001</v>
      </c>
      <c r="AB141" s="55">
        <v>100658863</v>
      </c>
      <c r="AC141" s="54">
        <v>504688533.60000002</v>
      </c>
      <c r="AD141" s="55">
        <v>410973721</v>
      </c>
      <c r="AE141" s="54">
        <v>504688533.60000002</v>
      </c>
      <c r="AF141" s="55">
        <v>410973721</v>
      </c>
    </row>
    <row r="142" spans="1:32" ht="16.5" hidden="1" customHeight="1" outlineLevel="1" x14ac:dyDescent="0.25">
      <c r="A142" s="172">
        <v>3</v>
      </c>
      <c r="B142" s="174" t="s">
        <v>5372</v>
      </c>
      <c r="C142" s="172" t="s">
        <v>5042</v>
      </c>
      <c r="D142" s="123" t="str">
        <f t="shared" si="66"/>
        <v xml:space="preserve">    Milk</v>
      </c>
      <c r="E142" s="92">
        <f t="shared" si="67"/>
        <v>715444.6</v>
      </c>
      <c r="F142" s="90">
        <f t="shared" si="68"/>
        <v>0.15425026560912575</v>
      </c>
      <c r="G142" s="91">
        <f t="shared" si="69"/>
        <v>6.7053547263877314E-3</v>
      </c>
      <c r="H142" s="93">
        <f t="shared" si="70"/>
        <v>1.4175963041931094E-3</v>
      </c>
      <c r="I142" s="92">
        <f t="shared" si="71"/>
        <v>423822</v>
      </c>
      <c r="J142" s="90">
        <f t="shared" si="72"/>
        <v>8.3360984481854195E-2</v>
      </c>
      <c r="K142" s="91">
        <f t="shared" si="73"/>
        <v>4.2104787136329966E-3</v>
      </c>
      <c r="L142" s="93">
        <f t="shared" si="74"/>
        <v>1.0312630183962541E-3</v>
      </c>
      <c r="M142" s="92">
        <f t="shared" si="64"/>
        <v>1558811</v>
      </c>
      <c r="N142" s="109">
        <f t="shared" si="75"/>
        <v>923423</v>
      </c>
      <c r="O142" s="73"/>
      <c r="P142" s="92">
        <f t="shared" si="76"/>
        <v>504688533.60000002</v>
      </c>
      <c r="Q142" s="90">
        <f t="shared" si="77"/>
        <v>4.335814537669723E-2</v>
      </c>
      <c r="R142" s="93">
        <f t="shared" si="78"/>
        <v>1</v>
      </c>
      <c r="S142" s="92">
        <f t="shared" si="79"/>
        <v>410973721</v>
      </c>
      <c r="T142" s="90">
        <f t="shared" si="80"/>
        <v>4.8388751107971181E-2</v>
      </c>
      <c r="U142" s="93">
        <f t="shared" si="81"/>
        <v>1</v>
      </c>
      <c r="V142" s="108">
        <f t="shared" si="82"/>
        <v>1099615377</v>
      </c>
      <c r="W142" s="112">
        <f t="shared" si="83"/>
        <v>895429543</v>
      </c>
      <c r="Y142" s="54">
        <v>715444.6</v>
      </c>
      <c r="Z142" s="55">
        <v>423822</v>
      </c>
      <c r="AA142" s="54">
        <v>106697502.10000001</v>
      </c>
      <c r="AB142" s="55">
        <v>100658863</v>
      </c>
      <c r="AC142" s="54">
        <v>504688533.60000002</v>
      </c>
      <c r="AD142" s="55">
        <v>410973721</v>
      </c>
      <c r="AE142" s="54">
        <v>504688533.60000002</v>
      </c>
      <c r="AF142" s="55">
        <v>410973721</v>
      </c>
    </row>
    <row r="143" spans="1:32" ht="16.5" customHeight="1" collapsed="1" x14ac:dyDescent="0.25">
      <c r="A143" s="172">
        <v>2</v>
      </c>
      <c r="B143" s="174" t="s">
        <v>5373</v>
      </c>
      <c r="C143" s="172" t="s">
        <v>5043</v>
      </c>
      <c r="D143" s="123" t="str">
        <f t="shared" si="66"/>
        <v xml:space="preserve">  Eggs</v>
      </c>
      <c r="E143" s="92">
        <f t="shared" si="67"/>
        <v>828.6</v>
      </c>
      <c r="F143" s="90">
        <f t="shared" si="68"/>
        <v>1.7864663467125421E-4</v>
      </c>
      <c r="G143" s="91">
        <f t="shared" si="69"/>
        <v>1.3520709987722035E-4</v>
      </c>
      <c r="H143" s="93">
        <f t="shared" si="70"/>
        <v>4.2748404284639647E-6</v>
      </c>
      <c r="I143" s="92">
        <f t="shared" si="71"/>
        <v>0</v>
      </c>
      <c r="J143" s="90" t="str">
        <f t="shared" si="72"/>
        <v/>
      </c>
      <c r="K143" s="91">
        <f t="shared" si="73"/>
        <v>0</v>
      </c>
      <c r="L143" s="93">
        <f t="shared" si="74"/>
        <v>0</v>
      </c>
      <c r="M143" s="92">
        <f t="shared" si="64"/>
        <v>1805</v>
      </c>
      <c r="N143" s="109">
        <f t="shared" si="75"/>
        <v>0</v>
      </c>
      <c r="O143" s="73"/>
      <c r="P143" s="92">
        <f t="shared" si="76"/>
        <v>193831796.5</v>
      </c>
      <c r="Q143" s="90">
        <f t="shared" si="77"/>
        <v>1.6652225386072042E-2</v>
      </c>
      <c r="R143" s="93">
        <f t="shared" si="78"/>
        <v>1</v>
      </c>
      <c r="S143" s="92">
        <f t="shared" si="79"/>
        <v>108467581</v>
      </c>
      <c r="T143" s="90">
        <f t="shared" si="80"/>
        <v>1.2771159108474248E-2</v>
      </c>
      <c r="U143" s="93">
        <f t="shared" si="81"/>
        <v>1</v>
      </c>
      <c r="V143" s="108">
        <f t="shared" si="82"/>
        <v>422320718</v>
      </c>
      <c r="W143" s="112">
        <f t="shared" si="83"/>
        <v>236329165</v>
      </c>
      <c r="Y143" s="54">
        <v>828.6</v>
      </c>
      <c r="Z143" s="55">
        <v>0</v>
      </c>
      <c r="AA143" s="54">
        <v>6128376.3999999994</v>
      </c>
      <c r="AB143" s="55">
        <v>3179655</v>
      </c>
      <c r="AC143" s="54">
        <v>193831796.5</v>
      </c>
      <c r="AD143" s="55">
        <v>108467581</v>
      </c>
      <c r="AE143" s="54">
        <v>193831796.5</v>
      </c>
      <c r="AF143" s="55">
        <v>108467581</v>
      </c>
    </row>
    <row r="144" spans="1:32" ht="16.5" hidden="1" customHeight="1" outlineLevel="1" x14ac:dyDescent="0.25">
      <c r="A144" s="172">
        <v>3</v>
      </c>
      <c r="B144" s="174" t="s">
        <v>5374</v>
      </c>
      <c r="C144" s="172" t="s">
        <v>1772</v>
      </c>
      <c r="D144" s="123" t="str">
        <f t="shared" si="66"/>
        <v xml:space="preserve">    Eggs produced for human consumption</v>
      </c>
      <c r="E144" s="92">
        <f t="shared" si="67"/>
        <v>828.6</v>
      </c>
      <c r="F144" s="90">
        <f t="shared" si="68"/>
        <v>1.7864663467125421E-4</v>
      </c>
      <c r="G144" s="91">
        <f t="shared" si="69"/>
        <v>1.3520709987722035E-4</v>
      </c>
      <c r="H144" s="93">
        <f t="shared" si="70"/>
        <v>4.2748404284639647E-6</v>
      </c>
      <c r="I144" s="92">
        <f t="shared" si="71"/>
        <v>0</v>
      </c>
      <c r="J144" s="90" t="str">
        <f t="shared" si="72"/>
        <v/>
      </c>
      <c r="K144" s="91">
        <f t="shared" si="73"/>
        <v>0</v>
      </c>
      <c r="L144" s="93">
        <f t="shared" si="74"/>
        <v>0</v>
      </c>
      <c r="M144" s="92">
        <f t="shared" si="64"/>
        <v>1805</v>
      </c>
      <c r="N144" s="109">
        <f t="shared" si="75"/>
        <v>0</v>
      </c>
      <c r="O144" s="73"/>
      <c r="P144" s="92">
        <f t="shared" si="76"/>
        <v>193831796.5</v>
      </c>
      <c r="Q144" s="90">
        <f t="shared" si="77"/>
        <v>1.6652225386072042E-2</v>
      </c>
      <c r="R144" s="93">
        <f t="shared" si="78"/>
        <v>1</v>
      </c>
      <c r="S144" s="92">
        <f t="shared" si="79"/>
        <v>108467581</v>
      </c>
      <c r="T144" s="90">
        <f t="shared" si="80"/>
        <v>1.2771159108474248E-2</v>
      </c>
      <c r="U144" s="93">
        <f t="shared" si="81"/>
        <v>1</v>
      </c>
      <c r="V144" s="108">
        <f t="shared" si="82"/>
        <v>422320718</v>
      </c>
      <c r="W144" s="112">
        <f t="shared" si="83"/>
        <v>236329165</v>
      </c>
      <c r="Y144" s="54">
        <v>828.6</v>
      </c>
      <c r="Z144" s="55">
        <v>0</v>
      </c>
      <c r="AA144" s="54">
        <v>6128376.3999999994</v>
      </c>
      <c r="AB144" s="55">
        <v>3179655</v>
      </c>
      <c r="AC144" s="54">
        <v>193831796.5</v>
      </c>
      <c r="AD144" s="55">
        <v>108467581</v>
      </c>
      <c r="AE144" s="54">
        <v>193831796.5</v>
      </c>
      <c r="AF144" s="55">
        <v>108467581</v>
      </c>
    </row>
    <row r="145" spans="1:32" ht="16.5" customHeight="1" collapsed="1" x14ac:dyDescent="0.25">
      <c r="A145" s="172">
        <v>2</v>
      </c>
      <c r="B145" s="174" t="s">
        <v>5375</v>
      </c>
      <c r="C145" s="172" t="s">
        <v>879</v>
      </c>
      <c r="D145" s="123" t="str">
        <f t="shared" si="66"/>
        <v xml:space="preserve">  Honey</v>
      </c>
      <c r="E145" s="92">
        <f t="shared" si="67"/>
        <v>0</v>
      </c>
      <c r="F145" s="90" t="str">
        <f t="shared" si="68"/>
        <v/>
      </c>
      <c r="G145" s="91" t="str">
        <f t="shared" si="69"/>
        <v/>
      </c>
      <c r="H145" s="93" t="str">
        <f t="shared" si="70"/>
        <v/>
      </c>
      <c r="I145" s="92">
        <f t="shared" si="71"/>
        <v>121869</v>
      </c>
      <c r="J145" s="90">
        <f t="shared" si="72"/>
        <v>2.3970251232402019E-2</v>
      </c>
      <c r="K145" s="91">
        <f t="shared" si="73"/>
        <v>0.23062206208509639</v>
      </c>
      <c r="L145" s="93">
        <f t="shared" si="74"/>
        <v>4.2809485932084005E-3</v>
      </c>
      <c r="M145" s="92">
        <f t="shared" si="64"/>
        <v>0</v>
      </c>
      <c r="N145" s="109">
        <f t="shared" si="75"/>
        <v>265528</v>
      </c>
      <c r="O145" s="73"/>
      <c r="P145" s="92">
        <f t="shared" si="76"/>
        <v>0</v>
      </c>
      <c r="Q145" s="90">
        <f t="shared" si="77"/>
        <v>0</v>
      </c>
      <c r="R145" s="93" t="str">
        <f t="shared" si="78"/>
        <v/>
      </c>
      <c r="S145" s="92">
        <f t="shared" si="79"/>
        <v>28467756</v>
      </c>
      <c r="T145" s="90">
        <f t="shared" si="80"/>
        <v>3.3518424397905805E-3</v>
      </c>
      <c r="U145" s="93">
        <f t="shared" si="81"/>
        <v>1</v>
      </c>
      <c r="V145" s="108">
        <f t="shared" si="82"/>
        <v>0</v>
      </c>
      <c r="W145" s="112">
        <f t="shared" si="83"/>
        <v>62025547</v>
      </c>
      <c r="Y145" s="54">
        <v>0</v>
      </c>
      <c r="Z145" s="55">
        <v>121869</v>
      </c>
      <c r="AA145" s="54">
        <v>0</v>
      </c>
      <c r="AB145" s="55">
        <v>528436</v>
      </c>
      <c r="AC145" s="54">
        <v>0</v>
      </c>
      <c r="AD145" s="55">
        <v>28467756</v>
      </c>
      <c r="AE145" s="54">
        <v>0</v>
      </c>
      <c r="AF145" s="55">
        <v>28467756</v>
      </c>
    </row>
    <row r="146" spans="1:32" ht="16.5" hidden="1" customHeight="1" outlineLevel="1" x14ac:dyDescent="0.25">
      <c r="A146" s="172">
        <v>3</v>
      </c>
      <c r="B146" s="174" t="s">
        <v>5376</v>
      </c>
      <c r="C146" s="172" t="s">
        <v>880</v>
      </c>
      <c r="D146" s="123" t="str">
        <f t="shared" si="66"/>
        <v xml:space="preserve">    Bee Hives</v>
      </c>
      <c r="E146" s="92">
        <f t="shared" si="67"/>
        <v>0</v>
      </c>
      <c r="F146" s="90" t="str">
        <f t="shared" si="68"/>
        <v/>
      </c>
      <c r="G146" s="91" t="str">
        <f t="shared" si="69"/>
        <v/>
      </c>
      <c r="H146" s="93" t="str">
        <f t="shared" si="70"/>
        <v/>
      </c>
      <c r="I146" s="92">
        <f t="shared" si="71"/>
        <v>121869</v>
      </c>
      <c r="J146" s="90">
        <f t="shared" si="72"/>
        <v>2.3970251232402019E-2</v>
      </c>
      <c r="K146" s="91">
        <f t="shared" si="73"/>
        <v>0.23062206208509639</v>
      </c>
      <c r="L146" s="93">
        <f t="shared" si="74"/>
        <v>4.2809485932084005E-3</v>
      </c>
      <c r="M146" s="92">
        <f t="shared" si="64"/>
        <v>0</v>
      </c>
      <c r="N146" s="109">
        <f t="shared" si="75"/>
        <v>265528</v>
      </c>
      <c r="O146" s="73"/>
      <c r="P146" s="92">
        <f t="shared" si="76"/>
        <v>0</v>
      </c>
      <c r="Q146" s="90">
        <f t="shared" si="77"/>
        <v>0</v>
      </c>
      <c r="R146" s="93" t="str">
        <f t="shared" si="78"/>
        <v/>
      </c>
      <c r="S146" s="92">
        <f t="shared" si="79"/>
        <v>28467756</v>
      </c>
      <c r="T146" s="90">
        <f t="shared" si="80"/>
        <v>3.3518424397905805E-3</v>
      </c>
      <c r="U146" s="93">
        <f t="shared" si="81"/>
        <v>1</v>
      </c>
      <c r="V146" s="108">
        <f t="shared" si="82"/>
        <v>0</v>
      </c>
      <c r="W146" s="112">
        <f t="shared" si="83"/>
        <v>62025547</v>
      </c>
      <c r="Y146" s="54">
        <v>0</v>
      </c>
      <c r="Z146" s="55">
        <v>121869</v>
      </c>
      <c r="AA146" s="54">
        <v>0</v>
      </c>
      <c r="AB146" s="55">
        <v>528436</v>
      </c>
      <c r="AC146" s="54">
        <v>0</v>
      </c>
      <c r="AD146" s="55">
        <v>28467756</v>
      </c>
      <c r="AE146" s="54">
        <v>0</v>
      </c>
      <c r="AF146" s="55">
        <v>28467756</v>
      </c>
    </row>
    <row r="147" spans="1:32" ht="16.5" customHeight="1" x14ac:dyDescent="0.25">
      <c r="A147" s="172">
        <v>2</v>
      </c>
      <c r="B147" s="174" t="s">
        <v>5377</v>
      </c>
      <c r="C147" s="172" t="s">
        <v>1784</v>
      </c>
      <c r="D147" s="123" t="str">
        <f t="shared" si="66"/>
        <v xml:space="preserve">  Meat</v>
      </c>
      <c r="E147" s="92">
        <f t="shared" ref="E147:E153" si="84">+Y147</f>
        <v>2012320</v>
      </c>
      <c r="F147" s="90">
        <f t="shared" ref="F147:F152" si="85">IF(E147&gt;0,(E147/$E$153),"")</f>
        <v>0.43385734477631938</v>
      </c>
      <c r="G147" s="91">
        <f t="shared" ref="G147:G152" si="86">IF(OR(AA147=0,E147=0),"",($E147/AA147))</f>
        <v>6.9866404388506786E-3</v>
      </c>
      <c r="H147" s="93">
        <f t="shared" ref="H147:H153" si="87">IF(AC147=0,"",($E147/AC147))</f>
        <v>6.5247124278398905E-4</v>
      </c>
      <c r="I147" s="92">
        <f t="shared" ref="I147:I153" si="88">+Z147</f>
        <v>3273153</v>
      </c>
      <c r="J147" s="90">
        <f t="shared" ref="J147:J152" si="89">IF(I147&gt;0,(I147/$I$153),"")</f>
        <v>0.64379210243860507</v>
      </c>
      <c r="K147" s="91">
        <f t="shared" ref="K147:K153" si="90">IF(AB147=0,"",($I147/AB147))</f>
        <v>1.0186669667480474E-2</v>
      </c>
      <c r="L147" s="93">
        <f t="shared" ref="L147:L153" si="91">IF(AD147=0,"",($I147/AD147))</f>
        <v>1.1859214323530244E-3</v>
      </c>
      <c r="M147" s="92">
        <f t="shared" ref="M147:M153" si="92">ROUND($E147*M$10,0)</f>
        <v>4384443</v>
      </c>
      <c r="N147" s="109">
        <f t="shared" ref="N147:N153" si="93">ROUND(I147*N$10,0)</f>
        <v>7131546</v>
      </c>
      <c r="O147" s="73"/>
      <c r="P147" s="92">
        <f t="shared" ref="P147:P153" si="94">+AC147</f>
        <v>3084151251.4999995</v>
      </c>
      <c r="Q147" s="90">
        <f t="shared" ref="Q147:Q153" si="95">IF(P147&gt;0,(P147/$P$153),0)</f>
        <v>0.26496159398034652</v>
      </c>
      <c r="R147" s="93">
        <f t="shared" ref="R147:R153" si="96">IF(AE147=0,"",+P147/AE147)</f>
        <v>1</v>
      </c>
      <c r="S147" s="92">
        <f t="shared" ref="S147:S153" si="97">+AD147</f>
        <v>2760008303</v>
      </c>
      <c r="T147" s="90">
        <f t="shared" ref="T147:T153" si="98">IF(S147&gt;0,(S147/$S$153),0)</f>
        <v>0.32496811354466365</v>
      </c>
      <c r="U147" s="93">
        <f t="shared" ref="U147:U153" si="99">IF(AF147=0,"",+S147/AF147)</f>
        <v>1</v>
      </c>
      <c r="V147" s="108">
        <f t="shared" ref="V147:V153" si="100">ROUND(P147*V$10,0)</f>
        <v>6719748747</v>
      </c>
      <c r="W147" s="112">
        <f t="shared" ref="W147:W153" si="101">ROUND(S147*W$10,0)</f>
        <v>6013506091</v>
      </c>
      <c r="Y147" s="54">
        <v>2012320</v>
      </c>
      <c r="Z147" s="55">
        <v>3273153</v>
      </c>
      <c r="AA147" s="54">
        <v>288023982</v>
      </c>
      <c r="AB147" s="55">
        <v>321317281</v>
      </c>
      <c r="AC147" s="54">
        <v>3084151251.4999995</v>
      </c>
      <c r="AD147" s="55">
        <v>2760008303</v>
      </c>
      <c r="AE147" s="54">
        <v>3084151251.4999995</v>
      </c>
      <c r="AF147" s="55">
        <v>2760008303</v>
      </c>
    </row>
    <row r="148" spans="1:32" ht="16.5" customHeight="1" outlineLevel="1" x14ac:dyDescent="0.25">
      <c r="A148" s="172">
        <v>3</v>
      </c>
      <c r="B148" s="174" t="s">
        <v>5378</v>
      </c>
      <c r="C148" s="172" t="s">
        <v>1785</v>
      </c>
      <c r="D148" s="123" t="str">
        <f t="shared" si="66"/>
        <v xml:space="preserve">    Sheep and lambs</v>
      </c>
      <c r="E148" s="92">
        <f t="shared" si="84"/>
        <v>165885.70000000001</v>
      </c>
      <c r="F148" s="90">
        <f t="shared" si="85"/>
        <v>3.5765051949173635E-2</v>
      </c>
      <c r="G148" s="91">
        <f t="shared" si="86"/>
        <v>2.2848104467354208E-3</v>
      </c>
      <c r="H148" s="93">
        <f t="shared" si="87"/>
        <v>2.7205008146446562E-4</v>
      </c>
      <c r="I148" s="92">
        <f t="shared" si="88"/>
        <v>150063</v>
      </c>
      <c r="J148" s="90">
        <f t="shared" si="89"/>
        <v>2.9515691526868556E-2</v>
      </c>
      <c r="K148" s="91">
        <f t="shared" si="90"/>
        <v>2.3254910095674235E-3</v>
      </c>
      <c r="L148" s="93">
        <f t="shared" si="91"/>
        <v>3.1532664176899574E-4</v>
      </c>
      <c r="M148" s="92">
        <f t="shared" si="92"/>
        <v>361432</v>
      </c>
      <c r="N148" s="109">
        <f t="shared" si="93"/>
        <v>326957</v>
      </c>
      <c r="O148" s="73"/>
      <c r="P148" s="92">
        <f t="shared" si="94"/>
        <v>609761625.89999998</v>
      </c>
      <c r="Q148" s="90">
        <f t="shared" si="95"/>
        <v>5.2385048323403134E-2</v>
      </c>
      <c r="R148" s="93">
        <f t="shared" si="96"/>
        <v>1</v>
      </c>
      <c r="S148" s="92">
        <f t="shared" si="97"/>
        <v>475896991</v>
      </c>
      <c r="T148" s="90">
        <f t="shared" si="98"/>
        <v>5.6032928320814461E-2</v>
      </c>
      <c r="U148" s="93">
        <f t="shared" si="99"/>
        <v>1</v>
      </c>
      <c r="V148" s="108">
        <f t="shared" si="100"/>
        <v>1328548631</v>
      </c>
      <c r="W148" s="112">
        <f t="shared" si="101"/>
        <v>1036884364</v>
      </c>
      <c r="Y148" s="54">
        <v>165885.70000000001</v>
      </c>
      <c r="Z148" s="55">
        <v>150063</v>
      </c>
      <c r="AA148" s="54">
        <v>72603703.400000006</v>
      </c>
      <c r="AB148" s="55">
        <v>64529598</v>
      </c>
      <c r="AC148" s="54">
        <v>609761625.89999998</v>
      </c>
      <c r="AD148" s="55">
        <v>475896991</v>
      </c>
      <c r="AE148" s="54">
        <v>609761625.89999998</v>
      </c>
      <c r="AF148" s="55">
        <v>475896991</v>
      </c>
    </row>
    <row r="149" spans="1:32" ht="16.5" customHeight="1" outlineLevel="1" x14ac:dyDescent="0.25">
      <c r="A149" s="172">
        <v>3</v>
      </c>
      <c r="B149" s="174" t="s">
        <v>5379</v>
      </c>
      <c r="C149" s="172" t="s">
        <v>5026</v>
      </c>
      <c r="D149" s="123" t="str">
        <f t="shared" si="66"/>
        <v xml:space="preserve">    Cattle and calves</v>
      </c>
      <c r="E149" s="92">
        <f t="shared" si="84"/>
        <v>1719635.3</v>
      </c>
      <c r="F149" s="90">
        <f t="shared" si="85"/>
        <v>0.37075435578915356</v>
      </c>
      <c r="G149" s="91">
        <f t="shared" si="86"/>
        <v>1.2488440631693755E-2</v>
      </c>
      <c r="H149" s="93">
        <f t="shared" si="87"/>
        <v>1.0640340739569193E-3</v>
      </c>
      <c r="I149" s="92">
        <f t="shared" si="88"/>
        <v>3123087</v>
      </c>
      <c r="J149" s="90">
        <f t="shared" si="89"/>
        <v>0.61427582084573373</v>
      </c>
      <c r="K149" s="91">
        <f t="shared" si="90"/>
        <v>2.0721409269235637E-2</v>
      </c>
      <c r="L149" s="93">
        <f t="shared" si="91"/>
        <v>1.9479455512004858E-3</v>
      </c>
      <c r="M149" s="92">
        <f t="shared" si="92"/>
        <v>3746741</v>
      </c>
      <c r="N149" s="109">
        <f t="shared" si="93"/>
        <v>6804582</v>
      </c>
      <c r="O149" s="73"/>
      <c r="P149" s="92">
        <f t="shared" si="94"/>
        <v>1616146834.0999997</v>
      </c>
      <c r="Q149" s="90">
        <f t="shared" si="95"/>
        <v>0.13884430637477982</v>
      </c>
      <c r="R149" s="93">
        <f t="shared" si="96"/>
        <v>1</v>
      </c>
      <c r="S149" s="92">
        <f t="shared" si="97"/>
        <v>1603272226</v>
      </c>
      <c r="T149" s="90">
        <f t="shared" si="98"/>
        <v>0.18877202297379234</v>
      </c>
      <c r="U149" s="93">
        <f t="shared" si="99"/>
        <v>1</v>
      </c>
      <c r="V149" s="108">
        <f t="shared" si="100"/>
        <v>3521260722</v>
      </c>
      <c r="W149" s="112">
        <f t="shared" si="101"/>
        <v>3493209526</v>
      </c>
      <c r="Y149" s="54">
        <v>1719635.3</v>
      </c>
      <c r="Z149" s="55">
        <v>3123087</v>
      </c>
      <c r="AA149" s="54">
        <v>137698160.30000001</v>
      </c>
      <c r="AB149" s="55">
        <v>150717886</v>
      </c>
      <c r="AC149" s="54">
        <v>1616146834.0999997</v>
      </c>
      <c r="AD149" s="55">
        <v>1603272226</v>
      </c>
      <c r="AE149" s="54">
        <v>1616146834.0999997</v>
      </c>
      <c r="AF149" s="55">
        <v>1603272226</v>
      </c>
    </row>
    <row r="150" spans="1:32" ht="16.5" customHeight="1" outlineLevel="1" x14ac:dyDescent="0.25">
      <c r="A150" s="172">
        <v>3</v>
      </c>
      <c r="B150" s="174" t="s">
        <v>5380</v>
      </c>
      <c r="C150" s="172" t="s">
        <v>5027</v>
      </c>
      <c r="D150" s="123" t="str">
        <f t="shared" si="66"/>
        <v xml:space="preserve">    Goats</v>
      </c>
      <c r="E150" s="92">
        <f t="shared" si="84"/>
        <v>575.9</v>
      </c>
      <c r="F150" s="90">
        <f t="shared" si="85"/>
        <v>1.2416436990969742E-4</v>
      </c>
      <c r="G150" s="91">
        <f t="shared" si="86"/>
        <v>1.8744706792946338E-3</v>
      </c>
      <c r="H150" s="93">
        <f t="shared" si="87"/>
        <v>9.5247084482443872E-5</v>
      </c>
      <c r="I150" s="92">
        <f t="shared" si="88"/>
        <v>0</v>
      </c>
      <c r="J150" s="90" t="str">
        <f t="shared" si="89"/>
        <v/>
      </c>
      <c r="K150" s="91" t="str">
        <f t="shared" si="90"/>
        <v/>
      </c>
      <c r="L150" s="93" t="str">
        <f t="shared" si="91"/>
        <v/>
      </c>
      <c r="M150" s="92">
        <f t="shared" si="92"/>
        <v>1255</v>
      </c>
      <c r="N150" s="109">
        <f t="shared" si="93"/>
        <v>0</v>
      </c>
      <c r="O150" s="73"/>
      <c r="P150" s="92">
        <f t="shared" si="94"/>
        <v>6046379.3000000017</v>
      </c>
      <c r="Q150" s="90">
        <f t="shared" si="95"/>
        <v>5.1944868020289189E-4</v>
      </c>
      <c r="R150" s="93">
        <f t="shared" si="96"/>
        <v>1</v>
      </c>
      <c r="S150" s="92">
        <f t="shared" si="97"/>
        <v>0</v>
      </c>
      <c r="T150" s="90">
        <f t="shared" si="98"/>
        <v>0</v>
      </c>
      <c r="U150" s="93" t="str">
        <f t="shared" si="99"/>
        <v/>
      </c>
      <c r="V150" s="108">
        <f t="shared" si="100"/>
        <v>13173851</v>
      </c>
      <c r="W150" s="112">
        <f t="shared" si="101"/>
        <v>0</v>
      </c>
      <c r="Y150" s="54">
        <v>575.9</v>
      </c>
      <c r="Z150" s="55">
        <v>0</v>
      </c>
      <c r="AA150" s="54">
        <v>307233.40000000002</v>
      </c>
      <c r="AB150" s="55">
        <v>0</v>
      </c>
      <c r="AC150" s="54">
        <v>6046379.3000000017</v>
      </c>
      <c r="AD150" s="55">
        <v>0</v>
      </c>
      <c r="AE150" s="54">
        <v>6046379.3000000017</v>
      </c>
      <c r="AF150" s="55">
        <v>0</v>
      </c>
    </row>
    <row r="151" spans="1:32" ht="16.5" customHeight="1" outlineLevel="1" x14ac:dyDescent="0.25">
      <c r="A151" s="172">
        <v>3</v>
      </c>
      <c r="B151" s="174" t="s">
        <v>5381</v>
      </c>
      <c r="C151" s="172" t="s">
        <v>1684</v>
      </c>
      <c r="D151" s="123" t="str">
        <f t="shared" si="66"/>
        <v xml:space="preserve">    Pigs</v>
      </c>
      <c r="E151" s="92">
        <f t="shared" si="84"/>
        <v>10560</v>
      </c>
      <c r="F151" s="90">
        <f t="shared" si="85"/>
        <v>2.2767420493946949E-3</v>
      </c>
      <c r="G151" s="91">
        <f t="shared" si="86"/>
        <v>1.4074635180691265E-4</v>
      </c>
      <c r="H151" s="93">
        <f t="shared" si="87"/>
        <v>6.3535250157295331E-5</v>
      </c>
      <c r="I151" s="92">
        <f t="shared" si="88"/>
        <v>0</v>
      </c>
      <c r="J151" s="90" t="str">
        <f t="shared" si="89"/>
        <v/>
      </c>
      <c r="K151" s="91">
        <f t="shared" si="90"/>
        <v>0</v>
      </c>
      <c r="L151" s="93">
        <f t="shared" si="91"/>
        <v>0</v>
      </c>
      <c r="M151" s="92">
        <f t="shared" si="92"/>
        <v>23008</v>
      </c>
      <c r="N151" s="109">
        <f t="shared" si="93"/>
        <v>0</v>
      </c>
      <c r="O151" s="73"/>
      <c r="P151" s="92">
        <f t="shared" si="94"/>
        <v>166206947.69999996</v>
      </c>
      <c r="Q151" s="90">
        <f t="shared" si="95"/>
        <v>1.4278955278792391E-2</v>
      </c>
      <c r="R151" s="93">
        <f t="shared" si="96"/>
        <v>1</v>
      </c>
      <c r="S151" s="92">
        <f t="shared" si="97"/>
        <v>267065545</v>
      </c>
      <c r="T151" s="90">
        <f t="shared" si="98"/>
        <v>3.1444755531022571E-2</v>
      </c>
      <c r="U151" s="93">
        <f t="shared" si="99"/>
        <v>1</v>
      </c>
      <c r="V151" s="108">
        <f t="shared" si="100"/>
        <v>362131698</v>
      </c>
      <c r="W151" s="112">
        <f t="shared" si="101"/>
        <v>581882409</v>
      </c>
      <c r="Y151" s="54">
        <v>10560</v>
      </c>
      <c r="Z151" s="55">
        <v>0</v>
      </c>
      <c r="AA151" s="54">
        <v>75028587.700000003</v>
      </c>
      <c r="AB151" s="55">
        <v>105828142</v>
      </c>
      <c r="AC151" s="54">
        <v>166206947.69999996</v>
      </c>
      <c r="AD151" s="55">
        <v>267065545</v>
      </c>
      <c r="AE151" s="54">
        <v>166206947.69999996</v>
      </c>
      <c r="AF151" s="55">
        <v>267065545</v>
      </c>
    </row>
    <row r="152" spans="1:32" ht="16.5" customHeight="1" outlineLevel="1" x14ac:dyDescent="0.25">
      <c r="A152" s="172">
        <v>3</v>
      </c>
      <c r="B152" s="174" t="s">
        <v>5382</v>
      </c>
      <c r="C152" s="172" t="s">
        <v>5028</v>
      </c>
      <c r="D152" s="123" t="str">
        <f>REPT(" ",(A152-1)*2)&amp;C152</f>
        <v xml:space="preserve">    Poultry</v>
      </c>
      <c r="E152" s="92">
        <f t="shared" si="84"/>
        <v>115663.1</v>
      </c>
      <c r="F152" s="90">
        <f t="shared" si="85"/>
        <v>2.4937030618687839E-2</v>
      </c>
      <c r="G152" s="91">
        <f t="shared" si="86"/>
        <v>4.8469696063005059E-2</v>
      </c>
      <c r="H152" s="93">
        <f t="shared" si="87"/>
        <v>1.6860769149611336E-4</v>
      </c>
      <c r="I152" s="92">
        <f t="shared" si="88"/>
        <v>3</v>
      </c>
      <c r="J152" s="90">
        <f t="shared" si="89"/>
        <v>5.9006600281618834E-7</v>
      </c>
      <c r="K152" s="91">
        <f t="shared" si="90"/>
        <v>1.2414392418944363E-5</v>
      </c>
      <c r="L152" s="93">
        <f t="shared" si="91"/>
        <v>7.2503427666004384E-9</v>
      </c>
      <c r="M152" s="92">
        <f t="shared" si="92"/>
        <v>252007</v>
      </c>
      <c r="N152" s="109">
        <f t="shared" si="93"/>
        <v>7</v>
      </c>
      <c r="O152" s="73"/>
      <c r="P152" s="92">
        <f t="shared" si="94"/>
        <v>685989464.5</v>
      </c>
      <c r="Q152" s="90">
        <f t="shared" si="95"/>
        <v>5.8933835323168281E-2</v>
      </c>
      <c r="R152" s="93">
        <f t="shared" si="96"/>
        <v>1</v>
      </c>
      <c r="S152" s="92">
        <f t="shared" si="97"/>
        <v>413773541</v>
      </c>
      <c r="T152" s="90">
        <f t="shared" si="98"/>
        <v>4.8718406719034255E-2</v>
      </c>
      <c r="U152" s="93">
        <f t="shared" si="99"/>
        <v>1</v>
      </c>
      <c r="V152" s="108">
        <f t="shared" si="100"/>
        <v>1494633845</v>
      </c>
      <c r="W152" s="112">
        <f t="shared" si="101"/>
        <v>901529791</v>
      </c>
      <c r="Y152" s="54">
        <v>115663.1</v>
      </c>
      <c r="Z152" s="55">
        <v>3</v>
      </c>
      <c r="AA152" s="54">
        <v>2386297.2000000002</v>
      </c>
      <c r="AB152" s="55">
        <v>241655</v>
      </c>
      <c r="AC152" s="54">
        <v>685989464.5</v>
      </c>
      <c r="AD152" s="55">
        <v>413773541</v>
      </c>
      <c r="AE152" s="54">
        <v>685989464.5</v>
      </c>
      <c r="AF152" s="55">
        <v>413773541</v>
      </c>
    </row>
    <row r="153" spans="1:32" ht="16.5" customHeight="1" thickBot="1" x14ac:dyDescent="0.3">
      <c r="D153" s="124" t="s">
        <v>1679</v>
      </c>
      <c r="E153" s="110">
        <f t="shared" si="84"/>
        <v>4638206.5999999996</v>
      </c>
      <c r="F153" s="94"/>
      <c r="G153" s="95">
        <f>IF(AA153=0,"",($E153/AA153))</f>
        <v>3.2440028370404558E-3</v>
      </c>
      <c r="H153" s="96">
        <f t="shared" si="87"/>
        <v>3.9847157734188818E-4</v>
      </c>
      <c r="I153" s="110">
        <f t="shared" si="88"/>
        <v>5084177</v>
      </c>
      <c r="J153" s="94"/>
      <c r="K153" s="95">
        <f t="shared" si="90"/>
        <v>4.2580366435534377E-3</v>
      </c>
      <c r="L153" s="96">
        <f t="shared" si="91"/>
        <v>5.9861972401362271E-4</v>
      </c>
      <c r="M153" s="110">
        <f t="shared" si="92"/>
        <v>10105725</v>
      </c>
      <c r="N153" s="111">
        <f t="shared" si="93"/>
        <v>11077405</v>
      </c>
      <c r="O153" s="87"/>
      <c r="P153" s="110">
        <f t="shared" si="94"/>
        <v>11639993574.799999</v>
      </c>
      <c r="Q153" s="94">
        <f t="shared" si="95"/>
        <v>1</v>
      </c>
      <c r="R153" s="96">
        <f t="shared" si="96"/>
        <v>1</v>
      </c>
      <c r="S153" s="110">
        <f t="shared" si="97"/>
        <v>8493166523</v>
      </c>
      <c r="T153" s="94">
        <f t="shared" si="98"/>
        <v>1</v>
      </c>
      <c r="U153" s="96">
        <f t="shared" si="99"/>
        <v>1</v>
      </c>
      <c r="V153" s="110">
        <f t="shared" si="100"/>
        <v>25361218001</v>
      </c>
      <c r="W153" s="111">
        <f t="shared" si="101"/>
        <v>18504911220</v>
      </c>
      <c r="Y153" s="58">
        <v>4638206.5999999996</v>
      </c>
      <c r="Z153" s="56">
        <v>5084177</v>
      </c>
      <c r="AA153" s="3">
        <v>1429778835.8999999</v>
      </c>
      <c r="AB153" s="56">
        <v>1194019081</v>
      </c>
      <c r="AC153" s="3">
        <v>11639993574.799999</v>
      </c>
      <c r="AD153" s="56">
        <v>8493166523</v>
      </c>
      <c r="AE153" s="3">
        <v>11639993574.799999</v>
      </c>
      <c r="AF153" s="56">
        <v>8493166523</v>
      </c>
    </row>
    <row r="154" spans="1:32" x14ac:dyDescent="0.25">
      <c r="D154" s="76" t="s">
        <v>2197</v>
      </c>
      <c r="O154" s="73"/>
    </row>
    <row r="155" spans="1:32" x14ac:dyDescent="0.25">
      <c r="D155" s="177" t="s">
        <v>1007</v>
      </c>
      <c r="O155" s="73"/>
    </row>
    <row r="156" spans="1:32" x14ac:dyDescent="0.25">
      <c r="D156" s="75" t="s">
        <v>1801</v>
      </c>
    </row>
    <row r="157" spans="1:32" x14ac:dyDescent="0.25">
      <c r="D157" t="s">
        <v>1499</v>
      </c>
    </row>
    <row r="158" spans="1:32" ht="15.75" x14ac:dyDescent="0.25">
      <c r="D158" s="176" t="s">
        <v>1510</v>
      </c>
    </row>
    <row r="185" spans="25:32" x14ac:dyDescent="0.25">
      <c r="Y185" s="54"/>
      <c r="Z185" s="55"/>
      <c r="AA185" s="54"/>
      <c r="AB185" s="55"/>
      <c r="AC185" s="54"/>
      <c r="AD185" s="55"/>
      <c r="AE185" s="54"/>
      <c r="AF185" s="55"/>
    </row>
  </sheetData>
  <mergeCells count="20">
    <mergeCell ref="AE10:AF10"/>
    <mergeCell ref="V8:W8"/>
    <mergeCell ref="AA10:AB10"/>
    <mergeCell ref="P8:U8"/>
    <mergeCell ref="M8:N8"/>
    <mergeCell ref="P9:R9"/>
    <mergeCell ref="S9:U9"/>
    <mergeCell ref="D1:J1"/>
    <mergeCell ref="D2:J2"/>
    <mergeCell ref="D3:J3"/>
    <mergeCell ref="D4:J4"/>
    <mergeCell ref="AC10:AD10"/>
    <mergeCell ref="Y10:Z10"/>
    <mergeCell ref="L6:M6"/>
    <mergeCell ref="E8:L8"/>
    <mergeCell ref="E9:H9"/>
    <mergeCell ref="I9:L9"/>
    <mergeCell ref="E6:G6"/>
    <mergeCell ref="I6:K6"/>
    <mergeCell ref="G7:J7"/>
  </mergeCells>
  <phoneticPr fontId="17" type="noConversion"/>
  <conditionalFormatting sqref="D11:D152">
    <cfRule type="expression" dxfId="1" priority="21">
      <formula>$A11=4</formula>
    </cfRule>
    <cfRule type="expression" dxfId="0" priority="22">
      <formula>$A11=2</formula>
    </cfRule>
  </conditionalFormatting>
  <hyperlinks>
    <hyperlink ref="D155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 macro="[0]!ufMod01_DropDownSelected">
                <anchor moveWithCells="1">
                  <from>
                    <xdr:col>4</xdr:col>
                    <xdr:colOff>180975</xdr:colOff>
                    <xdr:row>5</xdr:row>
                    <xdr:rowOff>38100</xdr:rowOff>
                  </from>
                  <to>
                    <xdr:col>6</xdr:col>
                    <xdr:colOff>133350</xdr:colOff>
                    <xdr:row>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6" name="Drop Down 108">
              <controlPr defaultSize="0" autoLine="0" autoPict="0" macro="[0]!ufMod01_DropDownBenchMark">
                <anchor moveWithCells="1">
                  <from>
                    <xdr:col>8</xdr:col>
                    <xdr:colOff>152400</xdr:colOff>
                    <xdr:row>5</xdr:row>
                    <xdr:rowOff>38100</xdr:rowOff>
                  </from>
                  <to>
                    <xdr:col>10</xdr:col>
                    <xdr:colOff>333375</xdr:colOff>
                    <xdr:row>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7" name="Button 109">
              <controlPr defaultSize="0" print="0" autoFill="0" autoPict="0" macro="[0]!ufMod02_Cmd_ShowGroups">
                <anchor moveWithCells="1" sizeWithCells="1">
                  <from>
                    <xdr:col>11</xdr:col>
                    <xdr:colOff>66675</xdr:colOff>
                    <xdr:row>5</xdr:row>
                    <xdr:rowOff>57150</xdr:rowOff>
                  </from>
                  <to>
                    <xdr:col>12</xdr:col>
                    <xdr:colOff>981075</xdr:colOff>
                    <xdr:row>5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outlinePr summaryBelow="0" summaryRight="0"/>
  </sheetPr>
  <dimension ref="A1:O3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11" sqref="A11"/>
      <selection pane="bottomRight" activeCell="B35" sqref="B35"/>
    </sheetView>
  </sheetViews>
  <sheetFormatPr defaultRowHeight="15" x14ac:dyDescent="0.25"/>
  <cols>
    <col min="1" max="1" width="10.85546875" style="73" hidden="1" customWidth="1"/>
    <col min="2" max="2" width="52.28515625" bestFit="1" customWidth="1"/>
    <col min="3" max="4" width="15.140625" customWidth="1"/>
    <col min="5" max="5" width="18" customWidth="1"/>
    <col min="6" max="6" width="15.140625" customWidth="1"/>
    <col min="7" max="7" width="16" customWidth="1"/>
    <col min="8" max="8" width="17.7109375" customWidth="1"/>
    <col min="9" max="9" width="9" customWidth="1"/>
    <col min="10" max="10" width="6.85546875" style="38" hidden="1" customWidth="1"/>
    <col min="11" max="14" width="12.5703125" hidden="1" customWidth="1"/>
    <col min="15" max="16" width="14.85546875" customWidth="1"/>
  </cols>
  <sheetData>
    <row r="1" spans="1:15" ht="18.75" customHeight="1" x14ac:dyDescent="0.35">
      <c r="B1" s="203" t="s">
        <v>1500</v>
      </c>
      <c r="C1" s="203"/>
      <c r="D1" s="203"/>
      <c r="E1" s="203"/>
      <c r="F1" s="203"/>
      <c r="G1" s="203"/>
      <c r="H1" s="203"/>
      <c r="O1" s="175" t="s">
        <v>777</v>
      </c>
    </row>
    <row r="2" spans="1:15" ht="19.5" customHeight="1" x14ac:dyDescent="0.35">
      <c r="B2" s="203" t="s">
        <v>1509</v>
      </c>
      <c r="C2" s="203"/>
      <c r="D2" s="203"/>
      <c r="E2" s="203"/>
      <c r="F2" s="203"/>
      <c r="G2" s="203"/>
      <c r="H2" s="203"/>
      <c r="K2" s="38" t="str">
        <f ca="1">'DropDown Selection'!C4</f>
        <v>100</v>
      </c>
      <c r="L2" s="38" t="str">
        <f ca="1">+K2</f>
        <v>100</v>
      </c>
      <c r="M2" s="38" t="str">
        <f ca="1">+'DropDown Selection'!C4</f>
        <v>100</v>
      </c>
      <c r="N2" s="38" t="str">
        <f ca="1">+M2</f>
        <v>100</v>
      </c>
    </row>
    <row r="3" spans="1:15" x14ac:dyDescent="0.25">
      <c r="B3" s="204" t="s">
        <v>1678</v>
      </c>
      <c r="C3" s="204"/>
      <c r="D3" s="204"/>
      <c r="E3" s="204"/>
      <c r="F3" s="204"/>
      <c r="G3" s="204"/>
      <c r="H3" s="204"/>
      <c r="K3" s="38">
        <f ca="1">'DropDown Selection'!C5</f>
        <v>155</v>
      </c>
      <c r="L3" s="38">
        <f t="shared" ref="L3:N5" ca="1" si="0">+K3</f>
        <v>155</v>
      </c>
      <c r="M3" s="38" t="str">
        <f ca="1">'DropDown Selection'!F5</f>
        <v>100</v>
      </c>
      <c r="N3" s="38" t="str">
        <f t="shared" ca="1" si="0"/>
        <v>100</v>
      </c>
    </row>
    <row r="4" spans="1:15" x14ac:dyDescent="0.25">
      <c r="B4" s="204" t="s">
        <v>1803</v>
      </c>
      <c r="C4" s="204"/>
      <c r="D4" s="204"/>
      <c r="E4" s="204"/>
      <c r="F4" s="204"/>
      <c r="G4" s="204"/>
      <c r="H4" s="204"/>
      <c r="I4" s="73"/>
      <c r="K4" s="38">
        <f ca="1">IF(LEN('DropDown Selection'!C12)&lt;4,"00000",'DropDown Selection'!C12)</f>
        <v>10050</v>
      </c>
      <c r="L4" s="38">
        <f t="shared" ca="1" si="0"/>
        <v>10050</v>
      </c>
      <c r="M4" s="38" t="str">
        <f ca="1">IF('DropDown Selection'!F9="","00000",'DropDown Selection'!F9)</f>
        <v>00000</v>
      </c>
      <c r="N4" s="38" t="str">
        <f t="shared" ca="1" si="0"/>
        <v>00000</v>
      </c>
    </row>
    <row r="5" spans="1:15" x14ac:dyDescent="0.25">
      <c r="I5" s="73"/>
      <c r="K5" s="38">
        <f ca="1">IF(K3="100",0,IF(K4="00000",1,IF(LEN(K4)=3,1,3)))</f>
        <v>3</v>
      </c>
      <c r="L5" s="38">
        <f ca="1">IF(L4="100",0,IF(L4="00000",1,IF(LEN(L4)=3,1,3)))</f>
        <v>3</v>
      </c>
      <c r="M5" s="38">
        <f ca="1">IF(M3="100",0,IF(M4="00000",1,IF(LEN(M4)=3,1,3)))</f>
        <v>0</v>
      </c>
      <c r="N5" s="38">
        <f t="shared" ca="1" si="0"/>
        <v>0</v>
      </c>
      <c r="O5" s="38"/>
    </row>
    <row r="6" spans="1:15" s="28" customFormat="1" ht="33" customHeight="1" x14ac:dyDescent="0.25">
      <c r="A6" s="27"/>
      <c r="B6" s="60" t="s">
        <v>1677</v>
      </c>
      <c r="F6" s="222"/>
      <c r="G6" s="222"/>
      <c r="H6" s="222"/>
      <c r="I6" s="27"/>
      <c r="J6" s="38"/>
      <c r="K6" s="61" t="str">
        <f ca="1">'DropDown Selection'!C13</f>
        <v>Albury</v>
      </c>
      <c r="L6" s="61" t="str">
        <f ca="1">'DropDown Selection'!C13</f>
        <v>Albury</v>
      </c>
      <c r="M6" s="61" t="str">
        <f ca="1">'DropDown Selection'!F13</f>
        <v>NSW</v>
      </c>
      <c r="N6" s="61" t="str">
        <f ca="1">+M6</f>
        <v>NSW</v>
      </c>
    </row>
    <row r="7" spans="1:15" ht="15.75" thickBot="1" x14ac:dyDescent="0.3">
      <c r="B7" s="77" t="s">
        <v>1507</v>
      </c>
      <c r="C7" s="52"/>
      <c r="D7" s="52"/>
      <c r="E7" s="221" t="str">
        <f ca="1">'DropDown Selection'!$C$9&amp;" is located in the "&amp;'DropDown Selection'!$C$8&amp;" SD"</f>
        <v>Albury (Murray) is located in the Murray SD</v>
      </c>
      <c r="F7" s="221"/>
      <c r="G7" s="221"/>
      <c r="H7" s="221"/>
      <c r="I7" s="52"/>
      <c r="M7" s="73"/>
      <c r="N7" s="73"/>
    </row>
    <row r="9" spans="1:15" ht="15" customHeight="1" x14ac:dyDescent="0.25">
      <c r="B9" s="116"/>
      <c r="C9" s="225" t="s">
        <v>1080</v>
      </c>
      <c r="D9" s="220"/>
      <c r="E9" s="226"/>
      <c r="F9" s="228" t="s">
        <v>1081</v>
      </c>
      <c r="G9" s="229"/>
      <c r="H9" s="229"/>
    </row>
    <row r="10" spans="1:15" ht="15" customHeight="1" x14ac:dyDescent="0.25">
      <c r="B10" s="117" t="s">
        <v>1798</v>
      </c>
      <c r="C10" s="223" t="str">
        <f ca="1">K6</f>
        <v>Albury</v>
      </c>
      <c r="D10" s="223" t="str">
        <f ca="1">M6</f>
        <v>NSW</v>
      </c>
      <c r="E10" s="230" t="str">
        <f ca="1">"% of "&amp;C10&amp;" to "&amp;D10</f>
        <v>% of Albury to NSW</v>
      </c>
      <c r="F10" s="223" t="str">
        <f ca="1">+C10</f>
        <v>Albury</v>
      </c>
      <c r="G10" s="223" t="str">
        <f ca="1">+D10</f>
        <v>NSW</v>
      </c>
      <c r="H10" s="230" t="str">
        <f ca="1">"% of "&amp;F10&amp;" to "&amp;G10</f>
        <v>% of Albury to NSW</v>
      </c>
    </row>
    <row r="11" spans="1:15" ht="32.25" customHeight="1" x14ac:dyDescent="0.25">
      <c r="A11"/>
      <c r="B11" s="118"/>
      <c r="C11" s="227"/>
      <c r="D11" s="227"/>
      <c r="E11" s="231"/>
      <c r="F11" s="224"/>
      <c r="G11" s="224"/>
      <c r="H11" s="231"/>
    </row>
    <row r="12" spans="1:15" x14ac:dyDescent="0.25">
      <c r="A12" s="63">
        <v>91000</v>
      </c>
      <c r="B12" s="81" t="s">
        <v>2141</v>
      </c>
      <c r="C12" s="82">
        <f ca="1">+K12</f>
        <v>6495</v>
      </c>
      <c r="D12" s="83">
        <f ca="1">+M12</f>
        <v>5304672</v>
      </c>
      <c r="E12" s="114">
        <f ca="1">IF(D12=0,"",C12/D12)</f>
        <v>1.2243923846752447E-3</v>
      </c>
      <c r="F12" s="82">
        <f t="shared" ref="F12:F28" ca="1" si="1">+L12</f>
        <v>59</v>
      </c>
      <c r="G12" s="83">
        <f t="shared" ref="G12:G28" ca="1" si="2">+N12</f>
        <v>26894</v>
      </c>
      <c r="H12" s="114">
        <f ca="1">IF(G12=0,"",F12/G12)</f>
        <v>2.1937978731315535E-3</v>
      </c>
      <c r="J12" s="59">
        <f t="shared" ref="J12:J19" si="3">IF(LEN(A12)&gt;2,0,1)</f>
        <v>0</v>
      </c>
      <c r="K12" s="135">
        <f ca="1">SUMIF(INDIRECT("Tables!"&amp;ADDRESS(1,COLUMN(Tables!$CG$3)+K$5+$J12)):INDIRECT("Tables!"&amp;ADDRESS(10000,COLUMN(Tables!$CG$3)+K$5+$J12)),K$2&amp;K$3&amp;K$4&amp;$A12,Tables!$CE:$CE)</f>
        <v>6495</v>
      </c>
      <c r="L12" s="136">
        <f ca="1">SUMIF(INDIRECT("Tables!"&amp;ADDRESS(1,COLUMN(Tables!$CG$3)+L$5+$J12)):INDIRECT("Tables!"&amp;ADDRESS(10000,COLUMN(Tables!$CG$3)+L$5+$J12)),L$2&amp;L$3&amp;L$4&amp;$A12,Tables!$CF:$CF)</f>
        <v>59</v>
      </c>
      <c r="M12" s="135">
        <f ca="1">SUMIF(INDIRECT("Tables!"&amp;ADDRESS(1,COLUMN(Tables!$CG$3)+M$5+$J12)):INDIRECT("Tables!"&amp;ADDRESS(10000,COLUMN(Tables!$CG$3)+M$5+$J12)),M$2&amp;M$3&amp;M$4&amp;$A12,Tables!$CE:$CE)</f>
        <v>5304672</v>
      </c>
      <c r="N12" s="136">
        <f ca="1">SUMIF(INDIRECT("Tables!"&amp;ADDRESS(1,COLUMN(Tables!$CG$3)+N$5+$J12)):INDIRECT("Tables!"&amp;ADDRESS(10000,COLUMN(Tables!$CG$3)+N$5+$J12)),N$2&amp;N$3&amp;N$4&amp;$A12,Tables!$CF:$CF)</f>
        <v>26894</v>
      </c>
    </row>
    <row r="13" spans="1:15" x14ac:dyDescent="0.25">
      <c r="A13" s="63">
        <v>91010</v>
      </c>
      <c r="B13" s="81" t="s">
        <v>2140</v>
      </c>
      <c r="C13" s="82">
        <f t="shared" ref="C13:C28" ca="1" si="4">+K13</f>
        <v>426</v>
      </c>
      <c r="D13" s="83">
        <f t="shared" ref="D13:D28" ca="1" si="5">+M13</f>
        <v>319096</v>
      </c>
      <c r="E13" s="114">
        <f t="shared" ref="E13:E29" ca="1" si="6">IF(D13=0,"",C13/D13)</f>
        <v>1.3350214355554442E-3</v>
      </c>
      <c r="F13" s="82">
        <f t="shared" ca="1" si="1"/>
        <v>4</v>
      </c>
      <c r="G13" s="83">
        <f t="shared" ca="1" si="2"/>
        <v>1463</v>
      </c>
      <c r="H13" s="114">
        <f t="shared" ref="H13:H29" ca="1" si="7">IF(G13=0,"",F13/G13)</f>
        <v>2.7341079972658922E-3</v>
      </c>
      <c r="J13" s="59">
        <f t="shared" si="3"/>
        <v>0</v>
      </c>
      <c r="K13" s="135">
        <f ca="1">SUMIF(INDIRECT("Tables!"&amp;ADDRESS(1,COLUMN(Tables!$CG$3)+K$5+$J13)):INDIRECT("Tables!"&amp;ADDRESS(10000,COLUMN(Tables!$CG$3)+K$5+$J13)),K$2&amp;K$3&amp;K$4&amp;$A13,Tables!$CE:$CE)</f>
        <v>426</v>
      </c>
      <c r="L13" s="136">
        <f ca="1">SUMIF(INDIRECT("Tables!"&amp;ADDRESS(1,COLUMN(Tables!$CG$3)+L$5+$J13)):INDIRECT("Tables!"&amp;ADDRESS(10000,COLUMN(Tables!$CG$3)+L$5+$J13)),L$2&amp;L$3&amp;L$4&amp;$A13,Tables!$CF:$CF)</f>
        <v>4</v>
      </c>
      <c r="M13" s="135">
        <f ca="1">SUMIF(INDIRECT("Tables!"&amp;ADDRESS(1,COLUMN(Tables!$CG$3)+M$5+$J13)):INDIRECT("Tables!"&amp;ADDRESS(10000,COLUMN(Tables!$CG$3)+M$5+$J13)),M$2&amp;M$3&amp;M$4&amp;$A13,Tables!$CE:$CE)</f>
        <v>319096</v>
      </c>
      <c r="N13" s="136">
        <f ca="1">SUMIF(INDIRECT("Tables!"&amp;ADDRESS(1,COLUMN(Tables!$CG$3)+N$5+$J13)):INDIRECT("Tables!"&amp;ADDRESS(10000,COLUMN(Tables!$CG$3)+N$5+$J13)),N$2&amp;N$3&amp;N$4&amp;$A13,Tables!$CF:$CF)</f>
        <v>1463</v>
      </c>
    </row>
    <row r="14" spans="1:15" x14ac:dyDescent="0.25">
      <c r="A14" s="63">
        <v>91060</v>
      </c>
      <c r="B14" s="81" t="s">
        <v>1804</v>
      </c>
      <c r="C14" s="82">
        <f t="shared" ref="C14:C19" ca="1" si="8">+K14</f>
        <v>44</v>
      </c>
      <c r="D14" s="83">
        <f t="shared" ref="D14:D19" ca="1" si="9">+M14</f>
        <v>4397789</v>
      </c>
      <c r="E14" s="114">
        <f t="shared" ref="E14:E20" ca="1" si="10">IF(D14=0,"",C14/D14)</f>
        <v>1.0005027526331981E-5</v>
      </c>
      <c r="F14" s="82">
        <f t="shared" ref="F14:F19" ca="1" si="11">+L14</f>
        <v>4</v>
      </c>
      <c r="G14" s="83">
        <f t="shared" ref="G14:G19" ca="1" si="12">+N14</f>
        <v>774</v>
      </c>
      <c r="H14" s="114">
        <f t="shared" ref="H14:H20" ca="1" si="13">IF(G14=0,"",F14/G14)</f>
        <v>5.1679586563307496E-3</v>
      </c>
      <c r="J14" s="59">
        <f t="shared" si="3"/>
        <v>0</v>
      </c>
      <c r="K14" s="135">
        <f ca="1">SUMIF(INDIRECT("Tables!"&amp;ADDRESS(1,COLUMN(Tables!$CG$3)+K$5+$J14)):INDIRECT("Tables!"&amp;ADDRESS(10000,COLUMN(Tables!$CG$3)+K$5+$J14)),K$2&amp;K$3&amp;K$4&amp;$A14,Tables!$CE:$CE)</f>
        <v>44</v>
      </c>
      <c r="L14" s="136">
        <f ca="1">SUMIF(INDIRECT("Tables!"&amp;ADDRESS(1,COLUMN(Tables!$CG$3)+L$5+$J14)):INDIRECT("Tables!"&amp;ADDRESS(10000,COLUMN(Tables!$CG$3)+L$5+$J14)),L$2&amp;L$3&amp;L$4&amp;$A14,Tables!$CF:$CF)</f>
        <v>4</v>
      </c>
      <c r="M14" s="135">
        <f ca="1">SUMIF(INDIRECT("Tables!"&amp;ADDRESS(1,COLUMN(Tables!$CG$3)+M$5+$J14)):INDIRECT("Tables!"&amp;ADDRESS(10000,COLUMN(Tables!$CG$3)+M$5+$J14)),M$2&amp;M$3&amp;M$4&amp;$A14,Tables!$CE:$CE)</f>
        <v>4397789</v>
      </c>
      <c r="N14" s="136">
        <f ca="1">SUMIF(INDIRECT("Tables!"&amp;ADDRESS(1,COLUMN(Tables!$CG$3)+N$5+$J14)):INDIRECT("Tables!"&amp;ADDRESS(10000,COLUMN(Tables!$CG$3)+N$5+$J14)),N$2&amp;N$3&amp;N$4&amp;$A14,Tables!$CF:$CF)</f>
        <v>774</v>
      </c>
    </row>
    <row r="15" spans="1:15" x14ac:dyDescent="0.25">
      <c r="A15" s="63">
        <v>91080</v>
      </c>
      <c r="B15" s="81" t="s">
        <v>1805</v>
      </c>
      <c r="C15" s="82">
        <f t="shared" ca="1" si="8"/>
        <v>0</v>
      </c>
      <c r="D15" s="83">
        <f t="shared" ca="1" si="9"/>
        <v>29558388</v>
      </c>
      <c r="E15" s="114">
        <f t="shared" ca="1" si="10"/>
        <v>0</v>
      </c>
      <c r="F15" s="82">
        <f t="shared" ca="1" si="11"/>
        <v>0</v>
      </c>
      <c r="G15" s="83">
        <f t="shared" ca="1" si="12"/>
        <v>257</v>
      </c>
      <c r="H15" s="114">
        <f t="shared" ca="1" si="13"/>
        <v>0</v>
      </c>
      <c r="J15" s="59">
        <f t="shared" si="3"/>
        <v>0</v>
      </c>
      <c r="K15" s="135">
        <f ca="1">SUMIF(INDIRECT("Tables!"&amp;ADDRESS(1,COLUMN(Tables!$CG$3)+K$5+$J15)):INDIRECT("Tables!"&amp;ADDRESS(10000,COLUMN(Tables!$CG$3)+K$5+$J15)),K$2&amp;K$3&amp;K$4&amp;$A15,Tables!$CE:$CE)</f>
        <v>0</v>
      </c>
      <c r="L15" s="136">
        <f ca="1">SUMIF(INDIRECT("Tables!"&amp;ADDRESS(1,COLUMN(Tables!$CG$3)+L$5+$J15)):INDIRECT("Tables!"&amp;ADDRESS(10000,COLUMN(Tables!$CG$3)+L$5+$J15)),L$2&amp;L$3&amp;L$4&amp;$A15,Tables!$CF:$CF)</f>
        <v>0</v>
      </c>
      <c r="M15" s="135">
        <f ca="1">SUMIF(INDIRECT("Tables!"&amp;ADDRESS(1,COLUMN(Tables!$CG$3)+M$5+$J15)):INDIRECT("Tables!"&amp;ADDRESS(10000,COLUMN(Tables!$CG$3)+M$5+$J15)),M$2&amp;M$3&amp;M$4&amp;$A15,Tables!$CE:$CE)</f>
        <v>29558388</v>
      </c>
      <c r="N15" s="136">
        <f ca="1">SUMIF(INDIRECT("Tables!"&amp;ADDRESS(1,COLUMN(Tables!$CG$3)+N$5+$J15)):INDIRECT("Tables!"&amp;ADDRESS(10000,COLUMN(Tables!$CG$3)+N$5+$J15)),N$2&amp;N$3&amp;N$4&amp;$A15,Tables!$CF:$CF)</f>
        <v>257</v>
      </c>
    </row>
    <row r="16" spans="1:15" x14ac:dyDescent="0.25">
      <c r="A16" s="63">
        <v>91140</v>
      </c>
      <c r="B16" s="81" t="s">
        <v>1808</v>
      </c>
      <c r="C16" s="82">
        <f t="shared" ca="1" si="8"/>
        <v>74</v>
      </c>
      <c r="D16" s="83">
        <f t="shared" ca="1" si="9"/>
        <v>53147</v>
      </c>
      <c r="E16" s="114">
        <f t="shared" ca="1" si="10"/>
        <v>1.3923645737294672E-3</v>
      </c>
      <c r="F16" s="82">
        <f t="shared" ca="1" si="11"/>
        <v>19</v>
      </c>
      <c r="G16" s="83">
        <f t="shared" ca="1" si="12"/>
        <v>10572</v>
      </c>
      <c r="H16" s="114">
        <f t="shared" ca="1" si="13"/>
        <v>1.7972001513431707E-3</v>
      </c>
      <c r="J16" s="59">
        <f t="shared" si="3"/>
        <v>0</v>
      </c>
      <c r="K16" s="135">
        <f ca="1">SUMIF(INDIRECT("Tables!"&amp;ADDRESS(1,COLUMN(Tables!$CG$3)+K$5+$J16)):INDIRECT("Tables!"&amp;ADDRESS(10000,COLUMN(Tables!$CG$3)+K$5+$J16)),K$2&amp;K$3&amp;K$4&amp;$A16,Tables!$CE:$CE)</f>
        <v>74</v>
      </c>
      <c r="L16" s="136">
        <f ca="1">SUMIF(INDIRECT("Tables!"&amp;ADDRESS(1,COLUMN(Tables!$CG$3)+L$5+$J16)):INDIRECT("Tables!"&amp;ADDRESS(10000,COLUMN(Tables!$CG$3)+L$5+$J16)),L$2&amp;L$3&amp;L$4&amp;$A16,Tables!$CF:$CF)</f>
        <v>19</v>
      </c>
      <c r="M16" s="135">
        <f ca="1">SUMIF(INDIRECT("Tables!"&amp;ADDRESS(1,COLUMN(Tables!$CG$3)+M$5+$J16)):INDIRECT("Tables!"&amp;ADDRESS(10000,COLUMN(Tables!$CG$3)+M$5+$J16)),M$2&amp;M$3&amp;M$4&amp;$A16,Tables!$CE:$CE)</f>
        <v>53147</v>
      </c>
      <c r="N16" s="136">
        <f ca="1">SUMIF(INDIRECT("Tables!"&amp;ADDRESS(1,COLUMN(Tables!$CG$3)+N$5+$J16)):INDIRECT("Tables!"&amp;ADDRESS(10000,COLUMN(Tables!$CG$3)+N$5+$J16)),N$2&amp;N$3&amp;N$4&amp;$A16,Tables!$CF:$CF)</f>
        <v>10572</v>
      </c>
    </row>
    <row r="17" spans="1:14" x14ac:dyDescent="0.25">
      <c r="A17" s="63">
        <v>91160</v>
      </c>
      <c r="B17" s="81" t="s">
        <v>1809</v>
      </c>
      <c r="C17" s="82">
        <f t="shared" ca="1" si="8"/>
        <v>79</v>
      </c>
      <c r="D17" s="83">
        <f t="shared" ca="1" si="9"/>
        <v>33347</v>
      </c>
      <c r="E17" s="114">
        <f t="shared" ca="1" si="10"/>
        <v>2.3690286982337243E-3</v>
      </c>
      <c r="F17" s="82">
        <f t="shared" ca="1" si="11"/>
        <v>12</v>
      </c>
      <c r="G17" s="83">
        <f t="shared" ca="1" si="12"/>
        <v>2430</v>
      </c>
      <c r="H17" s="114">
        <f t="shared" ca="1" si="13"/>
        <v>4.9382716049382715E-3</v>
      </c>
      <c r="J17" s="59">
        <f t="shared" si="3"/>
        <v>0</v>
      </c>
      <c r="K17" s="135">
        <f ca="1">SUMIF(INDIRECT("Tables!"&amp;ADDRESS(1,COLUMN(Tables!$CG$3)+K$5+$J17)):INDIRECT("Tables!"&amp;ADDRESS(10000,COLUMN(Tables!$CG$3)+K$5+$J17)),K$2&amp;K$3&amp;K$4&amp;$A17,Tables!$CE:$CE)</f>
        <v>79</v>
      </c>
      <c r="L17" s="136">
        <f ca="1">SUMIF(INDIRECT("Tables!"&amp;ADDRESS(1,COLUMN(Tables!$CG$3)+L$5+$J17)):INDIRECT("Tables!"&amp;ADDRESS(10000,COLUMN(Tables!$CG$3)+L$5+$J17)),L$2&amp;L$3&amp;L$4&amp;$A17,Tables!$CF:$CF)</f>
        <v>12</v>
      </c>
      <c r="M17" s="135">
        <f ca="1">SUMIF(INDIRECT("Tables!"&amp;ADDRESS(1,COLUMN(Tables!$CG$3)+M$5+$J17)):INDIRECT("Tables!"&amp;ADDRESS(10000,COLUMN(Tables!$CG$3)+M$5+$J17)),M$2&amp;M$3&amp;M$4&amp;$A17,Tables!$CE:$CE)</f>
        <v>33347</v>
      </c>
      <c r="N17" s="136">
        <f ca="1">SUMIF(INDIRECT("Tables!"&amp;ADDRESS(1,COLUMN(Tables!$CG$3)+N$5+$J17)):INDIRECT("Tables!"&amp;ADDRESS(10000,COLUMN(Tables!$CG$3)+N$5+$J17)),N$2&amp;N$3&amp;N$4&amp;$A17,Tables!$CF:$CF)</f>
        <v>2430</v>
      </c>
    </row>
    <row r="18" spans="1:14" x14ac:dyDescent="0.25">
      <c r="A18" s="63">
        <v>91220</v>
      </c>
      <c r="B18" s="81" t="s">
        <v>1810</v>
      </c>
      <c r="C18" s="82">
        <f t="shared" ca="1" si="8"/>
        <v>31</v>
      </c>
      <c r="D18" s="83">
        <f t="shared" ca="1" si="9"/>
        <v>482905</v>
      </c>
      <c r="E18" s="114">
        <f t="shared" ca="1" si="10"/>
        <v>6.4194820927511627E-5</v>
      </c>
      <c r="F18" s="82">
        <f t="shared" ca="1" si="11"/>
        <v>1</v>
      </c>
      <c r="G18" s="83">
        <f t="shared" ca="1" si="12"/>
        <v>717</v>
      </c>
      <c r="H18" s="114">
        <f t="shared" ca="1" si="13"/>
        <v>1.3947001394700139E-3</v>
      </c>
      <c r="J18" s="59">
        <f t="shared" si="3"/>
        <v>0</v>
      </c>
      <c r="K18" s="135">
        <f ca="1">SUMIF(INDIRECT("Tables!"&amp;ADDRESS(1,COLUMN(Tables!$CG$3)+K$5+$J18)):INDIRECT("Tables!"&amp;ADDRESS(10000,COLUMN(Tables!$CG$3)+K$5+$J18)),K$2&amp;K$3&amp;K$4&amp;$A18,Tables!$CE:$CE)</f>
        <v>31</v>
      </c>
      <c r="L18" s="136">
        <f ca="1">SUMIF(INDIRECT("Tables!"&amp;ADDRESS(1,COLUMN(Tables!$CG$3)+L$5+$J18)):INDIRECT("Tables!"&amp;ADDRESS(10000,COLUMN(Tables!$CG$3)+L$5+$J18)),L$2&amp;L$3&amp;L$4&amp;$A18,Tables!$CF:$CF)</f>
        <v>1</v>
      </c>
      <c r="M18" s="135">
        <f ca="1">SUMIF(INDIRECT("Tables!"&amp;ADDRESS(1,COLUMN(Tables!$CG$3)+M$5+$J18)):INDIRECT("Tables!"&amp;ADDRESS(10000,COLUMN(Tables!$CG$3)+M$5+$J18)),M$2&amp;M$3&amp;M$4&amp;$A18,Tables!$CE:$CE)</f>
        <v>482905</v>
      </c>
      <c r="N18" s="136">
        <f ca="1">SUMIF(INDIRECT("Tables!"&amp;ADDRESS(1,COLUMN(Tables!$CG$3)+N$5+$J18)):INDIRECT("Tables!"&amp;ADDRESS(10000,COLUMN(Tables!$CG$3)+N$5+$J18)),N$2&amp;N$3&amp;N$4&amp;$A18,Tables!$CF:$CF)</f>
        <v>717</v>
      </c>
    </row>
    <row r="19" spans="1:14" x14ac:dyDescent="0.25">
      <c r="A19" s="63">
        <v>91240</v>
      </c>
      <c r="B19" s="81" t="s">
        <v>1811</v>
      </c>
      <c r="C19" s="82">
        <f t="shared" ca="1" si="8"/>
        <v>7900</v>
      </c>
      <c r="D19" s="83">
        <f t="shared" ca="1" si="9"/>
        <v>25886518</v>
      </c>
      <c r="E19" s="114">
        <f t="shared" ca="1" si="10"/>
        <v>3.05178162625039E-4</v>
      </c>
      <c r="F19" s="82">
        <f t="shared" ca="1" si="11"/>
        <v>20</v>
      </c>
      <c r="G19" s="83">
        <f t="shared" ca="1" si="12"/>
        <v>16082</v>
      </c>
      <c r="H19" s="114">
        <f t="shared" ca="1" si="13"/>
        <v>1.2436264146250466E-3</v>
      </c>
      <c r="J19" s="59">
        <f t="shared" si="3"/>
        <v>0</v>
      </c>
      <c r="K19" s="135">
        <f ca="1">SUMIF(INDIRECT("Tables!"&amp;ADDRESS(1,COLUMN(Tables!$CG$3)+K$5+$J19)):INDIRECT("Tables!"&amp;ADDRESS(10000,COLUMN(Tables!$CG$3)+K$5+$J19)),K$2&amp;K$3&amp;K$4&amp;$A19,Tables!$CE:$CE)</f>
        <v>7900</v>
      </c>
      <c r="L19" s="136">
        <f ca="1">SUMIF(INDIRECT("Tables!"&amp;ADDRESS(1,COLUMN(Tables!$CG$3)+L$5+$J19)):INDIRECT("Tables!"&amp;ADDRESS(10000,COLUMN(Tables!$CG$3)+L$5+$J19)),L$2&amp;L$3&amp;L$4&amp;$A19,Tables!$CF:$CF)</f>
        <v>20</v>
      </c>
      <c r="M19" s="135">
        <f ca="1">SUMIF(INDIRECT("Tables!"&amp;ADDRESS(1,COLUMN(Tables!$CG$3)+M$5+$J19)):INDIRECT("Tables!"&amp;ADDRESS(10000,COLUMN(Tables!$CG$3)+M$5+$J19)),M$2&amp;M$3&amp;M$4&amp;$A19,Tables!$CE:$CE)</f>
        <v>25886518</v>
      </c>
      <c r="N19" s="136">
        <f ca="1">SUMIF(INDIRECT("Tables!"&amp;ADDRESS(1,COLUMN(Tables!$CG$3)+N$5+$J19)):INDIRECT("Tables!"&amp;ADDRESS(10000,COLUMN(Tables!$CG$3)+N$5+$J19)),N$2&amp;N$3&amp;N$4&amp;$A19,Tables!$CF:$CF)</f>
        <v>16082</v>
      </c>
    </row>
    <row r="20" spans="1:14" ht="15.75" thickBot="1" x14ac:dyDescent="0.3">
      <c r="A20" s="51" t="s">
        <v>1918</v>
      </c>
      <c r="B20" s="119" t="s">
        <v>1079</v>
      </c>
      <c r="C20" s="120">
        <f ca="1">SUM(C12:C19)</f>
        <v>15049</v>
      </c>
      <c r="D20" s="120">
        <f ca="1">SUM(D12:D19)</f>
        <v>66035862</v>
      </c>
      <c r="E20" s="121">
        <f t="shared" ca="1" si="10"/>
        <v>2.2789132365683362E-4</v>
      </c>
      <c r="F20" s="120">
        <f ca="1">SUM(F12:F19)</f>
        <v>119</v>
      </c>
      <c r="G20" s="120">
        <f ca="1">SUM(G12:G19)</f>
        <v>59189</v>
      </c>
      <c r="H20" s="121">
        <f t="shared" ca="1" si="13"/>
        <v>2.010508709388569E-3</v>
      </c>
      <c r="J20" s="59">
        <v>0</v>
      </c>
      <c r="K20" s="137">
        <f ca="1">SUM(K12:K19)</f>
        <v>15049</v>
      </c>
      <c r="L20" s="138">
        <f ca="1">SUM(L12:L19)</f>
        <v>119</v>
      </c>
      <c r="M20" s="137">
        <f ca="1">SUM(M12:M19)</f>
        <v>66035862</v>
      </c>
      <c r="N20" s="138">
        <f ca="1">SUM(N12:N19)</f>
        <v>59189</v>
      </c>
    </row>
    <row r="21" spans="1:14" x14ac:dyDescent="0.25">
      <c r="A21" s="63">
        <v>91020</v>
      </c>
      <c r="B21" s="81" t="s">
        <v>1800</v>
      </c>
      <c r="C21" s="82">
        <f t="shared" ca="1" si="4"/>
        <v>688</v>
      </c>
      <c r="D21" s="83">
        <f t="shared" ca="1" si="5"/>
        <v>5313705</v>
      </c>
      <c r="E21" s="114">
        <f t="shared" ca="1" si="6"/>
        <v>1.2947651403305227E-4</v>
      </c>
      <c r="F21" s="82">
        <f t="shared" ca="1" si="1"/>
        <v>13</v>
      </c>
      <c r="G21" s="83">
        <f t="shared" ca="1" si="2"/>
        <v>10514</v>
      </c>
      <c r="H21" s="114">
        <f t="shared" ca="1" si="7"/>
        <v>1.2364466425718091E-3</v>
      </c>
      <c r="J21" s="59">
        <f t="shared" ref="J21:J28" si="14">IF(LEN(A21)&gt;2,0,1)</f>
        <v>0</v>
      </c>
      <c r="K21" s="135">
        <f ca="1">SUMIF(INDIRECT("Tables!"&amp;ADDRESS(1,COLUMN(Tables!$CG$3)+K$5+$J21)):INDIRECT("Tables!"&amp;ADDRESS(10000,COLUMN(Tables!$CG$3)+K$5+$J21)),K$2&amp;K$3&amp;K$4&amp;$A21,Tables!$CE:$CE)</f>
        <v>688</v>
      </c>
      <c r="L21" s="136">
        <f ca="1">SUMIF(INDIRECT("Tables!"&amp;ADDRESS(1,COLUMN(Tables!$CG$3)+L$5+$J21)):INDIRECT("Tables!"&amp;ADDRESS(10000,COLUMN(Tables!$CG$3)+L$5+$J21)),L$2&amp;L$3&amp;L$4&amp;$A21,Tables!$CF:$CF)</f>
        <v>13</v>
      </c>
      <c r="M21" s="135">
        <f ca="1">SUMIF(INDIRECT("Tables!"&amp;ADDRESS(1,COLUMN(Tables!$CG$3)+M$5+$J21)):INDIRECT("Tables!"&amp;ADDRESS(10000,COLUMN(Tables!$CG$3)+M$5+$J21)),M$2&amp;M$3&amp;M$4&amp;$A21,Tables!$CE:$CE)</f>
        <v>5313705</v>
      </c>
      <c r="N21" s="136">
        <f ca="1">SUMIF(INDIRECT("Tables!"&amp;ADDRESS(1,COLUMN(Tables!$CG$3)+N$5+$J21)):INDIRECT("Tables!"&amp;ADDRESS(10000,COLUMN(Tables!$CG$3)+N$5+$J21)),N$2&amp;N$3&amp;N$4&amp;$A21,Tables!$CF:$CF)</f>
        <v>10514</v>
      </c>
    </row>
    <row r="22" spans="1:14" x14ac:dyDescent="0.25">
      <c r="A22" s="63">
        <v>91040</v>
      </c>
      <c r="B22" s="81" t="s">
        <v>1799</v>
      </c>
      <c r="C22" s="82">
        <f t="shared" ca="1" si="4"/>
        <v>205</v>
      </c>
      <c r="D22" s="83">
        <f t="shared" ca="1" si="5"/>
        <v>1906529</v>
      </c>
      <c r="E22" s="114">
        <f t="shared" ca="1" si="6"/>
        <v>1.0752524614102382E-4</v>
      </c>
      <c r="F22" s="82">
        <f t="shared" ca="1" si="1"/>
        <v>4</v>
      </c>
      <c r="G22" s="83">
        <f t="shared" ca="1" si="2"/>
        <v>8837</v>
      </c>
      <c r="H22" s="114">
        <f t="shared" ca="1" si="7"/>
        <v>4.5264229942288108E-4</v>
      </c>
      <c r="J22" s="59">
        <f t="shared" si="14"/>
        <v>0</v>
      </c>
      <c r="K22" s="135">
        <f ca="1">SUMIF(INDIRECT("Tables!"&amp;ADDRESS(1,COLUMN(Tables!$CG$3)+K$5+$J22)):INDIRECT("Tables!"&amp;ADDRESS(10000,COLUMN(Tables!$CG$3)+K$5+$J22)),K$2&amp;K$3&amp;K$4&amp;$A22,Tables!$CE:$CE)</f>
        <v>205</v>
      </c>
      <c r="L22" s="136">
        <f ca="1">SUMIF(INDIRECT("Tables!"&amp;ADDRESS(1,COLUMN(Tables!$CG$3)+L$5+$J22)):INDIRECT("Tables!"&amp;ADDRESS(10000,COLUMN(Tables!$CG$3)+L$5+$J22)),L$2&amp;L$3&amp;L$4&amp;$A22,Tables!$CF:$CF)</f>
        <v>4</v>
      </c>
      <c r="M22" s="135">
        <f ca="1">SUMIF(INDIRECT("Tables!"&amp;ADDRESS(1,COLUMN(Tables!$CG$3)+M$5+$J22)):INDIRECT("Tables!"&amp;ADDRESS(10000,COLUMN(Tables!$CG$3)+M$5+$J22)),M$2&amp;M$3&amp;M$4&amp;$A22,Tables!$CE:$CE)</f>
        <v>1906529</v>
      </c>
      <c r="N22" s="136">
        <f ca="1">SUMIF(INDIRECT("Tables!"&amp;ADDRESS(1,COLUMN(Tables!$CG$3)+N$5+$J22)):INDIRECT("Tables!"&amp;ADDRESS(10000,COLUMN(Tables!$CG$3)+N$5+$J22)),N$2&amp;N$3&amp;N$4&amp;$A22,Tables!$CF:$CF)</f>
        <v>8837</v>
      </c>
    </row>
    <row r="23" spans="1:14" x14ac:dyDescent="0.25">
      <c r="A23" s="63">
        <v>91100</v>
      </c>
      <c r="B23" s="81" t="s">
        <v>1806</v>
      </c>
      <c r="C23" s="82">
        <f t="shared" ca="1" si="4"/>
        <v>18</v>
      </c>
      <c r="D23" s="83">
        <f t="shared" ca="1" si="5"/>
        <v>46443</v>
      </c>
      <c r="E23" s="114">
        <f t="shared" ca="1" si="6"/>
        <v>3.8757186228279824E-4</v>
      </c>
      <c r="F23" s="82">
        <f t="shared" ca="1" si="1"/>
        <v>2</v>
      </c>
      <c r="G23" s="83">
        <f t="shared" ca="1" si="2"/>
        <v>2717</v>
      </c>
      <c r="H23" s="114">
        <f t="shared" ca="1" si="7"/>
        <v>7.3610599926389399E-4</v>
      </c>
      <c r="J23" s="59">
        <f t="shared" si="14"/>
        <v>0</v>
      </c>
      <c r="K23" s="135">
        <f ca="1">SUMIF(INDIRECT("Tables!"&amp;ADDRESS(1,COLUMN(Tables!$CG$3)+K$5+$J23)):INDIRECT("Tables!"&amp;ADDRESS(10000,COLUMN(Tables!$CG$3)+K$5+$J23)),K$2&amp;K$3&amp;K$4&amp;$A23,Tables!$CE:$CE)</f>
        <v>18</v>
      </c>
      <c r="L23" s="136">
        <f ca="1">SUMIF(INDIRECT("Tables!"&amp;ADDRESS(1,COLUMN(Tables!$CG$3)+L$5+$J23)):INDIRECT("Tables!"&amp;ADDRESS(10000,COLUMN(Tables!$CG$3)+L$5+$J23)),L$2&amp;L$3&amp;L$4&amp;$A23,Tables!$CF:$CF)</f>
        <v>2</v>
      </c>
      <c r="M23" s="135">
        <f ca="1">SUMIF(INDIRECT("Tables!"&amp;ADDRESS(1,COLUMN(Tables!$CG$3)+M$5+$J23)):INDIRECT("Tables!"&amp;ADDRESS(10000,COLUMN(Tables!$CG$3)+M$5+$J23)),M$2&amp;M$3&amp;M$4&amp;$A23,Tables!$CE:$CE)</f>
        <v>46443</v>
      </c>
      <c r="N23" s="136">
        <f ca="1">SUMIF(INDIRECT("Tables!"&amp;ADDRESS(1,COLUMN(Tables!$CG$3)+N$5+$J23)):INDIRECT("Tables!"&amp;ADDRESS(10000,COLUMN(Tables!$CG$3)+N$5+$J23)),N$2&amp;N$3&amp;N$4&amp;$A23,Tables!$CF:$CF)</f>
        <v>2717</v>
      </c>
    </row>
    <row r="24" spans="1:14" x14ac:dyDescent="0.25">
      <c r="A24" s="63">
        <v>91120</v>
      </c>
      <c r="B24" s="81" t="s">
        <v>1807</v>
      </c>
      <c r="C24" s="82">
        <f t="shared" ca="1" si="4"/>
        <v>8</v>
      </c>
      <c r="D24" s="83">
        <f t="shared" ca="1" si="5"/>
        <v>44954</v>
      </c>
      <c r="E24" s="114">
        <f t="shared" ca="1" si="6"/>
        <v>1.7795969212973262E-4</v>
      </c>
      <c r="F24" s="82">
        <f t="shared" ca="1" si="1"/>
        <v>1</v>
      </c>
      <c r="G24" s="83">
        <f t="shared" ca="1" si="2"/>
        <v>1805</v>
      </c>
      <c r="H24" s="114">
        <f t="shared" ca="1" si="7"/>
        <v>5.54016620498615E-4</v>
      </c>
      <c r="J24" s="59">
        <f t="shared" si="14"/>
        <v>0</v>
      </c>
      <c r="K24" s="135">
        <f ca="1">SUMIF(INDIRECT("Tables!"&amp;ADDRESS(1,COLUMN(Tables!$CG$3)+K$5+$J24)):INDIRECT("Tables!"&amp;ADDRESS(10000,COLUMN(Tables!$CG$3)+K$5+$J24)),K$2&amp;K$3&amp;K$4&amp;$A24,Tables!$CE:$CE)</f>
        <v>8</v>
      </c>
      <c r="L24" s="136">
        <f ca="1">SUMIF(INDIRECT("Tables!"&amp;ADDRESS(1,COLUMN(Tables!$CG$3)+L$5+$J24)):INDIRECT("Tables!"&amp;ADDRESS(10000,COLUMN(Tables!$CG$3)+L$5+$J24)),L$2&amp;L$3&amp;L$4&amp;$A24,Tables!$CF:$CF)</f>
        <v>1</v>
      </c>
      <c r="M24" s="135">
        <f ca="1">SUMIF(INDIRECT("Tables!"&amp;ADDRESS(1,COLUMN(Tables!$CG$3)+M$5+$J24)):INDIRECT("Tables!"&amp;ADDRESS(10000,COLUMN(Tables!$CG$3)+M$5+$J24)),M$2&amp;M$3&amp;M$4&amp;$A24,Tables!$CE:$CE)</f>
        <v>44954</v>
      </c>
      <c r="N24" s="136">
        <f ca="1">SUMIF(INDIRECT("Tables!"&amp;ADDRESS(1,COLUMN(Tables!$CG$3)+N$5+$J24)):INDIRECT("Tables!"&amp;ADDRESS(10000,COLUMN(Tables!$CG$3)+N$5+$J24)),N$2&amp;N$3&amp;N$4&amp;$A24,Tables!$CF:$CF)</f>
        <v>1805</v>
      </c>
    </row>
    <row r="25" spans="1:14" x14ac:dyDescent="0.25">
      <c r="A25" s="63">
        <v>91180</v>
      </c>
      <c r="B25" s="81" t="s">
        <v>1005</v>
      </c>
      <c r="C25" s="82">
        <f t="shared" ca="1" si="4"/>
        <v>4.0000000000000002E-4</v>
      </c>
      <c r="D25" s="83">
        <f t="shared" ca="1" si="5"/>
        <v>55.227400000000003</v>
      </c>
      <c r="E25" s="114">
        <f t="shared" ca="1" si="6"/>
        <v>7.2427816627253864E-6</v>
      </c>
      <c r="F25" s="82">
        <f t="shared" ca="1" si="1"/>
        <v>2</v>
      </c>
      <c r="G25" s="83">
        <f t="shared" ca="1" si="2"/>
        <v>560</v>
      </c>
      <c r="H25" s="114">
        <f t="shared" ca="1" si="7"/>
        <v>3.5714285714285713E-3</v>
      </c>
      <c r="J25" s="59">
        <f t="shared" si="14"/>
        <v>0</v>
      </c>
      <c r="K25" s="135">
        <f ca="1">SUMIF(INDIRECT("Tables!"&amp;ADDRESS(1,COLUMN(Tables!$CG$3)+K$5+$J25)):INDIRECT("Tables!"&amp;ADDRESS(10000,COLUMN(Tables!$CG$3)+K$5+$J25)),K$2&amp;K$3&amp;K$4&amp;$A25,Tables!$CE:$CE)/10000</f>
        <v>4.0000000000000002E-4</v>
      </c>
      <c r="L25" s="136">
        <f ca="1">SUMIF(INDIRECT("Tables!"&amp;ADDRESS(1,COLUMN(Tables!$CG$3)+L$5+$J25)):INDIRECT("Tables!"&amp;ADDRESS(10000,COLUMN(Tables!$CG$3)+L$5+$J25)),L$2&amp;L$3&amp;L$4&amp;$A25,Tables!$CF:$CF)</f>
        <v>2</v>
      </c>
      <c r="M25" s="135">
        <f ca="1">SUMIF(INDIRECT("Tables!"&amp;ADDRESS(1,COLUMN(Tables!$CG$3)+M$5+$J25)):INDIRECT("Tables!"&amp;ADDRESS(10000,COLUMN(Tables!$CG$3)+M$5+$J25)),M$2&amp;M$3&amp;M$4&amp;$A25,Tables!$CE:$CE)/10000</f>
        <v>55.227400000000003</v>
      </c>
      <c r="N25" s="136">
        <f ca="1">SUMIF(INDIRECT("Tables!"&amp;ADDRESS(1,COLUMN(Tables!$CG$3)+N$5+$J25)):INDIRECT("Tables!"&amp;ADDRESS(10000,COLUMN(Tables!$CG$3)+N$5+$J25)),N$2&amp;N$3&amp;N$4&amp;$A25,Tables!$CF:$CF)</f>
        <v>560</v>
      </c>
    </row>
    <row r="26" spans="1:14" x14ac:dyDescent="0.25">
      <c r="A26" s="63">
        <v>91200</v>
      </c>
      <c r="B26" s="81" t="s">
        <v>1813</v>
      </c>
      <c r="C26" s="82">
        <f t="shared" ca="1" si="4"/>
        <v>0</v>
      </c>
      <c r="D26" s="83">
        <f t="shared" ca="1" si="5"/>
        <v>2556</v>
      </c>
      <c r="E26" s="114">
        <f t="shared" ca="1" si="6"/>
        <v>0</v>
      </c>
      <c r="F26" s="82">
        <f t="shared" ca="1" si="1"/>
        <v>0</v>
      </c>
      <c r="G26" s="83">
        <f t="shared" ca="1" si="2"/>
        <v>120</v>
      </c>
      <c r="H26" s="114">
        <f t="shared" ca="1" si="7"/>
        <v>0</v>
      </c>
      <c r="J26" s="59">
        <f t="shared" si="14"/>
        <v>0</v>
      </c>
      <c r="K26" s="135">
        <f ca="1">SUMIF(INDIRECT("Tables!"&amp;ADDRESS(1,COLUMN(Tables!$CG$3)+K$5+$J26)):INDIRECT("Tables!"&amp;ADDRESS(10000,COLUMN(Tables!$CG$3)+K$5+$J26)),K$2&amp;K$3&amp;K$4&amp;$A26,Tables!$CE:$CE)</f>
        <v>0</v>
      </c>
      <c r="L26" s="136">
        <f ca="1">SUMIF(INDIRECT("Tables!"&amp;ADDRESS(1,COLUMN(Tables!$CG$3)+L$5+$J26)):INDIRECT("Tables!"&amp;ADDRESS(10000,COLUMN(Tables!$CG$3)+L$5+$J26)),L$2&amp;L$3&amp;L$4&amp;$A26,Tables!$CF:$CF)</f>
        <v>0</v>
      </c>
      <c r="M26" s="135">
        <f ca="1">SUMIF(INDIRECT("Tables!"&amp;ADDRESS(1,COLUMN(Tables!$CG$3)+M$5+$J26)):INDIRECT("Tables!"&amp;ADDRESS(10000,COLUMN(Tables!$CG$3)+M$5+$J26)),M$2&amp;M$3&amp;M$4&amp;$A26,Tables!$CE:$CE)</f>
        <v>2556</v>
      </c>
      <c r="N26" s="136">
        <f ca="1">SUMIF(INDIRECT("Tables!"&amp;ADDRESS(1,COLUMN(Tables!$CG$3)+N$5+$J26)):INDIRECT("Tables!"&amp;ADDRESS(10000,COLUMN(Tables!$CG$3)+N$5+$J26)),N$2&amp;N$3&amp;N$4&amp;$A26,Tables!$CF:$CF)</f>
        <v>120</v>
      </c>
    </row>
    <row r="27" spans="1:14" x14ac:dyDescent="0.25">
      <c r="A27" s="63">
        <v>91190</v>
      </c>
      <c r="B27" s="81" t="s">
        <v>1006</v>
      </c>
      <c r="C27" s="82">
        <f t="shared" ca="1" si="4"/>
        <v>0.24</v>
      </c>
      <c r="D27" s="83">
        <f t="shared" ca="1" si="5"/>
        <v>117.8429</v>
      </c>
      <c r="E27" s="114">
        <f t="shared" ca="1" si="6"/>
        <v>2.0366097575670659E-3</v>
      </c>
      <c r="F27" s="82">
        <f t="shared" ca="1" si="1"/>
        <v>3</v>
      </c>
      <c r="G27" s="83">
        <f t="shared" ca="1" si="2"/>
        <v>1501</v>
      </c>
      <c r="H27" s="114">
        <f t="shared" ca="1" si="7"/>
        <v>1.9986675549633578E-3</v>
      </c>
      <c r="J27" s="59">
        <f t="shared" si="14"/>
        <v>0</v>
      </c>
      <c r="K27" s="135">
        <f ca="1">SUMIF(INDIRECT("Tables!"&amp;ADDRESS(1,COLUMN(Tables!$CG$3)+K$5+$J27)):INDIRECT("Tables!"&amp;ADDRESS(10000,COLUMN(Tables!$CG$3)+K$5+$J27)),K$2&amp;K$3&amp;K$4&amp;$A27,Tables!$CE:$CE)/10000</f>
        <v>0.24</v>
      </c>
      <c r="L27" s="136">
        <f ca="1">SUMIF(INDIRECT("Tables!"&amp;ADDRESS(1,COLUMN(Tables!$CG$3)+L$5+$J27)):INDIRECT("Tables!"&amp;ADDRESS(10000,COLUMN(Tables!$CG$3)+L$5+$J27)),L$2&amp;L$3&amp;L$4&amp;$A27,Tables!$CF:$CF)</f>
        <v>3</v>
      </c>
      <c r="M27" s="135">
        <f ca="1">SUMIF(INDIRECT("Tables!"&amp;ADDRESS(1,COLUMN(Tables!$CG$3)+M$5+$J27)):INDIRECT("Tables!"&amp;ADDRESS(10000,COLUMN(Tables!$CG$3)+M$5+$J27)),M$2&amp;M$3&amp;M$4&amp;$A27,Tables!$CE:$CE)/10000</f>
        <v>117.8429</v>
      </c>
      <c r="N27" s="136">
        <f ca="1">SUMIF(INDIRECT("Tables!"&amp;ADDRESS(1,COLUMN(Tables!$CG$3)+N$5+$J27)):INDIRECT("Tables!"&amp;ADDRESS(10000,COLUMN(Tables!$CG$3)+N$5+$J27)),N$2&amp;N$3&amp;N$4&amp;$A27,Tables!$CF:$CF)</f>
        <v>1501</v>
      </c>
    </row>
    <row r="28" spans="1:14" x14ac:dyDescent="0.25">
      <c r="A28" s="63">
        <v>91260</v>
      </c>
      <c r="B28" s="86" t="s">
        <v>1812</v>
      </c>
      <c r="C28" s="84">
        <f t="shared" ca="1" si="4"/>
        <v>6</v>
      </c>
      <c r="D28" s="85">
        <f t="shared" ca="1" si="5"/>
        <v>15681</v>
      </c>
      <c r="E28" s="115">
        <f t="shared" ca="1" si="6"/>
        <v>3.8262865888655061E-4</v>
      </c>
      <c r="F28" s="84">
        <f t="shared" ca="1" si="1"/>
        <v>1</v>
      </c>
      <c r="G28" s="85">
        <f t="shared" ca="1" si="2"/>
        <v>1450</v>
      </c>
      <c r="H28" s="115">
        <f t="shared" ca="1" si="7"/>
        <v>6.8965517241379305E-4</v>
      </c>
      <c r="J28" s="59">
        <f t="shared" si="14"/>
        <v>0</v>
      </c>
      <c r="K28" s="135">
        <f ca="1">SUMIF(INDIRECT("Tables!"&amp;ADDRESS(1,COLUMN(Tables!$CG$3)+K$5+$J28)):INDIRECT("Tables!"&amp;ADDRESS(10000,COLUMN(Tables!$CG$3)+K$5+$J28)),K$2&amp;K$3&amp;K$4&amp;$A28,Tables!$CE:$CE)</f>
        <v>6</v>
      </c>
      <c r="L28" s="136">
        <f ca="1">SUMIF(INDIRECT("Tables!"&amp;ADDRESS(1,COLUMN(Tables!$CG$3)+L$5+$J28)):INDIRECT("Tables!"&amp;ADDRESS(10000,COLUMN(Tables!$CG$3)+L$5+$J28)),L$2&amp;L$3&amp;L$4&amp;$A28,Tables!$CF:$CF)</f>
        <v>1</v>
      </c>
      <c r="M28" s="135">
        <f ca="1">SUMIF(INDIRECT("Tables!"&amp;ADDRESS(1,COLUMN(Tables!$CG$3)+M$5+$J28)):INDIRECT("Tables!"&amp;ADDRESS(10000,COLUMN(Tables!$CG$3)+M$5+$J28)),M$2&amp;M$3&amp;M$4&amp;$A28,Tables!$CE:$CE)</f>
        <v>15681</v>
      </c>
      <c r="N28" s="136">
        <f ca="1">SUMIF(INDIRECT("Tables!"&amp;ADDRESS(1,COLUMN(Tables!$CG$3)+N$5+$J28)):INDIRECT("Tables!"&amp;ADDRESS(10000,COLUMN(Tables!$CG$3)+N$5+$J28)),N$2&amp;N$3&amp;N$4&amp;$A28,Tables!$CF:$CF)</f>
        <v>1450</v>
      </c>
    </row>
    <row r="29" spans="1:14" ht="15.75" thickBot="1" x14ac:dyDescent="0.3">
      <c r="A29" s="51" t="s">
        <v>1918</v>
      </c>
      <c r="B29" s="119" t="s">
        <v>1078</v>
      </c>
      <c r="C29" s="120">
        <f ca="1">SUM(C21:C28)</f>
        <v>925.24040000000002</v>
      </c>
      <c r="D29" s="120">
        <f ca="1">SUM(D21:D28)</f>
        <v>7330041.0702999998</v>
      </c>
      <c r="E29" s="121">
        <f t="shared" ca="1" si="6"/>
        <v>1.2622581389740186E-4</v>
      </c>
      <c r="F29" s="120">
        <f ca="1">SUM(F21:F28)</f>
        <v>26</v>
      </c>
      <c r="G29" s="120">
        <f ca="1">SUM(G21:G28)</f>
        <v>27504</v>
      </c>
      <c r="H29" s="121">
        <f t="shared" ca="1" si="7"/>
        <v>9.4531704479348456E-4</v>
      </c>
      <c r="J29" s="59">
        <v>0</v>
      </c>
      <c r="K29" s="137">
        <f ca="1">SUM(K21:K28)</f>
        <v>925.24040000000002</v>
      </c>
      <c r="L29" s="138">
        <f ca="1">SUM(L21:L28)</f>
        <v>26</v>
      </c>
      <c r="M29" s="137">
        <f ca="1">SUM(M21:M28)</f>
        <v>7330041.0702999998</v>
      </c>
      <c r="N29" s="138">
        <f ca="1">SUM(N21:N28)</f>
        <v>27504</v>
      </c>
    </row>
    <row r="30" spans="1:14" x14ac:dyDescent="0.25">
      <c r="A30"/>
      <c r="B30" s="76" t="s">
        <v>1508</v>
      </c>
      <c r="C30" s="74"/>
      <c r="D30" s="74"/>
      <c r="E30" s="74"/>
      <c r="F30" s="74"/>
    </row>
    <row r="31" spans="1:14" ht="45" x14ac:dyDescent="0.25">
      <c r="A31"/>
      <c r="B31" s="201" t="s">
        <v>1082</v>
      </c>
      <c r="C31" s="74"/>
      <c r="D31" s="74"/>
      <c r="E31" s="74"/>
      <c r="F31" s="74"/>
    </row>
    <row r="32" spans="1:14" x14ac:dyDescent="0.25">
      <c r="B32" s="178" t="s">
        <v>1008</v>
      </c>
    </row>
    <row r="33" spans="2:2" x14ac:dyDescent="0.25">
      <c r="B33" t="s">
        <v>5203</v>
      </c>
    </row>
  </sheetData>
  <mergeCells count="14">
    <mergeCell ref="G10:G11"/>
    <mergeCell ref="C9:E9"/>
    <mergeCell ref="C10:C11"/>
    <mergeCell ref="D10:D11"/>
    <mergeCell ref="F9:H9"/>
    <mergeCell ref="H10:H11"/>
    <mergeCell ref="E10:E11"/>
    <mergeCell ref="F10:F11"/>
    <mergeCell ref="E7:H7"/>
    <mergeCell ref="F6:H6"/>
    <mergeCell ref="B1:H1"/>
    <mergeCell ref="B2:H2"/>
    <mergeCell ref="B3:H3"/>
    <mergeCell ref="B4:H4"/>
  </mergeCells>
  <phoneticPr fontId="17" type="noConversion"/>
  <hyperlinks>
    <hyperlink ref="B32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0865" r:id="rId5" name="Drop Down 1">
              <controlPr defaultSize="0" autoLine="0" autoPict="0" macro="[0]!ufMod01_DropDownSelected">
                <anchor moveWithCells="1">
                  <from>
                    <xdr:col>2</xdr:col>
                    <xdr:colOff>76200</xdr:colOff>
                    <xdr:row>5</xdr:row>
                    <xdr:rowOff>57150</xdr:rowOff>
                  </from>
                  <to>
                    <xdr:col>4</xdr:col>
                    <xdr:colOff>828675</xdr:colOff>
                    <xdr:row>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66" r:id="rId6" name="Drop Down 2">
              <controlPr defaultSize="0" autoLine="0" autoPict="0" macro="[0]!ufMod01_DropDownBenchMark">
                <anchor moveWithCells="1">
                  <from>
                    <xdr:col>5</xdr:col>
                    <xdr:colOff>114300</xdr:colOff>
                    <xdr:row>5</xdr:row>
                    <xdr:rowOff>57150</xdr:rowOff>
                  </from>
                  <to>
                    <xdr:col>7</xdr:col>
                    <xdr:colOff>819150</xdr:colOff>
                    <xdr:row>5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O181"/>
  <sheetViews>
    <sheetView topLeftCell="A131" workbookViewId="0">
      <selection activeCell="P167" sqref="P167"/>
    </sheetView>
  </sheetViews>
  <sheetFormatPr defaultColWidth="15.7109375" defaultRowHeight="15" x14ac:dyDescent="0.25"/>
  <cols>
    <col min="1" max="1" width="29.7109375" customWidth="1"/>
    <col min="45" max="45" width="15.7109375" style="179"/>
  </cols>
  <sheetData>
    <row r="3" spans="1:67" ht="16.5" customHeight="1" x14ac:dyDescent="0.25">
      <c r="C3" s="180"/>
      <c r="D3" s="180"/>
      <c r="AS3" s="181" t="s">
        <v>1009</v>
      </c>
    </row>
    <row r="4" spans="1:67" ht="20.25" customHeight="1" x14ac:dyDescent="0.25">
      <c r="A4" s="193" t="s">
        <v>1077</v>
      </c>
      <c r="B4" s="194" t="s">
        <v>1010</v>
      </c>
      <c r="C4" s="195">
        <v>100</v>
      </c>
      <c r="D4" s="195">
        <v>110</v>
      </c>
      <c r="E4" s="195">
        <v>111</v>
      </c>
      <c r="F4" s="195">
        <v>112</v>
      </c>
      <c r="G4" s="195">
        <v>113</v>
      </c>
      <c r="H4" s="195">
        <v>114</v>
      </c>
      <c r="I4" s="195">
        <v>115</v>
      </c>
      <c r="J4" s="195">
        <v>120</v>
      </c>
      <c r="K4" s="195">
        <v>121</v>
      </c>
      <c r="L4" s="195">
        <v>122</v>
      </c>
      <c r="M4" s="195">
        <v>123</v>
      </c>
      <c r="N4" s="195">
        <v>130</v>
      </c>
      <c r="O4" s="195">
        <v>131</v>
      </c>
      <c r="P4" s="195">
        <v>132</v>
      </c>
      <c r="Q4" s="195">
        <v>133</v>
      </c>
      <c r="R4" s="195">
        <v>134</v>
      </c>
      <c r="S4" s="195">
        <v>135</v>
      </c>
      <c r="T4" s="195">
        <v>136</v>
      </c>
      <c r="U4" s="195">
        <v>137</v>
      </c>
      <c r="V4" s="195">
        <v>139</v>
      </c>
      <c r="W4" s="195">
        <v>140</v>
      </c>
      <c r="X4" s="195">
        <v>141</v>
      </c>
      <c r="Y4" s="195">
        <v>142</v>
      </c>
      <c r="Z4" s="195">
        <v>143</v>
      </c>
      <c r="AA4" s="195">
        <v>144</v>
      </c>
      <c r="AB4" s="195">
        <v>145</v>
      </c>
      <c r="AC4" s="195">
        <v>146</v>
      </c>
      <c r="AD4" s="195">
        <v>149</v>
      </c>
      <c r="AE4" s="195">
        <v>150</v>
      </c>
      <c r="AF4" s="195">
        <v>151</v>
      </c>
      <c r="AG4" s="195">
        <v>152</v>
      </c>
      <c r="AH4" s="195">
        <v>159</v>
      </c>
      <c r="AI4" s="195">
        <v>160</v>
      </c>
      <c r="AJ4" s="195">
        <v>170</v>
      </c>
      <c r="AK4" s="195">
        <v>171</v>
      </c>
      <c r="AL4" s="195">
        <v>172</v>
      </c>
      <c r="AM4" s="195">
        <v>180</v>
      </c>
      <c r="AN4" s="195">
        <v>190</v>
      </c>
      <c r="AO4" s="195">
        <v>191</v>
      </c>
      <c r="AP4" s="195">
        <v>192</v>
      </c>
      <c r="AQ4" s="195">
        <v>193</v>
      </c>
      <c r="AR4" s="195">
        <v>199</v>
      </c>
      <c r="AS4" s="196"/>
      <c r="AT4" s="195">
        <v>200</v>
      </c>
      <c r="AU4" s="195">
        <v>201</v>
      </c>
      <c r="AV4" s="195">
        <v>202</v>
      </c>
      <c r="AW4" s="195">
        <v>203</v>
      </c>
      <c r="AX4" s="195">
        <v>300</v>
      </c>
      <c r="AY4" s="195">
        <v>301</v>
      </c>
      <c r="AZ4" s="195">
        <v>302</v>
      </c>
      <c r="BA4" s="195">
        <v>400</v>
      </c>
      <c r="BB4" s="195">
        <v>410</v>
      </c>
      <c r="BC4" s="195">
        <v>411</v>
      </c>
      <c r="BD4" s="195">
        <v>412</v>
      </c>
      <c r="BE4" s="195">
        <v>413</v>
      </c>
      <c r="BF4" s="195">
        <v>414</v>
      </c>
      <c r="BG4" s="195">
        <v>419</v>
      </c>
      <c r="BH4" s="195">
        <v>420</v>
      </c>
      <c r="BI4" s="195">
        <v>500</v>
      </c>
      <c r="BJ4" s="195">
        <v>510</v>
      </c>
      <c r="BK4" s="195">
        <v>520</v>
      </c>
      <c r="BL4" s="195">
        <v>521</v>
      </c>
      <c r="BM4" s="195">
        <v>522</v>
      </c>
      <c r="BN4" s="195">
        <v>529</v>
      </c>
      <c r="BO4" s="195"/>
    </row>
    <row r="5" spans="1:67" ht="67.5" customHeight="1" x14ac:dyDescent="0.25">
      <c r="A5" s="184"/>
      <c r="B5" s="185" t="s">
        <v>1011</v>
      </c>
      <c r="C5" s="185" t="s">
        <v>5210</v>
      </c>
      <c r="D5" s="185" t="s">
        <v>1323</v>
      </c>
      <c r="E5" s="185" t="s">
        <v>1012</v>
      </c>
      <c r="F5" s="185" t="s">
        <v>1013</v>
      </c>
      <c r="G5" s="185" t="s">
        <v>1014</v>
      </c>
      <c r="H5" s="185" t="s">
        <v>1015</v>
      </c>
      <c r="I5" s="185" t="s">
        <v>1016</v>
      </c>
      <c r="J5" s="185" t="s">
        <v>1324</v>
      </c>
      <c r="K5" s="186" t="s">
        <v>1017</v>
      </c>
      <c r="L5" s="185" t="s">
        <v>1018</v>
      </c>
      <c r="M5" s="185" t="s">
        <v>1019</v>
      </c>
      <c r="N5" s="185" t="s">
        <v>1325</v>
      </c>
      <c r="O5" s="185" t="s">
        <v>1020</v>
      </c>
      <c r="P5" s="185" t="s">
        <v>1021</v>
      </c>
      <c r="Q5" s="185" t="s">
        <v>1022</v>
      </c>
      <c r="R5" s="185" t="s">
        <v>1023</v>
      </c>
      <c r="S5" s="185" t="s">
        <v>1024</v>
      </c>
      <c r="T5" s="185" t="s">
        <v>1025</v>
      </c>
      <c r="U5" s="185" t="s">
        <v>1026</v>
      </c>
      <c r="V5" s="185" t="s">
        <v>1027</v>
      </c>
      <c r="W5" s="185" t="s">
        <v>1326</v>
      </c>
      <c r="X5" s="185" t="s">
        <v>1028</v>
      </c>
      <c r="Y5" s="185" t="s">
        <v>1029</v>
      </c>
      <c r="Z5" s="185" t="s">
        <v>1030</v>
      </c>
      <c r="AA5" s="185" t="s">
        <v>1031</v>
      </c>
      <c r="AB5" s="185" t="s">
        <v>1032</v>
      </c>
      <c r="AC5" s="185" t="s">
        <v>1033</v>
      </c>
      <c r="AD5" s="185" t="s">
        <v>1034</v>
      </c>
      <c r="AE5" s="185" t="s">
        <v>1327</v>
      </c>
      <c r="AF5" s="185" t="s">
        <v>1035</v>
      </c>
      <c r="AG5" s="185" t="s">
        <v>1036</v>
      </c>
      <c r="AH5" s="185" t="s">
        <v>1037</v>
      </c>
      <c r="AI5" s="185" t="s">
        <v>5216</v>
      </c>
      <c r="AJ5" s="185" t="s">
        <v>1328</v>
      </c>
      <c r="AK5" s="185" t="s">
        <v>1038</v>
      </c>
      <c r="AL5" s="185" t="s">
        <v>1039</v>
      </c>
      <c r="AM5" s="185" t="s">
        <v>5218</v>
      </c>
      <c r="AN5" s="185" t="s">
        <v>1040</v>
      </c>
      <c r="AO5" s="185" t="s">
        <v>1041</v>
      </c>
      <c r="AP5" s="185" t="s">
        <v>1042</v>
      </c>
      <c r="AQ5" s="185" t="s">
        <v>1043</v>
      </c>
      <c r="AR5" s="185" t="s">
        <v>1329</v>
      </c>
      <c r="AS5" s="187" t="s">
        <v>1044</v>
      </c>
      <c r="AT5" s="185" t="s">
        <v>1045</v>
      </c>
      <c r="AU5" s="185" t="s">
        <v>1046</v>
      </c>
      <c r="AV5" s="185" t="s">
        <v>1047</v>
      </c>
      <c r="AW5" s="185" t="s">
        <v>1048</v>
      </c>
      <c r="AX5" s="185" t="s">
        <v>1049</v>
      </c>
      <c r="AY5" s="185" t="s">
        <v>1050</v>
      </c>
      <c r="AZ5" s="185" t="s">
        <v>1051</v>
      </c>
      <c r="BA5" s="185" t="s">
        <v>1052</v>
      </c>
      <c r="BB5" s="185" t="s">
        <v>1053</v>
      </c>
      <c r="BC5" s="185" t="s">
        <v>1054</v>
      </c>
      <c r="BD5" s="185" t="s">
        <v>1055</v>
      </c>
      <c r="BE5" s="185" t="s">
        <v>1056</v>
      </c>
      <c r="BF5" s="185" t="s">
        <v>1057</v>
      </c>
      <c r="BG5" s="185" t="s">
        <v>1058</v>
      </c>
      <c r="BH5" s="185" t="s">
        <v>1059</v>
      </c>
      <c r="BI5" s="185" t="s">
        <v>1060</v>
      </c>
      <c r="BJ5" s="185" t="s">
        <v>1061</v>
      </c>
      <c r="BK5" s="185" t="s">
        <v>1062</v>
      </c>
      <c r="BL5" s="185" t="s">
        <v>1063</v>
      </c>
      <c r="BM5" s="185" t="s">
        <v>1064</v>
      </c>
      <c r="BN5" s="185" t="s">
        <v>1065</v>
      </c>
      <c r="BO5" s="197" t="s">
        <v>1076</v>
      </c>
    </row>
    <row r="6" spans="1:67" ht="26.25" customHeight="1" x14ac:dyDescent="0.25">
      <c r="A6" s="188" t="s">
        <v>1066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9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x14ac:dyDescent="0.25">
      <c r="A7" s="190" t="s">
        <v>5044</v>
      </c>
      <c r="B7" s="191">
        <v>0</v>
      </c>
      <c r="C7" s="191">
        <v>16</v>
      </c>
      <c r="D7" s="191">
        <v>0</v>
      </c>
      <c r="E7" s="191">
        <v>0</v>
      </c>
      <c r="F7" s="191">
        <v>0</v>
      </c>
      <c r="G7" s="191">
        <v>0</v>
      </c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5</v>
      </c>
      <c r="N7" s="191">
        <v>0</v>
      </c>
      <c r="O7" s="191">
        <v>0</v>
      </c>
      <c r="P7" s="191">
        <v>0</v>
      </c>
      <c r="Q7" s="191">
        <v>0</v>
      </c>
      <c r="R7" s="191">
        <v>0</v>
      </c>
      <c r="S7" s="191">
        <v>0</v>
      </c>
      <c r="T7" s="191">
        <v>0</v>
      </c>
      <c r="U7" s="191">
        <v>0</v>
      </c>
      <c r="V7" s="191">
        <v>0</v>
      </c>
      <c r="W7" s="191">
        <v>0</v>
      </c>
      <c r="X7" s="191">
        <v>8</v>
      </c>
      <c r="Y7" s="191">
        <v>32</v>
      </c>
      <c r="Z7" s="191">
        <v>0</v>
      </c>
      <c r="AA7" s="191">
        <v>4</v>
      </c>
      <c r="AB7" s="191">
        <v>9</v>
      </c>
      <c r="AC7" s="191">
        <v>0</v>
      </c>
      <c r="AD7" s="191">
        <v>6</v>
      </c>
      <c r="AE7" s="191">
        <v>0</v>
      </c>
      <c r="AF7" s="191">
        <v>0</v>
      </c>
      <c r="AG7" s="191">
        <v>0</v>
      </c>
      <c r="AH7" s="191">
        <v>0</v>
      </c>
      <c r="AI7" s="191">
        <v>11</v>
      </c>
      <c r="AJ7" s="191">
        <v>0</v>
      </c>
      <c r="AK7" s="191">
        <v>0</v>
      </c>
      <c r="AL7" s="191">
        <v>0</v>
      </c>
      <c r="AM7" s="191">
        <v>0</v>
      </c>
      <c r="AN7" s="191">
        <v>0</v>
      </c>
      <c r="AO7" s="191">
        <v>0</v>
      </c>
      <c r="AP7" s="191">
        <v>5</v>
      </c>
      <c r="AQ7" s="191">
        <v>0</v>
      </c>
      <c r="AR7" s="191">
        <v>0</v>
      </c>
      <c r="AS7" s="192">
        <f>SUM(B7:AR7)+BI7+BK7+BL7+BM7+BN7</f>
        <v>125</v>
      </c>
      <c r="AT7" s="191">
        <v>0</v>
      </c>
      <c r="AU7" s="191">
        <v>0</v>
      </c>
      <c r="AV7" s="191">
        <v>0</v>
      </c>
      <c r="AW7" s="191">
        <v>0</v>
      </c>
      <c r="AX7" s="191">
        <v>0</v>
      </c>
      <c r="AY7" s="191">
        <v>8</v>
      </c>
      <c r="AZ7" s="191">
        <v>0</v>
      </c>
      <c r="BA7" s="191">
        <v>0</v>
      </c>
      <c r="BB7" s="191">
        <v>0</v>
      </c>
      <c r="BC7" s="191">
        <v>0</v>
      </c>
      <c r="BD7" s="191">
        <v>0</v>
      </c>
      <c r="BE7" s="191">
        <v>0</v>
      </c>
      <c r="BF7" s="191">
        <v>0</v>
      </c>
      <c r="BG7" s="191">
        <v>0</v>
      </c>
      <c r="BH7" s="191">
        <v>5</v>
      </c>
      <c r="BI7" s="191">
        <v>0</v>
      </c>
      <c r="BJ7" s="191">
        <v>0</v>
      </c>
      <c r="BK7" s="191">
        <v>0</v>
      </c>
      <c r="BL7" s="191">
        <v>0</v>
      </c>
      <c r="BM7" s="191">
        <v>0</v>
      </c>
      <c r="BN7" s="191">
        <v>29</v>
      </c>
      <c r="BO7" s="191">
        <v>138</v>
      </c>
    </row>
    <row r="8" spans="1:67" x14ac:dyDescent="0.25">
      <c r="A8" s="190" t="s">
        <v>5045</v>
      </c>
      <c r="B8" s="191">
        <v>0</v>
      </c>
      <c r="C8" s="191">
        <v>12</v>
      </c>
      <c r="D8" s="191">
        <v>0</v>
      </c>
      <c r="E8" s="191">
        <v>0</v>
      </c>
      <c r="F8" s="191">
        <v>5</v>
      </c>
      <c r="G8" s="191">
        <v>7</v>
      </c>
      <c r="H8" s="191">
        <v>0</v>
      </c>
      <c r="I8" s="191">
        <v>0</v>
      </c>
      <c r="J8" s="191">
        <v>0</v>
      </c>
      <c r="K8" s="191">
        <v>0</v>
      </c>
      <c r="L8" s="191">
        <v>0</v>
      </c>
      <c r="M8" s="191">
        <v>0</v>
      </c>
      <c r="N8" s="191">
        <v>0</v>
      </c>
      <c r="O8" s="191">
        <v>0</v>
      </c>
      <c r="P8" s="191">
        <v>0</v>
      </c>
      <c r="Q8" s="191">
        <v>0</v>
      </c>
      <c r="R8" s="191">
        <v>0</v>
      </c>
      <c r="S8" s="191">
        <v>0</v>
      </c>
      <c r="T8" s="191">
        <v>0</v>
      </c>
      <c r="U8" s="191">
        <v>0</v>
      </c>
      <c r="V8" s="191">
        <v>0</v>
      </c>
      <c r="W8" s="191">
        <v>7</v>
      </c>
      <c r="X8" s="191">
        <v>75</v>
      </c>
      <c r="Y8" s="191">
        <v>197</v>
      </c>
      <c r="Z8" s="191">
        <v>0</v>
      </c>
      <c r="AA8" s="191">
        <v>115</v>
      </c>
      <c r="AB8" s="191">
        <v>5</v>
      </c>
      <c r="AC8" s="191">
        <v>0</v>
      </c>
      <c r="AD8" s="191">
        <v>0</v>
      </c>
      <c r="AE8" s="191">
        <v>0</v>
      </c>
      <c r="AF8" s="191">
        <v>0</v>
      </c>
      <c r="AG8" s="191">
        <v>0</v>
      </c>
      <c r="AH8" s="191">
        <v>0</v>
      </c>
      <c r="AI8" s="191">
        <v>0</v>
      </c>
      <c r="AJ8" s="191">
        <v>0</v>
      </c>
      <c r="AK8" s="191">
        <v>0</v>
      </c>
      <c r="AL8" s="191">
        <v>0</v>
      </c>
      <c r="AM8" s="191">
        <v>0</v>
      </c>
      <c r="AN8" s="191">
        <v>0</v>
      </c>
      <c r="AO8" s="191">
        <v>4</v>
      </c>
      <c r="AP8" s="191">
        <v>0</v>
      </c>
      <c r="AQ8" s="191">
        <v>0</v>
      </c>
      <c r="AR8" s="191">
        <v>0</v>
      </c>
      <c r="AS8" s="192">
        <f t="shared" ref="AS8:AS71" si="0">SUM(B8:AR8)+BI8+BK8+BL8+BM8+BN8</f>
        <v>458</v>
      </c>
      <c r="AT8" s="191">
        <v>0</v>
      </c>
      <c r="AU8" s="191">
        <v>0</v>
      </c>
      <c r="AV8" s="191">
        <v>0</v>
      </c>
      <c r="AW8" s="191">
        <v>0</v>
      </c>
      <c r="AX8" s="191">
        <v>0</v>
      </c>
      <c r="AY8" s="191">
        <v>0</v>
      </c>
      <c r="AZ8" s="191">
        <v>0</v>
      </c>
      <c r="BA8" s="191">
        <v>0</v>
      </c>
      <c r="BB8" s="191">
        <v>0</v>
      </c>
      <c r="BC8" s="191">
        <v>0</v>
      </c>
      <c r="BD8" s="191">
        <v>0</v>
      </c>
      <c r="BE8" s="191">
        <v>0</v>
      </c>
      <c r="BF8" s="191">
        <v>0</v>
      </c>
      <c r="BG8" s="191">
        <v>0</v>
      </c>
      <c r="BH8" s="191">
        <v>0</v>
      </c>
      <c r="BI8" s="191">
        <v>0</v>
      </c>
      <c r="BJ8" s="191">
        <v>11</v>
      </c>
      <c r="BK8" s="191">
        <v>0</v>
      </c>
      <c r="BL8" s="191">
        <v>0</v>
      </c>
      <c r="BM8" s="191">
        <v>8</v>
      </c>
      <c r="BN8" s="191">
        <v>23</v>
      </c>
      <c r="BO8" s="191">
        <v>469</v>
      </c>
    </row>
    <row r="9" spans="1:67" x14ac:dyDescent="0.25">
      <c r="A9" s="190" t="s">
        <v>5046</v>
      </c>
      <c r="B9" s="191">
        <v>0</v>
      </c>
      <c r="C9" s="191">
        <v>0</v>
      </c>
      <c r="D9" s="191">
        <v>0</v>
      </c>
      <c r="E9" s="191">
        <v>0</v>
      </c>
      <c r="F9" s="191">
        <v>0</v>
      </c>
      <c r="G9" s="191">
        <v>0</v>
      </c>
      <c r="H9" s="191">
        <v>0</v>
      </c>
      <c r="I9" s="191">
        <v>0</v>
      </c>
      <c r="J9" s="191">
        <v>0</v>
      </c>
      <c r="K9" s="191">
        <v>0</v>
      </c>
      <c r="L9" s="191">
        <v>0</v>
      </c>
      <c r="M9" s="191">
        <v>0</v>
      </c>
      <c r="N9" s="191">
        <v>0</v>
      </c>
      <c r="O9" s="191">
        <v>0</v>
      </c>
      <c r="P9" s="191">
        <v>0</v>
      </c>
      <c r="Q9" s="191">
        <v>0</v>
      </c>
      <c r="R9" s="191">
        <v>0</v>
      </c>
      <c r="S9" s="191">
        <v>0</v>
      </c>
      <c r="T9" s="191">
        <v>0</v>
      </c>
      <c r="U9" s="191">
        <v>0</v>
      </c>
      <c r="V9" s="191">
        <v>0</v>
      </c>
      <c r="W9" s="191">
        <v>0</v>
      </c>
      <c r="X9" s="191">
        <v>0</v>
      </c>
      <c r="Y9" s="191">
        <v>3</v>
      </c>
      <c r="Z9" s="191">
        <v>0</v>
      </c>
      <c r="AA9" s="191">
        <v>0</v>
      </c>
      <c r="AB9" s="191">
        <v>0</v>
      </c>
      <c r="AC9" s="191">
        <v>0</v>
      </c>
      <c r="AD9" s="191">
        <v>0</v>
      </c>
      <c r="AE9" s="191">
        <v>0</v>
      </c>
      <c r="AF9" s="191">
        <v>0</v>
      </c>
      <c r="AG9" s="191">
        <v>0</v>
      </c>
      <c r="AH9" s="191">
        <v>0</v>
      </c>
      <c r="AI9" s="191">
        <v>0</v>
      </c>
      <c r="AJ9" s="191">
        <v>0</v>
      </c>
      <c r="AK9" s="191">
        <v>0</v>
      </c>
      <c r="AL9" s="191">
        <v>0</v>
      </c>
      <c r="AM9" s="191">
        <v>0</v>
      </c>
      <c r="AN9" s="191">
        <v>0</v>
      </c>
      <c r="AO9" s="191">
        <v>0</v>
      </c>
      <c r="AP9" s="191">
        <v>0</v>
      </c>
      <c r="AQ9" s="191">
        <v>0</v>
      </c>
      <c r="AR9" s="191">
        <v>0</v>
      </c>
      <c r="AS9" s="192">
        <f t="shared" si="0"/>
        <v>6</v>
      </c>
      <c r="AT9" s="191">
        <v>0</v>
      </c>
      <c r="AU9" s="191">
        <v>0</v>
      </c>
      <c r="AV9" s="191">
        <v>0</v>
      </c>
      <c r="AW9" s="191">
        <v>0</v>
      </c>
      <c r="AX9" s="191">
        <v>0</v>
      </c>
      <c r="AY9" s="191">
        <v>0</v>
      </c>
      <c r="AZ9" s="191">
        <v>0</v>
      </c>
      <c r="BA9" s="191">
        <v>0</v>
      </c>
      <c r="BB9" s="191">
        <v>0</v>
      </c>
      <c r="BC9" s="191">
        <v>0</v>
      </c>
      <c r="BD9" s="191">
        <v>0</v>
      </c>
      <c r="BE9" s="191">
        <v>0</v>
      </c>
      <c r="BF9" s="191">
        <v>0</v>
      </c>
      <c r="BG9" s="191">
        <v>0</v>
      </c>
      <c r="BH9" s="191">
        <v>0</v>
      </c>
      <c r="BI9" s="191">
        <v>0</v>
      </c>
      <c r="BJ9" s="191">
        <v>0</v>
      </c>
      <c r="BK9" s="191">
        <v>0</v>
      </c>
      <c r="BL9" s="191">
        <v>0</v>
      </c>
      <c r="BM9" s="191">
        <v>0</v>
      </c>
      <c r="BN9" s="191">
        <v>3</v>
      </c>
      <c r="BO9" s="191">
        <v>6</v>
      </c>
    </row>
    <row r="10" spans="1:67" x14ac:dyDescent="0.25">
      <c r="A10" s="190" t="s">
        <v>891</v>
      </c>
      <c r="B10" s="191">
        <v>0</v>
      </c>
      <c r="C10" s="191">
        <v>5</v>
      </c>
      <c r="D10" s="191">
        <v>0</v>
      </c>
      <c r="E10" s="191">
        <v>0</v>
      </c>
      <c r="F10" s="191">
        <v>0</v>
      </c>
      <c r="G10" s="191">
        <v>0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191">
        <v>0</v>
      </c>
      <c r="Q10" s="191">
        <v>0</v>
      </c>
      <c r="R10" s="191">
        <v>0</v>
      </c>
      <c r="S10" s="191">
        <v>0</v>
      </c>
      <c r="T10" s="191">
        <v>0</v>
      </c>
      <c r="U10" s="191">
        <v>0</v>
      </c>
      <c r="V10" s="191">
        <v>0</v>
      </c>
      <c r="W10" s="191">
        <v>0</v>
      </c>
      <c r="X10" s="191">
        <v>0</v>
      </c>
      <c r="Y10" s="191">
        <v>0</v>
      </c>
      <c r="Z10" s="191">
        <v>0</v>
      </c>
      <c r="AA10" s="191">
        <v>0</v>
      </c>
      <c r="AB10" s="191">
        <v>0</v>
      </c>
      <c r="AC10" s="191">
        <v>0</v>
      </c>
      <c r="AD10" s="191">
        <v>0</v>
      </c>
      <c r="AE10" s="191">
        <v>0</v>
      </c>
      <c r="AF10" s="191">
        <v>0</v>
      </c>
      <c r="AG10" s="191">
        <v>0</v>
      </c>
      <c r="AH10" s="191">
        <v>0</v>
      </c>
      <c r="AI10" s="191">
        <v>17</v>
      </c>
      <c r="AJ10" s="191">
        <v>0</v>
      </c>
      <c r="AK10" s="191">
        <v>0</v>
      </c>
      <c r="AL10" s="191">
        <v>0</v>
      </c>
      <c r="AM10" s="191">
        <v>0</v>
      </c>
      <c r="AN10" s="191">
        <v>0</v>
      </c>
      <c r="AO10" s="191">
        <v>0</v>
      </c>
      <c r="AP10" s="191">
        <v>0</v>
      </c>
      <c r="AQ10" s="191">
        <v>0</v>
      </c>
      <c r="AR10" s="191">
        <v>0</v>
      </c>
      <c r="AS10" s="192">
        <f t="shared" si="0"/>
        <v>27</v>
      </c>
      <c r="AT10" s="191">
        <v>0</v>
      </c>
      <c r="AU10" s="191">
        <v>0</v>
      </c>
      <c r="AV10" s="191">
        <v>0</v>
      </c>
      <c r="AW10" s="191">
        <v>0</v>
      </c>
      <c r="AX10" s="191">
        <v>0</v>
      </c>
      <c r="AY10" s="191">
        <v>6</v>
      </c>
      <c r="AZ10" s="191">
        <v>0</v>
      </c>
      <c r="BA10" s="191">
        <v>0</v>
      </c>
      <c r="BB10" s="191">
        <v>0</v>
      </c>
      <c r="BC10" s="191">
        <v>0</v>
      </c>
      <c r="BD10" s="191">
        <v>0</v>
      </c>
      <c r="BE10" s="191">
        <v>0</v>
      </c>
      <c r="BF10" s="191">
        <v>0</v>
      </c>
      <c r="BG10" s="191">
        <v>0</v>
      </c>
      <c r="BH10" s="191">
        <v>0</v>
      </c>
      <c r="BI10" s="191">
        <v>0</v>
      </c>
      <c r="BJ10" s="191">
        <v>0</v>
      </c>
      <c r="BK10" s="191">
        <v>0</v>
      </c>
      <c r="BL10" s="191">
        <v>0</v>
      </c>
      <c r="BM10" s="191">
        <v>0</v>
      </c>
      <c r="BN10" s="191">
        <v>5</v>
      </c>
      <c r="BO10" s="191">
        <v>33</v>
      </c>
    </row>
    <row r="11" spans="1:67" x14ac:dyDescent="0.25">
      <c r="A11" s="190" t="s">
        <v>5048</v>
      </c>
      <c r="B11" s="191">
        <v>0</v>
      </c>
      <c r="C11" s="191">
        <v>32</v>
      </c>
      <c r="D11" s="191">
        <v>0</v>
      </c>
      <c r="E11" s="191">
        <v>0</v>
      </c>
      <c r="F11" s="191">
        <v>33</v>
      </c>
      <c r="G11" s="191">
        <v>4</v>
      </c>
      <c r="H11" s="191">
        <v>0</v>
      </c>
      <c r="I11" s="191">
        <v>23</v>
      </c>
      <c r="J11" s="191">
        <v>0</v>
      </c>
      <c r="K11" s="191">
        <v>0</v>
      </c>
      <c r="L11" s="191">
        <v>4</v>
      </c>
      <c r="M11" s="191">
        <v>43</v>
      </c>
      <c r="N11" s="191">
        <v>20</v>
      </c>
      <c r="O11" s="191">
        <v>0</v>
      </c>
      <c r="P11" s="191">
        <v>0</v>
      </c>
      <c r="Q11" s="191">
        <v>13</v>
      </c>
      <c r="R11" s="191">
        <v>0</v>
      </c>
      <c r="S11" s="191">
        <v>17</v>
      </c>
      <c r="T11" s="191">
        <v>6</v>
      </c>
      <c r="U11" s="191">
        <v>0</v>
      </c>
      <c r="V11" s="191">
        <v>269</v>
      </c>
      <c r="W11" s="191">
        <v>0</v>
      </c>
      <c r="X11" s="191">
        <v>0</v>
      </c>
      <c r="Y11" s="191">
        <v>82</v>
      </c>
      <c r="Z11" s="191">
        <v>0</v>
      </c>
      <c r="AA11" s="191">
        <v>0</v>
      </c>
      <c r="AB11" s="191">
        <v>0</v>
      </c>
      <c r="AC11" s="191">
        <v>0</v>
      </c>
      <c r="AD11" s="191">
        <v>6</v>
      </c>
      <c r="AE11" s="191">
        <v>0</v>
      </c>
      <c r="AF11" s="191">
        <v>78</v>
      </c>
      <c r="AG11" s="191">
        <v>0</v>
      </c>
      <c r="AH11" s="191">
        <v>17</v>
      </c>
      <c r="AI11" s="191">
        <v>7</v>
      </c>
      <c r="AJ11" s="191">
        <v>0</v>
      </c>
      <c r="AK11" s="191">
        <v>0</v>
      </c>
      <c r="AL11" s="191">
        <v>3</v>
      </c>
      <c r="AM11" s="191">
        <v>0</v>
      </c>
      <c r="AN11" s="191">
        <v>0</v>
      </c>
      <c r="AO11" s="191">
        <v>3</v>
      </c>
      <c r="AP11" s="191">
        <v>0</v>
      </c>
      <c r="AQ11" s="191">
        <v>0</v>
      </c>
      <c r="AR11" s="191">
        <v>0</v>
      </c>
      <c r="AS11" s="192">
        <f t="shared" si="0"/>
        <v>678</v>
      </c>
      <c r="AT11" s="191">
        <v>0</v>
      </c>
      <c r="AU11" s="191">
        <v>0</v>
      </c>
      <c r="AV11" s="191">
        <v>0</v>
      </c>
      <c r="AW11" s="191">
        <v>0</v>
      </c>
      <c r="AX11" s="191">
        <v>0</v>
      </c>
      <c r="AY11" s="191">
        <v>0</v>
      </c>
      <c r="AZ11" s="191">
        <v>0</v>
      </c>
      <c r="BA11" s="191">
        <v>6</v>
      </c>
      <c r="BB11" s="191">
        <v>6</v>
      </c>
      <c r="BC11" s="191">
        <v>5</v>
      </c>
      <c r="BD11" s="191">
        <v>3</v>
      </c>
      <c r="BE11" s="191">
        <v>0</v>
      </c>
      <c r="BF11" s="191">
        <v>0</v>
      </c>
      <c r="BG11" s="191">
        <v>0</v>
      </c>
      <c r="BH11" s="191">
        <v>0</v>
      </c>
      <c r="BI11" s="191">
        <v>0</v>
      </c>
      <c r="BJ11" s="191">
        <v>0</v>
      </c>
      <c r="BK11" s="191">
        <v>0</v>
      </c>
      <c r="BL11" s="191">
        <v>0</v>
      </c>
      <c r="BM11" s="191">
        <v>0</v>
      </c>
      <c r="BN11" s="191">
        <v>18</v>
      </c>
      <c r="BO11" s="191">
        <v>698</v>
      </c>
    </row>
    <row r="12" spans="1:67" x14ac:dyDescent="0.25">
      <c r="A12" s="190" t="s">
        <v>5049</v>
      </c>
      <c r="B12" s="191">
        <v>0</v>
      </c>
      <c r="C12" s="191">
        <v>17</v>
      </c>
      <c r="D12" s="191">
        <v>0</v>
      </c>
      <c r="E12" s="191">
        <v>0</v>
      </c>
      <c r="F12" s="191">
        <v>17</v>
      </c>
      <c r="G12" s="191">
        <v>0</v>
      </c>
      <c r="H12" s="191">
        <v>0</v>
      </c>
      <c r="I12" s="191">
        <v>0</v>
      </c>
      <c r="J12" s="191">
        <v>0</v>
      </c>
      <c r="K12" s="191">
        <v>0</v>
      </c>
      <c r="L12" s="191">
        <v>0</v>
      </c>
      <c r="M12" s="191">
        <v>0</v>
      </c>
      <c r="N12" s="191">
        <v>0</v>
      </c>
      <c r="O12" s="191">
        <v>68</v>
      </c>
      <c r="P12" s="191">
        <v>0</v>
      </c>
      <c r="Q12" s="191">
        <v>0</v>
      </c>
      <c r="R12" s="191">
        <v>0</v>
      </c>
      <c r="S12" s="191">
        <v>0</v>
      </c>
      <c r="T12" s="191">
        <v>0</v>
      </c>
      <c r="U12" s="191">
        <v>0</v>
      </c>
      <c r="V12" s="191">
        <v>0</v>
      </c>
      <c r="W12" s="191">
        <v>5</v>
      </c>
      <c r="X12" s="191">
        <v>45</v>
      </c>
      <c r="Y12" s="191">
        <v>8</v>
      </c>
      <c r="Z12" s="191">
        <v>0</v>
      </c>
      <c r="AA12" s="191">
        <v>11</v>
      </c>
      <c r="AB12" s="191">
        <v>44</v>
      </c>
      <c r="AC12" s="191">
        <v>0</v>
      </c>
      <c r="AD12" s="191">
        <v>38</v>
      </c>
      <c r="AE12" s="191">
        <v>0</v>
      </c>
      <c r="AF12" s="191">
        <v>0</v>
      </c>
      <c r="AG12" s="191">
        <v>0</v>
      </c>
      <c r="AH12" s="191">
        <v>0</v>
      </c>
      <c r="AI12" s="191">
        <v>0</v>
      </c>
      <c r="AJ12" s="191">
        <v>0</v>
      </c>
      <c r="AK12" s="191">
        <v>0</v>
      </c>
      <c r="AL12" s="191">
        <v>0</v>
      </c>
      <c r="AM12" s="191">
        <v>0</v>
      </c>
      <c r="AN12" s="191">
        <v>0</v>
      </c>
      <c r="AO12" s="191">
        <v>0</v>
      </c>
      <c r="AP12" s="191">
        <v>0</v>
      </c>
      <c r="AQ12" s="191">
        <v>0</v>
      </c>
      <c r="AR12" s="191">
        <v>0</v>
      </c>
      <c r="AS12" s="192">
        <f t="shared" si="0"/>
        <v>263</v>
      </c>
      <c r="AT12" s="191">
        <v>0</v>
      </c>
      <c r="AU12" s="191">
        <v>0</v>
      </c>
      <c r="AV12" s="191">
        <v>0</v>
      </c>
      <c r="AW12" s="191">
        <v>0</v>
      </c>
      <c r="AX12" s="191">
        <v>0</v>
      </c>
      <c r="AY12" s="191">
        <v>0</v>
      </c>
      <c r="AZ12" s="191">
        <v>0</v>
      </c>
      <c r="BA12" s="191">
        <v>0</v>
      </c>
      <c r="BB12" s="191">
        <v>0</v>
      </c>
      <c r="BC12" s="191">
        <v>0</v>
      </c>
      <c r="BD12" s="191">
        <v>0</v>
      </c>
      <c r="BE12" s="191">
        <v>0</v>
      </c>
      <c r="BF12" s="191">
        <v>0</v>
      </c>
      <c r="BG12" s="191">
        <v>0</v>
      </c>
      <c r="BH12" s="191">
        <v>0</v>
      </c>
      <c r="BI12" s="191">
        <v>0</v>
      </c>
      <c r="BJ12" s="191">
        <v>0</v>
      </c>
      <c r="BK12" s="191">
        <v>0</v>
      </c>
      <c r="BL12" s="191">
        <v>0</v>
      </c>
      <c r="BM12" s="191">
        <v>4</v>
      </c>
      <c r="BN12" s="191">
        <v>6</v>
      </c>
      <c r="BO12" s="191">
        <v>263</v>
      </c>
    </row>
    <row r="13" spans="1:67" x14ac:dyDescent="0.25">
      <c r="A13" s="190" t="s">
        <v>5050</v>
      </c>
      <c r="B13" s="191">
        <v>4</v>
      </c>
      <c r="C13" s="191">
        <v>4</v>
      </c>
      <c r="D13" s="191">
        <v>0</v>
      </c>
      <c r="E13" s="191">
        <v>0</v>
      </c>
      <c r="F13" s="191">
        <v>3</v>
      </c>
      <c r="G13" s="191">
        <v>4</v>
      </c>
      <c r="H13" s="191">
        <v>0</v>
      </c>
      <c r="I13" s="191">
        <v>0</v>
      </c>
      <c r="J13" s="191">
        <v>0</v>
      </c>
      <c r="K13" s="191">
        <v>0</v>
      </c>
      <c r="L13" s="191">
        <v>0</v>
      </c>
      <c r="M13" s="191">
        <v>15</v>
      </c>
      <c r="N13" s="191">
        <v>0</v>
      </c>
      <c r="O13" s="191">
        <v>0</v>
      </c>
      <c r="P13" s="191">
        <v>0</v>
      </c>
      <c r="Q13" s="191">
        <v>0</v>
      </c>
      <c r="R13" s="191">
        <v>0</v>
      </c>
      <c r="S13" s="191">
        <v>0</v>
      </c>
      <c r="T13" s="191">
        <v>0</v>
      </c>
      <c r="U13" s="191">
        <v>0</v>
      </c>
      <c r="V13" s="191">
        <v>0</v>
      </c>
      <c r="W13" s="191">
        <v>0</v>
      </c>
      <c r="X13" s="191">
        <v>5</v>
      </c>
      <c r="Y13" s="191">
        <v>0</v>
      </c>
      <c r="Z13" s="191">
        <v>0</v>
      </c>
      <c r="AA13" s="191">
        <v>0</v>
      </c>
      <c r="AB13" s="191">
        <v>0</v>
      </c>
      <c r="AC13" s="191">
        <v>0</v>
      </c>
      <c r="AD13" s="191">
        <v>0</v>
      </c>
      <c r="AE13" s="191">
        <v>0</v>
      </c>
      <c r="AF13" s="191">
        <v>0</v>
      </c>
      <c r="AG13" s="191">
        <v>0</v>
      </c>
      <c r="AH13" s="191">
        <v>0</v>
      </c>
      <c r="AI13" s="191">
        <v>0</v>
      </c>
      <c r="AJ13" s="191">
        <v>0</v>
      </c>
      <c r="AK13" s="191">
        <v>3</v>
      </c>
      <c r="AL13" s="191">
        <v>0</v>
      </c>
      <c r="AM13" s="191">
        <v>0</v>
      </c>
      <c r="AN13" s="191">
        <v>0</v>
      </c>
      <c r="AO13" s="191">
        <v>0</v>
      </c>
      <c r="AP13" s="191">
        <v>0</v>
      </c>
      <c r="AQ13" s="191">
        <v>0</v>
      </c>
      <c r="AR13" s="191">
        <v>0</v>
      </c>
      <c r="AS13" s="192">
        <f t="shared" si="0"/>
        <v>42</v>
      </c>
      <c r="AT13" s="191">
        <v>0</v>
      </c>
      <c r="AU13" s="191">
        <v>0</v>
      </c>
      <c r="AV13" s="191">
        <v>0</v>
      </c>
      <c r="AW13" s="191">
        <v>0</v>
      </c>
      <c r="AX13" s="191">
        <v>0</v>
      </c>
      <c r="AY13" s="191">
        <v>0</v>
      </c>
      <c r="AZ13" s="191">
        <v>0</v>
      </c>
      <c r="BA13" s="191">
        <v>7</v>
      </c>
      <c r="BB13" s="191">
        <v>0</v>
      </c>
      <c r="BC13" s="191">
        <v>0</v>
      </c>
      <c r="BD13" s="191">
        <v>0</v>
      </c>
      <c r="BE13" s="191">
        <v>0</v>
      </c>
      <c r="BF13" s="191">
        <v>0</v>
      </c>
      <c r="BG13" s="191">
        <v>0</v>
      </c>
      <c r="BH13" s="191">
        <v>0</v>
      </c>
      <c r="BI13" s="191">
        <v>0</v>
      </c>
      <c r="BJ13" s="191">
        <v>5</v>
      </c>
      <c r="BK13" s="191">
        <v>0</v>
      </c>
      <c r="BL13" s="191">
        <v>0</v>
      </c>
      <c r="BM13" s="191">
        <v>0</v>
      </c>
      <c r="BN13" s="191">
        <v>4</v>
      </c>
      <c r="BO13" s="191">
        <v>54</v>
      </c>
    </row>
    <row r="14" spans="1:67" x14ac:dyDescent="0.25">
      <c r="A14" s="190" t="s">
        <v>5052</v>
      </c>
      <c r="B14" s="191">
        <v>3</v>
      </c>
      <c r="C14" s="191">
        <v>25</v>
      </c>
      <c r="D14" s="191">
        <v>0</v>
      </c>
      <c r="E14" s="191">
        <v>0</v>
      </c>
      <c r="F14" s="191">
        <v>3</v>
      </c>
      <c r="G14" s="191">
        <v>6</v>
      </c>
      <c r="H14" s="191">
        <v>0</v>
      </c>
      <c r="I14" s="191">
        <v>0</v>
      </c>
      <c r="J14" s="191">
        <v>0</v>
      </c>
      <c r="K14" s="191">
        <v>0</v>
      </c>
      <c r="L14" s="191">
        <v>0</v>
      </c>
      <c r="M14" s="191">
        <v>27</v>
      </c>
      <c r="N14" s="191">
        <v>8</v>
      </c>
      <c r="O14" s="191">
        <v>0</v>
      </c>
      <c r="P14" s="191">
        <v>0</v>
      </c>
      <c r="Q14" s="191">
        <v>0</v>
      </c>
      <c r="R14" s="191">
        <v>0</v>
      </c>
      <c r="S14" s="191">
        <v>3</v>
      </c>
      <c r="T14" s="191">
        <v>0</v>
      </c>
      <c r="U14" s="191">
        <v>0</v>
      </c>
      <c r="V14" s="191">
        <v>0</v>
      </c>
      <c r="W14" s="191">
        <v>3</v>
      </c>
      <c r="X14" s="191">
        <v>127</v>
      </c>
      <c r="Y14" s="191">
        <v>109</v>
      </c>
      <c r="Z14" s="191">
        <v>0</v>
      </c>
      <c r="AA14" s="191">
        <v>93</v>
      </c>
      <c r="AB14" s="191">
        <v>11</v>
      </c>
      <c r="AC14" s="191">
        <v>0</v>
      </c>
      <c r="AD14" s="191">
        <v>5</v>
      </c>
      <c r="AE14" s="191">
        <v>0</v>
      </c>
      <c r="AF14" s="191">
        <v>0</v>
      </c>
      <c r="AG14" s="191">
        <v>0</v>
      </c>
      <c r="AH14" s="191">
        <v>0</v>
      </c>
      <c r="AI14" s="191">
        <v>9</v>
      </c>
      <c r="AJ14" s="191">
        <v>0</v>
      </c>
      <c r="AK14" s="191">
        <v>0</v>
      </c>
      <c r="AL14" s="191">
        <v>0</v>
      </c>
      <c r="AM14" s="191">
        <v>0</v>
      </c>
      <c r="AN14" s="191">
        <v>0</v>
      </c>
      <c r="AO14" s="191">
        <v>7</v>
      </c>
      <c r="AP14" s="191">
        <v>4</v>
      </c>
      <c r="AQ14" s="191">
        <v>9</v>
      </c>
      <c r="AR14" s="191">
        <v>0</v>
      </c>
      <c r="AS14" s="192">
        <f t="shared" si="0"/>
        <v>466</v>
      </c>
      <c r="AT14" s="191">
        <v>0</v>
      </c>
      <c r="AU14" s="191">
        <v>0</v>
      </c>
      <c r="AV14" s="191">
        <v>0</v>
      </c>
      <c r="AW14" s="191">
        <v>0</v>
      </c>
      <c r="AX14" s="191">
        <v>0</v>
      </c>
      <c r="AY14" s="191">
        <v>49</v>
      </c>
      <c r="AZ14" s="191">
        <v>10</v>
      </c>
      <c r="BA14" s="191">
        <v>0</v>
      </c>
      <c r="BB14" s="191">
        <v>0</v>
      </c>
      <c r="BC14" s="191">
        <v>0</v>
      </c>
      <c r="BD14" s="191">
        <v>0</v>
      </c>
      <c r="BE14" s="191">
        <v>0</v>
      </c>
      <c r="BF14" s="191">
        <v>0</v>
      </c>
      <c r="BG14" s="191">
        <v>0</v>
      </c>
      <c r="BH14" s="191">
        <v>0</v>
      </c>
      <c r="BI14" s="191">
        <v>0</v>
      </c>
      <c r="BJ14" s="191">
        <v>16</v>
      </c>
      <c r="BK14" s="191">
        <v>0</v>
      </c>
      <c r="BL14" s="191">
        <v>0</v>
      </c>
      <c r="BM14" s="191">
        <v>4</v>
      </c>
      <c r="BN14" s="191">
        <v>10</v>
      </c>
      <c r="BO14" s="191">
        <v>550</v>
      </c>
    </row>
    <row r="15" spans="1:67" x14ac:dyDescent="0.25">
      <c r="A15" s="190" t="s">
        <v>5054</v>
      </c>
      <c r="B15" s="191">
        <v>5</v>
      </c>
      <c r="C15" s="191">
        <v>11</v>
      </c>
      <c r="D15" s="191">
        <v>0</v>
      </c>
      <c r="E15" s="191">
        <v>0</v>
      </c>
      <c r="F15" s="191">
        <v>13</v>
      </c>
      <c r="G15" s="191">
        <v>0</v>
      </c>
      <c r="H15" s="191">
        <v>0</v>
      </c>
      <c r="I15" s="191">
        <v>5</v>
      </c>
      <c r="J15" s="191">
        <v>0</v>
      </c>
      <c r="K15" s="191">
        <v>0</v>
      </c>
      <c r="L15" s="191">
        <v>0</v>
      </c>
      <c r="M15" s="191">
        <v>12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9</v>
      </c>
      <c r="V15" s="191">
        <v>0</v>
      </c>
      <c r="W15" s="191">
        <v>3</v>
      </c>
      <c r="X15" s="191">
        <v>22</v>
      </c>
      <c r="Y15" s="191">
        <v>174</v>
      </c>
      <c r="Z15" s="191">
        <v>0</v>
      </c>
      <c r="AA15" s="191">
        <v>37</v>
      </c>
      <c r="AB15" s="191">
        <v>3</v>
      </c>
      <c r="AC15" s="191">
        <v>0</v>
      </c>
      <c r="AD15" s="191">
        <v>0</v>
      </c>
      <c r="AE15" s="191">
        <v>0</v>
      </c>
      <c r="AF15" s="191">
        <v>0</v>
      </c>
      <c r="AG15" s="191">
        <v>0</v>
      </c>
      <c r="AH15" s="191">
        <v>0</v>
      </c>
      <c r="AI15" s="191">
        <v>251</v>
      </c>
      <c r="AJ15" s="191">
        <v>0</v>
      </c>
      <c r="AK15" s="191">
        <v>0</v>
      </c>
      <c r="AL15" s="191">
        <v>4</v>
      </c>
      <c r="AM15" s="191">
        <v>0</v>
      </c>
      <c r="AN15" s="191">
        <v>0</v>
      </c>
      <c r="AO15" s="191">
        <v>4</v>
      </c>
      <c r="AP15" s="191">
        <v>0</v>
      </c>
      <c r="AQ15" s="191">
        <v>4</v>
      </c>
      <c r="AR15" s="191">
        <v>0</v>
      </c>
      <c r="AS15" s="192">
        <f t="shared" si="0"/>
        <v>566</v>
      </c>
      <c r="AT15" s="191">
        <v>0</v>
      </c>
      <c r="AU15" s="191">
        <v>57</v>
      </c>
      <c r="AV15" s="191">
        <v>0</v>
      </c>
      <c r="AW15" s="191">
        <v>0</v>
      </c>
      <c r="AX15" s="191">
        <v>0</v>
      </c>
      <c r="AY15" s="191">
        <v>26</v>
      </c>
      <c r="AZ15" s="191">
        <v>31</v>
      </c>
      <c r="BA15" s="191">
        <v>21</v>
      </c>
      <c r="BB15" s="191">
        <v>12</v>
      </c>
      <c r="BC15" s="191">
        <v>0</v>
      </c>
      <c r="BD15" s="191">
        <v>0</v>
      </c>
      <c r="BE15" s="191">
        <v>0</v>
      </c>
      <c r="BF15" s="191">
        <v>5</v>
      </c>
      <c r="BG15" s="191">
        <v>8</v>
      </c>
      <c r="BH15" s="191">
        <v>0</v>
      </c>
      <c r="BI15" s="191">
        <v>0</v>
      </c>
      <c r="BJ15" s="191">
        <v>7</v>
      </c>
      <c r="BK15" s="191">
        <v>0</v>
      </c>
      <c r="BL15" s="191">
        <v>0</v>
      </c>
      <c r="BM15" s="191">
        <v>4</v>
      </c>
      <c r="BN15" s="191">
        <v>5</v>
      </c>
      <c r="BO15" s="191">
        <v>738</v>
      </c>
    </row>
    <row r="16" spans="1:67" x14ac:dyDescent="0.25">
      <c r="A16" s="190" t="s">
        <v>5055</v>
      </c>
      <c r="B16" s="191">
        <v>4</v>
      </c>
      <c r="C16" s="191">
        <v>14</v>
      </c>
      <c r="D16" s="191">
        <v>0</v>
      </c>
      <c r="E16" s="191">
        <v>0</v>
      </c>
      <c r="F16" s="191">
        <v>4</v>
      </c>
      <c r="G16" s="191">
        <v>0</v>
      </c>
      <c r="H16" s="191">
        <v>0</v>
      </c>
      <c r="I16" s="191">
        <v>0</v>
      </c>
      <c r="J16" s="191">
        <v>0</v>
      </c>
      <c r="K16" s="191">
        <v>0</v>
      </c>
      <c r="L16" s="191">
        <v>0</v>
      </c>
      <c r="M16" s="191">
        <v>25</v>
      </c>
      <c r="N16" s="191">
        <v>0</v>
      </c>
      <c r="O16" s="191">
        <v>0</v>
      </c>
      <c r="P16" s="191">
        <v>0</v>
      </c>
      <c r="Q16" s="191">
        <v>0</v>
      </c>
      <c r="R16" s="191">
        <v>0</v>
      </c>
      <c r="S16" s="191">
        <v>0</v>
      </c>
      <c r="T16" s="191">
        <v>0</v>
      </c>
      <c r="U16" s="191">
        <v>5</v>
      </c>
      <c r="V16" s="191">
        <v>10</v>
      </c>
      <c r="W16" s="191">
        <v>0</v>
      </c>
      <c r="X16" s="191">
        <v>0</v>
      </c>
      <c r="Y16" s="191">
        <v>157</v>
      </c>
      <c r="Z16" s="191">
        <v>0</v>
      </c>
      <c r="AA16" s="191">
        <v>6</v>
      </c>
      <c r="AB16" s="191">
        <v>0</v>
      </c>
      <c r="AC16" s="191">
        <v>0</v>
      </c>
      <c r="AD16" s="191">
        <v>0</v>
      </c>
      <c r="AE16" s="191">
        <v>0</v>
      </c>
      <c r="AF16" s="191">
        <v>0</v>
      </c>
      <c r="AG16" s="191">
        <v>0</v>
      </c>
      <c r="AH16" s="191">
        <v>0</v>
      </c>
      <c r="AI16" s="191">
        <v>112</v>
      </c>
      <c r="AJ16" s="191">
        <v>0</v>
      </c>
      <c r="AK16" s="191">
        <v>0</v>
      </c>
      <c r="AL16" s="191">
        <v>0</v>
      </c>
      <c r="AM16" s="191">
        <v>0</v>
      </c>
      <c r="AN16" s="191">
        <v>0</v>
      </c>
      <c r="AO16" s="191">
        <v>0</v>
      </c>
      <c r="AP16" s="191">
        <v>0</v>
      </c>
      <c r="AQ16" s="191">
        <v>0</v>
      </c>
      <c r="AR16" s="191">
        <v>0</v>
      </c>
      <c r="AS16" s="192">
        <f t="shared" si="0"/>
        <v>343</v>
      </c>
      <c r="AT16" s="191">
        <v>0</v>
      </c>
      <c r="AU16" s="191">
        <v>5</v>
      </c>
      <c r="AV16" s="191">
        <v>0</v>
      </c>
      <c r="AW16" s="191">
        <v>0</v>
      </c>
      <c r="AX16" s="191">
        <v>0</v>
      </c>
      <c r="AY16" s="191">
        <v>0</v>
      </c>
      <c r="AZ16" s="191">
        <v>0</v>
      </c>
      <c r="BA16" s="191">
        <v>0</v>
      </c>
      <c r="BB16" s="191">
        <v>0</v>
      </c>
      <c r="BC16" s="191">
        <v>0</v>
      </c>
      <c r="BD16" s="191">
        <v>0</v>
      </c>
      <c r="BE16" s="191">
        <v>0</v>
      </c>
      <c r="BF16" s="191">
        <v>0</v>
      </c>
      <c r="BG16" s="191">
        <v>0</v>
      </c>
      <c r="BH16" s="191">
        <v>0</v>
      </c>
      <c r="BI16" s="191">
        <v>0</v>
      </c>
      <c r="BJ16" s="191">
        <v>5</v>
      </c>
      <c r="BK16" s="191">
        <v>0</v>
      </c>
      <c r="BL16" s="191">
        <v>0</v>
      </c>
      <c r="BM16" s="191">
        <v>0</v>
      </c>
      <c r="BN16" s="191">
        <v>6</v>
      </c>
      <c r="BO16" s="191">
        <v>353</v>
      </c>
    </row>
    <row r="17" spans="1:67" x14ac:dyDescent="0.25">
      <c r="A17" s="190" t="s">
        <v>5056</v>
      </c>
      <c r="B17" s="191">
        <v>3</v>
      </c>
      <c r="C17" s="191">
        <v>24</v>
      </c>
      <c r="D17" s="191">
        <v>0</v>
      </c>
      <c r="E17" s="191">
        <v>0</v>
      </c>
      <c r="F17" s="191">
        <v>3</v>
      </c>
      <c r="G17" s="191">
        <v>0</v>
      </c>
      <c r="H17" s="191">
        <v>0</v>
      </c>
      <c r="I17" s="191">
        <v>0</v>
      </c>
      <c r="J17" s="191">
        <v>0</v>
      </c>
      <c r="K17" s="191">
        <v>0</v>
      </c>
      <c r="L17" s="191">
        <v>0</v>
      </c>
      <c r="M17" s="191">
        <v>20</v>
      </c>
      <c r="N17" s="191">
        <v>6</v>
      </c>
      <c r="O17" s="191">
        <v>11</v>
      </c>
      <c r="P17" s="191">
        <v>0</v>
      </c>
      <c r="Q17" s="191">
        <v>0</v>
      </c>
      <c r="R17" s="191">
        <v>0</v>
      </c>
      <c r="S17" s="191">
        <v>0</v>
      </c>
      <c r="T17" s="191">
        <v>0</v>
      </c>
      <c r="U17" s="191">
        <v>4</v>
      </c>
      <c r="V17" s="191">
        <v>0</v>
      </c>
      <c r="W17" s="191">
        <v>0</v>
      </c>
      <c r="X17" s="191">
        <v>31</v>
      </c>
      <c r="Y17" s="191">
        <v>49</v>
      </c>
      <c r="Z17" s="191">
        <v>0</v>
      </c>
      <c r="AA17" s="191">
        <v>9</v>
      </c>
      <c r="AB17" s="191">
        <v>105</v>
      </c>
      <c r="AC17" s="191">
        <v>0</v>
      </c>
      <c r="AD17" s="191">
        <v>112</v>
      </c>
      <c r="AE17" s="191">
        <v>0</v>
      </c>
      <c r="AF17" s="191">
        <v>0</v>
      </c>
      <c r="AG17" s="191">
        <v>0</v>
      </c>
      <c r="AH17" s="191">
        <v>6</v>
      </c>
      <c r="AI17" s="191">
        <v>137</v>
      </c>
      <c r="AJ17" s="191">
        <v>0</v>
      </c>
      <c r="AK17" s="191">
        <v>0</v>
      </c>
      <c r="AL17" s="191">
        <v>0</v>
      </c>
      <c r="AM17" s="191">
        <v>0</v>
      </c>
      <c r="AN17" s="191">
        <v>0</v>
      </c>
      <c r="AO17" s="191">
        <v>0</v>
      </c>
      <c r="AP17" s="191">
        <v>0</v>
      </c>
      <c r="AQ17" s="191">
        <v>0</v>
      </c>
      <c r="AR17" s="191">
        <v>0</v>
      </c>
      <c r="AS17" s="192">
        <f t="shared" si="0"/>
        <v>542</v>
      </c>
      <c r="AT17" s="191">
        <v>0</v>
      </c>
      <c r="AU17" s="191">
        <v>0</v>
      </c>
      <c r="AV17" s="191">
        <v>0</v>
      </c>
      <c r="AW17" s="191">
        <v>0</v>
      </c>
      <c r="AX17" s="191">
        <v>0</v>
      </c>
      <c r="AY17" s="191">
        <v>0</v>
      </c>
      <c r="AZ17" s="191">
        <v>0</v>
      </c>
      <c r="BA17" s="191">
        <v>0</v>
      </c>
      <c r="BB17" s="191">
        <v>0</v>
      </c>
      <c r="BC17" s="191">
        <v>0</v>
      </c>
      <c r="BD17" s="191">
        <v>0</v>
      </c>
      <c r="BE17" s="191">
        <v>0</v>
      </c>
      <c r="BF17" s="191">
        <v>0</v>
      </c>
      <c r="BG17" s="191">
        <v>0</v>
      </c>
      <c r="BH17" s="191">
        <v>0</v>
      </c>
      <c r="BI17" s="191">
        <v>0</v>
      </c>
      <c r="BJ17" s="191">
        <v>0</v>
      </c>
      <c r="BK17" s="191">
        <v>0</v>
      </c>
      <c r="BL17" s="191">
        <v>0</v>
      </c>
      <c r="BM17" s="191">
        <v>5</v>
      </c>
      <c r="BN17" s="191">
        <v>17</v>
      </c>
      <c r="BO17" s="191">
        <v>542</v>
      </c>
    </row>
    <row r="18" spans="1:67" x14ac:dyDescent="0.25">
      <c r="A18" s="190" t="s">
        <v>5058</v>
      </c>
      <c r="B18" s="191">
        <v>3</v>
      </c>
      <c r="C18" s="191">
        <v>15</v>
      </c>
      <c r="D18" s="191">
        <v>0</v>
      </c>
      <c r="E18" s="191">
        <v>0</v>
      </c>
      <c r="F18" s="191">
        <v>10</v>
      </c>
      <c r="G18" s="191">
        <v>0</v>
      </c>
      <c r="H18" s="191">
        <v>0</v>
      </c>
      <c r="I18" s="191">
        <v>10</v>
      </c>
      <c r="J18" s="191">
        <v>0</v>
      </c>
      <c r="K18" s="191">
        <v>3</v>
      </c>
      <c r="L18" s="191">
        <v>0</v>
      </c>
      <c r="M18" s="191">
        <v>85</v>
      </c>
      <c r="N18" s="191">
        <v>0</v>
      </c>
      <c r="O18" s="191">
        <v>0</v>
      </c>
      <c r="P18" s="191">
        <v>0</v>
      </c>
      <c r="Q18" s="191">
        <v>0</v>
      </c>
      <c r="R18" s="191">
        <v>0</v>
      </c>
      <c r="S18" s="191">
        <v>0</v>
      </c>
      <c r="T18" s="191">
        <v>0</v>
      </c>
      <c r="U18" s="191">
        <v>0</v>
      </c>
      <c r="V18" s="191">
        <v>0</v>
      </c>
      <c r="W18" s="191">
        <v>0</v>
      </c>
      <c r="X18" s="191">
        <v>0</v>
      </c>
      <c r="Y18" s="191">
        <v>11</v>
      </c>
      <c r="Z18" s="191">
        <v>0</v>
      </c>
      <c r="AA18" s="191">
        <v>0</v>
      </c>
      <c r="AB18" s="191">
        <v>3</v>
      </c>
      <c r="AC18" s="191">
        <v>0</v>
      </c>
      <c r="AD18" s="191">
        <v>0</v>
      </c>
      <c r="AE18" s="191">
        <v>0</v>
      </c>
      <c r="AF18" s="191">
        <v>0</v>
      </c>
      <c r="AG18" s="191">
        <v>0</v>
      </c>
      <c r="AH18" s="191">
        <v>0</v>
      </c>
      <c r="AI18" s="191">
        <v>10</v>
      </c>
      <c r="AJ18" s="191">
        <v>15</v>
      </c>
      <c r="AK18" s="191">
        <v>18</v>
      </c>
      <c r="AL18" s="191">
        <v>107</v>
      </c>
      <c r="AM18" s="191">
        <v>0</v>
      </c>
      <c r="AN18" s="191">
        <v>0</v>
      </c>
      <c r="AO18" s="191">
        <v>5</v>
      </c>
      <c r="AP18" s="191">
        <v>4</v>
      </c>
      <c r="AQ18" s="191">
        <v>0</v>
      </c>
      <c r="AR18" s="191">
        <v>0</v>
      </c>
      <c r="AS18" s="192">
        <f t="shared" si="0"/>
        <v>304</v>
      </c>
      <c r="AT18" s="191">
        <v>0</v>
      </c>
      <c r="AU18" s="191">
        <v>0</v>
      </c>
      <c r="AV18" s="191">
        <v>0</v>
      </c>
      <c r="AW18" s="191">
        <v>0</v>
      </c>
      <c r="AX18" s="191">
        <v>0</v>
      </c>
      <c r="AY18" s="191">
        <v>3</v>
      </c>
      <c r="AZ18" s="191">
        <v>0</v>
      </c>
      <c r="BA18" s="191">
        <v>0</v>
      </c>
      <c r="BB18" s="191">
        <v>0</v>
      </c>
      <c r="BC18" s="191">
        <v>0</v>
      </c>
      <c r="BD18" s="191">
        <v>0</v>
      </c>
      <c r="BE18" s="191">
        <v>0</v>
      </c>
      <c r="BF18" s="191">
        <v>0</v>
      </c>
      <c r="BG18" s="191">
        <v>0</v>
      </c>
      <c r="BH18" s="191">
        <v>5</v>
      </c>
      <c r="BI18" s="191">
        <v>0</v>
      </c>
      <c r="BJ18" s="191">
        <v>7</v>
      </c>
      <c r="BK18" s="191">
        <v>0</v>
      </c>
      <c r="BL18" s="191">
        <v>0</v>
      </c>
      <c r="BM18" s="191">
        <v>0</v>
      </c>
      <c r="BN18" s="191">
        <v>5</v>
      </c>
      <c r="BO18" s="191">
        <v>322</v>
      </c>
    </row>
    <row r="19" spans="1:67" x14ac:dyDescent="0.25">
      <c r="A19" s="190" t="s">
        <v>5059</v>
      </c>
      <c r="B19" s="191">
        <v>3</v>
      </c>
      <c r="C19" s="191">
        <v>21</v>
      </c>
      <c r="D19" s="191">
        <v>0</v>
      </c>
      <c r="E19" s="191">
        <v>0</v>
      </c>
      <c r="F19" s="191">
        <v>0</v>
      </c>
      <c r="G19" s="191">
        <v>0</v>
      </c>
      <c r="H19" s="191">
        <v>0</v>
      </c>
      <c r="I19" s="191">
        <v>0</v>
      </c>
      <c r="J19" s="191">
        <v>0</v>
      </c>
      <c r="K19" s="191">
        <v>0</v>
      </c>
      <c r="L19" s="191">
        <v>0</v>
      </c>
      <c r="M19" s="191">
        <v>0</v>
      </c>
      <c r="N19" s="191">
        <v>0</v>
      </c>
      <c r="O19" s="191">
        <v>0</v>
      </c>
      <c r="P19" s="191">
        <v>0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91">
        <v>0</v>
      </c>
      <c r="W19" s="191">
        <v>7</v>
      </c>
      <c r="X19" s="191">
        <v>70</v>
      </c>
      <c r="Y19" s="191">
        <v>14</v>
      </c>
      <c r="Z19" s="191">
        <v>0</v>
      </c>
      <c r="AA19" s="191">
        <v>6</v>
      </c>
      <c r="AB19" s="191">
        <v>379</v>
      </c>
      <c r="AC19" s="191">
        <v>0</v>
      </c>
      <c r="AD19" s="191">
        <v>153</v>
      </c>
      <c r="AE19" s="191">
        <v>0</v>
      </c>
      <c r="AF19" s="191">
        <v>0</v>
      </c>
      <c r="AG19" s="191">
        <v>0</v>
      </c>
      <c r="AH19" s="191">
        <v>0</v>
      </c>
      <c r="AI19" s="191">
        <v>0</v>
      </c>
      <c r="AJ19" s="191">
        <v>0</v>
      </c>
      <c r="AK19" s="191">
        <v>0</v>
      </c>
      <c r="AL19" s="191">
        <v>34</v>
      </c>
      <c r="AM19" s="191">
        <v>0</v>
      </c>
      <c r="AN19" s="191">
        <v>0</v>
      </c>
      <c r="AO19" s="191">
        <v>0</v>
      </c>
      <c r="AP19" s="191">
        <v>3</v>
      </c>
      <c r="AQ19" s="191">
        <v>3</v>
      </c>
      <c r="AR19" s="191">
        <v>0</v>
      </c>
      <c r="AS19" s="192">
        <f t="shared" si="0"/>
        <v>712</v>
      </c>
      <c r="AT19" s="191">
        <v>0</v>
      </c>
      <c r="AU19" s="191">
        <v>0</v>
      </c>
      <c r="AV19" s="191">
        <v>0</v>
      </c>
      <c r="AW19" s="191">
        <v>0</v>
      </c>
      <c r="AX19" s="191">
        <v>3</v>
      </c>
      <c r="AY19" s="191">
        <v>0</v>
      </c>
      <c r="AZ19" s="191">
        <v>0</v>
      </c>
      <c r="BA19" s="191">
        <v>0</v>
      </c>
      <c r="BB19" s="191">
        <v>0</v>
      </c>
      <c r="BC19" s="191">
        <v>0</v>
      </c>
      <c r="BD19" s="191">
        <v>0</v>
      </c>
      <c r="BE19" s="191">
        <v>0</v>
      </c>
      <c r="BF19" s="191">
        <v>0</v>
      </c>
      <c r="BG19" s="191">
        <v>0</v>
      </c>
      <c r="BH19" s="191">
        <v>0</v>
      </c>
      <c r="BI19" s="191">
        <v>0</v>
      </c>
      <c r="BJ19" s="191">
        <v>0</v>
      </c>
      <c r="BK19" s="191">
        <v>4</v>
      </c>
      <c r="BL19" s="191">
        <v>0</v>
      </c>
      <c r="BM19" s="191">
        <v>5</v>
      </c>
      <c r="BN19" s="191">
        <v>10</v>
      </c>
      <c r="BO19" s="191">
        <v>715</v>
      </c>
    </row>
    <row r="20" spans="1:67" x14ac:dyDescent="0.25">
      <c r="A20" s="190" t="s">
        <v>5060</v>
      </c>
      <c r="B20" s="191">
        <v>0</v>
      </c>
      <c r="C20" s="191">
        <v>13</v>
      </c>
      <c r="D20" s="191">
        <v>0</v>
      </c>
      <c r="E20" s="191">
        <v>0</v>
      </c>
      <c r="F20" s="191">
        <v>3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191">
        <v>4</v>
      </c>
      <c r="N20" s="191">
        <v>0</v>
      </c>
      <c r="O20" s="191">
        <v>6</v>
      </c>
      <c r="P20" s="191">
        <v>0</v>
      </c>
      <c r="Q20" s="191">
        <v>0</v>
      </c>
      <c r="R20" s="191">
        <v>3</v>
      </c>
      <c r="S20" s="191">
        <v>0</v>
      </c>
      <c r="T20" s="191">
        <v>0</v>
      </c>
      <c r="U20" s="191">
        <v>0</v>
      </c>
      <c r="V20" s="191">
        <v>0</v>
      </c>
      <c r="W20" s="191">
        <v>3</v>
      </c>
      <c r="X20" s="191">
        <v>61</v>
      </c>
      <c r="Y20" s="191">
        <v>115</v>
      </c>
      <c r="Z20" s="191">
        <v>0</v>
      </c>
      <c r="AA20" s="191">
        <v>78</v>
      </c>
      <c r="AB20" s="191">
        <v>7</v>
      </c>
      <c r="AC20" s="191">
        <v>0</v>
      </c>
      <c r="AD20" s="191">
        <v>0</v>
      </c>
      <c r="AE20" s="191">
        <v>0</v>
      </c>
      <c r="AF20" s="191">
        <v>0</v>
      </c>
      <c r="AG20" s="191">
        <v>0</v>
      </c>
      <c r="AH20" s="191">
        <v>0</v>
      </c>
      <c r="AI20" s="191">
        <v>10</v>
      </c>
      <c r="AJ20" s="191">
        <v>0</v>
      </c>
      <c r="AK20" s="191">
        <v>0</v>
      </c>
      <c r="AL20" s="191">
        <v>0</v>
      </c>
      <c r="AM20" s="191">
        <v>0</v>
      </c>
      <c r="AN20" s="191">
        <v>0</v>
      </c>
      <c r="AO20" s="191">
        <v>9</v>
      </c>
      <c r="AP20" s="191">
        <v>0</v>
      </c>
      <c r="AQ20" s="191">
        <v>9</v>
      </c>
      <c r="AR20" s="191">
        <v>0</v>
      </c>
      <c r="AS20" s="192">
        <f t="shared" si="0"/>
        <v>334</v>
      </c>
      <c r="AT20" s="191">
        <v>0</v>
      </c>
      <c r="AU20" s="191">
        <v>0</v>
      </c>
      <c r="AV20" s="191">
        <v>0</v>
      </c>
      <c r="AW20" s="191">
        <v>0</v>
      </c>
      <c r="AX20" s="191">
        <v>0</v>
      </c>
      <c r="AY20" s="191">
        <v>4</v>
      </c>
      <c r="AZ20" s="191">
        <v>0</v>
      </c>
      <c r="BA20" s="191">
        <v>0</v>
      </c>
      <c r="BB20" s="191">
        <v>0</v>
      </c>
      <c r="BC20" s="191">
        <v>0</v>
      </c>
      <c r="BD20" s="191">
        <v>0</v>
      </c>
      <c r="BE20" s="191">
        <v>0</v>
      </c>
      <c r="BF20" s="191">
        <v>0</v>
      </c>
      <c r="BG20" s="191">
        <v>0</v>
      </c>
      <c r="BH20" s="191">
        <v>0</v>
      </c>
      <c r="BI20" s="191">
        <v>0</v>
      </c>
      <c r="BJ20" s="191">
        <v>0</v>
      </c>
      <c r="BK20" s="191">
        <v>0</v>
      </c>
      <c r="BL20" s="191">
        <v>0</v>
      </c>
      <c r="BM20" s="191">
        <v>0</v>
      </c>
      <c r="BN20" s="191">
        <v>13</v>
      </c>
      <c r="BO20" s="191">
        <v>346</v>
      </c>
    </row>
    <row r="21" spans="1:67" x14ac:dyDescent="0.25">
      <c r="A21" s="190" t="s">
        <v>5061</v>
      </c>
      <c r="B21" s="191">
        <v>0</v>
      </c>
      <c r="C21" s="191">
        <v>4</v>
      </c>
      <c r="D21" s="191">
        <v>5</v>
      </c>
      <c r="E21" s="191">
        <v>88</v>
      </c>
      <c r="F21" s="191">
        <v>10</v>
      </c>
      <c r="G21" s="191">
        <v>0</v>
      </c>
      <c r="H21" s="191">
        <v>0</v>
      </c>
      <c r="I21" s="191">
        <v>7</v>
      </c>
      <c r="J21" s="191">
        <v>0</v>
      </c>
      <c r="K21" s="191">
        <v>7</v>
      </c>
      <c r="L21" s="191">
        <v>0</v>
      </c>
      <c r="M21" s="191">
        <v>0</v>
      </c>
      <c r="N21" s="191">
        <v>0</v>
      </c>
      <c r="O21" s="191">
        <v>0</v>
      </c>
      <c r="P21" s="191">
        <v>0</v>
      </c>
      <c r="Q21" s="191">
        <v>0</v>
      </c>
      <c r="R21" s="191">
        <v>0</v>
      </c>
      <c r="S21" s="191">
        <v>0</v>
      </c>
      <c r="T21" s="191">
        <v>0</v>
      </c>
      <c r="U21" s="191">
        <v>0</v>
      </c>
      <c r="V21" s="191">
        <v>0</v>
      </c>
      <c r="W21" s="191">
        <v>0</v>
      </c>
      <c r="X21" s="191">
        <v>6</v>
      </c>
      <c r="Y21" s="191">
        <v>7</v>
      </c>
      <c r="Z21" s="191">
        <v>0</v>
      </c>
      <c r="AA21" s="191">
        <v>3</v>
      </c>
      <c r="AB21" s="191">
        <v>0</v>
      </c>
      <c r="AC21" s="191">
        <v>0</v>
      </c>
      <c r="AD21" s="191">
        <v>3</v>
      </c>
      <c r="AE21" s="191">
        <v>0</v>
      </c>
      <c r="AF21" s="191">
        <v>0</v>
      </c>
      <c r="AG21" s="191">
        <v>0</v>
      </c>
      <c r="AH21" s="191">
        <v>0</v>
      </c>
      <c r="AI21" s="191">
        <v>0</v>
      </c>
      <c r="AJ21" s="191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3</v>
      </c>
      <c r="AP21" s="191">
        <v>0</v>
      </c>
      <c r="AQ21" s="191">
        <v>0</v>
      </c>
      <c r="AR21" s="191">
        <v>0</v>
      </c>
      <c r="AS21" s="192">
        <f t="shared" si="0"/>
        <v>146</v>
      </c>
      <c r="AT21" s="191">
        <v>0</v>
      </c>
      <c r="AU21" s="191">
        <v>0</v>
      </c>
      <c r="AV21" s="191">
        <v>0</v>
      </c>
      <c r="AW21" s="191">
        <v>0</v>
      </c>
      <c r="AX21" s="191">
        <v>0</v>
      </c>
      <c r="AY21" s="191">
        <v>0</v>
      </c>
      <c r="AZ21" s="191">
        <v>0</v>
      </c>
      <c r="BA21" s="191">
        <v>0</v>
      </c>
      <c r="BB21" s="191">
        <v>0</v>
      </c>
      <c r="BC21" s="191">
        <v>0</v>
      </c>
      <c r="BD21" s="191">
        <v>0</v>
      </c>
      <c r="BE21" s="191">
        <v>0</v>
      </c>
      <c r="BF21" s="191">
        <v>0</v>
      </c>
      <c r="BG21" s="191">
        <v>0</v>
      </c>
      <c r="BH21" s="191">
        <v>0</v>
      </c>
      <c r="BI21" s="191">
        <v>0</v>
      </c>
      <c r="BJ21" s="191">
        <v>11</v>
      </c>
      <c r="BK21" s="191">
        <v>0</v>
      </c>
      <c r="BL21" s="191">
        <v>0</v>
      </c>
      <c r="BM21" s="191">
        <v>0</v>
      </c>
      <c r="BN21" s="191">
        <v>3</v>
      </c>
      <c r="BO21" s="191">
        <v>157</v>
      </c>
    </row>
    <row r="22" spans="1:67" x14ac:dyDescent="0.25">
      <c r="A22" s="190" t="s">
        <v>5062</v>
      </c>
      <c r="B22" s="191">
        <v>3</v>
      </c>
      <c r="C22" s="191">
        <v>5</v>
      </c>
      <c r="D22" s="191">
        <v>0</v>
      </c>
      <c r="E22" s="191">
        <v>0</v>
      </c>
      <c r="F22" s="191">
        <v>0</v>
      </c>
      <c r="G22" s="191">
        <v>0</v>
      </c>
      <c r="H22" s="191">
        <v>0</v>
      </c>
      <c r="I22" s="191">
        <v>0</v>
      </c>
      <c r="J22" s="191">
        <v>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0</v>
      </c>
      <c r="R22" s="191">
        <v>0</v>
      </c>
      <c r="S22" s="191">
        <v>0</v>
      </c>
      <c r="T22" s="191">
        <v>0</v>
      </c>
      <c r="U22" s="191">
        <v>0</v>
      </c>
      <c r="V22" s="191">
        <v>0</v>
      </c>
      <c r="W22" s="191">
        <v>0</v>
      </c>
      <c r="X22" s="191">
        <v>63</v>
      </c>
      <c r="Y22" s="191">
        <v>27</v>
      </c>
      <c r="Z22" s="191">
        <v>0</v>
      </c>
      <c r="AA22" s="191">
        <v>34</v>
      </c>
      <c r="AB22" s="191">
        <v>86</v>
      </c>
      <c r="AC22" s="191">
        <v>0</v>
      </c>
      <c r="AD22" s="191">
        <v>52</v>
      </c>
      <c r="AE22" s="191">
        <v>0</v>
      </c>
      <c r="AF22" s="191">
        <v>0</v>
      </c>
      <c r="AG22" s="191">
        <v>0</v>
      </c>
      <c r="AH22" s="191">
        <v>0</v>
      </c>
      <c r="AI22" s="191">
        <v>0</v>
      </c>
      <c r="AJ22" s="191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2">
        <f t="shared" si="0"/>
        <v>278</v>
      </c>
      <c r="AT22" s="191">
        <v>0</v>
      </c>
      <c r="AU22" s="191">
        <v>0</v>
      </c>
      <c r="AV22" s="191">
        <v>0</v>
      </c>
      <c r="AW22" s="191">
        <v>0</v>
      </c>
      <c r="AX22" s="191">
        <v>0</v>
      </c>
      <c r="AY22" s="191">
        <v>0</v>
      </c>
      <c r="AZ22" s="191">
        <v>0</v>
      </c>
      <c r="BA22" s="191">
        <v>0</v>
      </c>
      <c r="BB22" s="191">
        <v>0</v>
      </c>
      <c r="BC22" s="191">
        <v>0</v>
      </c>
      <c r="BD22" s="191">
        <v>0</v>
      </c>
      <c r="BE22" s="191">
        <v>0</v>
      </c>
      <c r="BF22" s="191">
        <v>0</v>
      </c>
      <c r="BG22" s="191">
        <v>0</v>
      </c>
      <c r="BH22" s="191">
        <v>0</v>
      </c>
      <c r="BI22" s="191">
        <v>0</v>
      </c>
      <c r="BJ22" s="191">
        <v>0</v>
      </c>
      <c r="BK22" s="191">
        <v>0</v>
      </c>
      <c r="BL22" s="191">
        <v>0</v>
      </c>
      <c r="BM22" s="191">
        <v>3</v>
      </c>
      <c r="BN22" s="191">
        <v>5</v>
      </c>
      <c r="BO22" s="191">
        <v>282</v>
      </c>
    </row>
    <row r="23" spans="1:67" x14ac:dyDescent="0.25">
      <c r="A23" s="190" t="s">
        <v>5063</v>
      </c>
      <c r="B23" s="191">
        <v>0</v>
      </c>
      <c r="C23" s="191">
        <v>3</v>
      </c>
      <c r="D23" s="191">
        <v>0</v>
      </c>
      <c r="E23" s="191">
        <v>0</v>
      </c>
      <c r="F23" s="191">
        <v>4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</v>
      </c>
      <c r="V23" s="191">
        <v>0</v>
      </c>
      <c r="W23" s="191">
        <v>4</v>
      </c>
      <c r="X23" s="191">
        <v>91</v>
      </c>
      <c r="Y23" s="191">
        <v>15</v>
      </c>
      <c r="Z23" s="191">
        <v>0</v>
      </c>
      <c r="AA23" s="191">
        <v>86</v>
      </c>
      <c r="AB23" s="191">
        <v>4</v>
      </c>
      <c r="AC23" s="191">
        <v>0</v>
      </c>
      <c r="AD23" s="191">
        <v>3</v>
      </c>
      <c r="AE23" s="191">
        <v>0</v>
      </c>
      <c r="AF23" s="191">
        <v>0</v>
      </c>
      <c r="AG23" s="191">
        <v>0</v>
      </c>
      <c r="AH23" s="191">
        <v>0</v>
      </c>
      <c r="AI23" s="191">
        <v>0</v>
      </c>
      <c r="AJ23" s="191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2">
        <f t="shared" si="0"/>
        <v>218</v>
      </c>
      <c r="AT23" s="191">
        <v>0</v>
      </c>
      <c r="AU23" s="191">
        <v>0</v>
      </c>
      <c r="AV23" s="191">
        <v>0</v>
      </c>
      <c r="AW23" s="191">
        <v>0</v>
      </c>
      <c r="AX23" s="191">
        <v>0</v>
      </c>
      <c r="AY23" s="191">
        <v>34</v>
      </c>
      <c r="AZ23" s="191">
        <v>28</v>
      </c>
      <c r="BA23" s="191">
        <v>0</v>
      </c>
      <c r="BB23" s="191">
        <v>0</v>
      </c>
      <c r="BC23" s="191">
        <v>0</v>
      </c>
      <c r="BD23" s="191">
        <v>0</v>
      </c>
      <c r="BE23" s="191">
        <v>0</v>
      </c>
      <c r="BF23" s="191">
        <v>0</v>
      </c>
      <c r="BG23" s="191">
        <v>0</v>
      </c>
      <c r="BH23" s="191">
        <v>0</v>
      </c>
      <c r="BI23" s="191">
        <v>0</v>
      </c>
      <c r="BJ23" s="191">
        <v>16</v>
      </c>
      <c r="BK23" s="191">
        <v>0</v>
      </c>
      <c r="BL23" s="191">
        <v>0</v>
      </c>
      <c r="BM23" s="191">
        <v>8</v>
      </c>
      <c r="BN23" s="191">
        <v>0</v>
      </c>
      <c r="BO23" s="191">
        <v>296</v>
      </c>
    </row>
    <row r="24" spans="1:67" x14ac:dyDescent="0.25">
      <c r="A24" s="190" t="s">
        <v>5064</v>
      </c>
      <c r="B24" s="191">
        <v>0</v>
      </c>
      <c r="C24" s="191">
        <v>15</v>
      </c>
      <c r="D24" s="191">
        <v>0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</v>
      </c>
      <c r="U24" s="191">
        <v>0</v>
      </c>
      <c r="V24" s="191">
        <v>0</v>
      </c>
      <c r="W24" s="191">
        <v>10</v>
      </c>
      <c r="X24" s="191">
        <v>148</v>
      </c>
      <c r="Y24" s="191">
        <v>38</v>
      </c>
      <c r="Z24" s="191">
        <v>0</v>
      </c>
      <c r="AA24" s="191">
        <v>45</v>
      </c>
      <c r="AB24" s="191">
        <v>18</v>
      </c>
      <c r="AC24" s="191">
        <v>0</v>
      </c>
      <c r="AD24" s="191">
        <v>14</v>
      </c>
      <c r="AE24" s="191">
        <v>0</v>
      </c>
      <c r="AF24" s="191">
        <v>0</v>
      </c>
      <c r="AG24" s="191">
        <v>0</v>
      </c>
      <c r="AH24" s="191">
        <v>0</v>
      </c>
      <c r="AI24" s="191">
        <v>0</v>
      </c>
      <c r="AJ24" s="191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11</v>
      </c>
      <c r="AP24" s="191">
        <v>0</v>
      </c>
      <c r="AQ24" s="191">
        <v>0</v>
      </c>
      <c r="AR24" s="191">
        <v>0</v>
      </c>
      <c r="AS24" s="192">
        <f t="shared" si="0"/>
        <v>308</v>
      </c>
      <c r="AT24" s="191">
        <v>0</v>
      </c>
      <c r="AU24" s="191">
        <v>0</v>
      </c>
      <c r="AV24" s="191">
        <v>0</v>
      </c>
      <c r="AW24" s="191">
        <v>0</v>
      </c>
      <c r="AX24" s="191">
        <v>0</v>
      </c>
      <c r="AY24" s="191">
        <v>0</v>
      </c>
      <c r="AZ24" s="191">
        <v>0</v>
      </c>
      <c r="BA24" s="191">
        <v>0</v>
      </c>
      <c r="BB24" s="191">
        <v>0</v>
      </c>
      <c r="BC24" s="191">
        <v>0</v>
      </c>
      <c r="BD24" s="191">
        <v>0</v>
      </c>
      <c r="BE24" s="191">
        <v>0</v>
      </c>
      <c r="BF24" s="191">
        <v>0</v>
      </c>
      <c r="BG24" s="191">
        <v>0</v>
      </c>
      <c r="BH24" s="191">
        <v>0</v>
      </c>
      <c r="BI24" s="191">
        <v>0</v>
      </c>
      <c r="BJ24" s="191">
        <v>0</v>
      </c>
      <c r="BK24" s="191">
        <v>0</v>
      </c>
      <c r="BL24" s="191">
        <v>0</v>
      </c>
      <c r="BM24" s="191">
        <v>4</v>
      </c>
      <c r="BN24" s="191">
        <v>5</v>
      </c>
      <c r="BO24" s="191">
        <v>311</v>
      </c>
    </row>
    <row r="25" spans="1:67" x14ac:dyDescent="0.25">
      <c r="A25" s="190" t="s">
        <v>5065</v>
      </c>
      <c r="B25" s="191">
        <v>5</v>
      </c>
      <c r="C25" s="191">
        <v>0</v>
      </c>
      <c r="D25" s="191">
        <v>0</v>
      </c>
      <c r="E25" s="191">
        <v>0</v>
      </c>
      <c r="F25" s="191">
        <v>5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</v>
      </c>
      <c r="U25" s="191">
        <v>0</v>
      </c>
      <c r="V25" s="191">
        <v>0</v>
      </c>
      <c r="W25" s="191">
        <v>0</v>
      </c>
      <c r="X25" s="191">
        <v>0</v>
      </c>
      <c r="Y25" s="191">
        <v>6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191">
        <v>0</v>
      </c>
      <c r="AI25" s="191">
        <v>9</v>
      </c>
      <c r="AJ25" s="191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2">
        <f t="shared" si="0"/>
        <v>25</v>
      </c>
      <c r="AT25" s="191">
        <v>0</v>
      </c>
      <c r="AU25" s="191">
        <v>0</v>
      </c>
      <c r="AV25" s="191">
        <v>0</v>
      </c>
      <c r="AW25" s="191">
        <v>0</v>
      </c>
      <c r="AX25" s="191">
        <v>0</v>
      </c>
      <c r="AY25" s="191">
        <v>0</v>
      </c>
      <c r="AZ25" s="191">
        <v>0</v>
      </c>
      <c r="BA25" s="191">
        <v>0</v>
      </c>
      <c r="BB25" s="191">
        <v>0</v>
      </c>
      <c r="BC25" s="191">
        <v>0</v>
      </c>
      <c r="BD25" s="191">
        <v>0</v>
      </c>
      <c r="BE25" s="191">
        <v>0</v>
      </c>
      <c r="BF25" s="191">
        <v>0</v>
      </c>
      <c r="BG25" s="191">
        <v>0</v>
      </c>
      <c r="BH25" s="191">
        <v>0</v>
      </c>
      <c r="BI25" s="191">
        <v>0</v>
      </c>
      <c r="BJ25" s="191">
        <v>0</v>
      </c>
      <c r="BK25" s="191">
        <v>0</v>
      </c>
      <c r="BL25" s="191">
        <v>0</v>
      </c>
      <c r="BM25" s="191">
        <v>0</v>
      </c>
      <c r="BN25" s="191">
        <v>0</v>
      </c>
      <c r="BO25" s="191">
        <v>25</v>
      </c>
    </row>
    <row r="26" spans="1:67" x14ac:dyDescent="0.25">
      <c r="A26" s="190" t="s">
        <v>5066</v>
      </c>
      <c r="B26" s="191">
        <v>0</v>
      </c>
      <c r="C26" s="191">
        <v>9</v>
      </c>
      <c r="D26" s="191">
        <v>0</v>
      </c>
      <c r="E26" s="191">
        <v>0</v>
      </c>
      <c r="F26" s="191">
        <v>0</v>
      </c>
      <c r="G26" s="191">
        <v>0</v>
      </c>
      <c r="H26" s="191">
        <v>0</v>
      </c>
      <c r="I26" s="191">
        <v>0</v>
      </c>
      <c r="J26" s="191">
        <v>0</v>
      </c>
      <c r="K26" s="191">
        <v>0</v>
      </c>
      <c r="L26" s="191">
        <v>0</v>
      </c>
      <c r="M26" s="191">
        <v>0</v>
      </c>
      <c r="N26" s="191">
        <v>5</v>
      </c>
      <c r="O26" s="191">
        <v>0</v>
      </c>
      <c r="P26" s="191">
        <v>0</v>
      </c>
      <c r="Q26" s="191">
        <v>0</v>
      </c>
      <c r="R26" s="191">
        <v>0</v>
      </c>
      <c r="S26" s="191">
        <v>0</v>
      </c>
      <c r="T26" s="191">
        <v>6</v>
      </c>
      <c r="U26" s="191">
        <v>0</v>
      </c>
      <c r="V26" s="191">
        <v>0</v>
      </c>
      <c r="W26" s="191">
        <v>4</v>
      </c>
      <c r="X26" s="191">
        <v>61</v>
      </c>
      <c r="Y26" s="191">
        <v>23</v>
      </c>
      <c r="Z26" s="191">
        <v>0</v>
      </c>
      <c r="AA26" s="191">
        <v>42</v>
      </c>
      <c r="AB26" s="191">
        <v>24</v>
      </c>
      <c r="AC26" s="191">
        <v>0</v>
      </c>
      <c r="AD26" s="191">
        <v>0</v>
      </c>
      <c r="AE26" s="191">
        <v>0</v>
      </c>
      <c r="AF26" s="191">
        <v>0</v>
      </c>
      <c r="AG26" s="191">
        <v>27</v>
      </c>
      <c r="AH26" s="191">
        <v>0</v>
      </c>
      <c r="AI26" s="191">
        <v>0</v>
      </c>
      <c r="AJ26" s="191">
        <v>0</v>
      </c>
      <c r="AK26" s="191">
        <v>0</v>
      </c>
      <c r="AL26" s="191">
        <v>0</v>
      </c>
      <c r="AM26" s="191">
        <v>0</v>
      </c>
      <c r="AN26" s="191">
        <v>0</v>
      </c>
      <c r="AO26" s="191">
        <v>0</v>
      </c>
      <c r="AP26" s="191">
        <v>0</v>
      </c>
      <c r="AQ26" s="191">
        <v>0</v>
      </c>
      <c r="AR26" s="191">
        <v>0</v>
      </c>
      <c r="AS26" s="192">
        <f t="shared" si="0"/>
        <v>210</v>
      </c>
      <c r="AT26" s="191">
        <v>0</v>
      </c>
      <c r="AU26" s="191">
        <v>0</v>
      </c>
      <c r="AV26" s="191">
        <v>0</v>
      </c>
      <c r="AW26" s="191">
        <v>0</v>
      </c>
      <c r="AX26" s="191">
        <v>0</v>
      </c>
      <c r="AY26" s="191">
        <v>0</v>
      </c>
      <c r="AZ26" s="191">
        <v>0</v>
      </c>
      <c r="BA26" s="191">
        <v>0</v>
      </c>
      <c r="BB26" s="191">
        <v>0</v>
      </c>
      <c r="BC26" s="191">
        <v>0</v>
      </c>
      <c r="BD26" s="191">
        <v>0</v>
      </c>
      <c r="BE26" s="191">
        <v>0</v>
      </c>
      <c r="BF26" s="191">
        <v>0</v>
      </c>
      <c r="BG26" s="191">
        <v>0</v>
      </c>
      <c r="BH26" s="191">
        <v>0</v>
      </c>
      <c r="BI26" s="191">
        <v>0</v>
      </c>
      <c r="BJ26" s="191">
        <v>0</v>
      </c>
      <c r="BK26" s="191">
        <v>0</v>
      </c>
      <c r="BL26" s="191">
        <v>0</v>
      </c>
      <c r="BM26" s="191">
        <v>5</v>
      </c>
      <c r="BN26" s="191">
        <v>4</v>
      </c>
      <c r="BO26" s="191">
        <v>214</v>
      </c>
    </row>
    <row r="27" spans="1:67" x14ac:dyDescent="0.25">
      <c r="A27" s="190" t="s">
        <v>5067</v>
      </c>
      <c r="B27" s="191">
        <v>0</v>
      </c>
      <c r="C27" s="191">
        <v>5</v>
      </c>
      <c r="D27" s="191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1">
        <v>0</v>
      </c>
      <c r="K27" s="191">
        <v>0</v>
      </c>
      <c r="L27" s="191">
        <v>0</v>
      </c>
      <c r="M27" s="191">
        <v>0</v>
      </c>
      <c r="N27" s="191">
        <v>0</v>
      </c>
      <c r="O27" s="191">
        <v>0</v>
      </c>
      <c r="P27" s="191">
        <v>0</v>
      </c>
      <c r="Q27" s="191">
        <v>0</v>
      </c>
      <c r="R27" s="191">
        <v>0</v>
      </c>
      <c r="S27" s="191">
        <v>0</v>
      </c>
      <c r="T27" s="191">
        <v>0</v>
      </c>
      <c r="U27" s="191">
        <v>0</v>
      </c>
      <c r="V27" s="191">
        <v>0</v>
      </c>
      <c r="W27" s="191">
        <v>10</v>
      </c>
      <c r="X27" s="191">
        <v>25</v>
      </c>
      <c r="Y27" s="191">
        <v>18</v>
      </c>
      <c r="Z27" s="191">
        <v>0</v>
      </c>
      <c r="AA27" s="191">
        <v>30</v>
      </c>
      <c r="AB27" s="191">
        <v>19</v>
      </c>
      <c r="AC27" s="191">
        <v>0</v>
      </c>
      <c r="AD27" s="191">
        <v>8</v>
      </c>
      <c r="AE27" s="191">
        <v>0</v>
      </c>
      <c r="AF27" s="191">
        <v>0</v>
      </c>
      <c r="AG27" s="191">
        <v>0</v>
      </c>
      <c r="AH27" s="191">
        <v>0</v>
      </c>
      <c r="AI27" s="191">
        <v>0</v>
      </c>
      <c r="AJ27" s="191">
        <v>0</v>
      </c>
      <c r="AK27" s="191">
        <v>0</v>
      </c>
      <c r="AL27" s="191">
        <v>0</v>
      </c>
      <c r="AM27" s="191">
        <v>0</v>
      </c>
      <c r="AN27" s="191">
        <v>0</v>
      </c>
      <c r="AO27" s="191">
        <v>0</v>
      </c>
      <c r="AP27" s="191">
        <v>5</v>
      </c>
      <c r="AQ27" s="191">
        <v>0</v>
      </c>
      <c r="AR27" s="191">
        <v>0</v>
      </c>
      <c r="AS27" s="192">
        <f t="shared" si="0"/>
        <v>140</v>
      </c>
      <c r="AT27" s="191">
        <v>0</v>
      </c>
      <c r="AU27" s="191">
        <v>0</v>
      </c>
      <c r="AV27" s="191">
        <v>0</v>
      </c>
      <c r="AW27" s="191">
        <v>0</v>
      </c>
      <c r="AX27" s="191">
        <v>0</v>
      </c>
      <c r="AY27" s="191">
        <v>0</v>
      </c>
      <c r="AZ27" s="191">
        <v>0</v>
      </c>
      <c r="BA27" s="191">
        <v>0</v>
      </c>
      <c r="BB27" s="191">
        <v>0</v>
      </c>
      <c r="BC27" s="191">
        <v>0</v>
      </c>
      <c r="BD27" s="191">
        <v>0</v>
      </c>
      <c r="BE27" s="191">
        <v>0</v>
      </c>
      <c r="BF27" s="191">
        <v>0</v>
      </c>
      <c r="BG27" s="191">
        <v>0</v>
      </c>
      <c r="BH27" s="191">
        <v>0</v>
      </c>
      <c r="BI27" s="191">
        <v>0</v>
      </c>
      <c r="BJ27" s="191">
        <v>0</v>
      </c>
      <c r="BK27" s="191">
        <v>0</v>
      </c>
      <c r="BL27" s="191">
        <v>0</v>
      </c>
      <c r="BM27" s="191">
        <v>15</v>
      </c>
      <c r="BN27" s="191">
        <v>5</v>
      </c>
      <c r="BO27" s="191">
        <v>140</v>
      </c>
    </row>
    <row r="28" spans="1:67" x14ac:dyDescent="0.25">
      <c r="A28" s="190" t="s">
        <v>5068</v>
      </c>
      <c r="B28" s="191">
        <v>0</v>
      </c>
      <c r="C28" s="191">
        <v>4</v>
      </c>
      <c r="D28" s="191">
        <v>0</v>
      </c>
      <c r="E28" s="191">
        <v>0</v>
      </c>
      <c r="F28" s="191">
        <v>0</v>
      </c>
      <c r="G28" s="191">
        <v>0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191">
        <v>0</v>
      </c>
      <c r="Q28" s="191">
        <v>0</v>
      </c>
      <c r="R28" s="191">
        <v>0</v>
      </c>
      <c r="S28" s="191">
        <v>0</v>
      </c>
      <c r="T28" s="191">
        <v>0</v>
      </c>
      <c r="U28" s="191">
        <v>0</v>
      </c>
      <c r="V28" s="191">
        <v>0</v>
      </c>
      <c r="W28" s="191">
        <v>0</v>
      </c>
      <c r="X28" s="191">
        <v>18</v>
      </c>
      <c r="Y28" s="191">
        <v>4</v>
      </c>
      <c r="Z28" s="191">
        <v>0</v>
      </c>
      <c r="AA28" s="191">
        <v>10</v>
      </c>
      <c r="AB28" s="191">
        <v>0</v>
      </c>
      <c r="AC28" s="191">
        <v>0</v>
      </c>
      <c r="AD28" s="191">
        <v>0</v>
      </c>
      <c r="AE28" s="191">
        <v>0</v>
      </c>
      <c r="AF28" s="191">
        <v>0</v>
      </c>
      <c r="AG28" s="191">
        <v>0</v>
      </c>
      <c r="AH28" s="191">
        <v>0</v>
      </c>
      <c r="AI28" s="191">
        <v>0</v>
      </c>
      <c r="AJ28" s="191">
        <v>0</v>
      </c>
      <c r="AK28" s="191">
        <v>0</v>
      </c>
      <c r="AL28" s="191">
        <v>0</v>
      </c>
      <c r="AM28" s="191">
        <v>0</v>
      </c>
      <c r="AN28" s="191">
        <v>0</v>
      </c>
      <c r="AO28" s="191">
        <v>0</v>
      </c>
      <c r="AP28" s="191">
        <v>0</v>
      </c>
      <c r="AQ28" s="191">
        <v>0</v>
      </c>
      <c r="AR28" s="191">
        <v>0</v>
      </c>
      <c r="AS28" s="192">
        <f t="shared" si="0"/>
        <v>44</v>
      </c>
      <c r="AT28" s="191">
        <v>0</v>
      </c>
      <c r="AU28" s="191">
        <v>0</v>
      </c>
      <c r="AV28" s="191">
        <v>0</v>
      </c>
      <c r="AW28" s="191">
        <v>0</v>
      </c>
      <c r="AX28" s="191">
        <v>0</v>
      </c>
      <c r="AY28" s="191">
        <v>0</v>
      </c>
      <c r="AZ28" s="191">
        <v>0</v>
      </c>
      <c r="BA28" s="191">
        <v>0</v>
      </c>
      <c r="BB28" s="191">
        <v>0</v>
      </c>
      <c r="BC28" s="191">
        <v>0</v>
      </c>
      <c r="BD28" s="191">
        <v>0</v>
      </c>
      <c r="BE28" s="191">
        <v>0</v>
      </c>
      <c r="BF28" s="191">
        <v>0</v>
      </c>
      <c r="BG28" s="191">
        <v>0</v>
      </c>
      <c r="BH28" s="191">
        <v>5</v>
      </c>
      <c r="BI28" s="191">
        <v>0</v>
      </c>
      <c r="BJ28" s="191">
        <v>0</v>
      </c>
      <c r="BK28" s="191">
        <v>0</v>
      </c>
      <c r="BL28" s="191">
        <v>0</v>
      </c>
      <c r="BM28" s="191">
        <v>4</v>
      </c>
      <c r="BN28" s="191">
        <v>4</v>
      </c>
      <c r="BO28" s="191">
        <v>49</v>
      </c>
    </row>
    <row r="29" spans="1:67" x14ac:dyDescent="0.25">
      <c r="A29" s="190" t="s">
        <v>5069</v>
      </c>
      <c r="B29" s="191">
        <v>0</v>
      </c>
      <c r="C29" s="191">
        <v>0</v>
      </c>
      <c r="D29" s="191">
        <v>0</v>
      </c>
      <c r="E29" s="191">
        <v>0</v>
      </c>
      <c r="F29" s="191">
        <v>0</v>
      </c>
      <c r="G29" s="191">
        <v>0</v>
      </c>
      <c r="H29" s="191">
        <v>0</v>
      </c>
      <c r="I29" s="191">
        <v>0</v>
      </c>
      <c r="J29" s="191">
        <v>0</v>
      </c>
      <c r="K29" s="191">
        <v>0</v>
      </c>
      <c r="L29" s="191">
        <v>0</v>
      </c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1">
        <v>0</v>
      </c>
      <c r="AC29" s="191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2">
        <f t="shared" si="0"/>
        <v>0</v>
      </c>
      <c r="AT29" s="191">
        <v>0</v>
      </c>
      <c r="AU29" s="191">
        <v>0</v>
      </c>
      <c r="AV29" s="191">
        <v>0</v>
      </c>
      <c r="AW29" s="191">
        <v>0</v>
      </c>
      <c r="AX29" s="191">
        <v>0</v>
      </c>
      <c r="AY29" s="191">
        <v>0</v>
      </c>
      <c r="AZ29" s="191">
        <v>0</v>
      </c>
      <c r="BA29" s="191">
        <v>0</v>
      </c>
      <c r="BB29" s="191">
        <v>0</v>
      </c>
      <c r="BC29" s="191">
        <v>0</v>
      </c>
      <c r="BD29" s="191">
        <v>0</v>
      </c>
      <c r="BE29" s="191">
        <v>0</v>
      </c>
      <c r="BF29" s="191">
        <v>0</v>
      </c>
      <c r="BG29" s="191">
        <v>0</v>
      </c>
      <c r="BH29" s="191">
        <v>0</v>
      </c>
      <c r="BI29" s="191">
        <v>0</v>
      </c>
      <c r="BJ29" s="191">
        <v>0</v>
      </c>
      <c r="BK29" s="191">
        <v>0</v>
      </c>
      <c r="BL29" s="191">
        <v>0</v>
      </c>
      <c r="BM29" s="191">
        <v>0</v>
      </c>
      <c r="BN29" s="191">
        <v>0</v>
      </c>
      <c r="BO29" s="191">
        <v>0</v>
      </c>
    </row>
    <row r="30" spans="1:67" x14ac:dyDescent="0.25">
      <c r="A30" s="190" t="s">
        <v>5070</v>
      </c>
      <c r="B30" s="191">
        <v>5</v>
      </c>
      <c r="C30" s="191">
        <v>11</v>
      </c>
      <c r="D30" s="191">
        <v>0</v>
      </c>
      <c r="E30" s="191">
        <v>0</v>
      </c>
      <c r="F30" s="191">
        <v>29</v>
      </c>
      <c r="G30" s="191">
        <v>9</v>
      </c>
      <c r="H30" s="191">
        <v>0</v>
      </c>
      <c r="I30" s="191">
        <v>4</v>
      </c>
      <c r="J30" s="191">
        <v>6</v>
      </c>
      <c r="K30" s="191">
        <v>0</v>
      </c>
      <c r="L30" s="191">
        <v>4</v>
      </c>
      <c r="M30" s="191">
        <v>33</v>
      </c>
      <c r="N30" s="191">
        <v>14</v>
      </c>
      <c r="O30" s="191">
        <v>0</v>
      </c>
      <c r="P30" s="191">
        <v>0</v>
      </c>
      <c r="Q30" s="191">
        <v>0</v>
      </c>
      <c r="R30" s="191">
        <v>4</v>
      </c>
      <c r="S30" s="191">
        <v>8</v>
      </c>
      <c r="T30" s="191">
        <v>0</v>
      </c>
      <c r="U30" s="191">
        <v>0</v>
      </c>
      <c r="V30" s="191">
        <v>98</v>
      </c>
      <c r="W30" s="191">
        <v>0</v>
      </c>
      <c r="X30" s="191">
        <v>3</v>
      </c>
      <c r="Y30" s="191">
        <v>106</v>
      </c>
      <c r="Z30" s="191">
        <v>0</v>
      </c>
      <c r="AA30" s="191">
        <v>0</v>
      </c>
      <c r="AB30" s="191">
        <v>0</v>
      </c>
      <c r="AC30" s="191">
        <v>0</v>
      </c>
      <c r="AD30" s="191">
        <v>0</v>
      </c>
      <c r="AE30" s="191">
        <v>0</v>
      </c>
      <c r="AF30" s="191">
        <v>5</v>
      </c>
      <c r="AG30" s="191">
        <v>0</v>
      </c>
      <c r="AH30" s="191">
        <v>3</v>
      </c>
      <c r="AI30" s="191">
        <v>14</v>
      </c>
      <c r="AJ30" s="191">
        <v>0</v>
      </c>
      <c r="AK30" s="191">
        <v>7</v>
      </c>
      <c r="AL30" s="191">
        <v>3</v>
      </c>
      <c r="AM30" s="191">
        <v>0</v>
      </c>
      <c r="AN30" s="191">
        <v>0</v>
      </c>
      <c r="AO30" s="191">
        <v>0</v>
      </c>
      <c r="AP30" s="191">
        <v>3</v>
      </c>
      <c r="AQ30" s="191">
        <v>0</v>
      </c>
      <c r="AR30" s="191">
        <v>0</v>
      </c>
      <c r="AS30" s="192">
        <f t="shared" si="0"/>
        <v>380</v>
      </c>
      <c r="AT30" s="191">
        <v>0</v>
      </c>
      <c r="AU30" s="191">
        <v>0</v>
      </c>
      <c r="AV30" s="191">
        <v>0</v>
      </c>
      <c r="AW30" s="191">
        <v>0</v>
      </c>
      <c r="AX30" s="191">
        <v>0</v>
      </c>
      <c r="AY30" s="191">
        <v>13</v>
      </c>
      <c r="AZ30" s="191">
        <v>0</v>
      </c>
      <c r="BA30" s="191">
        <v>4</v>
      </c>
      <c r="BB30" s="191">
        <v>3</v>
      </c>
      <c r="BC30" s="191">
        <v>0</v>
      </c>
      <c r="BD30" s="191">
        <v>0</v>
      </c>
      <c r="BE30" s="191">
        <v>0</v>
      </c>
      <c r="BF30" s="191">
        <v>0</v>
      </c>
      <c r="BG30" s="191">
        <v>0</v>
      </c>
      <c r="BH30" s="191">
        <v>0</v>
      </c>
      <c r="BI30" s="191">
        <v>0</v>
      </c>
      <c r="BJ30" s="191">
        <v>12</v>
      </c>
      <c r="BK30" s="191">
        <v>0</v>
      </c>
      <c r="BL30" s="191">
        <v>0</v>
      </c>
      <c r="BM30" s="191">
        <v>0</v>
      </c>
      <c r="BN30" s="191">
        <v>11</v>
      </c>
      <c r="BO30" s="191">
        <v>412</v>
      </c>
    </row>
    <row r="31" spans="1:67" x14ac:dyDescent="0.25">
      <c r="A31" s="190" t="s">
        <v>5071</v>
      </c>
      <c r="B31" s="191">
        <v>4</v>
      </c>
      <c r="C31" s="191">
        <v>38</v>
      </c>
      <c r="D31" s="191">
        <v>0</v>
      </c>
      <c r="E31" s="191">
        <v>0</v>
      </c>
      <c r="F31" s="191">
        <v>4</v>
      </c>
      <c r="G31" s="191">
        <v>0</v>
      </c>
      <c r="H31" s="191">
        <v>0</v>
      </c>
      <c r="I31" s="191">
        <v>0</v>
      </c>
      <c r="J31" s="191">
        <v>0</v>
      </c>
      <c r="K31" s="191">
        <v>0</v>
      </c>
      <c r="L31" s="191">
        <v>0</v>
      </c>
      <c r="M31" s="191">
        <v>6</v>
      </c>
      <c r="N31" s="191">
        <v>20</v>
      </c>
      <c r="O31" s="191">
        <v>40</v>
      </c>
      <c r="P31" s="191">
        <v>0</v>
      </c>
      <c r="Q31" s="191">
        <v>6</v>
      </c>
      <c r="R31" s="191">
        <v>40</v>
      </c>
      <c r="S31" s="191">
        <v>4</v>
      </c>
      <c r="T31" s="191">
        <v>0</v>
      </c>
      <c r="U31" s="191">
        <v>5</v>
      </c>
      <c r="V31" s="191">
        <v>0</v>
      </c>
      <c r="W31" s="191">
        <v>23</v>
      </c>
      <c r="X31" s="191">
        <v>215</v>
      </c>
      <c r="Y31" s="191">
        <v>222</v>
      </c>
      <c r="Z31" s="191">
        <v>6</v>
      </c>
      <c r="AA31" s="191">
        <v>121</v>
      </c>
      <c r="AB31" s="191">
        <v>198</v>
      </c>
      <c r="AC31" s="191">
        <v>0</v>
      </c>
      <c r="AD31" s="191">
        <v>91</v>
      </c>
      <c r="AE31" s="191">
        <v>0</v>
      </c>
      <c r="AF31" s="191">
        <v>0</v>
      </c>
      <c r="AG31" s="191">
        <v>0</v>
      </c>
      <c r="AH31" s="191">
        <v>5</v>
      </c>
      <c r="AI31" s="191">
        <v>22</v>
      </c>
      <c r="AJ31" s="191">
        <v>0</v>
      </c>
      <c r="AK31" s="191">
        <v>0</v>
      </c>
      <c r="AL31" s="191">
        <v>13</v>
      </c>
      <c r="AM31" s="191">
        <v>0</v>
      </c>
      <c r="AN31" s="191">
        <v>0</v>
      </c>
      <c r="AO31" s="191">
        <v>6</v>
      </c>
      <c r="AP31" s="191">
        <v>4</v>
      </c>
      <c r="AQ31" s="191">
        <v>0</v>
      </c>
      <c r="AR31" s="191">
        <v>0</v>
      </c>
      <c r="AS31" s="192">
        <f t="shared" si="0"/>
        <v>1119</v>
      </c>
      <c r="AT31" s="191">
        <v>0</v>
      </c>
      <c r="AU31" s="191">
        <v>0</v>
      </c>
      <c r="AV31" s="191">
        <v>0</v>
      </c>
      <c r="AW31" s="191">
        <v>0</v>
      </c>
      <c r="AX31" s="191">
        <v>0</v>
      </c>
      <c r="AY31" s="191">
        <v>0</v>
      </c>
      <c r="AZ31" s="191">
        <v>0</v>
      </c>
      <c r="BA31" s="191">
        <v>0</v>
      </c>
      <c r="BB31" s="191">
        <v>0</v>
      </c>
      <c r="BC31" s="191">
        <v>0</v>
      </c>
      <c r="BD31" s="191">
        <v>0</v>
      </c>
      <c r="BE31" s="191">
        <v>0</v>
      </c>
      <c r="BF31" s="191">
        <v>0</v>
      </c>
      <c r="BG31" s="191">
        <v>0</v>
      </c>
      <c r="BH31" s="191">
        <v>0</v>
      </c>
      <c r="BI31" s="191">
        <v>0</v>
      </c>
      <c r="BJ31" s="191">
        <v>4</v>
      </c>
      <c r="BK31" s="191">
        <v>0</v>
      </c>
      <c r="BL31" s="191">
        <v>0</v>
      </c>
      <c r="BM31" s="191">
        <v>7</v>
      </c>
      <c r="BN31" s="191">
        <v>19</v>
      </c>
      <c r="BO31" s="191">
        <v>1132</v>
      </c>
    </row>
    <row r="32" spans="1:67" x14ac:dyDescent="0.25">
      <c r="A32" s="190" t="s">
        <v>5072</v>
      </c>
      <c r="B32" s="191">
        <v>7</v>
      </c>
      <c r="C32" s="191">
        <v>28</v>
      </c>
      <c r="D32" s="191">
        <v>0</v>
      </c>
      <c r="E32" s="191">
        <v>0</v>
      </c>
      <c r="F32" s="191">
        <v>26</v>
      </c>
      <c r="G32" s="191">
        <v>5</v>
      </c>
      <c r="H32" s="191">
        <v>0</v>
      </c>
      <c r="I32" s="191">
        <v>0</v>
      </c>
      <c r="J32" s="191">
        <v>0</v>
      </c>
      <c r="K32" s="191">
        <v>30</v>
      </c>
      <c r="L32" s="191">
        <v>0</v>
      </c>
      <c r="M32" s="191">
        <v>116</v>
      </c>
      <c r="N32" s="191">
        <v>7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0</v>
      </c>
      <c r="U32" s="191">
        <v>0</v>
      </c>
      <c r="V32" s="191">
        <v>3</v>
      </c>
      <c r="W32" s="191">
        <v>0</v>
      </c>
      <c r="X32" s="191">
        <v>0</v>
      </c>
      <c r="Y32" s="191">
        <v>28</v>
      </c>
      <c r="Z32" s="191">
        <v>0</v>
      </c>
      <c r="AA32" s="191">
        <v>0</v>
      </c>
      <c r="AB32" s="191">
        <v>4</v>
      </c>
      <c r="AC32" s="191">
        <v>0</v>
      </c>
      <c r="AD32" s="191">
        <v>0</v>
      </c>
      <c r="AE32" s="191">
        <v>0</v>
      </c>
      <c r="AF32" s="191">
        <v>0</v>
      </c>
      <c r="AG32" s="191">
        <v>0</v>
      </c>
      <c r="AH32" s="191">
        <v>3</v>
      </c>
      <c r="AI32" s="191">
        <v>13</v>
      </c>
      <c r="AJ32" s="191">
        <v>3</v>
      </c>
      <c r="AK32" s="191">
        <v>9</v>
      </c>
      <c r="AL32" s="191">
        <v>9</v>
      </c>
      <c r="AM32" s="191">
        <v>0</v>
      </c>
      <c r="AN32" s="191">
        <v>0</v>
      </c>
      <c r="AO32" s="191">
        <v>8</v>
      </c>
      <c r="AP32" s="191">
        <v>0</v>
      </c>
      <c r="AQ32" s="191">
        <v>0</v>
      </c>
      <c r="AR32" s="191">
        <v>0</v>
      </c>
      <c r="AS32" s="192">
        <f t="shared" si="0"/>
        <v>326</v>
      </c>
      <c r="AT32" s="191">
        <v>0</v>
      </c>
      <c r="AU32" s="191">
        <v>0</v>
      </c>
      <c r="AV32" s="191">
        <v>0</v>
      </c>
      <c r="AW32" s="191">
        <v>0</v>
      </c>
      <c r="AX32" s="191">
        <v>0</v>
      </c>
      <c r="AY32" s="191">
        <v>0</v>
      </c>
      <c r="AZ32" s="191">
        <v>0</v>
      </c>
      <c r="BA32" s="191">
        <v>0</v>
      </c>
      <c r="BB32" s="191">
        <v>0</v>
      </c>
      <c r="BC32" s="191">
        <v>0</v>
      </c>
      <c r="BD32" s="191">
        <v>0</v>
      </c>
      <c r="BE32" s="191">
        <v>0</v>
      </c>
      <c r="BF32" s="191">
        <v>0</v>
      </c>
      <c r="BG32" s="191">
        <v>0</v>
      </c>
      <c r="BH32" s="191">
        <v>0</v>
      </c>
      <c r="BI32" s="191">
        <v>0</v>
      </c>
      <c r="BJ32" s="191">
        <v>4</v>
      </c>
      <c r="BK32" s="191">
        <v>5</v>
      </c>
      <c r="BL32" s="191">
        <v>0</v>
      </c>
      <c r="BM32" s="191">
        <v>0</v>
      </c>
      <c r="BN32" s="191">
        <v>22</v>
      </c>
      <c r="BO32" s="191">
        <v>330</v>
      </c>
    </row>
    <row r="33" spans="1:67" x14ac:dyDescent="0.25">
      <c r="A33" s="190" t="s">
        <v>5073</v>
      </c>
      <c r="B33" s="191">
        <v>5</v>
      </c>
      <c r="C33" s="191">
        <v>6</v>
      </c>
      <c r="D33" s="191">
        <v>0</v>
      </c>
      <c r="E33" s="191">
        <v>0</v>
      </c>
      <c r="F33" s="191">
        <v>5</v>
      </c>
      <c r="G33" s="191">
        <v>0</v>
      </c>
      <c r="H33" s="191">
        <v>0</v>
      </c>
      <c r="I33" s="191">
        <v>0</v>
      </c>
      <c r="J33" s="191">
        <v>0</v>
      </c>
      <c r="K33" s="191">
        <v>14</v>
      </c>
      <c r="L33" s="191">
        <v>0</v>
      </c>
      <c r="M33" s="191">
        <v>4</v>
      </c>
      <c r="N33" s="191">
        <v>6</v>
      </c>
      <c r="O33" s="191">
        <v>0</v>
      </c>
      <c r="P33" s="191">
        <v>0</v>
      </c>
      <c r="Q33" s="191">
        <v>0</v>
      </c>
      <c r="R33" s="191">
        <v>0</v>
      </c>
      <c r="S33" s="191">
        <v>0</v>
      </c>
      <c r="T33" s="191">
        <v>0</v>
      </c>
      <c r="U33" s="191">
        <v>0</v>
      </c>
      <c r="V33" s="191">
        <v>0</v>
      </c>
      <c r="W33" s="191">
        <v>0</v>
      </c>
      <c r="X33" s="191">
        <v>5</v>
      </c>
      <c r="Y33" s="191">
        <v>4</v>
      </c>
      <c r="Z33" s="191">
        <v>0</v>
      </c>
      <c r="AA33" s="191">
        <v>0</v>
      </c>
      <c r="AB33" s="191">
        <v>0</v>
      </c>
      <c r="AC33" s="191">
        <v>0</v>
      </c>
      <c r="AD33" s="191">
        <v>0</v>
      </c>
      <c r="AE33" s="191">
        <v>0</v>
      </c>
      <c r="AF33" s="191">
        <v>0</v>
      </c>
      <c r="AG33" s="191">
        <v>0</v>
      </c>
      <c r="AH33" s="191">
        <v>0</v>
      </c>
      <c r="AI33" s="191">
        <v>0</v>
      </c>
      <c r="AJ33" s="191">
        <v>0</v>
      </c>
      <c r="AK33" s="191">
        <v>12</v>
      </c>
      <c r="AL33" s="191">
        <v>0</v>
      </c>
      <c r="AM33" s="191">
        <v>0</v>
      </c>
      <c r="AN33" s="191">
        <v>0</v>
      </c>
      <c r="AO33" s="191">
        <v>5</v>
      </c>
      <c r="AP33" s="191">
        <v>0</v>
      </c>
      <c r="AQ33" s="191">
        <v>0</v>
      </c>
      <c r="AR33" s="191">
        <v>0</v>
      </c>
      <c r="AS33" s="192">
        <f t="shared" si="0"/>
        <v>70</v>
      </c>
      <c r="AT33" s="191">
        <v>0</v>
      </c>
      <c r="AU33" s="191">
        <v>0</v>
      </c>
      <c r="AV33" s="191">
        <v>0</v>
      </c>
      <c r="AW33" s="191">
        <v>0</v>
      </c>
      <c r="AX33" s="191">
        <v>0</v>
      </c>
      <c r="AY33" s="191">
        <v>0</v>
      </c>
      <c r="AZ33" s="191">
        <v>0</v>
      </c>
      <c r="BA33" s="191">
        <v>0</v>
      </c>
      <c r="BB33" s="191">
        <v>0</v>
      </c>
      <c r="BC33" s="191">
        <v>0</v>
      </c>
      <c r="BD33" s="191">
        <v>0</v>
      </c>
      <c r="BE33" s="191">
        <v>0</v>
      </c>
      <c r="BF33" s="191">
        <v>0</v>
      </c>
      <c r="BG33" s="191">
        <v>0</v>
      </c>
      <c r="BH33" s="191">
        <v>0</v>
      </c>
      <c r="BI33" s="191">
        <v>0</v>
      </c>
      <c r="BJ33" s="191">
        <v>0</v>
      </c>
      <c r="BK33" s="191">
        <v>0</v>
      </c>
      <c r="BL33" s="191">
        <v>0</v>
      </c>
      <c r="BM33" s="191">
        <v>0</v>
      </c>
      <c r="BN33" s="191">
        <v>4</v>
      </c>
      <c r="BO33" s="191">
        <v>70</v>
      </c>
    </row>
    <row r="34" spans="1:67" x14ac:dyDescent="0.25">
      <c r="A34" s="190" t="s">
        <v>5074</v>
      </c>
      <c r="B34" s="191">
        <v>6</v>
      </c>
      <c r="C34" s="191">
        <v>5</v>
      </c>
      <c r="D34" s="191">
        <v>0</v>
      </c>
      <c r="E34" s="191">
        <v>0</v>
      </c>
      <c r="F34" s="191">
        <v>0</v>
      </c>
      <c r="G34" s="191">
        <v>0</v>
      </c>
      <c r="H34" s="191">
        <v>0</v>
      </c>
      <c r="I34" s="191">
        <v>0</v>
      </c>
      <c r="J34" s="191">
        <v>0</v>
      </c>
      <c r="K34" s="191">
        <v>0</v>
      </c>
      <c r="L34" s="191">
        <v>0</v>
      </c>
      <c r="M34" s="191">
        <v>0</v>
      </c>
      <c r="N34" s="191">
        <v>0</v>
      </c>
      <c r="O34" s="191">
        <v>0</v>
      </c>
      <c r="P34" s="191">
        <v>0</v>
      </c>
      <c r="Q34" s="191">
        <v>0</v>
      </c>
      <c r="R34" s="191">
        <v>0</v>
      </c>
      <c r="S34" s="191">
        <v>0</v>
      </c>
      <c r="T34" s="191">
        <v>0</v>
      </c>
      <c r="U34" s="191">
        <v>0</v>
      </c>
      <c r="V34" s="191">
        <v>0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191">
        <v>0</v>
      </c>
      <c r="AI34" s="191">
        <v>0</v>
      </c>
      <c r="AJ34" s="191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2">
        <f t="shared" si="0"/>
        <v>11</v>
      </c>
      <c r="AT34" s="191">
        <v>0</v>
      </c>
      <c r="AU34" s="191">
        <v>0</v>
      </c>
      <c r="AV34" s="191">
        <v>0</v>
      </c>
      <c r="AW34" s="191">
        <v>0</v>
      </c>
      <c r="AX34" s="191">
        <v>0</v>
      </c>
      <c r="AY34" s="191">
        <v>0</v>
      </c>
      <c r="AZ34" s="191">
        <v>0</v>
      </c>
      <c r="BA34" s="191">
        <v>0</v>
      </c>
      <c r="BB34" s="191">
        <v>0</v>
      </c>
      <c r="BC34" s="191">
        <v>0</v>
      </c>
      <c r="BD34" s="191">
        <v>0</v>
      </c>
      <c r="BE34" s="191">
        <v>0</v>
      </c>
      <c r="BF34" s="191">
        <v>0</v>
      </c>
      <c r="BG34" s="191">
        <v>0</v>
      </c>
      <c r="BH34" s="191">
        <v>0</v>
      </c>
      <c r="BI34" s="191">
        <v>0</v>
      </c>
      <c r="BJ34" s="191">
        <v>0</v>
      </c>
      <c r="BK34" s="191">
        <v>0</v>
      </c>
      <c r="BL34" s="191">
        <v>0</v>
      </c>
      <c r="BM34" s="191">
        <v>0</v>
      </c>
      <c r="BN34" s="191">
        <v>0</v>
      </c>
      <c r="BO34" s="191">
        <v>11</v>
      </c>
    </row>
    <row r="35" spans="1:67" x14ac:dyDescent="0.25">
      <c r="A35" s="190" t="s">
        <v>5075</v>
      </c>
      <c r="B35" s="191">
        <v>5</v>
      </c>
      <c r="C35" s="191">
        <v>0</v>
      </c>
      <c r="D35" s="191">
        <v>0</v>
      </c>
      <c r="E35" s="191">
        <v>0</v>
      </c>
      <c r="F35" s="191">
        <v>0</v>
      </c>
      <c r="G35" s="191">
        <v>0</v>
      </c>
      <c r="H35" s="191">
        <v>0</v>
      </c>
      <c r="I35" s="191">
        <v>0</v>
      </c>
      <c r="J35" s="191">
        <v>0</v>
      </c>
      <c r="K35" s="191">
        <v>0</v>
      </c>
      <c r="L35" s="191">
        <v>0</v>
      </c>
      <c r="M35" s="191">
        <v>0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0</v>
      </c>
      <c r="U35" s="191">
        <v>0</v>
      </c>
      <c r="V35" s="191">
        <v>0</v>
      </c>
      <c r="W35" s="191">
        <v>0</v>
      </c>
      <c r="X35" s="191">
        <v>4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191">
        <v>0</v>
      </c>
      <c r="AI35" s="191">
        <v>9</v>
      </c>
      <c r="AJ35" s="191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2">
        <f t="shared" si="0"/>
        <v>18</v>
      </c>
      <c r="AT35" s="191">
        <v>0</v>
      </c>
      <c r="AU35" s="191">
        <v>0</v>
      </c>
      <c r="AV35" s="191">
        <v>0</v>
      </c>
      <c r="AW35" s="191">
        <v>0</v>
      </c>
      <c r="AX35" s="191">
        <v>0</v>
      </c>
      <c r="AY35" s="191">
        <v>0</v>
      </c>
      <c r="AZ35" s="191">
        <v>0</v>
      </c>
      <c r="BA35" s="191">
        <v>0</v>
      </c>
      <c r="BB35" s="191">
        <v>0</v>
      </c>
      <c r="BC35" s="191">
        <v>0</v>
      </c>
      <c r="BD35" s="191">
        <v>0</v>
      </c>
      <c r="BE35" s="191">
        <v>0</v>
      </c>
      <c r="BF35" s="191">
        <v>0</v>
      </c>
      <c r="BG35" s="191">
        <v>0</v>
      </c>
      <c r="BH35" s="191">
        <v>0</v>
      </c>
      <c r="BI35" s="191">
        <v>0</v>
      </c>
      <c r="BJ35" s="191">
        <v>0</v>
      </c>
      <c r="BK35" s="191">
        <v>0</v>
      </c>
      <c r="BL35" s="191">
        <v>0</v>
      </c>
      <c r="BM35" s="191">
        <v>0</v>
      </c>
      <c r="BN35" s="191">
        <v>0</v>
      </c>
      <c r="BO35" s="191">
        <v>18</v>
      </c>
    </row>
    <row r="36" spans="1:67" x14ac:dyDescent="0.25">
      <c r="A36" s="190" t="s">
        <v>5076</v>
      </c>
      <c r="B36" s="191">
        <v>5</v>
      </c>
      <c r="C36" s="191">
        <v>19</v>
      </c>
      <c r="D36" s="191">
        <v>0</v>
      </c>
      <c r="E36" s="191">
        <v>0</v>
      </c>
      <c r="F36" s="191">
        <v>0</v>
      </c>
      <c r="G36" s="191">
        <v>0</v>
      </c>
      <c r="H36" s="191">
        <v>0</v>
      </c>
      <c r="I36" s="191">
        <v>0</v>
      </c>
      <c r="J36" s="191">
        <v>0</v>
      </c>
      <c r="K36" s="191">
        <v>0</v>
      </c>
      <c r="L36" s="191">
        <v>0</v>
      </c>
      <c r="M36" s="191">
        <v>41</v>
      </c>
      <c r="N36" s="191">
        <v>0</v>
      </c>
      <c r="O36" s="191">
        <v>5</v>
      </c>
      <c r="P36" s="191">
        <v>0</v>
      </c>
      <c r="Q36" s="191">
        <v>0</v>
      </c>
      <c r="R36" s="191">
        <v>0</v>
      </c>
      <c r="S36" s="191">
        <v>7</v>
      </c>
      <c r="T36" s="191">
        <v>31</v>
      </c>
      <c r="U36" s="191">
        <v>7</v>
      </c>
      <c r="V36" s="191">
        <v>14</v>
      </c>
      <c r="W36" s="191">
        <v>4</v>
      </c>
      <c r="X36" s="191">
        <v>60</v>
      </c>
      <c r="Y36" s="191">
        <v>22</v>
      </c>
      <c r="Z36" s="191">
        <v>4</v>
      </c>
      <c r="AA36" s="191">
        <v>38</v>
      </c>
      <c r="AB36" s="191">
        <v>126</v>
      </c>
      <c r="AC36" s="191">
        <v>0</v>
      </c>
      <c r="AD36" s="191">
        <v>118</v>
      </c>
      <c r="AE36" s="191">
        <v>0</v>
      </c>
      <c r="AF36" s="191">
        <v>0</v>
      </c>
      <c r="AG36" s="191">
        <v>35</v>
      </c>
      <c r="AH36" s="191">
        <v>0</v>
      </c>
      <c r="AI36" s="191">
        <v>0</v>
      </c>
      <c r="AJ36" s="191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2">
        <f t="shared" si="0"/>
        <v>568</v>
      </c>
      <c r="AT36" s="191">
        <v>0</v>
      </c>
      <c r="AU36" s="191">
        <v>0</v>
      </c>
      <c r="AV36" s="191">
        <v>0</v>
      </c>
      <c r="AW36" s="191">
        <v>0</v>
      </c>
      <c r="AX36" s="191">
        <v>0</v>
      </c>
      <c r="AY36" s="191">
        <v>0</v>
      </c>
      <c r="AZ36" s="191">
        <v>0</v>
      </c>
      <c r="BA36" s="191">
        <v>0</v>
      </c>
      <c r="BB36" s="191">
        <v>0</v>
      </c>
      <c r="BC36" s="191">
        <v>0</v>
      </c>
      <c r="BD36" s="191">
        <v>0</v>
      </c>
      <c r="BE36" s="191">
        <v>0</v>
      </c>
      <c r="BF36" s="191">
        <v>0</v>
      </c>
      <c r="BG36" s="191">
        <v>0</v>
      </c>
      <c r="BH36" s="191">
        <v>0</v>
      </c>
      <c r="BI36" s="191">
        <v>0</v>
      </c>
      <c r="BJ36" s="191">
        <v>0</v>
      </c>
      <c r="BK36" s="191">
        <v>0</v>
      </c>
      <c r="BL36" s="191">
        <v>12</v>
      </c>
      <c r="BM36" s="191">
        <v>5</v>
      </c>
      <c r="BN36" s="191">
        <v>15</v>
      </c>
      <c r="BO36" s="191">
        <v>568</v>
      </c>
    </row>
    <row r="37" spans="1:67" x14ac:dyDescent="0.25">
      <c r="A37" s="190" t="s">
        <v>5077</v>
      </c>
      <c r="B37" s="191">
        <v>0</v>
      </c>
      <c r="C37" s="191">
        <v>7</v>
      </c>
      <c r="D37" s="191">
        <v>0</v>
      </c>
      <c r="E37" s="191">
        <v>0</v>
      </c>
      <c r="F37" s="191">
        <v>0</v>
      </c>
      <c r="G37" s="191">
        <v>0</v>
      </c>
      <c r="H37" s="191">
        <v>0</v>
      </c>
      <c r="I37" s="191">
        <v>0</v>
      </c>
      <c r="J37" s="191">
        <v>0</v>
      </c>
      <c r="K37" s="191">
        <v>0</v>
      </c>
      <c r="L37" s="191">
        <v>0</v>
      </c>
      <c r="M37" s="191">
        <v>0</v>
      </c>
      <c r="N37" s="191">
        <v>0</v>
      </c>
      <c r="O37" s="191">
        <v>5</v>
      </c>
      <c r="P37" s="191">
        <v>0</v>
      </c>
      <c r="Q37" s="191">
        <v>5</v>
      </c>
      <c r="R37" s="191">
        <v>0</v>
      </c>
      <c r="S37" s="191">
        <v>3</v>
      </c>
      <c r="T37" s="191">
        <v>0</v>
      </c>
      <c r="U37" s="191">
        <v>0</v>
      </c>
      <c r="V37" s="191">
        <v>0</v>
      </c>
      <c r="W37" s="191">
        <v>10</v>
      </c>
      <c r="X37" s="191">
        <v>129</v>
      </c>
      <c r="Y37" s="191">
        <v>16</v>
      </c>
      <c r="Z37" s="191">
        <v>0</v>
      </c>
      <c r="AA37" s="191">
        <v>69</v>
      </c>
      <c r="AB37" s="191">
        <v>4</v>
      </c>
      <c r="AC37" s="191">
        <v>0</v>
      </c>
      <c r="AD37" s="191">
        <v>4</v>
      </c>
      <c r="AE37" s="191">
        <v>0</v>
      </c>
      <c r="AF37" s="191">
        <v>0</v>
      </c>
      <c r="AG37" s="191">
        <v>4</v>
      </c>
      <c r="AH37" s="191">
        <v>0</v>
      </c>
      <c r="AI37" s="191">
        <v>0</v>
      </c>
      <c r="AJ37" s="191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2">
        <f t="shared" si="0"/>
        <v>280</v>
      </c>
      <c r="AT37" s="191">
        <v>0</v>
      </c>
      <c r="AU37" s="191">
        <v>0</v>
      </c>
      <c r="AV37" s="191">
        <v>0</v>
      </c>
      <c r="AW37" s="191">
        <v>0</v>
      </c>
      <c r="AX37" s="191">
        <v>0</v>
      </c>
      <c r="AY37" s="191">
        <v>0</v>
      </c>
      <c r="AZ37" s="191">
        <v>0</v>
      </c>
      <c r="BA37" s="191">
        <v>0</v>
      </c>
      <c r="BB37" s="191">
        <v>0</v>
      </c>
      <c r="BC37" s="191">
        <v>0</v>
      </c>
      <c r="BD37" s="191">
        <v>0</v>
      </c>
      <c r="BE37" s="191">
        <v>0</v>
      </c>
      <c r="BF37" s="191">
        <v>0</v>
      </c>
      <c r="BG37" s="191">
        <v>0</v>
      </c>
      <c r="BH37" s="191">
        <v>0</v>
      </c>
      <c r="BI37" s="191">
        <v>0</v>
      </c>
      <c r="BJ37" s="191">
        <v>0</v>
      </c>
      <c r="BK37" s="191">
        <v>0</v>
      </c>
      <c r="BL37" s="191">
        <v>0</v>
      </c>
      <c r="BM37" s="191">
        <v>20</v>
      </c>
      <c r="BN37" s="191">
        <v>4</v>
      </c>
      <c r="BO37" s="191">
        <v>291</v>
      </c>
    </row>
    <row r="38" spans="1:67" x14ac:dyDescent="0.25">
      <c r="A38" s="190" t="s">
        <v>5078</v>
      </c>
      <c r="B38" s="191">
        <v>0</v>
      </c>
      <c r="C38" s="191">
        <v>9</v>
      </c>
      <c r="D38" s="191">
        <v>0</v>
      </c>
      <c r="E38" s="191">
        <v>0</v>
      </c>
      <c r="F38" s="191">
        <v>7</v>
      </c>
      <c r="G38" s="191">
        <v>0</v>
      </c>
      <c r="H38" s="191">
        <v>0</v>
      </c>
      <c r="I38" s="191">
        <v>0</v>
      </c>
      <c r="J38" s="191">
        <v>0</v>
      </c>
      <c r="K38" s="191">
        <v>0</v>
      </c>
      <c r="L38" s="191">
        <v>0</v>
      </c>
      <c r="M38" s="191">
        <v>0</v>
      </c>
      <c r="N38" s="191">
        <v>0</v>
      </c>
      <c r="O38" s="191">
        <v>108</v>
      </c>
      <c r="P38" s="191">
        <v>0</v>
      </c>
      <c r="Q38" s="191">
        <v>0</v>
      </c>
      <c r="R38" s="191">
        <v>0</v>
      </c>
      <c r="S38" s="191">
        <v>0</v>
      </c>
      <c r="T38" s="191">
        <v>0</v>
      </c>
      <c r="U38" s="191">
        <v>7</v>
      </c>
      <c r="V38" s="191">
        <v>0</v>
      </c>
      <c r="W38" s="191">
        <v>0</v>
      </c>
      <c r="X38" s="191">
        <v>3</v>
      </c>
      <c r="Y38" s="191">
        <v>76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191">
        <v>0</v>
      </c>
      <c r="AI38" s="191">
        <v>3</v>
      </c>
      <c r="AJ38" s="191">
        <v>8</v>
      </c>
      <c r="AK38" s="191">
        <v>3</v>
      </c>
      <c r="AL38" s="191">
        <v>55</v>
      </c>
      <c r="AM38" s="191">
        <v>0</v>
      </c>
      <c r="AN38" s="191">
        <v>0</v>
      </c>
      <c r="AO38" s="191">
        <v>27</v>
      </c>
      <c r="AP38" s="191">
        <v>0</v>
      </c>
      <c r="AQ38" s="191">
        <v>3</v>
      </c>
      <c r="AR38" s="191">
        <v>0</v>
      </c>
      <c r="AS38" s="192">
        <f t="shared" si="0"/>
        <v>320</v>
      </c>
      <c r="AT38" s="191">
        <v>0</v>
      </c>
      <c r="AU38" s="191">
        <v>0</v>
      </c>
      <c r="AV38" s="191">
        <v>0</v>
      </c>
      <c r="AW38" s="191">
        <v>0</v>
      </c>
      <c r="AX38" s="191">
        <v>0</v>
      </c>
      <c r="AY38" s="191">
        <v>4</v>
      </c>
      <c r="AZ38" s="191">
        <v>0</v>
      </c>
      <c r="BA38" s="191">
        <v>0</v>
      </c>
      <c r="BB38" s="191">
        <v>0</v>
      </c>
      <c r="BC38" s="191">
        <v>0</v>
      </c>
      <c r="BD38" s="191">
        <v>0</v>
      </c>
      <c r="BE38" s="191">
        <v>0</v>
      </c>
      <c r="BF38" s="191">
        <v>0</v>
      </c>
      <c r="BG38" s="191">
        <v>0</v>
      </c>
      <c r="BH38" s="191">
        <v>0</v>
      </c>
      <c r="BI38" s="191">
        <v>0</v>
      </c>
      <c r="BJ38" s="191">
        <v>4</v>
      </c>
      <c r="BK38" s="191">
        <v>0</v>
      </c>
      <c r="BL38" s="191">
        <v>0</v>
      </c>
      <c r="BM38" s="191">
        <v>0</v>
      </c>
      <c r="BN38" s="191">
        <v>11</v>
      </c>
      <c r="BO38" s="191">
        <v>331</v>
      </c>
    </row>
    <row r="39" spans="1:67" x14ac:dyDescent="0.25">
      <c r="A39" s="190" t="s">
        <v>5079</v>
      </c>
      <c r="B39" s="191">
        <v>3</v>
      </c>
      <c r="C39" s="191">
        <v>24</v>
      </c>
      <c r="D39" s="191">
        <v>0</v>
      </c>
      <c r="E39" s="191">
        <v>0</v>
      </c>
      <c r="F39" s="191">
        <v>4</v>
      </c>
      <c r="G39" s="191">
        <v>0</v>
      </c>
      <c r="H39" s="191">
        <v>0</v>
      </c>
      <c r="I39" s="191">
        <v>6</v>
      </c>
      <c r="J39" s="191">
        <v>0</v>
      </c>
      <c r="K39" s="191">
        <v>0</v>
      </c>
      <c r="L39" s="191">
        <v>0</v>
      </c>
      <c r="M39" s="191">
        <v>27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0</v>
      </c>
      <c r="U39" s="191">
        <v>0</v>
      </c>
      <c r="V39" s="191">
        <v>19</v>
      </c>
      <c r="W39" s="191">
        <v>3</v>
      </c>
      <c r="X39" s="191">
        <v>8</v>
      </c>
      <c r="Y39" s="191">
        <v>406</v>
      </c>
      <c r="Z39" s="191">
        <v>0</v>
      </c>
      <c r="AA39" s="191">
        <v>7</v>
      </c>
      <c r="AB39" s="191">
        <v>5</v>
      </c>
      <c r="AC39" s="191">
        <v>0</v>
      </c>
      <c r="AD39" s="191">
        <v>0</v>
      </c>
      <c r="AE39" s="191">
        <v>0</v>
      </c>
      <c r="AF39" s="191">
        <v>128</v>
      </c>
      <c r="AG39" s="191">
        <v>0</v>
      </c>
      <c r="AH39" s="191">
        <v>3</v>
      </c>
      <c r="AI39" s="191">
        <v>25</v>
      </c>
      <c r="AJ39" s="191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6</v>
      </c>
      <c r="AP39" s="191">
        <v>0</v>
      </c>
      <c r="AQ39" s="191">
        <v>11</v>
      </c>
      <c r="AR39" s="191">
        <v>0</v>
      </c>
      <c r="AS39" s="192">
        <f t="shared" si="0"/>
        <v>707</v>
      </c>
      <c r="AT39" s="191">
        <v>5</v>
      </c>
      <c r="AU39" s="191">
        <v>5</v>
      </c>
      <c r="AV39" s="191">
        <v>0</v>
      </c>
      <c r="AW39" s="191">
        <v>20</v>
      </c>
      <c r="AX39" s="191">
        <v>0</v>
      </c>
      <c r="AY39" s="191">
        <v>27</v>
      </c>
      <c r="AZ39" s="191">
        <v>28</v>
      </c>
      <c r="BA39" s="191">
        <v>12</v>
      </c>
      <c r="BB39" s="191">
        <v>23</v>
      </c>
      <c r="BC39" s="191">
        <v>0</v>
      </c>
      <c r="BD39" s="191">
        <v>13</v>
      </c>
      <c r="BE39" s="191">
        <v>0</v>
      </c>
      <c r="BF39" s="191">
        <v>5</v>
      </c>
      <c r="BG39" s="191">
        <v>5</v>
      </c>
      <c r="BH39" s="191">
        <v>0</v>
      </c>
      <c r="BI39" s="191">
        <v>0</v>
      </c>
      <c r="BJ39" s="191">
        <v>10</v>
      </c>
      <c r="BK39" s="191">
        <v>0</v>
      </c>
      <c r="BL39" s="191">
        <v>0</v>
      </c>
      <c r="BM39" s="191">
        <v>0</v>
      </c>
      <c r="BN39" s="191">
        <v>22</v>
      </c>
      <c r="BO39" s="191">
        <v>866</v>
      </c>
    </row>
    <row r="40" spans="1:67" x14ac:dyDescent="0.25">
      <c r="A40" s="190" t="s">
        <v>5080</v>
      </c>
      <c r="B40" s="191">
        <v>3</v>
      </c>
      <c r="C40" s="191">
        <v>6</v>
      </c>
      <c r="D40" s="191">
        <v>0</v>
      </c>
      <c r="E40" s="191">
        <v>0</v>
      </c>
      <c r="F40" s="191">
        <v>0</v>
      </c>
      <c r="G40" s="191">
        <v>0</v>
      </c>
      <c r="H40" s="191">
        <v>0</v>
      </c>
      <c r="I40" s="191">
        <v>0</v>
      </c>
      <c r="J40" s="191">
        <v>0</v>
      </c>
      <c r="K40" s="191">
        <v>0</v>
      </c>
      <c r="L40" s="191">
        <v>0</v>
      </c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0</v>
      </c>
      <c r="V40" s="191">
        <v>0</v>
      </c>
      <c r="W40" s="191">
        <v>18</v>
      </c>
      <c r="X40" s="191">
        <v>62</v>
      </c>
      <c r="Y40" s="191">
        <v>30</v>
      </c>
      <c r="Z40" s="191">
        <v>0</v>
      </c>
      <c r="AA40" s="191">
        <v>29</v>
      </c>
      <c r="AB40" s="191">
        <v>30</v>
      </c>
      <c r="AC40" s="191">
        <v>0</v>
      </c>
      <c r="AD40" s="191">
        <v>11</v>
      </c>
      <c r="AE40" s="191">
        <v>0</v>
      </c>
      <c r="AF40" s="191">
        <v>0</v>
      </c>
      <c r="AG40" s="191">
        <v>0</v>
      </c>
      <c r="AH40" s="191">
        <v>0</v>
      </c>
      <c r="AI40" s="191">
        <v>0</v>
      </c>
      <c r="AJ40" s="191">
        <v>0</v>
      </c>
      <c r="AK40" s="191">
        <v>0</v>
      </c>
      <c r="AL40" s="191">
        <v>0</v>
      </c>
      <c r="AM40" s="191">
        <v>0</v>
      </c>
      <c r="AN40" s="191">
        <v>0</v>
      </c>
      <c r="AO40" s="191">
        <v>0</v>
      </c>
      <c r="AP40" s="191">
        <v>0</v>
      </c>
      <c r="AQ40" s="191">
        <v>0</v>
      </c>
      <c r="AR40" s="191">
        <v>0</v>
      </c>
      <c r="AS40" s="192">
        <f t="shared" si="0"/>
        <v>204</v>
      </c>
      <c r="AT40" s="191">
        <v>0</v>
      </c>
      <c r="AU40" s="191">
        <v>0</v>
      </c>
      <c r="AV40" s="191">
        <v>0</v>
      </c>
      <c r="AW40" s="191">
        <v>0</v>
      </c>
      <c r="AX40" s="191">
        <v>0</v>
      </c>
      <c r="AY40" s="191">
        <v>0</v>
      </c>
      <c r="AZ40" s="191">
        <v>0</v>
      </c>
      <c r="BA40" s="191">
        <v>0</v>
      </c>
      <c r="BB40" s="191">
        <v>0</v>
      </c>
      <c r="BC40" s="191">
        <v>0</v>
      </c>
      <c r="BD40" s="191">
        <v>0</v>
      </c>
      <c r="BE40" s="191">
        <v>0</v>
      </c>
      <c r="BF40" s="191">
        <v>0</v>
      </c>
      <c r="BG40" s="191">
        <v>0</v>
      </c>
      <c r="BH40" s="191">
        <v>4</v>
      </c>
      <c r="BI40" s="191">
        <v>0</v>
      </c>
      <c r="BJ40" s="191">
        <v>0</v>
      </c>
      <c r="BK40" s="191">
        <v>5</v>
      </c>
      <c r="BL40" s="191">
        <v>0</v>
      </c>
      <c r="BM40" s="191">
        <v>7</v>
      </c>
      <c r="BN40" s="191">
        <v>3</v>
      </c>
      <c r="BO40" s="191">
        <v>214</v>
      </c>
    </row>
    <row r="41" spans="1:67" x14ac:dyDescent="0.25">
      <c r="A41" s="190" t="s">
        <v>5081</v>
      </c>
      <c r="B41" s="191">
        <v>3</v>
      </c>
      <c r="C41" s="191">
        <v>42</v>
      </c>
      <c r="D41" s="191">
        <v>0</v>
      </c>
      <c r="E41" s="191">
        <v>0</v>
      </c>
      <c r="F41" s="191">
        <v>10</v>
      </c>
      <c r="G41" s="191">
        <v>4</v>
      </c>
      <c r="H41" s="191">
        <v>0</v>
      </c>
      <c r="I41" s="191">
        <v>8</v>
      </c>
      <c r="J41" s="191">
        <v>0</v>
      </c>
      <c r="K41" s="191">
        <v>6</v>
      </c>
      <c r="L41" s="191">
        <v>0</v>
      </c>
      <c r="M41" s="191">
        <v>78</v>
      </c>
      <c r="N41" s="191">
        <v>6</v>
      </c>
      <c r="O41" s="191">
        <v>0</v>
      </c>
      <c r="P41" s="191">
        <v>7</v>
      </c>
      <c r="Q41" s="191">
        <v>268</v>
      </c>
      <c r="R41" s="191">
        <v>0</v>
      </c>
      <c r="S41" s="191">
        <v>3</v>
      </c>
      <c r="T41" s="191">
        <v>0</v>
      </c>
      <c r="U41" s="191">
        <v>0</v>
      </c>
      <c r="V41" s="191">
        <v>181</v>
      </c>
      <c r="W41" s="191">
        <v>0</v>
      </c>
      <c r="X41" s="191">
        <v>3</v>
      </c>
      <c r="Y41" s="191">
        <v>65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20</v>
      </c>
      <c r="AJ41" s="191">
        <v>0</v>
      </c>
      <c r="AK41" s="191">
        <v>0</v>
      </c>
      <c r="AL41" s="191">
        <v>10</v>
      </c>
      <c r="AM41" s="191">
        <v>3</v>
      </c>
      <c r="AN41" s="191">
        <v>0</v>
      </c>
      <c r="AO41" s="191">
        <v>4</v>
      </c>
      <c r="AP41" s="191">
        <v>0</v>
      </c>
      <c r="AQ41" s="191">
        <v>7</v>
      </c>
      <c r="AR41" s="191">
        <v>0</v>
      </c>
      <c r="AS41" s="192">
        <f t="shared" si="0"/>
        <v>738</v>
      </c>
      <c r="AT41" s="191">
        <v>0</v>
      </c>
      <c r="AU41" s="191">
        <v>0</v>
      </c>
      <c r="AV41" s="191">
        <v>0</v>
      </c>
      <c r="AW41" s="191">
        <v>4</v>
      </c>
      <c r="AX41" s="191">
        <v>0</v>
      </c>
      <c r="AY41" s="191">
        <v>71</v>
      </c>
      <c r="AZ41" s="191">
        <v>11</v>
      </c>
      <c r="BA41" s="191">
        <v>5</v>
      </c>
      <c r="BB41" s="191">
        <v>4</v>
      </c>
      <c r="BC41" s="191">
        <v>0</v>
      </c>
      <c r="BD41" s="191">
        <v>8</v>
      </c>
      <c r="BE41" s="191">
        <v>0</v>
      </c>
      <c r="BF41" s="191">
        <v>0</v>
      </c>
      <c r="BG41" s="191">
        <v>0</v>
      </c>
      <c r="BH41" s="191">
        <v>0</v>
      </c>
      <c r="BI41" s="191">
        <v>0</v>
      </c>
      <c r="BJ41" s="191">
        <v>21</v>
      </c>
      <c r="BK41" s="191">
        <v>0</v>
      </c>
      <c r="BL41" s="191">
        <v>0</v>
      </c>
      <c r="BM41" s="191">
        <v>0</v>
      </c>
      <c r="BN41" s="191">
        <v>10</v>
      </c>
      <c r="BO41" s="191">
        <v>866</v>
      </c>
    </row>
    <row r="42" spans="1:67" x14ac:dyDescent="0.25">
      <c r="A42" s="190" t="s">
        <v>5082</v>
      </c>
      <c r="B42" s="191">
        <v>0</v>
      </c>
      <c r="C42" s="191">
        <v>11</v>
      </c>
      <c r="D42" s="191">
        <v>0</v>
      </c>
      <c r="E42" s="191">
        <v>0</v>
      </c>
      <c r="F42" s="191">
        <v>0</v>
      </c>
      <c r="G42" s="191">
        <v>0</v>
      </c>
      <c r="H42" s="191">
        <v>0</v>
      </c>
      <c r="I42" s="191">
        <v>0</v>
      </c>
      <c r="J42" s="191">
        <v>0</v>
      </c>
      <c r="K42" s="191">
        <v>0</v>
      </c>
      <c r="L42" s="191">
        <v>0</v>
      </c>
      <c r="M42" s="191">
        <v>5</v>
      </c>
      <c r="N42" s="191">
        <v>0</v>
      </c>
      <c r="O42" s="191">
        <v>0</v>
      </c>
      <c r="P42" s="191">
        <v>0</v>
      </c>
      <c r="Q42" s="191">
        <v>0</v>
      </c>
      <c r="R42" s="191">
        <v>0</v>
      </c>
      <c r="S42" s="191">
        <v>0</v>
      </c>
      <c r="T42" s="191">
        <v>0</v>
      </c>
      <c r="U42" s="191">
        <v>0</v>
      </c>
      <c r="V42" s="191">
        <v>0</v>
      </c>
      <c r="W42" s="191">
        <v>3</v>
      </c>
      <c r="X42" s="191">
        <v>73</v>
      </c>
      <c r="Y42" s="191">
        <v>31</v>
      </c>
      <c r="Z42" s="191">
        <v>0</v>
      </c>
      <c r="AA42" s="191">
        <v>17</v>
      </c>
      <c r="AB42" s="191">
        <v>78</v>
      </c>
      <c r="AC42" s="191">
        <v>5</v>
      </c>
      <c r="AD42" s="191">
        <v>88</v>
      </c>
      <c r="AE42" s="191">
        <v>0</v>
      </c>
      <c r="AF42" s="191">
        <v>0</v>
      </c>
      <c r="AG42" s="191">
        <v>0</v>
      </c>
      <c r="AH42" s="191">
        <v>5</v>
      </c>
      <c r="AI42" s="191">
        <v>81</v>
      </c>
      <c r="AJ42" s="191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2">
        <f t="shared" si="0"/>
        <v>403</v>
      </c>
      <c r="AT42" s="191">
        <v>0</v>
      </c>
      <c r="AU42" s="191">
        <v>0</v>
      </c>
      <c r="AV42" s="191">
        <v>0</v>
      </c>
      <c r="AW42" s="191">
        <v>0</v>
      </c>
      <c r="AX42" s="191">
        <v>0</v>
      </c>
      <c r="AY42" s="191">
        <v>0</v>
      </c>
      <c r="AZ42" s="191">
        <v>0</v>
      </c>
      <c r="BA42" s="191">
        <v>0</v>
      </c>
      <c r="BB42" s="191">
        <v>0</v>
      </c>
      <c r="BC42" s="191">
        <v>0</v>
      </c>
      <c r="BD42" s="191">
        <v>0</v>
      </c>
      <c r="BE42" s="191">
        <v>0</v>
      </c>
      <c r="BF42" s="191">
        <v>0</v>
      </c>
      <c r="BG42" s="191">
        <v>0</v>
      </c>
      <c r="BH42" s="191">
        <v>0</v>
      </c>
      <c r="BI42" s="191">
        <v>0</v>
      </c>
      <c r="BJ42" s="191">
        <v>0</v>
      </c>
      <c r="BK42" s="191">
        <v>0</v>
      </c>
      <c r="BL42" s="191">
        <v>0</v>
      </c>
      <c r="BM42" s="191">
        <v>0</v>
      </c>
      <c r="BN42" s="191">
        <v>6</v>
      </c>
      <c r="BO42" s="191">
        <v>403</v>
      </c>
    </row>
    <row r="43" spans="1:67" x14ac:dyDescent="0.25">
      <c r="A43" s="190" t="s">
        <v>5084</v>
      </c>
      <c r="B43" s="191">
        <v>0</v>
      </c>
      <c r="C43" s="191">
        <v>7</v>
      </c>
      <c r="D43" s="191">
        <v>0</v>
      </c>
      <c r="E43" s="191">
        <v>0</v>
      </c>
      <c r="F43" s="191">
        <v>0</v>
      </c>
      <c r="G43" s="191">
        <v>0</v>
      </c>
      <c r="H43" s="191">
        <v>0</v>
      </c>
      <c r="I43" s="191">
        <v>0</v>
      </c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1">
        <v>0</v>
      </c>
      <c r="Q43" s="191">
        <v>4</v>
      </c>
      <c r="R43" s="191">
        <v>0</v>
      </c>
      <c r="S43" s="191">
        <v>0</v>
      </c>
      <c r="T43" s="191">
        <v>0</v>
      </c>
      <c r="U43" s="191">
        <v>0</v>
      </c>
      <c r="V43" s="191">
        <v>0</v>
      </c>
      <c r="W43" s="191">
        <v>8</v>
      </c>
      <c r="X43" s="191">
        <v>27</v>
      </c>
      <c r="Y43" s="191">
        <v>3</v>
      </c>
      <c r="Z43" s="191">
        <v>0</v>
      </c>
      <c r="AA43" s="191">
        <v>7</v>
      </c>
      <c r="AB43" s="191">
        <v>194</v>
      </c>
      <c r="AC43" s="191">
        <v>0</v>
      </c>
      <c r="AD43" s="191">
        <v>91</v>
      </c>
      <c r="AE43" s="191">
        <v>0</v>
      </c>
      <c r="AF43" s="191">
        <v>0</v>
      </c>
      <c r="AG43" s="191">
        <v>0</v>
      </c>
      <c r="AH43" s="191">
        <v>0</v>
      </c>
      <c r="AI43" s="191">
        <v>3</v>
      </c>
      <c r="AJ43" s="191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2">
        <f t="shared" si="0"/>
        <v>347</v>
      </c>
      <c r="AT43" s="191">
        <v>0</v>
      </c>
      <c r="AU43" s="191">
        <v>0</v>
      </c>
      <c r="AV43" s="191">
        <v>0</v>
      </c>
      <c r="AW43" s="191">
        <v>0</v>
      </c>
      <c r="AX43" s="191">
        <v>0</v>
      </c>
      <c r="AY43" s="191">
        <v>0</v>
      </c>
      <c r="AZ43" s="191">
        <v>0</v>
      </c>
      <c r="BA43" s="191">
        <v>0</v>
      </c>
      <c r="BB43" s="191">
        <v>0</v>
      </c>
      <c r="BC43" s="191">
        <v>0</v>
      </c>
      <c r="BD43" s="191">
        <v>0</v>
      </c>
      <c r="BE43" s="191">
        <v>0</v>
      </c>
      <c r="BF43" s="191">
        <v>0</v>
      </c>
      <c r="BG43" s="191">
        <v>0</v>
      </c>
      <c r="BH43" s="191">
        <v>0</v>
      </c>
      <c r="BI43" s="191">
        <v>0</v>
      </c>
      <c r="BJ43" s="191">
        <v>0</v>
      </c>
      <c r="BK43" s="191">
        <v>0</v>
      </c>
      <c r="BL43" s="191">
        <v>0</v>
      </c>
      <c r="BM43" s="191">
        <v>0</v>
      </c>
      <c r="BN43" s="191">
        <v>3</v>
      </c>
      <c r="BO43" s="191">
        <v>347</v>
      </c>
    </row>
    <row r="44" spans="1:67" x14ac:dyDescent="0.25">
      <c r="A44" s="190" t="s">
        <v>5085</v>
      </c>
      <c r="B44" s="191">
        <v>0</v>
      </c>
      <c r="C44" s="191">
        <v>11</v>
      </c>
      <c r="D44" s="191">
        <v>0</v>
      </c>
      <c r="E44" s="191">
        <v>0</v>
      </c>
      <c r="F44" s="191">
        <v>0</v>
      </c>
      <c r="G44" s="191">
        <v>0</v>
      </c>
      <c r="H44" s="191">
        <v>0</v>
      </c>
      <c r="I44" s="191">
        <v>0</v>
      </c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0</v>
      </c>
      <c r="R44" s="191">
        <v>0</v>
      </c>
      <c r="S44" s="191">
        <v>0</v>
      </c>
      <c r="T44" s="191">
        <v>0</v>
      </c>
      <c r="U44" s="191">
        <v>0</v>
      </c>
      <c r="V44" s="191">
        <v>0</v>
      </c>
      <c r="W44" s="191">
        <v>9</v>
      </c>
      <c r="X44" s="191">
        <v>90</v>
      </c>
      <c r="Y44" s="191">
        <v>50</v>
      </c>
      <c r="Z44" s="191">
        <v>0</v>
      </c>
      <c r="AA44" s="191">
        <v>101</v>
      </c>
      <c r="AB44" s="191">
        <v>4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191">
        <v>0</v>
      </c>
      <c r="AI44" s="191">
        <v>0</v>
      </c>
      <c r="AJ44" s="191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5</v>
      </c>
      <c r="AP44" s="191">
        <v>0</v>
      </c>
      <c r="AQ44" s="191">
        <v>0</v>
      </c>
      <c r="AR44" s="191">
        <v>0</v>
      </c>
      <c r="AS44" s="192">
        <f t="shared" si="0"/>
        <v>285</v>
      </c>
      <c r="AT44" s="191">
        <v>0</v>
      </c>
      <c r="AU44" s="191">
        <v>0</v>
      </c>
      <c r="AV44" s="191">
        <v>0</v>
      </c>
      <c r="AW44" s="191">
        <v>0</v>
      </c>
      <c r="AX44" s="191">
        <v>0</v>
      </c>
      <c r="AY44" s="191">
        <v>4</v>
      </c>
      <c r="AZ44" s="191">
        <v>5</v>
      </c>
      <c r="BA44" s="191">
        <v>0</v>
      </c>
      <c r="BB44" s="191">
        <v>0</v>
      </c>
      <c r="BC44" s="191">
        <v>0</v>
      </c>
      <c r="BD44" s="191">
        <v>0</v>
      </c>
      <c r="BE44" s="191">
        <v>0</v>
      </c>
      <c r="BF44" s="191">
        <v>0</v>
      </c>
      <c r="BG44" s="191">
        <v>0</v>
      </c>
      <c r="BH44" s="191">
        <v>0</v>
      </c>
      <c r="BI44" s="191">
        <v>0</v>
      </c>
      <c r="BJ44" s="191">
        <v>0</v>
      </c>
      <c r="BK44" s="191">
        <v>0</v>
      </c>
      <c r="BL44" s="191">
        <v>0</v>
      </c>
      <c r="BM44" s="191">
        <v>4</v>
      </c>
      <c r="BN44" s="191">
        <v>11</v>
      </c>
      <c r="BO44" s="191">
        <v>294</v>
      </c>
    </row>
    <row r="45" spans="1:67" x14ac:dyDescent="0.25">
      <c r="A45" s="190" t="s">
        <v>5087</v>
      </c>
      <c r="B45" s="191">
        <v>0</v>
      </c>
      <c r="C45" s="191">
        <v>17</v>
      </c>
      <c r="D45" s="191">
        <v>0</v>
      </c>
      <c r="E45" s="191">
        <v>0</v>
      </c>
      <c r="F45" s="191">
        <v>0</v>
      </c>
      <c r="G45" s="191">
        <v>0</v>
      </c>
      <c r="H45" s="191">
        <v>0</v>
      </c>
      <c r="I45" s="191">
        <v>0</v>
      </c>
      <c r="J45" s="191">
        <v>0</v>
      </c>
      <c r="K45" s="191">
        <v>0</v>
      </c>
      <c r="L45" s="191">
        <v>0</v>
      </c>
      <c r="M45" s="191">
        <v>0</v>
      </c>
      <c r="N45" s="191">
        <v>0</v>
      </c>
      <c r="O45" s="191">
        <v>0</v>
      </c>
      <c r="P45" s="191">
        <v>0</v>
      </c>
      <c r="Q45" s="191">
        <v>0</v>
      </c>
      <c r="R45" s="191">
        <v>0</v>
      </c>
      <c r="S45" s="191">
        <v>0</v>
      </c>
      <c r="T45" s="191">
        <v>0</v>
      </c>
      <c r="U45" s="191">
        <v>0</v>
      </c>
      <c r="V45" s="191">
        <v>0</v>
      </c>
      <c r="W45" s="191">
        <v>5</v>
      </c>
      <c r="X45" s="191">
        <v>48</v>
      </c>
      <c r="Y45" s="191">
        <v>92</v>
      </c>
      <c r="Z45" s="191">
        <v>12</v>
      </c>
      <c r="AA45" s="191">
        <v>40</v>
      </c>
      <c r="AB45" s="191">
        <v>157</v>
      </c>
      <c r="AC45" s="191">
        <v>0</v>
      </c>
      <c r="AD45" s="191">
        <v>69</v>
      </c>
      <c r="AE45" s="191">
        <v>0</v>
      </c>
      <c r="AF45" s="191">
        <v>0</v>
      </c>
      <c r="AG45" s="191">
        <v>0</v>
      </c>
      <c r="AH45" s="191">
        <v>0</v>
      </c>
      <c r="AI45" s="191">
        <v>0</v>
      </c>
      <c r="AJ45" s="191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2">
        <f t="shared" si="0"/>
        <v>457</v>
      </c>
      <c r="AT45" s="191">
        <v>0</v>
      </c>
      <c r="AU45" s="191">
        <v>0</v>
      </c>
      <c r="AV45" s="191">
        <v>0</v>
      </c>
      <c r="AW45" s="191">
        <v>0</v>
      </c>
      <c r="AX45" s="191">
        <v>0</v>
      </c>
      <c r="AY45" s="191">
        <v>0</v>
      </c>
      <c r="AZ45" s="191">
        <v>0</v>
      </c>
      <c r="BA45" s="191">
        <v>0</v>
      </c>
      <c r="BB45" s="191">
        <v>0</v>
      </c>
      <c r="BC45" s="191">
        <v>0</v>
      </c>
      <c r="BD45" s="191">
        <v>0</v>
      </c>
      <c r="BE45" s="191">
        <v>0</v>
      </c>
      <c r="BF45" s="191">
        <v>0</v>
      </c>
      <c r="BG45" s="191">
        <v>0</v>
      </c>
      <c r="BH45" s="191">
        <v>0</v>
      </c>
      <c r="BI45" s="191">
        <v>0</v>
      </c>
      <c r="BJ45" s="191">
        <v>0</v>
      </c>
      <c r="BK45" s="191">
        <v>0</v>
      </c>
      <c r="BL45" s="191">
        <v>0</v>
      </c>
      <c r="BM45" s="191">
        <v>4</v>
      </c>
      <c r="BN45" s="191">
        <v>13</v>
      </c>
      <c r="BO45" s="191">
        <v>457</v>
      </c>
    </row>
    <row r="46" spans="1:67" x14ac:dyDescent="0.25">
      <c r="A46" s="190" t="s">
        <v>5088</v>
      </c>
      <c r="B46" s="191">
        <v>3</v>
      </c>
      <c r="C46" s="191">
        <v>11</v>
      </c>
      <c r="D46" s="191">
        <v>0</v>
      </c>
      <c r="E46" s="191">
        <v>0</v>
      </c>
      <c r="F46" s="191">
        <v>0</v>
      </c>
      <c r="G46" s="191">
        <v>0</v>
      </c>
      <c r="H46" s="191">
        <v>0</v>
      </c>
      <c r="I46" s="191">
        <v>0</v>
      </c>
      <c r="J46" s="191">
        <v>0</v>
      </c>
      <c r="K46" s="191">
        <v>0</v>
      </c>
      <c r="L46" s="191">
        <v>0</v>
      </c>
      <c r="M46" s="191">
        <v>0</v>
      </c>
      <c r="N46" s="191">
        <v>0</v>
      </c>
      <c r="O46" s="191">
        <v>0</v>
      </c>
      <c r="P46" s="191">
        <v>0</v>
      </c>
      <c r="Q46" s="191">
        <v>0</v>
      </c>
      <c r="R46" s="191">
        <v>0</v>
      </c>
      <c r="S46" s="191">
        <v>3</v>
      </c>
      <c r="T46" s="191">
        <v>0</v>
      </c>
      <c r="U46" s="191">
        <v>0</v>
      </c>
      <c r="V46" s="191">
        <v>4</v>
      </c>
      <c r="W46" s="191">
        <v>0</v>
      </c>
      <c r="X46" s="191">
        <v>50</v>
      </c>
      <c r="Y46" s="191">
        <v>43</v>
      </c>
      <c r="Z46" s="191">
        <v>0</v>
      </c>
      <c r="AA46" s="191">
        <v>15</v>
      </c>
      <c r="AB46" s="191">
        <v>87</v>
      </c>
      <c r="AC46" s="191">
        <v>0</v>
      </c>
      <c r="AD46" s="191">
        <v>38</v>
      </c>
      <c r="AE46" s="191">
        <v>0</v>
      </c>
      <c r="AF46" s="191">
        <v>0</v>
      </c>
      <c r="AG46" s="191">
        <v>0</v>
      </c>
      <c r="AH46" s="191">
        <v>0</v>
      </c>
      <c r="AI46" s="191">
        <v>0</v>
      </c>
      <c r="AJ46" s="191">
        <v>0</v>
      </c>
      <c r="AK46" s="191">
        <v>0</v>
      </c>
      <c r="AL46" s="191">
        <v>0</v>
      </c>
      <c r="AM46" s="191">
        <v>0</v>
      </c>
      <c r="AN46" s="191">
        <v>0</v>
      </c>
      <c r="AO46" s="191">
        <v>13</v>
      </c>
      <c r="AP46" s="191">
        <v>0</v>
      </c>
      <c r="AQ46" s="191">
        <v>0</v>
      </c>
      <c r="AR46" s="191">
        <v>0</v>
      </c>
      <c r="AS46" s="192">
        <f t="shared" si="0"/>
        <v>282</v>
      </c>
      <c r="AT46" s="191">
        <v>0</v>
      </c>
      <c r="AU46" s="191">
        <v>0</v>
      </c>
      <c r="AV46" s="191">
        <v>0</v>
      </c>
      <c r="AW46" s="191">
        <v>0</v>
      </c>
      <c r="AX46" s="191">
        <v>0</v>
      </c>
      <c r="AY46" s="191">
        <v>0</v>
      </c>
      <c r="AZ46" s="191">
        <v>0</v>
      </c>
      <c r="BA46" s="191">
        <v>0</v>
      </c>
      <c r="BB46" s="191">
        <v>0</v>
      </c>
      <c r="BC46" s="191">
        <v>0</v>
      </c>
      <c r="BD46" s="191">
        <v>0</v>
      </c>
      <c r="BE46" s="191">
        <v>0</v>
      </c>
      <c r="BF46" s="191">
        <v>0</v>
      </c>
      <c r="BG46" s="191">
        <v>0</v>
      </c>
      <c r="BH46" s="191">
        <v>0</v>
      </c>
      <c r="BI46" s="191">
        <v>0</v>
      </c>
      <c r="BJ46" s="191">
        <v>0</v>
      </c>
      <c r="BK46" s="191">
        <v>5</v>
      </c>
      <c r="BL46" s="191">
        <v>0</v>
      </c>
      <c r="BM46" s="191">
        <v>0</v>
      </c>
      <c r="BN46" s="191">
        <v>10</v>
      </c>
      <c r="BO46" s="191">
        <v>282</v>
      </c>
    </row>
    <row r="47" spans="1:67" x14ac:dyDescent="0.25">
      <c r="A47" s="190" t="s">
        <v>5090</v>
      </c>
      <c r="B47" s="191">
        <v>4</v>
      </c>
      <c r="C47" s="191">
        <v>14</v>
      </c>
      <c r="D47" s="191">
        <v>0</v>
      </c>
      <c r="E47" s="191">
        <v>0</v>
      </c>
      <c r="F47" s="191">
        <v>3</v>
      </c>
      <c r="G47" s="191">
        <v>0</v>
      </c>
      <c r="H47" s="191">
        <v>0</v>
      </c>
      <c r="I47" s="191">
        <v>4</v>
      </c>
      <c r="J47" s="191">
        <v>0</v>
      </c>
      <c r="K47" s="191">
        <v>0</v>
      </c>
      <c r="L47" s="191">
        <v>0</v>
      </c>
      <c r="M47" s="191">
        <v>0</v>
      </c>
      <c r="N47" s="191">
        <v>0</v>
      </c>
      <c r="O47" s="191">
        <v>0</v>
      </c>
      <c r="P47" s="191">
        <v>0</v>
      </c>
      <c r="Q47" s="191">
        <v>0</v>
      </c>
      <c r="R47" s="191">
        <v>0</v>
      </c>
      <c r="S47" s="191">
        <v>0</v>
      </c>
      <c r="T47" s="191">
        <v>0</v>
      </c>
      <c r="U47" s="191">
        <v>0</v>
      </c>
      <c r="V47" s="191">
        <v>0</v>
      </c>
      <c r="W47" s="191">
        <v>4</v>
      </c>
      <c r="X47" s="191">
        <v>25</v>
      </c>
      <c r="Y47" s="191">
        <v>18</v>
      </c>
      <c r="Z47" s="191">
        <v>0</v>
      </c>
      <c r="AA47" s="191">
        <v>14</v>
      </c>
      <c r="AB47" s="191">
        <v>139</v>
      </c>
      <c r="AC47" s="191">
        <v>0</v>
      </c>
      <c r="AD47" s="191">
        <v>77</v>
      </c>
      <c r="AE47" s="191">
        <v>0</v>
      </c>
      <c r="AF47" s="191">
        <v>0</v>
      </c>
      <c r="AG47" s="191">
        <v>0</v>
      </c>
      <c r="AH47" s="191">
        <v>6</v>
      </c>
      <c r="AI47" s="191">
        <v>23</v>
      </c>
      <c r="AJ47" s="191">
        <v>0</v>
      </c>
      <c r="AK47" s="191">
        <v>0</v>
      </c>
      <c r="AL47" s="191">
        <v>4</v>
      </c>
      <c r="AM47" s="191">
        <v>0</v>
      </c>
      <c r="AN47" s="191">
        <v>0</v>
      </c>
      <c r="AO47" s="191">
        <v>0</v>
      </c>
      <c r="AP47" s="191">
        <v>207</v>
      </c>
      <c r="AQ47" s="191">
        <v>3</v>
      </c>
      <c r="AR47" s="191">
        <v>0</v>
      </c>
      <c r="AS47" s="192">
        <f t="shared" si="0"/>
        <v>556</v>
      </c>
      <c r="AT47" s="191">
        <v>0</v>
      </c>
      <c r="AU47" s="191">
        <v>0</v>
      </c>
      <c r="AV47" s="191">
        <v>0</v>
      </c>
      <c r="AW47" s="191">
        <v>0</v>
      </c>
      <c r="AX47" s="191">
        <v>0</v>
      </c>
      <c r="AY47" s="191">
        <v>0</v>
      </c>
      <c r="AZ47" s="191">
        <v>0</v>
      </c>
      <c r="BA47" s="191">
        <v>0</v>
      </c>
      <c r="BB47" s="191">
        <v>0</v>
      </c>
      <c r="BC47" s="191">
        <v>0</v>
      </c>
      <c r="BD47" s="191">
        <v>0</v>
      </c>
      <c r="BE47" s="191">
        <v>0</v>
      </c>
      <c r="BF47" s="191">
        <v>0</v>
      </c>
      <c r="BG47" s="191">
        <v>0</v>
      </c>
      <c r="BH47" s="191">
        <v>0</v>
      </c>
      <c r="BI47" s="191">
        <v>0</v>
      </c>
      <c r="BJ47" s="191">
        <v>0</v>
      </c>
      <c r="BK47" s="191">
        <v>0</v>
      </c>
      <c r="BL47" s="191">
        <v>0</v>
      </c>
      <c r="BM47" s="191">
        <v>0</v>
      </c>
      <c r="BN47" s="191">
        <v>11</v>
      </c>
      <c r="BO47" s="191">
        <v>556</v>
      </c>
    </row>
    <row r="48" spans="1:67" x14ac:dyDescent="0.25">
      <c r="A48" s="190" t="s">
        <v>5091</v>
      </c>
      <c r="B48" s="191">
        <v>8</v>
      </c>
      <c r="C48" s="191">
        <v>36</v>
      </c>
      <c r="D48" s="191">
        <v>0</v>
      </c>
      <c r="E48" s="191">
        <v>0</v>
      </c>
      <c r="F48" s="191">
        <v>0</v>
      </c>
      <c r="G48" s="191">
        <v>4</v>
      </c>
      <c r="H48" s="191">
        <v>0</v>
      </c>
      <c r="I48" s="191">
        <v>0</v>
      </c>
      <c r="J48" s="191">
        <v>0</v>
      </c>
      <c r="K48" s="191">
        <v>0</v>
      </c>
      <c r="L48" s="191">
        <v>0</v>
      </c>
      <c r="M48" s="191">
        <v>28</v>
      </c>
      <c r="N48" s="191">
        <v>0</v>
      </c>
      <c r="O48" s="191">
        <v>20</v>
      </c>
      <c r="P48" s="191">
        <v>0</v>
      </c>
      <c r="Q48" s="191">
        <v>0</v>
      </c>
      <c r="R48" s="191">
        <v>0</v>
      </c>
      <c r="S48" s="191">
        <v>0</v>
      </c>
      <c r="T48" s="191">
        <v>0</v>
      </c>
      <c r="U48" s="191">
        <v>0</v>
      </c>
      <c r="V48" s="191">
        <v>0</v>
      </c>
      <c r="W48" s="191">
        <v>3</v>
      </c>
      <c r="X48" s="191">
        <v>125</v>
      </c>
      <c r="Y48" s="191">
        <v>76</v>
      </c>
      <c r="Z48" s="191">
        <v>0</v>
      </c>
      <c r="AA48" s="191">
        <v>46</v>
      </c>
      <c r="AB48" s="191">
        <v>142</v>
      </c>
      <c r="AC48" s="191">
        <v>0</v>
      </c>
      <c r="AD48" s="191">
        <v>74</v>
      </c>
      <c r="AE48" s="191">
        <v>0</v>
      </c>
      <c r="AF48" s="191">
        <v>0</v>
      </c>
      <c r="AG48" s="191">
        <v>0</v>
      </c>
      <c r="AH48" s="191">
        <v>12</v>
      </c>
      <c r="AI48" s="191">
        <v>52</v>
      </c>
      <c r="AJ48" s="191">
        <v>0</v>
      </c>
      <c r="AK48" s="191">
        <v>0</v>
      </c>
      <c r="AL48" s="191">
        <v>9</v>
      </c>
      <c r="AM48" s="191">
        <v>0</v>
      </c>
      <c r="AN48" s="191">
        <v>0</v>
      </c>
      <c r="AO48" s="191">
        <v>14</v>
      </c>
      <c r="AP48" s="191">
        <v>0</v>
      </c>
      <c r="AQ48" s="191">
        <v>0</v>
      </c>
      <c r="AR48" s="191">
        <v>0</v>
      </c>
      <c r="AS48" s="192">
        <f t="shared" si="0"/>
        <v>663</v>
      </c>
      <c r="AT48" s="191">
        <v>0</v>
      </c>
      <c r="AU48" s="191">
        <v>0</v>
      </c>
      <c r="AV48" s="191">
        <v>0</v>
      </c>
      <c r="AW48" s="191">
        <v>0</v>
      </c>
      <c r="AX48" s="191">
        <v>0</v>
      </c>
      <c r="AY48" s="191">
        <v>0</v>
      </c>
      <c r="AZ48" s="191">
        <v>0</v>
      </c>
      <c r="BA48" s="191">
        <v>0</v>
      </c>
      <c r="BB48" s="191">
        <v>0</v>
      </c>
      <c r="BC48" s="191">
        <v>0</v>
      </c>
      <c r="BD48" s="191">
        <v>0</v>
      </c>
      <c r="BE48" s="191">
        <v>0</v>
      </c>
      <c r="BF48" s="191">
        <v>0</v>
      </c>
      <c r="BG48" s="191">
        <v>0</v>
      </c>
      <c r="BH48" s="191">
        <v>0</v>
      </c>
      <c r="BI48" s="191">
        <v>0</v>
      </c>
      <c r="BJ48" s="191">
        <v>0</v>
      </c>
      <c r="BK48" s="191">
        <v>0</v>
      </c>
      <c r="BL48" s="191">
        <v>0</v>
      </c>
      <c r="BM48" s="191">
        <v>4</v>
      </c>
      <c r="BN48" s="191">
        <v>10</v>
      </c>
      <c r="BO48" s="191">
        <v>667</v>
      </c>
    </row>
    <row r="49" spans="1:67" x14ac:dyDescent="0.25">
      <c r="A49" s="190" t="s">
        <v>5094</v>
      </c>
      <c r="B49" s="191">
        <v>0</v>
      </c>
      <c r="C49" s="191">
        <v>7</v>
      </c>
      <c r="D49" s="191">
        <v>0</v>
      </c>
      <c r="E49" s="191">
        <v>0</v>
      </c>
      <c r="F49" s="191">
        <v>0</v>
      </c>
      <c r="G49" s="191">
        <v>0</v>
      </c>
      <c r="H49" s="191">
        <v>0</v>
      </c>
      <c r="I49" s="191">
        <v>0</v>
      </c>
      <c r="J49" s="191">
        <v>0</v>
      </c>
      <c r="K49" s="191">
        <v>0</v>
      </c>
      <c r="L49" s="191">
        <v>0</v>
      </c>
      <c r="M49" s="191">
        <v>0</v>
      </c>
      <c r="N49" s="191">
        <v>0</v>
      </c>
      <c r="O49" s="191">
        <v>0</v>
      </c>
      <c r="P49" s="191">
        <v>0</v>
      </c>
      <c r="Q49" s="191">
        <v>0</v>
      </c>
      <c r="R49" s="191">
        <v>0</v>
      </c>
      <c r="S49" s="191">
        <v>0</v>
      </c>
      <c r="T49" s="191">
        <v>0</v>
      </c>
      <c r="U49" s="191">
        <v>0</v>
      </c>
      <c r="V49" s="191">
        <v>0</v>
      </c>
      <c r="W49" s="191">
        <v>0</v>
      </c>
      <c r="X49" s="191">
        <v>20</v>
      </c>
      <c r="Y49" s="191">
        <v>6</v>
      </c>
      <c r="Z49" s="191">
        <v>0</v>
      </c>
      <c r="AA49" s="191">
        <v>4</v>
      </c>
      <c r="AB49" s="191">
        <v>15</v>
      </c>
      <c r="AC49" s="191">
        <v>0</v>
      </c>
      <c r="AD49" s="191">
        <v>16</v>
      </c>
      <c r="AE49" s="191">
        <v>0</v>
      </c>
      <c r="AF49" s="191">
        <v>0</v>
      </c>
      <c r="AG49" s="191">
        <v>0</v>
      </c>
      <c r="AH49" s="191">
        <v>0</v>
      </c>
      <c r="AI49" s="191">
        <v>14</v>
      </c>
      <c r="AJ49" s="191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10</v>
      </c>
      <c r="AQ49" s="191">
        <v>0</v>
      </c>
      <c r="AR49" s="191">
        <v>0</v>
      </c>
      <c r="AS49" s="192">
        <f t="shared" si="0"/>
        <v>107</v>
      </c>
      <c r="AT49" s="191">
        <v>0</v>
      </c>
      <c r="AU49" s="191">
        <v>0</v>
      </c>
      <c r="AV49" s="191">
        <v>0</v>
      </c>
      <c r="AW49" s="191">
        <v>0</v>
      </c>
      <c r="AX49" s="191">
        <v>0</v>
      </c>
      <c r="AY49" s="191">
        <v>5</v>
      </c>
      <c r="AZ49" s="191">
        <v>0</v>
      </c>
      <c r="BA49" s="191">
        <v>0</v>
      </c>
      <c r="BB49" s="191">
        <v>0</v>
      </c>
      <c r="BC49" s="191">
        <v>0</v>
      </c>
      <c r="BD49" s="191">
        <v>0</v>
      </c>
      <c r="BE49" s="191">
        <v>0</v>
      </c>
      <c r="BF49" s="191">
        <v>0</v>
      </c>
      <c r="BG49" s="191">
        <v>0</v>
      </c>
      <c r="BH49" s="191">
        <v>0</v>
      </c>
      <c r="BI49" s="191">
        <v>0</v>
      </c>
      <c r="BJ49" s="191">
        <v>0</v>
      </c>
      <c r="BK49" s="191">
        <v>0</v>
      </c>
      <c r="BL49" s="191">
        <v>0</v>
      </c>
      <c r="BM49" s="191">
        <v>4</v>
      </c>
      <c r="BN49" s="191">
        <v>11</v>
      </c>
      <c r="BO49" s="191">
        <v>112</v>
      </c>
    </row>
    <row r="50" spans="1:67" x14ac:dyDescent="0.25">
      <c r="A50" s="190" t="s">
        <v>5095</v>
      </c>
      <c r="B50" s="191">
        <v>3</v>
      </c>
      <c r="C50" s="191">
        <v>24</v>
      </c>
      <c r="D50" s="191">
        <v>0</v>
      </c>
      <c r="E50" s="191">
        <v>0</v>
      </c>
      <c r="F50" s="191">
        <v>0</v>
      </c>
      <c r="G50" s="191">
        <v>6</v>
      </c>
      <c r="H50" s="191">
        <v>0</v>
      </c>
      <c r="I50" s="191">
        <v>0</v>
      </c>
      <c r="J50" s="191">
        <v>0</v>
      </c>
      <c r="K50" s="191">
        <v>8</v>
      </c>
      <c r="L50" s="191">
        <v>0</v>
      </c>
      <c r="M50" s="191">
        <v>0</v>
      </c>
      <c r="N50" s="191">
        <v>0</v>
      </c>
      <c r="O50" s="191">
        <v>0</v>
      </c>
      <c r="P50" s="191">
        <v>0</v>
      </c>
      <c r="Q50" s="191">
        <v>0</v>
      </c>
      <c r="R50" s="191">
        <v>0</v>
      </c>
      <c r="S50" s="191">
        <v>0</v>
      </c>
      <c r="T50" s="191">
        <v>0</v>
      </c>
      <c r="U50" s="191">
        <v>0</v>
      </c>
      <c r="V50" s="191">
        <v>0</v>
      </c>
      <c r="W50" s="191">
        <v>0</v>
      </c>
      <c r="X50" s="191">
        <v>78</v>
      </c>
      <c r="Y50" s="191">
        <v>80</v>
      </c>
      <c r="Z50" s="191">
        <v>3</v>
      </c>
      <c r="AA50" s="191">
        <v>54</v>
      </c>
      <c r="AB50" s="191">
        <v>76</v>
      </c>
      <c r="AC50" s="191">
        <v>0</v>
      </c>
      <c r="AD50" s="191">
        <v>41</v>
      </c>
      <c r="AE50" s="191">
        <v>3</v>
      </c>
      <c r="AF50" s="191">
        <v>0</v>
      </c>
      <c r="AG50" s="191">
        <v>0</v>
      </c>
      <c r="AH50" s="191">
        <v>10</v>
      </c>
      <c r="AI50" s="191">
        <v>21</v>
      </c>
      <c r="AJ50" s="191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3</v>
      </c>
      <c r="AP50" s="191">
        <v>0</v>
      </c>
      <c r="AQ50" s="191">
        <v>11</v>
      </c>
      <c r="AR50" s="191">
        <v>0</v>
      </c>
      <c r="AS50" s="192">
        <f t="shared" si="0"/>
        <v>461</v>
      </c>
      <c r="AT50" s="191">
        <v>0</v>
      </c>
      <c r="AU50" s="191">
        <v>0</v>
      </c>
      <c r="AV50" s="191">
        <v>0</v>
      </c>
      <c r="AW50" s="191">
        <v>0</v>
      </c>
      <c r="AX50" s="191">
        <v>0</v>
      </c>
      <c r="AY50" s="191">
        <v>8</v>
      </c>
      <c r="AZ50" s="191">
        <v>0</v>
      </c>
      <c r="BA50" s="191">
        <v>0</v>
      </c>
      <c r="BB50" s="191">
        <v>0</v>
      </c>
      <c r="BC50" s="191">
        <v>0</v>
      </c>
      <c r="BD50" s="191">
        <v>0</v>
      </c>
      <c r="BE50" s="191">
        <v>0</v>
      </c>
      <c r="BF50" s="191">
        <v>0</v>
      </c>
      <c r="BG50" s="191">
        <v>0</v>
      </c>
      <c r="BH50" s="191">
        <v>0</v>
      </c>
      <c r="BI50" s="191">
        <v>0</v>
      </c>
      <c r="BJ50" s="191">
        <v>0</v>
      </c>
      <c r="BK50" s="191">
        <v>0</v>
      </c>
      <c r="BL50" s="191">
        <v>0</v>
      </c>
      <c r="BM50" s="191">
        <v>8</v>
      </c>
      <c r="BN50" s="191">
        <v>32</v>
      </c>
      <c r="BO50" s="191">
        <v>469</v>
      </c>
    </row>
    <row r="51" spans="1:67" x14ac:dyDescent="0.25">
      <c r="A51" s="190" t="s">
        <v>5096</v>
      </c>
      <c r="B51" s="191">
        <v>4</v>
      </c>
      <c r="C51" s="191">
        <v>10</v>
      </c>
      <c r="D51" s="191">
        <v>0</v>
      </c>
      <c r="E51" s="191">
        <v>0</v>
      </c>
      <c r="F51" s="191">
        <v>6</v>
      </c>
      <c r="G51" s="191">
        <v>0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5</v>
      </c>
      <c r="N51" s="191">
        <v>0</v>
      </c>
      <c r="O51" s="191">
        <v>0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1">
        <v>0</v>
      </c>
      <c r="V51" s="191">
        <v>0</v>
      </c>
      <c r="W51" s="191">
        <v>5</v>
      </c>
      <c r="X51" s="191">
        <v>3</v>
      </c>
      <c r="Y51" s="191">
        <v>204</v>
      </c>
      <c r="Z51" s="191">
        <v>0</v>
      </c>
      <c r="AA51" s="191">
        <v>4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191">
        <v>0</v>
      </c>
      <c r="AI51" s="191">
        <v>103</v>
      </c>
      <c r="AJ51" s="191">
        <v>7</v>
      </c>
      <c r="AK51" s="191">
        <v>11</v>
      </c>
      <c r="AL51" s="191">
        <v>8</v>
      </c>
      <c r="AM51" s="191">
        <v>0</v>
      </c>
      <c r="AN51" s="191">
        <v>0</v>
      </c>
      <c r="AO51" s="191">
        <v>15</v>
      </c>
      <c r="AP51" s="191">
        <v>0</v>
      </c>
      <c r="AQ51" s="191">
        <v>0</v>
      </c>
      <c r="AR51" s="191">
        <v>0</v>
      </c>
      <c r="AS51" s="192">
        <f t="shared" si="0"/>
        <v>396</v>
      </c>
      <c r="AT51" s="191">
        <v>0</v>
      </c>
      <c r="AU51" s="191">
        <v>0</v>
      </c>
      <c r="AV51" s="191">
        <v>0</v>
      </c>
      <c r="AW51" s="191">
        <v>0</v>
      </c>
      <c r="AX51" s="191">
        <v>0</v>
      </c>
      <c r="AY51" s="191">
        <v>0</v>
      </c>
      <c r="AZ51" s="191">
        <v>4</v>
      </c>
      <c r="BA51" s="191">
        <v>0</v>
      </c>
      <c r="BB51" s="191">
        <v>0</v>
      </c>
      <c r="BC51" s="191">
        <v>0</v>
      </c>
      <c r="BD51" s="191">
        <v>0</v>
      </c>
      <c r="BE51" s="191">
        <v>0</v>
      </c>
      <c r="BF51" s="191">
        <v>0</v>
      </c>
      <c r="BG51" s="191">
        <v>0</v>
      </c>
      <c r="BH51" s="191">
        <v>0</v>
      </c>
      <c r="BI51" s="191">
        <v>0</v>
      </c>
      <c r="BJ51" s="191">
        <v>4</v>
      </c>
      <c r="BK51" s="191">
        <v>5</v>
      </c>
      <c r="BL51" s="191">
        <v>0</v>
      </c>
      <c r="BM51" s="191">
        <v>0</v>
      </c>
      <c r="BN51" s="191">
        <v>6</v>
      </c>
      <c r="BO51" s="191">
        <v>404</v>
      </c>
    </row>
    <row r="52" spans="1:67" x14ac:dyDescent="0.25">
      <c r="A52" s="190" t="s">
        <v>5097</v>
      </c>
      <c r="B52" s="191">
        <v>0</v>
      </c>
      <c r="C52" s="191">
        <v>6</v>
      </c>
      <c r="D52" s="191">
        <v>0</v>
      </c>
      <c r="E52" s="191">
        <v>0</v>
      </c>
      <c r="F52" s="191">
        <v>9</v>
      </c>
      <c r="G52" s="191">
        <v>5</v>
      </c>
      <c r="H52" s="191">
        <v>0</v>
      </c>
      <c r="I52" s="191">
        <v>0</v>
      </c>
      <c r="J52" s="191">
        <v>0</v>
      </c>
      <c r="K52" s="191">
        <v>0</v>
      </c>
      <c r="L52" s="191">
        <v>0</v>
      </c>
      <c r="M52" s="191">
        <v>8</v>
      </c>
      <c r="N52" s="191">
        <v>0</v>
      </c>
      <c r="O52" s="191">
        <v>0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1">
        <v>0</v>
      </c>
      <c r="V52" s="191">
        <v>0</v>
      </c>
      <c r="W52" s="191">
        <v>0</v>
      </c>
      <c r="X52" s="191">
        <v>6</v>
      </c>
      <c r="Y52" s="191">
        <v>70</v>
      </c>
      <c r="Z52" s="191">
        <v>0</v>
      </c>
      <c r="AA52" s="191">
        <v>9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191">
        <v>0</v>
      </c>
      <c r="AI52" s="191">
        <v>48</v>
      </c>
      <c r="AJ52" s="191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9</v>
      </c>
      <c r="AP52" s="191">
        <v>0</v>
      </c>
      <c r="AQ52" s="191">
        <v>5</v>
      </c>
      <c r="AR52" s="191">
        <v>0</v>
      </c>
      <c r="AS52" s="192">
        <f t="shared" si="0"/>
        <v>179</v>
      </c>
      <c r="AT52" s="191">
        <v>0</v>
      </c>
      <c r="AU52" s="191">
        <v>48</v>
      </c>
      <c r="AV52" s="191">
        <v>0</v>
      </c>
      <c r="AW52" s="191">
        <v>0</v>
      </c>
      <c r="AX52" s="191">
        <v>0</v>
      </c>
      <c r="AY52" s="191">
        <v>36</v>
      </c>
      <c r="AZ52" s="191">
        <v>3</v>
      </c>
      <c r="BA52" s="191">
        <v>10</v>
      </c>
      <c r="BB52" s="191">
        <v>0</v>
      </c>
      <c r="BC52" s="191">
        <v>4</v>
      </c>
      <c r="BD52" s="191">
        <v>0</v>
      </c>
      <c r="BE52" s="191">
        <v>0</v>
      </c>
      <c r="BF52" s="191">
        <v>0</v>
      </c>
      <c r="BG52" s="191">
        <v>4</v>
      </c>
      <c r="BH52" s="191">
        <v>0</v>
      </c>
      <c r="BI52" s="191">
        <v>0</v>
      </c>
      <c r="BJ52" s="191">
        <v>7</v>
      </c>
      <c r="BK52" s="191">
        <v>0</v>
      </c>
      <c r="BL52" s="191">
        <v>0</v>
      </c>
      <c r="BM52" s="191">
        <v>0</v>
      </c>
      <c r="BN52" s="191">
        <v>4</v>
      </c>
      <c r="BO52" s="191">
        <v>291</v>
      </c>
    </row>
    <row r="53" spans="1:67" x14ac:dyDescent="0.25">
      <c r="A53" s="190" t="s">
        <v>5098</v>
      </c>
      <c r="B53" s="191">
        <v>3</v>
      </c>
      <c r="C53" s="191">
        <v>21</v>
      </c>
      <c r="D53" s="191">
        <v>0</v>
      </c>
      <c r="E53" s="191">
        <v>0</v>
      </c>
      <c r="F53" s="191">
        <v>11</v>
      </c>
      <c r="G53" s="191">
        <v>8</v>
      </c>
      <c r="H53" s="191">
        <v>7</v>
      </c>
      <c r="I53" s="191">
        <v>22</v>
      </c>
      <c r="J53" s="191">
        <v>0</v>
      </c>
      <c r="K53" s="191">
        <v>0</v>
      </c>
      <c r="L53" s="191">
        <v>0</v>
      </c>
      <c r="M53" s="191">
        <v>62</v>
      </c>
      <c r="N53" s="191">
        <v>0</v>
      </c>
      <c r="O53" s="191">
        <v>0</v>
      </c>
      <c r="P53" s="191">
        <v>0</v>
      </c>
      <c r="Q53" s="191">
        <v>0</v>
      </c>
      <c r="R53" s="191">
        <v>0</v>
      </c>
      <c r="S53" s="191">
        <v>3</v>
      </c>
      <c r="T53" s="191">
        <v>0</v>
      </c>
      <c r="U53" s="191">
        <v>0</v>
      </c>
      <c r="V53" s="191">
        <v>0</v>
      </c>
      <c r="W53" s="191">
        <v>0</v>
      </c>
      <c r="X53" s="191">
        <v>0</v>
      </c>
      <c r="Y53" s="191">
        <v>8</v>
      </c>
      <c r="Z53" s="191">
        <v>0</v>
      </c>
      <c r="AA53" s="191">
        <v>0</v>
      </c>
      <c r="AB53" s="191">
        <v>3</v>
      </c>
      <c r="AC53" s="191">
        <v>0</v>
      </c>
      <c r="AD53" s="191">
        <v>4</v>
      </c>
      <c r="AE53" s="191">
        <v>0</v>
      </c>
      <c r="AF53" s="191">
        <v>0</v>
      </c>
      <c r="AG53" s="191">
        <v>0</v>
      </c>
      <c r="AH53" s="191">
        <v>0</v>
      </c>
      <c r="AI53" s="191">
        <v>5</v>
      </c>
      <c r="AJ53" s="191">
        <v>0</v>
      </c>
      <c r="AK53" s="191">
        <v>10</v>
      </c>
      <c r="AL53" s="191">
        <v>15</v>
      </c>
      <c r="AM53" s="191">
        <v>0</v>
      </c>
      <c r="AN53" s="191">
        <v>0</v>
      </c>
      <c r="AO53" s="191">
        <v>0</v>
      </c>
      <c r="AP53" s="191">
        <v>0</v>
      </c>
      <c r="AQ53" s="191">
        <v>0</v>
      </c>
      <c r="AR53" s="191">
        <v>0</v>
      </c>
      <c r="AS53" s="192">
        <f t="shared" si="0"/>
        <v>197</v>
      </c>
      <c r="AT53" s="191">
        <v>0</v>
      </c>
      <c r="AU53" s="191">
        <v>0</v>
      </c>
      <c r="AV53" s="191">
        <v>0</v>
      </c>
      <c r="AW53" s="191">
        <v>0</v>
      </c>
      <c r="AX53" s="191">
        <v>0</v>
      </c>
      <c r="AY53" s="191">
        <v>0</v>
      </c>
      <c r="AZ53" s="191">
        <v>0</v>
      </c>
      <c r="BA53" s="191">
        <v>0</v>
      </c>
      <c r="BB53" s="191">
        <v>0</v>
      </c>
      <c r="BC53" s="191">
        <v>0</v>
      </c>
      <c r="BD53" s="191">
        <v>0</v>
      </c>
      <c r="BE53" s="191">
        <v>0</v>
      </c>
      <c r="BF53" s="191">
        <v>0</v>
      </c>
      <c r="BG53" s="191">
        <v>0</v>
      </c>
      <c r="BH53" s="191">
        <v>0</v>
      </c>
      <c r="BI53" s="191">
        <v>0</v>
      </c>
      <c r="BJ53" s="191">
        <v>0</v>
      </c>
      <c r="BK53" s="191">
        <v>0</v>
      </c>
      <c r="BL53" s="191">
        <v>0</v>
      </c>
      <c r="BM53" s="191">
        <v>0</v>
      </c>
      <c r="BN53" s="191">
        <v>15</v>
      </c>
      <c r="BO53" s="191">
        <v>197</v>
      </c>
    </row>
    <row r="54" spans="1:67" x14ac:dyDescent="0.25">
      <c r="A54" s="190" t="s">
        <v>5099</v>
      </c>
      <c r="B54" s="191">
        <v>0</v>
      </c>
      <c r="C54" s="191">
        <v>42</v>
      </c>
      <c r="D54" s="191">
        <v>0</v>
      </c>
      <c r="E54" s="191">
        <v>0</v>
      </c>
      <c r="F54" s="191">
        <v>0</v>
      </c>
      <c r="G54" s="191">
        <v>0</v>
      </c>
      <c r="H54" s="191">
        <v>0</v>
      </c>
      <c r="I54" s="191">
        <v>0</v>
      </c>
      <c r="J54" s="191">
        <v>0</v>
      </c>
      <c r="K54" s="191">
        <v>0</v>
      </c>
      <c r="L54" s="191">
        <v>0</v>
      </c>
      <c r="M54" s="191">
        <v>0</v>
      </c>
      <c r="N54" s="191">
        <v>9</v>
      </c>
      <c r="O54" s="191">
        <v>4</v>
      </c>
      <c r="P54" s="191">
        <v>0</v>
      </c>
      <c r="Q54" s="191">
        <v>0</v>
      </c>
      <c r="R54" s="191">
        <v>0</v>
      </c>
      <c r="S54" s="191">
        <v>5</v>
      </c>
      <c r="T54" s="191">
        <v>0</v>
      </c>
      <c r="U54" s="191">
        <v>0</v>
      </c>
      <c r="V54" s="191">
        <v>0</v>
      </c>
      <c r="W54" s="191">
        <v>7</v>
      </c>
      <c r="X54" s="191">
        <v>102</v>
      </c>
      <c r="Y54" s="191">
        <v>53</v>
      </c>
      <c r="Z54" s="191">
        <v>4</v>
      </c>
      <c r="AA54" s="191">
        <v>17</v>
      </c>
      <c r="AB54" s="191">
        <v>210</v>
      </c>
      <c r="AC54" s="191">
        <v>0</v>
      </c>
      <c r="AD54" s="191">
        <v>101</v>
      </c>
      <c r="AE54" s="191">
        <v>0</v>
      </c>
      <c r="AF54" s="191">
        <v>0</v>
      </c>
      <c r="AG54" s="191">
        <v>4</v>
      </c>
      <c r="AH54" s="191">
        <v>23</v>
      </c>
      <c r="AI54" s="191">
        <v>45</v>
      </c>
      <c r="AJ54" s="191">
        <v>0</v>
      </c>
      <c r="AK54" s="191">
        <v>0</v>
      </c>
      <c r="AL54" s="191">
        <v>0</v>
      </c>
      <c r="AM54" s="191">
        <v>0</v>
      </c>
      <c r="AN54" s="191">
        <v>0</v>
      </c>
      <c r="AO54" s="191">
        <v>0</v>
      </c>
      <c r="AP54" s="191">
        <v>4</v>
      </c>
      <c r="AQ54" s="191">
        <v>0</v>
      </c>
      <c r="AR54" s="191">
        <v>0</v>
      </c>
      <c r="AS54" s="192">
        <f t="shared" si="0"/>
        <v>654</v>
      </c>
      <c r="AT54" s="191">
        <v>0</v>
      </c>
      <c r="AU54" s="191">
        <v>0</v>
      </c>
      <c r="AV54" s="191">
        <v>0</v>
      </c>
      <c r="AW54" s="191">
        <v>0</v>
      </c>
      <c r="AX54" s="191">
        <v>0</v>
      </c>
      <c r="AY54" s="191">
        <v>10</v>
      </c>
      <c r="AZ54" s="191">
        <v>0</v>
      </c>
      <c r="BA54" s="191">
        <v>0</v>
      </c>
      <c r="BB54" s="191">
        <v>0</v>
      </c>
      <c r="BC54" s="191">
        <v>0</v>
      </c>
      <c r="BD54" s="191">
        <v>0</v>
      </c>
      <c r="BE54" s="191">
        <v>0</v>
      </c>
      <c r="BF54" s="191">
        <v>0</v>
      </c>
      <c r="BG54" s="191">
        <v>0</v>
      </c>
      <c r="BH54" s="191">
        <v>0</v>
      </c>
      <c r="BI54" s="191">
        <v>0</v>
      </c>
      <c r="BJ54" s="191">
        <v>0</v>
      </c>
      <c r="BK54" s="191">
        <v>5</v>
      </c>
      <c r="BL54" s="191">
        <v>0</v>
      </c>
      <c r="BM54" s="191">
        <v>7</v>
      </c>
      <c r="BN54" s="191">
        <v>12</v>
      </c>
      <c r="BO54" s="191">
        <v>668</v>
      </c>
    </row>
    <row r="55" spans="1:67" x14ac:dyDescent="0.25">
      <c r="A55" s="190" t="s">
        <v>5100</v>
      </c>
      <c r="B55" s="191">
        <v>0</v>
      </c>
      <c r="C55" s="191">
        <v>14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191">
        <v>0</v>
      </c>
      <c r="J55" s="191">
        <v>0</v>
      </c>
      <c r="K55" s="191">
        <v>0</v>
      </c>
      <c r="L55" s="191">
        <v>0</v>
      </c>
      <c r="M55" s="191">
        <v>4</v>
      </c>
      <c r="N55" s="191">
        <v>0</v>
      </c>
      <c r="O55" s="191">
        <v>0</v>
      </c>
      <c r="P55" s="191">
        <v>0</v>
      </c>
      <c r="Q55" s="191">
        <v>0</v>
      </c>
      <c r="R55" s="191">
        <v>0</v>
      </c>
      <c r="S55" s="191">
        <v>0</v>
      </c>
      <c r="T55" s="191">
        <v>0</v>
      </c>
      <c r="U55" s="191">
        <v>0</v>
      </c>
      <c r="V55" s="191">
        <v>0</v>
      </c>
      <c r="W55" s="191">
        <v>7</v>
      </c>
      <c r="X55" s="191">
        <v>52</v>
      </c>
      <c r="Y55" s="191">
        <v>59</v>
      </c>
      <c r="Z55" s="191">
        <v>0</v>
      </c>
      <c r="AA55" s="191">
        <v>35</v>
      </c>
      <c r="AB55" s="191">
        <v>155</v>
      </c>
      <c r="AC55" s="191">
        <v>0</v>
      </c>
      <c r="AD55" s="191">
        <v>79</v>
      </c>
      <c r="AE55" s="191">
        <v>0</v>
      </c>
      <c r="AF55" s="191">
        <v>0</v>
      </c>
      <c r="AG55" s="191">
        <v>0</v>
      </c>
      <c r="AH55" s="191">
        <v>0</v>
      </c>
      <c r="AI55" s="191">
        <v>0</v>
      </c>
      <c r="AJ55" s="191">
        <v>0</v>
      </c>
      <c r="AK55" s="191">
        <v>3</v>
      </c>
      <c r="AL55" s="191">
        <v>3</v>
      </c>
      <c r="AM55" s="191">
        <v>0</v>
      </c>
      <c r="AN55" s="191">
        <v>0</v>
      </c>
      <c r="AO55" s="191">
        <v>0</v>
      </c>
      <c r="AP55" s="191">
        <v>0</v>
      </c>
      <c r="AQ55" s="191">
        <v>0</v>
      </c>
      <c r="AR55" s="191">
        <v>0</v>
      </c>
      <c r="AS55" s="192">
        <f t="shared" si="0"/>
        <v>419</v>
      </c>
      <c r="AT55" s="191">
        <v>0</v>
      </c>
      <c r="AU55" s="191">
        <v>0</v>
      </c>
      <c r="AV55" s="191">
        <v>0</v>
      </c>
      <c r="AW55" s="191">
        <v>0</v>
      </c>
      <c r="AX55" s="191">
        <v>0</v>
      </c>
      <c r="AY55" s="191">
        <v>0</v>
      </c>
      <c r="AZ55" s="191">
        <v>0</v>
      </c>
      <c r="BA55" s="191">
        <v>0</v>
      </c>
      <c r="BB55" s="191">
        <v>0</v>
      </c>
      <c r="BC55" s="191">
        <v>0</v>
      </c>
      <c r="BD55" s="191">
        <v>0</v>
      </c>
      <c r="BE55" s="191">
        <v>0</v>
      </c>
      <c r="BF55" s="191">
        <v>0</v>
      </c>
      <c r="BG55" s="191">
        <v>0</v>
      </c>
      <c r="BH55" s="191">
        <v>0</v>
      </c>
      <c r="BI55" s="191">
        <v>0</v>
      </c>
      <c r="BJ55" s="191">
        <v>0</v>
      </c>
      <c r="BK55" s="191">
        <v>0</v>
      </c>
      <c r="BL55" s="191">
        <v>0</v>
      </c>
      <c r="BM55" s="191">
        <v>0</v>
      </c>
      <c r="BN55" s="191">
        <v>8</v>
      </c>
      <c r="BO55" s="191">
        <v>423</v>
      </c>
    </row>
    <row r="56" spans="1:67" x14ac:dyDescent="0.25">
      <c r="A56" s="190" t="s">
        <v>5102</v>
      </c>
      <c r="B56" s="191">
        <v>0</v>
      </c>
      <c r="C56" s="191">
        <v>3</v>
      </c>
      <c r="D56" s="191">
        <v>0</v>
      </c>
      <c r="E56" s="191">
        <v>0</v>
      </c>
      <c r="F56" s="191">
        <v>0</v>
      </c>
      <c r="G56" s="191">
        <v>0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5</v>
      </c>
      <c r="R56" s="191">
        <v>0</v>
      </c>
      <c r="S56" s="191">
        <v>0</v>
      </c>
      <c r="T56" s="191">
        <v>0</v>
      </c>
      <c r="U56" s="191">
        <v>0</v>
      </c>
      <c r="V56" s="191">
        <v>0</v>
      </c>
      <c r="W56" s="191">
        <v>6</v>
      </c>
      <c r="X56" s="191">
        <v>89</v>
      </c>
      <c r="Y56" s="191">
        <v>255</v>
      </c>
      <c r="Z56" s="191">
        <v>11</v>
      </c>
      <c r="AA56" s="191">
        <v>136</v>
      </c>
      <c r="AB56" s="191">
        <v>13</v>
      </c>
      <c r="AC56" s="191">
        <v>0</v>
      </c>
      <c r="AD56" s="191">
        <v>0</v>
      </c>
      <c r="AE56" s="191">
        <v>0</v>
      </c>
      <c r="AF56" s="191">
        <v>0</v>
      </c>
      <c r="AG56" s="191">
        <v>0</v>
      </c>
      <c r="AH56" s="191">
        <v>0</v>
      </c>
      <c r="AI56" s="191">
        <v>0</v>
      </c>
      <c r="AJ56" s="191">
        <v>0</v>
      </c>
      <c r="AK56" s="191">
        <v>0</v>
      </c>
      <c r="AL56" s="191">
        <v>0</v>
      </c>
      <c r="AM56" s="191">
        <v>0</v>
      </c>
      <c r="AN56" s="191">
        <v>0</v>
      </c>
      <c r="AO56" s="191">
        <v>5</v>
      </c>
      <c r="AP56" s="191">
        <v>0</v>
      </c>
      <c r="AQ56" s="191">
        <v>18</v>
      </c>
      <c r="AR56" s="191">
        <v>0</v>
      </c>
      <c r="AS56" s="192">
        <f t="shared" si="0"/>
        <v>563</v>
      </c>
      <c r="AT56" s="191">
        <v>0</v>
      </c>
      <c r="AU56" s="191">
        <v>0</v>
      </c>
      <c r="AV56" s="191">
        <v>0</v>
      </c>
      <c r="AW56" s="191">
        <v>0</v>
      </c>
      <c r="AX56" s="191">
        <v>0</v>
      </c>
      <c r="AY56" s="191">
        <v>0</v>
      </c>
      <c r="AZ56" s="191">
        <v>0</v>
      </c>
      <c r="BA56" s="191">
        <v>0</v>
      </c>
      <c r="BB56" s="191">
        <v>0</v>
      </c>
      <c r="BC56" s="191">
        <v>0</v>
      </c>
      <c r="BD56" s="191">
        <v>0</v>
      </c>
      <c r="BE56" s="191">
        <v>0</v>
      </c>
      <c r="BF56" s="191">
        <v>0</v>
      </c>
      <c r="BG56" s="191">
        <v>0</v>
      </c>
      <c r="BH56" s="191">
        <v>0</v>
      </c>
      <c r="BI56" s="191">
        <v>0</v>
      </c>
      <c r="BJ56" s="191">
        <v>0</v>
      </c>
      <c r="BK56" s="191">
        <v>0</v>
      </c>
      <c r="BL56" s="191">
        <v>0</v>
      </c>
      <c r="BM56" s="191">
        <v>9</v>
      </c>
      <c r="BN56" s="191">
        <v>13</v>
      </c>
      <c r="BO56" s="191">
        <v>570</v>
      </c>
    </row>
    <row r="57" spans="1:67" x14ac:dyDescent="0.25">
      <c r="A57" s="190" t="s">
        <v>5103</v>
      </c>
      <c r="B57" s="191">
        <v>6</v>
      </c>
      <c r="C57" s="191">
        <v>5</v>
      </c>
      <c r="D57" s="191">
        <v>0</v>
      </c>
      <c r="E57" s="191">
        <v>0</v>
      </c>
      <c r="F57" s="191">
        <v>0</v>
      </c>
      <c r="G57" s="191">
        <v>0</v>
      </c>
      <c r="H57" s="191">
        <v>0</v>
      </c>
      <c r="I57" s="191">
        <v>0</v>
      </c>
      <c r="J57" s="191">
        <v>0</v>
      </c>
      <c r="K57" s="191">
        <v>0</v>
      </c>
      <c r="L57" s="191">
        <v>0</v>
      </c>
      <c r="M57" s="191">
        <v>8</v>
      </c>
      <c r="N57" s="191">
        <v>0</v>
      </c>
      <c r="O57" s="191">
        <v>0</v>
      </c>
      <c r="P57" s="191">
        <v>0</v>
      </c>
      <c r="Q57" s="191">
        <v>0</v>
      </c>
      <c r="R57" s="191">
        <v>0</v>
      </c>
      <c r="S57" s="191">
        <v>0</v>
      </c>
      <c r="T57" s="191">
        <v>0</v>
      </c>
      <c r="U57" s="191">
        <v>0</v>
      </c>
      <c r="V57" s="191">
        <v>0</v>
      </c>
      <c r="W57" s="191">
        <v>3</v>
      </c>
      <c r="X57" s="191">
        <v>0</v>
      </c>
      <c r="Y57" s="191">
        <v>199</v>
      </c>
      <c r="Z57" s="191">
        <v>0</v>
      </c>
      <c r="AA57" s="191">
        <v>0</v>
      </c>
      <c r="AB57" s="191">
        <v>0</v>
      </c>
      <c r="AC57" s="191">
        <v>0</v>
      </c>
      <c r="AD57" s="191">
        <v>0</v>
      </c>
      <c r="AE57" s="191">
        <v>0</v>
      </c>
      <c r="AF57" s="191">
        <v>0</v>
      </c>
      <c r="AG57" s="191">
        <v>0</v>
      </c>
      <c r="AH57" s="191">
        <v>0</v>
      </c>
      <c r="AI57" s="191">
        <v>72</v>
      </c>
      <c r="AJ57" s="191">
        <v>0</v>
      </c>
      <c r="AK57" s="191">
        <v>0</v>
      </c>
      <c r="AL57" s="191">
        <v>4</v>
      </c>
      <c r="AM57" s="191">
        <v>0</v>
      </c>
      <c r="AN57" s="191">
        <v>0</v>
      </c>
      <c r="AO57" s="191">
        <v>0</v>
      </c>
      <c r="AP57" s="191">
        <v>0</v>
      </c>
      <c r="AQ57" s="191">
        <v>0</v>
      </c>
      <c r="AR57" s="191">
        <v>0</v>
      </c>
      <c r="AS57" s="192">
        <f t="shared" si="0"/>
        <v>297</v>
      </c>
      <c r="AT57" s="191">
        <v>0</v>
      </c>
      <c r="AU57" s="191">
        <v>0</v>
      </c>
      <c r="AV57" s="191">
        <v>0</v>
      </c>
      <c r="AW57" s="191">
        <v>7</v>
      </c>
      <c r="AX57" s="191">
        <v>0</v>
      </c>
      <c r="AY57" s="191">
        <v>0</v>
      </c>
      <c r="AZ57" s="191">
        <v>4</v>
      </c>
      <c r="BA57" s="191">
        <v>0</v>
      </c>
      <c r="BB57" s="191">
        <v>0</v>
      </c>
      <c r="BC57" s="191">
        <v>0</v>
      </c>
      <c r="BD57" s="191">
        <v>0</v>
      </c>
      <c r="BE57" s="191">
        <v>0</v>
      </c>
      <c r="BF57" s="191">
        <v>0</v>
      </c>
      <c r="BG57" s="191">
        <v>0</v>
      </c>
      <c r="BH57" s="191">
        <v>0</v>
      </c>
      <c r="BI57" s="191">
        <v>0</v>
      </c>
      <c r="BJ57" s="191">
        <v>0</v>
      </c>
      <c r="BK57" s="191">
        <v>0</v>
      </c>
      <c r="BL57" s="191">
        <v>0</v>
      </c>
      <c r="BM57" s="191">
        <v>0</v>
      </c>
      <c r="BN57" s="191">
        <v>0</v>
      </c>
      <c r="BO57" s="191">
        <v>308</v>
      </c>
    </row>
    <row r="58" spans="1:67" x14ac:dyDescent="0.25">
      <c r="A58" s="190" t="s">
        <v>5104</v>
      </c>
      <c r="B58" s="191">
        <v>9</v>
      </c>
      <c r="C58" s="191">
        <v>40</v>
      </c>
      <c r="D58" s="191">
        <v>0</v>
      </c>
      <c r="E58" s="191">
        <v>0</v>
      </c>
      <c r="F58" s="191">
        <v>21</v>
      </c>
      <c r="G58" s="191">
        <v>0</v>
      </c>
      <c r="H58" s="191">
        <v>0</v>
      </c>
      <c r="I58" s="191">
        <v>29</v>
      </c>
      <c r="J58" s="191">
        <v>0</v>
      </c>
      <c r="K58" s="191">
        <v>6</v>
      </c>
      <c r="L58" s="191">
        <v>0</v>
      </c>
      <c r="M58" s="191">
        <v>59</v>
      </c>
      <c r="N58" s="191">
        <v>28</v>
      </c>
      <c r="O58" s="191">
        <v>0</v>
      </c>
      <c r="P58" s="191">
        <v>0</v>
      </c>
      <c r="Q58" s="191">
        <v>0</v>
      </c>
      <c r="R58" s="191">
        <v>4</v>
      </c>
      <c r="S58" s="191">
        <v>3</v>
      </c>
      <c r="T58" s="191">
        <v>24</v>
      </c>
      <c r="U58" s="191">
        <v>0</v>
      </c>
      <c r="V58" s="191">
        <v>6</v>
      </c>
      <c r="W58" s="191">
        <v>0</v>
      </c>
      <c r="X58" s="191">
        <v>3</v>
      </c>
      <c r="Y58" s="191">
        <v>11</v>
      </c>
      <c r="Z58" s="191">
        <v>0</v>
      </c>
      <c r="AA58" s="191">
        <v>0</v>
      </c>
      <c r="AB58" s="191">
        <v>0</v>
      </c>
      <c r="AC58" s="191">
        <v>0</v>
      </c>
      <c r="AD58" s="191">
        <v>4</v>
      </c>
      <c r="AE58" s="191">
        <v>0</v>
      </c>
      <c r="AF58" s="191">
        <v>0</v>
      </c>
      <c r="AG58" s="191">
        <v>0</v>
      </c>
      <c r="AH58" s="191">
        <v>0</v>
      </c>
      <c r="AI58" s="191">
        <v>10</v>
      </c>
      <c r="AJ58" s="191">
        <v>23</v>
      </c>
      <c r="AK58" s="191">
        <v>42</v>
      </c>
      <c r="AL58" s="191">
        <v>13</v>
      </c>
      <c r="AM58" s="191">
        <v>0</v>
      </c>
      <c r="AN58" s="191">
        <v>0</v>
      </c>
      <c r="AO58" s="191">
        <v>39</v>
      </c>
      <c r="AP58" s="191">
        <v>0</v>
      </c>
      <c r="AQ58" s="191">
        <v>0</v>
      </c>
      <c r="AR58" s="191">
        <v>0</v>
      </c>
      <c r="AS58" s="192">
        <f t="shared" si="0"/>
        <v>392</v>
      </c>
      <c r="AT58" s="191">
        <v>0</v>
      </c>
      <c r="AU58" s="191">
        <v>26</v>
      </c>
      <c r="AV58" s="191">
        <v>0</v>
      </c>
      <c r="AW58" s="191">
        <v>0</v>
      </c>
      <c r="AX58" s="191">
        <v>0</v>
      </c>
      <c r="AY58" s="191">
        <v>4</v>
      </c>
      <c r="AZ58" s="191">
        <v>0</v>
      </c>
      <c r="BA58" s="191">
        <v>6</v>
      </c>
      <c r="BB58" s="191">
        <v>7</v>
      </c>
      <c r="BC58" s="191">
        <v>0</v>
      </c>
      <c r="BD58" s="191">
        <v>0</v>
      </c>
      <c r="BE58" s="191">
        <v>0</v>
      </c>
      <c r="BF58" s="191">
        <v>0</v>
      </c>
      <c r="BG58" s="191">
        <v>0</v>
      </c>
      <c r="BH58" s="191">
        <v>0</v>
      </c>
      <c r="BI58" s="191">
        <v>0</v>
      </c>
      <c r="BJ58" s="191">
        <v>13</v>
      </c>
      <c r="BK58" s="191">
        <v>0</v>
      </c>
      <c r="BL58" s="191">
        <v>0</v>
      </c>
      <c r="BM58" s="191">
        <v>0</v>
      </c>
      <c r="BN58" s="191">
        <v>18</v>
      </c>
      <c r="BO58" s="191">
        <v>452</v>
      </c>
    </row>
    <row r="59" spans="1:67" x14ac:dyDescent="0.25">
      <c r="A59" s="190" t="s">
        <v>5108</v>
      </c>
      <c r="B59" s="191">
        <v>6</v>
      </c>
      <c r="C59" s="191">
        <v>16</v>
      </c>
      <c r="D59" s="191">
        <v>0</v>
      </c>
      <c r="E59" s="191">
        <v>0</v>
      </c>
      <c r="F59" s="191">
        <v>0</v>
      </c>
      <c r="G59" s="191">
        <v>0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6</v>
      </c>
      <c r="O59" s="191">
        <v>0</v>
      </c>
      <c r="P59" s="191">
        <v>0</v>
      </c>
      <c r="Q59" s="191">
        <v>0</v>
      </c>
      <c r="R59" s="191">
        <v>0</v>
      </c>
      <c r="S59" s="191">
        <v>0</v>
      </c>
      <c r="T59" s="191">
        <v>0</v>
      </c>
      <c r="U59" s="191">
        <v>5</v>
      </c>
      <c r="V59" s="191">
        <v>0</v>
      </c>
      <c r="W59" s="191">
        <v>10</v>
      </c>
      <c r="X59" s="191">
        <v>85</v>
      </c>
      <c r="Y59" s="191">
        <v>75</v>
      </c>
      <c r="Z59" s="191">
        <v>0</v>
      </c>
      <c r="AA59" s="191">
        <v>41</v>
      </c>
      <c r="AB59" s="191">
        <v>5</v>
      </c>
      <c r="AC59" s="191">
        <v>0</v>
      </c>
      <c r="AD59" s="191">
        <v>4</v>
      </c>
      <c r="AE59" s="191">
        <v>0</v>
      </c>
      <c r="AF59" s="191">
        <v>0</v>
      </c>
      <c r="AG59" s="191">
        <v>0</v>
      </c>
      <c r="AH59" s="191">
        <v>0</v>
      </c>
      <c r="AI59" s="191">
        <v>0</v>
      </c>
      <c r="AJ59" s="191">
        <v>5</v>
      </c>
      <c r="AK59" s="191">
        <v>4</v>
      </c>
      <c r="AL59" s="191">
        <v>5</v>
      </c>
      <c r="AM59" s="191">
        <v>0</v>
      </c>
      <c r="AN59" s="191">
        <v>0</v>
      </c>
      <c r="AO59" s="191">
        <v>9</v>
      </c>
      <c r="AP59" s="191">
        <v>0</v>
      </c>
      <c r="AQ59" s="191">
        <v>0</v>
      </c>
      <c r="AR59" s="191">
        <v>0</v>
      </c>
      <c r="AS59" s="192">
        <f t="shared" si="0"/>
        <v>290</v>
      </c>
      <c r="AT59" s="191">
        <v>0</v>
      </c>
      <c r="AU59" s="191">
        <v>0</v>
      </c>
      <c r="AV59" s="191">
        <v>0</v>
      </c>
      <c r="AW59" s="191">
        <v>0</v>
      </c>
      <c r="AX59" s="191">
        <v>0</v>
      </c>
      <c r="AY59" s="191">
        <v>5</v>
      </c>
      <c r="AZ59" s="191">
        <v>0</v>
      </c>
      <c r="BA59" s="191">
        <v>0</v>
      </c>
      <c r="BB59" s="191">
        <v>0</v>
      </c>
      <c r="BC59" s="191">
        <v>0</v>
      </c>
      <c r="BD59" s="191">
        <v>0</v>
      </c>
      <c r="BE59" s="191">
        <v>0</v>
      </c>
      <c r="BF59" s="191">
        <v>0</v>
      </c>
      <c r="BG59" s="191">
        <v>0</v>
      </c>
      <c r="BH59" s="191">
        <v>0</v>
      </c>
      <c r="BI59" s="191">
        <v>0</v>
      </c>
      <c r="BJ59" s="191">
        <v>0</v>
      </c>
      <c r="BK59" s="191">
        <v>0</v>
      </c>
      <c r="BL59" s="191">
        <v>0</v>
      </c>
      <c r="BM59" s="191">
        <v>4</v>
      </c>
      <c r="BN59" s="191">
        <v>10</v>
      </c>
      <c r="BO59" s="191">
        <v>304</v>
      </c>
    </row>
    <row r="60" spans="1:67" x14ac:dyDescent="0.25">
      <c r="A60" s="190" t="s">
        <v>5111</v>
      </c>
      <c r="B60" s="191">
        <v>0</v>
      </c>
      <c r="C60" s="191">
        <v>11</v>
      </c>
      <c r="D60" s="191">
        <v>0</v>
      </c>
      <c r="E60" s="191">
        <v>0</v>
      </c>
      <c r="F60" s="191">
        <v>0</v>
      </c>
      <c r="G60" s="191">
        <v>0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191">
        <v>0</v>
      </c>
      <c r="Q60" s="191">
        <v>0</v>
      </c>
      <c r="R60" s="191">
        <v>0</v>
      </c>
      <c r="S60" s="191">
        <v>0</v>
      </c>
      <c r="T60" s="191">
        <v>0</v>
      </c>
      <c r="U60" s="191">
        <v>0</v>
      </c>
      <c r="V60" s="191">
        <v>0</v>
      </c>
      <c r="W60" s="191">
        <v>0</v>
      </c>
      <c r="X60" s="191">
        <v>0</v>
      </c>
      <c r="Y60" s="191">
        <v>151</v>
      </c>
      <c r="Z60" s="191">
        <v>0</v>
      </c>
      <c r="AA60" s="191">
        <v>3</v>
      </c>
      <c r="AB60" s="191">
        <v>3</v>
      </c>
      <c r="AC60" s="191">
        <v>0</v>
      </c>
      <c r="AD60" s="191">
        <v>0</v>
      </c>
      <c r="AE60" s="191">
        <v>0</v>
      </c>
      <c r="AF60" s="191">
        <v>0</v>
      </c>
      <c r="AG60" s="191">
        <v>0</v>
      </c>
      <c r="AH60" s="191">
        <v>0</v>
      </c>
      <c r="AI60" s="191">
        <v>16</v>
      </c>
      <c r="AJ60" s="191">
        <v>14</v>
      </c>
      <c r="AK60" s="191">
        <v>16</v>
      </c>
      <c r="AL60" s="191">
        <v>17</v>
      </c>
      <c r="AM60" s="191">
        <v>0</v>
      </c>
      <c r="AN60" s="191">
        <v>0</v>
      </c>
      <c r="AO60" s="191">
        <v>0</v>
      </c>
      <c r="AP60" s="191">
        <v>0</v>
      </c>
      <c r="AQ60" s="191">
        <v>4</v>
      </c>
      <c r="AR60" s="191">
        <v>0</v>
      </c>
      <c r="AS60" s="192">
        <f t="shared" si="0"/>
        <v>238</v>
      </c>
      <c r="AT60" s="191">
        <v>0</v>
      </c>
      <c r="AU60" s="191">
        <v>69</v>
      </c>
      <c r="AV60" s="191">
        <v>0</v>
      </c>
      <c r="AW60" s="191">
        <v>5</v>
      </c>
      <c r="AX60" s="191">
        <v>0</v>
      </c>
      <c r="AY60" s="191">
        <v>3</v>
      </c>
      <c r="AZ60" s="191">
        <v>6</v>
      </c>
      <c r="BA60" s="191">
        <v>9</v>
      </c>
      <c r="BB60" s="191">
        <v>21</v>
      </c>
      <c r="BC60" s="191">
        <v>0</v>
      </c>
      <c r="BD60" s="191">
        <v>4</v>
      </c>
      <c r="BE60" s="191">
        <v>0</v>
      </c>
      <c r="BF60" s="191">
        <v>0</v>
      </c>
      <c r="BG60" s="191">
        <v>9</v>
      </c>
      <c r="BH60" s="191">
        <v>0</v>
      </c>
      <c r="BI60" s="191">
        <v>0</v>
      </c>
      <c r="BJ60" s="191">
        <v>3</v>
      </c>
      <c r="BK60" s="191">
        <v>0</v>
      </c>
      <c r="BL60" s="191">
        <v>0</v>
      </c>
      <c r="BM60" s="191">
        <v>0</v>
      </c>
      <c r="BN60" s="191">
        <v>3</v>
      </c>
      <c r="BO60" s="191">
        <v>371</v>
      </c>
    </row>
    <row r="61" spans="1:67" x14ac:dyDescent="0.25">
      <c r="A61" s="190" t="s">
        <v>5110</v>
      </c>
      <c r="B61" s="191">
        <v>6</v>
      </c>
      <c r="C61" s="191">
        <v>29</v>
      </c>
      <c r="D61" s="191">
        <v>0</v>
      </c>
      <c r="E61" s="191">
        <v>0</v>
      </c>
      <c r="F61" s="191">
        <v>0</v>
      </c>
      <c r="G61" s="191">
        <v>0</v>
      </c>
      <c r="H61" s="191">
        <v>0</v>
      </c>
      <c r="I61" s="191">
        <v>0</v>
      </c>
      <c r="J61" s="191">
        <v>0</v>
      </c>
      <c r="K61" s="191">
        <v>0</v>
      </c>
      <c r="L61" s="191">
        <v>0</v>
      </c>
      <c r="M61" s="191">
        <v>0</v>
      </c>
      <c r="N61" s="191">
        <v>0</v>
      </c>
      <c r="O61" s="191">
        <v>4</v>
      </c>
      <c r="P61" s="191">
        <v>0</v>
      </c>
      <c r="Q61" s="191">
        <v>0</v>
      </c>
      <c r="R61" s="191">
        <v>0</v>
      </c>
      <c r="S61" s="191">
        <v>0</v>
      </c>
      <c r="T61" s="191">
        <v>0</v>
      </c>
      <c r="U61" s="191">
        <v>0</v>
      </c>
      <c r="V61" s="191">
        <v>0</v>
      </c>
      <c r="W61" s="191">
        <v>6</v>
      </c>
      <c r="X61" s="191">
        <v>135</v>
      </c>
      <c r="Y61" s="191">
        <v>227</v>
      </c>
      <c r="Z61" s="191">
        <v>0</v>
      </c>
      <c r="AA61" s="191">
        <v>114</v>
      </c>
      <c r="AB61" s="191">
        <v>256</v>
      </c>
      <c r="AC61" s="191">
        <v>0</v>
      </c>
      <c r="AD61" s="191">
        <v>114</v>
      </c>
      <c r="AE61" s="191">
        <v>0</v>
      </c>
      <c r="AF61" s="191">
        <v>0</v>
      </c>
      <c r="AG61" s="191">
        <v>0</v>
      </c>
      <c r="AH61" s="191">
        <v>0</v>
      </c>
      <c r="AI61" s="191">
        <v>0</v>
      </c>
      <c r="AJ61" s="191">
        <v>0</v>
      </c>
      <c r="AK61" s="191">
        <v>0</v>
      </c>
      <c r="AL61" s="191">
        <v>0</v>
      </c>
      <c r="AM61" s="191">
        <v>0</v>
      </c>
      <c r="AN61" s="191">
        <v>0</v>
      </c>
      <c r="AO61" s="191">
        <v>11</v>
      </c>
      <c r="AP61" s="191">
        <v>20</v>
      </c>
      <c r="AQ61" s="191">
        <v>0</v>
      </c>
      <c r="AR61" s="191">
        <v>0</v>
      </c>
      <c r="AS61" s="192">
        <f t="shared" si="0"/>
        <v>944</v>
      </c>
      <c r="AT61" s="191">
        <v>0</v>
      </c>
      <c r="AU61" s="191">
        <v>0</v>
      </c>
      <c r="AV61" s="191">
        <v>0</v>
      </c>
      <c r="AW61" s="191">
        <v>0</v>
      </c>
      <c r="AX61" s="191">
        <v>0</v>
      </c>
      <c r="AY61" s="191">
        <v>3</v>
      </c>
      <c r="AZ61" s="191">
        <v>0</v>
      </c>
      <c r="BA61" s="191">
        <v>0</v>
      </c>
      <c r="BB61" s="191">
        <v>0</v>
      </c>
      <c r="BC61" s="191">
        <v>0</v>
      </c>
      <c r="BD61" s="191">
        <v>0</v>
      </c>
      <c r="BE61" s="191">
        <v>0</v>
      </c>
      <c r="BF61" s="191">
        <v>0</v>
      </c>
      <c r="BG61" s="191">
        <v>0</v>
      </c>
      <c r="BH61" s="191">
        <v>0</v>
      </c>
      <c r="BI61" s="191">
        <v>0</v>
      </c>
      <c r="BJ61" s="191">
        <v>0</v>
      </c>
      <c r="BK61" s="191">
        <v>0</v>
      </c>
      <c r="BL61" s="191">
        <v>0</v>
      </c>
      <c r="BM61" s="191">
        <v>9</v>
      </c>
      <c r="BN61" s="191">
        <v>13</v>
      </c>
      <c r="BO61" s="191">
        <v>947</v>
      </c>
    </row>
    <row r="62" spans="1:67" x14ac:dyDescent="0.25">
      <c r="A62" s="190" t="s">
        <v>5109</v>
      </c>
      <c r="B62" s="191">
        <v>4</v>
      </c>
      <c r="C62" s="191">
        <v>15</v>
      </c>
      <c r="D62" s="191">
        <v>0</v>
      </c>
      <c r="E62" s="191">
        <v>0</v>
      </c>
      <c r="F62" s="191">
        <v>13</v>
      </c>
      <c r="G62" s="191">
        <v>17</v>
      </c>
      <c r="H62" s="191">
        <v>0</v>
      </c>
      <c r="I62" s="191">
        <v>10</v>
      </c>
      <c r="J62" s="191">
        <v>0</v>
      </c>
      <c r="K62" s="191">
        <v>9</v>
      </c>
      <c r="L62" s="191">
        <v>0</v>
      </c>
      <c r="M62" s="191">
        <v>13</v>
      </c>
      <c r="N62" s="191">
        <v>3</v>
      </c>
      <c r="O62" s="191">
        <v>0</v>
      </c>
      <c r="P62" s="191">
        <v>0</v>
      </c>
      <c r="Q62" s="191">
        <v>0</v>
      </c>
      <c r="R62" s="191">
        <v>0</v>
      </c>
      <c r="S62" s="191">
        <v>0</v>
      </c>
      <c r="T62" s="191">
        <v>5</v>
      </c>
      <c r="U62" s="191">
        <v>0</v>
      </c>
      <c r="V62" s="191">
        <v>8</v>
      </c>
      <c r="W62" s="191">
        <v>3</v>
      </c>
      <c r="X62" s="191">
        <v>0</v>
      </c>
      <c r="Y62" s="191">
        <v>272</v>
      </c>
      <c r="Z62" s="191">
        <v>0</v>
      </c>
      <c r="AA62" s="191">
        <v>3</v>
      </c>
      <c r="AB62" s="191">
        <v>3</v>
      </c>
      <c r="AC62" s="191">
        <v>0</v>
      </c>
      <c r="AD62" s="191">
        <v>0</v>
      </c>
      <c r="AE62" s="191">
        <v>0</v>
      </c>
      <c r="AF62" s="191">
        <v>0</v>
      </c>
      <c r="AG62" s="191">
        <v>0</v>
      </c>
      <c r="AH62" s="191">
        <v>4</v>
      </c>
      <c r="AI62" s="191">
        <v>207</v>
      </c>
      <c r="AJ62" s="191">
        <v>0</v>
      </c>
      <c r="AK62" s="191">
        <v>0</v>
      </c>
      <c r="AL62" s="191">
        <v>22</v>
      </c>
      <c r="AM62" s="191">
        <v>0</v>
      </c>
      <c r="AN62" s="191">
        <v>0</v>
      </c>
      <c r="AO62" s="191">
        <v>4</v>
      </c>
      <c r="AP62" s="191">
        <v>0</v>
      </c>
      <c r="AQ62" s="191">
        <v>3</v>
      </c>
      <c r="AR62" s="191">
        <v>0</v>
      </c>
      <c r="AS62" s="192">
        <f t="shared" si="0"/>
        <v>626</v>
      </c>
      <c r="AT62" s="191">
        <v>0</v>
      </c>
      <c r="AU62" s="191">
        <v>17</v>
      </c>
      <c r="AV62" s="191">
        <v>0</v>
      </c>
      <c r="AW62" s="191">
        <v>0</v>
      </c>
      <c r="AX62" s="191">
        <v>0</v>
      </c>
      <c r="AY62" s="191">
        <v>7</v>
      </c>
      <c r="AZ62" s="191">
        <v>6</v>
      </c>
      <c r="BA62" s="191">
        <v>5</v>
      </c>
      <c r="BB62" s="191">
        <v>5</v>
      </c>
      <c r="BC62" s="191">
        <v>0</v>
      </c>
      <c r="BD62" s="191">
        <v>5</v>
      </c>
      <c r="BE62" s="191">
        <v>0</v>
      </c>
      <c r="BF62" s="191">
        <v>0</v>
      </c>
      <c r="BG62" s="191">
        <v>0</v>
      </c>
      <c r="BH62" s="191">
        <v>0</v>
      </c>
      <c r="BI62" s="191">
        <v>0</v>
      </c>
      <c r="BJ62" s="191">
        <v>5</v>
      </c>
      <c r="BK62" s="191">
        <v>0</v>
      </c>
      <c r="BL62" s="191">
        <v>0</v>
      </c>
      <c r="BM62" s="191">
        <v>0</v>
      </c>
      <c r="BN62" s="191">
        <v>8</v>
      </c>
      <c r="BO62" s="191">
        <v>679</v>
      </c>
    </row>
    <row r="63" spans="1:67" x14ac:dyDescent="0.25">
      <c r="A63" s="190" t="s">
        <v>5112</v>
      </c>
      <c r="B63" s="191">
        <v>10</v>
      </c>
      <c r="C63" s="191">
        <v>72</v>
      </c>
      <c r="D63" s="191">
        <v>0</v>
      </c>
      <c r="E63" s="191">
        <v>0</v>
      </c>
      <c r="F63" s="191">
        <v>15</v>
      </c>
      <c r="G63" s="191">
        <v>0</v>
      </c>
      <c r="H63" s="191">
        <v>0</v>
      </c>
      <c r="I63" s="191">
        <v>0</v>
      </c>
      <c r="J63" s="191">
        <v>5</v>
      </c>
      <c r="K63" s="191">
        <v>0</v>
      </c>
      <c r="L63" s="191">
        <v>3</v>
      </c>
      <c r="M63" s="191">
        <v>43</v>
      </c>
      <c r="N63" s="191">
        <v>16</v>
      </c>
      <c r="O63" s="191">
        <v>287</v>
      </c>
      <c r="P63" s="191">
        <v>0</v>
      </c>
      <c r="Q63" s="191">
        <v>0</v>
      </c>
      <c r="R63" s="191">
        <v>0</v>
      </c>
      <c r="S63" s="191">
        <v>6</v>
      </c>
      <c r="T63" s="191">
        <v>201</v>
      </c>
      <c r="U63" s="191">
        <v>0</v>
      </c>
      <c r="V63" s="191">
        <v>4</v>
      </c>
      <c r="W63" s="191">
        <v>0</v>
      </c>
      <c r="X63" s="191">
        <v>15</v>
      </c>
      <c r="Y63" s="191">
        <v>12</v>
      </c>
      <c r="Z63" s="191">
        <v>3</v>
      </c>
      <c r="AA63" s="191">
        <v>7</v>
      </c>
      <c r="AB63" s="191">
        <v>39</v>
      </c>
      <c r="AC63" s="191">
        <v>7</v>
      </c>
      <c r="AD63" s="191">
        <v>218</v>
      </c>
      <c r="AE63" s="191">
        <v>0</v>
      </c>
      <c r="AF63" s="191">
        <v>0</v>
      </c>
      <c r="AG63" s="191">
        <v>7</v>
      </c>
      <c r="AH63" s="191">
        <v>0</v>
      </c>
      <c r="AI63" s="191">
        <v>8</v>
      </c>
      <c r="AJ63" s="191">
        <v>20</v>
      </c>
      <c r="AK63" s="191">
        <v>36</v>
      </c>
      <c r="AL63" s="191">
        <v>24</v>
      </c>
      <c r="AM63" s="191">
        <v>0</v>
      </c>
      <c r="AN63" s="191">
        <v>0</v>
      </c>
      <c r="AO63" s="191">
        <v>0</v>
      </c>
      <c r="AP63" s="191">
        <v>0</v>
      </c>
      <c r="AQ63" s="191">
        <v>0</v>
      </c>
      <c r="AR63" s="191">
        <v>0</v>
      </c>
      <c r="AS63" s="192">
        <f t="shared" si="0"/>
        <v>1097</v>
      </c>
      <c r="AT63" s="191">
        <v>0</v>
      </c>
      <c r="AU63" s="191">
        <v>0</v>
      </c>
      <c r="AV63" s="191">
        <v>0</v>
      </c>
      <c r="AW63" s="191">
        <v>0</v>
      </c>
      <c r="AX63" s="191">
        <v>0</v>
      </c>
      <c r="AY63" s="191">
        <v>4</v>
      </c>
      <c r="AZ63" s="191">
        <v>0</v>
      </c>
      <c r="BA63" s="191">
        <v>0</v>
      </c>
      <c r="BB63" s="191">
        <v>0</v>
      </c>
      <c r="BC63" s="191">
        <v>0</v>
      </c>
      <c r="BD63" s="191">
        <v>0</v>
      </c>
      <c r="BE63" s="191">
        <v>0</v>
      </c>
      <c r="BF63" s="191">
        <v>0</v>
      </c>
      <c r="BG63" s="191">
        <v>0</v>
      </c>
      <c r="BH63" s="191">
        <v>0</v>
      </c>
      <c r="BI63" s="191">
        <v>0</v>
      </c>
      <c r="BJ63" s="191">
        <v>0</v>
      </c>
      <c r="BK63" s="191">
        <v>0</v>
      </c>
      <c r="BL63" s="191">
        <v>0</v>
      </c>
      <c r="BM63" s="191">
        <v>0</v>
      </c>
      <c r="BN63" s="191">
        <v>39</v>
      </c>
      <c r="BO63" s="191">
        <v>1101</v>
      </c>
    </row>
    <row r="64" spans="1:67" x14ac:dyDescent="0.25">
      <c r="A64" s="190" t="s">
        <v>5113</v>
      </c>
      <c r="B64" s="191">
        <v>0</v>
      </c>
      <c r="C64" s="191">
        <v>10</v>
      </c>
      <c r="D64" s="191">
        <v>0</v>
      </c>
      <c r="E64" s="191">
        <v>0</v>
      </c>
      <c r="F64" s="191">
        <v>0</v>
      </c>
      <c r="G64" s="191">
        <v>0</v>
      </c>
      <c r="H64" s="191">
        <v>0</v>
      </c>
      <c r="I64" s="191">
        <v>0</v>
      </c>
      <c r="J64" s="191">
        <v>0</v>
      </c>
      <c r="K64" s="191">
        <v>0</v>
      </c>
      <c r="L64" s="191">
        <v>0</v>
      </c>
      <c r="M64" s="191">
        <v>0</v>
      </c>
      <c r="N64" s="191">
        <v>0</v>
      </c>
      <c r="O64" s="191">
        <v>10</v>
      </c>
      <c r="P64" s="191">
        <v>0</v>
      </c>
      <c r="Q64" s="191">
        <v>0</v>
      </c>
      <c r="R64" s="191">
        <v>0</v>
      </c>
      <c r="S64" s="191">
        <v>0</v>
      </c>
      <c r="T64" s="191">
        <v>0</v>
      </c>
      <c r="U64" s="191">
        <v>0</v>
      </c>
      <c r="V64" s="191">
        <v>0</v>
      </c>
      <c r="W64" s="191">
        <v>3</v>
      </c>
      <c r="X64" s="191">
        <v>65</v>
      </c>
      <c r="Y64" s="191">
        <v>97</v>
      </c>
      <c r="Z64" s="191">
        <v>0</v>
      </c>
      <c r="AA64" s="191">
        <v>80</v>
      </c>
      <c r="AB64" s="191">
        <v>24</v>
      </c>
      <c r="AC64" s="191">
        <v>0</v>
      </c>
      <c r="AD64" s="191">
        <v>9</v>
      </c>
      <c r="AE64" s="191">
        <v>0</v>
      </c>
      <c r="AF64" s="191">
        <v>0</v>
      </c>
      <c r="AG64" s="191">
        <v>0</v>
      </c>
      <c r="AH64" s="191">
        <v>0</v>
      </c>
      <c r="AI64" s="191">
        <v>0</v>
      </c>
      <c r="AJ64" s="191">
        <v>0</v>
      </c>
      <c r="AK64" s="191">
        <v>0</v>
      </c>
      <c r="AL64" s="191">
        <v>0</v>
      </c>
      <c r="AM64" s="191">
        <v>0</v>
      </c>
      <c r="AN64" s="191">
        <v>0</v>
      </c>
      <c r="AO64" s="191">
        <v>0</v>
      </c>
      <c r="AP64" s="191">
        <v>0</v>
      </c>
      <c r="AQ64" s="191">
        <v>6</v>
      </c>
      <c r="AR64" s="191">
        <v>0</v>
      </c>
      <c r="AS64" s="192">
        <f t="shared" si="0"/>
        <v>307</v>
      </c>
      <c r="AT64" s="191">
        <v>0</v>
      </c>
      <c r="AU64" s="191">
        <v>0</v>
      </c>
      <c r="AV64" s="191">
        <v>0</v>
      </c>
      <c r="AW64" s="191">
        <v>0</v>
      </c>
      <c r="AX64" s="191">
        <v>0</v>
      </c>
      <c r="AY64" s="191">
        <v>0</v>
      </c>
      <c r="AZ64" s="191">
        <v>0</v>
      </c>
      <c r="BA64" s="191">
        <v>0</v>
      </c>
      <c r="BB64" s="191">
        <v>0</v>
      </c>
      <c r="BC64" s="191">
        <v>0</v>
      </c>
      <c r="BD64" s="191">
        <v>0</v>
      </c>
      <c r="BE64" s="191">
        <v>0</v>
      </c>
      <c r="BF64" s="191">
        <v>0</v>
      </c>
      <c r="BG64" s="191">
        <v>0</v>
      </c>
      <c r="BH64" s="191">
        <v>4</v>
      </c>
      <c r="BI64" s="191">
        <v>0</v>
      </c>
      <c r="BJ64" s="191">
        <v>0</v>
      </c>
      <c r="BK64" s="191">
        <v>0</v>
      </c>
      <c r="BL64" s="191">
        <v>0</v>
      </c>
      <c r="BM64" s="191">
        <v>3</v>
      </c>
      <c r="BN64" s="191">
        <v>0</v>
      </c>
      <c r="BO64" s="191">
        <v>311</v>
      </c>
    </row>
    <row r="65" spans="1:67" x14ac:dyDescent="0.25">
      <c r="A65" s="190" t="s">
        <v>5114</v>
      </c>
      <c r="B65" s="191">
        <v>11</v>
      </c>
      <c r="C65" s="191">
        <v>49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1">
        <v>0</v>
      </c>
      <c r="J65" s="191">
        <v>0</v>
      </c>
      <c r="K65" s="191">
        <v>0</v>
      </c>
      <c r="L65" s="191">
        <v>0</v>
      </c>
      <c r="M65" s="191">
        <v>8</v>
      </c>
      <c r="N65" s="191">
        <v>0</v>
      </c>
      <c r="O65" s="191">
        <v>0</v>
      </c>
      <c r="P65" s="191">
        <v>0</v>
      </c>
      <c r="Q65" s="191">
        <v>0</v>
      </c>
      <c r="R65" s="191">
        <v>0</v>
      </c>
      <c r="S65" s="191">
        <v>0</v>
      </c>
      <c r="T65" s="191">
        <v>0</v>
      </c>
      <c r="U65" s="191">
        <v>0</v>
      </c>
      <c r="V65" s="191">
        <v>0</v>
      </c>
      <c r="W65" s="191">
        <v>8</v>
      </c>
      <c r="X65" s="191">
        <v>28</v>
      </c>
      <c r="Y65" s="191">
        <v>206</v>
      </c>
      <c r="Z65" s="191">
        <v>0</v>
      </c>
      <c r="AA65" s="191">
        <v>41</v>
      </c>
      <c r="AB65" s="191">
        <v>146</v>
      </c>
      <c r="AC65" s="191">
        <v>0</v>
      </c>
      <c r="AD65" s="191">
        <v>184</v>
      </c>
      <c r="AE65" s="191">
        <v>0</v>
      </c>
      <c r="AF65" s="191">
        <v>0</v>
      </c>
      <c r="AG65" s="191">
        <v>68</v>
      </c>
      <c r="AH65" s="191">
        <v>7</v>
      </c>
      <c r="AI65" s="191">
        <v>0</v>
      </c>
      <c r="AJ65" s="191">
        <v>0</v>
      </c>
      <c r="AK65" s="191">
        <v>3</v>
      </c>
      <c r="AL65" s="191">
        <v>8</v>
      </c>
      <c r="AM65" s="191">
        <v>0</v>
      </c>
      <c r="AN65" s="191">
        <v>0</v>
      </c>
      <c r="AO65" s="191">
        <v>3</v>
      </c>
      <c r="AP65" s="191">
        <v>6</v>
      </c>
      <c r="AQ65" s="191">
        <v>3</v>
      </c>
      <c r="AR65" s="191">
        <v>0</v>
      </c>
      <c r="AS65" s="192">
        <f t="shared" si="0"/>
        <v>819</v>
      </c>
      <c r="AT65" s="191">
        <v>0</v>
      </c>
      <c r="AU65" s="191">
        <v>0</v>
      </c>
      <c r="AV65" s="191">
        <v>0</v>
      </c>
      <c r="AW65" s="191">
        <v>0</v>
      </c>
      <c r="AX65" s="191">
        <v>0</v>
      </c>
      <c r="AY65" s="191">
        <v>3</v>
      </c>
      <c r="AZ65" s="191">
        <v>0</v>
      </c>
      <c r="BA65" s="191">
        <v>0</v>
      </c>
      <c r="BB65" s="191">
        <v>0</v>
      </c>
      <c r="BC65" s="191">
        <v>0</v>
      </c>
      <c r="BD65" s="191">
        <v>0</v>
      </c>
      <c r="BE65" s="191">
        <v>0</v>
      </c>
      <c r="BF65" s="191">
        <v>0</v>
      </c>
      <c r="BG65" s="191">
        <v>0</v>
      </c>
      <c r="BH65" s="191">
        <v>0</v>
      </c>
      <c r="BI65" s="191">
        <v>0</v>
      </c>
      <c r="BJ65" s="191">
        <v>0</v>
      </c>
      <c r="BK65" s="191">
        <v>0</v>
      </c>
      <c r="BL65" s="191">
        <v>8</v>
      </c>
      <c r="BM65" s="191">
        <v>0</v>
      </c>
      <c r="BN65" s="191">
        <v>32</v>
      </c>
      <c r="BO65" s="191">
        <v>825</v>
      </c>
    </row>
    <row r="66" spans="1:67" x14ac:dyDescent="0.25">
      <c r="A66" s="190" t="s">
        <v>5116</v>
      </c>
      <c r="B66" s="191">
        <v>0</v>
      </c>
      <c r="C66" s="191">
        <v>7</v>
      </c>
      <c r="D66" s="191">
        <v>0</v>
      </c>
      <c r="E66" s="191">
        <v>0</v>
      </c>
      <c r="F66" s="191">
        <v>0</v>
      </c>
      <c r="G66" s="191">
        <v>0</v>
      </c>
      <c r="H66" s="191">
        <v>0</v>
      </c>
      <c r="I66" s="191">
        <v>0</v>
      </c>
      <c r="J66" s="191">
        <v>0</v>
      </c>
      <c r="K66" s="191">
        <v>0</v>
      </c>
      <c r="L66" s="191">
        <v>29</v>
      </c>
      <c r="M66" s="191">
        <v>97</v>
      </c>
      <c r="N66" s="191">
        <v>0</v>
      </c>
      <c r="O66" s="191">
        <v>0</v>
      </c>
      <c r="P66" s="191">
        <v>0</v>
      </c>
      <c r="Q66" s="191">
        <v>17</v>
      </c>
      <c r="R66" s="191">
        <v>0</v>
      </c>
      <c r="S66" s="191">
        <v>0</v>
      </c>
      <c r="T66" s="191">
        <v>0</v>
      </c>
      <c r="U66" s="191">
        <v>0</v>
      </c>
      <c r="V66" s="191">
        <v>0</v>
      </c>
      <c r="W66" s="191">
        <v>15</v>
      </c>
      <c r="X66" s="191">
        <v>92</v>
      </c>
      <c r="Y66" s="191">
        <v>161</v>
      </c>
      <c r="Z66" s="191">
        <v>0</v>
      </c>
      <c r="AA66" s="191">
        <v>160</v>
      </c>
      <c r="AB66" s="191">
        <v>5</v>
      </c>
      <c r="AC66" s="191">
        <v>0</v>
      </c>
      <c r="AD66" s="191">
        <v>0</v>
      </c>
      <c r="AE66" s="191">
        <v>0</v>
      </c>
      <c r="AF66" s="191">
        <v>0</v>
      </c>
      <c r="AG66" s="191">
        <v>0</v>
      </c>
      <c r="AH66" s="191">
        <v>0</v>
      </c>
      <c r="AI66" s="191">
        <v>0</v>
      </c>
      <c r="AJ66" s="191">
        <v>0</v>
      </c>
      <c r="AK66" s="191">
        <v>0</v>
      </c>
      <c r="AL66" s="191">
        <v>0</v>
      </c>
      <c r="AM66" s="191">
        <v>0</v>
      </c>
      <c r="AN66" s="191">
        <v>0</v>
      </c>
      <c r="AO66" s="191">
        <v>0</v>
      </c>
      <c r="AP66" s="191">
        <v>0</v>
      </c>
      <c r="AQ66" s="191">
        <v>4</v>
      </c>
      <c r="AR66" s="191">
        <v>0</v>
      </c>
      <c r="AS66" s="192">
        <f t="shared" si="0"/>
        <v>610</v>
      </c>
      <c r="AT66" s="191">
        <v>0</v>
      </c>
      <c r="AU66" s="191">
        <v>0</v>
      </c>
      <c r="AV66" s="191">
        <v>0</v>
      </c>
      <c r="AW66" s="191">
        <v>0</v>
      </c>
      <c r="AX66" s="191">
        <v>0</v>
      </c>
      <c r="AY66" s="191">
        <v>0</v>
      </c>
      <c r="AZ66" s="191">
        <v>0</v>
      </c>
      <c r="BA66" s="191">
        <v>0</v>
      </c>
      <c r="BB66" s="191">
        <v>0</v>
      </c>
      <c r="BC66" s="191">
        <v>0</v>
      </c>
      <c r="BD66" s="191">
        <v>0</v>
      </c>
      <c r="BE66" s="191">
        <v>0</v>
      </c>
      <c r="BF66" s="191">
        <v>0</v>
      </c>
      <c r="BG66" s="191">
        <v>0</v>
      </c>
      <c r="BH66" s="191">
        <v>0</v>
      </c>
      <c r="BI66" s="191">
        <v>0</v>
      </c>
      <c r="BJ66" s="191">
        <v>4</v>
      </c>
      <c r="BK66" s="191">
        <v>5</v>
      </c>
      <c r="BL66" s="191">
        <v>0</v>
      </c>
      <c r="BM66" s="191">
        <v>14</v>
      </c>
      <c r="BN66" s="191">
        <v>4</v>
      </c>
      <c r="BO66" s="191">
        <v>614</v>
      </c>
    </row>
    <row r="67" spans="1:67" x14ac:dyDescent="0.25">
      <c r="A67" s="190" t="s">
        <v>5117</v>
      </c>
      <c r="B67" s="191">
        <v>7</v>
      </c>
      <c r="C67" s="191">
        <v>32</v>
      </c>
      <c r="D67" s="191">
        <v>0</v>
      </c>
      <c r="E67" s="191">
        <v>0</v>
      </c>
      <c r="F67" s="191">
        <v>0</v>
      </c>
      <c r="G67" s="191">
        <v>0</v>
      </c>
      <c r="H67" s="191">
        <v>0</v>
      </c>
      <c r="I67" s="191">
        <v>0</v>
      </c>
      <c r="J67" s="191">
        <v>0</v>
      </c>
      <c r="K67" s="191">
        <v>3</v>
      </c>
      <c r="L67" s="191">
        <v>0</v>
      </c>
      <c r="M67" s="191">
        <v>0</v>
      </c>
      <c r="N67" s="191">
        <v>0</v>
      </c>
      <c r="O67" s="191">
        <v>0</v>
      </c>
      <c r="P67" s="191">
        <v>0</v>
      </c>
      <c r="Q67" s="191">
        <v>0</v>
      </c>
      <c r="R67" s="191">
        <v>0</v>
      </c>
      <c r="S67" s="191">
        <v>0</v>
      </c>
      <c r="T67" s="191">
        <v>0</v>
      </c>
      <c r="U67" s="191">
        <v>0</v>
      </c>
      <c r="V67" s="191">
        <v>0</v>
      </c>
      <c r="W67" s="191">
        <v>13</v>
      </c>
      <c r="X67" s="191">
        <v>26</v>
      </c>
      <c r="Y67" s="191">
        <v>271</v>
      </c>
      <c r="Z67" s="191">
        <v>0</v>
      </c>
      <c r="AA67" s="191">
        <v>63</v>
      </c>
      <c r="AB67" s="191">
        <v>133</v>
      </c>
      <c r="AC67" s="191">
        <v>0</v>
      </c>
      <c r="AD67" s="191">
        <v>112</v>
      </c>
      <c r="AE67" s="191">
        <v>0</v>
      </c>
      <c r="AF67" s="191">
        <v>0</v>
      </c>
      <c r="AG67" s="191">
        <v>7</v>
      </c>
      <c r="AH67" s="191">
        <v>0</v>
      </c>
      <c r="AI67" s="191">
        <v>0</v>
      </c>
      <c r="AJ67" s="191">
        <v>0</v>
      </c>
      <c r="AK67" s="191">
        <v>0</v>
      </c>
      <c r="AL67" s="191">
        <v>0</v>
      </c>
      <c r="AM67" s="191">
        <v>0</v>
      </c>
      <c r="AN67" s="191">
        <v>0</v>
      </c>
      <c r="AO67" s="191">
        <v>0</v>
      </c>
      <c r="AP67" s="191">
        <v>9</v>
      </c>
      <c r="AQ67" s="191">
        <v>0</v>
      </c>
      <c r="AR67" s="191">
        <v>0</v>
      </c>
      <c r="AS67" s="192">
        <f t="shared" si="0"/>
        <v>684</v>
      </c>
      <c r="AT67" s="191">
        <v>0</v>
      </c>
      <c r="AU67" s="191">
        <v>0</v>
      </c>
      <c r="AV67" s="191">
        <v>0</v>
      </c>
      <c r="AW67" s="191">
        <v>0</v>
      </c>
      <c r="AX67" s="191">
        <v>0</v>
      </c>
      <c r="AY67" s="191">
        <v>0</v>
      </c>
      <c r="AZ67" s="191">
        <v>0</v>
      </c>
      <c r="BA67" s="191">
        <v>0</v>
      </c>
      <c r="BB67" s="191">
        <v>0</v>
      </c>
      <c r="BC67" s="191">
        <v>0</v>
      </c>
      <c r="BD67" s="191">
        <v>0</v>
      </c>
      <c r="BE67" s="191">
        <v>0</v>
      </c>
      <c r="BF67" s="191">
        <v>0</v>
      </c>
      <c r="BG67" s="191">
        <v>0</v>
      </c>
      <c r="BH67" s="191">
        <v>0</v>
      </c>
      <c r="BI67" s="191">
        <v>0</v>
      </c>
      <c r="BJ67" s="191">
        <v>0</v>
      </c>
      <c r="BK67" s="191">
        <v>0</v>
      </c>
      <c r="BL67" s="191">
        <v>0</v>
      </c>
      <c r="BM67" s="191">
        <v>0</v>
      </c>
      <c r="BN67" s="191">
        <v>8</v>
      </c>
      <c r="BO67" s="191">
        <v>684</v>
      </c>
    </row>
    <row r="68" spans="1:67" x14ac:dyDescent="0.25">
      <c r="A68" s="190" t="s">
        <v>5118</v>
      </c>
      <c r="B68" s="191">
        <v>4</v>
      </c>
      <c r="C68" s="191">
        <v>25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6</v>
      </c>
      <c r="O68" s="191">
        <v>7</v>
      </c>
      <c r="P68" s="191">
        <v>0</v>
      </c>
      <c r="Q68" s="191">
        <v>0</v>
      </c>
      <c r="R68" s="191">
        <v>0</v>
      </c>
      <c r="S68" s="191">
        <v>4</v>
      </c>
      <c r="T68" s="191">
        <v>0</v>
      </c>
      <c r="U68" s="191">
        <v>0</v>
      </c>
      <c r="V68" s="191">
        <v>0</v>
      </c>
      <c r="W68" s="191">
        <v>5</v>
      </c>
      <c r="X68" s="191">
        <v>68</v>
      </c>
      <c r="Y68" s="191">
        <v>44</v>
      </c>
      <c r="Z68" s="191">
        <v>0</v>
      </c>
      <c r="AA68" s="191">
        <v>29</v>
      </c>
      <c r="AB68" s="191">
        <v>76</v>
      </c>
      <c r="AC68" s="191">
        <v>0</v>
      </c>
      <c r="AD68" s="191">
        <v>62</v>
      </c>
      <c r="AE68" s="191">
        <v>0</v>
      </c>
      <c r="AF68" s="191">
        <v>0</v>
      </c>
      <c r="AG68" s="191">
        <v>0</v>
      </c>
      <c r="AH68" s="191">
        <v>0</v>
      </c>
      <c r="AI68" s="191">
        <v>12</v>
      </c>
      <c r="AJ68" s="191">
        <v>3</v>
      </c>
      <c r="AK68" s="191">
        <v>3</v>
      </c>
      <c r="AL68" s="191">
        <v>7</v>
      </c>
      <c r="AM68" s="191">
        <v>0</v>
      </c>
      <c r="AN68" s="191">
        <v>0</v>
      </c>
      <c r="AO68" s="191">
        <v>24</v>
      </c>
      <c r="AP68" s="191">
        <v>3</v>
      </c>
      <c r="AQ68" s="191">
        <v>4</v>
      </c>
      <c r="AR68" s="191">
        <v>0</v>
      </c>
      <c r="AS68" s="192">
        <f t="shared" si="0"/>
        <v>390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4</v>
      </c>
      <c r="BO68" s="191">
        <v>390</v>
      </c>
    </row>
    <row r="69" spans="1:67" x14ac:dyDescent="0.25">
      <c r="A69" s="190" t="s">
        <v>5120</v>
      </c>
      <c r="B69" s="191">
        <v>0</v>
      </c>
      <c r="C69" s="191">
        <v>45</v>
      </c>
      <c r="D69" s="191">
        <v>0</v>
      </c>
      <c r="E69" s="191">
        <v>0</v>
      </c>
      <c r="F69" s="191">
        <v>21</v>
      </c>
      <c r="G69" s="191">
        <v>113</v>
      </c>
      <c r="H69" s="191">
        <v>0</v>
      </c>
      <c r="I69" s="191">
        <v>8</v>
      </c>
      <c r="J69" s="191">
        <v>0</v>
      </c>
      <c r="K69" s="191">
        <v>336</v>
      </c>
      <c r="L69" s="191">
        <v>0</v>
      </c>
      <c r="M69" s="191">
        <v>149</v>
      </c>
      <c r="N69" s="191">
        <v>15</v>
      </c>
      <c r="O69" s="191">
        <v>0</v>
      </c>
      <c r="P69" s="191">
        <v>0</v>
      </c>
      <c r="Q69" s="191">
        <v>3</v>
      </c>
      <c r="R69" s="191">
        <v>10</v>
      </c>
      <c r="S69" s="191">
        <v>6</v>
      </c>
      <c r="T69" s="191">
        <v>9</v>
      </c>
      <c r="U69" s="191">
        <v>0</v>
      </c>
      <c r="V69" s="191">
        <v>3</v>
      </c>
      <c r="W69" s="191">
        <v>0</v>
      </c>
      <c r="X69" s="191">
        <v>3</v>
      </c>
      <c r="Y69" s="191">
        <v>48</v>
      </c>
      <c r="Z69" s="191">
        <v>0</v>
      </c>
      <c r="AA69" s="191">
        <v>4</v>
      </c>
      <c r="AB69" s="191">
        <v>6</v>
      </c>
      <c r="AC69" s="191">
        <v>0</v>
      </c>
      <c r="AD69" s="191">
        <v>0</v>
      </c>
      <c r="AE69" s="191">
        <v>0</v>
      </c>
      <c r="AF69" s="191">
        <v>0</v>
      </c>
      <c r="AG69" s="191">
        <v>0</v>
      </c>
      <c r="AH69" s="191">
        <v>3</v>
      </c>
      <c r="AI69" s="191">
        <v>7</v>
      </c>
      <c r="AJ69" s="191">
        <v>15</v>
      </c>
      <c r="AK69" s="191">
        <v>14</v>
      </c>
      <c r="AL69" s="191">
        <v>51</v>
      </c>
      <c r="AM69" s="191">
        <v>0</v>
      </c>
      <c r="AN69" s="191">
        <v>0</v>
      </c>
      <c r="AO69" s="191">
        <v>90</v>
      </c>
      <c r="AP69" s="191">
        <v>3</v>
      </c>
      <c r="AQ69" s="191">
        <v>3</v>
      </c>
      <c r="AR69" s="191">
        <v>0</v>
      </c>
      <c r="AS69" s="192">
        <f t="shared" si="0"/>
        <v>998</v>
      </c>
      <c r="AT69" s="191">
        <v>0</v>
      </c>
      <c r="AU69" s="191">
        <v>0</v>
      </c>
      <c r="AV69" s="191">
        <v>0</v>
      </c>
      <c r="AW69" s="191">
        <v>0</v>
      </c>
      <c r="AX69" s="191">
        <v>0</v>
      </c>
      <c r="AY69" s="191">
        <v>3</v>
      </c>
      <c r="AZ69" s="191">
        <v>0</v>
      </c>
      <c r="BA69" s="191">
        <v>0</v>
      </c>
      <c r="BB69" s="191">
        <v>0</v>
      </c>
      <c r="BC69" s="191">
        <v>0</v>
      </c>
      <c r="BD69" s="191">
        <v>0</v>
      </c>
      <c r="BE69" s="191">
        <v>0</v>
      </c>
      <c r="BF69" s="191">
        <v>0</v>
      </c>
      <c r="BG69" s="191">
        <v>0</v>
      </c>
      <c r="BH69" s="191">
        <v>0</v>
      </c>
      <c r="BI69" s="191">
        <v>0</v>
      </c>
      <c r="BJ69" s="191">
        <v>3</v>
      </c>
      <c r="BK69" s="191">
        <v>0</v>
      </c>
      <c r="BL69" s="191">
        <v>0</v>
      </c>
      <c r="BM69" s="191">
        <v>0</v>
      </c>
      <c r="BN69" s="191">
        <v>33</v>
      </c>
      <c r="BO69" s="191">
        <v>1011</v>
      </c>
    </row>
    <row r="70" spans="1:67" x14ac:dyDescent="0.25">
      <c r="A70" s="190" t="s">
        <v>5121</v>
      </c>
      <c r="B70" s="191">
        <v>8</v>
      </c>
      <c r="C70" s="191">
        <v>10</v>
      </c>
      <c r="D70" s="191">
        <v>0</v>
      </c>
      <c r="E70" s="191">
        <v>0</v>
      </c>
      <c r="F70" s="191">
        <v>0</v>
      </c>
      <c r="G70" s="191">
        <v>0</v>
      </c>
      <c r="H70" s="191">
        <v>0</v>
      </c>
      <c r="I70" s="191">
        <v>0</v>
      </c>
      <c r="J70" s="191">
        <v>0</v>
      </c>
      <c r="K70" s="191">
        <v>0</v>
      </c>
      <c r="L70" s="191">
        <v>0</v>
      </c>
      <c r="M70" s="191">
        <v>17</v>
      </c>
      <c r="N70" s="191">
        <v>0</v>
      </c>
      <c r="O70" s="191">
        <v>0</v>
      </c>
      <c r="P70" s="191">
        <v>0</v>
      </c>
      <c r="Q70" s="191">
        <v>0</v>
      </c>
      <c r="R70" s="191">
        <v>0</v>
      </c>
      <c r="S70" s="191">
        <v>0</v>
      </c>
      <c r="T70" s="191">
        <v>0</v>
      </c>
      <c r="U70" s="191">
        <v>0</v>
      </c>
      <c r="V70" s="191">
        <v>0</v>
      </c>
      <c r="W70" s="191">
        <v>4</v>
      </c>
      <c r="X70" s="191">
        <v>72</v>
      </c>
      <c r="Y70" s="191">
        <v>11</v>
      </c>
      <c r="Z70" s="191">
        <v>0</v>
      </c>
      <c r="AA70" s="191">
        <v>40</v>
      </c>
      <c r="AB70" s="191">
        <v>11</v>
      </c>
      <c r="AC70" s="191">
        <v>0</v>
      </c>
      <c r="AD70" s="191">
        <v>21</v>
      </c>
      <c r="AE70" s="191">
        <v>0</v>
      </c>
      <c r="AF70" s="191">
        <v>0</v>
      </c>
      <c r="AG70" s="191">
        <v>9</v>
      </c>
      <c r="AH70" s="191">
        <v>4</v>
      </c>
      <c r="AI70" s="191">
        <v>0</v>
      </c>
      <c r="AJ70" s="191">
        <v>0</v>
      </c>
      <c r="AK70" s="191">
        <v>0</v>
      </c>
      <c r="AL70" s="191">
        <v>0</v>
      </c>
      <c r="AM70" s="191">
        <v>0</v>
      </c>
      <c r="AN70" s="191">
        <v>0</v>
      </c>
      <c r="AO70" s="191">
        <v>0</v>
      </c>
      <c r="AP70" s="191">
        <v>0</v>
      </c>
      <c r="AQ70" s="191">
        <v>0</v>
      </c>
      <c r="AR70" s="191">
        <v>0</v>
      </c>
      <c r="AS70" s="192">
        <f t="shared" si="0"/>
        <v>241</v>
      </c>
      <c r="AT70" s="191">
        <v>0</v>
      </c>
      <c r="AU70" s="191">
        <v>0</v>
      </c>
      <c r="AV70" s="191">
        <v>0</v>
      </c>
      <c r="AW70" s="191">
        <v>0</v>
      </c>
      <c r="AX70" s="191">
        <v>0</v>
      </c>
      <c r="AY70" s="191">
        <v>0</v>
      </c>
      <c r="AZ70" s="191">
        <v>0</v>
      </c>
      <c r="BA70" s="191">
        <v>0</v>
      </c>
      <c r="BB70" s="191">
        <v>0</v>
      </c>
      <c r="BC70" s="191">
        <v>0</v>
      </c>
      <c r="BD70" s="191">
        <v>0</v>
      </c>
      <c r="BE70" s="191">
        <v>0</v>
      </c>
      <c r="BF70" s="191">
        <v>0</v>
      </c>
      <c r="BG70" s="191">
        <v>0</v>
      </c>
      <c r="BH70" s="191">
        <v>7</v>
      </c>
      <c r="BI70" s="191">
        <v>0</v>
      </c>
      <c r="BJ70" s="191">
        <v>0</v>
      </c>
      <c r="BK70" s="191">
        <v>0</v>
      </c>
      <c r="BL70" s="191">
        <v>0</v>
      </c>
      <c r="BM70" s="191">
        <v>22</v>
      </c>
      <c r="BN70" s="191">
        <v>12</v>
      </c>
      <c r="BO70" s="191">
        <v>248</v>
      </c>
    </row>
    <row r="71" spans="1:67" x14ac:dyDescent="0.25">
      <c r="A71" s="190" t="s">
        <v>5123</v>
      </c>
      <c r="B71" s="191">
        <v>3</v>
      </c>
      <c r="C71" s="191">
        <v>4</v>
      </c>
      <c r="D71" s="191">
        <v>0</v>
      </c>
      <c r="E71" s="191">
        <v>0</v>
      </c>
      <c r="F71" s="191">
        <v>0</v>
      </c>
      <c r="G71" s="191">
        <v>0</v>
      </c>
      <c r="H71" s="191">
        <v>0</v>
      </c>
      <c r="I71" s="191">
        <v>0</v>
      </c>
      <c r="J71" s="191">
        <v>0</v>
      </c>
      <c r="K71" s="191">
        <v>0</v>
      </c>
      <c r="L71" s="191">
        <v>0</v>
      </c>
      <c r="M71" s="191">
        <v>0</v>
      </c>
      <c r="N71" s="191">
        <v>0</v>
      </c>
      <c r="O71" s="191">
        <v>0</v>
      </c>
      <c r="P71" s="191">
        <v>0</v>
      </c>
      <c r="Q71" s="191">
        <v>0</v>
      </c>
      <c r="R71" s="191">
        <v>0</v>
      </c>
      <c r="S71" s="191">
        <v>0</v>
      </c>
      <c r="T71" s="191">
        <v>0</v>
      </c>
      <c r="U71" s="191">
        <v>0</v>
      </c>
      <c r="V71" s="191">
        <v>0</v>
      </c>
      <c r="W71" s="191">
        <v>0</v>
      </c>
      <c r="X71" s="191">
        <v>12</v>
      </c>
      <c r="Y71" s="191">
        <v>0</v>
      </c>
      <c r="Z71" s="191">
        <v>0</v>
      </c>
      <c r="AA71" s="191">
        <v>0</v>
      </c>
      <c r="AB71" s="191">
        <v>0</v>
      </c>
      <c r="AC71" s="191">
        <v>0</v>
      </c>
      <c r="AD71" s="191">
        <v>0</v>
      </c>
      <c r="AE71" s="191">
        <v>0</v>
      </c>
      <c r="AF71" s="191">
        <v>0</v>
      </c>
      <c r="AG71" s="191">
        <v>0</v>
      </c>
      <c r="AH71" s="191">
        <v>0</v>
      </c>
      <c r="AI71" s="191">
        <v>0</v>
      </c>
      <c r="AJ71" s="191">
        <v>3</v>
      </c>
      <c r="AK71" s="191">
        <v>12</v>
      </c>
      <c r="AL71" s="191">
        <v>0</v>
      </c>
      <c r="AM71" s="191">
        <v>0</v>
      </c>
      <c r="AN71" s="191">
        <v>0</v>
      </c>
      <c r="AO71" s="191">
        <v>0</v>
      </c>
      <c r="AP71" s="191">
        <v>0</v>
      </c>
      <c r="AQ71" s="191">
        <v>0</v>
      </c>
      <c r="AR71" s="191">
        <v>0</v>
      </c>
      <c r="AS71" s="192">
        <f t="shared" si="0"/>
        <v>42</v>
      </c>
      <c r="AT71" s="191">
        <v>0</v>
      </c>
      <c r="AU71" s="191">
        <v>0</v>
      </c>
      <c r="AV71" s="191">
        <v>0</v>
      </c>
      <c r="AW71" s="191">
        <v>0</v>
      </c>
      <c r="AX71" s="191">
        <v>0</v>
      </c>
      <c r="AY71" s="191">
        <v>0</v>
      </c>
      <c r="AZ71" s="191">
        <v>0</v>
      </c>
      <c r="BA71" s="191">
        <v>0</v>
      </c>
      <c r="BB71" s="191">
        <v>0</v>
      </c>
      <c r="BC71" s="191">
        <v>0</v>
      </c>
      <c r="BD71" s="191">
        <v>0</v>
      </c>
      <c r="BE71" s="191">
        <v>0</v>
      </c>
      <c r="BF71" s="191">
        <v>0</v>
      </c>
      <c r="BG71" s="191">
        <v>0</v>
      </c>
      <c r="BH71" s="191">
        <v>0</v>
      </c>
      <c r="BI71" s="191">
        <v>0</v>
      </c>
      <c r="BJ71" s="191">
        <v>3</v>
      </c>
      <c r="BK71" s="191">
        <v>5</v>
      </c>
      <c r="BL71" s="191">
        <v>0</v>
      </c>
      <c r="BM71" s="191">
        <v>0</v>
      </c>
      <c r="BN71" s="191">
        <v>3</v>
      </c>
      <c r="BO71" s="191">
        <v>45</v>
      </c>
    </row>
    <row r="72" spans="1:67" x14ac:dyDescent="0.25">
      <c r="A72" s="190" t="s">
        <v>5124</v>
      </c>
      <c r="B72" s="191">
        <v>3</v>
      </c>
      <c r="C72" s="191">
        <v>20</v>
      </c>
      <c r="D72" s="191">
        <v>8</v>
      </c>
      <c r="E72" s="191">
        <v>5</v>
      </c>
      <c r="F72" s="191">
        <v>92</v>
      </c>
      <c r="G72" s="191">
        <v>0</v>
      </c>
      <c r="H72" s="191">
        <v>4</v>
      </c>
      <c r="I72" s="191">
        <v>43</v>
      </c>
      <c r="J72" s="191">
        <v>5</v>
      </c>
      <c r="K72" s="191">
        <v>0</v>
      </c>
      <c r="L72" s="191">
        <v>0</v>
      </c>
      <c r="M72" s="191">
        <v>53</v>
      </c>
      <c r="N72" s="191">
        <v>14</v>
      </c>
      <c r="O72" s="191">
        <v>0</v>
      </c>
      <c r="P72" s="191">
        <v>0</v>
      </c>
      <c r="Q72" s="191">
        <v>5</v>
      </c>
      <c r="R72" s="191">
        <v>5</v>
      </c>
      <c r="S72" s="191">
        <v>20</v>
      </c>
      <c r="T72" s="191">
        <v>0</v>
      </c>
      <c r="U72" s="191">
        <v>0</v>
      </c>
      <c r="V72" s="191">
        <v>3</v>
      </c>
      <c r="W72" s="191">
        <v>0</v>
      </c>
      <c r="X72" s="191">
        <v>4</v>
      </c>
      <c r="Y72" s="191">
        <v>3</v>
      </c>
      <c r="Z72" s="191">
        <v>0</v>
      </c>
      <c r="AA72" s="191">
        <v>3</v>
      </c>
      <c r="AB72" s="191">
        <v>3</v>
      </c>
      <c r="AC72" s="191">
        <v>0</v>
      </c>
      <c r="AD72" s="191">
        <v>0</v>
      </c>
      <c r="AE72" s="191">
        <v>0</v>
      </c>
      <c r="AF72" s="191">
        <v>0</v>
      </c>
      <c r="AG72" s="191">
        <v>0</v>
      </c>
      <c r="AH72" s="191">
        <v>0</v>
      </c>
      <c r="AI72" s="191">
        <v>10</v>
      </c>
      <c r="AJ72" s="191">
        <v>0</v>
      </c>
      <c r="AK72" s="191">
        <v>36</v>
      </c>
      <c r="AL72" s="191">
        <v>3</v>
      </c>
      <c r="AM72" s="191">
        <v>0</v>
      </c>
      <c r="AN72" s="191">
        <v>0</v>
      </c>
      <c r="AO72" s="191">
        <v>23</v>
      </c>
      <c r="AP72" s="191">
        <v>0</v>
      </c>
      <c r="AQ72" s="191">
        <v>0</v>
      </c>
      <c r="AR72" s="191">
        <v>0</v>
      </c>
      <c r="AS72" s="192">
        <f t="shared" ref="AS72:AS135" si="1">SUM(B72:AR72)+BI72+BK72+BL72+BM72+BN72</f>
        <v>382</v>
      </c>
      <c r="AT72" s="191">
        <v>0</v>
      </c>
      <c r="AU72" s="191">
        <v>0</v>
      </c>
      <c r="AV72" s="191">
        <v>0</v>
      </c>
      <c r="AW72" s="191">
        <v>0</v>
      </c>
      <c r="AX72" s="191">
        <v>0</v>
      </c>
      <c r="AY72" s="191">
        <v>0</v>
      </c>
      <c r="AZ72" s="191">
        <v>0</v>
      </c>
      <c r="BA72" s="191">
        <v>0</v>
      </c>
      <c r="BB72" s="191">
        <v>0</v>
      </c>
      <c r="BC72" s="191">
        <v>0</v>
      </c>
      <c r="BD72" s="191">
        <v>4</v>
      </c>
      <c r="BE72" s="191">
        <v>0</v>
      </c>
      <c r="BF72" s="191">
        <v>0</v>
      </c>
      <c r="BG72" s="191">
        <v>0</v>
      </c>
      <c r="BH72" s="191">
        <v>0</v>
      </c>
      <c r="BI72" s="191">
        <v>0</v>
      </c>
      <c r="BJ72" s="191">
        <v>8</v>
      </c>
      <c r="BK72" s="191">
        <v>0</v>
      </c>
      <c r="BL72" s="191">
        <v>0</v>
      </c>
      <c r="BM72" s="191">
        <v>0</v>
      </c>
      <c r="BN72" s="191">
        <v>17</v>
      </c>
      <c r="BO72" s="191">
        <v>406</v>
      </c>
    </row>
    <row r="73" spans="1:67" x14ac:dyDescent="0.25">
      <c r="A73" s="190" t="s">
        <v>892</v>
      </c>
      <c r="B73" s="191">
        <v>0</v>
      </c>
      <c r="C73" s="191">
        <v>0</v>
      </c>
      <c r="D73" s="191">
        <v>0</v>
      </c>
      <c r="E73" s="191">
        <v>0</v>
      </c>
      <c r="F73" s="191">
        <v>0</v>
      </c>
      <c r="G73" s="191">
        <v>0</v>
      </c>
      <c r="H73" s="191">
        <v>0</v>
      </c>
      <c r="I73" s="191">
        <v>0</v>
      </c>
      <c r="J73" s="191">
        <v>0</v>
      </c>
      <c r="K73" s="191">
        <v>0</v>
      </c>
      <c r="L73" s="191">
        <v>0</v>
      </c>
      <c r="M73" s="191">
        <v>0</v>
      </c>
      <c r="N73" s="191">
        <v>0</v>
      </c>
      <c r="O73" s="191">
        <v>0</v>
      </c>
      <c r="P73" s="191">
        <v>0</v>
      </c>
      <c r="Q73" s="191">
        <v>0</v>
      </c>
      <c r="R73" s="191">
        <v>0</v>
      </c>
      <c r="S73" s="191">
        <v>0</v>
      </c>
      <c r="T73" s="191">
        <v>0</v>
      </c>
      <c r="U73" s="191">
        <v>0</v>
      </c>
      <c r="V73" s="191">
        <v>0</v>
      </c>
      <c r="W73" s="191">
        <v>0</v>
      </c>
      <c r="X73" s="191">
        <v>0</v>
      </c>
      <c r="Y73" s="191">
        <v>0</v>
      </c>
      <c r="Z73" s="191">
        <v>0</v>
      </c>
      <c r="AA73" s="191">
        <v>0</v>
      </c>
      <c r="AB73" s="191">
        <v>0</v>
      </c>
      <c r="AC73" s="191">
        <v>0</v>
      </c>
      <c r="AD73" s="191">
        <v>0</v>
      </c>
      <c r="AE73" s="191">
        <v>0</v>
      </c>
      <c r="AF73" s="191">
        <v>0</v>
      </c>
      <c r="AG73" s="191">
        <v>0</v>
      </c>
      <c r="AH73" s="191">
        <v>0</v>
      </c>
      <c r="AI73" s="191">
        <v>0</v>
      </c>
      <c r="AJ73" s="191">
        <v>0</v>
      </c>
      <c r="AK73" s="191">
        <v>0</v>
      </c>
      <c r="AL73" s="191">
        <v>0</v>
      </c>
      <c r="AM73" s="191">
        <v>0</v>
      </c>
      <c r="AN73" s="191">
        <v>0</v>
      </c>
      <c r="AO73" s="191">
        <v>0</v>
      </c>
      <c r="AP73" s="191">
        <v>0</v>
      </c>
      <c r="AQ73" s="191">
        <v>0</v>
      </c>
      <c r="AR73" s="191">
        <v>0</v>
      </c>
      <c r="AS73" s="192">
        <f t="shared" si="1"/>
        <v>0</v>
      </c>
      <c r="AT73" s="191">
        <v>0</v>
      </c>
      <c r="AU73" s="191">
        <v>0</v>
      </c>
      <c r="AV73" s="191">
        <v>0</v>
      </c>
      <c r="AW73" s="191">
        <v>0</v>
      </c>
      <c r="AX73" s="191">
        <v>0</v>
      </c>
      <c r="AY73" s="191">
        <v>0</v>
      </c>
      <c r="AZ73" s="191">
        <v>0</v>
      </c>
      <c r="BA73" s="191">
        <v>0</v>
      </c>
      <c r="BB73" s="191">
        <v>0</v>
      </c>
      <c r="BC73" s="191">
        <v>0</v>
      </c>
      <c r="BD73" s="191">
        <v>0</v>
      </c>
      <c r="BE73" s="191">
        <v>0</v>
      </c>
      <c r="BF73" s="191">
        <v>0</v>
      </c>
      <c r="BG73" s="191">
        <v>0</v>
      </c>
      <c r="BH73" s="191">
        <v>0</v>
      </c>
      <c r="BI73" s="191">
        <v>0</v>
      </c>
      <c r="BJ73" s="191">
        <v>0</v>
      </c>
      <c r="BK73" s="191">
        <v>0</v>
      </c>
      <c r="BL73" s="191">
        <v>0</v>
      </c>
      <c r="BM73" s="191">
        <v>0</v>
      </c>
      <c r="BN73" s="191">
        <v>0</v>
      </c>
      <c r="BO73" s="191">
        <v>0</v>
      </c>
    </row>
    <row r="74" spans="1:67" x14ac:dyDescent="0.25">
      <c r="A74" s="190" t="s">
        <v>5126</v>
      </c>
      <c r="B74" s="191">
        <v>0</v>
      </c>
      <c r="C74" s="191">
        <v>0</v>
      </c>
      <c r="D74" s="191">
        <v>0</v>
      </c>
      <c r="E74" s="191">
        <v>0</v>
      </c>
      <c r="F74" s="191">
        <v>6</v>
      </c>
      <c r="G74" s="191">
        <v>0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191">
        <v>0</v>
      </c>
      <c r="Q74" s="191">
        <v>0</v>
      </c>
      <c r="R74" s="191">
        <v>0</v>
      </c>
      <c r="S74" s="191">
        <v>0</v>
      </c>
      <c r="T74" s="191">
        <v>0</v>
      </c>
      <c r="U74" s="191">
        <v>0</v>
      </c>
      <c r="V74" s="191">
        <v>0</v>
      </c>
      <c r="W74" s="191">
        <v>0</v>
      </c>
      <c r="X74" s="191">
        <v>5</v>
      </c>
      <c r="Y74" s="191">
        <v>0</v>
      </c>
      <c r="Z74" s="191">
        <v>0</v>
      </c>
      <c r="AA74" s="191">
        <v>0</v>
      </c>
      <c r="AB74" s="191">
        <v>3</v>
      </c>
      <c r="AC74" s="191">
        <v>0</v>
      </c>
      <c r="AD74" s="191">
        <v>0</v>
      </c>
      <c r="AE74" s="191">
        <v>0</v>
      </c>
      <c r="AF74" s="191">
        <v>0</v>
      </c>
      <c r="AG74" s="191">
        <v>0</v>
      </c>
      <c r="AH74" s="191">
        <v>0</v>
      </c>
      <c r="AI74" s="191">
        <v>0</v>
      </c>
      <c r="AJ74" s="191">
        <v>0</v>
      </c>
      <c r="AK74" s="191">
        <v>0</v>
      </c>
      <c r="AL74" s="191">
        <v>0</v>
      </c>
      <c r="AM74" s="191">
        <v>0</v>
      </c>
      <c r="AN74" s="191">
        <v>0</v>
      </c>
      <c r="AO74" s="191">
        <v>0</v>
      </c>
      <c r="AP74" s="191">
        <v>0</v>
      </c>
      <c r="AQ74" s="191">
        <v>0</v>
      </c>
      <c r="AR74" s="191">
        <v>0</v>
      </c>
      <c r="AS74" s="192">
        <f t="shared" si="1"/>
        <v>22</v>
      </c>
      <c r="AT74" s="191">
        <v>0</v>
      </c>
      <c r="AU74" s="191">
        <v>0</v>
      </c>
      <c r="AV74" s="191">
        <v>0</v>
      </c>
      <c r="AW74" s="191">
        <v>0</v>
      </c>
      <c r="AX74" s="191">
        <v>0</v>
      </c>
      <c r="AY74" s="191">
        <v>0</v>
      </c>
      <c r="AZ74" s="191">
        <v>0</v>
      </c>
      <c r="BA74" s="191">
        <v>0</v>
      </c>
      <c r="BB74" s="191">
        <v>0</v>
      </c>
      <c r="BC74" s="191">
        <v>0</v>
      </c>
      <c r="BD74" s="191">
        <v>0</v>
      </c>
      <c r="BE74" s="191">
        <v>0</v>
      </c>
      <c r="BF74" s="191">
        <v>0</v>
      </c>
      <c r="BG74" s="191">
        <v>0</v>
      </c>
      <c r="BH74" s="191">
        <v>0</v>
      </c>
      <c r="BI74" s="191">
        <v>0</v>
      </c>
      <c r="BJ74" s="191">
        <v>0</v>
      </c>
      <c r="BK74" s="191">
        <v>0</v>
      </c>
      <c r="BL74" s="191">
        <v>0</v>
      </c>
      <c r="BM74" s="191">
        <v>0</v>
      </c>
      <c r="BN74" s="191">
        <v>8</v>
      </c>
      <c r="BO74" s="191">
        <v>22</v>
      </c>
    </row>
    <row r="75" spans="1:67" x14ac:dyDescent="0.25">
      <c r="A75" s="190" t="s">
        <v>5127</v>
      </c>
      <c r="B75" s="191">
        <v>4</v>
      </c>
      <c r="C75" s="191">
        <v>23</v>
      </c>
      <c r="D75" s="191">
        <v>0</v>
      </c>
      <c r="E75" s="191">
        <v>0</v>
      </c>
      <c r="F75" s="191">
        <v>3</v>
      </c>
      <c r="G75" s="191">
        <v>3</v>
      </c>
      <c r="H75" s="191">
        <v>0</v>
      </c>
      <c r="I75" s="191">
        <v>0</v>
      </c>
      <c r="J75" s="191">
        <v>0</v>
      </c>
      <c r="K75" s="191">
        <v>0</v>
      </c>
      <c r="L75" s="191">
        <v>0</v>
      </c>
      <c r="M75" s="191">
        <v>5</v>
      </c>
      <c r="N75" s="191">
        <v>0</v>
      </c>
      <c r="O75" s="191">
        <v>0</v>
      </c>
      <c r="P75" s="191">
        <v>0</v>
      </c>
      <c r="Q75" s="191">
        <v>3</v>
      </c>
      <c r="R75" s="191">
        <v>0</v>
      </c>
      <c r="S75" s="191">
        <v>0</v>
      </c>
      <c r="T75" s="191">
        <v>0</v>
      </c>
      <c r="U75" s="191">
        <v>0</v>
      </c>
      <c r="V75" s="191">
        <v>3</v>
      </c>
      <c r="W75" s="191">
        <v>4</v>
      </c>
      <c r="X75" s="191">
        <v>111</v>
      </c>
      <c r="Y75" s="191">
        <v>249</v>
      </c>
      <c r="Z75" s="191">
        <v>3</v>
      </c>
      <c r="AA75" s="191">
        <v>92</v>
      </c>
      <c r="AB75" s="191">
        <v>100</v>
      </c>
      <c r="AC75" s="191">
        <v>0</v>
      </c>
      <c r="AD75" s="191">
        <v>45</v>
      </c>
      <c r="AE75" s="191">
        <v>0</v>
      </c>
      <c r="AF75" s="191">
        <v>0</v>
      </c>
      <c r="AG75" s="191">
        <v>3</v>
      </c>
      <c r="AH75" s="191">
        <v>12</v>
      </c>
      <c r="AI75" s="191">
        <v>0</v>
      </c>
      <c r="AJ75" s="191">
        <v>0</v>
      </c>
      <c r="AK75" s="191">
        <v>0</v>
      </c>
      <c r="AL75" s="191">
        <v>0</v>
      </c>
      <c r="AM75" s="191">
        <v>0</v>
      </c>
      <c r="AN75" s="191">
        <v>0</v>
      </c>
      <c r="AO75" s="191">
        <v>0</v>
      </c>
      <c r="AP75" s="191">
        <v>0</v>
      </c>
      <c r="AQ75" s="191">
        <v>14</v>
      </c>
      <c r="AR75" s="191">
        <v>0</v>
      </c>
      <c r="AS75" s="192">
        <f t="shared" si="1"/>
        <v>690</v>
      </c>
      <c r="AT75" s="191">
        <v>0</v>
      </c>
      <c r="AU75" s="191">
        <v>0</v>
      </c>
      <c r="AV75" s="191">
        <v>0</v>
      </c>
      <c r="AW75" s="191">
        <v>0</v>
      </c>
      <c r="AX75" s="191">
        <v>0</v>
      </c>
      <c r="AY75" s="191">
        <v>3</v>
      </c>
      <c r="AZ75" s="191">
        <v>0</v>
      </c>
      <c r="BA75" s="191">
        <v>0</v>
      </c>
      <c r="BB75" s="191">
        <v>0</v>
      </c>
      <c r="BC75" s="191">
        <v>0</v>
      </c>
      <c r="BD75" s="191">
        <v>0</v>
      </c>
      <c r="BE75" s="191">
        <v>0</v>
      </c>
      <c r="BF75" s="191">
        <v>0</v>
      </c>
      <c r="BG75" s="191">
        <v>0</v>
      </c>
      <c r="BH75" s="191">
        <v>5</v>
      </c>
      <c r="BI75" s="191">
        <v>0</v>
      </c>
      <c r="BJ75" s="191">
        <v>0</v>
      </c>
      <c r="BK75" s="191">
        <v>0</v>
      </c>
      <c r="BL75" s="191">
        <v>0</v>
      </c>
      <c r="BM75" s="191">
        <v>4</v>
      </c>
      <c r="BN75" s="191">
        <v>9</v>
      </c>
      <c r="BO75" s="191">
        <v>698</v>
      </c>
    </row>
    <row r="76" spans="1:67" x14ac:dyDescent="0.25">
      <c r="A76" s="190" t="s">
        <v>1573</v>
      </c>
      <c r="B76" s="191">
        <v>0</v>
      </c>
      <c r="C76" s="191">
        <v>19</v>
      </c>
      <c r="D76" s="191">
        <v>0</v>
      </c>
      <c r="E76" s="191">
        <v>0</v>
      </c>
      <c r="F76" s="191">
        <v>0</v>
      </c>
      <c r="G76" s="191">
        <v>0</v>
      </c>
      <c r="H76" s="191">
        <v>0</v>
      </c>
      <c r="I76" s="191">
        <v>0</v>
      </c>
      <c r="J76" s="191">
        <v>0</v>
      </c>
      <c r="K76" s="191">
        <v>0</v>
      </c>
      <c r="L76" s="191">
        <v>0</v>
      </c>
      <c r="M76" s="191">
        <v>5</v>
      </c>
      <c r="N76" s="191">
        <v>0</v>
      </c>
      <c r="O76" s="191">
        <v>0</v>
      </c>
      <c r="P76" s="191">
        <v>0</v>
      </c>
      <c r="Q76" s="191">
        <v>0</v>
      </c>
      <c r="R76" s="191">
        <v>0</v>
      </c>
      <c r="S76" s="191">
        <v>0</v>
      </c>
      <c r="T76" s="191">
        <v>0</v>
      </c>
      <c r="U76" s="191">
        <v>0</v>
      </c>
      <c r="V76" s="191">
        <v>0</v>
      </c>
      <c r="W76" s="191">
        <v>5</v>
      </c>
      <c r="X76" s="191">
        <v>28</v>
      </c>
      <c r="Y76" s="191">
        <v>16</v>
      </c>
      <c r="Z76" s="191">
        <v>0</v>
      </c>
      <c r="AA76" s="191">
        <v>11</v>
      </c>
      <c r="AB76" s="191">
        <v>69</v>
      </c>
      <c r="AC76" s="191">
        <v>3</v>
      </c>
      <c r="AD76" s="191">
        <v>142</v>
      </c>
      <c r="AE76" s="191">
        <v>0</v>
      </c>
      <c r="AF76" s="191">
        <v>0</v>
      </c>
      <c r="AG76" s="191">
        <v>0</v>
      </c>
      <c r="AH76" s="191">
        <v>0</v>
      </c>
      <c r="AI76" s="191">
        <v>14</v>
      </c>
      <c r="AJ76" s="191">
        <v>0</v>
      </c>
      <c r="AK76" s="191">
        <v>0</v>
      </c>
      <c r="AL76" s="191">
        <v>5</v>
      </c>
      <c r="AM76" s="191">
        <v>0</v>
      </c>
      <c r="AN76" s="191">
        <v>0</v>
      </c>
      <c r="AO76" s="191">
        <v>0</v>
      </c>
      <c r="AP76" s="191">
        <v>0</v>
      </c>
      <c r="AQ76" s="191">
        <v>0</v>
      </c>
      <c r="AR76" s="191">
        <v>0</v>
      </c>
      <c r="AS76" s="192">
        <f t="shared" si="1"/>
        <v>325</v>
      </c>
      <c r="AT76" s="191">
        <v>0</v>
      </c>
      <c r="AU76" s="191">
        <v>0</v>
      </c>
      <c r="AV76" s="191">
        <v>0</v>
      </c>
      <c r="AW76" s="191">
        <v>0</v>
      </c>
      <c r="AX76" s="191">
        <v>0</v>
      </c>
      <c r="AY76" s="191">
        <v>0</v>
      </c>
      <c r="AZ76" s="191">
        <v>0</v>
      </c>
      <c r="BA76" s="191">
        <v>0</v>
      </c>
      <c r="BB76" s="191">
        <v>0</v>
      </c>
      <c r="BC76" s="191">
        <v>0</v>
      </c>
      <c r="BD76" s="191">
        <v>0</v>
      </c>
      <c r="BE76" s="191">
        <v>0</v>
      </c>
      <c r="BF76" s="191">
        <v>0</v>
      </c>
      <c r="BG76" s="191">
        <v>0</v>
      </c>
      <c r="BH76" s="191">
        <v>0</v>
      </c>
      <c r="BI76" s="191">
        <v>0</v>
      </c>
      <c r="BJ76" s="191">
        <v>0</v>
      </c>
      <c r="BK76" s="191">
        <v>0</v>
      </c>
      <c r="BL76" s="191">
        <v>0</v>
      </c>
      <c r="BM76" s="191">
        <v>0</v>
      </c>
      <c r="BN76" s="191">
        <v>8</v>
      </c>
      <c r="BO76" s="191">
        <v>325</v>
      </c>
    </row>
    <row r="77" spans="1:67" x14ac:dyDescent="0.25">
      <c r="A77" s="190" t="s">
        <v>1574</v>
      </c>
      <c r="B77" s="191">
        <v>0</v>
      </c>
      <c r="C77" s="191">
        <v>14</v>
      </c>
      <c r="D77" s="191">
        <v>0</v>
      </c>
      <c r="E77" s="191">
        <v>0</v>
      </c>
      <c r="F77" s="191">
        <v>0</v>
      </c>
      <c r="G77" s="191">
        <v>0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191">
        <v>0</v>
      </c>
      <c r="Q77" s="191">
        <v>0</v>
      </c>
      <c r="R77" s="191">
        <v>0</v>
      </c>
      <c r="S77" s="191">
        <v>0</v>
      </c>
      <c r="T77" s="191">
        <v>0</v>
      </c>
      <c r="U77" s="191">
        <v>0</v>
      </c>
      <c r="V77" s="191">
        <v>3</v>
      </c>
      <c r="W77" s="191">
        <v>4</v>
      </c>
      <c r="X77" s="191">
        <v>69</v>
      </c>
      <c r="Y77" s="191">
        <v>20</v>
      </c>
      <c r="Z77" s="191">
        <v>3</v>
      </c>
      <c r="AA77" s="191">
        <v>17</v>
      </c>
      <c r="AB77" s="191">
        <v>141</v>
      </c>
      <c r="AC77" s="191">
        <v>0</v>
      </c>
      <c r="AD77" s="191">
        <v>62</v>
      </c>
      <c r="AE77" s="191">
        <v>0</v>
      </c>
      <c r="AF77" s="191">
        <v>0</v>
      </c>
      <c r="AG77" s="191">
        <v>0</v>
      </c>
      <c r="AH77" s="191">
        <v>0</v>
      </c>
      <c r="AI77" s="191">
        <v>0</v>
      </c>
      <c r="AJ77" s="191">
        <v>0</v>
      </c>
      <c r="AK77" s="191">
        <v>0</v>
      </c>
      <c r="AL77" s="191">
        <v>0</v>
      </c>
      <c r="AM77" s="191">
        <v>0</v>
      </c>
      <c r="AN77" s="191">
        <v>0</v>
      </c>
      <c r="AO77" s="191">
        <v>9</v>
      </c>
      <c r="AP77" s="191">
        <v>0</v>
      </c>
      <c r="AQ77" s="191">
        <v>3</v>
      </c>
      <c r="AR77" s="191">
        <v>0</v>
      </c>
      <c r="AS77" s="192">
        <f t="shared" si="1"/>
        <v>353</v>
      </c>
      <c r="AT77" s="191">
        <v>0</v>
      </c>
      <c r="AU77" s="191">
        <v>0</v>
      </c>
      <c r="AV77" s="191">
        <v>0</v>
      </c>
      <c r="AW77" s="191">
        <v>0</v>
      </c>
      <c r="AX77" s="191">
        <v>0</v>
      </c>
      <c r="AY77" s="191">
        <v>0</v>
      </c>
      <c r="AZ77" s="191">
        <v>0</v>
      </c>
      <c r="BA77" s="191">
        <v>0</v>
      </c>
      <c r="BB77" s="191">
        <v>0</v>
      </c>
      <c r="BC77" s="191">
        <v>0</v>
      </c>
      <c r="BD77" s="191">
        <v>0</v>
      </c>
      <c r="BE77" s="191">
        <v>0</v>
      </c>
      <c r="BF77" s="191">
        <v>0</v>
      </c>
      <c r="BG77" s="191">
        <v>0</v>
      </c>
      <c r="BH77" s="191">
        <v>0</v>
      </c>
      <c r="BI77" s="191">
        <v>0</v>
      </c>
      <c r="BJ77" s="191">
        <v>0</v>
      </c>
      <c r="BK77" s="191">
        <v>0</v>
      </c>
      <c r="BL77" s="191">
        <v>0</v>
      </c>
      <c r="BM77" s="191">
        <v>5</v>
      </c>
      <c r="BN77" s="191">
        <v>3</v>
      </c>
      <c r="BO77" s="191">
        <v>353</v>
      </c>
    </row>
    <row r="78" spans="1:67" x14ac:dyDescent="0.25">
      <c r="A78" s="190" t="s">
        <v>1575</v>
      </c>
      <c r="B78" s="191">
        <v>0</v>
      </c>
      <c r="C78" s="191">
        <v>18</v>
      </c>
      <c r="D78" s="191">
        <v>0</v>
      </c>
      <c r="E78" s="191">
        <v>0</v>
      </c>
      <c r="F78" s="191">
        <v>10</v>
      </c>
      <c r="G78" s="191">
        <v>0</v>
      </c>
      <c r="H78" s="191">
        <v>0</v>
      </c>
      <c r="I78" s="191">
        <v>5</v>
      </c>
      <c r="J78" s="191">
        <v>0</v>
      </c>
      <c r="K78" s="191">
        <v>0</v>
      </c>
      <c r="L78" s="191">
        <v>0</v>
      </c>
      <c r="M78" s="191">
        <v>7</v>
      </c>
      <c r="N78" s="191">
        <v>12</v>
      </c>
      <c r="O78" s="191">
        <v>0</v>
      </c>
      <c r="P78" s="191">
        <v>0</v>
      </c>
      <c r="Q78" s="191">
        <v>0</v>
      </c>
      <c r="R78" s="191">
        <v>0</v>
      </c>
      <c r="S78" s="191">
        <v>14</v>
      </c>
      <c r="T78" s="191">
        <v>0</v>
      </c>
      <c r="U78" s="191">
        <v>0</v>
      </c>
      <c r="V78" s="191">
        <v>53</v>
      </c>
      <c r="W78" s="191">
        <v>0</v>
      </c>
      <c r="X78" s="191">
        <v>0</v>
      </c>
      <c r="Y78" s="191">
        <v>190</v>
      </c>
      <c r="Z78" s="191">
        <v>0</v>
      </c>
      <c r="AA78" s="191">
        <v>4</v>
      </c>
      <c r="AB78" s="191">
        <v>4</v>
      </c>
      <c r="AC78" s="191">
        <v>0</v>
      </c>
      <c r="AD78" s="191">
        <v>0</v>
      </c>
      <c r="AE78" s="191">
        <v>0</v>
      </c>
      <c r="AF78" s="191">
        <v>0</v>
      </c>
      <c r="AG78" s="191">
        <v>0</v>
      </c>
      <c r="AH78" s="191">
        <v>5</v>
      </c>
      <c r="AI78" s="191">
        <v>49</v>
      </c>
      <c r="AJ78" s="191">
        <v>0</v>
      </c>
      <c r="AK78" s="191">
        <v>0</v>
      </c>
      <c r="AL78" s="191">
        <v>0</v>
      </c>
      <c r="AM78" s="191">
        <v>0</v>
      </c>
      <c r="AN78" s="191">
        <v>0</v>
      </c>
      <c r="AO78" s="191">
        <v>4</v>
      </c>
      <c r="AP78" s="191">
        <v>3</v>
      </c>
      <c r="AQ78" s="191">
        <v>8</v>
      </c>
      <c r="AR78" s="191">
        <v>0</v>
      </c>
      <c r="AS78" s="192">
        <f t="shared" si="1"/>
        <v>396</v>
      </c>
      <c r="AT78" s="191">
        <v>0</v>
      </c>
      <c r="AU78" s="191">
        <v>5</v>
      </c>
      <c r="AV78" s="191">
        <v>0</v>
      </c>
      <c r="AW78" s="191">
        <v>0</v>
      </c>
      <c r="AX78" s="191">
        <v>0</v>
      </c>
      <c r="AY78" s="191">
        <v>5</v>
      </c>
      <c r="AZ78" s="191">
        <v>0</v>
      </c>
      <c r="BA78" s="191">
        <v>8</v>
      </c>
      <c r="BB78" s="191">
        <v>6</v>
      </c>
      <c r="BC78" s="191">
        <v>0</v>
      </c>
      <c r="BD78" s="191">
        <v>0</v>
      </c>
      <c r="BE78" s="191">
        <v>0</v>
      </c>
      <c r="BF78" s="191">
        <v>0</v>
      </c>
      <c r="BG78" s="191">
        <v>4</v>
      </c>
      <c r="BH78" s="191">
        <v>0</v>
      </c>
      <c r="BI78" s="191">
        <v>0</v>
      </c>
      <c r="BJ78" s="191">
        <v>0</v>
      </c>
      <c r="BK78" s="191">
        <v>0</v>
      </c>
      <c r="BL78" s="191">
        <v>0</v>
      </c>
      <c r="BM78" s="191">
        <v>0</v>
      </c>
      <c r="BN78" s="191">
        <v>10</v>
      </c>
      <c r="BO78" s="191">
        <v>435</v>
      </c>
    </row>
    <row r="79" spans="1:67" x14ac:dyDescent="0.25">
      <c r="A79" s="190" t="s">
        <v>1576</v>
      </c>
      <c r="B79" s="191">
        <v>0</v>
      </c>
      <c r="C79" s="191">
        <v>5</v>
      </c>
      <c r="D79" s="191">
        <v>0</v>
      </c>
      <c r="E79" s="191">
        <v>0</v>
      </c>
      <c r="F79" s="191">
        <v>3</v>
      </c>
      <c r="G79" s="191">
        <v>0</v>
      </c>
      <c r="H79" s="191">
        <v>0</v>
      </c>
      <c r="I79" s="191">
        <v>5</v>
      </c>
      <c r="J79" s="191">
        <v>0</v>
      </c>
      <c r="K79" s="191">
        <v>0</v>
      </c>
      <c r="L79" s="191">
        <v>0</v>
      </c>
      <c r="M79" s="191">
        <v>0</v>
      </c>
      <c r="N79" s="191">
        <v>0</v>
      </c>
      <c r="O79" s="191">
        <v>0</v>
      </c>
      <c r="P79" s="191">
        <v>0</v>
      </c>
      <c r="Q79" s="191">
        <v>0</v>
      </c>
      <c r="R79" s="191">
        <v>0</v>
      </c>
      <c r="S79" s="191">
        <v>0</v>
      </c>
      <c r="T79" s="191">
        <v>0</v>
      </c>
      <c r="U79" s="191">
        <v>0</v>
      </c>
      <c r="V79" s="191">
        <v>0</v>
      </c>
      <c r="W79" s="191">
        <v>0</v>
      </c>
      <c r="X79" s="191">
        <v>0</v>
      </c>
      <c r="Y79" s="191">
        <v>56</v>
      </c>
      <c r="Z79" s="191">
        <v>0</v>
      </c>
      <c r="AA79" s="191">
        <v>0</v>
      </c>
      <c r="AB79" s="191">
        <v>0</v>
      </c>
      <c r="AC79" s="191">
        <v>0</v>
      </c>
      <c r="AD79" s="191">
        <v>0</v>
      </c>
      <c r="AE79" s="191">
        <v>0</v>
      </c>
      <c r="AF79" s="191">
        <v>0</v>
      </c>
      <c r="AG79" s="191">
        <v>0</v>
      </c>
      <c r="AH79" s="191">
        <v>0</v>
      </c>
      <c r="AI79" s="191">
        <v>76</v>
      </c>
      <c r="AJ79" s="191">
        <v>0</v>
      </c>
      <c r="AK79" s="191">
        <v>0</v>
      </c>
      <c r="AL79" s="191">
        <v>0</v>
      </c>
      <c r="AM79" s="191">
        <v>0</v>
      </c>
      <c r="AN79" s="191">
        <v>0</v>
      </c>
      <c r="AO79" s="191">
        <v>10</v>
      </c>
      <c r="AP79" s="191">
        <v>0</v>
      </c>
      <c r="AQ79" s="191">
        <v>0</v>
      </c>
      <c r="AR79" s="191">
        <v>0</v>
      </c>
      <c r="AS79" s="192">
        <f t="shared" si="1"/>
        <v>158</v>
      </c>
      <c r="AT79" s="191">
        <v>0</v>
      </c>
      <c r="AU79" s="191">
        <v>0</v>
      </c>
      <c r="AV79" s="191">
        <v>0</v>
      </c>
      <c r="AW79" s="191">
        <v>0</v>
      </c>
      <c r="AX79" s="191">
        <v>0</v>
      </c>
      <c r="AY79" s="191">
        <v>0</v>
      </c>
      <c r="AZ79" s="191">
        <v>0</v>
      </c>
      <c r="BA79" s="191">
        <v>0</v>
      </c>
      <c r="BB79" s="191">
        <v>0</v>
      </c>
      <c r="BC79" s="191">
        <v>0</v>
      </c>
      <c r="BD79" s="191">
        <v>0</v>
      </c>
      <c r="BE79" s="191">
        <v>0</v>
      </c>
      <c r="BF79" s="191">
        <v>0</v>
      </c>
      <c r="BG79" s="191">
        <v>0</v>
      </c>
      <c r="BH79" s="191">
        <v>0</v>
      </c>
      <c r="BI79" s="191">
        <v>0</v>
      </c>
      <c r="BJ79" s="191">
        <v>4</v>
      </c>
      <c r="BK79" s="191">
        <v>0</v>
      </c>
      <c r="BL79" s="191">
        <v>0</v>
      </c>
      <c r="BM79" s="191">
        <v>0</v>
      </c>
      <c r="BN79" s="191">
        <v>3</v>
      </c>
      <c r="BO79" s="191">
        <v>162</v>
      </c>
    </row>
    <row r="80" spans="1:67" x14ac:dyDescent="0.25">
      <c r="A80" s="190" t="s">
        <v>890</v>
      </c>
      <c r="B80" s="191">
        <v>0</v>
      </c>
      <c r="C80" s="191">
        <v>0</v>
      </c>
      <c r="D80" s="191">
        <v>0</v>
      </c>
      <c r="E80" s="191">
        <v>0</v>
      </c>
      <c r="F80" s="191">
        <v>3</v>
      </c>
      <c r="G80" s="191">
        <v>0</v>
      </c>
      <c r="H80" s="191">
        <v>0</v>
      </c>
      <c r="I80" s="191">
        <v>0</v>
      </c>
      <c r="J80" s="191">
        <v>0</v>
      </c>
      <c r="K80" s="191">
        <v>0</v>
      </c>
      <c r="L80" s="191">
        <v>0</v>
      </c>
      <c r="M80" s="191">
        <v>0</v>
      </c>
      <c r="N80" s="191">
        <v>0</v>
      </c>
      <c r="O80" s="191">
        <v>0</v>
      </c>
      <c r="P80" s="191">
        <v>0</v>
      </c>
      <c r="Q80" s="191">
        <v>0</v>
      </c>
      <c r="R80" s="191">
        <v>0</v>
      </c>
      <c r="S80" s="191">
        <v>0</v>
      </c>
      <c r="T80" s="191">
        <v>0</v>
      </c>
      <c r="U80" s="191">
        <v>0</v>
      </c>
      <c r="V80" s="191">
        <v>0</v>
      </c>
      <c r="W80" s="191">
        <v>0</v>
      </c>
      <c r="X80" s="191">
        <v>0</v>
      </c>
      <c r="Y80" s="191">
        <v>0</v>
      </c>
      <c r="Z80" s="191">
        <v>0</v>
      </c>
      <c r="AA80" s="191">
        <v>0</v>
      </c>
      <c r="AB80" s="191">
        <v>0</v>
      </c>
      <c r="AC80" s="191">
        <v>0</v>
      </c>
      <c r="AD80" s="191">
        <v>0</v>
      </c>
      <c r="AE80" s="191">
        <v>0</v>
      </c>
      <c r="AF80" s="191">
        <v>0</v>
      </c>
      <c r="AG80" s="191">
        <v>0</v>
      </c>
      <c r="AH80" s="191">
        <v>0</v>
      </c>
      <c r="AI80" s="191">
        <v>3</v>
      </c>
      <c r="AJ80" s="191">
        <v>0</v>
      </c>
      <c r="AK80" s="191">
        <v>0</v>
      </c>
      <c r="AL80" s="191">
        <v>0</v>
      </c>
      <c r="AM80" s="191">
        <v>0</v>
      </c>
      <c r="AN80" s="191">
        <v>0</v>
      </c>
      <c r="AO80" s="191">
        <v>0</v>
      </c>
      <c r="AP80" s="191">
        <v>0</v>
      </c>
      <c r="AQ80" s="191">
        <v>0</v>
      </c>
      <c r="AR80" s="191">
        <v>0</v>
      </c>
      <c r="AS80" s="192">
        <f t="shared" si="1"/>
        <v>6</v>
      </c>
      <c r="AT80" s="191">
        <v>0</v>
      </c>
      <c r="AU80" s="191">
        <v>0</v>
      </c>
      <c r="AV80" s="191">
        <v>0</v>
      </c>
      <c r="AW80" s="191">
        <v>0</v>
      </c>
      <c r="AX80" s="191">
        <v>0</v>
      </c>
      <c r="AY80" s="191">
        <v>0</v>
      </c>
      <c r="AZ80" s="191">
        <v>0</v>
      </c>
      <c r="BA80" s="191">
        <v>0</v>
      </c>
      <c r="BB80" s="191">
        <v>0</v>
      </c>
      <c r="BC80" s="191">
        <v>0</v>
      </c>
      <c r="BD80" s="191">
        <v>0</v>
      </c>
      <c r="BE80" s="191">
        <v>0</v>
      </c>
      <c r="BF80" s="191">
        <v>0</v>
      </c>
      <c r="BG80" s="191">
        <v>0</v>
      </c>
      <c r="BH80" s="191">
        <v>0</v>
      </c>
      <c r="BI80" s="191">
        <v>0</v>
      </c>
      <c r="BJ80" s="191">
        <v>0</v>
      </c>
      <c r="BK80" s="191">
        <v>0</v>
      </c>
      <c r="BL80" s="191">
        <v>0</v>
      </c>
      <c r="BM80" s="191">
        <v>0</v>
      </c>
      <c r="BN80" s="191">
        <v>0</v>
      </c>
      <c r="BO80" s="191">
        <v>6</v>
      </c>
    </row>
    <row r="81" spans="1:67" x14ac:dyDescent="0.25">
      <c r="A81" s="190" t="s">
        <v>1578</v>
      </c>
      <c r="B81" s="191">
        <v>5</v>
      </c>
      <c r="C81" s="191">
        <v>3</v>
      </c>
      <c r="D81" s="191">
        <v>0</v>
      </c>
      <c r="E81" s="191">
        <v>0</v>
      </c>
      <c r="F81" s="191">
        <v>7</v>
      </c>
      <c r="G81" s="191">
        <v>0</v>
      </c>
      <c r="H81" s="191">
        <v>0</v>
      </c>
      <c r="I81" s="191">
        <v>0</v>
      </c>
      <c r="J81" s="191">
        <v>0</v>
      </c>
      <c r="K81" s="191">
        <v>0</v>
      </c>
      <c r="L81" s="191">
        <v>0</v>
      </c>
      <c r="M81" s="191">
        <v>0</v>
      </c>
      <c r="N81" s="191">
        <v>0</v>
      </c>
      <c r="O81" s="191">
        <v>0</v>
      </c>
      <c r="P81" s="191">
        <v>0</v>
      </c>
      <c r="Q81" s="191">
        <v>0</v>
      </c>
      <c r="R81" s="191">
        <v>0</v>
      </c>
      <c r="S81" s="191">
        <v>0</v>
      </c>
      <c r="T81" s="191">
        <v>0</v>
      </c>
      <c r="U81" s="191">
        <v>0</v>
      </c>
      <c r="V81" s="191">
        <v>0</v>
      </c>
      <c r="W81" s="191">
        <v>0</v>
      </c>
      <c r="X81" s="191">
        <v>3</v>
      </c>
      <c r="Y81" s="191">
        <v>24</v>
      </c>
      <c r="Z81" s="191">
        <v>0</v>
      </c>
      <c r="AA81" s="191">
        <v>4</v>
      </c>
      <c r="AB81" s="191">
        <v>7</v>
      </c>
      <c r="AC81" s="191">
        <v>0</v>
      </c>
      <c r="AD81" s="191">
        <v>3</v>
      </c>
      <c r="AE81" s="191">
        <v>0</v>
      </c>
      <c r="AF81" s="191">
        <v>0</v>
      </c>
      <c r="AG81" s="191">
        <v>0</v>
      </c>
      <c r="AH81" s="191">
        <v>0</v>
      </c>
      <c r="AI81" s="191">
        <v>0</v>
      </c>
      <c r="AJ81" s="191">
        <v>0</v>
      </c>
      <c r="AK81" s="191">
        <v>0</v>
      </c>
      <c r="AL81" s="191">
        <v>0</v>
      </c>
      <c r="AM81" s="191">
        <v>0</v>
      </c>
      <c r="AN81" s="191">
        <v>0</v>
      </c>
      <c r="AO81" s="191">
        <v>4</v>
      </c>
      <c r="AP81" s="191">
        <v>0</v>
      </c>
      <c r="AQ81" s="191">
        <v>0</v>
      </c>
      <c r="AR81" s="191">
        <v>0</v>
      </c>
      <c r="AS81" s="192">
        <f t="shared" si="1"/>
        <v>68</v>
      </c>
      <c r="AT81" s="191">
        <v>0</v>
      </c>
      <c r="AU81" s="191">
        <v>0</v>
      </c>
      <c r="AV81" s="191">
        <v>0</v>
      </c>
      <c r="AW81" s="191">
        <v>0</v>
      </c>
      <c r="AX81" s="191">
        <v>0</v>
      </c>
      <c r="AY81" s="191">
        <v>4</v>
      </c>
      <c r="AZ81" s="191">
        <v>0</v>
      </c>
      <c r="BA81" s="191">
        <v>0</v>
      </c>
      <c r="BB81" s="191">
        <v>0</v>
      </c>
      <c r="BC81" s="191">
        <v>0</v>
      </c>
      <c r="BD81" s="191">
        <v>0</v>
      </c>
      <c r="BE81" s="191">
        <v>0</v>
      </c>
      <c r="BF81" s="191">
        <v>0</v>
      </c>
      <c r="BG81" s="191">
        <v>0</v>
      </c>
      <c r="BH81" s="191">
        <v>0</v>
      </c>
      <c r="BI81" s="191">
        <v>0</v>
      </c>
      <c r="BJ81" s="191">
        <v>0</v>
      </c>
      <c r="BK81" s="191">
        <v>0</v>
      </c>
      <c r="BL81" s="191">
        <v>0</v>
      </c>
      <c r="BM81" s="191">
        <v>0</v>
      </c>
      <c r="BN81" s="191">
        <v>8</v>
      </c>
      <c r="BO81" s="191">
        <v>72</v>
      </c>
    </row>
    <row r="82" spans="1:67" x14ac:dyDescent="0.25">
      <c r="A82" s="190" t="s">
        <v>1579</v>
      </c>
      <c r="B82" s="191">
        <v>0</v>
      </c>
      <c r="C82" s="191">
        <v>19</v>
      </c>
      <c r="D82" s="191">
        <v>0</v>
      </c>
      <c r="E82" s="191">
        <v>0</v>
      </c>
      <c r="F82" s="191">
        <v>10</v>
      </c>
      <c r="G82" s="191">
        <v>0</v>
      </c>
      <c r="H82" s="191">
        <v>0</v>
      </c>
      <c r="I82" s="191">
        <v>0</v>
      </c>
      <c r="J82" s="191">
        <v>0</v>
      </c>
      <c r="K82" s="191">
        <v>0</v>
      </c>
      <c r="L82" s="191">
        <v>0</v>
      </c>
      <c r="M82" s="191">
        <v>4</v>
      </c>
      <c r="N82" s="191">
        <v>0</v>
      </c>
      <c r="O82" s="191">
        <v>0</v>
      </c>
      <c r="P82" s="191">
        <v>0</v>
      </c>
      <c r="Q82" s="191">
        <v>0</v>
      </c>
      <c r="R82" s="191">
        <v>0</v>
      </c>
      <c r="S82" s="191">
        <v>3</v>
      </c>
      <c r="T82" s="191">
        <v>5</v>
      </c>
      <c r="U82" s="191">
        <v>0</v>
      </c>
      <c r="V82" s="191">
        <v>15</v>
      </c>
      <c r="W82" s="191">
        <v>0</v>
      </c>
      <c r="X82" s="191">
        <v>0</v>
      </c>
      <c r="Y82" s="191">
        <v>339</v>
      </c>
      <c r="Z82" s="191">
        <v>0</v>
      </c>
      <c r="AA82" s="191">
        <v>3</v>
      </c>
      <c r="AB82" s="191">
        <v>5</v>
      </c>
      <c r="AC82" s="191">
        <v>0</v>
      </c>
      <c r="AD82" s="191">
        <v>12</v>
      </c>
      <c r="AE82" s="191">
        <v>0</v>
      </c>
      <c r="AF82" s="191">
        <v>0</v>
      </c>
      <c r="AG82" s="191">
        <v>0</v>
      </c>
      <c r="AH82" s="191">
        <v>3</v>
      </c>
      <c r="AI82" s="191">
        <v>79</v>
      </c>
      <c r="AJ82" s="191">
        <v>0</v>
      </c>
      <c r="AK82" s="191">
        <v>0</v>
      </c>
      <c r="AL82" s="191">
        <v>0</v>
      </c>
      <c r="AM82" s="191">
        <v>0</v>
      </c>
      <c r="AN82" s="191">
        <v>0</v>
      </c>
      <c r="AO82" s="191">
        <v>3</v>
      </c>
      <c r="AP82" s="191">
        <v>4</v>
      </c>
      <c r="AQ82" s="191">
        <v>0</v>
      </c>
      <c r="AR82" s="191">
        <v>0</v>
      </c>
      <c r="AS82" s="192">
        <f t="shared" si="1"/>
        <v>516</v>
      </c>
      <c r="AT82" s="191">
        <v>0</v>
      </c>
      <c r="AU82" s="191">
        <v>0</v>
      </c>
      <c r="AV82" s="191">
        <v>0</v>
      </c>
      <c r="AW82" s="191">
        <v>0</v>
      </c>
      <c r="AX82" s="191">
        <v>0</v>
      </c>
      <c r="AY82" s="191">
        <v>0</v>
      </c>
      <c r="AZ82" s="191">
        <v>0</v>
      </c>
      <c r="BA82" s="191">
        <v>0</v>
      </c>
      <c r="BB82" s="191">
        <v>0</v>
      </c>
      <c r="BC82" s="191">
        <v>0</v>
      </c>
      <c r="BD82" s="191">
        <v>0</v>
      </c>
      <c r="BE82" s="191">
        <v>0</v>
      </c>
      <c r="BF82" s="191">
        <v>0</v>
      </c>
      <c r="BG82" s="191">
        <v>0</v>
      </c>
      <c r="BH82" s="191">
        <v>0</v>
      </c>
      <c r="BI82" s="191">
        <v>0</v>
      </c>
      <c r="BJ82" s="191">
        <v>7</v>
      </c>
      <c r="BK82" s="191">
        <v>0</v>
      </c>
      <c r="BL82" s="191">
        <v>0</v>
      </c>
      <c r="BM82" s="191">
        <v>0</v>
      </c>
      <c r="BN82" s="191">
        <v>12</v>
      </c>
      <c r="BO82" s="191">
        <v>537</v>
      </c>
    </row>
    <row r="83" spans="1:67" x14ac:dyDescent="0.25">
      <c r="A83" s="190" t="s">
        <v>1580</v>
      </c>
      <c r="B83" s="191">
        <v>0</v>
      </c>
      <c r="C83" s="191">
        <v>30</v>
      </c>
      <c r="D83" s="191">
        <v>0</v>
      </c>
      <c r="E83" s="191">
        <v>0</v>
      </c>
      <c r="F83" s="191">
        <v>0</v>
      </c>
      <c r="G83" s="191">
        <v>0</v>
      </c>
      <c r="H83" s="191">
        <v>0</v>
      </c>
      <c r="I83" s="191">
        <v>0</v>
      </c>
      <c r="J83" s="191">
        <v>0</v>
      </c>
      <c r="K83" s="191">
        <v>0</v>
      </c>
      <c r="L83" s="191">
        <v>0</v>
      </c>
      <c r="M83" s="191">
        <v>3</v>
      </c>
      <c r="N83" s="191">
        <v>0</v>
      </c>
      <c r="O83" s="191">
        <v>0</v>
      </c>
      <c r="P83" s="191">
        <v>0</v>
      </c>
      <c r="Q83" s="191">
        <v>0</v>
      </c>
      <c r="R83" s="191">
        <v>0</v>
      </c>
      <c r="S83" s="191">
        <v>0</v>
      </c>
      <c r="T83" s="191">
        <v>0</v>
      </c>
      <c r="U83" s="191">
        <v>0</v>
      </c>
      <c r="V83" s="191">
        <v>0</v>
      </c>
      <c r="W83" s="191">
        <v>5</v>
      </c>
      <c r="X83" s="191">
        <v>77</v>
      </c>
      <c r="Y83" s="191">
        <v>57</v>
      </c>
      <c r="Z83" s="191">
        <v>0</v>
      </c>
      <c r="AA83" s="191">
        <v>45</v>
      </c>
      <c r="AB83" s="191">
        <v>401</v>
      </c>
      <c r="AC83" s="191">
        <v>0</v>
      </c>
      <c r="AD83" s="191">
        <v>139</v>
      </c>
      <c r="AE83" s="191">
        <v>0</v>
      </c>
      <c r="AF83" s="191">
        <v>0</v>
      </c>
      <c r="AG83" s="191">
        <v>4</v>
      </c>
      <c r="AH83" s="191">
        <v>0</v>
      </c>
      <c r="AI83" s="191">
        <v>4</v>
      </c>
      <c r="AJ83" s="191">
        <v>0</v>
      </c>
      <c r="AK83" s="191">
        <v>0</v>
      </c>
      <c r="AL83" s="191">
        <v>0</v>
      </c>
      <c r="AM83" s="191">
        <v>0</v>
      </c>
      <c r="AN83" s="191">
        <v>0</v>
      </c>
      <c r="AO83" s="191">
        <v>0</v>
      </c>
      <c r="AP83" s="191">
        <v>4</v>
      </c>
      <c r="AQ83" s="191">
        <v>0</v>
      </c>
      <c r="AR83" s="191">
        <v>0</v>
      </c>
      <c r="AS83" s="192">
        <f t="shared" si="1"/>
        <v>789</v>
      </c>
      <c r="AT83" s="191">
        <v>0</v>
      </c>
      <c r="AU83" s="191">
        <v>0</v>
      </c>
      <c r="AV83" s="191">
        <v>3</v>
      </c>
      <c r="AW83" s="191">
        <v>0</v>
      </c>
      <c r="AX83" s="191">
        <v>0</v>
      </c>
      <c r="AY83" s="191">
        <v>0</v>
      </c>
      <c r="AZ83" s="191">
        <v>0</v>
      </c>
      <c r="BA83" s="191">
        <v>0</v>
      </c>
      <c r="BB83" s="191">
        <v>0</v>
      </c>
      <c r="BC83" s="191">
        <v>0</v>
      </c>
      <c r="BD83" s="191">
        <v>0</v>
      </c>
      <c r="BE83" s="191">
        <v>0</v>
      </c>
      <c r="BF83" s="191">
        <v>0</v>
      </c>
      <c r="BG83" s="191">
        <v>0</v>
      </c>
      <c r="BH83" s="191">
        <v>0</v>
      </c>
      <c r="BI83" s="191">
        <v>0</v>
      </c>
      <c r="BJ83" s="191">
        <v>0</v>
      </c>
      <c r="BK83" s="191">
        <v>0</v>
      </c>
      <c r="BL83" s="191">
        <v>0</v>
      </c>
      <c r="BM83" s="191">
        <v>13</v>
      </c>
      <c r="BN83" s="191">
        <v>7</v>
      </c>
      <c r="BO83" s="191">
        <v>797</v>
      </c>
    </row>
    <row r="84" spans="1:67" x14ac:dyDescent="0.25">
      <c r="A84" s="190" t="s">
        <v>1581</v>
      </c>
      <c r="B84" s="191">
        <v>0</v>
      </c>
      <c r="C84" s="191">
        <v>12</v>
      </c>
      <c r="D84" s="191">
        <v>4</v>
      </c>
      <c r="E84" s="191">
        <v>0</v>
      </c>
      <c r="F84" s="191">
        <v>20</v>
      </c>
      <c r="G84" s="191">
        <v>5</v>
      </c>
      <c r="H84" s="191">
        <v>0</v>
      </c>
      <c r="I84" s="191">
        <v>9</v>
      </c>
      <c r="J84" s="191">
        <v>0</v>
      </c>
      <c r="K84" s="191">
        <v>0</v>
      </c>
      <c r="L84" s="191">
        <v>0</v>
      </c>
      <c r="M84" s="191">
        <v>4</v>
      </c>
      <c r="N84" s="191">
        <v>0</v>
      </c>
      <c r="O84" s="191">
        <v>0</v>
      </c>
      <c r="P84" s="191">
        <v>0</v>
      </c>
      <c r="Q84" s="191">
        <v>0</v>
      </c>
      <c r="R84" s="191">
        <v>0</v>
      </c>
      <c r="S84" s="191">
        <v>0</v>
      </c>
      <c r="T84" s="191">
        <v>0</v>
      </c>
      <c r="U84" s="191">
        <v>0</v>
      </c>
      <c r="V84" s="191">
        <v>0</v>
      </c>
      <c r="W84" s="191">
        <v>0</v>
      </c>
      <c r="X84" s="191">
        <v>0</v>
      </c>
      <c r="Y84" s="191">
        <v>14</v>
      </c>
      <c r="Z84" s="191">
        <v>0</v>
      </c>
      <c r="AA84" s="191">
        <v>0</v>
      </c>
      <c r="AB84" s="191">
        <v>0</v>
      </c>
      <c r="AC84" s="191">
        <v>0</v>
      </c>
      <c r="AD84" s="191">
        <v>4</v>
      </c>
      <c r="AE84" s="191">
        <v>0</v>
      </c>
      <c r="AF84" s="191">
        <v>0</v>
      </c>
      <c r="AG84" s="191">
        <v>0</v>
      </c>
      <c r="AH84" s="191">
        <v>0</v>
      </c>
      <c r="AI84" s="191">
        <v>0</v>
      </c>
      <c r="AJ84" s="191">
        <v>3</v>
      </c>
      <c r="AK84" s="191">
        <v>4</v>
      </c>
      <c r="AL84" s="191">
        <v>37</v>
      </c>
      <c r="AM84" s="191">
        <v>0</v>
      </c>
      <c r="AN84" s="191">
        <v>0</v>
      </c>
      <c r="AO84" s="191">
        <v>8</v>
      </c>
      <c r="AP84" s="191">
        <v>0</v>
      </c>
      <c r="AQ84" s="191">
        <v>4</v>
      </c>
      <c r="AR84" s="191">
        <v>0</v>
      </c>
      <c r="AS84" s="192">
        <f t="shared" si="1"/>
        <v>144</v>
      </c>
      <c r="AT84" s="191">
        <v>0</v>
      </c>
      <c r="AU84" s="191">
        <v>0</v>
      </c>
      <c r="AV84" s="191">
        <v>0</v>
      </c>
      <c r="AW84" s="191">
        <v>0</v>
      </c>
      <c r="AX84" s="191">
        <v>0</v>
      </c>
      <c r="AY84" s="191">
        <v>11</v>
      </c>
      <c r="AZ84" s="191">
        <v>5</v>
      </c>
      <c r="BA84" s="191">
        <v>0</v>
      </c>
      <c r="BB84" s="191">
        <v>4</v>
      </c>
      <c r="BC84" s="191">
        <v>0</v>
      </c>
      <c r="BD84" s="191">
        <v>0</v>
      </c>
      <c r="BE84" s="191">
        <v>0</v>
      </c>
      <c r="BF84" s="191">
        <v>0</v>
      </c>
      <c r="BG84" s="191">
        <v>0</v>
      </c>
      <c r="BH84" s="191">
        <v>0</v>
      </c>
      <c r="BI84" s="191">
        <v>0</v>
      </c>
      <c r="BJ84" s="191">
        <v>13</v>
      </c>
      <c r="BK84" s="191">
        <v>0</v>
      </c>
      <c r="BL84" s="191">
        <v>0</v>
      </c>
      <c r="BM84" s="191">
        <v>0</v>
      </c>
      <c r="BN84" s="191">
        <v>16</v>
      </c>
      <c r="BO84" s="191">
        <v>177</v>
      </c>
    </row>
    <row r="85" spans="1:67" x14ac:dyDescent="0.25">
      <c r="A85" s="190" t="s">
        <v>1582</v>
      </c>
      <c r="B85" s="191">
        <v>0</v>
      </c>
      <c r="C85" s="191">
        <v>0</v>
      </c>
      <c r="D85" s="191">
        <v>0</v>
      </c>
      <c r="E85" s="191">
        <v>0</v>
      </c>
      <c r="F85" s="191">
        <v>0</v>
      </c>
      <c r="G85" s="191">
        <v>0</v>
      </c>
      <c r="H85" s="191">
        <v>0</v>
      </c>
      <c r="I85" s="191">
        <v>0</v>
      </c>
      <c r="J85" s="191">
        <v>0</v>
      </c>
      <c r="K85" s="191">
        <v>0</v>
      </c>
      <c r="L85" s="191">
        <v>0</v>
      </c>
      <c r="M85" s="191">
        <v>0</v>
      </c>
      <c r="N85" s="191">
        <v>0</v>
      </c>
      <c r="O85" s="191">
        <v>0</v>
      </c>
      <c r="P85" s="191">
        <v>0</v>
      </c>
      <c r="Q85" s="191">
        <v>0</v>
      </c>
      <c r="R85" s="191">
        <v>0</v>
      </c>
      <c r="S85" s="191">
        <v>0</v>
      </c>
      <c r="T85" s="191">
        <v>0</v>
      </c>
      <c r="U85" s="191">
        <v>0</v>
      </c>
      <c r="V85" s="191">
        <v>0</v>
      </c>
      <c r="W85" s="191">
        <v>0</v>
      </c>
      <c r="X85" s="191">
        <v>0</v>
      </c>
      <c r="Y85" s="191">
        <v>3</v>
      </c>
      <c r="Z85" s="191">
        <v>0</v>
      </c>
      <c r="AA85" s="191">
        <v>0</v>
      </c>
      <c r="AB85" s="191">
        <v>0</v>
      </c>
      <c r="AC85" s="191">
        <v>0</v>
      </c>
      <c r="AD85" s="191">
        <v>0</v>
      </c>
      <c r="AE85" s="191">
        <v>0</v>
      </c>
      <c r="AF85" s="191">
        <v>0</v>
      </c>
      <c r="AG85" s="191">
        <v>0</v>
      </c>
      <c r="AH85" s="191">
        <v>0</v>
      </c>
      <c r="AI85" s="191">
        <v>4</v>
      </c>
      <c r="AJ85" s="191">
        <v>0</v>
      </c>
      <c r="AK85" s="191">
        <v>0</v>
      </c>
      <c r="AL85" s="191">
        <v>0</v>
      </c>
      <c r="AM85" s="191">
        <v>0</v>
      </c>
      <c r="AN85" s="191">
        <v>0</v>
      </c>
      <c r="AO85" s="191">
        <v>0</v>
      </c>
      <c r="AP85" s="191">
        <v>0</v>
      </c>
      <c r="AQ85" s="191">
        <v>0</v>
      </c>
      <c r="AR85" s="191">
        <v>0</v>
      </c>
      <c r="AS85" s="192">
        <f t="shared" si="1"/>
        <v>7</v>
      </c>
      <c r="AT85" s="191">
        <v>0</v>
      </c>
      <c r="AU85" s="191">
        <v>0</v>
      </c>
      <c r="AV85" s="191">
        <v>0</v>
      </c>
      <c r="AW85" s="191">
        <v>0</v>
      </c>
      <c r="AX85" s="191">
        <v>0</v>
      </c>
      <c r="AY85" s="191">
        <v>0</v>
      </c>
      <c r="AZ85" s="191">
        <v>0</v>
      </c>
      <c r="BA85" s="191">
        <v>0</v>
      </c>
      <c r="BB85" s="191">
        <v>0</v>
      </c>
      <c r="BC85" s="191">
        <v>0</v>
      </c>
      <c r="BD85" s="191">
        <v>0</v>
      </c>
      <c r="BE85" s="191">
        <v>0</v>
      </c>
      <c r="BF85" s="191">
        <v>0</v>
      </c>
      <c r="BG85" s="191">
        <v>0</v>
      </c>
      <c r="BH85" s="191">
        <v>0</v>
      </c>
      <c r="BI85" s="191">
        <v>0</v>
      </c>
      <c r="BJ85" s="191">
        <v>5</v>
      </c>
      <c r="BK85" s="191">
        <v>0</v>
      </c>
      <c r="BL85" s="191">
        <v>0</v>
      </c>
      <c r="BM85" s="191">
        <v>0</v>
      </c>
      <c r="BN85" s="191">
        <v>0</v>
      </c>
      <c r="BO85" s="191">
        <v>12</v>
      </c>
    </row>
    <row r="86" spans="1:67" x14ac:dyDescent="0.25">
      <c r="A86" s="190" t="s">
        <v>1583</v>
      </c>
      <c r="B86" s="191">
        <v>0</v>
      </c>
      <c r="C86" s="191">
        <v>23</v>
      </c>
      <c r="D86" s="191">
        <v>0</v>
      </c>
      <c r="E86" s="191">
        <v>0</v>
      </c>
      <c r="F86" s="191">
        <v>0</v>
      </c>
      <c r="G86" s="191">
        <v>0</v>
      </c>
      <c r="H86" s="191">
        <v>0</v>
      </c>
      <c r="I86" s="191">
        <v>0</v>
      </c>
      <c r="J86" s="191">
        <v>0</v>
      </c>
      <c r="K86" s="191">
        <v>0</v>
      </c>
      <c r="L86" s="191">
        <v>0</v>
      </c>
      <c r="M86" s="191">
        <v>4</v>
      </c>
      <c r="N86" s="191">
        <v>5</v>
      </c>
      <c r="O86" s="191">
        <v>33</v>
      </c>
      <c r="P86" s="191">
        <v>0</v>
      </c>
      <c r="Q86" s="191">
        <v>0</v>
      </c>
      <c r="R86" s="191">
        <v>0</v>
      </c>
      <c r="S86" s="191">
        <v>0</v>
      </c>
      <c r="T86" s="191">
        <v>126</v>
      </c>
      <c r="U86" s="191">
        <v>0</v>
      </c>
      <c r="V86" s="191">
        <v>0</v>
      </c>
      <c r="W86" s="191">
        <v>0</v>
      </c>
      <c r="X86" s="191">
        <v>24</v>
      </c>
      <c r="Y86" s="191">
        <v>38</v>
      </c>
      <c r="Z86" s="191">
        <v>24</v>
      </c>
      <c r="AA86" s="191">
        <v>0</v>
      </c>
      <c r="AB86" s="191">
        <v>31</v>
      </c>
      <c r="AC86" s="191">
        <v>5</v>
      </c>
      <c r="AD86" s="191">
        <v>77</v>
      </c>
      <c r="AE86" s="191">
        <v>0</v>
      </c>
      <c r="AF86" s="191">
        <v>0</v>
      </c>
      <c r="AG86" s="191">
        <v>15</v>
      </c>
      <c r="AH86" s="191">
        <v>10</v>
      </c>
      <c r="AI86" s="191">
        <v>7</v>
      </c>
      <c r="AJ86" s="191">
        <v>0</v>
      </c>
      <c r="AK86" s="191">
        <v>0</v>
      </c>
      <c r="AL86" s="191">
        <v>3</v>
      </c>
      <c r="AM86" s="191">
        <v>0</v>
      </c>
      <c r="AN86" s="191">
        <v>0</v>
      </c>
      <c r="AO86" s="191">
        <v>0</v>
      </c>
      <c r="AP86" s="191">
        <v>4</v>
      </c>
      <c r="AQ86" s="191">
        <v>0</v>
      </c>
      <c r="AR86" s="191">
        <v>0</v>
      </c>
      <c r="AS86" s="192">
        <f t="shared" si="1"/>
        <v>439</v>
      </c>
      <c r="AT86" s="191">
        <v>0</v>
      </c>
      <c r="AU86" s="191">
        <v>0</v>
      </c>
      <c r="AV86" s="191">
        <v>0</v>
      </c>
      <c r="AW86" s="191">
        <v>0</v>
      </c>
      <c r="AX86" s="191">
        <v>0</v>
      </c>
      <c r="AY86" s="191">
        <v>0</v>
      </c>
      <c r="AZ86" s="191">
        <v>0</v>
      </c>
      <c r="BA86" s="191">
        <v>0</v>
      </c>
      <c r="BB86" s="191">
        <v>0</v>
      </c>
      <c r="BC86" s="191">
        <v>0</v>
      </c>
      <c r="BD86" s="191">
        <v>0</v>
      </c>
      <c r="BE86" s="191">
        <v>0</v>
      </c>
      <c r="BF86" s="191">
        <v>0</v>
      </c>
      <c r="BG86" s="191">
        <v>0</v>
      </c>
      <c r="BH86" s="191">
        <v>0</v>
      </c>
      <c r="BI86" s="191">
        <v>0</v>
      </c>
      <c r="BJ86" s="191">
        <v>0</v>
      </c>
      <c r="BK86" s="191">
        <v>0</v>
      </c>
      <c r="BL86" s="191">
        <v>0</v>
      </c>
      <c r="BM86" s="191">
        <v>0</v>
      </c>
      <c r="BN86" s="191">
        <v>10</v>
      </c>
      <c r="BO86" s="191">
        <v>442</v>
      </c>
    </row>
    <row r="87" spans="1:67" x14ac:dyDescent="0.25">
      <c r="A87" s="190" t="s">
        <v>1584</v>
      </c>
      <c r="B87" s="191">
        <v>4</v>
      </c>
      <c r="C87" s="191">
        <v>0</v>
      </c>
      <c r="D87" s="191">
        <v>0</v>
      </c>
      <c r="E87" s="191">
        <v>0</v>
      </c>
      <c r="F87" s="191">
        <v>0</v>
      </c>
      <c r="G87" s="191">
        <v>0</v>
      </c>
      <c r="H87" s="191">
        <v>0</v>
      </c>
      <c r="I87" s="191">
        <v>0</v>
      </c>
      <c r="J87" s="191">
        <v>0</v>
      </c>
      <c r="K87" s="191">
        <v>0</v>
      </c>
      <c r="L87" s="191">
        <v>0</v>
      </c>
      <c r="M87" s="191">
        <v>0</v>
      </c>
      <c r="N87" s="191">
        <v>0</v>
      </c>
      <c r="O87" s="191">
        <v>18</v>
      </c>
      <c r="P87" s="191">
        <v>0</v>
      </c>
      <c r="Q87" s="191">
        <v>0</v>
      </c>
      <c r="R87" s="191">
        <v>0</v>
      </c>
      <c r="S87" s="191">
        <v>0</v>
      </c>
      <c r="T87" s="191">
        <v>0</v>
      </c>
      <c r="U87" s="191">
        <v>0</v>
      </c>
      <c r="V87" s="191">
        <v>0</v>
      </c>
      <c r="W87" s="191">
        <v>0</v>
      </c>
      <c r="X87" s="191">
        <v>0</v>
      </c>
      <c r="Y87" s="191">
        <v>3</v>
      </c>
      <c r="Z87" s="191">
        <v>0</v>
      </c>
      <c r="AA87" s="191">
        <v>0</v>
      </c>
      <c r="AB87" s="191">
        <v>0</v>
      </c>
      <c r="AC87" s="191">
        <v>0</v>
      </c>
      <c r="AD87" s="191">
        <v>0</v>
      </c>
      <c r="AE87" s="191">
        <v>0</v>
      </c>
      <c r="AF87" s="191">
        <v>0</v>
      </c>
      <c r="AG87" s="191">
        <v>0</v>
      </c>
      <c r="AH87" s="191">
        <v>0</v>
      </c>
      <c r="AI87" s="191">
        <v>0</v>
      </c>
      <c r="AJ87" s="191">
        <v>0</v>
      </c>
      <c r="AK87" s="191">
        <v>0</v>
      </c>
      <c r="AL87" s="191">
        <v>0</v>
      </c>
      <c r="AM87" s="191">
        <v>0</v>
      </c>
      <c r="AN87" s="191">
        <v>0</v>
      </c>
      <c r="AO87" s="191">
        <v>0</v>
      </c>
      <c r="AP87" s="191">
        <v>0</v>
      </c>
      <c r="AQ87" s="191">
        <v>0</v>
      </c>
      <c r="AR87" s="191">
        <v>0</v>
      </c>
      <c r="AS87" s="192">
        <f t="shared" si="1"/>
        <v>28</v>
      </c>
      <c r="AT87" s="191">
        <v>0</v>
      </c>
      <c r="AU87" s="191">
        <v>0</v>
      </c>
      <c r="AV87" s="191">
        <v>0</v>
      </c>
      <c r="AW87" s="191">
        <v>0</v>
      </c>
      <c r="AX87" s="191">
        <v>0</v>
      </c>
      <c r="AY87" s="191">
        <v>0</v>
      </c>
      <c r="AZ87" s="191">
        <v>0</v>
      </c>
      <c r="BA87" s="191">
        <v>0</v>
      </c>
      <c r="BB87" s="191">
        <v>0</v>
      </c>
      <c r="BC87" s="191">
        <v>0</v>
      </c>
      <c r="BD87" s="191">
        <v>0</v>
      </c>
      <c r="BE87" s="191">
        <v>0</v>
      </c>
      <c r="BF87" s="191">
        <v>0</v>
      </c>
      <c r="BG87" s="191">
        <v>0</v>
      </c>
      <c r="BH87" s="191">
        <v>0</v>
      </c>
      <c r="BI87" s="191">
        <v>0</v>
      </c>
      <c r="BJ87" s="191">
        <v>6</v>
      </c>
      <c r="BK87" s="191">
        <v>0</v>
      </c>
      <c r="BL87" s="191">
        <v>0</v>
      </c>
      <c r="BM87" s="191">
        <v>0</v>
      </c>
      <c r="BN87" s="191">
        <v>3</v>
      </c>
      <c r="BO87" s="191">
        <v>34</v>
      </c>
    </row>
    <row r="88" spans="1:67" x14ac:dyDescent="0.25">
      <c r="A88" s="190" t="s">
        <v>1585</v>
      </c>
      <c r="B88" s="191">
        <v>3</v>
      </c>
      <c r="C88" s="191">
        <v>64</v>
      </c>
      <c r="D88" s="191">
        <v>0</v>
      </c>
      <c r="E88" s="191">
        <v>0</v>
      </c>
      <c r="F88" s="191">
        <v>5</v>
      </c>
      <c r="G88" s="191">
        <v>0</v>
      </c>
      <c r="H88" s="191">
        <v>0</v>
      </c>
      <c r="I88" s="191">
        <v>0</v>
      </c>
      <c r="J88" s="191">
        <v>0</v>
      </c>
      <c r="K88" s="191">
        <v>0</v>
      </c>
      <c r="L88" s="191">
        <v>9</v>
      </c>
      <c r="M88" s="191">
        <v>32</v>
      </c>
      <c r="N88" s="191">
        <v>14</v>
      </c>
      <c r="O88" s="191">
        <v>0</v>
      </c>
      <c r="P88" s="191">
        <v>0</v>
      </c>
      <c r="Q88" s="191">
        <v>18</v>
      </c>
      <c r="R88" s="191">
        <v>0</v>
      </c>
      <c r="S88" s="191">
        <v>10</v>
      </c>
      <c r="T88" s="191">
        <v>7</v>
      </c>
      <c r="U88" s="191">
        <v>0</v>
      </c>
      <c r="V88" s="191">
        <v>254</v>
      </c>
      <c r="W88" s="191">
        <v>0</v>
      </c>
      <c r="X88" s="191">
        <v>0</v>
      </c>
      <c r="Y88" s="191">
        <v>197</v>
      </c>
      <c r="Z88" s="191">
        <v>0</v>
      </c>
      <c r="AA88" s="191">
        <v>0</v>
      </c>
      <c r="AB88" s="191">
        <v>0</v>
      </c>
      <c r="AC88" s="191">
        <v>0</v>
      </c>
      <c r="AD88" s="191">
        <v>5</v>
      </c>
      <c r="AE88" s="191">
        <v>0</v>
      </c>
      <c r="AF88" s="191">
        <v>34</v>
      </c>
      <c r="AG88" s="191">
        <v>0</v>
      </c>
      <c r="AH88" s="191">
        <v>9</v>
      </c>
      <c r="AI88" s="191">
        <v>67</v>
      </c>
      <c r="AJ88" s="191">
        <v>4</v>
      </c>
      <c r="AK88" s="191">
        <v>4</v>
      </c>
      <c r="AL88" s="191">
        <v>11</v>
      </c>
      <c r="AM88" s="191">
        <v>0</v>
      </c>
      <c r="AN88" s="191">
        <v>0</v>
      </c>
      <c r="AO88" s="191">
        <v>3</v>
      </c>
      <c r="AP88" s="191">
        <v>6</v>
      </c>
      <c r="AQ88" s="191">
        <v>5</v>
      </c>
      <c r="AR88" s="191">
        <v>0</v>
      </c>
      <c r="AS88" s="192">
        <f t="shared" si="1"/>
        <v>776</v>
      </c>
      <c r="AT88" s="191">
        <v>0</v>
      </c>
      <c r="AU88" s="191">
        <v>0</v>
      </c>
      <c r="AV88" s="191">
        <v>0</v>
      </c>
      <c r="AW88" s="191">
        <v>0</v>
      </c>
      <c r="AX88" s="191">
        <v>0</v>
      </c>
      <c r="AY88" s="191">
        <v>12</v>
      </c>
      <c r="AZ88" s="191">
        <v>0</v>
      </c>
      <c r="BA88" s="191">
        <v>0</v>
      </c>
      <c r="BB88" s="191">
        <v>0</v>
      </c>
      <c r="BC88" s="191">
        <v>0</v>
      </c>
      <c r="BD88" s="191">
        <v>0</v>
      </c>
      <c r="BE88" s="191">
        <v>0</v>
      </c>
      <c r="BF88" s="191">
        <v>0</v>
      </c>
      <c r="BG88" s="191">
        <v>0</v>
      </c>
      <c r="BH88" s="191">
        <v>0</v>
      </c>
      <c r="BI88" s="191">
        <v>0</v>
      </c>
      <c r="BJ88" s="191">
        <v>30</v>
      </c>
      <c r="BK88" s="191">
        <v>0</v>
      </c>
      <c r="BL88" s="191">
        <v>0</v>
      </c>
      <c r="BM88" s="191">
        <v>0</v>
      </c>
      <c r="BN88" s="191">
        <v>15</v>
      </c>
      <c r="BO88" s="191">
        <v>822</v>
      </c>
    </row>
    <row r="89" spans="1:67" x14ac:dyDescent="0.25">
      <c r="A89" s="190" t="s">
        <v>1586</v>
      </c>
      <c r="B89" s="191">
        <v>0</v>
      </c>
      <c r="C89" s="191">
        <v>6</v>
      </c>
      <c r="D89" s="191">
        <v>0</v>
      </c>
      <c r="E89" s="191">
        <v>0</v>
      </c>
      <c r="F89" s="191">
        <v>0</v>
      </c>
      <c r="G89" s="191">
        <v>0</v>
      </c>
      <c r="H89" s="191">
        <v>0</v>
      </c>
      <c r="I89" s="191">
        <v>0</v>
      </c>
      <c r="J89" s="191">
        <v>0</v>
      </c>
      <c r="K89" s="191">
        <v>0</v>
      </c>
      <c r="L89" s="191">
        <v>0</v>
      </c>
      <c r="M89" s="191">
        <v>0</v>
      </c>
      <c r="N89" s="191">
        <v>0</v>
      </c>
      <c r="O89" s="191">
        <v>5</v>
      </c>
      <c r="P89" s="191">
        <v>0</v>
      </c>
      <c r="Q89" s="191">
        <v>0</v>
      </c>
      <c r="R89" s="191">
        <v>0</v>
      </c>
      <c r="S89" s="191">
        <v>0</v>
      </c>
      <c r="T89" s="191">
        <v>0</v>
      </c>
      <c r="U89" s="191">
        <v>0</v>
      </c>
      <c r="V89" s="191">
        <v>0</v>
      </c>
      <c r="W89" s="191">
        <v>5</v>
      </c>
      <c r="X89" s="191">
        <v>11</v>
      </c>
      <c r="Y89" s="191">
        <v>110</v>
      </c>
      <c r="Z89" s="191">
        <v>0</v>
      </c>
      <c r="AA89" s="191">
        <v>33</v>
      </c>
      <c r="AB89" s="191">
        <v>0</v>
      </c>
      <c r="AC89" s="191">
        <v>0</v>
      </c>
      <c r="AD89" s="191">
        <v>0</v>
      </c>
      <c r="AE89" s="191">
        <v>0</v>
      </c>
      <c r="AF89" s="191">
        <v>0</v>
      </c>
      <c r="AG89" s="191">
        <v>0</v>
      </c>
      <c r="AH89" s="191">
        <v>0</v>
      </c>
      <c r="AI89" s="191">
        <v>0</v>
      </c>
      <c r="AJ89" s="191">
        <v>0</v>
      </c>
      <c r="AK89" s="191">
        <v>0</v>
      </c>
      <c r="AL89" s="191">
        <v>6</v>
      </c>
      <c r="AM89" s="191">
        <v>0</v>
      </c>
      <c r="AN89" s="191">
        <v>0</v>
      </c>
      <c r="AO89" s="191">
        <v>8</v>
      </c>
      <c r="AP89" s="191">
        <v>0</v>
      </c>
      <c r="AQ89" s="191">
        <v>0</v>
      </c>
      <c r="AR89" s="191">
        <v>0</v>
      </c>
      <c r="AS89" s="192">
        <f t="shared" si="1"/>
        <v>184</v>
      </c>
      <c r="AT89" s="191">
        <v>0</v>
      </c>
      <c r="AU89" s="191">
        <v>0</v>
      </c>
      <c r="AV89" s="191">
        <v>0</v>
      </c>
      <c r="AW89" s="191">
        <v>0</v>
      </c>
      <c r="AX89" s="191">
        <v>0</v>
      </c>
      <c r="AY89" s="191">
        <v>0</v>
      </c>
      <c r="AZ89" s="191">
        <v>0</v>
      </c>
      <c r="BA89" s="191">
        <v>0</v>
      </c>
      <c r="BB89" s="191">
        <v>0</v>
      </c>
      <c r="BC89" s="191">
        <v>0</v>
      </c>
      <c r="BD89" s="191">
        <v>0</v>
      </c>
      <c r="BE89" s="191">
        <v>0</v>
      </c>
      <c r="BF89" s="191">
        <v>0</v>
      </c>
      <c r="BG89" s="191">
        <v>0</v>
      </c>
      <c r="BH89" s="191">
        <v>0</v>
      </c>
      <c r="BI89" s="191">
        <v>0</v>
      </c>
      <c r="BJ89" s="191">
        <v>0</v>
      </c>
      <c r="BK89" s="191">
        <v>0</v>
      </c>
      <c r="BL89" s="191">
        <v>0</v>
      </c>
      <c r="BM89" s="191">
        <v>0</v>
      </c>
      <c r="BN89" s="191">
        <v>0</v>
      </c>
      <c r="BO89" s="191">
        <v>189</v>
      </c>
    </row>
    <row r="90" spans="1:67" x14ac:dyDescent="0.25">
      <c r="A90" s="190" t="s">
        <v>1587</v>
      </c>
      <c r="B90" s="191">
        <v>5</v>
      </c>
      <c r="C90" s="191">
        <v>53</v>
      </c>
      <c r="D90" s="191">
        <v>0</v>
      </c>
      <c r="E90" s="191">
        <v>0</v>
      </c>
      <c r="F90" s="191">
        <v>7</v>
      </c>
      <c r="G90" s="191">
        <v>0</v>
      </c>
      <c r="H90" s="191">
        <v>0</v>
      </c>
      <c r="I90" s="191">
        <v>23</v>
      </c>
      <c r="J90" s="191">
        <v>10</v>
      </c>
      <c r="K90" s="191">
        <v>47</v>
      </c>
      <c r="L90" s="191">
        <v>4</v>
      </c>
      <c r="M90" s="191">
        <v>246</v>
      </c>
      <c r="N90" s="191">
        <v>4</v>
      </c>
      <c r="O90" s="191">
        <v>0</v>
      </c>
      <c r="P90" s="191">
        <v>0</v>
      </c>
      <c r="Q90" s="191">
        <v>5</v>
      </c>
      <c r="R90" s="191">
        <v>0</v>
      </c>
      <c r="S90" s="191">
        <v>0</v>
      </c>
      <c r="T90" s="191">
        <v>0</v>
      </c>
      <c r="U90" s="191">
        <v>0</v>
      </c>
      <c r="V90" s="191">
        <v>0</v>
      </c>
      <c r="W90" s="191">
        <v>0</v>
      </c>
      <c r="X90" s="191">
        <v>0</v>
      </c>
      <c r="Y90" s="191">
        <v>14</v>
      </c>
      <c r="Z90" s="191">
        <v>0</v>
      </c>
      <c r="AA90" s="191">
        <v>0</v>
      </c>
      <c r="AB90" s="191">
        <v>0</v>
      </c>
      <c r="AC90" s="191">
        <v>0</v>
      </c>
      <c r="AD90" s="191">
        <v>0</v>
      </c>
      <c r="AE90" s="191">
        <v>0</v>
      </c>
      <c r="AF90" s="191">
        <v>0</v>
      </c>
      <c r="AG90" s="191">
        <v>0</v>
      </c>
      <c r="AH90" s="191">
        <v>6</v>
      </c>
      <c r="AI90" s="191">
        <v>50</v>
      </c>
      <c r="AJ90" s="191">
        <v>20</v>
      </c>
      <c r="AK90" s="191">
        <v>26</v>
      </c>
      <c r="AL90" s="191">
        <v>33</v>
      </c>
      <c r="AM90" s="191">
        <v>0</v>
      </c>
      <c r="AN90" s="191">
        <v>0</v>
      </c>
      <c r="AO90" s="191">
        <v>15</v>
      </c>
      <c r="AP90" s="191">
        <v>7</v>
      </c>
      <c r="AQ90" s="191">
        <v>0</v>
      </c>
      <c r="AR90" s="191">
        <v>0</v>
      </c>
      <c r="AS90" s="192">
        <f t="shared" si="1"/>
        <v>591</v>
      </c>
      <c r="AT90" s="191">
        <v>0</v>
      </c>
      <c r="AU90" s="191">
        <v>0</v>
      </c>
      <c r="AV90" s="191">
        <v>0</v>
      </c>
      <c r="AW90" s="191">
        <v>0</v>
      </c>
      <c r="AX90" s="191">
        <v>0</v>
      </c>
      <c r="AY90" s="191">
        <v>0</v>
      </c>
      <c r="AZ90" s="191">
        <v>0</v>
      </c>
      <c r="BA90" s="191">
        <v>0</v>
      </c>
      <c r="BB90" s="191">
        <v>0</v>
      </c>
      <c r="BC90" s="191">
        <v>0</v>
      </c>
      <c r="BD90" s="191">
        <v>0</v>
      </c>
      <c r="BE90" s="191">
        <v>0</v>
      </c>
      <c r="BF90" s="191">
        <v>0</v>
      </c>
      <c r="BG90" s="191">
        <v>0</v>
      </c>
      <c r="BH90" s="191">
        <v>0</v>
      </c>
      <c r="BI90" s="191">
        <v>0</v>
      </c>
      <c r="BJ90" s="191">
        <v>0</v>
      </c>
      <c r="BK90" s="191">
        <v>0</v>
      </c>
      <c r="BL90" s="191">
        <v>0</v>
      </c>
      <c r="BM90" s="191">
        <v>0</v>
      </c>
      <c r="BN90" s="191">
        <v>16</v>
      </c>
      <c r="BO90" s="191">
        <v>591</v>
      </c>
    </row>
    <row r="91" spans="1:67" x14ac:dyDescent="0.25">
      <c r="A91" s="190" t="s">
        <v>1588</v>
      </c>
      <c r="B91" s="191">
        <v>3</v>
      </c>
      <c r="C91" s="191">
        <v>29</v>
      </c>
      <c r="D91" s="191">
        <v>0</v>
      </c>
      <c r="E91" s="191">
        <v>0</v>
      </c>
      <c r="F91" s="191">
        <v>0</v>
      </c>
      <c r="G91" s="191">
        <v>0</v>
      </c>
      <c r="H91" s="191">
        <v>0</v>
      </c>
      <c r="I91" s="191">
        <v>0</v>
      </c>
      <c r="J91" s="191">
        <v>0</v>
      </c>
      <c r="K91" s="191">
        <v>0</v>
      </c>
      <c r="L91" s="191">
        <v>0</v>
      </c>
      <c r="M91" s="191">
        <v>3</v>
      </c>
      <c r="N91" s="191">
        <v>0</v>
      </c>
      <c r="O91" s="191">
        <v>0</v>
      </c>
      <c r="P91" s="191">
        <v>0</v>
      </c>
      <c r="Q91" s="191">
        <v>0</v>
      </c>
      <c r="R91" s="191">
        <v>0</v>
      </c>
      <c r="S91" s="191">
        <v>0</v>
      </c>
      <c r="T91" s="191">
        <v>0</v>
      </c>
      <c r="U91" s="191">
        <v>0</v>
      </c>
      <c r="V91" s="191">
        <v>0</v>
      </c>
      <c r="W91" s="191">
        <v>20</v>
      </c>
      <c r="X91" s="191">
        <v>23</v>
      </c>
      <c r="Y91" s="191">
        <v>223</v>
      </c>
      <c r="Z91" s="191">
        <v>16</v>
      </c>
      <c r="AA91" s="191">
        <v>55</v>
      </c>
      <c r="AB91" s="191">
        <v>146</v>
      </c>
      <c r="AC91" s="191">
        <v>0</v>
      </c>
      <c r="AD91" s="191">
        <v>113</v>
      </c>
      <c r="AE91" s="191">
        <v>0</v>
      </c>
      <c r="AF91" s="191">
        <v>0</v>
      </c>
      <c r="AG91" s="191">
        <v>0</v>
      </c>
      <c r="AH91" s="191">
        <v>7</v>
      </c>
      <c r="AI91" s="191">
        <v>0</v>
      </c>
      <c r="AJ91" s="191">
        <v>0</v>
      </c>
      <c r="AK91" s="191">
        <v>0</v>
      </c>
      <c r="AL91" s="191">
        <v>8</v>
      </c>
      <c r="AM91" s="191">
        <v>0</v>
      </c>
      <c r="AN91" s="191">
        <v>0</v>
      </c>
      <c r="AO91" s="191">
        <v>17</v>
      </c>
      <c r="AP91" s="191">
        <v>0</v>
      </c>
      <c r="AQ91" s="191">
        <v>3</v>
      </c>
      <c r="AR91" s="191">
        <v>0</v>
      </c>
      <c r="AS91" s="192">
        <f t="shared" si="1"/>
        <v>692</v>
      </c>
      <c r="AT91" s="191">
        <v>0</v>
      </c>
      <c r="AU91" s="191">
        <v>0</v>
      </c>
      <c r="AV91" s="191">
        <v>0</v>
      </c>
      <c r="AW91" s="191">
        <v>0</v>
      </c>
      <c r="AX91" s="191">
        <v>0</v>
      </c>
      <c r="AY91" s="191">
        <v>0</v>
      </c>
      <c r="AZ91" s="191">
        <v>0</v>
      </c>
      <c r="BA91" s="191">
        <v>0</v>
      </c>
      <c r="BB91" s="191">
        <v>0</v>
      </c>
      <c r="BC91" s="191">
        <v>0</v>
      </c>
      <c r="BD91" s="191">
        <v>0</v>
      </c>
      <c r="BE91" s="191">
        <v>0</v>
      </c>
      <c r="BF91" s="191">
        <v>0</v>
      </c>
      <c r="BG91" s="191">
        <v>0</v>
      </c>
      <c r="BH91" s="191">
        <v>0</v>
      </c>
      <c r="BI91" s="191">
        <v>0</v>
      </c>
      <c r="BJ91" s="191">
        <v>0</v>
      </c>
      <c r="BK91" s="191">
        <v>0</v>
      </c>
      <c r="BL91" s="191">
        <v>0</v>
      </c>
      <c r="BM91" s="191">
        <v>3</v>
      </c>
      <c r="BN91" s="191">
        <v>23</v>
      </c>
      <c r="BO91" s="191">
        <v>692</v>
      </c>
    </row>
    <row r="92" spans="1:67" x14ac:dyDescent="0.25">
      <c r="A92" s="190" t="s">
        <v>1589</v>
      </c>
      <c r="B92" s="191">
        <v>0</v>
      </c>
      <c r="C92" s="191">
        <v>8</v>
      </c>
      <c r="D92" s="191">
        <v>0</v>
      </c>
      <c r="E92" s="191">
        <v>0</v>
      </c>
      <c r="F92" s="191">
        <v>0</v>
      </c>
      <c r="G92" s="191">
        <v>0</v>
      </c>
      <c r="H92" s="191">
        <v>0</v>
      </c>
      <c r="I92" s="191">
        <v>0</v>
      </c>
      <c r="J92" s="191">
        <v>0</v>
      </c>
      <c r="K92" s="191">
        <v>0</v>
      </c>
      <c r="L92" s="191">
        <v>0</v>
      </c>
      <c r="M92" s="191">
        <v>0</v>
      </c>
      <c r="N92" s="191">
        <v>0</v>
      </c>
      <c r="O92" s="191">
        <v>0</v>
      </c>
      <c r="P92" s="191">
        <v>0</v>
      </c>
      <c r="Q92" s="191">
        <v>0</v>
      </c>
      <c r="R92" s="191">
        <v>0</v>
      </c>
      <c r="S92" s="191">
        <v>0</v>
      </c>
      <c r="T92" s="191">
        <v>0</v>
      </c>
      <c r="U92" s="191">
        <v>0</v>
      </c>
      <c r="V92" s="191">
        <v>0</v>
      </c>
      <c r="W92" s="191">
        <v>3</v>
      </c>
      <c r="X92" s="191">
        <v>25</v>
      </c>
      <c r="Y92" s="191">
        <v>21</v>
      </c>
      <c r="Z92" s="191">
        <v>0</v>
      </c>
      <c r="AA92" s="191">
        <v>6</v>
      </c>
      <c r="AB92" s="191">
        <v>163</v>
      </c>
      <c r="AC92" s="191">
        <v>0</v>
      </c>
      <c r="AD92" s="191">
        <v>83</v>
      </c>
      <c r="AE92" s="191">
        <v>0</v>
      </c>
      <c r="AF92" s="191">
        <v>0</v>
      </c>
      <c r="AG92" s="191">
        <v>0</v>
      </c>
      <c r="AH92" s="191">
        <v>0</v>
      </c>
      <c r="AI92" s="191">
        <v>0</v>
      </c>
      <c r="AJ92" s="191">
        <v>0</v>
      </c>
      <c r="AK92" s="191">
        <v>0</v>
      </c>
      <c r="AL92" s="191">
        <v>0</v>
      </c>
      <c r="AM92" s="191">
        <v>0</v>
      </c>
      <c r="AN92" s="191">
        <v>0</v>
      </c>
      <c r="AO92" s="191">
        <v>0</v>
      </c>
      <c r="AP92" s="191">
        <v>0</v>
      </c>
      <c r="AQ92" s="191">
        <v>4</v>
      </c>
      <c r="AR92" s="191">
        <v>0</v>
      </c>
      <c r="AS92" s="192">
        <f t="shared" si="1"/>
        <v>318</v>
      </c>
      <c r="AT92" s="191">
        <v>0</v>
      </c>
      <c r="AU92" s="191">
        <v>0</v>
      </c>
      <c r="AV92" s="191">
        <v>0</v>
      </c>
      <c r="AW92" s="191">
        <v>0</v>
      </c>
      <c r="AX92" s="191">
        <v>0</v>
      </c>
      <c r="AY92" s="191">
        <v>0</v>
      </c>
      <c r="AZ92" s="191">
        <v>0</v>
      </c>
      <c r="BA92" s="191">
        <v>0</v>
      </c>
      <c r="BB92" s="191">
        <v>0</v>
      </c>
      <c r="BC92" s="191">
        <v>0</v>
      </c>
      <c r="BD92" s="191">
        <v>0</v>
      </c>
      <c r="BE92" s="191">
        <v>0</v>
      </c>
      <c r="BF92" s="191">
        <v>0</v>
      </c>
      <c r="BG92" s="191">
        <v>0</v>
      </c>
      <c r="BH92" s="191">
        <v>0</v>
      </c>
      <c r="BI92" s="191">
        <v>0</v>
      </c>
      <c r="BJ92" s="191">
        <v>0</v>
      </c>
      <c r="BK92" s="191">
        <v>0</v>
      </c>
      <c r="BL92" s="191">
        <v>0</v>
      </c>
      <c r="BM92" s="191">
        <v>5</v>
      </c>
      <c r="BN92" s="191">
        <v>0</v>
      </c>
      <c r="BO92" s="191">
        <v>318</v>
      </c>
    </row>
    <row r="93" spans="1:67" x14ac:dyDescent="0.25">
      <c r="A93" s="190" t="s">
        <v>1591</v>
      </c>
      <c r="B93" s="191">
        <v>4</v>
      </c>
      <c r="C93" s="191">
        <v>20</v>
      </c>
      <c r="D93" s="191">
        <v>0</v>
      </c>
      <c r="E93" s="191">
        <v>0</v>
      </c>
      <c r="F93" s="191">
        <v>0</v>
      </c>
      <c r="G93" s="191">
        <v>24</v>
      </c>
      <c r="H93" s="191">
        <v>0</v>
      </c>
      <c r="I93" s="191">
        <v>0</v>
      </c>
      <c r="J93" s="191">
        <v>0</v>
      </c>
      <c r="K93" s="191">
        <v>0</v>
      </c>
      <c r="L93" s="191">
        <v>0</v>
      </c>
      <c r="M93" s="191">
        <v>12</v>
      </c>
      <c r="N93" s="191">
        <v>0</v>
      </c>
      <c r="O93" s="191">
        <v>0</v>
      </c>
      <c r="P93" s="191">
        <v>0</v>
      </c>
      <c r="Q93" s="191">
        <v>0</v>
      </c>
      <c r="R93" s="191">
        <v>0</v>
      </c>
      <c r="S93" s="191">
        <v>0</v>
      </c>
      <c r="T93" s="191">
        <v>0</v>
      </c>
      <c r="U93" s="191">
        <v>0</v>
      </c>
      <c r="V93" s="191">
        <v>0</v>
      </c>
      <c r="W93" s="191">
        <v>0</v>
      </c>
      <c r="X93" s="191">
        <v>9</v>
      </c>
      <c r="Y93" s="191">
        <v>70</v>
      </c>
      <c r="Z93" s="191">
        <v>0</v>
      </c>
      <c r="AA93" s="191">
        <v>0</v>
      </c>
      <c r="AB93" s="191">
        <v>0</v>
      </c>
      <c r="AC93" s="191">
        <v>0</v>
      </c>
      <c r="AD93" s="191">
        <v>3</v>
      </c>
      <c r="AE93" s="191">
        <v>0</v>
      </c>
      <c r="AF93" s="191">
        <v>0</v>
      </c>
      <c r="AG93" s="191">
        <v>0</v>
      </c>
      <c r="AH93" s="191">
        <v>10</v>
      </c>
      <c r="AI93" s="191">
        <v>4</v>
      </c>
      <c r="AJ93" s="191">
        <v>4</v>
      </c>
      <c r="AK93" s="191">
        <v>8</v>
      </c>
      <c r="AL93" s="191">
        <v>0</v>
      </c>
      <c r="AM93" s="191">
        <v>0</v>
      </c>
      <c r="AN93" s="191">
        <v>0</v>
      </c>
      <c r="AO93" s="191">
        <v>18</v>
      </c>
      <c r="AP93" s="191">
        <v>0</v>
      </c>
      <c r="AQ93" s="191">
        <v>3</v>
      </c>
      <c r="AR93" s="191">
        <v>0</v>
      </c>
      <c r="AS93" s="192">
        <f t="shared" si="1"/>
        <v>199</v>
      </c>
      <c r="AT93" s="191">
        <v>0</v>
      </c>
      <c r="AU93" s="191">
        <v>0</v>
      </c>
      <c r="AV93" s="191">
        <v>0</v>
      </c>
      <c r="AW93" s="191">
        <v>0</v>
      </c>
      <c r="AX93" s="191">
        <v>0</v>
      </c>
      <c r="AY93" s="191">
        <v>10</v>
      </c>
      <c r="AZ93" s="191">
        <v>0</v>
      </c>
      <c r="BA93" s="191">
        <v>0</v>
      </c>
      <c r="BB93" s="191">
        <v>0</v>
      </c>
      <c r="BC93" s="191">
        <v>0</v>
      </c>
      <c r="BD93" s="191">
        <v>0</v>
      </c>
      <c r="BE93" s="191">
        <v>0</v>
      </c>
      <c r="BF93" s="191">
        <v>0</v>
      </c>
      <c r="BG93" s="191">
        <v>0</v>
      </c>
      <c r="BH93" s="191">
        <v>0</v>
      </c>
      <c r="BI93" s="191">
        <v>0</v>
      </c>
      <c r="BJ93" s="191">
        <v>6</v>
      </c>
      <c r="BK93" s="191">
        <v>0</v>
      </c>
      <c r="BL93" s="191">
        <v>0</v>
      </c>
      <c r="BM93" s="191">
        <v>0</v>
      </c>
      <c r="BN93" s="191">
        <v>10</v>
      </c>
      <c r="BO93" s="191">
        <v>219</v>
      </c>
    </row>
    <row r="94" spans="1:67" x14ac:dyDescent="0.25">
      <c r="A94" s="190" t="s">
        <v>1593</v>
      </c>
      <c r="B94" s="191">
        <v>0</v>
      </c>
      <c r="C94" s="191">
        <v>0</v>
      </c>
      <c r="D94" s="191">
        <v>0</v>
      </c>
      <c r="E94" s="191">
        <v>0</v>
      </c>
      <c r="F94" s="191">
        <v>0</v>
      </c>
      <c r="G94" s="191">
        <v>0</v>
      </c>
      <c r="H94" s="191">
        <v>0</v>
      </c>
      <c r="I94" s="191">
        <v>0</v>
      </c>
      <c r="J94" s="191">
        <v>0</v>
      </c>
      <c r="K94" s="191">
        <v>0</v>
      </c>
      <c r="L94" s="191">
        <v>0</v>
      </c>
      <c r="M94" s="191">
        <v>0</v>
      </c>
      <c r="N94" s="191">
        <v>5</v>
      </c>
      <c r="O94" s="191">
        <v>4</v>
      </c>
      <c r="P94" s="191">
        <v>0</v>
      </c>
      <c r="Q94" s="191">
        <v>0</v>
      </c>
      <c r="R94" s="191">
        <v>0</v>
      </c>
      <c r="S94" s="191">
        <v>0</v>
      </c>
      <c r="T94" s="191">
        <v>0</v>
      </c>
      <c r="U94" s="191">
        <v>0</v>
      </c>
      <c r="V94" s="191">
        <v>0</v>
      </c>
      <c r="W94" s="191">
        <v>0</v>
      </c>
      <c r="X94" s="191">
        <v>3</v>
      </c>
      <c r="Y94" s="191">
        <v>3</v>
      </c>
      <c r="Z94" s="191">
        <v>0</v>
      </c>
      <c r="AA94" s="191">
        <v>0</v>
      </c>
      <c r="AB94" s="191">
        <v>3</v>
      </c>
      <c r="AC94" s="191">
        <v>0</v>
      </c>
      <c r="AD94" s="191">
        <v>0</v>
      </c>
      <c r="AE94" s="191">
        <v>0</v>
      </c>
      <c r="AF94" s="191">
        <v>0</v>
      </c>
      <c r="AG94" s="191">
        <v>0</v>
      </c>
      <c r="AH94" s="191">
        <v>0</v>
      </c>
      <c r="AI94" s="191">
        <v>0</v>
      </c>
      <c r="AJ94" s="191">
        <v>0</v>
      </c>
      <c r="AK94" s="191">
        <v>0</v>
      </c>
      <c r="AL94" s="191">
        <v>0</v>
      </c>
      <c r="AM94" s="191">
        <v>0</v>
      </c>
      <c r="AN94" s="191">
        <v>0</v>
      </c>
      <c r="AO94" s="191">
        <v>0</v>
      </c>
      <c r="AP94" s="191">
        <v>0</v>
      </c>
      <c r="AQ94" s="191">
        <v>0</v>
      </c>
      <c r="AR94" s="191">
        <v>0</v>
      </c>
      <c r="AS94" s="192">
        <f t="shared" si="1"/>
        <v>18</v>
      </c>
      <c r="AT94" s="191">
        <v>0</v>
      </c>
      <c r="AU94" s="191">
        <v>0</v>
      </c>
      <c r="AV94" s="191">
        <v>0</v>
      </c>
      <c r="AW94" s="191">
        <v>0</v>
      </c>
      <c r="AX94" s="191">
        <v>0</v>
      </c>
      <c r="AY94" s="191">
        <v>0</v>
      </c>
      <c r="AZ94" s="191">
        <v>0</v>
      </c>
      <c r="BA94" s="191">
        <v>0</v>
      </c>
      <c r="BB94" s="191">
        <v>0</v>
      </c>
      <c r="BC94" s="191">
        <v>0</v>
      </c>
      <c r="BD94" s="191">
        <v>0</v>
      </c>
      <c r="BE94" s="191">
        <v>0</v>
      </c>
      <c r="BF94" s="191">
        <v>0</v>
      </c>
      <c r="BG94" s="191">
        <v>0</v>
      </c>
      <c r="BH94" s="191">
        <v>0</v>
      </c>
      <c r="BI94" s="191">
        <v>0</v>
      </c>
      <c r="BJ94" s="191">
        <v>0</v>
      </c>
      <c r="BK94" s="191">
        <v>0</v>
      </c>
      <c r="BL94" s="191">
        <v>0</v>
      </c>
      <c r="BM94" s="191">
        <v>0</v>
      </c>
      <c r="BN94" s="191">
        <v>0</v>
      </c>
      <c r="BO94" s="191">
        <v>18</v>
      </c>
    </row>
    <row r="95" spans="1:67" x14ac:dyDescent="0.25">
      <c r="A95" s="190" t="s">
        <v>1594</v>
      </c>
      <c r="B95" s="191">
        <v>0</v>
      </c>
      <c r="C95" s="191">
        <v>0</v>
      </c>
      <c r="D95" s="191">
        <v>0</v>
      </c>
      <c r="E95" s="191">
        <v>0</v>
      </c>
      <c r="F95" s="191">
        <v>0</v>
      </c>
      <c r="G95" s="191">
        <v>0</v>
      </c>
      <c r="H95" s="191">
        <v>0</v>
      </c>
      <c r="I95" s="191">
        <v>0</v>
      </c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0</v>
      </c>
      <c r="P95" s="191">
        <v>0</v>
      </c>
      <c r="Q95" s="191">
        <v>0</v>
      </c>
      <c r="R95" s="191">
        <v>0</v>
      </c>
      <c r="S95" s="191">
        <v>0</v>
      </c>
      <c r="T95" s="191">
        <v>0</v>
      </c>
      <c r="U95" s="191">
        <v>0</v>
      </c>
      <c r="V95" s="191">
        <v>0</v>
      </c>
      <c r="W95" s="191">
        <v>0</v>
      </c>
      <c r="X95" s="191">
        <v>0</v>
      </c>
      <c r="Y95" s="191">
        <v>0</v>
      </c>
      <c r="Z95" s="191">
        <v>0</v>
      </c>
      <c r="AA95" s="191">
        <v>0</v>
      </c>
      <c r="AB95" s="191">
        <v>0</v>
      </c>
      <c r="AC95" s="191">
        <v>0</v>
      </c>
      <c r="AD95" s="191">
        <v>0</v>
      </c>
      <c r="AE95" s="191">
        <v>0</v>
      </c>
      <c r="AF95" s="191">
        <v>0</v>
      </c>
      <c r="AG95" s="191">
        <v>0</v>
      </c>
      <c r="AH95" s="191">
        <v>0</v>
      </c>
      <c r="AI95" s="191">
        <v>0</v>
      </c>
      <c r="AJ95" s="191">
        <v>0</v>
      </c>
      <c r="AK95" s="191">
        <v>0</v>
      </c>
      <c r="AL95" s="191">
        <v>0</v>
      </c>
      <c r="AM95" s="191">
        <v>0</v>
      </c>
      <c r="AN95" s="191">
        <v>0</v>
      </c>
      <c r="AO95" s="191">
        <v>0</v>
      </c>
      <c r="AP95" s="191">
        <v>0</v>
      </c>
      <c r="AQ95" s="191">
        <v>0</v>
      </c>
      <c r="AR95" s="191">
        <v>0</v>
      </c>
      <c r="AS95" s="192">
        <f t="shared" si="1"/>
        <v>5</v>
      </c>
      <c r="AT95" s="191">
        <v>0</v>
      </c>
      <c r="AU95" s="191">
        <v>0</v>
      </c>
      <c r="AV95" s="191">
        <v>0</v>
      </c>
      <c r="AW95" s="191">
        <v>0</v>
      </c>
      <c r="AX95" s="191">
        <v>0</v>
      </c>
      <c r="AY95" s="191">
        <v>0</v>
      </c>
      <c r="AZ95" s="191">
        <v>0</v>
      </c>
      <c r="BA95" s="191">
        <v>0</v>
      </c>
      <c r="BB95" s="191">
        <v>0</v>
      </c>
      <c r="BC95" s="191">
        <v>0</v>
      </c>
      <c r="BD95" s="191">
        <v>0</v>
      </c>
      <c r="BE95" s="191">
        <v>0</v>
      </c>
      <c r="BF95" s="191">
        <v>0</v>
      </c>
      <c r="BG95" s="191">
        <v>0</v>
      </c>
      <c r="BH95" s="191">
        <v>0</v>
      </c>
      <c r="BI95" s="191">
        <v>0</v>
      </c>
      <c r="BJ95" s="191">
        <v>0</v>
      </c>
      <c r="BK95" s="191">
        <v>0</v>
      </c>
      <c r="BL95" s="191">
        <v>0</v>
      </c>
      <c r="BM95" s="191">
        <v>0</v>
      </c>
      <c r="BN95" s="191">
        <v>5</v>
      </c>
      <c r="BO95" s="191">
        <v>5</v>
      </c>
    </row>
    <row r="96" spans="1:67" x14ac:dyDescent="0.25">
      <c r="A96" s="190" t="s">
        <v>1596</v>
      </c>
      <c r="B96" s="191">
        <v>6</v>
      </c>
      <c r="C96" s="191">
        <v>31</v>
      </c>
      <c r="D96" s="191">
        <v>0</v>
      </c>
      <c r="E96" s="191">
        <v>0</v>
      </c>
      <c r="F96" s="191">
        <v>3</v>
      </c>
      <c r="G96" s="191">
        <v>0</v>
      </c>
      <c r="H96" s="191">
        <v>0</v>
      </c>
      <c r="I96" s="191">
        <v>0</v>
      </c>
      <c r="J96" s="191">
        <v>0</v>
      </c>
      <c r="K96" s="191">
        <v>0</v>
      </c>
      <c r="L96" s="191">
        <v>0</v>
      </c>
      <c r="M96" s="191">
        <v>0</v>
      </c>
      <c r="N96" s="191">
        <v>0</v>
      </c>
      <c r="O96" s="191">
        <v>53</v>
      </c>
      <c r="P96" s="191">
        <v>0</v>
      </c>
      <c r="Q96" s="191">
        <v>0</v>
      </c>
      <c r="R96" s="191">
        <v>0</v>
      </c>
      <c r="S96" s="191">
        <v>0</v>
      </c>
      <c r="T96" s="191">
        <v>0</v>
      </c>
      <c r="U96" s="191">
        <v>5</v>
      </c>
      <c r="V96" s="191">
        <v>7</v>
      </c>
      <c r="W96" s="191">
        <v>9</v>
      </c>
      <c r="X96" s="191">
        <v>214</v>
      </c>
      <c r="Y96" s="191">
        <v>230</v>
      </c>
      <c r="Z96" s="191">
        <v>0</v>
      </c>
      <c r="AA96" s="191">
        <v>161</v>
      </c>
      <c r="AB96" s="191">
        <v>29</v>
      </c>
      <c r="AC96" s="191">
        <v>0</v>
      </c>
      <c r="AD96" s="191">
        <v>7</v>
      </c>
      <c r="AE96" s="191">
        <v>0</v>
      </c>
      <c r="AF96" s="191">
        <v>0</v>
      </c>
      <c r="AG96" s="191">
        <v>0</v>
      </c>
      <c r="AH96" s="191">
        <v>10</v>
      </c>
      <c r="AI96" s="191">
        <v>0</v>
      </c>
      <c r="AJ96" s="191">
        <v>0</v>
      </c>
      <c r="AK96" s="191">
        <v>0</v>
      </c>
      <c r="AL96" s="191">
        <v>0</v>
      </c>
      <c r="AM96" s="191">
        <v>0</v>
      </c>
      <c r="AN96" s="191">
        <v>0</v>
      </c>
      <c r="AO96" s="191">
        <v>39</v>
      </c>
      <c r="AP96" s="191">
        <v>0</v>
      </c>
      <c r="AQ96" s="191">
        <v>11</v>
      </c>
      <c r="AR96" s="191">
        <v>0</v>
      </c>
      <c r="AS96" s="192">
        <f t="shared" si="1"/>
        <v>843</v>
      </c>
      <c r="AT96" s="191">
        <v>0</v>
      </c>
      <c r="AU96" s="191">
        <v>0</v>
      </c>
      <c r="AV96" s="191">
        <v>0</v>
      </c>
      <c r="AW96" s="191">
        <v>0</v>
      </c>
      <c r="AX96" s="191">
        <v>0</v>
      </c>
      <c r="AY96" s="191">
        <v>0</v>
      </c>
      <c r="AZ96" s="191">
        <v>0</v>
      </c>
      <c r="BA96" s="191">
        <v>0</v>
      </c>
      <c r="BB96" s="191">
        <v>0</v>
      </c>
      <c r="BC96" s="191">
        <v>0</v>
      </c>
      <c r="BD96" s="191">
        <v>0</v>
      </c>
      <c r="BE96" s="191">
        <v>0</v>
      </c>
      <c r="BF96" s="191">
        <v>0</v>
      </c>
      <c r="BG96" s="191">
        <v>0</v>
      </c>
      <c r="BH96" s="191">
        <v>0</v>
      </c>
      <c r="BI96" s="191">
        <v>0</v>
      </c>
      <c r="BJ96" s="191">
        <v>0</v>
      </c>
      <c r="BK96" s="191">
        <v>0</v>
      </c>
      <c r="BL96" s="191">
        <v>0</v>
      </c>
      <c r="BM96" s="191">
        <v>8</v>
      </c>
      <c r="BN96" s="191">
        <v>20</v>
      </c>
      <c r="BO96" s="191">
        <v>857</v>
      </c>
    </row>
    <row r="97" spans="1:67" x14ac:dyDescent="0.25">
      <c r="A97" s="190" t="s">
        <v>1597</v>
      </c>
      <c r="B97" s="191">
        <v>18</v>
      </c>
      <c r="C97" s="191">
        <v>82</v>
      </c>
      <c r="D97" s="191">
        <v>0</v>
      </c>
      <c r="E97" s="191">
        <v>0</v>
      </c>
      <c r="F97" s="191">
        <v>0</v>
      </c>
      <c r="G97" s="191">
        <v>0</v>
      </c>
      <c r="H97" s="191">
        <v>0</v>
      </c>
      <c r="I97" s="191">
        <v>0</v>
      </c>
      <c r="J97" s="191">
        <v>0</v>
      </c>
      <c r="K97" s="191">
        <v>0</v>
      </c>
      <c r="L97" s="191">
        <v>0</v>
      </c>
      <c r="M97" s="191">
        <v>0</v>
      </c>
      <c r="N97" s="191">
        <v>0</v>
      </c>
      <c r="O97" s="191">
        <v>0</v>
      </c>
      <c r="P97" s="191">
        <v>0</v>
      </c>
      <c r="Q97" s="191">
        <v>0</v>
      </c>
      <c r="R97" s="191">
        <v>0</v>
      </c>
      <c r="S97" s="191">
        <v>0</v>
      </c>
      <c r="T97" s="191">
        <v>16</v>
      </c>
      <c r="U97" s="191">
        <v>0</v>
      </c>
      <c r="V97" s="191">
        <v>4</v>
      </c>
      <c r="W97" s="191">
        <v>24</v>
      </c>
      <c r="X97" s="191">
        <v>29</v>
      </c>
      <c r="Y97" s="191">
        <v>112</v>
      </c>
      <c r="Z97" s="191">
        <v>3</v>
      </c>
      <c r="AA97" s="191">
        <v>28</v>
      </c>
      <c r="AB97" s="191">
        <v>236</v>
      </c>
      <c r="AC97" s="191">
        <v>0</v>
      </c>
      <c r="AD97" s="191">
        <v>434</v>
      </c>
      <c r="AE97" s="191">
        <v>0</v>
      </c>
      <c r="AF97" s="191">
        <v>0</v>
      </c>
      <c r="AG97" s="191">
        <v>233</v>
      </c>
      <c r="AH97" s="191">
        <v>0</v>
      </c>
      <c r="AI97" s="191">
        <v>0</v>
      </c>
      <c r="AJ97" s="191">
        <v>0</v>
      </c>
      <c r="AK97" s="191">
        <v>0</v>
      </c>
      <c r="AL97" s="191">
        <v>0</v>
      </c>
      <c r="AM97" s="191">
        <v>0</v>
      </c>
      <c r="AN97" s="191">
        <v>0</v>
      </c>
      <c r="AO97" s="191">
        <v>0</v>
      </c>
      <c r="AP97" s="191">
        <v>0</v>
      </c>
      <c r="AQ97" s="191">
        <v>0</v>
      </c>
      <c r="AR97" s="191">
        <v>0</v>
      </c>
      <c r="AS97" s="192">
        <f t="shared" si="1"/>
        <v>1416</v>
      </c>
      <c r="AT97" s="191">
        <v>0</v>
      </c>
      <c r="AU97" s="191">
        <v>0</v>
      </c>
      <c r="AV97" s="191">
        <v>3</v>
      </c>
      <c r="AW97" s="191">
        <v>0</v>
      </c>
      <c r="AX97" s="191">
        <v>0</v>
      </c>
      <c r="AY97" s="191">
        <v>0</v>
      </c>
      <c r="AZ97" s="191">
        <v>0</v>
      </c>
      <c r="BA97" s="191">
        <v>0</v>
      </c>
      <c r="BB97" s="191">
        <v>0</v>
      </c>
      <c r="BC97" s="191">
        <v>0</v>
      </c>
      <c r="BD97" s="191">
        <v>0</v>
      </c>
      <c r="BE97" s="191">
        <v>0</v>
      </c>
      <c r="BF97" s="191">
        <v>0</v>
      </c>
      <c r="BG97" s="191">
        <v>0</v>
      </c>
      <c r="BH97" s="191">
        <v>6</v>
      </c>
      <c r="BI97" s="191">
        <v>0</v>
      </c>
      <c r="BJ97" s="191">
        <v>0</v>
      </c>
      <c r="BK97" s="191">
        <v>6</v>
      </c>
      <c r="BL97" s="191">
        <v>105</v>
      </c>
      <c r="BM97" s="191">
        <v>0</v>
      </c>
      <c r="BN97" s="191">
        <v>86</v>
      </c>
      <c r="BO97" s="191">
        <v>1425</v>
      </c>
    </row>
    <row r="98" spans="1:67" x14ac:dyDescent="0.25">
      <c r="A98" s="190" t="s">
        <v>1598</v>
      </c>
      <c r="B98" s="191">
        <v>0</v>
      </c>
      <c r="C98" s="191">
        <v>0</v>
      </c>
      <c r="D98" s="191">
        <v>0</v>
      </c>
      <c r="E98" s="191">
        <v>0</v>
      </c>
      <c r="F98" s="191">
        <v>0</v>
      </c>
      <c r="G98" s="191">
        <v>0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191">
        <v>0</v>
      </c>
      <c r="Q98" s="191">
        <v>0</v>
      </c>
      <c r="R98" s="191">
        <v>0</v>
      </c>
      <c r="S98" s="191">
        <v>0</v>
      </c>
      <c r="T98" s="191">
        <v>0</v>
      </c>
      <c r="U98" s="191">
        <v>0</v>
      </c>
      <c r="V98" s="191">
        <v>4</v>
      </c>
      <c r="W98" s="191">
        <v>0</v>
      </c>
      <c r="X98" s="191">
        <v>0</v>
      </c>
      <c r="Y98" s="191">
        <v>9</v>
      </c>
      <c r="Z98" s="191">
        <v>0</v>
      </c>
      <c r="AA98" s="191">
        <v>0</v>
      </c>
      <c r="AB98" s="191">
        <v>5</v>
      </c>
      <c r="AC98" s="191">
        <v>0</v>
      </c>
      <c r="AD98" s="191">
        <v>0</v>
      </c>
      <c r="AE98" s="191">
        <v>0</v>
      </c>
      <c r="AF98" s="191">
        <v>0</v>
      </c>
      <c r="AG98" s="191">
        <v>0</v>
      </c>
      <c r="AH98" s="191">
        <v>0</v>
      </c>
      <c r="AI98" s="191">
        <v>0</v>
      </c>
      <c r="AJ98" s="191">
        <v>0</v>
      </c>
      <c r="AK98" s="191">
        <v>0</v>
      </c>
      <c r="AL98" s="191">
        <v>0</v>
      </c>
      <c r="AM98" s="191">
        <v>0</v>
      </c>
      <c r="AN98" s="191">
        <v>0</v>
      </c>
      <c r="AO98" s="191">
        <v>5</v>
      </c>
      <c r="AP98" s="191">
        <v>0</v>
      </c>
      <c r="AQ98" s="191">
        <v>0</v>
      </c>
      <c r="AR98" s="191">
        <v>0</v>
      </c>
      <c r="AS98" s="192">
        <f t="shared" si="1"/>
        <v>23</v>
      </c>
      <c r="AT98" s="191">
        <v>0</v>
      </c>
      <c r="AU98" s="191">
        <v>0</v>
      </c>
      <c r="AV98" s="191">
        <v>0</v>
      </c>
      <c r="AW98" s="191">
        <v>0</v>
      </c>
      <c r="AX98" s="191">
        <v>0</v>
      </c>
      <c r="AY98" s="191">
        <v>0</v>
      </c>
      <c r="AZ98" s="191">
        <v>0</v>
      </c>
      <c r="BA98" s="191">
        <v>0</v>
      </c>
      <c r="BB98" s="191">
        <v>0</v>
      </c>
      <c r="BC98" s="191">
        <v>0</v>
      </c>
      <c r="BD98" s="191">
        <v>0</v>
      </c>
      <c r="BE98" s="191">
        <v>0</v>
      </c>
      <c r="BF98" s="191">
        <v>0</v>
      </c>
      <c r="BG98" s="191">
        <v>0</v>
      </c>
      <c r="BH98" s="191">
        <v>0</v>
      </c>
      <c r="BI98" s="191">
        <v>0</v>
      </c>
      <c r="BJ98" s="191">
        <v>0</v>
      </c>
      <c r="BK98" s="191">
        <v>0</v>
      </c>
      <c r="BL98" s="191">
        <v>0</v>
      </c>
      <c r="BM98" s="191">
        <v>0</v>
      </c>
      <c r="BN98" s="191">
        <v>0</v>
      </c>
      <c r="BO98" s="191">
        <v>23</v>
      </c>
    </row>
    <row r="99" spans="1:67" x14ac:dyDescent="0.25">
      <c r="A99" s="190" t="s">
        <v>1601</v>
      </c>
      <c r="B99" s="191">
        <v>4</v>
      </c>
      <c r="C99" s="191">
        <v>13</v>
      </c>
      <c r="D99" s="191">
        <v>0</v>
      </c>
      <c r="E99" s="191">
        <v>0</v>
      </c>
      <c r="F99" s="191">
        <v>0</v>
      </c>
      <c r="G99" s="191">
        <v>0</v>
      </c>
      <c r="H99" s="191">
        <v>0</v>
      </c>
      <c r="I99" s="191">
        <v>0</v>
      </c>
      <c r="J99" s="191">
        <v>0</v>
      </c>
      <c r="K99" s="191">
        <v>0</v>
      </c>
      <c r="L99" s="191">
        <v>0</v>
      </c>
      <c r="M99" s="191">
        <v>0</v>
      </c>
      <c r="N99" s="191">
        <v>0</v>
      </c>
      <c r="O99" s="191">
        <v>10</v>
      </c>
      <c r="P99" s="191">
        <v>0</v>
      </c>
      <c r="Q99" s="191">
        <v>0</v>
      </c>
      <c r="R99" s="191">
        <v>0</v>
      </c>
      <c r="S99" s="191">
        <v>0</v>
      </c>
      <c r="T99" s="191">
        <v>0</v>
      </c>
      <c r="U99" s="191">
        <v>0</v>
      </c>
      <c r="V99" s="191">
        <v>0</v>
      </c>
      <c r="W99" s="191">
        <v>0</v>
      </c>
      <c r="X99" s="191">
        <v>46</v>
      </c>
      <c r="Y99" s="191">
        <v>37</v>
      </c>
      <c r="Z99" s="191">
        <v>0</v>
      </c>
      <c r="AA99" s="191">
        <v>6</v>
      </c>
      <c r="AB99" s="191">
        <v>96</v>
      </c>
      <c r="AC99" s="191">
        <v>3</v>
      </c>
      <c r="AD99" s="191">
        <v>95</v>
      </c>
      <c r="AE99" s="191">
        <v>0</v>
      </c>
      <c r="AF99" s="191">
        <v>0</v>
      </c>
      <c r="AG99" s="191">
        <v>0</v>
      </c>
      <c r="AH99" s="191">
        <v>0</v>
      </c>
      <c r="AI99" s="191">
        <v>19</v>
      </c>
      <c r="AJ99" s="191">
        <v>0</v>
      </c>
      <c r="AK99" s="191">
        <v>0</v>
      </c>
      <c r="AL99" s="191">
        <v>0</v>
      </c>
      <c r="AM99" s="191">
        <v>0</v>
      </c>
      <c r="AN99" s="191">
        <v>0</v>
      </c>
      <c r="AO99" s="191">
        <v>0</v>
      </c>
      <c r="AP99" s="191">
        <v>5</v>
      </c>
      <c r="AQ99" s="191">
        <v>0</v>
      </c>
      <c r="AR99" s="191">
        <v>0</v>
      </c>
      <c r="AS99" s="192">
        <f t="shared" si="1"/>
        <v>352</v>
      </c>
      <c r="AT99" s="191">
        <v>0</v>
      </c>
      <c r="AU99" s="191">
        <v>0</v>
      </c>
      <c r="AV99" s="191">
        <v>0</v>
      </c>
      <c r="AW99" s="191">
        <v>0</v>
      </c>
      <c r="AX99" s="191">
        <v>0</v>
      </c>
      <c r="AY99" s="191">
        <v>0</v>
      </c>
      <c r="AZ99" s="191">
        <v>0</v>
      </c>
      <c r="BA99" s="191">
        <v>0</v>
      </c>
      <c r="BB99" s="191">
        <v>0</v>
      </c>
      <c r="BC99" s="191">
        <v>0</v>
      </c>
      <c r="BD99" s="191">
        <v>0</v>
      </c>
      <c r="BE99" s="191">
        <v>0</v>
      </c>
      <c r="BF99" s="191">
        <v>0</v>
      </c>
      <c r="BG99" s="191">
        <v>0</v>
      </c>
      <c r="BH99" s="191">
        <v>0</v>
      </c>
      <c r="BI99" s="191">
        <v>0</v>
      </c>
      <c r="BJ99" s="191">
        <v>0</v>
      </c>
      <c r="BK99" s="191">
        <v>0</v>
      </c>
      <c r="BL99" s="191">
        <v>0</v>
      </c>
      <c r="BM99" s="191">
        <v>4</v>
      </c>
      <c r="BN99" s="191">
        <v>14</v>
      </c>
      <c r="BO99" s="191">
        <v>355</v>
      </c>
    </row>
    <row r="100" spans="1:67" x14ac:dyDescent="0.25">
      <c r="A100" s="190" t="s">
        <v>1602</v>
      </c>
      <c r="B100" s="191">
        <v>7</v>
      </c>
      <c r="C100" s="191">
        <v>17</v>
      </c>
      <c r="D100" s="191">
        <v>0</v>
      </c>
      <c r="E100" s="191">
        <v>0</v>
      </c>
      <c r="F100" s="191">
        <v>0</v>
      </c>
      <c r="G100" s="191">
        <v>0</v>
      </c>
      <c r="H100" s="191">
        <v>0</v>
      </c>
      <c r="I100" s="191">
        <v>0</v>
      </c>
      <c r="J100" s="191">
        <v>0</v>
      </c>
      <c r="K100" s="191">
        <v>0</v>
      </c>
      <c r="L100" s="191">
        <v>0</v>
      </c>
      <c r="M100" s="191">
        <v>11</v>
      </c>
      <c r="N100" s="191">
        <v>0</v>
      </c>
      <c r="O100" s="191">
        <v>6</v>
      </c>
      <c r="P100" s="191">
        <v>0</v>
      </c>
      <c r="Q100" s="191">
        <v>0</v>
      </c>
      <c r="R100" s="191">
        <v>0</v>
      </c>
      <c r="S100" s="191">
        <v>6</v>
      </c>
      <c r="T100" s="191">
        <v>0</v>
      </c>
      <c r="U100" s="191">
        <v>0</v>
      </c>
      <c r="V100" s="191">
        <v>0</v>
      </c>
      <c r="W100" s="191">
        <v>0</v>
      </c>
      <c r="X100" s="191">
        <v>18</v>
      </c>
      <c r="Y100" s="191">
        <v>14</v>
      </c>
      <c r="Z100" s="191">
        <v>0</v>
      </c>
      <c r="AA100" s="191">
        <v>6</v>
      </c>
      <c r="AB100" s="191">
        <v>25</v>
      </c>
      <c r="AC100" s="191">
        <v>0</v>
      </c>
      <c r="AD100" s="191">
        <v>124</v>
      </c>
      <c r="AE100" s="191">
        <v>0</v>
      </c>
      <c r="AF100" s="191">
        <v>0</v>
      </c>
      <c r="AG100" s="191">
        <v>5</v>
      </c>
      <c r="AH100" s="191">
        <v>0</v>
      </c>
      <c r="AI100" s="191">
        <v>0</v>
      </c>
      <c r="AJ100" s="191">
        <v>8</v>
      </c>
      <c r="AK100" s="191">
        <v>32</v>
      </c>
      <c r="AL100" s="191">
        <v>22</v>
      </c>
      <c r="AM100" s="191">
        <v>0</v>
      </c>
      <c r="AN100" s="191">
        <v>0</v>
      </c>
      <c r="AO100" s="191">
        <v>0</v>
      </c>
      <c r="AP100" s="191">
        <v>0</v>
      </c>
      <c r="AQ100" s="191">
        <v>0</v>
      </c>
      <c r="AR100" s="191">
        <v>0</v>
      </c>
      <c r="AS100" s="192">
        <f t="shared" si="1"/>
        <v>327</v>
      </c>
      <c r="AT100" s="191">
        <v>0</v>
      </c>
      <c r="AU100" s="191">
        <v>0</v>
      </c>
      <c r="AV100" s="191">
        <v>0</v>
      </c>
      <c r="AW100" s="191">
        <v>0</v>
      </c>
      <c r="AX100" s="191">
        <v>0</v>
      </c>
      <c r="AY100" s="191">
        <v>0</v>
      </c>
      <c r="AZ100" s="191">
        <v>0</v>
      </c>
      <c r="BA100" s="191">
        <v>0</v>
      </c>
      <c r="BB100" s="191">
        <v>0</v>
      </c>
      <c r="BC100" s="191">
        <v>0</v>
      </c>
      <c r="BD100" s="191">
        <v>0</v>
      </c>
      <c r="BE100" s="191">
        <v>0</v>
      </c>
      <c r="BF100" s="191">
        <v>0</v>
      </c>
      <c r="BG100" s="191">
        <v>0</v>
      </c>
      <c r="BH100" s="191">
        <v>0</v>
      </c>
      <c r="BI100" s="191">
        <v>0</v>
      </c>
      <c r="BJ100" s="191">
        <v>0</v>
      </c>
      <c r="BK100" s="191">
        <v>0</v>
      </c>
      <c r="BL100" s="191">
        <v>0</v>
      </c>
      <c r="BM100" s="191">
        <v>5</v>
      </c>
      <c r="BN100" s="191">
        <v>21</v>
      </c>
      <c r="BO100" s="191">
        <v>327</v>
      </c>
    </row>
    <row r="101" spans="1:67" x14ac:dyDescent="0.25">
      <c r="A101" s="190" t="s">
        <v>1604</v>
      </c>
      <c r="B101" s="191">
        <v>0</v>
      </c>
      <c r="C101" s="191">
        <v>13</v>
      </c>
      <c r="D101" s="191">
        <v>0</v>
      </c>
      <c r="E101" s="191">
        <v>0</v>
      </c>
      <c r="F101" s="191">
        <v>3</v>
      </c>
      <c r="G101" s="191">
        <v>0</v>
      </c>
      <c r="H101" s="191">
        <v>0</v>
      </c>
      <c r="I101" s="191">
        <v>0</v>
      </c>
      <c r="J101" s="191">
        <v>0</v>
      </c>
      <c r="K101" s="191">
        <v>8</v>
      </c>
      <c r="L101" s="191">
        <v>0</v>
      </c>
      <c r="M101" s="191">
        <v>0</v>
      </c>
      <c r="N101" s="191">
        <v>0</v>
      </c>
      <c r="O101" s="191">
        <v>20</v>
      </c>
      <c r="P101" s="191">
        <v>0</v>
      </c>
      <c r="Q101" s="191">
        <v>0</v>
      </c>
      <c r="R101" s="191">
        <v>0</v>
      </c>
      <c r="S101" s="191">
        <v>0</v>
      </c>
      <c r="T101" s="191">
        <v>0</v>
      </c>
      <c r="U101" s="191">
        <v>8</v>
      </c>
      <c r="V101" s="191">
        <v>5</v>
      </c>
      <c r="W101" s="191">
        <v>7</v>
      </c>
      <c r="X101" s="191">
        <v>7</v>
      </c>
      <c r="Y101" s="191">
        <v>134</v>
      </c>
      <c r="Z101" s="191">
        <v>0</v>
      </c>
      <c r="AA101" s="191">
        <v>3</v>
      </c>
      <c r="AB101" s="191">
        <v>0</v>
      </c>
      <c r="AC101" s="191">
        <v>0</v>
      </c>
      <c r="AD101" s="191">
        <v>3</v>
      </c>
      <c r="AE101" s="191">
        <v>0</v>
      </c>
      <c r="AF101" s="191">
        <v>0</v>
      </c>
      <c r="AG101" s="191">
        <v>0</v>
      </c>
      <c r="AH101" s="191">
        <v>17</v>
      </c>
      <c r="AI101" s="191">
        <v>69</v>
      </c>
      <c r="AJ101" s="191">
        <v>0</v>
      </c>
      <c r="AK101" s="191">
        <v>0</v>
      </c>
      <c r="AL101" s="191">
        <v>0</v>
      </c>
      <c r="AM101" s="191">
        <v>0</v>
      </c>
      <c r="AN101" s="191">
        <v>0</v>
      </c>
      <c r="AO101" s="191">
        <v>184</v>
      </c>
      <c r="AP101" s="191">
        <v>3</v>
      </c>
      <c r="AQ101" s="191">
        <v>3</v>
      </c>
      <c r="AR101" s="191">
        <v>0</v>
      </c>
      <c r="AS101" s="192">
        <f t="shared" si="1"/>
        <v>510</v>
      </c>
      <c r="AT101" s="191">
        <v>0</v>
      </c>
      <c r="AU101" s="191">
        <v>0</v>
      </c>
      <c r="AV101" s="191">
        <v>0</v>
      </c>
      <c r="AW101" s="191">
        <v>0</v>
      </c>
      <c r="AX101" s="191">
        <v>0</v>
      </c>
      <c r="AY101" s="191">
        <v>0</v>
      </c>
      <c r="AZ101" s="191">
        <v>0</v>
      </c>
      <c r="BA101" s="191">
        <v>0</v>
      </c>
      <c r="BB101" s="191">
        <v>0</v>
      </c>
      <c r="BC101" s="191">
        <v>0</v>
      </c>
      <c r="BD101" s="191">
        <v>0</v>
      </c>
      <c r="BE101" s="191">
        <v>0</v>
      </c>
      <c r="BF101" s="191">
        <v>0</v>
      </c>
      <c r="BG101" s="191">
        <v>0</v>
      </c>
      <c r="BH101" s="191">
        <v>0</v>
      </c>
      <c r="BI101" s="191">
        <v>0</v>
      </c>
      <c r="BJ101" s="191">
        <v>0</v>
      </c>
      <c r="BK101" s="191">
        <v>0</v>
      </c>
      <c r="BL101" s="191">
        <v>0</v>
      </c>
      <c r="BM101" s="191">
        <v>0</v>
      </c>
      <c r="BN101" s="191">
        <v>23</v>
      </c>
      <c r="BO101" s="191">
        <v>510</v>
      </c>
    </row>
    <row r="102" spans="1:67" x14ac:dyDescent="0.25">
      <c r="A102" s="190" t="s">
        <v>1605</v>
      </c>
      <c r="B102" s="191">
        <v>0</v>
      </c>
      <c r="C102" s="191">
        <v>8</v>
      </c>
      <c r="D102" s="191">
        <v>0</v>
      </c>
      <c r="E102" s="191">
        <v>0</v>
      </c>
      <c r="F102" s="191">
        <v>7</v>
      </c>
      <c r="G102" s="191">
        <v>0</v>
      </c>
      <c r="H102" s="191">
        <v>0</v>
      </c>
      <c r="I102" s="191">
        <v>5</v>
      </c>
      <c r="J102" s="191">
        <v>0</v>
      </c>
      <c r="K102" s="191">
        <v>0</v>
      </c>
      <c r="L102" s="191">
        <v>0</v>
      </c>
      <c r="M102" s="191">
        <v>11</v>
      </c>
      <c r="N102" s="191">
        <v>0</v>
      </c>
      <c r="O102" s="191">
        <v>0</v>
      </c>
      <c r="P102" s="191">
        <v>0</v>
      </c>
      <c r="Q102" s="191">
        <v>0</v>
      </c>
      <c r="R102" s="191">
        <v>0</v>
      </c>
      <c r="S102" s="191">
        <v>0</v>
      </c>
      <c r="T102" s="191">
        <v>6</v>
      </c>
      <c r="U102" s="191">
        <v>0</v>
      </c>
      <c r="V102" s="191">
        <v>60</v>
      </c>
      <c r="W102" s="191">
        <v>0</v>
      </c>
      <c r="X102" s="191">
        <v>4</v>
      </c>
      <c r="Y102" s="191">
        <v>150</v>
      </c>
      <c r="Z102" s="191">
        <v>0</v>
      </c>
      <c r="AA102" s="191">
        <v>0</v>
      </c>
      <c r="AB102" s="191">
        <v>0</v>
      </c>
      <c r="AC102" s="191">
        <v>0</v>
      </c>
      <c r="AD102" s="191">
        <v>0</v>
      </c>
      <c r="AE102" s="191">
        <v>0</v>
      </c>
      <c r="AF102" s="191">
        <v>0</v>
      </c>
      <c r="AG102" s="191">
        <v>0</v>
      </c>
      <c r="AH102" s="191">
        <v>0</v>
      </c>
      <c r="AI102" s="191">
        <v>35</v>
      </c>
      <c r="AJ102" s="191">
        <v>0</v>
      </c>
      <c r="AK102" s="191">
        <v>0</v>
      </c>
      <c r="AL102" s="191">
        <v>3</v>
      </c>
      <c r="AM102" s="191">
        <v>0</v>
      </c>
      <c r="AN102" s="191">
        <v>0</v>
      </c>
      <c r="AO102" s="191">
        <v>4</v>
      </c>
      <c r="AP102" s="191">
        <v>5</v>
      </c>
      <c r="AQ102" s="191">
        <v>10</v>
      </c>
      <c r="AR102" s="191">
        <v>0</v>
      </c>
      <c r="AS102" s="192">
        <f t="shared" si="1"/>
        <v>312</v>
      </c>
      <c r="AT102" s="191">
        <v>0</v>
      </c>
      <c r="AU102" s="191">
        <v>5</v>
      </c>
      <c r="AV102" s="191">
        <v>0</v>
      </c>
      <c r="AW102" s="191">
        <v>0</v>
      </c>
      <c r="AX102" s="191">
        <v>0</v>
      </c>
      <c r="AY102" s="191">
        <v>0</v>
      </c>
      <c r="AZ102" s="191">
        <v>4</v>
      </c>
      <c r="BA102" s="191">
        <v>5</v>
      </c>
      <c r="BB102" s="191">
        <v>0</v>
      </c>
      <c r="BC102" s="191">
        <v>0</v>
      </c>
      <c r="BD102" s="191">
        <v>0</v>
      </c>
      <c r="BE102" s="191">
        <v>0</v>
      </c>
      <c r="BF102" s="191">
        <v>0</v>
      </c>
      <c r="BG102" s="191">
        <v>0</v>
      </c>
      <c r="BH102" s="191">
        <v>0</v>
      </c>
      <c r="BI102" s="191">
        <v>0</v>
      </c>
      <c r="BJ102" s="191">
        <v>0</v>
      </c>
      <c r="BK102" s="191">
        <v>0</v>
      </c>
      <c r="BL102" s="191">
        <v>0</v>
      </c>
      <c r="BM102" s="191">
        <v>0</v>
      </c>
      <c r="BN102" s="191">
        <v>4</v>
      </c>
      <c r="BO102" s="191">
        <v>326</v>
      </c>
    </row>
    <row r="103" spans="1:67" x14ac:dyDescent="0.25">
      <c r="A103" s="190" t="s">
        <v>1606</v>
      </c>
      <c r="B103" s="191">
        <v>13</v>
      </c>
      <c r="C103" s="191">
        <v>51</v>
      </c>
      <c r="D103" s="191">
        <v>0</v>
      </c>
      <c r="E103" s="191">
        <v>0</v>
      </c>
      <c r="F103" s="191">
        <v>0</v>
      </c>
      <c r="G103" s="191">
        <v>0</v>
      </c>
      <c r="H103" s="191">
        <v>0</v>
      </c>
      <c r="I103" s="191">
        <v>0</v>
      </c>
      <c r="J103" s="191">
        <v>0</v>
      </c>
      <c r="K103" s="191">
        <v>0</v>
      </c>
      <c r="L103" s="191">
        <v>0</v>
      </c>
      <c r="M103" s="191">
        <v>8</v>
      </c>
      <c r="N103" s="191">
        <v>0</v>
      </c>
      <c r="O103" s="191">
        <v>0</v>
      </c>
      <c r="P103" s="191">
        <v>0</v>
      </c>
      <c r="Q103" s="191">
        <v>0</v>
      </c>
      <c r="R103" s="191">
        <v>0</v>
      </c>
      <c r="S103" s="191">
        <v>0</v>
      </c>
      <c r="T103" s="191">
        <v>0</v>
      </c>
      <c r="U103" s="191">
        <v>0</v>
      </c>
      <c r="V103" s="191">
        <v>0</v>
      </c>
      <c r="W103" s="191">
        <v>8</v>
      </c>
      <c r="X103" s="191">
        <v>37</v>
      </c>
      <c r="Y103" s="191">
        <v>168</v>
      </c>
      <c r="Z103" s="191">
        <v>0</v>
      </c>
      <c r="AA103" s="191">
        <v>39</v>
      </c>
      <c r="AB103" s="191">
        <v>126</v>
      </c>
      <c r="AC103" s="191">
        <v>0</v>
      </c>
      <c r="AD103" s="191">
        <v>236</v>
      </c>
      <c r="AE103" s="191">
        <v>0</v>
      </c>
      <c r="AF103" s="191">
        <v>0</v>
      </c>
      <c r="AG103" s="191">
        <v>235</v>
      </c>
      <c r="AH103" s="191">
        <v>5</v>
      </c>
      <c r="AI103" s="191">
        <v>0</v>
      </c>
      <c r="AJ103" s="191">
        <v>0</v>
      </c>
      <c r="AK103" s="191">
        <v>0</v>
      </c>
      <c r="AL103" s="191">
        <v>0</v>
      </c>
      <c r="AM103" s="191">
        <v>0</v>
      </c>
      <c r="AN103" s="191">
        <v>0</v>
      </c>
      <c r="AO103" s="191">
        <v>0</v>
      </c>
      <c r="AP103" s="191">
        <v>16</v>
      </c>
      <c r="AQ103" s="191">
        <v>0</v>
      </c>
      <c r="AR103" s="191">
        <v>0</v>
      </c>
      <c r="AS103" s="192">
        <f t="shared" si="1"/>
        <v>1116</v>
      </c>
      <c r="AT103" s="191">
        <v>0</v>
      </c>
      <c r="AU103" s="191">
        <v>0</v>
      </c>
      <c r="AV103" s="191">
        <v>0</v>
      </c>
      <c r="AW103" s="191">
        <v>0</v>
      </c>
      <c r="AX103" s="191">
        <v>0</v>
      </c>
      <c r="AY103" s="191">
        <v>4</v>
      </c>
      <c r="AZ103" s="191">
        <v>0</v>
      </c>
      <c r="BA103" s="191">
        <v>0</v>
      </c>
      <c r="BB103" s="191">
        <v>0</v>
      </c>
      <c r="BC103" s="191">
        <v>0</v>
      </c>
      <c r="BD103" s="191">
        <v>0</v>
      </c>
      <c r="BE103" s="191">
        <v>0</v>
      </c>
      <c r="BF103" s="191">
        <v>0</v>
      </c>
      <c r="BG103" s="191">
        <v>0</v>
      </c>
      <c r="BH103" s="191">
        <v>0</v>
      </c>
      <c r="BI103" s="191">
        <v>0</v>
      </c>
      <c r="BJ103" s="191">
        <v>0</v>
      </c>
      <c r="BK103" s="191">
        <v>0</v>
      </c>
      <c r="BL103" s="191">
        <v>95</v>
      </c>
      <c r="BM103" s="191">
        <v>0</v>
      </c>
      <c r="BN103" s="191">
        <v>79</v>
      </c>
      <c r="BO103" s="191">
        <v>1125</v>
      </c>
    </row>
    <row r="104" spans="1:67" x14ac:dyDescent="0.25">
      <c r="A104" s="190" t="s">
        <v>1607</v>
      </c>
      <c r="B104" s="191">
        <v>7</v>
      </c>
      <c r="C104" s="191">
        <v>14</v>
      </c>
      <c r="D104" s="191">
        <v>0</v>
      </c>
      <c r="E104" s="191">
        <v>0</v>
      </c>
      <c r="F104" s="191">
        <v>3</v>
      </c>
      <c r="G104" s="191">
        <v>0</v>
      </c>
      <c r="H104" s="191">
        <v>0</v>
      </c>
      <c r="I104" s="191">
        <v>0</v>
      </c>
      <c r="J104" s="191">
        <v>0</v>
      </c>
      <c r="K104" s="191">
        <v>0</v>
      </c>
      <c r="L104" s="191">
        <v>0</v>
      </c>
      <c r="M104" s="191">
        <v>10</v>
      </c>
      <c r="N104" s="191">
        <v>0</v>
      </c>
      <c r="O104" s="191">
        <v>0</v>
      </c>
      <c r="P104" s="191">
        <v>0</v>
      </c>
      <c r="Q104" s="191">
        <v>0</v>
      </c>
      <c r="R104" s="191">
        <v>0</v>
      </c>
      <c r="S104" s="191">
        <v>0</v>
      </c>
      <c r="T104" s="191">
        <v>0</v>
      </c>
      <c r="U104" s="191">
        <v>0</v>
      </c>
      <c r="V104" s="191">
        <v>3</v>
      </c>
      <c r="W104" s="191">
        <v>3</v>
      </c>
      <c r="X104" s="191">
        <v>31</v>
      </c>
      <c r="Y104" s="191">
        <v>15</v>
      </c>
      <c r="Z104" s="191">
        <v>4</v>
      </c>
      <c r="AA104" s="191">
        <v>3</v>
      </c>
      <c r="AB104" s="191">
        <v>205</v>
      </c>
      <c r="AC104" s="191">
        <v>0</v>
      </c>
      <c r="AD104" s="191">
        <v>75</v>
      </c>
      <c r="AE104" s="191">
        <v>0</v>
      </c>
      <c r="AF104" s="191">
        <v>0</v>
      </c>
      <c r="AG104" s="191">
        <v>0</v>
      </c>
      <c r="AH104" s="191">
        <v>3</v>
      </c>
      <c r="AI104" s="191">
        <v>0</v>
      </c>
      <c r="AJ104" s="191">
        <v>0</v>
      </c>
      <c r="AK104" s="191">
        <v>0</v>
      </c>
      <c r="AL104" s="191">
        <v>0</v>
      </c>
      <c r="AM104" s="191">
        <v>0</v>
      </c>
      <c r="AN104" s="191">
        <v>0</v>
      </c>
      <c r="AO104" s="191">
        <v>0</v>
      </c>
      <c r="AP104" s="191">
        <v>32</v>
      </c>
      <c r="AQ104" s="191">
        <v>3</v>
      </c>
      <c r="AR104" s="191">
        <v>0</v>
      </c>
      <c r="AS104" s="192">
        <f t="shared" si="1"/>
        <v>417</v>
      </c>
      <c r="AT104" s="191">
        <v>5</v>
      </c>
      <c r="AU104" s="191">
        <v>0</v>
      </c>
      <c r="AV104" s="191">
        <v>0</v>
      </c>
      <c r="AW104" s="191">
        <v>6</v>
      </c>
      <c r="AX104" s="191">
        <v>0</v>
      </c>
      <c r="AY104" s="191">
        <v>5</v>
      </c>
      <c r="AZ104" s="191">
        <v>0</v>
      </c>
      <c r="BA104" s="191">
        <v>0</v>
      </c>
      <c r="BB104" s="191">
        <v>0</v>
      </c>
      <c r="BC104" s="191">
        <v>0</v>
      </c>
      <c r="BD104" s="191">
        <v>0</v>
      </c>
      <c r="BE104" s="191">
        <v>0</v>
      </c>
      <c r="BF104" s="191">
        <v>0</v>
      </c>
      <c r="BG104" s="191">
        <v>0</v>
      </c>
      <c r="BH104" s="191">
        <v>0</v>
      </c>
      <c r="BI104" s="191">
        <v>0</v>
      </c>
      <c r="BJ104" s="191">
        <v>0</v>
      </c>
      <c r="BK104" s="191">
        <v>0</v>
      </c>
      <c r="BL104" s="191">
        <v>0</v>
      </c>
      <c r="BM104" s="191">
        <v>0</v>
      </c>
      <c r="BN104" s="191">
        <v>6</v>
      </c>
      <c r="BO104" s="191">
        <v>433</v>
      </c>
    </row>
    <row r="105" spans="1:67" x14ac:dyDescent="0.25">
      <c r="A105" s="190" t="s">
        <v>1608</v>
      </c>
      <c r="B105" s="191">
        <v>10</v>
      </c>
      <c r="C105" s="191">
        <v>28</v>
      </c>
      <c r="D105" s="191">
        <v>0</v>
      </c>
      <c r="E105" s="191">
        <v>0</v>
      </c>
      <c r="F105" s="191">
        <v>10</v>
      </c>
      <c r="G105" s="191">
        <v>0</v>
      </c>
      <c r="H105" s="191">
        <v>0</v>
      </c>
      <c r="I105" s="191">
        <v>0</v>
      </c>
      <c r="J105" s="191">
        <v>0</v>
      </c>
      <c r="K105" s="191">
        <v>0</v>
      </c>
      <c r="L105" s="191">
        <v>0</v>
      </c>
      <c r="M105" s="191">
        <v>5</v>
      </c>
      <c r="N105" s="191">
        <v>0</v>
      </c>
      <c r="O105" s="191">
        <v>0</v>
      </c>
      <c r="P105" s="191">
        <v>0</v>
      </c>
      <c r="Q105" s="191">
        <v>0</v>
      </c>
      <c r="R105" s="191">
        <v>0</v>
      </c>
      <c r="S105" s="191">
        <v>0</v>
      </c>
      <c r="T105" s="191">
        <v>7</v>
      </c>
      <c r="U105" s="191">
        <v>0</v>
      </c>
      <c r="V105" s="191">
        <v>0</v>
      </c>
      <c r="W105" s="191">
        <v>9</v>
      </c>
      <c r="X105" s="191">
        <v>59</v>
      </c>
      <c r="Y105" s="191">
        <v>41</v>
      </c>
      <c r="Z105" s="191">
        <v>0</v>
      </c>
      <c r="AA105" s="191">
        <v>18</v>
      </c>
      <c r="AB105" s="191">
        <v>172</v>
      </c>
      <c r="AC105" s="191">
        <v>0</v>
      </c>
      <c r="AD105" s="191">
        <v>179</v>
      </c>
      <c r="AE105" s="191">
        <v>0</v>
      </c>
      <c r="AF105" s="191">
        <v>0</v>
      </c>
      <c r="AG105" s="191">
        <v>47</v>
      </c>
      <c r="AH105" s="191">
        <v>8</v>
      </c>
      <c r="AI105" s="191">
        <v>9</v>
      </c>
      <c r="AJ105" s="191">
        <v>0</v>
      </c>
      <c r="AK105" s="191">
        <v>0</v>
      </c>
      <c r="AL105" s="191">
        <v>4</v>
      </c>
      <c r="AM105" s="191">
        <v>0</v>
      </c>
      <c r="AN105" s="191">
        <v>0</v>
      </c>
      <c r="AO105" s="191">
        <v>0</v>
      </c>
      <c r="AP105" s="191">
        <v>0</v>
      </c>
      <c r="AQ105" s="191">
        <v>0</v>
      </c>
      <c r="AR105" s="191">
        <v>0</v>
      </c>
      <c r="AS105" s="192">
        <f t="shared" si="1"/>
        <v>659</v>
      </c>
      <c r="AT105" s="191">
        <v>0</v>
      </c>
      <c r="AU105" s="191">
        <v>0</v>
      </c>
      <c r="AV105" s="191">
        <v>0</v>
      </c>
      <c r="AW105" s="191">
        <v>0</v>
      </c>
      <c r="AX105" s="191">
        <v>0</v>
      </c>
      <c r="AY105" s="191">
        <v>0</v>
      </c>
      <c r="AZ105" s="191">
        <v>0</v>
      </c>
      <c r="BA105" s="191">
        <v>0</v>
      </c>
      <c r="BB105" s="191">
        <v>0</v>
      </c>
      <c r="BC105" s="191">
        <v>0</v>
      </c>
      <c r="BD105" s="191">
        <v>0</v>
      </c>
      <c r="BE105" s="191">
        <v>0</v>
      </c>
      <c r="BF105" s="191">
        <v>0</v>
      </c>
      <c r="BG105" s="191">
        <v>0</v>
      </c>
      <c r="BH105" s="191">
        <v>0</v>
      </c>
      <c r="BI105" s="191">
        <v>0</v>
      </c>
      <c r="BJ105" s="191">
        <v>0</v>
      </c>
      <c r="BK105" s="191">
        <v>7</v>
      </c>
      <c r="BL105" s="191">
        <v>14</v>
      </c>
      <c r="BM105" s="191">
        <v>0</v>
      </c>
      <c r="BN105" s="191">
        <v>32</v>
      </c>
      <c r="BO105" s="191">
        <v>659</v>
      </c>
    </row>
    <row r="106" spans="1:67" x14ac:dyDescent="0.25">
      <c r="A106" s="190" t="s">
        <v>1609</v>
      </c>
      <c r="B106" s="191">
        <v>4</v>
      </c>
      <c r="C106" s="191">
        <v>7</v>
      </c>
      <c r="D106" s="191">
        <v>0</v>
      </c>
      <c r="E106" s="191">
        <v>0</v>
      </c>
      <c r="F106" s="191">
        <v>10</v>
      </c>
      <c r="G106" s="191">
        <v>0</v>
      </c>
      <c r="H106" s="191">
        <v>0</v>
      </c>
      <c r="I106" s="191">
        <v>0</v>
      </c>
      <c r="J106" s="191">
        <v>0</v>
      </c>
      <c r="K106" s="191">
        <v>0</v>
      </c>
      <c r="L106" s="191">
        <v>0</v>
      </c>
      <c r="M106" s="191">
        <v>3</v>
      </c>
      <c r="N106" s="191">
        <v>0</v>
      </c>
      <c r="O106" s="191">
        <v>0</v>
      </c>
      <c r="P106" s="191">
        <v>0</v>
      </c>
      <c r="Q106" s="191">
        <v>0</v>
      </c>
      <c r="R106" s="191">
        <v>0</v>
      </c>
      <c r="S106" s="191">
        <v>0</v>
      </c>
      <c r="T106" s="191">
        <v>0</v>
      </c>
      <c r="U106" s="191">
        <v>0</v>
      </c>
      <c r="V106" s="191">
        <v>0</v>
      </c>
      <c r="W106" s="191">
        <v>0</v>
      </c>
      <c r="X106" s="191">
        <v>0</v>
      </c>
      <c r="Y106" s="191">
        <v>7</v>
      </c>
      <c r="Z106" s="191">
        <v>0</v>
      </c>
      <c r="AA106" s="191">
        <v>0</v>
      </c>
      <c r="AB106" s="191">
        <v>0</v>
      </c>
      <c r="AC106" s="191">
        <v>0</v>
      </c>
      <c r="AD106" s="191">
        <v>4</v>
      </c>
      <c r="AE106" s="191">
        <v>0</v>
      </c>
      <c r="AF106" s="191">
        <v>0</v>
      </c>
      <c r="AG106" s="191">
        <v>0</v>
      </c>
      <c r="AH106" s="191">
        <v>0</v>
      </c>
      <c r="AI106" s="191">
        <v>5</v>
      </c>
      <c r="AJ106" s="191">
        <v>0</v>
      </c>
      <c r="AK106" s="191">
        <v>92</v>
      </c>
      <c r="AL106" s="191">
        <v>9</v>
      </c>
      <c r="AM106" s="191">
        <v>0</v>
      </c>
      <c r="AN106" s="191">
        <v>0</v>
      </c>
      <c r="AO106" s="191">
        <v>8</v>
      </c>
      <c r="AP106" s="191">
        <v>0</v>
      </c>
      <c r="AQ106" s="191">
        <v>0</v>
      </c>
      <c r="AR106" s="191">
        <v>0</v>
      </c>
      <c r="AS106" s="192">
        <f t="shared" si="1"/>
        <v>154</v>
      </c>
      <c r="AT106" s="191">
        <v>0</v>
      </c>
      <c r="AU106" s="191">
        <v>0</v>
      </c>
      <c r="AV106" s="191">
        <v>0</v>
      </c>
      <c r="AW106" s="191">
        <v>0</v>
      </c>
      <c r="AX106" s="191">
        <v>0</v>
      </c>
      <c r="AY106" s="191">
        <v>0</v>
      </c>
      <c r="AZ106" s="191">
        <v>0</v>
      </c>
      <c r="BA106" s="191">
        <v>13</v>
      </c>
      <c r="BB106" s="191">
        <v>4</v>
      </c>
      <c r="BC106" s="191">
        <v>0</v>
      </c>
      <c r="BD106" s="191">
        <v>0</v>
      </c>
      <c r="BE106" s="191">
        <v>0</v>
      </c>
      <c r="BF106" s="191">
        <v>0</v>
      </c>
      <c r="BG106" s="191">
        <v>0</v>
      </c>
      <c r="BH106" s="191">
        <v>0</v>
      </c>
      <c r="BI106" s="191">
        <v>0</v>
      </c>
      <c r="BJ106" s="191">
        <v>20</v>
      </c>
      <c r="BK106" s="191">
        <v>0</v>
      </c>
      <c r="BL106" s="191">
        <v>0</v>
      </c>
      <c r="BM106" s="191">
        <v>0</v>
      </c>
      <c r="BN106" s="191">
        <v>5</v>
      </c>
      <c r="BO106" s="191">
        <v>191</v>
      </c>
    </row>
    <row r="107" spans="1:67" x14ac:dyDescent="0.25">
      <c r="A107" s="190" t="s">
        <v>1610</v>
      </c>
      <c r="B107" s="191">
        <v>3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1">
        <v>0</v>
      </c>
      <c r="J107" s="191">
        <v>0</v>
      </c>
      <c r="K107" s="191">
        <v>0</v>
      </c>
      <c r="L107" s="191">
        <v>0</v>
      </c>
      <c r="M107" s="191">
        <v>0</v>
      </c>
      <c r="N107" s="191">
        <v>0</v>
      </c>
      <c r="O107" s="191">
        <v>3</v>
      </c>
      <c r="P107" s="191">
        <v>0</v>
      </c>
      <c r="Q107" s="191">
        <v>0</v>
      </c>
      <c r="R107" s="191">
        <v>0</v>
      </c>
      <c r="S107" s="191">
        <v>0</v>
      </c>
      <c r="T107" s="191">
        <v>0</v>
      </c>
      <c r="U107" s="191">
        <v>0</v>
      </c>
      <c r="V107" s="191">
        <v>0</v>
      </c>
      <c r="W107" s="191">
        <v>0</v>
      </c>
      <c r="X107" s="191">
        <v>7</v>
      </c>
      <c r="Y107" s="191">
        <v>17</v>
      </c>
      <c r="Z107" s="191">
        <v>0</v>
      </c>
      <c r="AA107" s="191">
        <v>3</v>
      </c>
      <c r="AB107" s="191">
        <v>8</v>
      </c>
      <c r="AC107" s="191">
        <v>0</v>
      </c>
      <c r="AD107" s="191">
        <v>3</v>
      </c>
      <c r="AE107" s="191">
        <v>0</v>
      </c>
      <c r="AF107" s="191">
        <v>3</v>
      </c>
      <c r="AG107" s="191">
        <v>0</v>
      </c>
      <c r="AH107" s="191">
        <v>0</v>
      </c>
      <c r="AI107" s="191">
        <v>0</v>
      </c>
      <c r="AJ107" s="191">
        <v>0</v>
      </c>
      <c r="AK107" s="191">
        <v>5</v>
      </c>
      <c r="AL107" s="191">
        <v>0</v>
      </c>
      <c r="AM107" s="191">
        <v>0</v>
      </c>
      <c r="AN107" s="191">
        <v>0</v>
      </c>
      <c r="AO107" s="191">
        <v>6</v>
      </c>
      <c r="AP107" s="191">
        <v>0</v>
      </c>
      <c r="AQ107" s="191">
        <v>0</v>
      </c>
      <c r="AR107" s="191">
        <v>0</v>
      </c>
      <c r="AS107" s="192">
        <f t="shared" si="1"/>
        <v>61</v>
      </c>
      <c r="AT107" s="191">
        <v>0</v>
      </c>
      <c r="AU107" s="191">
        <v>0</v>
      </c>
      <c r="AV107" s="191">
        <v>0</v>
      </c>
      <c r="AW107" s="191">
        <v>0</v>
      </c>
      <c r="AX107" s="191">
        <v>0</v>
      </c>
      <c r="AY107" s="191">
        <v>3</v>
      </c>
      <c r="AZ107" s="191">
        <v>0</v>
      </c>
      <c r="BA107" s="191">
        <v>0</v>
      </c>
      <c r="BB107" s="191">
        <v>0</v>
      </c>
      <c r="BC107" s="191">
        <v>0</v>
      </c>
      <c r="BD107" s="191">
        <v>0</v>
      </c>
      <c r="BE107" s="191">
        <v>0</v>
      </c>
      <c r="BF107" s="191">
        <v>0</v>
      </c>
      <c r="BG107" s="191">
        <v>0</v>
      </c>
      <c r="BH107" s="191">
        <v>0</v>
      </c>
      <c r="BI107" s="191">
        <v>0</v>
      </c>
      <c r="BJ107" s="191">
        <v>7</v>
      </c>
      <c r="BK107" s="191">
        <v>0</v>
      </c>
      <c r="BL107" s="191">
        <v>0</v>
      </c>
      <c r="BM107" s="191">
        <v>0</v>
      </c>
      <c r="BN107" s="191">
        <v>3</v>
      </c>
      <c r="BO107" s="191">
        <v>71</v>
      </c>
    </row>
    <row r="108" spans="1:67" x14ac:dyDescent="0.25">
      <c r="A108" s="190" t="s">
        <v>1612</v>
      </c>
      <c r="B108" s="191">
        <v>0</v>
      </c>
      <c r="C108" s="191">
        <v>11</v>
      </c>
      <c r="D108" s="191">
        <v>0</v>
      </c>
      <c r="E108" s="191">
        <v>0</v>
      </c>
      <c r="F108" s="191">
        <v>0</v>
      </c>
      <c r="G108" s="191">
        <v>0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1">
        <v>0</v>
      </c>
      <c r="Q108" s="191">
        <v>0</v>
      </c>
      <c r="R108" s="191">
        <v>0</v>
      </c>
      <c r="S108" s="191">
        <v>0</v>
      </c>
      <c r="T108" s="191">
        <v>0</v>
      </c>
      <c r="U108" s="191">
        <v>0</v>
      </c>
      <c r="V108" s="191">
        <v>0</v>
      </c>
      <c r="W108" s="191">
        <v>4</v>
      </c>
      <c r="X108" s="191">
        <v>70</v>
      </c>
      <c r="Y108" s="191">
        <v>109</v>
      </c>
      <c r="Z108" s="191">
        <v>0</v>
      </c>
      <c r="AA108" s="191">
        <v>93</v>
      </c>
      <c r="AB108" s="191">
        <v>3</v>
      </c>
      <c r="AC108" s="191">
        <v>0</v>
      </c>
      <c r="AD108" s="191">
        <v>3</v>
      </c>
      <c r="AE108" s="191">
        <v>0</v>
      </c>
      <c r="AF108" s="191">
        <v>0</v>
      </c>
      <c r="AG108" s="191">
        <v>0</v>
      </c>
      <c r="AH108" s="191">
        <v>0</v>
      </c>
      <c r="AI108" s="191">
        <v>0</v>
      </c>
      <c r="AJ108" s="191">
        <v>0</v>
      </c>
      <c r="AK108" s="191">
        <v>0</v>
      </c>
      <c r="AL108" s="191">
        <v>0</v>
      </c>
      <c r="AM108" s="191">
        <v>0</v>
      </c>
      <c r="AN108" s="191">
        <v>0</v>
      </c>
      <c r="AO108" s="191">
        <v>0</v>
      </c>
      <c r="AP108" s="191">
        <v>0</v>
      </c>
      <c r="AQ108" s="191">
        <v>3</v>
      </c>
      <c r="AR108" s="191">
        <v>0</v>
      </c>
      <c r="AS108" s="192">
        <f t="shared" si="1"/>
        <v>307</v>
      </c>
      <c r="AT108" s="191">
        <v>0</v>
      </c>
      <c r="AU108" s="191">
        <v>0</v>
      </c>
      <c r="AV108" s="191">
        <v>0</v>
      </c>
      <c r="AW108" s="191">
        <v>0</v>
      </c>
      <c r="AX108" s="191">
        <v>0</v>
      </c>
      <c r="AY108" s="191">
        <v>19</v>
      </c>
      <c r="AZ108" s="191">
        <v>59</v>
      </c>
      <c r="BA108" s="191">
        <v>0</v>
      </c>
      <c r="BB108" s="191">
        <v>0</v>
      </c>
      <c r="BC108" s="191">
        <v>0</v>
      </c>
      <c r="BD108" s="191">
        <v>0</v>
      </c>
      <c r="BE108" s="191">
        <v>0</v>
      </c>
      <c r="BF108" s="191">
        <v>0</v>
      </c>
      <c r="BG108" s="191">
        <v>0</v>
      </c>
      <c r="BH108" s="191">
        <v>0</v>
      </c>
      <c r="BI108" s="191">
        <v>0</v>
      </c>
      <c r="BJ108" s="191">
        <v>4</v>
      </c>
      <c r="BK108" s="191">
        <v>0</v>
      </c>
      <c r="BL108" s="191">
        <v>0</v>
      </c>
      <c r="BM108" s="191">
        <v>4</v>
      </c>
      <c r="BN108" s="191">
        <v>7</v>
      </c>
      <c r="BO108" s="191">
        <v>389</v>
      </c>
    </row>
    <row r="109" spans="1:67" x14ac:dyDescent="0.25">
      <c r="A109" s="190" t="s">
        <v>1613</v>
      </c>
      <c r="B109" s="191">
        <v>3</v>
      </c>
      <c r="C109" s="191">
        <v>14</v>
      </c>
      <c r="D109" s="191">
        <v>0</v>
      </c>
      <c r="E109" s="191">
        <v>0</v>
      </c>
      <c r="F109" s="191">
        <v>5</v>
      </c>
      <c r="G109" s="191">
        <v>0</v>
      </c>
      <c r="H109" s="191">
        <v>0</v>
      </c>
      <c r="I109" s="191">
        <v>0</v>
      </c>
      <c r="J109" s="191">
        <v>0</v>
      </c>
      <c r="K109" s="191">
        <v>0</v>
      </c>
      <c r="L109" s="191">
        <v>0</v>
      </c>
      <c r="M109" s="191">
        <v>3</v>
      </c>
      <c r="N109" s="191">
        <v>11</v>
      </c>
      <c r="O109" s="191">
        <v>4</v>
      </c>
      <c r="P109" s="191">
        <v>0</v>
      </c>
      <c r="Q109" s="191">
        <v>8</v>
      </c>
      <c r="R109" s="191">
        <v>37</v>
      </c>
      <c r="S109" s="191">
        <v>10</v>
      </c>
      <c r="T109" s="191">
        <v>0</v>
      </c>
      <c r="U109" s="191">
        <v>0</v>
      </c>
      <c r="V109" s="191">
        <v>0</v>
      </c>
      <c r="W109" s="191">
        <v>0</v>
      </c>
      <c r="X109" s="191">
        <v>14</v>
      </c>
      <c r="Y109" s="191">
        <v>40</v>
      </c>
      <c r="Z109" s="191">
        <v>0</v>
      </c>
      <c r="AA109" s="191">
        <v>11</v>
      </c>
      <c r="AB109" s="191">
        <v>4</v>
      </c>
      <c r="AC109" s="191">
        <v>0</v>
      </c>
      <c r="AD109" s="191">
        <v>8</v>
      </c>
      <c r="AE109" s="191">
        <v>0</v>
      </c>
      <c r="AF109" s="191">
        <v>0</v>
      </c>
      <c r="AG109" s="191">
        <v>0</v>
      </c>
      <c r="AH109" s="191">
        <v>0</v>
      </c>
      <c r="AI109" s="191">
        <v>16</v>
      </c>
      <c r="AJ109" s="191">
        <v>0</v>
      </c>
      <c r="AK109" s="191">
        <v>0</v>
      </c>
      <c r="AL109" s="191">
        <v>0</v>
      </c>
      <c r="AM109" s="191">
        <v>0</v>
      </c>
      <c r="AN109" s="191">
        <v>0</v>
      </c>
      <c r="AO109" s="191">
        <v>6</v>
      </c>
      <c r="AP109" s="191">
        <v>0</v>
      </c>
      <c r="AQ109" s="191">
        <v>3</v>
      </c>
      <c r="AR109" s="191">
        <v>0</v>
      </c>
      <c r="AS109" s="192">
        <f t="shared" si="1"/>
        <v>211</v>
      </c>
      <c r="AT109" s="191">
        <v>0</v>
      </c>
      <c r="AU109" s="191">
        <v>0</v>
      </c>
      <c r="AV109" s="191">
        <v>0</v>
      </c>
      <c r="AW109" s="191">
        <v>0</v>
      </c>
      <c r="AX109" s="191">
        <v>0</v>
      </c>
      <c r="AY109" s="191">
        <v>0</v>
      </c>
      <c r="AZ109" s="191">
        <v>0</v>
      </c>
      <c r="BA109" s="191">
        <v>0</v>
      </c>
      <c r="BB109" s="191">
        <v>0</v>
      </c>
      <c r="BC109" s="191">
        <v>0</v>
      </c>
      <c r="BD109" s="191">
        <v>0</v>
      </c>
      <c r="BE109" s="191">
        <v>0</v>
      </c>
      <c r="BF109" s="191">
        <v>0</v>
      </c>
      <c r="BG109" s="191">
        <v>0</v>
      </c>
      <c r="BH109" s="191">
        <v>4</v>
      </c>
      <c r="BI109" s="191">
        <v>0</v>
      </c>
      <c r="BJ109" s="191">
        <v>0</v>
      </c>
      <c r="BK109" s="191">
        <v>0</v>
      </c>
      <c r="BL109" s="191">
        <v>0</v>
      </c>
      <c r="BM109" s="191">
        <v>0</v>
      </c>
      <c r="BN109" s="191">
        <v>14</v>
      </c>
      <c r="BO109" s="191">
        <v>219</v>
      </c>
    </row>
    <row r="110" spans="1:67" x14ac:dyDescent="0.25">
      <c r="A110" s="190" t="s">
        <v>1614</v>
      </c>
      <c r="B110" s="191">
        <v>0</v>
      </c>
      <c r="C110" s="191">
        <v>15</v>
      </c>
      <c r="D110" s="191">
        <v>0</v>
      </c>
      <c r="E110" s="191">
        <v>0</v>
      </c>
      <c r="F110" s="191">
        <v>4</v>
      </c>
      <c r="G110" s="191">
        <v>0</v>
      </c>
      <c r="H110" s="191">
        <v>0</v>
      </c>
      <c r="I110" s="191">
        <v>0</v>
      </c>
      <c r="J110" s="191">
        <v>0</v>
      </c>
      <c r="K110" s="191">
        <v>0</v>
      </c>
      <c r="L110" s="191">
        <v>0</v>
      </c>
      <c r="M110" s="191">
        <v>6</v>
      </c>
      <c r="N110" s="191">
        <v>0</v>
      </c>
      <c r="O110" s="191">
        <v>9</v>
      </c>
      <c r="P110" s="191">
        <v>0</v>
      </c>
      <c r="Q110" s="191">
        <v>0</v>
      </c>
      <c r="R110" s="191">
        <v>0</v>
      </c>
      <c r="S110" s="191">
        <v>4</v>
      </c>
      <c r="T110" s="191">
        <v>0</v>
      </c>
      <c r="U110" s="191">
        <v>0</v>
      </c>
      <c r="V110" s="191">
        <v>0</v>
      </c>
      <c r="W110" s="191">
        <v>7</v>
      </c>
      <c r="X110" s="191">
        <v>57</v>
      </c>
      <c r="Y110" s="191">
        <v>164</v>
      </c>
      <c r="Z110" s="191">
        <v>0</v>
      </c>
      <c r="AA110" s="191">
        <v>60</v>
      </c>
      <c r="AB110" s="191">
        <v>0</v>
      </c>
      <c r="AC110" s="191">
        <v>0</v>
      </c>
      <c r="AD110" s="191">
        <v>0</v>
      </c>
      <c r="AE110" s="191">
        <v>0</v>
      </c>
      <c r="AF110" s="191">
        <v>0</v>
      </c>
      <c r="AG110" s="191">
        <v>0</v>
      </c>
      <c r="AH110" s="191">
        <v>0</v>
      </c>
      <c r="AI110" s="191">
        <v>5</v>
      </c>
      <c r="AJ110" s="191">
        <v>0</v>
      </c>
      <c r="AK110" s="191">
        <v>0</v>
      </c>
      <c r="AL110" s="191">
        <v>0</v>
      </c>
      <c r="AM110" s="191">
        <v>0</v>
      </c>
      <c r="AN110" s="191">
        <v>0</v>
      </c>
      <c r="AO110" s="191">
        <v>6</v>
      </c>
      <c r="AP110" s="191">
        <v>0</v>
      </c>
      <c r="AQ110" s="191">
        <v>10</v>
      </c>
      <c r="AR110" s="191">
        <v>0</v>
      </c>
      <c r="AS110" s="192">
        <f t="shared" si="1"/>
        <v>359</v>
      </c>
      <c r="AT110" s="191">
        <v>0</v>
      </c>
      <c r="AU110" s="191">
        <v>0</v>
      </c>
      <c r="AV110" s="191">
        <v>0</v>
      </c>
      <c r="AW110" s="191">
        <v>0</v>
      </c>
      <c r="AX110" s="191">
        <v>0</v>
      </c>
      <c r="AY110" s="191">
        <v>0</v>
      </c>
      <c r="AZ110" s="191">
        <v>11</v>
      </c>
      <c r="BA110" s="191">
        <v>0</v>
      </c>
      <c r="BB110" s="191">
        <v>0</v>
      </c>
      <c r="BC110" s="191">
        <v>0</v>
      </c>
      <c r="BD110" s="191">
        <v>0</v>
      </c>
      <c r="BE110" s="191">
        <v>0</v>
      </c>
      <c r="BF110" s="191">
        <v>0</v>
      </c>
      <c r="BG110" s="191">
        <v>0</v>
      </c>
      <c r="BH110" s="191">
        <v>0</v>
      </c>
      <c r="BI110" s="191">
        <v>0</v>
      </c>
      <c r="BJ110" s="191">
        <v>0</v>
      </c>
      <c r="BK110" s="191">
        <v>0</v>
      </c>
      <c r="BL110" s="191">
        <v>0</v>
      </c>
      <c r="BM110" s="191">
        <v>0</v>
      </c>
      <c r="BN110" s="191">
        <v>12</v>
      </c>
      <c r="BO110" s="191">
        <v>378</v>
      </c>
    </row>
    <row r="111" spans="1:67" x14ac:dyDescent="0.25">
      <c r="A111" s="190" t="s">
        <v>1615</v>
      </c>
      <c r="B111" s="191">
        <v>4</v>
      </c>
      <c r="C111" s="191">
        <v>10</v>
      </c>
      <c r="D111" s="191">
        <v>0</v>
      </c>
      <c r="E111" s="191">
        <v>0</v>
      </c>
      <c r="F111" s="191">
        <v>0</v>
      </c>
      <c r="G111" s="191">
        <v>0</v>
      </c>
      <c r="H111" s="191">
        <v>0</v>
      </c>
      <c r="I111" s="191">
        <v>0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191">
        <v>0</v>
      </c>
      <c r="W111" s="191">
        <v>13</v>
      </c>
      <c r="X111" s="191">
        <v>71</v>
      </c>
      <c r="Y111" s="191">
        <v>25</v>
      </c>
      <c r="Z111" s="191">
        <v>0</v>
      </c>
      <c r="AA111" s="191">
        <v>26</v>
      </c>
      <c r="AB111" s="191">
        <v>347</v>
      </c>
      <c r="AC111" s="191">
        <v>0</v>
      </c>
      <c r="AD111" s="191">
        <v>108</v>
      </c>
      <c r="AE111" s="191">
        <v>0</v>
      </c>
      <c r="AF111" s="191">
        <v>0</v>
      </c>
      <c r="AG111" s="191">
        <v>0</v>
      </c>
      <c r="AH111" s="191">
        <v>0</v>
      </c>
      <c r="AI111" s="191">
        <v>0</v>
      </c>
      <c r="AJ111" s="191">
        <v>0</v>
      </c>
      <c r="AK111" s="191">
        <v>0</v>
      </c>
      <c r="AL111" s="191">
        <v>0</v>
      </c>
      <c r="AM111" s="191">
        <v>0</v>
      </c>
      <c r="AN111" s="191">
        <v>0</v>
      </c>
      <c r="AO111" s="191">
        <v>3</v>
      </c>
      <c r="AP111" s="191">
        <v>4</v>
      </c>
      <c r="AQ111" s="191">
        <v>0</v>
      </c>
      <c r="AR111" s="191">
        <v>0</v>
      </c>
      <c r="AS111" s="192">
        <f t="shared" si="1"/>
        <v>618</v>
      </c>
      <c r="AT111" s="191">
        <v>0</v>
      </c>
      <c r="AU111" s="191">
        <v>0</v>
      </c>
      <c r="AV111" s="191">
        <v>0</v>
      </c>
      <c r="AW111" s="191">
        <v>0</v>
      </c>
      <c r="AX111" s="191">
        <v>0</v>
      </c>
      <c r="AY111" s="191">
        <v>0</v>
      </c>
      <c r="AZ111" s="191">
        <v>0</v>
      </c>
      <c r="BA111" s="191">
        <v>0</v>
      </c>
      <c r="BB111" s="191">
        <v>0</v>
      </c>
      <c r="BC111" s="191">
        <v>0</v>
      </c>
      <c r="BD111" s="191">
        <v>0</v>
      </c>
      <c r="BE111" s="191">
        <v>0</v>
      </c>
      <c r="BF111" s="191">
        <v>0</v>
      </c>
      <c r="BG111" s="191">
        <v>0</v>
      </c>
      <c r="BH111" s="191">
        <v>0</v>
      </c>
      <c r="BI111" s="191">
        <v>0</v>
      </c>
      <c r="BJ111" s="191">
        <v>0</v>
      </c>
      <c r="BK111" s="191">
        <v>0</v>
      </c>
      <c r="BL111" s="191">
        <v>0</v>
      </c>
      <c r="BM111" s="191">
        <v>0</v>
      </c>
      <c r="BN111" s="191">
        <v>7</v>
      </c>
      <c r="BO111" s="191">
        <v>618</v>
      </c>
    </row>
    <row r="112" spans="1:67" x14ac:dyDescent="0.25">
      <c r="A112" s="190" t="s">
        <v>1616</v>
      </c>
      <c r="B112" s="191">
        <v>0</v>
      </c>
      <c r="C112" s="191">
        <v>4</v>
      </c>
      <c r="D112" s="191">
        <v>0</v>
      </c>
      <c r="E112" s="191">
        <v>0</v>
      </c>
      <c r="F112" s="191">
        <v>0</v>
      </c>
      <c r="G112" s="191">
        <v>0</v>
      </c>
      <c r="H112" s="191">
        <v>0</v>
      </c>
      <c r="I112" s="191">
        <v>0</v>
      </c>
      <c r="J112" s="191">
        <v>0</v>
      </c>
      <c r="K112" s="191">
        <v>4</v>
      </c>
      <c r="L112" s="191">
        <v>0</v>
      </c>
      <c r="M112" s="191">
        <v>4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191">
        <v>0</v>
      </c>
      <c r="W112" s="191">
        <v>0</v>
      </c>
      <c r="X112" s="191">
        <v>0</v>
      </c>
      <c r="Y112" s="191">
        <v>5</v>
      </c>
      <c r="Z112" s="191">
        <v>0</v>
      </c>
      <c r="AA112" s="191">
        <v>0</v>
      </c>
      <c r="AB112" s="191">
        <v>7</v>
      </c>
      <c r="AC112" s="191">
        <v>0</v>
      </c>
      <c r="AD112" s="191">
        <v>0</v>
      </c>
      <c r="AE112" s="191">
        <v>0</v>
      </c>
      <c r="AF112" s="191">
        <v>0</v>
      </c>
      <c r="AG112" s="191">
        <v>0</v>
      </c>
      <c r="AH112" s="191">
        <v>0</v>
      </c>
      <c r="AI112" s="191">
        <v>6</v>
      </c>
      <c r="AJ112" s="191">
        <v>0</v>
      </c>
      <c r="AK112" s="191">
        <v>0</v>
      </c>
      <c r="AL112" s="191">
        <v>0</v>
      </c>
      <c r="AM112" s="191">
        <v>0</v>
      </c>
      <c r="AN112" s="191">
        <v>0</v>
      </c>
      <c r="AO112" s="191">
        <v>5</v>
      </c>
      <c r="AP112" s="191">
        <v>0</v>
      </c>
      <c r="AQ112" s="191">
        <v>0</v>
      </c>
      <c r="AR112" s="191">
        <v>0</v>
      </c>
      <c r="AS112" s="192">
        <f t="shared" si="1"/>
        <v>41</v>
      </c>
      <c r="AT112" s="191">
        <v>0</v>
      </c>
      <c r="AU112" s="191">
        <v>0</v>
      </c>
      <c r="AV112" s="191">
        <v>0</v>
      </c>
      <c r="AW112" s="191">
        <v>0</v>
      </c>
      <c r="AX112" s="191">
        <v>0</v>
      </c>
      <c r="AY112" s="191">
        <v>0</v>
      </c>
      <c r="AZ112" s="191">
        <v>0</v>
      </c>
      <c r="BA112" s="191">
        <v>0</v>
      </c>
      <c r="BB112" s="191">
        <v>0</v>
      </c>
      <c r="BC112" s="191">
        <v>0</v>
      </c>
      <c r="BD112" s="191">
        <v>0</v>
      </c>
      <c r="BE112" s="191">
        <v>0</v>
      </c>
      <c r="BF112" s="191">
        <v>0</v>
      </c>
      <c r="BG112" s="191">
        <v>0</v>
      </c>
      <c r="BH112" s="191">
        <v>0</v>
      </c>
      <c r="BI112" s="191">
        <v>0</v>
      </c>
      <c r="BJ112" s="191">
        <v>6</v>
      </c>
      <c r="BK112" s="191">
        <v>0</v>
      </c>
      <c r="BL112" s="191">
        <v>0</v>
      </c>
      <c r="BM112" s="191">
        <v>0</v>
      </c>
      <c r="BN112" s="191">
        <v>6</v>
      </c>
      <c r="BO112" s="191">
        <v>47</v>
      </c>
    </row>
    <row r="113" spans="1:67" x14ac:dyDescent="0.25">
      <c r="A113" s="190" t="s">
        <v>1618</v>
      </c>
      <c r="B113" s="191">
        <v>3</v>
      </c>
      <c r="C113" s="191">
        <v>24</v>
      </c>
      <c r="D113" s="191">
        <v>0</v>
      </c>
      <c r="E113" s="191">
        <v>0</v>
      </c>
      <c r="F113" s="191">
        <v>16</v>
      </c>
      <c r="G113" s="191">
        <v>3</v>
      </c>
      <c r="H113" s="191">
        <v>0</v>
      </c>
      <c r="I113" s="191">
        <v>4</v>
      </c>
      <c r="J113" s="191">
        <v>0</v>
      </c>
      <c r="K113" s="191">
        <v>68</v>
      </c>
      <c r="L113" s="191">
        <v>0</v>
      </c>
      <c r="M113" s="191">
        <v>130</v>
      </c>
      <c r="N113" s="191">
        <v>6</v>
      </c>
      <c r="O113" s="191">
        <v>3</v>
      </c>
      <c r="P113" s="191">
        <v>0</v>
      </c>
      <c r="Q113" s="191">
        <v>0</v>
      </c>
      <c r="R113" s="191">
        <v>0</v>
      </c>
      <c r="S113" s="191">
        <v>3</v>
      </c>
      <c r="T113" s="191">
        <v>0</v>
      </c>
      <c r="U113" s="191">
        <v>0</v>
      </c>
      <c r="V113" s="191">
        <v>0</v>
      </c>
      <c r="W113" s="191">
        <v>0</v>
      </c>
      <c r="X113" s="191">
        <v>0</v>
      </c>
      <c r="Y113" s="191">
        <v>24</v>
      </c>
      <c r="Z113" s="191">
        <v>0</v>
      </c>
      <c r="AA113" s="191">
        <v>0</v>
      </c>
      <c r="AB113" s="191">
        <v>0</v>
      </c>
      <c r="AC113" s="191">
        <v>0</v>
      </c>
      <c r="AD113" s="191">
        <v>0</v>
      </c>
      <c r="AE113" s="191">
        <v>0</v>
      </c>
      <c r="AF113" s="191">
        <v>0</v>
      </c>
      <c r="AG113" s="191">
        <v>0</v>
      </c>
      <c r="AH113" s="191">
        <v>4</v>
      </c>
      <c r="AI113" s="191">
        <v>6</v>
      </c>
      <c r="AJ113" s="191">
        <v>10</v>
      </c>
      <c r="AK113" s="191">
        <v>29</v>
      </c>
      <c r="AL113" s="191">
        <v>64</v>
      </c>
      <c r="AM113" s="191">
        <v>0</v>
      </c>
      <c r="AN113" s="191">
        <v>0</v>
      </c>
      <c r="AO113" s="191">
        <v>26</v>
      </c>
      <c r="AP113" s="191">
        <v>0</v>
      </c>
      <c r="AQ113" s="191">
        <v>4</v>
      </c>
      <c r="AR113" s="191">
        <v>0</v>
      </c>
      <c r="AS113" s="192">
        <f t="shared" si="1"/>
        <v>443</v>
      </c>
      <c r="AT113" s="191">
        <v>0</v>
      </c>
      <c r="AU113" s="191">
        <v>0</v>
      </c>
      <c r="AV113" s="191">
        <v>0</v>
      </c>
      <c r="AW113" s="191">
        <v>5</v>
      </c>
      <c r="AX113" s="191">
        <v>0</v>
      </c>
      <c r="AY113" s="191">
        <v>0</v>
      </c>
      <c r="AZ113" s="191">
        <v>0</v>
      </c>
      <c r="BA113" s="191">
        <v>0</v>
      </c>
      <c r="BB113" s="191">
        <v>0</v>
      </c>
      <c r="BC113" s="191">
        <v>0</v>
      </c>
      <c r="BD113" s="191">
        <v>0</v>
      </c>
      <c r="BE113" s="191">
        <v>0</v>
      </c>
      <c r="BF113" s="191">
        <v>0</v>
      </c>
      <c r="BG113" s="191">
        <v>0</v>
      </c>
      <c r="BH113" s="191">
        <v>0</v>
      </c>
      <c r="BI113" s="191">
        <v>0</v>
      </c>
      <c r="BJ113" s="191">
        <v>4</v>
      </c>
      <c r="BK113" s="191">
        <v>0</v>
      </c>
      <c r="BL113" s="191">
        <v>0</v>
      </c>
      <c r="BM113" s="191">
        <v>0</v>
      </c>
      <c r="BN113" s="191">
        <v>16</v>
      </c>
      <c r="BO113" s="191">
        <v>452</v>
      </c>
    </row>
    <row r="114" spans="1:67" x14ac:dyDescent="0.25">
      <c r="A114" s="190" t="s">
        <v>1619</v>
      </c>
      <c r="B114" s="191">
        <v>0</v>
      </c>
      <c r="C114" s="191">
        <v>3</v>
      </c>
      <c r="D114" s="191">
        <v>0</v>
      </c>
      <c r="E114" s="191">
        <v>0</v>
      </c>
      <c r="F114" s="191">
        <v>17</v>
      </c>
      <c r="G114" s="191">
        <v>0</v>
      </c>
      <c r="H114" s="191">
        <v>0</v>
      </c>
      <c r="I114" s="191">
        <v>0</v>
      </c>
      <c r="J114" s="191">
        <v>0</v>
      </c>
      <c r="K114" s="191">
        <v>0</v>
      </c>
      <c r="L114" s="191">
        <v>0</v>
      </c>
      <c r="M114" s="191">
        <v>8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191">
        <v>0</v>
      </c>
      <c r="W114" s="191">
        <v>0</v>
      </c>
      <c r="X114" s="191">
        <v>0</v>
      </c>
      <c r="Y114" s="191">
        <v>4</v>
      </c>
      <c r="Z114" s="191">
        <v>0</v>
      </c>
      <c r="AA114" s="191">
        <v>3</v>
      </c>
      <c r="AB114" s="191">
        <v>0</v>
      </c>
      <c r="AC114" s="191">
        <v>0</v>
      </c>
      <c r="AD114" s="191">
        <v>3</v>
      </c>
      <c r="AE114" s="191">
        <v>0</v>
      </c>
      <c r="AF114" s="191">
        <v>0</v>
      </c>
      <c r="AG114" s="191">
        <v>0</v>
      </c>
      <c r="AH114" s="191">
        <v>0</v>
      </c>
      <c r="AI114" s="191">
        <v>0</v>
      </c>
      <c r="AJ114" s="191">
        <v>0</v>
      </c>
      <c r="AK114" s="191">
        <v>0</v>
      </c>
      <c r="AL114" s="191">
        <v>0</v>
      </c>
      <c r="AM114" s="191">
        <v>0</v>
      </c>
      <c r="AN114" s="191">
        <v>0</v>
      </c>
      <c r="AO114" s="191">
        <v>0</v>
      </c>
      <c r="AP114" s="191">
        <v>0</v>
      </c>
      <c r="AQ114" s="191">
        <v>0</v>
      </c>
      <c r="AR114" s="191">
        <v>0</v>
      </c>
      <c r="AS114" s="192">
        <f t="shared" si="1"/>
        <v>45</v>
      </c>
      <c r="AT114" s="191">
        <v>0</v>
      </c>
      <c r="AU114" s="191">
        <v>0</v>
      </c>
      <c r="AV114" s="191">
        <v>0</v>
      </c>
      <c r="AW114" s="191">
        <v>0</v>
      </c>
      <c r="AX114" s="191">
        <v>0</v>
      </c>
      <c r="AY114" s="191">
        <v>0</v>
      </c>
      <c r="AZ114" s="191">
        <v>0</v>
      </c>
      <c r="BA114" s="191">
        <v>3</v>
      </c>
      <c r="BB114" s="191">
        <v>0</v>
      </c>
      <c r="BC114" s="191">
        <v>0</v>
      </c>
      <c r="BD114" s="191">
        <v>0</v>
      </c>
      <c r="BE114" s="191">
        <v>0</v>
      </c>
      <c r="BF114" s="191">
        <v>0</v>
      </c>
      <c r="BG114" s="191">
        <v>0</v>
      </c>
      <c r="BH114" s="191">
        <v>0</v>
      </c>
      <c r="BI114" s="191">
        <v>0</v>
      </c>
      <c r="BJ114" s="191">
        <v>11</v>
      </c>
      <c r="BK114" s="191">
        <v>0</v>
      </c>
      <c r="BL114" s="191">
        <v>0</v>
      </c>
      <c r="BM114" s="191">
        <v>0</v>
      </c>
      <c r="BN114" s="191">
        <v>7</v>
      </c>
      <c r="BO114" s="191">
        <v>59</v>
      </c>
    </row>
    <row r="115" spans="1:67" x14ac:dyDescent="0.25">
      <c r="A115" s="190" t="s">
        <v>894</v>
      </c>
      <c r="B115" s="191">
        <v>3</v>
      </c>
      <c r="C115" s="191">
        <v>17</v>
      </c>
      <c r="D115" s="191">
        <v>0</v>
      </c>
      <c r="E115" s="191">
        <v>0</v>
      </c>
      <c r="F115" s="191">
        <v>14</v>
      </c>
      <c r="G115" s="191">
        <v>3</v>
      </c>
      <c r="H115" s="191">
        <v>0</v>
      </c>
      <c r="I115" s="191">
        <v>8</v>
      </c>
      <c r="J115" s="191">
        <v>0</v>
      </c>
      <c r="K115" s="191">
        <v>0</v>
      </c>
      <c r="L115" s="191">
        <v>0</v>
      </c>
      <c r="M115" s="191">
        <v>26</v>
      </c>
      <c r="N115" s="191">
        <v>0</v>
      </c>
      <c r="O115" s="191">
        <v>0</v>
      </c>
      <c r="P115" s="191">
        <v>0</v>
      </c>
      <c r="Q115" s="191">
        <v>7</v>
      </c>
      <c r="R115" s="191">
        <v>0</v>
      </c>
      <c r="S115" s="191">
        <v>0</v>
      </c>
      <c r="T115" s="191">
        <v>0</v>
      </c>
      <c r="U115" s="191">
        <v>0</v>
      </c>
      <c r="V115" s="191">
        <v>30</v>
      </c>
      <c r="W115" s="191">
        <v>0</v>
      </c>
      <c r="X115" s="191">
        <v>0</v>
      </c>
      <c r="Y115" s="191">
        <v>232</v>
      </c>
      <c r="Z115" s="191">
        <v>0</v>
      </c>
      <c r="AA115" s="191">
        <v>0</v>
      </c>
      <c r="AB115" s="191">
        <v>0</v>
      </c>
      <c r="AC115" s="191">
        <v>0</v>
      </c>
      <c r="AD115" s="191">
        <v>6</v>
      </c>
      <c r="AE115" s="191">
        <v>0</v>
      </c>
      <c r="AF115" s="191">
        <v>0</v>
      </c>
      <c r="AG115" s="191">
        <v>0</v>
      </c>
      <c r="AH115" s="191">
        <v>6</v>
      </c>
      <c r="AI115" s="191">
        <v>108</v>
      </c>
      <c r="AJ115" s="191">
        <v>0</v>
      </c>
      <c r="AK115" s="191">
        <v>0</v>
      </c>
      <c r="AL115" s="191">
        <v>15</v>
      </c>
      <c r="AM115" s="191">
        <v>0</v>
      </c>
      <c r="AN115" s="191">
        <v>0</v>
      </c>
      <c r="AO115" s="191">
        <v>10</v>
      </c>
      <c r="AP115" s="191">
        <v>5</v>
      </c>
      <c r="AQ115" s="191">
        <v>5</v>
      </c>
      <c r="AR115" s="191">
        <v>0</v>
      </c>
      <c r="AS115" s="192">
        <f t="shared" si="1"/>
        <v>502</v>
      </c>
      <c r="AT115" s="191">
        <v>6</v>
      </c>
      <c r="AU115" s="191">
        <v>43</v>
      </c>
      <c r="AV115" s="191">
        <v>0</v>
      </c>
      <c r="AW115" s="191">
        <v>6</v>
      </c>
      <c r="AX115" s="191">
        <v>0</v>
      </c>
      <c r="AY115" s="191">
        <v>44</v>
      </c>
      <c r="AZ115" s="191">
        <v>15</v>
      </c>
      <c r="BA115" s="191">
        <v>5</v>
      </c>
      <c r="BB115" s="191">
        <v>6</v>
      </c>
      <c r="BC115" s="191">
        <v>0</v>
      </c>
      <c r="BD115" s="191">
        <v>4</v>
      </c>
      <c r="BE115" s="191">
        <v>0</v>
      </c>
      <c r="BF115" s="191">
        <v>0</v>
      </c>
      <c r="BG115" s="191">
        <v>0</v>
      </c>
      <c r="BH115" s="191">
        <v>0</v>
      </c>
      <c r="BI115" s="191">
        <v>0</v>
      </c>
      <c r="BJ115" s="191">
        <v>11</v>
      </c>
      <c r="BK115" s="191">
        <v>0</v>
      </c>
      <c r="BL115" s="191">
        <v>0</v>
      </c>
      <c r="BM115" s="191">
        <v>0</v>
      </c>
      <c r="BN115" s="191">
        <v>7</v>
      </c>
      <c r="BO115" s="191">
        <v>645</v>
      </c>
    </row>
    <row r="116" spans="1:67" x14ac:dyDescent="0.25">
      <c r="A116" s="190" t="s">
        <v>1620</v>
      </c>
      <c r="B116" s="191">
        <v>0</v>
      </c>
      <c r="C116" s="191">
        <v>7</v>
      </c>
      <c r="D116" s="191">
        <v>0</v>
      </c>
      <c r="E116" s="191">
        <v>0</v>
      </c>
      <c r="F116" s="191">
        <v>11</v>
      </c>
      <c r="G116" s="191">
        <v>0</v>
      </c>
      <c r="H116" s="191">
        <v>0</v>
      </c>
      <c r="I116" s="191">
        <v>0</v>
      </c>
      <c r="J116" s="191">
        <v>0</v>
      </c>
      <c r="K116" s="191">
        <v>20</v>
      </c>
      <c r="L116" s="191">
        <v>4</v>
      </c>
      <c r="M116" s="191">
        <v>8</v>
      </c>
      <c r="N116" s="191">
        <v>5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191">
        <v>7</v>
      </c>
      <c r="W116" s="191">
        <v>0</v>
      </c>
      <c r="X116" s="191">
        <v>0</v>
      </c>
      <c r="Y116" s="191">
        <v>33</v>
      </c>
      <c r="Z116" s="191">
        <v>0</v>
      </c>
      <c r="AA116" s="191">
        <v>0</v>
      </c>
      <c r="AB116" s="191">
        <v>0</v>
      </c>
      <c r="AC116" s="191">
        <v>0</v>
      </c>
      <c r="AD116" s="191">
        <v>0</v>
      </c>
      <c r="AE116" s="191">
        <v>0</v>
      </c>
      <c r="AF116" s="191">
        <v>0</v>
      </c>
      <c r="AG116" s="191">
        <v>0</v>
      </c>
      <c r="AH116" s="191">
        <v>0</v>
      </c>
      <c r="AI116" s="191">
        <v>17</v>
      </c>
      <c r="AJ116" s="191">
        <v>13</v>
      </c>
      <c r="AK116" s="191">
        <v>17</v>
      </c>
      <c r="AL116" s="191">
        <v>0</v>
      </c>
      <c r="AM116" s="191">
        <v>0</v>
      </c>
      <c r="AN116" s="191">
        <v>0</v>
      </c>
      <c r="AO116" s="191">
        <v>20</v>
      </c>
      <c r="AP116" s="191">
        <v>0</v>
      </c>
      <c r="AQ116" s="191">
        <v>3</v>
      </c>
      <c r="AR116" s="191">
        <v>0</v>
      </c>
      <c r="AS116" s="192">
        <f t="shared" si="1"/>
        <v>173</v>
      </c>
      <c r="AT116" s="191">
        <v>8</v>
      </c>
      <c r="AU116" s="191">
        <v>76</v>
      </c>
      <c r="AV116" s="191">
        <v>0</v>
      </c>
      <c r="AW116" s="191">
        <v>7</v>
      </c>
      <c r="AX116" s="191">
        <v>0</v>
      </c>
      <c r="AY116" s="191">
        <v>4</v>
      </c>
      <c r="AZ116" s="191">
        <v>4</v>
      </c>
      <c r="BA116" s="191">
        <v>14</v>
      </c>
      <c r="BB116" s="191">
        <v>7</v>
      </c>
      <c r="BC116" s="191">
        <v>5</v>
      </c>
      <c r="BD116" s="191">
        <v>0</v>
      </c>
      <c r="BE116" s="191">
        <v>0</v>
      </c>
      <c r="BF116" s="191">
        <v>0</v>
      </c>
      <c r="BG116" s="191">
        <v>0</v>
      </c>
      <c r="BH116" s="191">
        <v>0</v>
      </c>
      <c r="BI116" s="191">
        <v>0</v>
      </c>
      <c r="BJ116" s="191">
        <v>0</v>
      </c>
      <c r="BK116" s="191">
        <v>0</v>
      </c>
      <c r="BL116" s="191">
        <v>0</v>
      </c>
      <c r="BM116" s="191">
        <v>0</v>
      </c>
      <c r="BN116" s="191">
        <v>8</v>
      </c>
      <c r="BO116" s="191">
        <v>303</v>
      </c>
    </row>
    <row r="117" spans="1:67" x14ac:dyDescent="0.25">
      <c r="A117" s="190" t="s">
        <v>1622</v>
      </c>
      <c r="B117" s="191">
        <v>0</v>
      </c>
      <c r="C117" s="191">
        <v>6</v>
      </c>
      <c r="D117" s="191">
        <v>0</v>
      </c>
      <c r="E117" s="191">
        <v>0</v>
      </c>
      <c r="F117" s="191">
        <v>0</v>
      </c>
      <c r="G117" s="191">
        <v>0</v>
      </c>
      <c r="H117" s="191">
        <v>0</v>
      </c>
      <c r="I117" s="191">
        <v>0</v>
      </c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191">
        <v>0</v>
      </c>
      <c r="W117" s="191">
        <v>0</v>
      </c>
      <c r="X117" s="191">
        <v>6</v>
      </c>
      <c r="Y117" s="191">
        <v>5</v>
      </c>
      <c r="Z117" s="191">
        <v>0</v>
      </c>
      <c r="AA117" s="191">
        <v>0</v>
      </c>
      <c r="AB117" s="191">
        <v>0</v>
      </c>
      <c r="AC117" s="191">
        <v>0</v>
      </c>
      <c r="AD117" s="191">
        <v>0</v>
      </c>
      <c r="AE117" s="191">
        <v>0</v>
      </c>
      <c r="AF117" s="191">
        <v>0</v>
      </c>
      <c r="AG117" s="191">
        <v>0</v>
      </c>
      <c r="AH117" s="191">
        <v>0</v>
      </c>
      <c r="AI117" s="191">
        <v>0</v>
      </c>
      <c r="AJ117" s="191">
        <v>0</v>
      </c>
      <c r="AK117" s="191">
        <v>0</v>
      </c>
      <c r="AL117" s="191">
        <v>0</v>
      </c>
      <c r="AM117" s="191">
        <v>0</v>
      </c>
      <c r="AN117" s="191">
        <v>0</v>
      </c>
      <c r="AO117" s="191">
        <v>0</v>
      </c>
      <c r="AP117" s="191">
        <v>0</v>
      </c>
      <c r="AQ117" s="191">
        <v>0</v>
      </c>
      <c r="AR117" s="191">
        <v>0</v>
      </c>
      <c r="AS117" s="192">
        <f t="shared" si="1"/>
        <v>24</v>
      </c>
      <c r="AT117" s="191">
        <v>0</v>
      </c>
      <c r="AU117" s="191">
        <v>0</v>
      </c>
      <c r="AV117" s="191">
        <v>0</v>
      </c>
      <c r="AW117" s="191">
        <v>0</v>
      </c>
      <c r="AX117" s="191">
        <v>0</v>
      </c>
      <c r="AY117" s="191">
        <v>0</v>
      </c>
      <c r="AZ117" s="191">
        <v>0</v>
      </c>
      <c r="BA117" s="191">
        <v>0</v>
      </c>
      <c r="BB117" s="191">
        <v>0</v>
      </c>
      <c r="BC117" s="191">
        <v>0</v>
      </c>
      <c r="BD117" s="191">
        <v>0</v>
      </c>
      <c r="BE117" s="191">
        <v>0</v>
      </c>
      <c r="BF117" s="191">
        <v>0</v>
      </c>
      <c r="BG117" s="191">
        <v>0</v>
      </c>
      <c r="BH117" s="191">
        <v>0</v>
      </c>
      <c r="BI117" s="191">
        <v>0</v>
      </c>
      <c r="BJ117" s="191">
        <v>0</v>
      </c>
      <c r="BK117" s="191">
        <v>0</v>
      </c>
      <c r="BL117" s="191">
        <v>0</v>
      </c>
      <c r="BM117" s="191">
        <v>0</v>
      </c>
      <c r="BN117" s="191">
        <v>7</v>
      </c>
      <c r="BO117" s="191">
        <v>24</v>
      </c>
    </row>
    <row r="118" spans="1:67" x14ac:dyDescent="0.25">
      <c r="A118" s="190" t="s">
        <v>1624</v>
      </c>
      <c r="B118" s="191">
        <v>0</v>
      </c>
      <c r="C118" s="191">
        <v>0</v>
      </c>
      <c r="D118" s="191">
        <v>0</v>
      </c>
      <c r="E118" s="191">
        <v>0</v>
      </c>
      <c r="F118" s="191">
        <v>4</v>
      </c>
      <c r="G118" s="191">
        <v>0</v>
      </c>
      <c r="H118" s="191">
        <v>0</v>
      </c>
      <c r="I118" s="191">
        <v>0</v>
      </c>
      <c r="J118" s="191">
        <v>0</v>
      </c>
      <c r="K118" s="191">
        <v>5</v>
      </c>
      <c r="L118" s="191">
        <v>0</v>
      </c>
      <c r="M118" s="191">
        <v>4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191">
        <v>0</v>
      </c>
      <c r="W118" s="191">
        <v>0</v>
      </c>
      <c r="X118" s="191">
        <v>0</v>
      </c>
      <c r="Y118" s="191">
        <v>0</v>
      </c>
      <c r="Z118" s="191">
        <v>0</v>
      </c>
      <c r="AA118" s="191">
        <v>0</v>
      </c>
      <c r="AB118" s="191">
        <v>0</v>
      </c>
      <c r="AC118" s="191">
        <v>0</v>
      </c>
      <c r="AD118" s="191">
        <v>7</v>
      </c>
      <c r="AE118" s="191">
        <v>0</v>
      </c>
      <c r="AF118" s="191">
        <v>0</v>
      </c>
      <c r="AG118" s="191">
        <v>0</v>
      </c>
      <c r="AH118" s="191">
        <v>0</v>
      </c>
      <c r="AI118" s="191">
        <v>0</v>
      </c>
      <c r="AJ118" s="191">
        <v>0</v>
      </c>
      <c r="AK118" s="191">
        <v>0</v>
      </c>
      <c r="AL118" s="191">
        <v>0</v>
      </c>
      <c r="AM118" s="191">
        <v>0</v>
      </c>
      <c r="AN118" s="191">
        <v>0</v>
      </c>
      <c r="AO118" s="191">
        <v>16</v>
      </c>
      <c r="AP118" s="191">
        <v>0</v>
      </c>
      <c r="AQ118" s="191">
        <v>0</v>
      </c>
      <c r="AR118" s="191">
        <v>0</v>
      </c>
      <c r="AS118" s="192">
        <f t="shared" si="1"/>
        <v>42</v>
      </c>
      <c r="AT118" s="191">
        <v>0</v>
      </c>
      <c r="AU118" s="191">
        <v>0</v>
      </c>
      <c r="AV118" s="191">
        <v>0</v>
      </c>
      <c r="AW118" s="191">
        <v>0</v>
      </c>
      <c r="AX118" s="191">
        <v>0</v>
      </c>
      <c r="AY118" s="191">
        <v>0</v>
      </c>
      <c r="AZ118" s="191">
        <v>0</v>
      </c>
      <c r="BA118" s="191">
        <v>0</v>
      </c>
      <c r="BB118" s="191">
        <v>0</v>
      </c>
      <c r="BC118" s="191">
        <v>0</v>
      </c>
      <c r="BD118" s="191">
        <v>0</v>
      </c>
      <c r="BE118" s="191">
        <v>0</v>
      </c>
      <c r="BF118" s="191">
        <v>0</v>
      </c>
      <c r="BG118" s="191">
        <v>0</v>
      </c>
      <c r="BH118" s="191">
        <v>0</v>
      </c>
      <c r="BI118" s="191">
        <v>0</v>
      </c>
      <c r="BJ118" s="191">
        <v>5</v>
      </c>
      <c r="BK118" s="191">
        <v>0</v>
      </c>
      <c r="BL118" s="191">
        <v>0</v>
      </c>
      <c r="BM118" s="191">
        <v>0</v>
      </c>
      <c r="BN118" s="191">
        <v>6</v>
      </c>
      <c r="BO118" s="191">
        <v>47</v>
      </c>
    </row>
    <row r="119" spans="1:67" x14ac:dyDescent="0.25">
      <c r="A119" s="190" t="s">
        <v>1625</v>
      </c>
      <c r="B119" s="191">
        <v>3</v>
      </c>
      <c r="C119" s="191">
        <v>15</v>
      </c>
      <c r="D119" s="191">
        <v>0</v>
      </c>
      <c r="E119" s="191">
        <v>0</v>
      </c>
      <c r="F119" s="191">
        <v>9</v>
      </c>
      <c r="G119" s="191">
        <v>0</v>
      </c>
      <c r="H119" s="191">
        <v>0</v>
      </c>
      <c r="I119" s="191">
        <v>0</v>
      </c>
      <c r="J119" s="191">
        <v>0</v>
      </c>
      <c r="K119" s="191">
        <v>0</v>
      </c>
      <c r="L119" s="191">
        <v>0</v>
      </c>
      <c r="M119" s="191">
        <v>15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191">
        <v>14</v>
      </c>
      <c r="W119" s="191">
        <v>0</v>
      </c>
      <c r="X119" s="191">
        <v>0</v>
      </c>
      <c r="Y119" s="191">
        <v>246</v>
      </c>
      <c r="Z119" s="191">
        <v>0</v>
      </c>
      <c r="AA119" s="191">
        <v>0</v>
      </c>
      <c r="AB119" s="191">
        <v>0</v>
      </c>
      <c r="AC119" s="191">
        <v>0</v>
      </c>
      <c r="AD119" s="191">
        <v>12</v>
      </c>
      <c r="AE119" s="191">
        <v>0</v>
      </c>
      <c r="AF119" s="191">
        <v>24</v>
      </c>
      <c r="AG119" s="191">
        <v>0</v>
      </c>
      <c r="AH119" s="191">
        <v>18</v>
      </c>
      <c r="AI119" s="191">
        <v>37</v>
      </c>
      <c r="AJ119" s="191">
        <v>7</v>
      </c>
      <c r="AK119" s="191">
        <v>18</v>
      </c>
      <c r="AL119" s="191">
        <v>3</v>
      </c>
      <c r="AM119" s="191">
        <v>0</v>
      </c>
      <c r="AN119" s="191">
        <v>0</v>
      </c>
      <c r="AO119" s="191">
        <v>4</v>
      </c>
      <c r="AP119" s="191">
        <v>15</v>
      </c>
      <c r="AQ119" s="191">
        <v>13</v>
      </c>
      <c r="AR119" s="191">
        <v>0</v>
      </c>
      <c r="AS119" s="192">
        <f t="shared" si="1"/>
        <v>459</v>
      </c>
      <c r="AT119" s="191">
        <v>0</v>
      </c>
      <c r="AU119" s="191">
        <v>0</v>
      </c>
      <c r="AV119" s="191">
        <v>0</v>
      </c>
      <c r="AW119" s="191">
        <v>0</v>
      </c>
      <c r="AX119" s="191">
        <v>0</v>
      </c>
      <c r="AY119" s="191">
        <v>15</v>
      </c>
      <c r="AZ119" s="191">
        <v>4</v>
      </c>
      <c r="BA119" s="191">
        <v>0</v>
      </c>
      <c r="BB119" s="191">
        <v>0</v>
      </c>
      <c r="BC119" s="191">
        <v>0</v>
      </c>
      <c r="BD119" s="191">
        <v>4</v>
      </c>
      <c r="BE119" s="191">
        <v>0</v>
      </c>
      <c r="BF119" s="191">
        <v>0</v>
      </c>
      <c r="BG119" s="191">
        <v>0</v>
      </c>
      <c r="BH119" s="191">
        <v>0</v>
      </c>
      <c r="BI119" s="191">
        <v>0</v>
      </c>
      <c r="BJ119" s="191">
        <v>3</v>
      </c>
      <c r="BK119" s="191">
        <v>0</v>
      </c>
      <c r="BL119" s="191">
        <v>0</v>
      </c>
      <c r="BM119" s="191">
        <v>0</v>
      </c>
      <c r="BN119" s="191">
        <v>6</v>
      </c>
      <c r="BO119" s="191">
        <v>495</v>
      </c>
    </row>
    <row r="120" spans="1:67" x14ac:dyDescent="0.25">
      <c r="A120" s="190" t="s">
        <v>1626</v>
      </c>
      <c r="B120" s="191">
        <v>0</v>
      </c>
      <c r="C120" s="191">
        <v>0</v>
      </c>
      <c r="D120" s="191">
        <v>0</v>
      </c>
      <c r="E120" s="191">
        <v>0</v>
      </c>
      <c r="F120" s="191">
        <v>0</v>
      </c>
      <c r="G120" s="191">
        <v>0</v>
      </c>
      <c r="H120" s="191">
        <v>0</v>
      </c>
      <c r="I120" s="191">
        <v>0</v>
      </c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191">
        <v>0</v>
      </c>
      <c r="W120" s="191">
        <v>0</v>
      </c>
      <c r="X120" s="191">
        <v>0</v>
      </c>
      <c r="Y120" s="191">
        <v>0</v>
      </c>
      <c r="Z120" s="191">
        <v>0</v>
      </c>
      <c r="AA120" s="191">
        <v>0</v>
      </c>
      <c r="AB120" s="191">
        <v>3</v>
      </c>
      <c r="AC120" s="191">
        <v>0</v>
      </c>
      <c r="AD120" s="191">
        <v>0</v>
      </c>
      <c r="AE120" s="191">
        <v>0</v>
      </c>
      <c r="AF120" s="191">
        <v>0</v>
      </c>
      <c r="AG120" s="191">
        <v>0</v>
      </c>
      <c r="AH120" s="191">
        <v>0</v>
      </c>
      <c r="AI120" s="191">
        <v>0</v>
      </c>
      <c r="AJ120" s="191">
        <v>0</v>
      </c>
      <c r="AK120" s="191">
        <v>0</v>
      </c>
      <c r="AL120" s="191">
        <v>0</v>
      </c>
      <c r="AM120" s="191">
        <v>0</v>
      </c>
      <c r="AN120" s="191">
        <v>0</v>
      </c>
      <c r="AO120" s="191">
        <v>0</v>
      </c>
      <c r="AP120" s="191">
        <v>0</v>
      </c>
      <c r="AQ120" s="191">
        <v>0</v>
      </c>
      <c r="AR120" s="191">
        <v>0</v>
      </c>
      <c r="AS120" s="192">
        <f t="shared" si="1"/>
        <v>9</v>
      </c>
      <c r="AT120" s="191">
        <v>0</v>
      </c>
      <c r="AU120" s="191">
        <v>0</v>
      </c>
      <c r="AV120" s="191">
        <v>0</v>
      </c>
      <c r="AW120" s="191">
        <v>0</v>
      </c>
      <c r="AX120" s="191">
        <v>0</v>
      </c>
      <c r="AY120" s="191">
        <v>0</v>
      </c>
      <c r="AZ120" s="191">
        <v>0</v>
      </c>
      <c r="BA120" s="191">
        <v>0</v>
      </c>
      <c r="BB120" s="191">
        <v>0</v>
      </c>
      <c r="BC120" s="191">
        <v>0</v>
      </c>
      <c r="BD120" s="191">
        <v>0</v>
      </c>
      <c r="BE120" s="191">
        <v>0</v>
      </c>
      <c r="BF120" s="191">
        <v>0</v>
      </c>
      <c r="BG120" s="191">
        <v>0</v>
      </c>
      <c r="BH120" s="191">
        <v>0</v>
      </c>
      <c r="BI120" s="191">
        <v>0</v>
      </c>
      <c r="BJ120" s="191">
        <v>0</v>
      </c>
      <c r="BK120" s="191">
        <v>0</v>
      </c>
      <c r="BL120" s="191">
        <v>0</v>
      </c>
      <c r="BM120" s="191">
        <v>0</v>
      </c>
      <c r="BN120" s="191">
        <v>6</v>
      </c>
      <c r="BO120" s="191">
        <v>9</v>
      </c>
    </row>
    <row r="121" spans="1:67" x14ac:dyDescent="0.25">
      <c r="A121" s="190" t="s">
        <v>1627</v>
      </c>
      <c r="B121" s="191">
        <v>4</v>
      </c>
      <c r="C121" s="191">
        <v>3</v>
      </c>
      <c r="D121" s="191">
        <v>0</v>
      </c>
      <c r="E121" s="191">
        <v>0</v>
      </c>
      <c r="F121" s="191">
        <v>3</v>
      </c>
      <c r="G121" s="191">
        <v>0</v>
      </c>
      <c r="H121" s="191">
        <v>0</v>
      </c>
      <c r="I121" s="191">
        <v>0</v>
      </c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191">
        <v>0</v>
      </c>
      <c r="W121" s="191">
        <v>0</v>
      </c>
      <c r="X121" s="191">
        <v>0</v>
      </c>
      <c r="Y121" s="191">
        <v>0</v>
      </c>
      <c r="Z121" s="191">
        <v>0</v>
      </c>
      <c r="AA121" s="191">
        <v>0</v>
      </c>
      <c r="AB121" s="191">
        <v>4</v>
      </c>
      <c r="AC121" s="191">
        <v>0</v>
      </c>
      <c r="AD121" s="191">
        <v>14</v>
      </c>
      <c r="AE121" s="191">
        <v>0</v>
      </c>
      <c r="AF121" s="191">
        <v>0</v>
      </c>
      <c r="AG121" s="191">
        <v>0</v>
      </c>
      <c r="AH121" s="191">
        <v>0</v>
      </c>
      <c r="AI121" s="191">
        <v>0</v>
      </c>
      <c r="AJ121" s="191">
        <v>0</v>
      </c>
      <c r="AK121" s="191">
        <v>0</v>
      </c>
      <c r="AL121" s="191">
        <v>0</v>
      </c>
      <c r="AM121" s="191">
        <v>0</v>
      </c>
      <c r="AN121" s="191">
        <v>0</v>
      </c>
      <c r="AO121" s="191">
        <v>0</v>
      </c>
      <c r="AP121" s="191">
        <v>0</v>
      </c>
      <c r="AQ121" s="191">
        <v>0</v>
      </c>
      <c r="AR121" s="191">
        <v>0</v>
      </c>
      <c r="AS121" s="192">
        <f t="shared" si="1"/>
        <v>31</v>
      </c>
      <c r="AT121" s="191">
        <v>0</v>
      </c>
      <c r="AU121" s="191">
        <v>0</v>
      </c>
      <c r="AV121" s="191">
        <v>0</v>
      </c>
      <c r="AW121" s="191">
        <v>0</v>
      </c>
      <c r="AX121" s="191">
        <v>0</v>
      </c>
      <c r="AY121" s="191">
        <v>0</v>
      </c>
      <c r="AZ121" s="191">
        <v>0</v>
      </c>
      <c r="BA121" s="191">
        <v>0</v>
      </c>
      <c r="BB121" s="191">
        <v>0</v>
      </c>
      <c r="BC121" s="191">
        <v>0</v>
      </c>
      <c r="BD121" s="191">
        <v>0</v>
      </c>
      <c r="BE121" s="191">
        <v>0</v>
      </c>
      <c r="BF121" s="191">
        <v>0</v>
      </c>
      <c r="BG121" s="191">
        <v>0</v>
      </c>
      <c r="BH121" s="191">
        <v>0</v>
      </c>
      <c r="BI121" s="191">
        <v>0</v>
      </c>
      <c r="BJ121" s="191">
        <v>4</v>
      </c>
      <c r="BK121" s="191">
        <v>0</v>
      </c>
      <c r="BL121" s="191">
        <v>0</v>
      </c>
      <c r="BM121" s="191">
        <v>0</v>
      </c>
      <c r="BN121" s="191">
        <v>3</v>
      </c>
      <c r="BO121" s="191">
        <v>35</v>
      </c>
    </row>
    <row r="122" spans="1:67" x14ac:dyDescent="0.25">
      <c r="A122" s="190" t="s">
        <v>1631</v>
      </c>
      <c r="B122" s="191">
        <v>0</v>
      </c>
      <c r="C122" s="191">
        <v>0</v>
      </c>
      <c r="D122" s="191">
        <v>0</v>
      </c>
      <c r="E122" s="191">
        <v>0</v>
      </c>
      <c r="F122" s="191">
        <v>0</v>
      </c>
      <c r="G122" s="191">
        <v>0</v>
      </c>
      <c r="H122" s="191">
        <v>0</v>
      </c>
      <c r="I122" s="191">
        <v>0</v>
      </c>
      <c r="J122" s="191">
        <v>0</v>
      </c>
      <c r="K122" s="191">
        <v>9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191">
        <v>0</v>
      </c>
      <c r="W122" s="191">
        <v>0</v>
      </c>
      <c r="X122" s="191">
        <v>0</v>
      </c>
      <c r="Y122" s="191">
        <v>21</v>
      </c>
      <c r="Z122" s="191">
        <v>0</v>
      </c>
      <c r="AA122" s="191">
        <v>0</v>
      </c>
      <c r="AB122" s="191">
        <v>0</v>
      </c>
      <c r="AC122" s="191">
        <v>0</v>
      </c>
      <c r="AD122" s="191">
        <v>0</v>
      </c>
      <c r="AE122" s="191">
        <v>0</v>
      </c>
      <c r="AF122" s="191">
        <v>0</v>
      </c>
      <c r="AG122" s="191">
        <v>0</v>
      </c>
      <c r="AH122" s="191">
        <v>0</v>
      </c>
      <c r="AI122" s="191">
        <v>20</v>
      </c>
      <c r="AJ122" s="191">
        <v>0</v>
      </c>
      <c r="AK122" s="191">
        <v>0</v>
      </c>
      <c r="AL122" s="191">
        <v>0</v>
      </c>
      <c r="AM122" s="191">
        <v>0</v>
      </c>
      <c r="AN122" s="191">
        <v>0</v>
      </c>
      <c r="AO122" s="191">
        <v>15</v>
      </c>
      <c r="AP122" s="191">
        <v>0</v>
      </c>
      <c r="AQ122" s="191">
        <v>0</v>
      </c>
      <c r="AR122" s="191">
        <v>0</v>
      </c>
      <c r="AS122" s="192">
        <f t="shared" si="1"/>
        <v>69</v>
      </c>
      <c r="AT122" s="191">
        <v>0</v>
      </c>
      <c r="AU122" s="191">
        <v>0</v>
      </c>
      <c r="AV122" s="191">
        <v>0</v>
      </c>
      <c r="AW122" s="191">
        <v>0</v>
      </c>
      <c r="AX122" s="191">
        <v>0</v>
      </c>
      <c r="AY122" s="191">
        <v>0</v>
      </c>
      <c r="AZ122" s="191">
        <v>0</v>
      </c>
      <c r="BA122" s="191">
        <v>0</v>
      </c>
      <c r="BB122" s="191">
        <v>0</v>
      </c>
      <c r="BC122" s="191">
        <v>0</v>
      </c>
      <c r="BD122" s="191">
        <v>0</v>
      </c>
      <c r="BE122" s="191">
        <v>0</v>
      </c>
      <c r="BF122" s="191">
        <v>0</v>
      </c>
      <c r="BG122" s="191">
        <v>6</v>
      </c>
      <c r="BH122" s="191">
        <v>0</v>
      </c>
      <c r="BI122" s="191">
        <v>0</v>
      </c>
      <c r="BJ122" s="191">
        <v>0</v>
      </c>
      <c r="BK122" s="191">
        <v>0</v>
      </c>
      <c r="BL122" s="191">
        <v>0</v>
      </c>
      <c r="BM122" s="191">
        <v>0</v>
      </c>
      <c r="BN122" s="191">
        <v>4</v>
      </c>
      <c r="BO122" s="191">
        <v>75</v>
      </c>
    </row>
    <row r="123" spans="1:67" x14ac:dyDescent="0.25">
      <c r="A123" s="190" t="s">
        <v>1632</v>
      </c>
      <c r="B123" s="191">
        <v>6</v>
      </c>
      <c r="C123" s="191">
        <v>26</v>
      </c>
      <c r="D123" s="191">
        <v>0</v>
      </c>
      <c r="E123" s="191">
        <v>0</v>
      </c>
      <c r="F123" s="191">
        <v>11</v>
      </c>
      <c r="G123" s="191">
        <v>18</v>
      </c>
      <c r="H123" s="191">
        <v>3</v>
      </c>
      <c r="I123" s="191">
        <v>12</v>
      </c>
      <c r="J123" s="191">
        <v>0</v>
      </c>
      <c r="K123" s="191">
        <v>0</v>
      </c>
      <c r="L123" s="191">
        <v>0</v>
      </c>
      <c r="M123" s="191">
        <v>5</v>
      </c>
      <c r="N123" s="191">
        <v>0</v>
      </c>
      <c r="O123" s="191">
        <v>10</v>
      </c>
      <c r="P123" s="191">
        <v>0</v>
      </c>
      <c r="Q123" s="191">
        <v>8</v>
      </c>
      <c r="R123" s="191">
        <v>0</v>
      </c>
      <c r="S123" s="191">
        <v>3</v>
      </c>
      <c r="T123" s="191">
        <v>5</v>
      </c>
      <c r="U123" s="191">
        <v>0</v>
      </c>
      <c r="V123" s="191">
        <v>0</v>
      </c>
      <c r="W123" s="191">
        <v>0</v>
      </c>
      <c r="X123" s="191">
        <v>8</v>
      </c>
      <c r="Y123" s="191">
        <v>142</v>
      </c>
      <c r="Z123" s="191">
        <v>0</v>
      </c>
      <c r="AA123" s="191">
        <v>3</v>
      </c>
      <c r="AB123" s="191">
        <v>0</v>
      </c>
      <c r="AC123" s="191">
        <v>0</v>
      </c>
      <c r="AD123" s="191">
        <v>6</v>
      </c>
      <c r="AE123" s="191">
        <v>0</v>
      </c>
      <c r="AF123" s="191">
        <v>0</v>
      </c>
      <c r="AG123" s="191">
        <v>0</v>
      </c>
      <c r="AH123" s="191">
        <v>4</v>
      </c>
      <c r="AI123" s="191">
        <v>179</v>
      </c>
      <c r="AJ123" s="191">
        <v>0</v>
      </c>
      <c r="AK123" s="191">
        <v>0</v>
      </c>
      <c r="AL123" s="191">
        <v>5</v>
      </c>
      <c r="AM123" s="191">
        <v>0</v>
      </c>
      <c r="AN123" s="191">
        <v>0</v>
      </c>
      <c r="AO123" s="191">
        <v>24</v>
      </c>
      <c r="AP123" s="191">
        <v>0</v>
      </c>
      <c r="AQ123" s="191">
        <v>5</v>
      </c>
      <c r="AR123" s="191">
        <v>0</v>
      </c>
      <c r="AS123" s="192">
        <f t="shared" si="1"/>
        <v>503</v>
      </c>
      <c r="AT123" s="191">
        <v>0</v>
      </c>
      <c r="AU123" s="191">
        <v>16</v>
      </c>
      <c r="AV123" s="191">
        <v>0</v>
      </c>
      <c r="AW123" s="191">
        <v>0</v>
      </c>
      <c r="AX123" s="191">
        <v>0</v>
      </c>
      <c r="AY123" s="191">
        <v>4</v>
      </c>
      <c r="AZ123" s="191">
        <v>0</v>
      </c>
      <c r="BA123" s="191">
        <v>24</v>
      </c>
      <c r="BB123" s="191">
        <v>16</v>
      </c>
      <c r="BC123" s="191">
        <v>5</v>
      </c>
      <c r="BD123" s="191">
        <v>4</v>
      </c>
      <c r="BE123" s="191">
        <v>0</v>
      </c>
      <c r="BF123" s="191">
        <v>0</v>
      </c>
      <c r="BG123" s="191">
        <v>0</v>
      </c>
      <c r="BH123" s="191">
        <v>0</v>
      </c>
      <c r="BI123" s="191">
        <v>0</v>
      </c>
      <c r="BJ123" s="191">
        <v>11</v>
      </c>
      <c r="BK123" s="191">
        <v>0</v>
      </c>
      <c r="BL123" s="191">
        <v>0</v>
      </c>
      <c r="BM123" s="191">
        <v>0</v>
      </c>
      <c r="BN123" s="191">
        <v>20</v>
      </c>
      <c r="BO123" s="191">
        <v>591</v>
      </c>
    </row>
    <row r="124" spans="1:67" x14ac:dyDescent="0.25">
      <c r="A124" s="190" t="s">
        <v>1633</v>
      </c>
      <c r="B124" s="191">
        <v>4</v>
      </c>
      <c r="C124" s="191">
        <v>11</v>
      </c>
      <c r="D124" s="191">
        <v>0</v>
      </c>
      <c r="E124" s="191">
        <v>0</v>
      </c>
      <c r="F124" s="191">
        <v>0</v>
      </c>
      <c r="G124" s="191">
        <v>7</v>
      </c>
      <c r="H124" s="191">
        <v>0</v>
      </c>
      <c r="I124" s="191">
        <v>0</v>
      </c>
      <c r="J124" s="191">
        <v>0</v>
      </c>
      <c r="K124" s="191">
        <v>26</v>
      </c>
      <c r="L124" s="191">
        <v>0</v>
      </c>
      <c r="M124" s="191">
        <v>5</v>
      </c>
      <c r="N124" s="191">
        <v>0</v>
      </c>
      <c r="O124" s="191">
        <v>40</v>
      </c>
      <c r="P124" s="191">
        <v>0</v>
      </c>
      <c r="Q124" s="191">
        <v>0</v>
      </c>
      <c r="R124" s="191">
        <v>0</v>
      </c>
      <c r="S124" s="191">
        <v>0</v>
      </c>
      <c r="T124" s="191">
        <v>0</v>
      </c>
      <c r="U124" s="191">
        <v>7</v>
      </c>
      <c r="V124" s="191">
        <v>0</v>
      </c>
      <c r="W124" s="191">
        <v>0</v>
      </c>
      <c r="X124" s="191">
        <v>3</v>
      </c>
      <c r="Y124" s="191">
        <v>178</v>
      </c>
      <c r="Z124" s="191">
        <v>0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191">
        <v>0</v>
      </c>
      <c r="AG124" s="191">
        <v>0</v>
      </c>
      <c r="AH124" s="191">
        <v>15</v>
      </c>
      <c r="AI124" s="191">
        <v>82</v>
      </c>
      <c r="AJ124" s="191">
        <v>0</v>
      </c>
      <c r="AK124" s="191">
        <v>8</v>
      </c>
      <c r="AL124" s="191">
        <v>0</v>
      </c>
      <c r="AM124" s="191">
        <v>0</v>
      </c>
      <c r="AN124" s="191">
        <v>0</v>
      </c>
      <c r="AO124" s="191">
        <v>18</v>
      </c>
      <c r="AP124" s="191">
        <v>0</v>
      </c>
      <c r="AQ124" s="191">
        <v>0</v>
      </c>
      <c r="AR124" s="191">
        <v>0</v>
      </c>
      <c r="AS124" s="192">
        <f t="shared" si="1"/>
        <v>414</v>
      </c>
      <c r="AT124" s="191">
        <v>0</v>
      </c>
      <c r="AU124" s="191">
        <v>0</v>
      </c>
      <c r="AV124" s="191">
        <v>0</v>
      </c>
      <c r="AW124" s="191">
        <v>0</v>
      </c>
      <c r="AX124" s="191">
        <v>0</v>
      </c>
      <c r="AY124" s="191">
        <v>0</v>
      </c>
      <c r="AZ124" s="191">
        <v>0</v>
      </c>
      <c r="BA124" s="191">
        <v>0</v>
      </c>
      <c r="BB124" s="191">
        <v>0</v>
      </c>
      <c r="BC124" s="191">
        <v>0</v>
      </c>
      <c r="BD124" s="191">
        <v>0</v>
      </c>
      <c r="BE124" s="191">
        <v>0</v>
      </c>
      <c r="BF124" s="191">
        <v>0</v>
      </c>
      <c r="BG124" s="191">
        <v>0</v>
      </c>
      <c r="BH124" s="191">
        <v>0</v>
      </c>
      <c r="BI124" s="191">
        <v>0</v>
      </c>
      <c r="BJ124" s="191">
        <v>0</v>
      </c>
      <c r="BK124" s="191">
        <v>0</v>
      </c>
      <c r="BL124" s="191">
        <v>0</v>
      </c>
      <c r="BM124" s="191">
        <v>0</v>
      </c>
      <c r="BN124" s="191">
        <v>10</v>
      </c>
      <c r="BO124" s="191">
        <v>414</v>
      </c>
    </row>
    <row r="125" spans="1:67" x14ac:dyDescent="0.25">
      <c r="A125" s="190" t="s">
        <v>1634</v>
      </c>
      <c r="B125" s="191">
        <v>0</v>
      </c>
      <c r="C125" s="191">
        <v>0</v>
      </c>
      <c r="D125" s="191">
        <v>0</v>
      </c>
      <c r="E125" s="191">
        <v>0</v>
      </c>
      <c r="F125" s="191">
        <v>0</v>
      </c>
      <c r="G125" s="191">
        <v>0</v>
      </c>
      <c r="H125" s="191">
        <v>0</v>
      </c>
      <c r="I125" s="191">
        <v>0</v>
      </c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91">
        <v>0</v>
      </c>
      <c r="W125" s="191">
        <v>7</v>
      </c>
      <c r="X125" s="191">
        <v>89</v>
      </c>
      <c r="Y125" s="191">
        <v>53</v>
      </c>
      <c r="Z125" s="191">
        <v>0</v>
      </c>
      <c r="AA125" s="191">
        <v>102</v>
      </c>
      <c r="AB125" s="191">
        <v>0</v>
      </c>
      <c r="AC125" s="191">
        <v>0</v>
      </c>
      <c r="AD125" s="191">
        <v>0</v>
      </c>
      <c r="AE125" s="191">
        <v>0</v>
      </c>
      <c r="AF125" s="191">
        <v>0</v>
      </c>
      <c r="AG125" s="191">
        <v>0</v>
      </c>
      <c r="AH125" s="191">
        <v>0</v>
      </c>
      <c r="AI125" s="191">
        <v>0</v>
      </c>
      <c r="AJ125" s="191">
        <v>0</v>
      </c>
      <c r="AK125" s="191">
        <v>0</v>
      </c>
      <c r="AL125" s="191">
        <v>0</v>
      </c>
      <c r="AM125" s="191">
        <v>0</v>
      </c>
      <c r="AN125" s="191">
        <v>0</v>
      </c>
      <c r="AO125" s="191">
        <v>0</v>
      </c>
      <c r="AP125" s="191">
        <v>0</v>
      </c>
      <c r="AQ125" s="191">
        <v>0</v>
      </c>
      <c r="AR125" s="191">
        <v>0</v>
      </c>
      <c r="AS125" s="192">
        <f t="shared" si="1"/>
        <v>262</v>
      </c>
      <c r="AT125" s="191">
        <v>0</v>
      </c>
      <c r="AU125" s="191">
        <v>0</v>
      </c>
      <c r="AV125" s="191">
        <v>0</v>
      </c>
      <c r="AW125" s="191">
        <v>5</v>
      </c>
      <c r="AX125" s="191">
        <v>0</v>
      </c>
      <c r="AY125" s="191">
        <v>0</v>
      </c>
      <c r="AZ125" s="191">
        <v>0</v>
      </c>
      <c r="BA125" s="191">
        <v>0</v>
      </c>
      <c r="BB125" s="191">
        <v>0</v>
      </c>
      <c r="BC125" s="191">
        <v>0</v>
      </c>
      <c r="BD125" s="191">
        <v>0</v>
      </c>
      <c r="BE125" s="191">
        <v>0</v>
      </c>
      <c r="BF125" s="191">
        <v>0</v>
      </c>
      <c r="BG125" s="191">
        <v>0</v>
      </c>
      <c r="BH125" s="191">
        <v>0</v>
      </c>
      <c r="BI125" s="191">
        <v>0</v>
      </c>
      <c r="BJ125" s="191">
        <v>0</v>
      </c>
      <c r="BK125" s="191">
        <v>0</v>
      </c>
      <c r="BL125" s="191">
        <v>0</v>
      </c>
      <c r="BM125" s="191">
        <v>4</v>
      </c>
      <c r="BN125" s="191">
        <v>7</v>
      </c>
      <c r="BO125" s="191">
        <v>267</v>
      </c>
    </row>
    <row r="126" spans="1:67" x14ac:dyDescent="0.25">
      <c r="A126" s="190" t="s">
        <v>1635</v>
      </c>
      <c r="B126" s="191">
        <v>0</v>
      </c>
      <c r="C126" s="191">
        <v>12</v>
      </c>
      <c r="D126" s="191">
        <v>0</v>
      </c>
      <c r="E126" s="191">
        <v>0</v>
      </c>
      <c r="F126" s="191">
        <v>0</v>
      </c>
      <c r="G126" s="191">
        <v>0</v>
      </c>
      <c r="H126" s="191">
        <v>0</v>
      </c>
      <c r="I126" s="191">
        <v>0</v>
      </c>
      <c r="J126" s="191">
        <v>0</v>
      </c>
      <c r="K126" s="191">
        <v>0</v>
      </c>
      <c r="L126" s="191">
        <v>0</v>
      </c>
      <c r="M126" s="191">
        <v>11</v>
      </c>
      <c r="N126" s="191">
        <v>14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191">
        <v>7</v>
      </c>
      <c r="W126" s="191">
        <v>0</v>
      </c>
      <c r="X126" s="191">
        <v>0</v>
      </c>
      <c r="Y126" s="191">
        <v>6</v>
      </c>
      <c r="Z126" s="191">
        <v>0</v>
      </c>
      <c r="AA126" s="191">
        <v>0</v>
      </c>
      <c r="AB126" s="191">
        <v>0</v>
      </c>
      <c r="AC126" s="191">
        <v>0</v>
      </c>
      <c r="AD126" s="191">
        <v>4</v>
      </c>
      <c r="AE126" s="191">
        <v>0</v>
      </c>
      <c r="AF126" s="191">
        <v>0</v>
      </c>
      <c r="AG126" s="191">
        <v>0</v>
      </c>
      <c r="AH126" s="191">
        <v>0</v>
      </c>
      <c r="AI126" s="191">
        <v>7</v>
      </c>
      <c r="AJ126" s="191">
        <v>0</v>
      </c>
      <c r="AK126" s="191">
        <v>3</v>
      </c>
      <c r="AL126" s="191">
        <v>0</v>
      </c>
      <c r="AM126" s="191">
        <v>0</v>
      </c>
      <c r="AN126" s="191">
        <v>0</v>
      </c>
      <c r="AO126" s="191">
        <v>0</v>
      </c>
      <c r="AP126" s="191">
        <v>0</v>
      </c>
      <c r="AQ126" s="191">
        <v>0</v>
      </c>
      <c r="AR126" s="191">
        <v>0</v>
      </c>
      <c r="AS126" s="192">
        <f t="shared" si="1"/>
        <v>64</v>
      </c>
      <c r="AT126" s="191">
        <v>0</v>
      </c>
      <c r="AU126" s="191">
        <v>0</v>
      </c>
      <c r="AV126" s="191">
        <v>0</v>
      </c>
      <c r="AW126" s="191">
        <v>0</v>
      </c>
      <c r="AX126" s="191">
        <v>0</v>
      </c>
      <c r="AY126" s="191">
        <v>0</v>
      </c>
      <c r="AZ126" s="191">
        <v>0</v>
      </c>
      <c r="BA126" s="191">
        <v>0</v>
      </c>
      <c r="BB126" s="191">
        <v>0</v>
      </c>
      <c r="BC126" s="191">
        <v>0</v>
      </c>
      <c r="BD126" s="191">
        <v>0</v>
      </c>
      <c r="BE126" s="191">
        <v>0</v>
      </c>
      <c r="BF126" s="191">
        <v>0</v>
      </c>
      <c r="BG126" s="191">
        <v>0</v>
      </c>
      <c r="BH126" s="191">
        <v>0</v>
      </c>
      <c r="BI126" s="191">
        <v>0</v>
      </c>
      <c r="BJ126" s="191">
        <v>0</v>
      </c>
      <c r="BK126" s="191">
        <v>0</v>
      </c>
      <c r="BL126" s="191">
        <v>0</v>
      </c>
      <c r="BM126" s="191">
        <v>0</v>
      </c>
      <c r="BN126" s="191">
        <v>0</v>
      </c>
      <c r="BO126" s="191">
        <v>64</v>
      </c>
    </row>
    <row r="127" spans="1:67" x14ac:dyDescent="0.25">
      <c r="A127" s="190" t="s">
        <v>1636</v>
      </c>
      <c r="B127" s="191">
        <v>0</v>
      </c>
      <c r="C127" s="191">
        <v>4</v>
      </c>
      <c r="D127" s="191">
        <v>0</v>
      </c>
      <c r="E127" s="191">
        <v>0</v>
      </c>
      <c r="F127" s="191">
        <v>0</v>
      </c>
      <c r="G127" s="191">
        <v>0</v>
      </c>
      <c r="H127" s="191">
        <v>0</v>
      </c>
      <c r="I127" s="191">
        <v>6</v>
      </c>
      <c r="J127" s="191">
        <v>0</v>
      </c>
      <c r="K127" s="191">
        <v>0</v>
      </c>
      <c r="L127" s="191">
        <v>0</v>
      </c>
      <c r="M127" s="191">
        <v>7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191">
        <v>0</v>
      </c>
      <c r="W127" s="191">
        <v>0</v>
      </c>
      <c r="X127" s="191">
        <v>0</v>
      </c>
      <c r="Y127" s="191">
        <v>0</v>
      </c>
      <c r="Z127" s="191">
        <v>0</v>
      </c>
      <c r="AA127" s="191">
        <v>0</v>
      </c>
      <c r="AB127" s="191">
        <v>0</v>
      </c>
      <c r="AC127" s="191">
        <v>0</v>
      </c>
      <c r="AD127" s="191">
        <v>0</v>
      </c>
      <c r="AE127" s="191">
        <v>0</v>
      </c>
      <c r="AF127" s="191">
        <v>0</v>
      </c>
      <c r="AG127" s="191">
        <v>0</v>
      </c>
      <c r="AH127" s="191">
        <v>0</v>
      </c>
      <c r="AI127" s="191">
        <v>0</v>
      </c>
      <c r="AJ127" s="191">
        <v>0</v>
      </c>
      <c r="AK127" s="191">
        <v>0</v>
      </c>
      <c r="AL127" s="191">
        <v>0</v>
      </c>
      <c r="AM127" s="191">
        <v>0</v>
      </c>
      <c r="AN127" s="191">
        <v>0</v>
      </c>
      <c r="AO127" s="191">
        <v>0</v>
      </c>
      <c r="AP127" s="191">
        <v>0</v>
      </c>
      <c r="AQ127" s="191">
        <v>0</v>
      </c>
      <c r="AR127" s="191">
        <v>0</v>
      </c>
      <c r="AS127" s="192">
        <f t="shared" si="1"/>
        <v>28</v>
      </c>
      <c r="AT127" s="191">
        <v>0</v>
      </c>
      <c r="AU127" s="191">
        <v>6</v>
      </c>
      <c r="AV127" s="191">
        <v>0</v>
      </c>
      <c r="AW127" s="191">
        <v>0</v>
      </c>
      <c r="AX127" s="191">
        <v>0</v>
      </c>
      <c r="AY127" s="191">
        <v>0</v>
      </c>
      <c r="AZ127" s="191">
        <v>0</v>
      </c>
      <c r="BA127" s="191">
        <v>11</v>
      </c>
      <c r="BB127" s="191">
        <v>4</v>
      </c>
      <c r="BC127" s="191">
        <v>0</v>
      </c>
      <c r="BD127" s="191">
        <v>0</v>
      </c>
      <c r="BE127" s="191">
        <v>0</v>
      </c>
      <c r="BF127" s="191">
        <v>0</v>
      </c>
      <c r="BG127" s="191">
        <v>0</v>
      </c>
      <c r="BH127" s="191">
        <v>0</v>
      </c>
      <c r="BI127" s="191">
        <v>0</v>
      </c>
      <c r="BJ127" s="191">
        <v>5</v>
      </c>
      <c r="BK127" s="191">
        <v>0</v>
      </c>
      <c r="BL127" s="191">
        <v>0</v>
      </c>
      <c r="BM127" s="191">
        <v>0</v>
      </c>
      <c r="BN127" s="191">
        <v>11</v>
      </c>
      <c r="BO127" s="191">
        <v>54</v>
      </c>
    </row>
    <row r="128" spans="1:67" x14ac:dyDescent="0.25">
      <c r="A128" s="190" t="s">
        <v>1637</v>
      </c>
      <c r="B128" s="191">
        <v>13</v>
      </c>
      <c r="C128" s="191">
        <v>17</v>
      </c>
      <c r="D128" s="191">
        <v>0</v>
      </c>
      <c r="E128" s="191">
        <v>0</v>
      </c>
      <c r="F128" s="191">
        <v>9</v>
      </c>
      <c r="G128" s="191">
        <v>0</v>
      </c>
      <c r="H128" s="191">
        <v>0</v>
      </c>
      <c r="I128" s="191">
        <v>5</v>
      </c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3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191">
        <v>0</v>
      </c>
      <c r="W128" s="191">
        <v>0</v>
      </c>
      <c r="X128" s="191">
        <v>6</v>
      </c>
      <c r="Y128" s="191">
        <v>27</v>
      </c>
      <c r="Z128" s="191">
        <v>0</v>
      </c>
      <c r="AA128" s="191">
        <v>4</v>
      </c>
      <c r="AB128" s="191">
        <v>11</v>
      </c>
      <c r="AC128" s="191">
        <v>0</v>
      </c>
      <c r="AD128" s="191">
        <v>17</v>
      </c>
      <c r="AE128" s="191">
        <v>0</v>
      </c>
      <c r="AF128" s="191">
        <v>0</v>
      </c>
      <c r="AG128" s="191">
        <v>16</v>
      </c>
      <c r="AH128" s="191">
        <v>0</v>
      </c>
      <c r="AI128" s="191">
        <v>9</v>
      </c>
      <c r="AJ128" s="191">
        <v>0</v>
      </c>
      <c r="AK128" s="191">
        <v>0</v>
      </c>
      <c r="AL128" s="191">
        <v>0</v>
      </c>
      <c r="AM128" s="191">
        <v>0</v>
      </c>
      <c r="AN128" s="191">
        <v>0</v>
      </c>
      <c r="AO128" s="191">
        <v>8</v>
      </c>
      <c r="AP128" s="191">
        <v>0</v>
      </c>
      <c r="AQ128" s="191">
        <v>3</v>
      </c>
      <c r="AR128" s="191">
        <v>0</v>
      </c>
      <c r="AS128" s="192">
        <f t="shared" si="1"/>
        <v>154</v>
      </c>
      <c r="AT128" s="191">
        <v>0</v>
      </c>
      <c r="AU128" s="191">
        <v>0</v>
      </c>
      <c r="AV128" s="191">
        <v>0</v>
      </c>
      <c r="AW128" s="191">
        <v>6</v>
      </c>
      <c r="AX128" s="191">
        <v>0</v>
      </c>
      <c r="AY128" s="191">
        <v>3</v>
      </c>
      <c r="AZ128" s="191">
        <v>0</v>
      </c>
      <c r="BA128" s="191">
        <v>0</v>
      </c>
      <c r="BB128" s="191">
        <v>0</v>
      </c>
      <c r="BC128" s="191">
        <v>0</v>
      </c>
      <c r="BD128" s="191">
        <v>0</v>
      </c>
      <c r="BE128" s="191">
        <v>0</v>
      </c>
      <c r="BF128" s="191">
        <v>0</v>
      </c>
      <c r="BG128" s="191">
        <v>13</v>
      </c>
      <c r="BH128" s="191">
        <v>0</v>
      </c>
      <c r="BI128" s="191">
        <v>0</v>
      </c>
      <c r="BJ128" s="191">
        <v>6</v>
      </c>
      <c r="BK128" s="191">
        <v>0</v>
      </c>
      <c r="BL128" s="191">
        <v>0</v>
      </c>
      <c r="BM128" s="191">
        <v>0</v>
      </c>
      <c r="BN128" s="191">
        <v>6</v>
      </c>
      <c r="BO128" s="191">
        <v>182</v>
      </c>
    </row>
    <row r="129" spans="1:67" x14ac:dyDescent="0.25">
      <c r="A129" s="190" t="s">
        <v>1640</v>
      </c>
      <c r="B129" s="191">
        <v>17</v>
      </c>
      <c r="C129" s="191">
        <v>67</v>
      </c>
      <c r="D129" s="191">
        <v>0</v>
      </c>
      <c r="E129" s="191">
        <v>0</v>
      </c>
      <c r="F129" s="191">
        <v>0</v>
      </c>
      <c r="G129" s="191">
        <v>0</v>
      </c>
      <c r="H129" s="191">
        <v>0</v>
      </c>
      <c r="I129" s="191">
        <v>0</v>
      </c>
      <c r="J129" s="191">
        <v>0</v>
      </c>
      <c r="K129" s="191">
        <v>0</v>
      </c>
      <c r="L129" s="191">
        <v>0</v>
      </c>
      <c r="M129" s="191">
        <v>11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3</v>
      </c>
      <c r="V129" s="191">
        <v>0</v>
      </c>
      <c r="W129" s="191">
        <v>13</v>
      </c>
      <c r="X129" s="191">
        <v>118</v>
      </c>
      <c r="Y129" s="191">
        <v>542</v>
      </c>
      <c r="Z129" s="191">
        <v>0</v>
      </c>
      <c r="AA129" s="191">
        <v>181</v>
      </c>
      <c r="AB129" s="191">
        <v>81</v>
      </c>
      <c r="AC129" s="191">
        <v>0</v>
      </c>
      <c r="AD129" s="191">
        <v>48</v>
      </c>
      <c r="AE129" s="191">
        <v>5</v>
      </c>
      <c r="AF129" s="191">
        <v>0</v>
      </c>
      <c r="AG129" s="191">
        <v>0</v>
      </c>
      <c r="AH129" s="191">
        <v>50</v>
      </c>
      <c r="AI129" s="191">
        <v>59</v>
      </c>
      <c r="AJ129" s="191">
        <v>24</v>
      </c>
      <c r="AK129" s="191">
        <v>43</v>
      </c>
      <c r="AL129" s="191">
        <v>42</v>
      </c>
      <c r="AM129" s="191">
        <v>0</v>
      </c>
      <c r="AN129" s="191">
        <v>0</v>
      </c>
      <c r="AO129" s="191">
        <v>42</v>
      </c>
      <c r="AP129" s="191">
        <v>9</v>
      </c>
      <c r="AQ129" s="191">
        <v>10</v>
      </c>
      <c r="AR129" s="191">
        <v>0</v>
      </c>
      <c r="AS129" s="192">
        <f t="shared" si="1"/>
        <v>1414</v>
      </c>
      <c r="AT129" s="191">
        <v>3</v>
      </c>
      <c r="AU129" s="191">
        <v>0</v>
      </c>
      <c r="AV129" s="191">
        <v>0</v>
      </c>
      <c r="AW129" s="191">
        <v>3</v>
      </c>
      <c r="AX129" s="191">
        <v>0</v>
      </c>
      <c r="AY129" s="191">
        <v>3</v>
      </c>
      <c r="AZ129" s="191">
        <v>4</v>
      </c>
      <c r="BA129" s="191">
        <v>0</v>
      </c>
      <c r="BB129" s="191">
        <v>0</v>
      </c>
      <c r="BC129" s="191">
        <v>0</v>
      </c>
      <c r="BD129" s="191">
        <v>0</v>
      </c>
      <c r="BE129" s="191">
        <v>0</v>
      </c>
      <c r="BF129" s="191">
        <v>0</v>
      </c>
      <c r="BG129" s="191">
        <v>0</v>
      </c>
      <c r="BH129" s="191">
        <v>0</v>
      </c>
      <c r="BI129" s="191">
        <v>0</v>
      </c>
      <c r="BJ129" s="191">
        <v>0</v>
      </c>
      <c r="BK129" s="191">
        <v>3</v>
      </c>
      <c r="BL129" s="191">
        <v>0</v>
      </c>
      <c r="BM129" s="191">
        <v>3</v>
      </c>
      <c r="BN129" s="191">
        <v>43</v>
      </c>
      <c r="BO129" s="191">
        <v>1427</v>
      </c>
    </row>
    <row r="130" spans="1:67" x14ac:dyDescent="0.25">
      <c r="A130" s="190" t="s">
        <v>1641</v>
      </c>
      <c r="B130" s="191">
        <v>0</v>
      </c>
      <c r="C130" s="191">
        <v>14</v>
      </c>
      <c r="D130" s="191">
        <v>0</v>
      </c>
      <c r="E130" s="191">
        <v>0</v>
      </c>
      <c r="F130" s="191">
        <v>0</v>
      </c>
      <c r="G130" s="191">
        <v>0</v>
      </c>
      <c r="H130" s="191">
        <v>0</v>
      </c>
      <c r="I130" s="191">
        <v>0</v>
      </c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191">
        <v>0</v>
      </c>
      <c r="W130" s="191">
        <v>3</v>
      </c>
      <c r="X130" s="191">
        <v>38</v>
      </c>
      <c r="Y130" s="191">
        <v>11</v>
      </c>
      <c r="Z130" s="191">
        <v>5</v>
      </c>
      <c r="AA130" s="191">
        <v>6</v>
      </c>
      <c r="AB130" s="191">
        <v>227</v>
      </c>
      <c r="AC130" s="191">
        <v>0</v>
      </c>
      <c r="AD130" s="191">
        <v>74</v>
      </c>
      <c r="AE130" s="191">
        <v>0</v>
      </c>
      <c r="AF130" s="191">
        <v>0</v>
      </c>
      <c r="AG130" s="191">
        <v>0</v>
      </c>
      <c r="AH130" s="191">
        <v>0</v>
      </c>
      <c r="AI130" s="191">
        <v>0</v>
      </c>
      <c r="AJ130" s="191">
        <v>0</v>
      </c>
      <c r="AK130" s="191">
        <v>0</v>
      </c>
      <c r="AL130" s="191">
        <v>0</v>
      </c>
      <c r="AM130" s="191">
        <v>0</v>
      </c>
      <c r="AN130" s="191">
        <v>0</v>
      </c>
      <c r="AO130" s="191">
        <v>0</v>
      </c>
      <c r="AP130" s="191">
        <v>18</v>
      </c>
      <c r="AQ130" s="191">
        <v>3</v>
      </c>
      <c r="AR130" s="191">
        <v>0</v>
      </c>
      <c r="AS130" s="192">
        <f t="shared" si="1"/>
        <v>430</v>
      </c>
      <c r="AT130" s="191">
        <v>0</v>
      </c>
      <c r="AU130" s="191">
        <v>0</v>
      </c>
      <c r="AV130" s="191">
        <v>0</v>
      </c>
      <c r="AW130" s="191">
        <v>0</v>
      </c>
      <c r="AX130" s="191">
        <v>0</v>
      </c>
      <c r="AY130" s="191">
        <v>0</v>
      </c>
      <c r="AZ130" s="191">
        <v>0</v>
      </c>
      <c r="BA130" s="191">
        <v>0</v>
      </c>
      <c r="BB130" s="191">
        <v>0</v>
      </c>
      <c r="BC130" s="191">
        <v>0</v>
      </c>
      <c r="BD130" s="191">
        <v>0</v>
      </c>
      <c r="BE130" s="191">
        <v>0</v>
      </c>
      <c r="BF130" s="191">
        <v>0</v>
      </c>
      <c r="BG130" s="191">
        <v>0</v>
      </c>
      <c r="BH130" s="191">
        <v>0</v>
      </c>
      <c r="BI130" s="191">
        <v>0</v>
      </c>
      <c r="BJ130" s="191">
        <v>0</v>
      </c>
      <c r="BK130" s="191">
        <v>7</v>
      </c>
      <c r="BL130" s="191">
        <v>0</v>
      </c>
      <c r="BM130" s="191">
        <v>12</v>
      </c>
      <c r="BN130" s="191">
        <v>12</v>
      </c>
      <c r="BO130" s="191">
        <v>430</v>
      </c>
    </row>
    <row r="131" spans="1:67" x14ac:dyDescent="0.25">
      <c r="A131" s="190" t="s">
        <v>1642</v>
      </c>
      <c r="B131" s="191">
        <v>0</v>
      </c>
      <c r="C131" s="191">
        <v>16</v>
      </c>
      <c r="D131" s="191">
        <v>0</v>
      </c>
      <c r="E131" s="191">
        <v>0</v>
      </c>
      <c r="F131" s="191">
        <v>0</v>
      </c>
      <c r="G131" s="191">
        <v>0</v>
      </c>
      <c r="H131" s="191">
        <v>0</v>
      </c>
      <c r="I131" s="191">
        <v>0</v>
      </c>
      <c r="J131" s="191">
        <v>0</v>
      </c>
      <c r="K131" s="191">
        <v>0</v>
      </c>
      <c r="L131" s="191">
        <v>0</v>
      </c>
      <c r="M131" s="191">
        <v>13</v>
      </c>
      <c r="N131" s="191">
        <v>0</v>
      </c>
      <c r="O131" s="191">
        <v>0</v>
      </c>
      <c r="P131" s="191">
        <v>0</v>
      </c>
      <c r="Q131" s="191">
        <v>0</v>
      </c>
      <c r="R131" s="191">
        <v>4</v>
      </c>
      <c r="S131" s="191">
        <v>0</v>
      </c>
      <c r="T131" s="191">
        <v>0</v>
      </c>
      <c r="U131" s="191">
        <v>0</v>
      </c>
      <c r="V131" s="191">
        <v>5</v>
      </c>
      <c r="W131" s="191">
        <v>9</v>
      </c>
      <c r="X131" s="191">
        <v>33</v>
      </c>
      <c r="Y131" s="191">
        <v>291</v>
      </c>
      <c r="Z131" s="191">
        <v>0</v>
      </c>
      <c r="AA131" s="191">
        <v>45</v>
      </c>
      <c r="AB131" s="191">
        <v>9</v>
      </c>
      <c r="AC131" s="191">
        <v>0</v>
      </c>
      <c r="AD131" s="191">
        <v>3</v>
      </c>
      <c r="AE131" s="191">
        <v>0</v>
      </c>
      <c r="AF131" s="191">
        <v>0</v>
      </c>
      <c r="AG131" s="191">
        <v>0</v>
      </c>
      <c r="AH131" s="191">
        <v>0</v>
      </c>
      <c r="AI131" s="191">
        <v>0</v>
      </c>
      <c r="AJ131" s="191">
        <v>0</v>
      </c>
      <c r="AK131" s="191">
        <v>0</v>
      </c>
      <c r="AL131" s="191">
        <v>3</v>
      </c>
      <c r="AM131" s="191">
        <v>0</v>
      </c>
      <c r="AN131" s="191">
        <v>0</v>
      </c>
      <c r="AO131" s="191">
        <v>3</v>
      </c>
      <c r="AP131" s="191">
        <v>0</v>
      </c>
      <c r="AQ131" s="191">
        <v>3</v>
      </c>
      <c r="AR131" s="191">
        <v>0</v>
      </c>
      <c r="AS131" s="192">
        <f t="shared" si="1"/>
        <v>440</v>
      </c>
      <c r="AT131" s="191">
        <v>0</v>
      </c>
      <c r="AU131" s="191">
        <v>0</v>
      </c>
      <c r="AV131" s="191">
        <v>0</v>
      </c>
      <c r="AW131" s="191">
        <v>0</v>
      </c>
      <c r="AX131" s="191">
        <v>0</v>
      </c>
      <c r="AY131" s="191">
        <v>0</v>
      </c>
      <c r="AZ131" s="191">
        <v>3</v>
      </c>
      <c r="BA131" s="191">
        <v>0</v>
      </c>
      <c r="BB131" s="191">
        <v>0</v>
      </c>
      <c r="BC131" s="191">
        <v>0</v>
      </c>
      <c r="BD131" s="191">
        <v>0</v>
      </c>
      <c r="BE131" s="191">
        <v>0</v>
      </c>
      <c r="BF131" s="191">
        <v>0</v>
      </c>
      <c r="BG131" s="191">
        <v>0</v>
      </c>
      <c r="BH131" s="191">
        <v>0</v>
      </c>
      <c r="BI131" s="191">
        <v>0</v>
      </c>
      <c r="BJ131" s="191">
        <v>0</v>
      </c>
      <c r="BK131" s="191">
        <v>0</v>
      </c>
      <c r="BL131" s="191">
        <v>0</v>
      </c>
      <c r="BM131" s="191">
        <v>0</v>
      </c>
      <c r="BN131" s="191">
        <v>3</v>
      </c>
      <c r="BO131" s="191">
        <v>443</v>
      </c>
    </row>
    <row r="132" spans="1:67" x14ac:dyDescent="0.25">
      <c r="A132" s="190" t="s">
        <v>893</v>
      </c>
      <c r="B132" s="191">
        <v>5</v>
      </c>
      <c r="C132" s="191">
        <v>23</v>
      </c>
      <c r="D132" s="191">
        <v>4</v>
      </c>
      <c r="E132" s="191">
        <v>0</v>
      </c>
      <c r="F132" s="191">
        <v>76</v>
      </c>
      <c r="G132" s="191">
        <v>5</v>
      </c>
      <c r="H132" s="191">
        <v>0</v>
      </c>
      <c r="I132" s="191">
        <v>72</v>
      </c>
      <c r="J132" s="191">
        <v>0</v>
      </c>
      <c r="K132" s="191">
        <v>10</v>
      </c>
      <c r="L132" s="191">
        <v>0</v>
      </c>
      <c r="M132" s="191">
        <v>78</v>
      </c>
      <c r="N132" s="191">
        <v>11</v>
      </c>
      <c r="O132" s="191">
        <v>0</v>
      </c>
      <c r="P132" s="191">
        <v>0</v>
      </c>
      <c r="Q132" s="191">
        <v>0</v>
      </c>
      <c r="R132" s="191">
        <v>0</v>
      </c>
      <c r="S132" s="191">
        <v>6</v>
      </c>
      <c r="T132" s="191">
        <v>9</v>
      </c>
      <c r="U132" s="191">
        <v>0</v>
      </c>
      <c r="V132" s="191">
        <v>0</v>
      </c>
      <c r="W132" s="191">
        <v>0</v>
      </c>
      <c r="X132" s="191">
        <v>6</v>
      </c>
      <c r="Y132" s="191">
        <v>20</v>
      </c>
      <c r="Z132" s="191">
        <v>0</v>
      </c>
      <c r="AA132" s="191">
        <v>0</v>
      </c>
      <c r="AB132" s="191">
        <v>3</v>
      </c>
      <c r="AC132" s="191">
        <v>0</v>
      </c>
      <c r="AD132" s="191">
        <v>0</v>
      </c>
      <c r="AE132" s="191">
        <v>0</v>
      </c>
      <c r="AF132" s="191">
        <v>0</v>
      </c>
      <c r="AG132" s="191">
        <v>0</v>
      </c>
      <c r="AH132" s="191">
        <v>0</v>
      </c>
      <c r="AI132" s="191">
        <v>8</v>
      </c>
      <c r="AJ132" s="191">
        <v>3</v>
      </c>
      <c r="AK132" s="191">
        <v>7</v>
      </c>
      <c r="AL132" s="191">
        <v>10</v>
      </c>
      <c r="AM132" s="191">
        <v>0</v>
      </c>
      <c r="AN132" s="191">
        <v>0</v>
      </c>
      <c r="AO132" s="191">
        <v>23</v>
      </c>
      <c r="AP132" s="191">
        <v>0</v>
      </c>
      <c r="AQ132" s="191">
        <v>0</v>
      </c>
      <c r="AR132" s="191">
        <v>0</v>
      </c>
      <c r="AS132" s="192">
        <f t="shared" si="1"/>
        <v>392</v>
      </c>
      <c r="AT132" s="191">
        <v>0</v>
      </c>
      <c r="AU132" s="191">
        <v>0</v>
      </c>
      <c r="AV132" s="191">
        <v>0</v>
      </c>
      <c r="AW132" s="191">
        <v>0</v>
      </c>
      <c r="AX132" s="191">
        <v>0</v>
      </c>
      <c r="AY132" s="191">
        <v>69</v>
      </c>
      <c r="AZ132" s="191">
        <v>7</v>
      </c>
      <c r="BA132" s="191">
        <v>0</v>
      </c>
      <c r="BB132" s="191">
        <v>0</v>
      </c>
      <c r="BC132" s="191">
        <v>0</v>
      </c>
      <c r="BD132" s="191">
        <v>0</v>
      </c>
      <c r="BE132" s="191">
        <v>0</v>
      </c>
      <c r="BF132" s="191">
        <v>0</v>
      </c>
      <c r="BG132" s="191">
        <v>0</v>
      </c>
      <c r="BH132" s="191">
        <v>0</v>
      </c>
      <c r="BI132" s="191">
        <v>0</v>
      </c>
      <c r="BJ132" s="191">
        <v>18</v>
      </c>
      <c r="BK132" s="191">
        <v>0</v>
      </c>
      <c r="BL132" s="191">
        <v>0</v>
      </c>
      <c r="BM132" s="191">
        <v>0</v>
      </c>
      <c r="BN132" s="191">
        <v>13</v>
      </c>
      <c r="BO132" s="191">
        <v>486</v>
      </c>
    </row>
    <row r="133" spans="1:67" x14ac:dyDescent="0.25">
      <c r="A133" s="190" t="s">
        <v>1643</v>
      </c>
      <c r="B133" s="191">
        <v>0</v>
      </c>
      <c r="C133" s="191">
        <v>9</v>
      </c>
      <c r="D133" s="191">
        <v>0</v>
      </c>
      <c r="E133" s="191">
        <v>0</v>
      </c>
      <c r="F133" s="191">
        <v>0</v>
      </c>
      <c r="G133" s="191">
        <v>0</v>
      </c>
      <c r="H133" s="191">
        <v>0</v>
      </c>
      <c r="I133" s="191">
        <v>0</v>
      </c>
      <c r="J133" s="191">
        <v>0</v>
      </c>
      <c r="K133" s="191">
        <v>0</v>
      </c>
      <c r="L133" s="191">
        <v>0</v>
      </c>
      <c r="M133" s="191">
        <v>3</v>
      </c>
      <c r="N133" s="191">
        <v>0</v>
      </c>
      <c r="O133" s="191">
        <v>19</v>
      </c>
      <c r="P133" s="191">
        <v>0</v>
      </c>
      <c r="Q133" s="191">
        <v>6</v>
      </c>
      <c r="R133" s="191">
        <v>11</v>
      </c>
      <c r="S133" s="191">
        <v>0</v>
      </c>
      <c r="T133" s="191">
        <v>0</v>
      </c>
      <c r="U133" s="191">
        <v>0</v>
      </c>
      <c r="V133" s="191">
        <v>0</v>
      </c>
      <c r="W133" s="191">
        <v>4</v>
      </c>
      <c r="X133" s="191">
        <v>16</v>
      </c>
      <c r="Y133" s="191">
        <v>133</v>
      </c>
      <c r="Z133" s="191">
        <v>0</v>
      </c>
      <c r="AA133" s="191">
        <v>47</v>
      </c>
      <c r="AB133" s="191">
        <v>8</v>
      </c>
      <c r="AC133" s="191">
        <v>0</v>
      </c>
      <c r="AD133" s="191">
        <v>9</v>
      </c>
      <c r="AE133" s="191">
        <v>0</v>
      </c>
      <c r="AF133" s="191">
        <v>0</v>
      </c>
      <c r="AG133" s="191">
        <v>0</v>
      </c>
      <c r="AH133" s="191">
        <v>0</v>
      </c>
      <c r="AI133" s="191">
        <v>38</v>
      </c>
      <c r="AJ133" s="191">
        <v>0</v>
      </c>
      <c r="AK133" s="191">
        <v>0</v>
      </c>
      <c r="AL133" s="191">
        <v>0</v>
      </c>
      <c r="AM133" s="191">
        <v>0</v>
      </c>
      <c r="AN133" s="191">
        <v>0</v>
      </c>
      <c r="AO133" s="191">
        <v>0</v>
      </c>
      <c r="AP133" s="191">
        <v>0</v>
      </c>
      <c r="AQ133" s="191">
        <v>4</v>
      </c>
      <c r="AR133" s="191">
        <v>0</v>
      </c>
      <c r="AS133" s="192">
        <f t="shared" si="1"/>
        <v>310</v>
      </c>
      <c r="AT133" s="191">
        <v>0</v>
      </c>
      <c r="AU133" s="191">
        <v>0</v>
      </c>
      <c r="AV133" s="191">
        <v>0</v>
      </c>
      <c r="AW133" s="191">
        <v>0</v>
      </c>
      <c r="AX133" s="191">
        <v>0</v>
      </c>
      <c r="AY133" s="191">
        <v>7</v>
      </c>
      <c r="AZ133" s="191">
        <v>10</v>
      </c>
      <c r="BA133" s="191">
        <v>0</v>
      </c>
      <c r="BB133" s="191">
        <v>0</v>
      </c>
      <c r="BC133" s="191">
        <v>0</v>
      </c>
      <c r="BD133" s="191">
        <v>0</v>
      </c>
      <c r="BE133" s="191">
        <v>0</v>
      </c>
      <c r="BF133" s="191">
        <v>0</v>
      </c>
      <c r="BG133" s="191">
        <v>0</v>
      </c>
      <c r="BH133" s="191">
        <v>0</v>
      </c>
      <c r="BI133" s="191">
        <v>0</v>
      </c>
      <c r="BJ133" s="191">
        <v>4</v>
      </c>
      <c r="BK133" s="191">
        <v>0</v>
      </c>
      <c r="BL133" s="191">
        <v>0</v>
      </c>
      <c r="BM133" s="191">
        <v>0</v>
      </c>
      <c r="BN133" s="191">
        <v>3</v>
      </c>
      <c r="BO133" s="191">
        <v>331</v>
      </c>
    </row>
    <row r="134" spans="1:67" x14ac:dyDescent="0.25">
      <c r="A134" s="190" t="s">
        <v>1644</v>
      </c>
      <c r="B134" s="191">
        <v>4</v>
      </c>
      <c r="C134" s="191">
        <v>10</v>
      </c>
      <c r="D134" s="191">
        <v>0</v>
      </c>
      <c r="E134" s="191">
        <v>0</v>
      </c>
      <c r="F134" s="191">
        <v>5</v>
      </c>
      <c r="G134" s="191">
        <v>0</v>
      </c>
      <c r="H134" s="191">
        <v>0</v>
      </c>
      <c r="I134" s="191">
        <v>0</v>
      </c>
      <c r="J134" s="191">
        <v>0</v>
      </c>
      <c r="K134" s="191">
        <v>0</v>
      </c>
      <c r="L134" s="191">
        <v>0</v>
      </c>
      <c r="M134" s="191">
        <v>0</v>
      </c>
      <c r="N134" s="191">
        <v>13</v>
      </c>
      <c r="O134" s="191">
        <v>0</v>
      </c>
      <c r="P134" s="191">
        <v>0</v>
      </c>
      <c r="Q134" s="191">
        <v>0</v>
      </c>
      <c r="R134" s="191">
        <v>136</v>
      </c>
      <c r="S134" s="191">
        <v>0</v>
      </c>
      <c r="T134" s="191">
        <v>19</v>
      </c>
      <c r="U134" s="191">
        <v>0</v>
      </c>
      <c r="V134" s="191">
        <v>0</v>
      </c>
      <c r="W134" s="191">
        <v>4</v>
      </c>
      <c r="X134" s="191">
        <v>15</v>
      </c>
      <c r="Y134" s="191">
        <v>131</v>
      </c>
      <c r="Z134" s="191">
        <v>0</v>
      </c>
      <c r="AA134" s="191">
        <v>86</v>
      </c>
      <c r="AB134" s="191">
        <v>4</v>
      </c>
      <c r="AC134" s="191">
        <v>0</v>
      </c>
      <c r="AD134" s="191">
        <v>0</v>
      </c>
      <c r="AE134" s="191">
        <v>0</v>
      </c>
      <c r="AF134" s="191">
        <v>0</v>
      </c>
      <c r="AG134" s="191">
        <v>0</v>
      </c>
      <c r="AH134" s="191">
        <v>0</v>
      </c>
      <c r="AI134" s="191">
        <v>9</v>
      </c>
      <c r="AJ134" s="191">
        <v>0</v>
      </c>
      <c r="AK134" s="191">
        <v>0</v>
      </c>
      <c r="AL134" s="191">
        <v>0</v>
      </c>
      <c r="AM134" s="191">
        <v>0</v>
      </c>
      <c r="AN134" s="191">
        <v>0</v>
      </c>
      <c r="AO134" s="191">
        <v>0</v>
      </c>
      <c r="AP134" s="191">
        <v>0</v>
      </c>
      <c r="AQ134" s="191">
        <v>8</v>
      </c>
      <c r="AR134" s="191">
        <v>0</v>
      </c>
      <c r="AS134" s="192">
        <f t="shared" si="1"/>
        <v>458</v>
      </c>
      <c r="AT134" s="191">
        <v>0</v>
      </c>
      <c r="AU134" s="191">
        <v>0</v>
      </c>
      <c r="AV134" s="191">
        <v>0</v>
      </c>
      <c r="AW134" s="191">
        <v>0</v>
      </c>
      <c r="AX134" s="191">
        <v>0</v>
      </c>
      <c r="AY134" s="191">
        <v>70</v>
      </c>
      <c r="AZ134" s="191">
        <v>37</v>
      </c>
      <c r="BA134" s="191">
        <v>0</v>
      </c>
      <c r="BB134" s="191">
        <v>0</v>
      </c>
      <c r="BC134" s="191">
        <v>0</v>
      </c>
      <c r="BD134" s="191">
        <v>0</v>
      </c>
      <c r="BE134" s="191">
        <v>0</v>
      </c>
      <c r="BF134" s="191">
        <v>0</v>
      </c>
      <c r="BG134" s="191">
        <v>0</v>
      </c>
      <c r="BH134" s="191">
        <v>0</v>
      </c>
      <c r="BI134" s="191">
        <v>0</v>
      </c>
      <c r="BJ134" s="191">
        <v>16</v>
      </c>
      <c r="BK134" s="191">
        <v>0</v>
      </c>
      <c r="BL134" s="191">
        <v>0</v>
      </c>
      <c r="BM134" s="191">
        <v>0</v>
      </c>
      <c r="BN134" s="191">
        <v>14</v>
      </c>
      <c r="BO134" s="191">
        <v>581</v>
      </c>
    </row>
    <row r="135" spans="1:67" x14ac:dyDescent="0.25">
      <c r="A135" s="190" t="s">
        <v>1645</v>
      </c>
      <c r="B135" s="191">
        <v>3</v>
      </c>
      <c r="C135" s="191">
        <v>47</v>
      </c>
      <c r="D135" s="191">
        <v>0</v>
      </c>
      <c r="E135" s="191">
        <v>0</v>
      </c>
      <c r="F135" s="191">
        <v>21</v>
      </c>
      <c r="G135" s="191">
        <v>4</v>
      </c>
      <c r="H135" s="191">
        <v>0</v>
      </c>
      <c r="I135" s="191">
        <v>5</v>
      </c>
      <c r="J135" s="191">
        <v>0</v>
      </c>
      <c r="K135" s="191">
        <v>0</v>
      </c>
      <c r="L135" s="191">
        <v>3</v>
      </c>
      <c r="M135" s="191">
        <v>65</v>
      </c>
      <c r="N135" s="191">
        <v>19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6</v>
      </c>
      <c r="U135" s="191">
        <v>0</v>
      </c>
      <c r="V135" s="191">
        <v>129</v>
      </c>
      <c r="W135" s="191">
        <v>3</v>
      </c>
      <c r="X135" s="191">
        <v>3</v>
      </c>
      <c r="Y135" s="191">
        <v>165</v>
      </c>
      <c r="Z135" s="191">
        <v>0</v>
      </c>
      <c r="AA135" s="191">
        <v>0</v>
      </c>
      <c r="AB135" s="191">
        <v>3</v>
      </c>
      <c r="AC135" s="191">
        <v>0</v>
      </c>
      <c r="AD135" s="191">
        <v>0</v>
      </c>
      <c r="AE135" s="191">
        <v>0</v>
      </c>
      <c r="AF135" s="191">
        <v>85</v>
      </c>
      <c r="AG135" s="191">
        <v>0</v>
      </c>
      <c r="AH135" s="191">
        <v>21</v>
      </c>
      <c r="AI135" s="191">
        <v>36</v>
      </c>
      <c r="AJ135" s="191">
        <v>0</v>
      </c>
      <c r="AK135" s="191">
        <v>0</v>
      </c>
      <c r="AL135" s="191">
        <v>3</v>
      </c>
      <c r="AM135" s="191">
        <v>0</v>
      </c>
      <c r="AN135" s="191">
        <v>0</v>
      </c>
      <c r="AO135" s="191">
        <v>7</v>
      </c>
      <c r="AP135" s="191">
        <v>0</v>
      </c>
      <c r="AQ135" s="191">
        <v>3</v>
      </c>
      <c r="AR135" s="191">
        <v>0</v>
      </c>
      <c r="AS135" s="192">
        <f t="shared" si="1"/>
        <v>657</v>
      </c>
      <c r="AT135" s="191">
        <v>5</v>
      </c>
      <c r="AU135" s="191">
        <v>0</v>
      </c>
      <c r="AV135" s="191">
        <v>0</v>
      </c>
      <c r="AW135" s="191">
        <v>0</v>
      </c>
      <c r="AX135" s="191">
        <v>0</v>
      </c>
      <c r="AY135" s="191">
        <v>3</v>
      </c>
      <c r="AZ135" s="191">
        <v>0</v>
      </c>
      <c r="BA135" s="191">
        <v>5</v>
      </c>
      <c r="BB135" s="191">
        <v>4</v>
      </c>
      <c r="BC135" s="191">
        <v>0</v>
      </c>
      <c r="BD135" s="191">
        <v>0</v>
      </c>
      <c r="BE135" s="191">
        <v>0</v>
      </c>
      <c r="BF135" s="191">
        <v>0</v>
      </c>
      <c r="BG135" s="191">
        <v>3</v>
      </c>
      <c r="BH135" s="191">
        <v>0</v>
      </c>
      <c r="BI135" s="191">
        <v>0</v>
      </c>
      <c r="BJ135" s="191">
        <v>12</v>
      </c>
      <c r="BK135" s="191">
        <v>0</v>
      </c>
      <c r="BL135" s="191">
        <v>0</v>
      </c>
      <c r="BM135" s="191">
        <v>0</v>
      </c>
      <c r="BN135" s="191">
        <v>26</v>
      </c>
      <c r="BO135" s="191">
        <v>699</v>
      </c>
    </row>
    <row r="136" spans="1:67" x14ac:dyDescent="0.25">
      <c r="A136" s="190" t="s">
        <v>1646</v>
      </c>
      <c r="B136" s="191">
        <v>12</v>
      </c>
      <c r="C136" s="191">
        <v>38</v>
      </c>
      <c r="D136" s="191">
        <v>0</v>
      </c>
      <c r="E136" s="191">
        <v>0</v>
      </c>
      <c r="F136" s="191">
        <v>0</v>
      </c>
      <c r="G136" s="191">
        <v>0</v>
      </c>
      <c r="H136" s="191">
        <v>0</v>
      </c>
      <c r="I136" s="191">
        <v>0</v>
      </c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3</v>
      </c>
      <c r="V136" s="191">
        <v>0</v>
      </c>
      <c r="W136" s="191">
        <v>12</v>
      </c>
      <c r="X136" s="191">
        <v>30</v>
      </c>
      <c r="Y136" s="191">
        <v>440</v>
      </c>
      <c r="Z136" s="191">
        <v>3</v>
      </c>
      <c r="AA136" s="191">
        <v>111</v>
      </c>
      <c r="AB136" s="191">
        <v>32</v>
      </c>
      <c r="AC136" s="191">
        <v>0</v>
      </c>
      <c r="AD136" s="191">
        <v>14</v>
      </c>
      <c r="AE136" s="191">
        <v>0</v>
      </c>
      <c r="AF136" s="191">
        <v>0</v>
      </c>
      <c r="AG136" s="191">
        <v>0</v>
      </c>
      <c r="AH136" s="191">
        <v>16</v>
      </c>
      <c r="AI136" s="191">
        <v>33</v>
      </c>
      <c r="AJ136" s="191">
        <v>3</v>
      </c>
      <c r="AK136" s="191">
        <v>0</v>
      </c>
      <c r="AL136" s="191">
        <v>6</v>
      </c>
      <c r="AM136" s="191">
        <v>3</v>
      </c>
      <c r="AN136" s="191">
        <v>0</v>
      </c>
      <c r="AO136" s="191">
        <v>382</v>
      </c>
      <c r="AP136" s="191">
        <v>0</v>
      </c>
      <c r="AQ136" s="191">
        <v>0</v>
      </c>
      <c r="AR136" s="191">
        <v>0</v>
      </c>
      <c r="AS136" s="192">
        <f t="shared" ref="AS136:AS163" si="2">SUM(B136:AR136)+BI136+BK136+BL136+BM136+BN136</f>
        <v>1180</v>
      </c>
      <c r="AT136" s="191">
        <v>0</v>
      </c>
      <c r="AU136" s="191">
        <v>0</v>
      </c>
      <c r="AV136" s="191">
        <v>0</v>
      </c>
      <c r="AW136" s="191">
        <v>0</v>
      </c>
      <c r="AX136" s="191">
        <v>3</v>
      </c>
      <c r="AY136" s="191">
        <v>0</v>
      </c>
      <c r="AZ136" s="191">
        <v>0</v>
      </c>
      <c r="BA136" s="191">
        <v>0</v>
      </c>
      <c r="BB136" s="191">
        <v>0</v>
      </c>
      <c r="BC136" s="191">
        <v>0</v>
      </c>
      <c r="BD136" s="191">
        <v>0</v>
      </c>
      <c r="BE136" s="191">
        <v>0</v>
      </c>
      <c r="BF136" s="191">
        <v>0</v>
      </c>
      <c r="BG136" s="191">
        <v>0</v>
      </c>
      <c r="BH136" s="191">
        <v>0</v>
      </c>
      <c r="BI136" s="191">
        <v>0</v>
      </c>
      <c r="BJ136" s="191">
        <v>0</v>
      </c>
      <c r="BK136" s="191">
        <v>0</v>
      </c>
      <c r="BL136" s="191">
        <v>0</v>
      </c>
      <c r="BM136" s="191">
        <v>6</v>
      </c>
      <c r="BN136" s="191">
        <v>36</v>
      </c>
      <c r="BO136" s="191">
        <v>1189</v>
      </c>
    </row>
    <row r="137" spans="1:67" x14ac:dyDescent="0.25">
      <c r="A137" s="190" t="s">
        <v>1647</v>
      </c>
      <c r="B137" s="191">
        <v>0</v>
      </c>
      <c r="C137" s="191">
        <v>17</v>
      </c>
      <c r="D137" s="191">
        <v>0</v>
      </c>
      <c r="E137" s="191">
        <v>0</v>
      </c>
      <c r="F137" s="191">
        <v>0</v>
      </c>
      <c r="G137" s="191">
        <v>0</v>
      </c>
      <c r="H137" s="191">
        <v>0</v>
      </c>
      <c r="I137" s="191">
        <v>0</v>
      </c>
      <c r="J137" s="191">
        <v>0</v>
      </c>
      <c r="K137" s="191">
        <v>0</v>
      </c>
      <c r="L137" s="191">
        <v>0</v>
      </c>
      <c r="M137" s="191">
        <v>15</v>
      </c>
      <c r="N137" s="191">
        <v>0</v>
      </c>
      <c r="O137" s="191">
        <v>0</v>
      </c>
      <c r="P137" s="191">
        <v>0</v>
      </c>
      <c r="Q137" s="191">
        <v>0</v>
      </c>
      <c r="R137" s="191">
        <v>3</v>
      </c>
      <c r="S137" s="191">
        <v>0</v>
      </c>
      <c r="T137" s="191">
        <v>0</v>
      </c>
      <c r="U137" s="191">
        <v>0</v>
      </c>
      <c r="V137" s="191">
        <v>0</v>
      </c>
      <c r="W137" s="191">
        <v>11</v>
      </c>
      <c r="X137" s="191">
        <v>400</v>
      </c>
      <c r="Y137" s="191">
        <v>147</v>
      </c>
      <c r="Z137" s="191">
        <v>0</v>
      </c>
      <c r="AA137" s="191">
        <v>234</v>
      </c>
      <c r="AB137" s="191">
        <v>5</v>
      </c>
      <c r="AC137" s="191">
        <v>0</v>
      </c>
      <c r="AD137" s="191">
        <v>4</v>
      </c>
      <c r="AE137" s="191">
        <v>0</v>
      </c>
      <c r="AF137" s="191">
        <v>0</v>
      </c>
      <c r="AG137" s="191">
        <v>0</v>
      </c>
      <c r="AH137" s="191">
        <v>0</v>
      </c>
      <c r="AI137" s="191">
        <v>0</v>
      </c>
      <c r="AJ137" s="191">
        <v>0</v>
      </c>
      <c r="AK137" s="191">
        <v>3</v>
      </c>
      <c r="AL137" s="191">
        <v>0</v>
      </c>
      <c r="AM137" s="191">
        <v>0</v>
      </c>
      <c r="AN137" s="191">
        <v>0</v>
      </c>
      <c r="AO137" s="191">
        <v>3</v>
      </c>
      <c r="AP137" s="191">
        <v>3</v>
      </c>
      <c r="AQ137" s="191">
        <v>0</v>
      </c>
      <c r="AR137" s="191">
        <v>0</v>
      </c>
      <c r="AS137" s="192">
        <f t="shared" si="2"/>
        <v>877</v>
      </c>
      <c r="AT137" s="191">
        <v>3</v>
      </c>
      <c r="AU137" s="191">
        <v>0</v>
      </c>
      <c r="AV137" s="191">
        <v>0</v>
      </c>
      <c r="AW137" s="191">
        <v>0</v>
      </c>
      <c r="AX137" s="191">
        <v>0</v>
      </c>
      <c r="AY137" s="191">
        <v>0</v>
      </c>
      <c r="AZ137" s="191">
        <v>0</v>
      </c>
      <c r="BA137" s="191">
        <v>0</v>
      </c>
      <c r="BB137" s="191">
        <v>0</v>
      </c>
      <c r="BC137" s="191">
        <v>0</v>
      </c>
      <c r="BD137" s="191">
        <v>0</v>
      </c>
      <c r="BE137" s="191">
        <v>0</v>
      </c>
      <c r="BF137" s="191">
        <v>0</v>
      </c>
      <c r="BG137" s="191">
        <v>0</v>
      </c>
      <c r="BH137" s="191">
        <v>4</v>
      </c>
      <c r="BI137" s="191">
        <v>0</v>
      </c>
      <c r="BJ137" s="191">
        <v>0</v>
      </c>
      <c r="BK137" s="191">
        <v>0</v>
      </c>
      <c r="BL137" s="191">
        <v>0</v>
      </c>
      <c r="BM137" s="191">
        <v>16</v>
      </c>
      <c r="BN137" s="191">
        <v>16</v>
      </c>
      <c r="BO137" s="191">
        <v>887</v>
      </c>
    </row>
    <row r="138" spans="1:67" x14ac:dyDescent="0.25">
      <c r="A138" s="190" t="s">
        <v>1648</v>
      </c>
      <c r="B138" s="191">
        <v>0</v>
      </c>
      <c r="C138" s="191">
        <v>6</v>
      </c>
      <c r="D138" s="191">
        <v>0</v>
      </c>
      <c r="E138" s="191">
        <v>0</v>
      </c>
      <c r="F138" s="191">
        <v>5</v>
      </c>
      <c r="G138" s="191">
        <v>0</v>
      </c>
      <c r="H138" s="191">
        <v>0</v>
      </c>
      <c r="I138" s="191">
        <v>0</v>
      </c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8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191">
        <v>0</v>
      </c>
      <c r="W138" s="191">
        <v>11</v>
      </c>
      <c r="X138" s="191">
        <v>106</v>
      </c>
      <c r="Y138" s="191">
        <v>115</v>
      </c>
      <c r="Z138" s="191">
        <v>0</v>
      </c>
      <c r="AA138" s="191">
        <v>155</v>
      </c>
      <c r="AB138" s="191">
        <v>7</v>
      </c>
      <c r="AC138" s="191">
        <v>0</v>
      </c>
      <c r="AD138" s="191">
        <v>0</v>
      </c>
      <c r="AE138" s="191">
        <v>0</v>
      </c>
      <c r="AF138" s="191">
        <v>0</v>
      </c>
      <c r="AG138" s="191">
        <v>4</v>
      </c>
      <c r="AH138" s="191">
        <v>0</v>
      </c>
      <c r="AI138" s="191">
        <v>0</v>
      </c>
      <c r="AJ138" s="191">
        <v>0</v>
      </c>
      <c r="AK138" s="191">
        <v>0</v>
      </c>
      <c r="AL138" s="191">
        <v>0</v>
      </c>
      <c r="AM138" s="191">
        <v>0</v>
      </c>
      <c r="AN138" s="191">
        <v>0</v>
      </c>
      <c r="AO138" s="191">
        <v>0</v>
      </c>
      <c r="AP138" s="191">
        <v>0</v>
      </c>
      <c r="AQ138" s="191">
        <v>0</v>
      </c>
      <c r="AR138" s="191">
        <v>0</v>
      </c>
      <c r="AS138" s="192">
        <f t="shared" si="2"/>
        <v>434</v>
      </c>
      <c r="AT138" s="191">
        <v>0</v>
      </c>
      <c r="AU138" s="191">
        <v>0</v>
      </c>
      <c r="AV138" s="191">
        <v>0</v>
      </c>
      <c r="AW138" s="191">
        <v>0</v>
      </c>
      <c r="AX138" s="191">
        <v>0</v>
      </c>
      <c r="AY138" s="191">
        <v>0</v>
      </c>
      <c r="AZ138" s="191">
        <v>0</v>
      </c>
      <c r="BA138" s="191">
        <v>0</v>
      </c>
      <c r="BB138" s="191">
        <v>0</v>
      </c>
      <c r="BC138" s="191">
        <v>0</v>
      </c>
      <c r="BD138" s="191">
        <v>0</v>
      </c>
      <c r="BE138" s="191">
        <v>0</v>
      </c>
      <c r="BF138" s="191">
        <v>0</v>
      </c>
      <c r="BG138" s="191">
        <v>0</v>
      </c>
      <c r="BH138" s="191">
        <v>0</v>
      </c>
      <c r="BI138" s="191">
        <v>0</v>
      </c>
      <c r="BJ138" s="191">
        <v>5</v>
      </c>
      <c r="BK138" s="191">
        <v>0</v>
      </c>
      <c r="BL138" s="191">
        <v>0</v>
      </c>
      <c r="BM138" s="191">
        <v>4</v>
      </c>
      <c r="BN138" s="191">
        <v>13</v>
      </c>
      <c r="BO138" s="191">
        <v>439</v>
      </c>
    </row>
    <row r="139" spans="1:67" x14ac:dyDescent="0.25">
      <c r="A139" s="190" t="s">
        <v>1649</v>
      </c>
      <c r="B139" s="191">
        <v>0</v>
      </c>
      <c r="C139" s="191">
        <v>11</v>
      </c>
      <c r="D139" s="191">
        <v>0</v>
      </c>
      <c r="E139" s="191">
        <v>0</v>
      </c>
      <c r="F139" s="191">
        <v>0</v>
      </c>
      <c r="G139" s="191">
        <v>0</v>
      </c>
      <c r="H139" s="191">
        <v>0</v>
      </c>
      <c r="I139" s="191">
        <v>0</v>
      </c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191">
        <v>0</v>
      </c>
      <c r="W139" s="191">
        <v>3</v>
      </c>
      <c r="X139" s="191">
        <v>14</v>
      </c>
      <c r="Y139" s="191">
        <v>8</v>
      </c>
      <c r="Z139" s="191">
        <v>0</v>
      </c>
      <c r="AA139" s="191">
        <v>3</v>
      </c>
      <c r="AB139" s="191">
        <v>105</v>
      </c>
      <c r="AC139" s="191">
        <v>0</v>
      </c>
      <c r="AD139" s="191">
        <v>36</v>
      </c>
      <c r="AE139" s="191">
        <v>0</v>
      </c>
      <c r="AF139" s="191">
        <v>0</v>
      </c>
      <c r="AG139" s="191">
        <v>0</v>
      </c>
      <c r="AH139" s="191">
        <v>0</v>
      </c>
      <c r="AI139" s="191">
        <v>0</v>
      </c>
      <c r="AJ139" s="191">
        <v>0</v>
      </c>
      <c r="AK139" s="191">
        <v>0</v>
      </c>
      <c r="AL139" s="191">
        <v>0</v>
      </c>
      <c r="AM139" s="191">
        <v>0</v>
      </c>
      <c r="AN139" s="191">
        <v>0</v>
      </c>
      <c r="AO139" s="191">
        <v>0</v>
      </c>
      <c r="AP139" s="191">
        <v>0</v>
      </c>
      <c r="AQ139" s="191">
        <v>0</v>
      </c>
      <c r="AR139" s="191">
        <v>0</v>
      </c>
      <c r="AS139" s="192">
        <f t="shared" si="2"/>
        <v>180</v>
      </c>
      <c r="AT139" s="191">
        <v>0</v>
      </c>
      <c r="AU139" s="191">
        <v>0</v>
      </c>
      <c r="AV139" s="191">
        <v>0</v>
      </c>
      <c r="AW139" s="191">
        <v>0</v>
      </c>
      <c r="AX139" s="191">
        <v>0</v>
      </c>
      <c r="AY139" s="191">
        <v>0</v>
      </c>
      <c r="AZ139" s="191">
        <v>0</v>
      </c>
      <c r="BA139" s="191">
        <v>0</v>
      </c>
      <c r="BB139" s="191">
        <v>0</v>
      </c>
      <c r="BC139" s="191">
        <v>0</v>
      </c>
      <c r="BD139" s="191">
        <v>0</v>
      </c>
      <c r="BE139" s="191">
        <v>0</v>
      </c>
      <c r="BF139" s="191">
        <v>0</v>
      </c>
      <c r="BG139" s="191">
        <v>0</v>
      </c>
      <c r="BH139" s="191">
        <v>0</v>
      </c>
      <c r="BI139" s="191">
        <v>0</v>
      </c>
      <c r="BJ139" s="191">
        <v>0</v>
      </c>
      <c r="BK139" s="191">
        <v>0</v>
      </c>
      <c r="BL139" s="191">
        <v>0</v>
      </c>
      <c r="BM139" s="191">
        <v>0</v>
      </c>
      <c r="BN139" s="191">
        <v>0</v>
      </c>
      <c r="BO139" s="191">
        <v>180</v>
      </c>
    </row>
    <row r="140" spans="1:67" x14ac:dyDescent="0.25">
      <c r="A140" s="190" t="s">
        <v>1650</v>
      </c>
      <c r="B140" s="191">
        <v>7</v>
      </c>
      <c r="C140" s="191">
        <v>61</v>
      </c>
      <c r="D140" s="191">
        <v>0</v>
      </c>
      <c r="E140" s="191">
        <v>0</v>
      </c>
      <c r="F140" s="191">
        <v>3</v>
      </c>
      <c r="G140" s="191">
        <v>5</v>
      </c>
      <c r="H140" s="191">
        <v>0</v>
      </c>
      <c r="I140" s="191">
        <v>0</v>
      </c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5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91">
        <v>0</v>
      </c>
      <c r="W140" s="191">
        <v>5</v>
      </c>
      <c r="X140" s="191">
        <v>94</v>
      </c>
      <c r="Y140" s="191">
        <v>195</v>
      </c>
      <c r="Z140" s="191">
        <v>11</v>
      </c>
      <c r="AA140" s="191">
        <v>98</v>
      </c>
      <c r="AB140" s="191">
        <v>199</v>
      </c>
      <c r="AC140" s="191">
        <v>0</v>
      </c>
      <c r="AD140" s="191">
        <v>100</v>
      </c>
      <c r="AE140" s="191">
        <v>0</v>
      </c>
      <c r="AF140" s="191">
        <v>0</v>
      </c>
      <c r="AG140" s="191">
        <v>0</v>
      </c>
      <c r="AH140" s="191">
        <v>0</v>
      </c>
      <c r="AI140" s="191">
        <v>45</v>
      </c>
      <c r="AJ140" s="191">
        <v>0</v>
      </c>
      <c r="AK140" s="191">
        <v>0</v>
      </c>
      <c r="AL140" s="191">
        <v>0</v>
      </c>
      <c r="AM140" s="191">
        <v>0</v>
      </c>
      <c r="AN140" s="191">
        <v>0</v>
      </c>
      <c r="AO140" s="191">
        <v>8</v>
      </c>
      <c r="AP140" s="191">
        <v>9</v>
      </c>
      <c r="AQ140" s="191">
        <v>3</v>
      </c>
      <c r="AR140" s="191">
        <v>0</v>
      </c>
      <c r="AS140" s="192">
        <f t="shared" si="2"/>
        <v>882</v>
      </c>
      <c r="AT140" s="191">
        <v>0</v>
      </c>
      <c r="AU140" s="191">
        <v>0</v>
      </c>
      <c r="AV140" s="191">
        <v>0</v>
      </c>
      <c r="AW140" s="191">
        <v>0</v>
      </c>
      <c r="AX140" s="191">
        <v>0</v>
      </c>
      <c r="AY140" s="191">
        <v>0</v>
      </c>
      <c r="AZ140" s="191">
        <v>0</v>
      </c>
      <c r="BA140" s="191">
        <v>0</v>
      </c>
      <c r="BB140" s="191">
        <v>0</v>
      </c>
      <c r="BC140" s="191">
        <v>0</v>
      </c>
      <c r="BD140" s="191">
        <v>0</v>
      </c>
      <c r="BE140" s="191">
        <v>0</v>
      </c>
      <c r="BF140" s="191">
        <v>0</v>
      </c>
      <c r="BG140" s="191">
        <v>4</v>
      </c>
      <c r="BH140" s="191">
        <v>0</v>
      </c>
      <c r="BI140" s="191">
        <v>0</v>
      </c>
      <c r="BJ140" s="191">
        <v>0</v>
      </c>
      <c r="BK140" s="191">
        <v>0</v>
      </c>
      <c r="BL140" s="191">
        <v>0</v>
      </c>
      <c r="BM140" s="191">
        <v>4</v>
      </c>
      <c r="BN140" s="191">
        <v>30</v>
      </c>
      <c r="BO140" s="191">
        <v>886</v>
      </c>
    </row>
    <row r="141" spans="1:67" x14ac:dyDescent="0.25">
      <c r="A141" s="190" t="s">
        <v>1651</v>
      </c>
      <c r="B141" s="191">
        <v>3</v>
      </c>
      <c r="C141" s="191">
        <v>17</v>
      </c>
      <c r="D141" s="191">
        <v>0</v>
      </c>
      <c r="E141" s="191">
        <v>0</v>
      </c>
      <c r="F141" s="191">
        <v>4</v>
      </c>
      <c r="G141" s="191">
        <v>0</v>
      </c>
      <c r="H141" s="191">
        <v>0</v>
      </c>
      <c r="I141" s="191">
        <v>3</v>
      </c>
      <c r="J141" s="191">
        <v>0</v>
      </c>
      <c r="K141" s="191">
        <v>0</v>
      </c>
      <c r="L141" s="191">
        <v>0</v>
      </c>
      <c r="M141" s="191">
        <v>17</v>
      </c>
      <c r="N141" s="191">
        <v>5</v>
      </c>
      <c r="O141" s="191">
        <v>18</v>
      </c>
      <c r="P141" s="191">
        <v>0</v>
      </c>
      <c r="Q141" s="191">
        <v>0</v>
      </c>
      <c r="R141" s="191">
        <v>0</v>
      </c>
      <c r="S141" s="191">
        <v>3</v>
      </c>
      <c r="T141" s="191">
        <v>27</v>
      </c>
      <c r="U141" s="191">
        <v>0</v>
      </c>
      <c r="V141" s="191">
        <v>8</v>
      </c>
      <c r="W141" s="191">
        <v>0</v>
      </c>
      <c r="X141" s="191">
        <v>48</v>
      </c>
      <c r="Y141" s="191">
        <v>37</v>
      </c>
      <c r="Z141" s="191">
        <v>6</v>
      </c>
      <c r="AA141" s="191">
        <v>24</v>
      </c>
      <c r="AB141" s="191">
        <v>80</v>
      </c>
      <c r="AC141" s="191">
        <v>3</v>
      </c>
      <c r="AD141" s="191">
        <v>110</v>
      </c>
      <c r="AE141" s="191">
        <v>0</v>
      </c>
      <c r="AF141" s="191">
        <v>0</v>
      </c>
      <c r="AG141" s="191">
        <v>0</v>
      </c>
      <c r="AH141" s="191">
        <v>5</v>
      </c>
      <c r="AI141" s="191">
        <v>30</v>
      </c>
      <c r="AJ141" s="191">
        <v>0</v>
      </c>
      <c r="AK141" s="191">
        <v>0</v>
      </c>
      <c r="AL141" s="191">
        <v>0</v>
      </c>
      <c r="AM141" s="191">
        <v>0</v>
      </c>
      <c r="AN141" s="191">
        <v>0</v>
      </c>
      <c r="AO141" s="191">
        <v>0</v>
      </c>
      <c r="AP141" s="191">
        <v>12</v>
      </c>
      <c r="AQ141" s="191">
        <v>0</v>
      </c>
      <c r="AR141" s="191">
        <v>0</v>
      </c>
      <c r="AS141" s="192">
        <f t="shared" si="2"/>
        <v>478</v>
      </c>
      <c r="AT141" s="191">
        <v>0</v>
      </c>
      <c r="AU141" s="191">
        <v>0</v>
      </c>
      <c r="AV141" s="191">
        <v>0</v>
      </c>
      <c r="AW141" s="191">
        <v>0</v>
      </c>
      <c r="AX141" s="191">
        <v>0</v>
      </c>
      <c r="AY141" s="191">
        <v>4</v>
      </c>
      <c r="AZ141" s="191">
        <v>9</v>
      </c>
      <c r="BA141" s="191">
        <v>0</v>
      </c>
      <c r="BB141" s="191">
        <v>0</v>
      </c>
      <c r="BC141" s="191">
        <v>0</v>
      </c>
      <c r="BD141" s="191">
        <v>0</v>
      </c>
      <c r="BE141" s="191">
        <v>0</v>
      </c>
      <c r="BF141" s="191">
        <v>0</v>
      </c>
      <c r="BG141" s="191">
        <v>0</v>
      </c>
      <c r="BH141" s="191">
        <v>0</v>
      </c>
      <c r="BI141" s="191">
        <v>0</v>
      </c>
      <c r="BJ141" s="191">
        <v>0</v>
      </c>
      <c r="BK141" s="191">
        <v>0</v>
      </c>
      <c r="BL141" s="191">
        <v>0</v>
      </c>
      <c r="BM141" s="191">
        <v>3</v>
      </c>
      <c r="BN141" s="191">
        <v>15</v>
      </c>
      <c r="BO141" s="191">
        <v>491</v>
      </c>
    </row>
    <row r="142" spans="1:67" x14ac:dyDescent="0.25">
      <c r="A142" s="190" t="s">
        <v>1652</v>
      </c>
      <c r="B142" s="191">
        <v>0</v>
      </c>
      <c r="C142" s="191">
        <v>11</v>
      </c>
      <c r="D142" s="191">
        <v>0</v>
      </c>
      <c r="E142" s="191">
        <v>0</v>
      </c>
      <c r="F142" s="191">
        <v>0</v>
      </c>
      <c r="G142" s="191">
        <v>0</v>
      </c>
      <c r="H142" s="191">
        <v>0</v>
      </c>
      <c r="I142" s="191">
        <v>0</v>
      </c>
      <c r="J142" s="191">
        <v>0</v>
      </c>
      <c r="K142" s="191">
        <v>0</v>
      </c>
      <c r="L142" s="191">
        <v>0</v>
      </c>
      <c r="M142" s="191">
        <v>0</v>
      </c>
      <c r="N142" s="191">
        <v>0</v>
      </c>
      <c r="O142" s="191">
        <v>0</v>
      </c>
      <c r="P142" s="191">
        <v>0</v>
      </c>
      <c r="Q142" s="191">
        <v>0</v>
      </c>
      <c r="R142" s="191">
        <v>0</v>
      </c>
      <c r="S142" s="191">
        <v>0</v>
      </c>
      <c r="T142" s="191">
        <v>0</v>
      </c>
      <c r="U142" s="191">
        <v>0</v>
      </c>
      <c r="V142" s="191">
        <v>0</v>
      </c>
      <c r="W142" s="191">
        <v>16</v>
      </c>
      <c r="X142" s="191">
        <v>79</v>
      </c>
      <c r="Y142" s="191">
        <v>252</v>
      </c>
      <c r="Z142" s="191">
        <v>0</v>
      </c>
      <c r="AA142" s="191">
        <v>184</v>
      </c>
      <c r="AB142" s="191">
        <v>4</v>
      </c>
      <c r="AC142" s="191">
        <v>0</v>
      </c>
      <c r="AD142" s="191">
        <v>0</v>
      </c>
      <c r="AE142" s="191">
        <v>0</v>
      </c>
      <c r="AF142" s="191">
        <v>0</v>
      </c>
      <c r="AG142" s="191">
        <v>0</v>
      </c>
      <c r="AH142" s="191">
        <v>0</v>
      </c>
      <c r="AI142" s="191">
        <v>5</v>
      </c>
      <c r="AJ142" s="191">
        <v>0</v>
      </c>
      <c r="AK142" s="191">
        <v>0</v>
      </c>
      <c r="AL142" s="191">
        <v>0</v>
      </c>
      <c r="AM142" s="191">
        <v>0</v>
      </c>
      <c r="AN142" s="191">
        <v>0</v>
      </c>
      <c r="AO142" s="191">
        <v>0</v>
      </c>
      <c r="AP142" s="191">
        <v>0</v>
      </c>
      <c r="AQ142" s="191">
        <v>0</v>
      </c>
      <c r="AR142" s="191">
        <v>0</v>
      </c>
      <c r="AS142" s="192">
        <f t="shared" si="2"/>
        <v>577</v>
      </c>
      <c r="AT142" s="191">
        <v>0</v>
      </c>
      <c r="AU142" s="191">
        <v>0</v>
      </c>
      <c r="AV142" s="191">
        <v>0</v>
      </c>
      <c r="AW142" s="191">
        <v>0</v>
      </c>
      <c r="AX142" s="191">
        <v>0</v>
      </c>
      <c r="AY142" s="191">
        <v>10</v>
      </c>
      <c r="AZ142" s="191">
        <v>7</v>
      </c>
      <c r="BA142" s="191">
        <v>0</v>
      </c>
      <c r="BB142" s="191">
        <v>0</v>
      </c>
      <c r="BC142" s="191">
        <v>0</v>
      </c>
      <c r="BD142" s="191">
        <v>0</v>
      </c>
      <c r="BE142" s="191">
        <v>0</v>
      </c>
      <c r="BF142" s="191">
        <v>0</v>
      </c>
      <c r="BG142" s="191">
        <v>0</v>
      </c>
      <c r="BH142" s="191">
        <v>0</v>
      </c>
      <c r="BI142" s="191">
        <v>0</v>
      </c>
      <c r="BJ142" s="191">
        <v>0</v>
      </c>
      <c r="BK142" s="191">
        <v>0</v>
      </c>
      <c r="BL142" s="191">
        <v>0</v>
      </c>
      <c r="BM142" s="191">
        <v>15</v>
      </c>
      <c r="BN142" s="191">
        <v>11</v>
      </c>
      <c r="BO142" s="191">
        <v>599</v>
      </c>
    </row>
    <row r="143" spans="1:67" x14ac:dyDescent="0.25">
      <c r="A143" s="190" t="s">
        <v>1653</v>
      </c>
      <c r="B143" s="191">
        <v>3</v>
      </c>
      <c r="C143" s="191">
        <v>17</v>
      </c>
      <c r="D143" s="191">
        <v>0</v>
      </c>
      <c r="E143" s="191">
        <v>0</v>
      </c>
      <c r="F143" s="191">
        <v>0</v>
      </c>
      <c r="G143" s="191">
        <v>0</v>
      </c>
      <c r="H143" s="191">
        <v>0</v>
      </c>
      <c r="I143" s="191">
        <v>0</v>
      </c>
      <c r="J143" s="191">
        <v>0</v>
      </c>
      <c r="K143" s="191">
        <v>0</v>
      </c>
      <c r="L143" s="191">
        <v>0</v>
      </c>
      <c r="M143" s="191">
        <v>0</v>
      </c>
      <c r="N143" s="191">
        <v>0</v>
      </c>
      <c r="O143" s="191">
        <v>0</v>
      </c>
      <c r="P143" s="191">
        <v>0</v>
      </c>
      <c r="Q143" s="191">
        <v>0</v>
      </c>
      <c r="R143" s="191">
        <v>0</v>
      </c>
      <c r="S143" s="191">
        <v>0</v>
      </c>
      <c r="T143" s="191">
        <v>0</v>
      </c>
      <c r="U143" s="191">
        <v>0</v>
      </c>
      <c r="V143" s="191">
        <v>0</v>
      </c>
      <c r="W143" s="191">
        <v>13</v>
      </c>
      <c r="X143" s="191">
        <v>67</v>
      </c>
      <c r="Y143" s="191">
        <v>72</v>
      </c>
      <c r="Z143" s="191">
        <v>3</v>
      </c>
      <c r="AA143" s="191">
        <v>26</v>
      </c>
      <c r="AB143" s="191">
        <v>185</v>
      </c>
      <c r="AC143" s="191">
        <v>0</v>
      </c>
      <c r="AD143" s="191">
        <v>157</v>
      </c>
      <c r="AE143" s="191">
        <v>0</v>
      </c>
      <c r="AF143" s="191">
        <v>0</v>
      </c>
      <c r="AG143" s="191">
        <v>40</v>
      </c>
      <c r="AH143" s="191">
        <v>0</v>
      </c>
      <c r="AI143" s="191">
        <v>0</v>
      </c>
      <c r="AJ143" s="191">
        <v>0</v>
      </c>
      <c r="AK143" s="191">
        <v>0</v>
      </c>
      <c r="AL143" s="191">
        <v>0</v>
      </c>
      <c r="AM143" s="191">
        <v>0</v>
      </c>
      <c r="AN143" s="191">
        <v>0</v>
      </c>
      <c r="AO143" s="191">
        <v>0</v>
      </c>
      <c r="AP143" s="191">
        <v>0</v>
      </c>
      <c r="AQ143" s="191">
        <v>0</v>
      </c>
      <c r="AR143" s="191">
        <v>0</v>
      </c>
      <c r="AS143" s="192">
        <f t="shared" si="2"/>
        <v>606</v>
      </c>
      <c r="AT143" s="191">
        <v>0</v>
      </c>
      <c r="AU143" s="191">
        <v>0</v>
      </c>
      <c r="AV143" s="191">
        <v>0</v>
      </c>
      <c r="AW143" s="191">
        <v>0</v>
      </c>
      <c r="AX143" s="191">
        <v>0</v>
      </c>
      <c r="AY143" s="191">
        <v>0</v>
      </c>
      <c r="AZ143" s="191">
        <v>0</v>
      </c>
      <c r="BA143" s="191">
        <v>0</v>
      </c>
      <c r="BB143" s="191">
        <v>0</v>
      </c>
      <c r="BC143" s="191">
        <v>0</v>
      </c>
      <c r="BD143" s="191">
        <v>0</v>
      </c>
      <c r="BE143" s="191">
        <v>0</v>
      </c>
      <c r="BF143" s="191">
        <v>0</v>
      </c>
      <c r="BG143" s="191">
        <v>0</v>
      </c>
      <c r="BH143" s="191">
        <v>5</v>
      </c>
      <c r="BI143" s="191">
        <v>0</v>
      </c>
      <c r="BJ143" s="191">
        <v>0</v>
      </c>
      <c r="BK143" s="191">
        <v>0</v>
      </c>
      <c r="BL143" s="191">
        <v>13</v>
      </c>
      <c r="BM143" s="191">
        <v>7</v>
      </c>
      <c r="BN143" s="191">
        <v>3</v>
      </c>
      <c r="BO143" s="191">
        <v>611</v>
      </c>
    </row>
    <row r="144" spans="1:67" x14ac:dyDescent="0.25">
      <c r="A144" s="190" t="s">
        <v>1654</v>
      </c>
      <c r="B144" s="191">
        <v>3</v>
      </c>
      <c r="C144" s="191">
        <v>13</v>
      </c>
      <c r="D144" s="191">
        <v>0</v>
      </c>
      <c r="E144" s="191">
        <v>0</v>
      </c>
      <c r="F144" s="191">
        <v>0</v>
      </c>
      <c r="G144" s="191">
        <v>0</v>
      </c>
      <c r="H144" s="191">
        <v>0</v>
      </c>
      <c r="I144" s="191">
        <v>0</v>
      </c>
      <c r="J144" s="191">
        <v>0</v>
      </c>
      <c r="K144" s="191">
        <v>0</v>
      </c>
      <c r="L144" s="191">
        <v>0</v>
      </c>
      <c r="M144" s="191">
        <v>0</v>
      </c>
      <c r="N144" s="191">
        <v>0</v>
      </c>
      <c r="O144" s="191">
        <v>0</v>
      </c>
      <c r="P144" s="191">
        <v>0</v>
      </c>
      <c r="Q144" s="191">
        <v>0</v>
      </c>
      <c r="R144" s="191">
        <v>0</v>
      </c>
      <c r="S144" s="191">
        <v>0</v>
      </c>
      <c r="T144" s="191">
        <v>0</v>
      </c>
      <c r="U144" s="191">
        <v>0</v>
      </c>
      <c r="V144" s="191">
        <v>0</v>
      </c>
      <c r="W144" s="191">
        <v>7</v>
      </c>
      <c r="X144" s="191">
        <v>64</v>
      </c>
      <c r="Y144" s="191">
        <v>57</v>
      </c>
      <c r="Z144" s="191">
        <v>0</v>
      </c>
      <c r="AA144" s="191">
        <v>37</v>
      </c>
      <c r="AB144" s="191">
        <v>88</v>
      </c>
      <c r="AC144" s="191">
        <v>0</v>
      </c>
      <c r="AD144" s="191">
        <v>84</v>
      </c>
      <c r="AE144" s="191">
        <v>0</v>
      </c>
      <c r="AF144" s="191">
        <v>0</v>
      </c>
      <c r="AG144" s="191">
        <v>58</v>
      </c>
      <c r="AH144" s="191">
        <v>0</v>
      </c>
      <c r="AI144" s="191">
        <v>0</v>
      </c>
      <c r="AJ144" s="191">
        <v>0</v>
      </c>
      <c r="AK144" s="191">
        <v>0</v>
      </c>
      <c r="AL144" s="191">
        <v>0</v>
      </c>
      <c r="AM144" s="191">
        <v>0</v>
      </c>
      <c r="AN144" s="191">
        <v>0</v>
      </c>
      <c r="AO144" s="191">
        <v>0</v>
      </c>
      <c r="AP144" s="191">
        <v>0</v>
      </c>
      <c r="AQ144" s="191">
        <v>0</v>
      </c>
      <c r="AR144" s="191">
        <v>0</v>
      </c>
      <c r="AS144" s="192">
        <f t="shared" si="2"/>
        <v>438</v>
      </c>
      <c r="AT144" s="191">
        <v>0</v>
      </c>
      <c r="AU144" s="191">
        <v>0</v>
      </c>
      <c r="AV144" s="191">
        <v>0</v>
      </c>
      <c r="AW144" s="191">
        <v>0</v>
      </c>
      <c r="AX144" s="191">
        <v>0</v>
      </c>
      <c r="AY144" s="191">
        <v>0</v>
      </c>
      <c r="AZ144" s="191">
        <v>0</v>
      </c>
      <c r="BA144" s="191">
        <v>0</v>
      </c>
      <c r="BB144" s="191">
        <v>0</v>
      </c>
      <c r="BC144" s="191">
        <v>0</v>
      </c>
      <c r="BD144" s="191">
        <v>0</v>
      </c>
      <c r="BE144" s="191">
        <v>0</v>
      </c>
      <c r="BF144" s="191">
        <v>0</v>
      </c>
      <c r="BG144" s="191">
        <v>0</v>
      </c>
      <c r="BH144" s="191">
        <v>0</v>
      </c>
      <c r="BI144" s="191">
        <v>0</v>
      </c>
      <c r="BJ144" s="191">
        <v>0</v>
      </c>
      <c r="BK144" s="191">
        <v>3</v>
      </c>
      <c r="BL144" s="191">
        <v>16</v>
      </c>
      <c r="BM144" s="191">
        <v>0</v>
      </c>
      <c r="BN144" s="191">
        <v>8</v>
      </c>
      <c r="BO144" s="191">
        <v>438</v>
      </c>
    </row>
    <row r="145" spans="1:67" x14ac:dyDescent="0.25">
      <c r="A145" s="190" t="s">
        <v>1655</v>
      </c>
      <c r="B145" s="191">
        <v>5</v>
      </c>
      <c r="C145" s="191">
        <v>9</v>
      </c>
      <c r="D145" s="191">
        <v>0</v>
      </c>
      <c r="E145" s="191">
        <v>0</v>
      </c>
      <c r="F145" s="191">
        <v>9</v>
      </c>
      <c r="G145" s="191">
        <v>0</v>
      </c>
      <c r="H145" s="191">
        <v>0</v>
      </c>
      <c r="I145" s="191">
        <v>5</v>
      </c>
      <c r="J145" s="191">
        <v>0</v>
      </c>
      <c r="K145" s="191">
        <v>0</v>
      </c>
      <c r="L145" s="191">
        <v>0</v>
      </c>
      <c r="M145" s="191">
        <v>0</v>
      </c>
      <c r="N145" s="191">
        <v>0</v>
      </c>
      <c r="O145" s="191">
        <v>0</v>
      </c>
      <c r="P145" s="191">
        <v>0</v>
      </c>
      <c r="Q145" s="191">
        <v>0</v>
      </c>
      <c r="R145" s="191">
        <v>0</v>
      </c>
      <c r="S145" s="191">
        <v>0</v>
      </c>
      <c r="T145" s="191">
        <v>0</v>
      </c>
      <c r="U145" s="191">
        <v>0</v>
      </c>
      <c r="V145" s="191">
        <v>0</v>
      </c>
      <c r="W145" s="191">
        <v>0</v>
      </c>
      <c r="X145" s="191">
        <v>0</v>
      </c>
      <c r="Y145" s="191">
        <v>7</v>
      </c>
      <c r="Z145" s="191">
        <v>0</v>
      </c>
      <c r="AA145" s="191">
        <v>0</v>
      </c>
      <c r="AB145" s="191">
        <v>3</v>
      </c>
      <c r="AC145" s="191">
        <v>0</v>
      </c>
      <c r="AD145" s="191">
        <v>0</v>
      </c>
      <c r="AE145" s="191">
        <v>0</v>
      </c>
      <c r="AF145" s="191">
        <v>0</v>
      </c>
      <c r="AG145" s="191">
        <v>0</v>
      </c>
      <c r="AH145" s="191">
        <v>0</v>
      </c>
      <c r="AI145" s="191">
        <v>5</v>
      </c>
      <c r="AJ145" s="191">
        <v>0</v>
      </c>
      <c r="AK145" s="191">
        <v>0</v>
      </c>
      <c r="AL145" s="191">
        <v>0</v>
      </c>
      <c r="AM145" s="191">
        <v>0</v>
      </c>
      <c r="AN145" s="191">
        <v>0</v>
      </c>
      <c r="AO145" s="191">
        <v>7</v>
      </c>
      <c r="AP145" s="191">
        <v>0</v>
      </c>
      <c r="AQ145" s="191">
        <v>0</v>
      </c>
      <c r="AR145" s="191">
        <v>0</v>
      </c>
      <c r="AS145" s="192">
        <f t="shared" si="2"/>
        <v>63</v>
      </c>
      <c r="AT145" s="191">
        <v>0</v>
      </c>
      <c r="AU145" s="191">
        <v>0</v>
      </c>
      <c r="AV145" s="191">
        <v>0</v>
      </c>
      <c r="AW145" s="191">
        <v>0</v>
      </c>
      <c r="AX145" s="191">
        <v>0</v>
      </c>
      <c r="AY145" s="191">
        <v>0</v>
      </c>
      <c r="AZ145" s="191">
        <v>0</v>
      </c>
      <c r="BA145" s="191">
        <v>5</v>
      </c>
      <c r="BB145" s="191">
        <v>0</v>
      </c>
      <c r="BC145" s="191">
        <v>0</v>
      </c>
      <c r="BD145" s="191">
        <v>0</v>
      </c>
      <c r="BE145" s="191">
        <v>0</v>
      </c>
      <c r="BF145" s="191">
        <v>0</v>
      </c>
      <c r="BG145" s="191">
        <v>0</v>
      </c>
      <c r="BH145" s="191">
        <v>0</v>
      </c>
      <c r="BI145" s="191">
        <v>0</v>
      </c>
      <c r="BJ145" s="191">
        <v>31</v>
      </c>
      <c r="BK145" s="191">
        <v>0</v>
      </c>
      <c r="BL145" s="191">
        <v>0</v>
      </c>
      <c r="BM145" s="191">
        <v>0</v>
      </c>
      <c r="BN145" s="191">
        <v>13</v>
      </c>
      <c r="BO145" s="191">
        <v>99</v>
      </c>
    </row>
    <row r="146" spans="1:67" x14ac:dyDescent="0.25">
      <c r="A146" s="190" t="s">
        <v>1656</v>
      </c>
      <c r="B146" s="191">
        <v>6</v>
      </c>
      <c r="C146" s="191">
        <v>40</v>
      </c>
      <c r="D146" s="191">
        <v>0</v>
      </c>
      <c r="E146" s="191"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0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191">
        <v>0</v>
      </c>
      <c r="U146" s="191">
        <v>4</v>
      </c>
      <c r="V146" s="191">
        <v>0</v>
      </c>
      <c r="W146" s="191">
        <v>10</v>
      </c>
      <c r="X146" s="191">
        <v>95</v>
      </c>
      <c r="Y146" s="191">
        <v>286</v>
      </c>
      <c r="Z146" s="191">
        <v>0</v>
      </c>
      <c r="AA146" s="191">
        <v>142</v>
      </c>
      <c r="AB146" s="191">
        <v>136</v>
      </c>
      <c r="AC146" s="191">
        <v>0</v>
      </c>
      <c r="AD146" s="191">
        <v>64</v>
      </c>
      <c r="AE146" s="191">
        <v>0</v>
      </c>
      <c r="AF146" s="191">
        <v>0</v>
      </c>
      <c r="AG146" s="191">
        <v>4</v>
      </c>
      <c r="AH146" s="191">
        <v>11</v>
      </c>
      <c r="AI146" s="191">
        <v>0</v>
      </c>
      <c r="AJ146" s="191">
        <v>0</v>
      </c>
      <c r="AK146" s="191">
        <v>0</v>
      </c>
      <c r="AL146" s="191">
        <v>3</v>
      </c>
      <c r="AM146" s="191">
        <v>0</v>
      </c>
      <c r="AN146" s="191">
        <v>0</v>
      </c>
      <c r="AO146" s="191">
        <v>8</v>
      </c>
      <c r="AP146" s="191">
        <v>5</v>
      </c>
      <c r="AQ146" s="191">
        <v>3</v>
      </c>
      <c r="AR146" s="191">
        <v>0</v>
      </c>
      <c r="AS146" s="192">
        <f t="shared" si="2"/>
        <v>825</v>
      </c>
      <c r="AT146" s="191">
        <v>0</v>
      </c>
      <c r="AU146" s="191">
        <v>0</v>
      </c>
      <c r="AV146" s="191">
        <v>0</v>
      </c>
      <c r="AW146" s="191">
        <v>0</v>
      </c>
      <c r="AX146" s="191">
        <v>0</v>
      </c>
      <c r="AY146" s="191">
        <v>9</v>
      </c>
      <c r="AZ146" s="191">
        <v>4</v>
      </c>
      <c r="BA146" s="191">
        <v>0</v>
      </c>
      <c r="BB146" s="191">
        <v>0</v>
      </c>
      <c r="BC146" s="191">
        <v>0</v>
      </c>
      <c r="BD146" s="191">
        <v>0</v>
      </c>
      <c r="BE146" s="191">
        <v>0</v>
      </c>
      <c r="BF146" s="191">
        <v>0</v>
      </c>
      <c r="BG146" s="191">
        <v>0</v>
      </c>
      <c r="BH146" s="191">
        <v>0</v>
      </c>
      <c r="BI146" s="191">
        <v>0</v>
      </c>
      <c r="BJ146" s="191">
        <v>0</v>
      </c>
      <c r="BK146" s="191">
        <v>0</v>
      </c>
      <c r="BL146" s="191">
        <v>0</v>
      </c>
      <c r="BM146" s="191">
        <v>0</v>
      </c>
      <c r="BN146" s="191">
        <v>8</v>
      </c>
      <c r="BO146" s="191">
        <v>844</v>
      </c>
    </row>
    <row r="147" spans="1:67" x14ac:dyDescent="0.25">
      <c r="A147" s="190" t="s">
        <v>1657</v>
      </c>
      <c r="B147" s="191">
        <v>0</v>
      </c>
      <c r="C147" s="191">
        <v>0</v>
      </c>
      <c r="D147" s="191">
        <v>0</v>
      </c>
      <c r="E147" s="191">
        <v>0</v>
      </c>
      <c r="F147" s="191">
        <v>0</v>
      </c>
      <c r="G147" s="191">
        <v>0</v>
      </c>
      <c r="H147" s="191">
        <v>0</v>
      </c>
      <c r="I147" s="191">
        <v>0</v>
      </c>
      <c r="J147" s="191">
        <v>0</v>
      </c>
      <c r="K147" s="191">
        <v>0</v>
      </c>
      <c r="L147" s="191">
        <v>0</v>
      </c>
      <c r="M147" s="191">
        <v>0</v>
      </c>
      <c r="N147" s="191">
        <v>0</v>
      </c>
      <c r="O147" s="191">
        <v>0</v>
      </c>
      <c r="P147" s="191">
        <v>0</v>
      </c>
      <c r="Q147" s="191">
        <v>0</v>
      </c>
      <c r="R147" s="191">
        <v>0</v>
      </c>
      <c r="S147" s="191">
        <v>0</v>
      </c>
      <c r="T147" s="191">
        <v>0</v>
      </c>
      <c r="U147" s="191">
        <v>0</v>
      </c>
      <c r="V147" s="191">
        <v>0</v>
      </c>
      <c r="W147" s="191">
        <v>0</v>
      </c>
      <c r="X147" s="191">
        <v>0</v>
      </c>
      <c r="Y147" s="191">
        <v>0</v>
      </c>
      <c r="Z147" s="191">
        <v>0</v>
      </c>
      <c r="AA147" s="191">
        <v>4</v>
      </c>
      <c r="AB147" s="191">
        <v>4</v>
      </c>
      <c r="AC147" s="191">
        <v>0</v>
      </c>
      <c r="AD147" s="191">
        <v>0</v>
      </c>
      <c r="AE147" s="191">
        <v>0</v>
      </c>
      <c r="AF147" s="191">
        <v>0</v>
      </c>
      <c r="AG147" s="191">
        <v>0</v>
      </c>
      <c r="AH147" s="191">
        <v>0</v>
      </c>
      <c r="AI147" s="191">
        <v>0</v>
      </c>
      <c r="AJ147" s="191">
        <v>0</v>
      </c>
      <c r="AK147" s="191">
        <v>0</v>
      </c>
      <c r="AL147" s="191">
        <v>0</v>
      </c>
      <c r="AM147" s="191">
        <v>0</v>
      </c>
      <c r="AN147" s="191">
        <v>0</v>
      </c>
      <c r="AO147" s="191">
        <v>4</v>
      </c>
      <c r="AP147" s="191">
        <v>0</v>
      </c>
      <c r="AQ147" s="191">
        <v>0</v>
      </c>
      <c r="AR147" s="191">
        <v>0</v>
      </c>
      <c r="AS147" s="192">
        <f t="shared" si="2"/>
        <v>15</v>
      </c>
      <c r="AT147" s="191">
        <v>0</v>
      </c>
      <c r="AU147" s="191">
        <v>0</v>
      </c>
      <c r="AV147" s="191">
        <v>0</v>
      </c>
      <c r="AW147" s="191">
        <v>0</v>
      </c>
      <c r="AX147" s="191">
        <v>0</v>
      </c>
      <c r="AY147" s="191">
        <v>0</v>
      </c>
      <c r="AZ147" s="191">
        <v>0</v>
      </c>
      <c r="BA147" s="191">
        <v>0</v>
      </c>
      <c r="BB147" s="191">
        <v>0</v>
      </c>
      <c r="BC147" s="191">
        <v>0</v>
      </c>
      <c r="BD147" s="191">
        <v>0</v>
      </c>
      <c r="BE147" s="191">
        <v>0</v>
      </c>
      <c r="BF147" s="191">
        <v>0</v>
      </c>
      <c r="BG147" s="191">
        <v>0</v>
      </c>
      <c r="BH147" s="191">
        <v>0</v>
      </c>
      <c r="BI147" s="191">
        <v>0</v>
      </c>
      <c r="BJ147" s="191">
        <v>0</v>
      </c>
      <c r="BK147" s="191">
        <v>0</v>
      </c>
      <c r="BL147" s="191">
        <v>0</v>
      </c>
      <c r="BM147" s="191">
        <v>0</v>
      </c>
      <c r="BN147" s="191">
        <v>3</v>
      </c>
      <c r="BO147" s="191">
        <v>15</v>
      </c>
    </row>
    <row r="148" spans="1:67" x14ac:dyDescent="0.25">
      <c r="A148" s="190" t="s">
        <v>1658</v>
      </c>
      <c r="B148" s="191">
        <v>3</v>
      </c>
      <c r="C148" s="191">
        <v>23</v>
      </c>
      <c r="D148" s="191">
        <v>0</v>
      </c>
      <c r="E148" s="191">
        <v>0</v>
      </c>
      <c r="F148" s="191">
        <v>0</v>
      </c>
      <c r="G148" s="191">
        <v>0</v>
      </c>
      <c r="H148" s="191">
        <v>0</v>
      </c>
      <c r="I148" s="191">
        <v>0</v>
      </c>
      <c r="J148" s="191">
        <v>0</v>
      </c>
      <c r="K148" s="191">
        <v>0</v>
      </c>
      <c r="L148" s="191">
        <v>0</v>
      </c>
      <c r="M148" s="191">
        <v>0</v>
      </c>
      <c r="N148" s="191">
        <v>0</v>
      </c>
      <c r="O148" s="191">
        <v>0</v>
      </c>
      <c r="P148" s="191">
        <v>0</v>
      </c>
      <c r="Q148" s="191">
        <v>0</v>
      </c>
      <c r="R148" s="191">
        <v>0</v>
      </c>
      <c r="S148" s="191">
        <v>0</v>
      </c>
      <c r="T148" s="191">
        <v>0</v>
      </c>
      <c r="U148" s="191">
        <v>0</v>
      </c>
      <c r="V148" s="191">
        <v>3</v>
      </c>
      <c r="W148" s="191">
        <v>3</v>
      </c>
      <c r="X148" s="191">
        <v>59</v>
      </c>
      <c r="Y148" s="191">
        <v>34</v>
      </c>
      <c r="Z148" s="191">
        <v>0</v>
      </c>
      <c r="AA148" s="191">
        <v>17</v>
      </c>
      <c r="AB148" s="191">
        <v>217</v>
      </c>
      <c r="AC148" s="191">
        <v>0</v>
      </c>
      <c r="AD148" s="191">
        <v>102</v>
      </c>
      <c r="AE148" s="191">
        <v>0</v>
      </c>
      <c r="AF148" s="191">
        <v>0</v>
      </c>
      <c r="AG148" s="191">
        <v>0</v>
      </c>
      <c r="AH148" s="191">
        <v>0</v>
      </c>
      <c r="AI148" s="191">
        <v>0</v>
      </c>
      <c r="AJ148" s="191">
        <v>0</v>
      </c>
      <c r="AK148" s="191">
        <v>0</v>
      </c>
      <c r="AL148" s="191">
        <v>0</v>
      </c>
      <c r="AM148" s="191">
        <v>0</v>
      </c>
      <c r="AN148" s="191">
        <v>0</v>
      </c>
      <c r="AO148" s="191">
        <v>0</v>
      </c>
      <c r="AP148" s="191">
        <v>3</v>
      </c>
      <c r="AQ148" s="191">
        <v>9</v>
      </c>
      <c r="AR148" s="191">
        <v>0</v>
      </c>
      <c r="AS148" s="192">
        <f t="shared" si="2"/>
        <v>478</v>
      </c>
      <c r="AT148" s="191">
        <v>0</v>
      </c>
      <c r="AU148" s="191">
        <v>0</v>
      </c>
      <c r="AV148" s="191">
        <v>0</v>
      </c>
      <c r="AW148" s="191">
        <v>0</v>
      </c>
      <c r="AX148" s="191">
        <v>0</v>
      </c>
      <c r="AY148" s="191">
        <v>0</v>
      </c>
      <c r="AZ148" s="191">
        <v>0</v>
      </c>
      <c r="BA148" s="191">
        <v>0</v>
      </c>
      <c r="BB148" s="191">
        <v>0</v>
      </c>
      <c r="BC148" s="191">
        <v>0</v>
      </c>
      <c r="BD148" s="191">
        <v>0</v>
      </c>
      <c r="BE148" s="191">
        <v>0</v>
      </c>
      <c r="BF148" s="191">
        <v>0</v>
      </c>
      <c r="BG148" s="191">
        <v>0</v>
      </c>
      <c r="BH148" s="191">
        <v>0</v>
      </c>
      <c r="BI148" s="191">
        <v>0</v>
      </c>
      <c r="BJ148" s="191">
        <v>0</v>
      </c>
      <c r="BK148" s="191">
        <v>0</v>
      </c>
      <c r="BL148" s="191">
        <v>0</v>
      </c>
      <c r="BM148" s="191">
        <v>0</v>
      </c>
      <c r="BN148" s="191">
        <v>5</v>
      </c>
      <c r="BO148" s="191">
        <v>478</v>
      </c>
    </row>
    <row r="149" spans="1:67" x14ac:dyDescent="0.25">
      <c r="A149" s="190" t="s">
        <v>1659</v>
      </c>
      <c r="B149" s="191">
        <v>0</v>
      </c>
      <c r="C149" s="191">
        <v>24</v>
      </c>
      <c r="D149" s="191">
        <v>0</v>
      </c>
      <c r="E149" s="191">
        <v>0</v>
      </c>
      <c r="F149" s="191">
        <v>4</v>
      </c>
      <c r="G149" s="191">
        <v>0</v>
      </c>
      <c r="H149" s="191">
        <v>0</v>
      </c>
      <c r="I149" s="191">
        <v>0</v>
      </c>
      <c r="J149" s="191">
        <v>0</v>
      </c>
      <c r="K149" s="191">
        <v>0</v>
      </c>
      <c r="L149" s="191">
        <v>0</v>
      </c>
      <c r="M149" s="191">
        <v>6</v>
      </c>
      <c r="N149" s="191">
        <v>4</v>
      </c>
      <c r="O149" s="191">
        <v>0</v>
      </c>
      <c r="P149" s="191">
        <v>0</v>
      </c>
      <c r="Q149" s="191">
        <v>0</v>
      </c>
      <c r="R149" s="191">
        <v>0</v>
      </c>
      <c r="S149" s="191">
        <v>0</v>
      </c>
      <c r="T149" s="191">
        <v>0</v>
      </c>
      <c r="U149" s="191">
        <v>0</v>
      </c>
      <c r="V149" s="191">
        <v>0</v>
      </c>
      <c r="W149" s="191">
        <v>5</v>
      </c>
      <c r="X149" s="191">
        <v>103</v>
      </c>
      <c r="Y149" s="191">
        <v>85</v>
      </c>
      <c r="Z149" s="191">
        <v>0</v>
      </c>
      <c r="AA149" s="191">
        <v>71</v>
      </c>
      <c r="AB149" s="191">
        <v>119</v>
      </c>
      <c r="AC149" s="191">
        <v>0</v>
      </c>
      <c r="AD149" s="191">
        <v>36</v>
      </c>
      <c r="AE149" s="191">
        <v>0</v>
      </c>
      <c r="AF149" s="191">
        <v>0</v>
      </c>
      <c r="AG149" s="191">
        <v>0</v>
      </c>
      <c r="AH149" s="191">
        <v>5</v>
      </c>
      <c r="AI149" s="191">
        <v>5</v>
      </c>
      <c r="AJ149" s="191">
        <v>0</v>
      </c>
      <c r="AK149" s="191">
        <v>0</v>
      </c>
      <c r="AL149" s="191">
        <v>0</v>
      </c>
      <c r="AM149" s="191">
        <v>0</v>
      </c>
      <c r="AN149" s="191">
        <v>0</v>
      </c>
      <c r="AO149" s="191">
        <v>10</v>
      </c>
      <c r="AP149" s="191">
        <v>0</v>
      </c>
      <c r="AQ149" s="191">
        <v>0</v>
      </c>
      <c r="AR149" s="191">
        <v>0</v>
      </c>
      <c r="AS149" s="192">
        <f t="shared" si="2"/>
        <v>490</v>
      </c>
      <c r="AT149" s="191">
        <v>0</v>
      </c>
      <c r="AU149" s="191">
        <v>0</v>
      </c>
      <c r="AV149" s="191">
        <v>0</v>
      </c>
      <c r="AW149" s="191">
        <v>0</v>
      </c>
      <c r="AX149" s="191">
        <v>0</v>
      </c>
      <c r="AY149" s="191">
        <v>0</v>
      </c>
      <c r="AZ149" s="191">
        <v>0</v>
      </c>
      <c r="BA149" s="191">
        <v>0</v>
      </c>
      <c r="BB149" s="191">
        <v>0</v>
      </c>
      <c r="BC149" s="191">
        <v>0</v>
      </c>
      <c r="BD149" s="191">
        <v>0</v>
      </c>
      <c r="BE149" s="191">
        <v>0</v>
      </c>
      <c r="BF149" s="191">
        <v>0</v>
      </c>
      <c r="BG149" s="191">
        <v>0</v>
      </c>
      <c r="BH149" s="191">
        <v>0</v>
      </c>
      <c r="BI149" s="191">
        <v>0</v>
      </c>
      <c r="BJ149" s="191">
        <v>0</v>
      </c>
      <c r="BK149" s="191">
        <v>0</v>
      </c>
      <c r="BL149" s="191">
        <v>0</v>
      </c>
      <c r="BM149" s="191">
        <v>8</v>
      </c>
      <c r="BN149" s="191">
        <v>5</v>
      </c>
      <c r="BO149" s="191">
        <v>494</v>
      </c>
    </row>
    <row r="150" spans="1:67" x14ac:dyDescent="0.25">
      <c r="A150" s="190" t="s">
        <v>1660</v>
      </c>
      <c r="B150" s="191">
        <v>0</v>
      </c>
      <c r="C150" s="191">
        <v>13</v>
      </c>
      <c r="D150" s="191">
        <v>0</v>
      </c>
      <c r="E150" s="191">
        <v>0</v>
      </c>
      <c r="F150" s="191">
        <v>16</v>
      </c>
      <c r="G150" s="191">
        <v>4</v>
      </c>
      <c r="H150" s="191">
        <v>0</v>
      </c>
      <c r="I150" s="191">
        <v>0</v>
      </c>
      <c r="J150" s="191">
        <v>0</v>
      </c>
      <c r="K150" s="191">
        <v>0</v>
      </c>
      <c r="L150" s="191">
        <v>0</v>
      </c>
      <c r="M150" s="191">
        <v>30</v>
      </c>
      <c r="N150" s="191">
        <v>21</v>
      </c>
      <c r="O150" s="191">
        <v>210</v>
      </c>
      <c r="P150" s="191">
        <v>0</v>
      </c>
      <c r="Q150" s="191">
        <v>0</v>
      </c>
      <c r="R150" s="191">
        <v>0</v>
      </c>
      <c r="S150" s="191">
        <v>7</v>
      </c>
      <c r="T150" s="191">
        <v>145</v>
      </c>
      <c r="U150" s="191">
        <v>0</v>
      </c>
      <c r="V150" s="191">
        <v>3</v>
      </c>
      <c r="W150" s="191">
        <v>4</v>
      </c>
      <c r="X150" s="191">
        <v>69</v>
      </c>
      <c r="Y150" s="191">
        <v>3</v>
      </c>
      <c r="Z150" s="191">
        <v>0</v>
      </c>
      <c r="AA150" s="191">
        <v>16</v>
      </c>
      <c r="AB150" s="191">
        <v>30</v>
      </c>
      <c r="AC150" s="191">
        <v>0</v>
      </c>
      <c r="AD150" s="191">
        <v>27</v>
      </c>
      <c r="AE150" s="191">
        <v>0</v>
      </c>
      <c r="AF150" s="191">
        <v>0</v>
      </c>
      <c r="AG150" s="191">
        <v>0</v>
      </c>
      <c r="AH150" s="191">
        <v>0</v>
      </c>
      <c r="AI150" s="191">
        <v>5</v>
      </c>
      <c r="AJ150" s="191">
        <v>0</v>
      </c>
      <c r="AK150" s="191">
        <v>0</v>
      </c>
      <c r="AL150" s="191">
        <v>0</v>
      </c>
      <c r="AM150" s="191">
        <v>0</v>
      </c>
      <c r="AN150" s="191">
        <v>0</v>
      </c>
      <c r="AO150" s="191">
        <v>0</v>
      </c>
      <c r="AP150" s="191">
        <v>0</v>
      </c>
      <c r="AQ150" s="191">
        <v>6</v>
      </c>
      <c r="AR150" s="191">
        <v>0</v>
      </c>
      <c r="AS150" s="192">
        <f t="shared" si="2"/>
        <v>615</v>
      </c>
      <c r="AT150" s="191">
        <v>0</v>
      </c>
      <c r="AU150" s="191">
        <v>0</v>
      </c>
      <c r="AV150" s="191">
        <v>0</v>
      </c>
      <c r="AW150" s="191">
        <v>0</v>
      </c>
      <c r="AX150" s="191">
        <v>0</v>
      </c>
      <c r="AY150" s="191">
        <v>0</v>
      </c>
      <c r="AZ150" s="191">
        <v>0</v>
      </c>
      <c r="BA150" s="191">
        <v>4</v>
      </c>
      <c r="BB150" s="191">
        <v>0</v>
      </c>
      <c r="BC150" s="191">
        <v>0</v>
      </c>
      <c r="BD150" s="191">
        <v>0</v>
      </c>
      <c r="BE150" s="191">
        <v>0</v>
      </c>
      <c r="BF150" s="191">
        <v>0</v>
      </c>
      <c r="BG150" s="191">
        <v>0</v>
      </c>
      <c r="BH150" s="191">
        <v>0</v>
      </c>
      <c r="BI150" s="191">
        <v>0</v>
      </c>
      <c r="BJ150" s="191">
        <v>0</v>
      </c>
      <c r="BK150" s="191">
        <v>0</v>
      </c>
      <c r="BL150" s="191">
        <v>0</v>
      </c>
      <c r="BM150" s="191">
        <v>0</v>
      </c>
      <c r="BN150" s="191">
        <v>6</v>
      </c>
      <c r="BO150" s="191">
        <v>619</v>
      </c>
    </row>
    <row r="151" spans="1:67" x14ac:dyDescent="0.25">
      <c r="A151" s="190" t="s">
        <v>1661</v>
      </c>
      <c r="B151" s="191">
        <v>5</v>
      </c>
      <c r="C151" s="191">
        <v>0</v>
      </c>
      <c r="D151" s="191">
        <v>0</v>
      </c>
      <c r="E151" s="191">
        <v>0</v>
      </c>
      <c r="F151" s="191">
        <v>0</v>
      </c>
      <c r="G151" s="191">
        <v>0</v>
      </c>
      <c r="H151" s="191">
        <v>0</v>
      </c>
      <c r="I151" s="191">
        <v>0</v>
      </c>
      <c r="J151" s="191">
        <v>0</v>
      </c>
      <c r="K151" s="191">
        <v>0</v>
      </c>
      <c r="L151" s="191">
        <v>0</v>
      </c>
      <c r="M151" s="191">
        <v>0</v>
      </c>
      <c r="N151" s="191">
        <v>0</v>
      </c>
      <c r="O151" s="191">
        <v>0</v>
      </c>
      <c r="P151" s="191">
        <v>0</v>
      </c>
      <c r="Q151" s="191">
        <v>0</v>
      </c>
      <c r="R151" s="191">
        <v>0</v>
      </c>
      <c r="S151" s="191">
        <v>0</v>
      </c>
      <c r="T151" s="191">
        <v>0</v>
      </c>
      <c r="U151" s="191">
        <v>0</v>
      </c>
      <c r="V151" s="191">
        <v>0</v>
      </c>
      <c r="W151" s="191">
        <v>0</v>
      </c>
      <c r="X151" s="191">
        <v>0</v>
      </c>
      <c r="Y151" s="191">
        <v>8</v>
      </c>
      <c r="Z151" s="191">
        <v>0</v>
      </c>
      <c r="AA151" s="191">
        <v>5</v>
      </c>
      <c r="AB151" s="191">
        <v>8</v>
      </c>
      <c r="AC151" s="191">
        <v>0</v>
      </c>
      <c r="AD151" s="191">
        <v>0</v>
      </c>
      <c r="AE151" s="191">
        <v>0</v>
      </c>
      <c r="AF151" s="191">
        <v>0</v>
      </c>
      <c r="AG151" s="191">
        <v>9</v>
      </c>
      <c r="AH151" s="191">
        <v>0</v>
      </c>
      <c r="AI151" s="191">
        <v>0</v>
      </c>
      <c r="AJ151" s="191">
        <v>0</v>
      </c>
      <c r="AK151" s="191">
        <v>0</v>
      </c>
      <c r="AL151" s="191">
        <v>0</v>
      </c>
      <c r="AM151" s="191">
        <v>0</v>
      </c>
      <c r="AN151" s="191">
        <v>0</v>
      </c>
      <c r="AO151" s="191">
        <v>0</v>
      </c>
      <c r="AP151" s="191">
        <v>0</v>
      </c>
      <c r="AQ151" s="191">
        <v>0</v>
      </c>
      <c r="AR151" s="191">
        <v>0</v>
      </c>
      <c r="AS151" s="192">
        <f t="shared" si="2"/>
        <v>35</v>
      </c>
      <c r="AT151" s="191">
        <v>0</v>
      </c>
      <c r="AU151" s="191">
        <v>0</v>
      </c>
      <c r="AV151" s="191">
        <v>0</v>
      </c>
      <c r="AW151" s="191">
        <v>0</v>
      </c>
      <c r="AX151" s="191">
        <v>0</v>
      </c>
      <c r="AY151" s="191">
        <v>0</v>
      </c>
      <c r="AZ151" s="191">
        <v>0</v>
      </c>
      <c r="BA151" s="191">
        <v>0</v>
      </c>
      <c r="BB151" s="191">
        <v>0</v>
      </c>
      <c r="BC151" s="191">
        <v>0</v>
      </c>
      <c r="BD151" s="191">
        <v>0</v>
      </c>
      <c r="BE151" s="191">
        <v>0</v>
      </c>
      <c r="BF151" s="191">
        <v>0</v>
      </c>
      <c r="BG151" s="191">
        <v>0</v>
      </c>
      <c r="BH151" s="191">
        <v>0</v>
      </c>
      <c r="BI151" s="191">
        <v>0</v>
      </c>
      <c r="BJ151" s="191">
        <v>7</v>
      </c>
      <c r="BK151" s="191">
        <v>0</v>
      </c>
      <c r="BL151" s="191">
        <v>0</v>
      </c>
      <c r="BM151" s="191">
        <v>0</v>
      </c>
      <c r="BN151" s="191">
        <v>0</v>
      </c>
      <c r="BO151" s="191">
        <v>42</v>
      </c>
    </row>
    <row r="152" spans="1:67" x14ac:dyDescent="0.25">
      <c r="A152" s="190" t="s">
        <v>1663</v>
      </c>
      <c r="B152" s="191">
        <v>4</v>
      </c>
      <c r="C152" s="191">
        <v>44</v>
      </c>
      <c r="D152" s="191">
        <v>0</v>
      </c>
      <c r="E152" s="191">
        <v>0</v>
      </c>
      <c r="F152" s="191">
        <v>20</v>
      </c>
      <c r="G152" s="191">
        <v>0</v>
      </c>
      <c r="H152" s="191">
        <v>0</v>
      </c>
      <c r="I152" s="191">
        <v>10</v>
      </c>
      <c r="J152" s="191">
        <v>0</v>
      </c>
      <c r="K152" s="191">
        <v>35</v>
      </c>
      <c r="L152" s="191">
        <v>0</v>
      </c>
      <c r="M152" s="191">
        <v>19</v>
      </c>
      <c r="N152" s="191">
        <v>3</v>
      </c>
      <c r="O152" s="191">
        <v>10</v>
      </c>
      <c r="P152" s="191">
        <v>0</v>
      </c>
      <c r="Q152" s="191">
        <v>10</v>
      </c>
      <c r="R152" s="191">
        <v>0</v>
      </c>
      <c r="S152" s="191">
        <v>0</v>
      </c>
      <c r="T152" s="191">
        <v>0</v>
      </c>
      <c r="U152" s="191">
        <v>6</v>
      </c>
      <c r="V152" s="191">
        <v>3</v>
      </c>
      <c r="W152" s="191">
        <v>0</v>
      </c>
      <c r="X152" s="191">
        <v>8</v>
      </c>
      <c r="Y152" s="191">
        <v>282</v>
      </c>
      <c r="Z152" s="191">
        <v>0</v>
      </c>
      <c r="AA152" s="191">
        <v>12</v>
      </c>
      <c r="AB152" s="191">
        <v>0</v>
      </c>
      <c r="AC152" s="191">
        <v>0</v>
      </c>
      <c r="AD152" s="191">
        <v>4</v>
      </c>
      <c r="AE152" s="191">
        <v>0</v>
      </c>
      <c r="AF152" s="191">
        <v>0</v>
      </c>
      <c r="AG152" s="191">
        <v>0</v>
      </c>
      <c r="AH152" s="191">
        <v>0</v>
      </c>
      <c r="AI152" s="191">
        <v>56</v>
      </c>
      <c r="AJ152" s="191">
        <v>0</v>
      </c>
      <c r="AK152" s="191">
        <v>0</v>
      </c>
      <c r="AL152" s="191">
        <v>0</v>
      </c>
      <c r="AM152" s="191">
        <v>0</v>
      </c>
      <c r="AN152" s="191">
        <v>0</v>
      </c>
      <c r="AO152" s="191">
        <v>58</v>
      </c>
      <c r="AP152" s="191">
        <v>0</v>
      </c>
      <c r="AQ152" s="191">
        <v>0</v>
      </c>
      <c r="AR152" s="191">
        <v>0</v>
      </c>
      <c r="AS152" s="192">
        <f t="shared" si="2"/>
        <v>606</v>
      </c>
      <c r="AT152" s="191">
        <v>0</v>
      </c>
      <c r="AU152" s="191">
        <v>0</v>
      </c>
      <c r="AV152" s="191">
        <v>0</v>
      </c>
      <c r="AW152" s="191">
        <v>0</v>
      </c>
      <c r="AX152" s="191">
        <v>0</v>
      </c>
      <c r="AY152" s="191">
        <v>4</v>
      </c>
      <c r="AZ152" s="191">
        <v>4</v>
      </c>
      <c r="BA152" s="191">
        <v>0</v>
      </c>
      <c r="BB152" s="191">
        <v>0</v>
      </c>
      <c r="BC152" s="191">
        <v>0</v>
      </c>
      <c r="BD152" s="191">
        <v>0</v>
      </c>
      <c r="BE152" s="191">
        <v>0</v>
      </c>
      <c r="BF152" s="191">
        <v>0</v>
      </c>
      <c r="BG152" s="191">
        <v>0</v>
      </c>
      <c r="BH152" s="191">
        <v>0</v>
      </c>
      <c r="BI152" s="191">
        <v>0</v>
      </c>
      <c r="BJ152" s="191">
        <v>5</v>
      </c>
      <c r="BK152" s="191">
        <v>0</v>
      </c>
      <c r="BL152" s="191">
        <v>0</v>
      </c>
      <c r="BM152" s="191">
        <v>0</v>
      </c>
      <c r="BN152" s="191">
        <v>22</v>
      </c>
      <c r="BO152" s="191">
        <v>636</v>
      </c>
    </row>
    <row r="153" spans="1:67" x14ac:dyDescent="0.25">
      <c r="A153" s="190" t="s">
        <v>1664</v>
      </c>
      <c r="B153" s="191">
        <v>4</v>
      </c>
      <c r="C153" s="191">
        <v>32</v>
      </c>
      <c r="D153" s="191">
        <v>0</v>
      </c>
      <c r="E153" s="191">
        <v>0</v>
      </c>
      <c r="F153" s="191">
        <v>15</v>
      </c>
      <c r="G153" s="191">
        <v>11</v>
      </c>
      <c r="H153" s="191">
        <v>0</v>
      </c>
      <c r="I153" s="191">
        <v>10</v>
      </c>
      <c r="J153" s="191">
        <v>5</v>
      </c>
      <c r="K153" s="191">
        <v>10</v>
      </c>
      <c r="L153" s="191">
        <v>0</v>
      </c>
      <c r="M153" s="191">
        <v>107</v>
      </c>
      <c r="N153" s="191">
        <v>12</v>
      </c>
      <c r="O153" s="191">
        <v>0</v>
      </c>
      <c r="P153" s="191">
        <v>0</v>
      </c>
      <c r="Q153" s="191">
        <v>4</v>
      </c>
      <c r="R153" s="191">
        <v>0</v>
      </c>
      <c r="S153" s="191">
        <v>3</v>
      </c>
      <c r="T153" s="191">
        <v>0</v>
      </c>
      <c r="U153" s="191">
        <v>0</v>
      </c>
      <c r="V153" s="191">
        <v>0</v>
      </c>
      <c r="W153" s="191">
        <v>0</v>
      </c>
      <c r="X153" s="191">
        <v>4</v>
      </c>
      <c r="Y153" s="191">
        <v>65</v>
      </c>
      <c r="Z153" s="191">
        <v>0</v>
      </c>
      <c r="AA153" s="191">
        <v>3</v>
      </c>
      <c r="AB153" s="191">
        <v>0</v>
      </c>
      <c r="AC153" s="191">
        <v>0</v>
      </c>
      <c r="AD153" s="191">
        <v>0</v>
      </c>
      <c r="AE153" s="191">
        <v>0</v>
      </c>
      <c r="AF153" s="191">
        <v>0</v>
      </c>
      <c r="AG153" s="191">
        <v>0</v>
      </c>
      <c r="AH153" s="191">
        <v>4</v>
      </c>
      <c r="AI153" s="191">
        <v>51</v>
      </c>
      <c r="AJ153" s="191">
        <v>34</v>
      </c>
      <c r="AK153" s="191">
        <v>34</v>
      </c>
      <c r="AL153" s="191">
        <v>13</v>
      </c>
      <c r="AM153" s="191">
        <v>0</v>
      </c>
      <c r="AN153" s="191">
        <v>0</v>
      </c>
      <c r="AO153" s="191">
        <v>49</v>
      </c>
      <c r="AP153" s="191">
        <v>0</v>
      </c>
      <c r="AQ153" s="191">
        <v>3</v>
      </c>
      <c r="AR153" s="191">
        <v>0</v>
      </c>
      <c r="AS153" s="192">
        <f t="shared" si="2"/>
        <v>488</v>
      </c>
      <c r="AT153" s="191">
        <v>0</v>
      </c>
      <c r="AU153" s="191">
        <v>0</v>
      </c>
      <c r="AV153" s="191">
        <v>0</v>
      </c>
      <c r="AW153" s="191">
        <v>0</v>
      </c>
      <c r="AX153" s="191">
        <v>0</v>
      </c>
      <c r="AY153" s="191">
        <v>0</v>
      </c>
      <c r="AZ153" s="191">
        <v>0</v>
      </c>
      <c r="BA153" s="191">
        <v>0</v>
      </c>
      <c r="BB153" s="191">
        <v>0</v>
      </c>
      <c r="BC153" s="191">
        <v>0</v>
      </c>
      <c r="BD153" s="191">
        <v>0</v>
      </c>
      <c r="BE153" s="191">
        <v>0</v>
      </c>
      <c r="BF153" s="191">
        <v>0</v>
      </c>
      <c r="BG153" s="191">
        <v>0</v>
      </c>
      <c r="BH153" s="191">
        <v>0</v>
      </c>
      <c r="BI153" s="191">
        <v>0</v>
      </c>
      <c r="BJ153" s="191">
        <v>0</v>
      </c>
      <c r="BK153" s="191">
        <v>0</v>
      </c>
      <c r="BL153" s="191">
        <v>0</v>
      </c>
      <c r="BM153" s="191">
        <v>0</v>
      </c>
      <c r="BN153" s="191">
        <v>15</v>
      </c>
      <c r="BO153" s="191">
        <v>495</v>
      </c>
    </row>
    <row r="154" spans="1:67" x14ac:dyDescent="0.25">
      <c r="A154" s="190" t="s">
        <v>1665</v>
      </c>
      <c r="B154" s="191">
        <v>0</v>
      </c>
      <c r="C154" s="191">
        <v>4</v>
      </c>
      <c r="D154" s="191">
        <v>0</v>
      </c>
      <c r="E154" s="191">
        <v>0</v>
      </c>
      <c r="F154" s="191">
        <v>9</v>
      </c>
      <c r="G154" s="191">
        <v>0</v>
      </c>
      <c r="H154" s="191">
        <v>0</v>
      </c>
      <c r="I154" s="191">
        <v>0</v>
      </c>
      <c r="J154" s="191">
        <v>0</v>
      </c>
      <c r="K154" s="191">
        <v>3</v>
      </c>
      <c r="L154" s="191">
        <v>0</v>
      </c>
      <c r="M154" s="191">
        <v>0</v>
      </c>
      <c r="N154" s="191">
        <v>4</v>
      </c>
      <c r="O154" s="191">
        <v>0</v>
      </c>
      <c r="P154" s="191">
        <v>0</v>
      </c>
      <c r="Q154" s="191">
        <v>4</v>
      </c>
      <c r="R154" s="191">
        <v>4</v>
      </c>
      <c r="S154" s="191">
        <v>3</v>
      </c>
      <c r="T154" s="191">
        <v>0</v>
      </c>
      <c r="U154" s="191">
        <v>0</v>
      </c>
      <c r="V154" s="191">
        <v>0</v>
      </c>
      <c r="W154" s="191">
        <v>0</v>
      </c>
      <c r="X154" s="191">
        <v>0</v>
      </c>
      <c r="Y154" s="191">
        <v>16</v>
      </c>
      <c r="Z154" s="191">
        <v>0</v>
      </c>
      <c r="AA154" s="191">
        <v>0</v>
      </c>
      <c r="AB154" s="191">
        <v>0</v>
      </c>
      <c r="AC154" s="191">
        <v>0</v>
      </c>
      <c r="AD154" s="191">
        <v>3</v>
      </c>
      <c r="AE154" s="191">
        <v>0</v>
      </c>
      <c r="AF154" s="191">
        <v>0</v>
      </c>
      <c r="AG154" s="191">
        <v>0</v>
      </c>
      <c r="AH154" s="191">
        <v>0</v>
      </c>
      <c r="AI154" s="191">
        <v>6</v>
      </c>
      <c r="AJ154" s="191">
        <v>0</v>
      </c>
      <c r="AK154" s="191">
        <v>0</v>
      </c>
      <c r="AL154" s="191">
        <v>4</v>
      </c>
      <c r="AM154" s="191">
        <v>0</v>
      </c>
      <c r="AN154" s="191">
        <v>0</v>
      </c>
      <c r="AO154" s="191">
        <v>10</v>
      </c>
      <c r="AP154" s="191">
        <v>0</v>
      </c>
      <c r="AQ154" s="191">
        <v>0</v>
      </c>
      <c r="AR154" s="191">
        <v>0</v>
      </c>
      <c r="AS154" s="192">
        <f t="shared" si="2"/>
        <v>78</v>
      </c>
      <c r="AT154" s="191">
        <v>0</v>
      </c>
      <c r="AU154" s="191">
        <v>0</v>
      </c>
      <c r="AV154" s="191">
        <v>0</v>
      </c>
      <c r="AW154" s="191">
        <v>0</v>
      </c>
      <c r="AX154" s="191">
        <v>0</v>
      </c>
      <c r="AY154" s="191">
        <v>0</v>
      </c>
      <c r="AZ154" s="191">
        <v>0</v>
      </c>
      <c r="BA154" s="191">
        <v>13</v>
      </c>
      <c r="BB154" s="191">
        <v>10</v>
      </c>
      <c r="BC154" s="191">
        <v>0</v>
      </c>
      <c r="BD154" s="191">
        <v>0</v>
      </c>
      <c r="BE154" s="191">
        <v>0</v>
      </c>
      <c r="BF154" s="191">
        <v>0</v>
      </c>
      <c r="BG154" s="191">
        <v>0</v>
      </c>
      <c r="BH154" s="191">
        <v>0</v>
      </c>
      <c r="BI154" s="191">
        <v>0</v>
      </c>
      <c r="BJ154" s="191">
        <v>17</v>
      </c>
      <c r="BK154" s="191">
        <v>0</v>
      </c>
      <c r="BL154" s="191">
        <v>0</v>
      </c>
      <c r="BM154" s="191">
        <v>0</v>
      </c>
      <c r="BN154" s="191">
        <v>8</v>
      </c>
      <c r="BO154" s="191">
        <v>121</v>
      </c>
    </row>
    <row r="155" spans="1:67" x14ac:dyDescent="0.25">
      <c r="A155" s="190" t="s">
        <v>1666</v>
      </c>
      <c r="B155" s="191">
        <v>0</v>
      </c>
      <c r="C155" s="191">
        <v>4</v>
      </c>
      <c r="D155" s="191">
        <v>0</v>
      </c>
      <c r="E155" s="191">
        <v>0</v>
      </c>
      <c r="F155" s="191">
        <v>0</v>
      </c>
      <c r="G155" s="191">
        <v>0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191">
        <v>0</v>
      </c>
      <c r="Q155" s="191">
        <v>0</v>
      </c>
      <c r="R155" s="191">
        <v>0</v>
      </c>
      <c r="S155" s="191">
        <v>0</v>
      </c>
      <c r="T155" s="191">
        <v>0</v>
      </c>
      <c r="U155" s="191">
        <v>0</v>
      </c>
      <c r="V155" s="191">
        <v>0</v>
      </c>
      <c r="W155" s="191">
        <v>0</v>
      </c>
      <c r="X155" s="191">
        <v>3</v>
      </c>
      <c r="Y155" s="191">
        <v>11</v>
      </c>
      <c r="Z155" s="191">
        <v>0</v>
      </c>
      <c r="AA155" s="191">
        <v>4</v>
      </c>
      <c r="AB155" s="191">
        <v>3</v>
      </c>
      <c r="AC155" s="191">
        <v>0</v>
      </c>
      <c r="AD155" s="191">
        <v>0</v>
      </c>
      <c r="AE155" s="191">
        <v>0</v>
      </c>
      <c r="AF155" s="191">
        <v>0</v>
      </c>
      <c r="AG155" s="191">
        <v>0</v>
      </c>
      <c r="AH155" s="191">
        <v>0</v>
      </c>
      <c r="AI155" s="191">
        <v>0</v>
      </c>
      <c r="AJ155" s="191">
        <v>0</v>
      </c>
      <c r="AK155" s="191">
        <v>0</v>
      </c>
      <c r="AL155" s="191">
        <v>0</v>
      </c>
      <c r="AM155" s="191">
        <v>0</v>
      </c>
      <c r="AN155" s="191">
        <v>0</v>
      </c>
      <c r="AO155" s="191">
        <v>17</v>
      </c>
      <c r="AP155" s="191">
        <v>0</v>
      </c>
      <c r="AQ155" s="191">
        <v>0</v>
      </c>
      <c r="AR155" s="191">
        <v>0</v>
      </c>
      <c r="AS155" s="192">
        <f t="shared" si="2"/>
        <v>42</v>
      </c>
      <c r="AT155" s="191">
        <v>0</v>
      </c>
      <c r="AU155" s="191">
        <v>0</v>
      </c>
      <c r="AV155" s="191">
        <v>0</v>
      </c>
      <c r="AW155" s="191">
        <v>0</v>
      </c>
      <c r="AX155" s="191">
        <v>0</v>
      </c>
      <c r="AY155" s="191">
        <v>0</v>
      </c>
      <c r="AZ155" s="191">
        <v>0</v>
      </c>
      <c r="BA155" s="191">
        <v>0</v>
      </c>
      <c r="BB155" s="191">
        <v>0</v>
      </c>
      <c r="BC155" s="191">
        <v>0</v>
      </c>
      <c r="BD155" s="191">
        <v>0</v>
      </c>
      <c r="BE155" s="191">
        <v>0</v>
      </c>
      <c r="BF155" s="191">
        <v>0</v>
      </c>
      <c r="BG155" s="191">
        <v>0</v>
      </c>
      <c r="BH155" s="191">
        <v>0</v>
      </c>
      <c r="BI155" s="191">
        <v>0</v>
      </c>
      <c r="BJ155" s="191">
        <v>0</v>
      </c>
      <c r="BK155" s="191">
        <v>0</v>
      </c>
      <c r="BL155" s="191">
        <v>0</v>
      </c>
      <c r="BM155" s="191">
        <v>0</v>
      </c>
      <c r="BN155" s="191">
        <v>0</v>
      </c>
      <c r="BO155" s="191">
        <v>42</v>
      </c>
    </row>
    <row r="156" spans="1:67" x14ac:dyDescent="0.25">
      <c r="A156" s="190" t="s">
        <v>1667</v>
      </c>
      <c r="B156" s="191">
        <v>3</v>
      </c>
      <c r="C156" s="191">
        <v>11</v>
      </c>
      <c r="D156" s="191">
        <v>9</v>
      </c>
      <c r="E156" s="191">
        <v>22</v>
      </c>
      <c r="F156" s="191">
        <v>30</v>
      </c>
      <c r="G156" s="191">
        <v>31</v>
      </c>
      <c r="H156" s="191">
        <v>0</v>
      </c>
      <c r="I156" s="191">
        <v>20</v>
      </c>
      <c r="J156" s="191">
        <v>6</v>
      </c>
      <c r="K156" s="191">
        <v>0</v>
      </c>
      <c r="L156" s="191">
        <v>0</v>
      </c>
      <c r="M156" s="191">
        <v>23</v>
      </c>
      <c r="N156" s="191">
        <v>0</v>
      </c>
      <c r="O156" s="191">
        <v>0</v>
      </c>
      <c r="P156" s="191">
        <v>0</v>
      </c>
      <c r="Q156" s="191">
        <v>0</v>
      </c>
      <c r="R156" s="191">
        <v>0</v>
      </c>
      <c r="S156" s="191">
        <v>0</v>
      </c>
      <c r="T156" s="191">
        <v>7</v>
      </c>
      <c r="U156" s="191">
        <v>0</v>
      </c>
      <c r="V156" s="191">
        <v>3</v>
      </c>
      <c r="W156" s="191">
        <v>0</v>
      </c>
      <c r="X156" s="191">
        <v>3</v>
      </c>
      <c r="Y156" s="191">
        <v>27</v>
      </c>
      <c r="Z156" s="191">
        <v>0</v>
      </c>
      <c r="AA156" s="191">
        <v>3</v>
      </c>
      <c r="AB156" s="191">
        <v>0</v>
      </c>
      <c r="AC156" s="191">
        <v>0</v>
      </c>
      <c r="AD156" s="191">
        <v>0</v>
      </c>
      <c r="AE156" s="191">
        <v>0</v>
      </c>
      <c r="AF156" s="191">
        <v>0</v>
      </c>
      <c r="AG156" s="191">
        <v>0</v>
      </c>
      <c r="AH156" s="191">
        <v>0</v>
      </c>
      <c r="AI156" s="191">
        <v>0</v>
      </c>
      <c r="AJ156" s="191">
        <v>3</v>
      </c>
      <c r="AK156" s="191">
        <v>10</v>
      </c>
      <c r="AL156" s="191">
        <v>3</v>
      </c>
      <c r="AM156" s="191">
        <v>0</v>
      </c>
      <c r="AN156" s="191">
        <v>0</v>
      </c>
      <c r="AO156" s="191">
        <v>28</v>
      </c>
      <c r="AP156" s="191">
        <v>0</v>
      </c>
      <c r="AQ156" s="191">
        <v>3</v>
      </c>
      <c r="AR156" s="191">
        <v>0</v>
      </c>
      <c r="AS156" s="192">
        <f t="shared" si="2"/>
        <v>260</v>
      </c>
      <c r="AT156" s="191">
        <v>0</v>
      </c>
      <c r="AU156" s="191">
        <v>0</v>
      </c>
      <c r="AV156" s="191">
        <v>0</v>
      </c>
      <c r="AW156" s="191">
        <v>0</v>
      </c>
      <c r="AX156" s="191">
        <v>0</v>
      </c>
      <c r="AY156" s="191">
        <v>12</v>
      </c>
      <c r="AZ156" s="191">
        <v>0</v>
      </c>
      <c r="BA156" s="191">
        <v>6</v>
      </c>
      <c r="BB156" s="191">
        <v>7</v>
      </c>
      <c r="BC156" s="191">
        <v>0</v>
      </c>
      <c r="BD156" s="191">
        <v>0</v>
      </c>
      <c r="BE156" s="191">
        <v>0</v>
      </c>
      <c r="BF156" s="191">
        <v>0</v>
      </c>
      <c r="BG156" s="191">
        <v>0</v>
      </c>
      <c r="BH156" s="191">
        <v>0</v>
      </c>
      <c r="BI156" s="191">
        <v>0</v>
      </c>
      <c r="BJ156" s="191">
        <v>12</v>
      </c>
      <c r="BK156" s="191">
        <v>0</v>
      </c>
      <c r="BL156" s="191">
        <v>0</v>
      </c>
      <c r="BM156" s="191">
        <v>0</v>
      </c>
      <c r="BN156" s="191">
        <v>15</v>
      </c>
      <c r="BO156" s="191">
        <v>300</v>
      </c>
    </row>
    <row r="157" spans="1:67" x14ac:dyDescent="0.25">
      <c r="A157" s="190" t="s">
        <v>1671</v>
      </c>
      <c r="B157" s="191">
        <v>0</v>
      </c>
      <c r="C157" s="191">
        <v>28</v>
      </c>
      <c r="D157" s="191">
        <v>0</v>
      </c>
      <c r="E157" s="191">
        <v>0</v>
      </c>
      <c r="F157" s="191">
        <v>5</v>
      </c>
      <c r="G157" s="191">
        <v>0</v>
      </c>
      <c r="H157" s="191">
        <v>0</v>
      </c>
      <c r="I157" s="191">
        <v>4</v>
      </c>
      <c r="J157" s="191">
        <v>0</v>
      </c>
      <c r="K157" s="191">
        <v>11</v>
      </c>
      <c r="L157" s="191">
        <v>0</v>
      </c>
      <c r="M157" s="191">
        <v>9</v>
      </c>
      <c r="N157" s="191">
        <v>0</v>
      </c>
      <c r="O157" s="191">
        <v>21</v>
      </c>
      <c r="P157" s="191">
        <v>0</v>
      </c>
      <c r="Q157" s="191">
        <v>0</v>
      </c>
      <c r="R157" s="191">
        <v>0</v>
      </c>
      <c r="S157" s="191">
        <v>0</v>
      </c>
      <c r="T157" s="191">
        <v>0</v>
      </c>
      <c r="U157" s="191">
        <v>0</v>
      </c>
      <c r="V157" s="191">
        <v>0</v>
      </c>
      <c r="W157" s="191">
        <v>14</v>
      </c>
      <c r="X157" s="191">
        <v>232</v>
      </c>
      <c r="Y157" s="191">
        <v>72</v>
      </c>
      <c r="Z157" s="191">
        <v>0</v>
      </c>
      <c r="AA157" s="191">
        <v>103</v>
      </c>
      <c r="AB157" s="191">
        <v>13</v>
      </c>
      <c r="AC157" s="191">
        <v>0</v>
      </c>
      <c r="AD157" s="191">
        <v>0</v>
      </c>
      <c r="AE157" s="191">
        <v>0</v>
      </c>
      <c r="AF157" s="191">
        <v>0</v>
      </c>
      <c r="AG157" s="191">
        <v>0</v>
      </c>
      <c r="AH157" s="191">
        <v>0</v>
      </c>
      <c r="AI157" s="191">
        <v>0</v>
      </c>
      <c r="AJ157" s="191">
        <v>0</v>
      </c>
      <c r="AK157" s="191">
        <v>0</v>
      </c>
      <c r="AL157" s="191">
        <v>0</v>
      </c>
      <c r="AM157" s="191">
        <v>0</v>
      </c>
      <c r="AN157" s="191">
        <v>0</v>
      </c>
      <c r="AO157" s="191">
        <v>27</v>
      </c>
      <c r="AP157" s="191">
        <v>4</v>
      </c>
      <c r="AQ157" s="191">
        <v>5</v>
      </c>
      <c r="AR157" s="191">
        <v>0</v>
      </c>
      <c r="AS157" s="192">
        <f t="shared" si="2"/>
        <v>570</v>
      </c>
      <c r="AT157" s="191">
        <v>0</v>
      </c>
      <c r="AU157" s="191">
        <v>0</v>
      </c>
      <c r="AV157" s="191">
        <v>0</v>
      </c>
      <c r="AW157" s="191">
        <v>0</v>
      </c>
      <c r="AX157" s="191">
        <v>0</v>
      </c>
      <c r="AY157" s="191">
        <v>0</v>
      </c>
      <c r="AZ157" s="191">
        <v>0</v>
      </c>
      <c r="BA157" s="191">
        <v>0</v>
      </c>
      <c r="BB157" s="191">
        <v>0</v>
      </c>
      <c r="BC157" s="191">
        <v>0</v>
      </c>
      <c r="BD157" s="191">
        <v>0</v>
      </c>
      <c r="BE157" s="191">
        <v>0</v>
      </c>
      <c r="BF157" s="191">
        <v>0</v>
      </c>
      <c r="BG157" s="191">
        <v>0</v>
      </c>
      <c r="BH157" s="191">
        <v>0</v>
      </c>
      <c r="BI157" s="191">
        <v>0</v>
      </c>
      <c r="BJ157" s="191">
        <v>5</v>
      </c>
      <c r="BK157" s="191">
        <v>0</v>
      </c>
      <c r="BL157" s="191">
        <v>0</v>
      </c>
      <c r="BM157" s="191">
        <v>9</v>
      </c>
      <c r="BN157" s="191">
        <v>13</v>
      </c>
      <c r="BO157" s="191">
        <v>584</v>
      </c>
    </row>
    <row r="158" spans="1:67" x14ac:dyDescent="0.25">
      <c r="A158" s="190" t="s">
        <v>1672</v>
      </c>
      <c r="B158" s="191">
        <v>6</v>
      </c>
      <c r="C158" s="191">
        <v>29</v>
      </c>
      <c r="D158" s="191">
        <v>0</v>
      </c>
      <c r="E158" s="191">
        <v>0</v>
      </c>
      <c r="F158" s="191">
        <v>0</v>
      </c>
      <c r="G158" s="191">
        <v>0</v>
      </c>
      <c r="H158" s="191">
        <v>0</v>
      </c>
      <c r="I158" s="191">
        <v>0</v>
      </c>
      <c r="J158" s="191">
        <v>0</v>
      </c>
      <c r="K158" s="191">
        <v>0</v>
      </c>
      <c r="L158" s="191">
        <v>0</v>
      </c>
      <c r="M158" s="191">
        <v>0</v>
      </c>
      <c r="N158" s="191">
        <v>15</v>
      </c>
      <c r="O158" s="191">
        <v>21</v>
      </c>
      <c r="P158" s="191">
        <v>0</v>
      </c>
      <c r="Q158" s="191">
        <v>0</v>
      </c>
      <c r="R158" s="191">
        <v>0</v>
      </c>
      <c r="S158" s="191">
        <v>22</v>
      </c>
      <c r="T158" s="191">
        <v>0</v>
      </c>
      <c r="U158" s="191">
        <v>0</v>
      </c>
      <c r="V158" s="191">
        <v>0</v>
      </c>
      <c r="W158" s="191">
        <v>11</v>
      </c>
      <c r="X158" s="191">
        <v>74</v>
      </c>
      <c r="Y158" s="191">
        <v>42</v>
      </c>
      <c r="Z158" s="191">
        <v>0</v>
      </c>
      <c r="AA158" s="191">
        <v>32</v>
      </c>
      <c r="AB158" s="191">
        <v>167</v>
      </c>
      <c r="AC158" s="191">
        <v>0</v>
      </c>
      <c r="AD158" s="191">
        <v>80</v>
      </c>
      <c r="AE158" s="191">
        <v>0</v>
      </c>
      <c r="AF158" s="191">
        <v>0</v>
      </c>
      <c r="AG158" s="191">
        <v>0</v>
      </c>
      <c r="AH158" s="191">
        <v>0</v>
      </c>
      <c r="AI158" s="191">
        <v>11</v>
      </c>
      <c r="AJ158" s="191">
        <v>0</v>
      </c>
      <c r="AK158" s="191">
        <v>0</v>
      </c>
      <c r="AL158" s="191">
        <v>30</v>
      </c>
      <c r="AM158" s="191">
        <v>0</v>
      </c>
      <c r="AN158" s="191">
        <v>0</v>
      </c>
      <c r="AO158" s="191">
        <v>0</v>
      </c>
      <c r="AP158" s="191">
        <v>55</v>
      </c>
      <c r="AQ158" s="191">
        <v>8</v>
      </c>
      <c r="AR158" s="191">
        <v>0</v>
      </c>
      <c r="AS158" s="192">
        <f t="shared" si="2"/>
        <v>637</v>
      </c>
      <c r="AT158" s="191">
        <v>0</v>
      </c>
      <c r="AU158" s="191">
        <v>0</v>
      </c>
      <c r="AV158" s="191">
        <v>0</v>
      </c>
      <c r="AW158" s="191">
        <v>0</v>
      </c>
      <c r="AX158" s="191">
        <v>0</v>
      </c>
      <c r="AY158" s="191">
        <v>0</v>
      </c>
      <c r="AZ158" s="191">
        <v>0</v>
      </c>
      <c r="BA158" s="191">
        <v>0</v>
      </c>
      <c r="BB158" s="191">
        <v>0</v>
      </c>
      <c r="BC158" s="191">
        <v>0</v>
      </c>
      <c r="BD158" s="191">
        <v>0</v>
      </c>
      <c r="BE158" s="191">
        <v>0</v>
      </c>
      <c r="BF158" s="191">
        <v>0</v>
      </c>
      <c r="BG158" s="191">
        <v>0</v>
      </c>
      <c r="BH158" s="191">
        <v>0</v>
      </c>
      <c r="BI158" s="191">
        <v>0</v>
      </c>
      <c r="BJ158" s="191">
        <v>0</v>
      </c>
      <c r="BK158" s="191">
        <v>0</v>
      </c>
      <c r="BL158" s="191">
        <v>0</v>
      </c>
      <c r="BM158" s="191">
        <v>14</v>
      </c>
      <c r="BN158" s="191">
        <v>20</v>
      </c>
      <c r="BO158" s="191">
        <v>648</v>
      </c>
    </row>
    <row r="159" spans="1:67" x14ac:dyDescent="0.25">
      <c r="A159" s="190" t="s">
        <v>1067</v>
      </c>
      <c r="B159" s="191">
        <v>3</v>
      </c>
      <c r="C159" s="191">
        <v>9</v>
      </c>
      <c r="D159" s="191">
        <v>0</v>
      </c>
      <c r="E159" s="191">
        <v>0</v>
      </c>
      <c r="F159" s="191">
        <v>4</v>
      </c>
      <c r="G159" s="191">
        <v>0</v>
      </c>
      <c r="H159" s="191">
        <v>0</v>
      </c>
      <c r="I159" s="191">
        <v>6</v>
      </c>
      <c r="J159" s="191">
        <v>0</v>
      </c>
      <c r="K159" s="191">
        <v>24</v>
      </c>
      <c r="L159" s="191">
        <v>0</v>
      </c>
      <c r="M159" s="191">
        <v>10</v>
      </c>
      <c r="N159" s="191">
        <v>4</v>
      </c>
      <c r="O159" s="191">
        <v>0</v>
      </c>
      <c r="P159" s="191">
        <v>0</v>
      </c>
      <c r="Q159" s="191">
        <v>0</v>
      </c>
      <c r="R159" s="191">
        <v>0</v>
      </c>
      <c r="S159" s="191">
        <v>0</v>
      </c>
      <c r="T159" s="191">
        <v>0</v>
      </c>
      <c r="U159" s="191">
        <v>0</v>
      </c>
      <c r="V159" s="191">
        <v>0</v>
      </c>
      <c r="W159" s="191">
        <v>0</v>
      </c>
      <c r="X159" s="191">
        <v>3</v>
      </c>
      <c r="Y159" s="191">
        <v>4</v>
      </c>
      <c r="Z159" s="191">
        <v>0</v>
      </c>
      <c r="AA159" s="191">
        <v>0</v>
      </c>
      <c r="AB159" s="191">
        <v>9</v>
      </c>
      <c r="AC159" s="191">
        <v>0</v>
      </c>
      <c r="AD159" s="191">
        <v>3</v>
      </c>
      <c r="AE159" s="191">
        <v>0</v>
      </c>
      <c r="AF159" s="191">
        <v>0</v>
      </c>
      <c r="AG159" s="191">
        <v>0</v>
      </c>
      <c r="AH159" s="191">
        <v>0</v>
      </c>
      <c r="AI159" s="191">
        <v>10</v>
      </c>
      <c r="AJ159" s="191">
        <v>4</v>
      </c>
      <c r="AK159" s="191">
        <v>3</v>
      </c>
      <c r="AL159" s="191">
        <v>12</v>
      </c>
      <c r="AM159" s="191">
        <v>0</v>
      </c>
      <c r="AN159" s="191">
        <v>0</v>
      </c>
      <c r="AO159" s="191">
        <v>10</v>
      </c>
      <c r="AP159" s="191">
        <v>0</v>
      </c>
      <c r="AQ159" s="191">
        <v>0</v>
      </c>
      <c r="AR159" s="191">
        <v>0</v>
      </c>
      <c r="AS159" s="192">
        <f t="shared" si="2"/>
        <v>121</v>
      </c>
      <c r="AT159" s="191">
        <v>0</v>
      </c>
      <c r="AU159" s="191">
        <v>0</v>
      </c>
      <c r="AV159" s="191">
        <v>0</v>
      </c>
      <c r="AW159" s="191">
        <v>0</v>
      </c>
      <c r="AX159" s="191">
        <v>0</v>
      </c>
      <c r="AY159" s="191">
        <v>4</v>
      </c>
      <c r="AZ159" s="191">
        <v>0</v>
      </c>
      <c r="BA159" s="191">
        <v>4</v>
      </c>
      <c r="BB159" s="191">
        <v>0</v>
      </c>
      <c r="BC159" s="191">
        <v>0</v>
      </c>
      <c r="BD159" s="191">
        <v>0</v>
      </c>
      <c r="BE159" s="191">
        <v>0</v>
      </c>
      <c r="BF159" s="191">
        <v>0</v>
      </c>
      <c r="BG159" s="191">
        <v>0</v>
      </c>
      <c r="BH159" s="191">
        <v>0</v>
      </c>
      <c r="BI159" s="191">
        <v>0</v>
      </c>
      <c r="BJ159" s="191">
        <v>12</v>
      </c>
      <c r="BK159" s="191">
        <v>0</v>
      </c>
      <c r="BL159" s="191">
        <v>0</v>
      </c>
      <c r="BM159" s="191">
        <v>0</v>
      </c>
      <c r="BN159" s="191">
        <v>3</v>
      </c>
      <c r="BO159" s="191">
        <v>141</v>
      </c>
    </row>
    <row r="160" spans="1:67" x14ac:dyDescent="0.25">
      <c r="A160" s="190" t="s">
        <v>1673</v>
      </c>
      <c r="B160" s="191">
        <v>10</v>
      </c>
      <c r="C160" s="191">
        <v>0</v>
      </c>
      <c r="D160" s="191">
        <v>0</v>
      </c>
      <c r="E160" s="191">
        <v>0</v>
      </c>
      <c r="F160" s="191">
        <v>4</v>
      </c>
      <c r="G160" s="191">
        <v>0</v>
      </c>
      <c r="H160" s="191">
        <v>0</v>
      </c>
      <c r="I160" s="191">
        <v>0</v>
      </c>
      <c r="J160" s="191">
        <v>0</v>
      </c>
      <c r="K160" s="191">
        <v>0</v>
      </c>
      <c r="L160" s="191">
        <v>0</v>
      </c>
      <c r="M160" s="191">
        <v>0</v>
      </c>
      <c r="N160" s="191">
        <v>0</v>
      </c>
      <c r="O160" s="191">
        <v>4</v>
      </c>
      <c r="P160" s="191">
        <v>0</v>
      </c>
      <c r="Q160" s="191">
        <v>0</v>
      </c>
      <c r="R160" s="191">
        <v>0</v>
      </c>
      <c r="S160" s="191">
        <v>0</v>
      </c>
      <c r="T160" s="191">
        <v>0</v>
      </c>
      <c r="U160" s="191">
        <v>0</v>
      </c>
      <c r="V160" s="191">
        <v>0</v>
      </c>
      <c r="W160" s="191">
        <v>7</v>
      </c>
      <c r="X160" s="191">
        <v>81</v>
      </c>
      <c r="Y160" s="191">
        <v>34</v>
      </c>
      <c r="Z160" s="191">
        <v>0</v>
      </c>
      <c r="AA160" s="191">
        <v>82</v>
      </c>
      <c r="AB160" s="191">
        <v>0</v>
      </c>
      <c r="AC160" s="191">
        <v>0</v>
      </c>
      <c r="AD160" s="191">
        <v>5</v>
      </c>
      <c r="AE160" s="191">
        <v>0</v>
      </c>
      <c r="AF160" s="191">
        <v>0</v>
      </c>
      <c r="AG160" s="191">
        <v>17</v>
      </c>
      <c r="AH160" s="191">
        <v>0</v>
      </c>
      <c r="AI160" s="191">
        <v>0</v>
      </c>
      <c r="AJ160" s="191">
        <v>0</v>
      </c>
      <c r="AK160" s="191">
        <v>0</v>
      </c>
      <c r="AL160" s="191">
        <v>0</v>
      </c>
      <c r="AM160" s="191">
        <v>0</v>
      </c>
      <c r="AN160" s="191">
        <v>0</v>
      </c>
      <c r="AO160" s="191">
        <v>0</v>
      </c>
      <c r="AP160" s="191">
        <v>0</v>
      </c>
      <c r="AQ160" s="191">
        <v>0</v>
      </c>
      <c r="AR160" s="191">
        <v>0</v>
      </c>
      <c r="AS160" s="192">
        <f t="shared" si="2"/>
        <v>256</v>
      </c>
      <c r="AT160" s="191">
        <v>0</v>
      </c>
      <c r="AU160" s="191">
        <v>0</v>
      </c>
      <c r="AV160" s="191">
        <v>0</v>
      </c>
      <c r="AW160" s="191">
        <v>0</v>
      </c>
      <c r="AX160" s="191">
        <v>0</v>
      </c>
      <c r="AY160" s="191">
        <v>0</v>
      </c>
      <c r="AZ160" s="191">
        <v>0</v>
      </c>
      <c r="BA160" s="191">
        <v>5</v>
      </c>
      <c r="BB160" s="191">
        <v>9</v>
      </c>
      <c r="BC160" s="191">
        <v>0</v>
      </c>
      <c r="BD160" s="191">
        <v>0</v>
      </c>
      <c r="BE160" s="191">
        <v>0</v>
      </c>
      <c r="BF160" s="191">
        <v>0</v>
      </c>
      <c r="BG160" s="191">
        <v>0</v>
      </c>
      <c r="BH160" s="191">
        <v>0</v>
      </c>
      <c r="BI160" s="191">
        <v>0</v>
      </c>
      <c r="BJ160" s="191">
        <v>0</v>
      </c>
      <c r="BK160" s="191">
        <v>0</v>
      </c>
      <c r="BL160" s="191">
        <v>5</v>
      </c>
      <c r="BM160" s="191">
        <v>4</v>
      </c>
      <c r="BN160" s="191">
        <v>3</v>
      </c>
      <c r="BO160" s="191">
        <v>276</v>
      </c>
    </row>
    <row r="161" spans="1:67" x14ac:dyDescent="0.25">
      <c r="A161" s="190" t="s">
        <v>1068</v>
      </c>
      <c r="B161" s="191">
        <v>34</v>
      </c>
      <c r="C161" s="191">
        <v>152</v>
      </c>
      <c r="D161" s="191">
        <v>3</v>
      </c>
      <c r="E161" s="191">
        <v>5</v>
      </c>
      <c r="F161" s="191">
        <v>19</v>
      </c>
      <c r="G161" s="191">
        <v>4</v>
      </c>
      <c r="H161" s="191">
        <v>0</v>
      </c>
      <c r="I161" s="191">
        <v>0</v>
      </c>
      <c r="J161" s="191">
        <v>0</v>
      </c>
      <c r="K161" s="191">
        <v>5</v>
      </c>
      <c r="L161" s="191">
        <v>0</v>
      </c>
      <c r="M161" s="191">
        <v>18</v>
      </c>
      <c r="N161" s="191">
        <v>7</v>
      </c>
      <c r="O161" s="191">
        <v>42</v>
      </c>
      <c r="P161" s="191">
        <v>0</v>
      </c>
      <c r="Q161" s="191">
        <v>0</v>
      </c>
      <c r="R161" s="191">
        <v>13</v>
      </c>
      <c r="S161" s="191">
        <v>3</v>
      </c>
      <c r="T161" s="191">
        <v>12</v>
      </c>
      <c r="U161" s="191">
        <v>4</v>
      </c>
      <c r="V161" s="191">
        <v>12</v>
      </c>
      <c r="W161" s="191">
        <v>3</v>
      </c>
      <c r="X161" s="191">
        <v>307</v>
      </c>
      <c r="Y161" s="191">
        <v>189</v>
      </c>
      <c r="Z161" s="191">
        <v>0</v>
      </c>
      <c r="AA161" s="191">
        <v>70</v>
      </c>
      <c r="AB161" s="191">
        <v>111</v>
      </c>
      <c r="AC161" s="191">
        <v>0</v>
      </c>
      <c r="AD161" s="191">
        <v>80</v>
      </c>
      <c r="AE161" s="191">
        <v>0</v>
      </c>
      <c r="AF161" s="191">
        <v>15</v>
      </c>
      <c r="AG161" s="191">
        <v>20</v>
      </c>
      <c r="AH161" s="191">
        <v>14</v>
      </c>
      <c r="AI161" s="191">
        <v>32</v>
      </c>
      <c r="AJ161" s="191">
        <v>19</v>
      </c>
      <c r="AK161" s="191">
        <v>5</v>
      </c>
      <c r="AL161" s="191">
        <v>7</v>
      </c>
      <c r="AM161" s="191">
        <v>3</v>
      </c>
      <c r="AN161" s="191">
        <v>0</v>
      </c>
      <c r="AO161" s="191">
        <v>9</v>
      </c>
      <c r="AP161" s="191">
        <v>0</v>
      </c>
      <c r="AQ161" s="191">
        <v>37</v>
      </c>
      <c r="AR161" s="191">
        <v>0</v>
      </c>
      <c r="AS161" s="192">
        <f t="shared" si="2"/>
        <v>1893</v>
      </c>
      <c r="AT161" s="191">
        <v>5</v>
      </c>
      <c r="AU161" s="191">
        <v>9</v>
      </c>
      <c r="AV161" s="191">
        <v>0</v>
      </c>
      <c r="AW161" s="191">
        <v>0</v>
      </c>
      <c r="AX161" s="191">
        <v>0</v>
      </c>
      <c r="AY161" s="191">
        <v>69</v>
      </c>
      <c r="AZ161" s="191">
        <v>103</v>
      </c>
      <c r="BA161" s="191">
        <v>52</v>
      </c>
      <c r="BB161" s="191">
        <v>52</v>
      </c>
      <c r="BC161" s="191">
        <v>7</v>
      </c>
      <c r="BD161" s="191">
        <v>15</v>
      </c>
      <c r="BE161" s="191">
        <v>0</v>
      </c>
      <c r="BF161" s="191">
        <v>9</v>
      </c>
      <c r="BG161" s="191">
        <v>8</v>
      </c>
      <c r="BH161" s="191">
        <v>19</v>
      </c>
      <c r="BI161" s="191">
        <v>7</v>
      </c>
      <c r="BJ161" s="191">
        <v>240</v>
      </c>
      <c r="BK161" s="191">
        <v>19</v>
      </c>
      <c r="BL161" s="191">
        <v>11</v>
      </c>
      <c r="BM161" s="191">
        <v>203</v>
      </c>
      <c r="BN161" s="191">
        <v>399</v>
      </c>
      <c r="BO161" s="191">
        <v>2481</v>
      </c>
    </row>
    <row r="162" spans="1:67" x14ac:dyDescent="0.25">
      <c r="A162" s="190" t="s">
        <v>1069</v>
      </c>
      <c r="B162" s="191">
        <v>44</v>
      </c>
      <c r="C162" s="191">
        <v>321</v>
      </c>
      <c r="D162" s="191">
        <v>3</v>
      </c>
      <c r="E162" s="191">
        <v>5</v>
      </c>
      <c r="F162" s="191">
        <v>29</v>
      </c>
      <c r="G162" s="191">
        <v>9</v>
      </c>
      <c r="H162" s="191">
        <v>0</v>
      </c>
      <c r="I162" s="191">
        <v>27</v>
      </c>
      <c r="J162" s="191">
        <v>0</v>
      </c>
      <c r="K162" s="191">
        <v>52</v>
      </c>
      <c r="L162" s="191">
        <v>3</v>
      </c>
      <c r="M162" s="191">
        <v>118</v>
      </c>
      <c r="N162" s="191">
        <v>31</v>
      </c>
      <c r="O162" s="191">
        <v>104</v>
      </c>
      <c r="P162" s="191">
        <v>0</v>
      </c>
      <c r="Q162" s="191">
        <v>43</v>
      </c>
      <c r="R162" s="191">
        <v>20</v>
      </c>
      <c r="S162" s="191">
        <v>17</v>
      </c>
      <c r="T162" s="191">
        <v>44</v>
      </c>
      <c r="U162" s="191">
        <v>4</v>
      </c>
      <c r="V162" s="191">
        <v>93</v>
      </c>
      <c r="W162" s="191">
        <v>44</v>
      </c>
      <c r="X162" s="191">
        <v>632</v>
      </c>
      <c r="Y162" s="191">
        <v>674</v>
      </c>
      <c r="Z162" s="191">
        <v>20</v>
      </c>
      <c r="AA162" s="191">
        <v>300</v>
      </c>
      <c r="AB162" s="191">
        <v>581</v>
      </c>
      <c r="AC162" s="191">
        <v>0</v>
      </c>
      <c r="AD162" s="191">
        <v>511</v>
      </c>
      <c r="AE162" s="191">
        <v>0</v>
      </c>
      <c r="AF162" s="191">
        <v>15</v>
      </c>
      <c r="AG162" s="191">
        <v>98</v>
      </c>
      <c r="AH162" s="191">
        <v>15</v>
      </c>
      <c r="AI162" s="191">
        <v>174</v>
      </c>
      <c r="AJ162" s="191">
        <v>33</v>
      </c>
      <c r="AK162" s="191">
        <v>41</v>
      </c>
      <c r="AL162" s="191">
        <v>77</v>
      </c>
      <c r="AM162" s="191">
        <v>0</v>
      </c>
      <c r="AN162" s="191">
        <v>0</v>
      </c>
      <c r="AO162" s="191">
        <v>77</v>
      </c>
      <c r="AP162" s="191">
        <v>47</v>
      </c>
      <c r="AQ162" s="191">
        <v>25</v>
      </c>
      <c r="AR162" s="191">
        <v>0</v>
      </c>
      <c r="AS162" s="192">
        <f t="shared" si="2"/>
        <v>4773</v>
      </c>
      <c r="AT162" s="191">
        <v>0</v>
      </c>
      <c r="AU162" s="191">
        <v>43</v>
      </c>
      <c r="AV162" s="191">
        <v>0</v>
      </c>
      <c r="AW162" s="191">
        <v>19</v>
      </c>
      <c r="AX162" s="191">
        <v>7</v>
      </c>
      <c r="AY162" s="191">
        <v>69</v>
      </c>
      <c r="AZ162" s="191">
        <v>64</v>
      </c>
      <c r="BA162" s="191">
        <v>49</v>
      </c>
      <c r="BB162" s="191">
        <v>47</v>
      </c>
      <c r="BC162" s="191">
        <v>9</v>
      </c>
      <c r="BD162" s="191">
        <v>17</v>
      </c>
      <c r="BE162" s="191">
        <v>0</v>
      </c>
      <c r="BF162" s="191">
        <v>4</v>
      </c>
      <c r="BG162" s="191">
        <v>10</v>
      </c>
      <c r="BH162" s="191">
        <v>16</v>
      </c>
      <c r="BI162" s="191">
        <v>3</v>
      </c>
      <c r="BJ162" s="191">
        <v>70</v>
      </c>
      <c r="BK162" s="191">
        <v>12</v>
      </c>
      <c r="BL162" s="191">
        <v>49</v>
      </c>
      <c r="BM162" s="191">
        <v>147</v>
      </c>
      <c r="BN162" s="191">
        <v>231</v>
      </c>
      <c r="BO162" s="191">
        <v>5210</v>
      </c>
    </row>
    <row r="163" spans="1:67" x14ac:dyDescent="0.25">
      <c r="A163" s="198" t="s">
        <v>1681</v>
      </c>
      <c r="B163" s="199">
        <v>508</v>
      </c>
      <c r="C163" s="199">
        <v>3002</v>
      </c>
      <c r="D163" s="199">
        <v>36</v>
      </c>
      <c r="E163" s="199">
        <v>125</v>
      </c>
      <c r="F163" s="199">
        <v>880</v>
      </c>
      <c r="G163" s="199">
        <v>328</v>
      </c>
      <c r="H163" s="199">
        <v>14</v>
      </c>
      <c r="I163" s="199">
        <v>423</v>
      </c>
      <c r="J163" s="199">
        <v>37</v>
      </c>
      <c r="K163" s="199">
        <v>759</v>
      </c>
      <c r="L163" s="199">
        <v>63</v>
      </c>
      <c r="M163" s="199">
        <v>2247</v>
      </c>
      <c r="N163" s="199">
        <v>414</v>
      </c>
      <c r="O163" s="199">
        <v>1258</v>
      </c>
      <c r="P163" s="199">
        <v>7</v>
      </c>
      <c r="Q163" s="199">
        <v>442</v>
      </c>
      <c r="R163" s="199">
        <v>294</v>
      </c>
      <c r="S163" s="199">
        <v>212</v>
      </c>
      <c r="T163" s="199">
        <v>723</v>
      </c>
      <c r="U163" s="199">
        <v>86</v>
      </c>
      <c r="V163" s="199">
        <v>1350</v>
      </c>
      <c r="W163" s="199">
        <v>593</v>
      </c>
      <c r="X163" s="199">
        <v>6712</v>
      </c>
      <c r="Y163" s="199">
        <v>13250</v>
      </c>
      <c r="Z163" s="199">
        <v>144</v>
      </c>
      <c r="AA163" s="199">
        <v>4900</v>
      </c>
      <c r="AB163" s="199">
        <v>7862</v>
      </c>
      <c r="AC163" s="199">
        <v>26</v>
      </c>
      <c r="AD163" s="199">
        <v>5620</v>
      </c>
      <c r="AE163" s="199">
        <v>8</v>
      </c>
      <c r="AF163" s="199">
        <v>387</v>
      </c>
      <c r="AG163" s="199">
        <v>969</v>
      </c>
      <c r="AH163" s="199">
        <v>404</v>
      </c>
      <c r="AI163" s="199">
        <v>3020</v>
      </c>
      <c r="AJ163" s="199">
        <v>308</v>
      </c>
      <c r="AK163" s="199">
        <v>634</v>
      </c>
      <c r="AL163" s="199">
        <v>872</v>
      </c>
      <c r="AM163" s="199">
        <v>9</v>
      </c>
      <c r="AN163" s="199">
        <v>0</v>
      </c>
      <c r="AO163" s="199">
        <v>1657</v>
      </c>
      <c r="AP163" s="199">
        <v>568</v>
      </c>
      <c r="AQ163" s="199">
        <v>363</v>
      </c>
      <c r="AR163" s="199">
        <v>0</v>
      </c>
      <c r="AS163" s="200">
        <f t="shared" si="2"/>
        <v>64972</v>
      </c>
      <c r="AT163" s="199">
        <v>40</v>
      </c>
      <c r="AU163" s="199">
        <v>430</v>
      </c>
      <c r="AV163" s="199">
        <v>6</v>
      </c>
      <c r="AW163" s="199">
        <v>93</v>
      </c>
      <c r="AX163" s="199">
        <v>13</v>
      </c>
      <c r="AY163" s="199">
        <v>819</v>
      </c>
      <c r="AZ163" s="199">
        <v>490</v>
      </c>
      <c r="BA163" s="199">
        <v>311</v>
      </c>
      <c r="BB163" s="199">
        <v>257</v>
      </c>
      <c r="BC163" s="199">
        <v>35</v>
      </c>
      <c r="BD163" s="199">
        <v>81</v>
      </c>
      <c r="BE163" s="199">
        <v>0</v>
      </c>
      <c r="BF163" s="199">
        <v>23</v>
      </c>
      <c r="BG163" s="199">
        <v>74</v>
      </c>
      <c r="BH163" s="199">
        <v>89</v>
      </c>
      <c r="BI163" s="199">
        <v>10</v>
      </c>
      <c r="BJ163" s="199">
        <v>805</v>
      </c>
      <c r="BK163" s="199">
        <v>96</v>
      </c>
      <c r="BL163" s="199">
        <v>328</v>
      </c>
      <c r="BM163" s="199">
        <v>710</v>
      </c>
      <c r="BN163" s="199">
        <v>2314</v>
      </c>
      <c r="BO163" s="199">
        <v>68883</v>
      </c>
    </row>
    <row r="165" spans="1:67" x14ac:dyDescent="0.25">
      <c r="AS165" s="183" t="s">
        <v>1070</v>
      </c>
    </row>
    <row r="166" spans="1:67" x14ac:dyDescent="0.25">
      <c r="A166" s="182" t="s">
        <v>1071</v>
      </c>
      <c r="AS166" s="183"/>
    </row>
    <row r="167" spans="1:67" x14ac:dyDescent="0.25">
      <c r="AS167" s="183"/>
    </row>
    <row r="168" spans="1:67" x14ac:dyDescent="0.25">
      <c r="A168" s="182" t="s">
        <v>1072</v>
      </c>
      <c r="AS168" s="183"/>
    </row>
    <row r="169" spans="1:67" x14ac:dyDescent="0.25">
      <c r="A169" s="182" t="s">
        <v>1073</v>
      </c>
      <c r="AS169" s="183"/>
    </row>
    <row r="170" spans="1:67" x14ac:dyDescent="0.25">
      <c r="A170" s="182" t="s">
        <v>1074</v>
      </c>
      <c r="AS170" s="183"/>
    </row>
    <row r="171" spans="1:67" x14ac:dyDescent="0.25">
      <c r="A171" s="182" t="s">
        <v>1075</v>
      </c>
      <c r="AS171" s="183"/>
    </row>
    <row r="172" spans="1:67" x14ac:dyDescent="0.25">
      <c r="A172" s="182" t="s">
        <v>1071</v>
      </c>
      <c r="AS172" s="183"/>
    </row>
    <row r="173" spans="1:67" x14ac:dyDescent="0.25">
      <c r="AS173" s="183"/>
    </row>
    <row r="174" spans="1:67" x14ac:dyDescent="0.25">
      <c r="AS174" s="183"/>
    </row>
    <row r="175" spans="1:67" x14ac:dyDescent="0.25">
      <c r="AS175" s="183"/>
    </row>
    <row r="176" spans="1:67" x14ac:dyDescent="0.25">
      <c r="AS176" s="183"/>
    </row>
    <row r="177" spans="45:45" x14ac:dyDescent="0.25">
      <c r="AS177" s="183"/>
    </row>
    <row r="178" spans="45:45" x14ac:dyDescent="0.25">
      <c r="AS178" s="183"/>
    </row>
    <row r="179" spans="45:45" x14ac:dyDescent="0.25">
      <c r="AS179" s="183"/>
    </row>
    <row r="180" spans="45:45" x14ac:dyDescent="0.25">
      <c r="AS180" s="183"/>
    </row>
    <row r="181" spans="45:45" x14ac:dyDescent="0.25">
      <c r="AS181" s="183"/>
    </row>
  </sheetData>
  <phoneticPr fontId="1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206"/>
  <sheetViews>
    <sheetView workbookViewId="0">
      <selection activeCell="B73" sqref="B73"/>
    </sheetView>
  </sheetViews>
  <sheetFormatPr defaultRowHeight="15" x14ac:dyDescent="0.25"/>
  <cols>
    <col min="1" max="1" width="0.140625" customWidth="1"/>
    <col min="2" max="2" width="27.42578125" customWidth="1"/>
    <col min="3" max="3" width="19" bestFit="1" customWidth="1"/>
    <col min="4" max="4" width="12" customWidth="1"/>
    <col min="5" max="5" width="13.7109375" bestFit="1" customWidth="1"/>
    <col min="6" max="6" width="17.5703125" customWidth="1"/>
    <col min="7" max="7" width="13.42578125" customWidth="1"/>
    <col min="8" max="8" width="11.42578125" bestFit="1" customWidth="1"/>
    <col min="9" max="9" width="17.42578125" bestFit="1" customWidth="1"/>
    <col min="10" max="10" width="18.7109375" customWidth="1"/>
    <col min="11" max="11" width="27.85546875" customWidth="1"/>
  </cols>
  <sheetData>
    <row r="1" spans="1:12" ht="21" customHeight="1" x14ac:dyDescent="0.35">
      <c r="B1" s="203" t="s">
        <v>1500</v>
      </c>
      <c r="C1" s="203"/>
      <c r="D1" s="203"/>
      <c r="E1" s="203"/>
      <c r="F1" s="203"/>
      <c r="G1" s="203"/>
      <c r="H1" s="203"/>
      <c r="I1" s="203"/>
      <c r="J1" s="203"/>
      <c r="K1" s="203"/>
    </row>
    <row r="2" spans="1:12" ht="21" customHeight="1" x14ac:dyDescent="0.35">
      <c r="B2" s="203" t="s">
        <v>5206</v>
      </c>
      <c r="C2" s="203"/>
      <c r="D2" s="203"/>
      <c r="E2" s="203"/>
      <c r="F2" s="203"/>
      <c r="G2" s="203"/>
      <c r="H2" s="203"/>
      <c r="I2" s="203"/>
      <c r="J2" s="203"/>
      <c r="K2" s="203"/>
    </row>
    <row r="3" spans="1:12" x14ac:dyDescent="0.25">
      <c r="B3" s="204" t="s">
        <v>1502</v>
      </c>
      <c r="C3" s="204"/>
      <c r="D3" s="204"/>
      <c r="E3" s="204"/>
      <c r="F3" s="204"/>
      <c r="G3" s="204"/>
      <c r="H3" s="204"/>
      <c r="I3" s="204"/>
      <c r="J3" s="204"/>
      <c r="K3" s="204"/>
    </row>
    <row r="4" spans="1:12" x14ac:dyDescent="0.25">
      <c r="B4" s="204" t="s">
        <v>5207</v>
      </c>
      <c r="C4" s="204"/>
      <c r="D4" s="204"/>
      <c r="E4" s="204"/>
      <c r="F4" s="204"/>
      <c r="G4" s="204"/>
      <c r="H4" s="204"/>
      <c r="I4" s="204"/>
      <c r="J4" s="204"/>
      <c r="K4" s="204"/>
    </row>
    <row r="5" spans="1:12" x14ac:dyDescent="0.25">
      <c r="B5" s="204" t="s">
        <v>5208</v>
      </c>
      <c r="C5" s="204"/>
      <c r="D5" s="204"/>
      <c r="E5" s="204"/>
      <c r="F5" s="204"/>
      <c r="G5" s="204"/>
      <c r="H5" s="204"/>
      <c r="I5" s="204"/>
      <c r="J5" s="204"/>
      <c r="K5" s="204"/>
    </row>
    <row r="6" spans="1:12" x14ac:dyDescent="0.25">
      <c r="B6" s="204" t="s">
        <v>1503</v>
      </c>
      <c r="C6" s="204"/>
      <c r="D6" s="204"/>
      <c r="E6" s="204"/>
      <c r="F6" s="204"/>
      <c r="G6" s="204"/>
      <c r="H6" s="204"/>
      <c r="I6" s="204"/>
      <c r="J6" s="204"/>
      <c r="K6" s="204"/>
    </row>
    <row r="7" spans="1:12" x14ac:dyDescent="0.25">
      <c r="B7" s="10"/>
      <c r="C7" s="234" t="s">
        <v>1504</v>
      </c>
      <c r="D7" s="234"/>
      <c r="E7" s="234"/>
      <c r="F7" s="234" t="s">
        <v>1680</v>
      </c>
      <c r="G7" s="234"/>
      <c r="H7" s="234"/>
      <c r="I7" s="11"/>
      <c r="J7" s="232" t="s">
        <v>1218</v>
      </c>
      <c r="K7" s="233"/>
    </row>
    <row r="8" spans="1:12" ht="48" customHeight="1" x14ac:dyDescent="0.25">
      <c r="A8" s="2" t="s">
        <v>1776</v>
      </c>
      <c r="B8" s="7" t="s">
        <v>1815</v>
      </c>
      <c r="C8" s="8" t="s">
        <v>1505</v>
      </c>
      <c r="D8" s="97" t="s">
        <v>1819</v>
      </c>
      <c r="E8" s="8" t="s">
        <v>5204</v>
      </c>
      <c r="F8" s="8" t="s">
        <v>5205</v>
      </c>
      <c r="G8" s="97" t="s">
        <v>1817</v>
      </c>
      <c r="H8" s="8" t="s">
        <v>5204</v>
      </c>
      <c r="I8" s="8" t="s">
        <v>1814</v>
      </c>
      <c r="J8" s="97" t="str">
        <f>"Gain"&amp;": Each * Represents Relative Perc of Total"</f>
        <v>Gain: Each * Represents Relative Perc of Total</v>
      </c>
      <c r="K8" s="9" t="s">
        <v>1818</v>
      </c>
      <c r="L8" t="s">
        <v>1506</v>
      </c>
    </row>
    <row r="9" spans="1:12" ht="18.75" x14ac:dyDescent="0.3">
      <c r="A9">
        <v>10050</v>
      </c>
      <c r="B9" t="s">
        <v>5044</v>
      </c>
      <c r="C9" s="4">
        <v>5728648</v>
      </c>
      <c r="D9" s="98">
        <f>SUM(C9/$C$186)</f>
        <v>4.8962295942600674E-4</v>
      </c>
      <c r="E9" s="5" t="str">
        <f>REPT("●",ROUND(D9*100,0))</f>
        <v/>
      </c>
      <c r="F9" s="4">
        <v>514305</v>
      </c>
      <c r="G9" s="98">
        <f>SUM(F9/$F$186)</f>
        <v>6.0537822535392343E-5</v>
      </c>
      <c r="H9" s="5" t="str">
        <f>REPT("●",ROUND(G9*100,0))</f>
        <v/>
      </c>
      <c r="I9" s="6">
        <f t="shared" ref="I9:I40" si="0">C9-F9</f>
        <v>5214343</v>
      </c>
      <c r="J9" s="23" t="str">
        <f>REPT("●",ROUND(IF(F9=0,0,IF(C9=0,0,IF(I9&lt;0,0,(I9/$I$186)*100))),0))</f>
        <v/>
      </c>
      <c r="K9" s="24" t="str">
        <f>REPT("●",ROUND(IF(F9=0,0,IF(C9=0,0,IF(I9&gt;0,0,((I9*-1)/$I$186)*100))),0))</f>
        <v/>
      </c>
    </row>
    <row r="10" spans="1:12" ht="18.75" x14ac:dyDescent="0.3">
      <c r="A10">
        <v>10110</v>
      </c>
      <c r="B10" t="s">
        <v>5045</v>
      </c>
      <c r="C10" s="4">
        <v>44766864.5</v>
      </c>
      <c r="D10" s="98">
        <f t="shared" ref="D10:D73" si="1">SUM(C10/$C$186)</f>
        <v>3.8261880780095132E-3</v>
      </c>
      <c r="E10" s="5" t="str">
        <f t="shared" ref="E10:E73" si="2">REPT("●",ROUND(D10*100,0))</f>
        <v/>
      </c>
      <c r="F10" s="4">
        <v>46211102</v>
      </c>
      <c r="G10" s="98">
        <f t="shared" ref="G10:G73" si="3">SUM(F10/$F$186)</f>
        <v>5.4394172563768852E-3</v>
      </c>
      <c r="H10" s="5" t="str">
        <f t="shared" ref="H10:H73" si="4">REPT("●",ROUND(G10*100,0))</f>
        <v>●</v>
      </c>
      <c r="I10" s="6">
        <f t="shared" si="0"/>
        <v>-1444237.5</v>
      </c>
      <c r="J10" s="25" t="str">
        <f t="shared" ref="J10:J73" si="5">REPT("●",ROUND(IF(F10=0,0,IF(C10=0,0,IF(I10&lt;0,0,(I10/$I$186)*100))),0))</f>
        <v/>
      </c>
      <c r="K10" s="24" t="str">
        <f t="shared" ref="K10:K73" si="6">REPT("●",ROUND(IF(F10=0,0,IF(C10=0,0,IF(I10&gt;0,0,((I10*-1)/$I$186)*100))),0))</f>
        <v/>
      </c>
    </row>
    <row r="11" spans="1:12" ht="18.75" x14ac:dyDescent="0.3">
      <c r="A11">
        <v>10200</v>
      </c>
      <c r="B11" t="s">
        <v>5046</v>
      </c>
      <c r="C11" s="4">
        <v>12013</v>
      </c>
      <c r="D11" s="98">
        <f t="shared" si="1"/>
        <v>1.0267414949538912E-6</v>
      </c>
      <c r="E11" s="5" t="str">
        <f t="shared" si="2"/>
        <v/>
      </c>
      <c r="F11" s="4">
        <v>0</v>
      </c>
      <c r="G11" s="98">
        <f t="shared" si="3"/>
        <v>0</v>
      </c>
      <c r="H11" s="5" t="str">
        <f t="shared" si="4"/>
        <v/>
      </c>
      <c r="I11" s="6">
        <f t="shared" si="0"/>
        <v>12013</v>
      </c>
      <c r="J11" s="25" t="str">
        <f t="shared" si="5"/>
        <v/>
      </c>
      <c r="K11" s="24" t="str">
        <f t="shared" si="6"/>
        <v/>
      </c>
    </row>
    <row r="12" spans="1:12" ht="18.75" x14ac:dyDescent="0.3">
      <c r="A12">
        <v>10250</v>
      </c>
      <c r="B12" t="s">
        <v>5047</v>
      </c>
      <c r="C12" s="4">
        <v>216643</v>
      </c>
      <c r="D12" s="98">
        <f t="shared" si="1"/>
        <v>1.851630381181186E-5</v>
      </c>
      <c r="E12" s="5" t="str">
        <f t="shared" si="2"/>
        <v/>
      </c>
      <c r="F12" s="4">
        <v>0</v>
      </c>
      <c r="G12" s="98">
        <f t="shared" si="3"/>
        <v>0</v>
      </c>
      <c r="H12" s="5" t="str">
        <f t="shared" si="4"/>
        <v/>
      </c>
      <c r="I12" s="6">
        <f t="shared" si="0"/>
        <v>216643</v>
      </c>
      <c r="J12" s="25" t="str">
        <f t="shared" si="5"/>
        <v/>
      </c>
      <c r="K12" s="24" t="str">
        <f t="shared" si="6"/>
        <v/>
      </c>
    </row>
    <row r="13" spans="1:12" ht="18.75" x14ac:dyDescent="0.3">
      <c r="A13">
        <v>10300</v>
      </c>
      <c r="B13" t="s">
        <v>5048</v>
      </c>
      <c r="C13" s="4">
        <v>81596455.5</v>
      </c>
      <c r="D13" s="98">
        <f>SUM(C13/$C$186)</f>
        <v>6.9739837428626208E-3</v>
      </c>
      <c r="E13" s="5" t="str">
        <f>REPT("●",ROUND(D13*100,0))</f>
        <v>●</v>
      </c>
      <c r="F13" s="4">
        <v>44739823</v>
      </c>
      <c r="G13" s="98">
        <f t="shared" si="3"/>
        <v>5.266235920395222E-3</v>
      </c>
      <c r="H13" s="5" t="str">
        <f t="shared" si="4"/>
        <v>●</v>
      </c>
      <c r="I13" s="6">
        <f t="shared" si="0"/>
        <v>36856632.5</v>
      </c>
      <c r="J13" s="25" t="str">
        <f t="shared" si="5"/>
        <v>●</v>
      </c>
      <c r="K13" s="24" t="str">
        <f t="shared" si="6"/>
        <v/>
      </c>
    </row>
    <row r="14" spans="1:12" ht="18.75" x14ac:dyDescent="0.3">
      <c r="A14">
        <v>10400</v>
      </c>
      <c r="B14" t="s">
        <v>5049</v>
      </c>
      <c r="C14" s="4">
        <v>83415525</v>
      </c>
      <c r="D14" s="98">
        <f t="shared" si="1"/>
        <v>7.1294581570684832E-3</v>
      </c>
      <c r="E14" s="5" t="str">
        <f t="shared" si="2"/>
        <v>●</v>
      </c>
      <c r="F14" s="4">
        <v>77823798</v>
      </c>
      <c r="G14" s="98">
        <f t="shared" si="3"/>
        <v>9.1604850669431987E-3</v>
      </c>
      <c r="H14" s="5" t="str">
        <f t="shared" si="4"/>
        <v>●</v>
      </c>
      <c r="I14" s="6">
        <f t="shared" si="0"/>
        <v>5591727</v>
      </c>
      <c r="J14" s="25" t="str">
        <f t="shared" si="5"/>
        <v/>
      </c>
      <c r="K14" s="24" t="str">
        <f t="shared" si="6"/>
        <v/>
      </c>
    </row>
    <row r="15" spans="1:12" ht="18.75" x14ac:dyDescent="0.3">
      <c r="A15">
        <v>10470</v>
      </c>
      <c r="B15" t="s">
        <v>5050</v>
      </c>
      <c r="C15" s="4">
        <v>127335</v>
      </c>
      <c r="D15" s="98">
        <f t="shared" si="1"/>
        <v>1.088322053275233E-5</v>
      </c>
      <c r="E15" s="5" t="str">
        <f t="shared" si="2"/>
        <v/>
      </c>
      <c r="F15" s="4">
        <v>16252</v>
      </c>
      <c r="G15" s="98">
        <f t="shared" si="3"/>
        <v>1.9129907192136891E-6</v>
      </c>
      <c r="H15" s="5" t="str">
        <f t="shared" si="4"/>
        <v/>
      </c>
      <c r="I15" s="6">
        <f t="shared" si="0"/>
        <v>111083</v>
      </c>
      <c r="J15" s="25" t="str">
        <f t="shared" si="5"/>
        <v/>
      </c>
      <c r="K15" s="24" t="str">
        <f t="shared" si="6"/>
        <v/>
      </c>
    </row>
    <row r="16" spans="1:12" ht="18.75" x14ac:dyDescent="0.3">
      <c r="A16">
        <v>10500</v>
      </c>
      <c r="B16" t="s">
        <v>5051</v>
      </c>
      <c r="C16" s="4">
        <v>0</v>
      </c>
      <c r="D16" s="98">
        <f t="shared" si="1"/>
        <v>0</v>
      </c>
      <c r="E16" s="5" t="str">
        <f t="shared" si="2"/>
        <v/>
      </c>
      <c r="F16" s="4">
        <v>26953876</v>
      </c>
      <c r="G16" s="98">
        <f t="shared" si="3"/>
        <v>3.1726873390866719E-3</v>
      </c>
      <c r="H16" s="5" t="str">
        <f t="shared" si="4"/>
        <v/>
      </c>
      <c r="I16" s="6">
        <f t="shared" si="0"/>
        <v>-26953876</v>
      </c>
      <c r="J16" s="25" t="str">
        <f t="shared" si="5"/>
        <v/>
      </c>
      <c r="K16" s="24" t="str">
        <f t="shared" si="6"/>
        <v/>
      </c>
    </row>
    <row r="17" spans="1:11" ht="18.75" x14ac:dyDescent="0.3">
      <c r="A17">
        <v>10550</v>
      </c>
      <c r="B17" t="s">
        <v>5052</v>
      </c>
      <c r="C17" s="4">
        <v>47090936.5</v>
      </c>
      <c r="D17" s="98">
        <f t="shared" si="1"/>
        <v>4.024824651693063E-3</v>
      </c>
      <c r="E17" s="5" t="str">
        <f t="shared" si="2"/>
        <v/>
      </c>
      <c r="F17" s="4">
        <v>48995497.5</v>
      </c>
      <c r="G17" s="98">
        <f t="shared" si="3"/>
        <v>5.767162933839374E-3</v>
      </c>
      <c r="H17" s="5" t="str">
        <f t="shared" si="4"/>
        <v>●</v>
      </c>
      <c r="I17" s="6">
        <f t="shared" si="0"/>
        <v>-1904561</v>
      </c>
      <c r="J17" s="25" t="str">
        <f t="shared" si="5"/>
        <v/>
      </c>
      <c r="K17" s="24" t="str">
        <f t="shared" si="6"/>
        <v/>
      </c>
    </row>
    <row r="18" spans="1:11" ht="18.75" x14ac:dyDescent="0.3">
      <c r="A18">
        <v>10600</v>
      </c>
      <c r="B18" t="s">
        <v>5053</v>
      </c>
      <c r="C18" s="4">
        <v>54961885.5</v>
      </c>
      <c r="D18" s="98">
        <f t="shared" si="1"/>
        <v>4.6975483629197205E-3</v>
      </c>
      <c r="E18" s="5" t="str">
        <f t="shared" si="2"/>
        <v/>
      </c>
      <c r="F18" s="4">
        <v>23296519</v>
      </c>
      <c r="G18" s="98">
        <f t="shared" si="3"/>
        <v>2.7421870930953341E-3</v>
      </c>
      <c r="H18" s="5" t="str">
        <f t="shared" si="4"/>
        <v/>
      </c>
      <c r="I18" s="6">
        <f t="shared" si="0"/>
        <v>31665366.5</v>
      </c>
      <c r="J18" s="25" t="str">
        <f t="shared" si="5"/>
        <v>●</v>
      </c>
      <c r="K18" s="24" t="str">
        <f t="shared" si="6"/>
        <v/>
      </c>
    </row>
    <row r="19" spans="1:11" ht="18.75" x14ac:dyDescent="0.3">
      <c r="A19">
        <v>10650</v>
      </c>
      <c r="B19" t="s">
        <v>5054</v>
      </c>
      <c r="C19" s="4">
        <v>58740727</v>
      </c>
      <c r="D19" s="98">
        <f t="shared" si="1"/>
        <v>5.020522921390028E-3</v>
      </c>
      <c r="E19" s="5" t="str">
        <f t="shared" si="2"/>
        <v>●</v>
      </c>
      <c r="F19" s="4">
        <v>57020936</v>
      </c>
      <c r="G19" s="98">
        <f t="shared" si="3"/>
        <v>6.7118213985280419E-3</v>
      </c>
      <c r="H19" s="5" t="str">
        <f t="shared" si="4"/>
        <v>●</v>
      </c>
      <c r="I19" s="6">
        <f t="shared" si="0"/>
        <v>1719791</v>
      </c>
      <c r="J19" s="25" t="str">
        <f t="shared" si="5"/>
        <v/>
      </c>
      <c r="K19" s="24" t="str">
        <f t="shared" si="6"/>
        <v/>
      </c>
    </row>
    <row r="20" spans="1:11" ht="18.75" x14ac:dyDescent="0.3">
      <c r="A20">
        <v>10700</v>
      </c>
      <c r="B20" t="s">
        <v>5055</v>
      </c>
      <c r="C20" s="4">
        <v>26137435</v>
      </c>
      <c r="D20" s="98">
        <f t="shared" si="1"/>
        <v>2.2339456493931709E-3</v>
      </c>
      <c r="E20" s="5" t="str">
        <f t="shared" si="2"/>
        <v/>
      </c>
      <c r="F20" s="4">
        <v>23645568</v>
      </c>
      <c r="G20" s="98">
        <f t="shared" si="3"/>
        <v>2.7832729592995441E-3</v>
      </c>
      <c r="H20" s="5" t="str">
        <f t="shared" si="4"/>
        <v/>
      </c>
      <c r="I20" s="6">
        <f t="shared" si="0"/>
        <v>2491867</v>
      </c>
      <c r="J20" s="25" t="str">
        <f t="shared" si="5"/>
        <v/>
      </c>
      <c r="K20" s="24" t="str">
        <f t="shared" si="6"/>
        <v/>
      </c>
    </row>
    <row r="21" spans="1:11" ht="18.75" x14ac:dyDescent="0.3">
      <c r="A21">
        <v>10750</v>
      </c>
      <c r="B21" t="s">
        <v>5056</v>
      </c>
      <c r="C21" s="4">
        <v>141315361</v>
      </c>
      <c r="D21" s="98">
        <f t="shared" si="1"/>
        <v>1.2078110797726532E-2</v>
      </c>
      <c r="E21" s="5" t="str">
        <f t="shared" si="2"/>
        <v>●</v>
      </c>
      <c r="F21" s="4">
        <v>135646487</v>
      </c>
      <c r="G21" s="98">
        <f t="shared" si="3"/>
        <v>1.5966679222553553E-2</v>
      </c>
      <c r="H21" s="5" t="str">
        <f t="shared" si="4"/>
        <v>●●</v>
      </c>
      <c r="I21" s="6">
        <f t="shared" si="0"/>
        <v>5668874</v>
      </c>
      <c r="J21" s="25" t="str">
        <f t="shared" si="5"/>
        <v/>
      </c>
      <c r="K21" s="24" t="str">
        <f t="shared" si="6"/>
        <v/>
      </c>
    </row>
    <row r="22" spans="1:11" ht="18.75" x14ac:dyDescent="0.3">
      <c r="A22">
        <v>10800</v>
      </c>
      <c r="B22" t="s">
        <v>5057</v>
      </c>
      <c r="C22" s="4">
        <v>0</v>
      </c>
      <c r="D22" s="98">
        <f t="shared" si="1"/>
        <v>0</v>
      </c>
      <c r="E22" s="5" t="str">
        <f t="shared" si="2"/>
        <v/>
      </c>
      <c r="F22" s="4">
        <v>16470064</v>
      </c>
      <c r="G22" s="98">
        <f t="shared" si="3"/>
        <v>1.9386586005941107E-3</v>
      </c>
      <c r="H22" s="5" t="str">
        <f t="shared" si="4"/>
        <v/>
      </c>
      <c r="I22" s="6">
        <f t="shared" si="0"/>
        <v>-16470064</v>
      </c>
      <c r="J22" s="25" t="str">
        <f t="shared" si="5"/>
        <v/>
      </c>
      <c r="K22" s="24" t="str">
        <f t="shared" si="6"/>
        <v/>
      </c>
    </row>
    <row r="23" spans="1:11" ht="18.75" x14ac:dyDescent="0.3">
      <c r="A23">
        <v>10850</v>
      </c>
      <c r="B23" t="s">
        <v>5058</v>
      </c>
      <c r="C23" s="4">
        <v>37325603.5</v>
      </c>
      <c r="D23" s="98">
        <f t="shared" si="1"/>
        <v>3.1901894562262711E-3</v>
      </c>
      <c r="E23" s="5" t="str">
        <f t="shared" si="2"/>
        <v/>
      </c>
      <c r="F23" s="4">
        <v>72687278</v>
      </c>
      <c r="G23" s="98">
        <f t="shared" si="3"/>
        <v>8.5558754749511055E-3</v>
      </c>
      <c r="H23" s="5" t="str">
        <f t="shared" si="4"/>
        <v>●</v>
      </c>
      <c r="I23" s="6">
        <f t="shared" si="0"/>
        <v>-35361674.5</v>
      </c>
      <c r="J23" s="25" t="str">
        <f t="shared" si="5"/>
        <v/>
      </c>
      <c r="K23" s="24" t="str">
        <f t="shared" si="6"/>
        <v>●</v>
      </c>
    </row>
    <row r="24" spans="1:11" ht="18.75" x14ac:dyDescent="0.3">
      <c r="A24">
        <v>10900</v>
      </c>
      <c r="B24" t="s">
        <v>5059</v>
      </c>
      <c r="C24" s="4">
        <v>141078336</v>
      </c>
      <c r="D24" s="98">
        <f t="shared" si="1"/>
        <v>1.2057852460688202E-2</v>
      </c>
      <c r="E24" s="5" t="str">
        <f t="shared" si="2"/>
        <v>●</v>
      </c>
      <c r="F24" s="4">
        <v>169075641.5</v>
      </c>
      <c r="G24" s="98">
        <f t="shared" si="3"/>
        <v>1.9901558764127546E-2</v>
      </c>
      <c r="H24" s="5" t="str">
        <f t="shared" si="4"/>
        <v>●●</v>
      </c>
      <c r="I24" s="6">
        <f t="shared" si="0"/>
        <v>-27997305.5</v>
      </c>
      <c r="J24" s="25" t="str">
        <f t="shared" si="5"/>
        <v/>
      </c>
      <c r="K24" s="24" t="str">
        <f t="shared" si="6"/>
        <v>●</v>
      </c>
    </row>
    <row r="25" spans="1:11" ht="18.75" x14ac:dyDescent="0.3">
      <c r="A25">
        <v>10950</v>
      </c>
      <c r="B25" t="s">
        <v>5060</v>
      </c>
      <c r="C25" s="4">
        <v>34701152.5</v>
      </c>
      <c r="D25" s="98">
        <f t="shared" si="1"/>
        <v>2.9658797298320952E-3</v>
      </c>
      <c r="E25" s="5" t="str">
        <f t="shared" si="2"/>
        <v/>
      </c>
      <c r="F25" s="4">
        <v>35751722.5</v>
      </c>
      <c r="G25" s="98">
        <f t="shared" si="3"/>
        <v>4.2082644190501615E-3</v>
      </c>
      <c r="H25" s="5" t="str">
        <f t="shared" si="4"/>
        <v/>
      </c>
      <c r="I25" s="6">
        <f t="shared" si="0"/>
        <v>-1050570</v>
      </c>
      <c r="J25" s="25" t="str">
        <f t="shared" si="5"/>
        <v/>
      </c>
      <c r="K25" s="24" t="str">
        <f t="shared" si="6"/>
        <v/>
      </c>
    </row>
    <row r="26" spans="1:11" ht="18.75" x14ac:dyDescent="0.3">
      <c r="A26">
        <v>11000</v>
      </c>
      <c r="B26" t="s">
        <v>5061</v>
      </c>
      <c r="C26" s="4">
        <v>5986242</v>
      </c>
      <c r="D26" s="98">
        <f t="shared" si="1"/>
        <v>5.1163931243118058E-4</v>
      </c>
      <c r="E26" s="5" t="str">
        <f t="shared" si="2"/>
        <v/>
      </c>
      <c r="F26" s="4">
        <v>3809469</v>
      </c>
      <c r="G26" s="98">
        <f t="shared" si="3"/>
        <v>4.4840504812529246E-4</v>
      </c>
      <c r="H26" s="5" t="str">
        <f t="shared" si="4"/>
        <v/>
      </c>
      <c r="I26" s="6">
        <f t="shared" si="0"/>
        <v>2176773</v>
      </c>
      <c r="J26" s="25" t="str">
        <f t="shared" si="5"/>
        <v/>
      </c>
      <c r="K26" s="24" t="str">
        <f t="shared" si="6"/>
        <v/>
      </c>
    </row>
    <row r="27" spans="1:11" ht="18.75" x14ac:dyDescent="0.3">
      <c r="A27">
        <v>11050</v>
      </c>
      <c r="B27" t="s">
        <v>5062</v>
      </c>
      <c r="C27" s="4">
        <v>53714006</v>
      </c>
      <c r="D27" s="98">
        <f t="shared" si="1"/>
        <v>4.5908931008409462E-3</v>
      </c>
      <c r="E27" s="5" t="str">
        <f t="shared" si="2"/>
        <v/>
      </c>
      <c r="F27" s="4">
        <v>66965164</v>
      </c>
      <c r="G27" s="98">
        <f t="shared" si="3"/>
        <v>7.8823367734815793E-3</v>
      </c>
      <c r="H27" s="5" t="str">
        <f t="shared" si="4"/>
        <v>●</v>
      </c>
      <c r="I27" s="6">
        <f t="shared" si="0"/>
        <v>-13251158</v>
      </c>
      <c r="J27" s="25" t="str">
        <f t="shared" si="5"/>
        <v/>
      </c>
      <c r="K27" s="24" t="str">
        <f t="shared" si="6"/>
        <v/>
      </c>
    </row>
    <row r="28" spans="1:11" ht="18.75" x14ac:dyDescent="0.3">
      <c r="A28">
        <v>11150</v>
      </c>
      <c r="B28" t="s">
        <v>5063</v>
      </c>
      <c r="C28" s="4">
        <v>21913646.5</v>
      </c>
      <c r="D28" s="98">
        <f t="shared" si="1"/>
        <v>1.8729418269625496E-3</v>
      </c>
      <c r="E28" s="5" t="str">
        <f t="shared" si="2"/>
        <v/>
      </c>
      <c r="F28" s="4">
        <v>22324811</v>
      </c>
      <c r="G28" s="98">
        <f t="shared" si="3"/>
        <v>2.6278092697021708E-3</v>
      </c>
      <c r="H28" s="5" t="str">
        <f t="shared" si="4"/>
        <v/>
      </c>
      <c r="I28" s="6">
        <f t="shared" si="0"/>
        <v>-411164.5</v>
      </c>
      <c r="J28" s="25" t="str">
        <f t="shared" si="5"/>
        <v/>
      </c>
      <c r="K28" s="24" t="str">
        <f t="shared" si="6"/>
        <v/>
      </c>
    </row>
    <row r="29" spans="1:11" ht="18.75" x14ac:dyDescent="0.3">
      <c r="A29">
        <v>11200</v>
      </c>
      <c r="B29" t="s">
        <v>5064</v>
      </c>
      <c r="C29" s="4">
        <v>37999604</v>
      </c>
      <c r="D29" s="98">
        <f t="shared" si="1"/>
        <v>3.2477957395001971E-3</v>
      </c>
      <c r="E29" s="5" t="str">
        <f t="shared" si="2"/>
        <v/>
      </c>
      <c r="F29" s="4">
        <v>40120617.5</v>
      </c>
      <c r="G29" s="98">
        <f t="shared" si="3"/>
        <v>4.7225183932206698E-3</v>
      </c>
      <c r="H29" s="5" t="str">
        <f t="shared" si="4"/>
        <v/>
      </c>
      <c r="I29" s="6">
        <f t="shared" si="0"/>
        <v>-2121013.5</v>
      </c>
      <c r="J29" s="25" t="str">
        <f t="shared" si="5"/>
        <v/>
      </c>
      <c r="K29" s="24" t="str">
        <f t="shared" si="6"/>
        <v/>
      </c>
    </row>
    <row r="30" spans="1:11" ht="18.75" x14ac:dyDescent="0.3">
      <c r="A30">
        <v>11350</v>
      </c>
      <c r="B30" t="s">
        <v>5065</v>
      </c>
      <c r="C30" s="4">
        <v>0</v>
      </c>
      <c r="D30" s="98">
        <f t="shared" si="1"/>
        <v>0</v>
      </c>
      <c r="E30" s="5" t="str">
        <f t="shared" si="2"/>
        <v/>
      </c>
      <c r="F30" s="4">
        <v>41215</v>
      </c>
      <c r="G30" s="98">
        <f t="shared" si="3"/>
        <v>4.851335988948572E-6</v>
      </c>
      <c r="H30" s="5" t="str">
        <f t="shared" si="4"/>
        <v/>
      </c>
      <c r="I30" s="6">
        <f t="shared" si="0"/>
        <v>-41215</v>
      </c>
      <c r="J30" s="25" t="str">
        <f t="shared" si="5"/>
        <v/>
      </c>
      <c r="K30" s="24" t="str">
        <f t="shared" si="6"/>
        <v/>
      </c>
    </row>
    <row r="31" spans="1:11" ht="18.75" x14ac:dyDescent="0.3">
      <c r="A31">
        <v>11400</v>
      </c>
      <c r="B31" t="s">
        <v>5066</v>
      </c>
      <c r="C31" s="4">
        <v>35362095</v>
      </c>
      <c r="D31" s="98">
        <f t="shared" si="1"/>
        <v>3.0223699562974713E-3</v>
      </c>
      <c r="E31" s="5" t="str">
        <f t="shared" si="2"/>
        <v/>
      </c>
      <c r="F31" s="4">
        <v>80866810.5</v>
      </c>
      <c r="G31" s="98">
        <f t="shared" si="3"/>
        <v>9.5186720390667053E-3</v>
      </c>
      <c r="H31" s="5" t="str">
        <f t="shared" si="4"/>
        <v>●</v>
      </c>
      <c r="I31" s="6">
        <f t="shared" si="0"/>
        <v>-45504715.5</v>
      </c>
      <c r="J31" s="25" t="str">
        <f t="shared" si="5"/>
        <v/>
      </c>
      <c r="K31" s="24" t="str">
        <f t="shared" si="6"/>
        <v>●</v>
      </c>
    </row>
    <row r="32" spans="1:11" ht="18.75" x14ac:dyDescent="0.3">
      <c r="A32">
        <v>11450</v>
      </c>
      <c r="B32" t="s">
        <v>5067</v>
      </c>
      <c r="C32" s="4">
        <v>25861816</v>
      </c>
      <c r="D32" s="98">
        <f t="shared" si="1"/>
        <v>2.2103887140649684E-3</v>
      </c>
      <c r="E32" s="5" t="str">
        <f t="shared" si="2"/>
        <v/>
      </c>
      <c r="F32" s="4">
        <v>32987972.5</v>
      </c>
      <c r="G32" s="98">
        <f t="shared" si="3"/>
        <v>3.8829488824868568E-3</v>
      </c>
      <c r="H32" s="5" t="str">
        <f t="shared" si="4"/>
        <v/>
      </c>
      <c r="I32" s="6">
        <f t="shared" si="0"/>
        <v>-7126156.5</v>
      </c>
      <c r="J32" s="25" t="str">
        <f t="shared" si="5"/>
        <v/>
      </c>
      <c r="K32" s="24" t="str">
        <f t="shared" si="6"/>
        <v/>
      </c>
    </row>
    <row r="33" spans="1:11" ht="18.75" x14ac:dyDescent="0.3">
      <c r="A33">
        <v>11500</v>
      </c>
      <c r="B33" t="s">
        <v>5070</v>
      </c>
      <c r="C33" s="4">
        <v>40216524.5</v>
      </c>
      <c r="D33" s="98">
        <f t="shared" si="1"/>
        <v>3.437274160241388E-3</v>
      </c>
      <c r="E33" s="5" t="str">
        <f t="shared" si="2"/>
        <v/>
      </c>
      <c r="F33" s="4">
        <v>32709969.5</v>
      </c>
      <c r="G33" s="98">
        <f t="shared" si="3"/>
        <v>3.8502257001761528E-3</v>
      </c>
      <c r="H33" s="5" t="str">
        <f t="shared" si="4"/>
        <v/>
      </c>
      <c r="I33" s="6">
        <f t="shared" si="0"/>
        <v>7506555</v>
      </c>
      <c r="J33" s="25" t="str">
        <f t="shared" si="5"/>
        <v/>
      </c>
      <c r="K33" s="24" t="str">
        <f t="shared" si="6"/>
        <v/>
      </c>
    </row>
    <row r="34" spans="1:11" ht="18.75" x14ac:dyDescent="0.3">
      <c r="A34">
        <v>11600</v>
      </c>
      <c r="B34" t="s">
        <v>5071</v>
      </c>
      <c r="C34" s="4">
        <v>135608834.5</v>
      </c>
      <c r="D34" s="98">
        <f t="shared" si="1"/>
        <v>1.1590378545199769E-2</v>
      </c>
      <c r="E34" s="5" t="str">
        <f t="shared" si="2"/>
        <v>●</v>
      </c>
      <c r="F34" s="4">
        <v>144794471</v>
      </c>
      <c r="G34" s="98">
        <f t="shared" si="3"/>
        <v>1.7043470293899559E-2</v>
      </c>
      <c r="H34" s="5" t="str">
        <f t="shared" si="4"/>
        <v>●●</v>
      </c>
      <c r="I34" s="6">
        <f t="shared" si="0"/>
        <v>-9185636.5</v>
      </c>
      <c r="J34" s="25" t="str">
        <f t="shared" si="5"/>
        <v/>
      </c>
      <c r="K34" s="24" t="str">
        <f t="shared" si="6"/>
        <v/>
      </c>
    </row>
    <row r="35" spans="1:11" ht="18.75" x14ac:dyDescent="0.3">
      <c r="A35">
        <v>11700</v>
      </c>
      <c r="B35" t="s">
        <v>5072</v>
      </c>
      <c r="C35" s="4">
        <v>35520026</v>
      </c>
      <c r="D35" s="98">
        <f t="shared" si="1"/>
        <v>3.0358681924615907E-3</v>
      </c>
      <c r="E35" s="5" t="str">
        <f t="shared" si="2"/>
        <v/>
      </c>
      <c r="F35" s="4">
        <v>20718950</v>
      </c>
      <c r="G35" s="98">
        <f t="shared" si="3"/>
        <v>2.4387865531536094E-3</v>
      </c>
      <c r="H35" s="5" t="str">
        <f t="shared" si="4"/>
        <v/>
      </c>
      <c r="I35" s="6">
        <f t="shared" si="0"/>
        <v>14801076</v>
      </c>
      <c r="J35" s="25" t="str">
        <f t="shared" si="5"/>
        <v/>
      </c>
      <c r="K35" s="24" t="str">
        <f t="shared" si="6"/>
        <v/>
      </c>
    </row>
    <row r="36" spans="1:11" ht="18.75" x14ac:dyDescent="0.3">
      <c r="A36">
        <v>11720</v>
      </c>
      <c r="B36" t="s">
        <v>5073</v>
      </c>
      <c r="C36" s="4">
        <v>32930759</v>
      </c>
      <c r="D36" s="98">
        <f t="shared" si="1"/>
        <v>2.8145656143866069E-3</v>
      </c>
      <c r="E36" s="5" t="str">
        <f t="shared" si="2"/>
        <v/>
      </c>
      <c r="F36" s="4">
        <v>4111386</v>
      </c>
      <c r="G36" s="98">
        <f t="shared" si="3"/>
        <v>4.8394309999416022E-4</v>
      </c>
      <c r="H36" s="5" t="str">
        <f t="shared" si="4"/>
        <v/>
      </c>
      <c r="I36" s="6">
        <f t="shared" si="0"/>
        <v>28819373</v>
      </c>
      <c r="J36" s="25" t="str">
        <f t="shared" si="5"/>
        <v>●</v>
      </c>
      <c r="K36" s="24" t="str">
        <f t="shared" si="6"/>
        <v/>
      </c>
    </row>
    <row r="37" spans="1:11" ht="18.75" x14ac:dyDescent="0.3">
      <c r="A37">
        <v>11730</v>
      </c>
      <c r="B37" t="s">
        <v>5076</v>
      </c>
      <c r="C37" s="4">
        <v>207329116</v>
      </c>
      <c r="D37" s="98">
        <f t="shared" si="1"/>
        <v>1.7720253601041267E-2</v>
      </c>
      <c r="E37" s="5" t="str">
        <f t="shared" si="2"/>
        <v>●●</v>
      </c>
      <c r="F37" s="4">
        <v>329216016</v>
      </c>
      <c r="G37" s="98">
        <f>SUM(F37/$F$186)</f>
        <v>3.8751364953513744E-2</v>
      </c>
      <c r="H37" s="5" t="str">
        <f t="shared" si="4"/>
        <v>●●●●</v>
      </c>
      <c r="I37" s="6">
        <f t="shared" si="0"/>
        <v>-121886900</v>
      </c>
      <c r="J37" s="25" t="str">
        <f t="shared" si="5"/>
        <v/>
      </c>
      <c r="K37" s="24" t="str">
        <f>REPT("●",ROUND(IF(F37=0,0,IF(C37=0,0,IF(I37&gt;0,0,((I37*-1)/$I$186)*100))),0))</f>
        <v>●●●●</v>
      </c>
    </row>
    <row r="38" spans="1:11" ht="18.75" x14ac:dyDescent="0.3">
      <c r="A38">
        <v>11750</v>
      </c>
      <c r="B38" t="s">
        <v>5077</v>
      </c>
      <c r="C38" s="4">
        <v>44028561</v>
      </c>
      <c r="D38" s="98">
        <f t="shared" si="1"/>
        <v>3.7630858687928573E-3</v>
      </c>
      <c r="E38" s="5" t="str">
        <f t="shared" si="2"/>
        <v/>
      </c>
      <c r="F38" s="4">
        <v>55612810.5</v>
      </c>
      <c r="G38" s="98">
        <f t="shared" si="3"/>
        <v>6.5460737359026334E-3</v>
      </c>
      <c r="H38" s="5" t="str">
        <f t="shared" si="4"/>
        <v>●</v>
      </c>
      <c r="I38" s="6">
        <f t="shared" si="0"/>
        <v>-11584249.5</v>
      </c>
      <c r="J38" s="25" t="str">
        <f t="shared" si="5"/>
        <v/>
      </c>
      <c r="K38" s="24" t="str">
        <f t="shared" si="6"/>
        <v/>
      </c>
    </row>
    <row r="39" spans="1:11" ht="18.75" x14ac:dyDescent="0.3">
      <c r="A39">
        <v>11800</v>
      </c>
      <c r="B39" t="s">
        <v>5078</v>
      </c>
      <c r="C39" s="4">
        <v>13945518</v>
      </c>
      <c r="D39" s="98">
        <f t="shared" si="1"/>
        <v>1.1919122616520768E-3</v>
      </c>
      <c r="E39" s="5" t="str">
        <f t="shared" si="2"/>
        <v/>
      </c>
      <c r="F39" s="4">
        <v>21452475</v>
      </c>
      <c r="G39" s="98">
        <f t="shared" si="3"/>
        <v>2.5251283275389913E-3</v>
      </c>
      <c r="H39" s="5" t="str">
        <f t="shared" si="4"/>
        <v/>
      </c>
      <c r="I39" s="6">
        <f t="shared" si="0"/>
        <v>-7506957</v>
      </c>
      <c r="J39" s="25" t="str">
        <f t="shared" si="5"/>
        <v/>
      </c>
      <c r="K39" s="24" t="str">
        <f t="shared" si="6"/>
        <v/>
      </c>
    </row>
    <row r="40" spans="1:11" ht="18.75" x14ac:dyDescent="0.3">
      <c r="A40">
        <v>11860</v>
      </c>
      <c r="B40" t="s">
        <v>5079</v>
      </c>
      <c r="C40" s="4">
        <v>54433162.5</v>
      </c>
      <c r="D40" s="98">
        <f t="shared" si="1"/>
        <v>4.6523588312926073E-3</v>
      </c>
      <c r="E40" s="5" t="str">
        <f t="shared" si="2"/>
        <v/>
      </c>
      <c r="F40" s="4">
        <v>0</v>
      </c>
      <c r="G40" s="98">
        <f t="shared" si="3"/>
        <v>0</v>
      </c>
      <c r="H40" s="5" t="str">
        <f t="shared" si="4"/>
        <v/>
      </c>
      <c r="I40" s="6">
        <f t="shared" si="0"/>
        <v>54433162.5</v>
      </c>
      <c r="J40" s="25" t="str">
        <f t="shared" si="5"/>
        <v/>
      </c>
      <c r="K40" s="24" t="str">
        <f t="shared" si="6"/>
        <v/>
      </c>
    </row>
    <row r="41" spans="1:11" ht="18.75" x14ac:dyDescent="0.3">
      <c r="A41">
        <v>11950</v>
      </c>
      <c r="B41" t="s">
        <v>5080</v>
      </c>
      <c r="C41" s="4">
        <v>26630879.5</v>
      </c>
      <c r="D41" s="98">
        <f t="shared" si="1"/>
        <v>2.2761199558617279E-3</v>
      </c>
      <c r="E41" s="5" t="str">
        <f t="shared" si="2"/>
        <v/>
      </c>
      <c r="F41" s="4">
        <v>39868489</v>
      </c>
      <c r="G41" s="98">
        <f t="shared" si="3"/>
        <v>4.6928408470387059E-3</v>
      </c>
      <c r="H41" s="5" t="str">
        <f t="shared" si="4"/>
        <v/>
      </c>
      <c r="I41" s="6">
        <f t="shared" ref="I41:I72" si="7">C41-F41</f>
        <v>-13237609.5</v>
      </c>
      <c r="J41" s="25" t="str">
        <f t="shared" si="5"/>
        <v/>
      </c>
      <c r="K41" s="24" t="str">
        <f t="shared" si="6"/>
        <v/>
      </c>
    </row>
    <row r="42" spans="1:11" ht="18.75" x14ac:dyDescent="0.3">
      <c r="A42">
        <v>12000</v>
      </c>
      <c r="B42" t="s">
        <v>5081</v>
      </c>
      <c r="C42" s="4">
        <v>75309988.5</v>
      </c>
      <c r="D42" s="98">
        <f t="shared" si="1"/>
        <v>6.4366844399775542E-3</v>
      </c>
      <c r="E42" s="5" t="str">
        <f t="shared" si="2"/>
        <v>●</v>
      </c>
      <c r="F42" s="4">
        <v>28386055</v>
      </c>
      <c r="G42" s="98">
        <f t="shared" si="3"/>
        <v>3.3412662915388467E-3</v>
      </c>
      <c r="H42" s="5" t="str">
        <f t="shared" si="4"/>
        <v/>
      </c>
      <c r="I42" s="6">
        <f t="shared" si="7"/>
        <v>46923933.5</v>
      </c>
      <c r="J42" s="25" t="str">
        <f t="shared" si="5"/>
        <v>●</v>
      </c>
      <c r="K42" s="24" t="str">
        <f t="shared" si="6"/>
        <v/>
      </c>
    </row>
    <row r="43" spans="1:11" ht="18.75" x14ac:dyDescent="0.3">
      <c r="A43">
        <v>12050</v>
      </c>
      <c r="B43" t="s">
        <v>5082</v>
      </c>
      <c r="C43" s="4">
        <v>0</v>
      </c>
      <c r="D43" s="98">
        <f t="shared" si="1"/>
        <v>0</v>
      </c>
      <c r="E43" s="5" t="str">
        <f t="shared" si="2"/>
        <v/>
      </c>
      <c r="F43" s="4">
        <v>103718588</v>
      </c>
      <c r="G43" s="98">
        <f t="shared" si="3"/>
        <v>1.2208509491382495E-2</v>
      </c>
      <c r="H43" s="5" t="str">
        <f t="shared" si="4"/>
        <v>●</v>
      </c>
      <c r="I43" s="6">
        <f t="shared" si="7"/>
        <v>-103718588</v>
      </c>
      <c r="J43" s="25" t="str">
        <f t="shared" si="5"/>
        <v/>
      </c>
      <c r="K43" s="24" t="str">
        <f t="shared" si="6"/>
        <v/>
      </c>
    </row>
    <row r="44" spans="1:11" ht="18.75" x14ac:dyDescent="0.3">
      <c r="A44">
        <v>12100</v>
      </c>
      <c r="B44" t="s">
        <v>5083</v>
      </c>
      <c r="C44" s="4">
        <v>0</v>
      </c>
      <c r="D44" s="98">
        <f t="shared" si="1"/>
        <v>0</v>
      </c>
      <c r="E44" s="5" t="str">
        <f t="shared" si="2"/>
        <v/>
      </c>
      <c r="F44" s="4">
        <v>50730295.5</v>
      </c>
      <c r="G44" s="98">
        <f t="shared" si="3"/>
        <v>5.9713625691895133E-3</v>
      </c>
      <c r="H44" s="5" t="str">
        <f t="shared" si="4"/>
        <v>●</v>
      </c>
      <c r="I44" s="6">
        <f t="shared" si="7"/>
        <v>-50730295.5</v>
      </c>
      <c r="J44" s="25" t="str">
        <f t="shared" si="5"/>
        <v/>
      </c>
      <c r="K44" s="24" t="str">
        <f t="shared" si="6"/>
        <v/>
      </c>
    </row>
    <row r="45" spans="1:11" ht="18.75" x14ac:dyDescent="0.3">
      <c r="A45">
        <v>12150</v>
      </c>
      <c r="B45" t="s">
        <v>5084</v>
      </c>
      <c r="C45" s="4">
        <v>76933544</v>
      </c>
      <c r="D45" s="98">
        <f t="shared" si="1"/>
        <v>6.5754484290902332E-3</v>
      </c>
      <c r="E45" s="5" t="str">
        <f t="shared" si="2"/>
        <v>●</v>
      </c>
      <c r="F45" s="4">
        <v>91959650</v>
      </c>
      <c r="G45" s="98">
        <f t="shared" si="3"/>
        <v>1.0824388197891898E-2</v>
      </c>
      <c r="H45" s="5" t="str">
        <f t="shared" si="4"/>
        <v>●</v>
      </c>
      <c r="I45" s="6">
        <f t="shared" si="7"/>
        <v>-15026106</v>
      </c>
      <c r="J45" s="25" t="str">
        <f t="shared" si="5"/>
        <v/>
      </c>
      <c r="K45" s="24" t="str">
        <f t="shared" si="6"/>
        <v/>
      </c>
    </row>
    <row r="46" spans="1:11" ht="18.75" x14ac:dyDescent="0.3">
      <c r="A46">
        <v>12200</v>
      </c>
      <c r="B46" t="s">
        <v>5085</v>
      </c>
      <c r="C46" s="4">
        <v>23799060</v>
      </c>
      <c r="D46" s="98">
        <f t="shared" si="1"/>
        <v>2.0340866097475533E-3</v>
      </c>
      <c r="E46" s="5" t="str">
        <f t="shared" si="2"/>
        <v/>
      </c>
      <c r="F46" s="4">
        <v>25722272.5</v>
      </c>
      <c r="G46" s="98">
        <f t="shared" si="3"/>
        <v>3.0277177313306359E-3</v>
      </c>
      <c r="H46" s="5" t="str">
        <f t="shared" si="4"/>
        <v/>
      </c>
      <c r="I46" s="6">
        <f t="shared" si="7"/>
        <v>-1923212.5</v>
      </c>
      <c r="J46" s="25" t="str">
        <f t="shared" si="5"/>
        <v/>
      </c>
      <c r="K46" s="24" t="str">
        <f t="shared" si="6"/>
        <v/>
      </c>
    </row>
    <row r="47" spans="1:11" ht="18.75" x14ac:dyDescent="0.3">
      <c r="A47">
        <v>12250</v>
      </c>
      <c r="B47" t="s">
        <v>5086</v>
      </c>
      <c r="C47" s="4">
        <v>0</v>
      </c>
      <c r="D47" s="98">
        <f t="shared" si="1"/>
        <v>0</v>
      </c>
      <c r="E47" s="5" t="str">
        <f t="shared" si="2"/>
        <v/>
      </c>
      <c r="F47" s="4">
        <v>53701174</v>
      </c>
      <c r="G47" s="98">
        <f t="shared" si="3"/>
        <v>6.3210587910952163E-3</v>
      </c>
      <c r="H47" s="5" t="str">
        <f t="shared" si="4"/>
        <v>●</v>
      </c>
      <c r="I47" s="6">
        <f t="shared" si="7"/>
        <v>-53701174</v>
      </c>
      <c r="J47" s="25" t="str">
        <f t="shared" si="5"/>
        <v/>
      </c>
      <c r="K47" s="24" t="str">
        <f t="shared" si="6"/>
        <v/>
      </c>
    </row>
    <row r="48" spans="1:11" ht="18.75" x14ac:dyDescent="0.3">
      <c r="A48">
        <v>12300</v>
      </c>
      <c r="B48" t="s">
        <v>5087</v>
      </c>
      <c r="C48" s="4">
        <v>112685664</v>
      </c>
      <c r="D48" s="98">
        <f t="shared" si="1"/>
        <v>9.6311535099668603E-3</v>
      </c>
      <c r="E48" s="5" t="str">
        <f t="shared" si="2"/>
        <v>●</v>
      </c>
      <c r="F48" s="4">
        <v>100344220</v>
      </c>
      <c r="G48" s="98">
        <f t="shared" si="3"/>
        <v>1.1811319319882885E-2</v>
      </c>
      <c r="H48" s="5" t="str">
        <f t="shared" si="4"/>
        <v>●</v>
      </c>
      <c r="I48" s="6">
        <f t="shared" si="7"/>
        <v>12341444</v>
      </c>
      <c r="J48" s="25" t="str">
        <f t="shared" si="5"/>
        <v/>
      </c>
      <c r="K48" s="24" t="str">
        <f t="shared" si="6"/>
        <v/>
      </c>
    </row>
    <row r="49" spans="1:11" ht="18.75" x14ac:dyDescent="0.3">
      <c r="A49">
        <v>12350</v>
      </c>
      <c r="B49" t="s">
        <v>5088</v>
      </c>
      <c r="C49" s="4">
        <v>45472513</v>
      </c>
      <c r="D49" s="98">
        <f t="shared" si="1"/>
        <v>3.886499290512799E-3</v>
      </c>
      <c r="E49" s="5" t="str">
        <f t="shared" si="2"/>
        <v/>
      </c>
      <c r="F49" s="4">
        <v>51839411</v>
      </c>
      <c r="G49" s="98">
        <f t="shared" si="3"/>
        <v>6.1019143571562897E-3</v>
      </c>
      <c r="H49" s="5" t="str">
        <f t="shared" si="4"/>
        <v>●</v>
      </c>
      <c r="I49" s="6">
        <f t="shared" si="7"/>
        <v>-6366898</v>
      </c>
      <c r="J49" s="25" t="str">
        <f t="shared" si="5"/>
        <v/>
      </c>
      <c r="K49" s="24" t="str">
        <f t="shared" si="6"/>
        <v/>
      </c>
    </row>
    <row r="50" spans="1:11" ht="18.75" x14ac:dyDescent="0.3">
      <c r="A50">
        <v>12400</v>
      </c>
      <c r="B50" t="s">
        <v>5089</v>
      </c>
      <c r="C50" s="4">
        <v>0</v>
      </c>
      <c r="D50" s="98">
        <f t="shared" si="1"/>
        <v>0</v>
      </c>
      <c r="E50" s="5" t="str">
        <f t="shared" si="2"/>
        <v/>
      </c>
      <c r="F50" s="4">
        <v>11774148</v>
      </c>
      <c r="G50" s="98">
        <f t="shared" si="3"/>
        <v>1.3859116324543698E-3</v>
      </c>
      <c r="H50" s="5" t="str">
        <f t="shared" si="4"/>
        <v/>
      </c>
      <c r="I50" s="6">
        <f t="shared" si="7"/>
        <v>-11774148</v>
      </c>
      <c r="J50" s="25" t="str">
        <f t="shared" si="5"/>
        <v/>
      </c>
      <c r="K50" s="24" t="str">
        <f t="shared" si="6"/>
        <v/>
      </c>
    </row>
    <row r="51" spans="1:11" ht="18.75" x14ac:dyDescent="0.3">
      <c r="A51">
        <v>12450</v>
      </c>
      <c r="B51" t="s">
        <v>5090</v>
      </c>
      <c r="C51" s="4">
        <v>169327816</v>
      </c>
      <c r="D51" s="98">
        <f t="shared" si="1"/>
        <v>1.4472312905778526E-2</v>
      </c>
      <c r="E51" s="5" t="str">
        <f t="shared" si="2"/>
        <v>●</v>
      </c>
      <c r="F51" s="4">
        <v>137181455</v>
      </c>
      <c r="G51" s="98">
        <f t="shared" si="3"/>
        <v>1.6147357264535461E-2</v>
      </c>
      <c r="H51" s="5" t="str">
        <f t="shared" si="4"/>
        <v>●●</v>
      </c>
      <c r="I51" s="6">
        <f t="shared" si="7"/>
        <v>32146361</v>
      </c>
      <c r="J51" s="25" t="str">
        <f t="shared" si="5"/>
        <v>●</v>
      </c>
      <c r="K51" s="24" t="str">
        <f t="shared" si="6"/>
        <v/>
      </c>
    </row>
    <row r="52" spans="1:11" ht="18.75" x14ac:dyDescent="0.3">
      <c r="A52">
        <v>12500</v>
      </c>
      <c r="B52" t="s">
        <v>5091</v>
      </c>
      <c r="C52" s="4">
        <v>89650209.5</v>
      </c>
      <c r="D52" s="98">
        <f t="shared" si="1"/>
        <v>7.6623316511245767E-3</v>
      </c>
      <c r="E52" s="5" t="str">
        <f t="shared" si="2"/>
        <v>●</v>
      </c>
      <c r="F52" s="4">
        <v>94388171.5</v>
      </c>
      <c r="G52" s="98">
        <f t="shared" si="3"/>
        <v>1.1110244651922842E-2</v>
      </c>
      <c r="H52" s="5" t="str">
        <f t="shared" si="4"/>
        <v>●</v>
      </c>
      <c r="I52" s="6">
        <f t="shared" si="7"/>
        <v>-4737962</v>
      </c>
      <c r="J52" s="25" t="str">
        <f t="shared" si="5"/>
        <v/>
      </c>
      <c r="K52" s="24" t="str">
        <f t="shared" si="6"/>
        <v/>
      </c>
    </row>
    <row r="53" spans="1:11" ht="18.75" x14ac:dyDescent="0.3">
      <c r="A53">
        <v>12600</v>
      </c>
      <c r="B53" t="s">
        <v>5092</v>
      </c>
      <c r="C53" s="4">
        <v>0</v>
      </c>
      <c r="D53" s="98">
        <f t="shared" si="1"/>
        <v>0</v>
      </c>
      <c r="E53" s="5" t="str">
        <f t="shared" si="2"/>
        <v/>
      </c>
      <c r="F53" s="4">
        <v>48089662</v>
      </c>
      <c r="G53" s="98">
        <f t="shared" si="3"/>
        <v>5.6605388319051937E-3</v>
      </c>
      <c r="H53" s="5" t="str">
        <f t="shared" si="4"/>
        <v>●</v>
      </c>
      <c r="I53" s="6">
        <f t="shared" si="7"/>
        <v>-48089662</v>
      </c>
      <c r="J53" s="25" t="str">
        <f t="shared" si="5"/>
        <v/>
      </c>
      <c r="K53" s="24" t="str">
        <f t="shared" si="6"/>
        <v/>
      </c>
    </row>
    <row r="54" spans="1:11" ht="18.75" x14ac:dyDescent="0.3">
      <c r="A54">
        <v>12700</v>
      </c>
      <c r="B54" t="s">
        <v>5093</v>
      </c>
      <c r="C54" s="4">
        <v>0</v>
      </c>
      <c r="D54" s="98">
        <f t="shared" si="1"/>
        <v>0</v>
      </c>
      <c r="E54" s="5" t="str">
        <f t="shared" si="2"/>
        <v/>
      </c>
      <c r="F54" s="4">
        <v>61289520</v>
      </c>
      <c r="G54" s="98">
        <f t="shared" si="3"/>
        <v>7.2142679636390461E-3</v>
      </c>
      <c r="H54" s="5" t="str">
        <f t="shared" si="4"/>
        <v>●</v>
      </c>
      <c r="I54" s="6">
        <f t="shared" si="7"/>
        <v>-61289520</v>
      </c>
      <c r="J54" s="25" t="str">
        <f t="shared" si="5"/>
        <v/>
      </c>
      <c r="K54" s="24" t="str">
        <f t="shared" si="6"/>
        <v/>
      </c>
    </row>
    <row r="55" spans="1:11" ht="18.75" x14ac:dyDescent="0.3">
      <c r="A55">
        <v>12750</v>
      </c>
      <c r="B55" t="s">
        <v>5094</v>
      </c>
      <c r="C55" s="4">
        <v>6415839.5</v>
      </c>
      <c r="D55" s="98">
        <f t="shared" si="1"/>
        <v>5.4835666691203087E-4</v>
      </c>
      <c r="E55" s="5" t="str">
        <f t="shared" si="2"/>
        <v/>
      </c>
      <c r="F55" s="4">
        <v>11215095.5</v>
      </c>
      <c r="G55" s="98">
        <f t="shared" si="3"/>
        <v>1.320106670354123E-3</v>
      </c>
      <c r="H55" s="5" t="str">
        <f t="shared" si="4"/>
        <v/>
      </c>
      <c r="I55" s="6">
        <f t="shared" si="7"/>
        <v>-4799256</v>
      </c>
      <c r="J55" s="25" t="str">
        <f t="shared" si="5"/>
        <v/>
      </c>
      <c r="K55" s="24" t="str">
        <f t="shared" si="6"/>
        <v/>
      </c>
    </row>
    <row r="56" spans="1:11" ht="18.75" x14ac:dyDescent="0.3">
      <c r="A56">
        <v>12850</v>
      </c>
      <c r="B56" t="s">
        <v>5095</v>
      </c>
      <c r="C56" s="4">
        <v>43957936.5</v>
      </c>
      <c r="D56" s="98">
        <f t="shared" si="1"/>
        <v>3.7570496493047716E-3</v>
      </c>
      <c r="E56" s="5" t="str">
        <f t="shared" si="2"/>
        <v/>
      </c>
      <c r="F56" s="4">
        <v>48117714</v>
      </c>
      <c r="G56" s="98">
        <f t="shared" si="3"/>
        <v>5.6638407772445602E-3</v>
      </c>
      <c r="H56" s="5" t="str">
        <f t="shared" si="4"/>
        <v>●</v>
      </c>
      <c r="I56" s="6">
        <f t="shared" si="7"/>
        <v>-4159777.5</v>
      </c>
      <c r="J56" s="25" t="str">
        <f t="shared" si="5"/>
        <v/>
      </c>
      <c r="K56" s="24" t="str">
        <f t="shared" si="6"/>
        <v/>
      </c>
    </row>
    <row r="57" spans="1:11" ht="18.75" x14ac:dyDescent="0.3">
      <c r="A57">
        <v>12900</v>
      </c>
      <c r="B57" t="s">
        <v>5096</v>
      </c>
      <c r="C57" s="4">
        <v>41717838.5</v>
      </c>
      <c r="D57" s="98">
        <f t="shared" si="1"/>
        <v>3.5655902661895448E-3</v>
      </c>
      <c r="E57" s="5" t="str">
        <f t="shared" si="2"/>
        <v/>
      </c>
      <c r="F57" s="4">
        <v>38347038</v>
      </c>
      <c r="G57" s="98">
        <f t="shared" si="3"/>
        <v>4.5137538643449833E-3</v>
      </c>
      <c r="H57" s="5" t="str">
        <f t="shared" si="4"/>
        <v/>
      </c>
      <c r="I57" s="6">
        <f t="shared" si="7"/>
        <v>3370800.5</v>
      </c>
      <c r="J57" s="25" t="str">
        <f t="shared" si="5"/>
        <v/>
      </c>
      <c r="K57" s="24" t="str">
        <f t="shared" si="6"/>
        <v/>
      </c>
    </row>
    <row r="58" spans="1:11" ht="18.75" x14ac:dyDescent="0.3">
      <c r="A58">
        <v>12950</v>
      </c>
      <c r="B58" t="s">
        <v>5097</v>
      </c>
      <c r="C58" s="4">
        <v>12589592</v>
      </c>
      <c r="D58" s="98">
        <f t="shared" si="1"/>
        <v>1.0760223516972905E-3</v>
      </c>
      <c r="E58" s="5" t="str">
        <f t="shared" si="2"/>
        <v/>
      </c>
      <c r="F58" s="4">
        <v>11318103</v>
      </c>
      <c r="G58" s="98">
        <f t="shared" si="3"/>
        <v>1.3322314790859347E-3</v>
      </c>
      <c r="H58" s="5" t="str">
        <f t="shared" si="4"/>
        <v/>
      </c>
      <c r="I58" s="6">
        <f t="shared" si="7"/>
        <v>1271489</v>
      </c>
      <c r="J58" s="25" t="str">
        <f t="shared" si="5"/>
        <v/>
      </c>
      <c r="K58" s="24" t="str">
        <f t="shared" si="6"/>
        <v/>
      </c>
    </row>
    <row r="59" spans="1:11" ht="18.75" x14ac:dyDescent="0.3">
      <c r="A59">
        <v>13000</v>
      </c>
      <c r="B59" t="s">
        <v>5098</v>
      </c>
      <c r="C59" s="4">
        <v>17761458</v>
      </c>
      <c r="D59" s="98">
        <f t="shared" si="1"/>
        <v>1.5180575992242364E-3</v>
      </c>
      <c r="E59" s="5" t="str">
        <f t="shared" si="2"/>
        <v/>
      </c>
      <c r="F59" s="4">
        <v>9765032</v>
      </c>
      <c r="G59" s="98">
        <f t="shared" si="3"/>
        <v>1.1494225688422771E-3</v>
      </c>
      <c r="H59" s="5" t="str">
        <f t="shared" si="4"/>
        <v/>
      </c>
      <c r="I59" s="6">
        <f t="shared" si="7"/>
        <v>7996426</v>
      </c>
      <c r="J59" s="25" t="str">
        <f t="shared" si="5"/>
        <v/>
      </c>
      <c r="K59" s="24" t="str">
        <f t="shared" si="6"/>
        <v/>
      </c>
    </row>
    <row r="60" spans="1:11" ht="18.75" x14ac:dyDescent="0.3">
      <c r="A60">
        <v>13010</v>
      </c>
      <c r="B60" t="s">
        <v>5099</v>
      </c>
      <c r="C60" s="4">
        <v>116265541.5</v>
      </c>
      <c r="D60" s="98">
        <f t="shared" si="1"/>
        <v>9.9371227746053187E-3</v>
      </c>
      <c r="E60" s="5" t="str">
        <f t="shared" si="2"/>
        <v>●</v>
      </c>
      <c r="F60" s="4">
        <v>116814001</v>
      </c>
      <c r="G60" s="98">
        <f t="shared" si="3"/>
        <v>1.3749944609107716E-2</v>
      </c>
      <c r="H60" s="5" t="str">
        <f t="shared" si="4"/>
        <v>●</v>
      </c>
      <c r="I60" s="6">
        <f t="shared" si="7"/>
        <v>-548459.5</v>
      </c>
      <c r="J60" s="25" t="str">
        <f t="shared" si="5"/>
        <v/>
      </c>
      <c r="K60" s="24" t="str">
        <f t="shared" si="6"/>
        <v/>
      </c>
    </row>
    <row r="61" spans="1:11" ht="18.75" x14ac:dyDescent="0.3">
      <c r="A61">
        <v>13050</v>
      </c>
      <c r="B61" t="s">
        <v>5100</v>
      </c>
      <c r="C61" s="4">
        <v>62264741</v>
      </c>
      <c r="D61" s="98">
        <f t="shared" si="1"/>
        <v>5.3217175773958916E-3</v>
      </c>
      <c r="E61" s="5" t="str">
        <f t="shared" si="2"/>
        <v>●</v>
      </c>
      <c r="F61" s="4">
        <v>53679842</v>
      </c>
      <c r="G61" s="98">
        <f t="shared" si="3"/>
        <v>6.3185478436412253E-3</v>
      </c>
      <c r="H61" s="5" t="str">
        <f t="shared" si="4"/>
        <v>●</v>
      </c>
      <c r="I61" s="6">
        <f t="shared" si="7"/>
        <v>8584899</v>
      </c>
      <c r="J61" s="25" t="str">
        <f t="shared" si="5"/>
        <v/>
      </c>
      <c r="K61" s="24" t="str">
        <f t="shared" si="6"/>
        <v/>
      </c>
    </row>
    <row r="62" spans="1:11" ht="18.75" x14ac:dyDescent="0.3">
      <c r="A62">
        <v>13100</v>
      </c>
      <c r="B62" t="s">
        <v>5101</v>
      </c>
      <c r="C62" s="4">
        <v>0</v>
      </c>
      <c r="D62" s="98">
        <f t="shared" si="1"/>
        <v>0</v>
      </c>
      <c r="E62" s="5" t="str">
        <f t="shared" si="2"/>
        <v/>
      </c>
      <c r="F62" s="4">
        <v>4094445.5</v>
      </c>
      <c r="G62" s="98">
        <f t="shared" si="3"/>
        <v>4.8194906730410122E-4</v>
      </c>
      <c r="H62" s="5" t="str">
        <f t="shared" si="4"/>
        <v/>
      </c>
      <c r="I62" s="6">
        <f t="shared" si="7"/>
        <v>-4094445.5</v>
      </c>
      <c r="J62" s="25" t="str">
        <f t="shared" si="5"/>
        <v/>
      </c>
      <c r="K62" s="24" t="str">
        <f t="shared" si="6"/>
        <v/>
      </c>
    </row>
    <row r="63" spans="1:11" ht="18.75" x14ac:dyDescent="0.3">
      <c r="A63">
        <v>13150</v>
      </c>
      <c r="B63" t="s">
        <v>5102</v>
      </c>
      <c r="C63" s="4">
        <v>64735312</v>
      </c>
      <c r="D63" s="98">
        <f t="shared" si="1"/>
        <v>5.5328753033535814E-3</v>
      </c>
      <c r="E63" s="5" t="str">
        <f t="shared" si="2"/>
        <v>●</v>
      </c>
      <c r="F63" s="4">
        <v>0</v>
      </c>
      <c r="G63" s="98">
        <f t="shared" si="3"/>
        <v>0</v>
      </c>
      <c r="H63" s="5" t="str">
        <f t="shared" si="4"/>
        <v/>
      </c>
      <c r="I63" s="6">
        <f t="shared" si="7"/>
        <v>64735312</v>
      </c>
      <c r="J63" s="25" t="str">
        <f t="shared" si="5"/>
        <v/>
      </c>
      <c r="K63" s="24" t="str">
        <f t="shared" si="6"/>
        <v/>
      </c>
    </row>
    <row r="64" spans="1:11" ht="18.75" x14ac:dyDescent="0.3">
      <c r="A64">
        <v>13200</v>
      </c>
      <c r="B64" t="s">
        <v>5103</v>
      </c>
      <c r="C64" s="4">
        <v>23843927</v>
      </c>
      <c r="D64" s="98">
        <f t="shared" si="1"/>
        <v>2.0379213563266004E-3</v>
      </c>
      <c r="E64" s="5" t="str">
        <f t="shared" si="2"/>
        <v/>
      </c>
      <c r="F64" s="4">
        <v>23207826</v>
      </c>
      <c r="G64" s="98">
        <f t="shared" si="3"/>
        <v>2.7317472157965881E-3</v>
      </c>
      <c r="H64" s="5" t="str">
        <f t="shared" si="4"/>
        <v/>
      </c>
      <c r="I64" s="6">
        <f t="shared" si="7"/>
        <v>636101</v>
      </c>
      <c r="J64" s="25" t="str">
        <f t="shared" si="5"/>
        <v/>
      </c>
      <c r="K64" s="24" t="str">
        <f t="shared" si="6"/>
        <v/>
      </c>
    </row>
    <row r="65" spans="1:11" ht="18.75" x14ac:dyDescent="0.3">
      <c r="A65">
        <v>13300</v>
      </c>
      <c r="B65" t="s">
        <v>5104</v>
      </c>
      <c r="C65" s="4">
        <v>93357159</v>
      </c>
      <c r="D65" s="98">
        <f t="shared" si="1"/>
        <v>7.9791616578962898E-3</v>
      </c>
      <c r="E65" s="5" t="str">
        <f t="shared" si="2"/>
        <v>●</v>
      </c>
      <c r="F65" s="4">
        <v>47606719</v>
      </c>
      <c r="G65" s="98">
        <f t="shared" si="3"/>
        <v>5.6036925682509224E-3</v>
      </c>
      <c r="H65" s="5" t="str">
        <f t="shared" si="4"/>
        <v>●</v>
      </c>
      <c r="I65" s="6">
        <f t="shared" si="7"/>
        <v>45750440</v>
      </c>
      <c r="J65" s="25" t="str">
        <f t="shared" si="5"/>
        <v>●</v>
      </c>
      <c r="K65" s="24" t="str">
        <f t="shared" si="6"/>
        <v/>
      </c>
    </row>
    <row r="66" spans="1:11" ht="18.75" x14ac:dyDescent="0.3">
      <c r="A66">
        <v>13310</v>
      </c>
      <c r="B66" t="s">
        <v>5105</v>
      </c>
      <c r="C66" s="4">
        <v>0</v>
      </c>
      <c r="D66" s="98">
        <f t="shared" si="1"/>
        <v>0</v>
      </c>
      <c r="E66" s="5" t="str">
        <f t="shared" si="2"/>
        <v/>
      </c>
      <c r="F66" s="4">
        <v>1126693</v>
      </c>
      <c r="G66" s="98">
        <f t="shared" si="3"/>
        <v>1.3262080066471998E-4</v>
      </c>
      <c r="H66" s="5" t="str">
        <f t="shared" si="4"/>
        <v/>
      </c>
      <c r="I66" s="6">
        <f t="shared" si="7"/>
        <v>-1126693</v>
      </c>
      <c r="J66" s="25" t="str">
        <f t="shared" si="5"/>
        <v/>
      </c>
      <c r="K66" s="24" t="str">
        <f t="shared" si="6"/>
        <v/>
      </c>
    </row>
    <row r="67" spans="1:11" ht="18.75" x14ac:dyDescent="0.3">
      <c r="A67">
        <v>13350</v>
      </c>
      <c r="B67" t="s">
        <v>5108</v>
      </c>
      <c r="C67" s="4">
        <v>24593678</v>
      </c>
      <c r="D67" s="98">
        <f t="shared" si="1"/>
        <v>2.1020019742058293E-3</v>
      </c>
      <c r="E67" s="5" t="str">
        <f t="shared" si="2"/>
        <v/>
      </c>
      <c r="F67" s="4">
        <v>0</v>
      </c>
      <c r="G67" s="98">
        <f t="shared" si="3"/>
        <v>0</v>
      </c>
      <c r="H67" s="5" t="str">
        <f t="shared" si="4"/>
        <v/>
      </c>
      <c r="I67" s="6">
        <f t="shared" si="7"/>
        <v>24593678</v>
      </c>
      <c r="J67" s="25" t="str">
        <f t="shared" si="5"/>
        <v/>
      </c>
      <c r="K67" s="24" t="str">
        <f t="shared" si="6"/>
        <v/>
      </c>
    </row>
    <row r="68" spans="1:11" ht="18.75" x14ac:dyDescent="0.3">
      <c r="A68">
        <v>13370</v>
      </c>
      <c r="B68" t="s">
        <v>5106</v>
      </c>
      <c r="C68" s="4">
        <v>0</v>
      </c>
      <c r="D68" s="98">
        <f t="shared" si="1"/>
        <v>0</v>
      </c>
      <c r="E68" s="5" t="str">
        <f t="shared" si="2"/>
        <v/>
      </c>
      <c r="F68" s="4">
        <v>587457</v>
      </c>
      <c r="G68" s="98">
        <f t="shared" si="3"/>
        <v>6.9148399516189766E-5</v>
      </c>
      <c r="H68" s="5" t="str">
        <f t="shared" si="4"/>
        <v/>
      </c>
      <c r="I68" s="6">
        <f t="shared" si="7"/>
        <v>-587457</v>
      </c>
      <c r="J68" s="25" t="str">
        <f t="shared" si="5"/>
        <v/>
      </c>
      <c r="K68" s="24" t="str">
        <f t="shared" si="6"/>
        <v/>
      </c>
    </row>
    <row r="69" spans="1:11" ht="18.75" x14ac:dyDescent="0.3">
      <c r="A69">
        <v>13400</v>
      </c>
      <c r="B69" t="s">
        <v>5111</v>
      </c>
      <c r="C69" s="4">
        <v>39899226.5</v>
      </c>
      <c r="D69" s="98">
        <f t="shared" si="1"/>
        <v>3.4101549541425053E-3</v>
      </c>
      <c r="E69" s="5" t="str">
        <f t="shared" si="2"/>
        <v/>
      </c>
      <c r="F69" s="4">
        <v>35697946</v>
      </c>
      <c r="G69" s="98">
        <f t="shared" si="3"/>
        <v>4.2019344937848533E-3</v>
      </c>
      <c r="H69" s="5" t="str">
        <f t="shared" si="4"/>
        <v/>
      </c>
      <c r="I69" s="6">
        <f t="shared" si="7"/>
        <v>4201280.5</v>
      </c>
      <c r="J69" s="25" t="str">
        <f t="shared" si="5"/>
        <v/>
      </c>
      <c r="K69" s="24" t="str">
        <f t="shared" si="6"/>
        <v/>
      </c>
    </row>
    <row r="70" spans="1:11" ht="18.75" x14ac:dyDescent="0.3">
      <c r="A70">
        <v>13450</v>
      </c>
      <c r="B70" t="s">
        <v>5110</v>
      </c>
      <c r="C70" s="4">
        <v>163640010.5</v>
      </c>
      <c r="D70" s="98">
        <f t="shared" si="1"/>
        <v>1.3986180722137722E-2</v>
      </c>
      <c r="E70" s="5" t="str">
        <f t="shared" si="2"/>
        <v>●</v>
      </c>
      <c r="F70" s="4">
        <v>0</v>
      </c>
      <c r="G70" s="98">
        <f t="shared" si="3"/>
        <v>0</v>
      </c>
      <c r="H70" s="5" t="str">
        <f t="shared" si="4"/>
        <v/>
      </c>
      <c r="I70" s="6">
        <f t="shared" si="7"/>
        <v>163640010.5</v>
      </c>
      <c r="J70" s="25" t="str">
        <f t="shared" si="5"/>
        <v/>
      </c>
      <c r="K70" s="24" t="str">
        <f t="shared" si="6"/>
        <v/>
      </c>
    </row>
    <row r="71" spans="1:11" ht="18.75" x14ac:dyDescent="0.3">
      <c r="A71">
        <v>13500</v>
      </c>
      <c r="B71" t="s">
        <v>5107</v>
      </c>
      <c r="C71" s="4">
        <v>0</v>
      </c>
      <c r="D71" s="98">
        <f t="shared" si="1"/>
        <v>0</v>
      </c>
      <c r="E71" s="5" t="str">
        <f t="shared" si="2"/>
        <v/>
      </c>
      <c r="F71" s="4">
        <v>10852579</v>
      </c>
      <c r="G71" s="98">
        <f t="shared" si="3"/>
        <v>1.2774355714086499E-3</v>
      </c>
      <c r="H71" s="5" t="str">
        <f t="shared" si="4"/>
        <v/>
      </c>
      <c r="I71" s="6">
        <f t="shared" si="7"/>
        <v>-10852579</v>
      </c>
      <c r="J71" s="25" t="str">
        <f t="shared" si="5"/>
        <v/>
      </c>
      <c r="K71" s="24" t="str">
        <f t="shared" si="6"/>
        <v/>
      </c>
    </row>
    <row r="72" spans="1:11" ht="18.75" x14ac:dyDescent="0.3">
      <c r="A72">
        <v>13550</v>
      </c>
      <c r="B72" t="s">
        <v>5109</v>
      </c>
      <c r="C72" s="4">
        <v>57410803</v>
      </c>
      <c r="D72" s="98">
        <f t="shared" si="1"/>
        <v>4.9068553815635853E-3</v>
      </c>
      <c r="E72" s="5" t="str">
        <f t="shared" si="2"/>
        <v/>
      </c>
      <c r="F72" s="4">
        <v>49981286</v>
      </c>
      <c r="G72" s="98">
        <f t="shared" si="3"/>
        <v>5.8831981449892377E-3</v>
      </c>
      <c r="H72" s="5" t="str">
        <f t="shared" si="4"/>
        <v>●</v>
      </c>
      <c r="I72" s="6">
        <f t="shared" si="7"/>
        <v>7429517</v>
      </c>
      <c r="J72" s="25" t="str">
        <f t="shared" si="5"/>
        <v/>
      </c>
      <c r="K72" s="24" t="str">
        <f t="shared" si="6"/>
        <v/>
      </c>
    </row>
    <row r="73" spans="1:11" ht="18.75" x14ac:dyDescent="0.3">
      <c r="A73">
        <v>13600</v>
      </c>
      <c r="B73" t="s">
        <v>5112</v>
      </c>
      <c r="C73" s="4">
        <v>347159610</v>
      </c>
      <c r="D73" s="98">
        <f t="shared" si="1"/>
        <v>2.9671454004745679E-2</v>
      </c>
      <c r="E73" s="5" t="str">
        <f t="shared" si="2"/>
        <v>●●●</v>
      </c>
      <c r="F73" s="4">
        <v>294585651</v>
      </c>
      <c r="G73" s="98">
        <f t="shared" si="3"/>
        <v>3.4675093303994757E-2</v>
      </c>
      <c r="H73" s="5" t="str">
        <f t="shared" si="4"/>
        <v>●●●</v>
      </c>
      <c r="I73" s="6">
        <f t="shared" ref="I73:I104" si="8">C73-F73</f>
        <v>52573959</v>
      </c>
      <c r="J73" s="25" t="str">
        <f t="shared" si="5"/>
        <v>●●</v>
      </c>
      <c r="K73" s="24" t="str">
        <f t="shared" si="6"/>
        <v/>
      </c>
    </row>
    <row r="74" spans="1:11" ht="18.75" x14ac:dyDescent="0.3">
      <c r="A74">
        <v>13650</v>
      </c>
      <c r="B74" t="s">
        <v>5113</v>
      </c>
      <c r="C74" s="4">
        <v>48378784</v>
      </c>
      <c r="D74" s="98">
        <f t="shared" ref="D74:D137" si="9">SUM(C74/$C$186)</f>
        <v>4.1348959467419795E-3</v>
      </c>
      <c r="E74" s="5" t="str">
        <f t="shared" ref="E74:E137" si="10">REPT("●",ROUND(D74*100,0))</f>
        <v/>
      </c>
      <c r="F74" s="4">
        <v>40174276.5</v>
      </c>
      <c r="G74" s="98">
        <f t="shared" ref="G74:G137" si="11">SUM(F74/$F$186)</f>
        <v>4.7288344877937857E-3</v>
      </c>
      <c r="H74" s="5" t="str">
        <f t="shared" ref="H74:H137" si="12">REPT("●",ROUND(G74*100,0))</f>
        <v/>
      </c>
      <c r="I74" s="6">
        <f t="shared" si="8"/>
        <v>8204507.5</v>
      </c>
      <c r="J74" s="25" t="str">
        <f t="shared" ref="J74:J137" si="13">REPT("●",ROUND(IF(F74=0,0,IF(C74=0,0,IF(I74&lt;0,0,(I74/$I$186)*100))),0))</f>
        <v/>
      </c>
      <c r="K74" s="24" t="str">
        <f t="shared" ref="K74:K137" si="14">REPT("●",ROUND(IF(F74=0,0,IF(C74=0,0,IF(I74&gt;0,0,((I74*-1)/$I$186)*100))),0))</f>
        <v/>
      </c>
    </row>
    <row r="75" spans="1:11" ht="18.75" x14ac:dyDescent="0.3">
      <c r="A75">
        <v>13660</v>
      </c>
      <c r="B75" t="s">
        <v>5114</v>
      </c>
      <c r="C75" s="4">
        <v>130648637</v>
      </c>
      <c r="D75" s="98">
        <f t="shared" si="9"/>
        <v>1.116643443495116E-2</v>
      </c>
      <c r="E75" s="5" t="str">
        <f t="shared" si="10"/>
        <v>●</v>
      </c>
      <c r="F75" s="4">
        <v>126613462</v>
      </c>
      <c r="G75" s="98">
        <f t="shared" si="11"/>
        <v>1.4903419747324335E-2</v>
      </c>
      <c r="H75" s="5" t="str">
        <f t="shared" si="12"/>
        <v>●</v>
      </c>
      <c r="I75" s="6">
        <f t="shared" si="8"/>
        <v>4035175</v>
      </c>
      <c r="J75" s="25" t="str">
        <f t="shared" si="13"/>
        <v/>
      </c>
      <c r="K75" s="24" t="str">
        <f t="shared" si="14"/>
        <v/>
      </c>
    </row>
    <row r="76" spans="1:11" ht="18.75" x14ac:dyDescent="0.3">
      <c r="A76">
        <v>13700</v>
      </c>
      <c r="B76" t="s">
        <v>5115</v>
      </c>
      <c r="C76" s="4">
        <v>0</v>
      </c>
      <c r="D76" s="98">
        <f t="shared" si="9"/>
        <v>0</v>
      </c>
      <c r="E76" s="5" t="str">
        <f t="shared" si="10"/>
        <v/>
      </c>
      <c r="F76" s="4">
        <v>25112017</v>
      </c>
      <c r="G76" s="98">
        <f t="shared" si="11"/>
        <v>2.9558857655510944E-3</v>
      </c>
      <c r="H76" s="5" t="str">
        <f t="shared" si="12"/>
        <v/>
      </c>
      <c r="I76" s="6">
        <f t="shared" si="8"/>
        <v>-25112017</v>
      </c>
      <c r="J76" s="25" t="str">
        <f t="shared" si="13"/>
        <v/>
      </c>
      <c r="K76" s="24" t="str">
        <f t="shared" si="14"/>
        <v/>
      </c>
    </row>
    <row r="77" spans="1:11" ht="18.75" x14ac:dyDescent="0.3">
      <c r="A77">
        <v>13750</v>
      </c>
      <c r="B77" t="s">
        <v>5116</v>
      </c>
      <c r="C77" s="4">
        <v>49766159.5</v>
      </c>
      <c r="D77" s="98">
        <f t="shared" si="9"/>
        <v>4.2534738202900024E-3</v>
      </c>
      <c r="E77" s="5" t="str">
        <f t="shared" si="10"/>
        <v/>
      </c>
      <c r="F77" s="4">
        <v>49492055</v>
      </c>
      <c r="G77" s="98">
        <f t="shared" si="11"/>
        <v>5.8256117333136508E-3</v>
      </c>
      <c r="H77" s="5" t="str">
        <f t="shared" si="12"/>
        <v>●</v>
      </c>
      <c r="I77" s="6">
        <f t="shared" si="8"/>
        <v>274104.5</v>
      </c>
      <c r="J77" s="25" t="str">
        <f t="shared" si="13"/>
        <v/>
      </c>
      <c r="K77" s="24" t="str">
        <f t="shared" si="14"/>
        <v/>
      </c>
    </row>
    <row r="78" spans="1:11" ht="18.75" x14ac:dyDescent="0.3">
      <c r="A78">
        <v>13800</v>
      </c>
      <c r="B78" t="s">
        <v>5117</v>
      </c>
      <c r="C78" s="4">
        <v>143919453</v>
      </c>
      <c r="D78" s="98">
        <f t="shared" si="9"/>
        <v>1.2300680456685781E-2</v>
      </c>
      <c r="E78" s="5" t="str">
        <f t="shared" si="10"/>
        <v>●</v>
      </c>
      <c r="F78" s="4">
        <v>0</v>
      </c>
      <c r="G78" s="98">
        <f t="shared" si="11"/>
        <v>0</v>
      </c>
      <c r="H78" s="5" t="str">
        <f t="shared" si="12"/>
        <v/>
      </c>
      <c r="I78" s="6">
        <f t="shared" si="8"/>
        <v>143919453</v>
      </c>
      <c r="J78" s="25" t="str">
        <f t="shared" si="13"/>
        <v/>
      </c>
      <c r="K78" s="24" t="str">
        <f t="shared" si="14"/>
        <v/>
      </c>
    </row>
    <row r="79" spans="1:11" ht="18.75" x14ac:dyDescent="0.3">
      <c r="A79">
        <v>13850</v>
      </c>
      <c r="B79" t="s">
        <v>5118</v>
      </c>
      <c r="C79" s="4">
        <v>85228364</v>
      </c>
      <c r="D79" s="98">
        <f t="shared" si="9"/>
        <v>7.2844000554261558E-3</v>
      </c>
      <c r="E79" s="5" t="str">
        <f t="shared" si="10"/>
        <v>●</v>
      </c>
      <c r="F79" s="4">
        <v>76789721</v>
      </c>
      <c r="G79" s="98">
        <f t="shared" si="11"/>
        <v>9.0387659121344156E-3</v>
      </c>
      <c r="H79" s="5" t="str">
        <f t="shared" si="12"/>
        <v>●</v>
      </c>
      <c r="I79" s="6">
        <f t="shared" si="8"/>
        <v>8438643</v>
      </c>
      <c r="J79" s="25" t="str">
        <f t="shared" si="13"/>
        <v/>
      </c>
      <c r="K79" s="24" t="str">
        <f t="shared" si="14"/>
        <v/>
      </c>
    </row>
    <row r="80" spans="1:11" ht="18.75" x14ac:dyDescent="0.3">
      <c r="A80">
        <v>13900</v>
      </c>
      <c r="B80" t="s">
        <v>5119</v>
      </c>
      <c r="C80" s="4">
        <v>32299405</v>
      </c>
      <c r="D80" s="98">
        <f t="shared" si="9"/>
        <v>2.7606042933339876E-3</v>
      </c>
      <c r="E80" s="5" t="str">
        <f t="shared" si="10"/>
        <v/>
      </c>
      <c r="F80" s="4">
        <v>27538868.5</v>
      </c>
      <c r="G80" s="98">
        <f t="shared" si="11"/>
        <v>3.2415456471908814E-3</v>
      </c>
      <c r="H80" s="5" t="str">
        <f t="shared" si="12"/>
        <v/>
      </c>
      <c r="I80" s="6">
        <f t="shared" si="8"/>
        <v>4760536.5</v>
      </c>
      <c r="J80" s="25" t="str">
        <f t="shared" si="13"/>
        <v/>
      </c>
      <c r="K80" s="24" t="str">
        <f t="shared" si="14"/>
        <v/>
      </c>
    </row>
    <row r="81" spans="1:11" ht="18.75" x14ac:dyDescent="0.3">
      <c r="A81">
        <v>14000</v>
      </c>
      <c r="B81" t="s">
        <v>5120</v>
      </c>
      <c r="C81" s="4">
        <v>111323671.5</v>
      </c>
      <c r="D81" s="98">
        <f t="shared" si="9"/>
        <v>9.5147451011126198E-3</v>
      </c>
      <c r="E81" s="5" t="str">
        <f t="shared" si="10"/>
        <v>●</v>
      </c>
      <c r="F81" s="4">
        <v>54769659</v>
      </c>
      <c r="G81" s="98">
        <f t="shared" si="11"/>
        <v>6.4468280434099492E-3</v>
      </c>
      <c r="H81" s="5" t="str">
        <f t="shared" si="12"/>
        <v>●</v>
      </c>
      <c r="I81" s="6">
        <f t="shared" si="8"/>
        <v>56554012.5</v>
      </c>
      <c r="J81" s="25" t="str">
        <f t="shared" si="13"/>
        <v>●●</v>
      </c>
      <c r="K81" s="24" t="str">
        <f t="shared" si="14"/>
        <v/>
      </c>
    </row>
    <row r="82" spans="1:11" ht="18.75" x14ac:dyDescent="0.3">
      <c r="A82">
        <v>14050</v>
      </c>
      <c r="B82" t="s">
        <v>5121</v>
      </c>
      <c r="C82" s="4">
        <v>72304783</v>
      </c>
      <c r="D82" s="98">
        <f t="shared" si="9"/>
        <v>6.1798319312192374E-3</v>
      </c>
      <c r="E82" s="5" t="str">
        <f t="shared" si="10"/>
        <v>●</v>
      </c>
      <c r="F82" s="4">
        <v>80585870</v>
      </c>
      <c r="G82" s="98">
        <f t="shared" si="11"/>
        <v>9.4856030894511969E-3</v>
      </c>
      <c r="H82" s="5" t="str">
        <f t="shared" si="12"/>
        <v>●</v>
      </c>
      <c r="I82" s="6">
        <f t="shared" si="8"/>
        <v>-8281087</v>
      </c>
      <c r="J82" s="25" t="str">
        <f t="shared" si="13"/>
        <v/>
      </c>
      <c r="K82" s="24" t="str">
        <f t="shared" si="14"/>
        <v/>
      </c>
    </row>
    <row r="83" spans="1:11" ht="18.75" x14ac:dyDescent="0.3">
      <c r="A83">
        <v>14200</v>
      </c>
      <c r="B83" t="s">
        <v>5122</v>
      </c>
      <c r="C83" s="4">
        <v>0</v>
      </c>
      <c r="D83" s="98">
        <f t="shared" si="9"/>
        <v>0</v>
      </c>
      <c r="E83" s="5" t="str">
        <f t="shared" si="10"/>
        <v/>
      </c>
      <c r="F83" s="4">
        <v>35610585.5</v>
      </c>
      <c r="G83" s="98">
        <f t="shared" si="11"/>
        <v>4.1916514624209681E-3</v>
      </c>
      <c r="H83" s="5" t="str">
        <f t="shared" si="12"/>
        <v/>
      </c>
      <c r="I83" s="6">
        <f t="shared" si="8"/>
        <v>-35610585.5</v>
      </c>
      <c r="J83" s="25" t="str">
        <f t="shared" si="13"/>
        <v/>
      </c>
      <c r="K83" s="24" t="str">
        <f t="shared" si="14"/>
        <v/>
      </c>
    </row>
    <row r="84" spans="1:11" ht="18.75" x14ac:dyDescent="0.3">
      <c r="A84">
        <v>14250</v>
      </c>
      <c r="B84" t="s">
        <v>5123</v>
      </c>
      <c r="C84" s="4">
        <v>266417</v>
      </c>
      <c r="D84" s="98">
        <f t="shared" si="9"/>
        <v>2.277044775336143E-5</v>
      </c>
      <c r="E84" s="5" t="str">
        <f t="shared" si="10"/>
        <v/>
      </c>
      <c r="F84" s="4">
        <v>0</v>
      </c>
      <c r="G84" s="98">
        <f t="shared" si="11"/>
        <v>0</v>
      </c>
      <c r="H84" s="5" t="str">
        <f t="shared" si="12"/>
        <v/>
      </c>
      <c r="I84" s="6">
        <f t="shared" si="8"/>
        <v>266417</v>
      </c>
      <c r="J84" s="25" t="str">
        <f t="shared" si="13"/>
        <v/>
      </c>
      <c r="K84" s="24" t="str">
        <f t="shared" si="14"/>
        <v/>
      </c>
    </row>
    <row r="85" spans="1:11" ht="18.75" x14ac:dyDescent="0.3">
      <c r="A85">
        <v>14300</v>
      </c>
      <c r="B85" t="s">
        <v>5124</v>
      </c>
      <c r="C85" s="4">
        <v>36807013</v>
      </c>
      <c r="D85" s="98">
        <f t="shared" si="9"/>
        <v>3.1458659412642396E-3</v>
      </c>
      <c r="E85" s="5" t="str">
        <f t="shared" si="10"/>
        <v/>
      </c>
      <c r="F85" s="4">
        <v>16365427.5</v>
      </c>
      <c r="G85" s="98">
        <f t="shared" si="11"/>
        <v>1.9263420454999067E-3</v>
      </c>
      <c r="H85" s="5" t="str">
        <f t="shared" si="12"/>
        <v/>
      </c>
      <c r="I85" s="6">
        <f t="shared" si="8"/>
        <v>20441585.5</v>
      </c>
      <c r="J85" s="25" t="str">
        <f t="shared" si="13"/>
        <v>●</v>
      </c>
      <c r="K85" s="24" t="str">
        <f t="shared" si="14"/>
        <v/>
      </c>
    </row>
    <row r="86" spans="1:11" ht="18.75" x14ac:dyDescent="0.3">
      <c r="A86">
        <v>14350</v>
      </c>
      <c r="B86" t="s">
        <v>5125</v>
      </c>
      <c r="C86" s="4">
        <v>0</v>
      </c>
      <c r="D86" s="98">
        <f t="shared" si="9"/>
        <v>0</v>
      </c>
      <c r="E86" s="5" t="str">
        <f t="shared" si="10"/>
        <v/>
      </c>
      <c r="F86" s="4">
        <v>77958063</v>
      </c>
      <c r="G86" s="98">
        <f t="shared" si="11"/>
        <v>9.1762891340681808E-3</v>
      </c>
      <c r="H86" s="5" t="str">
        <f t="shared" si="12"/>
        <v>●</v>
      </c>
      <c r="I86" s="6">
        <f t="shared" si="8"/>
        <v>-77958063</v>
      </c>
      <c r="J86" s="25" t="str">
        <f t="shared" si="13"/>
        <v/>
      </c>
      <c r="K86" s="24" t="str">
        <f t="shared" si="14"/>
        <v/>
      </c>
    </row>
    <row r="87" spans="1:11" ht="18.75" x14ac:dyDescent="0.3">
      <c r="A87">
        <v>14400</v>
      </c>
      <c r="B87" t="s">
        <v>5126</v>
      </c>
      <c r="C87" s="4">
        <v>15175</v>
      </c>
      <c r="D87" s="98">
        <f t="shared" si="9"/>
        <v>1.2969951041309664E-6</v>
      </c>
      <c r="E87" s="5" t="str">
        <f t="shared" si="10"/>
        <v/>
      </c>
      <c r="F87" s="4">
        <v>0</v>
      </c>
      <c r="G87" s="98">
        <f t="shared" si="11"/>
        <v>0</v>
      </c>
      <c r="H87" s="5" t="str">
        <f t="shared" si="12"/>
        <v/>
      </c>
      <c r="I87" s="6">
        <f t="shared" si="8"/>
        <v>15175</v>
      </c>
      <c r="J87" s="25" t="str">
        <f t="shared" si="13"/>
        <v/>
      </c>
      <c r="K87" s="24" t="str">
        <f t="shared" si="14"/>
        <v/>
      </c>
    </row>
    <row r="88" spans="1:11" ht="18.75" x14ac:dyDescent="0.3">
      <c r="A88">
        <v>14550</v>
      </c>
      <c r="B88" t="s">
        <v>5127</v>
      </c>
      <c r="C88" s="4">
        <v>84614104</v>
      </c>
      <c r="D88" s="98">
        <f t="shared" si="9"/>
        <v>7.231899744871725E-3</v>
      </c>
      <c r="E88" s="5" t="str">
        <f t="shared" si="10"/>
        <v>●</v>
      </c>
      <c r="F88" s="4">
        <v>71429936</v>
      </c>
      <c r="G88" s="98">
        <f t="shared" si="11"/>
        <v>8.4078762393568658E-3</v>
      </c>
      <c r="H88" s="5" t="str">
        <f t="shared" si="12"/>
        <v>●</v>
      </c>
      <c r="I88" s="6">
        <f t="shared" si="8"/>
        <v>13184168</v>
      </c>
      <c r="J88" s="25" t="str">
        <f t="shared" si="13"/>
        <v/>
      </c>
      <c r="K88" s="24" t="str">
        <f t="shared" si="14"/>
        <v/>
      </c>
    </row>
    <row r="89" spans="1:11" ht="18.75" x14ac:dyDescent="0.3">
      <c r="A89">
        <v>14600</v>
      </c>
      <c r="B89" t="s">
        <v>1573</v>
      </c>
      <c r="C89" s="4">
        <v>102567548</v>
      </c>
      <c r="D89" s="98">
        <f t="shared" si="9"/>
        <v>8.7663662338529087E-3</v>
      </c>
      <c r="E89" s="5" t="str">
        <f t="shared" si="10"/>
        <v>●</v>
      </c>
      <c r="F89" s="4">
        <v>114639539</v>
      </c>
      <c r="G89" s="98">
        <f t="shared" si="11"/>
        <v>1.3493992995442761E-2</v>
      </c>
      <c r="H89" s="5" t="str">
        <f t="shared" si="12"/>
        <v>●</v>
      </c>
      <c r="I89" s="6">
        <f t="shared" si="8"/>
        <v>-12071991</v>
      </c>
      <c r="J89" s="25" t="str">
        <f t="shared" si="13"/>
        <v/>
      </c>
      <c r="K89" s="24" t="str">
        <f t="shared" si="14"/>
        <v/>
      </c>
    </row>
    <row r="90" spans="1:11" ht="18.75" x14ac:dyDescent="0.3">
      <c r="A90">
        <v>14650</v>
      </c>
      <c r="B90" t="s">
        <v>1574</v>
      </c>
      <c r="C90" s="4">
        <v>66054555.5</v>
      </c>
      <c r="D90" s="98">
        <f t="shared" si="9"/>
        <v>5.645629989393555E-3</v>
      </c>
      <c r="E90" s="5" t="str">
        <f t="shared" si="10"/>
        <v>●</v>
      </c>
      <c r="F90" s="4">
        <v>78851755.5</v>
      </c>
      <c r="G90" s="98">
        <f t="shared" si="11"/>
        <v>9.2814839075318085E-3</v>
      </c>
      <c r="H90" s="5" t="str">
        <f t="shared" si="12"/>
        <v>●</v>
      </c>
      <c r="I90" s="6">
        <f t="shared" si="8"/>
        <v>-12797200</v>
      </c>
      <c r="J90" s="25" t="str">
        <f t="shared" si="13"/>
        <v/>
      </c>
      <c r="K90" s="24" t="str">
        <f t="shared" si="14"/>
        <v/>
      </c>
    </row>
    <row r="91" spans="1:11" ht="18.75" x14ac:dyDescent="0.3">
      <c r="A91">
        <v>14750</v>
      </c>
      <c r="B91" t="s">
        <v>1575</v>
      </c>
      <c r="C91" s="4">
        <v>37626944.5</v>
      </c>
      <c r="D91" s="98">
        <f t="shared" si="9"/>
        <v>3.2159448303069257E-3</v>
      </c>
      <c r="E91" s="5" t="str">
        <f t="shared" si="10"/>
        <v/>
      </c>
      <c r="F91" s="4">
        <v>23687369.5</v>
      </c>
      <c r="G91" s="98">
        <f t="shared" si="11"/>
        <v>2.7881933310414352E-3</v>
      </c>
      <c r="H91" s="5" t="str">
        <f t="shared" si="12"/>
        <v/>
      </c>
      <c r="I91" s="6">
        <f t="shared" si="8"/>
        <v>13939575</v>
      </c>
      <c r="J91" s="25" t="str">
        <f t="shared" si="13"/>
        <v/>
      </c>
      <c r="K91" s="24" t="str">
        <f t="shared" si="14"/>
        <v/>
      </c>
    </row>
    <row r="92" spans="1:11" ht="18.75" x14ac:dyDescent="0.3">
      <c r="A92">
        <v>14850</v>
      </c>
      <c r="B92" t="s">
        <v>1576</v>
      </c>
      <c r="C92" s="4">
        <v>12472809</v>
      </c>
      <c r="D92" s="98">
        <f t="shared" si="9"/>
        <v>1.0660410021588571E-3</v>
      </c>
      <c r="E92" s="5" t="str">
        <f t="shared" si="10"/>
        <v/>
      </c>
      <c r="F92" s="4">
        <v>11119241</v>
      </c>
      <c r="G92" s="98">
        <f t="shared" si="11"/>
        <v>1.3088238270797649E-3</v>
      </c>
      <c r="H92" s="5" t="str">
        <f t="shared" si="12"/>
        <v/>
      </c>
      <c r="I92" s="6">
        <f t="shared" si="8"/>
        <v>1353568</v>
      </c>
      <c r="J92" s="25" t="str">
        <f t="shared" si="13"/>
        <v/>
      </c>
      <c r="K92" s="24" t="str">
        <f t="shared" si="14"/>
        <v/>
      </c>
    </row>
    <row r="93" spans="1:11" ht="18.75" x14ac:dyDescent="0.3">
      <c r="A93">
        <v>14870</v>
      </c>
      <c r="B93" t="s">
        <v>1578</v>
      </c>
      <c r="C93" s="4">
        <v>222714</v>
      </c>
      <c r="D93" s="98">
        <f t="shared" si="9"/>
        <v>1.903518732266386E-5</v>
      </c>
      <c r="E93" s="5" t="str">
        <f t="shared" si="10"/>
        <v/>
      </c>
      <c r="F93" s="4">
        <v>606169</v>
      </c>
      <c r="G93" s="98">
        <f t="shared" si="11"/>
        <v>7.1350951961299692E-5</v>
      </c>
      <c r="H93" s="5" t="str">
        <f t="shared" si="12"/>
        <v/>
      </c>
      <c r="I93" s="6">
        <f t="shared" si="8"/>
        <v>-383455</v>
      </c>
      <c r="J93" s="25" t="str">
        <f t="shared" si="13"/>
        <v/>
      </c>
      <c r="K93" s="24" t="str">
        <f t="shared" si="14"/>
        <v/>
      </c>
    </row>
    <row r="94" spans="1:11" ht="18.75" x14ac:dyDescent="0.3">
      <c r="A94">
        <v>14900</v>
      </c>
      <c r="B94" t="s">
        <v>1579</v>
      </c>
      <c r="C94" s="4">
        <v>56851195</v>
      </c>
      <c r="D94" s="98">
        <f t="shared" si="9"/>
        <v>4.8590261337064173E-3</v>
      </c>
      <c r="E94" s="5" t="str">
        <f t="shared" si="10"/>
        <v/>
      </c>
      <c r="F94" s="4">
        <v>48883237</v>
      </c>
      <c r="G94" s="98">
        <f t="shared" si="11"/>
        <v>5.7539489728109291E-3</v>
      </c>
      <c r="H94" s="5" t="str">
        <f t="shared" si="12"/>
        <v>●</v>
      </c>
      <c r="I94" s="6">
        <f t="shared" si="8"/>
        <v>7967958</v>
      </c>
      <c r="J94" s="25" t="str">
        <f t="shared" si="13"/>
        <v/>
      </c>
      <c r="K94" s="24" t="str">
        <f t="shared" si="14"/>
        <v/>
      </c>
    </row>
    <row r="95" spans="1:11" ht="18.75" x14ac:dyDescent="0.3">
      <c r="A95">
        <v>14920</v>
      </c>
      <c r="B95" t="s">
        <v>1580</v>
      </c>
      <c r="C95" s="4">
        <v>172964792</v>
      </c>
      <c r="D95" s="98">
        <f t="shared" si="9"/>
        <v>1.4783162333511101E-2</v>
      </c>
      <c r="E95" s="5" t="str">
        <f t="shared" si="10"/>
        <v>●</v>
      </c>
      <c r="F95" s="4">
        <v>196029497</v>
      </c>
      <c r="G95" s="98">
        <f t="shared" si="11"/>
        <v>2.3074243690199833E-2</v>
      </c>
      <c r="H95" s="5" t="str">
        <f t="shared" si="12"/>
        <v>●●</v>
      </c>
      <c r="I95" s="6">
        <f t="shared" si="8"/>
        <v>-23064705</v>
      </c>
      <c r="J95" s="25" t="str">
        <f t="shared" si="13"/>
        <v/>
      </c>
      <c r="K95" s="24" t="str">
        <f t="shared" si="14"/>
        <v>●</v>
      </c>
    </row>
    <row r="96" spans="1:11" ht="18.75" x14ac:dyDescent="0.3">
      <c r="A96">
        <v>14950</v>
      </c>
      <c r="B96" t="s">
        <v>1581</v>
      </c>
      <c r="C96" s="4">
        <v>27267143</v>
      </c>
      <c r="D96" s="98">
        <f t="shared" si="9"/>
        <v>2.3305008879498487E-3</v>
      </c>
      <c r="E96" s="5" t="str">
        <f t="shared" si="10"/>
        <v/>
      </c>
      <c r="F96" s="4">
        <v>122010578</v>
      </c>
      <c r="G96" s="98">
        <f t="shared" si="11"/>
        <v>1.4361623391576293E-2</v>
      </c>
      <c r="H96" s="5" t="str">
        <f t="shared" si="12"/>
        <v>●</v>
      </c>
      <c r="I96" s="6">
        <f t="shared" si="8"/>
        <v>-94743435</v>
      </c>
      <c r="J96" s="25" t="str">
        <f t="shared" si="13"/>
        <v/>
      </c>
      <c r="K96" s="24" t="str">
        <f t="shared" si="14"/>
        <v>●●●</v>
      </c>
    </row>
    <row r="97" spans="1:11" ht="18.75" x14ac:dyDescent="0.3">
      <c r="A97">
        <v>15000</v>
      </c>
      <c r="B97" t="s">
        <v>1582</v>
      </c>
      <c r="C97" s="4">
        <v>2673</v>
      </c>
      <c r="D97" s="98">
        <f t="shared" si="9"/>
        <v>2.2845917056619923E-7</v>
      </c>
      <c r="E97" s="5" t="str">
        <f t="shared" si="10"/>
        <v/>
      </c>
      <c r="F97" s="4">
        <v>0</v>
      </c>
      <c r="G97" s="98">
        <f t="shared" si="11"/>
        <v>0</v>
      </c>
      <c r="H97" s="5" t="str">
        <f t="shared" si="12"/>
        <v/>
      </c>
      <c r="I97" s="6">
        <f t="shared" si="8"/>
        <v>2673</v>
      </c>
      <c r="J97" s="25" t="str">
        <f t="shared" si="13"/>
        <v/>
      </c>
      <c r="K97" s="24" t="str">
        <f t="shared" si="14"/>
        <v/>
      </c>
    </row>
    <row r="98" spans="1:11" ht="18.75" x14ac:dyDescent="0.3">
      <c r="A98">
        <v>15050</v>
      </c>
      <c r="B98" t="s">
        <v>1583</v>
      </c>
      <c r="C98" s="4">
        <v>136913268</v>
      </c>
      <c r="D98" s="98">
        <f t="shared" si="9"/>
        <v>1.1701867432393471E-2</v>
      </c>
      <c r="E98" s="5" t="str">
        <f t="shared" si="10"/>
        <v>●</v>
      </c>
      <c r="F98" s="4">
        <v>93229077</v>
      </c>
      <c r="G98" s="98">
        <f t="shared" si="11"/>
        <v>1.0973809934891606E-2</v>
      </c>
      <c r="H98" s="5" t="str">
        <f t="shared" si="12"/>
        <v>●</v>
      </c>
      <c r="I98" s="6">
        <f t="shared" si="8"/>
        <v>43684191</v>
      </c>
      <c r="J98" s="25" t="str">
        <f t="shared" si="13"/>
        <v>●</v>
      </c>
      <c r="K98" s="24" t="str">
        <f t="shared" si="14"/>
        <v/>
      </c>
    </row>
    <row r="99" spans="1:11" ht="18.75" x14ac:dyDescent="0.3">
      <c r="A99">
        <v>15100</v>
      </c>
      <c r="B99" t="s">
        <v>1584</v>
      </c>
      <c r="C99" s="4">
        <v>2944</v>
      </c>
      <c r="D99" s="98">
        <f t="shared" si="9"/>
        <v>2.5162132366138816E-7</v>
      </c>
      <c r="E99" s="5" t="str">
        <f t="shared" si="10"/>
        <v/>
      </c>
      <c r="F99" s="4">
        <v>0</v>
      </c>
      <c r="G99" s="98">
        <f t="shared" si="11"/>
        <v>0</v>
      </c>
      <c r="H99" s="5" t="str">
        <f t="shared" si="12"/>
        <v/>
      </c>
      <c r="I99" s="6">
        <f t="shared" si="8"/>
        <v>2944</v>
      </c>
      <c r="J99" s="25" t="str">
        <f t="shared" si="13"/>
        <v/>
      </c>
      <c r="K99" s="24" t="str">
        <f t="shared" si="14"/>
        <v/>
      </c>
    </row>
    <row r="100" spans="1:11" ht="18.75" x14ac:dyDescent="0.3">
      <c r="A100">
        <v>15250</v>
      </c>
      <c r="B100" t="s">
        <v>1585</v>
      </c>
      <c r="C100" s="4">
        <v>99095605.5</v>
      </c>
      <c r="D100" s="98">
        <f t="shared" si="9"/>
        <v>8.4696220872747061E-3</v>
      </c>
      <c r="E100" s="5" t="str">
        <f t="shared" si="10"/>
        <v>●</v>
      </c>
      <c r="F100" s="4">
        <v>51262429</v>
      </c>
      <c r="G100" s="98">
        <f t="shared" si="11"/>
        <v>6.0339989491355319E-3</v>
      </c>
      <c r="H100" s="5" t="str">
        <f t="shared" si="12"/>
        <v>●</v>
      </c>
      <c r="I100" s="6">
        <f t="shared" si="8"/>
        <v>47833176.5</v>
      </c>
      <c r="J100" s="25" t="str">
        <f t="shared" si="13"/>
        <v>●</v>
      </c>
      <c r="K100" s="24" t="str">
        <f t="shared" si="14"/>
        <v/>
      </c>
    </row>
    <row r="101" spans="1:11" ht="18.75" x14ac:dyDescent="0.3">
      <c r="A101">
        <v>15270</v>
      </c>
      <c r="B101" t="s">
        <v>1586</v>
      </c>
      <c r="C101" s="4">
        <v>13596513</v>
      </c>
      <c r="D101" s="98">
        <f t="shared" si="9"/>
        <v>1.1620830836410569E-3</v>
      </c>
      <c r="E101" s="5" t="str">
        <f t="shared" si="10"/>
        <v/>
      </c>
      <c r="F101" s="4">
        <v>0</v>
      </c>
      <c r="G101" s="98">
        <f t="shared" si="11"/>
        <v>0</v>
      </c>
      <c r="H101" s="5" t="str">
        <f t="shared" si="12"/>
        <v/>
      </c>
      <c r="I101" s="6">
        <f t="shared" si="8"/>
        <v>13596513</v>
      </c>
      <c r="J101" s="25" t="str">
        <f t="shared" si="13"/>
        <v/>
      </c>
      <c r="K101" s="24" t="str">
        <f t="shared" si="14"/>
        <v/>
      </c>
    </row>
    <row r="102" spans="1:11" ht="18.75" x14ac:dyDescent="0.3">
      <c r="A102">
        <v>15300</v>
      </c>
      <c r="B102" t="s">
        <v>1587</v>
      </c>
      <c r="C102" s="4">
        <v>44369263</v>
      </c>
      <c r="D102" s="98">
        <f t="shared" si="9"/>
        <v>3.7922053960394884E-3</v>
      </c>
      <c r="E102" s="5" t="str">
        <f t="shared" si="10"/>
        <v/>
      </c>
      <c r="F102" s="4">
        <v>25819293</v>
      </c>
      <c r="G102" s="98">
        <f t="shared" si="11"/>
        <v>3.0391378221547483E-3</v>
      </c>
      <c r="H102" s="5" t="str">
        <f t="shared" si="12"/>
        <v/>
      </c>
      <c r="I102" s="6">
        <f t="shared" si="8"/>
        <v>18549970</v>
      </c>
      <c r="J102" s="25" t="str">
        <f t="shared" si="13"/>
        <v>●</v>
      </c>
      <c r="K102" s="24" t="str">
        <f t="shared" si="14"/>
        <v/>
      </c>
    </row>
    <row r="103" spans="1:11" ht="18.75" x14ac:dyDescent="0.3">
      <c r="A103">
        <v>15400</v>
      </c>
      <c r="B103" t="s">
        <v>1588</v>
      </c>
      <c r="C103" s="4">
        <v>160672365</v>
      </c>
      <c r="D103" s="98">
        <f t="shared" si="9"/>
        <v>1.3732538436516879E-2</v>
      </c>
      <c r="E103" s="5" t="str">
        <f t="shared" si="10"/>
        <v>●</v>
      </c>
      <c r="F103" s="4">
        <v>0</v>
      </c>
      <c r="G103" s="98">
        <f t="shared" si="11"/>
        <v>0</v>
      </c>
      <c r="H103" s="5" t="str">
        <f t="shared" si="12"/>
        <v/>
      </c>
      <c r="I103" s="6">
        <f t="shared" si="8"/>
        <v>160672365</v>
      </c>
      <c r="J103" s="25" t="str">
        <f t="shared" si="13"/>
        <v/>
      </c>
      <c r="K103" s="24" t="str">
        <f t="shared" si="14"/>
        <v/>
      </c>
    </row>
    <row r="104" spans="1:11" ht="18.75" x14ac:dyDescent="0.3">
      <c r="A104">
        <v>15450</v>
      </c>
      <c r="B104" t="s">
        <v>1589</v>
      </c>
      <c r="C104" s="4">
        <v>104682312.5</v>
      </c>
      <c r="D104" s="98">
        <f t="shared" si="9"/>
        <v>8.9471134630384093E-3</v>
      </c>
      <c r="E104" s="5" t="str">
        <f t="shared" si="10"/>
        <v>●</v>
      </c>
      <c r="F104" s="4">
        <v>100577457.5</v>
      </c>
      <c r="G104" s="98">
        <f t="shared" si="11"/>
        <v>1.1838773243884399E-2</v>
      </c>
      <c r="H104" s="5" t="str">
        <f t="shared" si="12"/>
        <v>●</v>
      </c>
      <c r="I104" s="6">
        <f t="shared" si="8"/>
        <v>4104855</v>
      </c>
      <c r="J104" s="25" t="str">
        <f t="shared" si="13"/>
        <v/>
      </c>
      <c r="K104" s="24" t="str">
        <f t="shared" si="14"/>
        <v/>
      </c>
    </row>
    <row r="105" spans="1:11" ht="18.75" x14ac:dyDescent="0.3">
      <c r="A105">
        <v>15500</v>
      </c>
      <c r="B105" t="s">
        <v>1590</v>
      </c>
      <c r="C105" s="4">
        <v>0</v>
      </c>
      <c r="D105" s="98">
        <f t="shared" si="9"/>
        <v>0</v>
      </c>
      <c r="E105" s="5" t="str">
        <f t="shared" si="10"/>
        <v/>
      </c>
      <c r="F105" s="4">
        <v>17661326.5</v>
      </c>
      <c r="G105" s="98">
        <f t="shared" si="11"/>
        <v>2.0788797491695043E-3</v>
      </c>
      <c r="H105" s="5" t="str">
        <f t="shared" si="12"/>
        <v/>
      </c>
      <c r="I105" s="6">
        <f t="shared" ref="I105:I136" si="15">C105-F105</f>
        <v>-17661326.5</v>
      </c>
      <c r="J105" s="25" t="str">
        <f t="shared" si="13"/>
        <v/>
      </c>
      <c r="K105" s="24" t="str">
        <f t="shared" si="14"/>
        <v/>
      </c>
    </row>
    <row r="106" spans="1:11" ht="18.75" x14ac:dyDescent="0.3">
      <c r="A106">
        <v>15550</v>
      </c>
      <c r="B106" t="s">
        <v>1591</v>
      </c>
      <c r="C106" s="4">
        <v>17502488</v>
      </c>
      <c r="D106" s="98">
        <f t="shared" si="9"/>
        <v>1.4959236406003947E-3</v>
      </c>
      <c r="E106" s="5" t="str">
        <f t="shared" si="10"/>
        <v/>
      </c>
      <c r="F106" s="4">
        <v>12431786</v>
      </c>
      <c r="G106" s="98">
        <f t="shared" si="11"/>
        <v>1.463320898427927E-3</v>
      </c>
      <c r="H106" s="5" t="str">
        <f t="shared" si="12"/>
        <v/>
      </c>
      <c r="I106" s="6">
        <f t="shared" si="15"/>
        <v>5070702</v>
      </c>
      <c r="J106" s="25" t="str">
        <f t="shared" si="13"/>
        <v/>
      </c>
      <c r="K106" s="24" t="str">
        <f t="shared" si="14"/>
        <v/>
      </c>
    </row>
    <row r="107" spans="1:11" ht="18.75" x14ac:dyDescent="0.3">
      <c r="A107">
        <v>15600</v>
      </c>
      <c r="B107" t="s">
        <v>1592</v>
      </c>
      <c r="C107" s="4">
        <v>0</v>
      </c>
      <c r="D107" s="98">
        <f t="shared" si="9"/>
        <v>0</v>
      </c>
      <c r="E107" s="5" t="str">
        <f t="shared" si="10"/>
        <v/>
      </c>
      <c r="F107" s="4">
        <v>19099850.5</v>
      </c>
      <c r="G107" s="98">
        <f t="shared" si="11"/>
        <v>2.2482055590000577E-3</v>
      </c>
      <c r="H107" s="5" t="str">
        <f t="shared" si="12"/>
        <v/>
      </c>
      <c r="I107" s="6">
        <f t="shared" si="15"/>
        <v>-19099850.5</v>
      </c>
      <c r="J107" s="25" t="str">
        <f t="shared" si="13"/>
        <v/>
      </c>
      <c r="K107" s="24" t="str">
        <f t="shared" si="14"/>
        <v/>
      </c>
    </row>
    <row r="108" spans="1:11" ht="18.75" x14ac:dyDescent="0.3">
      <c r="A108">
        <v>15650</v>
      </c>
      <c r="B108" t="s">
        <v>1593</v>
      </c>
      <c r="C108" s="4">
        <v>7565</v>
      </c>
      <c r="D108" s="98">
        <f t="shared" si="9"/>
        <v>6.4657449507418526E-7</v>
      </c>
      <c r="E108" s="5" t="str">
        <f t="shared" si="10"/>
        <v/>
      </c>
      <c r="F108" s="4">
        <v>0</v>
      </c>
      <c r="G108" s="98">
        <f t="shared" si="11"/>
        <v>0</v>
      </c>
      <c r="H108" s="5" t="str">
        <f t="shared" si="12"/>
        <v/>
      </c>
      <c r="I108" s="6">
        <f t="shared" si="15"/>
        <v>7565</v>
      </c>
      <c r="J108" s="25" t="str">
        <f t="shared" si="13"/>
        <v/>
      </c>
      <c r="K108" s="24" t="str">
        <f t="shared" si="14"/>
        <v/>
      </c>
    </row>
    <row r="109" spans="1:11" ht="18.75" x14ac:dyDescent="0.3">
      <c r="A109">
        <v>15700</v>
      </c>
      <c r="B109" t="s">
        <v>1595</v>
      </c>
      <c r="C109" s="4">
        <v>0</v>
      </c>
      <c r="D109" s="98">
        <f t="shared" si="9"/>
        <v>0</v>
      </c>
      <c r="E109" s="5" t="str">
        <f t="shared" si="10"/>
        <v/>
      </c>
      <c r="F109" s="4">
        <v>32802981</v>
      </c>
      <c r="G109" s="98">
        <f t="shared" si="11"/>
        <v>3.8611738995534689E-3</v>
      </c>
      <c r="H109" s="5" t="str">
        <f t="shared" si="12"/>
        <v/>
      </c>
      <c r="I109" s="6">
        <f t="shared" si="15"/>
        <v>-32802981</v>
      </c>
      <c r="J109" s="25" t="str">
        <f t="shared" si="13"/>
        <v/>
      </c>
      <c r="K109" s="24" t="str">
        <f t="shared" si="14"/>
        <v/>
      </c>
    </row>
    <row r="110" spans="1:11" ht="18.75" x14ac:dyDescent="0.3">
      <c r="A110">
        <v>15750</v>
      </c>
      <c r="B110" t="s">
        <v>1596</v>
      </c>
      <c r="C110" s="4">
        <v>64715601.5</v>
      </c>
      <c r="D110" s="98">
        <f t="shared" si="9"/>
        <v>5.531190662694605E-3</v>
      </c>
      <c r="E110" s="5" t="str">
        <f t="shared" si="10"/>
        <v>●</v>
      </c>
      <c r="F110" s="4">
        <v>0</v>
      </c>
      <c r="G110" s="98">
        <f t="shared" si="11"/>
        <v>0</v>
      </c>
      <c r="H110" s="5" t="str">
        <f t="shared" si="12"/>
        <v/>
      </c>
      <c r="I110" s="6">
        <f t="shared" si="15"/>
        <v>64715601.5</v>
      </c>
      <c r="J110" s="25" t="str">
        <f t="shared" si="13"/>
        <v/>
      </c>
      <c r="K110" s="24" t="str">
        <f t="shared" si="14"/>
        <v/>
      </c>
    </row>
    <row r="111" spans="1:11" ht="18.75" x14ac:dyDescent="0.3">
      <c r="A111">
        <v>15800</v>
      </c>
      <c r="B111" t="s">
        <v>1597</v>
      </c>
      <c r="C111" s="4">
        <v>559723606</v>
      </c>
      <c r="D111" s="98">
        <f t="shared" si="9"/>
        <v>4.7839128609458319E-2</v>
      </c>
      <c r="E111" s="5" t="str">
        <f t="shared" si="10"/>
        <v>●●●●●</v>
      </c>
      <c r="F111" s="4">
        <v>533132600</v>
      </c>
      <c r="G111" s="98">
        <f t="shared" si="11"/>
        <v>6.2753982027459021E-2</v>
      </c>
      <c r="H111" s="5" t="str">
        <f t="shared" si="12"/>
        <v>●●●●●●</v>
      </c>
      <c r="I111" s="6">
        <f t="shared" si="15"/>
        <v>26591006</v>
      </c>
      <c r="J111" s="25" t="str">
        <f t="shared" si="13"/>
        <v>●</v>
      </c>
      <c r="K111" s="24" t="str">
        <f t="shared" si="14"/>
        <v/>
      </c>
    </row>
    <row r="112" spans="1:11" ht="18.75" x14ac:dyDescent="0.3">
      <c r="A112">
        <v>15850</v>
      </c>
      <c r="B112" t="s">
        <v>1598</v>
      </c>
      <c r="C112" s="4">
        <v>43076</v>
      </c>
      <c r="D112" s="98">
        <f t="shared" si="9"/>
        <v>3.6816712425400664E-6</v>
      </c>
      <c r="E112" s="5" t="str">
        <f t="shared" si="10"/>
        <v/>
      </c>
      <c r="F112" s="4">
        <v>0</v>
      </c>
      <c r="G112" s="98">
        <f t="shared" si="11"/>
        <v>0</v>
      </c>
      <c r="H112" s="5" t="str">
        <f t="shared" si="12"/>
        <v/>
      </c>
      <c r="I112" s="6">
        <f t="shared" si="15"/>
        <v>43076</v>
      </c>
      <c r="J112" s="25" t="str">
        <f t="shared" si="13"/>
        <v/>
      </c>
      <c r="K112" s="24" t="str">
        <f t="shared" si="14"/>
        <v/>
      </c>
    </row>
    <row r="113" spans="1:11" ht="18.75" x14ac:dyDescent="0.3">
      <c r="A113">
        <v>16000</v>
      </c>
      <c r="B113" t="s">
        <v>1599</v>
      </c>
      <c r="C113" s="4">
        <v>0</v>
      </c>
      <c r="D113" s="98">
        <f t="shared" si="9"/>
        <v>0</v>
      </c>
      <c r="E113" s="5" t="str">
        <f t="shared" si="10"/>
        <v/>
      </c>
      <c r="F113" s="4">
        <v>53514206.5</v>
      </c>
      <c r="G113" s="98">
        <f t="shared" si="11"/>
        <v>6.2990512171169624E-3</v>
      </c>
      <c r="H113" s="5" t="str">
        <f t="shared" si="12"/>
        <v>●</v>
      </c>
      <c r="I113" s="6">
        <f t="shared" si="15"/>
        <v>-53514206.5</v>
      </c>
      <c r="J113" s="25" t="str">
        <f t="shared" si="13"/>
        <v/>
      </c>
      <c r="K113" s="24" t="str">
        <f t="shared" si="14"/>
        <v/>
      </c>
    </row>
    <row r="114" spans="1:11" ht="18.75" x14ac:dyDescent="0.3">
      <c r="A114">
        <v>16100</v>
      </c>
      <c r="B114" t="s">
        <v>1600</v>
      </c>
      <c r="C114" s="4">
        <v>0</v>
      </c>
      <c r="D114" s="98">
        <f t="shared" si="9"/>
        <v>0</v>
      </c>
      <c r="E114" s="5" t="str">
        <f t="shared" si="10"/>
        <v/>
      </c>
      <c r="F114" s="4">
        <v>34256089</v>
      </c>
      <c r="G114" s="98">
        <f t="shared" si="11"/>
        <v>4.032216363128116E-3</v>
      </c>
      <c r="H114" s="5" t="str">
        <f t="shared" si="12"/>
        <v/>
      </c>
      <c r="I114" s="6">
        <f t="shared" si="15"/>
        <v>-34256089</v>
      </c>
      <c r="J114" s="25" t="str">
        <f t="shared" si="13"/>
        <v/>
      </c>
      <c r="K114" s="24" t="str">
        <f t="shared" si="14"/>
        <v/>
      </c>
    </row>
    <row r="115" spans="1:11" ht="18.75" x14ac:dyDescent="0.3">
      <c r="A115">
        <v>16150</v>
      </c>
      <c r="B115" t="s">
        <v>1601</v>
      </c>
      <c r="C115" s="4">
        <v>100288774.5</v>
      </c>
      <c r="D115" s="98">
        <f t="shared" si="9"/>
        <v>8.5716012867080409E-3</v>
      </c>
      <c r="E115" s="5" t="str">
        <f t="shared" si="10"/>
        <v>●</v>
      </c>
      <c r="F115" s="4">
        <v>91628046</v>
      </c>
      <c r="G115" s="98">
        <f t="shared" si="11"/>
        <v>1.0785355748073159E-2</v>
      </c>
      <c r="H115" s="5" t="str">
        <f t="shared" si="12"/>
        <v>●</v>
      </c>
      <c r="I115" s="6">
        <f t="shared" si="15"/>
        <v>8660728.5</v>
      </c>
      <c r="J115" s="25" t="str">
        <f t="shared" si="13"/>
        <v/>
      </c>
      <c r="K115" s="24" t="str">
        <f t="shared" si="14"/>
        <v/>
      </c>
    </row>
    <row r="116" spans="1:11" ht="18.75" x14ac:dyDescent="0.3">
      <c r="A116">
        <v>16180</v>
      </c>
      <c r="B116" t="s">
        <v>1602</v>
      </c>
      <c r="C116" s="4">
        <v>73801920</v>
      </c>
      <c r="D116" s="98">
        <f t="shared" si="9"/>
        <v>6.3077910323206098E-3</v>
      </c>
      <c r="E116" s="5" t="str">
        <f t="shared" si="10"/>
        <v>●</v>
      </c>
      <c r="F116" s="4">
        <v>79190150</v>
      </c>
      <c r="G116" s="98">
        <f t="shared" si="11"/>
        <v>9.3213156536512375E-3</v>
      </c>
      <c r="H116" s="5" t="str">
        <f t="shared" si="12"/>
        <v>●</v>
      </c>
      <c r="I116" s="6">
        <f t="shared" si="15"/>
        <v>-5388230</v>
      </c>
      <c r="J116" s="25" t="str">
        <f t="shared" si="13"/>
        <v/>
      </c>
      <c r="K116" s="24" t="str">
        <f t="shared" si="14"/>
        <v/>
      </c>
    </row>
    <row r="117" spans="1:11" ht="18.75" x14ac:dyDescent="0.3">
      <c r="A117">
        <v>16200</v>
      </c>
      <c r="B117" t="s">
        <v>1603</v>
      </c>
      <c r="C117" s="4">
        <v>0</v>
      </c>
      <c r="D117" s="98">
        <f t="shared" si="9"/>
        <v>0</v>
      </c>
      <c r="E117" s="5" t="str">
        <f t="shared" si="10"/>
        <v/>
      </c>
      <c r="F117" s="4">
        <v>41305045</v>
      </c>
      <c r="G117" s="98">
        <f t="shared" si="11"/>
        <v>4.8619350074885423E-3</v>
      </c>
      <c r="H117" s="5" t="str">
        <f t="shared" si="12"/>
        <v/>
      </c>
      <c r="I117" s="6">
        <f t="shared" si="15"/>
        <v>-41305045</v>
      </c>
      <c r="J117" s="25" t="str">
        <f t="shared" si="13"/>
        <v/>
      </c>
      <c r="K117" s="24" t="str">
        <f t="shared" si="14"/>
        <v/>
      </c>
    </row>
    <row r="118" spans="1:11" ht="18.75" x14ac:dyDescent="0.3">
      <c r="A118">
        <v>16300</v>
      </c>
      <c r="B118" t="s">
        <v>1604</v>
      </c>
      <c r="C118" s="4">
        <v>34043582</v>
      </c>
      <c r="D118" s="98">
        <f t="shared" si="9"/>
        <v>2.9096777055078152E-3</v>
      </c>
      <c r="E118" s="5" t="str">
        <f t="shared" si="10"/>
        <v/>
      </c>
      <c r="F118" s="4">
        <v>33484643.5</v>
      </c>
      <c r="G118" s="98">
        <f t="shared" si="11"/>
        <v>3.941411041821251E-3</v>
      </c>
      <c r="H118" s="5" t="str">
        <f t="shared" si="12"/>
        <v/>
      </c>
      <c r="I118" s="6">
        <f t="shared" si="15"/>
        <v>558938.5</v>
      </c>
      <c r="J118" s="25" t="str">
        <f t="shared" si="13"/>
        <v/>
      </c>
      <c r="K118" s="24" t="str">
        <f t="shared" si="14"/>
        <v/>
      </c>
    </row>
    <row r="119" spans="1:11" ht="18.75" x14ac:dyDescent="0.3">
      <c r="A119">
        <v>16350</v>
      </c>
      <c r="B119" t="s">
        <v>1605</v>
      </c>
      <c r="C119" s="4">
        <v>22479189.5</v>
      </c>
      <c r="D119" s="98">
        <f t="shared" si="9"/>
        <v>1.9212783345194219E-3</v>
      </c>
      <c r="E119" s="5" t="str">
        <f t="shared" si="10"/>
        <v/>
      </c>
      <c r="F119" s="4">
        <v>16527685.5</v>
      </c>
      <c r="G119" s="98">
        <f t="shared" si="11"/>
        <v>1.9454411131911555E-3</v>
      </c>
      <c r="H119" s="5" t="str">
        <f t="shared" si="12"/>
        <v/>
      </c>
      <c r="I119" s="6">
        <f t="shared" si="15"/>
        <v>5951504</v>
      </c>
      <c r="J119" s="25" t="str">
        <f t="shared" si="13"/>
        <v/>
      </c>
      <c r="K119" s="24" t="str">
        <f t="shared" si="14"/>
        <v/>
      </c>
    </row>
    <row r="120" spans="1:11" ht="18.75" x14ac:dyDescent="0.3">
      <c r="A120">
        <v>16370</v>
      </c>
      <c r="B120" t="s">
        <v>1606</v>
      </c>
      <c r="C120" s="4">
        <v>270763620</v>
      </c>
      <c r="D120" s="98">
        <f t="shared" si="9"/>
        <v>2.3141949885784344E-2</v>
      </c>
      <c r="E120" s="5" t="str">
        <f t="shared" si="10"/>
        <v>●●</v>
      </c>
      <c r="F120" s="4">
        <v>257269805</v>
      </c>
      <c r="G120" s="98">
        <f t="shared" si="11"/>
        <v>3.0282719006824731E-2</v>
      </c>
      <c r="H120" s="5" t="str">
        <f t="shared" si="12"/>
        <v>●●●</v>
      </c>
      <c r="I120" s="6">
        <f t="shared" si="15"/>
        <v>13493815</v>
      </c>
      <c r="J120" s="25" t="str">
        <f t="shared" si="13"/>
        <v/>
      </c>
      <c r="K120" s="24" t="str">
        <f t="shared" si="14"/>
        <v/>
      </c>
    </row>
    <row r="121" spans="1:11" ht="18.75" x14ac:dyDescent="0.3">
      <c r="A121">
        <v>16400</v>
      </c>
      <c r="B121" t="s">
        <v>1607</v>
      </c>
      <c r="C121" s="4">
        <v>110711879</v>
      </c>
      <c r="D121" s="98">
        <f t="shared" si="9"/>
        <v>9.4624556858082347E-3</v>
      </c>
      <c r="E121" s="5" t="str">
        <f t="shared" si="10"/>
        <v>●</v>
      </c>
      <c r="F121" s="4">
        <v>118753944</v>
      </c>
      <c r="G121" s="98">
        <f t="shared" si="11"/>
        <v>1.3978291455945247E-2</v>
      </c>
      <c r="H121" s="5" t="str">
        <f t="shared" si="12"/>
        <v>●</v>
      </c>
      <c r="I121" s="6">
        <f t="shared" si="15"/>
        <v>-8042065</v>
      </c>
      <c r="J121" s="25" t="str">
        <f t="shared" si="13"/>
        <v/>
      </c>
      <c r="K121" s="24" t="str">
        <f t="shared" si="14"/>
        <v/>
      </c>
    </row>
    <row r="122" spans="1:11" ht="18.75" x14ac:dyDescent="0.3">
      <c r="A122">
        <v>16420</v>
      </c>
      <c r="B122" t="s">
        <v>1608</v>
      </c>
      <c r="C122" s="4">
        <v>138138023</v>
      </c>
      <c r="D122" s="98">
        <f t="shared" si="9"/>
        <v>1.1806546261965789E-2</v>
      </c>
      <c r="E122" s="5" t="str">
        <f t="shared" si="10"/>
        <v>●</v>
      </c>
      <c r="F122" s="4">
        <v>143152492</v>
      </c>
      <c r="G122" s="98">
        <f t="shared" si="11"/>
        <v>1.6850196199133145E-2</v>
      </c>
      <c r="H122" s="5" t="str">
        <f t="shared" si="12"/>
        <v>●●</v>
      </c>
      <c r="I122" s="6">
        <f t="shared" si="15"/>
        <v>-5014469</v>
      </c>
      <c r="J122" s="25" t="str">
        <f t="shared" si="13"/>
        <v/>
      </c>
      <c r="K122" s="24" t="str">
        <f t="shared" si="14"/>
        <v/>
      </c>
    </row>
    <row r="123" spans="1:11" ht="18.75" x14ac:dyDescent="0.3">
      <c r="A123">
        <v>16470</v>
      </c>
      <c r="B123" t="s">
        <v>1609</v>
      </c>
      <c r="C123" s="4">
        <v>292503</v>
      </c>
      <c r="D123" s="98">
        <f t="shared" si="9"/>
        <v>2.4999997294472491E-5</v>
      </c>
      <c r="E123" s="5" t="str">
        <f t="shared" si="10"/>
        <v/>
      </c>
      <c r="F123" s="4">
        <v>704577</v>
      </c>
      <c r="G123" s="98">
        <f t="shared" si="11"/>
        <v>8.293436266129851E-5</v>
      </c>
      <c r="H123" s="5" t="str">
        <f t="shared" si="12"/>
        <v/>
      </c>
      <c r="I123" s="6">
        <f t="shared" si="15"/>
        <v>-412074</v>
      </c>
      <c r="J123" s="25" t="str">
        <f t="shared" si="13"/>
        <v/>
      </c>
      <c r="K123" s="24" t="str">
        <f t="shared" si="14"/>
        <v/>
      </c>
    </row>
    <row r="124" spans="1:11" ht="18.75" x14ac:dyDescent="0.3">
      <c r="A124">
        <v>16500</v>
      </c>
      <c r="B124" t="s">
        <v>1610</v>
      </c>
      <c r="C124" s="4">
        <v>7565</v>
      </c>
      <c r="D124" s="98">
        <f t="shared" si="9"/>
        <v>6.4657449507418526E-7</v>
      </c>
      <c r="E124" s="5" t="str">
        <f t="shared" si="10"/>
        <v/>
      </c>
      <c r="F124" s="4">
        <v>297040</v>
      </c>
      <c r="G124" s="98">
        <f t="shared" si="11"/>
        <v>3.4963989861877568E-5</v>
      </c>
      <c r="H124" s="5" t="str">
        <f t="shared" si="12"/>
        <v/>
      </c>
      <c r="I124" s="6">
        <f t="shared" si="15"/>
        <v>-289475</v>
      </c>
      <c r="J124" s="25" t="str">
        <f t="shared" si="13"/>
        <v/>
      </c>
      <c r="K124" s="24" t="str">
        <f t="shared" si="14"/>
        <v/>
      </c>
    </row>
    <row r="125" spans="1:11" ht="18.75" x14ac:dyDescent="0.3">
      <c r="A125">
        <v>16610</v>
      </c>
      <c r="B125" t="s">
        <v>1611</v>
      </c>
      <c r="C125" s="4">
        <v>0</v>
      </c>
      <c r="D125" s="98">
        <f t="shared" si="9"/>
        <v>0</v>
      </c>
      <c r="E125" s="5" t="str">
        <f t="shared" si="10"/>
        <v/>
      </c>
      <c r="F125" s="4">
        <v>13112855.5</v>
      </c>
      <c r="G125" s="98">
        <f t="shared" si="11"/>
        <v>1.543488239840646E-3</v>
      </c>
      <c r="H125" s="5" t="str">
        <f t="shared" si="12"/>
        <v/>
      </c>
      <c r="I125" s="6">
        <f t="shared" si="15"/>
        <v>-13112855.5</v>
      </c>
      <c r="J125" s="25" t="str">
        <f t="shared" si="13"/>
        <v/>
      </c>
      <c r="K125" s="24" t="str">
        <f t="shared" si="14"/>
        <v/>
      </c>
    </row>
    <row r="126" spans="1:11" ht="18.75" x14ac:dyDescent="0.3">
      <c r="A126">
        <v>16750</v>
      </c>
      <c r="B126" t="s">
        <v>1612</v>
      </c>
      <c r="C126" s="4">
        <v>32692973</v>
      </c>
      <c r="D126" s="98">
        <f t="shared" si="9"/>
        <v>2.7942422352873722E-3</v>
      </c>
      <c r="E126" s="5" t="str">
        <f t="shared" si="10"/>
        <v/>
      </c>
      <c r="F126" s="4">
        <v>22808643</v>
      </c>
      <c r="G126" s="98">
        <f t="shared" si="11"/>
        <v>2.684760175785028E-3</v>
      </c>
      <c r="H126" s="5" t="str">
        <f t="shared" si="12"/>
        <v/>
      </c>
      <c r="I126" s="6">
        <f t="shared" si="15"/>
        <v>9884330</v>
      </c>
      <c r="J126" s="25" t="str">
        <f t="shared" si="13"/>
        <v/>
      </c>
      <c r="K126" s="24" t="str">
        <f t="shared" si="14"/>
        <v/>
      </c>
    </row>
    <row r="127" spans="1:11" ht="18.75" x14ac:dyDescent="0.3">
      <c r="A127">
        <v>16800</v>
      </c>
      <c r="B127" t="s">
        <v>1613</v>
      </c>
      <c r="C127" s="4">
        <v>25953206.5</v>
      </c>
      <c r="D127" s="98">
        <f t="shared" si="9"/>
        <v>2.2181997869522223E-3</v>
      </c>
      <c r="E127" s="5" t="str">
        <f t="shared" si="10"/>
        <v/>
      </c>
      <c r="F127" s="4">
        <v>19666714</v>
      </c>
      <c r="G127" s="98">
        <f t="shared" si="11"/>
        <v>2.3149299384340343E-3</v>
      </c>
      <c r="H127" s="5" t="str">
        <f t="shared" si="12"/>
        <v/>
      </c>
      <c r="I127" s="6">
        <f t="shared" si="15"/>
        <v>6286492.5</v>
      </c>
      <c r="J127" s="25" t="str">
        <f t="shared" si="13"/>
        <v/>
      </c>
      <c r="K127" s="24" t="str">
        <f t="shared" si="14"/>
        <v/>
      </c>
    </row>
    <row r="128" spans="1:11" ht="18.75" x14ac:dyDescent="0.3">
      <c r="A128">
        <v>16850</v>
      </c>
      <c r="B128" t="s">
        <v>1614</v>
      </c>
      <c r="C128" s="4">
        <v>25728834</v>
      </c>
      <c r="D128" s="98">
        <f t="shared" si="9"/>
        <v>2.1990228489619998E-3</v>
      </c>
      <c r="E128" s="5" t="str">
        <f t="shared" si="10"/>
        <v/>
      </c>
      <c r="F128" s="4">
        <v>0</v>
      </c>
      <c r="G128" s="98">
        <f t="shared" si="11"/>
        <v>0</v>
      </c>
      <c r="H128" s="5" t="str">
        <f t="shared" si="12"/>
        <v/>
      </c>
      <c r="I128" s="6">
        <f t="shared" si="15"/>
        <v>25728834</v>
      </c>
      <c r="J128" s="25" t="str">
        <f t="shared" si="13"/>
        <v/>
      </c>
      <c r="K128" s="24" t="str">
        <f t="shared" si="14"/>
        <v/>
      </c>
    </row>
    <row r="129" spans="1:11" ht="18.75" x14ac:dyDescent="0.3">
      <c r="A129">
        <v>16900</v>
      </c>
      <c r="B129" t="s">
        <v>1615</v>
      </c>
      <c r="C129" s="4">
        <v>95994682</v>
      </c>
      <c r="D129" s="98">
        <f t="shared" si="9"/>
        <v>8.2045886376678097E-3</v>
      </c>
      <c r="E129" s="5" t="str">
        <f t="shared" si="10"/>
        <v>●</v>
      </c>
      <c r="F129" s="4">
        <v>106035933</v>
      </c>
      <c r="G129" s="98">
        <f t="shared" si="11"/>
        <v>1.2481279579877217E-2</v>
      </c>
      <c r="H129" s="5" t="str">
        <f t="shared" si="12"/>
        <v>●</v>
      </c>
      <c r="I129" s="6">
        <f t="shared" si="15"/>
        <v>-10041251</v>
      </c>
      <c r="J129" s="25" t="str">
        <f t="shared" si="13"/>
        <v/>
      </c>
      <c r="K129" s="24" t="str">
        <f t="shared" si="14"/>
        <v/>
      </c>
    </row>
    <row r="130" spans="1:11" ht="18.75" x14ac:dyDescent="0.3">
      <c r="A130">
        <v>16950</v>
      </c>
      <c r="B130" t="s">
        <v>1616</v>
      </c>
      <c r="C130" s="4">
        <v>112161</v>
      </c>
      <c r="D130" s="98">
        <f t="shared" si="9"/>
        <v>9.5863108978209774E-6</v>
      </c>
      <c r="E130" s="5" t="str">
        <f t="shared" si="10"/>
        <v/>
      </c>
      <c r="F130" s="4">
        <v>9713</v>
      </c>
      <c r="G130" s="98">
        <f t="shared" si="11"/>
        <v>1.1432979852155158E-6</v>
      </c>
      <c r="H130" s="5" t="str">
        <f t="shared" si="12"/>
        <v/>
      </c>
      <c r="I130" s="6">
        <f t="shared" si="15"/>
        <v>102448</v>
      </c>
      <c r="J130" s="25" t="str">
        <f t="shared" si="13"/>
        <v/>
      </c>
      <c r="K130" s="24" t="str">
        <f t="shared" si="14"/>
        <v/>
      </c>
    </row>
    <row r="131" spans="1:11" ht="18.75" x14ac:dyDescent="0.3">
      <c r="A131">
        <v>17000</v>
      </c>
      <c r="B131" t="s">
        <v>1617</v>
      </c>
      <c r="C131" s="4">
        <v>0</v>
      </c>
      <c r="D131" s="98">
        <f t="shared" si="9"/>
        <v>0</v>
      </c>
      <c r="E131" s="5" t="str">
        <f t="shared" si="10"/>
        <v/>
      </c>
      <c r="F131" s="4">
        <v>76881097.5</v>
      </c>
      <c r="G131" s="98">
        <f t="shared" si="11"/>
        <v>9.0495216589012283E-3</v>
      </c>
      <c r="H131" s="5" t="str">
        <f t="shared" si="12"/>
        <v>●</v>
      </c>
      <c r="I131" s="6">
        <f t="shared" si="15"/>
        <v>-76881097.5</v>
      </c>
      <c r="J131" s="25" t="str">
        <f t="shared" si="13"/>
        <v/>
      </c>
      <c r="K131" s="24" t="str">
        <f t="shared" si="14"/>
        <v/>
      </c>
    </row>
    <row r="132" spans="1:11" ht="18.75" x14ac:dyDescent="0.3">
      <c r="A132">
        <v>17050</v>
      </c>
      <c r="B132" t="s">
        <v>1618</v>
      </c>
      <c r="C132" s="4">
        <v>55484184</v>
      </c>
      <c r="D132" s="98">
        <f t="shared" si="9"/>
        <v>4.7421887976739178E-3</v>
      </c>
      <c r="E132" s="5" t="str">
        <f t="shared" si="10"/>
        <v/>
      </c>
      <c r="F132" s="4">
        <v>33548642</v>
      </c>
      <c r="G132" s="98">
        <f t="shared" si="11"/>
        <v>3.9489441784532715E-3</v>
      </c>
      <c r="H132" s="5" t="str">
        <f t="shared" si="12"/>
        <v/>
      </c>
      <c r="I132" s="6">
        <f t="shared" si="15"/>
        <v>21935542</v>
      </c>
      <c r="J132" s="25" t="str">
        <f t="shared" si="13"/>
        <v>●</v>
      </c>
      <c r="K132" s="24" t="str">
        <f t="shared" si="14"/>
        <v/>
      </c>
    </row>
    <row r="133" spans="1:11" ht="18.75" x14ac:dyDescent="0.3">
      <c r="A133">
        <v>17250</v>
      </c>
      <c r="B133" t="s">
        <v>1619</v>
      </c>
      <c r="C133" s="4">
        <v>1196358</v>
      </c>
      <c r="D133" s="98">
        <f t="shared" si="9"/>
        <v>1.0225176071090047E-4</v>
      </c>
      <c r="E133" s="5" t="str">
        <f t="shared" si="10"/>
        <v/>
      </c>
      <c r="F133" s="4">
        <v>1617222</v>
      </c>
      <c r="G133" s="98">
        <f t="shared" si="11"/>
        <v>1.9035999734852329E-4</v>
      </c>
      <c r="H133" s="5" t="str">
        <f t="shared" si="12"/>
        <v/>
      </c>
      <c r="I133" s="6">
        <f t="shared" si="15"/>
        <v>-420864</v>
      </c>
      <c r="J133" s="25" t="str">
        <f t="shared" si="13"/>
        <v/>
      </c>
      <c r="K133" s="24" t="str">
        <f t="shared" si="14"/>
        <v/>
      </c>
    </row>
    <row r="134" spans="1:11" ht="18.75" x14ac:dyDescent="0.3">
      <c r="A134">
        <v>17300</v>
      </c>
      <c r="B134" t="s">
        <v>1620</v>
      </c>
      <c r="C134" s="4">
        <v>25854268</v>
      </c>
      <c r="D134" s="98">
        <f t="shared" si="9"/>
        <v>2.2097435925462873E-3</v>
      </c>
      <c r="E134" s="5" t="str">
        <f t="shared" si="10"/>
        <v/>
      </c>
      <c r="F134" s="4">
        <v>22231270</v>
      </c>
      <c r="G134" s="98">
        <f t="shared" si="11"/>
        <v>2.6167987439289753E-3</v>
      </c>
      <c r="H134" s="5" t="str">
        <f t="shared" si="12"/>
        <v/>
      </c>
      <c r="I134" s="6">
        <f t="shared" si="15"/>
        <v>3622998</v>
      </c>
      <c r="J134" s="25" t="str">
        <f t="shared" si="13"/>
        <v/>
      </c>
      <c r="K134" s="24" t="str">
        <f t="shared" si="14"/>
        <v/>
      </c>
    </row>
    <row r="135" spans="1:11" ht="18.75" x14ac:dyDescent="0.3">
      <c r="A135">
        <v>17310</v>
      </c>
      <c r="B135" t="s">
        <v>1621</v>
      </c>
      <c r="C135" s="4">
        <v>0</v>
      </c>
      <c r="D135" s="98">
        <f t="shared" si="9"/>
        <v>0</v>
      </c>
      <c r="E135" s="5" t="str">
        <f t="shared" si="10"/>
        <v/>
      </c>
      <c r="F135" s="4">
        <v>38635529.5</v>
      </c>
      <c r="G135" s="98">
        <f t="shared" si="11"/>
        <v>4.5477116272093715E-3</v>
      </c>
      <c r="H135" s="5" t="str">
        <f t="shared" si="12"/>
        <v/>
      </c>
      <c r="I135" s="6">
        <f t="shared" si="15"/>
        <v>-38635529.5</v>
      </c>
      <c r="J135" s="25" t="str">
        <f t="shared" si="13"/>
        <v/>
      </c>
      <c r="K135" s="24" t="str">
        <f t="shared" si="14"/>
        <v/>
      </c>
    </row>
    <row r="136" spans="1:11" ht="18.75" x14ac:dyDescent="0.3">
      <c r="A136">
        <v>17350</v>
      </c>
      <c r="B136" t="s">
        <v>1622</v>
      </c>
      <c r="C136" s="4">
        <v>0</v>
      </c>
      <c r="D136" s="98">
        <f t="shared" si="9"/>
        <v>0</v>
      </c>
      <c r="E136" s="5" t="str">
        <f t="shared" si="10"/>
        <v/>
      </c>
      <c r="F136" s="4">
        <v>125414</v>
      </c>
      <c r="G136" s="98">
        <f t="shared" si="11"/>
        <v>1.4762233451849962E-5</v>
      </c>
      <c r="H136" s="5" t="str">
        <f t="shared" si="12"/>
        <v/>
      </c>
      <c r="I136" s="6">
        <f t="shared" si="15"/>
        <v>-125414</v>
      </c>
      <c r="J136" s="25" t="str">
        <f t="shared" si="13"/>
        <v/>
      </c>
      <c r="K136" s="24" t="str">
        <f t="shared" si="14"/>
        <v/>
      </c>
    </row>
    <row r="137" spans="1:11" ht="18.75" x14ac:dyDescent="0.3">
      <c r="A137">
        <v>17400</v>
      </c>
      <c r="B137" t="s">
        <v>1622</v>
      </c>
      <c r="C137" s="4">
        <v>406468</v>
      </c>
      <c r="D137" s="98">
        <f t="shared" si="9"/>
        <v>3.474049462839576E-5</v>
      </c>
      <c r="E137" s="5" t="str">
        <f t="shared" si="10"/>
        <v/>
      </c>
      <c r="F137" s="4">
        <v>0</v>
      </c>
      <c r="G137" s="98">
        <f t="shared" si="11"/>
        <v>0</v>
      </c>
      <c r="H137" s="5" t="str">
        <f t="shared" si="12"/>
        <v/>
      </c>
      <c r="I137" s="6">
        <f t="shared" ref="I137:I163" si="16">C137-F137</f>
        <v>406468</v>
      </c>
      <c r="J137" s="25" t="str">
        <f t="shared" si="13"/>
        <v/>
      </c>
      <c r="K137" s="24" t="str">
        <f t="shared" si="14"/>
        <v/>
      </c>
    </row>
    <row r="138" spans="1:11" ht="18.75" x14ac:dyDescent="0.3">
      <c r="A138">
        <v>17450</v>
      </c>
      <c r="B138" t="s">
        <v>1623</v>
      </c>
      <c r="C138" s="4">
        <v>0</v>
      </c>
      <c r="D138" s="98">
        <f t="shared" ref="D138:D184" si="17">SUM(C138/$C$186)</f>
        <v>0</v>
      </c>
      <c r="E138" s="5" t="str">
        <f t="shared" ref="E138:E184" si="18">REPT("●",ROUND(D138*100,0))</f>
        <v/>
      </c>
      <c r="F138" s="4">
        <v>73466777</v>
      </c>
      <c r="G138" s="98">
        <f t="shared" ref="G138:G184" si="19">SUM(F138/$F$186)</f>
        <v>8.6476287577862236E-3</v>
      </c>
      <c r="H138" s="5" t="str">
        <f t="shared" ref="H138:H184" si="20">REPT("●",ROUND(G138*100,0))</f>
        <v>●</v>
      </c>
      <c r="I138" s="6">
        <f t="shared" si="16"/>
        <v>-73466777</v>
      </c>
      <c r="J138" s="25" t="str">
        <f t="shared" ref="J138:J163" si="21">REPT("●",ROUND(IF(F138=0,0,IF(C138=0,0,IF(I138&lt;0,0,(I138/$I$186)*100))),0))</f>
        <v/>
      </c>
      <c r="K138" s="24" t="str">
        <f t="shared" ref="K138:K163" si="22">REPT("●",ROUND(IF(F138=0,0,IF(C138=0,0,IF(I138&gt;0,0,((I138*-1)/$I$186)*100))),0))</f>
        <v/>
      </c>
    </row>
    <row r="139" spans="1:11" ht="18.75" x14ac:dyDescent="0.3">
      <c r="A139">
        <v>17500</v>
      </c>
      <c r="B139" t="s">
        <v>1624</v>
      </c>
      <c r="C139" s="4">
        <v>658378</v>
      </c>
      <c r="D139" s="98">
        <f t="shared" si="17"/>
        <v>5.6271040702967869E-5</v>
      </c>
      <c r="E139" s="5" t="str">
        <f t="shared" si="18"/>
        <v/>
      </c>
      <c r="F139" s="4">
        <v>145843</v>
      </c>
      <c r="G139" s="98">
        <f t="shared" si="19"/>
        <v>1.7166890564993974E-5</v>
      </c>
      <c r="H139" s="5" t="str">
        <f t="shared" si="20"/>
        <v/>
      </c>
      <c r="I139" s="6">
        <f t="shared" si="16"/>
        <v>512535</v>
      </c>
      <c r="J139" s="25" t="str">
        <f t="shared" si="21"/>
        <v/>
      </c>
      <c r="K139" s="24" t="str">
        <f t="shared" si="22"/>
        <v/>
      </c>
    </row>
    <row r="140" spans="1:11" ht="18.75" x14ac:dyDescent="0.3">
      <c r="A140">
        <v>17550</v>
      </c>
      <c r="B140" t="s">
        <v>1625</v>
      </c>
      <c r="C140" s="4">
        <v>63669669</v>
      </c>
      <c r="D140" s="98">
        <f t="shared" si="17"/>
        <v>5.4417956490701259E-3</v>
      </c>
      <c r="E140" s="5" t="str">
        <f t="shared" si="18"/>
        <v>●</v>
      </c>
      <c r="F140" s="4">
        <v>42112230</v>
      </c>
      <c r="G140" s="98">
        <f t="shared" si="19"/>
        <v>4.956947154528199E-3</v>
      </c>
      <c r="H140" s="5" t="str">
        <f t="shared" si="20"/>
        <v/>
      </c>
      <c r="I140" s="6">
        <f t="shared" si="16"/>
        <v>21557439</v>
      </c>
      <c r="J140" s="25" t="str">
        <f t="shared" si="21"/>
        <v>●</v>
      </c>
      <c r="K140" s="24" t="str">
        <f t="shared" si="22"/>
        <v/>
      </c>
    </row>
    <row r="141" spans="1:11" ht="18.75" x14ac:dyDescent="0.3">
      <c r="A141">
        <v>17620</v>
      </c>
      <c r="B141" t="s">
        <v>1626</v>
      </c>
      <c r="C141" s="4">
        <v>1109112</v>
      </c>
      <c r="D141" s="98">
        <f t="shared" si="17"/>
        <v>9.4794914921443458E-5</v>
      </c>
      <c r="E141" s="5" t="str">
        <f t="shared" si="18"/>
        <v/>
      </c>
      <c r="F141" s="4">
        <v>169526</v>
      </c>
      <c r="G141" s="98">
        <f t="shared" si="19"/>
        <v>1.9954569570847886E-5</v>
      </c>
      <c r="H141" s="5" t="str">
        <f t="shared" si="20"/>
        <v/>
      </c>
      <c r="I141" s="6">
        <f t="shared" si="16"/>
        <v>939586</v>
      </c>
      <c r="J141" s="25" t="str">
        <f t="shared" si="21"/>
        <v/>
      </c>
      <c r="K141" s="24" t="str">
        <f t="shared" si="22"/>
        <v/>
      </c>
    </row>
    <row r="142" spans="1:11" ht="18.75" x14ac:dyDescent="0.3">
      <c r="A142">
        <v>17640</v>
      </c>
      <c r="B142" t="s">
        <v>1627</v>
      </c>
      <c r="C142" s="4">
        <v>2084</v>
      </c>
      <c r="D142" s="98">
        <f t="shared" si="17"/>
        <v>1.7811781199399894E-7</v>
      </c>
      <c r="E142" s="5" t="str">
        <f t="shared" si="18"/>
        <v/>
      </c>
      <c r="F142" s="4">
        <v>4159</v>
      </c>
      <c r="G142" s="98">
        <f t="shared" si="19"/>
        <v>4.8954764959449503E-7</v>
      </c>
      <c r="H142" s="5" t="str">
        <f t="shared" si="20"/>
        <v/>
      </c>
      <c r="I142" s="6">
        <f t="shared" si="16"/>
        <v>-2075</v>
      </c>
      <c r="J142" s="25" t="str">
        <f t="shared" si="21"/>
        <v/>
      </c>
      <c r="K142" s="24" t="str">
        <f t="shared" si="22"/>
        <v/>
      </c>
    </row>
    <row r="143" spans="1:11" ht="18.75" x14ac:dyDescent="0.3">
      <c r="A143">
        <v>17650</v>
      </c>
      <c r="B143" t="s">
        <v>1628</v>
      </c>
      <c r="C143" s="4">
        <v>0</v>
      </c>
      <c r="D143" s="98">
        <f t="shared" si="17"/>
        <v>0</v>
      </c>
      <c r="E143" s="5" t="str">
        <f t="shared" si="18"/>
        <v/>
      </c>
      <c r="F143" s="4">
        <v>18013660</v>
      </c>
      <c r="G143" s="98">
        <f t="shared" si="19"/>
        <v>2.1203522273609931E-3</v>
      </c>
      <c r="H143" s="5" t="str">
        <f t="shared" si="20"/>
        <v/>
      </c>
      <c r="I143" s="6">
        <f t="shared" si="16"/>
        <v>-18013660</v>
      </c>
      <c r="J143" s="25" t="str">
        <f t="shared" si="21"/>
        <v/>
      </c>
      <c r="K143" s="24" t="str">
        <f t="shared" si="22"/>
        <v/>
      </c>
    </row>
    <row r="144" spans="1:11" ht="18.75" x14ac:dyDescent="0.3">
      <c r="A144">
        <v>17700</v>
      </c>
      <c r="B144" t="s">
        <v>1629</v>
      </c>
      <c r="C144" s="4">
        <v>0</v>
      </c>
      <c r="D144" s="98">
        <f t="shared" si="17"/>
        <v>0</v>
      </c>
      <c r="E144" s="5" t="str">
        <f t="shared" si="18"/>
        <v/>
      </c>
      <c r="F144" s="4">
        <v>51140013</v>
      </c>
      <c r="G144" s="98">
        <f t="shared" si="19"/>
        <v>6.019589604323616E-3</v>
      </c>
      <c r="H144" s="5" t="str">
        <f t="shared" si="20"/>
        <v>●</v>
      </c>
      <c r="I144" s="6">
        <f t="shared" si="16"/>
        <v>-51140013</v>
      </c>
      <c r="J144" s="25" t="str">
        <f t="shared" si="21"/>
        <v/>
      </c>
      <c r="K144" s="24" t="str">
        <f t="shared" si="22"/>
        <v/>
      </c>
    </row>
    <row r="145" spans="1:11" ht="18.75" x14ac:dyDescent="0.3">
      <c r="A145">
        <v>17750</v>
      </c>
      <c r="B145" t="s">
        <v>1630</v>
      </c>
      <c r="C145" s="4">
        <v>0</v>
      </c>
      <c r="D145" s="98">
        <f t="shared" si="17"/>
        <v>0</v>
      </c>
      <c r="E145" s="5" t="str">
        <f t="shared" si="18"/>
        <v/>
      </c>
      <c r="F145" s="4">
        <v>43452901</v>
      </c>
      <c r="G145" s="98">
        <f t="shared" si="19"/>
        <v>5.1147548816091086E-3</v>
      </c>
      <c r="H145" s="5" t="str">
        <f t="shared" si="20"/>
        <v>●</v>
      </c>
      <c r="I145" s="6">
        <f t="shared" si="16"/>
        <v>-43452901</v>
      </c>
      <c r="J145" s="25" t="str">
        <f t="shared" si="21"/>
        <v/>
      </c>
      <c r="K145" s="24" t="str">
        <f t="shared" si="22"/>
        <v/>
      </c>
    </row>
    <row r="146" spans="1:11" ht="18.75" x14ac:dyDescent="0.3">
      <c r="A146">
        <v>17800</v>
      </c>
      <c r="B146" t="s">
        <v>1631</v>
      </c>
      <c r="C146" s="4">
        <v>4748067</v>
      </c>
      <c r="D146" s="98">
        <f t="shared" si="17"/>
        <v>4.0581348620005308E-4</v>
      </c>
      <c r="E146" s="5" t="str">
        <f t="shared" si="18"/>
        <v/>
      </c>
      <c r="F146" s="4">
        <v>5254626</v>
      </c>
      <c r="G146" s="98">
        <f t="shared" si="19"/>
        <v>6.1851161524359769E-4</v>
      </c>
      <c r="H146" s="5" t="str">
        <f t="shared" si="20"/>
        <v/>
      </c>
      <c r="I146" s="6">
        <f t="shared" si="16"/>
        <v>-506559</v>
      </c>
      <c r="J146" s="25" t="str">
        <f t="shared" si="21"/>
        <v/>
      </c>
      <c r="K146" s="24" t="str">
        <f t="shared" si="22"/>
        <v/>
      </c>
    </row>
    <row r="147" spans="1:11" ht="18.75" x14ac:dyDescent="0.3">
      <c r="A147">
        <v>17850</v>
      </c>
      <c r="B147" t="s">
        <v>1632</v>
      </c>
      <c r="C147" s="4">
        <v>40717684</v>
      </c>
      <c r="D147" s="98">
        <f t="shared" si="17"/>
        <v>3.480107861584961E-3</v>
      </c>
      <c r="E147" s="5" t="str">
        <f t="shared" si="18"/>
        <v/>
      </c>
      <c r="F147" s="4">
        <v>32044315.5</v>
      </c>
      <c r="G147" s="98">
        <f t="shared" si="19"/>
        <v>3.7718728867250409E-3</v>
      </c>
      <c r="H147" s="5" t="str">
        <f t="shared" si="20"/>
        <v/>
      </c>
      <c r="I147" s="6">
        <f t="shared" si="16"/>
        <v>8673368.5</v>
      </c>
      <c r="J147" s="25" t="str">
        <f t="shared" si="21"/>
        <v/>
      </c>
      <c r="K147" s="24" t="str">
        <f t="shared" si="22"/>
        <v/>
      </c>
    </row>
    <row r="148" spans="1:11" ht="18.75" x14ac:dyDescent="0.3">
      <c r="A148">
        <v>17900</v>
      </c>
      <c r="B148" t="s">
        <v>1633</v>
      </c>
      <c r="C148" s="4">
        <v>37103279.5</v>
      </c>
      <c r="D148" s="98">
        <f t="shared" si="17"/>
        <v>3.1711876018914566E-3</v>
      </c>
      <c r="E148" s="5" t="str">
        <f t="shared" si="18"/>
        <v/>
      </c>
      <c r="F148" s="4">
        <v>34502134</v>
      </c>
      <c r="G148" s="98">
        <f t="shared" si="19"/>
        <v>4.0611778325785799E-3</v>
      </c>
      <c r="H148" s="5" t="str">
        <f t="shared" si="20"/>
        <v/>
      </c>
      <c r="I148" s="6">
        <f t="shared" si="16"/>
        <v>2601145.5</v>
      </c>
      <c r="J148" s="25" t="str">
        <f t="shared" si="21"/>
        <v/>
      </c>
      <c r="K148" s="24" t="str">
        <f t="shared" si="22"/>
        <v/>
      </c>
    </row>
    <row r="149" spans="1:11" ht="18.75" x14ac:dyDescent="0.3">
      <c r="A149">
        <v>17950</v>
      </c>
      <c r="B149" t="s">
        <v>1634</v>
      </c>
      <c r="C149" s="4">
        <v>21009246</v>
      </c>
      <c r="D149" s="98">
        <f t="shared" si="17"/>
        <v>1.7956434400977325E-3</v>
      </c>
      <c r="E149" s="5" t="str">
        <f t="shared" si="18"/>
        <v/>
      </c>
      <c r="F149" s="4">
        <v>19059768.5</v>
      </c>
      <c r="G149" s="98">
        <f t="shared" si="19"/>
        <v>2.2434875861962475E-3</v>
      </c>
      <c r="H149" s="5" t="str">
        <f t="shared" si="20"/>
        <v/>
      </c>
      <c r="I149" s="6">
        <f t="shared" si="16"/>
        <v>1949477.5</v>
      </c>
      <c r="J149" s="25" t="str">
        <f t="shared" si="21"/>
        <v/>
      </c>
      <c r="K149" s="24" t="str">
        <f t="shared" si="22"/>
        <v/>
      </c>
    </row>
    <row r="150" spans="1:11" ht="18.75" x14ac:dyDescent="0.3">
      <c r="A150">
        <v>18020</v>
      </c>
      <c r="B150" t="s">
        <v>1636</v>
      </c>
      <c r="C150" s="4">
        <v>3014573</v>
      </c>
      <c r="D150" s="98">
        <f t="shared" si="17"/>
        <v>2.5765314148569354E-4</v>
      </c>
      <c r="E150" s="5" t="str">
        <f t="shared" si="18"/>
        <v/>
      </c>
      <c r="F150" s="4">
        <v>304987</v>
      </c>
      <c r="G150" s="98">
        <f t="shared" si="19"/>
        <v>3.5899415486144807E-5</v>
      </c>
      <c r="H150" s="5" t="str">
        <f t="shared" si="20"/>
        <v/>
      </c>
      <c r="I150" s="6">
        <f t="shared" si="16"/>
        <v>2709586</v>
      </c>
      <c r="J150" s="25" t="str">
        <f t="shared" si="21"/>
        <v/>
      </c>
      <c r="K150" s="24" t="str">
        <f t="shared" si="22"/>
        <v/>
      </c>
    </row>
    <row r="151" spans="1:11" ht="18.75" x14ac:dyDescent="0.3">
      <c r="A151">
        <v>18100</v>
      </c>
      <c r="B151" t="s">
        <v>1638</v>
      </c>
      <c r="C151" s="4">
        <v>0</v>
      </c>
      <c r="D151" s="98">
        <f t="shared" si="17"/>
        <v>0</v>
      </c>
      <c r="E151" s="5" t="str">
        <f t="shared" si="18"/>
        <v/>
      </c>
      <c r="F151" s="4">
        <v>16608258</v>
      </c>
      <c r="G151" s="98">
        <f t="shared" si="19"/>
        <v>1.9549251425243974E-3</v>
      </c>
      <c r="H151" s="5" t="str">
        <f t="shared" si="20"/>
        <v/>
      </c>
      <c r="I151" s="6">
        <f t="shared" si="16"/>
        <v>-16608258</v>
      </c>
      <c r="J151" s="25" t="str">
        <f t="shared" si="21"/>
        <v/>
      </c>
      <c r="K151" s="24" t="str">
        <f t="shared" si="22"/>
        <v/>
      </c>
    </row>
    <row r="152" spans="1:11" ht="18.75" x14ac:dyDescent="0.3">
      <c r="A152">
        <v>18150</v>
      </c>
      <c r="B152" t="s">
        <v>1639</v>
      </c>
      <c r="C152" s="4">
        <v>0</v>
      </c>
      <c r="D152" s="98">
        <f t="shared" si="17"/>
        <v>0</v>
      </c>
      <c r="E152" s="5" t="str">
        <f t="shared" si="18"/>
        <v/>
      </c>
      <c r="F152" s="4">
        <v>46558133.5</v>
      </c>
      <c r="G152" s="98">
        <f t="shared" si="19"/>
        <v>5.4802656466534545E-3</v>
      </c>
      <c r="H152" s="5" t="str">
        <f t="shared" si="20"/>
        <v>●</v>
      </c>
      <c r="I152" s="6">
        <f t="shared" si="16"/>
        <v>-46558133.5</v>
      </c>
      <c r="J152" s="25" t="str">
        <f t="shared" si="21"/>
        <v/>
      </c>
      <c r="K152" s="24" t="str">
        <f t="shared" si="22"/>
        <v/>
      </c>
    </row>
    <row r="153" spans="1:11" ht="18.75" x14ac:dyDescent="0.3">
      <c r="A153">
        <v>18200</v>
      </c>
      <c r="B153" t="s">
        <v>1640</v>
      </c>
      <c r="C153" s="4">
        <v>179056139</v>
      </c>
      <c r="D153" s="98">
        <f t="shared" si="17"/>
        <v>1.5303784886167631E-2</v>
      </c>
      <c r="E153" s="5" t="str">
        <f t="shared" si="18"/>
        <v>●●</v>
      </c>
      <c r="F153" s="4">
        <v>0</v>
      </c>
      <c r="G153" s="98">
        <f t="shared" si="19"/>
        <v>0</v>
      </c>
      <c r="H153" s="5" t="str">
        <f t="shared" si="20"/>
        <v/>
      </c>
      <c r="I153" s="6">
        <f t="shared" si="16"/>
        <v>179056139</v>
      </c>
      <c r="J153" s="25" t="str">
        <f t="shared" si="21"/>
        <v/>
      </c>
      <c r="K153" s="24" t="str">
        <f t="shared" si="22"/>
        <v/>
      </c>
    </row>
    <row r="154" spans="1:11" ht="18.75" x14ac:dyDescent="0.3">
      <c r="A154">
        <v>18300</v>
      </c>
      <c r="B154" t="s">
        <v>1641</v>
      </c>
      <c r="C154" s="4">
        <v>108465368</v>
      </c>
      <c r="D154" s="98">
        <f t="shared" si="17"/>
        <v>9.2704481887158872E-3</v>
      </c>
      <c r="E154" s="5" t="str">
        <f t="shared" si="18"/>
        <v>●</v>
      </c>
      <c r="F154" s="4">
        <v>107665693.5</v>
      </c>
      <c r="G154" s="98">
        <f t="shared" si="19"/>
        <v>1.2673115459217671E-2</v>
      </c>
      <c r="H154" s="5" t="str">
        <f t="shared" si="20"/>
        <v>●</v>
      </c>
      <c r="I154" s="6">
        <f t="shared" si="16"/>
        <v>799674.5</v>
      </c>
      <c r="J154" s="25" t="str">
        <f t="shared" si="21"/>
        <v/>
      </c>
      <c r="K154" s="24" t="str">
        <f t="shared" si="22"/>
        <v/>
      </c>
    </row>
    <row r="155" spans="1:11" ht="18.75" x14ac:dyDescent="0.3">
      <c r="A155">
        <v>18350</v>
      </c>
      <c r="B155" t="s">
        <v>1642</v>
      </c>
      <c r="C155" s="4">
        <v>41502689</v>
      </c>
      <c r="D155" s="98">
        <f t="shared" si="17"/>
        <v>3.5472016106273554E-3</v>
      </c>
      <c r="E155" s="5" t="str">
        <f t="shared" si="18"/>
        <v/>
      </c>
      <c r="F155" s="4">
        <v>41335036</v>
      </c>
      <c r="G155" s="98">
        <f t="shared" si="19"/>
        <v>4.8654651886760845E-3</v>
      </c>
      <c r="H155" s="5" t="str">
        <f t="shared" si="20"/>
        <v/>
      </c>
      <c r="I155" s="6">
        <f t="shared" si="16"/>
        <v>167653</v>
      </c>
      <c r="J155" s="25" t="str">
        <f t="shared" si="21"/>
        <v/>
      </c>
      <c r="K155" s="24" t="str">
        <f t="shared" si="22"/>
        <v/>
      </c>
    </row>
    <row r="156" spans="1:11" ht="18.75" x14ac:dyDescent="0.3">
      <c r="A156">
        <v>18400</v>
      </c>
      <c r="B156" t="s">
        <v>1643</v>
      </c>
      <c r="C156" s="4">
        <v>47428328.5</v>
      </c>
      <c r="D156" s="98">
        <f t="shared" si="17"/>
        <v>4.0536612758889741E-3</v>
      </c>
      <c r="E156" s="5" t="str">
        <f t="shared" si="18"/>
        <v/>
      </c>
      <c r="F156" s="4">
        <v>37859496.5</v>
      </c>
      <c r="G156" s="98">
        <f t="shared" si="19"/>
        <v>4.4563663203669177E-3</v>
      </c>
      <c r="H156" s="5" t="str">
        <f t="shared" si="20"/>
        <v/>
      </c>
      <c r="I156" s="6">
        <f t="shared" si="16"/>
        <v>9568832</v>
      </c>
      <c r="J156" s="25" t="str">
        <f t="shared" si="21"/>
        <v/>
      </c>
      <c r="K156" s="24" t="str">
        <f t="shared" si="22"/>
        <v/>
      </c>
    </row>
    <row r="157" spans="1:11" ht="18.75" x14ac:dyDescent="0.3">
      <c r="A157">
        <v>18450</v>
      </c>
      <c r="B157" t="s">
        <v>1644</v>
      </c>
      <c r="C157" s="4">
        <v>56776590</v>
      </c>
      <c r="D157" s="98">
        <f t="shared" si="17"/>
        <v>4.8526497040692713E-3</v>
      </c>
      <c r="E157" s="5" t="str">
        <f t="shared" si="18"/>
        <v/>
      </c>
      <c r="F157" s="4">
        <v>48597002.5</v>
      </c>
      <c r="G157" s="98">
        <f t="shared" si="19"/>
        <v>5.7202568769446497E-3</v>
      </c>
      <c r="H157" s="5" t="str">
        <f t="shared" si="20"/>
        <v>●</v>
      </c>
      <c r="I157" s="6">
        <f t="shared" si="16"/>
        <v>8179587.5</v>
      </c>
      <c r="J157" s="25" t="str">
        <f t="shared" si="21"/>
        <v/>
      </c>
      <c r="K157" s="24" t="str">
        <f t="shared" si="22"/>
        <v/>
      </c>
    </row>
    <row r="158" spans="1:11" ht="18.75" x14ac:dyDescent="0.3">
      <c r="A158">
        <v>18550</v>
      </c>
      <c r="B158" t="s">
        <v>1645</v>
      </c>
      <c r="C158" s="4">
        <v>55898302</v>
      </c>
      <c r="D158" s="98">
        <f t="shared" si="17"/>
        <v>4.7775831316793551E-3</v>
      </c>
      <c r="E158" s="5" t="str">
        <f t="shared" si="18"/>
        <v/>
      </c>
      <c r="F158" s="4">
        <v>46074086</v>
      </c>
      <c r="G158" s="98">
        <f t="shared" si="19"/>
        <v>5.4232893744925771E-3</v>
      </c>
      <c r="H158" s="5" t="str">
        <f t="shared" si="20"/>
        <v>●</v>
      </c>
      <c r="I158" s="6">
        <f t="shared" si="16"/>
        <v>9824216</v>
      </c>
      <c r="J158" s="25" t="str">
        <f t="shared" si="21"/>
        <v/>
      </c>
      <c r="K158" s="24" t="str">
        <f t="shared" si="22"/>
        <v/>
      </c>
    </row>
    <row r="159" spans="1:11" ht="18.75" x14ac:dyDescent="0.3">
      <c r="A159">
        <v>18600</v>
      </c>
      <c r="B159" t="s">
        <v>1646</v>
      </c>
      <c r="C159" s="4">
        <v>71753903</v>
      </c>
      <c r="D159" s="98">
        <f t="shared" si="17"/>
        <v>6.1327486585362944E-3</v>
      </c>
      <c r="E159" s="5" t="str">
        <f t="shared" si="18"/>
        <v>●</v>
      </c>
      <c r="F159" s="4">
        <v>0</v>
      </c>
      <c r="G159" s="98">
        <f t="shared" si="19"/>
        <v>0</v>
      </c>
      <c r="H159" s="5" t="str">
        <f t="shared" si="20"/>
        <v/>
      </c>
      <c r="I159" s="6">
        <f t="shared" si="16"/>
        <v>71753903</v>
      </c>
      <c r="J159" s="25" t="str">
        <f t="shared" si="21"/>
        <v/>
      </c>
      <c r="K159" s="24" t="str">
        <f t="shared" si="22"/>
        <v/>
      </c>
    </row>
    <row r="160" spans="1:11" ht="18.75" x14ac:dyDescent="0.3">
      <c r="A160">
        <v>18650</v>
      </c>
      <c r="B160" t="s">
        <v>1647</v>
      </c>
      <c r="C160" s="4">
        <v>79821094.5</v>
      </c>
      <c r="D160" s="98">
        <f t="shared" si="17"/>
        <v>6.8222450591680535E-3</v>
      </c>
      <c r="E160" s="5" t="str">
        <f t="shared" si="18"/>
        <v>●</v>
      </c>
      <c r="F160" s="4">
        <v>0</v>
      </c>
      <c r="G160" s="98">
        <f t="shared" si="19"/>
        <v>0</v>
      </c>
      <c r="H160" s="5" t="str">
        <f t="shared" si="20"/>
        <v/>
      </c>
      <c r="I160" s="6">
        <f t="shared" si="16"/>
        <v>79821094.5</v>
      </c>
      <c r="J160" s="25" t="str">
        <f t="shared" si="21"/>
        <v/>
      </c>
      <c r="K160" s="24" t="str">
        <f t="shared" si="22"/>
        <v/>
      </c>
    </row>
    <row r="161" spans="1:11" ht="18.75" x14ac:dyDescent="0.3">
      <c r="A161">
        <v>18700</v>
      </c>
      <c r="B161" t="s">
        <v>1648</v>
      </c>
      <c r="C161" s="4">
        <v>41221557.5</v>
      </c>
      <c r="D161" s="98">
        <f t="shared" si="17"/>
        <v>3.5231735263362846E-3</v>
      </c>
      <c r="E161" s="5" t="str">
        <f t="shared" si="18"/>
        <v/>
      </c>
      <c r="F161" s="4">
        <v>42469063</v>
      </c>
      <c r="G161" s="98">
        <f t="shared" si="19"/>
        <v>4.9989492599496355E-3</v>
      </c>
      <c r="H161" s="5" t="str">
        <f t="shared" si="20"/>
        <v/>
      </c>
      <c r="I161" s="6">
        <f t="shared" si="16"/>
        <v>-1247505.5</v>
      </c>
      <c r="J161" s="25" t="str">
        <f t="shared" si="21"/>
        <v/>
      </c>
      <c r="K161" s="24" t="str">
        <f t="shared" si="22"/>
        <v/>
      </c>
    </row>
    <row r="162" spans="1:11" ht="18.75" x14ac:dyDescent="0.3">
      <c r="A162">
        <v>18710</v>
      </c>
      <c r="B162" t="s">
        <v>1649</v>
      </c>
      <c r="C162" s="4">
        <v>80184724.5</v>
      </c>
      <c r="D162" s="98">
        <f t="shared" si="17"/>
        <v>6.8533242242234168E-3</v>
      </c>
      <c r="E162" s="5" t="str">
        <f t="shared" si="18"/>
        <v>●</v>
      </c>
      <c r="F162" s="4">
        <v>84130864.5</v>
      </c>
      <c r="G162" s="98">
        <f t="shared" si="19"/>
        <v>9.9028773681961862E-3</v>
      </c>
      <c r="H162" s="5" t="str">
        <f t="shared" si="20"/>
        <v>●</v>
      </c>
      <c r="I162" s="6">
        <f t="shared" si="16"/>
        <v>-3946140</v>
      </c>
      <c r="J162" s="25" t="str">
        <f t="shared" si="21"/>
        <v/>
      </c>
      <c r="K162" s="24" t="str">
        <f t="shared" si="22"/>
        <v/>
      </c>
    </row>
    <row r="163" spans="1:11" ht="18.75" x14ac:dyDescent="0.3">
      <c r="A163">
        <v>18750</v>
      </c>
      <c r="B163" t="s">
        <v>1650</v>
      </c>
      <c r="C163" s="4">
        <v>126178832.5</v>
      </c>
      <c r="D163" s="98">
        <f t="shared" si="17"/>
        <v>1.0784403821908485E-2</v>
      </c>
      <c r="E163" s="5" t="str">
        <f t="shared" si="18"/>
        <v>●</v>
      </c>
      <c r="F163" s="4">
        <v>135596542</v>
      </c>
      <c r="G163" s="98">
        <f t="shared" si="19"/>
        <v>1.5960800295561729E-2</v>
      </c>
      <c r="H163" s="5" t="str">
        <f t="shared" si="20"/>
        <v>●●</v>
      </c>
      <c r="I163" s="6">
        <f t="shared" si="16"/>
        <v>-9417709.5</v>
      </c>
      <c r="J163" s="25" t="str">
        <f t="shared" si="21"/>
        <v/>
      </c>
      <c r="K163" s="24" t="str">
        <f t="shared" si="22"/>
        <v/>
      </c>
    </row>
    <row r="164" spans="1:11" ht="18.75" x14ac:dyDescent="0.3">
      <c r="B164" t="s">
        <v>1651</v>
      </c>
      <c r="C164" s="4">
        <v>172668835</v>
      </c>
      <c r="D164" s="98">
        <f t="shared" si="17"/>
        <v>1.4757867125601164E-2</v>
      </c>
      <c r="E164" s="5" t="str">
        <f t="shared" si="18"/>
        <v>●</v>
      </c>
      <c r="F164" s="4">
        <v>191881382</v>
      </c>
      <c r="G164" s="98">
        <f t="shared" si="19"/>
        <v>2.2585977292388419E-2</v>
      </c>
      <c r="H164" s="5" t="str">
        <f t="shared" si="20"/>
        <v>●●</v>
      </c>
      <c r="I164" s="6">
        <f t="shared" ref="I164:I184" si="23">C164-F164</f>
        <v>-19212547</v>
      </c>
      <c r="J164" s="25" t="str">
        <f t="shared" ref="J164:J184" si="24">REPT("●",ROUND(IF(F164=0,0,IF(C164=0,0,IF(I164&lt;0,0,(I164/$I$186)*100))),0))</f>
        <v/>
      </c>
      <c r="K164" s="24" t="str">
        <f t="shared" ref="K164:K184" si="25">REPT("●",ROUND(IF(F164=0,0,IF(C164=0,0,IF(I164&gt;0,0,((I164*-1)/$I$186)*100))),0))</f>
        <v>●</v>
      </c>
    </row>
    <row r="165" spans="1:11" ht="18.75" x14ac:dyDescent="0.3">
      <c r="B165" t="s">
        <v>1652</v>
      </c>
      <c r="C165" s="4">
        <v>60786471</v>
      </c>
      <c r="D165" s="98">
        <f t="shared" si="17"/>
        <v>5.1953710236836226E-3</v>
      </c>
      <c r="E165" s="5" t="str">
        <f t="shared" si="18"/>
        <v>●</v>
      </c>
      <c r="F165" s="4">
        <v>55594444</v>
      </c>
      <c r="G165" s="98">
        <f t="shared" si="19"/>
        <v>6.5439118515779691E-3</v>
      </c>
      <c r="H165" s="5" t="str">
        <f t="shared" si="20"/>
        <v>●</v>
      </c>
      <c r="I165" s="6">
        <f t="shared" si="23"/>
        <v>5192027</v>
      </c>
      <c r="J165" s="25" t="str">
        <f t="shared" si="24"/>
        <v/>
      </c>
      <c r="K165" s="24" t="str">
        <f t="shared" si="25"/>
        <v/>
      </c>
    </row>
    <row r="166" spans="1:11" ht="18.75" x14ac:dyDescent="0.3">
      <c r="B166" t="s">
        <v>1653</v>
      </c>
      <c r="C166" s="4">
        <v>206608673</v>
      </c>
      <c r="D166" s="98">
        <f t="shared" si="17"/>
        <v>1.7658677914464304E-2</v>
      </c>
      <c r="E166" s="5" t="str">
        <f t="shared" si="18"/>
        <v>●●</v>
      </c>
      <c r="F166" s="4">
        <v>253885949</v>
      </c>
      <c r="G166" s="98">
        <f t="shared" si="19"/>
        <v>2.9884412021644102E-2</v>
      </c>
      <c r="H166" s="5" t="str">
        <f t="shared" si="20"/>
        <v>●●●</v>
      </c>
      <c r="I166" s="6">
        <f t="shared" si="23"/>
        <v>-47277276</v>
      </c>
      <c r="J166" s="25" t="str">
        <f t="shared" si="24"/>
        <v/>
      </c>
      <c r="K166" s="24" t="str">
        <f t="shared" si="25"/>
        <v>●</v>
      </c>
    </row>
    <row r="167" spans="1:11" ht="18.75" x14ac:dyDescent="0.3">
      <c r="B167" t="s">
        <v>1654</v>
      </c>
      <c r="C167" s="4">
        <v>113824145</v>
      </c>
      <c r="D167" s="98">
        <f t="shared" si="17"/>
        <v>9.7284585698117453E-3</v>
      </c>
      <c r="E167" s="5" t="str">
        <f t="shared" si="18"/>
        <v>●</v>
      </c>
      <c r="F167" s="4">
        <v>155556818</v>
      </c>
      <c r="G167" s="98">
        <f t="shared" si="19"/>
        <v>1.8310284835368749E-2</v>
      </c>
      <c r="H167" s="5" t="str">
        <f t="shared" si="20"/>
        <v>●●</v>
      </c>
      <c r="I167" s="6">
        <f t="shared" si="23"/>
        <v>-41732673</v>
      </c>
      <c r="J167" s="25" t="str">
        <f t="shared" si="24"/>
        <v/>
      </c>
      <c r="K167" s="24" t="str">
        <f t="shared" si="25"/>
        <v>●</v>
      </c>
    </row>
    <row r="168" spans="1:11" ht="18.75" x14ac:dyDescent="0.3">
      <c r="B168" t="s">
        <v>1655</v>
      </c>
      <c r="C168" s="4">
        <v>2006486</v>
      </c>
      <c r="D168" s="98">
        <f t="shared" si="17"/>
        <v>1.71492752455178E-4</v>
      </c>
      <c r="E168" s="5" t="str">
        <f t="shared" si="18"/>
        <v/>
      </c>
      <c r="F168" s="4">
        <v>816047</v>
      </c>
      <c r="G168" s="98">
        <f t="shared" si="19"/>
        <v>9.605527550099516E-5</v>
      </c>
      <c r="H168" s="5" t="str">
        <f t="shared" si="20"/>
        <v/>
      </c>
      <c r="I168" s="6">
        <f t="shared" si="23"/>
        <v>1190439</v>
      </c>
      <c r="J168" s="25" t="str">
        <f t="shared" si="24"/>
        <v/>
      </c>
      <c r="K168" s="24" t="str">
        <f t="shared" si="25"/>
        <v/>
      </c>
    </row>
    <row r="169" spans="1:11" ht="18.75" x14ac:dyDescent="0.3">
      <c r="B169" t="s">
        <v>1656</v>
      </c>
      <c r="C169" s="4">
        <v>103917356</v>
      </c>
      <c r="D169" s="98">
        <f t="shared" si="17"/>
        <v>8.8817332432444621E-3</v>
      </c>
      <c r="E169" s="5" t="str">
        <f t="shared" si="18"/>
        <v>●</v>
      </c>
      <c r="F169" s="4">
        <v>0</v>
      </c>
      <c r="G169" s="98">
        <f t="shared" si="19"/>
        <v>0</v>
      </c>
      <c r="H169" s="5" t="str">
        <f t="shared" si="20"/>
        <v/>
      </c>
      <c r="I169" s="6">
        <f t="shared" si="23"/>
        <v>103917356</v>
      </c>
      <c r="J169" s="25" t="str">
        <f t="shared" si="24"/>
        <v/>
      </c>
      <c r="K169" s="24" t="str">
        <f t="shared" si="25"/>
        <v/>
      </c>
    </row>
    <row r="170" spans="1:11" ht="18.75" x14ac:dyDescent="0.3">
      <c r="B170" t="s">
        <v>1658</v>
      </c>
      <c r="C170" s="4">
        <v>81510069</v>
      </c>
      <c r="D170" s="98">
        <f t="shared" si="17"/>
        <v>6.9666003578502311E-3</v>
      </c>
      <c r="E170" s="5" t="str">
        <f t="shared" si="18"/>
        <v>●</v>
      </c>
      <c r="F170" s="4">
        <v>93636566.5</v>
      </c>
      <c r="G170" s="98">
        <f t="shared" si="19"/>
        <v>1.1021774716560141E-2</v>
      </c>
      <c r="H170" s="5" t="str">
        <f t="shared" si="20"/>
        <v>●</v>
      </c>
      <c r="I170" s="6">
        <f t="shared" si="23"/>
        <v>-12126497.5</v>
      </c>
      <c r="J170" s="25" t="str">
        <f t="shared" si="24"/>
        <v/>
      </c>
      <c r="K170" s="24" t="str">
        <f t="shared" si="25"/>
        <v/>
      </c>
    </row>
    <row r="171" spans="1:11" ht="18.75" x14ac:dyDescent="0.3">
      <c r="B171" t="s">
        <v>1659</v>
      </c>
      <c r="C171" s="4">
        <v>60763393</v>
      </c>
      <c r="D171" s="98">
        <f t="shared" si="17"/>
        <v>5.1933985654949479E-3</v>
      </c>
      <c r="E171" s="5" t="str">
        <f t="shared" si="18"/>
        <v>●</v>
      </c>
      <c r="F171" s="4">
        <v>63651015</v>
      </c>
      <c r="G171" s="98">
        <f t="shared" si="19"/>
        <v>7.4922348611574765E-3</v>
      </c>
      <c r="H171" s="5" t="str">
        <f t="shared" si="20"/>
        <v>●</v>
      </c>
      <c r="I171" s="6">
        <f t="shared" si="23"/>
        <v>-2887622</v>
      </c>
      <c r="J171" s="25" t="str">
        <f t="shared" si="24"/>
        <v/>
      </c>
      <c r="K171" s="24" t="str">
        <f t="shared" si="25"/>
        <v/>
      </c>
    </row>
    <row r="172" spans="1:11" ht="18.75" x14ac:dyDescent="0.3">
      <c r="B172" t="s">
        <v>1660</v>
      </c>
      <c r="C172" s="4">
        <v>136041902.5</v>
      </c>
      <c r="D172" s="98">
        <f t="shared" si="17"/>
        <v>1.1627392520537877E-2</v>
      </c>
      <c r="E172" s="5" t="str">
        <f t="shared" si="18"/>
        <v>●</v>
      </c>
      <c r="F172" s="4">
        <v>138437623</v>
      </c>
      <c r="G172" s="98">
        <f t="shared" si="19"/>
        <v>1.6295218310915797E-2</v>
      </c>
      <c r="H172" s="5" t="str">
        <f t="shared" si="20"/>
        <v>●●</v>
      </c>
      <c r="I172" s="6">
        <f t="shared" si="23"/>
        <v>-2395720.5</v>
      </c>
      <c r="J172" s="25" t="str">
        <f t="shared" si="24"/>
        <v/>
      </c>
      <c r="K172" s="24" t="str">
        <f t="shared" si="25"/>
        <v/>
      </c>
    </row>
    <row r="173" spans="1:11" ht="18.75" x14ac:dyDescent="0.3">
      <c r="B173" t="s">
        <v>1662</v>
      </c>
      <c r="C173" s="4">
        <v>0</v>
      </c>
      <c r="D173" s="98">
        <f t="shared" si="17"/>
        <v>0</v>
      </c>
      <c r="E173" s="5" t="str">
        <f t="shared" si="18"/>
        <v/>
      </c>
      <c r="F173" s="4">
        <v>22011666</v>
      </c>
      <c r="G173" s="98">
        <f t="shared" si="19"/>
        <v>2.5909495921998221E-3</v>
      </c>
      <c r="H173" s="5" t="str">
        <f t="shared" si="20"/>
        <v/>
      </c>
      <c r="I173" s="6">
        <f t="shared" si="23"/>
        <v>-22011666</v>
      </c>
      <c r="J173" s="25" t="str">
        <f t="shared" si="24"/>
        <v/>
      </c>
      <c r="K173" s="24" t="str">
        <f t="shared" si="25"/>
        <v/>
      </c>
    </row>
    <row r="174" spans="1:11" ht="18.75" x14ac:dyDescent="0.3">
      <c r="B174" t="s">
        <v>1663</v>
      </c>
      <c r="C174" s="4">
        <v>41393194</v>
      </c>
      <c r="D174" s="98">
        <f t="shared" si="17"/>
        <v>3.5378431606157032E-3</v>
      </c>
      <c r="E174" s="5" t="str">
        <f t="shared" si="18"/>
        <v/>
      </c>
      <c r="F174" s="4">
        <v>34504516</v>
      </c>
      <c r="G174" s="98">
        <f t="shared" si="19"/>
        <v>4.0614582130790201E-3</v>
      </c>
      <c r="H174" s="5" t="str">
        <f t="shared" si="20"/>
        <v/>
      </c>
      <c r="I174" s="6">
        <f t="shared" si="23"/>
        <v>6888678</v>
      </c>
      <c r="J174" s="25" t="str">
        <f t="shared" si="24"/>
        <v/>
      </c>
      <c r="K174" s="24" t="str">
        <f t="shared" si="25"/>
        <v/>
      </c>
    </row>
    <row r="175" spans="1:11" ht="18.75" x14ac:dyDescent="0.3">
      <c r="B175" t="s">
        <v>1664</v>
      </c>
      <c r="C175" s="4">
        <v>61319907.5</v>
      </c>
      <c r="D175" s="98">
        <f t="shared" si="17"/>
        <v>5.2409634143831124E-3</v>
      </c>
      <c r="E175" s="5" t="str">
        <f t="shared" si="18"/>
        <v>●</v>
      </c>
      <c r="F175" s="4">
        <v>59707119</v>
      </c>
      <c r="G175" s="98">
        <f t="shared" si="19"/>
        <v>7.0280066772081783E-3</v>
      </c>
      <c r="H175" s="5" t="str">
        <f t="shared" si="20"/>
        <v>●</v>
      </c>
      <c r="I175" s="6">
        <f t="shared" si="23"/>
        <v>1612788.5</v>
      </c>
      <c r="J175" s="25" t="str">
        <f t="shared" si="24"/>
        <v/>
      </c>
      <c r="K175" s="24" t="str">
        <f t="shared" si="25"/>
        <v/>
      </c>
    </row>
    <row r="176" spans="1:11" ht="18.75" x14ac:dyDescent="0.3">
      <c r="B176" t="s">
        <v>1665</v>
      </c>
      <c r="C176" s="4">
        <v>2152432</v>
      </c>
      <c r="D176" s="98">
        <f t="shared" si="17"/>
        <v>1.839666402619324E-4</v>
      </c>
      <c r="E176" s="5" t="str">
        <f t="shared" si="18"/>
        <v/>
      </c>
      <c r="F176" s="4">
        <v>2489558</v>
      </c>
      <c r="G176" s="98">
        <f t="shared" si="19"/>
        <v>2.9304093951170276E-4</v>
      </c>
      <c r="H176" s="5" t="str">
        <f t="shared" si="20"/>
        <v/>
      </c>
      <c r="I176" s="6">
        <f t="shared" si="23"/>
        <v>-337126</v>
      </c>
      <c r="J176" s="25" t="str">
        <f t="shared" si="24"/>
        <v/>
      </c>
      <c r="K176" s="24" t="str">
        <f t="shared" si="25"/>
        <v/>
      </c>
    </row>
    <row r="177" spans="1:11" ht="18.75" x14ac:dyDescent="0.3">
      <c r="B177" t="s">
        <v>1666</v>
      </c>
      <c r="C177" s="4">
        <v>12095</v>
      </c>
      <c r="D177" s="98">
        <f t="shared" si="17"/>
        <v>1.0337499693221773E-6</v>
      </c>
      <c r="E177" s="5" t="str">
        <f t="shared" si="18"/>
        <v/>
      </c>
      <c r="F177" s="4">
        <v>0</v>
      </c>
      <c r="G177" s="98">
        <f t="shared" si="19"/>
        <v>0</v>
      </c>
      <c r="H177" s="5" t="str">
        <f t="shared" si="20"/>
        <v/>
      </c>
      <c r="I177" s="6">
        <f t="shared" si="23"/>
        <v>12095</v>
      </c>
      <c r="J177" s="25" t="str">
        <f t="shared" si="24"/>
        <v/>
      </c>
      <c r="K177" s="24" t="str">
        <f t="shared" si="25"/>
        <v/>
      </c>
    </row>
    <row r="178" spans="1:11" ht="18.75" x14ac:dyDescent="0.3">
      <c r="B178" t="s">
        <v>1667</v>
      </c>
      <c r="C178" s="4">
        <v>34076721</v>
      </c>
      <c r="D178" s="98">
        <f t="shared" si="17"/>
        <v>2.9125100693137983E-3</v>
      </c>
      <c r="E178" s="5" t="str">
        <f t="shared" si="18"/>
        <v/>
      </c>
      <c r="F178" s="4">
        <v>14040941</v>
      </c>
      <c r="G178" s="98">
        <f t="shared" si="19"/>
        <v>1.6527313451899443E-3</v>
      </c>
      <c r="H178" s="5" t="str">
        <f t="shared" si="20"/>
        <v/>
      </c>
      <c r="I178" s="6">
        <f t="shared" si="23"/>
        <v>20035780</v>
      </c>
      <c r="J178" s="25" t="str">
        <f t="shared" si="24"/>
        <v>●</v>
      </c>
      <c r="K178" s="24" t="str">
        <f t="shared" si="25"/>
        <v/>
      </c>
    </row>
    <row r="179" spans="1:11" ht="18.75" x14ac:dyDescent="0.3">
      <c r="B179" t="s">
        <v>1668</v>
      </c>
      <c r="C179" s="4">
        <v>0</v>
      </c>
      <c r="D179" s="98">
        <f t="shared" si="17"/>
        <v>0</v>
      </c>
      <c r="E179" s="5" t="str">
        <f t="shared" si="18"/>
        <v/>
      </c>
      <c r="F179" s="4">
        <v>126792553</v>
      </c>
      <c r="G179" s="98">
        <f t="shared" si="19"/>
        <v>1.4924500194093637E-2</v>
      </c>
      <c r="H179" s="5" t="str">
        <f t="shared" si="20"/>
        <v>●</v>
      </c>
      <c r="I179" s="6">
        <f t="shared" si="23"/>
        <v>-126792553</v>
      </c>
      <c r="J179" s="25" t="str">
        <f t="shared" si="24"/>
        <v/>
      </c>
      <c r="K179" s="24" t="str">
        <f t="shared" si="25"/>
        <v/>
      </c>
    </row>
    <row r="180" spans="1:11" ht="18.75" x14ac:dyDescent="0.3">
      <c r="B180" t="s">
        <v>1669</v>
      </c>
      <c r="C180" s="4">
        <v>0</v>
      </c>
      <c r="D180" s="98">
        <f t="shared" si="17"/>
        <v>0</v>
      </c>
      <c r="E180" s="5" t="str">
        <f t="shared" si="18"/>
        <v/>
      </c>
      <c r="F180" s="4">
        <v>8174018.5</v>
      </c>
      <c r="G180" s="98">
        <f t="shared" si="19"/>
        <v>9.6214752210072604E-4</v>
      </c>
      <c r="H180" s="5" t="str">
        <f t="shared" si="20"/>
        <v/>
      </c>
      <c r="I180" s="6">
        <f t="shared" si="23"/>
        <v>-8174018.5</v>
      </c>
      <c r="J180" s="25" t="str">
        <f t="shared" si="24"/>
        <v/>
      </c>
      <c r="K180" s="24" t="str">
        <f t="shared" si="25"/>
        <v/>
      </c>
    </row>
    <row r="181" spans="1:11" ht="18.75" x14ac:dyDescent="0.3">
      <c r="B181" t="s">
        <v>1670</v>
      </c>
      <c r="C181" s="4">
        <v>0</v>
      </c>
      <c r="D181" s="98">
        <f t="shared" si="17"/>
        <v>0</v>
      </c>
      <c r="E181" s="5" t="str">
        <f t="shared" si="18"/>
        <v/>
      </c>
      <c r="F181" s="4">
        <v>49050915.5</v>
      </c>
      <c r="G181" s="98">
        <f t="shared" si="19"/>
        <v>5.7736860768173078E-3</v>
      </c>
      <c r="H181" s="5" t="str">
        <f t="shared" si="20"/>
        <v>●</v>
      </c>
      <c r="I181" s="6">
        <f t="shared" si="23"/>
        <v>-49050915.5</v>
      </c>
      <c r="J181" s="25" t="str">
        <f t="shared" si="24"/>
        <v/>
      </c>
      <c r="K181" s="24" t="str">
        <f t="shared" si="25"/>
        <v/>
      </c>
    </row>
    <row r="182" spans="1:11" ht="18.75" x14ac:dyDescent="0.3">
      <c r="B182" t="s">
        <v>1671</v>
      </c>
      <c r="C182" s="4">
        <v>55220107</v>
      </c>
      <c r="D182" s="98">
        <f t="shared" si="17"/>
        <v>4.7196183478476509E-3</v>
      </c>
      <c r="E182" s="5" t="str">
        <f t="shared" si="18"/>
        <v/>
      </c>
      <c r="F182" s="4">
        <v>0</v>
      </c>
      <c r="G182" s="98">
        <f t="shared" si="19"/>
        <v>0</v>
      </c>
      <c r="H182" s="5" t="str">
        <f t="shared" si="20"/>
        <v/>
      </c>
      <c r="I182" s="6">
        <f t="shared" si="23"/>
        <v>55220107</v>
      </c>
      <c r="J182" s="25" t="str">
        <f t="shared" si="24"/>
        <v/>
      </c>
      <c r="K182" s="24" t="str">
        <f t="shared" si="25"/>
        <v/>
      </c>
    </row>
    <row r="183" spans="1:11" ht="18.75" x14ac:dyDescent="0.3">
      <c r="B183" t="s">
        <v>1672</v>
      </c>
      <c r="C183" s="4">
        <v>141915098</v>
      </c>
      <c r="D183" s="98">
        <f t="shared" si="17"/>
        <v>1.2129369839094978E-2</v>
      </c>
      <c r="E183" s="5" t="str">
        <f t="shared" si="18"/>
        <v>●</v>
      </c>
      <c r="F183" s="4">
        <v>125580500</v>
      </c>
      <c r="G183" s="98">
        <f t="shared" si="19"/>
        <v>1.4781831836956355E-2</v>
      </c>
      <c r="H183" s="5" t="str">
        <f t="shared" si="20"/>
        <v>●</v>
      </c>
      <c r="I183" s="6">
        <f t="shared" si="23"/>
        <v>16334598</v>
      </c>
      <c r="J183" s="25" t="str">
        <f t="shared" si="24"/>
        <v>●</v>
      </c>
      <c r="K183" s="24" t="str">
        <f t="shared" si="25"/>
        <v/>
      </c>
    </row>
    <row r="184" spans="1:11" ht="18.75" x14ac:dyDescent="0.3">
      <c r="A184">
        <v>19399</v>
      </c>
      <c r="B184" t="s">
        <v>1673</v>
      </c>
      <c r="C184" s="4">
        <v>25873194.5</v>
      </c>
      <c r="D184" s="98">
        <f t="shared" si="17"/>
        <v>2.2113612253527675E-3</v>
      </c>
      <c r="E184" s="5" t="str">
        <f t="shared" si="18"/>
        <v/>
      </c>
      <c r="F184" s="4">
        <v>43219694.5</v>
      </c>
      <c r="G184" s="98">
        <f t="shared" si="19"/>
        <v>5.0873046065561724E-3</v>
      </c>
      <c r="H184" s="5" t="str">
        <f t="shared" si="20"/>
        <v>●</v>
      </c>
      <c r="I184" s="6">
        <f t="shared" si="23"/>
        <v>-17346500</v>
      </c>
      <c r="J184" s="25" t="str">
        <f t="shared" si="24"/>
        <v/>
      </c>
      <c r="K184" s="24" t="str">
        <f t="shared" si="25"/>
        <v>●</v>
      </c>
    </row>
    <row r="185" spans="1:11" ht="18.75" x14ac:dyDescent="0.3">
      <c r="B185" s="12"/>
      <c r="C185" s="13"/>
      <c r="D185" s="14"/>
      <c r="E185" s="15"/>
      <c r="F185" s="13"/>
      <c r="G185" s="14"/>
      <c r="H185" s="15"/>
      <c r="I185" s="13"/>
      <c r="J185" s="16"/>
      <c r="K185" s="17"/>
    </row>
    <row r="186" spans="1:11" x14ac:dyDescent="0.25">
      <c r="A186">
        <v>1</v>
      </c>
      <c r="B186" s="18" t="s">
        <v>5209</v>
      </c>
      <c r="C186" s="19">
        <f>Tables!AX3</f>
        <v>11700121266.199997</v>
      </c>
      <c r="D186" s="20">
        <v>100</v>
      </c>
      <c r="E186" s="21"/>
      <c r="F186" s="19">
        <f>Tables!AY3</f>
        <v>8495597933</v>
      </c>
      <c r="G186" s="20">
        <v>100</v>
      </c>
      <c r="H186" s="21"/>
      <c r="I186" s="19">
        <f>C186-F186</f>
        <v>3204523333.1999969</v>
      </c>
      <c r="J186" s="21"/>
      <c r="K186" s="22"/>
    </row>
    <row r="187" spans="1:11" x14ac:dyDescent="0.25">
      <c r="B187" s="1"/>
    </row>
    <row r="188" spans="1:11" x14ac:dyDescent="0.25">
      <c r="B188" s="1"/>
    </row>
    <row r="189" spans="1:11" x14ac:dyDescent="0.25">
      <c r="B189" s="1"/>
    </row>
    <row r="190" spans="1:11" x14ac:dyDescent="0.25">
      <c r="B190" s="1"/>
    </row>
    <row r="191" spans="1:11" x14ac:dyDescent="0.25">
      <c r="B191" s="1"/>
    </row>
    <row r="192" spans="1:11" x14ac:dyDescent="0.25">
      <c r="B192" s="1"/>
    </row>
    <row r="193" spans="2:9" x14ac:dyDescent="0.25">
      <c r="B193" s="1"/>
    </row>
    <row r="194" spans="2:9" x14ac:dyDescent="0.25">
      <c r="B194" s="1"/>
    </row>
    <row r="195" spans="2:9" x14ac:dyDescent="0.25">
      <c r="B195" s="1"/>
    </row>
    <row r="196" spans="2:9" x14ac:dyDescent="0.25">
      <c r="B196" s="1"/>
    </row>
    <row r="197" spans="2:9" x14ac:dyDescent="0.25">
      <c r="B197" s="1"/>
    </row>
    <row r="198" spans="2:9" x14ac:dyDescent="0.25">
      <c r="B198" s="1"/>
    </row>
    <row r="199" spans="2:9" x14ac:dyDescent="0.25">
      <c r="B199" s="1"/>
    </row>
    <row r="200" spans="2:9" x14ac:dyDescent="0.25">
      <c r="B200" s="1"/>
    </row>
    <row r="201" spans="2:9" x14ac:dyDescent="0.25">
      <c r="B201" s="1"/>
    </row>
    <row r="202" spans="2:9" x14ac:dyDescent="0.25">
      <c r="B202" s="1"/>
    </row>
    <row r="203" spans="2:9" x14ac:dyDescent="0.25">
      <c r="B203" s="1"/>
    </row>
    <row r="204" spans="2:9" x14ac:dyDescent="0.25">
      <c r="B204" s="1"/>
    </row>
    <row r="205" spans="2:9" x14ac:dyDescent="0.25">
      <c r="B205" s="1"/>
    </row>
    <row r="206" spans="2:9" hidden="1" x14ac:dyDescent="0.25">
      <c r="B206" s="1" t="s">
        <v>1816</v>
      </c>
      <c r="C206">
        <f>SUM(C9:C205)</f>
        <v>20784895284.199997</v>
      </c>
      <c r="F206">
        <f>SUM(F9:F205)</f>
        <v>17520806805.5</v>
      </c>
      <c r="I206">
        <f>C206-F206</f>
        <v>3264088478.6999969</v>
      </c>
    </row>
  </sheetData>
  <mergeCells count="9">
    <mergeCell ref="J7:K7"/>
    <mergeCell ref="C7:E7"/>
    <mergeCell ref="F7:H7"/>
    <mergeCell ref="B1:K1"/>
    <mergeCell ref="B2:K2"/>
    <mergeCell ref="B3:K3"/>
    <mergeCell ref="B4:K4"/>
    <mergeCell ref="B5:K5"/>
    <mergeCell ref="B6:K6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FI8189"/>
  <sheetViews>
    <sheetView topLeftCell="DU1" zoomScale="80" zoomScaleNormal="80" workbookViewId="0">
      <selection activeCell="DX4" sqref="DX4"/>
    </sheetView>
  </sheetViews>
  <sheetFormatPr defaultRowHeight="15" x14ac:dyDescent="0.25"/>
  <cols>
    <col min="1" max="1" width="3.28515625" customWidth="1"/>
    <col min="2" max="2" width="20" bestFit="1" customWidth="1"/>
    <col min="4" max="4" width="3.140625" customWidth="1"/>
    <col min="5" max="6" width="13.140625" customWidth="1"/>
    <col min="7" max="7" width="3.140625" customWidth="1"/>
    <col min="8" max="8" width="16.7109375" bestFit="1" customWidth="1"/>
    <col min="9" max="9" width="8.5703125" style="32" bestFit="1" customWidth="1"/>
    <col min="10" max="10" width="8.5703125" style="32" customWidth="1"/>
    <col min="11" max="11" width="5.85546875" bestFit="1" customWidth="1"/>
    <col min="12" max="12" width="31.28515625" bestFit="1" customWidth="1"/>
    <col min="13" max="13" width="24.42578125" customWidth="1"/>
    <col min="14" max="14" width="7" style="32" customWidth="1"/>
    <col min="15" max="15" width="8" style="32" bestFit="1" customWidth="1"/>
    <col min="16" max="16" width="7" style="32" customWidth="1"/>
    <col min="17" max="17" width="26" customWidth="1"/>
    <col min="18" max="18" width="4.140625" customWidth="1"/>
    <col min="19" max="19" width="34.7109375" bestFit="1" customWidth="1"/>
    <col min="20" max="20" width="9.140625" style="32"/>
    <col min="21" max="21" width="3.28515625" customWidth="1"/>
    <col min="22" max="22" width="22.5703125" bestFit="1" customWidth="1"/>
    <col min="23" max="23" width="11" bestFit="1" customWidth="1"/>
    <col min="24" max="24" width="5.42578125" customWidth="1"/>
    <col min="25" max="25" width="8.7109375" bestFit="1" customWidth="1"/>
    <col min="26" max="26" width="7.85546875" style="32" customWidth="1"/>
    <col min="27" max="27" width="46.28515625" bestFit="1" customWidth="1"/>
    <col min="28" max="28" width="12" customWidth="1"/>
    <col min="29" max="29" width="10" style="32" bestFit="1" customWidth="1"/>
    <col min="30" max="30" width="19.85546875" style="32" customWidth="1"/>
    <col min="31" max="31" width="10.28515625" style="32" customWidth="1"/>
    <col min="32" max="32" width="11.140625" style="32" customWidth="1"/>
    <col min="33" max="33" width="3.85546875" customWidth="1"/>
    <col min="34" max="34" width="7.7109375" style="32" customWidth="1"/>
    <col min="35" max="35" width="5.5703125" style="32" bestFit="1" customWidth="1"/>
    <col min="36" max="36" width="7.42578125" style="32" bestFit="1" customWidth="1"/>
    <col min="37" max="37" width="9.140625" style="32"/>
    <col min="38" max="38" width="12" style="32" customWidth="1"/>
    <col min="39" max="39" width="8" customWidth="1"/>
    <col min="40" max="40" width="16.7109375" bestFit="1" customWidth="1"/>
    <col min="41" max="41" width="24.42578125" bestFit="1" customWidth="1"/>
    <col min="42" max="42" width="22.5703125" style="52" bestFit="1" customWidth="1"/>
    <col min="43" max="43" width="40.5703125" style="52" bestFit="1" customWidth="1"/>
    <col min="44" max="45" width="10.85546875" bestFit="1" customWidth="1"/>
    <col min="46" max="46" width="10.85546875" customWidth="1"/>
    <col min="47" max="47" width="4.85546875" customWidth="1"/>
    <col min="48" max="49" width="8" customWidth="1"/>
    <col min="50" max="50" width="13.5703125" customWidth="1"/>
    <col min="51" max="52" width="12" customWidth="1"/>
    <col min="53" max="53" width="8" customWidth="1"/>
    <col min="54" max="54" width="18.7109375" customWidth="1"/>
    <col min="55" max="56" width="9" customWidth="1"/>
    <col min="57" max="59" width="13" customWidth="1"/>
    <col min="60" max="60" width="14.140625" customWidth="1"/>
    <col min="61" max="62" width="13" customWidth="1"/>
    <col min="63" max="64" width="9" customWidth="1"/>
    <col min="65" max="65" width="20.7109375" customWidth="1"/>
    <col min="66" max="66" width="36" customWidth="1"/>
    <col min="67" max="67" width="8.7109375" customWidth="1"/>
    <col min="68" max="68" width="6.5703125" customWidth="1"/>
    <col min="69" max="69" width="20.7109375" customWidth="1"/>
    <col min="70" max="70" width="8.140625" customWidth="1"/>
    <col min="71" max="71" width="18.42578125" customWidth="1"/>
    <col min="72" max="72" width="9" customWidth="1"/>
    <col min="79" max="79" width="18.140625" customWidth="1"/>
    <col min="80" max="80" width="27" style="61" customWidth="1"/>
    <col min="81" max="81" width="18.42578125" customWidth="1"/>
    <col min="82" max="82" width="27.85546875" customWidth="1"/>
    <col min="83" max="83" width="13" customWidth="1"/>
    <col min="85" max="88" width="20.85546875" customWidth="1"/>
    <col min="96" max="96" width="18.140625" customWidth="1"/>
    <col min="97" max="97" width="27" customWidth="1"/>
    <col min="103" max="103" width="16.42578125" customWidth="1"/>
    <col min="104" max="104" width="16.5703125" customWidth="1"/>
    <col min="105" max="105" width="16" customWidth="1"/>
    <col min="107" max="107" width="9.85546875" customWidth="1"/>
    <col min="112" max="112" width="18.140625" customWidth="1"/>
    <col min="113" max="113" width="27" customWidth="1"/>
    <col min="115" max="115" width="20" customWidth="1"/>
    <col min="116" max="116" width="13.85546875" style="32" customWidth="1"/>
    <col min="117" max="122" width="16.42578125" style="32" customWidth="1"/>
    <col min="123" max="124" width="16.42578125" customWidth="1"/>
    <col min="126" max="127" width="14.28515625" bestFit="1" customWidth="1"/>
    <col min="128" max="128" width="8.7109375" style="38" bestFit="1" customWidth="1"/>
    <col min="129" max="129" width="7.140625" style="38" bestFit="1" customWidth="1"/>
    <col min="130" max="130" width="10.85546875" style="38" bestFit="1" customWidth="1"/>
    <col min="131" max="158" width="13.42578125" customWidth="1"/>
    <col min="162" max="162" width="27" bestFit="1" customWidth="1"/>
  </cols>
  <sheetData>
    <row r="1" spans="2:165" s="40" customFormat="1" ht="15" customHeight="1" x14ac:dyDescent="0.25">
      <c r="B1" s="235" t="s">
        <v>1921</v>
      </c>
      <c r="C1" s="235"/>
      <c r="E1" s="235" t="s">
        <v>1235</v>
      </c>
      <c r="F1" s="235" t="s">
        <v>1236</v>
      </c>
      <c r="H1" s="235" t="s">
        <v>1685</v>
      </c>
      <c r="I1" s="235" t="s">
        <v>1775</v>
      </c>
      <c r="J1" s="235" t="s">
        <v>1224</v>
      </c>
      <c r="L1" s="235" t="s">
        <v>1777</v>
      </c>
      <c r="M1" s="235" t="s">
        <v>1225</v>
      </c>
      <c r="N1" s="235" t="s">
        <v>1229</v>
      </c>
      <c r="O1" s="235" t="s">
        <v>1228</v>
      </c>
      <c r="P1" s="235" t="s">
        <v>1224</v>
      </c>
      <c r="Q1" s="235" t="s">
        <v>1249</v>
      </c>
      <c r="S1" s="235" t="s">
        <v>1219</v>
      </c>
      <c r="T1" s="235" t="s">
        <v>1781</v>
      </c>
      <c r="V1" s="235" t="s">
        <v>1702</v>
      </c>
      <c r="W1" s="235" t="s">
        <v>1237</v>
      </c>
      <c r="X1" s="168"/>
      <c r="Z1" s="235" t="s">
        <v>5266</v>
      </c>
      <c r="AA1" s="235"/>
      <c r="AB1" s="235"/>
      <c r="AC1" s="235"/>
      <c r="AD1" s="235"/>
      <c r="AE1" s="235"/>
      <c r="AF1" s="235"/>
      <c r="AH1" s="235" t="s">
        <v>1535</v>
      </c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V1" s="235" t="s">
        <v>1234</v>
      </c>
      <c r="AW1" s="235"/>
      <c r="AX1" s="235"/>
      <c r="AY1" s="235"/>
      <c r="AZ1" s="41"/>
      <c r="BA1" s="38"/>
      <c r="BB1" s="235" t="s">
        <v>1232</v>
      </c>
      <c r="BC1" s="235"/>
      <c r="BD1" s="235"/>
      <c r="BE1" s="235"/>
      <c r="BF1" s="235"/>
      <c r="BG1" s="235"/>
      <c r="BH1" s="235"/>
      <c r="BI1" s="235"/>
      <c r="BJ1" s="235"/>
      <c r="BU1" s="235" t="s">
        <v>1520</v>
      </c>
      <c r="BV1" s="235"/>
      <c r="BW1" s="235"/>
      <c r="BX1" s="235"/>
      <c r="BY1" s="235"/>
      <c r="BZ1" s="235"/>
      <c r="CA1" s="235"/>
      <c r="CB1" s="235"/>
      <c r="CC1" s="235"/>
      <c r="CD1" s="235"/>
      <c r="CE1" s="41"/>
      <c r="CF1" s="41"/>
      <c r="CG1" s="236" t="s">
        <v>1233</v>
      </c>
      <c r="CH1" s="236"/>
      <c r="CI1" s="236"/>
      <c r="CJ1" s="236"/>
      <c r="CK1" s="38"/>
      <c r="CL1" s="235" t="s">
        <v>1253</v>
      </c>
      <c r="CM1" s="235"/>
      <c r="CN1" s="235"/>
      <c r="CO1" s="235"/>
      <c r="CP1" s="235"/>
      <c r="CQ1" s="235"/>
      <c r="CR1" s="235"/>
      <c r="CS1" s="235"/>
      <c r="CT1" s="235"/>
      <c r="CU1" s="235"/>
      <c r="CV1" s="41"/>
      <c r="CW1" s="41"/>
      <c r="CX1" s="41"/>
      <c r="CY1" s="236" t="s">
        <v>1233</v>
      </c>
      <c r="CZ1" s="236"/>
      <c r="DA1" s="236"/>
      <c r="DD1" s="154" t="s">
        <v>1254</v>
      </c>
      <c r="DE1" s="154"/>
      <c r="DF1" s="154"/>
      <c r="DG1" s="154"/>
      <c r="DH1" s="154"/>
      <c r="DI1" s="154"/>
      <c r="DJ1" s="154"/>
      <c r="DK1" s="154"/>
      <c r="DL1" s="235" t="s">
        <v>1778</v>
      </c>
      <c r="DM1" s="236" t="s">
        <v>1233</v>
      </c>
      <c r="DN1" s="236"/>
      <c r="DO1" s="236"/>
      <c r="DP1" s="236"/>
      <c r="DQ1" s="236"/>
      <c r="DR1" s="236"/>
      <c r="DS1" s="236"/>
      <c r="DT1" s="236"/>
      <c r="DV1"/>
      <c r="DW1"/>
      <c r="DX1" s="38"/>
      <c r="DY1" s="38"/>
      <c r="DZ1" s="38"/>
      <c r="EA1" s="235" t="s">
        <v>1533</v>
      </c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/>
    </row>
    <row r="2" spans="2:165" ht="60" x14ac:dyDescent="0.25">
      <c r="B2" s="235"/>
      <c r="C2" s="235"/>
      <c r="E2" s="235"/>
      <c r="F2" s="235"/>
      <c r="H2" s="235"/>
      <c r="I2" s="235"/>
      <c r="J2" s="235"/>
      <c r="L2" s="235"/>
      <c r="M2" s="235"/>
      <c r="N2" s="235"/>
      <c r="O2" s="235"/>
      <c r="P2" s="235"/>
      <c r="Q2" s="235"/>
      <c r="S2" s="235"/>
      <c r="T2" s="235"/>
      <c r="V2" s="235"/>
      <c r="W2" s="235"/>
      <c r="X2" s="168"/>
      <c r="Z2" s="41" t="s">
        <v>1220</v>
      </c>
      <c r="AA2" s="154" t="s">
        <v>5220</v>
      </c>
      <c r="AB2" s="41"/>
      <c r="AC2" s="41" t="s">
        <v>1221</v>
      </c>
      <c r="AD2" s="41" t="s">
        <v>5267</v>
      </c>
      <c r="AE2" s="41" t="s">
        <v>5270</v>
      </c>
      <c r="AF2" s="41" t="s">
        <v>5271</v>
      </c>
      <c r="AH2" s="41" t="s">
        <v>1236</v>
      </c>
      <c r="AI2" s="41" t="s">
        <v>1939</v>
      </c>
      <c r="AJ2" s="41" t="s">
        <v>1229</v>
      </c>
      <c r="AK2" s="41" t="s">
        <v>1220</v>
      </c>
      <c r="AL2" s="41" t="s">
        <v>1111</v>
      </c>
      <c r="AM2" s="152" t="s">
        <v>1224</v>
      </c>
      <c r="AN2" s="154" t="s">
        <v>1521</v>
      </c>
      <c r="AO2" s="154" t="s">
        <v>1815</v>
      </c>
      <c r="AP2" s="152" t="s">
        <v>935</v>
      </c>
      <c r="AQ2" s="152" t="s">
        <v>1258</v>
      </c>
      <c r="AR2" s="153">
        <v>2011</v>
      </c>
      <c r="AS2" s="153">
        <v>2006</v>
      </c>
      <c r="AT2" s="153">
        <v>2001</v>
      </c>
      <c r="AV2" s="42" t="s">
        <v>1235</v>
      </c>
      <c r="AW2" s="42" t="s">
        <v>1224</v>
      </c>
      <c r="AX2" s="42">
        <v>2011</v>
      </c>
      <c r="AY2" s="42">
        <v>2006</v>
      </c>
      <c r="AZ2" s="42">
        <v>2001</v>
      </c>
      <c r="BB2" s="42" t="s">
        <v>1231</v>
      </c>
      <c r="BC2" s="42" t="s">
        <v>1225</v>
      </c>
      <c r="BD2" s="42" t="s">
        <v>1224</v>
      </c>
      <c r="BE2" s="42">
        <v>2011</v>
      </c>
      <c r="BF2" s="42">
        <v>2006</v>
      </c>
      <c r="BG2" s="42">
        <v>2001</v>
      </c>
      <c r="BH2" s="42" t="s">
        <v>1113</v>
      </c>
      <c r="BI2" s="42" t="s">
        <v>1239</v>
      </c>
      <c r="BJ2" s="42" t="s">
        <v>1238</v>
      </c>
      <c r="BL2" t="s">
        <v>1257</v>
      </c>
      <c r="BO2" t="s">
        <v>1221</v>
      </c>
      <c r="BQ2" t="s">
        <v>1223</v>
      </c>
      <c r="BR2" t="s">
        <v>1257</v>
      </c>
      <c r="BU2" s="42" t="s">
        <v>1224</v>
      </c>
      <c r="BV2" s="42" t="s">
        <v>1222</v>
      </c>
      <c r="BW2" s="42" t="s">
        <v>1815</v>
      </c>
      <c r="BX2" s="42" t="s">
        <v>1220</v>
      </c>
      <c r="BY2" s="42" t="s">
        <v>1223</v>
      </c>
      <c r="BZ2" s="42" t="s">
        <v>1224</v>
      </c>
      <c r="CA2" s="42" t="s">
        <v>1222</v>
      </c>
      <c r="CB2" s="68" t="s">
        <v>1815</v>
      </c>
      <c r="CC2" s="42" t="s">
        <v>1226</v>
      </c>
      <c r="CD2" s="42" t="s">
        <v>1258</v>
      </c>
      <c r="CE2" s="42" t="s">
        <v>1782</v>
      </c>
      <c r="CF2" s="42" t="s">
        <v>1783</v>
      </c>
      <c r="CG2" s="44" t="s">
        <v>1517</v>
      </c>
      <c r="CH2" s="44" t="s">
        <v>1516</v>
      </c>
      <c r="CI2" s="44" t="s">
        <v>1519</v>
      </c>
      <c r="CJ2" s="44" t="s">
        <v>1518</v>
      </c>
      <c r="CL2" s="42" t="s">
        <v>1224</v>
      </c>
      <c r="CM2" s="42" t="s">
        <v>1222</v>
      </c>
      <c r="CN2" s="42" t="s">
        <v>1815</v>
      </c>
      <c r="CO2" s="42"/>
      <c r="CP2" s="42"/>
      <c r="CQ2" s="42" t="s">
        <v>1224</v>
      </c>
      <c r="CR2" s="42" t="s">
        <v>1222</v>
      </c>
      <c r="CS2" s="42" t="s">
        <v>1815</v>
      </c>
      <c r="CT2" s="41" t="s">
        <v>1226</v>
      </c>
      <c r="CU2" s="41" t="s">
        <v>1241</v>
      </c>
      <c r="CV2" s="41" t="s">
        <v>1778</v>
      </c>
      <c r="CW2" s="41" t="s">
        <v>1779</v>
      </c>
      <c r="CX2" s="41"/>
      <c r="CY2" s="44" t="s">
        <v>1815</v>
      </c>
      <c r="CZ2" s="44" t="s">
        <v>1222</v>
      </c>
      <c r="DA2" s="44" t="s">
        <v>1224</v>
      </c>
      <c r="DD2" s="42" t="s">
        <v>1224</v>
      </c>
      <c r="DE2" s="42" t="s">
        <v>1222</v>
      </c>
      <c r="DF2" s="42" t="s">
        <v>1815</v>
      </c>
      <c r="DG2" s="42" t="s">
        <v>1224</v>
      </c>
      <c r="DH2" s="42" t="s">
        <v>1222</v>
      </c>
      <c r="DI2" s="42" t="s">
        <v>1815</v>
      </c>
      <c r="DJ2" s="42" t="s">
        <v>1220</v>
      </c>
      <c r="DK2" s="42" t="s">
        <v>1241</v>
      </c>
      <c r="DL2" s="235"/>
      <c r="DM2" s="44" t="s">
        <v>1255</v>
      </c>
      <c r="DN2" s="44"/>
      <c r="DO2" s="44" t="s">
        <v>1243</v>
      </c>
      <c r="DP2" s="44"/>
      <c r="DQ2" s="44" t="s">
        <v>1256</v>
      </c>
      <c r="DR2" s="44" t="s">
        <v>1224</v>
      </c>
      <c r="DS2" s="44"/>
      <c r="DT2" s="44"/>
      <c r="DV2" s="38" t="s">
        <v>1531</v>
      </c>
      <c r="DW2" s="38" t="s">
        <v>1532</v>
      </c>
      <c r="DX2" s="38" t="s">
        <v>1223</v>
      </c>
      <c r="DY2" s="38" t="s">
        <v>1220</v>
      </c>
      <c r="DZ2" s="38" t="s">
        <v>1534</v>
      </c>
      <c r="EA2" s="166">
        <v>100</v>
      </c>
      <c r="EB2" s="166">
        <v>100</v>
      </c>
      <c r="EC2" s="166">
        <v>105</v>
      </c>
      <c r="ED2" s="166" t="s">
        <v>1530</v>
      </c>
      <c r="EE2" s="166">
        <v>110</v>
      </c>
      <c r="EF2" s="166">
        <v>110</v>
      </c>
      <c r="EG2" s="166">
        <v>115</v>
      </c>
      <c r="EH2" s="166">
        <v>115</v>
      </c>
      <c r="EI2" s="166">
        <v>120</v>
      </c>
      <c r="EJ2" s="166">
        <f>EI2</f>
        <v>120</v>
      </c>
      <c r="EK2" s="166">
        <v>125</v>
      </c>
      <c r="EL2" s="166">
        <f>EK2</f>
        <v>125</v>
      </c>
      <c r="EM2" s="166">
        <v>130</v>
      </c>
      <c r="EN2" s="166">
        <f>EM2</f>
        <v>130</v>
      </c>
      <c r="EO2" s="166">
        <v>135</v>
      </c>
      <c r="EP2" s="166">
        <f>EO2</f>
        <v>135</v>
      </c>
      <c r="EQ2" s="166">
        <v>140</v>
      </c>
      <c r="ER2" s="166">
        <f>EQ2</f>
        <v>140</v>
      </c>
      <c r="ES2" s="166">
        <v>145</v>
      </c>
      <c r="ET2" s="166">
        <f>ES2</f>
        <v>145</v>
      </c>
      <c r="EU2" s="166">
        <v>150</v>
      </c>
      <c r="EV2" s="166">
        <f>EU2</f>
        <v>150</v>
      </c>
      <c r="EW2" s="166">
        <v>155</v>
      </c>
      <c r="EX2" s="166">
        <f>EW2</f>
        <v>155</v>
      </c>
      <c r="EY2" s="166">
        <v>160</v>
      </c>
      <c r="EZ2" s="166">
        <f>EY2</f>
        <v>160</v>
      </c>
      <c r="FA2" s="166">
        <v>185</v>
      </c>
      <c r="FB2" s="166">
        <f>FA2</f>
        <v>185</v>
      </c>
    </row>
    <row r="3" spans="2:165" x14ac:dyDescent="0.25">
      <c r="B3" t="s">
        <v>1937</v>
      </c>
      <c r="C3">
        <v>2.1787999999999998</v>
      </c>
      <c r="E3" t="s">
        <v>1816</v>
      </c>
      <c r="F3" s="39" t="s">
        <v>1511</v>
      </c>
      <c r="H3" t="s">
        <v>1690</v>
      </c>
      <c r="I3" s="32">
        <v>140</v>
      </c>
      <c r="J3" s="39" t="s">
        <v>1511</v>
      </c>
      <c r="L3" t="s">
        <v>5044</v>
      </c>
      <c r="M3" t="s">
        <v>1686</v>
      </c>
      <c r="N3" s="32">
        <v>10050</v>
      </c>
      <c r="O3" s="32">
        <v>155</v>
      </c>
      <c r="P3" s="32">
        <v>100</v>
      </c>
      <c r="Q3" t="str">
        <f t="shared" ref="Q3:Q34" si="0">IF(ISERROR(FIND(" (",L3)),L3,LEFT(L3,FIND(" (",L3)-1))</f>
        <v>Albury</v>
      </c>
      <c r="S3" t="s">
        <v>5210</v>
      </c>
      <c r="T3" s="32">
        <v>1</v>
      </c>
      <c r="V3" s="122" t="s">
        <v>5029</v>
      </c>
      <c r="W3" s="168">
        <v>10</v>
      </c>
      <c r="X3" s="168"/>
      <c r="Y3">
        <v>9012059</v>
      </c>
      <c r="Z3" s="158">
        <v>10</v>
      </c>
      <c r="AA3" s="169" t="s">
        <v>5031</v>
      </c>
      <c r="AB3" s="169" t="s">
        <v>1681</v>
      </c>
      <c r="AC3" s="158">
        <v>9012059</v>
      </c>
      <c r="AD3" s="169" t="s">
        <v>5031</v>
      </c>
      <c r="AE3" s="169" t="s">
        <v>1104</v>
      </c>
      <c r="AF3" s="37" t="s">
        <v>5268</v>
      </c>
      <c r="AH3" s="38">
        <v>100</v>
      </c>
      <c r="AI3" s="38">
        <v>105</v>
      </c>
      <c r="AJ3" s="38">
        <v>10500</v>
      </c>
      <c r="AK3" s="38">
        <v>12</v>
      </c>
      <c r="AL3" s="38">
        <v>3308058</v>
      </c>
      <c r="AM3" s="61" t="s">
        <v>1816</v>
      </c>
      <c r="AN3" s="61" t="s">
        <v>1688</v>
      </c>
      <c r="AO3" s="61" t="s">
        <v>5053</v>
      </c>
      <c r="AP3" s="61" t="s">
        <v>5035</v>
      </c>
      <c r="AQ3" s="61" t="s">
        <v>4981</v>
      </c>
      <c r="AR3" s="28">
        <v>1776</v>
      </c>
      <c r="AS3" s="28">
        <v>0</v>
      </c>
      <c r="AT3" s="28">
        <v>0</v>
      </c>
      <c r="AU3" s="62"/>
      <c r="AV3" t="str">
        <f>+E3</f>
        <v>NSW</v>
      </c>
      <c r="AW3" s="39" t="s">
        <v>1511</v>
      </c>
      <c r="AX3">
        <f>SUM(AR:AR)-AR2</f>
        <v>11700121266.199997</v>
      </c>
      <c r="AY3">
        <f>SUM(AS:AS)-AS2</f>
        <v>8495597933</v>
      </c>
      <c r="AZ3">
        <f>SUM(AT:AT)-AT2</f>
        <v>8477806594</v>
      </c>
      <c r="BB3" s="45" t="str">
        <f t="shared" ref="BB3:BB14" si="1">+H4</f>
        <v>Far West</v>
      </c>
      <c r="BC3" s="46">
        <f t="shared" ref="BC3:BC14" si="2">+I4</f>
        <v>160</v>
      </c>
      <c r="BD3" s="47" t="s">
        <v>1511</v>
      </c>
      <c r="BE3" s="45">
        <f>SUMIF($AI:$AI,$BC3,AR:AR)</f>
        <v>136011507</v>
      </c>
      <c r="BF3" s="45">
        <f>SUMIF($AI:$AI,$BC3,AS:AS)</f>
        <v>61945300</v>
      </c>
      <c r="BG3" s="45">
        <f>SUMIF($AI:$AI,$BC3,AT:AT)</f>
        <v>91756607</v>
      </c>
      <c r="BH3" s="48">
        <f ca="1">BE3/OFFSET(AX$1,$BJ3-1,0)</f>
        <v>1.1624794641481032E-2</v>
      </c>
      <c r="BI3" s="48">
        <f ca="1">BF3/OFFSET(AY$1,$BJ3-1,0)</f>
        <v>7.2914585281139387E-3</v>
      </c>
      <c r="BJ3" s="45">
        <f>MATCH(BD3,$AW:$AW,0)</f>
        <v>3</v>
      </c>
      <c r="BT3">
        <f>MATCH(CC3&amp;CD3,BN:BN,0)</f>
        <v>12</v>
      </c>
      <c r="BU3" s="32">
        <v>100</v>
      </c>
      <c r="BV3" s="32">
        <v>105</v>
      </c>
      <c r="BW3" s="32">
        <v>10150</v>
      </c>
      <c r="BX3" s="32">
        <v>86</v>
      </c>
      <c r="BY3" s="32">
        <v>91140</v>
      </c>
      <c r="BZ3" s="52" t="s">
        <v>1816</v>
      </c>
      <c r="CA3" s="52" t="s">
        <v>1688</v>
      </c>
      <c r="CB3" s="52" t="s">
        <v>1260</v>
      </c>
      <c r="CC3" s="52" t="s">
        <v>1787</v>
      </c>
      <c r="CD3" s="52" t="s">
        <v>1789</v>
      </c>
      <c r="CE3" s="155"/>
      <c r="CF3" s="155"/>
      <c r="CG3" s="62" t="str">
        <f>$BU3+0&amp;"100"&amp;"00000"&amp;$BY3</f>
        <v>1001000000091140</v>
      </c>
      <c r="CH3" s="62" t="str">
        <f>$BU3+0&amp;$BV3&amp;"00000"&amp;$BY3</f>
        <v>1001050000091140</v>
      </c>
      <c r="CI3" s="62" t="str">
        <f>$BU3+0&amp;$BV3&amp;$BW3&amp;"00000"</f>
        <v>1001051015000000</v>
      </c>
      <c r="CJ3" s="62" t="str">
        <f>$BU3&amp;$BV3&amp;$BW3&amp;$BY3</f>
        <v>1001051015091140</v>
      </c>
      <c r="CL3" s="34">
        <v>100</v>
      </c>
      <c r="CM3" s="34">
        <f t="shared" ref="CM3:CM34" si="3">VLOOKUP($CN3,$N:$Q,2,0)</f>
        <v>155</v>
      </c>
      <c r="CN3" s="164">
        <v>10050</v>
      </c>
      <c r="CO3" s="36"/>
      <c r="CP3" s="37"/>
      <c r="CQ3" s="37" t="s">
        <v>1816</v>
      </c>
      <c r="CR3" s="157" t="str">
        <f t="shared" ref="CR3:CR34" ca="1" si="4">OFFSET($M$1,MATCH($CN3,$N:$N,0)-1,0,1,1)</f>
        <v>Murray</v>
      </c>
      <c r="CS3" s="164" t="s">
        <v>5044</v>
      </c>
      <c r="CV3" s="165">
        <v>1156</v>
      </c>
      <c r="CW3" s="165">
        <v>26896</v>
      </c>
      <c r="CY3" s="63">
        <f>CN3</f>
        <v>10050</v>
      </c>
      <c r="CZ3" s="63">
        <f>CM3</f>
        <v>155</v>
      </c>
      <c r="DA3" s="63">
        <f>CL3+0</f>
        <v>100</v>
      </c>
      <c r="DC3" s="160" t="str">
        <f t="shared" ref="DC3:DC66" si="5">DF3&amp;"_"&amp;DJ3</f>
        <v>10050_1</v>
      </c>
      <c r="DD3" s="162">
        <v>100</v>
      </c>
      <c r="DE3" s="161">
        <v>155</v>
      </c>
      <c r="DF3" s="161">
        <v>10050</v>
      </c>
      <c r="DG3" s="163" t="s">
        <v>1816</v>
      </c>
      <c r="DH3" s="161"/>
      <c r="DI3" s="161" t="s">
        <v>5044</v>
      </c>
      <c r="DJ3" s="161">
        <v>1</v>
      </c>
      <c r="DK3" s="161" t="s">
        <v>5210</v>
      </c>
      <c r="DL3" s="161">
        <v>58</v>
      </c>
      <c r="DM3" s="65" t="str">
        <f>DF3&amp;DJ3</f>
        <v>100501</v>
      </c>
      <c r="DN3" s="65"/>
      <c r="DO3" s="65" t="str">
        <f>DE3&amp;DJ3</f>
        <v>1551</v>
      </c>
      <c r="DP3" s="65"/>
      <c r="DQ3" s="65" t="str">
        <f>DD3&amp;DJ3</f>
        <v>1001</v>
      </c>
      <c r="DR3" s="65">
        <f>DD3</f>
        <v>100</v>
      </c>
      <c r="DV3" t="str">
        <f>AH3+0&amp;AK3&amp;AL3</f>
        <v>100123308058</v>
      </c>
      <c r="DW3" t="str">
        <f>AI3&amp;AK3&amp;AL3</f>
        <v>105123308058</v>
      </c>
      <c r="DX3" s="38">
        <f>AC3</f>
        <v>9012059</v>
      </c>
      <c r="DY3" s="38">
        <f>Z3</f>
        <v>10</v>
      </c>
      <c r="DZ3" s="38" t="str">
        <f>DY3&amp;DX3</f>
        <v>109012059</v>
      </c>
      <c r="EA3" s="60">
        <f>SUMIF($DV:$DV,EA$2&amp;$DY3&amp;$DX3,$AR:$AR)</f>
        <v>0</v>
      </c>
      <c r="EB3" s="60">
        <f>SUMIF($DV:$DV,EB$2&amp;$DY3&amp;$DX3,$AS:$AS)</f>
        <v>0</v>
      </c>
      <c r="EC3" s="60">
        <f>SUMIF($DW:$DW,EC$2&amp;$DY3&amp;$DX3,$AR:$AR)</f>
        <v>0</v>
      </c>
      <c r="ED3" s="60">
        <f>SUMIF($DW:$DW,ED$2&amp;$DY3&amp;$DX3,$AS:$AS)</f>
        <v>0</v>
      </c>
      <c r="EE3" s="60">
        <f>SUMIF($DW:$DW,EE$2&amp;$DY3&amp;$DX3,$AR:$AR)</f>
        <v>0</v>
      </c>
      <c r="EF3" s="60">
        <f>SUMIF($DW:$DW,EF$2&amp;$DY3&amp;$DX3,$AS:$AS)</f>
        <v>0</v>
      </c>
      <c r="EG3" s="60">
        <f>SUMIF($DW:$DW,EG$2&amp;$DY3&amp;$DX3,$AR:$AR)</f>
        <v>0</v>
      </c>
      <c r="EH3" s="60">
        <f>SUMIF($DW:$DW,EH$2&amp;$DY3&amp;$DX3,$AS:$AS)</f>
        <v>0</v>
      </c>
      <c r="EI3" s="60">
        <f>SUMIF($DW:$DW,EI$2&amp;$DY3&amp;$DX3,$AR:$AR)</f>
        <v>0</v>
      </c>
      <c r="EJ3" s="60">
        <f>SUMIF($DW:$DW,EJ$2&amp;$DY3&amp;$DX3,$AS:$AS)</f>
        <v>0</v>
      </c>
      <c r="EK3" s="60">
        <f>SUMIF($DW:$DW,EK$2&amp;$DY3&amp;$DX3,$AR:$AR)</f>
        <v>0</v>
      </c>
      <c r="EL3" s="60">
        <f>SUMIF($DW:$DW,EL$2&amp;$DY3&amp;$DX3,$AS:$AS)</f>
        <v>0</v>
      </c>
      <c r="EM3" s="60">
        <f>SUMIF($DW:$DW,EM$2&amp;$DY3&amp;$DX3,$AR:$AR)</f>
        <v>0</v>
      </c>
      <c r="EN3" s="60">
        <f>SUMIF($DW:$DW,EN$2&amp;$DY3&amp;$DX3,$AS:$AS)</f>
        <v>0</v>
      </c>
      <c r="EO3" s="60">
        <f>SUMIF($DW:$DW,EO$2&amp;$DY3&amp;$DX3,$AR:$AR)</f>
        <v>0</v>
      </c>
      <c r="EP3" s="60">
        <f>SUMIF($DW:$DW,EP$2&amp;$DY3&amp;$DX3,$AS:$AS)</f>
        <v>0</v>
      </c>
      <c r="EQ3" s="60">
        <f>SUMIF($DW:$DW,EQ$2&amp;$DY3&amp;$DX3,$AR:$AR)</f>
        <v>0</v>
      </c>
      <c r="ER3" s="60">
        <f>SUMIF($DW:$DW,ER$2&amp;$DY3&amp;$DX3,$AS:$AS)</f>
        <v>0</v>
      </c>
      <c r="ES3" s="60">
        <f>SUMIF($DW:$DW,ES$2&amp;$DY3&amp;$DX3,$AR:$AR)</f>
        <v>0</v>
      </c>
      <c r="ET3" s="60">
        <f>SUMIF($DW:$DW,ET$2&amp;$DY3&amp;$DX3,$AS:$AS)</f>
        <v>0</v>
      </c>
      <c r="EU3" s="60">
        <f>SUMIF($DW:$DW,EU$2&amp;$DY3&amp;$DX3,$AR:$AR)</f>
        <v>0</v>
      </c>
      <c r="EV3" s="60">
        <f>SUMIF($DW:$DW,EV$2&amp;$DY3&amp;$DX3,$AS:$AS)</f>
        <v>0</v>
      </c>
      <c r="EW3" s="60">
        <f>SUMIF($DW:$DW,EW$2&amp;$DY3&amp;$DX3,$AR:$AR)</f>
        <v>0</v>
      </c>
      <c r="EX3" s="60">
        <f>SUMIF($DW:$DW,EX$2&amp;$DY3&amp;$DX3,$AS:$AS)</f>
        <v>0</v>
      </c>
      <c r="EY3" s="60">
        <f>SUMIF($DW:$DW,EY$2&amp;$DY3&amp;$DX3,$AR:$AR)</f>
        <v>0</v>
      </c>
      <c r="EZ3" s="60">
        <f>SUMIF($DW:$DW,EZ$2&amp;$DY3&amp;$DX3,$AS:$AS)</f>
        <v>0</v>
      </c>
      <c r="FA3" s="60">
        <f>SUMIF($DW:$DW,FA$2&amp;$DY3&amp;$DX3,$AR:$AR)</f>
        <v>0</v>
      </c>
      <c r="FB3" s="60">
        <f>SUMIF($DW:$DW,FB$2&amp;$DY3&amp;$DX3,$AS:$AS)</f>
        <v>0</v>
      </c>
      <c r="FF3" s="140"/>
      <c r="FG3" s="140"/>
      <c r="FH3" s="140"/>
      <c r="FI3" s="140"/>
    </row>
    <row r="4" spans="2:165" x14ac:dyDescent="0.25">
      <c r="B4" t="s">
        <v>1938</v>
      </c>
      <c r="C4">
        <v>1.8280000000000001</v>
      </c>
      <c r="H4" t="s">
        <v>1694</v>
      </c>
      <c r="I4" s="32">
        <v>160</v>
      </c>
      <c r="J4" s="39" t="s">
        <v>1511</v>
      </c>
      <c r="L4" t="s">
        <v>5045</v>
      </c>
      <c r="M4" t="s">
        <v>1687</v>
      </c>
      <c r="N4" s="32">
        <v>10110</v>
      </c>
      <c r="O4" s="32">
        <v>130</v>
      </c>
      <c r="P4" s="32">
        <v>100</v>
      </c>
      <c r="Q4" t="str">
        <f t="shared" si="0"/>
        <v>Armidale Dumaresq</v>
      </c>
      <c r="S4" t="s">
        <v>5211</v>
      </c>
      <c r="T4" s="32">
        <v>2</v>
      </c>
      <c r="V4" s="122" t="s">
        <v>5035</v>
      </c>
      <c r="W4" s="168">
        <v>12</v>
      </c>
      <c r="X4" s="168"/>
      <c r="Y4">
        <v>9013959</v>
      </c>
      <c r="Z4" s="158">
        <v>10</v>
      </c>
      <c r="AA4" s="169" t="s">
        <v>5029</v>
      </c>
      <c r="AB4" s="169" t="s">
        <v>1681</v>
      </c>
      <c r="AC4" s="158">
        <v>9013959</v>
      </c>
      <c r="AD4" s="169" t="s">
        <v>5029</v>
      </c>
      <c r="AE4" s="169" t="s">
        <v>1104</v>
      </c>
      <c r="AF4" s="37" t="s">
        <v>5268</v>
      </c>
      <c r="AH4" s="38">
        <v>100</v>
      </c>
      <c r="AI4" s="38">
        <v>105</v>
      </c>
      <c r="AJ4" s="38">
        <v>10750</v>
      </c>
      <c r="AK4" s="38">
        <v>12</v>
      </c>
      <c r="AL4" s="38">
        <v>3308058</v>
      </c>
      <c r="AM4" s="61" t="s">
        <v>1816</v>
      </c>
      <c r="AN4" s="61" t="s">
        <v>1688</v>
      </c>
      <c r="AO4" s="61" t="s">
        <v>5058</v>
      </c>
      <c r="AP4" s="61" t="s">
        <v>5035</v>
      </c>
      <c r="AQ4" s="61" t="s">
        <v>4981</v>
      </c>
      <c r="AR4" s="28">
        <v>8772.7000000000007</v>
      </c>
      <c r="AS4" s="28">
        <v>0</v>
      </c>
      <c r="AT4" s="28">
        <v>0</v>
      </c>
      <c r="AU4" s="62"/>
      <c r="BB4" s="45" t="str">
        <f t="shared" si="1"/>
        <v>Hunter</v>
      </c>
      <c r="BC4" s="46">
        <f t="shared" si="2"/>
        <v>110</v>
      </c>
      <c r="BD4" s="47" t="s">
        <v>1511</v>
      </c>
      <c r="BE4" s="45">
        <f t="shared" ref="BE4:BF14" si="6">SUMIF($AI:$AI,$BC4,AR:AR)</f>
        <v>435197664.59999996</v>
      </c>
      <c r="BF4" s="45">
        <f t="shared" si="6"/>
        <v>319923234</v>
      </c>
      <c r="BG4" s="45">
        <f t="shared" ref="BG4:BG14" si="7">SUMIF($AI:$AI,$BC4,AT:AT)</f>
        <v>417686702</v>
      </c>
      <c r="BH4" s="48">
        <f t="shared" ref="BH4:BH14" ca="1" si="8">BE4/OFFSET(AX$1,$BJ4-1,0)</f>
        <v>3.7195996066914684E-2</v>
      </c>
      <c r="BI4" s="48">
        <f t="shared" ref="BI4:BI14" ca="1" si="9">BF4/OFFSET(AY$1,$BJ4-1,0)</f>
        <v>3.7657529996482239E-2</v>
      </c>
      <c r="BJ4" s="45">
        <f t="shared" ref="BJ4:BJ14" si="10">MATCH(BD4,$AW:$AW,0)</f>
        <v>3</v>
      </c>
      <c r="BL4" s="63">
        <v>81</v>
      </c>
      <c r="BM4" s="70" t="s">
        <v>1784</v>
      </c>
      <c r="BN4" t="str">
        <f>BS4&amp;BQ4</f>
        <v>MeatCattle</v>
      </c>
      <c r="BO4" s="62" t="str">
        <f>BR4&amp;BP4</f>
        <v>8191000</v>
      </c>
      <c r="BP4" s="62">
        <v>91000</v>
      </c>
      <c r="BQ4" t="s">
        <v>1683</v>
      </c>
      <c r="BR4" s="63">
        <v>81</v>
      </c>
      <c r="BS4" t="s">
        <v>1784</v>
      </c>
      <c r="BT4">
        <f>IF(BV4&amp;BW4&amp;BY4&amp;CE4=BV3&amp;BW3&amp;BY3&amp;CE3,1,0)</f>
        <v>0</v>
      </c>
      <c r="BU4" s="32">
        <v>100</v>
      </c>
      <c r="BV4" s="32">
        <v>105</v>
      </c>
      <c r="BW4" s="32">
        <v>10150</v>
      </c>
      <c r="BX4" s="32">
        <v>86</v>
      </c>
      <c r="BY4" s="32">
        <v>91160</v>
      </c>
      <c r="BZ4" t="s">
        <v>1816</v>
      </c>
      <c r="CA4" t="s">
        <v>1688</v>
      </c>
      <c r="CB4" t="s">
        <v>1260</v>
      </c>
      <c r="CC4" t="s">
        <v>1787</v>
      </c>
      <c r="CD4" s="52" t="s">
        <v>1788</v>
      </c>
      <c r="CE4" s="155"/>
      <c r="CF4" s="155"/>
      <c r="CG4" s="31" t="s">
        <v>5831</v>
      </c>
      <c r="CH4" s="31" t="s">
        <v>5832</v>
      </c>
      <c r="CI4" s="31" t="s">
        <v>5833</v>
      </c>
      <c r="CJ4" s="31" t="s">
        <v>1536</v>
      </c>
      <c r="CL4" s="34">
        <v>100</v>
      </c>
      <c r="CM4" s="34">
        <f t="shared" si="3"/>
        <v>130</v>
      </c>
      <c r="CN4" s="164">
        <v>10110</v>
      </c>
      <c r="CO4" s="36"/>
      <c r="CP4" s="37"/>
      <c r="CQ4" s="37" t="s">
        <v>1816</v>
      </c>
      <c r="CR4" s="157" t="str">
        <f t="shared" ca="1" si="4"/>
        <v>Northern</v>
      </c>
      <c r="CS4" s="164" t="s">
        <v>5045</v>
      </c>
      <c r="CV4" s="165">
        <v>2205</v>
      </c>
      <c r="CW4" s="165">
        <v>15900</v>
      </c>
      <c r="CY4" s="159">
        <v>10110</v>
      </c>
      <c r="CZ4" s="159">
        <v>130</v>
      </c>
      <c r="DA4" s="159">
        <v>100</v>
      </c>
      <c r="DC4" s="160" t="str">
        <f t="shared" si="5"/>
        <v>10050_7</v>
      </c>
      <c r="DD4" s="162">
        <v>100</v>
      </c>
      <c r="DE4" s="161">
        <v>155</v>
      </c>
      <c r="DF4" s="161">
        <v>10050</v>
      </c>
      <c r="DG4" s="163" t="s">
        <v>1816</v>
      </c>
      <c r="DH4" s="161"/>
      <c r="DI4" s="161" t="s">
        <v>5044</v>
      </c>
      <c r="DJ4" s="161">
        <v>7</v>
      </c>
      <c r="DK4" s="161" t="s">
        <v>5216</v>
      </c>
      <c r="DL4" s="161">
        <v>15</v>
      </c>
      <c r="DM4" s="43" t="s">
        <v>4148</v>
      </c>
      <c r="DN4" s="43"/>
      <c r="DO4" s="43" t="s">
        <v>4149</v>
      </c>
      <c r="DP4" s="43"/>
      <c r="DQ4" s="43" t="s">
        <v>4150</v>
      </c>
      <c r="DR4" s="43">
        <v>100</v>
      </c>
      <c r="DV4" s="31" t="s">
        <v>5383</v>
      </c>
      <c r="DW4" s="31" t="s">
        <v>5384</v>
      </c>
      <c r="DX4" s="38">
        <f t="shared" ref="DX4:DX67" si="11">AC4</f>
        <v>9013959</v>
      </c>
      <c r="DY4" s="38">
        <f t="shared" ref="DY4:DY67" si="12">Z4</f>
        <v>10</v>
      </c>
      <c r="DZ4" s="38" t="str">
        <f t="shared" ref="DZ4:DZ67" si="13">DY4&amp;DX4</f>
        <v>109013959</v>
      </c>
      <c r="EA4" s="60">
        <f t="shared" ref="EA4:EA67" si="14">SUMIF($DV:$DV,EA$2&amp;$DY4&amp;$DX4,$AR:$AR)</f>
        <v>0</v>
      </c>
      <c r="EB4" s="60">
        <f t="shared" ref="EB4:EB67" si="15">SUMIF($DV:$DV,EB$2&amp;$DY4&amp;$DX4,$AS:$AS)</f>
        <v>0</v>
      </c>
      <c r="EC4" s="60">
        <f t="shared" ref="EC4:EC67" si="16">SUMIF($DW:$DW,EC$2&amp;$DY4&amp;$DX4,$AR:$AR)</f>
        <v>0</v>
      </c>
      <c r="ED4" s="60">
        <f t="shared" ref="ED4:ED67" si="17">SUMIF($DW:$DW,ED$2&amp;$DY4&amp;$DX4,$AS:$AS)</f>
        <v>0</v>
      </c>
      <c r="EE4" s="60">
        <f t="shared" ref="EE4:EE67" si="18">SUMIF($DW:$DW,EE$2&amp;$DY4&amp;$DX4,$AR:$AR)</f>
        <v>0</v>
      </c>
      <c r="EF4" s="60">
        <f t="shared" ref="EF4:EF67" si="19">SUMIF($DW:$DW,EF$2&amp;$DY4&amp;$DX4,$AS:$AS)</f>
        <v>0</v>
      </c>
      <c r="EG4" s="60">
        <f t="shared" ref="EG4:EG67" si="20">SUMIF($DW:$DW,EG$2&amp;$DY4&amp;$DX4,$AR:$AR)</f>
        <v>0</v>
      </c>
      <c r="EH4" s="60">
        <f t="shared" ref="EH4:EH67" si="21">SUMIF($DW:$DW,EH$2&amp;$DY4&amp;$DX4,$AS:$AS)</f>
        <v>0</v>
      </c>
      <c r="EI4" s="60">
        <f t="shared" ref="EI4:EI67" si="22">SUMIF($DW:$DW,EI$2&amp;$DY4&amp;$DX4,$AR:$AR)</f>
        <v>0</v>
      </c>
      <c r="EJ4" s="60">
        <f t="shared" ref="EJ4:EJ67" si="23">SUMIF($DW:$DW,EJ$2&amp;$DY4&amp;$DX4,$AS:$AS)</f>
        <v>0</v>
      </c>
      <c r="EK4" s="60">
        <f t="shared" ref="EK4:EK67" si="24">SUMIF($DW:$DW,EK$2&amp;$DY4&amp;$DX4,$AR:$AR)</f>
        <v>0</v>
      </c>
      <c r="EL4" s="60">
        <f t="shared" ref="EL4:EL67" si="25">SUMIF($DW:$DW,EL$2&amp;$DY4&amp;$DX4,$AS:$AS)</f>
        <v>0</v>
      </c>
      <c r="EM4" s="60">
        <f t="shared" ref="EM4:EM67" si="26">SUMIF($DW:$DW,EM$2&amp;$DY4&amp;$DX4,$AR:$AR)</f>
        <v>0</v>
      </c>
      <c r="EN4" s="60">
        <f t="shared" ref="EN4:EN67" si="27">SUMIF($DW:$DW,EN$2&amp;$DY4&amp;$DX4,$AS:$AS)</f>
        <v>0</v>
      </c>
      <c r="EO4" s="60">
        <f t="shared" ref="EO4:EO67" si="28">SUMIF($DW:$DW,EO$2&amp;$DY4&amp;$DX4,$AR:$AR)</f>
        <v>0</v>
      </c>
      <c r="EP4" s="60">
        <f t="shared" ref="EP4:EP67" si="29">SUMIF($DW:$DW,EP$2&amp;$DY4&amp;$DX4,$AS:$AS)</f>
        <v>0</v>
      </c>
      <c r="EQ4" s="60">
        <f t="shared" ref="EQ4:EQ67" si="30">SUMIF($DW:$DW,EQ$2&amp;$DY4&amp;$DX4,$AR:$AR)</f>
        <v>0</v>
      </c>
      <c r="ER4" s="60">
        <f t="shared" ref="ER4:ER67" si="31">SUMIF($DW:$DW,ER$2&amp;$DY4&amp;$DX4,$AS:$AS)</f>
        <v>0</v>
      </c>
      <c r="ES4" s="60">
        <f t="shared" ref="ES4:ES67" si="32">SUMIF($DW:$DW,ES$2&amp;$DY4&amp;$DX4,$AR:$AR)</f>
        <v>0</v>
      </c>
      <c r="ET4" s="60">
        <f t="shared" ref="ET4:ET67" si="33">SUMIF($DW:$DW,ET$2&amp;$DY4&amp;$DX4,$AS:$AS)</f>
        <v>0</v>
      </c>
      <c r="EU4" s="60">
        <f t="shared" ref="EU4:EU67" si="34">SUMIF($DW:$DW,EU$2&amp;$DY4&amp;$DX4,$AR:$AR)</f>
        <v>0</v>
      </c>
      <c r="EV4" s="60">
        <f t="shared" ref="EV4:EV67" si="35">SUMIF($DW:$DW,EV$2&amp;$DY4&amp;$DX4,$AS:$AS)</f>
        <v>0</v>
      </c>
      <c r="EW4" s="60">
        <f t="shared" ref="EW4:EW67" si="36">SUMIF($DW:$DW,EW$2&amp;$DY4&amp;$DX4,$AR:$AR)</f>
        <v>0</v>
      </c>
      <c r="EX4" s="60">
        <f t="shared" ref="EX4:EX67" si="37">SUMIF($DW:$DW,EX$2&amp;$DY4&amp;$DX4,$AS:$AS)</f>
        <v>0</v>
      </c>
      <c r="EY4" s="60">
        <f t="shared" ref="EY4:EY67" si="38">SUMIF($DW:$DW,EY$2&amp;$DY4&amp;$DX4,$AR:$AR)</f>
        <v>0</v>
      </c>
      <c r="EZ4" s="60">
        <f t="shared" ref="EZ4:EZ67" si="39">SUMIF($DW:$DW,EZ$2&amp;$DY4&amp;$DX4,$AS:$AS)</f>
        <v>0</v>
      </c>
      <c r="FA4" s="60">
        <f t="shared" ref="FA4:FA67" si="40">SUMIF($DW:$DW,FA$2&amp;$DY4&amp;$DX4,$AR:$AR)</f>
        <v>0</v>
      </c>
      <c r="FB4" s="60">
        <f t="shared" ref="FB4:FB67" si="41">SUMIF($DW:$DW,FB$2&amp;$DY4&amp;$DX4,$AS:$AS)</f>
        <v>0</v>
      </c>
      <c r="FE4" s="32"/>
      <c r="FF4" s="140"/>
      <c r="FG4" s="140"/>
      <c r="FH4" s="140"/>
      <c r="FI4" s="140"/>
    </row>
    <row r="5" spans="2:165" x14ac:dyDescent="0.25">
      <c r="H5" t="s">
        <v>1696</v>
      </c>
      <c r="I5" s="32">
        <v>110</v>
      </c>
      <c r="J5" s="39" t="s">
        <v>1511</v>
      </c>
      <c r="L5" t="s">
        <v>5046</v>
      </c>
      <c r="M5" t="s">
        <v>1688</v>
      </c>
      <c r="N5" s="32">
        <v>10150</v>
      </c>
      <c r="O5" s="32">
        <v>105</v>
      </c>
      <c r="P5" s="32">
        <v>100</v>
      </c>
      <c r="Q5" t="str">
        <f t="shared" si="0"/>
        <v>Ashfield</v>
      </c>
      <c r="S5" t="s">
        <v>5212</v>
      </c>
      <c r="T5" s="32">
        <v>3</v>
      </c>
      <c r="V5" s="122" t="s">
        <v>5033</v>
      </c>
      <c r="W5" s="168">
        <v>14</v>
      </c>
      <c r="X5" s="168"/>
      <c r="Y5">
        <v>9019959</v>
      </c>
      <c r="Z5" s="158">
        <v>10</v>
      </c>
      <c r="AA5" s="169" t="s">
        <v>5030</v>
      </c>
      <c r="AB5" s="169" t="s">
        <v>1681</v>
      </c>
      <c r="AC5" s="158">
        <v>9019959</v>
      </c>
      <c r="AD5" s="169" t="s">
        <v>5030</v>
      </c>
      <c r="AE5" s="169" t="s">
        <v>1104</v>
      </c>
      <c r="AF5" s="37" t="s">
        <v>5268</v>
      </c>
      <c r="AH5" s="38">
        <v>100</v>
      </c>
      <c r="AI5" s="38">
        <v>105</v>
      </c>
      <c r="AJ5" s="38">
        <v>13100</v>
      </c>
      <c r="AK5" s="38">
        <v>12</v>
      </c>
      <c r="AL5" s="38">
        <v>3308058</v>
      </c>
      <c r="AM5" s="61" t="s">
        <v>1816</v>
      </c>
      <c r="AN5" s="61" t="s">
        <v>1688</v>
      </c>
      <c r="AO5" s="61" t="s">
        <v>5104</v>
      </c>
      <c r="AP5" s="61" t="s">
        <v>5035</v>
      </c>
      <c r="AQ5" s="61" t="s">
        <v>4981</v>
      </c>
      <c r="AR5" s="28">
        <v>172.5</v>
      </c>
      <c r="AS5" s="28">
        <v>0</v>
      </c>
      <c r="AT5" s="28">
        <v>0</v>
      </c>
      <c r="AU5" s="62"/>
      <c r="BB5" s="45" t="str">
        <f t="shared" si="1"/>
        <v>Illawarra</v>
      </c>
      <c r="BC5" s="46">
        <f t="shared" si="2"/>
        <v>115</v>
      </c>
      <c r="BD5" s="47" t="s">
        <v>1511</v>
      </c>
      <c r="BE5" s="45">
        <f t="shared" si="6"/>
        <v>140505232.10000005</v>
      </c>
      <c r="BF5" s="45">
        <f t="shared" si="6"/>
        <v>98137446</v>
      </c>
      <c r="BG5" s="45">
        <f t="shared" si="7"/>
        <v>82862591</v>
      </c>
      <c r="BH5" s="48">
        <f t="shared" ca="1" si="8"/>
        <v>1.2008869729059979E-2</v>
      </c>
      <c r="BI5" s="48">
        <f t="shared" ca="1" si="9"/>
        <v>1.1551564324719085E-2</v>
      </c>
      <c r="BJ5" s="45">
        <f t="shared" si="10"/>
        <v>3</v>
      </c>
      <c r="BL5" s="63">
        <v>82</v>
      </c>
      <c r="BM5" s="70" t="s">
        <v>1790</v>
      </c>
      <c r="BN5" t="str">
        <f t="shared" ref="BN5:BN20" si="42">BS5&amp;BQ5</f>
        <v>MeatDairy</v>
      </c>
      <c r="BO5" s="62" t="str">
        <f t="shared" ref="BO5:BO20" si="43">BR5&amp;BP5</f>
        <v>8191010</v>
      </c>
      <c r="BP5" s="62">
        <v>91010</v>
      </c>
      <c r="BQ5" t="s">
        <v>1322</v>
      </c>
      <c r="BR5" s="63">
        <v>81</v>
      </c>
      <c r="BS5" t="s">
        <v>1784</v>
      </c>
      <c r="BT5">
        <f>IF(BV5&amp;BW5&amp;BY5&amp;CE5=BV4&amp;BW4&amp;BY4&amp;CE4,1,0)+BT4</f>
        <v>0</v>
      </c>
      <c r="BU5" s="32">
        <v>100</v>
      </c>
      <c r="BV5" s="32">
        <v>105</v>
      </c>
      <c r="BW5" s="32">
        <v>10200</v>
      </c>
      <c r="BX5" s="32">
        <v>81</v>
      </c>
      <c r="BY5" s="32">
        <v>91000</v>
      </c>
      <c r="BZ5" t="s">
        <v>1816</v>
      </c>
      <c r="CA5" t="s">
        <v>1688</v>
      </c>
      <c r="CB5" s="52" t="s">
        <v>1261</v>
      </c>
      <c r="CC5" s="52" t="s">
        <v>1683</v>
      </c>
      <c r="CD5" s="52" t="s">
        <v>1784</v>
      </c>
      <c r="CE5" s="155"/>
      <c r="CF5" s="155"/>
      <c r="CG5" s="31" t="s">
        <v>5834</v>
      </c>
      <c r="CH5" s="31" t="s">
        <v>5835</v>
      </c>
      <c r="CI5" s="31" t="s">
        <v>5836</v>
      </c>
      <c r="CJ5" s="31" t="s">
        <v>1537</v>
      </c>
      <c r="CL5" s="34">
        <v>100</v>
      </c>
      <c r="CM5" s="34">
        <f t="shared" si="3"/>
        <v>105</v>
      </c>
      <c r="CN5" s="164">
        <v>10200</v>
      </c>
      <c r="CO5" s="36"/>
      <c r="CP5" s="37"/>
      <c r="CQ5" s="37" t="s">
        <v>1816</v>
      </c>
      <c r="CR5" s="157" t="str">
        <f t="shared" ca="1" si="4"/>
        <v>Sydney</v>
      </c>
      <c r="CS5" s="164" t="s">
        <v>891</v>
      </c>
      <c r="CV5" s="165">
        <v>37</v>
      </c>
      <c r="CW5" s="165">
        <v>29158</v>
      </c>
      <c r="CY5" s="159">
        <v>10200</v>
      </c>
      <c r="CZ5" s="159">
        <v>105</v>
      </c>
      <c r="DA5" s="159">
        <v>100</v>
      </c>
      <c r="DC5" s="160" t="str">
        <f t="shared" si="5"/>
        <v>10050_9</v>
      </c>
      <c r="DD5" s="162">
        <v>100</v>
      </c>
      <c r="DE5" s="161">
        <v>155</v>
      </c>
      <c r="DF5" s="161">
        <v>10050</v>
      </c>
      <c r="DG5" s="163" t="s">
        <v>1816</v>
      </c>
      <c r="DH5" s="161"/>
      <c r="DI5" s="161" t="s">
        <v>5044</v>
      </c>
      <c r="DJ5" s="161">
        <v>9</v>
      </c>
      <c r="DK5" s="161" t="s">
        <v>5218</v>
      </c>
      <c r="DL5" s="161">
        <v>0</v>
      </c>
      <c r="DM5" s="43" t="s">
        <v>4151</v>
      </c>
      <c r="DN5" s="43"/>
      <c r="DO5" s="43" t="s">
        <v>4152</v>
      </c>
      <c r="DP5" s="43"/>
      <c r="DQ5" s="43" t="s">
        <v>4153</v>
      </c>
      <c r="DR5" s="43">
        <v>100</v>
      </c>
      <c r="DV5" s="31" t="s">
        <v>5383</v>
      </c>
      <c r="DW5" s="31" t="s">
        <v>5384</v>
      </c>
      <c r="DX5" s="38">
        <f t="shared" si="11"/>
        <v>9019959</v>
      </c>
      <c r="DY5" s="38">
        <f t="shared" si="12"/>
        <v>10</v>
      </c>
      <c r="DZ5" s="38" t="str">
        <f t="shared" si="13"/>
        <v>109019959</v>
      </c>
      <c r="EA5" s="60">
        <f t="shared" si="14"/>
        <v>0</v>
      </c>
      <c r="EB5" s="60">
        <f t="shared" si="15"/>
        <v>0</v>
      </c>
      <c r="EC5" s="60">
        <f t="shared" si="16"/>
        <v>0</v>
      </c>
      <c r="ED5" s="60">
        <f t="shared" si="17"/>
        <v>0</v>
      </c>
      <c r="EE5" s="60">
        <f t="shared" si="18"/>
        <v>0</v>
      </c>
      <c r="EF5" s="60">
        <f t="shared" si="19"/>
        <v>0</v>
      </c>
      <c r="EG5" s="60">
        <f t="shared" si="20"/>
        <v>0</v>
      </c>
      <c r="EH5" s="60">
        <f t="shared" si="21"/>
        <v>0</v>
      </c>
      <c r="EI5" s="60">
        <f t="shared" si="22"/>
        <v>0</v>
      </c>
      <c r="EJ5" s="60">
        <f t="shared" si="23"/>
        <v>0</v>
      </c>
      <c r="EK5" s="60">
        <f t="shared" si="24"/>
        <v>0</v>
      </c>
      <c r="EL5" s="60">
        <f t="shared" si="25"/>
        <v>0</v>
      </c>
      <c r="EM5" s="60">
        <f t="shared" si="26"/>
        <v>0</v>
      </c>
      <c r="EN5" s="60">
        <f t="shared" si="27"/>
        <v>0</v>
      </c>
      <c r="EO5" s="60">
        <f t="shared" si="28"/>
        <v>0</v>
      </c>
      <c r="EP5" s="60">
        <f t="shared" si="29"/>
        <v>0</v>
      </c>
      <c r="EQ5" s="60">
        <f t="shared" si="30"/>
        <v>0</v>
      </c>
      <c r="ER5" s="60">
        <f t="shared" si="31"/>
        <v>0</v>
      </c>
      <c r="ES5" s="60">
        <f t="shared" si="32"/>
        <v>0</v>
      </c>
      <c r="ET5" s="60">
        <f t="shared" si="33"/>
        <v>0</v>
      </c>
      <c r="EU5" s="60">
        <f t="shared" si="34"/>
        <v>0</v>
      </c>
      <c r="EV5" s="60">
        <f t="shared" si="35"/>
        <v>0</v>
      </c>
      <c r="EW5" s="60">
        <f t="shared" si="36"/>
        <v>0</v>
      </c>
      <c r="EX5" s="60">
        <f t="shared" si="37"/>
        <v>0</v>
      </c>
      <c r="EY5" s="60">
        <f t="shared" si="38"/>
        <v>0</v>
      </c>
      <c r="EZ5" s="60">
        <f t="shared" si="39"/>
        <v>0</v>
      </c>
      <c r="FA5" s="60">
        <f t="shared" si="40"/>
        <v>0</v>
      </c>
      <c r="FB5" s="60">
        <f t="shared" si="41"/>
        <v>0</v>
      </c>
      <c r="FE5" s="32"/>
      <c r="FF5" s="140"/>
      <c r="FG5" s="140"/>
      <c r="FH5" s="140"/>
      <c r="FI5" s="140"/>
    </row>
    <row r="6" spans="2:165" x14ac:dyDescent="0.25">
      <c r="B6" t="s">
        <v>1935</v>
      </c>
      <c r="C6" s="38" t="s">
        <v>1936</v>
      </c>
      <c r="H6" t="s">
        <v>1697</v>
      </c>
      <c r="I6" s="32">
        <v>115</v>
      </c>
      <c r="J6" s="39" t="s">
        <v>1511</v>
      </c>
      <c r="L6" t="s">
        <v>5047</v>
      </c>
      <c r="M6" t="s">
        <v>1688</v>
      </c>
      <c r="N6" s="32">
        <v>10200</v>
      </c>
      <c r="O6" s="32">
        <v>105</v>
      </c>
      <c r="P6" s="32">
        <v>100</v>
      </c>
      <c r="Q6" t="str">
        <f t="shared" si="0"/>
        <v>Auburn</v>
      </c>
      <c r="S6" t="s">
        <v>5213</v>
      </c>
      <c r="T6" s="32">
        <v>4</v>
      </c>
      <c r="V6" s="122" t="s">
        <v>5034</v>
      </c>
      <c r="W6" s="168">
        <v>16</v>
      </c>
      <c r="X6" s="168"/>
      <c r="Y6">
        <v>3307859</v>
      </c>
      <c r="Z6" s="158">
        <v>12</v>
      </c>
      <c r="AA6" s="169" t="s">
        <v>2144</v>
      </c>
      <c r="AB6" s="169" t="s">
        <v>1681</v>
      </c>
      <c r="AC6" s="158">
        <v>3307859</v>
      </c>
      <c r="AD6" s="169" t="s">
        <v>2144</v>
      </c>
      <c r="AE6" s="169">
        <v>3307858</v>
      </c>
      <c r="AF6" s="37" t="s">
        <v>5268</v>
      </c>
      <c r="AH6" s="38">
        <v>100</v>
      </c>
      <c r="AI6" s="38">
        <v>105</v>
      </c>
      <c r="AJ6" s="38">
        <v>13800</v>
      </c>
      <c r="AK6" s="38">
        <v>12</v>
      </c>
      <c r="AL6" s="38">
        <v>3308058</v>
      </c>
      <c r="AM6" s="61" t="s">
        <v>1816</v>
      </c>
      <c r="AN6" s="61" t="s">
        <v>1688</v>
      </c>
      <c r="AO6" s="61" t="s">
        <v>5120</v>
      </c>
      <c r="AP6" s="61" t="s">
        <v>5035</v>
      </c>
      <c r="AQ6" s="61" t="s">
        <v>4981</v>
      </c>
      <c r="AR6" s="28">
        <v>81504.3</v>
      </c>
      <c r="AS6" s="28">
        <v>0</v>
      </c>
      <c r="AT6" s="28">
        <v>0</v>
      </c>
      <c r="AU6" s="62"/>
      <c r="BB6" s="45" t="str">
        <f t="shared" si="1"/>
        <v>Mid-North Coast</v>
      </c>
      <c r="BC6" s="46">
        <f t="shared" si="2"/>
        <v>125</v>
      </c>
      <c r="BD6" s="47" t="s">
        <v>1511</v>
      </c>
      <c r="BE6" s="45">
        <f t="shared" si="6"/>
        <v>378123560.00000012</v>
      </c>
      <c r="BF6" s="45">
        <f t="shared" si="6"/>
        <v>295330230</v>
      </c>
      <c r="BG6" s="45">
        <f t="shared" si="7"/>
        <v>233696326</v>
      </c>
      <c r="BH6" s="48">
        <f t="shared" ca="1" si="8"/>
        <v>3.2317918028110175E-2</v>
      </c>
      <c r="BI6" s="48">
        <f t="shared" ca="1" si="9"/>
        <v>3.476273622281837E-2</v>
      </c>
      <c r="BJ6" s="45">
        <f t="shared" si="10"/>
        <v>3</v>
      </c>
      <c r="BL6" s="63">
        <v>83</v>
      </c>
      <c r="BM6" s="70" t="s">
        <v>1786</v>
      </c>
      <c r="BN6" t="str">
        <f t="shared" si="42"/>
        <v>CerealCereal all purposes</v>
      </c>
      <c r="BO6" s="62" t="str">
        <f t="shared" si="43"/>
        <v>8291020</v>
      </c>
      <c r="BP6" s="62">
        <v>91020</v>
      </c>
      <c r="BQ6" t="s">
        <v>1792</v>
      </c>
      <c r="BR6" s="63">
        <v>82</v>
      </c>
      <c r="BS6" t="s">
        <v>1790</v>
      </c>
      <c r="BT6">
        <f t="shared" ref="BT6:BT69" si="44">IF(BV6&amp;BW6&amp;BY6&amp;CE6=BV5&amp;BW5&amp;BY5&amp;CE5,1,0)+BT5</f>
        <v>0</v>
      </c>
      <c r="BU6" s="32">
        <v>100</v>
      </c>
      <c r="BV6" s="32">
        <v>105</v>
      </c>
      <c r="BW6" s="32">
        <v>10200</v>
      </c>
      <c r="BX6" s="32">
        <v>81</v>
      </c>
      <c r="BY6" s="32">
        <v>91010</v>
      </c>
      <c r="BZ6" t="s">
        <v>1816</v>
      </c>
      <c r="CA6" t="s">
        <v>1688</v>
      </c>
      <c r="CB6" t="s">
        <v>1261</v>
      </c>
      <c r="CC6" t="s">
        <v>1683</v>
      </c>
      <c r="CD6" s="52" t="s">
        <v>1683</v>
      </c>
      <c r="CE6" s="155"/>
      <c r="CF6" s="155"/>
      <c r="CG6" s="31" t="s">
        <v>5837</v>
      </c>
      <c r="CH6" s="31" t="s">
        <v>5838</v>
      </c>
      <c r="CI6" s="31" t="s">
        <v>5836</v>
      </c>
      <c r="CJ6" s="31" t="s">
        <v>1538</v>
      </c>
      <c r="CL6" s="34">
        <v>100</v>
      </c>
      <c r="CM6" s="34">
        <f t="shared" si="3"/>
        <v>105</v>
      </c>
      <c r="CN6" s="164">
        <v>10350</v>
      </c>
      <c r="CO6" s="36"/>
      <c r="CP6" s="37"/>
      <c r="CQ6" s="37" t="s">
        <v>1816</v>
      </c>
      <c r="CR6" s="157" t="str">
        <f t="shared" ca="1" si="4"/>
        <v>Sydney</v>
      </c>
      <c r="CS6" s="164" t="s">
        <v>5050</v>
      </c>
      <c r="CV6" s="165">
        <v>58</v>
      </c>
      <c r="CW6" s="165">
        <v>61734</v>
      </c>
      <c r="CY6" s="159">
        <v>10350</v>
      </c>
      <c r="CZ6" s="159">
        <v>105</v>
      </c>
      <c r="DA6" s="159">
        <v>100</v>
      </c>
      <c r="DC6" s="160" t="str">
        <f t="shared" si="5"/>
        <v>10050_4</v>
      </c>
      <c r="DD6" s="162">
        <v>100</v>
      </c>
      <c r="DE6" s="161">
        <v>155</v>
      </c>
      <c r="DF6" s="161">
        <v>10050</v>
      </c>
      <c r="DG6" s="163" t="s">
        <v>1816</v>
      </c>
      <c r="DH6" s="161"/>
      <c r="DI6" s="161" t="s">
        <v>5044</v>
      </c>
      <c r="DJ6" s="161">
        <v>4</v>
      </c>
      <c r="DK6" s="161" t="s">
        <v>1325</v>
      </c>
      <c r="DL6" s="161">
        <v>0</v>
      </c>
      <c r="DM6" s="43" t="s">
        <v>4154</v>
      </c>
      <c r="DN6" s="43"/>
      <c r="DO6" s="43" t="s">
        <v>4155</v>
      </c>
      <c r="DP6" s="43"/>
      <c r="DQ6" s="43" t="s">
        <v>4156</v>
      </c>
      <c r="DR6" s="43">
        <v>100</v>
      </c>
      <c r="DV6" s="31" t="s">
        <v>5383</v>
      </c>
      <c r="DW6" s="31" t="s">
        <v>5384</v>
      </c>
      <c r="DX6" s="38">
        <f t="shared" si="11"/>
        <v>3307859</v>
      </c>
      <c r="DY6" s="38">
        <f t="shared" si="12"/>
        <v>12</v>
      </c>
      <c r="DZ6" s="38" t="str">
        <f t="shared" si="13"/>
        <v>123307859</v>
      </c>
      <c r="EA6" s="60">
        <f t="shared" si="14"/>
        <v>0</v>
      </c>
      <c r="EB6" s="60">
        <f t="shared" si="15"/>
        <v>0</v>
      </c>
      <c r="EC6" s="60">
        <f t="shared" si="16"/>
        <v>0</v>
      </c>
      <c r="ED6" s="60">
        <f t="shared" si="17"/>
        <v>0</v>
      </c>
      <c r="EE6" s="60">
        <f t="shared" si="18"/>
        <v>0</v>
      </c>
      <c r="EF6" s="60">
        <f t="shared" si="19"/>
        <v>0</v>
      </c>
      <c r="EG6" s="60">
        <f t="shared" si="20"/>
        <v>0</v>
      </c>
      <c r="EH6" s="60">
        <f t="shared" si="21"/>
        <v>0</v>
      </c>
      <c r="EI6" s="60">
        <f t="shared" si="22"/>
        <v>0</v>
      </c>
      <c r="EJ6" s="60">
        <f t="shared" si="23"/>
        <v>0</v>
      </c>
      <c r="EK6" s="60">
        <f t="shared" si="24"/>
        <v>0</v>
      </c>
      <c r="EL6" s="60">
        <f t="shared" si="25"/>
        <v>0</v>
      </c>
      <c r="EM6" s="60">
        <f t="shared" si="26"/>
        <v>0</v>
      </c>
      <c r="EN6" s="60">
        <f t="shared" si="27"/>
        <v>0</v>
      </c>
      <c r="EO6" s="60">
        <f t="shared" si="28"/>
        <v>0</v>
      </c>
      <c r="EP6" s="60">
        <f t="shared" si="29"/>
        <v>0</v>
      </c>
      <c r="EQ6" s="60">
        <f t="shared" si="30"/>
        <v>0</v>
      </c>
      <c r="ER6" s="60">
        <f t="shared" si="31"/>
        <v>0</v>
      </c>
      <c r="ES6" s="60">
        <f t="shared" si="32"/>
        <v>0</v>
      </c>
      <c r="ET6" s="60">
        <f t="shared" si="33"/>
        <v>0</v>
      </c>
      <c r="EU6" s="60">
        <f t="shared" si="34"/>
        <v>0</v>
      </c>
      <c r="EV6" s="60">
        <f t="shared" si="35"/>
        <v>0</v>
      </c>
      <c r="EW6" s="60">
        <f t="shared" si="36"/>
        <v>0</v>
      </c>
      <c r="EX6" s="60">
        <f t="shared" si="37"/>
        <v>0</v>
      </c>
      <c r="EY6" s="60">
        <f t="shared" si="38"/>
        <v>0</v>
      </c>
      <c r="EZ6" s="60">
        <f t="shared" si="39"/>
        <v>0</v>
      </c>
      <c r="FA6" s="60">
        <f t="shared" si="40"/>
        <v>0</v>
      </c>
      <c r="FB6" s="60">
        <f t="shared" si="41"/>
        <v>0</v>
      </c>
      <c r="FE6" s="32"/>
      <c r="FF6" s="140"/>
      <c r="FG6" s="140"/>
      <c r="FH6" s="140"/>
      <c r="FI6" s="140"/>
    </row>
    <row r="7" spans="2:165" x14ac:dyDescent="0.25">
      <c r="H7" t="s">
        <v>1692</v>
      </c>
      <c r="I7" s="32">
        <v>125</v>
      </c>
      <c r="J7" s="39" t="s">
        <v>1511</v>
      </c>
      <c r="L7" t="s">
        <v>5048</v>
      </c>
      <c r="M7" t="s">
        <v>1689</v>
      </c>
      <c r="N7" s="32">
        <v>10250</v>
      </c>
      <c r="O7" s="32">
        <v>120</v>
      </c>
      <c r="P7" s="32">
        <v>100</v>
      </c>
      <c r="Q7" t="str">
        <f t="shared" si="0"/>
        <v>Ballina</v>
      </c>
      <c r="S7" t="s">
        <v>5214</v>
      </c>
      <c r="T7" s="32">
        <v>5</v>
      </c>
      <c r="V7" s="122" t="s">
        <v>4974</v>
      </c>
      <c r="W7" s="168">
        <v>18</v>
      </c>
      <c r="X7" s="168"/>
      <c r="Y7">
        <v>3308058</v>
      </c>
      <c r="Z7" s="158">
        <v>12</v>
      </c>
      <c r="AA7" s="169" t="s">
        <v>5032</v>
      </c>
      <c r="AB7" s="169"/>
      <c r="AC7" s="158">
        <v>3308058</v>
      </c>
      <c r="AD7" s="169" t="s">
        <v>4981</v>
      </c>
      <c r="AE7" s="169" t="s">
        <v>1104</v>
      </c>
      <c r="AF7" s="37" t="s">
        <v>5269</v>
      </c>
      <c r="AH7" s="38">
        <v>100</v>
      </c>
      <c r="AI7" s="38">
        <v>105</v>
      </c>
      <c r="AJ7" s="38">
        <v>16350</v>
      </c>
      <c r="AK7" s="38">
        <v>12</v>
      </c>
      <c r="AL7" s="38">
        <v>3308058</v>
      </c>
      <c r="AM7" s="61" t="s">
        <v>1816</v>
      </c>
      <c r="AN7" s="61" t="s">
        <v>1688</v>
      </c>
      <c r="AO7" s="61" t="s">
        <v>1618</v>
      </c>
      <c r="AP7" s="61" t="s">
        <v>5035</v>
      </c>
      <c r="AQ7" s="61" t="s">
        <v>4981</v>
      </c>
      <c r="AR7" s="28">
        <v>26914.400000000001</v>
      </c>
      <c r="AS7" s="28">
        <v>0</v>
      </c>
      <c r="AT7" s="28">
        <v>0</v>
      </c>
      <c r="AU7" s="62"/>
      <c r="BB7" s="45" t="str">
        <f t="shared" si="1"/>
        <v>Migratory - Offshore - Shipping (NSW)</v>
      </c>
      <c r="BC7" s="46">
        <f t="shared" si="2"/>
        <v>185</v>
      </c>
      <c r="BD7" s="47" t="s">
        <v>1511</v>
      </c>
      <c r="BE7" s="45">
        <f>SUMIF($AI:$AI,$BC7,AR:AR)</f>
        <v>0</v>
      </c>
      <c r="BF7" s="45">
        <f t="shared" si="6"/>
        <v>0</v>
      </c>
      <c r="BG7" s="45">
        <f t="shared" si="7"/>
        <v>0</v>
      </c>
      <c r="BH7" s="48">
        <f t="shared" ca="1" si="8"/>
        <v>0</v>
      </c>
      <c r="BI7" s="48">
        <f t="shared" ca="1" si="9"/>
        <v>0</v>
      </c>
      <c r="BJ7" s="45">
        <f t="shared" si="10"/>
        <v>3</v>
      </c>
      <c r="BL7" s="63">
        <v>84</v>
      </c>
      <c r="BM7" s="70" t="s">
        <v>1795</v>
      </c>
      <c r="BN7" t="str">
        <f t="shared" si="42"/>
        <v>CerealNon cereal</v>
      </c>
      <c r="BO7" s="62" t="str">
        <f t="shared" si="43"/>
        <v>8291040</v>
      </c>
      <c r="BP7" s="62">
        <v>91040</v>
      </c>
      <c r="BQ7" t="s">
        <v>1791</v>
      </c>
      <c r="BR7" s="63">
        <v>82</v>
      </c>
      <c r="BS7" t="s">
        <v>1790</v>
      </c>
      <c r="BT7">
        <f t="shared" si="44"/>
        <v>0</v>
      </c>
      <c r="BU7" s="32">
        <v>100</v>
      </c>
      <c r="BV7" s="32">
        <v>105</v>
      </c>
      <c r="BW7" s="32">
        <v>10200</v>
      </c>
      <c r="BX7" s="32">
        <v>86</v>
      </c>
      <c r="BY7" s="32">
        <v>91140</v>
      </c>
      <c r="BZ7" t="s">
        <v>1816</v>
      </c>
      <c r="CA7" t="s">
        <v>1688</v>
      </c>
      <c r="CB7" t="s">
        <v>1261</v>
      </c>
      <c r="CC7" s="52" t="s">
        <v>1787</v>
      </c>
      <c r="CD7" s="52" t="s">
        <v>1789</v>
      </c>
      <c r="CE7" s="155"/>
      <c r="CF7" s="155"/>
      <c r="CG7" s="31" t="s">
        <v>5839</v>
      </c>
      <c r="CH7" s="31" t="s">
        <v>5840</v>
      </c>
      <c r="CI7" s="31" t="s">
        <v>5836</v>
      </c>
      <c r="CJ7" s="31" t="s">
        <v>1539</v>
      </c>
      <c r="CL7" s="34">
        <v>100</v>
      </c>
      <c r="CM7" s="34">
        <f t="shared" si="3"/>
        <v>140</v>
      </c>
      <c r="CN7" s="164">
        <v>10470</v>
      </c>
      <c r="CO7" s="36"/>
      <c r="CP7" s="37"/>
      <c r="CQ7" s="37" t="s">
        <v>1816</v>
      </c>
      <c r="CR7" s="157" t="str">
        <f t="shared" ca="1" si="4"/>
        <v>Central West</v>
      </c>
      <c r="CS7" s="164" t="s">
        <v>5052</v>
      </c>
      <c r="CV7" s="165">
        <v>911</v>
      </c>
      <c r="CW7" s="165">
        <v>19841</v>
      </c>
      <c r="CY7" s="159">
        <v>10470</v>
      </c>
      <c r="CZ7" s="159">
        <v>140</v>
      </c>
      <c r="DA7" s="159">
        <v>100</v>
      </c>
      <c r="DC7" s="160" t="str">
        <f t="shared" si="5"/>
        <v>10050_3</v>
      </c>
      <c r="DD7" s="162">
        <v>100</v>
      </c>
      <c r="DE7" s="161">
        <v>155</v>
      </c>
      <c r="DF7" s="161">
        <v>10050</v>
      </c>
      <c r="DG7" s="163" t="s">
        <v>1816</v>
      </c>
      <c r="DH7" s="161"/>
      <c r="DI7" s="161" t="s">
        <v>5044</v>
      </c>
      <c r="DJ7" s="161">
        <v>3</v>
      </c>
      <c r="DK7" s="161" t="s">
        <v>1324</v>
      </c>
      <c r="DL7" s="161">
        <v>0</v>
      </c>
      <c r="DM7" s="43" t="s">
        <v>4157</v>
      </c>
      <c r="DN7" s="43"/>
      <c r="DO7" s="43" t="s">
        <v>4158</v>
      </c>
      <c r="DP7" s="43"/>
      <c r="DQ7" s="43" t="s">
        <v>4159</v>
      </c>
      <c r="DR7" s="43">
        <v>100</v>
      </c>
      <c r="DV7" s="31" t="s">
        <v>5383</v>
      </c>
      <c r="DW7" s="31" t="s">
        <v>5384</v>
      </c>
      <c r="DX7" s="38">
        <f t="shared" si="11"/>
        <v>3308058</v>
      </c>
      <c r="DY7" s="38">
        <f t="shared" si="12"/>
        <v>12</v>
      </c>
      <c r="DZ7" s="38" t="str">
        <f t="shared" si="13"/>
        <v>123308058</v>
      </c>
      <c r="EA7" s="60">
        <f t="shared" si="14"/>
        <v>69522979.499999985</v>
      </c>
      <c r="EB7" s="60">
        <f t="shared" si="15"/>
        <v>0</v>
      </c>
      <c r="EC7" s="60">
        <f t="shared" si="16"/>
        <v>155127.9</v>
      </c>
      <c r="ED7" s="60">
        <f t="shared" si="17"/>
        <v>0</v>
      </c>
      <c r="EE7" s="60">
        <f t="shared" si="18"/>
        <v>871298.7</v>
      </c>
      <c r="EF7" s="60">
        <f t="shared" si="19"/>
        <v>0</v>
      </c>
      <c r="EG7" s="60">
        <f t="shared" si="20"/>
        <v>170252</v>
      </c>
      <c r="EH7" s="60">
        <f t="shared" si="21"/>
        <v>0</v>
      </c>
      <c r="EI7" s="60">
        <f t="shared" si="22"/>
        <v>152453.19999999998</v>
      </c>
      <c r="EJ7" s="60">
        <f t="shared" si="23"/>
        <v>0</v>
      </c>
      <c r="EK7" s="60">
        <f t="shared" si="24"/>
        <v>108832.90000000001</v>
      </c>
      <c r="EL7" s="60">
        <f t="shared" si="25"/>
        <v>0</v>
      </c>
      <c r="EM7" s="60">
        <f t="shared" si="26"/>
        <v>7806493.4999999991</v>
      </c>
      <c r="EN7" s="60">
        <f t="shared" si="27"/>
        <v>0</v>
      </c>
      <c r="EO7" s="60">
        <f t="shared" si="28"/>
        <v>10371648.6</v>
      </c>
      <c r="EP7" s="60">
        <f t="shared" si="29"/>
        <v>0</v>
      </c>
      <c r="EQ7" s="60">
        <f t="shared" si="30"/>
        <v>18734718.800000001</v>
      </c>
      <c r="ER7" s="60">
        <f t="shared" si="31"/>
        <v>0</v>
      </c>
      <c r="ES7" s="60">
        <f t="shared" si="32"/>
        <v>3097753.3</v>
      </c>
      <c r="ET7" s="60">
        <f t="shared" si="33"/>
        <v>0</v>
      </c>
      <c r="EU7" s="60">
        <f t="shared" si="34"/>
        <v>13317203.1</v>
      </c>
      <c r="EV7" s="60">
        <f t="shared" si="35"/>
        <v>0</v>
      </c>
      <c r="EW7" s="60">
        <f t="shared" si="36"/>
        <v>14691514.400000002</v>
      </c>
      <c r="EX7" s="60">
        <f t="shared" si="37"/>
        <v>0</v>
      </c>
      <c r="EY7" s="60">
        <f t="shared" si="38"/>
        <v>45683.1</v>
      </c>
      <c r="EZ7" s="60">
        <f t="shared" si="39"/>
        <v>0</v>
      </c>
      <c r="FA7" s="60">
        <f t="shared" si="40"/>
        <v>0</v>
      </c>
      <c r="FB7" s="60">
        <f t="shared" si="41"/>
        <v>0</v>
      </c>
      <c r="FE7" s="32"/>
      <c r="FF7" s="140"/>
      <c r="FG7" s="140"/>
      <c r="FH7" s="140"/>
      <c r="FI7" s="140"/>
    </row>
    <row r="8" spans="2:165" x14ac:dyDescent="0.25">
      <c r="H8" t="s">
        <v>1102</v>
      </c>
      <c r="I8" s="32">
        <v>185</v>
      </c>
      <c r="J8" s="39" t="s">
        <v>1511</v>
      </c>
      <c r="L8" t="s">
        <v>5049</v>
      </c>
      <c r="M8" t="s">
        <v>1686</v>
      </c>
      <c r="N8" s="32">
        <v>10300</v>
      </c>
      <c r="O8" s="32">
        <v>155</v>
      </c>
      <c r="P8" s="32">
        <v>100</v>
      </c>
      <c r="Q8" t="str">
        <f t="shared" si="0"/>
        <v>Balranald</v>
      </c>
      <c r="S8" t="s">
        <v>5215</v>
      </c>
      <c r="T8" s="32">
        <v>6</v>
      </c>
      <c r="V8" s="122" t="s">
        <v>5036</v>
      </c>
      <c r="W8" s="168">
        <v>30</v>
      </c>
      <c r="X8" s="168"/>
      <c r="Y8">
        <v>3308158</v>
      </c>
      <c r="Z8" s="158">
        <v>12</v>
      </c>
      <c r="AA8" s="169" t="s">
        <v>2142</v>
      </c>
      <c r="AB8" s="169"/>
      <c r="AC8" s="158">
        <v>3308158</v>
      </c>
      <c r="AD8" s="169" t="s">
        <v>4982</v>
      </c>
      <c r="AE8" s="169">
        <v>1909857</v>
      </c>
      <c r="AF8" s="37" t="s">
        <v>5269</v>
      </c>
      <c r="AH8" s="38">
        <v>100</v>
      </c>
      <c r="AI8" s="38">
        <v>105</v>
      </c>
      <c r="AJ8" s="38">
        <v>18400</v>
      </c>
      <c r="AK8" s="38">
        <v>12</v>
      </c>
      <c r="AL8" s="38">
        <v>3308058</v>
      </c>
      <c r="AM8" s="61" t="s">
        <v>1816</v>
      </c>
      <c r="AN8" s="61" t="s">
        <v>1688</v>
      </c>
      <c r="AO8" s="61" t="s">
        <v>1664</v>
      </c>
      <c r="AP8" s="61" t="s">
        <v>5035</v>
      </c>
      <c r="AQ8" s="61" t="s">
        <v>4981</v>
      </c>
      <c r="AR8" s="28">
        <v>31253.1</v>
      </c>
      <c r="AS8" s="28">
        <v>0</v>
      </c>
      <c r="AT8" s="28">
        <v>0</v>
      </c>
      <c r="AU8" s="62"/>
      <c r="BB8" s="45" t="str">
        <f t="shared" si="1"/>
        <v>Murray</v>
      </c>
      <c r="BC8" s="46">
        <f t="shared" si="2"/>
        <v>155</v>
      </c>
      <c r="BD8" s="47" t="s">
        <v>1511</v>
      </c>
      <c r="BE8" s="45">
        <f t="shared" si="6"/>
        <v>1444792990.9000001</v>
      </c>
      <c r="BF8" s="45">
        <f t="shared" si="6"/>
        <v>1194118586</v>
      </c>
      <c r="BG8" s="45">
        <f t="shared" si="7"/>
        <v>1220065094</v>
      </c>
      <c r="BH8" s="48">
        <f t="shared" ca="1" si="8"/>
        <v>0.12348530053904685</v>
      </c>
      <c r="BI8" s="48">
        <f t="shared" ca="1" si="9"/>
        <v>0.14055733279956764</v>
      </c>
      <c r="BJ8" s="45">
        <f t="shared" si="10"/>
        <v>3</v>
      </c>
      <c r="BL8" s="63">
        <v>85</v>
      </c>
      <c r="BM8" s="70" t="s">
        <v>1797</v>
      </c>
      <c r="BN8" t="str">
        <f t="shared" si="42"/>
        <v>ChickensEggs</v>
      </c>
      <c r="BO8" s="62" t="str">
        <f t="shared" si="43"/>
        <v>8391060</v>
      </c>
      <c r="BP8" s="62">
        <v>91060</v>
      </c>
      <c r="BQ8" t="s">
        <v>5043</v>
      </c>
      <c r="BR8" s="63">
        <v>83</v>
      </c>
      <c r="BS8" t="s">
        <v>1786</v>
      </c>
      <c r="BT8">
        <f t="shared" si="44"/>
        <v>0</v>
      </c>
      <c r="BU8" s="32">
        <v>100</v>
      </c>
      <c r="BV8" s="32">
        <v>105</v>
      </c>
      <c r="BW8" s="32">
        <v>10200</v>
      </c>
      <c r="BX8" s="32">
        <v>86</v>
      </c>
      <c r="BY8" s="32">
        <v>91160</v>
      </c>
      <c r="BZ8" t="s">
        <v>1816</v>
      </c>
      <c r="CA8" t="s">
        <v>1688</v>
      </c>
      <c r="CB8" t="s">
        <v>1261</v>
      </c>
      <c r="CC8" t="s">
        <v>1787</v>
      </c>
      <c r="CD8" s="52" t="s">
        <v>1788</v>
      </c>
      <c r="CE8" s="155"/>
      <c r="CF8" s="155"/>
      <c r="CG8" s="31" t="s">
        <v>5831</v>
      </c>
      <c r="CH8" s="31" t="s">
        <v>5832</v>
      </c>
      <c r="CI8" s="31" t="s">
        <v>5836</v>
      </c>
      <c r="CJ8" s="31" t="s">
        <v>1540</v>
      </c>
      <c r="CL8" s="34">
        <v>100</v>
      </c>
      <c r="CM8" s="34">
        <f t="shared" si="3"/>
        <v>105</v>
      </c>
      <c r="CN8" s="164">
        <v>10500</v>
      </c>
      <c r="CO8" s="36"/>
      <c r="CP8" s="37"/>
      <c r="CQ8" s="37" t="s">
        <v>1816</v>
      </c>
      <c r="CR8" s="157" t="str">
        <f t="shared" ca="1" si="4"/>
        <v>Sydney</v>
      </c>
      <c r="CS8" s="164" t="s">
        <v>5053</v>
      </c>
      <c r="CV8" s="165">
        <v>148</v>
      </c>
      <c r="CW8" s="165">
        <v>69101</v>
      </c>
      <c r="CY8" s="159">
        <v>10500</v>
      </c>
      <c r="CZ8" s="159">
        <v>105</v>
      </c>
      <c r="DA8" s="159">
        <v>100</v>
      </c>
      <c r="DC8" s="160" t="str">
        <f t="shared" si="5"/>
        <v>10050_2</v>
      </c>
      <c r="DD8" s="162">
        <v>100</v>
      </c>
      <c r="DE8" s="161">
        <v>155</v>
      </c>
      <c r="DF8" s="161">
        <v>10050</v>
      </c>
      <c r="DG8" s="163" t="s">
        <v>1816</v>
      </c>
      <c r="DH8" s="161"/>
      <c r="DI8" s="161" t="s">
        <v>5044</v>
      </c>
      <c r="DJ8" s="161">
        <v>2</v>
      </c>
      <c r="DK8" s="161" t="s">
        <v>1323</v>
      </c>
      <c r="DL8" s="161">
        <v>0</v>
      </c>
      <c r="DM8" s="43" t="s">
        <v>4160</v>
      </c>
      <c r="DN8" s="43"/>
      <c r="DO8" s="43" t="s">
        <v>4161</v>
      </c>
      <c r="DP8" s="43"/>
      <c r="DQ8" s="43" t="s">
        <v>4162</v>
      </c>
      <c r="DR8" s="43">
        <v>100</v>
      </c>
      <c r="DV8" s="31" t="s">
        <v>5383</v>
      </c>
      <c r="DW8" s="31" t="s">
        <v>5384</v>
      </c>
      <c r="DX8" s="38">
        <f t="shared" si="11"/>
        <v>3308158</v>
      </c>
      <c r="DY8" s="38">
        <f t="shared" si="12"/>
        <v>12</v>
      </c>
      <c r="DZ8" s="38" t="str">
        <f t="shared" si="13"/>
        <v>123308158</v>
      </c>
      <c r="EA8" s="60">
        <f t="shared" si="14"/>
        <v>34055390.699999996</v>
      </c>
      <c r="EB8" s="60">
        <f t="shared" si="15"/>
        <v>30136437</v>
      </c>
      <c r="EC8" s="60">
        <f t="shared" si="16"/>
        <v>562546.69999999995</v>
      </c>
      <c r="ED8" s="60">
        <f t="shared" si="17"/>
        <v>36359</v>
      </c>
      <c r="EE8" s="60">
        <f t="shared" si="18"/>
        <v>2894520.5</v>
      </c>
      <c r="EF8" s="60">
        <f t="shared" si="19"/>
        <v>498512</v>
      </c>
      <c r="EG8" s="60">
        <f t="shared" si="20"/>
        <v>211275</v>
      </c>
      <c r="EH8" s="60">
        <f t="shared" si="21"/>
        <v>71953</v>
      </c>
      <c r="EI8" s="60">
        <f t="shared" si="22"/>
        <v>247494.2</v>
      </c>
      <c r="EJ8" s="60">
        <f t="shared" si="23"/>
        <v>2101977</v>
      </c>
      <c r="EK8" s="60">
        <f t="shared" si="24"/>
        <v>506702.19999999995</v>
      </c>
      <c r="EL8" s="60">
        <f t="shared" si="25"/>
        <v>585096</v>
      </c>
      <c r="EM8" s="60">
        <f t="shared" si="26"/>
        <v>8868429.1999999993</v>
      </c>
      <c r="EN8" s="60">
        <f t="shared" si="27"/>
        <v>12299873</v>
      </c>
      <c r="EO8" s="60">
        <f t="shared" si="28"/>
        <v>3270472.9</v>
      </c>
      <c r="EP8" s="60">
        <f t="shared" si="29"/>
        <v>5139992</v>
      </c>
      <c r="EQ8" s="60">
        <f t="shared" si="30"/>
        <v>7488901.9000000013</v>
      </c>
      <c r="ER8" s="60">
        <f t="shared" si="31"/>
        <v>1078861</v>
      </c>
      <c r="ES8" s="60">
        <f t="shared" si="32"/>
        <v>2997510.8</v>
      </c>
      <c r="ET8" s="60">
        <f t="shared" si="33"/>
        <v>1437314</v>
      </c>
      <c r="EU8" s="60">
        <f t="shared" si="34"/>
        <v>3265104.1000000006</v>
      </c>
      <c r="EV8" s="60">
        <f t="shared" si="35"/>
        <v>2797893</v>
      </c>
      <c r="EW8" s="60">
        <f t="shared" si="36"/>
        <v>3672772.7000000007</v>
      </c>
      <c r="EX8" s="60">
        <f t="shared" si="37"/>
        <v>4088607</v>
      </c>
      <c r="EY8" s="60">
        <f t="shared" si="38"/>
        <v>69660.5</v>
      </c>
      <c r="EZ8" s="60">
        <f t="shared" si="39"/>
        <v>0</v>
      </c>
      <c r="FA8" s="60">
        <f t="shared" si="40"/>
        <v>0</v>
      </c>
      <c r="FB8" s="60">
        <f t="shared" si="41"/>
        <v>0</v>
      </c>
      <c r="FE8" s="32"/>
      <c r="FF8" s="140"/>
      <c r="FG8" s="140"/>
      <c r="FH8" s="140"/>
      <c r="FI8" s="140"/>
    </row>
    <row r="9" spans="2:165" x14ac:dyDescent="0.25">
      <c r="H9" t="s">
        <v>1686</v>
      </c>
      <c r="I9" s="32">
        <v>155</v>
      </c>
      <c r="J9" s="39" t="s">
        <v>1511</v>
      </c>
      <c r="L9" t="s">
        <v>5050</v>
      </c>
      <c r="M9" t="s">
        <v>1688</v>
      </c>
      <c r="N9" s="32">
        <v>10350</v>
      </c>
      <c r="O9" s="32">
        <v>105</v>
      </c>
      <c r="P9" s="32">
        <v>100</v>
      </c>
      <c r="Q9" t="str">
        <f t="shared" si="0"/>
        <v>Bankstown</v>
      </c>
      <c r="S9" t="s">
        <v>5216</v>
      </c>
      <c r="T9" s="32">
        <v>7</v>
      </c>
      <c r="V9" s="122" t="s">
        <v>1795</v>
      </c>
      <c r="W9" s="168">
        <v>40</v>
      </c>
      <c r="X9" s="168"/>
      <c r="Y9">
        <v>3308558</v>
      </c>
      <c r="Z9" s="158">
        <v>12</v>
      </c>
      <c r="AA9" s="169" t="s">
        <v>2143</v>
      </c>
      <c r="AB9" s="169"/>
      <c r="AC9" s="158">
        <v>3308558</v>
      </c>
      <c r="AD9" s="169" t="s">
        <v>4983</v>
      </c>
      <c r="AE9" s="169" t="s">
        <v>1104</v>
      </c>
      <c r="AF9" s="37" t="s">
        <v>5269</v>
      </c>
      <c r="AH9" s="38">
        <v>100</v>
      </c>
      <c r="AI9" s="38">
        <v>105</v>
      </c>
      <c r="AJ9" s="38">
        <v>18500</v>
      </c>
      <c r="AK9" s="38">
        <v>12</v>
      </c>
      <c r="AL9" s="38">
        <v>3308058</v>
      </c>
      <c r="AM9" s="61" t="s">
        <v>1816</v>
      </c>
      <c r="AN9" s="61" t="s">
        <v>1688</v>
      </c>
      <c r="AO9" s="61" t="s">
        <v>1666</v>
      </c>
      <c r="AP9" s="61" t="s">
        <v>5035</v>
      </c>
      <c r="AQ9" s="61" t="s">
        <v>4981</v>
      </c>
      <c r="AR9" s="28">
        <v>4734.8999999999996</v>
      </c>
      <c r="AS9" s="28">
        <v>0</v>
      </c>
      <c r="AT9" s="28">
        <v>0</v>
      </c>
      <c r="AU9" s="62"/>
      <c r="BB9" s="45" t="str">
        <f t="shared" si="1"/>
        <v>Murrumbidgee</v>
      </c>
      <c r="BC9" s="46">
        <f t="shared" si="2"/>
        <v>150</v>
      </c>
      <c r="BD9" s="47" t="s">
        <v>1511</v>
      </c>
      <c r="BE9" s="45">
        <f t="shared" si="6"/>
        <v>1850879780.0999999</v>
      </c>
      <c r="BF9" s="45">
        <f t="shared" si="6"/>
        <v>1438293587</v>
      </c>
      <c r="BG9" s="45">
        <f t="shared" si="7"/>
        <v>1507700676</v>
      </c>
      <c r="BH9" s="48">
        <f t="shared" ca="1" si="8"/>
        <v>0.15819321338548267</v>
      </c>
      <c r="BI9" s="48">
        <f t="shared" ca="1" si="9"/>
        <v>0.16929868837285053</v>
      </c>
      <c r="BJ9" s="45">
        <f t="shared" si="10"/>
        <v>3</v>
      </c>
      <c r="BL9" s="63">
        <v>86</v>
      </c>
      <c r="BM9" s="70" t="s">
        <v>1787</v>
      </c>
      <c r="BN9" t="str">
        <f t="shared" si="42"/>
        <v>ChickensMeat</v>
      </c>
      <c r="BO9" s="62" t="str">
        <f t="shared" si="43"/>
        <v>8391080</v>
      </c>
      <c r="BP9" s="62">
        <v>91080</v>
      </c>
      <c r="BQ9" t="s">
        <v>1784</v>
      </c>
      <c r="BR9" s="63">
        <v>83</v>
      </c>
      <c r="BS9" t="s">
        <v>1786</v>
      </c>
      <c r="BT9">
        <f t="shared" si="44"/>
        <v>0</v>
      </c>
      <c r="BU9" s="32">
        <v>100</v>
      </c>
      <c r="BV9" s="32">
        <v>105</v>
      </c>
      <c r="BW9" s="32">
        <v>10200</v>
      </c>
      <c r="BX9" s="32">
        <v>87</v>
      </c>
      <c r="BY9" s="32">
        <v>91180</v>
      </c>
      <c r="BZ9" t="s">
        <v>1816</v>
      </c>
      <c r="CA9" t="s">
        <v>1688</v>
      </c>
      <c r="CB9" t="s">
        <v>1261</v>
      </c>
      <c r="CC9" s="52" t="s">
        <v>1726</v>
      </c>
      <c r="CD9" s="52" t="s">
        <v>1793</v>
      </c>
      <c r="CE9" s="155"/>
      <c r="CF9" s="155"/>
      <c r="CG9" s="31" t="s">
        <v>5841</v>
      </c>
      <c r="CH9" s="31" t="s">
        <v>5842</v>
      </c>
      <c r="CI9" s="31" t="s">
        <v>5836</v>
      </c>
      <c r="CJ9" s="31" t="s">
        <v>1541</v>
      </c>
      <c r="CL9" s="34">
        <v>100</v>
      </c>
      <c r="CM9" s="34">
        <f t="shared" si="3"/>
        <v>105</v>
      </c>
      <c r="CN9" s="164">
        <v>10750</v>
      </c>
      <c r="CO9" s="36"/>
      <c r="CP9" s="37"/>
      <c r="CQ9" s="37" t="s">
        <v>1816</v>
      </c>
      <c r="CR9" s="157" t="str">
        <f t="shared" ca="1" si="4"/>
        <v>Sydney</v>
      </c>
      <c r="CS9" s="164" t="s">
        <v>5058</v>
      </c>
      <c r="CV9" s="165">
        <v>160</v>
      </c>
      <c r="CW9" s="165">
        <v>56954</v>
      </c>
      <c r="CY9" s="159">
        <v>10750</v>
      </c>
      <c r="CZ9" s="159">
        <v>105</v>
      </c>
      <c r="DA9" s="159">
        <v>100</v>
      </c>
      <c r="DC9" s="160" t="str">
        <f t="shared" si="5"/>
        <v>10050_6</v>
      </c>
      <c r="DD9" s="162">
        <v>100</v>
      </c>
      <c r="DE9" s="161">
        <v>155</v>
      </c>
      <c r="DF9" s="161">
        <v>10050</v>
      </c>
      <c r="DG9" s="163" t="s">
        <v>1816</v>
      </c>
      <c r="DH9" s="161"/>
      <c r="DI9" s="161" t="s">
        <v>5044</v>
      </c>
      <c r="DJ9" s="161">
        <v>6</v>
      </c>
      <c r="DK9" s="161" t="s">
        <v>1327</v>
      </c>
      <c r="DL9" s="161">
        <v>0</v>
      </c>
      <c r="DM9" s="43" t="s">
        <v>4163</v>
      </c>
      <c r="DN9" s="43"/>
      <c r="DO9" s="43" t="s">
        <v>4164</v>
      </c>
      <c r="DP9" s="43"/>
      <c r="DQ9" s="43" t="s">
        <v>4165</v>
      </c>
      <c r="DR9" s="43">
        <v>100</v>
      </c>
      <c r="DV9" s="31" t="s">
        <v>5383</v>
      </c>
      <c r="DW9" s="31" t="s">
        <v>5384</v>
      </c>
      <c r="DX9" s="38">
        <f t="shared" si="11"/>
        <v>3308558</v>
      </c>
      <c r="DY9" s="38">
        <f t="shared" si="12"/>
        <v>12</v>
      </c>
      <c r="DZ9" s="38" t="str">
        <f t="shared" si="13"/>
        <v>123308558</v>
      </c>
      <c r="EA9" s="60">
        <f t="shared" si="14"/>
        <v>180052501.30000001</v>
      </c>
      <c r="EB9" s="60">
        <f t="shared" si="15"/>
        <v>0</v>
      </c>
      <c r="EC9" s="60">
        <f t="shared" si="16"/>
        <v>1453440.3</v>
      </c>
      <c r="ED9" s="60">
        <f t="shared" si="17"/>
        <v>0</v>
      </c>
      <c r="EE9" s="60">
        <f t="shared" si="18"/>
        <v>14740799.5</v>
      </c>
      <c r="EF9" s="60">
        <f t="shared" si="19"/>
        <v>0</v>
      </c>
      <c r="EG9" s="60">
        <f t="shared" si="20"/>
        <v>6147663.2999999998</v>
      </c>
      <c r="EH9" s="60">
        <f t="shared" si="21"/>
        <v>0</v>
      </c>
      <c r="EI9" s="60">
        <f t="shared" si="22"/>
        <v>2678837.1999999997</v>
      </c>
      <c r="EJ9" s="60">
        <f t="shared" si="23"/>
        <v>0</v>
      </c>
      <c r="EK9" s="60">
        <f t="shared" si="24"/>
        <v>5368038.5999999987</v>
      </c>
      <c r="EL9" s="60">
        <f t="shared" si="25"/>
        <v>0</v>
      </c>
      <c r="EM9" s="60">
        <f t="shared" si="26"/>
        <v>20197560.600000001</v>
      </c>
      <c r="EN9" s="60">
        <f t="shared" si="27"/>
        <v>0</v>
      </c>
      <c r="EO9" s="60">
        <f t="shared" si="28"/>
        <v>18716388.600000001</v>
      </c>
      <c r="EP9" s="60">
        <f t="shared" si="29"/>
        <v>0</v>
      </c>
      <c r="EQ9" s="60">
        <f t="shared" si="30"/>
        <v>37571052.699999996</v>
      </c>
      <c r="ER9" s="60">
        <f t="shared" si="31"/>
        <v>0</v>
      </c>
      <c r="ES9" s="60">
        <f t="shared" si="32"/>
        <v>15727809.699999999</v>
      </c>
      <c r="ET9" s="60">
        <f t="shared" si="33"/>
        <v>0</v>
      </c>
      <c r="EU9" s="60">
        <f t="shared" si="34"/>
        <v>22198701.100000001</v>
      </c>
      <c r="EV9" s="60">
        <f t="shared" si="35"/>
        <v>0</v>
      </c>
      <c r="EW9" s="60">
        <f t="shared" si="36"/>
        <v>35232388.000000007</v>
      </c>
      <c r="EX9" s="60">
        <f t="shared" si="37"/>
        <v>0</v>
      </c>
      <c r="EY9" s="60">
        <f t="shared" si="38"/>
        <v>19821.7</v>
      </c>
      <c r="EZ9" s="60">
        <f t="shared" si="39"/>
        <v>0</v>
      </c>
      <c r="FA9" s="60">
        <f t="shared" si="40"/>
        <v>0</v>
      </c>
      <c r="FB9" s="60">
        <f t="shared" si="41"/>
        <v>0</v>
      </c>
      <c r="FE9" s="32"/>
      <c r="FF9" s="140"/>
      <c r="FG9" s="140"/>
      <c r="FH9" s="140"/>
      <c r="FI9" s="140"/>
    </row>
    <row r="10" spans="2:165" x14ac:dyDescent="0.25">
      <c r="H10" t="s">
        <v>1695</v>
      </c>
      <c r="I10" s="32">
        <v>150</v>
      </c>
      <c r="J10" s="39" t="s">
        <v>1511</v>
      </c>
      <c r="L10" t="s">
        <v>5051</v>
      </c>
      <c r="M10" t="s">
        <v>1687</v>
      </c>
      <c r="N10" s="32">
        <v>10400</v>
      </c>
      <c r="O10" s="32">
        <v>130</v>
      </c>
      <c r="P10" s="32">
        <v>100</v>
      </c>
      <c r="Q10" t="str">
        <f t="shared" si="0"/>
        <v>Barraba</v>
      </c>
      <c r="S10" t="s">
        <v>5217</v>
      </c>
      <c r="T10" s="32">
        <v>8</v>
      </c>
      <c r="V10" s="122" t="s">
        <v>5037</v>
      </c>
      <c r="W10" s="168">
        <v>42</v>
      </c>
      <c r="X10" s="168"/>
      <c r="Y10">
        <v>1500158</v>
      </c>
      <c r="Z10" s="158">
        <v>14</v>
      </c>
      <c r="AA10" s="169" t="s">
        <v>2145</v>
      </c>
      <c r="AB10" s="169"/>
      <c r="AC10" s="158">
        <v>1500158</v>
      </c>
      <c r="AD10" s="169" t="s">
        <v>1703</v>
      </c>
      <c r="AE10" s="169">
        <v>1500158</v>
      </c>
      <c r="AF10" s="37" t="s">
        <v>5269</v>
      </c>
      <c r="AH10" s="38">
        <v>100</v>
      </c>
      <c r="AI10" s="38">
        <v>110</v>
      </c>
      <c r="AJ10" s="38">
        <v>12700</v>
      </c>
      <c r="AK10" s="38">
        <v>12</v>
      </c>
      <c r="AL10" s="38">
        <v>3308058</v>
      </c>
      <c r="AM10" s="61" t="s">
        <v>1816</v>
      </c>
      <c r="AN10" s="61" t="s">
        <v>1696</v>
      </c>
      <c r="AO10" s="61" t="s">
        <v>5096</v>
      </c>
      <c r="AP10" s="61" t="s">
        <v>5035</v>
      </c>
      <c r="AQ10" s="61" t="s">
        <v>4981</v>
      </c>
      <c r="AR10" s="28">
        <v>13352.7</v>
      </c>
      <c r="AS10" s="28">
        <v>0</v>
      </c>
      <c r="AT10" s="28">
        <v>0</v>
      </c>
      <c r="AU10" s="62"/>
      <c r="BB10" s="45" t="str">
        <f t="shared" si="1"/>
        <v>North Western</v>
      </c>
      <c r="BC10" s="46">
        <f t="shared" si="2"/>
        <v>135</v>
      </c>
      <c r="BD10" s="47" t="s">
        <v>1511</v>
      </c>
      <c r="BE10" s="45">
        <f t="shared" si="6"/>
        <v>1539963198.6000009</v>
      </c>
      <c r="BF10" s="45">
        <f t="shared" si="6"/>
        <v>964632072</v>
      </c>
      <c r="BG10" s="45">
        <f t="shared" si="7"/>
        <v>1144589965</v>
      </c>
      <c r="BH10" s="48">
        <f t="shared" ca="1" si="8"/>
        <v>0.13161942201819204</v>
      </c>
      <c r="BI10" s="48">
        <f t="shared" ca="1" si="9"/>
        <v>0.11354492992812398</v>
      </c>
      <c r="BJ10" s="45">
        <f t="shared" si="10"/>
        <v>3</v>
      </c>
      <c r="BL10" s="63">
        <v>87</v>
      </c>
      <c r="BM10" s="70" t="s">
        <v>1726</v>
      </c>
      <c r="BN10" t="str">
        <f t="shared" si="42"/>
        <v>Fruitex grape</v>
      </c>
      <c r="BO10" s="62" t="str">
        <f t="shared" si="43"/>
        <v>8491100</v>
      </c>
      <c r="BP10" s="62">
        <v>91100</v>
      </c>
      <c r="BQ10" t="s">
        <v>1796</v>
      </c>
      <c r="BR10" s="63">
        <v>84</v>
      </c>
      <c r="BS10" t="s">
        <v>1795</v>
      </c>
      <c r="BT10">
        <f t="shared" si="44"/>
        <v>0</v>
      </c>
      <c r="BU10" s="32">
        <v>100</v>
      </c>
      <c r="BV10" s="32">
        <v>105</v>
      </c>
      <c r="BW10" s="32">
        <v>10200</v>
      </c>
      <c r="BX10" s="32">
        <v>87</v>
      </c>
      <c r="BY10" s="32">
        <v>91190</v>
      </c>
      <c r="BZ10" t="s">
        <v>1816</v>
      </c>
      <c r="CA10" t="s">
        <v>1688</v>
      </c>
      <c r="CB10" t="s">
        <v>1261</v>
      </c>
      <c r="CC10" t="s">
        <v>1726</v>
      </c>
      <c r="CD10" s="52" t="s">
        <v>1726</v>
      </c>
      <c r="CE10" s="155"/>
      <c r="CF10" s="155"/>
      <c r="CG10" s="31" t="s">
        <v>5843</v>
      </c>
      <c r="CH10" s="31" t="s">
        <v>5844</v>
      </c>
      <c r="CI10" s="31" t="s">
        <v>5836</v>
      </c>
      <c r="CJ10" s="31" t="s">
        <v>1542</v>
      </c>
      <c r="CL10" s="34">
        <v>100</v>
      </c>
      <c r="CM10" s="34">
        <f t="shared" si="3"/>
        <v>105</v>
      </c>
      <c r="CN10" s="164">
        <v>10750</v>
      </c>
      <c r="CO10" s="36"/>
      <c r="CP10" s="37"/>
      <c r="CQ10" s="37" t="s">
        <v>1816</v>
      </c>
      <c r="CR10" s="157" t="str">
        <f t="shared" ca="1" si="4"/>
        <v>Sydney</v>
      </c>
      <c r="CS10" s="164" t="s">
        <v>5058</v>
      </c>
      <c r="CV10" s="165">
        <v>301</v>
      </c>
      <c r="CW10" s="165">
        <v>38064</v>
      </c>
      <c r="CY10" s="159">
        <v>10750</v>
      </c>
      <c r="CZ10" s="159">
        <v>105</v>
      </c>
      <c r="DA10" s="159">
        <v>100</v>
      </c>
      <c r="DC10" s="160" t="str">
        <f t="shared" si="5"/>
        <v>10050_10</v>
      </c>
      <c r="DD10" s="162">
        <v>100</v>
      </c>
      <c r="DE10" s="161">
        <v>155</v>
      </c>
      <c r="DF10" s="161">
        <v>10050</v>
      </c>
      <c r="DG10" s="163" t="s">
        <v>1816</v>
      </c>
      <c r="DH10" s="161"/>
      <c r="DI10" s="161" t="s">
        <v>5044</v>
      </c>
      <c r="DJ10" s="161">
        <v>10</v>
      </c>
      <c r="DK10" s="161" t="s">
        <v>1329</v>
      </c>
      <c r="DL10" s="161">
        <v>0</v>
      </c>
      <c r="DM10" s="43" t="s">
        <v>4166</v>
      </c>
      <c r="DN10" s="43"/>
      <c r="DO10" s="43" t="s">
        <v>4167</v>
      </c>
      <c r="DP10" s="43"/>
      <c r="DQ10" s="43" t="s">
        <v>4168</v>
      </c>
      <c r="DR10" s="43">
        <v>100</v>
      </c>
      <c r="DV10" s="31" t="s">
        <v>5383</v>
      </c>
      <c r="DW10" s="31" t="s">
        <v>5385</v>
      </c>
      <c r="DX10" s="38">
        <f t="shared" si="11"/>
        <v>1500158</v>
      </c>
      <c r="DY10" s="38">
        <f t="shared" si="12"/>
        <v>14</v>
      </c>
      <c r="DZ10" s="38" t="str">
        <f t="shared" si="13"/>
        <v>141500158</v>
      </c>
      <c r="EA10" s="60">
        <f t="shared" si="14"/>
        <v>2511376304.099999</v>
      </c>
      <c r="EB10" s="60">
        <f t="shared" si="15"/>
        <v>1432688555</v>
      </c>
      <c r="EC10" s="60">
        <f t="shared" si="16"/>
        <v>1000638.3999999999</v>
      </c>
      <c r="ED10" s="60">
        <f t="shared" si="17"/>
        <v>0</v>
      </c>
      <c r="EE10" s="60">
        <f t="shared" si="18"/>
        <v>3478078.8</v>
      </c>
      <c r="EF10" s="60">
        <f t="shared" si="19"/>
        <v>1820359</v>
      </c>
      <c r="EG10" s="60">
        <f t="shared" si="20"/>
        <v>624413.5</v>
      </c>
      <c r="EH10" s="60">
        <f t="shared" si="21"/>
        <v>0</v>
      </c>
      <c r="EI10" s="60">
        <f t="shared" si="22"/>
        <v>925433.3</v>
      </c>
      <c r="EJ10" s="60">
        <f t="shared" si="23"/>
        <v>315506</v>
      </c>
      <c r="EK10" s="60">
        <f t="shared" si="24"/>
        <v>898075.60000000009</v>
      </c>
      <c r="EL10" s="60">
        <f t="shared" si="25"/>
        <v>13465</v>
      </c>
      <c r="EM10" s="60">
        <f t="shared" si="26"/>
        <v>418112347.70000005</v>
      </c>
      <c r="EN10" s="60">
        <f t="shared" si="27"/>
        <v>247520106</v>
      </c>
      <c r="EO10" s="60">
        <f t="shared" si="28"/>
        <v>534960118.10000002</v>
      </c>
      <c r="EP10" s="60">
        <f t="shared" si="29"/>
        <v>294216463</v>
      </c>
      <c r="EQ10" s="60">
        <f t="shared" si="30"/>
        <v>519226096.89999998</v>
      </c>
      <c r="ER10" s="60">
        <f t="shared" si="31"/>
        <v>276765894</v>
      </c>
      <c r="ES10" s="60">
        <f t="shared" si="32"/>
        <v>68748516.200000003</v>
      </c>
      <c r="ET10" s="60">
        <f t="shared" si="33"/>
        <v>48650444</v>
      </c>
      <c r="EU10" s="60">
        <f t="shared" si="34"/>
        <v>538967609.0999999</v>
      </c>
      <c r="EV10" s="60">
        <f t="shared" si="35"/>
        <v>336469356</v>
      </c>
      <c r="EW10" s="60">
        <f t="shared" si="36"/>
        <v>423344688.09999996</v>
      </c>
      <c r="EX10" s="60">
        <f t="shared" si="37"/>
        <v>225836523</v>
      </c>
      <c r="EY10" s="60">
        <f t="shared" si="38"/>
        <v>1090288.3999999999</v>
      </c>
      <c r="EZ10" s="60">
        <f t="shared" si="39"/>
        <v>1080439</v>
      </c>
      <c r="FA10" s="60">
        <f t="shared" si="40"/>
        <v>0</v>
      </c>
      <c r="FB10" s="60">
        <f t="shared" si="41"/>
        <v>0</v>
      </c>
      <c r="FE10" s="32"/>
      <c r="FF10" s="140"/>
      <c r="FG10" s="140"/>
      <c r="FH10" s="140"/>
      <c r="FI10" s="140"/>
    </row>
    <row r="11" spans="2:165" x14ac:dyDescent="0.25">
      <c r="H11" t="s">
        <v>1693</v>
      </c>
      <c r="I11" s="32">
        <v>135</v>
      </c>
      <c r="J11" s="39" t="s">
        <v>1511</v>
      </c>
      <c r="L11" t="s">
        <v>5052</v>
      </c>
      <c r="M11" t="s">
        <v>1690</v>
      </c>
      <c r="N11" s="32">
        <v>10470</v>
      </c>
      <c r="O11" s="32">
        <v>140</v>
      </c>
      <c r="P11" s="32">
        <v>100</v>
      </c>
      <c r="Q11" t="str">
        <f t="shared" si="0"/>
        <v>Bathurst Regional</v>
      </c>
      <c r="S11" t="s">
        <v>5218</v>
      </c>
      <c r="T11" s="32">
        <v>9</v>
      </c>
      <c r="V11" s="122" t="s">
        <v>5016</v>
      </c>
      <c r="W11" s="168">
        <v>46</v>
      </c>
      <c r="X11" s="168"/>
      <c r="Y11">
        <v>1500858</v>
      </c>
      <c r="Z11" s="158">
        <v>14</v>
      </c>
      <c r="AA11" s="169" t="s">
        <v>2146</v>
      </c>
      <c r="AB11" s="169"/>
      <c r="AC11" s="158">
        <v>1500858</v>
      </c>
      <c r="AD11" s="169" t="s">
        <v>1704</v>
      </c>
      <c r="AE11" s="169">
        <v>1500858</v>
      </c>
      <c r="AF11" s="37" t="s">
        <v>5269</v>
      </c>
      <c r="AH11" s="38">
        <v>100</v>
      </c>
      <c r="AI11" s="38">
        <v>110</v>
      </c>
      <c r="AJ11" s="38">
        <v>13050</v>
      </c>
      <c r="AK11" s="38">
        <v>12</v>
      </c>
      <c r="AL11" s="38">
        <v>3308058</v>
      </c>
      <c r="AM11" s="61" t="s">
        <v>1816</v>
      </c>
      <c r="AN11" s="61" t="s">
        <v>1696</v>
      </c>
      <c r="AO11" s="61" t="s">
        <v>5103</v>
      </c>
      <c r="AP11" s="61" t="s">
        <v>5035</v>
      </c>
      <c r="AQ11" s="61" t="s">
        <v>4981</v>
      </c>
      <c r="AR11" s="28">
        <v>2948.3</v>
      </c>
      <c r="AS11" s="28">
        <v>0</v>
      </c>
      <c r="AT11" s="28">
        <v>0</v>
      </c>
      <c r="AU11" s="62"/>
      <c r="BB11" s="45" t="str">
        <f t="shared" si="1"/>
        <v>Northern</v>
      </c>
      <c r="BC11" s="46">
        <f t="shared" si="2"/>
        <v>130</v>
      </c>
      <c r="BD11" s="47" t="s">
        <v>1511</v>
      </c>
      <c r="BE11" s="45">
        <f t="shared" si="6"/>
        <v>2481918087.8999996</v>
      </c>
      <c r="BF11" s="45">
        <f t="shared" si="6"/>
        <v>1744606632</v>
      </c>
      <c r="BG11" s="45">
        <f t="shared" si="7"/>
        <v>1624920559</v>
      </c>
      <c r="BH11" s="48">
        <f t="shared" ca="1" si="8"/>
        <v>0.21212755247844409</v>
      </c>
      <c r="BI11" s="48">
        <f t="shared" ca="1" si="9"/>
        <v>0.20535418998859536</v>
      </c>
      <c r="BJ11" s="45">
        <f t="shared" si="10"/>
        <v>3</v>
      </c>
      <c r="BL11" s="63">
        <v>88</v>
      </c>
      <c r="BM11" s="70" t="s">
        <v>1684</v>
      </c>
      <c r="BN11" t="str">
        <f t="shared" si="42"/>
        <v>GrapesGrapes</v>
      </c>
      <c r="BO11" s="62" t="str">
        <f t="shared" si="43"/>
        <v>8591120</v>
      </c>
      <c r="BP11" s="62">
        <v>91120</v>
      </c>
      <c r="BQ11" t="s">
        <v>1797</v>
      </c>
      <c r="BR11" s="63">
        <v>85</v>
      </c>
      <c r="BS11" t="s">
        <v>1797</v>
      </c>
      <c r="BT11">
        <f t="shared" si="44"/>
        <v>0</v>
      </c>
      <c r="BU11" s="32">
        <v>100</v>
      </c>
      <c r="BV11" s="32">
        <v>105</v>
      </c>
      <c r="BW11" s="32">
        <v>10200</v>
      </c>
      <c r="BX11" s="32">
        <v>87</v>
      </c>
      <c r="BY11" s="32">
        <v>91200</v>
      </c>
      <c r="BZ11" t="s">
        <v>1816</v>
      </c>
      <c r="CA11" t="s">
        <v>1688</v>
      </c>
      <c r="CB11" t="s">
        <v>1261</v>
      </c>
      <c r="CC11" t="s">
        <v>1726</v>
      </c>
      <c r="CD11" s="52" t="s">
        <v>1794</v>
      </c>
      <c r="CE11" s="155"/>
      <c r="CF11" s="155"/>
      <c r="CG11" s="31" t="s">
        <v>5845</v>
      </c>
      <c r="CH11" s="31" t="s">
        <v>5846</v>
      </c>
      <c r="CI11" s="31" t="s">
        <v>5836</v>
      </c>
      <c r="CJ11" s="31" t="s">
        <v>1543</v>
      </c>
      <c r="CL11" s="34">
        <v>100</v>
      </c>
      <c r="CM11" s="34">
        <f t="shared" si="3"/>
        <v>105</v>
      </c>
      <c r="CN11" s="164">
        <v>10900</v>
      </c>
      <c r="CO11" s="36"/>
      <c r="CP11" s="37"/>
      <c r="CQ11" s="37" t="s">
        <v>1816</v>
      </c>
      <c r="CR11" s="157" t="str">
        <f t="shared" ca="1" si="4"/>
        <v>Sydney</v>
      </c>
      <c r="CS11" s="164" t="s">
        <v>5061</v>
      </c>
      <c r="CV11" s="165">
        <v>138</v>
      </c>
      <c r="CW11" s="165">
        <v>35533</v>
      </c>
      <c r="CY11" s="159">
        <v>10900</v>
      </c>
      <c r="CZ11" s="159">
        <v>105</v>
      </c>
      <c r="DA11" s="159">
        <v>100</v>
      </c>
      <c r="DC11" s="160" t="str">
        <f t="shared" si="5"/>
        <v>10050_8</v>
      </c>
      <c r="DD11" s="162">
        <v>100</v>
      </c>
      <c r="DE11" s="161">
        <v>155</v>
      </c>
      <c r="DF11" s="161">
        <v>10050</v>
      </c>
      <c r="DG11" s="163" t="s">
        <v>1816</v>
      </c>
      <c r="DH11" s="161"/>
      <c r="DI11" s="161" t="s">
        <v>5044</v>
      </c>
      <c r="DJ11" s="161">
        <v>8</v>
      </c>
      <c r="DK11" s="161" t="s">
        <v>1328</v>
      </c>
      <c r="DL11" s="161">
        <v>0</v>
      </c>
      <c r="DM11" s="43" t="s">
        <v>4169</v>
      </c>
      <c r="DN11" s="43"/>
      <c r="DO11" s="43" t="s">
        <v>4170</v>
      </c>
      <c r="DP11" s="43"/>
      <c r="DQ11" s="43" t="s">
        <v>4171</v>
      </c>
      <c r="DR11" s="43">
        <v>100</v>
      </c>
      <c r="DV11" s="31" t="s">
        <v>5383</v>
      </c>
      <c r="DW11" s="31" t="s">
        <v>5385</v>
      </c>
      <c r="DX11" s="38">
        <f t="shared" si="11"/>
        <v>1500858</v>
      </c>
      <c r="DY11" s="38">
        <f t="shared" si="12"/>
        <v>14</v>
      </c>
      <c r="DZ11" s="38" t="str">
        <f t="shared" si="13"/>
        <v>141500858</v>
      </c>
      <c r="EA11" s="60">
        <f t="shared" si="14"/>
        <v>93427831.899999991</v>
      </c>
      <c r="EB11" s="60">
        <f t="shared" si="15"/>
        <v>97012281</v>
      </c>
      <c r="EC11" s="60">
        <f t="shared" si="16"/>
        <v>2233.5</v>
      </c>
      <c r="ED11" s="60">
        <f t="shared" si="17"/>
        <v>0</v>
      </c>
      <c r="EE11" s="60">
        <f t="shared" si="18"/>
        <v>227964.9</v>
      </c>
      <c r="EF11" s="60">
        <f t="shared" si="19"/>
        <v>368726</v>
      </c>
      <c r="EG11" s="60">
        <f t="shared" si="20"/>
        <v>13967.5</v>
      </c>
      <c r="EH11" s="60">
        <f t="shared" si="21"/>
        <v>26776</v>
      </c>
      <c r="EI11" s="60">
        <f t="shared" si="22"/>
        <v>10521.8</v>
      </c>
      <c r="EJ11" s="60">
        <f t="shared" si="23"/>
        <v>37451</v>
      </c>
      <c r="EK11" s="60">
        <f t="shared" si="24"/>
        <v>8289.5</v>
      </c>
      <c r="EL11" s="60">
        <f t="shared" si="25"/>
        <v>3546</v>
      </c>
      <c r="EM11" s="60">
        <f t="shared" si="26"/>
        <v>4761497.1999999993</v>
      </c>
      <c r="EN11" s="60">
        <f t="shared" si="27"/>
        <v>5184228</v>
      </c>
      <c r="EO11" s="60">
        <f t="shared" si="28"/>
        <v>17600829.5</v>
      </c>
      <c r="EP11" s="60">
        <f t="shared" si="29"/>
        <v>21278175</v>
      </c>
      <c r="EQ11" s="60">
        <f t="shared" si="30"/>
        <v>36551900.199999996</v>
      </c>
      <c r="ER11" s="60">
        <f t="shared" si="31"/>
        <v>31225280</v>
      </c>
      <c r="ES11" s="60">
        <f t="shared" si="32"/>
        <v>3039650.1</v>
      </c>
      <c r="ET11" s="60">
        <f t="shared" si="33"/>
        <v>6504360</v>
      </c>
      <c r="EU11" s="60">
        <f t="shared" si="34"/>
        <v>21848435.100000001</v>
      </c>
      <c r="EV11" s="60">
        <f t="shared" si="35"/>
        <v>22250742</v>
      </c>
      <c r="EW11" s="60">
        <f t="shared" si="36"/>
        <v>9334674.2999999989</v>
      </c>
      <c r="EX11" s="60">
        <f t="shared" si="37"/>
        <v>10093216</v>
      </c>
      <c r="EY11" s="60">
        <f t="shared" si="38"/>
        <v>27868.3</v>
      </c>
      <c r="EZ11" s="60">
        <f t="shared" si="39"/>
        <v>39781</v>
      </c>
      <c r="FA11" s="60">
        <f t="shared" si="40"/>
        <v>0</v>
      </c>
      <c r="FB11" s="60">
        <f t="shared" si="41"/>
        <v>0</v>
      </c>
      <c r="FE11" s="32"/>
      <c r="FF11" s="140"/>
      <c r="FG11" s="140"/>
      <c r="FH11" s="140"/>
      <c r="FI11" s="140"/>
    </row>
    <row r="12" spans="2:165" x14ac:dyDescent="0.25">
      <c r="H12" t="s">
        <v>1687</v>
      </c>
      <c r="I12" s="32">
        <v>130</v>
      </c>
      <c r="J12" s="39" t="s">
        <v>1511</v>
      </c>
      <c r="L12" t="s">
        <v>5053</v>
      </c>
      <c r="M12" t="s">
        <v>1688</v>
      </c>
      <c r="N12" s="32">
        <v>10500</v>
      </c>
      <c r="O12" s="32">
        <v>105</v>
      </c>
      <c r="P12" s="32">
        <v>100</v>
      </c>
      <c r="Q12" t="str">
        <f t="shared" si="0"/>
        <v>Baulkham Hills</v>
      </c>
      <c r="S12" t="s">
        <v>5219</v>
      </c>
      <c r="T12" s="32">
        <v>10</v>
      </c>
      <c r="V12" s="122" t="s">
        <v>5017</v>
      </c>
      <c r="W12" s="168">
        <v>48</v>
      </c>
      <c r="X12" s="168"/>
      <c r="Y12">
        <v>1501758</v>
      </c>
      <c r="Z12" s="158">
        <v>14</v>
      </c>
      <c r="AA12" s="169" t="s">
        <v>2147</v>
      </c>
      <c r="AB12" s="169"/>
      <c r="AC12" s="158">
        <v>1501758</v>
      </c>
      <c r="AD12" s="169" t="s">
        <v>1705</v>
      </c>
      <c r="AE12" s="169">
        <v>1501758</v>
      </c>
      <c r="AF12" s="37" t="s">
        <v>5269</v>
      </c>
      <c r="AH12" s="38">
        <v>100</v>
      </c>
      <c r="AI12" s="38">
        <v>110</v>
      </c>
      <c r="AJ12" s="38">
        <v>15050</v>
      </c>
      <c r="AK12" s="38">
        <v>12</v>
      </c>
      <c r="AL12" s="38">
        <v>3308058</v>
      </c>
      <c r="AM12" s="61" t="s">
        <v>1816</v>
      </c>
      <c r="AN12" s="61" t="s">
        <v>1696</v>
      </c>
      <c r="AO12" s="61" t="s">
        <v>1591</v>
      </c>
      <c r="AP12" s="61" t="s">
        <v>5035</v>
      </c>
      <c r="AQ12" s="61" t="s">
        <v>4981</v>
      </c>
      <c r="AR12" s="28">
        <v>16507.099999999999</v>
      </c>
      <c r="AS12" s="28">
        <v>0</v>
      </c>
      <c r="AT12" s="28">
        <v>0</v>
      </c>
      <c r="AU12" s="62"/>
      <c r="BB12" s="45" t="str">
        <f t="shared" si="1"/>
        <v>Richmond-Tweed</v>
      </c>
      <c r="BC12" s="46">
        <f t="shared" si="2"/>
        <v>120</v>
      </c>
      <c r="BD12" s="47" t="s">
        <v>1511</v>
      </c>
      <c r="BE12" s="45">
        <f t="shared" si="6"/>
        <v>371246733.29999983</v>
      </c>
      <c r="BF12" s="45">
        <f t="shared" si="6"/>
        <v>384634788</v>
      </c>
      <c r="BG12" s="45">
        <f t="shared" si="7"/>
        <v>256892959</v>
      </c>
      <c r="BH12" s="48">
        <f t="shared" ca="1" si="8"/>
        <v>3.1730161154182167E-2</v>
      </c>
      <c r="BI12" s="48">
        <f t="shared" ca="1" si="9"/>
        <v>4.5274598802038199E-2</v>
      </c>
      <c r="BJ12" s="45">
        <f t="shared" si="10"/>
        <v>3</v>
      </c>
      <c r="BL12" s="63">
        <v>89</v>
      </c>
      <c r="BM12" s="70" t="s">
        <v>1785</v>
      </c>
      <c r="BN12" t="str">
        <f t="shared" si="42"/>
        <v>HorsesNon Stud</v>
      </c>
      <c r="BO12" s="62" t="str">
        <f t="shared" si="43"/>
        <v>8691140</v>
      </c>
      <c r="BP12" s="62">
        <v>91140</v>
      </c>
      <c r="BQ12" t="s">
        <v>1789</v>
      </c>
      <c r="BR12" s="63">
        <v>86</v>
      </c>
      <c r="BS12" t="s">
        <v>1787</v>
      </c>
      <c r="BT12">
        <f t="shared" si="44"/>
        <v>0</v>
      </c>
      <c r="BU12" s="32">
        <v>100</v>
      </c>
      <c r="BV12" s="32">
        <v>105</v>
      </c>
      <c r="BW12" s="32">
        <v>10350</v>
      </c>
      <c r="BX12" s="32">
        <v>81</v>
      </c>
      <c r="BY12" s="32">
        <v>91000</v>
      </c>
      <c r="BZ12" t="s">
        <v>1816</v>
      </c>
      <c r="CA12" t="s">
        <v>1688</v>
      </c>
      <c r="CB12" s="52" t="s">
        <v>1264</v>
      </c>
      <c r="CC12" s="52" t="s">
        <v>1683</v>
      </c>
      <c r="CD12" s="52" t="s">
        <v>1784</v>
      </c>
      <c r="CE12" s="155"/>
      <c r="CF12" s="155"/>
      <c r="CG12" s="31" t="s">
        <v>5834</v>
      </c>
      <c r="CH12" s="31" t="s">
        <v>5835</v>
      </c>
      <c r="CI12" s="31" t="s">
        <v>5847</v>
      </c>
      <c r="CJ12" s="31" t="s">
        <v>1544</v>
      </c>
      <c r="CL12" s="34">
        <v>100</v>
      </c>
      <c r="CM12" s="34">
        <f t="shared" si="3"/>
        <v>105</v>
      </c>
      <c r="CN12" s="164">
        <v>10900</v>
      </c>
      <c r="CO12" s="36"/>
      <c r="CP12" s="37"/>
      <c r="CQ12" s="37" t="s">
        <v>1816</v>
      </c>
      <c r="CR12" s="157" t="str">
        <f t="shared" ca="1" si="4"/>
        <v>Sydney</v>
      </c>
      <c r="CS12" s="164" t="s">
        <v>5061</v>
      </c>
      <c r="CV12" s="165">
        <v>0</v>
      </c>
      <c r="CW12" s="165">
        <v>0</v>
      </c>
      <c r="CY12" s="159">
        <v>10900</v>
      </c>
      <c r="CZ12" s="159">
        <v>105</v>
      </c>
      <c r="DA12" s="159">
        <v>100</v>
      </c>
      <c r="DC12" s="160" t="str">
        <f t="shared" si="5"/>
        <v>10050_5</v>
      </c>
      <c r="DD12" s="162">
        <v>100</v>
      </c>
      <c r="DE12" s="161">
        <v>155</v>
      </c>
      <c r="DF12" s="161">
        <v>10050</v>
      </c>
      <c r="DG12" s="163" t="s">
        <v>1816</v>
      </c>
      <c r="DH12" s="161"/>
      <c r="DI12" s="161" t="s">
        <v>5044</v>
      </c>
      <c r="DJ12" s="161">
        <v>5</v>
      </c>
      <c r="DK12" s="161" t="s">
        <v>1326</v>
      </c>
      <c r="DL12" s="161">
        <v>7</v>
      </c>
      <c r="DM12" s="43" t="s">
        <v>4172</v>
      </c>
      <c r="DN12" s="43"/>
      <c r="DO12" s="43" t="s">
        <v>4173</v>
      </c>
      <c r="DP12" s="43"/>
      <c r="DQ12" s="43" t="s">
        <v>4174</v>
      </c>
      <c r="DR12" s="43">
        <v>100</v>
      </c>
      <c r="DV12" s="31" t="s">
        <v>5383</v>
      </c>
      <c r="DW12" s="31" t="s">
        <v>5385</v>
      </c>
      <c r="DX12" s="38">
        <f t="shared" si="11"/>
        <v>1501758</v>
      </c>
      <c r="DY12" s="38">
        <f t="shared" si="12"/>
        <v>14</v>
      </c>
      <c r="DZ12" s="38" t="str">
        <f t="shared" si="13"/>
        <v>141501758</v>
      </c>
      <c r="EA12" s="60">
        <f t="shared" si="14"/>
        <v>470954205.49999988</v>
      </c>
      <c r="EB12" s="60">
        <f t="shared" si="15"/>
        <v>279406456</v>
      </c>
      <c r="EC12" s="60">
        <f t="shared" si="16"/>
        <v>276350.2</v>
      </c>
      <c r="ED12" s="60">
        <f t="shared" si="17"/>
        <v>768</v>
      </c>
      <c r="EE12" s="60">
        <f t="shared" si="18"/>
        <v>1881880.4</v>
      </c>
      <c r="EF12" s="60">
        <f t="shared" si="19"/>
        <v>770602</v>
      </c>
      <c r="EG12" s="60">
        <f t="shared" si="20"/>
        <v>38622.799999999996</v>
      </c>
      <c r="EH12" s="60">
        <f t="shared" si="21"/>
        <v>0</v>
      </c>
      <c r="EI12" s="60">
        <f t="shared" si="22"/>
        <v>194562.3</v>
      </c>
      <c r="EJ12" s="60">
        <f t="shared" si="23"/>
        <v>560952</v>
      </c>
      <c r="EK12" s="60">
        <f t="shared" si="24"/>
        <v>240979.20000000001</v>
      </c>
      <c r="EL12" s="60">
        <f t="shared" si="25"/>
        <v>21686</v>
      </c>
      <c r="EM12" s="60">
        <f t="shared" si="26"/>
        <v>95973626.700000003</v>
      </c>
      <c r="EN12" s="60">
        <f t="shared" si="27"/>
        <v>56748992</v>
      </c>
      <c r="EO12" s="60">
        <f t="shared" si="28"/>
        <v>56313395.900000006</v>
      </c>
      <c r="EP12" s="60">
        <f t="shared" si="29"/>
        <v>45109225</v>
      </c>
      <c r="EQ12" s="60">
        <f t="shared" si="30"/>
        <v>123974823.3</v>
      </c>
      <c r="ER12" s="60">
        <f t="shared" si="31"/>
        <v>65445802</v>
      </c>
      <c r="ES12" s="60">
        <f t="shared" si="32"/>
        <v>2756905.2</v>
      </c>
      <c r="ET12" s="60">
        <f t="shared" si="33"/>
        <v>2103904</v>
      </c>
      <c r="EU12" s="60">
        <f t="shared" si="34"/>
        <v>109215843.19999999</v>
      </c>
      <c r="EV12" s="60">
        <f t="shared" si="35"/>
        <v>62994459</v>
      </c>
      <c r="EW12" s="60">
        <f t="shared" si="36"/>
        <v>79876168</v>
      </c>
      <c r="EX12" s="60">
        <f t="shared" si="37"/>
        <v>44937752</v>
      </c>
      <c r="EY12" s="60">
        <f t="shared" si="38"/>
        <v>211048.3</v>
      </c>
      <c r="EZ12" s="60">
        <f t="shared" si="39"/>
        <v>712314</v>
      </c>
      <c r="FA12" s="60">
        <f t="shared" si="40"/>
        <v>0</v>
      </c>
      <c r="FB12" s="60">
        <f t="shared" si="41"/>
        <v>0</v>
      </c>
      <c r="FE12" s="32"/>
      <c r="FF12" s="140"/>
      <c r="FG12" s="140"/>
      <c r="FH12" s="140"/>
      <c r="FI12" s="140"/>
    </row>
    <row r="13" spans="2:165" x14ac:dyDescent="0.25">
      <c r="H13" t="s">
        <v>1689</v>
      </c>
      <c r="I13" s="32">
        <v>120</v>
      </c>
      <c r="J13" s="39" t="s">
        <v>1511</v>
      </c>
      <c r="L13" t="s">
        <v>5054</v>
      </c>
      <c r="M13" t="s">
        <v>1691</v>
      </c>
      <c r="N13" s="32">
        <v>10550</v>
      </c>
      <c r="O13" s="32">
        <v>145</v>
      </c>
      <c r="P13" s="32">
        <v>100</v>
      </c>
      <c r="Q13" t="str">
        <f t="shared" si="0"/>
        <v>Bega Valley</v>
      </c>
      <c r="S13" t="s">
        <v>1681</v>
      </c>
      <c r="T13" s="32">
        <v>11</v>
      </c>
      <c r="V13" s="122" t="s">
        <v>5039</v>
      </c>
      <c r="W13" s="168">
        <v>50</v>
      </c>
      <c r="X13" s="168"/>
      <c r="Y13">
        <v>1504158</v>
      </c>
      <c r="Z13" s="158">
        <v>14</v>
      </c>
      <c r="AA13" s="169" t="s">
        <v>2148</v>
      </c>
      <c r="AB13" s="169"/>
      <c r="AC13" s="158">
        <v>1504158</v>
      </c>
      <c r="AD13" s="169" t="s">
        <v>1706</v>
      </c>
      <c r="AE13" s="169">
        <v>1504158</v>
      </c>
      <c r="AF13" s="37" t="s">
        <v>5269</v>
      </c>
      <c r="AH13" s="38">
        <v>100</v>
      </c>
      <c r="AI13" s="38">
        <v>110</v>
      </c>
      <c r="AJ13" s="38">
        <v>15650</v>
      </c>
      <c r="AK13" s="38">
        <v>12</v>
      </c>
      <c r="AL13" s="38">
        <v>3308058</v>
      </c>
      <c r="AM13" s="61" t="s">
        <v>1816</v>
      </c>
      <c r="AN13" s="61" t="s">
        <v>1696</v>
      </c>
      <c r="AO13" s="61" t="s">
        <v>1604</v>
      </c>
      <c r="AP13" s="61" t="s">
        <v>5035</v>
      </c>
      <c r="AQ13" s="61" t="s">
        <v>4981</v>
      </c>
      <c r="AR13" s="28">
        <v>434089</v>
      </c>
      <c r="AS13" s="28">
        <v>0</v>
      </c>
      <c r="AT13" s="28">
        <v>0</v>
      </c>
      <c r="AU13" s="62"/>
      <c r="BB13" s="45" t="str">
        <f t="shared" si="1"/>
        <v>South Eastern</v>
      </c>
      <c r="BC13" s="46">
        <f t="shared" si="2"/>
        <v>145</v>
      </c>
      <c r="BD13" s="47" t="s">
        <v>1511</v>
      </c>
      <c r="BE13" s="45">
        <f t="shared" si="6"/>
        <v>661316728.10000074</v>
      </c>
      <c r="BF13" s="45">
        <f t="shared" si="6"/>
        <v>548355046</v>
      </c>
      <c r="BG13" s="45">
        <f t="shared" si="7"/>
        <v>531376577</v>
      </c>
      <c r="BH13" s="48">
        <f t="shared" ca="1" si="8"/>
        <v>5.6522211441555878E-2</v>
      </c>
      <c r="BI13" s="48">
        <f t="shared" ca="1" si="9"/>
        <v>6.4545785985232307E-2</v>
      </c>
      <c r="BJ13" s="45">
        <f t="shared" si="10"/>
        <v>3</v>
      </c>
      <c r="BL13" s="63">
        <v>90</v>
      </c>
      <c r="BM13" s="70" t="s">
        <v>5036</v>
      </c>
      <c r="BN13" t="str">
        <f t="shared" si="42"/>
        <v>HorsesStud</v>
      </c>
      <c r="BO13" s="62" t="str">
        <f t="shared" si="43"/>
        <v>8691160</v>
      </c>
      <c r="BP13" s="62">
        <v>91160</v>
      </c>
      <c r="BQ13" t="s">
        <v>1788</v>
      </c>
      <c r="BR13" s="63">
        <v>86</v>
      </c>
      <c r="BS13" t="s">
        <v>1787</v>
      </c>
      <c r="BT13">
        <f t="shared" si="44"/>
        <v>0</v>
      </c>
      <c r="BU13" s="32">
        <v>100</v>
      </c>
      <c r="BV13" s="32">
        <v>105</v>
      </c>
      <c r="BW13" s="32">
        <v>10350</v>
      </c>
      <c r="BX13" s="32">
        <v>81</v>
      </c>
      <c r="BY13" s="32">
        <v>91010</v>
      </c>
      <c r="BZ13" t="s">
        <v>1816</v>
      </c>
      <c r="CA13" t="s">
        <v>1688</v>
      </c>
      <c r="CB13" t="s">
        <v>1264</v>
      </c>
      <c r="CC13" t="s">
        <v>1683</v>
      </c>
      <c r="CD13" s="52" t="s">
        <v>1683</v>
      </c>
      <c r="CE13" s="155"/>
      <c r="CF13" s="155"/>
      <c r="CG13" s="31" t="s">
        <v>5837</v>
      </c>
      <c r="CH13" s="31" t="s">
        <v>5838</v>
      </c>
      <c r="CI13" s="31" t="s">
        <v>5847</v>
      </c>
      <c r="CJ13" s="31" t="s">
        <v>1545</v>
      </c>
      <c r="CL13" s="34">
        <v>100</v>
      </c>
      <c r="CM13" s="34">
        <f t="shared" si="3"/>
        <v>105</v>
      </c>
      <c r="CN13" s="164">
        <v>11100</v>
      </c>
      <c r="CO13" s="36"/>
      <c r="CP13" s="37"/>
      <c r="CQ13" s="37" t="s">
        <v>1816</v>
      </c>
      <c r="CR13" s="157" t="str">
        <f t="shared" ca="1" si="4"/>
        <v>Sydney</v>
      </c>
      <c r="CS13" s="164" t="s">
        <v>5065</v>
      </c>
      <c r="CV13" s="165">
        <v>14</v>
      </c>
      <c r="CW13" s="165">
        <v>18401</v>
      </c>
      <c r="CY13" s="159">
        <v>11100</v>
      </c>
      <c r="CZ13" s="159">
        <v>105</v>
      </c>
      <c r="DA13" s="159">
        <v>100</v>
      </c>
      <c r="DC13" s="160" t="str">
        <f t="shared" si="5"/>
        <v>10110_1</v>
      </c>
      <c r="DD13" s="162">
        <v>100</v>
      </c>
      <c r="DE13" s="161">
        <v>130</v>
      </c>
      <c r="DF13" s="161">
        <v>10110</v>
      </c>
      <c r="DG13" s="163" t="s">
        <v>1816</v>
      </c>
      <c r="DH13" s="161"/>
      <c r="DI13" s="161" t="s">
        <v>5045</v>
      </c>
      <c r="DJ13" s="161">
        <v>1</v>
      </c>
      <c r="DK13" s="161" t="s">
        <v>5210</v>
      </c>
      <c r="DL13" s="161">
        <v>49</v>
      </c>
      <c r="DM13" s="43" t="s">
        <v>4175</v>
      </c>
      <c r="DN13" s="43"/>
      <c r="DO13" s="43" t="s">
        <v>4176</v>
      </c>
      <c r="DP13" s="43"/>
      <c r="DQ13" s="43" t="s">
        <v>4177</v>
      </c>
      <c r="DR13" s="43">
        <v>100</v>
      </c>
      <c r="DV13" s="31" t="s">
        <v>5383</v>
      </c>
      <c r="DW13" s="31" t="s">
        <v>5385</v>
      </c>
      <c r="DX13" s="38">
        <f t="shared" si="11"/>
        <v>1504158</v>
      </c>
      <c r="DY13" s="38">
        <f t="shared" si="12"/>
        <v>14</v>
      </c>
      <c r="DZ13" s="38" t="str">
        <f t="shared" si="13"/>
        <v>141504158</v>
      </c>
      <c r="EA13" s="60">
        <f t="shared" si="14"/>
        <v>159469186.80000001</v>
      </c>
      <c r="EB13" s="60">
        <f t="shared" si="15"/>
        <v>117804596</v>
      </c>
      <c r="EC13" s="60">
        <f t="shared" si="16"/>
        <v>0</v>
      </c>
      <c r="ED13" s="60">
        <f t="shared" si="17"/>
        <v>0</v>
      </c>
      <c r="EE13" s="60">
        <f t="shared" si="18"/>
        <v>446961.7</v>
      </c>
      <c r="EF13" s="60">
        <f t="shared" si="19"/>
        <v>443961</v>
      </c>
      <c r="EG13" s="60">
        <f t="shared" si="20"/>
        <v>0</v>
      </c>
      <c r="EH13" s="60">
        <f t="shared" si="21"/>
        <v>0</v>
      </c>
      <c r="EI13" s="60">
        <f t="shared" si="22"/>
        <v>9645.9</v>
      </c>
      <c r="EJ13" s="60">
        <f t="shared" si="23"/>
        <v>0</v>
      </c>
      <c r="EK13" s="60">
        <f t="shared" si="24"/>
        <v>0</v>
      </c>
      <c r="EL13" s="60">
        <f t="shared" si="25"/>
        <v>0</v>
      </c>
      <c r="EM13" s="60">
        <f t="shared" si="26"/>
        <v>150043280.5</v>
      </c>
      <c r="EN13" s="60">
        <f t="shared" si="27"/>
        <v>103492870</v>
      </c>
      <c r="EO13" s="60">
        <f t="shared" si="28"/>
        <v>7709916.1999999993</v>
      </c>
      <c r="EP13" s="60">
        <f t="shared" si="29"/>
        <v>12347939</v>
      </c>
      <c r="EQ13" s="60">
        <f t="shared" si="30"/>
        <v>345702.5</v>
      </c>
      <c r="ER13" s="60">
        <f t="shared" si="31"/>
        <v>652495</v>
      </c>
      <c r="ES13" s="60">
        <f t="shared" si="32"/>
        <v>36423.4</v>
      </c>
      <c r="ET13" s="60">
        <f t="shared" si="33"/>
        <v>0</v>
      </c>
      <c r="EU13" s="60">
        <f t="shared" si="34"/>
        <v>725190.2</v>
      </c>
      <c r="EV13" s="60">
        <f t="shared" si="35"/>
        <v>382448</v>
      </c>
      <c r="EW13" s="60">
        <f t="shared" si="36"/>
        <v>152066.4</v>
      </c>
      <c r="EX13" s="60">
        <f t="shared" si="37"/>
        <v>484883</v>
      </c>
      <c r="EY13" s="60">
        <f t="shared" si="38"/>
        <v>0</v>
      </c>
      <c r="EZ13" s="60">
        <f t="shared" si="39"/>
        <v>0</v>
      </c>
      <c r="FA13" s="60">
        <f t="shared" si="40"/>
        <v>0</v>
      </c>
      <c r="FB13" s="60">
        <f t="shared" si="41"/>
        <v>0</v>
      </c>
      <c r="FE13" s="32"/>
      <c r="FF13" s="140"/>
      <c r="FG13" s="140"/>
      <c r="FH13" s="140"/>
      <c r="FI13" s="140"/>
    </row>
    <row r="14" spans="2:165" x14ac:dyDescent="0.25">
      <c r="H14" t="s">
        <v>1691</v>
      </c>
      <c r="I14" s="32">
        <v>145</v>
      </c>
      <c r="J14" s="39" t="s">
        <v>1511</v>
      </c>
      <c r="L14" t="s">
        <v>5055</v>
      </c>
      <c r="M14" t="s">
        <v>1692</v>
      </c>
      <c r="N14" s="32">
        <v>10600</v>
      </c>
      <c r="O14" s="32">
        <v>125</v>
      </c>
      <c r="P14" s="32">
        <v>100</v>
      </c>
      <c r="Q14" t="str">
        <f t="shared" si="0"/>
        <v>Bellingen</v>
      </c>
      <c r="V14" s="122" t="s">
        <v>5019</v>
      </c>
      <c r="W14" s="168">
        <v>52</v>
      </c>
      <c r="X14" s="168"/>
      <c r="Y14">
        <v>1505358</v>
      </c>
      <c r="Z14" s="158">
        <v>14</v>
      </c>
      <c r="AA14" s="169" t="s">
        <v>2149</v>
      </c>
      <c r="AB14" s="169"/>
      <c r="AC14" s="158">
        <v>1505358</v>
      </c>
      <c r="AD14" s="169" t="s">
        <v>1707</v>
      </c>
      <c r="AE14" s="169">
        <v>1505358</v>
      </c>
      <c r="AF14" s="37" t="s">
        <v>5269</v>
      </c>
      <c r="AH14" s="38">
        <v>100</v>
      </c>
      <c r="AI14" s="38">
        <v>110</v>
      </c>
      <c r="AJ14" s="38">
        <v>17000</v>
      </c>
      <c r="AK14" s="38">
        <v>12</v>
      </c>
      <c r="AL14" s="38">
        <v>3308058</v>
      </c>
      <c r="AM14" s="61" t="s">
        <v>1816</v>
      </c>
      <c r="AN14" s="61" t="s">
        <v>1696</v>
      </c>
      <c r="AO14" s="61" t="s">
        <v>1633</v>
      </c>
      <c r="AP14" s="61" t="s">
        <v>5035</v>
      </c>
      <c r="AQ14" s="61" t="s">
        <v>4981</v>
      </c>
      <c r="AR14" s="28">
        <v>74602.600000000006</v>
      </c>
      <c r="AS14" s="28">
        <v>0</v>
      </c>
      <c r="AT14" s="28">
        <v>0</v>
      </c>
      <c r="AU14" s="62"/>
      <c r="BB14" s="45" t="str">
        <f t="shared" si="1"/>
        <v>Sydney</v>
      </c>
      <c r="BC14" s="46">
        <f t="shared" si="2"/>
        <v>105</v>
      </c>
      <c r="BD14" s="47" t="s">
        <v>1511</v>
      </c>
      <c r="BE14" s="45">
        <f t="shared" si="6"/>
        <v>751303266.99999952</v>
      </c>
      <c r="BF14" s="45">
        <f t="shared" si="6"/>
        <v>561305026</v>
      </c>
      <c r="BG14" s="45">
        <f t="shared" si="7"/>
        <v>374216234</v>
      </c>
      <c r="BH14" s="48">
        <f t="shared" ca="1" si="8"/>
        <v>6.4213288897304752E-2</v>
      </c>
      <c r="BI14" s="48">
        <f t="shared" ca="1" si="9"/>
        <v>6.6070102472680192E-2</v>
      </c>
      <c r="BJ14" s="45">
        <f t="shared" si="10"/>
        <v>3</v>
      </c>
      <c r="BL14" s="63">
        <v>91</v>
      </c>
      <c r="BM14" s="70" t="s">
        <v>1792</v>
      </c>
      <c r="BN14" t="str">
        <f t="shared" si="42"/>
        <v>NurseriesCut Flowers</v>
      </c>
      <c r="BO14" s="62" t="str">
        <f t="shared" si="43"/>
        <v>8791180</v>
      </c>
      <c r="BP14" s="62">
        <v>91180</v>
      </c>
      <c r="BQ14" t="s">
        <v>1793</v>
      </c>
      <c r="BR14" s="63">
        <v>87</v>
      </c>
      <c r="BS14" t="s">
        <v>1726</v>
      </c>
      <c r="BT14">
        <f t="shared" si="44"/>
        <v>0</v>
      </c>
      <c r="BU14" s="32">
        <v>100</v>
      </c>
      <c r="BV14" s="32">
        <v>105</v>
      </c>
      <c r="BW14" s="32">
        <v>10350</v>
      </c>
      <c r="BX14" s="32">
        <v>87</v>
      </c>
      <c r="BY14" s="32">
        <v>91180</v>
      </c>
      <c r="BZ14" t="s">
        <v>1816</v>
      </c>
      <c r="CA14" t="s">
        <v>1688</v>
      </c>
      <c r="CB14" t="s">
        <v>1264</v>
      </c>
      <c r="CC14" s="52" t="s">
        <v>1726</v>
      </c>
      <c r="CD14" s="52" t="s">
        <v>1793</v>
      </c>
      <c r="CE14" s="155"/>
      <c r="CF14" s="155"/>
      <c r="CG14" s="31" t="s">
        <v>5841</v>
      </c>
      <c r="CH14" s="31" t="s">
        <v>5842</v>
      </c>
      <c r="CI14" s="31" t="s">
        <v>5847</v>
      </c>
      <c r="CJ14" s="31" t="s">
        <v>1546</v>
      </c>
      <c r="CL14" s="34">
        <v>100</v>
      </c>
      <c r="CM14" s="34">
        <f t="shared" si="3"/>
        <v>135</v>
      </c>
      <c r="CN14" s="164">
        <v>11150</v>
      </c>
      <c r="CO14" s="36"/>
      <c r="CP14" s="37"/>
      <c r="CQ14" s="37" t="s">
        <v>1816</v>
      </c>
      <c r="CR14" s="157" t="str">
        <f t="shared" ca="1" si="4"/>
        <v>North Western</v>
      </c>
      <c r="CS14" s="164" t="s">
        <v>5066</v>
      </c>
      <c r="CV14" s="165">
        <v>2537</v>
      </c>
      <c r="CW14" s="165">
        <v>10406</v>
      </c>
      <c r="CY14" s="159">
        <v>11150</v>
      </c>
      <c r="CZ14" s="159">
        <v>135</v>
      </c>
      <c r="DA14" s="159">
        <v>100</v>
      </c>
      <c r="DC14" s="160" t="str">
        <f t="shared" si="5"/>
        <v>10110_7</v>
      </c>
      <c r="DD14" s="162">
        <v>100</v>
      </c>
      <c r="DE14" s="161">
        <v>130</v>
      </c>
      <c r="DF14" s="161">
        <v>10110</v>
      </c>
      <c r="DG14" s="163" t="s">
        <v>1816</v>
      </c>
      <c r="DH14" s="161"/>
      <c r="DI14" s="161" t="s">
        <v>5045</v>
      </c>
      <c r="DJ14" s="161">
        <v>7</v>
      </c>
      <c r="DK14" s="161" t="s">
        <v>5216</v>
      </c>
      <c r="DL14" s="161">
        <v>13</v>
      </c>
      <c r="DM14" s="43" t="s">
        <v>4178</v>
      </c>
      <c r="DN14" s="43"/>
      <c r="DO14" s="43" t="s">
        <v>4179</v>
      </c>
      <c r="DP14" s="43"/>
      <c r="DQ14" s="43" t="s">
        <v>4150</v>
      </c>
      <c r="DR14" s="43">
        <v>100</v>
      </c>
      <c r="DV14" s="31" t="s">
        <v>5383</v>
      </c>
      <c r="DW14" s="31" t="s">
        <v>5385</v>
      </c>
      <c r="DX14" s="38">
        <f t="shared" si="11"/>
        <v>1505358</v>
      </c>
      <c r="DY14" s="38">
        <f t="shared" si="12"/>
        <v>14</v>
      </c>
      <c r="DZ14" s="38" t="str">
        <f t="shared" si="13"/>
        <v>141505358</v>
      </c>
      <c r="EA14" s="60">
        <f t="shared" si="14"/>
        <v>48263984.299999997</v>
      </c>
      <c r="EB14" s="60">
        <f t="shared" si="15"/>
        <v>42119225</v>
      </c>
      <c r="EC14" s="60">
        <f t="shared" si="16"/>
        <v>224398.1</v>
      </c>
      <c r="ED14" s="60">
        <f t="shared" si="17"/>
        <v>33268</v>
      </c>
      <c r="EE14" s="60">
        <f t="shared" si="18"/>
        <v>201879.9</v>
      </c>
      <c r="EF14" s="60">
        <f t="shared" si="19"/>
        <v>314722</v>
      </c>
      <c r="EG14" s="60">
        <f t="shared" si="20"/>
        <v>39203.300000000003</v>
      </c>
      <c r="EH14" s="60">
        <f t="shared" si="21"/>
        <v>0</v>
      </c>
      <c r="EI14" s="60">
        <f t="shared" si="22"/>
        <v>450269.2</v>
      </c>
      <c r="EJ14" s="60">
        <f t="shared" si="23"/>
        <v>806045</v>
      </c>
      <c r="EK14" s="60">
        <f t="shared" si="24"/>
        <v>70855.499999999985</v>
      </c>
      <c r="EL14" s="60">
        <f t="shared" si="25"/>
        <v>287286</v>
      </c>
      <c r="EM14" s="60">
        <f t="shared" si="26"/>
        <v>17153171.100000001</v>
      </c>
      <c r="EN14" s="60">
        <f t="shared" si="27"/>
        <v>15156428</v>
      </c>
      <c r="EO14" s="60">
        <f t="shared" si="28"/>
        <v>3246846.8000000003</v>
      </c>
      <c r="EP14" s="60">
        <f t="shared" si="29"/>
        <v>1550041</v>
      </c>
      <c r="EQ14" s="60">
        <f t="shared" si="30"/>
        <v>966447.3</v>
      </c>
      <c r="ER14" s="60">
        <f t="shared" si="31"/>
        <v>213149</v>
      </c>
      <c r="ES14" s="60">
        <f t="shared" si="32"/>
        <v>0</v>
      </c>
      <c r="ET14" s="60">
        <f t="shared" si="33"/>
        <v>59357</v>
      </c>
      <c r="EU14" s="60">
        <f t="shared" si="34"/>
        <v>19589587.5</v>
      </c>
      <c r="EV14" s="60">
        <f t="shared" si="35"/>
        <v>18710649</v>
      </c>
      <c r="EW14" s="60">
        <f t="shared" si="36"/>
        <v>6321325.5999999996</v>
      </c>
      <c r="EX14" s="60">
        <f t="shared" si="37"/>
        <v>4988280</v>
      </c>
      <c r="EY14" s="60">
        <f t="shared" si="38"/>
        <v>0</v>
      </c>
      <c r="EZ14" s="60">
        <f t="shared" si="39"/>
        <v>0</v>
      </c>
      <c r="FA14" s="60">
        <f t="shared" si="40"/>
        <v>0</v>
      </c>
      <c r="FB14" s="60">
        <f t="shared" si="41"/>
        <v>0</v>
      </c>
      <c r="FE14" s="32"/>
      <c r="FF14" s="140"/>
      <c r="FG14" s="140"/>
      <c r="FH14" s="140"/>
      <c r="FI14" s="140"/>
    </row>
    <row r="15" spans="2:165" x14ac:dyDescent="0.25">
      <c r="H15" t="s">
        <v>1688</v>
      </c>
      <c r="I15" s="32">
        <v>105</v>
      </c>
      <c r="J15" s="39" t="s">
        <v>1511</v>
      </c>
      <c r="L15" t="s">
        <v>5056</v>
      </c>
      <c r="M15" t="s">
        <v>1686</v>
      </c>
      <c r="N15" s="32">
        <v>10650</v>
      </c>
      <c r="O15" s="32">
        <v>155</v>
      </c>
      <c r="P15" s="32">
        <v>100</v>
      </c>
      <c r="Q15" t="str">
        <f t="shared" si="0"/>
        <v>Berrigan</v>
      </c>
      <c r="V15" s="122" t="s">
        <v>5021</v>
      </c>
      <c r="W15" s="168">
        <v>54</v>
      </c>
      <c r="X15" s="168"/>
      <c r="Y15">
        <v>1508558</v>
      </c>
      <c r="Z15" s="158">
        <v>14</v>
      </c>
      <c r="AA15" s="169" t="s">
        <v>2150</v>
      </c>
      <c r="AB15" s="169"/>
      <c r="AC15" s="158">
        <v>1508558</v>
      </c>
      <c r="AD15" s="169" t="s">
        <v>1708</v>
      </c>
      <c r="AE15" s="169">
        <v>1508558</v>
      </c>
      <c r="AF15" s="37" t="s">
        <v>5269</v>
      </c>
      <c r="AH15" s="38">
        <v>100</v>
      </c>
      <c r="AI15" s="38">
        <v>110</v>
      </c>
      <c r="AJ15" s="38">
        <v>17620</v>
      </c>
      <c r="AK15" s="38">
        <v>12</v>
      </c>
      <c r="AL15" s="38">
        <v>3308058</v>
      </c>
      <c r="AM15" s="61" t="s">
        <v>1816</v>
      </c>
      <c r="AN15" s="61" t="s">
        <v>1696</v>
      </c>
      <c r="AO15" s="61" t="s">
        <v>1646</v>
      </c>
      <c r="AP15" s="61" t="s">
        <v>5035</v>
      </c>
      <c r="AQ15" s="61" t="s">
        <v>4981</v>
      </c>
      <c r="AR15" s="28">
        <v>329799</v>
      </c>
      <c r="AS15" s="28">
        <v>0</v>
      </c>
      <c r="AT15" s="28">
        <v>0</v>
      </c>
      <c r="AU15" s="62"/>
      <c r="BB15" s="45"/>
      <c r="BC15" s="46"/>
      <c r="BD15" s="47"/>
      <c r="BE15" s="45"/>
      <c r="BF15" s="45"/>
      <c r="BG15" s="45"/>
      <c r="BH15" s="48"/>
      <c r="BI15" s="48"/>
      <c r="BJ15" s="45"/>
      <c r="BL15" s="63">
        <v>92</v>
      </c>
      <c r="BM15" s="70" t="s">
        <v>5043</v>
      </c>
      <c r="BN15" t="str">
        <f t="shared" si="42"/>
        <v>NurseriesNurseries</v>
      </c>
      <c r="BO15" s="62" t="str">
        <f t="shared" si="43"/>
        <v>8791190</v>
      </c>
      <c r="BP15" s="62">
        <v>91190</v>
      </c>
      <c r="BQ15" t="s">
        <v>1726</v>
      </c>
      <c r="BR15" s="63">
        <v>87</v>
      </c>
      <c r="BS15" t="s">
        <v>1726</v>
      </c>
      <c r="BT15">
        <f t="shared" si="44"/>
        <v>0</v>
      </c>
      <c r="BU15" s="32">
        <v>100</v>
      </c>
      <c r="BV15" s="32">
        <v>105</v>
      </c>
      <c r="BW15" s="32">
        <v>10350</v>
      </c>
      <c r="BX15" s="32">
        <v>87</v>
      </c>
      <c r="BY15" s="32">
        <v>91190</v>
      </c>
      <c r="BZ15" t="s">
        <v>1816</v>
      </c>
      <c r="CA15" t="s">
        <v>1688</v>
      </c>
      <c r="CB15" t="s">
        <v>1264</v>
      </c>
      <c r="CC15" t="s">
        <v>1726</v>
      </c>
      <c r="CD15" s="52" t="s">
        <v>1726</v>
      </c>
      <c r="CE15" s="155"/>
      <c r="CF15" s="155"/>
      <c r="CG15" s="31" t="s">
        <v>5843</v>
      </c>
      <c r="CH15" s="31" t="s">
        <v>5844</v>
      </c>
      <c r="CI15" s="31" t="s">
        <v>5847</v>
      </c>
      <c r="CJ15" s="31" t="s">
        <v>1547</v>
      </c>
      <c r="CL15" s="34">
        <v>100</v>
      </c>
      <c r="CM15" s="34">
        <f t="shared" si="3"/>
        <v>105</v>
      </c>
      <c r="CN15" s="164">
        <v>11450</v>
      </c>
      <c r="CO15" s="36"/>
      <c r="CP15" s="37"/>
      <c r="CQ15" s="37" t="s">
        <v>1816</v>
      </c>
      <c r="CR15" s="157" t="str">
        <f t="shared" ca="1" si="4"/>
        <v>Sydney</v>
      </c>
      <c r="CS15" s="164" t="s">
        <v>5072</v>
      </c>
      <c r="CV15" s="165">
        <v>597</v>
      </c>
      <c r="CW15" s="165">
        <v>33318</v>
      </c>
      <c r="CY15" s="159">
        <v>11450</v>
      </c>
      <c r="CZ15" s="159">
        <v>105</v>
      </c>
      <c r="DA15" s="159">
        <v>100</v>
      </c>
      <c r="DC15" s="160" t="str">
        <f t="shared" si="5"/>
        <v>10110_9</v>
      </c>
      <c r="DD15" s="162">
        <v>100</v>
      </c>
      <c r="DE15" s="161">
        <v>130</v>
      </c>
      <c r="DF15" s="161">
        <v>10110</v>
      </c>
      <c r="DG15" s="163" t="s">
        <v>1816</v>
      </c>
      <c r="DH15" s="161"/>
      <c r="DI15" s="161" t="s">
        <v>5045</v>
      </c>
      <c r="DJ15" s="161">
        <v>9</v>
      </c>
      <c r="DK15" s="161" t="s">
        <v>5218</v>
      </c>
      <c r="DL15" s="161">
        <v>0</v>
      </c>
      <c r="DM15" s="43" t="s">
        <v>4180</v>
      </c>
      <c r="DN15" s="43"/>
      <c r="DO15" s="43" t="s">
        <v>4181</v>
      </c>
      <c r="DP15" s="43"/>
      <c r="DQ15" s="43" t="s">
        <v>4153</v>
      </c>
      <c r="DR15" s="43">
        <v>100</v>
      </c>
      <c r="DV15" s="31" t="s">
        <v>5383</v>
      </c>
      <c r="DW15" s="31" t="s">
        <v>5385</v>
      </c>
      <c r="DX15" s="38">
        <f t="shared" si="11"/>
        <v>1508558</v>
      </c>
      <c r="DY15" s="38">
        <f t="shared" si="12"/>
        <v>14</v>
      </c>
      <c r="DZ15" s="38" t="str">
        <f t="shared" si="13"/>
        <v>141508558</v>
      </c>
      <c r="EA15" s="60">
        <f t="shared" si="14"/>
        <v>171919666.40000001</v>
      </c>
      <c r="EB15" s="60">
        <f t="shared" si="15"/>
        <v>270909200</v>
      </c>
      <c r="EC15" s="60">
        <f t="shared" si="16"/>
        <v>0</v>
      </c>
      <c r="ED15" s="60">
        <f t="shared" si="17"/>
        <v>0</v>
      </c>
      <c r="EE15" s="60">
        <f t="shared" si="18"/>
        <v>0</v>
      </c>
      <c r="EF15" s="60">
        <f t="shared" si="19"/>
        <v>0</v>
      </c>
      <c r="EG15" s="60">
        <f t="shared" si="20"/>
        <v>0</v>
      </c>
      <c r="EH15" s="60">
        <f t="shared" si="21"/>
        <v>0</v>
      </c>
      <c r="EI15" s="60">
        <f t="shared" si="22"/>
        <v>1064146.6000000001</v>
      </c>
      <c r="EJ15" s="60">
        <f t="shared" si="23"/>
        <v>155611</v>
      </c>
      <c r="EK15" s="60">
        <f t="shared" si="24"/>
        <v>328319.59999999998</v>
      </c>
      <c r="EL15" s="60">
        <f t="shared" si="25"/>
        <v>0</v>
      </c>
      <c r="EM15" s="60">
        <f t="shared" si="26"/>
        <v>0</v>
      </c>
      <c r="EN15" s="60">
        <f t="shared" si="27"/>
        <v>0</v>
      </c>
      <c r="EO15" s="60">
        <f t="shared" si="28"/>
        <v>1172880</v>
      </c>
      <c r="EP15" s="60">
        <f t="shared" si="29"/>
        <v>0</v>
      </c>
      <c r="EQ15" s="60">
        <f t="shared" si="30"/>
        <v>0</v>
      </c>
      <c r="ER15" s="60">
        <f t="shared" si="31"/>
        <v>0</v>
      </c>
      <c r="ES15" s="60">
        <f t="shared" si="32"/>
        <v>0</v>
      </c>
      <c r="ET15" s="60">
        <f t="shared" si="33"/>
        <v>0</v>
      </c>
      <c r="EU15" s="60">
        <f t="shared" si="34"/>
        <v>81873102.900000006</v>
      </c>
      <c r="EV15" s="60">
        <f t="shared" si="35"/>
        <v>130479476</v>
      </c>
      <c r="EW15" s="60">
        <f t="shared" si="36"/>
        <v>87481217.299999982</v>
      </c>
      <c r="EX15" s="60">
        <f t="shared" si="37"/>
        <v>140274113</v>
      </c>
      <c r="EY15" s="60">
        <f t="shared" si="38"/>
        <v>0</v>
      </c>
      <c r="EZ15" s="60">
        <f t="shared" si="39"/>
        <v>0</v>
      </c>
      <c r="FA15" s="60">
        <f t="shared" si="40"/>
        <v>0</v>
      </c>
      <c r="FB15" s="60">
        <f t="shared" si="41"/>
        <v>0</v>
      </c>
      <c r="FE15" s="32"/>
      <c r="FF15" s="140"/>
      <c r="FG15" s="140"/>
      <c r="FH15" s="140"/>
      <c r="FI15" s="140"/>
    </row>
    <row r="16" spans="2:165" x14ac:dyDescent="0.25">
      <c r="L16" t="s">
        <v>5057</v>
      </c>
      <c r="M16" t="s">
        <v>1687</v>
      </c>
      <c r="N16" s="32">
        <v>10700</v>
      </c>
      <c r="O16" s="32">
        <v>130</v>
      </c>
      <c r="P16" s="32">
        <v>100</v>
      </c>
      <c r="Q16" t="str">
        <f t="shared" si="0"/>
        <v>Bingara</v>
      </c>
      <c r="V16" s="122" t="s">
        <v>5038</v>
      </c>
      <c r="W16" s="168">
        <v>56</v>
      </c>
      <c r="X16" s="168"/>
      <c r="Y16">
        <v>1508858</v>
      </c>
      <c r="Z16" s="158">
        <v>14</v>
      </c>
      <c r="AA16" s="169" t="s">
        <v>2151</v>
      </c>
      <c r="AB16" s="169"/>
      <c r="AC16" s="158">
        <v>1508858</v>
      </c>
      <c r="AD16" s="169" t="s">
        <v>1709</v>
      </c>
      <c r="AE16" s="169">
        <v>1508858</v>
      </c>
      <c r="AF16" s="37" t="s">
        <v>5269</v>
      </c>
      <c r="AH16" s="38">
        <v>100</v>
      </c>
      <c r="AI16" s="38">
        <v>115</v>
      </c>
      <c r="AJ16" s="38">
        <v>14400</v>
      </c>
      <c r="AK16" s="38">
        <v>12</v>
      </c>
      <c r="AL16" s="38">
        <v>3308058</v>
      </c>
      <c r="AM16" s="61" t="s">
        <v>1816</v>
      </c>
      <c r="AN16" s="61" t="s">
        <v>1697</v>
      </c>
      <c r="AO16" s="61" t="s">
        <v>1576</v>
      </c>
      <c r="AP16" s="61" t="s">
        <v>5035</v>
      </c>
      <c r="AQ16" s="61" t="s">
        <v>4981</v>
      </c>
      <c r="AR16" s="28">
        <v>7690.2</v>
      </c>
      <c r="AS16" s="28">
        <v>0</v>
      </c>
      <c r="AT16" s="28">
        <v>0</v>
      </c>
      <c r="AU16" s="62"/>
      <c r="BL16" s="63">
        <v>93</v>
      </c>
      <c r="BM16" s="70" t="s">
        <v>1796</v>
      </c>
      <c r="BN16" t="str">
        <f t="shared" si="42"/>
        <v>NurseriesTurf</v>
      </c>
      <c r="BO16" s="62" t="str">
        <f t="shared" si="43"/>
        <v>8791200</v>
      </c>
      <c r="BP16" s="62">
        <v>91200</v>
      </c>
      <c r="BQ16" t="s">
        <v>1794</v>
      </c>
      <c r="BR16" s="63">
        <v>87</v>
      </c>
      <c r="BS16" t="s">
        <v>1726</v>
      </c>
      <c r="BT16">
        <f t="shared" si="44"/>
        <v>0</v>
      </c>
      <c r="BU16" s="32">
        <v>100</v>
      </c>
      <c r="BV16" s="32">
        <v>105</v>
      </c>
      <c r="BW16" s="32">
        <v>10350</v>
      </c>
      <c r="BX16" s="32">
        <v>87</v>
      </c>
      <c r="BY16" s="32">
        <v>91200</v>
      </c>
      <c r="BZ16" t="s">
        <v>1816</v>
      </c>
      <c r="CA16" t="s">
        <v>1688</v>
      </c>
      <c r="CB16" t="s">
        <v>1264</v>
      </c>
      <c r="CC16" t="s">
        <v>1726</v>
      </c>
      <c r="CD16" s="52" t="s">
        <v>1794</v>
      </c>
      <c r="CE16" s="155"/>
      <c r="CF16" s="155"/>
      <c r="CG16" s="31" t="s">
        <v>5845</v>
      </c>
      <c r="CH16" s="31" t="s">
        <v>5846</v>
      </c>
      <c r="CI16" s="31" t="s">
        <v>5847</v>
      </c>
      <c r="CJ16" s="31" t="s">
        <v>1548</v>
      </c>
      <c r="CL16" s="34">
        <v>100</v>
      </c>
      <c r="CM16" s="34">
        <f t="shared" si="3"/>
        <v>165</v>
      </c>
      <c r="CN16" s="164">
        <v>11250</v>
      </c>
      <c r="CO16" s="36"/>
      <c r="CP16" s="37"/>
      <c r="CQ16" s="37" t="s">
        <v>1816</v>
      </c>
      <c r="CR16" s="157" t="str">
        <f t="shared" ca="1" si="4"/>
        <v>Unknown</v>
      </c>
      <c r="CS16" s="164" t="s">
        <v>5068</v>
      </c>
      <c r="CV16" s="165">
        <v>607</v>
      </c>
      <c r="CW16" s="165">
        <v>8234</v>
      </c>
      <c r="CY16" s="159">
        <v>11250</v>
      </c>
      <c r="CZ16" s="159">
        <v>165</v>
      </c>
      <c r="DA16" s="159">
        <v>100</v>
      </c>
      <c r="DC16" s="160" t="str">
        <f t="shared" si="5"/>
        <v>10110_4</v>
      </c>
      <c r="DD16" s="162">
        <v>100</v>
      </c>
      <c r="DE16" s="161">
        <v>130</v>
      </c>
      <c r="DF16" s="161">
        <v>10110</v>
      </c>
      <c r="DG16" s="163" t="s">
        <v>1816</v>
      </c>
      <c r="DH16" s="161"/>
      <c r="DI16" s="161" t="s">
        <v>5045</v>
      </c>
      <c r="DJ16" s="161">
        <v>4</v>
      </c>
      <c r="DK16" s="161" t="s">
        <v>1325</v>
      </c>
      <c r="DL16" s="161">
        <v>4</v>
      </c>
      <c r="DM16" s="43" t="s">
        <v>4182</v>
      </c>
      <c r="DN16" s="43"/>
      <c r="DO16" s="43" t="s">
        <v>4183</v>
      </c>
      <c r="DP16" s="43"/>
      <c r="DQ16" s="43" t="s">
        <v>4156</v>
      </c>
      <c r="DR16" s="43">
        <v>100</v>
      </c>
      <c r="DV16" s="31" t="s">
        <v>5383</v>
      </c>
      <c r="DW16" s="31" t="s">
        <v>5386</v>
      </c>
      <c r="DX16" s="38">
        <f t="shared" si="11"/>
        <v>1508858</v>
      </c>
      <c r="DY16" s="38">
        <f t="shared" si="12"/>
        <v>14</v>
      </c>
      <c r="DZ16" s="38" t="str">
        <f t="shared" si="13"/>
        <v>141508858</v>
      </c>
      <c r="EA16" s="60">
        <f t="shared" si="14"/>
        <v>28963859.300000004</v>
      </c>
      <c r="EB16" s="60">
        <f t="shared" si="15"/>
        <v>50880400</v>
      </c>
      <c r="EC16" s="60">
        <f t="shared" si="16"/>
        <v>0</v>
      </c>
      <c r="ED16" s="60">
        <f t="shared" si="17"/>
        <v>0</v>
      </c>
      <c r="EE16" s="60">
        <f t="shared" si="18"/>
        <v>0</v>
      </c>
      <c r="EF16" s="60">
        <f t="shared" si="19"/>
        <v>1383</v>
      </c>
      <c r="EG16" s="60">
        <f t="shared" si="20"/>
        <v>8284</v>
      </c>
      <c r="EH16" s="60">
        <f t="shared" si="21"/>
        <v>92736</v>
      </c>
      <c r="EI16" s="60">
        <f t="shared" si="22"/>
        <v>13159.8</v>
      </c>
      <c r="EJ16" s="60">
        <f t="shared" si="23"/>
        <v>12448</v>
      </c>
      <c r="EK16" s="60">
        <f t="shared" si="24"/>
        <v>24761.8</v>
      </c>
      <c r="EL16" s="60">
        <f t="shared" si="25"/>
        <v>39864</v>
      </c>
      <c r="EM16" s="60">
        <f t="shared" si="26"/>
        <v>1487775.2999999998</v>
      </c>
      <c r="EN16" s="60">
        <f t="shared" si="27"/>
        <v>1192894</v>
      </c>
      <c r="EO16" s="60">
        <f t="shared" si="28"/>
        <v>1487956.9999999998</v>
      </c>
      <c r="EP16" s="60">
        <f t="shared" si="29"/>
        <v>1265339</v>
      </c>
      <c r="EQ16" s="60">
        <f t="shared" si="30"/>
        <v>3872646.3000000003</v>
      </c>
      <c r="ER16" s="60">
        <f t="shared" si="31"/>
        <v>6500549</v>
      </c>
      <c r="ES16" s="60">
        <f t="shared" si="32"/>
        <v>5827405</v>
      </c>
      <c r="ET16" s="60">
        <f t="shared" si="33"/>
        <v>5939564</v>
      </c>
      <c r="EU16" s="60">
        <f t="shared" si="34"/>
        <v>7422705.2999999989</v>
      </c>
      <c r="EV16" s="60">
        <f t="shared" si="35"/>
        <v>14289060</v>
      </c>
      <c r="EW16" s="60">
        <f t="shared" si="36"/>
        <v>8776707.5000000019</v>
      </c>
      <c r="EX16" s="60">
        <f t="shared" si="37"/>
        <v>21546563</v>
      </c>
      <c r="EY16" s="60">
        <f t="shared" si="38"/>
        <v>42457.3</v>
      </c>
      <c r="EZ16" s="60">
        <f t="shared" si="39"/>
        <v>0</v>
      </c>
      <c r="FA16" s="60">
        <f t="shared" si="40"/>
        <v>0</v>
      </c>
      <c r="FB16" s="60">
        <f t="shared" si="41"/>
        <v>0</v>
      </c>
      <c r="FE16" s="32"/>
      <c r="FF16" s="140"/>
      <c r="FG16" s="140"/>
      <c r="FH16" s="140"/>
      <c r="FI16" s="140"/>
    </row>
    <row r="17" spans="12:165" x14ac:dyDescent="0.25">
      <c r="L17" t="s">
        <v>5058</v>
      </c>
      <c r="M17" t="s">
        <v>1688</v>
      </c>
      <c r="N17" s="32">
        <v>10750</v>
      </c>
      <c r="O17" s="32">
        <v>105</v>
      </c>
      <c r="P17" s="32">
        <v>100</v>
      </c>
      <c r="Q17" t="str">
        <f t="shared" si="0"/>
        <v>Blacktown</v>
      </c>
      <c r="V17" s="122" t="s">
        <v>5040</v>
      </c>
      <c r="W17" s="168">
        <v>60</v>
      </c>
      <c r="X17" s="168"/>
      <c r="Y17">
        <v>1509259</v>
      </c>
      <c r="Z17" s="158">
        <v>14</v>
      </c>
      <c r="AA17" s="169" t="s">
        <v>2153</v>
      </c>
      <c r="AB17" s="169" t="s">
        <v>1681</v>
      </c>
      <c r="AC17" s="158">
        <v>1509259</v>
      </c>
      <c r="AD17" s="169" t="s">
        <v>2153</v>
      </c>
      <c r="AE17" s="169" t="s">
        <v>1104</v>
      </c>
      <c r="AF17" s="37" t="s">
        <v>5268</v>
      </c>
      <c r="AH17" s="38">
        <v>100</v>
      </c>
      <c r="AI17" s="38">
        <v>115</v>
      </c>
      <c r="AJ17" s="38">
        <v>16900</v>
      </c>
      <c r="AK17" s="38">
        <v>12</v>
      </c>
      <c r="AL17" s="38">
        <v>3308058</v>
      </c>
      <c r="AM17" s="61" t="s">
        <v>1816</v>
      </c>
      <c r="AN17" s="61" t="s">
        <v>1697</v>
      </c>
      <c r="AO17" s="61" t="s">
        <v>1631</v>
      </c>
      <c r="AP17" s="61" t="s">
        <v>5035</v>
      </c>
      <c r="AQ17" s="61" t="s">
        <v>4981</v>
      </c>
      <c r="AR17" s="28">
        <v>18744.599999999999</v>
      </c>
      <c r="AS17" s="28">
        <v>0</v>
      </c>
      <c r="AT17" s="28">
        <v>0</v>
      </c>
      <c r="AU17" s="62"/>
      <c r="BL17" s="63">
        <v>94</v>
      </c>
      <c r="BM17" s="70" t="s">
        <v>1784</v>
      </c>
      <c r="BN17" t="str">
        <f t="shared" si="42"/>
        <v>PigsPigs</v>
      </c>
      <c r="BO17" s="62" t="str">
        <f t="shared" si="43"/>
        <v>8891220</v>
      </c>
      <c r="BP17" s="62">
        <v>91220</v>
      </c>
      <c r="BQ17" t="s">
        <v>1684</v>
      </c>
      <c r="BR17" s="63">
        <v>88</v>
      </c>
      <c r="BS17" t="s">
        <v>1684</v>
      </c>
      <c r="BT17">
        <f t="shared" si="44"/>
        <v>0</v>
      </c>
      <c r="BU17" s="32">
        <v>100</v>
      </c>
      <c r="BV17" s="32">
        <v>105</v>
      </c>
      <c r="BW17" s="32">
        <v>10350</v>
      </c>
      <c r="BX17" s="32">
        <v>90</v>
      </c>
      <c r="BY17" s="32">
        <v>91260</v>
      </c>
      <c r="BZ17" t="s">
        <v>1816</v>
      </c>
      <c r="CA17" t="s">
        <v>1688</v>
      </c>
      <c r="CB17" t="s">
        <v>1264</v>
      </c>
      <c r="CC17" s="52" t="s">
        <v>5036</v>
      </c>
      <c r="CD17" s="52" t="s">
        <v>5036</v>
      </c>
      <c r="CE17" s="155">
        <v>2</v>
      </c>
      <c r="CF17" s="155">
        <v>2</v>
      </c>
      <c r="CG17" s="31" t="s">
        <v>5848</v>
      </c>
      <c r="CH17" s="31" t="s">
        <v>5849</v>
      </c>
      <c r="CI17" s="31" t="s">
        <v>5847</v>
      </c>
      <c r="CJ17" s="31" t="s">
        <v>1549</v>
      </c>
      <c r="CL17" s="34">
        <v>100</v>
      </c>
      <c r="CM17" s="34">
        <f t="shared" si="3"/>
        <v>105</v>
      </c>
      <c r="CN17" s="164">
        <v>11450</v>
      </c>
      <c r="CO17" s="36"/>
      <c r="CP17" s="37"/>
      <c r="CQ17" s="37" t="s">
        <v>1816</v>
      </c>
      <c r="CR17" s="157" t="str">
        <f t="shared" ca="1" si="4"/>
        <v>Sydney</v>
      </c>
      <c r="CS17" s="164" t="s">
        <v>5072</v>
      </c>
      <c r="CV17" s="165">
        <v>122</v>
      </c>
      <c r="CW17" s="165">
        <v>26954</v>
      </c>
      <c r="CY17" s="159">
        <v>11450</v>
      </c>
      <c r="CZ17" s="159">
        <v>105</v>
      </c>
      <c r="DA17" s="159">
        <v>100</v>
      </c>
      <c r="DC17" s="160" t="str">
        <f t="shared" si="5"/>
        <v>10110_3</v>
      </c>
      <c r="DD17" s="162">
        <v>100</v>
      </c>
      <c r="DE17" s="161">
        <v>130</v>
      </c>
      <c r="DF17" s="161">
        <v>10110</v>
      </c>
      <c r="DG17" s="163" t="s">
        <v>1816</v>
      </c>
      <c r="DH17" s="161"/>
      <c r="DI17" s="161" t="s">
        <v>5045</v>
      </c>
      <c r="DJ17" s="161">
        <v>3</v>
      </c>
      <c r="DK17" s="161" t="s">
        <v>1324</v>
      </c>
      <c r="DL17" s="161">
        <v>0</v>
      </c>
      <c r="DM17" s="43" t="s">
        <v>4184</v>
      </c>
      <c r="DN17" s="43"/>
      <c r="DO17" s="43" t="s">
        <v>4185</v>
      </c>
      <c r="DP17" s="43"/>
      <c r="DQ17" s="43" t="s">
        <v>4159</v>
      </c>
      <c r="DR17" s="43">
        <v>100</v>
      </c>
      <c r="DV17" s="31" t="s">
        <v>5383</v>
      </c>
      <c r="DW17" s="31" t="s">
        <v>5386</v>
      </c>
      <c r="DX17" s="38">
        <f t="shared" si="11"/>
        <v>1509259</v>
      </c>
      <c r="DY17" s="38">
        <f t="shared" si="12"/>
        <v>14</v>
      </c>
      <c r="DZ17" s="38" t="str">
        <f t="shared" si="13"/>
        <v>141509259</v>
      </c>
      <c r="EA17" s="60">
        <f t="shared" si="14"/>
        <v>0</v>
      </c>
      <c r="EB17" s="60">
        <f t="shared" si="15"/>
        <v>0</v>
      </c>
      <c r="EC17" s="60">
        <f t="shared" si="16"/>
        <v>0</v>
      </c>
      <c r="ED17" s="60">
        <f t="shared" si="17"/>
        <v>0</v>
      </c>
      <c r="EE17" s="60">
        <f t="shared" si="18"/>
        <v>0</v>
      </c>
      <c r="EF17" s="60">
        <f t="shared" si="19"/>
        <v>0</v>
      </c>
      <c r="EG17" s="60">
        <f t="shared" si="20"/>
        <v>0</v>
      </c>
      <c r="EH17" s="60">
        <f t="shared" si="21"/>
        <v>0</v>
      </c>
      <c r="EI17" s="60">
        <f t="shared" si="22"/>
        <v>0</v>
      </c>
      <c r="EJ17" s="60">
        <f t="shared" si="23"/>
        <v>0</v>
      </c>
      <c r="EK17" s="60">
        <f t="shared" si="24"/>
        <v>0</v>
      </c>
      <c r="EL17" s="60">
        <f t="shared" si="25"/>
        <v>0</v>
      </c>
      <c r="EM17" s="60">
        <f t="shared" si="26"/>
        <v>0</v>
      </c>
      <c r="EN17" s="60">
        <f t="shared" si="27"/>
        <v>0</v>
      </c>
      <c r="EO17" s="60">
        <f t="shared" si="28"/>
        <v>0</v>
      </c>
      <c r="EP17" s="60">
        <f t="shared" si="29"/>
        <v>0</v>
      </c>
      <c r="EQ17" s="60">
        <f t="shared" si="30"/>
        <v>0</v>
      </c>
      <c r="ER17" s="60">
        <f t="shared" si="31"/>
        <v>0</v>
      </c>
      <c r="ES17" s="60">
        <f t="shared" si="32"/>
        <v>0</v>
      </c>
      <c r="ET17" s="60">
        <f t="shared" si="33"/>
        <v>0</v>
      </c>
      <c r="EU17" s="60">
        <f t="shared" si="34"/>
        <v>0</v>
      </c>
      <c r="EV17" s="60">
        <f t="shared" si="35"/>
        <v>0</v>
      </c>
      <c r="EW17" s="60">
        <f t="shared" si="36"/>
        <v>0</v>
      </c>
      <c r="EX17" s="60">
        <f t="shared" si="37"/>
        <v>0</v>
      </c>
      <c r="EY17" s="60">
        <f t="shared" si="38"/>
        <v>0</v>
      </c>
      <c r="EZ17" s="60">
        <f t="shared" si="39"/>
        <v>0</v>
      </c>
      <c r="FA17" s="60">
        <f t="shared" si="40"/>
        <v>0</v>
      </c>
      <c r="FB17" s="60">
        <f t="shared" si="41"/>
        <v>0</v>
      </c>
      <c r="FE17" s="32"/>
      <c r="FF17" s="140"/>
      <c r="FG17" s="140"/>
      <c r="FH17" s="140"/>
      <c r="FI17" s="140"/>
    </row>
    <row r="18" spans="12:165" x14ac:dyDescent="0.25">
      <c r="L18" t="s">
        <v>5059</v>
      </c>
      <c r="M18" t="s">
        <v>1690</v>
      </c>
      <c r="N18" s="32">
        <v>10800</v>
      </c>
      <c r="O18" s="32">
        <v>140</v>
      </c>
      <c r="P18" s="32">
        <v>100</v>
      </c>
      <c r="Q18" t="str">
        <f t="shared" si="0"/>
        <v>Bland</v>
      </c>
      <c r="V18" s="122" t="s">
        <v>5041</v>
      </c>
      <c r="W18" s="168">
        <v>70</v>
      </c>
      <c r="X18" s="168"/>
      <c r="Y18">
        <v>1510358</v>
      </c>
      <c r="Z18" s="158">
        <v>14</v>
      </c>
      <c r="AA18" s="169" t="s">
        <v>2152</v>
      </c>
      <c r="AB18" s="169"/>
      <c r="AC18" s="158">
        <v>1510358</v>
      </c>
      <c r="AD18" s="169" t="s">
        <v>1710</v>
      </c>
      <c r="AE18" s="169">
        <v>1510358</v>
      </c>
      <c r="AF18" s="37" t="s">
        <v>5269</v>
      </c>
      <c r="AH18" s="38">
        <v>100</v>
      </c>
      <c r="AI18" s="38">
        <v>115</v>
      </c>
      <c r="AJ18" s="38">
        <v>16950</v>
      </c>
      <c r="AK18" s="38">
        <v>12</v>
      </c>
      <c r="AL18" s="38">
        <v>3308058</v>
      </c>
      <c r="AM18" s="61" t="s">
        <v>1816</v>
      </c>
      <c r="AN18" s="61" t="s">
        <v>1697</v>
      </c>
      <c r="AO18" s="61" t="s">
        <v>1632</v>
      </c>
      <c r="AP18" s="61" t="s">
        <v>5035</v>
      </c>
      <c r="AQ18" s="61" t="s">
        <v>4981</v>
      </c>
      <c r="AR18" s="28">
        <v>71438.899999999994</v>
      </c>
      <c r="AS18" s="28">
        <v>0</v>
      </c>
      <c r="AT18" s="28">
        <v>0</v>
      </c>
      <c r="AU18" s="62"/>
      <c r="BL18" s="63">
        <v>95</v>
      </c>
      <c r="BM18" s="70" t="s">
        <v>1791</v>
      </c>
      <c r="BN18" t="str">
        <f t="shared" si="42"/>
        <v>Sheep and lambsSheep and lambs</v>
      </c>
      <c r="BO18" s="62" t="str">
        <f t="shared" si="43"/>
        <v>8991240</v>
      </c>
      <c r="BP18" s="62">
        <v>91240</v>
      </c>
      <c r="BQ18" t="s">
        <v>1785</v>
      </c>
      <c r="BR18" s="63">
        <v>89</v>
      </c>
      <c r="BS18" t="s">
        <v>1785</v>
      </c>
      <c r="BT18">
        <f t="shared" si="44"/>
        <v>0</v>
      </c>
      <c r="BU18" s="32">
        <v>100</v>
      </c>
      <c r="BV18" s="32">
        <v>105</v>
      </c>
      <c r="BW18" s="32">
        <v>10500</v>
      </c>
      <c r="BX18" s="32">
        <v>81</v>
      </c>
      <c r="BY18" s="32">
        <v>91000</v>
      </c>
      <c r="BZ18" t="s">
        <v>1816</v>
      </c>
      <c r="CA18" t="s">
        <v>1688</v>
      </c>
      <c r="CB18" s="52" t="s">
        <v>937</v>
      </c>
      <c r="CC18" s="52" t="s">
        <v>1683</v>
      </c>
      <c r="CD18" s="52" t="s">
        <v>1784</v>
      </c>
      <c r="CE18" s="155">
        <v>353</v>
      </c>
      <c r="CF18" s="155">
        <v>18</v>
      </c>
      <c r="CG18" s="31" t="s">
        <v>5834</v>
      </c>
      <c r="CH18" s="31" t="s">
        <v>5835</v>
      </c>
      <c r="CI18" s="31" t="s">
        <v>5850</v>
      </c>
      <c r="CJ18" s="31" t="s">
        <v>1550</v>
      </c>
      <c r="CL18" s="34">
        <v>100</v>
      </c>
      <c r="CM18" s="34">
        <f t="shared" si="3"/>
        <v>105</v>
      </c>
      <c r="CN18" s="164">
        <v>11500</v>
      </c>
      <c r="CO18" s="36"/>
      <c r="CP18" s="37"/>
      <c r="CQ18" s="37" t="s">
        <v>1816</v>
      </c>
      <c r="CR18" s="157" t="str">
        <f t="shared" ca="1" si="4"/>
        <v>Sydney</v>
      </c>
      <c r="CS18" s="164" t="s">
        <v>5073</v>
      </c>
      <c r="CV18" s="165">
        <v>168</v>
      </c>
      <c r="CW18" s="165">
        <v>65496</v>
      </c>
      <c r="CY18" s="159">
        <v>11500</v>
      </c>
      <c r="CZ18" s="159">
        <v>105</v>
      </c>
      <c r="DA18" s="159">
        <v>100</v>
      </c>
      <c r="DC18" s="160" t="str">
        <f t="shared" si="5"/>
        <v>10110_2</v>
      </c>
      <c r="DD18" s="162">
        <v>100</v>
      </c>
      <c r="DE18" s="161">
        <v>130</v>
      </c>
      <c r="DF18" s="161">
        <v>10110</v>
      </c>
      <c r="DG18" s="163" t="s">
        <v>1816</v>
      </c>
      <c r="DH18" s="161"/>
      <c r="DI18" s="161" t="s">
        <v>5045</v>
      </c>
      <c r="DJ18" s="161">
        <v>2</v>
      </c>
      <c r="DK18" s="161" t="s">
        <v>1323</v>
      </c>
      <c r="DL18" s="161">
        <v>0</v>
      </c>
      <c r="DM18" s="43" t="s">
        <v>4186</v>
      </c>
      <c r="DN18" s="43"/>
      <c r="DO18" s="43" t="s">
        <v>4187</v>
      </c>
      <c r="DP18" s="43"/>
      <c r="DQ18" s="43" t="s">
        <v>4162</v>
      </c>
      <c r="DR18" s="43">
        <v>100</v>
      </c>
      <c r="DV18" s="31" t="s">
        <v>5383</v>
      </c>
      <c r="DW18" s="31" t="s">
        <v>5386</v>
      </c>
      <c r="DX18" s="38">
        <f t="shared" si="11"/>
        <v>1510358</v>
      </c>
      <c r="DY18" s="38">
        <f t="shared" si="12"/>
        <v>14</v>
      </c>
      <c r="DZ18" s="38" t="str">
        <f t="shared" si="13"/>
        <v>141510358</v>
      </c>
      <c r="EA18" s="60">
        <f t="shared" si="14"/>
        <v>24565956.900000002</v>
      </c>
      <c r="EB18" s="60">
        <f t="shared" si="15"/>
        <v>16931518</v>
      </c>
      <c r="EC18" s="60">
        <f t="shared" si="16"/>
        <v>17411.3</v>
      </c>
      <c r="ED18" s="60">
        <f t="shared" si="17"/>
        <v>491</v>
      </c>
      <c r="EE18" s="60">
        <f t="shared" si="18"/>
        <v>180611.30000000002</v>
      </c>
      <c r="EF18" s="60">
        <f t="shared" si="19"/>
        <v>47470</v>
      </c>
      <c r="EG18" s="60">
        <f t="shared" si="20"/>
        <v>0</v>
      </c>
      <c r="EH18" s="60">
        <f t="shared" si="21"/>
        <v>2417</v>
      </c>
      <c r="EI18" s="60">
        <f t="shared" si="22"/>
        <v>83772.7</v>
      </c>
      <c r="EJ18" s="60">
        <f t="shared" si="23"/>
        <v>342715</v>
      </c>
      <c r="EK18" s="60">
        <f t="shared" si="24"/>
        <v>23447.600000000002</v>
      </c>
      <c r="EL18" s="60">
        <f t="shared" si="25"/>
        <v>31378</v>
      </c>
      <c r="EM18" s="60">
        <f t="shared" si="26"/>
        <v>4159077.7</v>
      </c>
      <c r="EN18" s="60">
        <f t="shared" si="27"/>
        <v>3026164</v>
      </c>
      <c r="EO18" s="60">
        <f t="shared" si="28"/>
        <v>7909298.7999999998</v>
      </c>
      <c r="EP18" s="60">
        <f t="shared" si="29"/>
        <v>3304497</v>
      </c>
      <c r="EQ18" s="60">
        <f t="shared" si="30"/>
        <v>3691860.3</v>
      </c>
      <c r="ER18" s="60">
        <f t="shared" si="31"/>
        <v>3659331</v>
      </c>
      <c r="ES18" s="60">
        <f t="shared" si="32"/>
        <v>1316865</v>
      </c>
      <c r="ET18" s="60">
        <f t="shared" si="33"/>
        <v>374424</v>
      </c>
      <c r="EU18" s="60">
        <f t="shared" si="34"/>
        <v>4372087</v>
      </c>
      <c r="EV18" s="60">
        <f t="shared" si="35"/>
        <v>3425199</v>
      </c>
      <c r="EW18" s="60">
        <f t="shared" si="36"/>
        <v>2776076.4</v>
      </c>
      <c r="EX18" s="60">
        <f t="shared" si="37"/>
        <v>2717432</v>
      </c>
      <c r="EY18" s="60">
        <f t="shared" si="38"/>
        <v>35448.800000000003</v>
      </c>
      <c r="EZ18" s="60">
        <f t="shared" si="39"/>
        <v>0</v>
      </c>
      <c r="FA18" s="60">
        <f t="shared" si="40"/>
        <v>0</v>
      </c>
      <c r="FB18" s="60">
        <f t="shared" si="41"/>
        <v>0</v>
      </c>
      <c r="FF18" s="140"/>
      <c r="FG18" s="140"/>
      <c r="FH18" s="140"/>
      <c r="FI18" s="140"/>
    </row>
    <row r="19" spans="12:165" x14ac:dyDescent="0.25">
      <c r="L19" t="s">
        <v>5060</v>
      </c>
      <c r="M19" t="s">
        <v>1690</v>
      </c>
      <c r="N19" s="32">
        <v>10850</v>
      </c>
      <c r="O19" s="32">
        <v>140</v>
      </c>
      <c r="P19" s="32">
        <v>100</v>
      </c>
      <c r="Q19" t="str">
        <f t="shared" si="0"/>
        <v>Blayney</v>
      </c>
      <c r="V19" s="122" t="s">
        <v>5042</v>
      </c>
      <c r="W19" s="168">
        <v>72</v>
      </c>
      <c r="X19" s="168"/>
      <c r="Y19">
        <v>1100658</v>
      </c>
      <c r="Z19" s="158">
        <v>16</v>
      </c>
      <c r="AA19" s="169" t="s">
        <v>2171</v>
      </c>
      <c r="AB19" s="169"/>
      <c r="AC19" s="158">
        <v>1100658</v>
      </c>
      <c r="AD19" s="169" t="s">
        <v>2171</v>
      </c>
      <c r="AE19" s="169" t="s">
        <v>1104</v>
      </c>
      <c r="AF19" s="37" t="s">
        <v>5268</v>
      </c>
      <c r="AH19" s="38">
        <v>100</v>
      </c>
      <c r="AI19" s="38">
        <v>115</v>
      </c>
      <c r="AJ19" s="38">
        <v>18350</v>
      </c>
      <c r="AK19" s="38">
        <v>12</v>
      </c>
      <c r="AL19" s="38">
        <v>3308058</v>
      </c>
      <c r="AM19" s="61" t="s">
        <v>1816</v>
      </c>
      <c r="AN19" s="61" t="s">
        <v>1697</v>
      </c>
      <c r="AO19" s="61" t="s">
        <v>1663</v>
      </c>
      <c r="AP19" s="61" t="s">
        <v>5035</v>
      </c>
      <c r="AQ19" s="61" t="s">
        <v>4981</v>
      </c>
      <c r="AR19" s="28">
        <v>72378.3</v>
      </c>
      <c r="AS19" s="28">
        <v>0</v>
      </c>
      <c r="AT19" s="28">
        <v>0</v>
      </c>
      <c r="AU19" s="62"/>
      <c r="BL19" s="63">
        <v>96</v>
      </c>
      <c r="BM19" s="70" t="s">
        <v>1789</v>
      </c>
      <c r="BN19" t="str">
        <f t="shared" si="42"/>
        <v>VegetablesVegetables</v>
      </c>
      <c r="BO19" s="62" t="str">
        <f t="shared" si="43"/>
        <v>9091260</v>
      </c>
      <c r="BP19" s="62">
        <v>91260</v>
      </c>
      <c r="BQ19" t="s">
        <v>5036</v>
      </c>
      <c r="BR19" s="63">
        <v>90</v>
      </c>
      <c r="BS19" t="s">
        <v>5036</v>
      </c>
      <c r="BT19">
        <f t="shared" si="44"/>
        <v>0</v>
      </c>
      <c r="BU19" s="32">
        <v>100</v>
      </c>
      <c r="BV19" s="32">
        <v>105</v>
      </c>
      <c r="BW19" s="32">
        <v>10500</v>
      </c>
      <c r="BX19" s="32">
        <v>81</v>
      </c>
      <c r="BY19" s="32">
        <v>91010</v>
      </c>
      <c r="BZ19" t="s">
        <v>1816</v>
      </c>
      <c r="CA19" t="s">
        <v>1688</v>
      </c>
      <c r="CB19" t="s">
        <v>937</v>
      </c>
      <c r="CC19" t="s">
        <v>1683</v>
      </c>
      <c r="CD19" s="52" t="s">
        <v>1683</v>
      </c>
      <c r="CE19" s="155">
        <v>5</v>
      </c>
      <c r="CF19" s="155">
        <v>2</v>
      </c>
      <c r="CG19" s="31" t="s">
        <v>5837</v>
      </c>
      <c r="CH19" s="31" t="s">
        <v>5838</v>
      </c>
      <c r="CI19" s="31" t="s">
        <v>5850</v>
      </c>
      <c r="CJ19" s="31" t="s">
        <v>1551</v>
      </c>
      <c r="CL19" s="34">
        <v>100</v>
      </c>
      <c r="CM19" s="34">
        <f t="shared" si="3"/>
        <v>165</v>
      </c>
      <c r="CN19" s="164">
        <v>11520</v>
      </c>
      <c r="CO19" s="36"/>
      <c r="CP19" s="37"/>
      <c r="CQ19" s="37" t="s">
        <v>1816</v>
      </c>
      <c r="CR19" s="157" t="str">
        <f t="shared" ca="1" si="4"/>
        <v>Unknown</v>
      </c>
      <c r="CS19" s="164" t="s">
        <v>5074</v>
      </c>
      <c r="CV19" s="165">
        <v>37</v>
      </c>
      <c r="CW19" s="165">
        <v>37899</v>
      </c>
      <c r="CY19" s="159">
        <v>11520</v>
      </c>
      <c r="CZ19" s="159">
        <v>165</v>
      </c>
      <c r="DA19" s="159">
        <v>100</v>
      </c>
      <c r="DC19" s="160" t="str">
        <f t="shared" si="5"/>
        <v>10110_6</v>
      </c>
      <c r="DD19" s="162">
        <v>100</v>
      </c>
      <c r="DE19" s="161">
        <v>130</v>
      </c>
      <c r="DF19" s="161">
        <v>10110</v>
      </c>
      <c r="DG19" s="163" t="s">
        <v>1816</v>
      </c>
      <c r="DH19" s="161"/>
      <c r="DI19" s="161" t="s">
        <v>5045</v>
      </c>
      <c r="DJ19" s="161">
        <v>6</v>
      </c>
      <c r="DK19" s="161" t="s">
        <v>1327</v>
      </c>
      <c r="DL19" s="161">
        <v>0</v>
      </c>
      <c r="DM19" s="43" t="s">
        <v>4188</v>
      </c>
      <c r="DN19" s="43"/>
      <c r="DO19" s="43" t="s">
        <v>4189</v>
      </c>
      <c r="DP19" s="43"/>
      <c r="DQ19" s="43" t="s">
        <v>4165</v>
      </c>
      <c r="DR19" s="43">
        <v>100</v>
      </c>
      <c r="DV19" s="31" t="s">
        <v>5383</v>
      </c>
      <c r="DW19" s="31" t="s">
        <v>5386</v>
      </c>
      <c r="DX19" s="38">
        <f t="shared" si="11"/>
        <v>1100658</v>
      </c>
      <c r="DY19" s="38">
        <f t="shared" si="12"/>
        <v>16</v>
      </c>
      <c r="DZ19" s="38" t="str">
        <f t="shared" si="13"/>
        <v>161100658</v>
      </c>
      <c r="EA19" s="60">
        <f t="shared" si="14"/>
        <v>0</v>
      </c>
      <c r="EB19" s="60">
        <f t="shared" si="15"/>
        <v>0</v>
      </c>
      <c r="EC19" s="60">
        <f t="shared" si="16"/>
        <v>0</v>
      </c>
      <c r="ED19" s="60">
        <f t="shared" si="17"/>
        <v>0</v>
      </c>
      <c r="EE19" s="60">
        <f t="shared" si="18"/>
        <v>0</v>
      </c>
      <c r="EF19" s="60">
        <f t="shared" si="19"/>
        <v>0</v>
      </c>
      <c r="EG19" s="60">
        <f t="shared" si="20"/>
        <v>0</v>
      </c>
      <c r="EH19" s="60">
        <f t="shared" si="21"/>
        <v>0</v>
      </c>
      <c r="EI19" s="60">
        <f t="shared" si="22"/>
        <v>0</v>
      </c>
      <c r="EJ19" s="60">
        <f t="shared" si="23"/>
        <v>0</v>
      </c>
      <c r="EK19" s="60">
        <f t="shared" si="24"/>
        <v>0</v>
      </c>
      <c r="EL19" s="60">
        <f t="shared" si="25"/>
        <v>0</v>
      </c>
      <c r="EM19" s="60">
        <f t="shared" si="26"/>
        <v>0</v>
      </c>
      <c r="EN19" s="60">
        <f t="shared" si="27"/>
        <v>0</v>
      </c>
      <c r="EO19" s="60">
        <f t="shared" si="28"/>
        <v>0</v>
      </c>
      <c r="EP19" s="60">
        <f t="shared" si="29"/>
        <v>0</v>
      </c>
      <c r="EQ19" s="60">
        <f t="shared" si="30"/>
        <v>0</v>
      </c>
      <c r="ER19" s="60">
        <f t="shared" si="31"/>
        <v>0</v>
      </c>
      <c r="ES19" s="60">
        <f t="shared" si="32"/>
        <v>0</v>
      </c>
      <c r="ET19" s="60">
        <f t="shared" si="33"/>
        <v>0</v>
      </c>
      <c r="EU19" s="60">
        <f t="shared" si="34"/>
        <v>0</v>
      </c>
      <c r="EV19" s="60">
        <f t="shared" si="35"/>
        <v>0</v>
      </c>
      <c r="EW19" s="60">
        <f t="shared" si="36"/>
        <v>0</v>
      </c>
      <c r="EX19" s="60">
        <f t="shared" si="37"/>
        <v>0</v>
      </c>
      <c r="EY19" s="60">
        <f t="shared" si="38"/>
        <v>0</v>
      </c>
      <c r="EZ19" s="60">
        <f t="shared" si="39"/>
        <v>0</v>
      </c>
      <c r="FA19" s="60">
        <f t="shared" si="40"/>
        <v>0</v>
      </c>
      <c r="FB19" s="60">
        <f t="shared" si="41"/>
        <v>0</v>
      </c>
      <c r="FF19" s="140"/>
      <c r="FG19" s="140"/>
      <c r="FH19" s="140"/>
      <c r="FI19" s="140"/>
    </row>
    <row r="20" spans="12:165" x14ac:dyDescent="0.25">
      <c r="L20" t="s">
        <v>5061</v>
      </c>
      <c r="M20" t="s">
        <v>1688</v>
      </c>
      <c r="N20" s="32">
        <v>10900</v>
      </c>
      <c r="O20" s="32">
        <v>105</v>
      </c>
      <c r="P20" s="32">
        <v>100</v>
      </c>
      <c r="Q20" t="str">
        <f t="shared" si="0"/>
        <v>Blue Mountains</v>
      </c>
      <c r="V20" s="122" t="s">
        <v>5043</v>
      </c>
      <c r="W20" s="168">
        <v>74</v>
      </c>
      <c r="X20" s="168"/>
      <c r="Y20">
        <v>1800658</v>
      </c>
      <c r="Z20" s="158">
        <v>16</v>
      </c>
      <c r="AA20" s="169" t="s">
        <v>2155</v>
      </c>
      <c r="AB20" s="169" t="s">
        <v>1104</v>
      </c>
      <c r="AC20" s="158">
        <v>1800658</v>
      </c>
      <c r="AD20" s="169" t="s">
        <v>2155</v>
      </c>
      <c r="AE20" s="169" t="s">
        <v>1104</v>
      </c>
      <c r="AF20" s="37" t="s">
        <v>5268</v>
      </c>
      <c r="AH20" s="38">
        <v>100</v>
      </c>
      <c r="AI20" s="38">
        <v>120</v>
      </c>
      <c r="AJ20" s="38">
        <v>14550</v>
      </c>
      <c r="AK20" s="38">
        <v>12</v>
      </c>
      <c r="AL20" s="38">
        <v>3308058</v>
      </c>
      <c r="AM20" s="61" t="s">
        <v>1816</v>
      </c>
      <c r="AN20" s="61" t="s">
        <v>1689</v>
      </c>
      <c r="AO20" s="61" t="s">
        <v>1579</v>
      </c>
      <c r="AP20" s="61" t="s">
        <v>5035</v>
      </c>
      <c r="AQ20" s="61" t="s">
        <v>4981</v>
      </c>
      <c r="AR20" s="28">
        <v>73557.899999999994</v>
      </c>
      <c r="AS20" s="28">
        <v>0</v>
      </c>
      <c r="AT20" s="28">
        <v>0</v>
      </c>
      <c r="AU20" s="62"/>
      <c r="BL20" s="63">
        <v>97</v>
      </c>
      <c r="BM20" s="70" t="s">
        <v>1788</v>
      </c>
      <c r="BN20" t="str">
        <f t="shared" si="42"/>
        <v>TotalTotal</v>
      </c>
      <c r="BO20" s="62" t="str">
        <f t="shared" si="43"/>
        <v>9100000</v>
      </c>
      <c r="BP20" s="69" t="s">
        <v>1918</v>
      </c>
      <c r="BQ20" s="62" t="s">
        <v>1681</v>
      </c>
      <c r="BR20" s="65">
        <v>91</v>
      </c>
      <c r="BS20" s="62" t="s">
        <v>1681</v>
      </c>
      <c r="BT20">
        <f t="shared" si="44"/>
        <v>0</v>
      </c>
      <c r="BU20" s="32">
        <v>100</v>
      </c>
      <c r="BV20" s="32">
        <v>105</v>
      </c>
      <c r="BW20" s="32">
        <v>10500</v>
      </c>
      <c r="BX20" s="32">
        <v>82</v>
      </c>
      <c r="BY20" s="32">
        <v>91020</v>
      </c>
      <c r="BZ20" t="s">
        <v>1816</v>
      </c>
      <c r="CA20" t="s">
        <v>1688</v>
      </c>
      <c r="CB20" t="s">
        <v>937</v>
      </c>
      <c r="CC20" s="52" t="s">
        <v>1790</v>
      </c>
      <c r="CD20" s="52" t="s">
        <v>1792</v>
      </c>
      <c r="CE20" s="155"/>
      <c r="CF20" s="155"/>
      <c r="CG20" s="31" t="s">
        <v>5851</v>
      </c>
      <c r="CH20" s="31" t="s">
        <v>5852</v>
      </c>
      <c r="CI20" s="31" t="s">
        <v>5850</v>
      </c>
      <c r="CJ20" s="31" t="s">
        <v>1552</v>
      </c>
      <c r="CL20" s="34">
        <v>100</v>
      </c>
      <c r="CM20" s="34">
        <f t="shared" si="3"/>
        <v>165</v>
      </c>
      <c r="CN20" s="164">
        <v>11550</v>
      </c>
      <c r="CO20" s="36"/>
      <c r="CP20" s="37"/>
      <c r="CQ20" s="37" t="s">
        <v>1816</v>
      </c>
      <c r="CR20" s="157" t="str">
        <f t="shared" ca="1" si="4"/>
        <v>Unknown</v>
      </c>
      <c r="CS20" s="164" t="s">
        <v>5075</v>
      </c>
      <c r="CV20" s="165">
        <v>50</v>
      </c>
      <c r="CW20" s="165">
        <v>48670</v>
      </c>
      <c r="CY20" s="159">
        <v>11550</v>
      </c>
      <c r="CZ20" s="159">
        <v>165</v>
      </c>
      <c r="DA20" s="159">
        <v>100</v>
      </c>
      <c r="DC20" s="160" t="str">
        <f t="shared" si="5"/>
        <v>10110_10</v>
      </c>
      <c r="DD20" s="162">
        <v>100</v>
      </c>
      <c r="DE20" s="161">
        <v>130</v>
      </c>
      <c r="DF20" s="161">
        <v>10110</v>
      </c>
      <c r="DG20" s="163" t="s">
        <v>1816</v>
      </c>
      <c r="DH20" s="161"/>
      <c r="DI20" s="161" t="s">
        <v>5045</v>
      </c>
      <c r="DJ20" s="161">
        <v>10</v>
      </c>
      <c r="DK20" s="161" t="s">
        <v>1329</v>
      </c>
      <c r="DL20" s="161">
        <v>7</v>
      </c>
      <c r="DM20" s="43" t="s">
        <v>4190</v>
      </c>
      <c r="DN20" s="43"/>
      <c r="DO20" s="43" t="s">
        <v>4191</v>
      </c>
      <c r="DP20" s="43"/>
      <c r="DQ20" s="43" t="s">
        <v>4168</v>
      </c>
      <c r="DR20" s="43">
        <v>100</v>
      </c>
      <c r="DV20" s="31" t="s">
        <v>5383</v>
      </c>
      <c r="DW20" s="31" t="s">
        <v>5387</v>
      </c>
      <c r="DX20" s="38">
        <f t="shared" si="11"/>
        <v>1800658</v>
      </c>
      <c r="DY20" s="38">
        <f t="shared" si="12"/>
        <v>16</v>
      </c>
      <c r="DZ20" s="38" t="str">
        <f t="shared" si="13"/>
        <v>161800658</v>
      </c>
      <c r="EA20" s="60">
        <f t="shared" si="14"/>
        <v>0</v>
      </c>
      <c r="EB20" s="60">
        <f t="shared" si="15"/>
        <v>0</v>
      </c>
      <c r="EC20" s="60">
        <f t="shared" si="16"/>
        <v>0</v>
      </c>
      <c r="ED20" s="60">
        <f t="shared" si="17"/>
        <v>0</v>
      </c>
      <c r="EE20" s="60">
        <f t="shared" si="18"/>
        <v>0</v>
      </c>
      <c r="EF20" s="60">
        <f t="shared" si="19"/>
        <v>0</v>
      </c>
      <c r="EG20" s="60">
        <f t="shared" si="20"/>
        <v>0</v>
      </c>
      <c r="EH20" s="60">
        <f t="shared" si="21"/>
        <v>0</v>
      </c>
      <c r="EI20" s="60">
        <f t="shared" si="22"/>
        <v>0</v>
      </c>
      <c r="EJ20" s="60">
        <f t="shared" si="23"/>
        <v>0</v>
      </c>
      <c r="EK20" s="60">
        <f t="shared" si="24"/>
        <v>0</v>
      </c>
      <c r="EL20" s="60">
        <f t="shared" si="25"/>
        <v>0</v>
      </c>
      <c r="EM20" s="60">
        <f t="shared" si="26"/>
        <v>0</v>
      </c>
      <c r="EN20" s="60">
        <f t="shared" si="27"/>
        <v>0</v>
      </c>
      <c r="EO20" s="60">
        <f t="shared" si="28"/>
        <v>0</v>
      </c>
      <c r="EP20" s="60">
        <f t="shared" si="29"/>
        <v>0</v>
      </c>
      <c r="EQ20" s="60">
        <f t="shared" si="30"/>
        <v>0</v>
      </c>
      <c r="ER20" s="60">
        <f t="shared" si="31"/>
        <v>0</v>
      </c>
      <c r="ES20" s="60">
        <f t="shared" si="32"/>
        <v>0</v>
      </c>
      <c r="ET20" s="60">
        <f t="shared" si="33"/>
        <v>0</v>
      </c>
      <c r="EU20" s="60">
        <f t="shared" si="34"/>
        <v>0</v>
      </c>
      <c r="EV20" s="60">
        <f t="shared" si="35"/>
        <v>0</v>
      </c>
      <c r="EW20" s="60">
        <f t="shared" si="36"/>
        <v>0</v>
      </c>
      <c r="EX20" s="60">
        <f t="shared" si="37"/>
        <v>0</v>
      </c>
      <c r="EY20" s="60">
        <f t="shared" si="38"/>
        <v>0</v>
      </c>
      <c r="EZ20" s="60">
        <f t="shared" si="39"/>
        <v>0</v>
      </c>
      <c r="FA20" s="60">
        <f t="shared" si="40"/>
        <v>0</v>
      </c>
      <c r="FB20" s="60">
        <f t="shared" si="41"/>
        <v>0</v>
      </c>
      <c r="FF20" s="140"/>
      <c r="FG20" s="140"/>
      <c r="FH20" s="140"/>
      <c r="FI20" s="140"/>
    </row>
    <row r="21" spans="12:165" x14ac:dyDescent="0.25">
      <c r="L21" t="s">
        <v>5062</v>
      </c>
      <c r="M21" t="s">
        <v>1693</v>
      </c>
      <c r="N21" s="32">
        <v>10950</v>
      </c>
      <c r="O21" s="32">
        <v>135</v>
      </c>
      <c r="P21" s="32">
        <v>100</v>
      </c>
      <c r="Q21" t="str">
        <f t="shared" si="0"/>
        <v>Bogan</v>
      </c>
      <c r="V21" s="122" t="s">
        <v>879</v>
      </c>
      <c r="W21" s="168">
        <v>76</v>
      </c>
      <c r="X21" s="168"/>
      <c r="Y21">
        <v>1800958</v>
      </c>
      <c r="Z21" s="158">
        <v>16</v>
      </c>
      <c r="AA21" s="169" t="s">
        <v>2156</v>
      </c>
      <c r="AB21" s="169" t="s">
        <v>1104</v>
      </c>
      <c r="AC21" s="158">
        <v>1800958</v>
      </c>
      <c r="AD21" s="169" t="s">
        <v>1724</v>
      </c>
      <c r="AE21" s="169">
        <v>1907758</v>
      </c>
      <c r="AF21" s="37" t="s">
        <v>5269</v>
      </c>
      <c r="AH21" s="38">
        <v>100</v>
      </c>
      <c r="AI21" s="38">
        <v>120</v>
      </c>
      <c r="AJ21" s="38">
        <v>14850</v>
      </c>
      <c r="AK21" s="38">
        <v>12</v>
      </c>
      <c r="AL21" s="38">
        <v>3308058</v>
      </c>
      <c r="AM21" s="61" t="s">
        <v>1816</v>
      </c>
      <c r="AN21" s="61" t="s">
        <v>1689</v>
      </c>
      <c r="AO21" s="61" t="s">
        <v>1585</v>
      </c>
      <c r="AP21" s="61" t="s">
        <v>5035</v>
      </c>
      <c r="AQ21" s="61" t="s">
        <v>4981</v>
      </c>
      <c r="AR21" s="28">
        <v>62749.7</v>
      </c>
      <c r="AS21" s="28">
        <v>0</v>
      </c>
      <c r="AT21" s="28">
        <v>0</v>
      </c>
      <c r="AU21" s="62"/>
      <c r="BL21" s="63"/>
      <c r="BM21" s="63"/>
      <c r="BO21" s="65"/>
      <c r="BP21" s="62"/>
      <c r="BQ21" s="62"/>
      <c r="BR21" s="65"/>
      <c r="BS21" s="62"/>
      <c r="BT21">
        <f t="shared" si="44"/>
        <v>0</v>
      </c>
      <c r="BU21" s="32">
        <v>100</v>
      </c>
      <c r="BV21" s="32">
        <v>105</v>
      </c>
      <c r="BW21" s="32">
        <v>10500</v>
      </c>
      <c r="BX21" s="32">
        <v>82</v>
      </c>
      <c r="BY21" s="32">
        <v>91040</v>
      </c>
      <c r="BZ21" t="s">
        <v>1816</v>
      </c>
      <c r="CA21" t="s">
        <v>1688</v>
      </c>
      <c r="CB21" t="s">
        <v>937</v>
      </c>
      <c r="CC21" t="s">
        <v>1790</v>
      </c>
      <c r="CD21" s="52" t="s">
        <v>1791</v>
      </c>
      <c r="CE21" s="155">
        <v>1</v>
      </c>
      <c r="CF21" s="155">
        <v>1</v>
      </c>
      <c r="CG21" s="31" t="s">
        <v>5853</v>
      </c>
      <c r="CH21" s="31" t="s">
        <v>5854</v>
      </c>
      <c r="CI21" s="31" t="s">
        <v>5850</v>
      </c>
      <c r="CJ21" s="31" t="s">
        <v>1553</v>
      </c>
      <c r="CL21" s="34">
        <v>100</v>
      </c>
      <c r="CM21" s="34">
        <f t="shared" si="3"/>
        <v>105</v>
      </c>
      <c r="CN21" s="164">
        <v>16250</v>
      </c>
      <c r="CO21" s="36"/>
      <c r="CP21" s="37"/>
      <c r="CQ21" s="37" t="s">
        <v>1816</v>
      </c>
      <c r="CR21" s="157" t="str">
        <f t="shared" ca="1" si="4"/>
        <v>Sydney</v>
      </c>
      <c r="CS21" s="164" t="s">
        <v>1616</v>
      </c>
      <c r="CV21" s="165">
        <v>30</v>
      </c>
      <c r="CW21" s="165">
        <v>27269</v>
      </c>
      <c r="CY21" s="159">
        <v>16250</v>
      </c>
      <c r="CZ21" s="159">
        <v>105</v>
      </c>
      <c r="DA21" s="159">
        <v>100</v>
      </c>
      <c r="DC21" s="160" t="str">
        <f t="shared" si="5"/>
        <v>10110_8</v>
      </c>
      <c r="DD21" s="162">
        <v>100</v>
      </c>
      <c r="DE21" s="161">
        <v>130</v>
      </c>
      <c r="DF21" s="161">
        <v>10110</v>
      </c>
      <c r="DG21" s="163" t="s">
        <v>1816</v>
      </c>
      <c r="DH21" s="161"/>
      <c r="DI21" s="161" t="s">
        <v>5045</v>
      </c>
      <c r="DJ21" s="161">
        <v>8</v>
      </c>
      <c r="DK21" s="161" t="s">
        <v>1328</v>
      </c>
      <c r="DL21" s="161">
        <v>0</v>
      </c>
      <c r="DM21" s="43" t="s">
        <v>4192</v>
      </c>
      <c r="DN21" s="43"/>
      <c r="DO21" s="43" t="s">
        <v>4193</v>
      </c>
      <c r="DP21" s="43"/>
      <c r="DQ21" s="43" t="s">
        <v>4171</v>
      </c>
      <c r="DR21" s="43">
        <v>100</v>
      </c>
      <c r="DV21" s="31" t="s">
        <v>5383</v>
      </c>
      <c r="DW21" s="31" t="s">
        <v>5387</v>
      </c>
      <c r="DX21" s="38">
        <f t="shared" si="11"/>
        <v>1800958</v>
      </c>
      <c r="DY21" s="38">
        <f t="shared" si="12"/>
        <v>16</v>
      </c>
      <c r="DZ21" s="38" t="str">
        <f t="shared" si="13"/>
        <v>161800958</v>
      </c>
      <c r="EA21" s="60">
        <f t="shared" si="14"/>
        <v>1410240.6</v>
      </c>
      <c r="EB21" s="60">
        <f t="shared" si="15"/>
        <v>14280530</v>
      </c>
      <c r="EC21" s="60">
        <f t="shared" si="16"/>
        <v>0</v>
      </c>
      <c r="ED21" s="60">
        <f t="shared" si="17"/>
        <v>23</v>
      </c>
      <c r="EE21" s="60">
        <f t="shared" si="18"/>
        <v>0</v>
      </c>
      <c r="EF21" s="60">
        <f t="shared" si="19"/>
        <v>0</v>
      </c>
      <c r="EG21" s="60">
        <f t="shared" si="20"/>
        <v>0</v>
      </c>
      <c r="EH21" s="60">
        <f t="shared" si="21"/>
        <v>6079</v>
      </c>
      <c r="EI21" s="60">
        <f t="shared" si="22"/>
        <v>1872.5</v>
      </c>
      <c r="EJ21" s="60">
        <f t="shared" si="23"/>
        <v>6655</v>
      </c>
      <c r="EK21" s="60">
        <f t="shared" si="24"/>
        <v>218764.7</v>
      </c>
      <c r="EL21" s="60">
        <f t="shared" si="25"/>
        <v>9793</v>
      </c>
      <c r="EM21" s="60">
        <f t="shared" si="26"/>
        <v>867637.8</v>
      </c>
      <c r="EN21" s="60">
        <f t="shared" si="27"/>
        <v>5948091</v>
      </c>
      <c r="EO21" s="60">
        <f t="shared" si="28"/>
        <v>104935.70000000001</v>
      </c>
      <c r="EP21" s="60">
        <f t="shared" si="29"/>
        <v>689699</v>
      </c>
      <c r="EQ21" s="60">
        <f t="shared" si="30"/>
        <v>68091.7</v>
      </c>
      <c r="ER21" s="60">
        <f t="shared" si="31"/>
        <v>145392</v>
      </c>
      <c r="ES21" s="60">
        <f t="shared" si="32"/>
        <v>0</v>
      </c>
      <c r="ET21" s="60">
        <f t="shared" si="33"/>
        <v>3549</v>
      </c>
      <c r="EU21" s="60">
        <f t="shared" si="34"/>
        <v>148938.20000000001</v>
      </c>
      <c r="EV21" s="60">
        <f t="shared" si="35"/>
        <v>4995199</v>
      </c>
      <c r="EW21" s="60">
        <f t="shared" si="36"/>
        <v>0</v>
      </c>
      <c r="EX21" s="60">
        <f t="shared" si="37"/>
        <v>2476050</v>
      </c>
      <c r="EY21" s="60">
        <f t="shared" si="38"/>
        <v>0</v>
      </c>
      <c r="EZ21" s="60">
        <f t="shared" si="39"/>
        <v>0</v>
      </c>
      <c r="FA21" s="60">
        <f t="shared" si="40"/>
        <v>0</v>
      </c>
      <c r="FB21" s="60">
        <f t="shared" si="41"/>
        <v>0</v>
      </c>
      <c r="FF21" s="140"/>
      <c r="FG21" s="140"/>
      <c r="FH21" s="140"/>
      <c r="FI21" s="140"/>
    </row>
    <row r="22" spans="12:165" x14ac:dyDescent="0.25">
      <c r="L22" t="s">
        <v>5063</v>
      </c>
      <c r="M22" t="s">
        <v>1691</v>
      </c>
      <c r="N22" s="32">
        <v>11000</v>
      </c>
      <c r="O22" s="32">
        <v>145</v>
      </c>
      <c r="P22" s="32">
        <v>100</v>
      </c>
      <c r="Q22" t="str">
        <f t="shared" si="0"/>
        <v>Bombala</v>
      </c>
      <c r="V22" s="122" t="s">
        <v>1784</v>
      </c>
      <c r="W22" s="168">
        <v>78</v>
      </c>
      <c r="X22" s="168"/>
      <c r="Y22">
        <v>1801758</v>
      </c>
      <c r="Z22" s="158">
        <v>16</v>
      </c>
      <c r="AA22" s="169" t="s">
        <v>2167</v>
      </c>
      <c r="AB22" s="169" t="s">
        <v>1104</v>
      </c>
      <c r="AC22" s="158">
        <v>1801758</v>
      </c>
      <c r="AD22" s="169" t="s">
        <v>1711</v>
      </c>
      <c r="AE22" s="169">
        <v>1801758</v>
      </c>
      <c r="AF22" s="37" t="s">
        <v>5269</v>
      </c>
      <c r="AH22" s="38">
        <v>100</v>
      </c>
      <c r="AI22" s="38">
        <v>120</v>
      </c>
      <c r="AJ22" s="38">
        <v>16610</v>
      </c>
      <c r="AK22" s="38">
        <v>12</v>
      </c>
      <c r="AL22" s="38">
        <v>3308058</v>
      </c>
      <c r="AM22" s="61" t="s">
        <v>1816</v>
      </c>
      <c r="AN22" s="61" t="s">
        <v>1689</v>
      </c>
      <c r="AO22" s="61" t="s">
        <v>1625</v>
      </c>
      <c r="AP22" s="61" t="s">
        <v>5035</v>
      </c>
      <c r="AQ22" s="61" t="s">
        <v>4981</v>
      </c>
      <c r="AR22" s="28">
        <v>15959.5</v>
      </c>
      <c r="AS22" s="28">
        <v>0</v>
      </c>
      <c r="AT22" s="28">
        <v>0</v>
      </c>
      <c r="AU22" s="62"/>
      <c r="BL22" s="63"/>
      <c r="BM22" s="63"/>
      <c r="BO22" s="65"/>
      <c r="BP22" s="62"/>
      <c r="BQ22" s="62"/>
      <c r="BR22" s="65"/>
      <c r="BS22" s="62"/>
      <c r="BT22">
        <f t="shared" si="44"/>
        <v>0</v>
      </c>
      <c r="BU22" s="32">
        <v>100</v>
      </c>
      <c r="BV22" s="32">
        <v>105</v>
      </c>
      <c r="BW22" s="32">
        <v>10500</v>
      </c>
      <c r="BX22" s="32">
        <v>83</v>
      </c>
      <c r="BY22" s="32">
        <v>91060</v>
      </c>
      <c r="BZ22" t="s">
        <v>1816</v>
      </c>
      <c r="CA22" t="s">
        <v>1688</v>
      </c>
      <c r="CB22" t="s">
        <v>937</v>
      </c>
      <c r="CC22" s="52" t="s">
        <v>1786</v>
      </c>
      <c r="CD22" s="52" t="s">
        <v>5043</v>
      </c>
      <c r="CE22" s="155">
        <v>14675</v>
      </c>
      <c r="CF22" s="155">
        <v>4</v>
      </c>
      <c r="CG22" s="31" t="s">
        <v>684</v>
      </c>
      <c r="CH22" s="31" t="s">
        <v>685</v>
      </c>
      <c r="CI22" s="31" t="s">
        <v>5850</v>
      </c>
      <c r="CJ22" s="31" t="s">
        <v>1554</v>
      </c>
      <c r="CL22" s="34">
        <v>100</v>
      </c>
      <c r="CM22" s="34">
        <f t="shared" si="3"/>
        <v>105</v>
      </c>
      <c r="CN22" s="164">
        <v>15950</v>
      </c>
      <c r="CO22" s="36"/>
      <c r="CP22" s="37"/>
      <c r="CQ22" s="37" t="s">
        <v>1816</v>
      </c>
      <c r="CR22" s="157" t="str">
        <f t="shared" ca="1" si="4"/>
        <v>Sydney</v>
      </c>
      <c r="CS22" s="164" t="s">
        <v>1610</v>
      </c>
      <c r="CV22" s="165">
        <v>75</v>
      </c>
      <c r="CW22" s="165">
        <v>51433</v>
      </c>
      <c r="CY22" s="159">
        <v>15950</v>
      </c>
      <c r="CZ22" s="159">
        <v>105</v>
      </c>
      <c r="DA22" s="159">
        <v>100</v>
      </c>
      <c r="DC22" s="160" t="str">
        <f t="shared" si="5"/>
        <v>10110_5</v>
      </c>
      <c r="DD22" s="162">
        <v>100</v>
      </c>
      <c r="DE22" s="161">
        <v>130</v>
      </c>
      <c r="DF22" s="161">
        <v>10110</v>
      </c>
      <c r="DG22" s="163" t="s">
        <v>1816</v>
      </c>
      <c r="DH22" s="161"/>
      <c r="DI22" s="161" t="s">
        <v>5045</v>
      </c>
      <c r="DJ22" s="161">
        <v>5</v>
      </c>
      <c r="DK22" s="161" t="s">
        <v>1326</v>
      </c>
      <c r="DL22" s="161">
        <v>52</v>
      </c>
      <c r="DM22" s="43" t="s">
        <v>4194</v>
      </c>
      <c r="DN22" s="43"/>
      <c r="DO22" s="43" t="s">
        <v>4195</v>
      </c>
      <c r="DP22" s="43"/>
      <c r="DQ22" s="43" t="s">
        <v>4174</v>
      </c>
      <c r="DR22" s="43">
        <v>100</v>
      </c>
      <c r="DV22" s="31" t="s">
        <v>5383</v>
      </c>
      <c r="DW22" s="31" t="s">
        <v>5387</v>
      </c>
      <c r="DX22" s="38">
        <f t="shared" si="11"/>
        <v>1801758</v>
      </c>
      <c r="DY22" s="38">
        <f t="shared" si="12"/>
        <v>16</v>
      </c>
      <c r="DZ22" s="38" t="str">
        <f t="shared" si="13"/>
        <v>161801758</v>
      </c>
      <c r="EA22" s="60">
        <f t="shared" si="14"/>
        <v>10384836.999999998</v>
      </c>
      <c r="EB22" s="60">
        <f t="shared" si="15"/>
        <v>12391929</v>
      </c>
      <c r="EC22" s="60">
        <f t="shared" si="16"/>
        <v>0</v>
      </c>
      <c r="ED22" s="60">
        <f t="shared" si="17"/>
        <v>0</v>
      </c>
      <c r="EE22" s="60">
        <f t="shared" si="18"/>
        <v>0</v>
      </c>
      <c r="EF22" s="60">
        <f t="shared" si="19"/>
        <v>0</v>
      </c>
      <c r="EG22" s="60">
        <f t="shared" si="20"/>
        <v>0</v>
      </c>
      <c r="EH22" s="60">
        <f t="shared" si="21"/>
        <v>0</v>
      </c>
      <c r="EI22" s="60">
        <f t="shared" si="22"/>
        <v>2247243.7999999998</v>
      </c>
      <c r="EJ22" s="60">
        <f t="shared" si="23"/>
        <v>3642829</v>
      </c>
      <c r="EK22" s="60">
        <f t="shared" si="24"/>
        <v>598724.4</v>
      </c>
      <c r="EL22" s="60">
        <f t="shared" si="25"/>
        <v>663230</v>
      </c>
      <c r="EM22" s="60">
        <f t="shared" si="26"/>
        <v>4717814.8999999994</v>
      </c>
      <c r="EN22" s="60">
        <f t="shared" si="27"/>
        <v>3300659</v>
      </c>
      <c r="EO22" s="60">
        <f t="shared" si="28"/>
        <v>909.9</v>
      </c>
      <c r="EP22" s="60">
        <f t="shared" si="29"/>
        <v>230446</v>
      </c>
      <c r="EQ22" s="60">
        <f t="shared" si="30"/>
        <v>153561.60000000001</v>
      </c>
      <c r="ER22" s="60">
        <f t="shared" si="31"/>
        <v>35065</v>
      </c>
      <c r="ES22" s="60">
        <f t="shared" si="32"/>
        <v>0</v>
      </c>
      <c r="ET22" s="60">
        <f t="shared" si="33"/>
        <v>0</v>
      </c>
      <c r="EU22" s="60">
        <f t="shared" si="34"/>
        <v>2332611.5</v>
      </c>
      <c r="EV22" s="60">
        <f t="shared" si="35"/>
        <v>3578155</v>
      </c>
      <c r="EW22" s="60">
        <f t="shared" si="36"/>
        <v>333970.90000000002</v>
      </c>
      <c r="EX22" s="60">
        <f t="shared" si="37"/>
        <v>941545</v>
      </c>
      <c r="EY22" s="60">
        <f t="shared" si="38"/>
        <v>0</v>
      </c>
      <c r="EZ22" s="60">
        <f t="shared" si="39"/>
        <v>0</v>
      </c>
      <c r="FA22" s="60">
        <f t="shared" si="40"/>
        <v>0</v>
      </c>
      <c r="FB22" s="60">
        <f t="shared" si="41"/>
        <v>0</v>
      </c>
      <c r="FF22" s="140"/>
      <c r="FG22" s="140"/>
      <c r="FH22" s="140"/>
      <c r="FI22" s="140"/>
    </row>
    <row r="23" spans="12:165" x14ac:dyDescent="0.25">
      <c r="L23" t="s">
        <v>5064</v>
      </c>
      <c r="M23" t="s">
        <v>1691</v>
      </c>
      <c r="N23" s="32">
        <v>11050</v>
      </c>
      <c r="O23" s="32">
        <v>145</v>
      </c>
      <c r="P23" s="32">
        <v>100</v>
      </c>
      <c r="Q23" t="str">
        <f t="shared" si="0"/>
        <v>Boorowa</v>
      </c>
      <c r="V23" s="122" t="s">
        <v>1242</v>
      </c>
      <c r="W23" s="168">
        <v>80</v>
      </c>
      <c r="X23" s="168"/>
      <c r="Y23">
        <v>1803258</v>
      </c>
      <c r="Z23" s="158">
        <v>16</v>
      </c>
      <c r="AA23" s="169" t="s">
        <v>2169</v>
      </c>
      <c r="AB23" s="169"/>
      <c r="AC23" s="158">
        <v>1803258</v>
      </c>
      <c r="AD23" s="169" t="s">
        <v>1712</v>
      </c>
      <c r="AE23" s="169">
        <v>1803258</v>
      </c>
      <c r="AF23" s="37" t="s">
        <v>5269</v>
      </c>
      <c r="AH23" s="38">
        <v>100</v>
      </c>
      <c r="AI23" s="38">
        <v>120</v>
      </c>
      <c r="AJ23" s="38">
        <v>17550</v>
      </c>
      <c r="AK23" s="38">
        <v>12</v>
      </c>
      <c r="AL23" s="38">
        <v>3308058</v>
      </c>
      <c r="AM23" s="61" t="s">
        <v>1816</v>
      </c>
      <c r="AN23" s="61" t="s">
        <v>1689</v>
      </c>
      <c r="AO23" s="61" t="s">
        <v>1645</v>
      </c>
      <c r="AP23" s="61" t="s">
        <v>5035</v>
      </c>
      <c r="AQ23" s="61" t="s">
        <v>4981</v>
      </c>
      <c r="AR23" s="28">
        <v>186.1</v>
      </c>
      <c r="AS23" s="28">
        <v>0</v>
      </c>
      <c r="AT23" s="28">
        <v>0</v>
      </c>
      <c r="AU23" s="62"/>
      <c r="BL23" s="63"/>
      <c r="BM23" s="63"/>
      <c r="BO23" s="65"/>
      <c r="BP23" s="62"/>
      <c r="BQ23" s="62"/>
      <c r="BR23" s="65"/>
      <c r="BS23" s="62"/>
      <c r="BT23">
        <f t="shared" si="44"/>
        <v>0</v>
      </c>
      <c r="BU23" s="32">
        <v>100</v>
      </c>
      <c r="BV23" s="32">
        <v>105</v>
      </c>
      <c r="BW23" s="32">
        <v>10500</v>
      </c>
      <c r="BX23" s="32">
        <v>83</v>
      </c>
      <c r="BY23" s="32">
        <v>91080</v>
      </c>
      <c r="BZ23" t="s">
        <v>1816</v>
      </c>
      <c r="CA23" t="s">
        <v>1688</v>
      </c>
      <c r="CB23" t="s">
        <v>937</v>
      </c>
      <c r="CC23" t="s">
        <v>1786</v>
      </c>
      <c r="CD23" s="52" t="s">
        <v>1784</v>
      </c>
      <c r="CE23" s="155">
        <v>300699</v>
      </c>
      <c r="CF23" s="155">
        <v>5</v>
      </c>
      <c r="CG23" s="31" t="s">
        <v>686</v>
      </c>
      <c r="CH23" s="31" t="s">
        <v>687</v>
      </c>
      <c r="CI23" s="31" t="s">
        <v>5850</v>
      </c>
      <c r="CJ23" s="31" t="s">
        <v>1555</v>
      </c>
      <c r="CL23" s="34">
        <v>100</v>
      </c>
      <c r="CM23" s="34">
        <f t="shared" si="3"/>
        <v>125</v>
      </c>
      <c r="CN23" s="164">
        <v>11730</v>
      </c>
      <c r="CO23" s="36"/>
      <c r="CP23" s="37"/>
      <c r="CQ23" s="37" t="s">
        <v>1816</v>
      </c>
      <c r="CR23" s="157" t="str">
        <f t="shared" ca="1" si="4"/>
        <v>Mid-North Coast</v>
      </c>
      <c r="CS23" s="164" t="s">
        <v>5079</v>
      </c>
      <c r="CV23" s="165">
        <v>795</v>
      </c>
      <c r="CW23" s="165">
        <v>17592</v>
      </c>
      <c r="CY23" s="159">
        <v>11730</v>
      </c>
      <c r="CZ23" s="159">
        <v>125</v>
      </c>
      <c r="DA23" s="159">
        <v>100</v>
      </c>
      <c r="DC23" s="160" t="str">
        <f t="shared" si="5"/>
        <v>10200_1</v>
      </c>
      <c r="DD23" s="162">
        <v>100</v>
      </c>
      <c r="DE23" s="161">
        <v>105</v>
      </c>
      <c r="DF23" s="161">
        <v>10200</v>
      </c>
      <c r="DG23" s="163" t="s">
        <v>1816</v>
      </c>
      <c r="DH23" s="161"/>
      <c r="DI23" s="161" t="s">
        <v>891</v>
      </c>
      <c r="DJ23" s="161">
        <v>1</v>
      </c>
      <c r="DK23" s="161" t="s">
        <v>5210</v>
      </c>
      <c r="DL23" s="161">
        <v>0</v>
      </c>
      <c r="DM23" s="43" t="s">
        <v>4196</v>
      </c>
      <c r="DN23" s="43"/>
      <c r="DO23" s="43" t="s">
        <v>4197</v>
      </c>
      <c r="DP23" s="43"/>
      <c r="DQ23" s="43" t="s">
        <v>4177</v>
      </c>
      <c r="DR23" s="43">
        <v>100</v>
      </c>
      <c r="DV23" s="31" t="s">
        <v>5383</v>
      </c>
      <c r="DW23" s="31" t="s">
        <v>5387</v>
      </c>
      <c r="DX23" s="38">
        <f t="shared" si="11"/>
        <v>1803258</v>
      </c>
      <c r="DY23" s="38">
        <f t="shared" si="12"/>
        <v>16</v>
      </c>
      <c r="DZ23" s="38" t="str">
        <f t="shared" si="13"/>
        <v>161803258</v>
      </c>
      <c r="EA23" s="60">
        <f t="shared" si="14"/>
        <v>1125747531.6000001</v>
      </c>
      <c r="EB23" s="60">
        <f t="shared" si="15"/>
        <v>574625830</v>
      </c>
      <c r="EC23" s="60">
        <f t="shared" si="16"/>
        <v>0</v>
      </c>
      <c r="ED23" s="60">
        <f t="shared" si="17"/>
        <v>0</v>
      </c>
      <c r="EE23" s="60">
        <f t="shared" si="18"/>
        <v>0</v>
      </c>
      <c r="EF23" s="60">
        <f t="shared" si="19"/>
        <v>0</v>
      </c>
      <c r="EG23" s="60">
        <f t="shared" si="20"/>
        <v>0</v>
      </c>
      <c r="EH23" s="60">
        <f t="shared" si="21"/>
        <v>0</v>
      </c>
      <c r="EI23" s="60">
        <f t="shared" si="22"/>
        <v>0</v>
      </c>
      <c r="EJ23" s="60">
        <f t="shared" si="23"/>
        <v>0</v>
      </c>
      <c r="EK23" s="60">
        <f t="shared" si="24"/>
        <v>0</v>
      </c>
      <c r="EL23" s="60">
        <f t="shared" si="25"/>
        <v>0</v>
      </c>
      <c r="EM23" s="60">
        <f t="shared" si="26"/>
        <v>802859125.5</v>
      </c>
      <c r="EN23" s="60">
        <f t="shared" si="27"/>
        <v>423793547</v>
      </c>
      <c r="EO23" s="60">
        <f t="shared" si="28"/>
        <v>221097714.59999999</v>
      </c>
      <c r="EP23" s="60">
        <f t="shared" si="29"/>
        <v>114003032</v>
      </c>
      <c r="EQ23" s="60">
        <f t="shared" si="30"/>
        <v>8094510.5999999996</v>
      </c>
      <c r="ER23" s="60">
        <f t="shared" si="31"/>
        <v>3645996</v>
      </c>
      <c r="ES23" s="60">
        <f t="shared" si="32"/>
        <v>41394.6</v>
      </c>
      <c r="ET23" s="60">
        <f t="shared" si="33"/>
        <v>0</v>
      </c>
      <c r="EU23" s="60">
        <f t="shared" si="34"/>
        <v>73331730.100000009</v>
      </c>
      <c r="EV23" s="60">
        <f t="shared" si="35"/>
        <v>27063063</v>
      </c>
      <c r="EW23" s="60">
        <f t="shared" si="36"/>
        <v>2592296</v>
      </c>
      <c r="EX23" s="60">
        <f t="shared" si="37"/>
        <v>0</v>
      </c>
      <c r="EY23" s="60">
        <f t="shared" si="38"/>
        <v>17730760.199999999</v>
      </c>
      <c r="EZ23" s="60">
        <f t="shared" si="39"/>
        <v>6120192</v>
      </c>
      <c r="FA23" s="60">
        <f t="shared" si="40"/>
        <v>0</v>
      </c>
      <c r="FB23" s="60">
        <f t="shared" si="41"/>
        <v>0</v>
      </c>
      <c r="FF23" s="140"/>
      <c r="FG23" s="140"/>
      <c r="FH23" s="140"/>
      <c r="FI23" s="140"/>
    </row>
    <row r="24" spans="12:165" x14ac:dyDescent="0.25">
      <c r="L24" t="s">
        <v>5065</v>
      </c>
      <c r="M24" t="s">
        <v>1688</v>
      </c>
      <c r="N24" s="32">
        <v>11100</v>
      </c>
      <c r="O24" s="32">
        <v>105</v>
      </c>
      <c r="P24" s="32">
        <v>100</v>
      </c>
      <c r="Q24" t="str">
        <f t="shared" si="0"/>
        <v>Botany Bay</v>
      </c>
      <c r="V24" s="122" t="s">
        <v>1790</v>
      </c>
      <c r="W24" s="168">
        <v>82</v>
      </c>
      <c r="X24" s="168"/>
      <c r="Y24">
        <v>1804758</v>
      </c>
      <c r="Z24" s="158">
        <v>16</v>
      </c>
      <c r="AA24" s="169" t="s">
        <v>5234</v>
      </c>
      <c r="AB24" s="169"/>
      <c r="AC24" s="158">
        <v>1804758</v>
      </c>
      <c r="AD24" s="169" t="s">
        <v>5234</v>
      </c>
      <c r="AE24" s="169">
        <v>1804758</v>
      </c>
      <c r="AF24" s="37" t="s">
        <v>5268</v>
      </c>
      <c r="AH24" s="38">
        <v>100</v>
      </c>
      <c r="AI24" s="38">
        <v>125</v>
      </c>
      <c r="AJ24" s="38">
        <v>11730</v>
      </c>
      <c r="AK24" s="38">
        <v>12</v>
      </c>
      <c r="AL24" s="38">
        <v>3308058</v>
      </c>
      <c r="AM24" s="61" t="s">
        <v>1816</v>
      </c>
      <c r="AN24" s="61" t="s">
        <v>1692</v>
      </c>
      <c r="AO24" s="61" t="s">
        <v>5079</v>
      </c>
      <c r="AP24" s="61" t="s">
        <v>5035</v>
      </c>
      <c r="AQ24" s="61" t="s">
        <v>4981</v>
      </c>
      <c r="AR24" s="28">
        <v>89045.6</v>
      </c>
      <c r="AS24" s="28">
        <v>0</v>
      </c>
      <c r="AT24" s="28">
        <v>0</v>
      </c>
      <c r="AU24" s="62"/>
      <c r="BL24" s="63"/>
      <c r="BM24" s="63"/>
      <c r="BO24" s="65"/>
      <c r="BP24" s="62"/>
      <c r="BQ24" s="62"/>
      <c r="BR24" s="65"/>
      <c r="BS24" s="62"/>
      <c r="BT24">
        <f t="shared" si="44"/>
        <v>0</v>
      </c>
      <c r="BU24" s="32">
        <v>100</v>
      </c>
      <c r="BV24" s="32">
        <v>105</v>
      </c>
      <c r="BW24" s="32">
        <v>10500</v>
      </c>
      <c r="BX24" s="32">
        <v>84</v>
      </c>
      <c r="BY24" s="32">
        <v>91100</v>
      </c>
      <c r="BZ24" t="s">
        <v>1816</v>
      </c>
      <c r="CA24" t="s">
        <v>1688</v>
      </c>
      <c r="CB24" t="s">
        <v>937</v>
      </c>
      <c r="CC24" s="52" t="s">
        <v>1795</v>
      </c>
      <c r="CD24" s="52" t="s">
        <v>1796</v>
      </c>
      <c r="CE24" s="155">
        <v>88</v>
      </c>
      <c r="CF24" s="155">
        <v>21</v>
      </c>
      <c r="CG24" s="31" t="s">
        <v>688</v>
      </c>
      <c r="CH24" s="31" t="s">
        <v>689</v>
      </c>
      <c r="CI24" s="31" t="s">
        <v>5850</v>
      </c>
      <c r="CJ24" s="31" t="s">
        <v>1556</v>
      </c>
      <c r="CL24" s="34">
        <v>100</v>
      </c>
      <c r="CM24" s="34">
        <f t="shared" si="3"/>
        <v>125</v>
      </c>
      <c r="CN24" s="164">
        <v>11800</v>
      </c>
      <c r="CO24" s="36"/>
      <c r="CP24" s="37"/>
      <c r="CQ24" s="37" t="s">
        <v>1816</v>
      </c>
      <c r="CR24" s="157" t="str">
        <f t="shared" ca="1" si="4"/>
        <v>Mid-North Coast</v>
      </c>
      <c r="CS24" s="164" t="s">
        <v>5081</v>
      </c>
      <c r="CV24" s="165">
        <v>1249</v>
      </c>
      <c r="CW24" s="165">
        <v>32950</v>
      </c>
      <c r="CY24" s="159">
        <v>11800</v>
      </c>
      <c r="CZ24" s="159">
        <v>125</v>
      </c>
      <c r="DA24" s="159">
        <v>100</v>
      </c>
      <c r="DC24" s="160" t="str">
        <f t="shared" si="5"/>
        <v>10200_7</v>
      </c>
      <c r="DD24" s="162">
        <v>100</v>
      </c>
      <c r="DE24" s="161">
        <v>105</v>
      </c>
      <c r="DF24" s="161">
        <v>10200</v>
      </c>
      <c r="DG24" s="163" t="s">
        <v>1816</v>
      </c>
      <c r="DH24" s="161"/>
      <c r="DI24" s="161" t="s">
        <v>891</v>
      </c>
      <c r="DJ24" s="161">
        <v>7</v>
      </c>
      <c r="DK24" s="161" t="s">
        <v>5216</v>
      </c>
      <c r="DL24" s="161">
        <v>13</v>
      </c>
      <c r="DM24" s="43" t="s">
        <v>4198</v>
      </c>
      <c r="DN24" s="43"/>
      <c r="DO24" s="43" t="s">
        <v>4199</v>
      </c>
      <c r="DP24" s="43"/>
      <c r="DQ24" s="43" t="s">
        <v>4150</v>
      </c>
      <c r="DR24" s="43">
        <v>100</v>
      </c>
      <c r="DV24" s="31" t="s">
        <v>5383</v>
      </c>
      <c r="DW24" s="31" t="s">
        <v>5388</v>
      </c>
      <c r="DX24" s="38">
        <f t="shared" si="11"/>
        <v>1804758</v>
      </c>
      <c r="DY24" s="38">
        <f t="shared" si="12"/>
        <v>16</v>
      </c>
      <c r="DZ24" s="38" t="str">
        <f t="shared" si="13"/>
        <v>161804758</v>
      </c>
      <c r="EA24" s="60">
        <f t="shared" si="14"/>
        <v>0</v>
      </c>
      <c r="EB24" s="60">
        <f t="shared" si="15"/>
        <v>0</v>
      </c>
      <c r="EC24" s="60">
        <f t="shared" si="16"/>
        <v>0</v>
      </c>
      <c r="ED24" s="60">
        <f t="shared" si="17"/>
        <v>0</v>
      </c>
      <c r="EE24" s="60">
        <f t="shared" si="18"/>
        <v>0</v>
      </c>
      <c r="EF24" s="60">
        <f t="shared" si="19"/>
        <v>0</v>
      </c>
      <c r="EG24" s="60">
        <f t="shared" si="20"/>
        <v>0</v>
      </c>
      <c r="EH24" s="60">
        <f t="shared" si="21"/>
        <v>0</v>
      </c>
      <c r="EI24" s="60">
        <f t="shared" si="22"/>
        <v>0</v>
      </c>
      <c r="EJ24" s="60">
        <f t="shared" si="23"/>
        <v>0</v>
      </c>
      <c r="EK24" s="60">
        <f t="shared" si="24"/>
        <v>0</v>
      </c>
      <c r="EL24" s="60">
        <f t="shared" si="25"/>
        <v>0</v>
      </c>
      <c r="EM24" s="60">
        <f t="shared" si="26"/>
        <v>0</v>
      </c>
      <c r="EN24" s="60">
        <f t="shared" si="27"/>
        <v>0</v>
      </c>
      <c r="EO24" s="60">
        <f t="shared" si="28"/>
        <v>0</v>
      </c>
      <c r="EP24" s="60">
        <f t="shared" si="29"/>
        <v>0</v>
      </c>
      <c r="EQ24" s="60">
        <f t="shared" si="30"/>
        <v>0</v>
      </c>
      <c r="ER24" s="60">
        <f t="shared" si="31"/>
        <v>0</v>
      </c>
      <c r="ES24" s="60">
        <f t="shared" si="32"/>
        <v>0</v>
      </c>
      <c r="ET24" s="60">
        <f t="shared" si="33"/>
        <v>0</v>
      </c>
      <c r="EU24" s="60">
        <f t="shared" si="34"/>
        <v>0</v>
      </c>
      <c r="EV24" s="60">
        <f t="shared" si="35"/>
        <v>0</v>
      </c>
      <c r="EW24" s="60">
        <f t="shared" si="36"/>
        <v>0</v>
      </c>
      <c r="EX24" s="60">
        <f t="shared" si="37"/>
        <v>0</v>
      </c>
      <c r="EY24" s="60">
        <f t="shared" si="38"/>
        <v>0</v>
      </c>
      <c r="EZ24" s="60">
        <f t="shared" si="39"/>
        <v>0</v>
      </c>
      <c r="FA24" s="60">
        <f t="shared" si="40"/>
        <v>0</v>
      </c>
      <c r="FB24" s="60">
        <f t="shared" si="41"/>
        <v>0</v>
      </c>
      <c r="FF24" s="140"/>
      <c r="FG24" s="140"/>
      <c r="FH24" s="140"/>
      <c r="FI24" s="140"/>
    </row>
    <row r="25" spans="12:165" x14ac:dyDescent="0.25">
      <c r="L25" t="s">
        <v>5066</v>
      </c>
      <c r="M25" t="s">
        <v>1693</v>
      </c>
      <c r="N25" s="32">
        <v>11150</v>
      </c>
      <c r="O25" s="32">
        <v>135</v>
      </c>
      <c r="P25" s="32">
        <v>100</v>
      </c>
      <c r="Q25" t="str">
        <f t="shared" si="0"/>
        <v>Bourke</v>
      </c>
      <c r="V25" s="122" t="s">
        <v>1786</v>
      </c>
      <c r="W25" s="168">
        <v>84</v>
      </c>
      <c r="X25" s="168"/>
      <c r="Y25">
        <v>1806458</v>
      </c>
      <c r="Z25" s="158">
        <v>16</v>
      </c>
      <c r="AA25" s="169" t="s">
        <v>5235</v>
      </c>
      <c r="AB25" s="169"/>
      <c r="AC25" s="158">
        <v>1806458</v>
      </c>
      <c r="AD25" s="169" t="s">
        <v>5235</v>
      </c>
      <c r="AE25" s="169">
        <v>1806458</v>
      </c>
      <c r="AF25" s="37" t="s">
        <v>5268</v>
      </c>
      <c r="AH25" s="38">
        <v>100</v>
      </c>
      <c r="AI25" s="38">
        <v>125</v>
      </c>
      <c r="AJ25" s="38">
        <v>13350</v>
      </c>
      <c r="AK25" s="38">
        <v>12</v>
      </c>
      <c r="AL25" s="38">
        <v>3308058</v>
      </c>
      <c r="AM25" s="61" t="s">
        <v>1816</v>
      </c>
      <c r="AN25" s="61" t="s">
        <v>1692</v>
      </c>
      <c r="AO25" s="61" t="s">
        <v>5109</v>
      </c>
      <c r="AP25" s="61" t="s">
        <v>5035</v>
      </c>
      <c r="AQ25" s="61" t="s">
        <v>4981</v>
      </c>
      <c r="AR25" s="28">
        <v>354.3</v>
      </c>
      <c r="AS25" s="28">
        <v>0</v>
      </c>
      <c r="AT25" s="28">
        <v>0</v>
      </c>
      <c r="AU25" s="62"/>
      <c r="BL25" s="63"/>
      <c r="BM25" s="63"/>
      <c r="BO25" s="65"/>
      <c r="BP25" s="62"/>
      <c r="BQ25" s="62"/>
      <c r="BR25" s="65"/>
      <c r="BS25" s="62"/>
      <c r="BT25">
        <f t="shared" si="44"/>
        <v>0</v>
      </c>
      <c r="BU25" s="32">
        <v>100</v>
      </c>
      <c r="BV25" s="32">
        <v>105</v>
      </c>
      <c r="BW25" s="32">
        <v>10500</v>
      </c>
      <c r="BX25" s="32">
        <v>85</v>
      </c>
      <c r="BY25" s="32">
        <v>91120</v>
      </c>
      <c r="BZ25" t="s">
        <v>1816</v>
      </c>
      <c r="CA25" t="s">
        <v>1688</v>
      </c>
      <c r="CB25" t="s">
        <v>937</v>
      </c>
      <c r="CC25" s="52" t="s">
        <v>1797</v>
      </c>
      <c r="CD25" s="52" t="s">
        <v>1797</v>
      </c>
      <c r="CE25" s="155">
        <v>2</v>
      </c>
      <c r="CF25" s="155">
        <v>3</v>
      </c>
      <c r="CG25" s="31" t="s">
        <v>690</v>
      </c>
      <c r="CH25" s="31" t="s">
        <v>691</v>
      </c>
      <c r="CI25" s="31" t="s">
        <v>5850</v>
      </c>
      <c r="CJ25" s="31" t="s">
        <v>1557</v>
      </c>
      <c r="CL25" s="34">
        <v>100</v>
      </c>
      <c r="CM25" s="34">
        <f t="shared" si="3"/>
        <v>105</v>
      </c>
      <c r="CN25" s="164">
        <v>17150</v>
      </c>
      <c r="CO25" s="36"/>
      <c r="CP25" s="37"/>
      <c r="CQ25" s="37" t="s">
        <v>1816</v>
      </c>
      <c r="CR25" s="157" t="str">
        <f t="shared" ca="1" si="4"/>
        <v>Sydney</v>
      </c>
      <c r="CS25" s="164" t="s">
        <v>1636</v>
      </c>
      <c r="CV25" s="165">
        <v>53</v>
      </c>
      <c r="CW25" s="165">
        <v>53718</v>
      </c>
      <c r="CY25" s="159">
        <v>17150</v>
      </c>
      <c r="CZ25" s="159">
        <v>105</v>
      </c>
      <c r="DA25" s="159">
        <v>100</v>
      </c>
      <c r="DC25" s="160" t="str">
        <f t="shared" si="5"/>
        <v>10200_9</v>
      </c>
      <c r="DD25" s="162">
        <v>100</v>
      </c>
      <c r="DE25" s="161">
        <v>105</v>
      </c>
      <c r="DF25" s="161">
        <v>10200</v>
      </c>
      <c r="DG25" s="163" t="s">
        <v>1816</v>
      </c>
      <c r="DH25" s="161"/>
      <c r="DI25" s="161" t="s">
        <v>891</v>
      </c>
      <c r="DJ25" s="161">
        <v>9</v>
      </c>
      <c r="DK25" s="161" t="s">
        <v>5218</v>
      </c>
      <c r="DL25" s="161">
        <v>0</v>
      </c>
      <c r="DM25" s="43" t="s">
        <v>4200</v>
      </c>
      <c r="DN25" s="43"/>
      <c r="DO25" s="43" t="s">
        <v>4201</v>
      </c>
      <c r="DP25" s="43"/>
      <c r="DQ25" s="43" t="s">
        <v>4153</v>
      </c>
      <c r="DR25" s="43">
        <v>100</v>
      </c>
      <c r="DV25" s="31" t="s">
        <v>5383</v>
      </c>
      <c r="DW25" s="31" t="s">
        <v>5388</v>
      </c>
      <c r="DX25" s="38">
        <f t="shared" si="11"/>
        <v>1806458</v>
      </c>
      <c r="DY25" s="38">
        <f t="shared" si="12"/>
        <v>16</v>
      </c>
      <c r="DZ25" s="38" t="str">
        <f t="shared" si="13"/>
        <v>161806458</v>
      </c>
      <c r="EA25" s="60">
        <f t="shared" si="14"/>
        <v>0</v>
      </c>
      <c r="EB25" s="60">
        <f t="shared" si="15"/>
        <v>0</v>
      </c>
      <c r="EC25" s="60">
        <f t="shared" si="16"/>
        <v>0</v>
      </c>
      <c r="ED25" s="60">
        <f t="shared" si="17"/>
        <v>0</v>
      </c>
      <c r="EE25" s="60">
        <f t="shared" si="18"/>
        <v>0</v>
      </c>
      <c r="EF25" s="60">
        <f t="shared" si="19"/>
        <v>0</v>
      </c>
      <c r="EG25" s="60">
        <f t="shared" si="20"/>
        <v>0</v>
      </c>
      <c r="EH25" s="60">
        <f t="shared" si="21"/>
        <v>0</v>
      </c>
      <c r="EI25" s="60">
        <f t="shared" si="22"/>
        <v>0</v>
      </c>
      <c r="EJ25" s="60">
        <f t="shared" si="23"/>
        <v>0</v>
      </c>
      <c r="EK25" s="60">
        <f t="shared" si="24"/>
        <v>0</v>
      </c>
      <c r="EL25" s="60">
        <f t="shared" si="25"/>
        <v>0</v>
      </c>
      <c r="EM25" s="60">
        <f t="shared" si="26"/>
        <v>0</v>
      </c>
      <c r="EN25" s="60">
        <f t="shared" si="27"/>
        <v>0</v>
      </c>
      <c r="EO25" s="60">
        <f t="shared" si="28"/>
        <v>0</v>
      </c>
      <c r="EP25" s="60">
        <f t="shared" si="29"/>
        <v>0</v>
      </c>
      <c r="EQ25" s="60">
        <f t="shared" si="30"/>
        <v>0</v>
      </c>
      <c r="ER25" s="60">
        <f t="shared" si="31"/>
        <v>0</v>
      </c>
      <c r="ES25" s="60">
        <f t="shared" si="32"/>
        <v>0</v>
      </c>
      <c r="ET25" s="60">
        <f t="shared" si="33"/>
        <v>0</v>
      </c>
      <c r="EU25" s="60">
        <f t="shared" si="34"/>
        <v>0</v>
      </c>
      <c r="EV25" s="60">
        <f t="shared" si="35"/>
        <v>0</v>
      </c>
      <c r="EW25" s="60">
        <f t="shared" si="36"/>
        <v>0</v>
      </c>
      <c r="EX25" s="60">
        <f t="shared" si="37"/>
        <v>0</v>
      </c>
      <c r="EY25" s="60">
        <f t="shared" si="38"/>
        <v>0</v>
      </c>
      <c r="EZ25" s="60">
        <f t="shared" si="39"/>
        <v>0</v>
      </c>
      <c r="FA25" s="60">
        <f t="shared" si="40"/>
        <v>0</v>
      </c>
      <c r="FB25" s="60">
        <f t="shared" si="41"/>
        <v>0</v>
      </c>
      <c r="FF25" s="140"/>
      <c r="FG25" s="140"/>
      <c r="FH25" s="140"/>
      <c r="FI25" s="140"/>
    </row>
    <row r="26" spans="12:165" x14ac:dyDescent="0.25">
      <c r="L26" t="s">
        <v>5067</v>
      </c>
      <c r="M26" t="s">
        <v>1693</v>
      </c>
      <c r="N26" s="32">
        <v>11200</v>
      </c>
      <c r="O26" s="32">
        <v>135</v>
      </c>
      <c r="P26" s="32">
        <v>100</v>
      </c>
      <c r="Q26" t="str">
        <f t="shared" si="0"/>
        <v>Brewarrina</v>
      </c>
      <c r="V26" s="122" t="s">
        <v>1795</v>
      </c>
      <c r="W26" s="168">
        <v>85</v>
      </c>
      <c r="X26" s="168"/>
      <c r="Y26">
        <v>1806558</v>
      </c>
      <c r="Z26" s="158">
        <v>16</v>
      </c>
      <c r="AA26" s="169" t="s">
        <v>2170</v>
      </c>
      <c r="AB26" s="169"/>
      <c r="AC26" s="158">
        <v>1806558</v>
      </c>
      <c r="AD26" s="169" t="s">
        <v>1713</v>
      </c>
      <c r="AE26" s="169">
        <v>1806558</v>
      </c>
      <c r="AF26" s="37" t="s">
        <v>5269</v>
      </c>
      <c r="AH26" s="38">
        <v>100</v>
      </c>
      <c r="AI26" s="38">
        <v>125</v>
      </c>
      <c r="AJ26" s="38">
        <v>14350</v>
      </c>
      <c r="AK26" s="38">
        <v>12</v>
      </c>
      <c r="AL26" s="38">
        <v>3308058</v>
      </c>
      <c r="AM26" s="61" t="s">
        <v>1816</v>
      </c>
      <c r="AN26" s="61" t="s">
        <v>1692</v>
      </c>
      <c r="AO26" s="61" t="s">
        <v>1575</v>
      </c>
      <c r="AP26" s="61" t="s">
        <v>5035</v>
      </c>
      <c r="AQ26" s="61" t="s">
        <v>4981</v>
      </c>
      <c r="AR26" s="28">
        <v>19433</v>
      </c>
      <c r="AS26" s="28">
        <v>0</v>
      </c>
      <c r="AT26" s="28">
        <v>0</v>
      </c>
      <c r="AU26" s="62"/>
      <c r="BL26" s="63"/>
      <c r="BM26" s="63"/>
      <c r="BO26" s="65"/>
      <c r="BP26" s="62"/>
      <c r="BQ26" s="62"/>
      <c r="BR26" s="65"/>
      <c r="BS26" s="62"/>
      <c r="BT26">
        <f t="shared" si="44"/>
        <v>0</v>
      </c>
      <c r="BU26" s="32">
        <v>100</v>
      </c>
      <c r="BV26" s="32">
        <v>105</v>
      </c>
      <c r="BW26" s="32">
        <v>10500</v>
      </c>
      <c r="BX26" s="32">
        <v>86</v>
      </c>
      <c r="BY26" s="32">
        <v>91140</v>
      </c>
      <c r="BZ26" t="s">
        <v>1816</v>
      </c>
      <c r="CA26" t="s">
        <v>1688</v>
      </c>
      <c r="CB26" t="s">
        <v>937</v>
      </c>
      <c r="CC26" s="52" t="s">
        <v>1787</v>
      </c>
      <c r="CD26" s="52" t="s">
        <v>1789</v>
      </c>
      <c r="CE26" s="155">
        <v>36</v>
      </c>
      <c r="CF26" s="155">
        <v>8</v>
      </c>
      <c r="CG26" s="31" t="s">
        <v>5839</v>
      </c>
      <c r="CH26" s="31" t="s">
        <v>5840</v>
      </c>
      <c r="CI26" s="31" t="s">
        <v>5850</v>
      </c>
      <c r="CJ26" s="31" t="s">
        <v>1558</v>
      </c>
      <c r="CL26" s="34">
        <v>100</v>
      </c>
      <c r="CM26" s="34">
        <f t="shared" si="3"/>
        <v>115</v>
      </c>
      <c r="CN26" s="164">
        <v>18450</v>
      </c>
      <c r="CO26" s="36"/>
      <c r="CP26" s="37"/>
      <c r="CQ26" s="37" t="s">
        <v>1816</v>
      </c>
      <c r="CR26" s="157" t="str">
        <f t="shared" ca="1" si="4"/>
        <v>Illawarra</v>
      </c>
      <c r="CS26" s="164" t="s">
        <v>1665</v>
      </c>
      <c r="CV26" s="165">
        <v>60</v>
      </c>
      <c r="CW26" s="165">
        <v>28975</v>
      </c>
      <c r="CY26" s="159">
        <v>18450</v>
      </c>
      <c r="CZ26" s="159">
        <v>115</v>
      </c>
      <c r="DA26" s="159">
        <v>100</v>
      </c>
      <c r="DC26" s="160" t="str">
        <f t="shared" si="5"/>
        <v>10200_4</v>
      </c>
      <c r="DD26" s="162">
        <v>100</v>
      </c>
      <c r="DE26" s="161">
        <v>105</v>
      </c>
      <c r="DF26" s="161">
        <v>10200</v>
      </c>
      <c r="DG26" s="163" t="s">
        <v>1816</v>
      </c>
      <c r="DH26" s="161"/>
      <c r="DI26" s="161" t="s">
        <v>891</v>
      </c>
      <c r="DJ26" s="161">
        <v>4</v>
      </c>
      <c r="DK26" s="161" t="s">
        <v>1325</v>
      </c>
      <c r="DL26" s="161">
        <v>0</v>
      </c>
      <c r="DM26" s="43" t="s">
        <v>4202</v>
      </c>
      <c r="DN26" s="43"/>
      <c r="DO26" s="43" t="s">
        <v>4203</v>
      </c>
      <c r="DP26" s="43"/>
      <c r="DQ26" s="43" t="s">
        <v>4156</v>
      </c>
      <c r="DR26" s="43">
        <v>100</v>
      </c>
      <c r="DV26" s="31" t="s">
        <v>5383</v>
      </c>
      <c r="DW26" s="31" t="s">
        <v>5388</v>
      </c>
      <c r="DX26" s="38">
        <f t="shared" si="11"/>
        <v>1806558</v>
      </c>
      <c r="DY26" s="38">
        <f t="shared" si="12"/>
        <v>16</v>
      </c>
      <c r="DZ26" s="38" t="str">
        <f t="shared" si="13"/>
        <v>161806558</v>
      </c>
      <c r="EA26" s="60">
        <f t="shared" si="14"/>
        <v>382351.8</v>
      </c>
      <c r="EB26" s="60">
        <f t="shared" si="15"/>
        <v>0</v>
      </c>
      <c r="EC26" s="60">
        <f t="shared" si="16"/>
        <v>0</v>
      </c>
      <c r="ED26" s="60">
        <f t="shared" si="17"/>
        <v>0</v>
      </c>
      <c r="EE26" s="60">
        <f t="shared" si="18"/>
        <v>0</v>
      </c>
      <c r="EF26" s="60">
        <f t="shared" si="19"/>
        <v>0</v>
      </c>
      <c r="EG26" s="60">
        <f t="shared" si="20"/>
        <v>3897.3</v>
      </c>
      <c r="EH26" s="60">
        <f t="shared" si="21"/>
        <v>0</v>
      </c>
      <c r="EI26" s="60">
        <f t="shared" si="22"/>
        <v>0</v>
      </c>
      <c r="EJ26" s="60">
        <f t="shared" si="23"/>
        <v>0</v>
      </c>
      <c r="EK26" s="60">
        <f t="shared" si="24"/>
        <v>0</v>
      </c>
      <c r="EL26" s="60">
        <f t="shared" si="25"/>
        <v>0</v>
      </c>
      <c r="EM26" s="60">
        <f t="shared" si="26"/>
        <v>0</v>
      </c>
      <c r="EN26" s="60">
        <f t="shared" si="27"/>
        <v>0</v>
      </c>
      <c r="EO26" s="60">
        <f t="shared" si="28"/>
        <v>0</v>
      </c>
      <c r="EP26" s="60">
        <f t="shared" si="29"/>
        <v>0</v>
      </c>
      <c r="EQ26" s="60">
        <f t="shared" si="30"/>
        <v>2128.3000000000002</v>
      </c>
      <c r="ER26" s="60">
        <f t="shared" si="31"/>
        <v>0</v>
      </c>
      <c r="ES26" s="60">
        <f t="shared" si="32"/>
        <v>360987.2</v>
      </c>
      <c r="ET26" s="60">
        <f t="shared" si="33"/>
        <v>0</v>
      </c>
      <c r="EU26" s="60">
        <f t="shared" si="34"/>
        <v>11163.2</v>
      </c>
      <c r="EV26" s="60">
        <f t="shared" si="35"/>
        <v>0</v>
      </c>
      <c r="EW26" s="60">
        <f t="shared" si="36"/>
        <v>0</v>
      </c>
      <c r="EX26" s="60">
        <f t="shared" si="37"/>
        <v>0</v>
      </c>
      <c r="EY26" s="60">
        <f t="shared" si="38"/>
        <v>4175.8</v>
      </c>
      <c r="EZ26" s="60">
        <f t="shared" si="39"/>
        <v>0</v>
      </c>
      <c r="FA26" s="60">
        <f t="shared" si="40"/>
        <v>0</v>
      </c>
      <c r="FB26" s="60">
        <f t="shared" si="41"/>
        <v>0</v>
      </c>
      <c r="FF26" s="140"/>
      <c r="FG26" s="140"/>
      <c r="FH26" s="140"/>
      <c r="FI26" s="140"/>
    </row>
    <row r="27" spans="12:165" x14ac:dyDescent="0.25">
      <c r="L27" t="s">
        <v>5068</v>
      </c>
      <c r="M27" t="s">
        <v>1240</v>
      </c>
      <c r="N27">
        <v>11250</v>
      </c>
      <c r="O27" s="32">
        <v>165</v>
      </c>
      <c r="P27" s="32">
        <v>100</v>
      </c>
      <c r="Q27" t="str">
        <f t="shared" si="0"/>
        <v>Broken Hill</v>
      </c>
      <c r="V27" s="122" t="s">
        <v>1683</v>
      </c>
      <c r="W27" s="168">
        <v>86</v>
      </c>
      <c r="X27" s="168"/>
      <c r="Y27">
        <v>1806959</v>
      </c>
      <c r="Z27" s="158">
        <v>16</v>
      </c>
      <c r="AA27" s="169" t="s">
        <v>2168</v>
      </c>
      <c r="AB27" s="169" t="s">
        <v>1681</v>
      </c>
      <c r="AC27" s="158">
        <v>1806959</v>
      </c>
      <c r="AD27" s="169" t="s">
        <v>2168</v>
      </c>
      <c r="AE27" s="169">
        <v>1806959</v>
      </c>
      <c r="AF27" s="37" t="s">
        <v>5268</v>
      </c>
      <c r="AH27" s="38">
        <v>100</v>
      </c>
      <c r="AI27" s="38">
        <v>130</v>
      </c>
      <c r="AJ27" s="38">
        <v>10110</v>
      </c>
      <c r="AK27" s="38">
        <v>12</v>
      </c>
      <c r="AL27" s="38">
        <v>3308058</v>
      </c>
      <c r="AM27" s="61" t="s">
        <v>1816</v>
      </c>
      <c r="AN27" s="61" t="s">
        <v>1687</v>
      </c>
      <c r="AO27" s="61" t="s">
        <v>5045</v>
      </c>
      <c r="AP27" s="61" t="s">
        <v>5035</v>
      </c>
      <c r="AQ27" s="61" t="s">
        <v>4981</v>
      </c>
      <c r="AR27" s="28">
        <v>123726.9</v>
      </c>
      <c r="AS27" s="28">
        <v>0</v>
      </c>
      <c r="AT27" s="28">
        <v>0</v>
      </c>
      <c r="AU27" s="62"/>
      <c r="BL27" s="38"/>
      <c r="BM27" s="38"/>
      <c r="BO27" s="65"/>
      <c r="BP27" s="62"/>
      <c r="BQ27" s="62"/>
      <c r="BR27" s="65"/>
      <c r="BS27" s="62"/>
      <c r="BT27">
        <f t="shared" si="44"/>
        <v>0</v>
      </c>
      <c r="BU27" s="32">
        <v>100</v>
      </c>
      <c r="BV27" s="32">
        <v>105</v>
      </c>
      <c r="BW27" s="32">
        <v>10500</v>
      </c>
      <c r="BX27" s="32">
        <v>86</v>
      </c>
      <c r="BY27" s="32">
        <v>91160</v>
      </c>
      <c r="BZ27" t="s">
        <v>1816</v>
      </c>
      <c r="CA27" t="s">
        <v>1688</v>
      </c>
      <c r="CB27" t="s">
        <v>937</v>
      </c>
      <c r="CC27" t="s">
        <v>1787</v>
      </c>
      <c r="CD27" s="52" t="s">
        <v>1788</v>
      </c>
      <c r="CE27" s="155">
        <v>26</v>
      </c>
      <c r="CF27" s="155">
        <v>6</v>
      </c>
      <c r="CG27" s="31" t="s">
        <v>5831</v>
      </c>
      <c r="CH27" s="31" t="s">
        <v>5832</v>
      </c>
      <c r="CI27" s="31" t="s">
        <v>5850</v>
      </c>
      <c r="CJ27" s="31" t="s">
        <v>1559</v>
      </c>
      <c r="CL27" s="34">
        <v>100</v>
      </c>
      <c r="CM27" s="34">
        <f t="shared" si="3"/>
        <v>135</v>
      </c>
      <c r="CN27" s="164">
        <v>12600</v>
      </c>
      <c r="CO27" s="36"/>
      <c r="CP27" s="37"/>
      <c r="CQ27" s="37" t="s">
        <v>1816</v>
      </c>
      <c r="CR27" s="157" t="str">
        <f t="shared" ca="1" si="4"/>
        <v>North Western</v>
      </c>
      <c r="CS27" s="164" t="s">
        <v>5095</v>
      </c>
      <c r="CV27" s="165">
        <v>3288</v>
      </c>
      <c r="CW27" s="165">
        <v>29450</v>
      </c>
      <c r="CY27" s="159">
        <v>12600</v>
      </c>
      <c r="CZ27" s="159">
        <v>135</v>
      </c>
      <c r="DA27" s="159">
        <v>100</v>
      </c>
      <c r="DC27" s="160" t="str">
        <f t="shared" si="5"/>
        <v>10200_3</v>
      </c>
      <c r="DD27" s="162">
        <v>100</v>
      </c>
      <c r="DE27" s="161">
        <v>105</v>
      </c>
      <c r="DF27" s="161">
        <v>10200</v>
      </c>
      <c r="DG27" s="163" t="s">
        <v>1816</v>
      </c>
      <c r="DH27" s="161"/>
      <c r="DI27" s="161" t="s">
        <v>891</v>
      </c>
      <c r="DJ27" s="161">
        <v>3</v>
      </c>
      <c r="DK27" s="161" t="s">
        <v>1324</v>
      </c>
      <c r="DL27" s="161">
        <v>0</v>
      </c>
      <c r="DM27" s="43" t="s">
        <v>4204</v>
      </c>
      <c r="DN27" s="43"/>
      <c r="DO27" s="43" t="s">
        <v>4205</v>
      </c>
      <c r="DP27" s="43"/>
      <c r="DQ27" s="43" t="s">
        <v>4159</v>
      </c>
      <c r="DR27" s="43">
        <v>100</v>
      </c>
      <c r="DV27" s="31" t="s">
        <v>5383</v>
      </c>
      <c r="DW27" s="31" t="s">
        <v>5389</v>
      </c>
      <c r="DX27" s="38">
        <f t="shared" si="11"/>
        <v>1806959</v>
      </c>
      <c r="DY27" s="38">
        <f t="shared" si="12"/>
        <v>16</v>
      </c>
      <c r="DZ27" s="38" t="str">
        <f t="shared" si="13"/>
        <v>161806959</v>
      </c>
      <c r="EA27" s="60">
        <f t="shared" si="14"/>
        <v>0</v>
      </c>
      <c r="EB27" s="60">
        <f t="shared" si="15"/>
        <v>0</v>
      </c>
      <c r="EC27" s="60">
        <f t="shared" si="16"/>
        <v>0</v>
      </c>
      <c r="ED27" s="60">
        <f t="shared" si="17"/>
        <v>0</v>
      </c>
      <c r="EE27" s="60">
        <f t="shared" si="18"/>
        <v>0</v>
      </c>
      <c r="EF27" s="60">
        <f t="shared" si="19"/>
        <v>0</v>
      </c>
      <c r="EG27" s="60">
        <f t="shared" si="20"/>
        <v>0</v>
      </c>
      <c r="EH27" s="60">
        <f t="shared" si="21"/>
        <v>0</v>
      </c>
      <c r="EI27" s="60">
        <f t="shared" si="22"/>
        <v>0</v>
      </c>
      <c r="EJ27" s="60">
        <f t="shared" si="23"/>
        <v>0</v>
      </c>
      <c r="EK27" s="60">
        <f t="shared" si="24"/>
        <v>0</v>
      </c>
      <c r="EL27" s="60">
        <f t="shared" si="25"/>
        <v>0</v>
      </c>
      <c r="EM27" s="60">
        <f t="shared" si="26"/>
        <v>0</v>
      </c>
      <c r="EN27" s="60">
        <f t="shared" si="27"/>
        <v>0</v>
      </c>
      <c r="EO27" s="60">
        <f t="shared" si="28"/>
        <v>0</v>
      </c>
      <c r="EP27" s="60">
        <f t="shared" si="29"/>
        <v>0</v>
      </c>
      <c r="EQ27" s="60">
        <f t="shared" si="30"/>
        <v>0</v>
      </c>
      <c r="ER27" s="60">
        <f t="shared" si="31"/>
        <v>0</v>
      </c>
      <c r="ES27" s="60">
        <f t="shared" si="32"/>
        <v>0</v>
      </c>
      <c r="ET27" s="60">
        <f t="shared" si="33"/>
        <v>0</v>
      </c>
      <c r="EU27" s="60">
        <f t="shared" si="34"/>
        <v>0</v>
      </c>
      <c r="EV27" s="60">
        <f t="shared" si="35"/>
        <v>0</v>
      </c>
      <c r="EW27" s="60">
        <f t="shared" si="36"/>
        <v>0</v>
      </c>
      <c r="EX27" s="60">
        <f t="shared" si="37"/>
        <v>0</v>
      </c>
      <c r="EY27" s="60">
        <f t="shared" si="38"/>
        <v>0</v>
      </c>
      <c r="EZ27" s="60">
        <f t="shared" si="39"/>
        <v>0</v>
      </c>
      <c r="FA27" s="60">
        <f t="shared" si="40"/>
        <v>0</v>
      </c>
      <c r="FB27" s="60">
        <f t="shared" si="41"/>
        <v>0</v>
      </c>
      <c r="FF27" s="140"/>
      <c r="FG27" s="140"/>
      <c r="FH27" s="140"/>
      <c r="FI27" s="140"/>
    </row>
    <row r="28" spans="12:165" x14ac:dyDescent="0.25">
      <c r="L28" t="s">
        <v>5069</v>
      </c>
      <c r="M28" t="s">
        <v>1240</v>
      </c>
      <c r="N28">
        <v>11300</v>
      </c>
      <c r="O28" s="32">
        <v>165</v>
      </c>
      <c r="P28" s="32">
        <v>100</v>
      </c>
      <c r="Q28" t="str">
        <f t="shared" si="0"/>
        <v>Burwood</v>
      </c>
      <c r="V28" s="122" t="s">
        <v>1786</v>
      </c>
      <c r="W28" s="168">
        <v>87</v>
      </c>
      <c r="X28" s="168"/>
      <c r="Y28">
        <v>1807058</v>
      </c>
      <c r="Z28" s="158">
        <v>16</v>
      </c>
      <c r="AA28" s="169" t="s">
        <v>2154</v>
      </c>
      <c r="AB28" s="169" t="s">
        <v>1104</v>
      </c>
      <c r="AC28" s="158">
        <v>1807058</v>
      </c>
      <c r="AD28" s="169" t="s">
        <v>1714</v>
      </c>
      <c r="AE28" s="169">
        <v>1807058</v>
      </c>
      <c r="AF28" s="37" t="s">
        <v>5269</v>
      </c>
      <c r="AH28" s="38">
        <v>100</v>
      </c>
      <c r="AI28" s="38">
        <v>130</v>
      </c>
      <c r="AJ28" s="38">
        <v>13010</v>
      </c>
      <c r="AK28" s="38">
        <v>12</v>
      </c>
      <c r="AL28" s="38">
        <v>3308058</v>
      </c>
      <c r="AM28" s="61" t="s">
        <v>1816</v>
      </c>
      <c r="AN28" s="61" t="s">
        <v>1687</v>
      </c>
      <c r="AO28" s="61" t="s">
        <v>5102</v>
      </c>
      <c r="AP28" s="61" t="s">
        <v>5035</v>
      </c>
      <c r="AQ28" s="61" t="s">
        <v>4981</v>
      </c>
      <c r="AR28" s="28">
        <v>214919.2</v>
      </c>
      <c r="AS28" s="28">
        <v>0</v>
      </c>
      <c r="AT28" s="28">
        <v>0</v>
      </c>
      <c r="AU28" s="62"/>
      <c r="BO28" s="62"/>
      <c r="BP28" s="62"/>
      <c r="BQ28" s="62"/>
      <c r="BR28" s="62"/>
      <c r="BS28" s="62"/>
      <c r="BT28">
        <f t="shared" si="44"/>
        <v>0</v>
      </c>
      <c r="BU28" s="32">
        <v>100</v>
      </c>
      <c r="BV28" s="32">
        <v>105</v>
      </c>
      <c r="BW28" s="32">
        <v>10500</v>
      </c>
      <c r="BX28" s="32">
        <v>87</v>
      </c>
      <c r="BY28" s="32">
        <v>91180</v>
      </c>
      <c r="BZ28" t="s">
        <v>1816</v>
      </c>
      <c r="CA28" t="s">
        <v>1688</v>
      </c>
      <c r="CB28" t="s">
        <v>937</v>
      </c>
      <c r="CC28" s="52" t="s">
        <v>1726</v>
      </c>
      <c r="CD28" s="52" t="s">
        <v>1793</v>
      </c>
      <c r="CE28" s="155">
        <v>83331</v>
      </c>
      <c r="CF28" s="155">
        <v>77</v>
      </c>
      <c r="CG28" s="31" t="s">
        <v>5841</v>
      </c>
      <c r="CH28" s="31" t="s">
        <v>5842</v>
      </c>
      <c r="CI28" s="31" t="s">
        <v>5850</v>
      </c>
      <c r="CJ28" s="31" t="s">
        <v>1560</v>
      </c>
      <c r="CL28" s="34">
        <v>100</v>
      </c>
      <c r="CM28" s="34">
        <f t="shared" si="3"/>
        <v>105</v>
      </c>
      <c r="CN28" s="164">
        <v>14000</v>
      </c>
      <c r="CO28" s="36"/>
      <c r="CP28" s="37"/>
      <c r="CQ28" s="37" t="s">
        <v>1816</v>
      </c>
      <c r="CR28" s="157" t="str">
        <f t="shared" ca="1" si="4"/>
        <v>Sydney</v>
      </c>
      <c r="CS28" s="164" t="s">
        <v>5124</v>
      </c>
      <c r="CV28" s="165">
        <v>433</v>
      </c>
      <c r="CW28" s="165">
        <v>13002</v>
      </c>
      <c r="CY28" s="159">
        <v>14000</v>
      </c>
      <c r="CZ28" s="159">
        <v>105</v>
      </c>
      <c r="DA28" s="159">
        <v>100</v>
      </c>
      <c r="DC28" s="160" t="str">
        <f t="shared" si="5"/>
        <v>10200_2</v>
      </c>
      <c r="DD28" s="162">
        <v>100</v>
      </c>
      <c r="DE28" s="161">
        <v>105</v>
      </c>
      <c r="DF28" s="161">
        <v>10200</v>
      </c>
      <c r="DG28" s="163" t="s">
        <v>1816</v>
      </c>
      <c r="DH28" s="161"/>
      <c r="DI28" s="161" t="s">
        <v>891</v>
      </c>
      <c r="DJ28" s="161">
        <v>2</v>
      </c>
      <c r="DK28" s="161" t="s">
        <v>1323</v>
      </c>
      <c r="DL28" s="161">
        <v>0</v>
      </c>
      <c r="DM28" s="43" t="s">
        <v>4206</v>
      </c>
      <c r="DN28" s="43"/>
      <c r="DO28" s="43" t="s">
        <v>4207</v>
      </c>
      <c r="DP28" s="43"/>
      <c r="DQ28" s="43" t="s">
        <v>4162</v>
      </c>
      <c r="DR28" s="43">
        <v>100</v>
      </c>
      <c r="DV28" s="31" t="s">
        <v>5383</v>
      </c>
      <c r="DW28" s="31" t="s">
        <v>5389</v>
      </c>
      <c r="DX28" s="38">
        <f t="shared" si="11"/>
        <v>1807058</v>
      </c>
      <c r="DY28" s="38">
        <f t="shared" si="12"/>
        <v>16</v>
      </c>
      <c r="DZ28" s="38" t="str">
        <f t="shared" si="13"/>
        <v>161807058</v>
      </c>
      <c r="EA28" s="60">
        <f t="shared" si="14"/>
        <v>73379304.800000012</v>
      </c>
      <c r="EB28" s="60">
        <f t="shared" si="15"/>
        <v>22298892</v>
      </c>
      <c r="EC28" s="60">
        <f t="shared" si="16"/>
        <v>0</v>
      </c>
      <c r="ED28" s="60">
        <f t="shared" si="17"/>
        <v>0</v>
      </c>
      <c r="EE28" s="60">
        <f t="shared" si="18"/>
        <v>85762.5</v>
      </c>
      <c r="EF28" s="60">
        <f t="shared" si="19"/>
        <v>0</v>
      </c>
      <c r="EG28" s="60">
        <f t="shared" si="20"/>
        <v>79701.100000000006</v>
      </c>
      <c r="EH28" s="60">
        <f t="shared" si="21"/>
        <v>0</v>
      </c>
      <c r="EI28" s="60">
        <f t="shared" si="22"/>
        <v>0</v>
      </c>
      <c r="EJ28" s="60">
        <f t="shared" si="23"/>
        <v>9634</v>
      </c>
      <c r="EK28" s="60">
        <f t="shared" si="24"/>
        <v>0</v>
      </c>
      <c r="EL28" s="60">
        <f t="shared" si="25"/>
        <v>0</v>
      </c>
      <c r="EM28" s="60">
        <f t="shared" si="26"/>
        <v>259866.40000000002</v>
      </c>
      <c r="EN28" s="60">
        <f t="shared" si="27"/>
        <v>210617</v>
      </c>
      <c r="EO28" s="60">
        <f t="shared" si="28"/>
        <v>22571354.200000003</v>
      </c>
      <c r="EP28" s="60">
        <f t="shared" si="29"/>
        <v>4531118</v>
      </c>
      <c r="EQ28" s="60">
        <f t="shared" si="30"/>
        <v>16192497.699999999</v>
      </c>
      <c r="ER28" s="60">
        <f t="shared" si="31"/>
        <v>3113866</v>
      </c>
      <c r="ES28" s="60">
        <f t="shared" si="32"/>
        <v>2445296.2000000002</v>
      </c>
      <c r="ET28" s="60">
        <f t="shared" si="33"/>
        <v>2772816</v>
      </c>
      <c r="EU28" s="60">
        <f t="shared" si="34"/>
        <v>22895280.400000006</v>
      </c>
      <c r="EV28" s="60">
        <f t="shared" si="35"/>
        <v>6371569</v>
      </c>
      <c r="EW28" s="60">
        <f t="shared" si="36"/>
        <v>8749779.8000000007</v>
      </c>
      <c r="EX28" s="60">
        <f t="shared" si="37"/>
        <v>5188522</v>
      </c>
      <c r="EY28" s="60">
        <f t="shared" si="38"/>
        <v>99766.5</v>
      </c>
      <c r="EZ28" s="60">
        <f t="shared" si="39"/>
        <v>100750</v>
      </c>
      <c r="FA28" s="60">
        <f t="shared" si="40"/>
        <v>0</v>
      </c>
      <c r="FB28" s="60">
        <f t="shared" si="41"/>
        <v>0</v>
      </c>
      <c r="FF28" s="140"/>
      <c r="FG28" s="140"/>
      <c r="FH28" s="140"/>
      <c r="FI28" s="140"/>
    </row>
    <row r="29" spans="12:165" x14ac:dyDescent="0.25">
      <c r="L29" t="s">
        <v>5070</v>
      </c>
      <c r="M29" t="s">
        <v>1689</v>
      </c>
      <c r="N29" s="32">
        <v>11350</v>
      </c>
      <c r="O29" s="32">
        <v>120</v>
      </c>
      <c r="P29" s="32">
        <v>100</v>
      </c>
      <c r="Q29" t="str">
        <f t="shared" si="0"/>
        <v>Byron</v>
      </c>
      <c r="V29" s="122" t="s">
        <v>1790</v>
      </c>
      <c r="W29" s="168">
        <v>88</v>
      </c>
      <c r="X29" s="168"/>
      <c r="Y29">
        <v>1808158</v>
      </c>
      <c r="Z29" s="158">
        <v>16</v>
      </c>
      <c r="AA29" s="169" t="s">
        <v>2172</v>
      </c>
      <c r="AB29" s="169"/>
      <c r="AC29" s="158">
        <v>1808158</v>
      </c>
      <c r="AD29" s="169" t="s">
        <v>1765</v>
      </c>
      <c r="AE29" s="169">
        <v>1808158</v>
      </c>
      <c r="AF29" s="37" t="s">
        <v>5269</v>
      </c>
      <c r="AH29" s="38">
        <v>100</v>
      </c>
      <c r="AI29" s="38">
        <v>130</v>
      </c>
      <c r="AJ29" s="38">
        <v>13550</v>
      </c>
      <c r="AK29" s="38">
        <v>12</v>
      </c>
      <c r="AL29" s="38">
        <v>3308058</v>
      </c>
      <c r="AM29" s="61" t="s">
        <v>1816</v>
      </c>
      <c r="AN29" s="61" t="s">
        <v>1687</v>
      </c>
      <c r="AO29" s="61" t="s">
        <v>5114</v>
      </c>
      <c r="AP29" s="61" t="s">
        <v>5035</v>
      </c>
      <c r="AQ29" s="61" t="s">
        <v>4981</v>
      </c>
      <c r="AR29" s="28">
        <v>835687.9</v>
      </c>
      <c r="AS29" s="28">
        <v>0</v>
      </c>
      <c r="AT29" s="28">
        <v>0</v>
      </c>
      <c r="AU29" s="62"/>
      <c r="BT29">
        <f t="shared" si="44"/>
        <v>0</v>
      </c>
      <c r="BU29" s="32">
        <v>100</v>
      </c>
      <c r="BV29" s="32">
        <v>105</v>
      </c>
      <c r="BW29" s="32">
        <v>10500</v>
      </c>
      <c r="BX29" s="32">
        <v>87</v>
      </c>
      <c r="BY29" s="32">
        <v>91190</v>
      </c>
      <c r="BZ29" t="s">
        <v>1816</v>
      </c>
      <c r="CA29" t="s">
        <v>1688</v>
      </c>
      <c r="CB29" t="s">
        <v>937</v>
      </c>
      <c r="CC29" t="s">
        <v>1726</v>
      </c>
      <c r="CD29" s="52" t="s">
        <v>1726</v>
      </c>
      <c r="CE29" s="155">
        <v>104</v>
      </c>
      <c r="CF29" s="155">
        <v>48</v>
      </c>
      <c r="CG29" s="31" t="s">
        <v>5843</v>
      </c>
      <c r="CH29" s="31" t="s">
        <v>5844</v>
      </c>
      <c r="CI29" s="31" t="s">
        <v>5850</v>
      </c>
      <c r="CJ29" s="31" t="s">
        <v>1561</v>
      </c>
      <c r="CL29" s="34">
        <v>100</v>
      </c>
      <c r="CM29" s="34">
        <f t="shared" si="3"/>
        <v>105</v>
      </c>
      <c r="CN29" s="164">
        <v>16550</v>
      </c>
      <c r="CO29" s="36"/>
      <c r="CP29" s="37"/>
      <c r="CQ29" s="37" t="s">
        <v>1816</v>
      </c>
      <c r="CR29" s="157" t="str">
        <f t="shared" ca="1" si="4"/>
        <v>Sydney</v>
      </c>
      <c r="CS29" s="164" t="s">
        <v>1624</v>
      </c>
      <c r="CV29" s="165">
        <v>136</v>
      </c>
      <c r="CW29" s="165">
        <v>63555</v>
      </c>
      <c r="CY29" s="159">
        <v>16550</v>
      </c>
      <c r="CZ29" s="159">
        <v>105</v>
      </c>
      <c r="DA29" s="159">
        <v>100</v>
      </c>
      <c r="DC29" s="160" t="str">
        <f t="shared" si="5"/>
        <v>10200_6</v>
      </c>
      <c r="DD29" s="162">
        <v>100</v>
      </c>
      <c r="DE29" s="161">
        <v>105</v>
      </c>
      <c r="DF29" s="161">
        <v>10200</v>
      </c>
      <c r="DG29" s="163" t="s">
        <v>1816</v>
      </c>
      <c r="DH29" s="161"/>
      <c r="DI29" s="161" t="s">
        <v>891</v>
      </c>
      <c r="DJ29" s="161">
        <v>6</v>
      </c>
      <c r="DK29" s="161" t="s">
        <v>1327</v>
      </c>
      <c r="DL29" s="161">
        <v>0</v>
      </c>
      <c r="DM29" s="43" t="s">
        <v>4208</v>
      </c>
      <c r="DN29" s="43"/>
      <c r="DO29" s="43" t="s">
        <v>4209</v>
      </c>
      <c r="DP29" s="43"/>
      <c r="DQ29" s="43" t="s">
        <v>4165</v>
      </c>
      <c r="DR29" s="43">
        <v>100</v>
      </c>
      <c r="DV29" s="31" t="s">
        <v>5383</v>
      </c>
      <c r="DW29" s="31" t="s">
        <v>5389</v>
      </c>
      <c r="DX29" s="38">
        <f t="shared" si="11"/>
        <v>1808158</v>
      </c>
      <c r="DY29" s="38">
        <f t="shared" si="12"/>
        <v>16</v>
      </c>
      <c r="DZ29" s="38" t="str">
        <f t="shared" si="13"/>
        <v>161808158</v>
      </c>
      <c r="EA29" s="60">
        <f t="shared" si="14"/>
        <v>489340.6</v>
      </c>
      <c r="EB29" s="60">
        <f t="shared" si="15"/>
        <v>351171</v>
      </c>
      <c r="EC29" s="60">
        <f t="shared" si="16"/>
        <v>0</v>
      </c>
      <c r="ED29" s="60">
        <f t="shared" si="17"/>
        <v>0</v>
      </c>
      <c r="EE29" s="60">
        <f t="shared" si="18"/>
        <v>0</v>
      </c>
      <c r="EF29" s="60">
        <f t="shared" si="19"/>
        <v>0</v>
      </c>
      <c r="EG29" s="60">
        <f t="shared" si="20"/>
        <v>0</v>
      </c>
      <c r="EH29" s="60">
        <f t="shared" si="21"/>
        <v>0</v>
      </c>
      <c r="EI29" s="60">
        <f t="shared" si="22"/>
        <v>0</v>
      </c>
      <c r="EJ29" s="60">
        <f t="shared" si="23"/>
        <v>0</v>
      </c>
      <c r="EK29" s="60">
        <f t="shared" si="24"/>
        <v>0</v>
      </c>
      <c r="EL29" s="60">
        <f t="shared" si="25"/>
        <v>7095</v>
      </c>
      <c r="EM29" s="60">
        <f t="shared" si="26"/>
        <v>489340.6</v>
      </c>
      <c r="EN29" s="60">
        <f t="shared" si="27"/>
        <v>344076</v>
      </c>
      <c r="EO29" s="60">
        <f t="shared" si="28"/>
        <v>0</v>
      </c>
      <c r="EP29" s="60">
        <f t="shared" si="29"/>
        <v>0</v>
      </c>
      <c r="EQ29" s="60">
        <f t="shared" si="30"/>
        <v>0</v>
      </c>
      <c r="ER29" s="60">
        <f t="shared" si="31"/>
        <v>0</v>
      </c>
      <c r="ES29" s="60">
        <f t="shared" si="32"/>
        <v>0</v>
      </c>
      <c r="ET29" s="60">
        <f t="shared" si="33"/>
        <v>0</v>
      </c>
      <c r="EU29" s="60">
        <f t="shared" si="34"/>
        <v>0</v>
      </c>
      <c r="EV29" s="60">
        <f t="shared" si="35"/>
        <v>0</v>
      </c>
      <c r="EW29" s="60">
        <f t="shared" si="36"/>
        <v>0</v>
      </c>
      <c r="EX29" s="60">
        <f t="shared" si="37"/>
        <v>0</v>
      </c>
      <c r="EY29" s="60">
        <f t="shared" si="38"/>
        <v>0</v>
      </c>
      <c r="EZ29" s="60">
        <f t="shared" si="39"/>
        <v>0</v>
      </c>
      <c r="FA29" s="60">
        <f t="shared" si="40"/>
        <v>0</v>
      </c>
      <c r="FB29" s="60">
        <f t="shared" si="41"/>
        <v>0</v>
      </c>
      <c r="FF29" s="140"/>
      <c r="FG29" s="140"/>
      <c r="FH29" s="140"/>
      <c r="FI29" s="140"/>
    </row>
    <row r="30" spans="12:165" x14ac:dyDescent="0.25">
      <c r="L30" t="s">
        <v>5071</v>
      </c>
      <c r="M30" t="s">
        <v>1690</v>
      </c>
      <c r="N30" s="32">
        <v>11400</v>
      </c>
      <c r="O30" s="32">
        <v>140</v>
      </c>
      <c r="P30" s="32">
        <v>100</v>
      </c>
      <c r="Q30" t="str">
        <f t="shared" si="0"/>
        <v>Cabonne</v>
      </c>
      <c r="V30" s="122" t="s">
        <v>1787</v>
      </c>
      <c r="W30" s="168">
        <v>89</v>
      </c>
      <c r="X30" s="168"/>
      <c r="Y30">
        <v>1809059</v>
      </c>
      <c r="Z30" s="158">
        <v>16</v>
      </c>
      <c r="AA30" s="169" t="s">
        <v>2162</v>
      </c>
      <c r="AB30" s="169" t="s">
        <v>1681</v>
      </c>
      <c r="AC30" s="158">
        <v>1809059</v>
      </c>
      <c r="AD30" s="169" t="s">
        <v>2162</v>
      </c>
      <c r="AE30" s="169">
        <v>1809059</v>
      </c>
      <c r="AF30" s="37" t="s">
        <v>5268</v>
      </c>
      <c r="AH30" s="38">
        <v>100</v>
      </c>
      <c r="AI30" s="38">
        <v>130</v>
      </c>
      <c r="AJ30" s="38">
        <v>13650</v>
      </c>
      <c r="AK30" s="38">
        <v>12</v>
      </c>
      <c r="AL30" s="38">
        <v>3308058</v>
      </c>
      <c r="AM30" s="61" t="s">
        <v>1816</v>
      </c>
      <c r="AN30" s="61" t="s">
        <v>1687</v>
      </c>
      <c r="AO30" s="61" t="s">
        <v>5116</v>
      </c>
      <c r="AP30" s="61" t="s">
        <v>5035</v>
      </c>
      <c r="AQ30" s="61" t="s">
        <v>4981</v>
      </c>
      <c r="AR30" s="28">
        <v>75467.199999999997</v>
      </c>
      <c r="AS30" s="28">
        <v>0</v>
      </c>
      <c r="AT30" s="28">
        <v>0</v>
      </c>
      <c r="AU30" s="62"/>
      <c r="BP30" s="62"/>
      <c r="BR30" s="63"/>
      <c r="BT30">
        <f t="shared" si="44"/>
        <v>0</v>
      </c>
      <c r="BU30" s="32">
        <v>100</v>
      </c>
      <c r="BV30" s="32">
        <v>105</v>
      </c>
      <c r="BW30" s="32">
        <v>10500</v>
      </c>
      <c r="BX30" s="32">
        <v>87</v>
      </c>
      <c r="BY30" s="32">
        <v>91192</v>
      </c>
      <c r="BZ30" t="s">
        <v>1816</v>
      </c>
      <c r="CA30" t="s">
        <v>1688</v>
      </c>
      <c r="CB30" t="s">
        <v>937</v>
      </c>
      <c r="CC30" t="s">
        <v>1726</v>
      </c>
      <c r="CD30" s="52" t="s">
        <v>1115</v>
      </c>
      <c r="CE30" s="155">
        <v>147353</v>
      </c>
      <c r="CF30" s="155">
        <v>37</v>
      </c>
      <c r="CG30" s="31" t="s">
        <v>692</v>
      </c>
      <c r="CH30" s="31" t="s">
        <v>693</v>
      </c>
      <c r="CI30" s="31" t="s">
        <v>5850</v>
      </c>
      <c r="CJ30" s="31" t="s">
        <v>1123</v>
      </c>
      <c r="CL30" s="34">
        <v>100</v>
      </c>
      <c r="CM30" s="34">
        <f t="shared" si="3"/>
        <v>105</v>
      </c>
      <c r="CN30" s="164">
        <v>16550</v>
      </c>
      <c r="CO30" s="36"/>
      <c r="CP30" s="37"/>
      <c r="CQ30" s="37" t="s">
        <v>1816</v>
      </c>
      <c r="CR30" s="157" t="str">
        <f t="shared" ca="1" si="4"/>
        <v>Sydney</v>
      </c>
      <c r="CS30" s="164" t="s">
        <v>1624</v>
      </c>
      <c r="CV30" s="165">
        <v>84</v>
      </c>
      <c r="CW30" s="165">
        <v>63024</v>
      </c>
      <c r="CY30" s="159">
        <v>16550</v>
      </c>
      <c r="CZ30" s="159">
        <v>105</v>
      </c>
      <c r="DA30" s="159">
        <v>100</v>
      </c>
      <c r="DC30" s="160" t="str">
        <f t="shared" si="5"/>
        <v>10200_10</v>
      </c>
      <c r="DD30" s="162">
        <v>100</v>
      </c>
      <c r="DE30" s="161">
        <v>105</v>
      </c>
      <c r="DF30" s="161">
        <v>10200</v>
      </c>
      <c r="DG30" s="163" t="s">
        <v>1816</v>
      </c>
      <c r="DH30" s="161"/>
      <c r="DI30" s="161" t="s">
        <v>891</v>
      </c>
      <c r="DJ30" s="161">
        <v>10</v>
      </c>
      <c r="DK30" s="161" t="s">
        <v>1329</v>
      </c>
      <c r="DL30" s="161">
        <v>0</v>
      </c>
      <c r="DM30" s="43" t="s">
        <v>4210</v>
      </c>
      <c r="DN30" s="43"/>
      <c r="DO30" s="43" t="s">
        <v>4211</v>
      </c>
      <c r="DP30" s="43"/>
      <c r="DQ30" s="43" t="s">
        <v>4168</v>
      </c>
      <c r="DR30" s="43">
        <v>100</v>
      </c>
      <c r="DV30" s="31" t="s">
        <v>5383</v>
      </c>
      <c r="DW30" s="31" t="s">
        <v>5389</v>
      </c>
      <c r="DX30" s="38">
        <f t="shared" si="11"/>
        <v>1809059</v>
      </c>
      <c r="DY30" s="38">
        <f t="shared" si="12"/>
        <v>16</v>
      </c>
      <c r="DZ30" s="38" t="str">
        <f t="shared" si="13"/>
        <v>161809059</v>
      </c>
      <c r="EA30" s="60">
        <f t="shared" si="14"/>
        <v>0</v>
      </c>
      <c r="EB30" s="60">
        <f t="shared" si="15"/>
        <v>0</v>
      </c>
      <c r="EC30" s="60">
        <f t="shared" si="16"/>
        <v>0</v>
      </c>
      <c r="ED30" s="60">
        <f t="shared" si="17"/>
        <v>0</v>
      </c>
      <c r="EE30" s="60">
        <f t="shared" si="18"/>
        <v>0</v>
      </c>
      <c r="EF30" s="60">
        <f t="shared" si="19"/>
        <v>0</v>
      </c>
      <c r="EG30" s="60">
        <f t="shared" si="20"/>
        <v>0</v>
      </c>
      <c r="EH30" s="60">
        <f t="shared" si="21"/>
        <v>0</v>
      </c>
      <c r="EI30" s="60">
        <f t="shared" si="22"/>
        <v>0</v>
      </c>
      <c r="EJ30" s="60">
        <f t="shared" si="23"/>
        <v>0</v>
      </c>
      <c r="EK30" s="60">
        <f t="shared" si="24"/>
        <v>0</v>
      </c>
      <c r="EL30" s="60">
        <f t="shared" si="25"/>
        <v>0</v>
      </c>
      <c r="EM30" s="60">
        <f t="shared" si="26"/>
        <v>0</v>
      </c>
      <c r="EN30" s="60">
        <f t="shared" si="27"/>
        <v>0</v>
      </c>
      <c r="EO30" s="60">
        <f t="shared" si="28"/>
        <v>0</v>
      </c>
      <c r="EP30" s="60">
        <f t="shared" si="29"/>
        <v>0</v>
      </c>
      <c r="EQ30" s="60">
        <f t="shared" si="30"/>
        <v>0</v>
      </c>
      <c r="ER30" s="60">
        <f t="shared" si="31"/>
        <v>0</v>
      </c>
      <c r="ES30" s="60">
        <f t="shared" si="32"/>
        <v>0</v>
      </c>
      <c r="ET30" s="60">
        <f t="shared" si="33"/>
        <v>0</v>
      </c>
      <c r="EU30" s="60">
        <f t="shared" si="34"/>
        <v>0</v>
      </c>
      <c r="EV30" s="60">
        <f t="shared" si="35"/>
        <v>0</v>
      </c>
      <c r="EW30" s="60">
        <f t="shared" si="36"/>
        <v>0</v>
      </c>
      <c r="EX30" s="60">
        <f t="shared" si="37"/>
        <v>0</v>
      </c>
      <c r="EY30" s="60">
        <f t="shared" si="38"/>
        <v>0</v>
      </c>
      <c r="EZ30" s="60">
        <f t="shared" si="39"/>
        <v>0</v>
      </c>
      <c r="FA30" s="60">
        <f t="shared" si="40"/>
        <v>0</v>
      </c>
      <c r="FB30" s="60">
        <f t="shared" si="41"/>
        <v>0</v>
      </c>
      <c r="FF30" s="140"/>
      <c r="FG30" s="140"/>
      <c r="FH30" s="140"/>
      <c r="FI30" s="140"/>
    </row>
    <row r="31" spans="12:165" x14ac:dyDescent="0.25">
      <c r="L31" t="s">
        <v>5072</v>
      </c>
      <c r="M31" t="s">
        <v>1688</v>
      </c>
      <c r="N31" s="32">
        <v>11450</v>
      </c>
      <c r="O31" s="32">
        <v>105</v>
      </c>
      <c r="P31" s="32">
        <v>100</v>
      </c>
      <c r="Q31" t="str">
        <f t="shared" si="0"/>
        <v>Camden</v>
      </c>
      <c r="V31" s="122" t="s">
        <v>1726</v>
      </c>
      <c r="W31" s="168">
        <v>91</v>
      </c>
      <c r="X31" s="168"/>
      <c r="Y31">
        <v>1809158</v>
      </c>
      <c r="Z31" s="158">
        <v>16</v>
      </c>
      <c r="AA31" s="169" t="s">
        <v>2157</v>
      </c>
      <c r="AB31" s="169" t="s">
        <v>1104</v>
      </c>
      <c r="AC31" s="158">
        <v>1809158</v>
      </c>
      <c r="AD31" s="169" t="s">
        <v>4970</v>
      </c>
      <c r="AE31" s="169">
        <v>1809158</v>
      </c>
      <c r="AF31" s="37" t="s">
        <v>5269</v>
      </c>
      <c r="AH31" s="38">
        <v>100</v>
      </c>
      <c r="AI31" s="38">
        <v>130</v>
      </c>
      <c r="AJ31" s="38">
        <v>13660</v>
      </c>
      <c r="AK31" s="38">
        <v>12</v>
      </c>
      <c r="AL31" s="38">
        <v>3308058</v>
      </c>
      <c r="AM31" s="61" t="s">
        <v>1816</v>
      </c>
      <c r="AN31" s="61" t="s">
        <v>1687</v>
      </c>
      <c r="AO31" s="61" t="s">
        <v>5117</v>
      </c>
      <c r="AP31" s="61" t="s">
        <v>5035</v>
      </c>
      <c r="AQ31" s="61" t="s">
        <v>4981</v>
      </c>
      <c r="AR31" s="28">
        <v>1169912.6000000001</v>
      </c>
      <c r="AS31" s="28">
        <v>0</v>
      </c>
      <c r="AT31" s="28">
        <v>0</v>
      </c>
      <c r="AU31" s="62"/>
      <c r="BP31" s="62"/>
      <c r="BR31" s="63"/>
      <c r="BT31">
        <f t="shared" si="44"/>
        <v>0</v>
      </c>
      <c r="BU31" s="32">
        <v>100</v>
      </c>
      <c r="BV31" s="32">
        <v>105</v>
      </c>
      <c r="BW31" s="32">
        <v>10500</v>
      </c>
      <c r="BX31" s="32">
        <v>87</v>
      </c>
      <c r="BY31" s="32">
        <v>91194</v>
      </c>
      <c r="BZ31" t="s">
        <v>1816</v>
      </c>
      <c r="CA31" t="s">
        <v>1688</v>
      </c>
      <c r="CB31" t="s">
        <v>937</v>
      </c>
      <c r="CC31" t="s">
        <v>1726</v>
      </c>
      <c r="CD31" t="s">
        <v>1114</v>
      </c>
      <c r="CE31" s="155">
        <v>89</v>
      </c>
      <c r="CF31" s="155">
        <v>42</v>
      </c>
      <c r="CG31" s="31" t="s">
        <v>694</v>
      </c>
      <c r="CH31" s="31" t="s">
        <v>695</v>
      </c>
      <c r="CI31" s="31" t="s">
        <v>5850</v>
      </c>
      <c r="CJ31" s="31" t="s">
        <v>1122</v>
      </c>
      <c r="CL31" s="34">
        <v>100</v>
      </c>
      <c r="CM31" s="34">
        <f t="shared" si="3"/>
        <v>105</v>
      </c>
      <c r="CN31" s="164">
        <v>12850</v>
      </c>
      <c r="CO31" s="36"/>
      <c r="CP31" s="37"/>
      <c r="CQ31" s="37" t="s">
        <v>1816</v>
      </c>
      <c r="CR31" s="157" t="str">
        <f t="shared" ca="1" si="4"/>
        <v>Sydney</v>
      </c>
      <c r="CS31" s="164" t="s">
        <v>5098</v>
      </c>
      <c r="CV31" s="165">
        <v>391</v>
      </c>
      <c r="CW31" s="165">
        <v>65184</v>
      </c>
      <c r="CY31" s="159">
        <v>12850</v>
      </c>
      <c r="CZ31" s="159">
        <v>105</v>
      </c>
      <c r="DA31" s="159">
        <v>100</v>
      </c>
      <c r="DC31" s="160" t="str">
        <f t="shared" si="5"/>
        <v>10200_8</v>
      </c>
      <c r="DD31" s="162">
        <v>100</v>
      </c>
      <c r="DE31" s="161">
        <v>105</v>
      </c>
      <c r="DF31" s="161">
        <v>10200</v>
      </c>
      <c r="DG31" s="163" t="s">
        <v>1816</v>
      </c>
      <c r="DH31" s="161"/>
      <c r="DI31" s="161" t="s">
        <v>891</v>
      </c>
      <c r="DJ31" s="161">
        <v>8</v>
      </c>
      <c r="DK31" s="161" t="s">
        <v>1328</v>
      </c>
      <c r="DL31" s="161">
        <v>0</v>
      </c>
      <c r="DM31" s="43" t="s">
        <v>4212</v>
      </c>
      <c r="DN31" s="43"/>
      <c r="DO31" s="43" t="s">
        <v>4213</v>
      </c>
      <c r="DP31" s="43"/>
      <c r="DQ31" s="43" t="s">
        <v>4171</v>
      </c>
      <c r="DR31" s="43">
        <v>100</v>
      </c>
      <c r="DV31" s="31" t="s">
        <v>5383</v>
      </c>
      <c r="DW31" s="31" t="s">
        <v>5389</v>
      </c>
      <c r="DX31" s="38">
        <f t="shared" si="11"/>
        <v>1809158</v>
      </c>
      <c r="DY31" s="38">
        <f t="shared" si="12"/>
        <v>16</v>
      </c>
      <c r="DZ31" s="38" t="str">
        <f t="shared" si="13"/>
        <v>161809158</v>
      </c>
      <c r="EA31" s="60">
        <f t="shared" si="14"/>
        <v>6309415.200000002</v>
      </c>
      <c r="EB31" s="60">
        <f t="shared" si="15"/>
        <v>0</v>
      </c>
      <c r="EC31" s="60">
        <f t="shared" si="16"/>
        <v>11010.9</v>
      </c>
      <c r="ED31" s="60">
        <f t="shared" si="17"/>
        <v>0</v>
      </c>
      <c r="EE31" s="60">
        <f t="shared" si="18"/>
        <v>11004.4</v>
      </c>
      <c r="EF31" s="60">
        <f t="shared" si="19"/>
        <v>0</v>
      </c>
      <c r="EG31" s="60">
        <f t="shared" si="20"/>
        <v>0</v>
      </c>
      <c r="EH31" s="60">
        <f t="shared" si="21"/>
        <v>0</v>
      </c>
      <c r="EI31" s="60">
        <f t="shared" si="22"/>
        <v>0</v>
      </c>
      <c r="EJ31" s="60">
        <f t="shared" si="23"/>
        <v>0</v>
      </c>
      <c r="EK31" s="60">
        <f t="shared" si="24"/>
        <v>0</v>
      </c>
      <c r="EL31" s="60">
        <f t="shared" si="25"/>
        <v>0</v>
      </c>
      <c r="EM31" s="60">
        <f t="shared" si="26"/>
        <v>258009.90000000002</v>
      </c>
      <c r="EN31" s="60">
        <f t="shared" si="27"/>
        <v>0</v>
      </c>
      <c r="EO31" s="60">
        <f t="shared" si="28"/>
        <v>861396.3</v>
      </c>
      <c r="EP31" s="60">
        <f t="shared" si="29"/>
        <v>0</v>
      </c>
      <c r="EQ31" s="60">
        <f t="shared" si="30"/>
        <v>922145.89999999991</v>
      </c>
      <c r="ER31" s="60">
        <f t="shared" si="31"/>
        <v>0</v>
      </c>
      <c r="ES31" s="60">
        <f t="shared" si="32"/>
        <v>0</v>
      </c>
      <c r="ET31" s="60">
        <f t="shared" si="33"/>
        <v>0</v>
      </c>
      <c r="EU31" s="60">
        <f t="shared" si="34"/>
        <v>2240681.7000000002</v>
      </c>
      <c r="EV31" s="60">
        <f t="shared" si="35"/>
        <v>0</v>
      </c>
      <c r="EW31" s="60">
        <f t="shared" si="36"/>
        <v>2005166.0999999999</v>
      </c>
      <c r="EX31" s="60">
        <f t="shared" si="37"/>
        <v>0</v>
      </c>
      <c r="EY31" s="60">
        <f t="shared" si="38"/>
        <v>0</v>
      </c>
      <c r="EZ31" s="60">
        <f t="shared" si="39"/>
        <v>0</v>
      </c>
      <c r="FA31" s="60">
        <f t="shared" si="40"/>
        <v>0</v>
      </c>
      <c r="FB31" s="60">
        <f t="shared" si="41"/>
        <v>0</v>
      </c>
      <c r="FF31" s="140"/>
      <c r="FG31" s="140"/>
      <c r="FH31" s="140"/>
      <c r="FI31" s="140"/>
    </row>
    <row r="32" spans="12:165" x14ac:dyDescent="0.25">
      <c r="L32" t="s">
        <v>5073</v>
      </c>
      <c r="M32" t="s">
        <v>1688</v>
      </c>
      <c r="N32" s="32">
        <v>11500</v>
      </c>
      <c r="O32" s="32">
        <v>105</v>
      </c>
      <c r="P32" s="32">
        <v>100</v>
      </c>
      <c r="Q32" t="str">
        <f t="shared" si="0"/>
        <v>Campbelltown</v>
      </c>
      <c r="W32" s="33"/>
      <c r="X32" s="33"/>
      <c r="Y32">
        <v>1900358</v>
      </c>
      <c r="Z32" s="158">
        <v>16</v>
      </c>
      <c r="AA32" s="169" t="s">
        <v>2158</v>
      </c>
      <c r="AB32" s="169" t="s">
        <v>1104</v>
      </c>
      <c r="AC32" s="158">
        <v>1900358</v>
      </c>
      <c r="AD32" s="169" t="s">
        <v>1715</v>
      </c>
      <c r="AE32" s="169">
        <v>1900358</v>
      </c>
      <c r="AF32" s="37" t="s">
        <v>5269</v>
      </c>
      <c r="AH32" s="38">
        <v>100</v>
      </c>
      <c r="AI32" s="38">
        <v>130</v>
      </c>
      <c r="AJ32" s="38">
        <v>14200</v>
      </c>
      <c r="AK32" s="38">
        <v>12</v>
      </c>
      <c r="AL32" s="38">
        <v>3308058</v>
      </c>
      <c r="AM32" s="61" t="s">
        <v>1816</v>
      </c>
      <c r="AN32" s="61" t="s">
        <v>1687</v>
      </c>
      <c r="AO32" s="61" t="s">
        <v>5127</v>
      </c>
      <c r="AP32" s="61" t="s">
        <v>5035</v>
      </c>
      <c r="AQ32" s="61" t="s">
        <v>4981</v>
      </c>
      <c r="AR32" s="28">
        <v>977788.5</v>
      </c>
      <c r="AS32" s="28">
        <v>0</v>
      </c>
      <c r="AT32" s="28">
        <v>0</v>
      </c>
      <c r="AU32" s="62"/>
      <c r="BP32" s="62"/>
      <c r="BR32" s="63"/>
      <c r="BT32">
        <f t="shared" si="44"/>
        <v>0</v>
      </c>
      <c r="BU32" s="32">
        <v>100</v>
      </c>
      <c r="BV32" s="32">
        <v>105</v>
      </c>
      <c r="BW32" s="32">
        <v>10500</v>
      </c>
      <c r="BX32" s="32">
        <v>87</v>
      </c>
      <c r="BY32" s="32">
        <v>91200</v>
      </c>
      <c r="BZ32" t="s">
        <v>1816</v>
      </c>
      <c r="CA32" t="s">
        <v>1688</v>
      </c>
      <c r="CB32" t="s">
        <v>937</v>
      </c>
      <c r="CC32" t="s">
        <v>1726</v>
      </c>
      <c r="CD32" t="s">
        <v>1794</v>
      </c>
      <c r="CE32" s="155"/>
      <c r="CF32" s="155"/>
      <c r="CG32" s="31" t="s">
        <v>5845</v>
      </c>
      <c r="CH32" s="31" t="s">
        <v>5846</v>
      </c>
      <c r="CI32" s="31" t="s">
        <v>5850</v>
      </c>
      <c r="CJ32" s="31" t="s">
        <v>1562</v>
      </c>
      <c r="CL32" s="34">
        <v>100</v>
      </c>
      <c r="CM32" s="34">
        <f t="shared" si="3"/>
        <v>105</v>
      </c>
      <c r="CN32" s="164">
        <v>13100</v>
      </c>
      <c r="CO32" s="36"/>
      <c r="CP32" s="37"/>
      <c r="CQ32" s="37" t="s">
        <v>1816</v>
      </c>
      <c r="CR32" s="157" t="str">
        <f t="shared" ca="1" si="4"/>
        <v>Sydney</v>
      </c>
      <c r="CS32" s="164" t="s">
        <v>5104</v>
      </c>
      <c r="CV32" s="165">
        <v>487</v>
      </c>
      <c r="CW32" s="165">
        <v>71386</v>
      </c>
      <c r="CY32" s="159">
        <v>13100</v>
      </c>
      <c r="CZ32" s="159">
        <v>105</v>
      </c>
      <c r="DA32" s="159">
        <v>100</v>
      </c>
      <c r="DC32" s="160" t="str">
        <f t="shared" si="5"/>
        <v>10200_5</v>
      </c>
      <c r="DD32" s="162">
        <v>100</v>
      </c>
      <c r="DE32" s="161">
        <v>105</v>
      </c>
      <c r="DF32" s="161">
        <v>10200</v>
      </c>
      <c r="DG32" s="163" t="s">
        <v>1816</v>
      </c>
      <c r="DH32" s="161"/>
      <c r="DI32" s="161" t="s">
        <v>891</v>
      </c>
      <c r="DJ32" s="161">
        <v>5</v>
      </c>
      <c r="DK32" s="161" t="s">
        <v>1326</v>
      </c>
      <c r="DL32" s="161">
        <v>0</v>
      </c>
      <c r="DM32" s="43" t="s">
        <v>4214</v>
      </c>
      <c r="DN32" s="43"/>
      <c r="DO32" s="43" t="s">
        <v>4215</v>
      </c>
      <c r="DP32" s="43"/>
      <c r="DQ32" s="43" t="s">
        <v>4174</v>
      </c>
      <c r="DR32" s="43">
        <v>100</v>
      </c>
      <c r="DV32" s="31" t="s">
        <v>5383</v>
      </c>
      <c r="DW32" s="31" t="s">
        <v>5389</v>
      </c>
      <c r="DX32" s="38">
        <f t="shared" si="11"/>
        <v>1900358</v>
      </c>
      <c r="DY32" s="38">
        <f t="shared" si="12"/>
        <v>16</v>
      </c>
      <c r="DZ32" s="38" t="str">
        <f t="shared" si="13"/>
        <v>161900358</v>
      </c>
      <c r="EA32" s="60">
        <f t="shared" si="14"/>
        <v>119706769.19999997</v>
      </c>
      <c r="EB32" s="60">
        <f t="shared" si="15"/>
        <v>26947972</v>
      </c>
      <c r="EC32" s="60">
        <f t="shared" si="16"/>
        <v>0</v>
      </c>
      <c r="ED32" s="60">
        <f t="shared" si="17"/>
        <v>0</v>
      </c>
      <c r="EE32" s="60">
        <f t="shared" si="18"/>
        <v>106110.7</v>
      </c>
      <c r="EF32" s="60">
        <f t="shared" si="19"/>
        <v>0</v>
      </c>
      <c r="EG32" s="60">
        <f t="shared" si="20"/>
        <v>0</v>
      </c>
      <c r="EH32" s="60">
        <f t="shared" si="21"/>
        <v>1012</v>
      </c>
      <c r="EI32" s="60">
        <f t="shared" si="22"/>
        <v>0</v>
      </c>
      <c r="EJ32" s="60">
        <f t="shared" si="23"/>
        <v>0</v>
      </c>
      <c r="EK32" s="60">
        <f t="shared" si="24"/>
        <v>0</v>
      </c>
      <c r="EL32" s="60">
        <f t="shared" si="25"/>
        <v>0</v>
      </c>
      <c r="EM32" s="60">
        <f t="shared" si="26"/>
        <v>63757230.500000007</v>
      </c>
      <c r="EN32" s="60">
        <f t="shared" si="27"/>
        <v>12716760</v>
      </c>
      <c r="EO32" s="60">
        <f t="shared" si="28"/>
        <v>51461710.000000007</v>
      </c>
      <c r="EP32" s="60">
        <f t="shared" si="29"/>
        <v>13163440</v>
      </c>
      <c r="EQ32" s="60">
        <f t="shared" si="30"/>
        <v>2937846.2</v>
      </c>
      <c r="ER32" s="60">
        <f t="shared" si="31"/>
        <v>727192</v>
      </c>
      <c r="ES32" s="60">
        <f t="shared" si="32"/>
        <v>16380.5</v>
      </c>
      <c r="ET32" s="60">
        <f t="shared" si="33"/>
        <v>4200</v>
      </c>
      <c r="EU32" s="60">
        <f t="shared" si="34"/>
        <v>1260837.8999999999</v>
      </c>
      <c r="EV32" s="60">
        <f t="shared" si="35"/>
        <v>200744</v>
      </c>
      <c r="EW32" s="60">
        <f t="shared" si="36"/>
        <v>166653.4</v>
      </c>
      <c r="EX32" s="60">
        <f t="shared" si="37"/>
        <v>134624</v>
      </c>
      <c r="EY32" s="60">
        <f t="shared" si="38"/>
        <v>0</v>
      </c>
      <c r="EZ32" s="60">
        <f t="shared" si="39"/>
        <v>0</v>
      </c>
      <c r="FA32" s="60">
        <f t="shared" si="40"/>
        <v>0</v>
      </c>
      <c r="FB32" s="60">
        <f t="shared" si="41"/>
        <v>0</v>
      </c>
      <c r="FF32" s="140"/>
      <c r="FG32" s="140"/>
      <c r="FH32" s="140"/>
      <c r="FI32" s="140"/>
    </row>
    <row r="33" spans="12:165" x14ac:dyDescent="0.25">
      <c r="L33" t="s">
        <v>5074</v>
      </c>
      <c r="M33" t="s">
        <v>1240</v>
      </c>
      <c r="N33">
        <v>11520</v>
      </c>
      <c r="O33" s="32">
        <v>165</v>
      </c>
      <c r="P33" s="32">
        <v>100</v>
      </c>
      <c r="Q33" t="str">
        <f t="shared" si="0"/>
        <v>Canada Bay</v>
      </c>
      <c r="T33" s="168"/>
      <c r="W33" s="33"/>
      <c r="X33" s="33"/>
      <c r="Y33">
        <v>1900958</v>
      </c>
      <c r="Z33" s="158">
        <v>16</v>
      </c>
      <c r="AA33" s="169" t="s">
        <v>2163</v>
      </c>
      <c r="AB33" s="169" t="s">
        <v>1104</v>
      </c>
      <c r="AC33" s="158">
        <v>1900958</v>
      </c>
      <c r="AD33" s="169" t="s">
        <v>1716</v>
      </c>
      <c r="AE33" s="169">
        <v>1900958</v>
      </c>
      <c r="AF33" s="37" t="s">
        <v>5269</v>
      </c>
      <c r="AH33" s="38">
        <v>100</v>
      </c>
      <c r="AI33" s="38">
        <v>130</v>
      </c>
      <c r="AJ33" s="38">
        <v>14920</v>
      </c>
      <c r="AK33" s="38">
        <v>12</v>
      </c>
      <c r="AL33" s="38">
        <v>3308058</v>
      </c>
      <c r="AM33" s="61" t="s">
        <v>1816</v>
      </c>
      <c r="AN33" s="61" t="s">
        <v>1687</v>
      </c>
      <c r="AO33" s="61" t="s">
        <v>1588</v>
      </c>
      <c r="AP33" s="61" t="s">
        <v>5035</v>
      </c>
      <c r="AQ33" s="61" t="s">
        <v>4981</v>
      </c>
      <c r="AR33" s="28">
        <v>393329.4</v>
      </c>
      <c r="AS33" s="28">
        <v>0</v>
      </c>
      <c r="AT33" s="28">
        <v>0</v>
      </c>
      <c r="AU33" s="62"/>
      <c r="BP33" s="62"/>
      <c r="BR33" s="63"/>
      <c r="BT33">
        <f t="shared" si="44"/>
        <v>0</v>
      </c>
      <c r="BU33" s="32">
        <v>100</v>
      </c>
      <c r="BV33" s="32">
        <v>105</v>
      </c>
      <c r="BW33" s="32">
        <v>10500</v>
      </c>
      <c r="BX33" s="32">
        <v>88</v>
      </c>
      <c r="BY33" s="32">
        <v>91220</v>
      </c>
      <c r="BZ33" t="s">
        <v>1816</v>
      </c>
      <c r="CA33" t="s">
        <v>1688</v>
      </c>
      <c r="CB33" t="s">
        <v>937</v>
      </c>
      <c r="CC33" s="52" t="s">
        <v>1684</v>
      </c>
      <c r="CD33" s="52" t="s">
        <v>1684</v>
      </c>
      <c r="CE33" s="155"/>
      <c r="CF33" s="155"/>
      <c r="CG33" s="31" t="s">
        <v>696</v>
      </c>
      <c r="CH33" s="31" t="s">
        <v>697</v>
      </c>
      <c r="CI33" s="31" t="s">
        <v>5850</v>
      </c>
      <c r="CJ33" s="31" t="s">
        <v>1563</v>
      </c>
      <c r="CL33" s="34">
        <v>100</v>
      </c>
      <c r="CM33" s="34">
        <f t="shared" si="3"/>
        <v>145</v>
      </c>
      <c r="CN33" s="164">
        <v>13310</v>
      </c>
      <c r="CO33" s="36"/>
      <c r="CP33" s="37"/>
      <c r="CQ33" s="37" t="s">
        <v>1816</v>
      </c>
      <c r="CR33" s="157" t="str">
        <f t="shared" ca="1" si="4"/>
        <v>South Eastern</v>
      </c>
      <c r="CS33" s="164" t="s">
        <v>5108</v>
      </c>
      <c r="CV33" s="165">
        <v>3494</v>
      </c>
      <c r="CW33" s="165">
        <v>30668</v>
      </c>
      <c r="CY33" s="159">
        <v>13310</v>
      </c>
      <c r="CZ33" s="159">
        <v>145</v>
      </c>
      <c r="DA33" s="159">
        <v>100</v>
      </c>
      <c r="DC33" s="160" t="str">
        <f t="shared" si="5"/>
        <v>10350_1</v>
      </c>
      <c r="DD33" s="162">
        <v>100</v>
      </c>
      <c r="DE33" s="161">
        <v>105</v>
      </c>
      <c r="DF33" s="161">
        <v>10350</v>
      </c>
      <c r="DG33" s="163" t="s">
        <v>1816</v>
      </c>
      <c r="DH33" s="161"/>
      <c r="DI33" s="161" t="s">
        <v>5050</v>
      </c>
      <c r="DJ33" s="161">
        <v>1</v>
      </c>
      <c r="DK33" s="161" t="s">
        <v>5210</v>
      </c>
      <c r="DL33" s="161">
        <v>8</v>
      </c>
      <c r="DM33" s="43" t="s">
        <v>4216</v>
      </c>
      <c r="DN33" s="43"/>
      <c r="DO33" s="43" t="s">
        <v>4197</v>
      </c>
      <c r="DP33" s="43"/>
      <c r="DQ33" s="43" t="s">
        <v>4177</v>
      </c>
      <c r="DR33" s="43">
        <v>100</v>
      </c>
      <c r="DV33" s="31" t="s">
        <v>5383</v>
      </c>
      <c r="DW33" s="31" t="s">
        <v>5389</v>
      </c>
      <c r="DX33" s="38">
        <f t="shared" si="11"/>
        <v>1900958</v>
      </c>
      <c r="DY33" s="38">
        <f t="shared" si="12"/>
        <v>16</v>
      </c>
      <c r="DZ33" s="38" t="str">
        <f t="shared" si="13"/>
        <v>161900958</v>
      </c>
      <c r="EA33" s="60">
        <f t="shared" si="14"/>
        <v>406629198.89999992</v>
      </c>
      <c r="EB33" s="60">
        <f t="shared" si="15"/>
        <v>92779928</v>
      </c>
      <c r="EC33" s="60">
        <f t="shared" si="16"/>
        <v>206628.3</v>
      </c>
      <c r="ED33" s="60">
        <f t="shared" si="17"/>
        <v>0</v>
      </c>
      <c r="EE33" s="60">
        <f t="shared" si="18"/>
        <v>2727056.5</v>
      </c>
      <c r="EF33" s="60">
        <f t="shared" si="19"/>
        <v>242670</v>
      </c>
      <c r="EG33" s="60">
        <f t="shared" si="20"/>
        <v>0</v>
      </c>
      <c r="EH33" s="60">
        <f t="shared" si="21"/>
        <v>0</v>
      </c>
      <c r="EI33" s="60">
        <f t="shared" si="22"/>
        <v>117652.3</v>
      </c>
      <c r="EJ33" s="60">
        <f t="shared" si="23"/>
        <v>0</v>
      </c>
      <c r="EK33" s="60">
        <f t="shared" si="24"/>
        <v>238182.59999999998</v>
      </c>
      <c r="EL33" s="60">
        <f t="shared" si="25"/>
        <v>0</v>
      </c>
      <c r="EM33" s="60">
        <f t="shared" si="26"/>
        <v>26831816</v>
      </c>
      <c r="EN33" s="60">
        <f t="shared" si="27"/>
        <v>3021019</v>
      </c>
      <c r="EO33" s="60">
        <f t="shared" si="28"/>
        <v>56608296.299999997</v>
      </c>
      <c r="EP33" s="60">
        <f t="shared" si="29"/>
        <v>3061355</v>
      </c>
      <c r="EQ33" s="60">
        <f t="shared" si="30"/>
        <v>79883238.400000006</v>
      </c>
      <c r="ER33" s="60">
        <f t="shared" si="31"/>
        <v>13059462</v>
      </c>
      <c r="ES33" s="60">
        <f t="shared" si="32"/>
        <v>33929992.799999997</v>
      </c>
      <c r="ET33" s="60">
        <f t="shared" si="33"/>
        <v>9792138</v>
      </c>
      <c r="EU33" s="60">
        <f t="shared" si="34"/>
        <v>119550506.30000001</v>
      </c>
      <c r="EV33" s="60">
        <f t="shared" si="35"/>
        <v>29441507</v>
      </c>
      <c r="EW33" s="60">
        <f t="shared" si="36"/>
        <v>86535829.400000021</v>
      </c>
      <c r="EX33" s="60">
        <f t="shared" si="37"/>
        <v>34128548</v>
      </c>
      <c r="EY33" s="60">
        <f t="shared" si="38"/>
        <v>0</v>
      </c>
      <c r="EZ33" s="60">
        <f t="shared" si="39"/>
        <v>33229</v>
      </c>
      <c r="FA33" s="60">
        <f t="shared" si="40"/>
        <v>0</v>
      </c>
      <c r="FB33" s="60">
        <f t="shared" si="41"/>
        <v>0</v>
      </c>
      <c r="FF33" s="140"/>
      <c r="FG33" s="140"/>
      <c r="FH33" s="140"/>
      <c r="FI33" s="140"/>
    </row>
    <row r="34" spans="12:165" x14ac:dyDescent="0.25">
      <c r="L34" t="s">
        <v>5075</v>
      </c>
      <c r="M34" t="s">
        <v>1240</v>
      </c>
      <c r="N34">
        <v>11550</v>
      </c>
      <c r="O34" s="32">
        <v>165</v>
      </c>
      <c r="P34" s="32">
        <v>100</v>
      </c>
      <c r="Q34" t="str">
        <f t="shared" si="0"/>
        <v>Canterbury</v>
      </c>
      <c r="T34" s="168"/>
      <c r="W34" s="33"/>
      <c r="X34" s="33"/>
      <c r="Y34">
        <v>1901458</v>
      </c>
      <c r="Z34" s="158">
        <v>16</v>
      </c>
      <c r="AA34" s="169" t="s">
        <v>2164</v>
      </c>
      <c r="AB34" s="169" t="s">
        <v>1104</v>
      </c>
      <c r="AC34" s="158">
        <v>1901458</v>
      </c>
      <c r="AD34" s="169" t="s">
        <v>1717</v>
      </c>
      <c r="AE34" s="169">
        <v>1901458</v>
      </c>
      <c r="AF34" s="37" t="s">
        <v>5269</v>
      </c>
      <c r="AH34" s="38">
        <v>100</v>
      </c>
      <c r="AI34" s="38">
        <v>130</v>
      </c>
      <c r="AJ34" s="38">
        <v>15300</v>
      </c>
      <c r="AK34" s="38">
        <v>12</v>
      </c>
      <c r="AL34" s="38">
        <v>3308058</v>
      </c>
      <c r="AM34" s="61" t="s">
        <v>1816</v>
      </c>
      <c r="AN34" s="61" t="s">
        <v>1687</v>
      </c>
      <c r="AO34" s="61" t="s">
        <v>1597</v>
      </c>
      <c r="AP34" s="61" t="s">
        <v>5035</v>
      </c>
      <c r="AQ34" s="61" t="s">
        <v>4981</v>
      </c>
      <c r="AR34" s="28">
        <v>955349.5</v>
      </c>
      <c r="AS34" s="28">
        <v>0</v>
      </c>
      <c r="AT34" s="28">
        <v>0</v>
      </c>
      <c r="AU34" s="62"/>
      <c r="BP34" s="62"/>
      <c r="BR34" s="63"/>
      <c r="BT34">
        <f t="shared" si="44"/>
        <v>0</v>
      </c>
      <c r="BU34" s="32">
        <v>100</v>
      </c>
      <c r="BV34" s="32">
        <v>105</v>
      </c>
      <c r="BW34" s="32">
        <v>10500</v>
      </c>
      <c r="BX34" s="32">
        <v>89</v>
      </c>
      <c r="BY34" s="32">
        <v>91240</v>
      </c>
      <c r="BZ34" t="s">
        <v>1816</v>
      </c>
      <c r="CA34" t="s">
        <v>1688</v>
      </c>
      <c r="CB34" t="s">
        <v>937</v>
      </c>
      <c r="CC34" s="52" t="s">
        <v>1785</v>
      </c>
      <c r="CD34" s="52" t="s">
        <v>1785</v>
      </c>
      <c r="CE34" s="155">
        <v>3</v>
      </c>
      <c r="CF34" s="155">
        <v>1</v>
      </c>
      <c r="CG34" s="31" t="s">
        <v>698</v>
      </c>
      <c r="CH34" s="31" t="s">
        <v>699</v>
      </c>
      <c r="CI34" s="31" t="s">
        <v>5850</v>
      </c>
      <c r="CJ34" s="31" t="s">
        <v>1564</v>
      </c>
      <c r="CL34" s="34">
        <v>100</v>
      </c>
      <c r="CM34" s="34">
        <f t="shared" si="3"/>
        <v>110</v>
      </c>
      <c r="CN34" s="164">
        <v>13400</v>
      </c>
      <c r="CO34" s="36"/>
      <c r="CP34" s="37"/>
      <c r="CQ34" s="37" t="s">
        <v>1816</v>
      </c>
      <c r="CR34" s="157" t="str">
        <f t="shared" ca="1" si="4"/>
        <v>Hunter</v>
      </c>
      <c r="CS34" s="164" t="s">
        <v>5111</v>
      </c>
      <c r="CV34" s="165">
        <v>265</v>
      </c>
      <c r="CW34" s="165">
        <v>9723</v>
      </c>
      <c r="CY34" s="159">
        <v>13400</v>
      </c>
      <c r="CZ34" s="159">
        <v>110</v>
      </c>
      <c r="DA34" s="159">
        <v>100</v>
      </c>
      <c r="DC34" s="160" t="str">
        <f t="shared" si="5"/>
        <v>10350_7</v>
      </c>
      <c r="DD34" s="162">
        <v>100</v>
      </c>
      <c r="DE34" s="161">
        <v>105</v>
      </c>
      <c r="DF34" s="161">
        <v>10350</v>
      </c>
      <c r="DG34" s="163" t="s">
        <v>1816</v>
      </c>
      <c r="DH34" s="161"/>
      <c r="DI34" s="161" t="s">
        <v>5050</v>
      </c>
      <c r="DJ34" s="161">
        <v>7</v>
      </c>
      <c r="DK34" s="161" t="s">
        <v>5216</v>
      </c>
      <c r="DL34" s="161">
        <v>0</v>
      </c>
      <c r="DM34" s="43" t="s">
        <v>4217</v>
      </c>
      <c r="DN34" s="43"/>
      <c r="DO34" s="43" t="s">
        <v>4199</v>
      </c>
      <c r="DP34" s="43"/>
      <c r="DQ34" s="43" t="s">
        <v>4150</v>
      </c>
      <c r="DR34" s="43">
        <v>100</v>
      </c>
      <c r="DV34" s="31" t="s">
        <v>5383</v>
      </c>
      <c r="DW34" s="31" t="s">
        <v>5389</v>
      </c>
      <c r="DX34" s="38">
        <f t="shared" si="11"/>
        <v>1901458</v>
      </c>
      <c r="DY34" s="38">
        <f t="shared" si="12"/>
        <v>16</v>
      </c>
      <c r="DZ34" s="38" t="str">
        <f t="shared" si="13"/>
        <v>161901458</v>
      </c>
      <c r="EA34" s="60">
        <f t="shared" si="14"/>
        <v>2245409.9999999995</v>
      </c>
      <c r="EB34" s="60">
        <f t="shared" si="15"/>
        <v>4110659</v>
      </c>
      <c r="EC34" s="60">
        <f t="shared" si="16"/>
        <v>0</v>
      </c>
      <c r="ED34" s="60">
        <f t="shared" si="17"/>
        <v>0</v>
      </c>
      <c r="EE34" s="60">
        <f t="shared" si="18"/>
        <v>0</v>
      </c>
      <c r="EF34" s="60">
        <f t="shared" si="19"/>
        <v>0</v>
      </c>
      <c r="EG34" s="60">
        <f t="shared" si="20"/>
        <v>0</v>
      </c>
      <c r="EH34" s="60">
        <f t="shared" si="21"/>
        <v>0</v>
      </c>
      <c r="EI34" s="60">
        <f t="shared" si="22"/>
        <v>0</v>
      </c>
      <c r="EJ34" s="60">
        <f t="shared" si="23"/>
        <v>0</v>
      </c>
      <c r="EK34" s="60">
        <f t="shared" si="24"/>
        <v>0</v>
      </c>
      <c r="EL34" s="60">
        <f t="shared" si="25"/>
        <v>0</v>
      </c>
      <c r="EM34" s="60">
        <f t="shared" si="26"/>
        <v>214458.8</v>
      </c>
      <c r="EN34" s="60">
        <f t="shared" si="27"/>
        <v>1767888</v>
      </c>
      <c r="EO34" s="60">
        <f t="shared" si="28"/>
        <v>1502872.8</v>
      </c>
      <c r="EP34" s="60">
        <f t="shared" si="29"/>
        <v>1567902</v>
      </c>
      <c r="EQ34" s="60">
        <f t="shared" si="30"/>
        <v>294636.60000000003</v>
      </c>
      <c r="ER34" s="60">
        <f t="shared" si="31"/>
        <v>218834</v>
      </c>
      <c r="ES34" s="60">
        <f t="shared" si="32"/>
        <v>0</v>
      </c>
      <c r="ET34" s="60">
        <f t="shared" si="33"/>
        <v>0</v>
      </c>
      <c r="EU34" s="60">
        <f t="shared" si="34"/>
        <v>167493.79999999999</v>
      </c>
      <c r="EV34" s="60">
        <f t="shared" si="35"/>
        <v>250454</v>
      </c>
      <c r="EW34" s="60">
        <f t="shared" si="36"/>
        <v>65948</v>
      </c>
      <c r="EX34" s="60">
        <f t="shared" si="37"/>
        <v>305581</v>
      </c>
      <c r="EY34" s="60">
        <f t="shared" si="38"/>
        <v>0</v>
      </c>
      <c r="EZ34" s="60">
        <f t="shared" si="39"/>
        <v>0</v>
      </c>
      <c r="FA34" s="60">
        <f t="shared" si="40"/>
        <v>0</v>
      </c>
      <c r="FB34" s="60">
        <f t="shared" si="41"/>
        <v>0</v>
      </c>
      <c r="FF34" s="140"/>
      <c r="FG34" s="140"/>
      <c r="FH34" s="140"/>
      <c r="FI34" s="140"/>
    </row>
    <row r="35" spans="12:165" x14ac:dyDescent="0.25">
      <c r="L35" t="s">
        <v>5076</v>
      </c>
      <c r="M35" t="s">
        <v>1695</v>
      </c>
      <c r="N35" s="32">
        <v>11600</v>
      </c>
      <c r="O35" s="32">
        <v>150</v>
      </c>
      <c r="P35" s="32">
        <v>100</v>
      </c>
      <c r="Q35" t="str">
        <f t="shared" ref="Q35:Q66" si="45">IF(ISERROR(FIND(" (",L35)),L35,LEFT(L35,FIND(" (",L35)-1))</f>
        <v>Carrathool</v>
      </c>
      <c r="T35" s="168"/>
      <c r="W35" s="33"/>
      <c r="X35" s="33"/>
      <c r="Y35">
        <v>1901558</v>
      </c>
      <c r="Z35" s="158">
        <v>16</v>
      </c>
      <c r="AA35" s="169" t="s">
        <v>2165</v>
      </c>
      <c r="AB35" s="169" t="s">
        <v>1104</v>
      </c>
      <c r="AC35" s="158">
        <v>1901558</v>
      </c>
      <c r="AD35" s="169" t="s">
        <v>1718</v>
      </c>
      <c r="AE35" s="169">
        <v>1901558</v>
      </c>
      <c r="AF35" s="37" t="s">
        <v>5269</v>
      </c>
      <c r="AH35" s="38">
        <v>100</v>
      </c>
      <c r="AI35" s="38">
        <v>130</v>
      </c>
      <c r="AJ35" s="38">
        <v>15750</v>
      </c>
      <c r="AK35" s="38">
        <v>12</v>
      </c>
      <c r="AL35" s="38">
        <v>3308058</v>
      </c>
      <c r="AM35" s="61" t="s">
        <v>1816</v>
      </c>
      <c r="AN35" s="61" t="s">
        <v>1687</v>
      </c>
      <c r="AO35" s="61" t="s">
        <v>1606</v>
      </c>
      <c r="AP35" s="61" t="s">
        <v>5035</v>
      </c>
      <c r="AQ35" s="61" t="s">
        <v>4981</v>
      </c>
      <c r="AR35" s="28">
        <v>1262115.1000000001</v>
      </c>
      <c r="AS35" s="28">
        <v>0</v>
      </c>
      <c r="AT35" s="28">
        <v>0</v>
      </c>
      <c r="AU35" s="62"/>
      <c r="BP35" s="62"/>
      <c r="BR35" s="63"/>
      <c r="BT35">
        <f t="shared" si="44"/>
        <v>0</v>
      </c>
      <c r="BU35" s="32">
        <v>100</v>
      </c>
      <c r="BV35" s="32">
        <v>105</v>
      </c>
      <c r="BW35" s="32">
        <v>10500</v>
      </c>
      <c r="BX35" s="32">
        <v>90</v>
      </c>
      <c r="BY35" s="32">
        <v>91260</v>
      </c>
      <c r="BZ35" t="s">
        <v>1816</v>
      </c>
      <c r="CA35" t="s">
        <v>1688</v>
      </c>
      <c r="CB35" t="s">
        <v>937</v>
      </c>
      <c r="CC35" s="52" t="s">
        <v>5036</v>
      </c>
      <c r="CD35" s="52" t="s">
        <v>5036</v>
      </c>
      <c r="CE35" s="155">
        <v>176</v>
      </c>
      <c r="CF35" s="155">
        <v>42</v>
      </c>
      <c r="CG35" s="31" t="s">
        <v>5848</v>
      </c>
      <c r="CH35" s="31" t="s">
        <v>5849</v>
      </c>
      <c r="CI35" s="31" t="s">
        <v>5850</v>
      </c>
      <c r="CJ35" s="31" t="s">
        <v>1565</v>
      </c>
      <c r="CL35" s="34">
        <v>100</v>
      </c>
      <c r="CM35" s="34">
        <f t="shared" ref="CM35:CM66" si="46">VLOOKUP($CN35,$N:$Q,2,0)</f>
        <v>150</v>
      </c>
      <c r="CN35" s="164">
        <v>13450</v>
      </c>
      <c r="CO35" s="36"/>
      <c r="CP35" s="37"/>
      <c r="CQ35" s="37" t="s">
        <v>1816</v>
      </c>
      <c r="CR35" s="157" t="str">
        <f t="shared" ref="CR35:CR66" ca="1" si="47">OFFSET($M$1,MATCH($CN35,$N:$N,0)-1,0,1,1)</f>
        <v>Murrumbidgee</v>
      </c>
      <c r="CS35" s="164" t="s">
        <v>5112</v>
      </c>
      <c r="CV35" s="165">
        <v>3381</v>
      </c>
      <c r="CW35" s="165">
        <v>20931</v>
      </c>
      <c r="CY35" s="159">
        <v>13450</v>
      </c>
      <c r="CZ35" s="159">
        <v>150</v>
      </c>
      <c r="DA35" s="159">
        <v>100</v>
      </c>
      <c r="DC35" s="160" t="str">
        <f t="shared" si="5"/>
        <v>10350_9</v>
      </c>
      <c r="DD35" s="162">
        <v>100</v>
      </c>
      <c r="DE35" s="161">
        <v>105</v>
      </c>
      <c r="DF35" s="161">
        <v>10350</v>
      </c>
      <c r="DG35" s="163" t="s">
        <v>1816</v>
      </c>
      <c r="DH35" s="161"/>
      <c r="DI35" s="161" t="s">
        <v>5050</v>
      </c>
      <c r="DJ35" s="161">
        <v>9</v>
      </c>
      <c r="DK35" s="161" t="s">
        <v>5218</v>
      </c>
      <c r="DL35" s="161">
        <v>0</v>
      </c>
      <c r="DM35" s="43" t="s">
        <v>4218</v>
      </c>
      <c r="DN35" s="43"/>
      <c r="DO35" s="43" t="s">
        <v>4201</v>
      </c>
      <c r="DP35" s="43"/>
      <c r="DQ35" s="43" t="s">
        <v>4153</v>
      </c>
      <c r="DR35" s="43">
        <v>100</v>
      </c>
      <c r="DV35" s="31" t="s">
        <v>5383</v>
      </c>
      <c r="DW35" s="31" t="s">
        <v>5389</v>
      </c>
      <c r="DX35" s="38">
        <f t="shared" si="11"/>
        <v>1901558</v>
      </c>
      <c r="DY35" s="38">
        <f t="shared" si="12"/>
        <v>16</v>
      </c>
      <c r="DZ35" s="38" t="str">
        <f t="shared" si="13"/>
        <v>161901558</v>
      </c>
      <c r="EA35" s="60">
        <f t="shared" si="14"/>
        <v>42608.7</v>
      </c>
      <c r="EB35" s="60">
        <f t="shared" si="15"/>
        <v>0</v>
      </c>
      <c r="EC35" s="60">
        <f t="shared" si="16"/>
        <v>0</v>
      </c>
      <c r="ED35" s="60">
        <f t="shared" si="17"/>
        <v>0</v>
      </c>
      <c r="EE35" s="60">
        <f t="shared" si="18"/>
        <v>0</v>
      </c>
      <c r="EF35" s="60">
        <f t="shared" si="19"/>
        <v>0</v>
      </c>
      <c r="EG35" s="60">
        <f t="shared" si="20"/>
        <v>0</v>
      </c>
      <c r="EH35" s="60">
        <f t="shared" si="21"/>
        <v>0</v>
      </c>
      <c r="EI35" s="60">
        <f t="shared" si="22"/>
        <v>0</v>
      </c>
      <c r="EJ35" s="60">
        <f t="shared" si="23"/>
        <v>0</v>
      </c>
      <c r="EK35" s="60">
        <f t="shared" si="24"/>
        <v>0</v>
      </c>
      <c r="EL35" s="60">
        <f t="shared" si="25"/>
        <v>0</v>
      </c>
      <c r="EM35" s="60">
        <f t="shared" si="26"/>
        <v>42608.7</v>
      </c>
      <c r="EN35" s="60">
        <f t="shared" si="27"/>
        <v>0</v>
      </c>
      <c r="EO35" s="60">
        <f t="shared" si="28"/>
        <v>0</v>
      </c>
      <c r="EP35" s="60">
        <f t="shared" si="29"/>
        <v>0</v>
      </c>
      <c r="EQ35" s="60">
        <f t="shared" si="30"/>
        <v>0</v>
      </c>
      <c r="ER35" s="60">
        <f t="shared" si="31"/>
        <v>0</v>
      </c>
      <c r="ES35" s="60">
        <f t="shared" si="32"/>
        <v>0</v>
      </c>
      <c r="ET35" s="60">
        <f t="shared" si="33"/>
        <v>0</v>
      </c>
      <c r="EU35" s="60">
        <f t="shared" si="34"/>
        <v>0</v>
      </c>
      <c r="EV35" s="60">
        <f t="shared" si="35"/>
        <v>0</v>
      </c>
      <c r="EW35" s="60">
        <f t="shared" si="36"/>
        <v>0</v>
      </c>
      <c r="EX35" s="60">
        <f t="shared" si="37"/>
        <v>0</v>
      </c>
      <c r="EY35" s="60">
        <f t="shared" si="38"/>
        <v>0</v>
      </c>
      <c r="EZ35" s="60">
        <f t="shared" si="39"/>
        <v>0</v>
      </c>
      <c r="FA35" s="60">
        <f t="shared" si="40"/>
        <v>0</v>
      </c>
      <c r="FB35" s="60">
        <f t="shared" si="41"/>
        <v>0</v>
      </c>
      <c r="FF35" s="140"/>
      <c r="FG35" s="140"/>
      <c r="FH35" s="140"/>
      <c r="FI35" s="140"/>
    </row>
    <row r="36" spans="12:165" x14ac:dyDescent="0.25">
      <c r="L36" t="s">
        <v>5077</v>
      </c>
      <c r="M36" t="s">
        <v>1694</v>
      </c>
      <c r="N36" s="32">
        <v>11700</v>
      </c>
      <c r="O36" s="32">
        <v>160</v>
      </c>
      <c r="P36" s="32">
        <v>100</v>
      </c>
      <c r="Q36" t="str">
        <f t="shared" si="45"/>
        <v>Central Darling</v>
      </c>
      <c r="T36" s="168"/>
      <c r="W36" s="33"/>
      <c r="X36" s="33"/>
      <c r="Y36">
        <v>1902158</v>
      </c>
      <c r="Z36" s="158">
        <v>16</v>
      </c>
      <c r="AA36" s="169" t="s">
        <v>2173</v>
      </c>
      <c r="AB36" s="169" t="s">
        <v>1104</v>
      </c>
      <c r="AC36" s="158">
        <v>1902158</v>
      </c>
      <c r="AD36" s="169" t="s">
        <v>1105</v>
      </c>
      <c r="AE36" s="169" t="s">
        <v>1104</v>
      </c>
      <c r="AF36" s="37" t="s">
        <v>5269</v>
      </c>
      <c r="AH36" s="38">
        <v>100</v>
      </c>
      <c r="AI36" s="38">
        <v>130</v>
      </c>
      <c r="AJ36" s="38">
        <v>17310</v>
      </c>
      <c r="AK36" s="38">
        <v>12</v>
      </c>
      <c r="AL36" s="38">
        <v>3308058</v>
      </c>
      <c r="AM36" s="61" t="s">
        <v>1816</v>
      </c>
      <c r="AN36" s="61" t="s">
        <v>1687</v>
      </c>
      <c r="AO36" s="61" t="s">
        <v>1640</v>
      </c>
      <c r="AP36" s="61" t="s">
        <v>5035</v>
      </c>
      <c r="AQ36" s="61" t="s">
        <v>4981</v>
      </c>
      <c r="AR36" s="28">
        <v>1338878.2</v>
      </c>
      <c r="AS36" s="28">
        <v>0</v>
      </c>
      <c r="AT36" s="28">
        <v>0</v>
      </c>
      <c r="AU36" s="62"/>
      <c r="BP36" s="62"/>
      <c r="BR36" s="63"/>
      <c r="BT36">
        <f t="shared" si="44"/>
        <v>0</v>
      </c>
      <c r="BU36" s="32">
        <v>100</v>
      </c>
      <c r="BV36" s="32">
        <v>105</v>
      </c>
      <c r="BW36" s="32">
        <v>10750</v>
      </c>
      <c r="BX36" s="32">
        <v>81</v>
      </c>
      <c r="BY36" s="32">
        <v>91000</v>
      </c>
      <c r="BZ36" t="s">
        <v>1816</v>
      </c>
      <c r="CA36" t="s">
        <v>1688</v>
      </c>
      <c r="CB36" s="52" t="s">
        <v>1270</v>
      </c>
      <c r="CC36" s="52" t="s">
        <v>1683</v>
      </c>
      <c r="CD36" s="52" t="s">
        <v>1784</v>
      </c>
      <c r="CE36" s="155">
        <v>1583</v>
      </c>
      <c r="CF36" s="155">
        <v>18</v>
      </c>
      <c r="CG36" s="31" t="s">
        <v>5834</v>
      </c>
      <c r="CH36" s="31" t="s">
        <v>5835</v>
      </c>
      <c r="CI36" s="31" t="s">
        <v>700</v>
      </c>
      <c r="CJ36" s="31" t="s">
        <v>1566</v>
      </c>
      <c r="CL36" s="34">
        <v>100</v>
      </c>
      <c r="CM36" s="34">
        <f t="shared" si="46"/>
        <v>105</v>
      </c>
      <c r="CN36" s="164">
        <v>13800</v>
      </c>
      <c r="CO36" s="36"/>
      <c r="CP36" s="37"/>
      <c r="CQ36" s="37" t="s">
        <v>1816</v>
      </c>
      <c r="CR36" s="157" t="str">
        <f t="shared" ca="1" si="47"/>
        <v>Sydney</v>
      </c>
      <c r="CS36" s="164" t="s">
        <v>5120</v>
      </c>
      <c r="CV36" s="165">
        <v>432</v>
      </c>
      <c r="CW36" s="165">
        <v>12420</v>
      </c>
      <c r="CY36" s="159">
        <v>13800</v>
      </c>
      <c r="CZ36" s="159">
        <v>105</v>
      </c>
      <c r="DA36" s="159">
        <v>100</v>
      </c>
      <c r="DC36" s="160" t="str">
        <f t="shared" si="5"/>
        <v>10350_4</v>
      </c>
      <c r="DD36" s="162">
        <v>100</v>
      </c>
      <c r="DE36" s="161">
        <v>105</v>
      </c>
      <c r="DF36" s="161">
        <v>10350</v>
      </c>
      <c r="DG36" s="163" t="s">
        <v>1816</v>
      </c>
      <c r="DH36" s="161"/>
      <c r="DI36" s="161" t="s">
        <v>5050</v>
      </c>
      <c r="DJ36" s="161">
        <v>4</v>
      </c>
      <c r="DK36" s="161" t="s">
        <v>1325</v>
      </c>
      <c r="DL36" s="161">
        <v>0</v>
      </c>
      <c r="DM36" s="43" t="s">
        <v>4219</v>
      </c>
      <c r="DN36" s="43"/>
      <c r="DO36" s="43" t="s">
        <v>4203</v>
      </c>
      <c r="DP36" s="43"/>
      <c r="DQ36" s="43" t="s">
        <v>4156</v>
      </c>
      <c r="DR36" s="43">
        <v>100</v>
      </c>
      <c r="DV36" s="31" t="s">
        <v>5383</v>
      </c>
      <c r="DW36" s="31" t="s">
        <v>5389</v>
      </c>
      <c r="DX36" s="38">
        <f t="shared" si="11"/>
        <v>1902158</v>
      </c>
      <c r="DY36" s="38">
        <f t="shared" si="12"/>
        <v>16</v>
      </c>
      <c r="DZ36" s="38" t="str">
        <f t="shared" si="13"/>
        <v>161902158</v>
      </c>
      <c r="EA36" s="60">
        <f t="shared" si="14"/>
        <v>61828509.100000001</v>
      </c>
      <c r="EB36" s="60">
        <f t="shared" si="15"/>
        <v>0</v>
      </c>
      <c r="EC36" s="60">
        <f t="shared" si="16"/>
        <v>0</v>
      </c>
      <c r="ED36" s="60">
        <f t="shared" si="17"/>
        <v>0</v>
      </c>
      <c r="EE36" s="60">
        <f t="shared" si="18"/>
        <v>0</v>
      </c>
      <c r="EF36" s="60">
        <f t="shared" si="19"/>
        <v>0</v>
      </c>
      <c r="EG36" s="60">
        <f t="shared" si="20"/>
        <v>0</v>
      </c>
      <c r="EH36" s="60">
        <f t="shared" si="21"/>
        <v>0</v>
      </c>
      <c r="EI36" s="60">
        <f t="shared" si="22"/>
        <v>38719643.799999997</v>
      </c>
      <c r="EJ36" s="60">
        <f t="shared" si="23"/>
        <v>0</v>
      </c>
      <c r="EK36" s="60">
        <f t="shared" si="24"/>
        <v>21593462.400000002</v>
      </c>
      <c r="EL36" s="60">
        <f t="shared" si="25"/>
        <v>0</v>
      </c>
      <c r="EM36" s="60">
        <f t="shared" si="26"/>
        <v>547168.80000000005</v>
      </c>
      <c r="EN36" s="60">
        <f t="shared" si="27"/>
        <v>0</v>
      </c>
      <c r="EO36" s="60">
        <f t="shared" si="28"/>
        <v>0</v>
      </c>
      <c r="EP36" s="60">
        <f t="shared" si="29"/>
        <v>0</v>
      </c>
      <c r="EQ36" s="60">
        <f t="shared" si="30"/>
        <v>968234.1</v>
      </c>
      <c r="ER36" s="60">
        <f t="shared" si="31"/>
        <v>0</v>
      </c>
      <c r="ES36" s="60">
        <f t="shared" si="32"/>
        <v>0</v>
      </c>
      <c r="ET36" s="60">
        <f t="shared" si="33"/>
        <v>0</v>
      </c>
      <c r="EU36" s="60">
        <f t="shared" si="34"/>
        <v>0</v>
      </c>
      <c r="EV36" s="60">
        <f t="shared" si="35"/>
        <v>0</v>
      </c>
      <c r="EW36" s="60">
        <f t="shared" si="36"/>
        <v>0</v>
      </c>
      <c r="EX36" s="60">
        <f t="shared" si="37"/>
        <v>0</v>
      </c>
      <c r="EY36" s="60">
        <f t="shared" si="38"/>
        <v>0</v>
      </c>
      <c r="EZ36" s="60">
        <f t="shared" si="39"/>
        <v>0</v>
      </c>
      <c r="FA36" s="60">
        <f t="shared" si="40"/>
        <v>0</v>
      </c>
      <c r="FB36" s="60">
        <f t="shared" si="41"/>
        <v>0</v>
      </c>
      <c r="FF36" s="140"/>
      <c r="FG36" s="140"/>
      <c r="FH36" s="140"/>
      <c r="FI36" s="140"/>
    </row>
    <row r="37" spans="12:165" x14ac:dyDescent="0.25">
      <c r="L37" t="s">
        <v>5078</v>
      </c>
      <c r="M37" t="s">
        <v>1696</v>
      </c>
      <c r="N37" s="32">
        <v>11720</v>
      </c>
      <c r="O37" s="32">
        <v>110</v>
      </c>
      <c r="P37" s="32">
        <v>100</v>
      </c>
      <c r="Q37" t="str">
        <f t="shared" si="45"/>
        <v>Cessnock</v>
      </c>
      <c r="T37" s="168"/>
      <c r="W37" s="33"/>
      <c r="X37" s="33"/>
      <c r="Y37">
        <v>1902358</v>
      </c>
      <c r="Z37" s="158">
        <v>16</v>
      </c>
      <c r="AA37" s="169" t="s">
        <v>2174</v>
      </c>
      <c r="AB37" s="169" t="s">
        <v>1104</v>
      </c>
      <c r="AC37" s="158">
        <v>1902358</v>
      </c>
      <c r="AD37" s="169" t="s">
        <v>1106</v>
      </c>
      <c r="AE37" s="169" t="s">
        <v>1104</v>
      </c>
      <c r="AF37" s="37" t="s">
        <v>5269</v>
      </c>
      <c r="AH37" s="38">
        <v>100</v>
      </c>
      <c r="AI37" s="38">
        <v>130</v>
      </c>
      <c r="AJ37" s="38">
        <v>17400</v>
      </c>
      <c r="AK37" s="38">
        <v>12</v>
      </c>
      <c r="AL37" s="38">
        <v>3308058</v>
      </c>
      <c r="AM37" s="61" t="s">
        <v>1816</v>
      </c>
      <c r="AN37" s="61" t="s">
        <v>1687</v>
      </c>
      <c r="AO37" s="61" t="s">
        <v>1642</v>
      </c>
      <c r="AP37" s="61" t="s">
        <v>5035</v>
      </c>
      <c r="AQ37" s="61" t="s">
        <v>4981</v>
      </c>
      <c r="AR37" s="28">
        <v>87864.7</v>
      </c>
      <c r="AS37" s="28">
        <v>0</v>
      </c>
      <c r="AT37" s="28">
        <v>0</v>
      </c>
      <c r="AU37" s="62"/>
      <c r="BP37" s="62"/>
      <c r="BR37" s="63"/>
      <c r="BT37">
        <f t="shared" si="44"/>
        <v>0</v>
      </c>
      <c r="BU37" s="32">
        <v>100</v>
      </c>
      <c r="BV37" s="32">
        <v>105</v>
      </c>
      <c r="BW37" s="32">
        <v>10750</v>
      </c>
      <c r="BX37" s="32">
        <v>81</v>
      </c>
      <c r="BY37" s="32">
        <v>91010</v>
      </c>
      <c r="BZ37" t="s">
        <v>1816</v>
      </c>
      <c r="CA37" t="s">
        <v>1688</v>
      </c>
      <c r="CB37" t="s">
        <v>1270</v>
      </c>
      <c r="CC37" t="s">
        <v>1683</v>
      </c>
      <c r="CD37" s="52" t="s">
        <v>1683</v>
      </c>
      <c r="CE37" s="155">
        <v>92</v>
      </c>
      <c r="CF37" s="155">
        <v>6</v>
      </c>
      <c r="CG37" s="31" t="s">
        <v>5837</v>
      </c>
      <c r="CH37" s="31" t="s">
        <v>5838</v>
      </c>
      <c r="CI37" s="31" t="s">
        <v>700</v>
      </c>
      <c r="CJ37" s="31" t="s">
        <v>1567</v>
      </c>
      <c r="CL37" s="34">
        <v>100</v>
      </c>
      <c r="CM37" s="34">
        <f t="shared" si="46"/>
        <v>105</v>
      </c>
      <c r="CN37" s="164">
        <v>14000</v>
      </c>
      <c r="CO37" s="36"/>
      <c r="CP37" s="37"/>
      <c r="CQ37" s="37" t="s">
        <v>1816</v>
      </c>
      <c r="CR37" s="157" t="str">
        <f t="shared" ca="1" si="47"/>
        <v>Sydney</v>
      </c>
      <c r="CS37" s="164" t="s">
        <v>5124</v>
      </c>
      <c r="CV37" s="165">
        <v>60</v>
      </c>
      <c r="CW37" s="165">
        <v>38991</v>
      </c>
      <c r="CY37" s="159">
        <v>14000</v>
      </c>
      <c r="CZ37" s="159">
        <v>105</v>
      </c>
      <c r="DA37" s="159">
        <v>100</v>
      </c>
      <c r="DC37" s="160" t="str">
        <f t="shared" si="5"/>
        <v>10350_3</v>
      </c>
      <c r="DD37" s="162">
        <v>100</v>
      </c>
      <c r="DE37" s="161">
        <v>105</v>
      </c>
      <c r="DF37" s="161">
        <v>10350</v>
      </c>
      <c r="DG37" s="163" t="s">
        <v>1816</v>
      </c>
      <c r="DH37" s="161"/>
      <c r="DI37" s="161" t="s">
        <v>5050</v>
      </c>
      <c r="DJ37" s="161">
        <v>3</v>
      </c>
      <c r="DK37" s="161" t="s">
        <v>1324</v>
      </c>
      <c r="DL37" s="161">
        <v>0</v>
      </c>
      <c r="DM37" s="43" t="s">
        <v>4220</v>
      </c>
      <c r="DN37" s="43"/>
      <c r="DO37" s="43" t="s">
        <v>4205</v>
      </c>
      <c r="DP37" s="43"/>
      <c r="DQ37" s="43" t="s">
        <v>4159</v>
      </c>
      <c r="DR37" s="43">
        <v>100</v>
      </c>
      <c r="DV37" s="31" t="s">
        <v>5383</v>
      </c>
      <c r="DW37" s="31" t="s">
        <v>5389</v>
      </c>
      <c r="DX37" s="38">
        <f t="shared" si="11"/>
        <v>1902358</v>
      </c>
      <c r="DY37" s="38">
        <f t="shared" si="12"/>
        <v>16</v>
      </c>
      <c r="DZ37" s="38" t="str">
        <f t="shared" si="13"/>
        <v>161902358</v>
      </c>
      <c r="EA37" s="60">
        <f t="shared" si="14"/>
        <v>1298764.2000000002</v>
      </c>
      <c r="EB37" s="60">
        <f t="shared" si="15"/>
        <v>0</v>
      </c>
      <c r="EC37" s="60">
        <f t="shared" si="16"/>
        <v>0</v>
      </c>
      <c r="ED37" s="60">
        <f t="shared" si="17"/>
        <v>0</v>
      </c>
      <c r="EE37" s="60">
        <f t="shared" si="18"/>
        <v>0</v>
      </c>
      <c r="EF37" s="60">
        <f t="shared" si="19"/>
        <v>0</v>
      </c>
      <c r="EG37" s="60">
        <f t="shared" si="20"/>
        <v>0</v>
      </c>
      <c r="EH37" s="60">
        <f t="shared" si="21"/>
        <v>0</v>
      </c>
      <c r="EI37" s="60">
        <f t="shared" si="22"/>
        <v>913325.60000000009</v>
      </c>
      <c r="EJ37" s="60">
        <f t="shared" si="23"/>
        <v>0</v>
      </c>
      <c r="EK37" s="60">
        <f t="shared" si="24"/>
        <v>372290.3</v>
      </c>
      <c r="EL37" s="60">
        <f t="shared" si="25"/>
        <v>0</v>
      </c>
      <c r="EM37" s="60">
        <f t="shared" si="26"/>
        <v>13143.5</v>
      </c>
      <c r="EN37" s="60">
        <f t="shared" si="27"/>
        <v>0</v>
      </c>
      <c r="EO37" s="60">
        <f t="shared" si="28"/>
        <v>0</v>
      </c>
      <c r="EP37" s="60">
        <f t="shared" si="29"/>
        <v>0</v>
      </c>
      <c r="EQ37" s="60">
        <f t="shared" si="30"/>
        <v>0</v>
      </c>
      <c r="ER37" s="60">
        <f t="shared" si="31"/>
        <v>0</v>
      </c>
      <c r="ES37" s="60">
        <f t="shared" si="32"/>
        <v>0</v>
      </c>
      <c r="ET37" s="60">
        <f t="shared" si="33"/>
        <v>0</v>
      </c>
      <c r="EU37" s="60">
        <f t="shared" si="34"/>
        <v>4.8</v>
      </c>
      <c r="EV37" s="60">
        <f t="shared" si="35"/>
        <v>0</v>
      </c>
      <c r="EW37" s="60">
        <f t="shared" si="36"/>
        <v>0</v>
      </c>
      <c r="EX37" s="60">
        <f t="shared" si="37"/>
        <v>0</v>
      </c>
      <c r="EY37" s="60">
        <f t="shared" si="38"/>
        <v>0</v>
      </c>
      <c r="EZ37" s="60">
        <f t="shared" si="39"/>
        <v>0</v>
      </c>
      <c r="FA37" s="60">
        <f t="shared" si="40"/>
        <v>0</v>
      </c>
      <c r="FB37" s="60">
        <f t="shared" si="41"/>
        <v>0</v>
      </c>
      <c r="FF37" s="140"/>
      <c r="FG37" s="140"/>
      <c r="FH37" s="140"/>
      <c r="FI37" s="140"/>
    </row>
    <row r="38" spans="12:165" x14ac:dyDescent="0.25">
      <c r="L38" t="s">
        <v>5079</v>
      </c>
      <c r="M38" t="s">
        <v>1692</v>
      </c>
      <c r="N38" s="32">
        <v>11730</v>
      </c>
      <c r="O38" s="32">
        <v>125</v>
      </c>
      <c r="P38" s="32">
        <v>100</v>
      </c>
      <c r="Q38" t="str">
        <f t="shared" si="45"/>
        <v>Clarence Valley</v>
      </c>
      <c r="T38" s="168"/>
      <c r="W38" s="33"/>
      <c r="X38" s="33"/>
      <c r="Y38">
        <v>1903158</v>
      </c>
      <c r="Z38" s="158">
        <v>16</v>
      </c>
      <c r="AA38" s="169" t="s">
        <v>2175</v>
      </c>
      <c r="AB38" s="169" t="s">
        <v>1681</v>
      </c>
      <c r="AC38" s="158">
        <v>1903158</v>
      </c>
      <c r="AD38" s="169" t="s">
        <v>4972</v>
      </c>
      <c r="AE38" s="169">
        <v>1903158</v>
      </c>
      <c r="AF38" s="37" t="s">
        <v>5269</v>
      </c>
      <c r="AH38" s="38">
        <v>100</v>
      </c>
      <c r="AI38" s="38">
        <v>130</v>
      </c>
      <c r="AJ38" s="38">
        <v>17650</v>
      </c>
      <c r="AK38" s="38">
        <v>12</v>
      </c>
      <c r="AL38" s="38">
        <v>3308058</v>
      </c>
      <c r="AM38" s="61" t="s">
        <v>1816</v>
      </c>
      <c r="AN38" s="61" t="s">
        <v>1687</v>
      </c>
      <c r="AO38" s="61" t="s">
        <v>1648</v>
      </c>
      <c r="AP38" s="61" t="s">
        <v>5035</v>
      </c>
      <c r="AQ38" s="61" t="s">
        <v>4981</v>
      </c>
      <c r="AR38" s="28">
        <v>319873.5</v>
      </c>
      <c r="AS38" s="28">
        <v>0</v>
      </c>
      <c r="AT38" s="28">
        <v>0</v>
      </c>
      <c r="AU38" s="62"/>
      <c r="BP38" s="62"/>
      <c r="BR38" s="63"/>
      <c r="BT38">
        <f t="shared" si="44"/>
        <v>0</v>
      </c>
      <c r="BU38" s="32">
        <v>100</v>
      </c>
      <c r="BV38" s="32">
        <v>105</v>
      </c>
      <c r="BW38" s="32">
        <v>10750</v>
      </c>
      <c r="BX38" s="32">
        <v>82</v>
      </c>
      <c r="BY38" s="32">
        <v>91020</v>
      </c>
      <c r="BZ38" t="s">
        <v>1816</v>
      </c>
      <c r="CA38" t="s">
        <v>1688</v>
      </c>
      <c r="CB38" t="s">
        <v>1270</v>
      </c>
      <c r="CC38" s="52" t="s">
        <v>1790</v>
      </c>
      <c r="CD38" s="52" t="s">
        <v>1792</v>
      </c>
      <c r="CE38" s="155"/>
      <c r="CF38" s="155"/>
      <c r="CG38" s="31" t="s">
        <v>5851</v>
      </c>
      <c r="CH38" s="31" t="s">
        <v>5852</v>
      </c>
      <c r="CI38" s="31" t="s">
        <v>700</v>
      </c>
      <c r="CJ38" s="31" t="s">
        <v>1568</v>
      </c>
      <c r="CL38" s="34">
        <v>100</v>
      </c>
      <c r="CM38" s="34">
        <f t="shared" si="46"/>
        <v>105</v>
      </c>
      <c r="CN38" s="164">
        <v>14150</v>
      </c>
      <c r="CO38" s="36"/>
      <c r="CP38" s="37"/>
      <c r="CQ38" s="37" t="s">
        <v>1816</v>
      </c>
      <c r="CR38" s="157" t="str">
        <f t="shared" ca="1" si="47"/>
        <v>Sydney</v>
      </c>
      <c r="CS38" s="164" t="s">
        <v>5126</v>
      </c>
      <c r="CV38" s="165">
        <v>58</v>
      </c>
      <c r="CW38" s="165">
        <v>53461</v>
      </c>
      <c r="CY38" s="159">
        <v>14150</v>
      </c>
      <c r="CZ38" s="159">
        <v>105</v>
      </c>
      <c r="DA38" s="159">
        <v>100</v>
      </c>
      <c r="DC38" s="160" t="str">
        <f t="shared" si="5"/>
        <v>10350_2</v>
      </c>
      <c r="DD38" s="162">
        <v>100</v>
      </c>
      <c r="DE38" s="161">
        <v>105</v>
      </c>
      <c r="DF38" s="161">
        <v>10350</v>
      </c>
      <c r="DG38" s="163" t="s">
        <v>1816</v>
      </c>
      <c r="DH38" s="161"/>
      <c r="DI38" s="161" t="s">
        <v>5050</v>
      </c>
      <c r="DJ38" s="161">
        <v>2</v>
      </c>
      <c r="DK38" s="161" t="s">
        <v>1323</v>
      </c>
      <c r="DL38" s="161">
        <v>0</v>
      </c>
      <c r="DM38" s="43" t="s">
        <v>4221</v>
      </c>
      <c r="DN38" s="43"/>
      <c r="DO38" s="43" t="s">
        <v>4207</v>
      </c>
      <c r="DP38" s="43"/>
      <c r="DQ38" s="43" t="s">
        <v>4162</v>
      </c>
      <c r="DR38" s="43">
        <v>100</v>
      </c>
      <c r="DV38" s="31" t="s">
        <v>5383</v>
      </c>
      <c r="DW38" s="31" t="s">
        <v>5389</v>
      </c>
      <c r="DX38" s="38">
        <f t="shared" si="11"/>
        <v>1903158</v>
      </c>
      <c r="DY38" s="38">
        <f t="shared" si="12"/>
        <v>16</v>
      </c>
      <c r="DZ38" s="38" t="str">
        <f t="shared" si="13"/>
        <v>161903158</v>
      </c>
      <c r="EA38" s="60">
        <f t="shared" si="14"/>
        <v>0</v>
      </c>
      <c r="EB38" s="60">
        <f t="shared" si="15"/>
        <v>64883945</v>
      </c>
      <c r="EC38" s="60">
        <f t="shared" si="16"/>
        <v>0</v>
      </c>
      <c r="ED38" s="60">
        <f t="shared" si="17"/>
        <v>0</v>
      </c>
      <c r="EE38" s="60">
        <f t="shared" si="18"/>
        <v>0</v>
      </c>
      <c r="EF38" s="60">
        <f t="shared" si="19"/>
        <v>0</v>
      </c>
      <c r="EG38" s="60">
        <f t="shared" si="20"/>
        <v>0</v>
      </c>
      <c r="EH38" s="60">
        <f t="shared" si="21"/>
        <v>0</v>
      </c>
      <c r="EI38" s="60">
        <f t="shared" si="22"/>
        <v>0</v>
      </c>
      <c r="EJ38" s="60">
        <f t="shared" si="23"/>
        <v>45608401</v>
      </c>
      <c r="EK38" s="60">
        <f t="shared" si="24"/>
        <v>0</v>
      </c>
      <c r="EL38" s="60">
        <f t="shared" si="25"/>
        <v>19275544</v>
      </c>
      <c r="EM38" s="60">
        <f t="shared" si="26"/>
        <v>0</v>
      </c>
      <c r="EN38" s="60">
        <f t="shared" si="27"/>
        <v>0</v>
      </c>
      <c r="EO38" s="60">
        <f t="shared" si="28"/>
        <v>0</v>
      </c>
      <c r="EP38" s="60">
        <f t="shared" si="29"/>
        <v>0</v>
      </c>
      <c r="EQ38" s="60">
        <f t="shared" si="30"/>
        <v>0</v>
      </c>
      <c r="ER38" s="60">
        <f t="shared" si="31"/>
        <v>0</v>
      </c>
      <c r="ES38" s="60">
        <f t="shared" si="32"/>
        <v>0</v>
      </c>
      <c r="ET38" s="60">
        <f t="shared" si="33"/>
        <v>0</v>
      </c>
      <c r="EU38" s="60">
        <f t="shared" si="34"/>
        <v>0</v>
      </c>
      <c r="EV38" s="60">
        <f t="shared" si="35"/>
        <v>0</v>
      </c>
      <c r="EW38" s="60">
        <f t="shared" si="36"/>
        <v>0</v>
      </c>
      <c r="EX38" s="60">
        <f t="shared" si="37"/>
        <v>0</v>
      </c>
      <c r="EY38" s="60">
        <f t="shared" si="38"/>
        <v>0</v>
      </c>
      <c r="EZ38" s="60">
        <f t="shared" si="39"/>
        <v>0</v>
      </c>
      <c r="FA38" s="60">
        <f t="shared" si="40"/>
        <v>0</v>
      </c>
      <c r="FB38" s="60">
        <f t="shared" si="41"/>
        <v>0</v>
      </c>
      <c r="FF38" s="140"/>
      <c r="FG38" s="140"/>
      <c r="FH38" s="140"/>
      <c r="FI38" s="140"/>
    </row>
    <row r="39" spans="12:165" x14ac:dyDescent="0.25">
      <c r="L39" t="s">
        <v>5080</v>
      </c>
      <c r="M39" t="s">
        <v>1693</v>
      </c>
      <c r="N39" s="32">
        <v>11750</v>
      </c>
      <c r="O39" s="32">
        <v>135</v>
      </c>
      <c r="P39" s="32">
        <v>100</v>
      </c>
      <c r="Q39" t="str">
        <f t="shared" si="45"/>
        <v>Cobar</v>
      </c>
      <c r="T39" s="168"/>
      <c r="W39" s="33"/>
      <c r="X39" s="33"/>
      <c r="Y39">
        <v>1903958</v>
      </c>
      <c r="Z39" s="158">
        <v>16</v>
      </c>
      <c r="AA39" s="169" t="s">
        <v>2166</v>
      </c>
      <c r="AB39" s="169" t="s">
        <v>1104</v>
      </c>
      <c r="AC39" s="158">
        <v>1903958</v>
      </c>
      <c r="AD39" s="169" t="s">
        <v>1719</v>
      </c>
      <c r="AE39" s="169">
        <v>1903958</v>
      </c>
      <c r="AF39" s="37" t="s">
        <v>5269</v>
      </c>
      <c r="AH39" s="38">
        <v>100</v>
      </c>
      <c r="AI39" s="38">
        <v>130</v>
      </c>
      <c r="AJ39" s="38">
        <v>17850</v>
      </c>
      <c r="AK39" s="38">
        <v>12</v>
      </c>
      <c r="AL39" s="38">
        <v>3308058</v>
      </c>
      <c r="AM39" s="61" t="s">
        <v>1816</v>
      </c>
      <c r="AN39" s="61" t="s">
        <v>1687</v>
      </c>
      <c r="AO39" s="61" t="s">
        <v>1652</v>
      </c>
      <c r="AP39" s="61" t="s">
        <v>5035</v>
      </c>
      <c r="AQ39" s="61" t="s">
        <v>4981</v>
      </c>
      <c r="AR39" s="28">
        <v>51580.800000000003</v>
      </c>
      <c r="AS39" s="28">
        <v>0</v>
      </c>
      <c r="AT39" s="28">
        <v>0</v>
      </c>
      <c r="AU39" s="62"/>
      <c r="BP39" s="62"/>
      <c r="BR39" s="63"/>
      <c r="BT39">
        <f t="shared" si="44"/>
        <v>0</v>
      </c>
      <c r="BU39" s="32">
        <v>100</v>
      </c>
      <c r="BV39" s="32">
        <v>105</v>
      </c>
      <c r="BW39" s="32">
        <v>10750</v>
      </c>
      <c r="BX39" s="32">
        <v>82</v>
      </c>
      <c r="BY39" s="32">
        <v>91040</v>
      </c>
      <c r="BZ39" t="s">
        <v>1816</v>
      </c>
      <c r="CA39" t="s">
        <v>1688</v>
      </c>
      <c r="CB39" t="s">
        <v>1270</v>
      </c>
      <c r="CC39" t="s">
        <v>1790</v>
      </c>
      <c r="CD39" s="52" t="s">
        <v>1791</v>
      </c>
      <c r="CE39" s="155"/>
      <c r="CF39" s="155"/>
      <c r="CG39" s="31" t="s">
        <v>5853</v>
      </c>
      <c r="CH39" s="31" t="s">
        <v>5854</v>
      </c>
      <c r="CI39" s="31" t="s">
        <v>700</v>
      </c>
      <c r="CJ39" s="31" t="s">
        <v>1569</v>
      </c>
      <c r="CL39" s="34">
        <v>100</v>
      </c>
      <c r="CM39" s="34">
        <f t="shared" si="46"/>
        <v>115</v>
      </c>
      <c r="CN39" s="164">
        <v>18450</v>
      </c>
      <c r="CO39" s="36"/>
      <c r="CP39" s="37"/>
      <c r="CQ39" s="37" t="s">
        <v>1816</v>
      </c>
      <c r="CR39" s="157" t="str">
        <f t="shared" ca="1" si="47"/>
        <v>Illawarra</v>
      </c>
      <c r="CS39" s="164" t="s">
        <v>1665</v>
      </c>
      <c r="CV39" s="165">
        <v>0</v>
      </c>
      <c r="CW39" s="165">
        <v>3</v>
      </c>
      <c r="CY39" s="159">
        <v>18450</v>
      </c>
      <c r="CZ39" s="159">
        <v>115</v>
      </c>
      <c r="DA39" s="159">
        <v>100</v>
      </c>
      <c r="DC39" s="160" t="str">
        <f t="shared" si="5"/>
        <v>10350_6</v>
      </c>
      <c r="DD39" s="162">
        <v>100</v>
      </c>
      <c r="DE39" s="161">
        <v>105</v>
      </c>
      <c r="DF39" s="161">
        <v>10350</v>
      </c>
      <c r="DG39" s="163" t="s">
        <v>1816</v>
      </c>
      <c r="DH39" s="161"/>
      <c r="DI39" s="161" t="s">
        <v>5050</v>
      </c>
      <c r="DJ39" s="161">
        <v>6</v>
      </c>
      <c r="DK39" s="161" t="s">
        <v>1327</v>
      </c>
      <c r="DL39" s="161">
        <v>0</v>
      </c>
      <c r="DM39" s="43" t="s">
        <v>4222</v>
      </c>
      <c r="DN39" s="43"/>
      <c r="DO39" s="43" t="s">
        <v>4209</v>
      </c>
      <c r="DP39" s="43"/>
      <c r="DQ39" s="43" t="s">
        <v>4165</v>
      </c>
      <c r="DR39" s="43">
        <v>100</v>
      </c>
      <c r="DV39" s="31" t="s">
        <v>5383</v>
      </c>
      <c r="DW39" s="31" t="s">
        <v>5389</v>
      </c>
      <c r="DX39" s="38">
        <f t="shared" si="11"/>
        <v>1903958</v>
      </c>
      <c r="DY39" s="38">
        <f t="shared" si="12"/>
        <v>16</v>
      </c>
      <c r="DZ39" s="38" t="str">
        <f t="shared" si="13"/>
        <v>161903958</v>
      </c>
      <c r="EA39" s="60">
        <f t="shared" si="14"/>
        <v>18812772.500000004</v>
      </c>
      <c r="EB39" s="60">
        <f t="shared" si="15"/>
        <v>28344946</v>
      </c>
      <c r="EC39" s="60">
        <f t="shared" si="16"/>
        <v>0</v>
      </c>
      <c r="ED39" s="60">
        <f t="shared" si="17"/>
        <v>0</v>
      </c>
      <c r="EE39" s="60">
        <f t="shared" si="18"/>
        <v>529511.6</v>
      </c>
      <c r="EF39" s="60">
        <f t="shared" si="19"/>
        <v>0</v>
      </c>
      <c r="EG39" s="60">
        <f t="shared" si="20"/>
        <v>0</v>
      </c>
      <c r="EH39" s="60">
        <f t="shared" si="21"/>
        <v>0</v>
      </c>
      <c r="EI39" s="60">
        <f t="shared" si="22"/>
        <v>0</v>
      </c>
      <c r="EJ39" s="60">
        <f t="shared" si="23"/>
        <v>0</v>
      </c>
      <c r="EK39" s="60">
        <f t="shared" si="24"/>
        <v>0</v>
      </c>
      <c r="EL39" s="60">
        <f t="shared" si="25"/>
        <v>0</v>
      </c>
      <c r="EM39" s="60">
        <f t="shared" si="26"/>
        <v>17045389.600000001</v>
      </c>
      <c r="EN39" s="60">
        <f t="shared" si="27"/>
        <v>26003392</v>
      </c>
      <c r="EO39" s="60">
        <f t="shared" si="28"/>
        <v>837321.1</v>
      </c>
      <c r="EP39" s="60">
        <f t="shared" si="29"/>
        <v>1181170</v>
      </c>
      <c r="EQ39" s="60">
        <f t="shared" si="30"/>
        <v>73498.5</v>
      </c>
      <c r="ER39" s="60">
        <f t="shared" si="31"/>
        <v>423954</v>
      </c>
      <c r="ES39" s="60">
        <f t="shared" si="32"/>
        <v>0</v>
      </c>
      <c r="ET39" s="60">
        <f t="shared" si="33"/>
        <v>0</v>
      </c>
      <c r="EU39" s="60">
        <f t="shared" si="34"/>
        <v>151729.80000000002</v>
      </c>
      <c r="EV39" s="60">
        <f t="shared" si="35"/>
        <v>705550</v>
      </c>
      <c r="EW39" s="60">
        <f t="shared" si="36"/>
        <v>175321.90000000002</v>
      </c>
      <c r="EX39" s="60">
        <f t="shared" si="37"/>
        <v>30880</v>
      </c>
      <c r="EY39" s="60">
        <f t="shared" si="38"/>
        <v>0</v>
      </c>
      <c r="EZ39" s="60">
        <f t="shared" si="39"/>
        <v>0</v>
      </c>
      <c r="FA39" s="60">
        <f t="shared" si="40"/>
        <v>0</v>
      </c>
      <c r="FB39" s="60">
        <f t="shared" si="41"/>
        <v>0</v>
      </c>
      <c r="FF39" s="140"/>
      <c r="FG39" s="140"/>
      <c r="FH39" s="140"/>
      <c r="FI39" s="140"/>
    </row>
    <row r="40" spans="12:165" x14ac:dyDescent="0.25">
      <c r="L40" t="s">
        <v>5081</v>
      </c>
      <c r="M40" t="s">
        <v>1692</v>
      </c>
      <c r="N40" s="32">
        <v>11800</v>
      </c>
      <c r="O40" s="32">
        <v>125</v>
      </c>
      <c r="P40" s="32">
        <v>100</v>
      </c>
      <c r="Q40" t="str">
        <f t="shared" si="45"/>
        <v>Coffs Harbour</v>
      </c>
      <c r="T40" s="168"/>
      <c r="W40" s="33"/>
      <c r="X40" s="33"/>
      <c r="Y40">
        <v>1904858</v>
      </c>
      <c r="Z40" s="158">
        <v>16</v>
      </c>
      <c r="AA40" s="169" t="s">
        <v>2159</v>
      </c>
      <c r="AB40" s="169" t="s">
        <v>1104</v>
      </c>
      <c r="AC40" s="158">
        <v>1904858</v>
      </c>
      <c r="AD40" s="169" t="s">
        <v>1720</v>
      </c>
      <c r="AE40" s="169">
        <v>1904858</v>
      </c>
      <c r="AF40" s="37" t="s">
        <v>5269</v>
      </c>
      <c r="AH40" s="38">
        <v>100</v>
      </c>
      <c r="AI40" s="38">
        <v>135</v>
      </c>
      <c r="AJ40" s="38">
        <v>10950</v>
      </c>
      <c r="AK40" s="38">
        <v>12</v>
      </c>
      <c r="AL40" s="38">
        <v>3308058</v>
      </c>
      <c r="AM40" s="61" t="s">
        <v>1816</v>
      </c>
      <c r="AN40" s="61" t="s">
        <v>1693</v>
      </c>
      <c r="AO40" s="61" t="s">
        <v>5062</v>
      </c>
      <c r="AP40" s="61" t="s">
        <v>5035</v>
      </c>
      <c r="AQ40" s="61" t="s">
        <v>4981</v>
      </c>
      <c r="AR40" s="28">
        <v>1095651.2</v>
      </c>
      <c r="AS40" s="28">
        <v>0</v>
      </c>
      <c r="AT40" s="28">
        <v>0</v>
      </c>
      <c r="AU40" s="62"/>
      <c r="BP40" s="62"/>
      <c r="BR40" s="63"/>
      <c r="BT40">
        <f t="shared" si="44"/>
        <v>0</v>
      </c>
      <c r="BU40" s="32">
        <v>100</v>
      </c>
      <c r="BV40" s="32">
        <v>105</v>
      </c>
      <c r="BW40" s="32">
        <v>10750</v>
      </c>
      <c r="BX40" s="32">
        <v>83</v>
      </c>
      <c r="BY40" s="32">
        <v>91060</v>
      </c>
      <c r="BZ40" t="s">
        <v>1816</v>
      </c>
      <c r="CA40" t="s">
        <v>1688</v>
      </c>
      <c r="CB40" t="s">
        <v>1270</v>
      </c>
      <c r="CC40" s="52" t="s">
        <v>1786</v>
      </c>
      <c r="CD40" s="52" t="s">
        <v>5043</v>
      </c>
      <c r="CE40" s="155">
        <v>194084</v>
      </c>
      <c r="CF40" s="155">
        <v>7</v>
      </c>
      <c r="CG40" s="31" t="s">
        <v>684</v>
      </c>
      <c r="CH40" s="31" t="s">
        <v>685</v>
      </c>
      <c r="CI40" s="31" t="s">
        <v>700</v>
      </c>
      <c r="CJ40" s="31" t="s">
        <v>1570</v>
      </c>
      <c r="CL40" s="34">
        <v>100</v>
      </c>
      <c r="CM40" s="34">
        <f t="shared" si="46"/>
        <v>130</v>
      </c>
      <c r="CN40" s="164">
        <v>14200</v>
      </c>
      <c r="CO40" s="36"/>
      <c r="CP40" s="37"/>
      <c r="CQ40" s="37" t="s">
        <v>1816</v>
      </c>
      <c r="CR40" s="157" t="str">
        <f t="shared" ca="1" si="47"/>
        <v>Northern</v>
      </c>
      <c r="CS40" s="164" t="s">
        <v>5127</v>
      </c>
      <c r="CV40" s="165">
        <v>2731</v>
      </c>
      <c r="CW40" s="165">
        <v>14661</v>
      </c>
      <c r="CY40" s="159">
        <v>14200</v>
      </c>
      <c r="CZ40" s="159">
        <v>130</v>
      </c>
      <c r="DA40" s="159">
        <v>100</v>
      </c>
      <c r="DC40" s="160" t="str">
        <f t="shared" si="5"/>
        <v>10350_10</v>
      </c>
      <c r="DD40" s="162">
        <v>100</v>
      </c>
      <c r="DE40" s="161">
        <v>105</v>
      </c>
      <c r="DF40" s="161">
        <v>10350</v>
      </c>
      <c r="DG40" s="163" t="s">
        <v>1816</v>
      </c>
      <c r="DH40" s="161"/>
      <c r="DI40" s="161" t="s">
        <v>5050</v>
      </c>
      <c r="DJ40" s="161">
        <v>10</v>
      </c>
      <c r="DK40" s="161" t="s">
        <v>1329</v>
      </c>
      <c r="DL40" s="161">
        <v>0</v>
      </c>
      <c r="DM40" s="43" t="s">
        <v>4223</v>
      </c>
      <c r="DN40" s="43"/>
      <c r="DO40" s="43" t="s">
        <v>4211</v>
      </c>
      <c r="DP40" s="43"/>
      <c r="DQ40" s="43" t="s">
        <v>4168</v>
      </c>
      <c r="DR40" s="43">
        <v>100</v>
      </c>
      <c r="DV40" s="31" t="s">
        <v>5383</v>
      </c>
      <c r="DW40" s="31" t="s">
        <v>5390</v>
      </c>
      <c r="DX40" s="38">
        <f t="shared" si="11"/>
        <v>1904858</v>
      </c>
      <c r="DY40" s="38">
        <f t="shared" si="12"/>
        <v>16</v>
      </c>
      <c r="DZ40" s="38" t="str">
        <f t="shared" si="13"/>
        <v>161904858</v>
      </c>
      <c r="EA40" s="60">
        <f t="shared" si="14"/>
        <v>249360.4</v>
      </c>
      <c r="EB40" s="60">
        <f t="shared" si="15"/>
        <v>0</v>
      </c>
      <c r="EC40" s="60">
        <f t="shared" si="16"/>
        <v>0</v>
      </c>
      <c r="ED40" s="60">
        <f t="shared" si="17"/>
        <v>0</v>
      </c>
      <c r="EE40" s="60">
        <f t="shared" si="18"/>
        <v>0</v>
      </c>
      <c r="EF40" s="60">
        <f t="shared" si="19"/>
        <v>0</v>
      </c>
      <c r="EG40" s="60">
        <f t="shared" si="20"/>
        <v>0</v>
      </c>
      <c r="EH40" s="60">
        <f t="shared" si="21"/>
        <v>0</v>
      </c>
      <c r="EI40" s="60">
        <f t="shared" si="22"/>
        <v>0</v>
      </c>
      <c r="EJ40" s="60">
        <f t="shared" si="23"/>
        <v>0</v>
      </c>
      <c r="EK40" s="60">
        <f t="shared" si="24"/>
        <v>0</v>
      </c>
      <c r="EL40" s="60">
        <f t="shared" si="25"/>
        <v>0</v>
      </c>
      <c r="EM40" s="60">
        <f t="shared" si="26"/>
        <v>0.4</v>
      </c>
      <c r="EN40" s="60">
        <f t="shared" si="27"/>
        <v>0</v>
      </c>
      <c r="EO40" s="60">
        <f t="shared" si="28"/>
        <v>10628.3</v>
      </c>
      <c r="EP40" s="60">
        <f t="shared" si="29"/>
        <v>0</v>
      </c>
      <c r="EQ40" s="60">
        <f t="shared" si="30"/>
        <v>22518.800000000003</v>
      </c>
      <c r="ER40" s="60">
        <f t="shared" si="31"/>
        <v>0</v>
      </c>
      <c r="ES40" s="60">
        <f t="shared" si="32"/>
        <v>131.19999999999999</v>
      </c>
      <c r="ET40" s="60">
        <f t="shared" si="33"/>
        <v>0</v>
      </c>
      <c r="EU40" s="60">
        <f t="shared" si="34"/>
        <v>66894.400000000009</v>
      </c>
      <c r="EV40" s="60">
        <f t="shared" si="35"/>
        <v>0</v>
      </c>
      <c r="EW40" s="60">
        <f t="shared" si="36"/>
        <v>149187.29999999999</v>
      </c>
      <c r="EX40" s="60">
        <f t="shared" si="37"/>
        <v>0</v>
      </c>
      <c r="EY40" s="60">
        <f t="shared" si="38"/>
        <v>0</v>
      </c>
      <c r="EZ40" s="60">
        <f t="shared" si="39"/>
        <v>0</v>
      </c>
      <c r="FA40" s="60">
        <f t="shared" si="40"/>
        <v>0</v>
      </c>
      <c r="FB40" s="60">
        <f t="shared" si="41"/>
        <v>0</v>
      </c>
      <c r="FF40" s="140"/>
      <c r="FG40" s="140"/>
      <c r="FH40" s="140"/>
      <c r="FI40" s="140"/>
    </row>
    <row r="41" spans="12:165" x14ac:dyDescent="0.25">
      <c r="L41" t="s">
        <v>5082</v>
      </c>
      <c r="M41" t="s">
        <v>1686</v>
      </c>
      <c r="N41" s="43">
        <v>11860</v>
      </c>
      <c r="O41" s="32">
        <v>155</v>
      </c>
      <c r="P41" s="32">
        <v>100</v>
      </c>
      <c r="Q41" t="str">
        <f t="shared" si="45"/>
        <v>Conargo</v>
      </c>
      <c r="T41" s="168"/>
      <c r="W41" s="33"/>
      <c r="X41" s="33"/>
      <c r="Y41">
        <v>1905258</v>
      </c>
      <c r="Z41" s="158">
        <v>16</v>
      </c>
      <c r="AA41" s="169" t="s">
        <v>2160</v>
      </c>
      <c r="AB41" s="169" t="s">
        <v>1104</v>
      </c>
      <c r="AC41" s="158">
        <v>1905258</v>
      </c>
      <c r="AD41" s="169" t="s">
        <v>1721</v>
      </c>
      <c r="AE41" s="169">
        <v>1905258</v>
      </c>
      <c r="AF41" s="37" t="s">
        <v>5269</v>
      </c>
      <c r="AH41" s="38">
        <v>100</v>
      </c>
      <c r="AI41" s="38">
        <v>135</v>
      </c>
      <c r="AJ41" s="38">
        <v>11150</v>
      </c>
      <c r="AK41" s="38">
        <v>12</v>
      </c>
      <c r="AL41" s="38">
        <v>3308058</v>
      </c>
      <c r="AM41" s="61" t="s">
        <v>1816</v>
      </c>
      <c r="AN41" s="61" t="s">
        <v>1693</v>
      </c>
      <c r="AO41" s="61" t="s">
        <v>5066</v>
      </c>
      <c r="AP41" s="61" t="s">
        <v>5035</v>
      </c>
      <c r="AQ41" s="61" t="s">
        <v>4981</v>
      </c>
      <c r="AR41" s="28">
        <v>3495.1</v>
      </c>
      <c r="AS41" s="28">
        <v>0</v>
      </c>
      <c r="AT41" s="28">
        <v>0</v>
      </c>
      <c r="AU41" s="62"/>
      <c r="BP41" s="62"/>
      <c r="BR41" s="63"/>
      <c r="BT41">
        <f t="shared" si="44"/>
        <v>0</v>
      </c>
      <c r="BU41" s="32">
        <v>100</v>
      </c>
      <c r="BV41" s="32">
        <v>105</v>
      </c>
      <c r="BW41" s="32">
        <v>10750</v>
      </c>
      <c r="BX41" s="32">
        <v>83</v>
      </c>
      <c r="BY41" s="32">
        <v>91080</v>
      </c>
      <c r="BZ41" t="s">
        <v>1816</v>
      </c>
      <c r="CA41" t="s">
        <v>1688</v>
      </c>
      <c r="CB41" t="s">
        <v>1270</v>
      </c>
      <c r="CC41" t="s">
        <v>1786</v>
      </c>
      <c r="CD41" s="52" t="s">
        <v>1784</v>
      </c>
      <c r="CE41" s="155">
        <v>861366</v>
      </c>
      <c r="CF41" s="155">
        <v>8</v>
      </c>
      <c r="CG41" s="31" t="s">
        <v>686</v>
      </c>
      <c r="CH41" s="31" t="s">
        <v>687</v>
      </c>
      <c r="CI41" s="31" t="s">
        <v>700</v>
      </c>
      <c r="CJ41" s="31" t="s">
        <v>1571</v>
      </c>
      <c r="CL41" s="34">
        <v>100</v>
      </c>
      <c r="CM41" s="34">
        <f t="shared" si="46"/>
        <v>125</v>
      </c>
      <c r="CN41" s="164">
        <v>14350</v>
      </c>
      <c r="CO41" s="36"/>
      <c r="CP41" s="37"/>
      <c r="CQ41" s="37" t="s">
        <v>1816</v>
      </c>
      <c r="CR41" s="157" t="str">
        <f t="shared" ca="1" si="47"/>
        <v>Mid-North Coast</v>
      </c>
      <c r="CS41" s="164" t="s">
        <v>1575</v>
      </c>
      <c r="CV41" s="165">
        <v>791</v>
      </c>
      <c r="CW41" s="165">
        <v>15393</v>
      </c>
      <c r="CY41" s="159">
        <v>14350</v>
      </c>
      <c r="CZ41" s="159">
        <v>125</v>
      </c>
      <c r="DA41" s="159">
        <v>100</v>
      </c>
      <c r="DC41" s="160" t="str">
        <f t="shared" si="5"/>
        <v>10350_8</v>
      </c>
      <c r="DD41" s="162">
        <v>100</v>
      </c>
      <c r="DE41" s="161">
        <v>105</v>
      </c>
      <c r="DF41" s="161">
        <v>10350</v>
      </c>
      <c r="DG41" s="163" t="s">
        <v>1816</v>
      </c>
      <c r="DH41" s="161"/>
      <c r="DI41" s="161" t="s">
        <v>5050</v>
      </c>
      <c r="DJ41" s="161">
        <v>8</v>
      </c>
      <c r="DK41" s="161" t="s">
        <v>1328</v>
      </c>
      <c r="DL41" s="161">
        <v>0</v>
      </c>
      <c r="DM41" s="43" t="s">
        <v>4224</v>
      </c>
      <c r="DN41" s="43"/>
      <c r="DO41" s="43" t="s">
        <v>4213</v>
      </c>
      <c r="DP41" s="43"/>
      <c r="DQ41" s="43" t="s">
        <v>4171</v>
      </c>
      <c r="DR41" s="43">
        <v>100</v>
      </c>
      <c r="DV41" s="31" t="s">
        <v>5383</v>
      </c>
      <c r="DW41" s="31" t="s">
        <v>5390</v>
      </c>
      <c r="DX41" s="38">
        <f t="shared" si="11"/>
        <v>1905258</v>
      </c>
      <c r="DY41" s="38">
        <f t="shared" si="12"/>
        <v>16</v>
      </c>
      <c r="DZ41" s="38" t="str">
        <f t="shared" si="13"/>
        <v>161905258</v>
      </c>
      <c r="EA41" s="60">
        <f t="shared" si="14"/>
        <v>412848.5</v>
      </c>
      <c r="EB41" s="60">
        <f t="shared" si="15"/>
        <v>779322</v>
      </c>
      <c r="EC41" s="60">
        <f t="shared" si="16"/>
        <v>0</v>
      </c>
      <c r="ED41" s="60">
        <f t="shared" si="17"/>
        <v>0</v>
      </c>
      <c r="EE41" s="60">
        <f t="shared" si="18"/>
        <v>0</v>
      </c>
      <c r="EF41" s="60">
        <f t="shared" si="19"/>
        <v>0</v>
      </c>
      <c r="EG41" s="60">
        <f t="shared" si="20"/>
        <v>0</v>
      </c>
      <c r="EH41" s="60">
        <f t="shared" si="21"/>
        <v>0</v>
      </c>
      <c r="EI41" s="60">
        <f t="shared" si="22"/>
        <v>0</v>
      </c>
      <c r="EJ41" s="60">
        <f t="shared" si="23"/>
        <v>0</v>
      </c>
      <c r="EK41" s="60">
        <f t="shared" si="24"/>
        <v>0</v>
      </c>
      <c r="EL41" s="60">
        <f t="shared" si="25"/>
        <v>0</v>
      </c>
      <c r="EM41" s="60">
        <f t="shared" si="26"/>
        <v>86952.6</v>
      </c>
      <c r="EN41" s="60">
        <f t="shared" si="27"/>
        <v>0</v>
      </c>
      <c r="EO41" s="60">
        <f t="shared" si="28"/>
        <v>0</v>
      </c>
      <c r="EP41" s="60">
        <f t="shared" si="29"/>
        <v>64908</v>
      </c>
      <c r="EQ41" s="60">
        <f t="shared" si="30"/>
        <v>94289</v>
      </c>
      <c r="ER41" s="60">
        <f t="shared" si="31"/>
        <v>6997</v>
      </c>
      <c r="ES41" s="60">
        <f t="shared" si="32"/>
        <v>0</v>
      </c>
      <c r="ET41" s="60">
        <f t="shared" si="33"/>
        <v>0</v>
      </c>
      <c r="EU41" s="60">
        <f t="shared" si="34"/>
        <v>0</v>
      </c>
      <c r="EV41" s="60">
        <f t="shared" si="35"/>
        <v>44454</v>
      </c>
      <c r="EW41" s="60">
        <f t="shared" si="36"/>
        <v>231606.9</v>
      </c>
      <c r="EX41" s="60">
        <f t="shared" si="37"/>
        <v>662963</v>
      </c>
      <c r="EY41" s="60">
        <f t="shared" si="38"/>
        <v>0</v>
      </c>
      <c r="EZ41" s="60">
        <f t="shared" si="39"/>
        <v>0</v>
      </c>
      <c r="FA41" s="60">
        <f t="shared" si="40"/>
        <v>0</v>
      </c>
      <c r="FB41" s="60">
        <f t="shared" si="41"/>
        <v>0</v>
      </c>
      <c r="FF41" s="140"/>
      <c r="FG41" s="140"/>
      <c r="FH41" s="140"/>
      <c r="FI41" s="140"/>
    </row>
    <row r="42" spans="12:165" x14ac:dyDescent="0.25">
      <c r="L42" t="s">
        <v>5083</v>
      </c>
      <c r="M42" t="s">
        <v>1693</v>
      </c>
      <c r="N42" s="32">
        <v>11950</v>
      </c>
      <c r="O42" s="32">
        <v>135</v>
      </c>
      <c r="P42" s="32">
        <v>100</v>
      </c>
      <c r="Q42" t="str">
        <f t="shared" si="45"/>
        <v>Coolah</v>
      </c>
      <c r="T42" s="168"/>
      <c r="W42" s="33"/>
      <c r="X42" s="33"/>
      <c r="Y42">
        <v>1907258</v>
      </c>
      <c r="Z42" s="158">
        <v>16</v>
      </c>
      <c r="AA42" s="169" t="s">
        <v>2177</v>
      </c>
      <c r="AB42" s="169"/>
      <c r="AC42" s="158">
        <v>1907258</v>
      </c>
      <c r="AD42" s="169" t="s">
        <v>1722</v>
      </c>
      <c r="AE42" s="169">
        <v>1907258</v>
      </c>
      <c r="AF42" s="37" t="s">
        <v>5269</v>
      </c>
      <c r="AH42" s="38">
        <v>100</v>
      </c>
      <c r="AI42" s="38">
        <v>135</v>
      </c>
      <c r="AJ42" s="38">
        <v>11750</v>
      </c>
      <c r="AK42" s="38">
        <v>12</v>
      </c>
      <c r="AL42" s="38">
        <v>3308058</v>
      </c>
      <c r="AM42" s="61" t="s">
        <v>1816</v>
      </c>
      <c r="AN42" s="61" t="s">
        <v>1693</v>
      </c>
      <c r="AO42" s="61" t="s">
        <v>5080</v>
      </c>
      <c r="AP42" s="61" t="s">
        <v>5035</v>
      </c>
      <c r="AQ42" s="61" t="s">
        <v>4981</v>
      </c>
      <c r="AR42" s="28">
        <v>412762.6</v>
      </c>
      <c r="AS42" s="28">
        <v>0</v>
      </c>
      <c r="AT42" s="28">
        <v>0</v>
      </c>
      <c r="AU42" s="62"/>
      <c r="BP42" s="62"/>
      <c r="BR42" s="63"/>
      <c r="BT42">
        <f t="shared" si="44"/>
        <v>0</v>
      </c>
      <c r="BU42" s="32">
        <v>100</v>
      </c>
      <c r="BV42" s="32">
        <v>105</v>
      </c>
      <c r="BW42" s="32">
        <v>10750</v>
      </c>
      <c r="BX42" s="32">
        <v>84</v>
      </c>
      <c r="BY42" s="32">
        <v>91100</v>
      </c>
      <c r="BZ42" t="s">
        <v>1816</v>
      </c>
      <c r="CA42" t="s">
        <v>1688</v>
      </c>
      <c r="CB42" t="s">
        <v>1270</v>
      </c>
      <c r="CC42" s="52" t="s">
        <v>1795</v>
      </c>
      <c r="CD42" s="52" t="s">
        <v>1796</v>
      </c>
      <c r="CE42" s="155">
        <v>1</v>
      </c>
      <c r="CF42" s="155">
        <v>2</v>
      </c>
      <c r="CG42" s="31" t="s">
        <v>688</v>
      </c>
      <c r="CH42" s="31" t="s">
        <v>689</v>
      </c>
      <c r="CI42" s="31" t="s">
        <v>700</v>
      </c>
      <c r="CJ42" s="31" t="s">
        <v>1572</v>
      </c>
      <c r="CL42" s="34">
        <v>100</v>
      </c>
      <c r="CM42" s="34">
        <f t="shared" si="46"/>
        <v>115</v>
      </c>
      <c r="CN42" s="164">
        <v>14400</v>
      </c>
      <c r="CO42" s="36"/>
      <c r="CP42" s="37"/>
      <c r="CQ42" s="37" t="s">
        <v>1816</v>
      </c>
      <c r="CR42" s="157" t="str">
        <f t="shared" ca="1" si="47"/>
        <v>Illawarra</v>
      </c>
      <c r="CS42" s="164" t="s">
        <v>1576</v>
      </c>
      <c r="CV42" s="165">
        <v>249</v>
      </c>
      <c r="CW42" s="165">
        <v>36563</v>
      </c>
      <c r="CY42" s="159">
        <v>14400</v>
      </c>
      <c r="CZ42" s="159">
        <v>115</v>
      </c>
      <c r="DA42" s="159">
        <v>100</v>
      </c>
      <c r="DC42" s="160" t="str">
        <f t="shared" si="5"/>
        <v>10350_5</v>
      </c>
      <c r="DD42" s="162">
        <v>100</v>
      </c>
      <c r="DE42" s="161">
        <v>105</v>
      </c>
      <c r="DF42" s="161">
        <v>10350</v>
      </c>
      <c r="DG42" s="163" t="s">
        <v>1816</v>
      </c>
      <c r="DH42" s="161"/>
      <c r="DI42" s="161" t="s">
        <v>5050</v>
      </c>
      <c r="DJ42" s="161">
        <v>5</v>
      </c>
      <c r="DK42" s="161" t="s">
        <v>1326</v>
      </c>
      <c r="DL42" s="161">
        <v>0</v>
      </c>
      <c r="DM42" s="43" t="s">
        <v>4225</v>
      </c>
      <c r="DN42" s="43"/>
      <c r="DO42" s="43" t="s">
        <v>4215</v>
      </c>
      <c r="DP42" s="43"/>
      <c r="DQ42" s="43" t="s">
        <v>4174</v>
      </c>
      <c r="DR42" s="43">
        <v>100</v>
      </c>
      <c r="DV42" s="31" t="s">
        <v>5383</v>
      </c>
      <c r="DW42" s="31" t="s">
        <v>5390</v>
      </c>
      <c r="DX42" s="38">
        <f t="shared" si="11"/>
        <v>1907258</v>
      </c>
      <c r="DY42" s="38">
        <f t="shared" si="12"/>
        <v>16</v>
      </c>
      <c r="DZ42" s="38" t="str">
        <f t="shared" si="13"/>
        <v>161907258</v>
      </c>
      <c r="EA42" s="60">
        <f t="shared" si="14"/>
        <v>104703.29999999999</v>
      </c>
      <c r="EB42" s="60">
        <f t="shared" si="15"/>
        <v>0</v>
      </c>
      <c r="EC42" s="60">
        <f t="shared" si="16"/>
        <v>33076.6</v>
      </c>
      <c r="ED42" s="60">
        <f t="shared" si="17"/>
        <v>0</v>
      </c>
      <c r="EE42" s="60">
        <f t="shared" si="18"/>
        <v>0</v>
      </c>
      <c r="EF42" s="60">
        <f t="shared" si="19"/>
        <v>0</v>
      </c>
      <c r="EG42" s="60">
        <f t="shared" si="20"/>
        <v>0</v>
      </c>
      <c r="EH42" s="60">
        <f t="shared" si="21"/>
        <v>0</v>
      </c>
      <c r="EI42" s="60">
        <f t="shared" si="22"/>
        <v>0</v>
      </c>
      <c r="EJ42" s="60">
        <f t="shared" si="23"/>
        <v>0</v>
      </c>
      <c r="EK42" s="60">
        <f t="shared" si="24"/>
        <v>0</v>
      </c>
      <c r="EL42" s="60">
        <f t="shared" si="25"/>
        <v>0</v>
      </c>
      <c r="EM42" s="60">
        <f t="shared" si="26"/>
        <v>0</v>
      </c>
      <c r="EN42" s="60">
        <f t="shared" si="27"/>
        <v>0</v>
      </c>
      <c r="EO42" s="60">
        <f t="shared" si="28"/>
        <v>46396.600000000006</v>
      </c>
      <c r="EP42" s="60">
        <f t="shared" si="29"/>
        <v>0</v>
      </c>
      <c r="EQ42" s="60">
        <f t="shared" si="30"/>
        <v>25054.6</v>
      </c>
      <c r="ER42" s="60">
        <f t="shared" si="31"/>
        <v>0</v>
      </c>
      <c r="ES42" s="60">
        <f t="shared" si="32"/>
        <v>175.5</v>
      </c>
      <c r="ET42" s="60">
        <f t="shared" si="33"/>
        <v>0</v>
      </c>
      <c r="EU42" s="60">
        <f t="shared" si="34"/>
        <v>0</v>
      </c>
      <c r="EV42" s="60">
        <f t="shared" si="35"/>
        <v>0</v>
      </c>
      <c r="EW42" s="60">
        <f t="shared" si="36"/>
        <v>0</v>
      </c>
      <c r="EX42" s="60">
        <f t="shared" si="37"/>
        <v>0</v>
      </c>
      <c r="EY42" s="60">
        <f t="shared" si="38"/>
        <v>0</v>
      </c>
      <c r="EZ42" s="60">
        <f t="shared" si="39"/>
        <v>0</v>
      </c>
      <c r="FA42" s="60">
        <f t="shared" si="40"/>
        <v>0</v>
      </c>
      <c r="FB42" s="60">
        <f t="shared" si="41"/>
        <v>0</v>
      </c>
      <c r="FF42" s="140"/>
      <c r="FG42" s="140"/>
      <c r="FH42" s="140"/>
      <c r="FI42" s="140"/>
    </row>
    <row r="43" spans="12:165" x14ac:dyDescent="0.25">
      <c r="L43" t="s">
        <v>5084</v>
      </c>
      <c r="M43" t="s">
        <v>1695</v>
      </c>
      <c r="N43" s="32">
        <v>12000</v>
      </c>
      <c r="O43" s="32">
        <v>150</v>
      </c>
      <c r="P43" s="32">
        <v>100</v>
      </c>
      <c r="Q43" t="str">
        <f t="shared" si="45"/>
        <v>Coolamon</v>
      </c>
      <c r="T43" s="168"/>
      <c r="W43" s="33"/>
      <c r="X43" s="33"/>
      <c r="Y43">
        <v>1907658</v>
      </c>
      <c r="Z43" s="158">
        <v>16</v>
      </c>
      <c r="AA43" s="169" t="s">
        <v>2161</v>
      </c>
      <c r="AB43" s="169" t="s">
        <v>1104</v>
      </c>
      <c r="AC43" s="158">
        <v>1907658</v>
      </c>
      <c r="AD43" s="169" t="s">
        <v>4971</v>
      </c>
      <c r="AE43" s="169" t="s">
        <v>1104</v>
      </c>
      <c r="AF43" s="37" t="s">
        <v>5269</v>
      </c>
      <c r="AH43" s="38">
        <v>100</v>
      </c>
      <c r="AI43" s="38">
        <v>135</v>
      </c>
      <c r="AJ43" s="38">
        <v>12150</v>
      </c>
      <c r="AK43" s="38">
        <v>12</v>
      </c>
      <c r="AL43" s="38">
        <v>3308058</v>
      </c>
      <c r="AM43" s="61" t="s">
        <v>1816</v>
      </c>
      <c r="AN43" s="61" t="s">
        <v>1693</v>
      </c>
      <c r="AO43" s="61" t="s">
        <v>5087</v>
      </c>
      <c r="AP43" s="61" t="s">
        <v>5035</v>
      </c>
      <c r="AQ43" s="61" t="s">
        <v>4981</v>
      </c>
      <c r="AR43" s="28">
        <v>892469</v>
      </c>
      <c r="AS43" s="28">
        <v>0</v>
      </c>
      <c r="AT43" s="28">
        <v>0</v>
      </c>
      <c r="AU43" s="62"/>
      <c r="BP43" s="62"/>
      <c r="BR43" s="63"/>
      <c r="BT43">
        <f t="shared" si="44"/>
        <v>0</v>
      </c>
      <c r="BU43" s="32">
        <v>100</v>
      </c>
      <c r="BV43" s="32">
        <v>105</v>
      </c>
      <c r="BW43" s="32">
        <v>10750</v>
      </c>
      <c r="BX43" s="32">
        <v>86</v>
      </c>
      <c r="BY43" s="32">
        <v>91140</v>
      </c>
      <c r="BZ43" t="s">
        <v>1816</v>
      </c>
      <c r="CA43" t="s">
        <v>1688</v>
      </c>
      <c r="CB43" t="s">
        <v>1270</v>
      </c>
      <c r="CC43" s="52" t="s">
        <v>1787</v>
      </c>
      <c r="CD43" s="52" t="s">
        <v>1789</v>
      </c>
      <c r="CE43" s="155">
        <v>132</v>
      </c>
      <c r="CF43" s="155">
        <v>4</v>
      </c>
      <c r="CG43" s="31" t="s">
        <v>5839</v>
      </c>
      <c r="CH43" s="31" t="s">
        <v>5840</v>
      </c>
      <c r="CI43" s="31" t="s">
        <v>700</v>
      </c>
      <c r="CJ43" s="31" t="s">
        <v>2198</v>
      </c>
      <c r="CL43" s="34">
        <v>100</v>
      </c>
      <c r="CM43" s="34">
        <f t="shared" si="46"/>
        <v>165</v>
      </c>
      <c r="CN43" s="164">
        <v>14450</v>
      </c>
      <c r="CO43" s="36"/>
      <c r="CP43" s="37"/>
      <c r="CQ43" s="37" t="s">
        <v>1816</v>
      </c>
      <c r="CR43" s="157" t="str">
        <f t="shared" ca="1" si="47"/>
        <v>Unknown</v>
      </c>
      <c r="CS43" s="164" t="s">
        <v>890</v>
      </c>
      <c r="CV43" s="165">
        <v>30</v>
      </c>
      <c r="CW43" s="165">
        <v>57157</v>
      </c>
      <c r="CY43" s="159">
        <v>14450</v>
      </c>
      <c r="CZ43" s="159">
        <v>165</v>
      </c>
      <c r="DA43" s="159">
        <v>100</v>
      </c>
      <c r="DC43" s="160" t="str">
        <f t="shared" si="5"/>
        <v>10470_1</v>
      </c>
      <c r="DD43" s="162">
        <v>100</v>
      </c>
      <c r="DE43" s="161">
        <v>140</v>
      </c>
      <c r="DF43" s="161">
        <v>10470</v>
      </c>
      <c r="DG43" s="163" t="s">
        <v>1816</v>
      </c>
      <c r="DH43" s="161"/>
      <c r="DI43" s="161" t="s">
        <v>5052</v>
      </c>
      <c r="DJ43" s="161">
        <v>1</v>
      </c>
      <c r="DK43" s="161" t="s">
        <v>5210</v>
      </c>
      <c r="DL43" s="161">
        <v>42</v>
      </c>
      <c r="DM43" s="43" t="s">
        <v>4226</v>
      </c>
      <c r="DN43" s="43"/>
      <c r="DO43" s="43" t="s">
        <v>4227</v>
      </c>
      <c r="DP43" s="43"/>
      <c r="DQ43" s="43" t="s">
        <v>4177</v>
      </c>
      <c r="DR43" s="43">
        <v>100</v>
      </c>
      <c r="DV43" s="31" t="s">
        <v>5383</v>
      </c>
      <c r="DW43" s="31" t="s">
        <v>5390</v>
      </c>
      <c r="DX43" s="38">
        <f t="shared" si="11"/>
        <v>1907658</v>
      </c>
      <c r="DY43" s="38">
        <f t="shared" si="12"/>
        <v>16</v>
      </c>
      <c r="DZ43" s="38" t="str">
        <f t="shared" si="13"/>
        <v>161907658</v>
      </c>
      <c r="EA43" s="60">
        <f t="shared" si="14"/>
        <v>15902197.199999997</v>
      </c>
      <c r="EB43" s="60">
        <f t="shared" si="15"/>
        <v>0</v>
      </c>
      <c r="EC43" s="60">
        <f t="shared" si="16"/>
        <v>0</v>
      </c>
      <c r="ED43" s="60">
        <f t="shared" si="17"/>
        <v>0</v>
      </c>
      <c r="EE43" s="60">
        <f t="shared" si="18"/>
        <v>0</v>
      </c>
      <c r="EF43" s="60">
        <f t="shared" si="19"/>
        <v>0</v>
      </c>
      <c r="EG43" s="60">
        <f t="shared" si="20"/>
        <v>0</v>
      </c>
      <c r="EH43" s="60">
        <f t="shared" si="21"/>
        <v>0</v>
      </c>
      <c r="EI43" s="60">
        <f t="shared" si="22"/>
        <v>14551.6</v>
      </c>
      <c r="EJ43" s="60">
        <f t="shared" si="23"/>
        <v>0</v>
      </c>
      <c r="EK43" s="60">
        <f t="shared" si="24"/>
        <v>2332.1</v>
      </c>
      <c r="EL43" s="60">
        <f t="shared" si="25"/>
        <v>0</v>
      </c>
      <c r="EM43" s="60">
        <f t="shared" si="26"/>
        <v>8821383.5</v>
      </c>
      <c r="EN43" s="60">
        <f t="shared" si="27"/>
        <v>0</v>
      </c>
      <c r="EO43" s="60">
        <f t="shared" si="28"/>
        <v>6406612.8999999994</v>
      </c>
      <c r="EP43" s="60">
        <f t="shared" si="29"/>
        <v>0</v>
      </c>
      <c r="EQ43" s="60">
        <f t="shared" si="30"/>
        <v>272781.90000000002</v>
      </c>
      <c r="ER43" s="60">
        <f t="shared" si="31"/>
        <v>0</v>
      </c>
      <c r="ES43" s="60">
        <f t="shared" si="32"/>
        <v>0</v>
      </c>
      <c r="ET43" s="60">
        <f t="shared" si="33"/>
        <v>0</v>
      </c>
      <c r="EU43" s="60">
        <f t="shared" si="34"/>
        <v>266274.10000000003</v>
      </c>
      <c r="EV43" s="60">
        <f t="shared" si="35"/>
        <v>0</v>
      </c>
      <c r="EW43" s="60">
        <f t="shared" si="36"/>
        <v>118261.1</v>
      </c>
      <c r="EX43" s="60">
        <f t="shared" si="37"/>
        <v>0</v>
      </c>
      <c r="EY43" s="60">
        <f t="shared" si="38"/>
        <v>0</v>
      </c>
      <c r="EZ43" s="60">
        <f t="shared" si="39"/>
        <v>0</v>
      </c>
      <c r="FA43" s="60">
        <f t="shared" si="40"/>
        <v>0</v>
      </c>
      <c r="FB43" s="60">
        <f t="shared" si="41"/>
        <v>0</v>
      </c>
      <c r="FF43" s="140"/>
      <c r="FG43" s="140"/>
      <c r="FH43" s="140"/>
      <c r="FI43" s="140"/>
    </row>
    <row r="44" spans="12:165" x14ac:dyDescent="0.25">
      <c r="L44" t="s">
        <v>5085</v>
      </c>
      <c r="M44" t="s">
        <v>1691</v>
      </c>
      <c r="N44" s="32">
        <v>12050</v>
      </c>
      <c r="O44" s="32">
        <v>145</v>
      </c>
      <c r="P44" s="32">
        <v>100</v>
      </c>
      <c r="Q44" t="str">
        <f t="shared" si="45"/>
        <v>Cooma-Monaro</v>
      </c>
      <c r="T44" s="168"/>
      <c r="W44" s="33"/>
      <c r="X44" s="33"/>
      <c r="Y44">
        <v>1908858</v>
      </c>
      <c r="Z44" s="158">
        <v>16</v>
      </c>
      <c r="AA44" s="169" t="s">
        <v>5236</v>
      </c>
      <c r="AB44" s="169"/>
      <c r="AC44" s="158">
        <v>1908858</v>
      </c>
      <c r="AD44" s="169" t="s">
        <v>5236</v>
      </c>
      <c r="AE44" s="169">
        <v>1908858</v>
      </c>
      <c r="AF44" s="37" t="s">
        <v>5268</v>
      </c>
      <c r="AH44" s="38">
        <v>100</v>
      </c>
      <c r="AI44" s="38">
        <v>135</v>
      </c>
      <c r="AJ44" s="38">
        <v>12600</v>
      </c>
      <c r="AK44" s="38">
        <v>12</v>
      </c>
      <c r="AL44" s="38">
        <v>3308058</v>
      </c>
      <c r="AM44" s="61" t="s">
        <v>1816</v>
      </c>
      <c r="AN44" s="61" t="s">
        <v>1693</v>
      </c>
      <c r="AO44" s="61" t="s">
        <v>5095</v>
      </c>
      <c r="AP44" s="61" t="s">
        <v>5035</v>
      </c>
      <c r="AQ44" s="61" t="s">
        <v>4981</v>
      </c>
      <c r="AR44" s="28">
        <v>1329143.8999999999</v>
      </c>
      <c r="AS44" s="28">
        <v>0</v>
      </c>
      <c r="AT44" s="28">
        <v>0</v>
      </c>
      <c r="AU44" s="62"/>
      <c r="BP44" s="62"/>
      <c r="BR44" s="63"/>
      <c r="BT44">
        <f t="shared" si="44"/>
        <v>0</v>
      </c>
      <c r="BU44" s="32">
        <v>100</v>
      </c>
      <c r="BV44" s="32">
        <v>105</v>
      </c>
      <c r="BW44" s="32">
        <v>10750</v>
      </c>
      <c r="BX44" s="32">
        <v>86</v>
      </c>
      <c r="BY44" s="32">
        <v>91160</v>
      </c>
      <c r="BZ44" t="s">
        <v>1816</v>
      </c>
      <c r="CA44" t="s">
        <v>1688</v>
      </c>
      <c r="CB44" t="s">
        <v>1270</v>
      </c>
      <c r="CC44" t="s">
        <v>1787</v>
      </c>
      <c r="CD44" s="52" t="s">
        <v>1788</v>
      </c>
      <c r="CE44" s="155"/>
      <c r="CF44" s="155"/>
      <c r="CG44" s="31" t="s">
        <v>5831</v>
      </c>
      <c r="CH44" s="31" t="s">
        <v>5832</v>
      </c>
      <c r="CI44" s="31" t="s">
        <v>700</v>
      </c>
      <c r="CJ44" s="31" t="s">
        <v>2199</v>
      </c>
      <c r="CL44" s="34">
        <v>100</v>
      </c>
      <c r="CM44" s="34">
        <f t="shared" si="46"/>
        <v>105</v>
      </c>
      <c r="CN44" s="164">
        <v>14500</v>
      </c>
      <c r="CO44" s="36"/>
      <c r="CP44" s="37"/>
      <c r="CQ44" s="37" t="s">
        <v>1816</v>
      </c>
      <c r="CR44" s="157" t="str">
        <f t="shared" ca="1" si="47"/>
        <v>Sydney</v>
      </c>
      <c r="CS44" s="164" t="s">
        <v>1578</v>
      </c>
      <c r="CV44" s="165">
        <v>118</v>
      </c>
      <c r="CW44" s="165">
        <v>50432</v>
      </c>
      <c r="CY44" s="159">
        <v>14500</v>
      </c>
      <c r="CZ44" s="159">
        <v>105</v>
      </c>
      <c r="DA44" s="159">
        <v>100</v>
      </c>
      <c r="DC44" s="160" t="str">
        <f t="shared" si="5"/>
        <v>10470_7</v>
      </c>
      <c r="DD44" s="162">
        <v>100</v>
      </c>
      <c r="DE44" s="161">
        <v>140</v>
      </c>
      <c r="DF44" s="161">
        <v>10470</v>
      </c>
      <c r="DG44" s="163" t="s">
        <v>1816</v>
      </c>
      <c r="DH44" s="161"/>
      <c r="DI44" s="161" t="s">
        <v>5052</v>
      </c>
      <c r="DJ44" s="161">
        <v>7</v>
      </c>
      <c r="DK44" s="161" t="s">
        <v>5216</v>
      </c>
      <c r="DL44" s="161">
        <v>11</v>
      </c>
      <c r="DM44" s="43" t="s">
        <v>4228</v>
      </c>
      <c r="DN44" s="43"/>
      <c r="DO44" s="43" t="s">
        <v>4229</v>
      </c>
      <c r="DP44" s="43"/>
      <c r="DQ44" s="43" t="s">
        <v>4150</v>
      </c>
      <c r="DR44" s="43">
        <v>100</v>
      </c>
      <c r="DV44" s="31" t="s">
        <v>5383</v>
      </c>
      <c r="DW44" s="31" t="s">
        <v>5390</v>
      </c>
      <c r="DX44" s="38">
        <f t="shared" si="11"/>
        <v>1908858</v>
      </c>
      <c r="DY44" s="38">
        <f t="shared" si="12"/>
        <v>16</v>
      </c>
      <c r="DZ44" s="38" t="str">
        <f t="shared" si="13"/>
        <v>161908858</v>
      </c>
      <c r="EA44" s="60">
        <f t="shared" si="14"/>
        <v>0</v>
      </c>
      <c r="EB44" s="60">
        <f t="shared" si="15"/>
        <v>0</v>
      </c>
      <c r="EC44" s="60">
        <f t="shared" si="16"/>
        <v>0</v>
      </c>
      <c r="ED44" s="60">
        <f t="shared" si="17"/>
        <v>0</v>
      </c>
      <c r="EE44" s="60">
        <f t="shared" si="18"/>
        <v>0</v>
      </c>
      <c r="EF44" s="60">
        <f t="shared" si="19"/>
        <v>0</v>
      </c>
      <c r="EG44" s="60">
        <f t="shared" si="20"/>
        <v>0</v>
      </c>
      <c r="EH44" s="60">
        <f t="shared" si="21"/>
        <v>0</v>
      </c>
      <c r="EI44" s="60">
        <f t="shared" si="22"/>
        <v>0</v>
      </c>
      <c r="EJ44" s="60">
        <f t="shared" si="23"/>
        <v>0</v>
      </c>
      <c r="EK44" s="60">
        <f t="shared" si="24"/>
        <v>0</v>
      </c>
      <c r="EL44" s="60">
        <f t="shared" si="25"/>
        <v>0</v>
      </c>
      <c r="EM44" s="60">
        <f t="shared" si="26"/>
        <v>0</v>
      </c>
      <c r="EN44" s="60">
        <f t="shared" si="27"/>
        <v>0</v>
      </c>
      <c r="EO44" s="60">
        <f t="shared" si="28"/>
        <v>0</v>
      </c>
      <c r="EP44" s="60">
        <f t="shared" si="29"/>
        <v>0</v>
      </c>
      <c r="EQ44" s="60">
        <f t="shared" si="30"/>
        <v>0</v>
      </c>
      <c r="ER44" s="60">
        <f t="shared" si="31"/>
        <v>0</v>
      </c>
      <c r="ES44" s="60">
        <f t="shared" si="32"/>
        <v>0</v>
      </c>
      <c r="ET44" s="60">
        <f t="shared" si="33"/>
        <v>0</v>
      </c>
      <c r="EU44" s="60">
        <f t="shared" si="34"/>
        <v>0</v>
      </c>
      <c r="EV44" s="60">
        <f t="shared" si="35"/>
        <v>0</v>
      </c>
      <c r="EW44" s="60">
        <f t="shared" si="36"/>
        <v>0</v>
      </c>
      <c r="EX44" s="60">
        <f t="shared" si="37"/>
        <v>0</v>
      </c>
      <c r="EY44" s="60">
        <f t="shared" si="38"/>
        <v>0</v>
      </c>
      <c r="EZ44" s="60">
        <f t="shared" si="39"/>
        <v>0</v>
      </c>
      <c r="FA44" s="60">
        <f t="shared" si="40"/>
        <v>0</v>
      </c>
      <c r="FB44" s="60">
        <f t="shared" si="41"/>
        <v>0</v>
      </c>
      <c r="FF44" s="140"/>
      <c r="FG44" s="140"/>
      <c r="FH44" s="140"/>
      <c r="FI44" s="140"/>
    </row>
    <row r="45" spans="12:165" x14ac:dyDescent="0.25">
      <c r="L45" t="s">
        <v>5086</v>
      </c>
      <c r="M45" t="s">
        <v>1693</v>
      </c>
      <c r="N45" s="32">
        <v>12100</v>
      </c>
      <c r="O45" s="32">
        <v>135</v>
      </c>
      <c r="P45" s="32">
        <v>100</v>
      </c>
      <c r="Q45" t="str">
        <f t="shared" si="45"/>
        <v>Coonabarabran</v>
      </c>
      <c r="T45" s="168"/>
      <c r="W45" s="33"/>
      <c r="X45" s="33"/>
      <c r="Y45">
        <v>1908958</v>
      </c>
      <c r="Z45" s="158">
        <v>16</v>
      </c>
      <c r="AA45" s="169" t="s">
        <v>5237</v>
      </c>
      <c r="AB45" s="169"/>
      <c r="AC45" s="158">
        <v>1908958</v>
      </c>
      <c r="AD45" s="169" t="s">
        <v>5237</v>
      </c>
      <c r="AE45" s="169">
        <v>1908958</v>
      </c>
      <c r="AF45" s="37" t="s">
        <v>5268</v>
      </c>
      <c r="AH45" s="38">
        <v>100</v>
      </c>
      <c r="AI45" s="38">
        <v>135</v>
      </c>
      <c r="AJ45" s="38">
        <v>12950</v>
      </c>
      <c r="AK45" s="38">
        <v>12</v>
      </c>
      <c r="AL45" s="38">
        <v>3308058</v>
      </c>
      <c r="AM45" s="61" t="s">
        <v>1816</v>
      </c>
      <c r="AN45" s="61" t="s">
        <v>1693</v>
      </c>
      <c r="AO45" s="61" t="s">
        <v>5100</v>
      </c>
      <c r="AP45" s="61" t="s">
        <v>5035</v>
      </c>
      <c r="AQ45" s="61" t="s">
        <v>4981</v>
      </c>
      <c r="AR45" s="28">
        <v>950701.3</v>
      </c>
      <c r="AS45" s="28">
        <v>0</v>
      </c>
      <c r="AT45" s="28">
        <v>0</v>
      </c>
      <c r="AU45" s="62"/>
      <c r="BP45" s="62"/>
      <c r="BR45" s="63"/>
      <c r="BT45">
        <f t="shared" si="44"/>
        <v>0</v>
      </c>
      <c r="BU45" s="32">
        <v>100</v>
      </c>
      <c r="BV45" s="32">
        <v>105</v>
      </c>
      <c r="BW45" s="32">
        <v>10750</v>
      </c>
      <c r="BX45" s="32">
        <v>87</v>
      </c>
      <c r="BY45" s="32">
        <v>91180</v>
      </c>
      <c r="BZ45" t="s">
        <v>1816</v>
      </c>
      <c r="CA45" t="s">
        <v>1688</v>
      </c>
      <c r="CB45" t="s">
        <v>1270</v>
      </c>
      <c r="CC45" s="52" t="s">
        <v>1726</v>
      </c>
      <c r="CD45" s="52" t="s">
        <v>1793</v>
      </c>
      <c r="CE45" s="155">
        <v>32660</v>
      </c>
      <c r="CF45" s="155">
        <v>5</v>
      </c>
      <c r="CG45" s="31" t="s">
        <v>5841</v>
      </c>
      <c r="CH45" s="31" t="s">
        <v>5842</v>
      </c>
      <c r="CI45" s="31" t="s">
        <v>700</v>
      </c>
      <c r="CJ45" s="31" t="s">
        <v>2200</v>
      </c>
      <c r="CL45" s="34">
        <v>100</v>
      </c>
      <c r="CM45" s="34">
        <f t="shared" si="46"/>
        <v>140</v>
      </c>
      <c r="CN45" s="164">
        <v>14600</v>
      </c>
      <c r="CO45" s="36"/>
      <c r="CP45" s="37"/>
      <c r="CQ45" s="37" t="s">
        <v>1816</v>
      </c>
      <c r="CR45" s="157" t="str">
        <f t="shared" ca="1" si="47"/>
        <v>Central West</v>
      </c>
      <c r="CS45" s="164" t="s">
        <v>1580</v>
      </c>
      <c r="CV45" s="165">
        <v>4614</v>
      </c>
      <c r="CW45" s="165">
        <v>22826</v>
      </c>
      <c r="CY45" s="159">
        <v>14600</v>
      </c>
      <c r="CZ45" s="159">
        <v>140</v>
      </c>
      <c r="DA45" s="159">
        <v>100</v>
      </c>
      <c r="DC45" s="160" t="str">
        <f t="shared" si="5"/>
        <v>10470_9</v>
      </c>
      <c r="DD45" s="162">
        <v>100</v>
      </c>
      <c r="DE45" s="161">
        <v>140</v>
      </c>
      <c r="DF45" s="161">
        <v>10470</v>
      </c>
      <c r="DG45" s="163" t="s">
        <v>1816</v>
      </c>
      <c r="DH45" s="161"/>
      <c r="DI45" s="161" t="s">
        <v>5052</v>
      </c>
      <c r="DJ45" s="161">
        <v>9</v>
      </c>
      <c r="DK45" s="161" t="s">
        <v>5218</v>
      </c>
      <c r="DL45" s="161">
        <v>0</v>
      </c>
      <c r="DM45" s="43" t="s">
        <v>4230</v>
      </c>
      <c r="DN45" s="43"/>
      <c r="DO45" s="43" t="s">
        <v>4231</v>
      </c>
      <c r="DP45" s="43"/>
      <c r="DQ45" s="43" t="s">
        <v>4153</v>
      </c>
      <c r="DR45" s="43">
        <v>100</v>
      </c>
      <c r="DV45" s="31" t="s">
        <v>5383</v>
      </c>
      <c r="DW45" s="31" t="s">
        <v>5390</v>
      </c>
      <c r="DX45" s="38">
        <f t="shared" si="11"/>
        <v>1908958</v>
      </c>
      <c r="DY45" s="38">
        <f t="shared" si="12"/>
        <v>16</v>
      </c>
      <c r="DZ45" s="38" t="str">
        <f t="shared" si="13"/>
        <v>161908958</v>
      </c>
      <c r="EA45" s="60">
        <f t="shared" si="14"/>
        <v>0</v>
      </c>
      <c r="EB45" s="60">
        <f t="shared" si="15"/>
        <v>0</v>
      </c>
      <c r="EC45" s="60">
        <f t="shared" si="16"/>
        <v>0</v>
      </c>
      <c r="ED45" s="60">
        <f t="shared" si="17"/>
        <v>0</v>
      </c>
      <c r="EE45" s="60">
        <f t="shared" si="18"/>
        <v>0</v>
      </c>
      <c r="EF45" s="60">
        <f t="shared" si="19"/>
        <v>0</v>
      </c>
      <c r="EG45" s="60">
        <f t="shared" si="20"/>
        <v>0</v>
      </c>
      <c r="EH45" s="60">
        <f t="shared" si="21"/>
        <v>0</v>
      </c>
      <c r="EI45" s="60">
        <f t="shared" si="22"/>
        <v>0</v>
      </c>
      <c r="EJ45" s="60">
        <f t="shared" si="23"/>
        <v>0</v>
      </c>
      <c r="EK45" s="60">
        <f t="shared" si="24"/>
        <v>0</v>
      </c>
      <c r="EL45" s="60">
        <f t="shared" si="25"/>
        <v>0</v>
      </c>
      <c r="EM45" s="60">
        <f t="shared" si="26"/>
        <v>0</v>
      </c>
      <c r="EN45" s="60">
        <f t="shared" si="27"/>
        <v>0</v>
      </c>
      <c r="EO45" s="60">
        <f t="shared" si="28"/>
        <v>0</v>
      </c>
      <c r="EP45" s="60">
        <f t="shared" si="29"/>
        <v>0</v>
      </c>
      <c r="EQ45" s="60">
        <f t="shared" si="30"/>
        <v>0</v>
      </c>
      <c r="ER45" s="60">
        <f t="shared" si="31"/>
        <v>0</v>
      </c>
      <c r="ES45" s="60">
        <f t="shared" si="32"/>
        <v>0</v>
      </c>
      <c r="ET45" s="60">
        <f t="shared" si="33"/>
        <v>0</v>
      </c>
      <c r="EU45" s="60">
        <f t="shared" si="34"/>
        <v>0</v>
      </c>
      <c r="EV45" s="60">
        <f t="shared" si="35"/>
        <v>0</v>
      </c>
      <c r="EW45" s="60">
        <f t="shared" si="36"/>
        <v>0</v>
      </c>
      <c r="EX45" s="60">
        <f t="shared" si="37"/>
        <v>0</v>
      </c>
      <c r="EY45" s="60">
        <f t="shared" si="38"/>
        <v>0</v>
      </c>
      <c r="EZ45" s="60">
        <f t="shared" si="39"/>
        <v>0</v>
      </c>
      <c r="FA45" s="60">
        <f t="shared" si="40"/>
        <v>0</v>
      </c>
      <c r="FB45" s="60">
        <f t="shared" si="41"/>
        <v>0</v>
      </c>
      <c r="FF45" s="140"/>
      <c r="FG45" s="140"/>
      <c r="FH45" s="140"/>
      <c r="FI45" s="140"/>
    </row>
    <row r="46" spans="12:165" x14ac:dyDescent="0.25">
      <c r="L46" t="s">
        <v>5087</v>
      </c>
      <c r="M46" t="s">
        <v>1693</v>
      </c>
      <c r="N46" s="32">
        <v>12150</v>
      </c>
      <c r="O46" s="32">
        <v>135</v>
      </c>
      <c r="P46" s="32">
        <v>100</v>
      </c>
      <c r="Q46" t="str">
        <f t="shared" si="45"/>
        <v>Coonamble</v>
      </c>
      <c r="T46" s="168"/>
      <c r="W46" s="33"/>
      <c r="X46" s="33"/>
      <c r="Y46">
        <v>1910358</v>
      </c>
      <c r="Z46" s="158">
        <v>16</v>
      </c>
      <c r="AA46" s="169" t="s">
        <v>2178</v>
      </c>
      <c r="AB46" s="169"/>
      <c r="AC46" s="158">
        <v>1910358</v>
      </c>
      <c r="AD46" s="169" t="s">
        <v>1723</v>
      </c>
      <c r="AE46" s="169">
        <v>1909857</v>
      </c>
      <c r="AF46" s="37" t="s">
        <v>5269</v>
      </c>
      <c r="AH46" s="38">
        <v>100</v>
      </c>
      <c r="AI46" s="38">
        <v>135</v>
      </c>
      <c r="AJ46" s="38">
        <v>15270</v>
      </c>
      <c r="AK46" s="38">
        <v>12</v>
      </c>
      <c r="AL46" s="38">
        <v>3308058</v>
      </c>
      <c r="AM46" s="61" t="s">
        <v>1816</v>
      </c>
      <c r="AN46" s="61" t="s">
        <v>1693</v>
      </c>
      <c r="AO46" s="61" t="s">
        <v>1596</v>
      </c>
      <c r="AP46" s="61" t="s">
        <v>5035</v>
      </c>
      <c r="AQ46" s="61" t="s">
        <v>4981</v>
      </c>
      <c r="AR46" s="28">
        <v>602584.80000000005</v>
      </c>
      <c r="AS46" s="28">
        <v>0</v>
      </c>
      <c r="AT46" s="28">
        <v>0</v>
      </c>
      <c r="AU46" s="62"/>
      <c r="BR46" s="63"/>
      <c r="BT46">
        <f t="shared" si="44"/>
        <v>0</v>
      </c>
      <c r="BU46" s="32">
        <v>100</v>
      </c>
      <c r="BV46" s="32">
        <v>105</v>
      </c>
      <c r="BW46" s="32">
        <v>10750</v>
      </c>
      <c r="BX46" s="32">
        <v>87</v>
      </c>
      <c r="BY46" s="32">
        <v>91190</v>
      </c>
      <c r="BZ46" t="s">
        <v>1816</v>
      </c>
      <c r="CA46" t="s">
        <v>1688</v>
      </c>
      <c r="CB46" t="s">
        <v>1270</v>
      </c>
      <c r="CC46" t="s">
        <v>1726</v>
      </c>
      <c r="CD46" s="52" t="s">
        <v>1726</v>
      </c>
      <c r="CE46" s="155">
        <v>8</v>
      </c>
      <c r="CF46" s="155">
        <v>2</v>
      </c>
      <c r="CG46" s="31" t="s">
        <v>5843</v>
      </c>
      <c r="CH46" s="31" t="s">
        <v>5844</v>
      </c>
      <c r="CI46" s="31" t="s">
        <v>700</v>
      </c>
      <c r="CJ46" s="31" t="s">
        <v>2201</v>
      </c>
      <c r="CL46" s="34">
        <v>100</v>
      </c>
      <c r="CM46" s="34">
        <f t="shared" si="46"/>
        <v>110</v>
      </c>
      <c r="CN46" s="164">
        <v>14650</v>
      </c>
      <c r="CO46" s="36"/>
      <c r="CP46" s="37"/>
      <c r="CQ46" s="37" t="s">
        <v>1816</v>
      </c>
      <c r="CR46" s="157" t="str">
        <f t="shared" ca="1" si="47"/>
        <v>Hunter</v>
      </c>
      <c r="CS46" s="164" t="s">
        <v>1581</v>
      </c>
      <c r="CV46" s="165">
        <v>65</v>
      </c>
      <c r="CW46" s="165">
        <v>52960</v>
      </c>
      <c r="CY46" s="159">
        <v>14650</v>
      </c>
      <c r="CZ46" s="159">
        <v>110</v>
      </c>
      <c r="DA46" s="159">
        <v>100</v>
      </c>
      <c r="DC46" s="160" t="str">
        <f t="shared" si="5"/>
        <v>10470_4</v>
      </c>
      <c r="DD46" s="162">
        <v>100</v>
      </c>
      <c r="DE46" s="161">
        <v>140</v>
      </c>
      <c r="DF46" s="161">
        <v>10470</v>
      </c>
      <c r="DG46" s="163" t="s">
        <v>1816</v>
      </c>
      <c r="DH46" s="161"/>
      <c r="DI46" s="161" t="s">
        <v>5052</v>
      </c>
      <c r="DJ46" s="161">
        <v>4</v>
      </c>
      <c r="DK46" s="161" t="s">
        <v>1325</v>
      </c>
      <c r="DL46" s="161">
        <v>3</v>
      </c>
      <c r="DM46" s="43" t="s">
        <v>4232</v>
      </c>
      <c r="DN46" s="43"/>
      <c r="DO46" s="43" t="s">
        <v>4233</v>
      </c>
      <c r="DP46" s="43"/>
      <c r="DQ46" s="43" t="s">
        <v>4156</v>
      </c>
      <c r="DR46" s="43">
        <v>100</v>
      </c>
      <c r="DV46" s="31" t="s">
        <v>5383</v>
      </c>
      <c r="DW46" s="31" t="s">
        <v>5390</v>
      </c>
      <c r="DX46" s="38">
        <f t="shared" si="11"/>
        <v>1910358</v>
      </c>
      <c r="DY46" s="38">
        <f t="shared" si="12"/>
        <v>16</v>
      </c>
      <c r="DZ46" s="38" t="str">
        <f t="shared" si="13"/>
        <v>161910358</v>
      </c>
      <c r="EA46" s="60">
        <f t="shared" si="14"/>
        <v>12555754.400000004</v>
      </c>
      <c r="EB46" s="60">
        <f t="shared" si="15"/>
        <v>0</v>
      </c>
      <c r="EC46" s="60">
        <f t="shared" si="16"/>
        <v>53157.500000000007</v>
      </c>
      <c r="ED46" s="60">
        <f t="shared" si="17"/>
        <v>0</v>
      </c>
      <c r="EE46" s="60">
        <f t="shared" si="18"/>
        <v>513542.80000000005</v>
      </c>
      <c r="EF46" s="60">
        <f t="shared" si="19"/>
        <v>0</v>
      </c>
      <c r="EG46" s="60">
        <f t="shared" si="20"/>
        <v>12821.5</v>
      </c>
      <c r="EH46" s="60">
        <f t="shared" si="21"/>
        <v>0</v>
      </c>
      <c r="EI46" s="60">
        <f t="shared" si="22"/>
        <v>1521192.8</v>
      </c>
      <c r="EJ46" s="60">
        <f t="shared" si="23"/>
        <v>0</v>
      </c>
      <c r="EK46" s="60">
        <f t="shared" si="24"/>
        <v>321738.7</v>
      </c>
      <c r="EL46" s="60">
        <f t="shared" si="25"/>
        <v>0</v>
      </c>
      <c r="EM46" s="60">
        <f t="shared" si="26"/>
        <v>3035817.7</v>
      </c>
      <c r="EN46" s="60">
        <f t="shared" si="27"/>
        <v>0</v>
      </c>
      <c r="EO46" s="60">
        <f t="shared" si="28"/>
        <v>3593179.4</v>
      </c>
      <c r="EP46" s="60">
        <f t="shared" si="29"/>
        <v>0</v>
      </c>
      <c r="EQ46" s="60">
        <f t="shared" si="30"/>
        <v>1640116.8</v>
      </c>
      <c r="ER46" s="60">
        <f t="shared" si="31"/>
        <v>0</v>
      </c>
      <c r="ES46" s="60">
        <f t="shared" si="32"/>
        <v>363909.00000000006</v>
      </c>
      <c r="ET46" s="60">
        <f t="shared" si="33"/>
        <v>0</v>
      </c>
      <c r="EU46" s="60">
        <f t="shared" si="34"/>
        <v>833801.2</v>
      </c>
      <c r="EV46" s="60">
        <f t="shared" si="35"/>
        <v>0</v>
      </c>
      <c r="EW46" s="60">
        <f t="shared" si="36"/>
        <v>666477</v>
      </c>
      <c r="EX46" s="60">
        <f t="shared" si="37"/>
        <v>0</v>
      </c>
      <c r="EY46" s="60">
        <f t="shared" si="38"/>
        <v>0</v>
      </c>
      <c r="EZ46" s="60">
        <f t="shared" si="39"/>
        <v>0</v>
      </c>
      <c r="FA46" s="60">
        <f t="shared" si="40"/>
        <v>0</v>
      </c>
      <c r="FB46" s="60">
        <f t="shared" si="41"/>
        <v>0</v>
      </c>
      <c r="FF46" s="140"/>
      <c r="FG46" s="140"/>
      <c r="FH46" s="140"/>
      <c r="FI46" s="140"/>
    </row>
    <row r="47" spans="12:165" x14ac:dyDescent="0.25">
      <c r="L47" t="s">
        <v>5088</v>
      </c>
      <c r="M47" t="s">
        <v>1695</v>
      </c>
      <c r="N47" s="32">
        <v>12200</v>
      </c>
      <c r="O47" s="32">
        <v>150</v>
      </c>
      <c r="P47" s="32">
        <v>100</v>
      </c>
      <c r="Q47" t="str">
        <f t="shared" si="45"/>
        <v>Cootamundra</v>
      </c>
      <c r="T47" s="168"/>
      <c r="W47" s="33"/>
      <c r="X47" s="33"/>
      <c r="Y47">
        <v>3410053</v>
      </c>
      <c r="Z47" s="158">
        <v>16</v>
      </c>
      <c r="AA47" s="169" t="s">
        <v>2176</v>
      </c>
      <c r="AB47" s="169" t="s">
        <v>1681</v>
      </c>
      <c r="AC47" s="158">
        <v>3410053</v>
      </c>
      <c r="AD47" s="169" t="s">
        <v>2176</v>
      </c>
      <c r="AE47" s="169"/>
      <c r="AF47" s="37" t="s">
        <v>5268</v>
      </c>
      <c r="AH47" s="38">
        <v>100</v>
      </c>
      <c r="AI47" s="38">
        <v>135</v>
      </c>
      <c r="AJ47" s="38">
        <v>15850</v>
      </c>
      <c r="AK47" s="38">
        <v>12</v>
      </c>
      <c r="AL47" s="38">
        <v>3308058</v>
      </c>
      <c r="AM47" s="61" t="s">
        <v>1816</v>
      </c>
      <c r="AN47" s="61" t="s">
        <v>1693</v>
      </c>
      <c r="AO47" s="61" t="s">
        <v>1608</v>
      </c>
      <c r="AP47" s="61" t="s">
        <v>5035</v>
      </c>
      <c r="AQ47" s="61" t="s">
        <v>4981</v>
      </c>
      <c r="AR47" s="28">
        <v>1543260.1</v>
      </c>
      <c r="AS47" s="28">
        <v>0</v>
      </c>
      <c r="AT47" s="28">
        <v>0</v>
      </c>
      <c r="AU47" s="62"/>
      <c r="BR47" s="63"/>
      <c r="BT47">
        <f t="shared" si="44"/>
        <v>0</v>
      </c>
      <c r="BU47" s="32">
        <v>100</v>
      </c>
      <c r="BV47" s="32">
        <v>105</v>
      </c>
      <c r="BW47" s="32">
        <v>10750</v>
      </c>
      <c r="BX47" s="32">
        <v>87</v>
      </c>
      <c r="BY47" s="32">
        <v>91192</v>
      </c>
      <c r="BZ47" t="s">
        <v>1816</v>
      </c>
      <c r="CA47" t="s">
        <v>1688</v>
      </c>
      <c r="CB47" t="s">
        <v>1270</v>
      </c>
      <c r="CC47" t="s">
        <v>1726</v>
      </c>
      <c r="CD47" s="52" t="s">
        <v>1115</v>
      </c>
      <c r="CE47" s="155">
        <v>10881</v>
      </c>
      <c r="CF47" s="155">
        <v>1</v>
      </c>
      <c r="CG47" s="31" t="s">
        <v>692</v>
      </c>
      <c r="CH47" s="31" t="s">
        <v>693</v>
      </c>
      <c r="CI47" s="31" t="s">
        <v>700</v>
      </c>
      <c r="CJ47" s="31" t="s">
        <v>1125</v>
      </c>
      <c r="CL47" s="34">
        <v>100</v>
      </c>
      <c r="CM47" s="34">
        <f t="shared" si="46"/>
        <v>110</v>
      </c>
      <c r="CN47" s="164">
        <v>14650</v>
      </c>
      <c r="CO47" s="36"/>
      <c r="CP47" s="37"/>
      <c r="CQ47" s="37" t="s">
        <v>1816</v>
      </c>
      <c r="CR47" s="157" t="str">
        <f t="shared" ca="1" si="47"/>
        <v>Hunter</v>
      </c>
      <c r="CS47" s="164" t="s">
        <v>1581</v>
      </c>
      <c r="CV47" s="165">
        <v>142</v>
      </c>
      <c r="CW47" s="165">
        <v>29633</v>
      </c>
      <c r="CY47" s="159">
        <v>14650</v>
      </c>
      <c r="CZ47" s="159">
        <v>110</v>
      </c>
      <c r="DA47" s="159">
        <v>100</v>
      </c>
      <c r="DC47" s="160" t="str">
        <f t="shared" si="5"/>
        <v>10470_3</v>
      </c>
      <c r="DD47" s="162">
        <v>100</v>
      </c>
      <c r="DE47" s="161">
        <v>140</v>
      </c>
      <c r="DF47" s="161">
        <v>10470</v>
      </c>
      <c r="DG47" s="163" t="s">
        <v>1816</v>
      </c>
      <c r="DH47" s="161"/>
      <c r="DI47" s="161" t="s">
        <v>5052</v>
      </c>
      <c r="DJ47" s="161">
        <v>3</v>
      </c>
      <c r="DK47" s="161" t="s">
        <v>1324</v>
      </c>
      <c r="DL47" s="161">
        <v>0</v>
      </c>
      <c r="DM47" s="43" t="s">
        <v>4234</v>
      </c>
      <c r="DN47" s="43"/>
      <c r="DO47" s="43" t="s">
        <v>4235</v>
      </c>
      <c r="DP47" s="43"/>
      <c r="DQ47" s="43" t="s">
        <v>4159</v>
      </c>
      <c r="DR47" s="43">
        <v>100</v>
      </c>
      <c r="DV47" s="31" t="s">
        <v>5383</v>
      </c>
      <c r="DW47" s="31" t="s">
        <v>5390</v>
      </c>
      <c r="DX47" s="38">
        <f t="shared" si="11"/>
        <v>3410053</v>
      </c>
      <c r="DY47" s="38">
        <f t="shared" si="12"/>
        <v>16</v>
      </c>
      <c r="DZ47" s="38" t="str">
        <f t="shared" si="13"/>
        <v>163410053</v>
      </c>
      <c r="EA47" s="60">
        <f t="shared" si="14"/>
        <v>0</v>
      </c>
      <c r="EB47" s="60">
        <f t="shared" si="15"/>
        <v>0</v>
      </c>
      <c r="EC47" s="60">
        <f t="shared" si="16"/>
        <v>0</v>
      </c>
      <c r="ED47" s="60">
        <f t="shared" si="17"/>
        <v>0</v>
      </c>
      <c r="EE47" s="60">
        <f t="shared" si="18"/>
        <v>0</v>
      </c>
      <c r="EF47" s="60">
        <f t="shared" si="19"/>
        <v>0</v>
      </c>
      <c r="EG47" s="60">
        <f t="shared" si="20"/>
        <v>0</v>
      </c>
      <c r="EH47" s="60">
        <f t="shared" si="21"/>
        <v>0</v>
      </c>
      <c r="EI47" s="60">
        <f t="shared" si="22"/>
        <v>0</v>
      </c>
      <c r="EJ47" s="60">
        <f t="shared" si="23"/>
        <v>0</v>
      </c>
      <c r="EK47" s="60">
        <f t="shared" si="24"/>
        <v>0</v>
      </c>
      <c r="EL47" s="60">
        <f t="shared" si="25"/>
        <v>0</v>
      </c>
      <c r="EM47" s="60">
        <f t="shared" si="26"/>
        <v>0</v>
      </c>
      <c r="EN47" s="60">
        <f t="shared" si="27"/>
        <v>0</v>
      </c>
      <c r="EO47" s="60">
        <f t="shared" si="28"/>
        <v>0</v>
      </c>
      <c r="EP47" s="60">
        <f t="shared" si="29"/>
        <v>0</v>
      </c>
      <c r="EQ47" s="60">
        <f t="shared" si="30"/>
        <v>0</v>
      </c>
      <c r="ER47" s="60">
        <f t="shared" si="31"/>
        <v>0</v>
      </c>
      <c r="ES47" s="60">
        <f t="shared" si="32"/>
        <v>0</v>
      </c>
      <c r="ET47" s="60">
        <f t="shared" si="33"/>
        <v>0</v>
      </c>
      <c r="EU47" s="60">
        <f t="shared" si="34"/>
        <v>0</v>
      </c>
      <c r="EV47" s="60">
        <f t="shared" si="35"/>
        <v>0</v>
      </c>
      <c r="EW47" s="60">
        <f t="shared" si="36"/>
        <v>0</v>
      </c>
      <c r="EX47" s="60">
        <f t="shared" si="37"/>
        <v>0</v>
      </c>
      <c r="EY47" s="60">
        <f t="shared" si="38"/>
        <v>0</v>
      </c>
      <c r="EZ47" s="60">
        <f t="shared" si="39"/>
        <v>0</v>
      </c>
      <c r="FA47" s="60">
        <f t="shared" si="40"/>
        <v>0</v>
      </c>
      <c r="FB47" s="60">
        <f t="shared" si="41"/>
        <v>0</v>
      </c>
      <c r="FF47" s="140"/>
      <c r="FG47" s="140"/>
      <c r="FH47" s="140"/>
      <c r="FI47" s="140"/>
    </row>
    <row r="48" spans="12:165" x14ac:dyDescent="0.25">
      <c r="L48" t="s">
        <v>5089</v>
      </c>
      <c r="M48" t="s">
        <v>1692</v>
      </c>
      <c r="N48" s="32">
        <v>12250</v>
      </c>
      <c r="O48" s="32">
        <v>125</v>
      </c>
      <c r="P48" s="32">
        <v>100</v>
      </c>
      <c r="Q48" t="str">
        <f t="shared" si="45"/>
        <v>Copmanhurst</v>
      </c>
      <c r="T48" s="168"/>
      <c r="W48" s="33"/>
      <c r="X48" s="33"/>
      <c r="Y48">
        <v>3410057</v>
      </c>
      <c r="Z48" s="158">
        <v>16</v>
      </c>
      <c r="AA48" s="169" t="s">
        <v>2179</v>
      </c>
      <c r="AB48" s="169" t="s">
        <v>1681</v>
      </c>
      <c r="AC48" s="158">
        <v>3410057</v>
      </c>
      <c r="AD48" s="169" t="s">
        <v>2179</v>
      </c>
      <c r="AE48" s="169" t="s">
        <v>1104</v>
      </c>
      <c r="AF48" s="37" t="s">
        <v>5268</v>
      </c>
      <c r="AH48" s="38">
        <v>100</v>
      </c>
      <c r="AI48" s="38">
        <v>135</v>
      </c>
      <c r="AJ48" s="38">
        <v>17900</v>
      </c>
      <c r="AK48" s="38">
        <v>12</v>
      </c>
      <c r="AL48" s="38">
        <v>3308058</v>
      </c>
      <c r="AM48" s="61" t="s">
        <v>1816</v>
      </c>
      <c r="AN48" s="61" t="s">
        <v>1693</v>
      </c>
      <c r="AO48" s="61" t="s">
        <v>1653</v>
      </c>
      <c r="AP48" s="61" t="s">
        <v>5035</v>
      </c>
      <c r="AQ48" s="61" t="s">
        <v>4981</v>
      </c>
      <c r="AR48" s="28">
        <v>1297491.8</v>
      </c>
      <c r="AS48" s="28">
        <v>0</v>
      </c>
      <c r="AT48" s="28">
        <v>0</v>
      </c>
      <c r="AU48" s="62"/>
      <c r="BR48" s="63"/>
      <c r="BT48">
        <f t="shared" si="44"/>
        <v>0</v>
      </c>
      <c r="BU48" s="32">
        <v>100</v>
      </c>
      <c r="BV48" s="32">
        <v>105</v>
      </c>
      <c r="BW48" s="32">
        <v>10750</v>
      </c>
      <c r="BX48" s="32">
        <v>87</v>
      </c>
      <c r="BY48" s="32">
        <v>91194</v>
      </c>
      <c r="BZ48" t="s">
        <v>1816</v>
      </c>
      <c r="CA48" t="s">
        <v>1688</v>
      </c>
      <c r="CB48" t="s">
        <v>1270</v>
      </c>
      <c r="CC48" t="s">
        <v>1726</v>
      </c>
      <c r="CD48" t="s">
        <v>1114</v>
      </c>
      <c r="CE48" s="155">
        <v>7</v>
      </c>
      <c r="CF48" s="155">
        <v>2</v>
      </c>
      <c r="CG48" s="31" t="s">
        <v>694</v>
      </c>
      <c r="CH48" s="31" t="s">
        <v>695</v>
      </c>
      <c r="CI48" s="31" t="s">
        <v>700</v>
      </c>
      <c r="CJ48" s="31" t="s">
        <v>1124</v>
      </c>
      <c r="CL48" s="34">
        <v>100</v>
      </c>
      <c r="CM48" s="34">
        <f t="shared" si="46"/>
        <v>105</v>
      </c>
      <c r="CN48" s="164">
        <v>14800</v>
      </c>
      <c r="CO48" s="36"/>
      <c r="CP48" s="37"/>
      <c r="CQ48" s="37" t="s">
        <v>1816</v>
      </c>
      <c r="CR48" s="157" t="str">
        <f t="shared" ca="1" si="47"/>
        <v>Sydney</v>
      </c>
      <c r="CS48" s="164" t="s">
        <v>1584</v>
      </c>
      <c r="CV48" s="165">
        <v>27</v>
      </c>
      <c r="CW48" s="165">
        <v>30000</v>
      </c>
      <c r="CY48" s="159">
        <v>14800</v>
      </c>
      <c r="CZ48" s="159">
        <v>105</v>
      </c>
      <c r="DA48" s="159">
        <v>100</v>
      </c>
      <c r="DC48" s="160" t="str">
        <f t="shared" si="5"/>
        <v>10470_2</v>
      </c>
      <c r="DD48" s="162">
        <v>100</v>
      </c>
      <c r="DE48" s="161">
        <v>140</v>
      </c>
      <c r="DF48" s="161">
        <v>10470</v>
      </c>
      <c r="DG48" s="163" t="s">
        <v>1816</v>
      </c>
      <c r="DH48" s="161"/>
      <c r="DI48" s="161" t="s">
        <v>5052</v>
      </c>
      <c r="DJ48" s="161">
        <v>2</v>
      </c>
      <c r="DK48" s="161" t="s">
        <v>1323</v>
      </c>
      <c r="DL48" s="161">
        <v>0</v>
      </c>
      <c r="DM48" s="43" t="s">
        <v>4236</v>
      </c>
      <c r="DN48" s="43"/>
      <c r="DO48" s="43" t="s">
        <v>4237</v>
      </c>
      <c r="DP48" s="43"/>
      <c r="DQ48" s="43" t="s">
        <v>4162</v>
      </c>
      <c r="DR48" s="43">
        <v>100</v>
      </c>
      <c r="DV48" s="31" t="s">
        <v>5383</v>
      </c>
      <c r="DW48" s="31" t="s">
        <v>5390</v>
      </c>
      <c r="DX48" s="38">
        <f t="shared" si="11"/>
        <v>3410057</v>
      </c>
      <c r="DY48" s="38">
        <f t="shared" si="12"/>
        <v>16</v>
      </c>
      <c r="DZ48" s="38" t="str">
        <f t="shared" si="13"/>
        <v>163410057</v>
      </c>
      <c r="EA48" s="60">
        <f t="shared" si="14"/>
        <v>0</v>
      </c>
      <c r="EB48" s="60">
        <f t="shared" si="15"/>
        <v>0</v>
      </c>
      <c r="EC48" s="60">
        <f t="shared" si="16"/>
        <v>0</v>
      </c>
      <c r="ED48" s="60">
        <f t="shared" si="17"/>
        <v>0</v>
      </c>
      <c r="EE48" s="60">
        <f t="shared" si="18"/>
        <v>0</v>
      </c>
      <c r="EF48" s="60">
        <f t="shared" si="19"/>
        <v>0</v>
      </c>
      <c r="EG48" s="60">
        <f t="shared" si="20"/>
        <v>0</v>
      </c>
      <c r="EH48" s="60">
        <f t="shared" si="21"/>
        <v>0</v>
      </c>
      <c r="EI48" s="60">
        <f t="shared" si="22"/>
        <v>0</v>
      </c>
      <c r="EJ48" s="60">
        <f t="shared" si="23"/>
        <v>0</v>
      </c>
      <c r="EK48" s="60">
        <f t="shared" si="24"/>
        <v>0</v>
      </c>
      <c r="EL48" s="60">
        <f t="shared" si="25"/>
        <v>0</v>
      </c>
      <c r="EM48" s="60">
        <f t="shared" si="26"/>
        <v>0</v>
      </c>
      <c r="EN48" s="60">
        <f t="shared" si="27"/>
        <v>0</v>
      </c>
      <c r="EO48" s="60">
        <f t="shared" si="28"/>
        <v>0</v>
      </c>
      <c r="EP48" s="60">
        <f t="shared" si="29"/>
        <v>0</v>
      </c>
      <c r="EQ48" s="60">
        <f t="shared" si="30"/>
        <v>0</v>
      </c>
      <c r="ER48" s="60">
        <f t="shared" si="31"/>
        <v>0</v>
      </c>
      <c r="ES48" s="60">
        <f t="shared" si="32"/>
        <v>0</v>
      </c>
      <c r="ET48" s="60">
        <f t="shared" si="33"/>
        <v>0</v>
      </c>
      <c r="EU48" s="60">
        <f t="shared" si="34"/>
        <v>0</v>
      </c>
      <c r="EV48" s="60">
        <f t="shared" si="35"/>
        <v>0</v>
      </c>
      <c r="EW48" s="60">
        <f t="shared" si="36"/>
        <v>0</v>
      </c>
      <c r="EX48" s="60">
        <f t="shared" si="37"/>
        <v>0</v>
      </c>
      <c r="EY48" s="60">
        <f t="shared" si="38"/>
        <v>0</v>
      </c>
      <c r="EZ48" s="60">
        <f t="shared" si="39"/>
        <v>0</v>
      </c>
      <c r="FA48" s="60">
        <f t="shared" si="40"/>
        <v>0</v>
      </c>
      <c r="FB48" s="60">
        <f t="shared" si="41"/>
        <v>0</v>
      </c>
      <c r="FF48" s="140"/>
      <c r="FG48" s="140"/>
      <c r="FH48" s="140"/>
      <c r="FI48" s="140"/>
    </row>
    <row r="49" spans="12:165" x14ac:dyDescent="0.25">
      <c r="L49" t="s">
        <v>5090</v>
      </c>
      <c r="M49" t="s">
        <v>1686</v>
      </c>
      <c r="N49" s="32">
        <v>12300</v>
      </c>
      <c r="O49" s="32">
        <v>155</v>
      </c>
      <c r="P49" s="32">
        <v>100</v>
      </c>
      <c r="Q49" t="str">
        <f t="shared" si="45"/>
        <v>Corowa Shire</v>
      </c>
      <c r="T49" s="168"/>
      <c r="W49" s="33"/>
      <c r="X49" s="33"/>
      <c r="Y49">
        <v>3600258</v>
      </c>
      <c r="Z49" s="158">
        <v>16</v>
      </c>
      <c r="AA49" s="169" t="s">
        <v>5238</v>
      </c>
      <c r="AB49" s="169"/>
      <c r="AC49" s="158">
        <v>3600258</v>
      </c>
      <c r="AD49" s="169" t="s">
        <v>5238</v>
      </c>
      <c r="AE49" s="169">
        <v>3600258</v>
      </c>
      <c r="AF49" s="37" t="s">
        <v>5268</v>
      </c>
      <c r="AH49" s="38">
        <v>100</v>
      </c>
      <c r="AI49" s="38">
        <v>135</v>
      </c>
      <c r="AJ49" s="38">
        <v>17950</v>
      </c>
      <c r="AK49" s="38">
        <v>12</v>
      </c>
      <c r="AL49" s="38">
        <v>3308058</v>
      </c>
      <c r="AM49" s="61" t="s">
        <v>1816</v>
      </c>
      <c r="AN49" s="61" t="s">
        <v>1693</v>
      </c>
      <c r="AO49" s="61" t="s">
        <v>1654</v>
      </c>
      <c r="AP49" s="61" t="s">
        <v>5035</v>
      </c>
      <c r="AQ49" s="61" t="s">
        <v>4981</v>
      </c>
      <c r="AR49" s="28">
        <v>363489.2</v>
      </c>
      <c r="AS49" s="28">
        <v>0</v>
      </c>
      <c r="AT49" s="28">
        <v>0</v>
      </c>
      <c r="AU49" s="62"/>
      <c r="BR49" s="63"/>
      <c r="BT49">
        <f t="shared" si="44"/>
        <v>0</v>
      </c>
      <c r="BU49" s="32">
        <v>100</v>
      </c>
      <c r="BV49" s="32">
        <v>105</v>
      </c>
      <c r="BW49" s="32">
        <v>10750</v>
      </c>
      <c r="BX49" s="32">
        <v>87</v>
      </c>
      <c r="BY49" s="32">
        <v>91200</v>
      </c>
      <c r="BZ49" t="s">
        <v>1816</v>
      </c>
      <c r="CA49" t="s">
        <v>1688</v>
      </c>
      <c r="CB49" t="s">
        <v>1270</v>
      </c>
      <c r="CC49" t="s">
        <v>1726</v>
      </c>
      <c r="CD49" t="s">
        <v>1794</v>
      </c>
      <c r="CE49" s="155"/>
      <c r="CF49" s="155"/>
      <c r="CG49" s="31" t="s">
        <v>5845</v>
      </c>
      <c r="CH49" s="31" t="s">
        <v>5846</v>
      </c>
      <c r="CI49" s="31" t="s">
        <v>700</v>
      </c>
      <c r="CJ49" s="31" t="s">
        <v>2202</v>
      </c>
      <c r="CL49" s="34">
        <v>100</v>
      </c>
      <c r="CM49" s="34">
        <f t="shared" si="46"/>
        <v>140</v>
      </c>
      <c r="CN49" s="164">
        <v>14870</v>
      </c>
      <c r="CO49" s="36"/>
      <c r="CP49" s="37"/>
      <c r="CQ49" s="37" t="s">
        <v>1816</v>
      </c>
      <c r="CR49" s="157" t="str">
        <f t="shared" ca="1" si="47"/>
        <v>Central West</v>
      </c>
      <c r="CS49" s="164" t="s">
        <v>1586</v>
      </c>
      <c r="CV49" s="165">
        <v>1289</v>
      </c>
      <c r="CW49" s="165">
        <v>17963</v>
      </c>
      <c r="CY49" s="159">
        <v>14870</v>
      </c>
      <c r="CZ49" s="159">
        <v>140</v>
      </c>
      <c r="DA49" s="159">
        <v>100</v>
      </c>
      <c r="DC49" s="160" t="str">
        <f t="shared" si="5"/>
        <v>10470_6</v>
      </c>
      <c r="DD49" s="162">
        <v>100</v>
      </c>
      <c r="DE49" s="161">
        <v>140</v>
      </c>
      <c r="DF49" s="161">
        <v>10470</v>
      </c>
      <c r="DG49" s="163" t="s">
        <v>1816</v>
      </c>
      <c r="DH49" s="161"/>
      <c r="DI49" s="161" t="s">
        <v>5052</v>
      </c>
      <c r="DJ49" s="161">
        <v>6</v>
      </c>
      <c r="DK49" s="161" t="s">
        <v>1327</v>
      </c>
      <c r="DL49" s="161">
        <v>0</v>
      </c>
      <c r="DM49" s="43" t="s">
        <v>4238</v>
      </c>
      <c r="DN49" s="43"/>
      <c r="DO49" s="43" t="s">
        <v>4239</v>
      </c>
      <c r="DP49" s="43"/>
      <c r="DQ49" s="43" t="s">
        <v>4165</v>
      </c>
      <c r="DR49" s="43">
        <v>100</v>
      </c>
      <c r="DV49" s="31" t="s">
        <v>5383</v>
      </c>
      <c r="DW49" s="31" t="s">
        <v>5390</v>
      </c>
      <c r="DX49" s="38">
        <f t="shared" si="11"/>
        <v>3600258</v>
      </c>
      <c r="DY49" s="38">
        <f t="shared" si="12"/>
        <v>16</v>
      </c>
      <c r="DZ49" s="38" t="str">
        <f t="shared" si="13"/>
        <v>163600258</v>
      </c>
      <c r="EA49" s="60">
        <f t="shared" si="14"/>
        <v>0</v>
      </c>
      <c r="EB49" s="60">
        <f t="shared" si="15"/>
        <v>0</v>
      </c>
      <c r="EC49" s="60">
        <f t="shared" si="16"/>
        <v>0</v>
      </c>
      <c r="ED49" s="60">
        <f t="shared" si="17"/>
        <v>0</v>
      </c>
      <c r="EE49" s="60">
        <f t="shared" si="18"/>
        <v>0</v>
      </c>
      <c r="EF49" s="60">
        <f t="shared" si="19"/>
        <v>0</v>
      </c>
      <c r="EG49" s="60">
        <f t="shared" si="20"/>
        <v>0</v>
      </c>
      <c r="EH49" s="60">
        <f t="shared" si="21"/>
        <v>0</v>
      </c>
      <c r="EI49" s="60">
        <f t="shared" si="22"/>
        <v>0</v>
      </c>
      <c r="EJ49" s="60">
        <f t="shared" si="23"/>
        <v>0</v>
      </c>
      <c r="EK49" s="60">
        <f t="shared" si="24"/>
        <v>0</v>
      </c>
      <c r="EL49" s="60">
        <f t="shared" si="25"/>
        <v>0</v>
      </c>
      <c r="EM49" s="60">
        <f t="shared" si="26"/>
        <v>0</v>
      </c>
      <c r="EN49" s="60">
        <f t="shared" si="27"/>
        <v>0</v>
      </c>
      <c r="EO49" s="60">
        <f t="shared" si="28"/>
        <v>0</v>
      </c>
      <c r="EP49" s="60">
        <f t="shared" si="29"/>
        <v>0</v>
      </c>
      <c r="EQ49" s="60">
        <f t="shared" si="30"/>
        <v>0</v>
      </c>
      <c r="ER49" s="60">
        <f t="shared" si="31"/>
        <v>0</v>
      </c>
      <c r="ES49" s="60">
        <f t="shared" si="32"/>
        <v>0</v>
      </c>
      <c r="ET49" s="60">
        <f t="shared" si="33"/>
        <v>0</v>
      </c>
      <c r="EU49" s="60">
        <f t="shared" si="34"/>
        <v>0</v>
      </c>
      <c r="EV49" s="60">
        <f t="shared" si="35"/>
        <v>0</v>
      </c>
      <c r="EW49" s="60">
        <f t="shared" si="36"/>
        <v>0</v>
      </c>
      <c r="EX49" s="60">
        <f t="shared" si="37"/>
        <v>0</v>
      </c>
      <c r="EY49" s="60">
        <f t="shared" si="38"/>
        <v>0</v>
      </c>
      <c r="EZ49" s="60">
        <f t="shared" si="39"/>
        <v>0</v>
      </c>
      <c r="FA49" s="60">
        <f t="shared" si="40"/>
        <v>0</v>
      </c>
      <c r="FB49" s="60">
        <f t="shared" si="41"/>
        <v>0</v>
      </c>
      <c r="FF49" s="140"/>
      <c r="FG49" s="140"/>
      <c r="FH49" s="140"/>
      <c r="FI49" s="140"/>
    </row>
    <row r="50" spans="12:165" x14ac:dyDescent="0.25">
      <c r="L50" t="s">
        <v>5091</v>
      </c>
      <c r="M50" t="s">
        <v>1690</v>
      </c>
      <c r="N50" s="32">
        <v>12350</v>
      </c>
      <c r="O50" s="32">
        <v>140</v>
      </c>
      <c r="P50" s="32">
        <v>100</v>
      </c>
      <c r="Q50" t="str">
        <f t="shared" si="45"/>
        <v>Cowra</v>
      </c>
      <c r="T50" s="168"/>
      <c r="W50" s="33"/>
      <c r="X50" s="33"/>
      <c r="Y50">
        <v>3600758</v>
      </c>
      <c r="Z50" s="158">
        <v>16</v>
      </c>
      <c r="AA50" s="169" t="s">
        <v>5239</v>
      </c>
      <c r="AB50" s="169"/>
      <c r="AC50" s="158">
        <v>3600758</v>
      </c>
      <c r="AD50" s="169" t="s">
        <v>5239</v>
      </c>
      <c r="AE50" s="169">
        <v>3600758</v>
      </c>
      <c r="AF50" s="37" t="s">
        <v>5268</v>
      </c>
      <c r="AH50" s="38">
        <v>100</v>
      </c>
      <c r="AI50" s="38">
        <v>135</v>
      </c>
      <c r="AJ50" s="38">
        <v>18020</v>
      </c>
      <c r="AK50" s="38">
        <v>12</v>
      </c>
      <c r="AL50" s="38">
        <v>3308058</v>
      </c>
      <c r="AM50" s="61" t="s">
        <v>1816</v>
      </c>
      <c r="AN50" s="61" t="s">
        <v>1693</v>
      </c>
      <c r="AO50" s="61" t="s">
        <v>1656</v>
      </c>
      <c r="AP50" s="61" t="s">
        <v>5035</v>
      </c>
      <c r="AQ50" s="61" t="s">
        <v>4981</v>
      </c>
      <c r="AR50" s="28">
        <v>1286429</v>
      </c>
      <c r="AS50" s="28">
        <v>0</v>
      </c>
      <c r="AT50" s="28">
        <v>0</v>
      </c>
      <c r="AU50" s="62"/>
      <c r="BR50" s="63"/>
      <c r="BT50">
        <f t="shared" si="44"/>
        <v>0</v>
      </c>
      <c r="BU50" s="32">
        <v>100</v>
      </c>
      <c r="BV50" s="32">
        <v>105</v>
      </c>
      <c r="BW50" s="32">
        <v>10750</v>
      </c>
      <c r="BX50" s="32">
        <v>88</v>
      </c>
      <c r="BY50" s="32">
        <v>91220</v>
      </c>
      <c r="BZ50" t="s">
        <v>1816</v>
      </c>
      <c r="CA50" t="s">
        <v>1688</v>
      </c>
      <c r="CB50" t="s">
        <v>1270</v>
      </c>
      <c r="CC50" s="52" t="s">
        <v>1684</v>
      </c>
      <c r="CD50" s="52" t="s">
        <v>1684</v>
      </c>
      <c r="CE50" s="155">
        <v>1878</v>
      </c>
      <c r="CF50" s="155">
        <v>7</v>
      </c>
      <c r="CG50" s="31" t="s">
        <v>696</v>
      </c>
      <c r="CH50" s="31" t="s">
        <v>697</v>
      </c>
      <c r="CI50" s="31" t="s">
        <v>700</v>
      </c>
      <c r="CJ50" s="31" t="s">
        <v>2203</v>
      </c>
      <c r="CL50" s="34">
        <v>100</v>
      </c>
      <c r="CM50" s="34">
        <f t="shared" si="46"/>
        <v>105</v>
      </c>
      <c r="CN50" s="164">
        <v>14900</v>
      </c>
      <c r="CO50" s="36"/>
      <c r="CP50" s="37"/>
      <c r="CQ50" s="37" t="s">
        <v>1816</v>
      </c>
      <c r="CR50" s="157" t="str">
        <f t="shared" ca="1" si="47"/>
        <v>Sydney</v>
      </c>
      <c r="CS50" s="164" t="s">
        <v>1587</v>
      </c>
      <c r="CV50" s="165">
        <v>109</v>
      </c>
      <c r="CW50" s="165">
        <v>43318</v>
      </c>
      <c r="CY50" s="159">
        <v>14900</v>
      </c>
      <c r="CZ50" s="159">
        <v>105</v>
      </c>
      <c r="DA50" s="159">
        <v>100</v>
      </c>
      <c r="DC50" s="160" t="str">
        <f t="shared" si="5"/>
        <v>10470_10</v>
      </c>
      <c r="DD50" s="162">
        <v>100</v>
      </c>
      <c r="DE50" s="161">
        <v>140</v>
      </c>
      <c r="DF50" s="161">
        <v>10470</v>
      </c>
      <c r="DG50" s="163" t="s">
        <v>1816</v>
      </c>
      <c r="DH50" s="161"/>
      <c r="DI50" s="161" t="s">
        <v>5052</v>
      </c>
      <c r="DJ50" s="161">
        <v>10</v>
      </c>
      <c r="DK50" s="161" t="s">
        <v>1329</v>
      </c>
      <c r="DL50" s="161">
        <v>8</v>
      </c>
      <c r="DM50" s="43" t="s">
        <v>4240</v>
      </c>
      <c r="DN50" s="43"/>
      <c r="DO50" s="43" t="s">
        <v>4241</v>
      </c>
      <c r="DP50" s="43"/>
      <c r="DQ50" s="43" t="s">
        <v>4168</v>
      </c>
      <c r="DR50" s="43">
        <v>100</v>
      </c>
      <c r="DV50" s="31" t="s">
        <v>5383</v>
      </c>
      <c r="DW50" s="31" t="s">
        <v>5390</v>
      </c>
      <c r="DX50" s="38">
        <f t="shared" si="11"/>
        <v>3600758</v>
      </c>
      <c r="DY50" s="38">
        <f t="shared" si="12"/>
        <v>16</v>
      </c>
      <c r="DZ50" s="38" t="str">
        <f t="shared" si="13"/>
        <v>163600758</v>
      </c>
      <c r="EA50" s="60">
        <f t="shared" si="14"/>
        <v>0</v>
      </c>
      <c r="EB50" s="60">
        <f t="shared" si="15"/>
        <v>0</v>
      </c>
      <c r="EC50" s="60">
        <f t="shared" si="16"/>
        <v>0</v>
      </c>
      <c r="ED50" s="60">
        <f t="shared" si="17"/>
        <v>0</v>
      </c>
      <c r="EE50" s="60">
        <f t="shared" si="18"/>
        <v>0</v>
      </c>
      <c r="EF50" s="60">
        <f t="shared" si="19"/>
        <v>0</v>
      </c>
      <c r="EG50" s="60">
        <f t="shared" si="20"/>
        <v>0</v>
      </c>
      <c r="EH50" s="60">
        <f t="shared" si="21"/>
        <v>0</v>
      </c>
      <c r="EI50" s="60">
        <f t="shared" si="22"/>
        <v>0</v>
      </c>
      <c r="EJ50" s="60">
        <f t="shared" si="23"/>
        <v>0</v>
      </c>
      <c r="EK50" s="60">
        <f t="shared" si="24"/>
        <v>0</v>
      </c>
      <c r="EL50" s="60">
        <f t="shared" si="25"/>
        <v>0</v>
      </c>
      <c r="EM50" s="60">
        <f t="shared" si="26"/>
        <v>0</v>
      </c>
      <c r="EN50" s="60">
        <f t="shared" si="27"/>
        <v>0</v>
      </c>
      <c r="EO50" s="60">
        <f t="shared" si="28"/>
        <v>0</v>
      </c>
      <c r="EP50" s="60">
        <f t="shared" si="29"/>
        <v>0</v>
      </c>
      <c r="EQ50" s="60">
        <f t="shared" si="30"/>
        <v>0</v>
      </c>
      <c r="ER50" s="60">
        <f t="shared" si="31"/>
        <v>0</v>
      </c>
      <c r="ES50" s="60">
        <f t="shared" si="32"/>
        <v>0</v>
      </c>
      <c r="ET50" s="60">
        <f t="shared" si="33"/>
        <v>0</v>
      </c>
      <c r="EU50" s="60">
        <f t="shared" si="34"/>
        <v>0</v>
      </c>
      <c r="EV50" s="60">
        <f t="shared" si="35"/>
        <v>0</v>
      </c>
      <c r="EW50" s="60">
        <f t="shared" si="36"/>
        <v>0</v>
      </c>
      <c r="EX50" s="60">
        <f t="shared" si="37"/>
        <v>0</v>
      </c>
      <c r="EY50" s="60">
        <f t="shared" si="38"/>
        <v>0</v>
      </c>
      <c r="EZ50" s="60">
        <f t="shared" si="39"/>
        <v>0</v>
      </c>
      <c r="FA50" s="60">
        <f t="shared" si="40"/>
        <v>0</v>
      </c>
      <c r="FB50" s="60">
        <f t="shared" si="41"/>
        <v>0</v>
      </c>
      <c r="FF50" s="140"/>
      <c r="FG50" s="140"/>
      <c r="FH50" s="140"/>
      <c r="FI50" s="140"/>
    </row>
    <row r="51" spans="12:165" x14ac:dyDescent="0.25">
      <c r="L51" t="s">
        <v>5092</v>
      </c>
      <c r="M51" t="s">
        <v>1691</v>
      </c>
      <c r="N51" s="32">
        <v>12400</v>
      </c>
      <c r="O51" s="32">
        <v>145</v>
      </c>
      <c r="P51" s="32">
        <v>100</v>
      </c>
      <c r="Q51" t="str">
        <f t="shared" si="45"/>
        <v>Crookwell</v>
      </c>
      <c r="T51" s="168"/>
      <c r="W51" s="33"/>
      <c r="X51" s="33"/>
      <c r="Y51">
        <v>3601558</v>
      </c>
      <c r="Z51" s="158">
        <v>16</v>
      </c>
      <c r="AA51" s="169" t="s">
        <v>5240</v>
      </c>
      <c r="AB51" s="169"/>
      <c r="AC51" s="158">
        <v>3601558</v>
      </c>
      <c r="AD51" s="169" t="s">
        <v>5240</v>
      </c>
      <c r="AE51" s="169">
        <v>3601558</v>
      </c>
      <c r="AF51" s="37" t="s">
        <v>5268</v>
      </c>
      <c r="AH51" s="38">
        <v>100</v>
      </c>
      <c r="AI51" s="38">
        <v>135</v>
      </c>
      <c r="AJ51" s="38">
        <v>18150</v>
      </c>
      <c r="AK51" s="38">
        <v>12</v>
      </c>
      <c r="AL51" s="38">
        <v>3308058</v>
      </c>
      <c r="AM51" s="61" t="s">
        <v>1816</v>
      </c>
      <c r="AN51" s="61" t="s">
        <v>1693</v>
      </c>
      <c r="AO51" s="61" t="s">
        <v>1659</v>
      </c>
      <c r="AP51" s="61" t="s">
        <v>5035</v>
      </c>
      <c r="AQ51" s="61" t="s">
        <v>4981</v>
      </c>
      <c r="AR51" s="28">
        <v>594170.6</v>
      </c>
      <c r="AS51" s="28">
        <v>0</v>
      </c>
      <c r="AT51" s="28">
        <v>0</v>
      </c>
      <c r="AU51" s="62"/>
      <c r="BR51" s="63"/>
      <c r="BT51">
        <f t="shared" si="44"/>
        <v>0</v>
      </c>
      <c r="BU51" s="32">
        <v>100</v>
      </c>
      <c r="BV51" s="32">
        <v>105</v>
      </c>
      <c r="BW51" s="32">
        <v>10750</v>
      </c>
      <c r="BX51" s="32">
        <v>89</v>
      </c>
      <c r="BY51" s="32">
        <v>91240</v>
      </c>
      <c r="BZ51" t="s">
        <v>1816</v>
      </c>
      <c r="CA51" t="s">
        <v>1688</v>
      </c>
      <c r="CB51" t="s">
        <v>1270</v>
      </c>
      <c r="CC51" s="52" t="s">
        <v>1785</v>
      </c>
      <c r="CD51" s="52" t="s">
        <v>1785</v>
      </c>
      <c r="CE51" s="155">
        <v>99</v>
      </c>
      <c r="CF51" s="155">
        <v>6</v>
      </c>
      <c r="CG51" s="31" t="s">
        <v>698</v>
      </c>
      <c r="CH51" s="31" t="s">
        <v>699</v>
      </c>
      <c r="CI51" s="31" t="s">
        <v>700</v>
      </c>
      <c r="CJ51" s="31" t="s">
        <v>2204</v>
      </c>
      <c r="CL51" s="34">
        <v>100</v>
      </c>
      <c r="CM51" s="34">
        <f t="shared" si="46"/>
        <v>160</v>
      </c>
      <c r="CN51" s="164">
        <v>19399</v>
      </c>
      <c r="CO51" s="36"/>
      <c r="CP51" s="37"/>
      <c r="CQ51" s="37" t="s">
        <v>1816</v>
      </c>
      <c r="CR51" s="157" t="str">
        <f t="shared" ca="1" si="47"/>
        <v>Far West</v>
      </c>
      <c r="CS51" s="164" t="s">
        <v>1673</v>
      </c>
      <c r="CV51" s="165">
        <v>6</v>
      </c>
      <c r="CW51" s="165">
        <v>215</v>
      </c>
      <c r="CY51" s="159">
        <v>19399</v>
      </c>
      <c r="CZ51" s="159">
        <v>160</v>
      </c>
      <c r="DA51" s="159">
        <v>100</v>
      </c>
      <c r="DC51" s="160" t="str">
        <f t="shared" si="5"/>
        <v>10470_8</v>
      </c>
      <c r="DD51" s="162">
        <v>100</v>
      </c>
      <c r="DE51" s="161">
        <v>140</v>
      </c>
      <c r="DF51" s="161">
        <v>10470</v>
      </c>
      <c r="DG51" s="163" t="s">
        <v>1816</v>
      </c>
      <c r="DH51" s="161"/>
      <c r="DI51" s="161" t="s">
        <v>5052</v>
      </c>
      <c r="DJ51" s="161">
        <v>8</v>
      </c>
      <c r="DK51" s="161" t="s">
        <v>1328</v>
      </c>
      <c r="DL51" s="161">
        <v>0</v>
      </c>
      <c r="DM51" s="43" t="s">
        <v>4242</v>
      </c>
      <c r="DN51" s="43"/>
      <c r="DO51" s="43" t="s">
        <v>4243</v>
      </c>
      <c r="DP51" s="43"/>
      <c r="DQ51" s="43" t="s">
        <v>4171</v>
      </c>
      <c r="DR51" s="43">
        <v>100</v>
      </c>
      <c r="DV51" s="31" t="s">
        <v>5383</v>
      </c>
      <c r="DW51" s="31" t="s">
        <v>5390</v>
      </c>
      <c r="DX51" s="38">
        <f t="shared" si="11"/>
        <v>3601558</v>
      </c>
      <c r="DY51" s="38">
        <f t="shared" si="12"/>
        <v>16</v>
      </c>
      <c r="DZ51" s="38" t="str">
        <f t="shared" si="13"/>
        <v>163601558</v>
      </c>
      <c r="EA51" s="60">
        <f t="shared" si="14"/>
        <v>0</v>
      </c>
      <c r="EB51" s="60">
        <f t="shared" si="15"/>
        <v>0</v>
      </c>
      <c r="EC51" s="60">
        <f t="shared" si="16"/>
        <v>0</v>
      </c>
      <c r="ED51" s="60">
        <f t="shared" si="17"/>
        <v>0</v>
      </c>
      <c r="EE51" s="60">
        <f t="shared" si="18"/>
        <v>0</v>
      </c>
      <c r="EF51" s="60">
        <f t="shared" si="19"/>
        <v>0</v>
      </c>
      <c r="EG51" s="60">
        <f t="shared" si="20"/>
        <v>0</v>
      </c>
      <c r="EH51" s="60">
        <f t="shared" si="21"/>
        <v>0</v>
      </c>
      <c r="EI51" s="60">
        <f t="shared" si="22"/>
        <v>0</v>
      </c>
      <c r="EJ51" s="60">
        <f t="shared" si="23"/>
        <v>0</v>
      </c>
      <c r="EK51" s="60">
        <f t="shared" si="24"/>
        <v>0</v>
      </c>
      <c r="EL51" s="60">
        <f t="shared" si="25"/>
        <v>0</v>
      </c>
      <c r="EM51" s="60">
        <f t="shared" si="26"/>
        <v>0</v>
      </c>
      <c r="EN51" s="60">
        <f t="shared" si="27"/>
        <v>0</v>
      </c>
      <c r="EO51" s="60">
        <f t="shared" si="28"/>
        <v>0</v>
      </c>
      <c r="EP51" s="60">
        <f t="shared" si="29"/>
        <v>0</v>
      </c>
      <c r="EQ51" s="60">
        <f t="shared" si="30"/>
        <v>0</v>
      </c>
      <c r="ER51" s="60">
        <f t="shared" si="31"/>
        <v>0</v>
      </c>
      <c r="ES51" s="60">
        <f t="shared" si="32"/>
        <v>0</v>
      </c>
      <c r="ET51" s="60">
        <f t="shared" si="33"/>
        <v>0</v>
      </c>
      <c r="EU51" s="60">
        <f t="shared" si="34"/>
        <v>0</v>
      </c>
      <c r="EV51" s="60">
        <f t="shared" si="35"/>
        <v>0</v>
      </c>
      <c r="EW51" s="60">
        <f t="shared" si="36"/>
        <v>0</v>
      </c>
      <c r="EX51" s="60">
        <f t="shared" si="37"/>
        <v>0</v>
      </c>
      <c r="EY51" s="60">
        <f t="shared" si="38"/>
        <v>0</v>
      </c>
      <c r="EZ51" s="60">
        <f t="shared" si="39"/>
        <v>0</v>
      </c>
      <c r="FA51" s="60">
        <f t="shared" si="40"/>
        <v>0</v>
      </c>
      <c r="FB51" s="60">
        <f t="shared" si="41"/>
        <v>0</v>
      </c>
      <c r="FF51" s="140"/>
      <c r="FG51" s="140"/>
      <c r="FH51" s="140"/>
      <c r="FI51" s="140"/>
    </row>
    <row r="52" spans="12:165" x14ac:dyDescent="0.25">
      <c r="L52" t="s">
        <v>5093</v>
      </c>
      <c r="M52" t="s">
        <v>1686</v>
      </c>
      <c r="N52" s="32">
        <v>12450</v>
      </c>
      <c r="O52" s="32">
        <v>155</v>
      </c>
      <c r="P52" s="32">
        <v>100</v>
      </c>
      <c r="Q52" t="str">
        <f t="shared" si="45"/>
        <v>Culcairn</v>
      </c>
      <c r="T52" s="168"/>
      <c r="W52" s="33"/>
      <c r="X52" s="33"/>
      <c r="Y52">
        <v>3601858</v>
      </c>
      <c r="Z52" s="158">
        <v>16</v>
      </c>
      <c r="AA52" s="169" t="s">
        <v>5241</v>
      </c>
      <c r="AB52" s="169"/>
      <c r="AC52" s="158">
        <v>3601858</v>
      </c>
      <c r="AD52" s="169" t="s">
        <v>5241</v>
      </c>
      <c r="AE52" s="169">
        <v>3601858</v>
      </c>
      <c r="AF52" s="37" t="s">
        <v>5268</v>
      </c>
      <c r="AH52" s="38">
        <v>100</v>
      </c>
      <c r="AI52" s="38">
        <v>140</v>
      </c>
      <c r="AJ52" s="38">
        <v>10470</v>
      </c>
      <c r="AK52" s="38">
        <v>12</v>
      </c>
      <c r="AL52" s="38">
        <v>3308058</v>
      </c>
      <c r="AM52" s="61" t="s">
        <v>1816</v>
      </c>
      <c r="AN52" s="61" t="s">
        <v>1690</v>
      </c>
      <c r="AO52" s="61" t="s">
        <v>1112</v>
      </c>
      <c r="AP52" s="61" t="s">
        <v>5035</v>
      </c>
      <c r="AQ52" s="61" t="s">
        <v>4981</v>
      </c>
      <c r="AR52" s="28">
        <v>255101.8</v>
      </c>
      <c r="AS52" s="28">
        <v>0</v>
      </c>
      <c r="AT52" s="28">
        <v>0</v>
      </c>
      <c r="AU52" s="62"/>
      <c r="BR52" s="63"/>
      <c r="BT52">
        <f t="shared" si="44"/>
        <v>0</v>
      </c>
      <c r="BU52" s="32">
        <v>100</v>
      </c>
      <c r="BV52" s="32">
        <v>105</v>
      </c>
      <c r="BW52" s="32">
        <v>10750</v>
      </c>
      <c r="BX52" s="32">
        <v>90</v>
      </c>
      <c r="BY52" s="32">
        <v>91260</v>
      </c>
      <c r="BZ52" t="s">
        <v>1816</v>
      </c>
      <c r="CA52" t="s">
        <v>1688</v>
      </c>
      <c r="CB52" t="s">
        <v>1270</v>
      </c>
      <c r="CC52" s="52" t="s">
        <v>5036</v>
      </c>
      <c r="CD52" s="52" t="s">
        <v>5036</v>
      </c>
      <c r="CE52" s="155">
        <v>109</v>
      </c>
      <c r="CF52" s="155">
        <v>51</v>
      </c>
      <c r="CG52" s="31" t="s">
        <v>5848</v>
      </c>
      <c r="CH52" s="31" t="s">
        <v>5849</v>
      </c>
      <c r="CI52" s="31" t="s">
        <v>700</v>
      </c>
      <c r="CJ52" s="31" t="s">
        <v>2205</v>
      </c>
      <c r="CL52" s="34">
        <v>100</v>
      </c>
      <c r="CM52" s="34">
        <f t="shared" si="46"/>
        <v>110</v>
      </c>
      <c r="CN52" s="164">
        <v>11720</v>
      </c>
      <c r="CO52" s="36"/>
      <c r="CP52" s="37"/>
      <c r="CQ52" s="37" t="s">
        <v>1816</v>
      </c>
      <c r="CR52" s="157" t="str">
        <f t="shared" ca="1" si="47"/>
        <v>Hunter</v>
      </c>
      <c r="CS52" s="164" t="s">
        <v>5078</v>
      </c>
      <c r="CV52" s="165">
        <v>1201</v>
      </c>
      <c r="CW52" s="165">
        <v>36067</v>
      </c>
      <c r="CY52" s="159">
        <v>11720</v>
      </c>
      <c r="CZ52" s="159">
        <v>110</v>
      </c>
      <c r="DA52" s="159">
        <v>100</v>
      </c>
      <c r="DC52" s="160" t="str">
        <f t="shared" si="5"/>
        <v>10470_5</v>
      </c>
      <c r="DD52" s="162">
        <v>100</v>
      </c>
      <c r="DE52" s="161">
        <v>140</v>
      </c>
      <c r="DF52" s="161">
        <v>10470</v>
      </c>
      <c r="DG52" s="163" t="s">
        <v>1816</v>
      </c>
      <c r="DH52" s="161"/>
      <c r="DI52" s="161" t="s">
        <v>5052</v>
      </c>
      <c r="DJ52" s="161">
        <v>5</v>
      </c>
      <c r="DK52" s="161" t="s">
        <v>1326</v>
      </c>
      <c r="DL52" s="161">
        <v>16</v>
      </c>
      <c r="DM52" s="43" t="s">
        <v>4244</v>
      </c>
      <c r="DN52" s="43"/>
      <c r="DO52" s="43" t="s">
        <v>4245</v>
      </c>
      <c r="DP52" s="43"/>
      <c r="DQ52" s="43" t="s">
        <v>4174</v>
      </c>
      <c r="DR52" s="43">
        <v>100</v>
      </c>
      <c r="DV52" s="31" t="s">
        <v>5383</v>
      </c>
      <c r="DW52" s="31" t="s">
        <v>5391</v>
      </c>
      <c r="DX52" s="38">
        <f t="shared" si="11"/>
        <v>3601858</v>
      </c>
      <c r="DY52" s="38">
        <f t="shared" si="12"/>
        <v>16</v>
      </c>
      <c r="DZ52" s="38" t="str">
        <f t="shared" si="13"/>
        <v>163601858</v>
      </c>
      <c r="EA52" s="60">
        <f t="shared" si="14"/>
        <v>0</v>
      </c>
      <c r="EB52" s="60">
        <f t="shared" si="15"/>
        <v>0</v>
      </c>
      <c r="EC52" s="60">
        <f t="shared" si="16"/>
        <v>0</v>
      </c>
      <c r="ED52" s="60">
        <f t="shared" si="17"/>
        <v>0</v>
      </c>
      <c r="EE52" s="60">
        <f t="shared" si="18"/>
        <v>0</v>
      </c>
      <c r="EF52" s="60">
        <f t="shared" si="19"/>
        <v>0</v>
      </c>
      <c r="EG52" s="60">
        <f t="shared" si="20"/>
        <v>0</v>
      </c>
      <c r="EH52" s="60">
        <f t="shared" si="21"/>
        <v>0</v>
      </c>
      <c r="EI52" s="60">
        <f t="shared" si="22"/>
        <v>0</v>
      </c>
      <c r="EJ52" s="60">
        <f t="shared" si="23"/>
        <v>0</v>
      </c>
      <c r="EK52" s="60">
        <f t="shared" si="24"/>
        <v>0</v>
      </c>
      <c r="EL52" s="60">
        <f t="shared" si="25"/>
        <v>0</v>
      </c>
      <c r="EM52" s="60">
        <f t="shared" si="26"/>
        <v>0</v>
      </c>
      <c r="EN52" s="60">
        <f t="shared" si="27"/>
        <v>0</v>
      </c>
      <c r="EO52" s="60">
        <f t="shared" si="28"/>
        <v>0</v>
      </c>
      <c r="EP52" s="60">
        <f t="shared" si="29"/>
        <v>0</v>
      </c>
      <c r="EQ52" s="60">
        <f t="shared" si="30"/>
        <v>0</v>
      </c>
      <c r="ER52" s="60">
        <f t="shared" si="31"/>
        <v>0</v>
      </c>
      <c r="ES52" s="60">
        <f t="shared" si="32"/>
        <v>0</v>
      </c>
      <c r="ET52" s="60">
        <f t="shared" si="33"/>
        <v>0</v>
      </c>
      <c r="EU52" s="60">
        <f t="shared" si="34"/>
        <v>0</v>
      </c>
      <c r="EV52" s="60">
        <f t="shared" si="35"/>
        <v>0</v>
      </c>
      <c r="EW52" s="60">
        <f t="shared" si="36"/>
        <v>0</v>
      </c>
      <c r="EX52" s="60">
        <f t="shared" si="37"/>
        <v>0</v>
      </c>
      <c r="EY52" s="60">
        <f t="shared" si="38"/>
        <v>0</v>
      </c>
      <c r="EZ52" s="60">
        <f t="shared" si="39"/>
        <v>0</v>
      </c>
      <c r="FA52" s="60">
        <f t="shared" si="40"/>
        <v>0</v>
      </c>
      <c r="FB52" s="60">
        <f t="shared" si="41"/>
        <v>0</v>
      </c>
      <c r="FF52" s="140"/>
      <c r="FG52" s="140"/>
      <c r="FH52" s="140"/>
      <c r="FI52" s="140"/>
    </row>
    <row r="53" spans="12:165" x14ac:dyDescent="0.25">
      <c r="L53" t="s">
        <v>5094</v>
      </c>
      <c r="M53" t="s">
        <v>1686</v>
      </c>
      <c r="N53" s="32">
        <v>12500</v>
      </c>
      <c r="O53" s="32">
        <v>155</v>
      </c>
      <c r="P53" s="32">
        <v>100</v>
      </c>
      <c r="Q53" t="str">
        <f t="shared" si="45"/>
        <v>Deniliquin</v>
      </c>
      <c r="W53" s="33"/>
      <c r="X53" s="33"/>
      <c r="Y53">
        <v>3601958</v>
      </c>
      <c r="Z53" s="158">
        <v>16</v>
      </c>
      <c r="AA53" s="169" t="s">
        <v>5242</v>
      </c>
      <c r="AB53" s="169"/>
      <c r="AC53" s="158">
        <v>3601958</v>
      </c>
      <c r="AD53" s="169" t="s">
        <v>5242</v>
      </c>
      <c r="AE53" s="169">
        <v>3601958</v>
      </c>
      <c r="AF53" s="37" t="s">
        <v>5268</v>
      </c>
      <c r="AH53" s="38">
        <v>100</v>
      </c>
      <c r="AI53" s="38">
        <v>140</v>
      </c>
      <c r="AJ53" s="38">
        <v>10800</v>
      </c>
      <c r="AK53" s="38">
        <v>12</v>
      </c>
      <c r="AL53" s="38">
        <v>3308058</v>
      </c>
      <c r="AM53" s="61" t="s">
        <v>1816</v>
      </c>
      <c r="AN53" s="61" t="s">
        <v>1690</v>
      </c>
      <c r="AO53" s="61" t="s">
        <v>5059</v>
      </c>
      <c r="AP53" s="61" t="s">
        <v>5035</v>
      </c>
      <c r="AQ53" s="61" t="s">
        <v>4981</v>
      </c>
      <c r="AR53" s="28">
        <v>2858143</v>
      </c>
      <c r="AS53" s="28">
        <v>0</v>
      </c>
      <c r="AT53" s="28">
        <v>0</v>
      </c>
      <c r="AU53" s="62"/>
      <c r="BT53">
        <f t="shared" si="44"/>
        <v>0</v>
      </c>
      <c r="BU53" s="32">
        <v>100</v>
      </c>
      <c r="BV53" s="32">
        <v>105</v>
      </c>
      <c r="BW53" s="32">
        <v>10900</v>
      </c>
      <c r="BX53" s="32">
        <v>81</v>
      </c>
      <c r="BY53" s="32">
        <v>91000</v>
      </c>
      <c r="BZ53" t="s">
        <v>1816</v>
      </c>
      <c r="CA53" t="s">
        <v>1688</v>
      </c>
      <c r="CB53" s="52" t="s">
        <v>1273</v>
      </c>
      <c r="CC53" s="52" t="s">
        <v>1683</v>
      </c>
      <c r="CD53" s="52" t="s">
        <v>1784</v>
      </c>
      <c r="CE53" s="155">
        <v>1996</v>
      </c>
      <c r="CF53" s="155">
        <v>23</v>
      </c>
      <c r="CG53" s="31" t="s">
        <v>5834</v>
      </c>
      <c r="CH53" s="31" t="s">
        <v>5835</v>
      </c>
      <c r="CI53" s="31" t="s">
        <v>701</v>
      </c>
      <c r="CJ53" s="31" t="s">
        <v>2206</v>
      </c>
      <c r="CL53" s="34">
        <v>100</v>
      </c>
      <c r="CM53" s="34">
        <f t="shared" si="46"/>
        <v>110</v>
      </c>
      <c r="CN53" s="164">
        <v>11720</v>
      </c>
      <c r="CO53" s="36"/>
      <c r="CP53" s="37"/>
      <c r="CQ53" s="37" t="s">
        <v>1816</v>
      </c>
      <c r="CR53" s="157" t="str">
        <f t="shared" ca="1" si="47"/>
        <v>Hunter</v>
      </c>
      <c r="CS53" s="164" t="s">
        <v>5078</v>
      </c>
      <c r="CV53" s="165">
        <v>1297</v>
      </c>
      <c r="CW53" s="165">
        <v>5502</v>
      </c>
      <c r="CY53" s="159">
        <v>11720</v>
      </c>
      <c r="CZ53" s="159">
        <v>110</v>
      </c>
      <c r="DA53" s="159">
        <v>100</v>
      </c>
      <c r="DC53" s="160" t="str">
        <f t="shared" si="5"/>
        <v>10500_1</v>
      </c>
      <c r="DD53" s="162">
        <v>100</v>
      </c>
      <c r="DE53" s="161">
        <v>105</v>
      </c>
      <c r="DF53" s="161">
        <v>10500</v>
      </c>
      <c r="DG53" s="163" t="s">
        <v>1816</v>
      </c>
      <c r="DH53" s="161"/>
      <c r="DI53" s="161" t="s">
        <v>5053</v>
      </c>
      <c r="DJ53" s="161">
        <v>1</v>
      </c>
      <c r="DK53" s="161" t="s">
        <v>5210</v>
      </c>
      <c r="DL53" s="161">
        <v>12</v>
      </c>
      <c r="DM53" s="43" t="s">
        <v>4246</v>
      </c>
      <c r="DN53" s="43"/>
      <c r="DO53" s="43" t="s">
        <v>4197</v>
      </c>
      <c r="DP53" s="43"/>
      <c r="DQ53" s="43" t="s">
        <v>4177</v>
      </c>
      <c r="DR53" s="43">
        <v>100</v>
      </c>
      <c r="DV53" s="31" t="s">
        <v>5383</v>
      </c>
      <c r="DW53" s="31" t="s">
        <v>5391</v>
      </c>
      <c r="DX53" s="38">
        <f t="shared" si="11"/>
        <v>3601958</v>
      </c>
      <c r="DY53" s="38">
        <f t="shared" si="12"/>
        <v>16</v>
      </c>
      <c r="DZ53" s="38" t="str">
        <f t="shared" si="13"/>
        <v>163601958</v>
      </c>
      <c r="EA53" s="60">
        <f t="shared" si="14"/>
        <v>0</v>
      </c>
      <c r="EB53" s="60">
        <f t="shared" si="15"/>
        <v>0</v>
      </c>
      <c r="EC53" s="60">
        <f t="shared" si="16"/>
        <v>0</v>
      </c>
      <c r="ED53" s="60">
        <f t="shared" si="17"/>
        <v>0</v>
      </c>
      <c r="EE53" s="60">
        <f t="shared" si="18"/>
        <v>0</v>
      </c>
      <c r="EF53" s="60">
        <f t="shared" si="19"/>
        <v>0</v>
      </c>
      <c r="EG53" s="60">
        <f t="shared" si="20"/>
        <v>0</v>
      </c>
      <c r="EH53" s="60">
        <f t="shared" si="21"/>
        <v>0</v>
      </c>
      <c r="EI53" s="60">
        <f t="shared" si="22"/>
        <v>0</v>
      </c>
      <c r="EJ53" s="60">
        <f t="shared" si="23"/>
        <v>0</v>
      </c>
      <c r="EK53" s="60">
        <f t="shared" si="24"/>
        <v>0</v>
      </c>
      <c r="EL53" s="60">
        <f t="shared" si="25"/>
        <v>0</v>
      </c>
      <c r="EM53" s="60">
        <f t="shared" si="26"/>
        <v>0</v>
      </c>
      <c r="EN53" s="60">
        <f t="shared" si="27"/>
        <v>0</v>
      </c>
      <c r="EO53" s="60">
        <f t="shared" si="28"/>
        <v>0</v>
      </c>
      <c r="EP53" s="60">
        <f t="shared" si="29"/>
        <v>0</v>
      </c>
      <c r="EQ53" s="60">
        <f t="shared" si="30"/>
        <v>0</v>
      </c>
      <c r="ER53" s="60">
        <f t="shared" si="31"/>
        <v>0</v>
      </c>
      <c r="ES53" s="60">
        <f t="shared" si="32"/>
        <v>0</v>
      </c>
      <c r="ET53" s="60">
        <f t="shared" si="33"/>
        <v>0</v>
      </c>
      <c r="EU53" s="60">
        <f t="shared" si="34"/>
        <v>0</v>
      </c>
      <c r="EV53" s="60">
        <f t="shared" si="35"/>
        <v>0</v>
      </c>
      <c r="EW53" s="60">
        <f t="shared" si="36"/>
        <v>0</v>
      </c>
      <c r="EX53" s="60">
        <f t="shared" si="37"/>
        <v>0</v>
      </c>
      <c r="EY53" s="60">
        <f t="shared" si="38"/>
        <v>0</v>
      </c>
      <c r="EZ53" s="60">
        <f t="shared" si="39"/>
        <v>0</v>
      </c>
      <c r="FA53" s="60">
        <f t="shared" si="40"/>
        <v>0</v>
      </c>
      <c r="FB53" s="60">
        <f t="shared" si="41"/>
        <v>0</v>
      </c>
      <c r="FF53" s="140"/>
      <c r="FG53" s="140"/>
      <c r="FH53" s="140"/>
      <c r="FI53" s="140"/>
    </row>
    <row r="54" spans="12:165" x14ac:dyDescent="0.25">
      <c r="L54" t="s">
        <v>5095</v>
      </c>
      <c r="M54" t="s">
        <v>1693</v>
      </c>
      <c r="N54" s="32">
        <v>12600</v>
      </c>
      <c r="O54" s="32">
        <v>135</v>
      </c>
      <c r="P54" s="32">
        <v>100</v>
      </c>
      <c r="Q54" t="str">
        <f t="shared" si="45"/>
        <v>Dubbo</v>
      </c>
      <c r="W54" s="33"/>
      <c r="X54" s="33"/>
      <c r="Y54">
        <v>3602958</v>
      </c>
      <c r="Z54" s="158">
        <v>16</v>
      </c>
      <c r="AA54" s="169" t="s">
        <v>5243</v>
      </c>
      <c r="AB54" s="169"/>
      <c r="AC54" s="158">
        <v>3602958</v>
      </c>
      <c r="AD54" s="169" t="s">
        <v>5243</v>
      </c>
      <c r="AE54" s="169">
        <v>3602958</v>
      </c>
      <c r="AF54" s="37" t="s">
        <v>5268</v>
      </c>
      <c r="AH54" s="38">
        <v>100</v>
      </c>
      <c r="AI54" s="38">
        <v>140</v>
      </c>
      <c r="AJ54" s="38">
        <v>10850</v>
      </c>
      <c r="AK54" s="38">
        <v>12</v>
      </c>
      <c r="AL54" s="38">
        <v>3308058</v>
      </c>
      <c r="AM54" s="61" t="s">
        <v>1816</v>
      </c>
      <c r="AN54" s="61" t="s">
        <v>1690</v>
      </c>
      <c r="AO54" s="61" t="s">
        <v>5060</v>
      </c>
      <c r="AP54" s="61" t="s">
        <v>5035</v>
      </c>
      <c r="AQ54" s="61" t="s">
        <v>4981</v>
      </c>
      <c r="AR54" s="28">
        <v>345254.5</v>
      </c>
      <c r="AS54" s="28">
        <v>0</v>
      </c>
      <c r="AT54" s="28">
        <v>0</v>
      </c>
      <c r="AU54" s="62"/>
      <c r="BT54">
        <f t="shared" si="44"/>
        <v>0</v>
      </c>
      <c r="BU54" s="32">
        <v>100</v>
      </c>
      <c r="BV54" s="32">
        <v>105</v>
      </c>
      <c r="BW54" s="32">
        <v>10900</v>
      </c>
      <c r="BX54" s="32">
        <v>81</v>
      </c>
      <c r="BY54" s="32">
        <v>91010</v>
      </c>
      <c r="BZ54" t="s">
        <v>1816</v>
      </c>
      <c r="CA54" t="s">
        <v>1688</v>
      </c>
      <c r="CB54" t="s">
        <v>1273</v>
      </c>
      <c r="CC54" t="s">
        <v>1683</v>
      </c>
      <c r="CD54" s="52" t="s">
        <v>1683</v>
      </c>
      <c r="CE54" s="155"/>
      <c r="CF54" s="155"/>
      <c r="CG54" s="31" t="s">
        <v>5837</v>
      </c>
      <c r="CH54" s="31" t="s">
        <v>5838</v>
      </c>
      <c r="CI54" s="31" t="s">
        <v>701</v>
      </c>
      <c r="CJ54" s="31" t="s">
        <v>2207</v>
      </c>
      <c r="CL54" s="34">
        <v>100</v>
      </c>
      <c r="CM54" s="34">
        <f t="shared" si="46"/>
        <v>110</v>
      </c>
      <c r="CN54" s="164">
        <v>15050</v>
      </c>
      <c r="CO54" s="36"/>
      <c r="CP54" s="37"/>
      <c r="CQ54" s="37" t="s">
        <v>1816</v>
      </c>
      <c r="CR54" s="157" t="str">
        <f t="shared" ca="1" si="47"/>
        <v>Hunter</v>
      </c>
      <c r="CS54" s="164" t="s">
        <v>1591</v>
      </c>
      <c r="CV54" s="165">
        <v>305</v>
      </c>
      <c r="CW54" s="165">
        <v>29961</v>
      </c>
      <c r="CY54" s="159">
        <v>15050</v>
      </c>
      <c r="CZ54" s="159">
        <v>110</v>
      </c>
      <c r="DA54" s="159">
        <v>100</v>
      </c>
      <c r="DC54" s="160" t="str">
        <f t="shared" si="5"/>
        <v>10500_7</v>
      </c>
      <c r="DD54" s="162">
        <v>100</v>
      </c>
      <c r="DE54" s="161">
        <v>105</v>
      </c>
      <c r="DF54" s="161">
        <v>10500</v>
      </c>
      <c r="DG54" s="163" t="s">
        <v>1816</v>
      </c>
      <c r="DH54" s="161"/>
      <c r="DI54" s="161" t="s">
        <v>5053</v>
      </c>
      <c r="DJ54" s="161">
        <v>7</v>
      </c>
      <c r="DK54" s="161" t="s">
        <v>5216</v>
      </c>
      <c r="DL54" s="161">
        <v>4</v>
      </c>
      <c r="DM54" s="43" t="s">
        <v>4247</v>
      </c>
      <c r="DN54" s="43"/>
      <c r="DO54" s="43" t="s">
        <v>4199</v>
      </c>
      <c r="DP54" s="43"/>
      <c r="DQ54" s="43" t="s">
        <v>4150</v>
      </c>
      <c r="DR54" s="43">
        <v>100</v>
      </c>
      <c r="DV54" s="31" t="s">
        <v>5383</v>
      </c>
      <c r="DW54" s="31" t="s">
        <v>5391</v>
      </c>
      <c r="DX54" s="38">
        <f t="shared" si="11"/>
        <v>3602958</v>
      </c>
      <c r="DY54" s="38">
        <f t="shared" si="12"/>
        <v>16</v>
      </c>
      <c r="DZ54" s="38" t="str">
        <f t="shared" si="13"/>
        <v>163602958</v>
      </c>
      <c r="EA54" s="60">
        <f t="shared" si="14"/>
        <v>0</v>
      </c>
      <c r="EB54" s="60">
        <f t="shared" si="15"/>
        <v>0</v>
      </c>
      <c r="EC54" s="60">
        <f t="shared" si="16"/>
        <v>0</v>
      </c>
      <c r="ED54" s="60">
        <f t="shared" si="17"/>
        <v>0</v>
      </c>
      <c r="EE54" s="60">
        <f t="shared" si="18"/>
        <v>0</v>
      </c>
      <c r="EF54" s="60">
        <f t="shared" si="19"/>
        <v>0</v>
      </c>
      <c r="EG54" s="60">
        <f t="shared" si="20"/>
        <v>0</v>
      </c>
      <c r="EH54" s="60">
        <f t="shared" si="21"/>
        <v>0</v>
      </c>
      <c r="EI54" s="60">
        <f t="shared" si="22"/>
        <v>0</v>
      </c>
      <c r="EJ54" s="60">
        <f t="shared" si="23"/>
        <v>0</v>
      </c>
      <c r="EK54" s="60">
        <f t="shared" si="24"/>
        <v>0</v>
      </c>
      <c r="EL54" s="60">
        <f t="shared" si="25"/>
        <v>0</v>
      </c>
      <c r="EM54" s="60">
        <f t="shared" si="26"/>
        <v>0</v>
      </c>
      <c r="EN54" s="60">
        <f t="shared" si="27"/>
        <v>0</v>
      </c>
      <c r="EO54" s="60">
        <f t="shared" si="28"/>
        <v>0</v>
      </c>
      <c r="EP54" s="60">
        <f t="shared" si="29"/>
        <v>0</v>
      </c>
      <c r="EQ54" s="60">
        <f t="shared" si="30"/>
        <v>0</v>
      </c>
      <c r="ER54" s="60">
        <f t="shared" si="31"/>
        <v>0</v>
      </c>
      <c r="ES54" s="60">
        <f t="shared" si="32"/>
        <v>0</v>
      </c>
      <c r="ET54" s="60">
        <f t="shared" si="33"/>
        <v>0</v>
      </c>
      <c r="EU54" s="60">
        <f t="shared" si="34"/>
        <v>0</v>
      </c>
      <c r="EV54" s="60">
        <f t="shared" si="35"/>
        <v>0</v>
      </c>
      <c r="EW54" s="60">
        <f t="shared" si="36"/>
        <v>0</v>
      </c>
      <c r="EX54" s="60">
        <f t="shared" si="37"/>
        <v>0</v>
      </c>
      <c r="EY54" s="60">
        <f t="shared" si="38"/>
        <v>0</v>
      </c>
      <c r="EZ54" s="60">
        <f t="shared" si="39"/>
        <v>0</v>
      </c>
      <c r="FA54" s="60">
        <f t="shared" si="40"/>
        <v>0</v>
      </c>
      <c r="FB54" s="60">
        <f t="shared" si="41"/>
        <v>0</v>
      </c>
      <c r="FF54" s="140"/>
      <c r="FG54" s="140"/>
      <c r="FH54" s="140"/>
      <c r="FI54" s="140"/>
    </row>
    <row r="55" spans="12:165" x14ac:dyDescent="0.25">
      <c r="L55" t="s">
        <v>5096</v>
      </c>
      <c r="M55" t="s">
        <v>1696</v>
      </c>
      <c r="N55" s="32">
        <v>12700</v>
      </c>
      <c r="O55" s="32">
        <v>110</v>
      </c>
      <c r="P55" s="32">
        <v>100</v>
      </c>
      <c r="Q55" t="str">
        <f t="shared" si="45"/>
        <v>Dungog</v>
      </c>
      <c r="W55" s="33"/>
      <c r="X55" s="33"/>
      <c r="Y55">
        <v>3603258</v>
      </c>
      <c r="Z55" s="158">
        <v>16</v>
      </c>
      <c r="AA55" s="169" t="s">
        <v>5244</v>
      </c>
      <c r="AB55" s="169"/>
      <c r="AC55" s="158">
        <v>3603258</v>
      </c>
      <c r="AD55" s="169" t="s">
        <v>5244</v>
      </c>
      <c r="AE55" s="169">
        <v>3603258</v>
      </c>
      <c r="AF55" s="37" t="s">
        <v>5268</v>
      </c>
      <c r="AH55" s="38">
        <v>100</v>
      </c>
      <c r="AI55" s="38">
        <v>140</v>
      </c>
      <c r="AJ55" s="38">
        <v>11400</v>
      </c>
      <c r="AK55" s="38">
        <v>12</v>
      </c>
      <c r="AL55" s="38">
        <v>3308058</v>
      </c>
      <c r="AM55" s="61" t="s">
        <v>1816</v>
      </c>
      <c r="AN55" s="61" t="s">
        <v>1690</v>
      </c>
      <c r="AO55" s="61" t="s">
        <v>5071</v>
      </c>
      <c r="AP55" s="61" t="s">
        <v>5035</v>
      </c>
      <c r="AQ55" s="61" t="s">
        <v>4981</v>
      </c>
      <c r="AR55" s="28">
        <v>1608434.5</v>
      </c>
      <c r="AS55" s="28">
        <v>0</v>
      </c>
      <c r="AT55" s="28">
        <v>0</v>
      </c>
      <c r="AU55" s="62"/>
      <c r="BT55">
        <f t="shared" si="44"/>
        <v>0</v>
      </c>
      <c r="BU55" s="32">
        <v>100</v>
      </c>
      <c r="BV55" s="32">
        <v>105</v>
      </c>
      <c r="BW55" s="32">
        <v>10900</v>
      </c>
      <c r="BX55" s="32">
        <v>84</v>
      </c>
      <c r="BY55" s="32">
        <v>91100</v>
      </c>
      <c r="BZ55" t="s">
        <v>1816</v>
      </c>
      <c r="CA55" t="s">
        <v>1688</v>
      </c>
      <c r="CB55" t="s">
        <v>1273</v>
      </c>
      <c r="CC55" s="52" t="s">
        <v>1795</v>
      </c>
      <c r="CD55" s="52" t="s">
        <v>1796</v>
      </c>
      <c r="CE55" s="155">
        <v>37</v>
      </c>
      <c r="CF55" s="155">
        <v>9</v>
      </c>
      <c r="CG55" s="31" t="s">
        <v>688</v>
      </c>
      <c r="CH55" s="31" t="s">
        <v>689</v>
      </c>
      <c r="CI55" s="31" t="s">
        <v>701</v>
      </c>
      <c r="CJ55" s="31" t="s">
        <v>2208</v>
      </c>
      <c r="CL55" s="34">
        <v>100</v>
      </c>
      <c r="CM55" s="34">
        <f t="shared" si="46"/>
        <v>105</v>
      </c>
      <c r="CN55" s="164">
        <v>15150</v>
      </c>
      <c r="CO55" s="36"/>
      <c r="CP55" s="37"/>
      <c r="CQ55" s="37" t="s">
        <v>1816</v>
      </c>
      <c r="CR55" s="157" t="str">
        <f t="shared" ca="1" si="47"/>
        <v>Sydney</v>
      </c>
      <c r="CS55" s="164" t="s">
        <v>1593</v>
      </c>
      <c r="CV55" s="165">
        <v>46</v>
      </c>
      <c r="CW55" s="165">
        <v>20668</v>
      </c>
      <c r="CY55" s="159">
        <v>15150</v>
      </c>
      <c r="CZ55" s="159">
        <v>105</v>
      </c>
      <c r="DA55" s="159">
        <v>100</v>
      </c>
      <c r="DC55" s="160" t="str">
        <f t="shared" si="5"/>
        <v>10500_9</v>
      </c>
      <c r="DD55" s="162">
        <v>100</v>
      </c>
      <c r="DE55" s="161">
        <v>105</v>
      </c>
      <c r="DF55" s="161">
        <v>10500</v>
      </c>
      <c r="DG55" s="163" t="s">
        <v>1816</v>
      </c>
      <c r="DH55" s="161"/>
      <c r="DI55" s="161" t="s">
        <v>5053</v>
      </c>
      <c r="DJ55" s="161">
        <v>9</v>
      </c>
      <c r="DK55" s="161" t="s">
        <v>5218</v>
      </c>
      <c r="DL55" s="161">
        <v>0</v>
      </c>
      <c r="DM55" s="43" t="s">
        <v>4248</v>
      </c>
      <c r="DN55" s="43"/>
      <c r="DO55" s="43" t="s">
        <v>4201</v>
      </c>
      <c r="DP55" s="43"/>
      <c r="DQ55" s="43" t="s">
        <v>4153</v>
      </c>
      <c r="DR55" s="43">
        <v>100</v>
      </c>
      <c r="DV55" s="31" t="s">
        <v>5383</v>
      </c>
      <c r="DW55" s="31" t="s">
        <v>5391</v>
      </c>
      <c r="DX55" s="38">
        <f t="shared" si="11"/>
        <v>3603258</v>
      </c>
      <c r="DY55" s="38">
        <f t="shared" si="12"/>
        <v>16</v>
      </c>
      <c r="DZ55" s="38" t="str">
        <f t="shared" si="13"/>
        <v>163603258</v>
      </c>
      <c r="EA55" s="60">
        <f t="shared" si="14"/>
        <v>0</v>
      </c>
      <c r="EB55" s="60">
        <f t="shared" si="15"/>
        <v>0</v>
      </c>
      <c r="EC55" s="60">
        <f t="shared" si="16"/>
        <v>0</v>
      </c>
      <c r="ED55" s="60">
        <f t="shared" si="17"/>
        <v>0</v>
      </c>
      <c r="EE55" s="60">
        <f t="shared" si="18"/>
        <v>0</v>
      </c>
      <c r="EF55" s="60">
        <f t="shared" si="19"/>
        <v>0</v>
      </c>
      <c r="EG55" s="60">
        <f t="shared" si="20"/>
        <v>0</v>
      </c>
      <c r="EH55" s="60">
        <f t="shared" si="21"/>
        <v>0</v>
      </c>
      <c r="EI55" s="60">
        <f t="shared" si="22"/>
        <v>0</v>
      </c>
      <c r="EJ55" s="60">
        <f t="shared" si="23"/>
        <v>0</v>
      </c>
      <c r="EK55" s="60">
        <f t="shared" si="24"/>
        <v>0</v>
      </c>
      <c r="EL55" s="60">
        <f t="shared" si="25"/>
        <v>0</v>
      </c>
      <c r="EM55" s="60">
        <f t="shared" si="26"/>
        <v>0</v>
      </c>
      <c r="EN55" s="60">
        <f t="shared" si="27"/>
        <v>0</v>
      </c>
      <c r="EO55" s="60">
        <f t="shared" si="28"/>
        <v>0</v>
      </c>
      <c r="EP55" s="60">
        <f t="shared" si="29"/>
        <v>0</v>
      </c>
      <c r="EQ55" s="60">
        <f t="shared" si="30"/>
        <v>0</v>
      </c>
      <c r="ER55" s="60">
        <f t="shared" si="31"/>
        <v>0</v>
      </c>
      <c r="ES55" s="60">
        <f t="shared" si="32"/>
        <v>0</v>
      </c>
      <c r="ET55" s="60">
        <f t="shared" si="33"/>
        <v>0</v>
      </c>
      <c r="EU55" s="60">
        <f t="shared" si="34"/>
        <v>0</v>
      </c>
      <c r="EV55" s="60">
        <f t="shared" si="35"/>
        <v>0</v>
      </c>
      <c r="EW55" s="60">
        <f t="shared" si="36"/>
        <v>0</v>
      </c>
      <c r="EX55" s="60">
        <f t="shared" si="37"/>
        <v>0</v>
      </c>
      <c r="EY55" s="60">
        <f t="shared" si="38"/>
        <v>0</v>
      </c>
      <c r="EZ55" s="60">
        <f t="shared" si="39"/>
        <v>0</v>
      </c>
      <c r="FA55" s="60">
        <f t="shared" si="40"/>
        <v>0</v>
      </c>
      <c r="FB55" s="60">
        <f t="shared" si="41"/>
        <v>0</v>
      </c>
      <c r="FF55" s="140"/>
      <c r="FG55" s="140"/>
      <c r="FH55" s="140"/>
      <c r="FI55" s="140"/>
    </row>
    <row r="56" spans="12:165" x14ac:dyDescent="0.25">
      <c r="L56" t="s">
        <v>5097</v>
      </c>
      <c r="M56" t="s">
        <v>1691</v>
      </c>
      <c r="N56" s="32">
        <v>12750</v>
      </c>
      <c r="O56" s="32">
        <v>145</v>
      </c>
      <c r="P56" s="32">
        <v>100</v>
      </c>
      <c r="Q56" t="str">
        <f t="shared" si="45"/>
        <v>Eurobodalla</v>
      </c>
      <c r="W56" s="33"/>
      <c r="X56" s="33"/>
      <c r="Y56">
        <v>3603458</v>
      </c>
      <c r="Z56" s="158">
        <v>16</v>
      </c>
      <c r="AA56" s="169" t="s">
        <v>5245</v>
      </c>
      <c r="AB56" s="169"/>
      <c r="AC56" s="158">
        <v>3603458</v>
      </c>
      <c r="AD56" s="169" t="s">
        <v>5245</v>
      </c>
      <c r="AE56" s="169">
        <v>3603458</v>
      </c>
      <c r="AF56" s="37" t="s">
        <v>5268</v>
      </c>
      <c r="AH56" s="38">
        <v>100</v>
      </c>
      <c r="AI56" s="38">
        <v>140</v>
      </c>
      <c r="AJ56" s="38">
        <v>12350</v>
      </c>
      <c r="AK56" s="38">
        <v>12</v>
      </c>
      <c r="AL56" s="38">
        <v>3308058</v>
      </c>
      <c r="AM56" s="61" t="s">
        <v>1816</v>
      </c>
      <c r="AN56" s="61" t="s">
        <v>1690</v>
      </c>
      <c r="AO56" s="61" t="s">
        <v>5091</v>
      </c>
      <c r="AP56" s="61" t="s">
        <v>5035</v>
      </c>
      <c r="AQ56" s="61" t="s">
        <v>4981</v>
      </c>
      <c r="AR56" s="28">
        <v>1485530.6</v>
      </c>
      <c r="AS56" s="28">
        <v>0</v>
      </c>
      <c r="AT56" s="28">
        <v>0</v>
      </c>
      <c r="AU56" s="62"/>
      <c r="BT56">
        <f t="shared" si="44"/>
        <v>0</v>
      </c>
      <c r="BU56" s="32">
        <v>100</v>
      </c>
      <c r="BV56" s="32">
        <v>105</v>
      </c>
      <c r="BW56" s="32">
        <v>10900</v>
      </c>
      <c r="BX56" s="32">
        <v>85</v>
      </c>
      <c r="BY56" s="32">
        <v>91120</v>
      </c>
      <c r="BZ56" t="s">
        <v>1816</v>
      </c>
      <c r="CA56" t="s">
        <v>1688</v>
      </c>
      <c r="CB56" t="s">
        <v>1273</v>
      </c>
      <c r="CC56" t="s">
        <v>1797</v>
      </c>
      <c r="CD56" t="s">
        <v>1797</v>
      </c>
      <c r="CE56" s="155">
        <v>11</v>
      </c>
      <c r="CF56" s="155">
        <v>2</v>
      </c>
      <c r="CG56" s="31" t="s">
        <v>690</v>
      </c>
      <c r="CH56" s="31" t="s">
        <v>691</v>
      </c>
      <c r="CI56" s="31" t="s">
        <v>701</v>
      </c>
      <c r="CJ56" s="31" t="s">
        <v>1126</v>
      </c>
      <c r="CL56" s="34">
        <v>100</v>
      </c>
      <c r="CM56" s="34">
        <f t="shared" si="46"/>
        <v>165</v>
      </c>
      <c r="CN56" s="164">
        <v>15200</v>
      </c>
      <c r="CO56" s="36"/>
      <c r="CP56" s="37"/>
      <c r="CQ56" s="37" t="s">
        <v>1816</v>
      </c>
      <c r="CR56" s="157" t="str">
        <f t="shared" ca="1" si="47"/>
        <v>Unknown</v>
      </c>
      <c r="CS56" s="164" t="s">
        <v>1594</v>
      </c>
      <c r="CV56" s="165">
        <v>17</v>
      </c>
      <c r="CW56" s="165">
        <v>27080</v>
      </c>
      <c r="CY56" s="159">
        <v>15200</v>
      </c>
      <c r="CZ56" s="159">
        <v>165</v>
      </c>
      <c r="DA56" s="159">
        <v>100</v>
      </c>
      <c r="DC56" s="160" t="str">
        <f t="shared" si="5"/>
        <v>10500_4</v>
      </c>
      <c r="DD56" s="162">
        <v>100</v>
      </c>
      <c r="DE56" s="161">
        <v>105</v>
      </c>
      <c r="DF56" s="161">
        <v>10500</v>
      </c>
      <c r="DG56" s="163" t="s">
        <v>1816</v>
      </c>
      <c r="DH56" s="161"/>
      <c r="DI56" s="161" t="s">
        <v>5053</v>
      </c>
      <c r="DJ56" s="161">
        <v>4</v>
      </c>
      <c r="DK56" s="161" t="s">
        <v>1325</v>
      </c>
      <c r="DL56" s="161">
        <v>6</v>
      </c>
      <c r="DM56" s="43" t="s">
        <v>4249</v>
      </c>
      <c r="DN56" s="43"/>
      <c r="DO56" s="43" t="s">
        <v>4203</v>
      </c>
      <c r="DP56" s="43"/>
      <c r="DQ56" s="43" t="s">
        <v>4156</v>
      </c>
      <c r="DR56" s="43">
        <v>100</v>
      </c>
      <c r="DV56" s="31" t="s">
        <v>5383</v>
      </c>
      <c r="DW56" s="31" t="s">
        <v>5391</v>
      </c>
      <c r="DX56" s="38">
        <f t="shared" si="11"/>
        <v>3603458</v>
      </c>
      <c r="DY56" s="38">
        <f t="shared" si="12"/>
        <v>16</v>
      </c>
      <c r="DZ56" s="38" t="str">
        <f t="shared" si="13"/>
        <v>163603458</v>
      </c>
      <c r="EA56" s="60">
        <f t="shared" si="14"/>
        <v>0</v>
      </c>
      <c r="EB56" s="60">
        <f t="shared" si="15"/>
        <v>0</v>
      </c>
      <c r="EC56" s="60">
        <f t="shared" si="16"/>
        <v>0</v>
      </c>
      <c r="ED56" s="60">
        <f t="shared" si="17"/>
        <v>0</v>
      </c>
      <c r="EE56" s="60">
        <f t="shared" si="18"/>
        <v>0</v>
      </c>
      <c r="EF56" s="60">
        <f t="shared" si="19"/>
        <v>0</v>
      </c>
      <c r="EG56" s="60">
        <f t="shared" si="20"/>
        <v>0</v>
      </c>
      <c r="EH56" s="60">
        <f t="shared" si="21"/>
        <v>0</v>
      </c>
      <c r="EI56" s="60">
        <f t="shared" si="22"/>
        <v>0</v>
      </c>
      <c r="EJ56" s="60">
        <f t="shared" si="23"/>
        <v>0</v>
      </c>
      <c r="EK56" s="60">
        <f t="shared" si="24"/>
        <v>0</v>
      </c>
      <c r="EL56" s="60">
        <f t="shared" si="25"/>
        <v>0</v>
      </c>
      <c r="EM56" s="60">
        <f t="shared" si="26"/>
        <v>0</v>
      </c>
      <c r="EN56" s="60">
        <f t="shared" si="27"/>
        <v>0</v>
      </c>
      <c r="EO56" s="60">
        <f t="shared" si="28"/>
        <v>0</v>
      </c>
      <c r="EP56" s="60">
        <f t="shared" si="29"/>
        <v>0</v>
      </c>
      <c r="EQ56" s="60">
        <f t="shared" si="30"/>
        <v>0</v>
      </c>
      <c r="ER56" s="60">
        <f t="shared" si="31"/>
        <v>0</v>
      </c>
      <c r="ES56" s="60">
        <f t="shared" si="32"/>
        <v>0</v>
      </c>
      <c r="ET56" s="60">
        <f t="shared" si="33"/>
        <v>0</v>
      </c>
      <c r="EU56" s="60">
        <f t="shared" si="34"/>
        <v>0</v>
      </c>
      <c r="EV56" s="60">
        <f t="shared" si="35"/>
        <v>0</v>
      </c>
      <c r="EW56" s="60">
        <f t="shared" si="36"/>
        <v>0</v>
      </c>
      <c r="EX56" s="60">
        <f t="shared" si="37"/>
        <v>0</v>
      </c>
      <c r="EY56" s="60">
        <f t="shared" si="38"/>
        <v>0</v>
      </c>
      <c r="EZ56" s="60">
        <f t="shared" si="39"/>
        <v>0</v>
      </c>
      <c r="FA56" s="60">
        <f t="shared" si="40"/>
        <v>0</v>
      </c>
      <c r="FB56" s="60">
        <f t="shared" si="41"/>
        <v>0</v>
      </c>
      <c r="FF56" s="140"/>
      <c r="FG56" s="140"/>
      <c r="FH56" s="140"/>
      <c r="FI56" s="140"/>
    </row>
    <row r="57" spans="12:165" x14ac:dyDescent="0.25">
      <c r="L57" t="s">
        <v>5098</v>
      </c>
      <c r="M57" t="s">
        <v>1688</v>
      </c>
      <c r="N57" s="32">
        <v>12850</v>
      </c>
      <c r="O57" s="32">
        <v>105</v>
      </c>
      <c r="P57" s="32">
        <v>100</v>
      </c>
      <c r="Q57" t="str">
        <f t="shared" si="45"/>
        <v>Fairfield</v>
      </c>
      <c r="W57" s="33"/>
      <c r="X57" s="33"/>
      <c r="Y57">
        <v>3603958</v>
      </c>
      <c r="Z57" s="158">
        <v>16</v>
      </c>
      <c r="AA57" s="169" t="s">
        <v>5246</v>
      </c>
      <c r="AB57" s="169"/>
      <c r="AC57" s="158">
        <v>3603958</v>
      </c>
      <c r="AD57" s="169" t="s">
        <v>5246</v>
      </c>
      <c r="AE57" s="169">
        <v>3603958</v>
      </c>
      <c r="AF57" s="37" t="s">
        <v>5268</v>
      </c>
      <c r="AH57" s="38">
        <v>100</v>
      </c>
      <c r="AI57" s="38">
        <v>140</v>
      </c>
      <c r="AJ57" s="38">
        <v>12900</v>
      </c>
      <c r="AK57" s="38">
        <v>12</v>
      </c>
      <c r="AL57" s="38">
        <v>3308058</v>
      </c>
      <c r="AM57" s="61" t="s">
        <v>1816</v>
      </c>
      <c r="AN57" s="61" t="s">
        <v>1690</v>
      </c>
      <c r="AO57" s="61" t="s">
        <v>5099</v>
      </c>
      <c r="AP57" s="61" t="s">
        <v>5035</v>
      </c>
      <c r="AQ57" s="61" t="s">
        <v>4981</v>
      </c>
      <c r="AR57" s="28">
        <v>4555233.5999999996</v>
      </c>
      <c r="AS57" s="28">
        <v>0</v>
      </c>
      <c r="AT57" s="28">
        <v>0</v>
      </c>
      <c r="AU57" s="62"/>
      <c r="BT57">
        <f t="shared" si="44"/>
        <v>0</v>
      </c>
      <c r="BU57" s="32">
        <v>100</v>
      </c>
      <c r="BV57" s="32">
        <v>105</v>
      </c>
      <c r="BW57" s="32">
        <v>10900</v>
      </c>
      <c r="BX57" s="32">
        <v>86</v>
      </c>
      <c r="BY57" s="32">
        <v>91140</v>
      </c>
      <c r="BZ57" t="s">
        <v>1816</v>
      </c>
      <c r="CA57" t="s">
        <v>1688</v>
      </c>
      <c r="CB57" t="s">
        <v>1273</v>
      </c>
      <c r="CC57" s="52" t="s">
        <v>1787</v>
      </c>
      <c r="CD57" s="52" t="s">
        <v>1789</v>
      </c>
      <c r="CE57" s="155">
        <v>210</v>
      </c>
      <c r="CF57" s="155">
        <v>11</v>
      </c>
      <c r="CG57" s="31" t="s">
        <v>5839</v>
      </c>
      <c r="CH57" s="31" t="s">
        <v>5840</v>
      </c>
      <c r="CI57" s="31" t="s">
        <v>701</v>
      </c>
      <c r="CJ57" s="31" t="s">
        <v>2209</v>
      </c>
      <c r="CL57" s="34">
        <v>100</v>
      </c>
      <c r="CM57" s="34">
        <f t="shared" si="46"/>
        <v>105</v>
      </c>
      <c r="CN57" s="164">
        <v>16250</v>
      </c>
      <c r="CO57" s="36"/>
      <c r="CP57" s="37"/>
      <c r="CQ57" s="37" t="s">
        <v>1816</v>
      </c>
      <c r="CR57" s="157" t="str">
        <f t="shared" ca="1" si="47"/>
        <v>Sydney</v>
      </c>
      <c r="CS57" s="164" t="s">
        <v>1616</v>
      </c>
      <c r="CV57" s="165">
        <v>91</v>
      </c>
      <c r="CW57" s="165">
        <v>51736</v>
      </c>
      <c r="CY57" s="159">
        <v>16250</v>
      </c>
      <c r="CZ57" s="159">
        <v>105</v>
      </c>
      <c r="DA57" s="159">
        <v>100</v>
      </c>
      <c r="DC57" s="160" t="str">
        <f t="shared" si="5"/>
        <v>10500_3</v>
      </c>
      <c r="DD57" s="162">
        <v>100</v>
      </c>
      <c r="DE57" s="161">
        <v>105</v>
      </c>
      <c r="DF57" s="161">
        <v>10500</v>
      </c>
      <c r="DG57" s="163" t="s">
        <v>1816</v>
      </c>
      <c r="DH57" s="161"/>
      <c r="DI57" s="161" t="s">
        <v>5053</v>
      </c>
      <c r="DJ57" s="161">
        <v>3</v>
      </c>
      <c r="DK57" s="161" t="s">
        <v>1324</v>
      </c>
      <c r="DL57" s="161">
        <v>0</v>
      </c>
      <c r="DM57" s="43" t="s">
        <v>4250</v>
      </c>
      <c r="DN57" s="43"/>
      <c r="DO57" s="43" t="s">
        <v>4205</v>
      </c>
      <c r="DP57" s="43"/>
      <c r="DQ57" s="43" t="s">
        <v>4159</v>
      </c>
      <c r="DR57" s="43">
        <v>100</v>
      </c>
      <c r="DV57" s="31" t="s">
        <v>5383</v>
      </c>
      <c r="DW57" s="31" t="s">
        <v>5391</v>
      </c>
      <c r="DX57" s="38">
        <f t="shared" si="11"/>
        <v>3603958</v>
      </c>
      <c r="DY57" s="38">
        <f t="shared" si="12"/>
        <v>16</v>
      </c>
      <c r="DZ57" s="38" t="str">
        <f t="shared" si="13"/>
        <v>163603958</v>
      </c>
      <c r="EA57" s="60">
        <f t="shared" si="14"/>
        <v>0</v>
      </c>
      <c r="EB57" s="60">
        <f t="shared" si="15"/>
        <v>0</v>
      </c>
      <c r="EC57" s="60">
        <f t="shared" si="16"/>
        <v>0</v>
      </c>
      <c r="ED57" s="60">
        <f t="shared" si="17"/>
        <v>0</v>
      </c>
      <c r="EE57" s="60">
        <f t="shared" si="18"/>
        <v>0</v>
      </c>
      <c r="EF57" s="60">
        <f t="shared" si="19"/>
        <v>0</v>
      </c>
      <c r="EG57" s="60">
        <f t="shared" si="20"/>
        <v>0</v>
      </c>
      <c r="EH57" s="60">
        <f t="shared" si="21"/>
        <v>0</v>
      </c>
      <c r="EI57" s="60">
        <f t="shared" si="22"/>
        <v>0</v>
      </c>
      <c r="EJ57" s="60">
        <f t="shared" si="23"/>
        <v>0</v>
      </c>
      <c r="EK57" s="60">
        <f t="shared" si="24"/>
        <v>0</v>
      </c>
      <c r="EL57" s="60">
        <f t="shared" si="25"/>
        <v>0</v>
      </c>
      <c r="EM57" s="60">
        <f t="shared" si="26"/>
        <v>0</v>
      </c>
      <c r="EN57" s="60">
        <f t="shared" si="27"/>
        <v>0</v>
      </c>
      <c r="EO57" s="60">
        <f t="shared" si="28"/>
        <v>0</v>
      </c>
      <c r="EP57" s="60">
        <f t="shared" si="29"/>
        <v>0</v>
      </c>
      <c r="EQ57" s="60">
        <f t="shared" si="30"/>
        <v>0</v>
      </c>
      <c r="ER57" s="60">
        <f t="shared" si="31"/>
        <v>0</v>
      </c>
      <c r="ES57" s="60">
        <f t="shared" si="32"/>
        <v>0</v>
      </c>
      <c r="ET57" s="60">
        <f t="shared" si="33"/>
        <v>0</v>
      </c>
      <c r="EU57" s="60">
        <f t="shared" si="34"/>
        <v>0</v>
      </c>
      <c r="EV57" s="60">
        <f t="shared" si="35"/>
        <v>0</v>
      </c>
      <c r="EW57" s="60">
        <f t="shared" si="36"/>
        <v>0</v>
      </c>
      <c r="EX57" s="60">
        <f t="shared" si="37"/>
        <v>0</v>
      </c>
      <c r="EY57" s="60">
        <f t="shared" si="38"/>
        <v>0</v>
      </c>
      <c r="EZ57" s="60">
        <f t="shared" si="39"/>
        <v>0</v>
      </c>
      <c r="FA57" s="60">
        <f t="shared" si="40"/>
        <v>0</v>
      </c>
      <c r="FB57" s="60">
        <f t="shared" si="41"/>
        <v>0</v>
      </c>
      <c r="FF57" s="140"/>
      <c r="FG57" s="140"/>
      <c r="FH57" s="140"/>
      <c r="FI57" s="140"/>
    </row>
    <row r="58" spans="12:165" x14ac:dyDescent="0.25">
      <c r="L58" t="s">
        <v>5099</v>
      </c>
      <c r="M58" t="s">
        <v>1690</v>
      </c>
      <c r="N58" s="32">
        <v>12900</v>
      </c>
      <c r="O58" s="32">
        <v>140</v>
      </c>
      <c r="P58" s="32">
        <v>100</v>
      </c>
      <c r="Q58" t="str">
        <f t="shared" si="45"/>
        <v>Forbes</v>
      </c>
      <c r="W58" s="33"/>
      <c r="X58" s="33"/>
      <c r="Y58">
        <v>3604058</v>
      </c>
      <c r="Z58" s="158">
        <v>16</v>
      </c>
      <c r="AA58" s="169" t="s">
        <v>5247</v>
      </c>
      <c r="AB58" s="169"/>
      <c r="AC58" s="158">
        <v>3604058</v>
      </c>
      <c r="AD58" s="169" t="s">
        <v>5247</v>
      </c>
      <c r="AE58" s="169">
        <v>3604058</v>
      </c>
      <c r="AF58" s="37" t="s">
        <v>5268</v>
      </c>
      <c r="AH58" s="38">
        <v>100</v>
      </c>
      <c r="AI58" s="38">
        <v>140</v>
      </c>
      <c r="AJ58" s="38">
        <v>14600</v>
      </c>
      <c r="AK58" s="38">
        <v>12</v>
      </c>
      <c r="AL58" s="38">
        <v>3308058</v>
      </c>
      <c r="AM58" s="61" t="s">
        <v>1816</v>
      </c>
      <c r="AN58" s="61" t="s">
        <v>1690</v>
      </c>
      <c r="AO58" s="61" t="s">
        <v>1580</v>
      </c>
      <c r="AP58" s="61" t="s">
        <v>5035</v>
      </c>
      <c r="AQ58" s="61" t="s">
        <v>4981</v>
      </c>
      <c r="AR58" s="28">
        <v>2993965.8</v>
      </c>
      <c r="AS58" s="28">
        <v>0</v>
      </c>
      <c r="AT58" s="28">
        <v>0</v>
      </c>
      <c r="AU58" s="62"/>
      <c r="BT58">
        <f t="shared" si="44"/>
        <v>0</v>
      </c>
      <c r="BU58" s="32">
        <v>100</v>
      </c>
      <c r="BV58" s="32">
        <v>105</v>
      </c>
      <c r="BW58" s="32">
        <v>10900</v>
      </c>
      <c r="BX58" s="32">
        <v>86</v>
      </c>
      <c r="BY58" s="32">
        <v>91160</v>
      </c>
      <c r="BZ58" t="s">
        <v>1816</v>
      </c>
      <c r="CA58" t="s">
        <v>1688</v>
      </c>
      <c r="CB58" t="s">
        <v>1273</v>
      </c>
      <c r="CC58" t="s">
        <v>1787</v>
      </c>
      <c r="CD58" s="52" t="s">
        <v>1788</v>
      </c>
      <c r="CE58" s="155"/>
      <c r="CF58" s="155"/>
      <c r="CG58" s="31" t="s">
        <v>5831</v>
      </c>
      <c r="CH58" s="31" t="s">
        <v>5832</v>
      </c>
      <c r="CI58" s="31" t="s">
        <v>701</v>
      </c>
      <c r="CJ58" s="31" t="s">
        <v>2210</v>
      </c>
      <c r="CL58" s="34">
        <v>100</v>
      </c>
      <c r="CM58" s="34">
        <f t="shared" si="46"/>
        <v>130</v>
      </c>
      <c r="CN58" s="164">
        <v>15300</v>
      </c>
      <c r="CO58" s="36"/>
      <c r="CP58" s="37"/>
      <c r="CQ58" s="37" t="s">
        <v>1816</v>
      </c>
      <c r="CR58" s="157" t="str">
        <f t="shared" ca="1" si="47"/>
        <v>Northern</v>
      </c>
      <c r="CS58" s="164" t="s">
        <v>1597</v>
      </c>
      <c r="CV58" s="165">
        <v>2843</v>
      </c>
      <c r="CW58" s="165">
        <v>11496</v>
      </c>
      <c r="CY58" s="159">
        <v>15300</v>
      </c>
      <c r="CZ58" s="159">
        <v>130</v>
      </c>
      <c r="DA58" s="159">
        <v>100</v>
      </c>
      <c r="DC58" s="160" t="str">
        <f t="shared" si="5"/>
        <v>10500_2</v>
      </c>
      <c r="DD58" s="162">
        <v>100</v>
      </c>
      <c r="DE58" s="161">
        <v>105</v>
      </c>
      <c r="DF58" s="161">
        <v>10500</v>
      </c>
      <c r="DG58" s="163" t="s">
        <v>1816</v>
      </c>
      <c r="DH58" s="161"/>
      <c r="DI58" s="161" t="s">
        <v>5053</v>
      </c>
      <c r="DJ58" s="161">
        <v>2</v>
      </c>
      <c r="DK58" s="161" t="s">
        <v>1323</v>
      </c>
      <c r="DL58" s="161">
        <v>0</v>
      </c>
      <c r="DM58" s="43" t="s">
        <v>4251</v>
      </c>
      <c r="DN58" s="43"/>
      <c r="DO58" s="43" t="s">
        <v>4207</v>
      </c>
      <c r="DP58" s="43"/>
      <c r="DQ58" s="43" t="s">
        <v>4162</v>
      </c>
      <c r="DR58" s="43">
        <v>100</v>
      </c>
      <c r="DV58" s="31" t="s">
        <v>5383</v>
      </c>
      <c r="DW58" s="31" t="s">
        <v>5391</v>
      </c>
      <c r="DX58" s="38">
        <f t="shared" si="11"/>
        <v>3604058</v>
      </c>
      <c r="DY58" s="38">
        <f t="shared" si="12"/>
        <v>16</v>
      </c>
      <c r="DZ58" s="38" t="str">
        <f t="shared" si="13"/>
        <v>163604058</v>
      </c>
      <c r="EA58" s="60">
        <f t="shared" si="14"/>
        <v>0</v>
      </c>
      <c r="EB58" s="60">
        <f t="shared" si="15"/>
        <v>0</v>
      </c>
      <c r="EC58" s="60">
        <f t="shared" si="16"/>
        <v>0</v>
      </c>
      <c r="ED58" s="60">
        <f t="shared" si="17"/>
        <v>0</v>
      </c>
      <c r="EE58" s="60">
        <f t="shared" si="18"/>
        <v>0</v>
      </c>
      <c r="EF58" s="60">
        <f t="shared" si="19"/>
        <v>0</v>
      </c>
      <c r="EG58" s="60">
        <f t="shared" si="20"/>
        <v>0</v>
      </c>
      <c r="EH58" s="60">
        <f t="shared" si="21"/>
        <v>0</v>
      </c>
      <c r="EI58" s="60">
        <f t="shared" si="22"/>
        <v>0</v>
      </c>
      <c r="EJ58" s="60">
        <f t="shared" si="23"/>
        <v>0</v>
      </c>
      <c r="EK58" s="60">
        <f t="shared" si="24"/>
        <v>0</v>
      </c>
      <c r="EL58" s="60">
        <f t="shared" si="25"/>
        <v>0</v>
      </c>
      <c r="EM58" s="60">
        <f t="shared" si="26"/>
        <v>0</v>
      </c>
      <c r="EN58" s="60">
        <f t="shared" si="27"/>
        <v>0</v>
      </c>
      <c r="EO58" s="60">
        <f t="shared" si="28"/>
        <v>0</v>
      </c>
      <c r="EP58" s="60">
        <f t="shared" si="29"/>
        <v>0</v>
      </c>
      <c r="EQ58" s="60">
        <f t="shared" si="30"/>
        <v>0</v>
      </c>
      <c r="ER58" s="60">
        <f t="shared" si="31"/>
        <v>0</v>
      </c>
      <c r="ES58" s="60">
        <f t="shared" si="32"/>
        <v>0</v>
      </c>
      <c r="ET58" s="60">
        <f t="shared" si="33"/>
        <v>0</v>
      </c>
      <c r="EU58" s="60">
        <f t="shared" si="34"/>
        <v>0</v>
      </c>
      <c r="EV58" s="60">
        <f t="shared" si="35"/>
        <v>0</v>
      </c>
      <c r="EW58" s="60">
        <f t="shared" si="36"/>
        <v>0</v>
      </c>
      <c r="EX58" s="60">
        <f t="shared" si="37"/>
        <v>0</v>
      </c>
      <c r="EY58" s="60">
        <f t="shared" si="38"/>
        <v>0</v>
      </c>
      <c r="EZ58" s="60">
        <f t="shared" si="39"/>
        <v>0</v>
      </c>
      <c r="FA58" s="60">
        <f t="shared" si="40"/>
        <v>0</v>
      </c>
      <c r="FB58" s="60">
        <f t="shared" si="41"/>
        <v>0</v>
      </c>
      <c r="FF58" s="140"/>
      <c r="FG58" s="140"/>
      <c r="FH58" s="140"/>
      <c r="FI58" s="140"/>
    </row>
    <row r="59" spans="12:165" x14ac:dyDescent="0.25">
      <c r="L59" t="s">
        <v>5100</v>
      </c>
      <c r="M59" t="s">
        <v>1693</v>
      </c>
      <c r="N59" s="32">
        <v>12950</v>
      </c>
      <c r="O59" s="32">
        <v>135</v>
      </c>
      <c r="P59" s="32">
        <v>100</v>
      </c>
      <c r="Q59" t="str">
        <f t="shared" si="45"/>
        <v>Gilgandra</v>
      </c>
      <c r="W59" s="33"/>
      <c r="X59" s="33"/>
      <c r="Y59">
        <v>3604458</v>
      </c>
      <c r="Z59" s="158">
        <v>16</v>
      </c>
      <c r="AA59" s="169" t="s">
        <v>5248</v>
      </c>
      <c r="AB59" s="169"/>
      <c r="AC59" s="158">
        <v>3604458</v>
      </c>
      <c r="AD59" s="169" t="s">
        <v>5248</v>
      </c>
      <c r="AE59" s="169">
        <v>3604458</v>
      </c>
      <c r="AF59" s="37" t="s">
        <v>5268</v>
      </c>
      <c r="AH59" s="38">
        <v>100</v>
      </c>
      <c r="AI59" s="38">
        <v>140</v>
      </c>
      <c r="AJ59" s="38">
        <v>14870</v>
      </c>
      <c r="AK59" s="38">
        <v>12</v>
      </c>
      <c r="AL59" s="38">
        <v>3308058</v>
      </c>
      <c r="AM59" s="61" t="s">
        <v>1816</v>
      </c>
      <c r="AN59" s="61" t="s">
        <v>1690</v>
      </c>
      <c r="AO59" s="61" t="s">
        <v>1586</v>
      </c>
      <c r="AP59" s="61" t="s">
        <v>5035</v>
      </c>
      <c r="AQ59" s="61" t="s">
        <v>4981</v>
      </c>
      <c r="AR59" s="28">
        <v>27438.400000000001</v>
      </c>
      <c r="AS59" s="28">
        <v>0</v>
      </c>
      <c r="AT59" s="28">
        <v>0</v>
      </c>
      <c r="AU59" s="62"/>
      <c r="BT59">
        <f t="shared" si="44"/>
        <v>0</v>
      </c>
      <c r="BU59" s="32">
        <v>100</v>
      </c>
      <c r="BV59" s="32">
        <v>105</v>
      </c>
      <c r="BW59" s="32">
        <v>10900</v>
      </c>
      <c r="BX59" s="32">
        <v>87</v>
      </c>
      <c r="BY59" s="32">
        <v>91180</v>
      </c>
      <c r="BZ59" t="s">
        <v>1816</v>
      </c>
      <c r="CA59" t="s">
        <v>1688</v>
      </c>
      <c r="CB59" t="s">
        <v>1273</v>
      </c>
      <c r="CC59" s="52" t="s">
        <v>1726</v>
      </c>
      <c r="CD59" s="52" t="s">
        <v>1793</v>
      </c>
      <c r="CE59" s="155">
        <v>10</v>
      </c>
      <c r="CF59" s="155">
        <v>4</v>
      </c>
      <c r="CG59" s="31" t="s">
        <v>5841</v>
      </c>
      <c r="CH59" s="31" t="s">
        <v>5842</v>
      </c>
      <c r="CI59" s="31" t="s">
        <v>701</v>
      </c>
      <c r="CJ59" s="31" t="s">
        <v>2211</v>
      </c>
      <c r="CL59" s="34">
        <v>100</v>
      </c>
      <c r="CM59" s="34">
        <f t="shared" si="46"/>
        <v>115</v>
      </c>
      <c r="CN59" s="164">
        <v>18450</v>
      </c>
      <c r="CO59" s="36"/>
      <c r="CP59" s="37"/>
      <c r="CQ59" s="37" t="s">
        <v>1816</v>
      </c>
      <c r="CR59" s="157" t="str">
        <f t="shared" ca="1" si="47"/>
        <v>Illawarra</v>
      </c>
      <c r="CS59" s="164" t="s">
        <v>1665</v>
      </c>
      <c r="CV59" s="165">
        <v>146</v>
      </c>
      <c r="CW59" s="165">
        <v>39923</v>
      </c>
      <c r="CY59" s="159">
        <v>18450</v>
      </c>
      <c r="CZ59" s="159">
        <v>115</v>
      </c>
      <c r="DA59" s="159">
        <v>100</v>
      </c>
      <c r="DC59" s="160" t="str">
        <f t="shared" si="5"/>
        <v>10500_6</v>
      </c>
      <c r="DD59" s="162">
        <v>100</v>
      </c>
      <c r="DE59" s="161">
        <v>105</v>
      </c>
      <c r="DF59" s="161">
        <v>10500</v>
      </c>
      <c r="DG59" s="163" t="s">
        <v>1816</v>
      </c>
      <c r="DH59" s="161"/>
      <c r="DI59" s="161" t="s">
        <v>5053</v>
      </c>
      <c r="DJ59" s="161">
        <v>6</v>
      </c>
      <c r="DK59" s="161" t="s">
        <v>1327</v>
      </c>
      <c r="DL59" s="161">
        <v>0</v>
      </c>
      <c r="DM59" s="43" t="s">
        <v>4252</v>
      </c>
      <c r="DN59" s="43"/>
      <c r="DO59" s="43" t="s">
        <v>4209</v>
      </c>
      <c r="DP59" s="43"/>
      <c r="DQ59" s="43" t="s">
        <v>4165</v>
      </c>
      <c r="DR59" s="43">
        <v>100</v>
      </c>
      <c r="DV59" s="31" t="s">
        <v>5383</v>
      </c>
      <c r="DW59" s="31" t="s">
        <v>5391</v>
      </c>
      <c r="DX59" s="38">
        <f t="shared" si="11"/>
        <v>3604458</v>
      </c>
      <c r="DY59" s="38">
        <f t="shared" si="12"/>
        <v>16</v>
      </c>
      <c r="DZ59" s="38" t="str">
        <f t="shared" si="13"/>
        <v>163604458</v>
      </c>
      <c r="EA59" s="60">
        <f t="shared" si="14"/>
        <v>0</v>
      </c>
      <c r="EB59" s="60">
        <f t="shared" si="15"/>
        <v>0</v>
      </c>
      <c r="EC59" s="60">
        <f t="shared" si="16"/>
        <v>0</v>
      </c>
      <c r="ED59" s="60">
        <f t="shared" si="17"/>
        <v>0</v>
      </c>
      <c r="EE59" s="60">
        <f t="shared" si="18"/>
        <v>0</v>
      </c>
      <c r="EF59" s="60">
        <f t="shared" si="19"/>
        <v>0</v>
      </c>
      <c r="EG59" s="60">
        <f t="shared" si="20"/>
        <v>0</v>
      </c>
      <c r="EH59" s="60">
        <f t="shared" si="21"/>
        <v>0</v>
      </c>
      <c r="EI59" s="60">
        <f t="shared" si="22"/>
        <v>0</v>
      </c>
      <c r="EJ59" s="60">
        <f t="shared" si="23"/>
        <v>0</v>
      </c>
      <c r="EK59" s="60">
        <f t="shared" si="24"/>
        <v>0</v>
      </c>
      <c r="EL59" s="60">
        <f t="shared" si="25"/>
        <v>0</v>
      </c>
      <c r="EM59" s="60">
        <f t="shared" si="26"/>
        <v>0</v>
      </c>
      <c r="EN59" s="60">
        <f t="shared" si="27"/>
        <v>0</v>
      </c>
      <c r="EO59" s="60">
        <f t="shared" si="28"/>
        <v>0</v>
      </c>
      <c r="EP59" s="60">
        <f t="shared" si="29"/>
        <v>0</v>
      </c>
      <c r="EQ59" s="60">
        <f t="shared" si="30"/>
        <v>0</v>
      </c>
      <c r="ER59" s="60">
        <f t="shared" si="31"/>
        <v>0</v>
      </c>
      <c r="ES59" s="60">
        <f t="shared" si="32"/>
        <v>0</v>
      </c>
      <c r="ET59" s="60">
        <f t="shared" si="33"/>
        <v>0</v>
      </c>
      <c r="EU59" s="60">
        <f t="shared" si="34"/>
        <v>0</v>
      </c>
      <c r="EV59" s="60">
        <f t="shared" si="35"/>
        <v>0</v>
      </c>
      <c r="EW59" s="60">
        <f t="shared" si="36"/>
        <v>0</v>
      </c>
      <c r="EX59" s="60">
        <f t="shared" si="37"/>
        <v>0</v>
      </c>
      <c r="EY59" s="60">
        <f t="shared" si="38"/>
        <v>0</v>
      </c>
      <c r="EZ59" s="60">
        <f t="shared" si="39"/>
        <v>0</v>
      </c>
      <c r="FA59" s="60">
        <f t="shared" si="40"/>
        <v>0</v>
      </c>
      <c r="FB59" s="60">
        <f t="shared" si="41"/>
        <v>0</v>
      </c>
      <c r="FF59" s="140"/>
      <c r="FG59" s="140"/>
      <c r="FH59" s="140"/>
      <c r="FI59" s="140"/>
    </row>
    <row r="60" spans="12:165" x14ac:dyDescent="0.25">
      <c r="L60" t="s">
        <v>5101</v>
      </c>
      <c r="M60" t="s">
        <v>1687</v>
      </c>
      <c r="N60" s="32">
        <v>13000</v>
      </c>
      <c r="O60" s="32">
        <v>130</v>
      </c>
      <c r="P60" s="32">
        <v>100</v>
      </c>
      <c r="Q60" t="str">
        <f t="shared" si="45"/>
        <v>Glen Innes</v>
      </c>
      <c r="W60" s="33"/>
      <c r="X60" s="33"/>
      <c r="Y60">
        <v>3606358</v>
      </c>
      <c r="Z60" s="158">
        <v>16</v>
      </c>
      <c r="AA60" s="169" t="s">
        <v>5249</v>
      </c>
      <c r="AB60" s="169"/>
      <c r="AC60" s="158">
        <v>3606358</v>
      </c>
      <c r="AD60" s="169" t="s">
        <v>5249</v>
      </c>
      <c r="AE60" s="169">
        <v>3606358</v>
      </c>
      <c r="AF60" s="37" t="s">
        <v>5268</v>
      </c>
      <c r="AH60" s="38">
        <v>100</v>
      </c>
      <c r="AI60" s="38">
        <v>140</v>
      </c>
      <c r="AJ60" s="38">
        <v>15270</v>
      </c>
      <c r="AK60" s="38">
        <v>12</v>
      </c>
      <c r="AL60" s="38">
        <v>3308058</v>
      </c>
      <c r="AM60" s="61" t="s">
        <v>1816</v>
      </c>
      <c r="AN60" s="61" t="s">
        <v>1690</v>
      </c>
      <c r="AO60" s="61" t="s">
        <v>1596</v>
      </c>
      <c r="AP60" s="61" t="s">
        <v>5035</v>
      </c>
      <c r="AQ60" s="61" t="s">
        <v>4981</v>
      </c>
      <c r="AR60" s="28">
        <v>38517.9</v>
      </c>
      <c r="AS60" s="28">
        <v>0</v>
      </c>
      <c r="AT60" s="28">
        <v>0</v>
      </c>
      <c r="AU60" s="62"/>
      <c r="BT60">
        <f t="shared" si="44"/>
        <v>0</v>
      </c>
      <c r="BU60" s="32">
        <v>100</v>
      </c>
      <c r="BV60" s="32">
        <v>105</v>
      </c>
      <c r="BW60" s="32">
        <v>10900</v>
      </c>
      <c r="BX60" s="32">
        <v>87</v>
      </c>
      <c r="BY60" s="32">
        <v>91190</v>
      </c>
      <c r="BZ60" t="s">
        <v>1816</v>
      </c>
      <c r="CA60" t="s">
        <v>1688</v>
      </c>
      <c r="CB60" t="s">
        <v>1273</v>
      </c>
      <c r="CC60" t="s">
        <v>1726</v>
      </c>
      <c r="CD60" s="52" t="s">
        <v>1726</v>
      </c>
      <c r="CE60" s="155">
        <v>41</v>
      </c>
      <c r="CF60" s="155">
        <v>5</v>
      </c>
      <c r="CG60" s="31" t="s">
        <v>5843</v>
      </c>
      <c r="CH60" s="31" t="s">
        <v>5844</v>
      </c>
      <c r="CI60" s="31" t="s">
        <v>701</v>
      </c>
      <c r="CJ60" s="31" t="s">
        <v>2212</v>
      </c>
      <c r="CL60" s="34">
        <v>100</v>
      </c>
      <c r="CM60" s="34">
        <f t="shared" si="46"/>
        <v>110</v>
      </c>
      <c r="CN60" s="164">
        <v>15900</v>
      </c>
      <c r="CO60" s="36"/>
      <c r="CP60" s="37"/>
      <c r="CQ60" s="37" t="s">
        <v>1816</v>
      </c>
      <c r="CR60" s="157" t="str">
        <f t="shared" ca="1" si="47"/>
        <v>Hunter</v>
      </c>
      <c r="CS60" s="164" t="s">
        <v>1609</v>
      </c>
      <c r="CV60" s="165">
        <v>162</v>
      </c>
      <c r="CW60" s="165">
        <v>73063</v>
      </c>
      <c r="CY60" s="159">
        <v>15900</v>
      </c>
      <c r="CZ60" s="159">
        <v>110</v>
      </c>
      <c r="DA60" s="159">
        <v>100</v>
      </c>
      <c r="DC60" s="160" t="str">
        <f t="shared" si="5"/>
        <v>10500_10</v>
      </c>
      <c r="DD60" s="162">
        <v>100</v>
      </c>
      <c r="DE60" s="161">
        <v>105</v>
      </c>
      <c r="DF60" s="161">
        <v>10500</v>
      </c>
      <c r="DG60" s="163" t="s">
        <v>1816</v>
      </c>
      <c r="DH60" s="161"/>
      <c r="DI60" s="161" t="s">
        <v>5053</v>
      </c>
      <c r="DJ60" s="161">
        <v>10</v>
      </c>
      <c r="DK60" s="161" t="s">
        <v>1329</v>
      </c>
      <c r="DL60" s="161">
        <v>0</v>
      </c>
      <c r="DM60" s="43" t="s">
        <v>4253</v>
      </c>
      <c r="DN60" s="43"/>
      <c r="DO60" s="43" t="s">
        <v>4211</v>
      </c>
      <c r="DP60" s="43"/>
      <c r="DQ60" s="43" t="s">
        <v>4168</v>
      </c>
      <c r="DR60" s="43">
        <v>100</v>
      </c>
      <c r="DV60" s="31" t="s">
        <v>5383</v>
      </c>
      <c r="DW60" s="31" t="s">
        <v>5391</v>
      </c>
      <c r="DX60" s="38">
        <f t="shared" si="11"/>
        <v>3606358</v>
      </c>
      <c r="DY60" s="38">
        <f t="shared" si="12"/>
        <v>16</v>
      </c>
      <c r="DZ60" s="38" t="str">
        <f t="shared" si="13"/>
        <v>163606358</v>
      </c>
      <c r="EA60" s="60">
        <f t="shared" si="14"/>
        <v>0</v>
      </c>
      <c r="EB60" s="60">
        <f t="shared" si="15"/>
        <v>0</v>
      </c>
      <c r="EC60" s="60">
        <f t="shared" si="16"/>
        <v>0</v>
      </c>
      <c r="ED60" s="60">
        <f t="shared" si="17"/>
        <v>0</v>
      </c>
      <c r="EE60" s="60">
        <f t="shared" si="18"/>
        <v>0</v>
      </c>
      <c r="EF60" s="60">
        <f t="shared" si="19"/>
        <v>0</v>
      </c>
      <c r="EG60" s="60">
        <f t="shared" si="20"/>
        <v>0</v>
      </c>
      <c r="EH60" s="60">
        <f t="shared" si="21"/>
        <v>0</v>
      </c>
      <c r="EI60" s="60">
        <f t="shared" si="22"/>
        <v>0</v>
      </c>
      <c r="EJ60" s="60">
        <f t="shared" si="23"/>
        <v>0</v>
      </c>
      <c r="EK60" s="60">
        <f t="shared" si="24"/>
        <v>0</v>
      </c>
      <c r="EL60" s="60">
        <f t="shared" si="25"/>
        <v>0</v>
      </c>
      <c r="EM60" s="60">
        <f t="shared" si="26"/>
        <v>0</v>
      </c>
      <c r="EN60" s="60">
        <f t="shared" si="27"/>
        <v>0</v>
      </c>
      <c r="EO60" s="60">
        <f t="shared" si="28"/>
        <v>0</v>
      </c>
      <c r="EP60" s="60">
        <f t="shared" si="29"/>
        <v>0</v>
      </c>
      <c r="EQ60" s="60">
        <f t="shared" si="30"/>
        <v>0</v>
      </c>
      <c r="ER60" s="60">
        <f t="shared" si="31"/>
        <v>0</v>
      </c>
      <c r="ES60" s="60">
        <f t="shared" si="32"/>
        <v>0</v>
      </c>
      <c r="ET60" s="60">
        <f t="shared" si="33"/>
        <v>0</v>
      </c>
      <c r="EU60" s="60">
        <f t="shared" si="34"/>
        <v>0</v>
      </c>
      <c r="EV60" s="60">
        <f t="shared" si="35"/>
        <v>0</v>
      </c>
      <c r="EW60" s="60">
        <f t="shared" si="36"/>
        <v>0</v>
      </c>
      <c r="EX60" s="60">
        <f t="shared" si="37"/>
        <v>0</v>
      </c>
      <c r="EY60" s="60">
        <f t="shared" si="38"/>
        <v>0</v>
      </c>
      <c r="EZ60" s="60">
        <f t="shared" si="39"/>
        <v>0</v>
      </c>
      <c r="FA60" s="60">
        <f t="shared" si="40"/>
        <v>0</v>
      </c>
      <c r="FB60" s="60">
        <f t="shared" si="41"/>
        <v>0</v>
      </c>
      <c r="FF60" s="140"/>
      <c r="FG60" s="140"/>
      <c r="FH60" s="140"/>
      <c r="FI60" s="140"/>
    </row>
    <row r="61" spans="12:165" x14ac:dyDescent="0.25">
      <c r="L61" t="s">
        <v>5102</v>
      </c>
      <c r="M61" t="s">
        <v>1687</v>
      </c>
      <c r="N61" s="32">
        <v>13010</v>
      </c>
      <c r="O61" s="32">
        <v>130</v>
      </c>
      <c r="P61" s="32">
        <v>100</v>
      </c>
      <c r="Q61" t="str">
        <f t="shared" si="45"/>
        <v>Glen Innes Severn</v>
      </c>
      <c r="W61" s="33"/>
      <c r="X61" s="33"/>
      <c r="Y61">
        <v>3606458</v>
      </c>
      <c r="Z61" s="158">
        <v>16</v>
      </c>
      <c r="AA61" s="169" t="s">
        <v>5250</v>
      </c>
      <c r="AB61" s="169"/>
      <c r="AC61" s="158">
        <v>3606458</v>
      </c>
      <c r="AD61" s="169" t="s">
        <v>5250</v>
      </c>
      <c r="AE61" s="169">
        <v>3606458</v>
      </c>
      <c r="AF61" s="37" t="s">
        <v>5268</v>
      </c>
      <c r="AH61" s="38">
        <v>100</v>
      </c>
      <c r="AI61" s="38">
        <v>140</v>
      </c>
      <c r="AJ61" s="38">
        <v>16100</v>
      </c>
      <c r="AK61" s="38">
        <v>12</v>
      </c>
      <c r="AL61" s="38">
        <v>3308058</v>
      </c>
      <c r="AM61" s="61" t="s">
        <v>1816</v>
      </c>
      <c r="AN61" s="61" t="s">
        <v>1690</v>
      </c>
      <c r="AO61" s="61" t="s">
        <v>1612</v>
      </c>
      <c r="AP61" s="61" t="s">
        <v>5035</v>
      </c>
      <c r="AQ61" s="61" t="s">
        <v>4981</v>
      </c>
      <c r="AR61" s="28">
        <v>113383.9</v>
      </c>
      <c r="AS61" s="28">
        <v>0</v>
      </c>
      <c r="AT61" s="28">
        <v>0</v>
      </c>
      <c r="AU61" s="62"/>
      <c r="BT61">
        <f t="shared" si="44"/>
        <v>0</v>
      </c>
      <c r="BU61" s="32">
        <v>100</v>
      </c>
      <c r="BV61" s="32">
        <v>105</v>
      </c>
      <c r="BW61" s="32">
        <v>10900</v>
      </c>
      <c r="BX61" s="32">
        <v>87</v>
      </c>
      <c r="BY61" s="32">
        <v>91192</v>
      </c>
      <c r="BZ61" t="s">
        <v>1816</v>
      </c>
      <c r="CA61" t="s">
        <v>1688</v>
      </c>
      <c r="CB61" t="s">
        <v>1273</v>
      </c>
      <c r="CC61" t="s">
        <v>1726</v>
      </c>
      <c r="CD61" s="52" t="s">
        <v>1115</v>
      </c>
      <c r="CE61" s="155">
        <v>112728</v>
      </c>
      <c r="CF61" s="155">
        <v>5</v>
      </c>
      <c r="CG61" s="31" t="s">
        <v>692</v>
      </c>
      <c r="CH61" s="31" t="s">
        <v>693</v>
      </c>
      <c r="CI61" s="31" t="s">
        <v>701</v>
      </c>
      <c r="CJ61" s="31" t="s">
        <v>1128</v>
      </c>
      <c r="CL61" s="34">
        <v>100</v>
      </c>
      <c r="CM61" s="34">
        <f t="shared" si="46"/>
        <v>105</v>
      </c>
      <c r="CN61" s="164">
        <v>15950</v>
      </c>
      <c r="CO61" s="36"/>
      <c r="CP61" s="37"/>
      <c r="CQ61" s="37" t="s">
        <v>1816</v>
      </c>
      <c r="CR61" s="157" t="str">
        <f t="shared" ca="1" si="47"/>
        <v>Sydney</v>
      </c>
      <c r="CS61" s="164" t="s">
        <v>1610</v>
      </c>
      <c r="CV61" s="165">
        <v>97</v>
      </c>
      <c r="CW61" s="165">
        <v>50290</v>
      </c>
      <c r="CY61" s="159">
        <v>15950</v>
      </c>
      <c r="CZ61" s="159">
        <v>105</v>
      </c>
      <c r="DA61" s="159">
        <v>100</v>
      </c>
      <c r="DC61" s="160" t="str">
        <f t="shared" si="5"/>
        <v>10500_8</v>
      </c>
      <c r="DD61" s="162">
        <v>100</v>
      </c>
      <c r="DE61" s="161">
        <v>105</v>
      </c>
      <c r="DF61" s="161">
        <v>10500</v>
      </c>
      <c r="DG61" s="163" t="s">
        <v>1816</v>
      </c>
      <c r="DH61" s="161"/>
      <c r="DI61" s="161" t="s">
        <v>5053</v>
      </c>
      <c r="DJ61" s="161">
        <v>8</v>
      </c>
      <c r="DK61" s="161" t="s">
        <v>1328</v>
      </c>
      <c r="DL61" s="161">
        <v>0</v>
      </c>
      <c r="DM61" s="43" t="s">
        <v>4254</v>
      </c>
      <c r="DN61" s="43"/>
      <c r="DO61" s="43" t="s">
        <v>4213</v>
      </c>
      <c r="DP61" s="43"/>
      <c r="DQ61" s="43" t="s">
        <v>4171</v>
      </c>
      <c r="DR61" s="43">
        <v>100</v>
      </c>
      <c r="DV61" s="31" t="s">
        <v>5383</v>
      </c>
      <c r="DW61" s="31" t="s">
        <v>5391</v>
      </c>
      <c r="DX61" s="38">
        <f t="shared" si="11"/>
        <v>3606458</v>
      </c>
      <c r="DY61" s="38">
        <f t="shared" si="12"/>
        <v>16</v>
      </c>
      <c r="DZ61" s="38" t="str">
        <f t="shared" si="13"/>
        <v>163606458</v>
      </c>
      <c r="EA61" s="60">
        <f t="shared" si="14"/>
        <v>0</v>
      </c>
      <c r="EB61" s="60">
        <f t="shared" si="15"/>
        <v>0</v>
      </c>
      <c r="EC61" s="60">
        <f t="shared" si="16"/>
        <v>0</v>
      </c>
      <c r="ED61" s="60">
        <f t="shared" si="17"/>
        <v>0</v>
      </c>
      <c r="EE61" s="60">
        <f t="shared" si="18"/>
        <v>0</v>
      </c>
      <c r="EF61" s="60">
        <f t="shared" si="19"/>
        <v>0</v>
      </c>
      <c r="EG61" s="60">
        <f t="shared" si="20"/>
        <v>0</v>
      </c>
      <c r="EH61" s="60">
        <f t="shared" si="21"/>
        <v>0</v>
      </c>
      <c r="EI61" s="60">
        <f t="shared" si="22"/>
        <v>0</v>
      </c>
      <c r="EJ61" s="60">
        <f t="shared" si="23"/>
        <v>0</v>
      </c>
      <c r="EK61" s="60">
        <f t="shared" si="24"/>
        <v>0</v>
      </c>
      <c r="EL61" s="60">
        <f t="shared" si="25"/>
        <v>0</v>
      </c>
      <c r="EM61" s="60">
        <f t="shared" si="26"/>
        <v>0</v>
      </c>
      <c r="EN61" s="60">
        <f t="shared" si="27"/>
        <v>0</v>
      </c>
      <c r="EO61" s="60">
        <f t="shared" si="28"/>
        <v>0</v>
      </c>
      <c r="EP61" s="60">
        <f t="shared" si="29"/>
        <v>0</v>
      </c>
      <c r="EQ61" s="60">
        <f t="shared" si="30"/>
        <v>0</v>
      </c>
      <c r="ER61" s="60">
        <f t="shared" si="31"/>
        <v>0</v>
      </c>
      <c r="ES61" s="60">
        <f t="shared" si="32"/>
        <v>0</v>
      </c>
      <c r="ET61" s="60">
        <f t="shared" si="33"/>
        <v>0</v>
      </c>
      <c r="EU61" s="60">
        <f t="shared" si="34"/>
        <v>0</v>
      </c>
      <c r="EV61" s="60">
        <f t="shared" si="35"/>
        <v>0</v>
      </c>
      <c r="EW61" s="60">
        <f t="shared" si="36"/>
        <v>0</v>
      </c>
      <c r="EX61" s="60">
        <f t="shared" si="37"/>
        <v>0</v>
      </c>
      <c r="EY61" s="60">
        <f t="shared" si="38"/>
        <v>0</v>
      </c>
      <c r="EZ61" s="60">
        <f t="shared" si="39"/>
        <v>0</v>
      </c>
      <c r="FA61" s="60">
        <f t="shared" si="40"/>
        <v>0</v>
      </c>
      <c r="FB61" s="60">
        <f t="shared" si="41"/>
        <v>0</v>
      </c>
      <c r="FF61" s="140"/>
      <c r="FG61" s="140"/>
      <c r="FH61" s="140"/>
      <c r="FI61" s="140"/>
    </row>
    <row r="62" spans="12:165" x14ac:dyDescent="0.25">
      <c r="L62" t="s">
        <v>5103</v>
      </c>
      <c r="M62" t="s">
        <v>1696</v>
      </c>
      <c r="N62" s="32">
        <v>13050</v>
      </c>
      <c r="O62" s="32">
        <v>110</v>
      </c>
      <c r="P62" s="32">
        <v>100</v>
      </c>
      <c r="Q62" t="str">
        <f t="shared" si="45"/>
        <v>Gloucester</v>
      </c>
      <c r="W62" s="33"/>
      <c r="X62" s="33"/>
      <c r="Y62">
        <v>3607258</v>
      </c>
      <c r="Z62" s="158">
        <v>16</v>
      </c>
      <c r="AA62" s="169" t="s">
        <v>5251</v>
      </c>
      <c r="AB62" s="169"/>
      <c r="AC62" s="158">
        <v>3607258</v>
      </c>
      <c r="AD62" s="169" t="s">
        <v>5251</v>
      </c>
      <c r="AE62" s="169">
        <v>3607258</v>
      </c>
      <c r="AF62" s="37" t="s">
        <v>5268</v>
      </c>
      <c r="AH62" s="38">
        <v>100</v>
      </c>
      <c r="AI62" s="38">
        <v>140</v>
      </c>
      <c r="AJ62" s="38">
        <v>16150</v>
      </c>
      <c r="AK62" s="38">
        <v>12</v>
      </c>
      <c r="AL62" s="38">
        <v>3308058</v>
      </c>
      <c r="AM62" s="61" t="s">
        <v>1816</v>
      </c>
      <c r="AN62" s="61" t="s">
        <v>1690</v>
      </c>
      <c r="AO62" s="61" t="s">
        <v>1613</v>
      </c>
      <c r="AP62" s="61" t="s">
        <v>5035</v>
      </c>
      <c r="AQ62" s="61" t="s">
        <v>4981</v>
      </c>
      <c r="AR62" s="28">
        <v>239643.7</v>
      </c>
      <c r="AS62" s="28">
        <v>0</v>
      </c>
      <c r="AT62" s="28">
        <v>0</v>
      </c>
      <c r="AU62" s="62"/>
      <c r="BT62">
        <f t="shared" si="44"/>
        <v>0</v>
      </c>
      <c r="BU62" s="32">
        <v>100</v>
      </c>
      <c r="BV62" s="32">
        <v>105</v>
      </c>
      <c r="BW62" s="32">
        <v>10900</v>
      </c>
      <c r="BX62" s="32">
        <v>87</v>
      </c>
      <c r="BY62" s="32">
        <v>91194</v>
      </c>
      <c r="BZ62" t="s">
        <v>1816</v>
      </c>
      <c r="CA62" t="s">
        <v>1688</v>
      </c>
      <c r="CB62" t="s">
        <v>1273</v>
      </c>
      <c r="CC62" t="s">
        <v>1726</v>
      </c>
      <c r="CD62" t="s">
        <v>1114</v>
      </c>
      <c r="CE62" s="155">
        <v>30</v>
      </c>
      <c r="CF62" s="155">
        <v>4</v>
      </c>
      <c r="CG62" s="31" t="s">
        <v>694</v>
      </c>
      <c r="CH62" s="31" t="s">
        <v>695</v>
      </c>
      <c r="CI62" s="31" t="s">
        <v>701</v>
      </c>
      <c r="CJ62" s="31" t="s">
        <v>1127</v>
      </c>
      <c r="CL62" s="34">
        <v>100</v>
      </c>
      <c r="CM62" s="34">
        <f t="shared" si="46"/>
        <v>140</v>
      </c>
      <c r="CN62" s="164">
        <v>16150</v>
      </c>
      <c r="CO62" s="36"/>
      <c r="CP62" s="37"/>
      <c r="CQ62" s="37" t="s">
        <v>1816</v>
      </c>
      <c r="CR62" s="157" t="str">
        <f t="shared" ca="1" si="47"/>
        <v>Central West</v>
      </c>
      <c r="CS62" s="164" t="s">
        <v>1613</v>
      </c>
      <c r="CV62" s="165">
        <v>1515</v>
      </c>
      <c r="CW62" s="165">
        <v>25026</v>
      </c>
      <c r="CY62" s="159">
        <v>16150</v>
      </c>
      <c r="CZ62" s="159">
        <v>140</v>
      </c>
      <c r="DA62" s="159">
        <v>100</v>
      </c>
      <c r="DC62" s="160" t="str">
        <f t="shared" si="5"/>
        <v>10500_5</v>
      </c>
      <c r="DD62" s="162">
        <v>100</v>
      </c>
      <c r="DE62" s="161">
        <v>105</v>
      </c>
      <c r="DF62" s="161">
        <v>10500</v>
      </c>
      <c r="DG62" s="163" t="s">
        <v>1816</v>
      </c>
      <c r="DH62" s="161"/>
      <c r="DI62" s="161" t="s">
        <v>5053</v>
      </c>
      <c r="DJ62" s="161">
        <v>5</v>
      </c>
      <c r="DK62" s="161" t="s">
        <v>1326</v>
      </c>
      <c r="DL62" s="161">
        <v>0</v>
      </c>
      <c r="DM62" s="43" t="s">
        <v>4255</v>
      </c>
      <c r="DN62" s="43"/>
      <c r="DO62" s="43" t="s">
        <v>4215</v>
      </c>
      <c r="DP62" s="43"/>
      <c r="DQ62" s="43" t="s">
        <v>4174</v>
      </c>
      <c r="DR62" s="43">
        <v>100</v>
      </c>
      <c r="DV62" s="31" t="s">
        <v>5383</v>
      </c>
      <c r="DW62" s="31" t="s">
        <v>5391</v>
      </c>
      <c r="DX62" s="38">
        <f t="shared" si="11"/>
        <v>3607258</v>
      </c>
      <c r="DY62" s="38">
        <f t="shared" si="12"/>
        <v>16</v>
      </c>
      <c r="DZ62" s="38" t="str">
        <f t="shared" si="13"/>
        <v>163607258</v>
      </c>
      <c r="EA62" s="60">
        <f t="shared" si="14"/>
        <v>0</v>
      </c>
      <c r="EB62" s="60">
        <f t="shared" si="15"/>
        <v>0</v>
      </c>
      <c r="EC62" s="60">
        <f t="shared" si="16"/>
        <v>0</v>
      </c>
      <c r="ED62" s="60">
        <f t="shared" si="17"/>
        <v>0</v>
      </c>
      <c r="EE62" s="60">
        <f t="shared" si="18"/>
        <v>0</v>
      </c>
      <c r="EF62" s="60">
        <f t="shared" si="19"/>
        <v>0</v>
      </c>
      <c r="EG62" s="60">
        <f t="shared" si="20"/>
        <v>0</v>
      </c>
      <c r="EH62" s="60">
        <f t="shared" si="21"/>
        <v>0</v>
      </c>
      <c r="EI62" s="60">
        <f t="shared" si="22"/>
        <v>0</v>
      </c>
      <c r="EJ62" s="60">
        <f t="shared" si="23"/>
        <v>0</v>
      </c>
      <c r="EK62" s="60">
        <f t="shared" si="24"/>
        <v>0</v>
      </c>
      <c r="EL62" s="60">
        <f t="shared" si="25"/>
        <v>0</v>
      </c>
      <c r="EM62" s="60">
        <f t="shared" si="26"/>
        <v>0</v>
      </c>
      <c r="EN62" s="60">
        <f t="shared" si="27"/>
        <v>0</v>
      </c>
      <c r="EO62" s="60">
        <f t="shared" si="28"/>
        <v>0</v>
      </c>
      <c r="EP62" s="60">
        <f t="shared" si="29"/>
        <v>0</v>
      </c>
      <c r="EQ62" s="60">
        <f t="shared" si="30"/>
        <v>0</v>
      </c>
      <c r="ER62" s="60">
        <f t="shared" si="31"/>
        <v>0</v>
      </c>
      <c r="ES62" s="60">
        <f t="shared" si="32"/>
        <v>0</v>
      </c>
      <c r="ET62" s="60">
        <f t="shared" si="33"/>
        <v>0</v>
      </c>
      <c r="EU62" s="60">
        <f t="shared" si="34"/>
        <v>0</v>
      </c>
      <c r="EV62" s="60">
        <f t="shared" si="35"/>
        <v>0</v>
      </c>
      <c r="EW62" s="60">
        <f t="shared" si="36"/>
        <v>0</v>
      </c>
      <c r="EX62" s="60">
        <f t="shared" si="37"/>
        <v>0</v>
      </c>
      <c r="EY62" s="60">
        <f t="shared" si="38"/>
        <v>0</v>
      </c>
      <c r="EZ62" s="60">
        <f t="shared" si="39"/>
        <v>0</v>
      </c>
      <c r="FA62" s="60">
        <f t="shared" si="40"/>
        <v>0</v>
      </c>
      <c r="FB62" s="60">
        <f t="shared" si="41"/>
        <v>0</v>
      </c>
      <c r="FF62" s="140"/>
      <c r="FG62" s="140"/>
      <c r="FH62" s="140"/>
      <c r="FI62" s="140"/>
    </row>
    <row r="63" spans="12:165" x14ac:dyDescent="0.25">
      <c r="L63" t="s">
        <v>5104</v>
      </c>
      <c r="M63" t="s">
        <v>1688</v>
      </c>
      <c r="N63" s="32">
        <v>13100</v>
      </c>
      <c r="O63" s="32">
        <v>105</v>
      </c>
      <c r="P63" s="32">
        <v>100</v>
      </c>
      <c r="Q63" t="str">
        <f t="shared" si="45"/>
        <v>Gosford</v>
      </c>
      <c r="W63" s="33"/>
      <c r="X63" s="33"/>
      <c r="Y63">
        <v>3607858</v>
      </c>
      <c r="Z63" s="158">
        <v>16</v>
      </c>
      <c r="AA63" s="169" t="s">
        <v>5252</v>
      </c>
      <c r="AB63" s="169"/>
      <c r="AC63" s="158">
        <v>3607858</v>
      </c>
      <c r="AD63" s="169" t="s">
        <v>5252</v>
      </c>
      <c r="AE63" s="169">
        <v>3607858</v>
      </c>
      <c r="AF63" s="37" t="s">
        <v>5268</v>
      </c>
      <c r="AH63" s="38">
        <v>100</v>
      </c>
      <c r="AI63" s="38">
        <v>140</v>
      </c>
      <c r="AJ63" s="38">
        <v>16200</v>
      </c>
      <c r="AK63" s="38">
        <v>12</v>
      </c>
      <c r="AL63" s="38">
        <v>3308058</v>
      </c>
      <c r="AM63" s="61" t="s">
        <v>1816</v>
      </c>
      <c r="AN63" s="61" t="s">
        <v>1690</v>
      </c>
      <c r="AO63" s="61" t="s">
        <v>1615</v>
      </c>
      <c r="AP63" s="61" t="s">
        <v>5035</v>
      </c>
      <c r="AQ63" s="61" t="s">
        <v>4981</v>
      </c>
      <c r="AR63" s="28">
        <v>2138261</v>
      </c>
      <c r="AS63" s="28">
        <v>0</v>
      </c>
      <c r="AT63" s="28">
        <v>0</v>
      </c>
      <c r="AU63" s="62"/>
      <c r="BT63">
        <f t="shared" si="44"/>
        <v>0</v>
      </c>
      <c r="BU63" s="32">
        <v>100</v>
      </c>
      <c r="BV63" s="32">
        <v>105</v>
      </c>
      <c r="BW63" s="32">
        <v>10900</v>
      </c>
      <c r="BX63" s="32">
        <v>87</v>
      </c>
      <c r="BY63" s="32">
        <v>91200</v>
      </c>
      <c r="BZ63" t="s">
        <v>1816</v>
      </c>
      <c r="CA63" t="s">
        <v>1688</v>
      </c>
      <c r="CB63" t="s">
        <v>1273</v>
      </c>
      <c r="CC63" t="s">
        <v>1726</v>
      </c>
      <c r="CD63" t="s">
        <v>1794</v>
      </c>
      <c r="CE63" s="155">
        <v>12</v>
      </c>
      <c r="CF63" s="155">
        <v>1</v>
      </c>
      <c r="CG63" s="31" t="s">
        <v>5845</v>
      </c>
      <c r="CH63" s="31" t="s">
        <v>5846</v>
      </c>
      <c r="CI63" s="31" t="s">
        <v>701</v>
      </c>
      <c r="CJ63" s="31" t="s">
        <v>2213</v>
      </c>
      <c r="CL63" s="34">
        <v>100</v>
      </c>
      <c r="CM63" s="34">
        <f t="shared" si="46"/>
        <v>105</v>
      </c>
      <c r="CN63" s="164">
        <v>16250</v>
      </c>
      <c r="CO63" s="36"/>
      <c r="CP63" s="37"/>
      <c r="CQ63" s="37" t="s">
        <v>1816</v>
      </c>
      <c r="CR63" s="157" t="str">
        <f t="shared" ca="1" si="47"/>
        <v>Sydney</v>
      </c>
      <c r="CS63" s="164" t="s">
        <v>1616</v>
      </c>
      <c r="CV63" s="165">
        <v>73</v>
      </c>
      <c r="CW63" s="165">
        <v>58884</v>
      </c>
      <c r="CY63" s="159">
        <v>16250</v>
      </c>
      <c r="CZ63" s="159">
        <v>105</v>
      </c>
      <c r="DA63" s="159">
        <v>100</v>
      </c>
      <c r="DC63" s="160" t="str">
        <f t="shared" si="5"/>
        <v>10750_1</v>
      </c>
      <c r="DD63" s="162">
        <v>100</v>
      </c>
      <c r="DE63" s="161">
        <v>105</v>
      </c>
      <c r="DF63" s="161">
        <v>10750</v>
      </c>
      <c r="DG63" s="163" t="s">
        <v>1816</v>
      </c>
      <c r="DH63" s="161"/>
      <c r="DI63" s="161" t="s">
        <v>5058</v>
      </c>
      <c r="DJ63" s="161">
        <v>1</v>
      </c>
      <c r="DK63" s="161" t="s">
        <v>5210</v>
      </c>
      <c r="DL63" s="161">
        <v>6</v>
      </c>
      <c r="DM63" s="43" t="s">
        <v>4256</v>
      </c>
      <c r="DN63" s="43"/>
      <c r="DO63" s="43" t="s">
        <v>4197</v>
      </c>
      <c r="DP63" s="43"/>
      <c r="DQ63" s="43" t="s">
        <v>4177</v>
      </c>
      <c r="DR63" s="43">
        <v>100</v>
      </c>
      <c r="DV63" s="31" t="s">
        <v>5383</v>
      </c>
      <c r="DW63" s="31" t="s">
        <v>5391</v>
      </c>
      <c r="DX63" s="38">
        <f t="shared" si="11"/>
        <v>3607858</v>
      </c>
      <c r="DY63" s="38">
        <f t="shared" si="12"/>
        <v>16</v>
      </c>
      <c r="DZ63" s="38" t="str">
        <f t="shared" si="13"/>
        <v>163607858</v>
      </c>
      <c r="EA63" s="60">
        <f t="shared" si="14"/>
        <v>0</v>
      </c>
      <c r="EB63" s="60">
        <f t="shared" si="15"/>
        <v>0</v>
      </c>
      <c r="EC63" s="60">
        <f t="shared" si="16"/>
        <v>0</v>
      </c>
      <c r="ED63" s="60">
        <f t="shared" si="17"/>
        <v>0</v>
      </c>
      <c r="EE63" s="60">
        <f t="shared" si="18"/>
        <v>0</v>
      </c>
      <c r="EF63" s="60">
        <f t="shared" si="19"/>
        <v>0</v>
      </c>
      <c r="EG63" s="60">
        <f t="shared" si="20"/>
        <v>0</v>
      </c>
      <c r="EH63" s="60">
        <f t="shared" si="21"/>
        <v>0</v>
      </c>
      <c r="EI63" s="60">
        <f t="shared" si="22"/>
        <v>0</v>
      </c>
      <c r="EJ63" s="60">
        <f t="shared" si="23"/>
        <v>0</v>
      </c>
      <c r="EK63" s="60">
        <f t="shared" si="24"/>
        <v>0</v>
      </c>
      <c r="EL63" s="60">
        <f t="shared" si="25"/>
        <v>0</v>
      </c>
      <c r="EM63" s="60">
        <f t="shared" si="26"/>
        <v>0</v>
      </c>
      <c r="EN63" s="60">
        <f t="shared" si="27"/>
        <v>0</v>
      </c>
      <c r="EO63" s="60">
        <f t="shared" si="28"/>
        <v>0</v>
      </c>
      <c r="EP63" s="60">
        <f t="shared" si="29"/>
        <v>0</v>
      </c>
      <c r="EQ63" s="60">
        <f t="shared" si="30"/>
        <v>0</v>
      </c>
      <c r="ER63" s="60">
        <f t="shared" si="31"/>
        <v>0</v>
      </c>
      <c r="ES63" s="60">
        <f t="shared" si="32"/>
        <v>0</v>
      </c>
      <c r="ET63" s="60">
        <f t="shared" si="33"/>
        <v>0</v>
      </c>
      <c r="EU63" s="60">
        <f t="shared" si="34"/>
        <v>0</v>
      </c>
      <c r="EV63" s="60">
        <f t="shared" si="35"/>
        <v>0</v>
      </c>
      <c r="EW63" s="60">
        <f t="shared" si="36"/>
        <v>0</v>
      </c>
      <c r="EX63" s="60">
        <f t="shared" si="37"/>
        <v>0</v>
      </c>
      <c r="EY63" s="60">
        <f t="shared" si="38"/>
        <v>0</v>
      </c>
      <c r="EZ63" s="60">
        <f t="shared" si="39"/>
        <v>0</v>
      </c>
      <c r="FA63" s="60">
        <f t="shared" si="40"/>
        <v>0</v>
      </c>
      <c r="FB63" s="60">
        <f t="shared" si="41"/>
        <v>0</v>
      </c>
      <c r="FF63" s="140"/>
      <c r="FG63" s="140"/>
      <c r="FH63" s="140"/>
      <c r="FI63" s="140"/>
    </row>
    <row r="64" spans="12:165" x14ac:dyDescent="0.25">
      <c r="L64" t="s">
        <v>5105</v>
      </c>
      <c r="M64" t="s">
        <v>1691</v>
      </c>
      <c r="N64" s="32">
        <v>13150</v>
      </c>
      <c r="O64" s="32">
        <v>145</v>
      </c>
      <c r="P64" s="32">
        <v>100</v>
      </c>
      <c r="Q64" t="str">
        <f t="shared" si="45"/>
        <v>Goulburn</v>
      </c>
      <c r="W64" s="33"/>
      <c r="X64" s="33"/>
      <c r="Y64">
        <v>3608158</v>
      </c>
      <c r="Z64" s="158">
        <v>16</v>
      </c>
      <c r="AA64" s="169" t="s">
        <v>5253</v>
      </c>
      <c r="AB64" s="169"/>
      <c r="AC64" s="158">
        <v>3608158</v>
      </c>
      <c r="AD64" s="169" t="s">
        <v>5253</v>
      </c>
      <c r="AE64" s="169">
        <v>3608158</v>
      </c>
      <c r="AF64" s="37" t="s">
        <v>5268</v>
      </c>
      <c r="AH64" s="38">
        <v>100</v>
      </c>
      <c r="AI64" s="38">
        <v>140</v>
      </c>
      <c r="AJ64" s="38">
        <v>18100</v>
      </c>
      <c r="AK64" s="38">
        <v>12</v>
      </c>
      <c r="AL64" s="38">
        <v>3308058</v>
      </c>
      <c r="AM64" s="61" t="s">
        <v>1816</v>
      </c>
      <c r="AN64" s="61" t="s">
        <v>1690</v>
      </c>
      <c r="AO64" s="61" t="s">
        <v>1658</v>
      </c>
      <c r="AP64" s="61" t="s">
        <v>5035</v>
      </c>
      <c r="AQ64" s="61" t="s">
        <v>4981</v>
      </c>
      <c r="AR64" s="28">
        <v>2075810.1</v>
      </c>
      <c r="AS64" s="28">
        <v>0</v>
      </c>
      <c r="AT64" s="28">
        <v>0</v>
      </c>
      <c r="AU64" s="62"/>
      <c r="BT64">
        <f t="shared" si="44"/>
        <v>0</v>
      </c>
      <c r="BU64" s="32">
        <v>100</v>
      </c>
      <c r="BV64" s="32">
        <v>105</v>
      </c>
      <c r="BW64" s="32">
        <v>10900</v>
      </c>
      <c r="BX64" s="32">
        <v>88</v>
      </c>
      <c r="BY64" s="32">
        <v>91220</v>
      </c>
      <c r="BZ64" t="s">
        <v>1816</v>
      </c>
      <c r="CA64" t="s">
        <v>1688</v>
      </c>
      <c r="CB64" t="s">
        <v>1273</v>
      </c>
      <c r="CC64" t="s">
        <v>1684</v>
      </c>
      <c r="CD64" t="s">
        <v>1684</v>
      </c>
      <c r="CE64" s="155">
        <v>1</v>
      </c>
      <c r="CF64" s="155">
        <v>1</v>
      </c>
      <c r="CG64" s="31" t="s">
        <v>696</v>
      </c>
      <c r="CH64" s="31" t="s">
        <v>697</v>
      </c>
      <c r="CI64" s="31" t="s">
        <v>701</v>
      </c>
      <c r="CJ64" s="31" t="s">
        <v>1129</v>
      </c>
      <c r="CL64" s="34">
        <v>100</v>
      </c>
      <c r="CM64" s="34">
        <f t="shared" si="46"/>
        <v>105</v>
      </c>
      <c r="CN64" s="164">
        <v>16250</v>
      </c>
      <c r="CO64" s="36"/>
      <c r="CP64" s="37"/>
      <c r="CQ64" s="37" t="s">
        <v>1816</v>
      </c>
      <c r="CR64" s="157" t="str">
        <f t="shared" ca="1" si="47"/>
        <v>Sydney</v>
      </c>
      <c r="CS64" s="164" t="s">
        <v>1616</v>
      </c>
      <c r="CV64" s="165">
        <v>36</v>
      </c>
      <c r="CW64" s="165">
        <v>21289</v>
      </c>
      <c r="CY64" s="159">
        <v>16250</v>
      </c>
      <c r="CZ64" s="159">
        <v>105</v>
      </c>
      <c r="DA64" s="159">
        <v>100</v>
      </c>
      <c r="DC64" s="160" t="str">
        <f t="shared" si="5"/>
        <v>10750_7</v>
      </c>
      <c r="DD64" s="162">
        <v>100</v>
      </c>
      <c r="DE64" s="161">
        <v>105</v>
      </c>
      <c r="DF64" s="161">
        <v>10750</v>
      </c>
      <c r="DG64" s="163" t="s">
        <v>1816</v>
      </c>
      <c r="DH64" s="161"/>
      <c r="DI64" s="161" t="s">
        <v>5058</v>
      </c>
      <c r="DJ64" s="161">
        <v>7</v>
      </c>
      <c r="DK64" s="161" t="s">
        <v>5216</v>
      </c>
      <c r="DL64" s="161">
        <v>3</v>
      </c>
      <c r="DM64" s="43" t="s">
        <v>4257</v>
      </c>
      <c r="DN64" s="43"/>
      <c r="DO64" s="43" t="s">
        <v>4199</v>
      </c>
      <c r="DP64" s="43"/>
      <c r="DQ64" s="43" t="s">
        <v>4150</v>
      </c>
      <c r="DR64" s="43">
        <v>100</v>
      </c>
      <c r="DV64" s="31" t="s">
        <v>5383</v>
      </c>
      <c r="DW64" s="31" t="s">
        <v>5391</v>
      </c>
      <c r="DX64" s="38">
        <f t="shared" si="11"/>
        <v>3608158</v>
      </c>
      <c r="DY64" s="38">
        <f t="shared" si="12"/>
        <v>16</v>
      </c>
      <c r="DZ64" s="38" t="str">
        <f t="shared" si="13"/>
        <v>163608158</v>
      </c>
      <c r="EA64" s="60">
        <f t="shared" si="14"/>
        <v>0</v>
      </c>
      <c r="EB64" s="60">
        <f t="shared" si="15"/>
        <v>0</v>
      </c>
      <c r="EC64" s="60">
        <f t="shared" si="16"/>
        <v>0</v>
      </c>
      <c r="ED64" s="60">
        <f t="shared" si="17"/>
        <v>0</v>
      </c>
      <c r="EE64" s="60">
        <f t="shared" si="18"/>
        <v>0</v>
      </c>
      <c r="EF64" s="60">
        <f t="shared" si="19"/>
        <v>0</v>
      </c>
      <c r="EG64" s="60">
        <f t="shared" si="20"/>
        <v>0</v>
      </c>
      <c r="EH64" s="60">
        <f t="shared" si="21"/>
        <v>0</v>
      </c>
      <c r="EI64" s="60">
        <f t="shared" si="22"/>
        <v>0</v>
      </c>
      <c r="EJ64" s="60">
        <f t="shared" si="23"/>
        <v>0</v>
      </c>
      <c r="EK64" s="60">
        <f t="shared" si="24"/>
        <v>0</v>
      </c>
      <c r="EL64" s="60">
        <f t="shared" si="25"/>
        <v>0</v>
      </c>
      <c r="EM64" s="60">
        <f t="shared" si="26"/>
        <v>0</v>
      </c>
      <c r="EN64" s="60">
        <f t="shared" si="27"/>
        <v>0</v>
      </c>
      <c r="EO64" s="60">
        <f t="shared" si="28"/>
        <v>0</v>
      </c>
      <c r="EP64" s="60">
        <f t="shared" si="29"/>
        <v>0</v>
      </c>
      <c r="EQ64" s="60">
        <f t="shared" si="30"/>
        <v>0</v>
      </c>
      <c r="ER64" s="60">
        <f t="shared" si="31"/>
        <v>0</v>
      </c>
      <c r="ES64" s="60">
        <f t="shared" si="32"/>
        <v>0</v>
      </c>
      <c r="ET64" s="60">
        <f t="shared" si="33"/>
        <v>0</v>
      </c>
      <c r="EU64" s="60">
        <f t="shared" si="34"/>
        <v>0</v>
      </c>
      <c r="EV64" s="60">
        <f t="shared" si="35"/>
        <v>0</v>
      </c>
      <c r="EW64" s="60">
        <f t="shared" si="36"/>
        <v>0</v>
      </c>
      <c r="EX64" s="60">
        <f t="shared" si="37"/>
        <v>0</v>
      </c>
      <c r="EY64" s="60">
        <f t="shared" si="38"/>
        <v>0</v>
      </c>
      <c r="EZ64" s="60">
        <f t="shared" si="39"/>
        <v>0</v>
      </c>
      <c r="FA64" s="60">
        <f t="shared" si="40"/>
        <v>0</v>
      </c>
      <c r="FB64" s="60">
        <f t="shared" si="41"/>
        <v>0</v>
      </c>
      <c r="FF64" s="140"/>
      <c r="FG64" s="140"/>
      <c r="FH64" s="140"/>
      <c r="FI64" s="140"/>
    </row>
    <row r="65" spans="12:165" x14ac:dyDescent="0.25">
      <c r="L65" t="s">
        <v>5108</v>
      </c>
      <c r="M65" t="s">
        <v>1691</v>
      </c>
      <c r="N65" s="32">
        <v>13310</v>
      </c>
      <c r="O65" s="32">
        <v>145</v>
      </c>
      <c r="P65" s="32">
        <v>100</v>
      </c>
      <c r="Q65" t="str">
        <f t="shared" si="45"/>
        <v>Goulburn Mulwaree</v>
      </c>
      <c r="W65" s="33"/>
      <c r="X65" s="33"/>
      <c r="Y65">
        <v>3611658</v>
      </c>
      <c r="Z65" s="158">
        <v>16</v>
      </c>
      <c r="AA65" s="169" t="s">
        <v>5254</v>
      </c>
      <c r="AB65" s="169"/>
      <c r="AC65" s="158">
        <v>3611658</v>
      </c>
      <c r="AD65" s="169" t="s">
        <v>5254</v>
      </c>
      <c r="AE65" s="169">
        <v>3611658</v>
      </c>
      <c r="AF65" s="37" t="s">
        <v>5268</v>
      </c>
      <c r="AH65" s="38">
        <v>100</v>
      </c>
      <c r="AI65" s="38">
        <v>145</v>
      </c>
      <c r="AJ65" s="38">
        <v>10550</v>
      </c>
      <c r="AK65" s="38">
        <v>12</v>
      </c>
      <c r="AL65" s="38">
        <v>3308058</v>
      </c>
      <c r="AM65" s="61" t="s">
        <v>1816</v>
      </c>
      <c r="AN65" s="61" t="s">
        <v>1691</v>
      </c>
      <c r="AO65" s="61" t="s">
        <v>5054</v>
      </c>
      <c r="AP65" s="61" t="s">
        <v>5035</v>
      </c>
      <c r="AQ65" s="61" t="s">
        <v>4981</v>
      </c>
      <c r="AR65" s="28">
        <v>41169.300000000003</v>
      </c>
      <c r="AS65" s="28">
        <v>0</v>
      </c>
      <c r="AT65" s="28">
        <v>0</v>
      </c>
      <c r="AU65" s="62"/>
      <c r="BT65">
        <f t="shared" si="44"/>
        <v>0</v>
      </c>
      <c r="BU65" s="32">
        <v>100</v>
      </c>
      <c r="BV65" s="32">
        <v>105</v>
      </c>
      <c r="BW65" s="32">
        <v>10900</v>
      </c>
      <c r="BX65" s="32">
        <v>89</v>
      </c>
      <c r="BY65" s="32">
        <v>91240</v>
      </c>
      <c r="BZ65" t="s">
        <v>1816</v>
      </c>
      <c r="CA65" t="s">
        <v>1688</v>
      </c>
      <c r="CB65" t="s">
        <v>1273</v>
      </c>
      <c r="CC65" s="52" t="s">
        <v>1785</v>
      </c>
      <c r="CD65" s="52" t="s">
        <v>1785</v>
      </c>
      <c r="CE65" s="155">
        <v>3209</v>
      </c>
      <c r="CF65" s="155">
        <v>9</v>
      </c>
      <c r="CG65" s="31" t="s">
        <v>698</v>
      </c>
      <c r="CH65" s="31" t="s">
        <v>699</v>
      </c>
      <c r="CI65" s="31" t="s">
        <v>701</v>
      </c>
      <c r="CJ65" s="31" t="s">
        <v>2214</v>
      </c>
      <c r="CL65" s="34">
        <v>100</v>
      </c>
      <c r="CM65" s="34">
        <f t="shared" si="46"/>
        <v>105</v>
      </c>
      <c r="CN65" s="164">
        <v>16350</v>
      </c>
      <c r="CO65" s="36"/>
      <c r="CP65" s="37"/>
      <c r="CQ65" s="37" t="s">
        <v>1816</v>
      </c>
      <c r="CR65" s="157" t="str">
        <f t="shared" ca="1" si="47"/>
        <v>Sydney</v>
      </c>
      <c r="CS65" s="164" t="s">
        <v>1618</v>
      </c>
      <c r="CV65" s="165">
        <v>384</v>
      </c>
      <c r="CW65" s="165">
        <v>62063</v>
      </c>
      <c r="CY65" s="159">
        <v>16350</v>
      </c>
      <c r="CZ65" s="159">
        <v>105</v>
      </c>
      <c r="DA65" s="159">
        <v>100</v>
      </c>
      <c r="DC65" s="160" t="str">
        <f t="shared" si="5"/>
        <v>10750_9</v>
      </c>
      <c r="DD65" s="162">
        <v>100</v>
      </c>
      <c r="DE65" s="161">
        <v>105</v>
      </c>
      <c r="DF65" s="161">
        <v>10750</v>
      </c>
      <c r="DG65" s="163" t="s">
        <v>1816</v>
      </c>
      <c r="DH65" s="161"/>
      <c r="DI65" s="161" t="s">
        <v>5058</v>
      </c>
      <c r="DJ65" s="161">
        <v>9</v>
      </c>
      <c r="DK65" s="161" t="s">
        <v>5218</v>
      </c>
      <c r="DL65" s="161">
        <v>0</v>
      </c>
      <c r="DM65" s="43" t="s">
        <v>4258</v>
      </c>
      <c r="DN65" s="43"/>
      <c r="DO65" s="43" t="s">
        <v>4201</v>
      </c>
      <c r="DP65" s="43"/>
      <c r="DQ65" s="43" t="s">
        <v>4153</v>
      </c>
      <c r="DR65" s="43">
        <v>100</v>
      </c>
      <c r="DV65" s="31" t="s">
        <v>5383</v>
      </c>
      <c r="DW65" s="31" t="s">
        <v>5392</v>
      </c>
      <c r="DX65" s="38">
        <f t="shared" si="11"/>
        <v>3611658</v>
      </c>
      <c r="DY65" s="38">
        <f t="shared" si="12"/>
        <v>16</v>
      </c>
      <c r="DZ65" s="38" t="str">
        <f t="shared" si="13"/>
        <v>163611658</v>
      </c>
      <c r="EA65" s="60">
        <f t="shared" si="14"/>
        <v>0</v>
      </c>
      <c r="EB65" s="60">
        <f t="shared" si="15"/>
        <v>0</v>
      </c>
      <c r="EC65" s="60">
        <f t="shared" si="16"/>
        <v>0</v>
      </c>
      <c r="ED65" s="60">
        <f t="shared" si="17"/>
        <v>0</v>
      </c>
      <c r="EE65" s="60">
        <f t="shared" si="18"/>
        <v>0</v>
      </c>
      <c r="EF65" s="60">
        <f t="shared" si="19"/>
        <v>0</v>
      </c>
      <c r="EG65" s="60">
        <f t="shared" si="20"/>
        <v>0</v>
      </c>
      <c r="EH65" s="60">
        <f t="shared" si="21"/>
        <v>0</v>
      </c>
      <c r="EI65" s="60">
        <f t="shared" si="22"/>
        <v>0</v>
      </c>
      <c r="EJ65" s="60">
        <f t="shared" si="23"/>
        <v>0</v>
      </c>
      <c r="EK65" s="60">
        <f t="shared" si="24"/>
        <v>0</v>
      </c>
      <c r="EL65" s="60">
        <f t="shared" si="25"/>
        <v>0</v>
      </c>
      <c r="EM65" s="60">
        <f t="shared" si="26"/>
        <v>0</v>
      </c>
      <c r="EN65" s="60">
        <f t="shared" si="27"/>
        <v>0</v>
      </c>
      <c r="EO65" s="60">
        <f t="shared" si="28"/>
        <v>0</v>
      </c>
      <c r="EP65" s="60">
        <f t="shared" si="29"/>
        <v>0</v>
      </c>
      <c r="EQ65" s="60">
        <f t="shared" si="30"/>
        <v>0</v>
      </c>
      <c r="ER65" s="60">
        <f t="shared" si="31"/>
        <v>0</v>
      </c>
      <c r="ES65" s="60">
        <f t="shared" si="32"/>
        <v>0</v>
      </c>
      <c r="ET65" s="60">
        <f t="shared" si="33"/>
        <v>0</v>
      </c>
      <c r="EU65" s="60">
        <f t="shared" si="34"/>
        <v>0</v>
      </c>
      <c r="EV65" s="60">
        <f t="shared" si="35"/>
        <v>0</v>
      </c>
      <c r="EW65" s="60">
        <f t="shared" si="36"/>
        <v>0</v>
      </c>
      <c r="EX65" s="60">
        <f t="shared" si="37"/>
        <v>0</v>
      </c>
      <c r="EY65" s="60">
        <f t="shared" si="38"/>
        <v>0</v>
      </c>
      <c r="EZ65" s="60">
        <f t="shared" si="39"/>
        <v>0</v>
      </c>
      <c r="FA65" s="60">
        <f t="shared" si="40"/>
        <v>0</v>
      </c>
      <c r="FB65" s="60">
        <f t="shared" si="41"/>
        <v>0</v>
      </c>
      <c r="FF65" s="140"/>
      <c r="FG65" s="140"/>
      <c r="FH65" s="140"/>
      <c r="FI65" s="140"/>
    </row>
    <row r="66" spans="12:165" x14ac:dyDescent="0.25">
      <c r="L66" t="s">
        <v>5106</v>
      </c>
      <c r="M66" t="s">
        <v>1692</v>
      </c>
      <c r="N66" s="32">
        <v>13200</v>
      </c>
      <c r="O66" s="32">
        <v>125</v>
      </c>
      <c r="P66" s="32">
        <v>100</v>
      </c>
      <c r="Q66" t="str">
        <f t="shared" si="45"/>
        <v>Grafton</v>
      </c>
      <c r="W66" s="33"/>
      <c r="X66" s="33"/>
      <c r="Y66">
        <v>3612158</v>
      </c>
      <c r="Z66" s="158">
        <v>16</v>
      </c>
      <c r="AA66" s="169" t="s">
        <v>5255</v>
      </c>
      <c r="AB66" s="169"/>
      <c r="AC66" s="158">
        <v>3612158</v>
      </c>
      <c r="AD66" s="169" t="s">
        <v>5255</v>
      </c>
      <c r="AE66" s="169">
        <v>3612158</v>
      </c>
      <c r="AF66" s="37" t="s">
        <v>5268</v>
      </c>
      <c r="AH66" s="38">
        <v>100</v>
      </c>
      <c r="AI66" s="38">
        <v>145</v>
      </c>
      <c r="AJ66" s="38">
        <v>11000</v>
      </c>
      <c r="AK66" s="38">
        <v>12</v>
      </c>
      <c r="AL66" s="38">
        <v>3308058</v>
      </c>
      <c r="AM66" s="61" t="s">
        <v>1816</v>
      </c>
      <c r="AN66" s="61" t="s">
        <v>1691</v>
      </c>
      <c r="AO66" s="61" t="s">
        <v>5063</v>
      </c>
      <c r="AP66" s="61" t="s">
        <v>5035</v>
      </c>
      <c r="AQ66" s="61" t="s">
        <v>4981</v>
      </c>
      <c r="AR66" s="28">
        <v>33796.800000000003</v>
      </c>
      <c r="AS66" s="28">
        <v>0</v>
      </c>
      <c r="AT66" s="28">
        <v>0</v>
      </c>
      <c r="AU66" s="62"/>
      <c r="BT66">
        <f t="shared" si="44"/>
        <v>0</v>
      </c>
      <c r="BU66" s="32">
        <v>100</v>
      </c>
      <c r="BV66" s="32">
        <v>105</v>
      </c>
      <c r="BW66" s="32">
        <v>11100</v>
      </c>
      <c r="BX66" s="32">
        <v>87</v>
      </c>
      <c r="BY66" s="32">
        <v>91190</v>
      </c>
      <c r="BZ66" t="s">
        <v>1816</v>
      </c>
      <c r="CA66" t="s">
        <v>1688</v>
      </c>
      <c r="CB66" t="s">
        <v>974</v>
      </c>
      <c r="CC66" t="s">
        <v>1726</v>
      </c>
      <c r="CD66" t="s">
        <v>1726</v>
      </c>
      <c r="CE66" s="155">
        <v>0</v>
      </c>
      <c r="CF66" s="155">
        <v>1</v>
      </c>
      <c r="CG66" s="31" t="s">
        <v>5843</v>
      </c>
      <c r="CH66" s="31" t="s">
        <v>5844</v>
      </c>
      <c r="CI66" s="31" t="s">
        <v>702</v>
      </c>
      <c r="CJ66" s="31" t="s">
        <v>1130</v>
      </c>
      <c r="CL66" s="34">
        <v>100</v>
      </c>
      <c r="CM66" s="34">
        <f t="shared" si="46"/>
        <v>105</v>
      </c>
      <c r="CN66" s="164">
        <v>16370</v>
      </c>
      <c r="CO66" s="36"/>
      <c r="CP66" s="37"/>
      <c r="CQ66" s="37" t="s">
        <v>1816</v>
      </c>
      <c r="CR66" s="157" t="str">
        <f t="shared" ca="1" si="47"/>
        <v>Sydney</v>
      </c>
      <c r="CS66" s="164" t="s">
        <v>1619</v>
      </c>
      <c r="CV66" s="165">
        <v>88</v>
      </c>
      <c r="CW66" s="165">
        <v>28685</v>
      </c>
      <c r="CY66" s="159">
        <v>16370</v>
      </c>
      <c r="CZ66" s="159">
        <v>105</v>
      </c>
      <c r="DA66" s="159">
        <v>100</v>
      </c>
      <c r="DC66" s="160" t="str">
        <f t="shared" si="5"/>
        <v>10750_4</v>
      </c>
      <c r="DD66" s="162">
        <v>100</v>
      </c>
      <c r="DE66" s="161">
        <v>105</v>
      </c>
      <c r="DF66" s="161">
        <v>10750</v>
      </c>
      <c r="DG66" s="163" t="s">
        <v>1816</v>
      </c>
      <c r="DH66" s="161"/>
      <c r="DI66" s="161" t="s">
        <v>5058</v>
      </c>
      <c r="DJ66" s="161">
        <v>4</v>
      </c>
      <c r="DK66" s="161" t="s">
        <v>1325</v>
      </c>
      <c r="DL66" s="161">
        <v>0</v>
      </c>
      <c r="DM66" s="43" t="s">
        <v>4259</v>
      </c>
      <c r="DN66" s="43"/>
      <c r="DO66" s="43" t="s">
        <v>4203</v>
      </c>
      <c r="DP66" s="43"/>
      <c r="DQ66" s="43" t="s">
        <v>4156</v>
      </c>
      <c r="DR66" s="43">
        <v>100</v>
      </c>
      <c r="DV66" s="31" t="s">
        <v>5383</v>
      </c>
      <c r="DW66" s="31" t="s">
        <v>5392</v>
      </c>
      <c r="DX66" s="38">
        <f t="shared" si="11"/>
        <v>3612158</v>
      </c>
      <c r="DY66" s="38">
        <f t="shared" si="12"/>
        <v>16</v>
      </c>
      <c r="DZ66" s="38" t="str">
        <f t="shared" si="13"/>
        <v>163612158</v>
      </c>
      <c r="EA66" s="60">
        <f t="shared" si="14"/>
        <v>0</v>
      </c>
      <c r="EB66" s="60">
        <f t="shared" si="15"/>
        <v>0</v>
      </c>
      <c r="EC66" s="60">
        <f t="shared" si="16"/>
        <v>0</v>
      </c>
      <c r="ED66" s="60">
        <f t="shared" si="17"/>
        <v>0</v>
      </c>
      <c r="EE66" s="60">
        <f t="shared" si="18"/>
        <v>0</v>
      </c>
      <c r="EF66" s="60">
        <f t="shared" si="19"/>
        <v>0</v>
      </c>
      <c r="EG66" s="60">
        <f t="shared" si="20"/>
        <v>0</v>
      </c>
      <c r="EH66" s="60">
        <f t="shared" si="21"/>
        <v>0</v>
      </c>
      <c r="EI66" s="60">
        <f t="shared" si="22"/>
        <v>0</v>
      </c>
      <c r="EJ66" s="60">
        <f t="shared" si="23"/>
        <v>0</v>
      </c>
      <c r="EK66" s="60">
        <f t="shared" si="24"/>
        <v>0</v>
      </c>
      <c r="EL66" s="60">
        <f t="shared" si="25"/>
        <v>0</v>
      </c>
      <c r="EM66" s="60">
        <f t="shared" si="26"/>
        <v>0</v>
      </c>
      <c r="EN66" s="60">
        <f t="shared" si="27"/>
        <v>0</v>
      </c>
      <c r="EO66" s="60">
        <f t="shared" si="28"/>
        <v>0</v>
      </c>
      <c r="EP66" s="60">
        <f t="shared" si="29"/>
        <v>0</v>
      </c>
      <c r="EQ66" s="60">
        <f t="shared" si="30"/>
        <v>0</v>
      </c>
      <c r="ER66" s="60">
        <f t="shared" si="31"/>
        <v>0</v>
      </c>
      <c r="ES66" s="60">
        <f t="shared" si="32"/>
        <v>0</v>
      </c>
      <c r="ET66" s="60">
        <f t="shared" si="33"/>
        <v>0</v>
      </c>
      <c r="EU66" s="60">
        <f t="shared" si="34"/>
        <v>0</v>
      </c>
      <c r="EV66" s="60">
        <f t="shared" si="35"/>
        <v>0</v>
      </c>
      <c r="EW66" s="60">
        <f t="shared" si="36"/>
        <v>0</v>
      </c>
      <c r="EX66" s="60">
        <f t="shared" si="37"/>
        <v>0</v>
      </c>
      <c r="EY66" s="60">
        <f t="shared" si="38"/>
        <v>0</v>
      </c>
      <c r="EZ66" s="60">
        <f t="shared" si="39"/>
        <v>0</v>
      </c>
      <c r="FA66" s="60">
        <f t="shared" si="40"/>
        <v>0</v>
      </c>
      <c r="FB66" s="60">
        <f t="shared" si="41"/>
        <v>0</v>
      </c>
      <c r="FF66" s="140"/>
      <c r="FG66" s="140"/>
      <c r="FH66" s="140"/>
      <c r="FI66" s="140"/>
    </row>
    <row r="67" spans="12:165" x14ac:dyDescent="0.25">
      <c r="L67" t="s">
        <v>5111</v>
      </c>
      <c r="M67" t="s">
        <v>1696</v>
      </c>
      <c r="N67" s="32">
        <v>13400</v>
      </c>
      <c r="O67" s="32">
        <v>110</v>
      </c>
      <c r="P67" s="32">
        <v>100</v>
      </c>
      <c r="Q67" t="str">
        <f t="shared" ref="Q67:Q98" si="48">IF(ISERROR(FIND(" (",L67)),L67,LEFT(L67,FIND(" (",L67)-1))</f>
        <v>Great Lakes</v>
      </c>
      <c r="W67" s="33"/>
      <c r="X67" s="33"/>
      <c r="Y67">
        <v>3612258</v>
      </c>
      <c r="Z67" s="158">
        <v>16</v>
      </c>
      <c r="AA67" s="169" t="s">
        <v>5256</v>
      </c>
      <c r="AB67" s="169"/>
      <c r="AC67" s="158">
        <v>3612258</v>
      </c>
      <c r="AD67" s="169" t="s">
        <v>5256</v>
      </c>
      <c r="AE67" s="169">
        <v>3612258</v>
      </c>
      <c r="AF67" s="37" t="s">
        <v>5268</v>
      </c>
      <c r="AH67" s="38">
        <v>100</v>
      </c>
      <c r="AI67" s="38">
        <v>145</v>
      </c>
      <c r="AJ67" s="38">
        <v>11050</v>
      </c>
      <c r="AK67" s="38">
        <v>12</v>
      </c>
      <c r="AL67" s="38">
        <v>3308058</v>
      </c>
      <c r="AM67" s="61" t="s">
        <v>1816</v>
      </c>
      <c r="AN67" s="61" t="s">
        <v>1691</v>
      </c>
      <c r="AO67" s="61" t="s">
        <v>5064</v>
      </c>
      <c r="AP67" s="61" t="s">
        <v>5035</v>
      </c>
      <c r="AQ67" s="61" t="s">
        <v>4981</v>
      </c>
      <c r="AR67" s="28">
        <v>34367.4</v>
      </c>
      <c r="AS67" s="28">
        <v>0</v>
      </c>
      <c r="AT67" s="28">
        <v>0</v>
      </c>
      <c r="AU67" s="62"/>
      <c r="BT67">
        <f t="shared" si="44"/>
        <v>0</v>
      </c>
      <c r="BU67" s="32">
        <v>100</v>
      </c>
      <c r="BV67" s="32">
        <v>105</v>
      </c>
      <c r="BW67" s="32">
        <v>11100</v>
      </c>
      <c r="BX67" s="32">
        <v>87</v>
      </c>
      <c r="BY67" s="32">
        <v>91192</v>
      </c>
      <c r="BZ67" t="s">
        <v>1816</v>
      </c>
      <c r="CA67" t="s">
        <v>1688</v>
      </c>
      <c r="CB67" t="s">
        <v>974</v>
      </c>
      <c r="CC67" t="s">
        <v>1726</v>
      </c>
      <c r="CD67" t="s">
        <v>1115</v>
      </c>
      <c r="CE67" s="155">
        <v>350</v>
      </c>
      <c r="CF67" s="155">
        <v>1</v>
      </c>
      <c r="CG67" s="31" t="s">
        <v>692</v>
      </c>
      <c r="CH67" s="31" t="s">
        <v>693</v>
      </c>
      <c r="CI67" s="31" t="s">
        <v>702</v>
      </c>
      <c r="CJ67" s="31" t="s">
        <v>1131</v>
      </c>
      <c r="CL67" s="34">
        <v>100</v>
      </c>
      <c r="CM67" s="34">
        <f t="shared" ref="CM67:CM93" si="49">VLOOKUP($CN67,$N:$Q,2,0)</f>
        <v>125</v>
      </c>
      <c r="CN67" s="164">
        <v>13750</v>
      </c>
      <c r="CO67" s="36"/>
      <c r="CP67" s="37"/>
      <c r="CQ67" s="37" t="s">
        <v>1816</v>
      </c>
      <c r="CR67" s="157" t="str">
        <f t="shared" ref="CR67:CR93" ca="1" si="50">OFFSET($M$1,MATCH($CN67,$N:$N,0)-1,0,1,1)</f>
        <v>Mid-North Coast</v>
      </c>
      <c r="CS67" s="164" t="s">
        <v>894</v>
      </c>
      <c r="CV67" s="165">
        <v>564</v>
      </c>
      <c r="CW67" s="165">
        <v>27632</v>
      </c>
      <c r="CY67" s="159">
        <v>13750</v>
      </c>
      <c r="CZ67" s="159">
        <v>125</v>
      </c>
      <c r="DA67" s="159">
        <v>100</v>
      </c>
      <c r="DC67" s="160" t="str">
        <f t="shared" ref="DC67:DC130" si="51">DF67&amp;"_"&amp;DJ67</f>
        <v>10750_3</v>
      </c>
      <c r="DD67" s="162">
        <v>100</v>
      </c>
      <c r="DE67" s="161">
        <v>105</v>
      </c>
      <c r="DF67" s="161">
        <v>10750</v>
      </c>
      <c r="DG67" s="163" t="s">
        <v>1816</v>
      </c>
      <c r="DH67" s="161"/>
      <c r="DI67" s="161" t="s">
        <v>5058</v>
      </c>
      <c r="DJ67" s="161">
        <v>3</v>
      </c>
      <c r="DK67" s="161" t="s">
        <v>1324</v>
      </c>
      <c r="DL67" s="161">
        <v>0</v>
      </c>
      <c r="DM67" s="43" t="s">
        <v>4260</v>
      </c>
      <c r="DN67" s="43"/>
      <c r="DO67" s="43" t="s">
        <v>4205</v>
      </c>
      <c r="DP67" s="43"/>
      <c r="DQ67" s="43" t="s">
        <v>4159</v>
      </c>
      <c r="DR67" s="43">
        <v>100</v>
      </c>
      <c r="DV67" s="31" t="s">
        <v>5383</v>
      </c>
      <c r="DW67" s="31" t="s">
        <v>5392</v>
      </c>
      <c r="DX67" s="38">
        <f t="shared" si="11"/>
        <v>3612258</v>
      </c>
      <c r="DY67" s="38">
        <f t="shared" si="12"/>
        <v>16</v>
      </c>
      <c r="DZ67" s="38" t="str">
        <f t="shared" si="13"/>
        <v>163612258</v>
      </c>
      <c r="EA67" s="60">
        <f t="shared" si="14"/>
        <v>0</v>
      </c>
      <c r="EB67" s="60">
        <f t="shared" si="15"/>
        <v>0</v>
      </c>
      <c r="EC67" s="60">
        <f t="shared" si="16"/>
        <v>0</v>
      </c>
      <c r="ED67" s="60">
        <f t="shared" si="17"/>
        <v>0</v>
      </c>
      <c r="EE67" s="60">
        <f t="shared" si="18"/>
        <v>0</v>
      </c>
      <c r="EF67" s="60">
        <f t="shared" si="19"/>
        <v>0</v>
      </c>
      <c r="EG67" s="60">
        <f t="shared" si="20"/>
        <v>0</v>
      </c>
      <c r="EH67" s="60">
        <f t="shared" si="21"/>
        <v>0</v>
      </c>
      <c r="EI67" s="60">
        <f t="shared" si="22"/>
        <v>0</v>
      </c>
      <c r="EJ67" s="60">
        <f t="shared" si="23"/>
        <v>0</v>
      </c>
      <c r="EK67" s="60">
        <f t="shared" si="24"/>
        <v>0</v>
      </c>
      <c r="EL67" s="60">
        <f t="shared" si="25"/>
        <v>0</v>
      </c>
      <c r="EM67" s="60">
        <f t="shared" si="26"/>
        <v>0</v>
      </c>
      <c r="EN67" s="60">
        <f t="shared" si="27"/>
        <v>0</v>
      </c>
      <c r="EO67" s="60">
        <f t="shared" si="28"/>
        <v>0</v>
      </c>
      <c r="EP67" s="60">
        <f t="shared" si="29"/>
        <v>0</v>
      </c>
      <c r="EQ67" s="60">
        <f t="shared" si="30"/>
        <v>0</v>
      </c>
      <c r="ER67" s="60">
        <f t="shared" si="31"/>
        <v>0</v>
      </c>
      <c r="ES67" s="60">
        <f t="shared" si="32"/>
        <v>0</v>
      </c>
      <c r="ET67" s="60">
        <f t="shared" si="33"/>
        <v>0</v>
      </c>
      <c r="EU67" s="60">
        <f t="shared" si="34"/>
        <v>0</v>
      </c>
      <c r="EV67" s="60">
        <f t="shared" si="35"/>
        <v>0</v>
      </c>
      <c r="EW67" s="60">
        <f t="shared" si="36"/>
        <v>0</v>
      </c>
      <c r="EX67" s="60">
        <f t="shared" si="37"/>
        <v>0</v>
      </c>
      <c r="EY67" s="60">
        <f t="shared" si="38"/>
        <v>0</v>
      </c>
      <c r="EZ67" s="60">
        <f t="shared" si="39"/>
        <v>0</v>
      </c>
      <c r="FA67" s="60">
        <f t="shared" si="40"/>
        <v>0</v>
      </c>
      <c r="FB67" s="60">
        <f t="shared" si="41"/>
        <v>0</v>
      </c>
      <c r="FF67" s="140"/>
      <c r="FG67" s="140"/>
      <c r="FH67" s="140"/>
      <c r="FI67" s="140"/>
    </row>
    <row r="68" spans="12:165" x14ac:dyDescent="0.25">
      <c r="L68" t="s">
        <v>5110</v>
      </c>
      <c r="M68" t="s">
        <v>1686</v>
      </c>
      <c r="N68" s="32">
        <v>13370</v>
      </c>
      <c r="O68" s="32">
        <v>155</v>
      </c>
      <c r="P68" s="32">
        <v>100</v>
      </c>
      <c r="Q68" t="str">
        <f t="shared" si="48"/>
        <v>Greater Hume Shire</v>
      </c>
      <c r="W68" s="33"/>
      <c r="X68" s="33"/>
      <c r="Y68">
        <v>3612858</v>
      </c>
      <c r="Z68" s="158">
        <v>16</v>
      </c>
      <c r="AA68" s="169" t="s">
        <v>5257</v>
      </c>
      <c r="AB68" s="169"/>
      <c r="AC68" s="158">
        <v>3612858</v>
      </c>
      <c r="AD68" s="169" t="s">
        <v>5257</v>
      </c>
      <c r="AE68" s="169">
        <v>3612858</v>
      </c>
      <c r="AF68" s="37" t="s">
        <v>5268</v>
      </c>
      <c r="AH68" s="38">
        <v>100</v>
      </c>
      <c r="AI68" s="38">
        <v>145</v>
      </c>
      <c r="AJ68" s="38">
        <v>12050</v>
      </c>
      <c r="AK68" s="38">
        <v>12</v>
      </c>
      <c r="AL68" s="38">
        <v>3308058</v>
      </c>
      <c r="AM68" s="61" t="s">
        <v>1816</v>
      </c>
      <c r="AN68" s="61" t="s">
        <v>1691</v>
      </c>
      <c r="AO68" s="61" t="s">
        <v>5085</v>
      </c>
      <c r="AP68" s="61" t="s">
        <v>5035</v>
      </c>
      <c r="AQ68" s="61" t="s">
        <v>4981</v>
      </c>
      <c r="AR68" s="28">
        <v>47792</v>
      </c>
      <c r="AS68" s="28">
        <v>0</v>
      </c>
      <c r="AT68" s="28">
        <v>0</v>
      </c>
      <c r="AU68" s="62"/>
      <c r="BT68">
        <f t="shared" si="44"/>
        <v>0</v>
      </c>
      <c r="BU68" s="32">
        <v>100</v>
      </c>
      <c r="BV68" s="32">
        <v>105</v>
      </c>
      <c r="BW68" s="32">
        <v>11300</v>
      </c>
      <c r="BX68" s="32">
        <v>84</v>
      </c>
      <c r="BY68" s="32">
        <v>91100</v>
      </c>
      <c r="BZ68" t="s">
        <v>1816</v>
      </c>
      <c r="CA68" t="s">
        <v>1688</v>
      </c>
      <c r="CB68" t="s">
        <v>1116</v>
      </c>
      <c r="CC68" t="s">
        <v>1795</v>
      </c>
      <c r="CD68" t="s">
        <v>1796</v>
      </c>
      <c r="CE68" s="155">
        <v>13</v>
      </c>
      <c r="CF68" s="155">
        <v>1</v>
      </c>
      <c r="CG68" s="31" t="s">
        <v>688</v>
      </c>
      <c r="CH68" s="31" t="s">
        <v>689</v>
      </c>
      <c r="CI68" s="31" t="s">
        <v>703</v>
      </c>
      <c r="CJ68" s="31" t="s">
        <v>1132</v>
      </c>
      <c r="CL68" s="34">
        <v>100</v>
      </c>
      <c r="CM68" s="34">
        <f t="shared" si="49"/>
        <v>110</v>
      </c>
      <c r="CN68" s="164">
        <v>16400</v>
      </c>
      <c r="CO68" s="36"/>
      <c r="CP68" s="37"/>
      <c r="CQ68" s="37" t="s">
        <v>1816</v>
      </c>
      <c r="CR68" s="157" t="str">
        <f t="shared" ca="1" si="50"/>
        <v>Hunter</v>
      </c>
      <c r="CS68" s="164" t="s">
        <v>1620</v>
      </c>
      <c r="CV68" s="165">
        <v>225</v>
      </c>
      <c r="CW68" s="165">
        <v>27320</v>
      </c>
      <c r="CY68" s="159">
        <v>16400</v>
      </c>
      <c r="CZ68" s="159">
        <v>110</v>
      </c>
      <c r="DA68" s="159">
        <v>100</v>
      </c>
      <c r="DC68" s="160" t="str">
        <f t="shared" si="51"/>
        <v>10750_2</v>
      </c>
      <c r="DD68" s="162">
        <v>100</v>
      </c>
      <c r="DE68" s="161">
        <v>105</v>
      </c>
      <c r="DF68" s="161">
        <v>10750</v>
      </c>
      <c r="DG68" s="163" t="s">
        <v>1816</v>
      </c>
      <c r="DH68" s="161"/>
      <c r="DI68" s="161" t="s">
        <v>5058</v>
      </c>
      <c r="DJ68" s="161">
        <v>2</v>
      </c>
      <c r="DK68" s="161" t="s">
        <v>1323</v>
      </c>
      <c r="DL68" s="161">
        <v>0</v>
      </c>
      <c r="DM68" s="43" t="s">
        <v>4261</v>
      </c>
      <c r="DN68" s="43"/>
      <c r="DO68" s="43" t="s">
        <v>4207</v>
      </c>
      <c r="DP68" s="43"/>
      <c r="DQ68" s="43" t="s">
        <v>4162</v>
      </c>
      <c r="DR68" s="43">
        <v>100</v>
      </c>
      <c r="DV68" s="31" t="s">
        <v>5383</v>
      </c>
      <c r="DW68" s="31" t="s">
        <v>5392</v>
      </c>
      <c r="DX68" s="38">
        <f t="shared" ref="DX68:DX131" si="52">AC68</f>
        <v>3612858</v>
      </c>
      <c r="DY68" s="38">
        <f t="shared" ref="DY68:DY131" si="53">Z68</f>
        <v>16</v>
      </c>
      <c r="DZ68" s="38" t="str">
        <f t="shared" ref="DZ68:DZ131" si="54">DY68&amp;DX68</f>
        <v>163612858</v>
      </c>
      <c r="EA68" s="60">
        <f t="shared" ref="EA68:EA131" si="55">SUMIF($DV:$DV,EA$2&amp;$DY68&amp;$DX68,$AR:$AR)</f>
        <v>0</v>
      </c>
      <c r="EB68" s="60">
        <f t="shared" ref="EB68:EB131" si="56">SUMIF($DV:$DV,EB$2&amp;$DY68&amp;$DX68,$AS:$AS)</f>
        <v>0</v>
      </c>
      <c r="EC68" s="60">
        <f t="shared" ref="EC68:EC131" si="57">SUMIF($DW:$DW,EC$2&amp;$DY68&amp;$DX68,$AR:$AR)</f>
        <v>0</v>
      </c>
      <c r="ED68" s="60">
        <f t="shared" ref="ED68:ED131" si="58">SUMIF($DW:$DW,ED$2&amp;$DY68&amp;$DX68,$AS:$AS)</f>
        <v>0</v>
      </c>
      <c r="EE68" s="60">
        <f t="shared" ref="EE68:EE131" si="59">SUMIF($DW:$DW,EE$2&amp;$DY68&amp;$DX68,$AR:$AR)</f>
        <v>0</v>
      </c>
      <c r="EF68" s="60">
        <f t="shared" ref="EF68:EF131" si="60">SUMIF($DW:$DW,EF$2&amp;$DY68&amp;$DX68,$AS:$AS)</f>
        <v>0</v>
      </c>
      <c r="EG68" s="60">
        <f t="shared" ref="EG68:EG131" si="61">SUMIF($DW:$DW,EG$2&amp;$DY68&amp;$DX68,$AR:$AR)</f>
        <v>0</v>
      </c>
      <c r="EH68" s="60">
        <f t="shared" ref="EH68:EH131" si="62">SUMIF($DW:$DW,EH$2&amp;$DY68&amp;$DX68,$AS:$AS)</f>
        <v>0</v>
      </c>
      <c r="EI68" s="60">
        <f t="shared" ref="EI68:EI131" si="63">SUMIF($DW:$DW,EI$2&amp;$DY68&amp;$DX68,$AR:$AR)</f>
        <v>0</v>
      </c>
      <c r="EJ68" s="60">
        <f t="shared" ref="EJ68:EJ131" si="64">SUMIF($DW:$DW,EJ$2&amp;$DY68&amp;$DX68,$AS:$AS)</f>
        <v>0</v>
      </c>
      <c r="EK68" s="60">
        <f t="shared" ref="EK68:EK131" si="65">SUMIF($DW:$DW,EK$2&amp;$DY68&amp;$DX68,$AR:$AR)</f>
        <v>0</v>
      </c>
      <c r="EL68" s="60">
        <f t="shared" ref="EL68:EL131" si="66">SUMIF($DW:$DW,EL$2&amp;$DY68&amp;$DX68,$AS:$AS)</f>
        <v>0</v>
      </c>
      <c r="EM68" s="60">
        <f t="shared" ref="EM68:EM131" si="67">SUMIF($DW:$DW,EM$2&amp;$DY68&amp;$DX68,$AR:$AR)</f>
        <v>0</v>
      </c>
      <c r="EN68" s="60">
        <f t="shared" ref="EN68:EN131" si="68">SUMIF($DW:$DW,EN$2&amp;$DY68&amp;$DX68,$AS:$AS)</f>
        <v>0</v>
      </c>
      <c r="EO68" s="60">
        <f t="shared" ref="EO68:EO131" si="69">SUMIF($DW:$DW,EO$2&amp;$DY68&amp;$DX68,$AR:$AR)</f>
        <v>0</v>
      </c>
      <c r="EP68" s="60">
        <f t="shared" ref="EP68:EP131" si="70">SUMIF($DW:$DW,EP$2&amp;$DY68&amp;$DX68,$AS:$AS)</f>
        <v>0</v>
      </c>
      <c r="EQ68" s="60">
        <f t="shared" ref="EQ68:EQ131" si="71">SUMIF($DW:$DW,EQ$2&amp;$DY68&amp;$DX68,$AR:$AR)</f>
        <v>0</v>
      </c>
      <c r="ER68" s="60">
        <f t="shared" ref="ER68:ER131" si="72">SUMIF($DW:$DW,ER$2&amp;$DY68&amp;$DX68,$AS:$AS)</f>
        <v>0</v>
      </c>
      <c r="ES68" s="60">
        <f t="shared" ref="ES68:ES131" si="73">SUMIF($DW:$DW,ES$2&amp;$DY68&amp;$DX68,$AR:$AR)</f>
        <v>0</v>
      </c>
      <c r="ET68" s="60">
        <f t="shared" ref="ET68:ET131" si="74">SUMIF($DW:$DW,ET$2&amp;$DY68&amp;$DX68,$AS:$AS)</f>
        <v>0</v>
      </c>
      <c r="EU68" s="60">
        <f t="shared" ref="EU68:EU131" si="75">SUMIF($DW:$DW,EU$2&amp;$DY68&amp;$DX68,$AR:$AR)</f>
        <v>0</v>
      </c>
      <c r="EV68" s="60">
        <f t="shared" ref="EV68:EV131" si="76">SUMIF($DW:$DW,EV$2&amp;$DY68&amp;$DX68,$AS:$AS)</f>
        <v>0</v>
      </c>
      <c r="EW68" s="60">
        <f t="shared" ref="EW68:EW131" si="77">SUMIF($DW:$DW,EW$2&amp;$DY68&amp;$DX68,$AR:$AR)</f>
        <v>0</v>
      </c>
      <c r="EX68" s="60">
        <f t="shared" ref="EX68:EX131" si="78">SUMIF($DW:$DW,EX$2&amp;$DY68&amp;$DX68,$AS:$AS)</f>
        <v>0</v>
      </c>
      <c r="EY68" s="60">
        <f t="shared" ref="EY68:EY131" si="79">SUMIF($DW:$DW,EY$2&amp;$DY68&amp;$DX68,$AR:$AR)</f>
        <v>0</v>
      </c>
      <c r="EZ68" s="60">
        <f t="shared" ref="EZ68:EZ131" si="80">SUMIF($DW:$DW,EZ$2&amp;$DY68&amp;$DX68,$AS:$AS)</f>
        <v>0</v>
      </c>
      <c r="FA68" s="60">
        <f t="shared" ref="FA68:FA131" si="81">SUMIF($DW:$DW,FA$2&amp;$DY68&amp;$DX68,$AR:$AR)</f>
        <v>0</v>
      </c>
      <c r="FB68" s="60">
        <f t="shared" ref="FB68:FB131" si="82">SUMIF($DW:$DW,FB$2&amp;$DY68&amp;$DX68,$AS:$AS)</f>
        <v>0</v>
      </c>
      <c r="FF68" s="140"/>
      <c r="FG68" s="140"/>
      <c r="FH68" s="140"/>
      <c r="FI68" s="140"/>
    </row>
    <row r="69" spans="12:165" x14ac:dyDescent="0.25">
      <c r="L69" t="s">
        <v>5107</v>
      </c>
      <c r="M69" t="s">
        <v>1690</v>
      </c>
      <c r="N69" s="32">
        <v>13300</v>
      </c>
      <c r="O69" s="32">
        <v>140</v>
      </c>
      <c r="P69" s="32">
        <v>100</v>
      </c>
      <c r="Q69" t="str">
        <f t="shared" si="48"/>
        <v>Greater Lithgow</v>
      </c>
      <c r="W69" s="33"/>
      <c r="X69" s="33"/>
      <c r="Y69">
        <v>4206958</v>
      </c>
      <c r="Z69" s="158">
        <v>16</v>
      </c>
      <c r="AA69" s="169" t="s">
        <v>5258</v>
      </c>
      <c r="AB69" s="169"/>
      <c r="AC69" s="158">
        <v>4206958</v>
      </c>
      <c r="AD69" s="169" t="s">
        <v>5258</v>
      </c>
      <c r="AE69" s="169">
        <v>4206958</v>
      </c>
      <c r="AF69" s="37" t="s">
        <v>5268</v>
      </c>
      <c r="AH69" s="38">
        <v>100</v>
      </c>
      <c r="AI69" s="38">
        <v>145</v>
      </c>
      <c r="AJ69" s="38">
        <v>13310</v>
      </c>
      <c r="AK69" s="38">
        <v>12</v>
      </c>
      <c r="AL69" s="38">
        <v>3308058</v>
      </c>
      <c r="AM69" s="61" t="s">
        <v>1816</v>
      </c>
      <c r="AN69" s="61" t="s">
        <v>1691</v>
      </c>
      <c r="AO69" s="61" t="s">
        <v>5108</v>
      </c>
      <c r="AP69" s="61" t="s">
        <v>5035</v>
      </c>
      <c r="AQ69" s="61" t="s">
        <v>4981</v>
      </c>
      <c r="AR69" s="28">
        <v>1012919</v>
      </c>
      <c r="AS69" s="28">
        <v>0</v>
      </c>
      <c r="AT69" s="28">
        <v>0</v>
      </c>
      <c r="AU69" s="62"/>
      <c r="BT69">
        <f t="shared" si="44"/>
        <v>0</v>
      </c>
      <c r="BU69" s="32">
        <v>100</v>
      </c>
      <c r="BV69" s="32">
        <v>105</v>
      </c>
      <c r="BW69" s="32">
        <v>11300</v>
      </c>
      <c r="BX69" s="32">
        <v>90</v>
      </c>
      <c r="BY69" s="32">
        <v>91260</v>
      </c>
      <c r="BZ69" t="s">
        <v>1816</v>
      </c>
      <c r="CA69" t="s">
        <v>1688</v>
      </c>
      <c r="CB69" t="s">
        <v>1116</v>
      </c>
      <c r="CC69" t="s">
        <v>5036</v>
      </c>
      <c r="CD69" t="s">
        <v>5036</v>
      </c>
      <c r="CE69" s="155">
        <v>3</v>
      </c>
      <c r="CF69" s="155">
        <v>1</v>
      </c>
      <c r="CG69" s="31" t="s">
        <v>5848</v>
      </c>
      <c r="CH69" s="31" t="s">
        <v>5849</v>
      </c>
      <c r="CI69" s="31" t="s">
        <v>703</v>
      </c>
      <c r="CJ69" s="31" t="s">
        <v>1133</v>
      </c>
      <c r="CL69" s="34">
        <v>100</v>
      </c>
      <c r="CM69" s="34">
        <f t="shared" si="49"/>
        <v>145</v>
      </c>
      <c r="CN69" s="164">
        <v>16470</v>
      </c>
      <c r="CO69" s="36"/>
      <c r="CP69" s="37"/>
      <c r="CQ69" s="37" t="s">
        <v>1816</v>
      </c>
      <c r="CR69" s="157" t="str">
        <f t="shared" ca="1" si="50"/>
        <v>South Eastern</v>
      </c>
      <c r="CS69" s="164" t="s">
        <v>1622</v>
      </c>
      <c r="CV69" s="165">
        <v>487</v>
      </c>
      <c r="CW69" s="165">
        <v>29314</v>
      </c>
      <c r="CY69" s="159">
        <v>16470</v>
      </c>
      <c r="CZ69" s="159">
        <v>145</v>
      </c>
      <c r="DA69" s="159">
        <v>100</v>
      </c>
      <c r="DC69" s="160" t="str">
        <f t="shared" si="51"/>
        <v>10750_6</v>
      </c>
      <c r="DD69" s="162">
        <v>100</v>
      </c>
      <c r="DE69" s="161">
        <v>105</v>
      </c>
      <c r="DF69" s="161">
        <v>10750</v>
      </c>
      <c r="DG69" s="163" t="s">
        <v>1816</v>
      </c>
      <c r="DH69" s="161"/>
      <c r="DI69" s="161" t="s">
        <v>5058</v>
      </c>
      <c r="DJ69" s="161">
        <v>6</v>
      </c>
      <c r="DK69" s="161" t="s">
        <v>1327</v>
      </c>
      <c r="DL69" s="161">
        <v>0</v>
      </c>
      <c r="DM69" s="43" t="s">
        <v>4262</v>
      </c>
      <c r="DN69" s="43"/>
      <c r="DO69" s="43" t="s">
        <v>4209</v>
      </c>
      <c r="DP69" s="43"/>
      <c r="DQ69" s="43" t="s">
        <v>4165</v>
      </c>
      <c r="DR69" s="43">
        <v>100</v>
      </c>
      <c r="DV69" s="31" t="s">
        <v>5383</v>
      </c>
      <c r="DW69" s="31" t="s">
        <v>5392</v>
      </c>
      <c r="DX69" s="38">
        <f t="shared" si="52"/>
        <v>4206958</v>
      </c>
      <c r="DY69" s="38">
        <f t="shared" si="53"/>
        <v>16</v>
      </c>
      <c r="DZ69" s="38" t="str">
        <f t="shared" si="54"/>
        <v>164206958</v>
      </c>
      <c r="EA69" s="60">
        <f t="shared" si="55"/>
        <v>0</v>
      </c>
      <c r="EB69" s="60">
        <f t="shared" si="56"/>
        <v>0</v>
      </c>
      <c r="EC69" s="60">
        <f t="shared" si="57"/>
        <v>0</v>
      </c>
      <c r="ED69" s="60">
        <f t="shared" si="58"/>
        <v>0</v>
      </c>
      <c r="EE69" s="60">
        <f t="shared" si="59"/>
        <v>0</v>
      </c>
      <c r="EF69" s="60">
        <f t="shared" si="60"/>
        <v>0</v>
      </c>
      <c r="EG69" s="60">
        <f t="shared" si="61"/>
        <v>0</v>
      </c>
      <c r="EH69" s="60">
        <f t="shared" si="62"/>
        <v>0</v>
      </c>
      <c r="EI69" s="60">
        <f t="shared" si="63"/>
        <v>0</v>
      </c>
      <c r="EJ69" s="60">
        <f t="shared" si="64"/>
        <v>0</v>
      </c>
      <c r="EK69" s="60">
        <f t="shared" si="65"/>
        <v>0</v>
      </c>
      <c r="EL69" s="60">
        <f t="shared" si="66"/>
        <v>0</v>
      </c>
      <c r="EM69" s="60">
        <f t="shared" si="67"/>
        <v>0</v>
      </c>
      <c r="EN69" s="60">
        <f t="shared" si="68"/>
        <v>0</v>
      </c>
      <c r="EO69" s="60">
        <f t="shared" si="69"/>
        <v>0</v>
      </c>
      <c r="EP69" s="60">
        <f t="shared" si="70"/>
        <v>0</v>
      </c>
      <c r="EQ69" s="60">
        <f t="shared" si="71"/>
        <v>0</v>
      </c>
      <c r="ER69" s="60">
        <f t="shared" si="72"/>
        <v>0</v>
      </c>
      <c r="ES69" s="60">
        <f t="shared" si="73"/>
        <v>0</v>
      </c>
      <c r="ET69" s="60">
        <f t="shared" si="74"/>
        <v>0</v>
      </c>
      <c r="EU69" s="60">
        <f t="shared" si="75"/>
        <v>0</v>
      </c>
      <c r="EV69" s="60">
        <f t="shared" si="76"/>
        <v>0</v>
      </c>
      <c r="EW69" s="60">
        <f t="shared" si="77"/>
        <v>0</v>
      </c>
      <c r="EX69" s="60">
        <f t="shared" si="78"/>
        <v>0</v>
      </c>
      <c r="EY69" s="60">
        <f t="shared" si="79"/>
        <v>0</v>
      </c>
      <c r="EZ69" s="60">
        <f t="shared" si="80"/>
        <v>0</v>
      </c>
      <c r="FA69" s="60">
        <f t="shared" si="81"/>
        <v>0</v>
      </c>
      <c r="FB69" s="60">
        <f t="shared" si="82"/>
        <v>0</v>
      </c>
      <c r="FF69" s="140"/>
      <c r="FG69" s="140"/>
      <c r="FH69" s="140"/>
      <c r="FI69" s="140"/>
    </row>
    <row r="70" spans="12:165" x14ac:dyDescent="0.25">
      <c r="L70" t="s">
        <v>5109</v>
      </c>
      <c r="M70" t="s">
        <v>1692</v>
      </c>
      <c r="N70" s="32">
        <v>13350</v>
      </c>
      <c r="O70" s="32">
        <v>125</v>
      </c>
      <c r="P70" s="32">
        <v>100</v>
      </c>
      <c r="Q70" t="str">
        <f t="shared" si="48"/>
        <v>Greater Taree</v>
      </c>
      <c r="W70" s="33"/>
      <c r="X70" s="33"/>
      <c r="Y70">
        <v>1908558</v>
      </c>
      <c r="Z70" s="158">
        <v>18</v>
      </c>
      <c r="AA70" s="169" t="s">
        <v>2180</v>
      </c>
      <c r="AB70" s="169"/>
      <c r="AC70" s="158">
        <v>1908558</v>
      </c>
      <c r="AD70" s="169" t="s">
        <v>1725</v>
      </c>
      <c r="AE70" s="169">
        <v>1908558</v>
      </c>
      <c r="AF70" s="37" t="s">
        <v>5269</v>
      </c>
      <c r="AH70" s="38">
        <v>100</v>
      </c>
      <c r="AI70" s="38">
        <v>145</v>
      </c>
      <c r="AJ70" s="38">
        <v>13700</v>
      </c>
      <c r="AK70" s="38">
        <v>12</v>
      </c>
      <c r="AL70" s="38">
        <v>3308058</v>
      </c>
      <c r="AM70" s="61" t="s">
        <v>1816</v>
      </c>
      <c r="AN70" s="61" t="s">
        <v>1691</v>
      </c>
      <c r="AO70" s="61" t="s">
        <v>5118</v>
      </c>
      <c r="AP70" s="61" t="s">
        <v>5035</v>
      </c>
      <c r="AQ70" s="61" t="s">
        <v>4981</v>
      </c>
      <c r="AR70" s="28">
        <v>217470.4</v>
      </c>
      <c r="AS70" s="28">
        <v>0</v>
      </c>
      <c r="AT70" s="28">
        <v>0</v>
      </c>
      <c r="AU70" s="62"/>
      <c r="BT70">
        <f t="shared" ref="BT70:BT88" si="83">IF(BV70&amp;BW70&amp;BY70&amp;CE70=BV69&amp;BW69&amp;BY69&amp;CE69,1,0)+BT69</f>
        <v>0</v>
      </c>
      <c r="BU70" s="32">
        <v>100</v>
      </c>
      <c r="BV70" s="32">
        <v>105</v>
      </c>
      <c r="BW70" s="32">
        <v>11450</v>
      </c>
      <c r="BX70" s="32">
        <v>81</v>
      </c>
      <c r="BY70" s="32">
        <v>91000</v>
      </c>
      <c r="BZ70" t="s">
        <v>1816</v>
      </c>
      <c r="CA70" t="s">
        <v>1688</v>
      </c>
      <c r="CB70" s="52" t="s">
        <v>1281</v>
      </c>
      <c r="CC70" s="52" t="s">
        <v>1683</v>
      </c>
      <c r="CD70" s="52" t="s">
        <v>1784</v>
      </c>
      <c r="CE70" s="155">
        <v>3872</v>
      </c>
      <c r="CF70" s="155">
        <v>42</v>
      </c>
      <c r="CG70" s="31" t="s">
        <v>5834</v>
      </c>
      <c r="CH70" s="31" t="s">
        <v>5835</v>
      </c>
      <c r="CI70" s="31" t="s">
        <v>704</v>
      </c>
      <c r="CJ70" s="31" t="s">
        <v>2215</v>
      </c>
      <c r="CL70" s="34">
        <v>100</v>
      </c>
      <c r="CM70" s="34">
        <f t="shared" si="49"/>
        <v>120</v>
      </c>
      <c r="CN70" s="164">
        <v>16610</v>
      </c>
      <c r="CO70" s="36"/>
      <c r="CP70" s="37"/>
      <c r="CQ70" s="37" t="s">
        <v>1816</v>
      </c>
      <c r="CR70" s="157" t="str">
        <f t="shared" ca="1" si="50"/>
        <v>Richmond-Tweed</v>
      </c>
      <c r="CS70" s="164" t="s">
        <v>1625</v>
      </c>
      <c r="CV70" s="165">
        <v>346</v>
      </c>
      <c r="CW70" s="165">
        <v>16889</v>
      </c>
      <c r="CY70" s="159">
        <v>16610</v>
      </c>
      <c r="CZ70" s="159">
        <v>120</v>
      </c>
      <c r="DA70" s="159">
        <v>100</v>
      </c>
      <c r="DC70" s="160" t="str">
        <f t="shared" si="51"/>
        <v>10750_10</v>
      </c>
      <c r="DD70" s="162">
        <v>100</v>
      </c>
      <c r="DE70" s="161">
        <v>105</v>
      </c>
      <c r="DF70" s="161">
        <v>10750</v>
      </c>
      <c r="DG70" s="163" t="s">
        <v>1816</v>
      </c>
      <c r="DH70" s="161"/>
      <c r="DI70" s="161" t="s">
        <v>5058</v>
      </c>
      <c r="DJ70" s="161">
        <v>10</v>
      </c>
      <c r="DK70" s="161" t="s">
        <v>1329</v>
      </c>
      <c r="DL70" s="161">
        <v>0</v>
      </c>
      <c r="DM70" s="43" t="s">
        <v>4263</v>
      </c>
      <c r="DN70" s="43"/>
      <c r="DO70" s="43" t="s">
        <v>4211</v>
      </c>
      <c r="DP70" s="43"/>
      <c r="DQ70" s="43" t="s">
        <v>4168</v>
      </c>
      <c r="DR70" s="43">
        <v>100</v>
      </c>
      <c r="DV70" s="31" t="s">
        <v>5383</v>
      </c>
      <c r="DW70" s="31" t="s">
        <v>5392</v>
      </c>
      <c r="DX70" s="38">
        <f t="shared" si="52"/>
        <v>1908558</v>
      </c>
      <c r="DY70" s="38">
        <f t="shared" si="53"/>
        <v>18</v>
      </c>
      <c r="DZ70" s="38" t="str">
        <f t="shared" si="54"/>
        <v>181908558</v>
      </c>
      <c r="EA70" s="60">
        <f t="shared" si="55"/>
        <v>81741567.699999988</v>
      </c>
      <c r="EB70" s="60">
        <f t="shared" si="56"/>
        <v>58382697</v>
      </c>
      <c r="EC70" s="60">
        <f t="shared" si="57"/>
        <v>55084721.899999991</v>
      </c>
      <c r="ED70" s="60">
        <f t="shared" si="58"/>
        <v>34248887</v>
      </c>
      <c r="EE70" s="60">
        <f t="shared" si="59"/>
        <v>3221472.4</v>
      </c>
      <c r="EF70" s="60">
        <f t="shared" si="60"/>
        <v>4769996</v>
      </c>
      <c r="EG70" s="60">
        <f t="shared" si="61"/>
        <v>2946311.6999999997</v>
      </c>
      <c r="EH70" s="60">
        <f t="shared" si="62"/>
        <v>1527543</v>
      </c>
      <c r="EI70" s="60">
        <f t="shared" si="63"/>
        <v>7110793.4999999991</v>
      </c>
      <c r="EJ70" s="60">
        <f t="shared" si="64"/>
        <v>3414469</v>
      </c>
      <c r="EK70" s="60">
        <f t="shared" si="65"/>
        <v>6227428.0999999996</v>
      </c>
      <c r="EL70" s="60">
        <f t="shared" si="66"/>
        <v>4337235</v>
      </c>
      <c r="EM70" s="60">
        <f t="shared" si="67"/>
        <v>969541.4</v>
      </c>
      <c r="EN70" s="60">
        <f t="shared" si="68"/>
        <v>2030683</v>
      </c>
      <c r="EO70" s="60">
        <f t="shared" si="69"/>
        <v>1995881.5</v>
      </c>
      <c r="EP70" s="60">
        <f t="shared" si="70"/>
        <v>770505</v>
      </c>
      <c r="EQ70" s="60">
        <f t="shared" si="71"/>
        <v>1600442.3</v>
      </c>
      <c r="ER70" s="60">
        <f t="shared" si="72"/>
        <v>3009784</v>
      </c>
      <c r="ES70" s="60">
        <f t="shared" si="73"/>
        <v>995198.4</v>
      </c>
      <c r="ET70" s="60">
        <f t="shared" si="74"/>
        <v>827043</v>
      </c>
      <c r="EU70" s="60">
        <f t="shared" si="75"/>
        <v>1589776.5</v>
      </c>
      <c r="EV70" s="60">
        <f t="shared" si="76"/>
        <v>1190096</v>
      </c>
      <c r="EW70" s="60">
        <f t="shared" si="77"/>
        <v>0</v>
      </c>
      <c r="EX70" s="60">
        <f t="shared" si="78"/>
        <v>2256456</v>
      </c>
      <c r="EY70" s="60">
        <f t="shared" si="79"/>
        <v>0</v>
      </c>
      <c r="EZ70" s="60">
        <f t="shared" si="80"/>
        <v>0</v>
      </c>
      <c r="FA70" s="60">
        <f t="shared" si="81"/>
        <v>0</v>
      </c>
      <c r="FB70" s="60">
        <f t="shared" si="82"/>
        <v>0</v>
      </c>
      <c r="FF70" s="140"/>
      <c r="FG70" s="140"/>
      <c r="FH70" s="140"/>
      <c r="FI70" s="140"/>
    </row>
    <row r="71" spans="12:165" x14ac:dyDescent="0.25">
      <c r="L71" t="s">
        <v>5112</v>
      </c>
      <c r="M71" t="s">
        <v>1695</v>
      </c>
      <c r="N71" s="32">
        <v>13450</v>
      </c>
      <c r="O71" s="32">
        <v>150</v>
      </c>
      <c r="P71" s="32">
        <v>100</v>
      </c>
      <c r="Q71" t="str">
        <f t="shared" si="48"/>
        <v>Griffith</v>
      </c>
      <c r="W71" s="33"/>
      <c r="X71" s="33"/>
      <c r="Y71">
        <v>1918158</v>
      </c>
      <c r="Z71" s="158">
        <v>18</v>
      </c>
      <c r="AA71" s="169" t="s">
        <v>2183</v>
      </c>
      <c r="AB71" s="169" t="s">
        <v>1681</v>
      </c>
      <c r="AC71" s="158">
        <v>1918158</v>
      </c>
      <c r="AD71" s="169" t="s">
        <v>4975</v>
      </c>
      <c r="AE71" s="169">
        <v>1918158</v>
      </c>
      <c r="AF71" s="37" t="s">
        <v>5269</v>
      </c>
      <c r="AH71" s="38">
        <v>100</v>
      </c>
      <c r="AI71" s="38">
        <v>145</v>
      </c>
      <c r="AJ71" s="38">
        <v>16180</v>
      </c>
      <c r="AK71" s="38">
        <v>12</v>
      </c>
      <c r="AL71" s="38">
        <v>3308058</v>
      </c>
      <c r="AM71" s="61" t="s">
        <v>1816</v>
      </c>
      <c r="AN71" s="61" t="s">
        <v>1691</v>
      </c>
      <c r="AO71" s="61" t="s">
        <v>1614</v>
      </c>
      <c r="AP71" s="61" t="s">
        <v>5035</v>
      </c>
      <c r="AQ71" s="61" t="s">
        <v>4981</v>
      </c>
      <c r="AR71" s="28">
        <v>86397.9</v>
      </c>
      <c r="AS71" s="28">
        <v>0</v>
      </c>
      <c r="AT71" s="28">
        <v>0</v>
      </c>
      <c r="AU71" s="62"/>
      <c r="BT71">
        <f t="shared" si="83"/>
        <v>0</v>
      </c>
      <c r="BU71" s="32">
        <v>100</v>
      </c>
      <c r="BV71" s="32">
        <v>105</v>
      </c>
      <c r="BW71" s="32">
        <v>11450</v>
      </c>
      <c r="BX71" s="32">
        <v>81</v>
      </c>
      <c r="BY71" s="32">
        <v>91010</v>
      </c>
      <c r="BZ71" t="s">
        <v>1816</v>
      </c>
      <c r="CA71" t="s">
        <v>1688</v>
      </c>
      <c r="CB71" t="s">
        <v>1281</v>
      </c>
      <c r="CC71" t="s">
        <v>1683</v>
      </c>
      <c r="CD71" s="52" t="s">
        <v>1683</v>
      </c>
      <c r="CE71" s="155">
        <v>263</v>
      </c>
      <c r="CF71" s="155">
        <v>6</v>
      </c>
      <c r="CG71" s="31" t="s">
        <v>5837</v>
      </c>
      <c r="CH71" s="31" t="s">
        <v>5838</v>
      </c>
      <c r="CI71" s="31" t="s">
        <v>704</v>
      </c>
      <c r="CJ71" s="31" t="s">
        <v>2216</v>
      </c>
      <c r="CL71" s="34">
        <v>100</v>
      </c>
      <c r="CM71" s="34">
        <f t="shared" si="49"/>
        <v>120</v>
      </c>
      <c r="CN71" s="164">
        <v>16610</v>
      </c>
      <c r="CO71" s="36"/>
      <c r="CP71" s="37"/>
      <c r="CQ71" s="37" t="s">
        <v>1816</v>
      </c>
      <c r="CR71" s="157" t="str">
        <f t="shared" ca="1" si="50"/>
        <v>Richmond-Tweed</v>
      </c>
      <c r="CS71" s="164" t="s">
        <v>1625</v>
      </c>
      <c r="CV71" s="165">
        <v>1122</v>
      </c>
      <c r="CW71" s="165">
        <v>30905</v>
      </c>
      <c r="CY71" s="159">
        <v>16610</v>
      </c>
      <c r="CZ71" s="159">
        <v>120</v>
      </c>
      <c r="DA71" s="159">
        <v>100</v>
      </c>
      <c r="DC71" s="160" t="str">
        <f t="shared" si="51"/>
        <v>10750_8</v>
      </c>
      <c r="DD71" s="162">
        <v>100</v>
      </c>
      <c r="DE71" s="161">
        <v>105</v>
      </c>
      <c r="DF71" s="161">
        <v>10750</v>
      </c>
      <c r="DG71" s="163" t="s">
        <v>1816</v>
      </c>
      <c r="DH71" s="161"/>
      <c r="DI71" s="161" t="s">
        <v>5058</v>
      </c>
      <c r="DJ71" s="161">
        <v>8</v>
      </c>
      <c r="DK71" s="161" t="s">
        <v>1328</v>
      </c>
      <c r="DL71" s="161">
        <v>0</v>
      </c>
      <c r="DM71" s="43" t="s">
        <v>4264</v>
      </c>
      <c r="DN71" s="43"/>
      <c r="DO71" s="43" t="s">
        <v>4213</v>
      </c>
      <c r="DP71" s="43"/>
      <c r="DQ71" s="43" t="s">
        <v>4171</v>
      </c>
      <c r="DR71" s="43">
        <v>100</v>
      </c>
      <c r="DV71" s="31" t="s">
        <v>5383</v>
      </c>
      <c r="DW71" s="31" t="s">
        <v>5392</v>
      </c>
      <c r="DX71" s="38">
        <f t="shared" si="52"/>
        <v>1918158</v>
      </c>
      <c r="DY71" s="38">
        <f t="shared" si="53"/>
        <v>18</v>
      </c>
      <c r="DZ71" s="38" t="str">
        <f t="shared" si="54"/>
        <v>181918158</v>
      </c>
      <c r="EA71" s="60">
        <f t="shared" si="55"/>
        <v>0</v>
      </c>
      <c r="EB71" s="60">
        <f t="shared" si="56"/>
        <v>210502397</v>
      </c>
      <c r="EC71" s="60">
        <f t="shared" si="57"/>
        <v>0</v>
      </c>
      <c r="ED71" s="60">
        <f t="shared" si="58"/>
        <v>85761161</v>
      </c>
      <c r="EE71" s="60">
        <f t="shared" si="59"/>
        <v>0</v>
      </c>
      <c r="EF71" s="60">
        <f t="shared" si="60"/>
        <v>7499436</v>
      </c>
      <c r="EG71" s="60">
        <f t="shared" si="61"/>
        <v>0</v>
      </c>
      <c r="EH71" s="60">
        <f t="shared" si="62"/>
        <v>11595268</v>
      </c>
      <c r="EI71" s="60">
        <f t="shared" si="63"/>
        <v>0</v>
      </c>
      <c r="EJ71" s="60">
        <f t="shared" si="64"/>
        <v>42181547</v>
      </c>
      <c r="EK71" s="60">
        <f t="shared" si="65"/>
        <v>0</v>
      </c>
      <c r="EL71" s="60">
        <f t="shared" si="66"/>
        <v>17602275</v>
      </c>
      <c r="EM71" s="60">
        <f t="shared" si="67"/>
        <v>0</v>
      </c>
      <c r="EN71" s="60">
        <f t="shared" si="68"/>
        <v>1124357</v>
      </c>
      <c r="EO71" s="60">
        <f t="shared" si="69"/>
        <v>0</v>
      </c>
      <c r="EP71" s="60">
        <f t="shared" si="70"/>
        <v>12373254</v>
      </c>
      <c r="EQ71" s="60">
        <f t="shared" si="71"/>
        <v>0</v>
      </c>
      <c r="ER71" s="60">
        <f t="shared" si="72"/>
        <v>3637945</v>
      </c>
      <c r="ES71" s="60">
        <f t="shared" si="73"/>
        <v>0</v>
      </c>
      <c r="ET71" s="60">
        <f t="shared" si="74"/>
        <v>6509665</v>
      </c>
      <c r="EU71" s="60">
        <f t="shared" si="75"/>
        <v>0</v>
      </c>
      <c r="EV71" s="60">
        <f t="shared" si="76"/>
        <v>12183146</v>
      </c>
      <c r="EW71" s="60">
        <f t="shared" si="77"/>
        <v>0</v>
      </c>
      <c r="EX71" s="60">
        <f t="shared" si="78"/>
        <v>10034343</v>
      </c>
      <c r="EY71" s="60">
        <f t="shared" si="79"/>
        <v>0</v>
      </c>
      <c r="EZ71" s="60">
        <f t="shared" si="80"/>
        <v>0</v>
      </c>
      <c r="FA71" s="60">
        <f t="shared" si="81"/>
        <v>0</v>
      </c>
      <c r="FB71" s="60">
        <f t="shared" si="82"/>
        <v>0</v>
      </c>
      <c r="FF71" s="140"/>
      <c r="FG71" s="140"/>
      <c r="FH71" s="140"/>
      <c r="FI71" s="140"/>
    </row>
    <row r="72" spans="12:165" x14ac:dyDescent="0.25">
      <c r="L72" t="s">
        <v>5113</v>
      </c>
      <c r="M72" t="s">
        <v>1695</v>
      </c>
      <c r="N72" s="32">
        <v>13500</v>
      </c>
      <c r="O72" s="32">
        <v>150</v>
      </c>
      <c r="P72" s="32">
        <v>100</v>
      </c>
      <c r="Q72" t="str">
        <f t="shared" si="48"/>
        <v>Gundagai</v>
      </c>
      <c r="W72" s="33"/>
      <c r="X72" s="33"/>
      <c r="Y72">
        <v>1918358</v>
      </c>
      <c r="Z72" s="158">
        <v>18</v>
      </c>
      <c r="AA72" s="169" t="s">
        <v>2187</v>
      </c>
      <c r="AB72" s="169" t="s">
        <v>1681</v>
      </c>
      <c r="AC72" s="158">
        <v>1918358</v>
      </c>
      <c r="AD72" s="169" t="s">
        <v>4978</v>
      </c>
      <c r="AE72" s="169">
        <v>1918358</v>
      </c>
      <c r="AF72" s="37" t="s">
        <v>5269</v>
      </c>
      <c r="AH72" s="38">
        <v>100</v>
      </c>
      <c r="AI72" s="38">
        <v>145</v>
      </c>
      <c r="AJ72" s="38">
        <v>17050</v>
      </c>
      <c r="AK72" s="38">
        <v>12</v>
      </c>
      <c r="AL72" s="38">
        <v>3308058</v>
      </c>
      <c r="AM72" s="61" t="s">
        <v>1816</v>
      </c>
      <c r="AN72" s="61" t="s">
        <v>1691</v>
      </c>
      <c r="AO72" s="61" t="s">
        <v>1634</v>
      </c>
      <c r="AP72" s="61" t="s">
        <v>5035</v>
      </c>
      <c r="AQ72" s="61" t="s">
        <v>4981</v>
      </c>
      <c r="AR72" s="28">
        <v>81590.5</v>
      </c>
      <c r="AS72" s="28">
        <v>0</v>
      </c>
      <c r="AT72" s="28">
        <v>0</v>
      </c>
      <c r="AU72" s="62"/>
      <c r="BT72">
        <f t="shared" si="83"/>
        <v>0</v>
      </c>
      <c r="BU72" s="32">
        <v>100</v>
      </c>
      <c r="BV72" s="32">
        <v>105</v>
      </c>
      <c r="BW72" s="32">
        <v>11450</v>
      </c>
      <c r="BX72" s="32">
        <v>82</v>
      </c>
      <c r="BY72" s="32">
        <v>91020</v>
      </c>
      <c r="BZ72" t="s">
        <v>1816</v>
      </c>
      <c r="CA72" t="s">
        <v>1688</v>
      </c>
      <c r="CB72" t="s">
        <v>1281</v>
      </c>
      <c r="CC72" s="52" t="s">
        <v>1790</v>
      </c>
      <c r="CD72" s="52" t="s">
        <v>1792</v>
      </c>
      <c r="CE72" s="155">
        <v>5</v>
      </c>
      <c r="CF72" s="155">
        <v>3</v>
      </c>
      <c r="CG72" s="31" t="s">
        <v>5851</v>
      </c>
      <c r="CH72" s="31" t="s">
        <v>5852</v>
      </c>
      <c r="CI72" s="31" t="s">
        <v>704</v>
      </c>
      <c r="CJ72" s="31" t="s">
        <v>2217</v>
      </c>
      <c r="CL72" s="34">
        <v>100</v>
      </c>
      <c r="CM72" s="34">
        <f t="shared" si="49"/>
        <v>120</v>
      </c>
      <c r="CN72" s="164">
        <v>16610</v>
      </c>
      <c r="CO72" s="36"/>
      <c r="CP72" s="37"/>
      <c r="CQ72" s="37" t="s">
        <v>1816</v>
      </c>
      <c r="CR72" s="157" t="str">
        <f t="shared" ca="1" si="50"/>
        <v>Richmond-Tweed</v>
      </c>
      <c r="CS72" s="164" t="s">
        <v>1625</v>
      </c>
      <c r="CV72" s="165">
        <v>1979</v>
      </c>
      <c r="CW72" s="165">
        <v>28321</v>
      </c>
      <c r="CY72" s="159">
        <v>16610</v>
      </c>
      <c r="CZ72" s="159">
        <v>120</v>
      </c>
      <c r="DA72" s="159">
        <v>100</v>
      </c>
      <c r="DC72" s="160" t="str">
        <f t="shared" si="51"/>
        <v>10750_5</v>
      </c>
      <c r="DD72" s="162">
        <v>100</v>
      </c>
      <c r="DE72" s="161">
        <v>105</v>
      </c>
      <c r="DF72" s="161">
        <v>10750</v>
      </c>
      <c r="DG72" s="163" t="s">
        <v>1816</v>
      </c>
      <c r="DH72" s="161"/>
      <c r="DI72" s="161" t="s">
        <v>5058</v>
      </c>
      <c r="DJ72" s="161">
        <v>5</v>
      </c>
      <c r="DK72" s="161" t="s">
        <v>1326</v>
      </c>
      <c r="DL72" s="161">
        <v>0</v>
      </c>
      <c r="DM72" s="43" t="s">
        <v>4265</v>
      </c>
      <c r="DN72" s="43"/>
      <c r="DO72" s="43" t="s">
        <v>4215</v>
      </c>
      <c r="DP72" s="43"/>
      <c r="DQ72" s="43" t="s">
        <v>4174</v>
      </c>
      <c r="DR72" s="43">
        <v>100</v>
      </c>
      <c r="DV72" s="31" t="s">
        <v>5383</v>
      </c>
      <c r="DW72" s="31" t="s">
        <v>5392</v>
      </c>
      <c r="DX72" s="38">
        <f t="shared" si="52"/>
        <v>1918358</v>
      </c>
      <c r="DY72" s="38">
        <f t="shared" si="53"/>
        <v>18</v>
      </c>
      <c r="DZ72" s="38" t="str">
        <f t="shared" si="54"/>
        <v>181918358</v>
      </c>
      <c r="EA72" s="60">
        <f t="shared" si="55"/>
        <v>0</v>
      </c>
      <c r="EB72" s="60">
        <f t="shared" si="56"/>
        <v>84415150</v>
      </c>
      <c r="EC72" s="60">
        <f t="shared" si="57"/>
        <v>0</v>
      </c>
      <c r="ED72" s="60">
        <f t="shared" si="58"/>
        <v>52833382</v>
      </c>
      <c r="EE72" s="60">
        <f t="shared" si="59"/>
        <v>0</v>
      </c>
      <c r="EF72" s="60">
        <f t="shared" si="60"/>
        <v>7515717</v>
      </c>
      <c r="EG72" s="60">
        <f t="shared" si="61"/>
        <v>0</v>
      </c>
      <c r="EH72" s="60">
        <f t="shared" si="62"/>
        <v>5422098</v>
      </c>
      <c r="EI72" s="60">
        <f t="shared" si="63"/>
        <v>0</v>
      </c>
      <c r="EJ72" s="60">
        <f t="shared" si="64"/>
        <v>4562241</v>
      </c>
      <c r="EK72" s="60">
        <f t="shared" si="65"/>
        <v>0</v>
      </c>
      <c r="EL72" s="60">
        <f t="shared" si="66"/>
        <v>7179977</v>
      </c>
      <c r="EM72" s="60">
        <f t="shared" si="67"/>
        <v>0</v>
      </c>
      <c r="EN72" s="60">
        <f t="shared" si="68"/>
        <v>447659</v>
      </c>
      <c r="EO72" s="60">
        <f t="shared" si="69"/>
        <v>0</v>
      </c>
      <c r="EP72" s="60">
        <f t="shared" si="70"/>
        <v>569767</v>
      </c>
      <c r="EQ72" s="60">
        <f t="shared" si="71"/>
        <v>0</v>
      </c>
      <c r="ER72" s="60">
        <f t="shared" si="72"/>
        <v>1398809</v>
      </c>
      <c r="ES72" s="60">
        <f t="shared" si="73"/>
        <v>0</v>
      </c>
      <c r="ET72" s="60">
        <f t="shared" si="74"/>
        <v>3613044</v>
      </c>
      <c r="EU72" s="60">
        <f t="shared" si="75"/>
        <v>0</v>
      </c>
      <c r="EV72" s="60">
        <f t="shared" si="76"/>
        <v>301943</v>
      </c>
      <c r="EW72" s="60">
        <f t="shared" si="77"/>
        <v>0</v>
      </c>
      <c r="EX72" s="60">
        <f t="shared" si="78"/>
        <v>570513</v>
      </c>
      <c r="EY72" s="60">
        <f t="shared" si="79"/>
        <v>0</v>
      </c>
      <c r="EZ72" s="60">
        <f t="shared" si="80"/>
        <v>0</v>
      </c>
      <c r="FA72" s="60">
        <f t="shared" si="81"/>
        <v>0</v>
      </c>
      <c r="FB72" s="60">
        <f t="shared" si="82"/>
        <v>0</v>
      </c>
      <c r="FF72" s="140"/>
      <c r="FG72" s="140"/>
      <c r="FH72" s="140"/>
      <c r="FI72" s="140"/>
    </row>
    <row r="73" spans="12:165" x14ac:dyDescent="0.25">
      <c r="L73" t="s">
        <v>5114</v>
      </c>
      <c r="M73" t="s">
        <v>1687</v>
      </c>
      <c r="N73" s="32">
        <v>13550</v>
      </c>
      <c r="O73" s="32">
        <v>130</v>
      </c>
      <c r="P73" s="32">
        <v>100</v>
      </c>
      <c r="Q73" t="str">
        <f t="shared" si="48"/>
        <v>Gunnedah</v>
      </c>
      <c r="W73" s="33"/>
      <c r="X73" s="33"/>
      <c r="Y73">
        <v>1919158</v>
      </c>
      <c r="Z73" s="158">
        <v>18</v>
      </c>
      <c r="AA73" s="169" t="s">
        <v>2181</v>
      </c>
      <c r="AB73" s="169" t="s">
        <v>1104</v>
      </c>
      <c r="AC73" s="158">
        <v>1919158</v>
      </c>
      <c r="AD73" s="169" t="s">
        <v>4976</v>
      </c>
      <c r="AE73" s="169" t="s">
        <v>1104</v>
      </c>
      <c r="AF73" s="37" t="s">
        <v>5269</v>
      </c>
      <c r="AH73" s="38">
        <v>100</v>
      </c>
      <c r="AI73" s="38">
        <v>145</v>
      </c>
      <c r="AJ73" s="38">
        <v>17640</v>
      </c>
      <c r="AK73" s="38">
        <v>12</v>
      </c>
      <c r="AL73" s="38">
        <v>3308058</v>
      </c>
      <c r="AM73" s="61" t="s">
        <v>1816</v>
      </c>
      <c r="AN73" s="61" t="s">
        <v>1691</v>
      </c>
      <c r="AO73" s="61" t="s">
        <v>1647</v>
      </c>
      <c r="AP73" s="61" t="s">
        <v>5035</v>
      </c>
      <c r="AQ73" s="61" t="s">
        <v>4981</v>
      </c>
      <c r="AR73" s="28">
        <v>278791.7</v>
      </c>
      <c r="AS73" s="28">
        <v>0</v>
      </c>
      <c r="AT73" s="28">
        <v>0</v>
      </c>
      <c r="AU73" s="62"/>
      <c r="BT73">
        <f t="shared" si="83"/>
        <v>0</v>
      </c>
      <c r="BU73" s="32">
        <v>100</v>
      </c>
      <c r="BV73" s="32">
        <v>105</v>
      </c>
      <c r="BW73" s="32">
        <v>11450</v>
      </c>
      <c r="BX73" s="32">
        <v>82</v>
      </c>
      <c r="BY73" s="32">
        <v>91040</v>
      </c>
      <c r="BZ73" t="s">
        <v>1816</v>
      </c>
      <c r="CA73" t="s">
        <v>1688</v>
      </c>
      <c r="CB73" t="s">
        <v>1281</v>
      </c>
      <c r="CC73" t="s">
        <v>1790</v>
      </c>
      <c r="CD73" s="52" t="s">
        <v>1791</v>
      </c>
      <c r="CE73" s="155">
        <v>4</v>
      </c>
      <c r="CF73" s="155">
        <v>4</v>
      </c>
      <c r="CG73" s="31" t="s">
        <v>5853</v>
      </c>
      <c r="CH73" s="31" t="s">
        <v>5854</v>
      </c>
      <c r="CI73" s="31" t="s">
        <v>704</v>
      </c>
      <c r="CJ73" s="31" t="s">
        <v>2218</v>
      </c>
      <c r="CL73" s="34">
        <v>100</v>
      </c>
      <c r="CM73" s="34">
        <f t="shared" si="49"/>
        <v>105</v>
      </c>
      <c r="CN73" s="164">
        <v>10350</v>
      </c>
      <c r="CO73" s="36"/>
      <c r="CP73" s="37"/>
      <c r="CQ73" s="37" t="s">
        <v>1816</v>
      </c>
      <c r="CR73" s="157" t="str">
        <f t="shared" ca="1" si="50"/>
        <v>Sydney</v>
      </c>
      <c r="CS73" s="164" t="s">
        <v>5050</v>
      </c>
      <c r="CV73" s="165">
        <v>250</v>
      </c>
      <c r="CW73" s="165">
        <v>14055</v>
      </c>
      <c r="CY73" s="159">
        <v>10350</v>
      </c>
      <c r="CZ73" s="159">
        <v>105</v>
      </c>
      <c r="DA73" s="159">
        <v>100</v>
      </c>
      <c r="DC73" s="160" t="str">
        <f t="shared" si="51"/>
        <v>10750_1</v>
      </c>
      <c r="DD73" s="162">
        <v>100</v>
      </c>
      <c r="DE73" s="161">
        <v>105</v>
      </c>
      <c r="DF73" s="161">
        <v>10750</v>
      </c>
      <c r="DG73" s="163" t="s">
        <v>1816</v>
      </c>
      <c r="DH73" s="161"/>
      <c r="DI73" s="161" t="s">
        <v>5058</v>
      </c>
      <c r="DJ73" s="161">
        <v>1</v>
      </c>
      <c r="DK73" s="161" t="s">
        <v>5210</v>
      </c>
      <c r="DL73" s="161">
        <v>10</v>
      </c>
      <c r="DM73" s="43" t="s">
        <v>4256</v>
      </c>
      <c r="DN73" s="43"/>
      <c r="DO73" s="43" t="s">
        <v>4197</v>
      </c>
      <c r="DP73" s="43"/>
      <c r="DQ73" s="43" t="s">
        <v>4177</v>
      </c>
      <c r="DR73" s="43">
        <v>100</v>
      </c>
      <c r="DV73" s="31" t="s">
        <v>5383</v>
      </c>
      <c r="DW73" s="31" t="s">
        <v>5392</v>
      </c>
      <c r="DX73" s="38">
        <f t="shared" si="52"/>
        <v>1919158</v>
      </c>
      <c r="DY73" s="38">
        <f t="shared" si="53"/>
        <v>18</v>
      </c>
      <c r="DZ73" s="38" t="str">
        <f t="shared" si="54"/>
        <v>181919158</v>
      </c>
      <c r="EA73" s="60">
        <f t="shared" si="55"/>
        <v>51753082.899999984</v>
      </c>
      <c r="EB73" s="60">
        <f t="shared" si="56"/>
        <v>0</v>
      </c>
      <c r="EC73" s="60">
        <f t="shared" si="57"/>
        <v>29586767</v>
      </c>
      <c r="ED73" s="60">
        <f t="shared" si="58"/>
        <v>0</v>
      </c>
      <c r="EE73" s="60">
        <f t="shared" si="59"/>
        <v>2014098.3</v>
      </c>
      <c r="EF73" s="60">
        <f t="shared" si="60"/>
        <v>0</v>
      </c>
      <c r="EG73" s="60">
        <f t="shared" si="61"/>
        <v>225565.5</v>
      </c>
      <c r="EH73" s="60">
        <f t="shared" si="62"/>
        <v>0</v>
      </c>
      <c r="EI73" s="60">
        <f t="shared" si="63"/>
        <v>10190086.699999999</v>
      </c>
      <c r="EJ73" s="60">
        <f t="shared" si="64"/>
        <v>0</v>
      </c>
      <c r="EK73" s="60">
        <f t="shared" si="65"/>
        <v>3207371</v>
      </c>
      <c r="EL73" s="60">
        <f t="shared" si="66"/>
        <v>0</v>
      </c>
      <c r="EM73" s="60">
        <f t="shared" si="67"/>
        <v>60180.799999999996</v>
      </c>
      <c r="EN73" s="60">
        <f t="shared" si="68"/>
        <v>0</v>
      </c>
      <c r="EO73" s="60">
        <f t="shared" si="69"/>
        <v>1965931.5</v>
      </c>
      <c r="EP73" s="60">
        <f t="shared" si="70"/>
        <v>0</v>
      </c>
      <c r="EQ73" s="60">
        <f t="shared" si="71"/>
        <v>356444.1</v>
      </c>
      <c r="ER73" s="60">
        <f t="shared" si="72"/>
        <v>0</v>
      </c>
      <c r="ES73" s="60">
        <f t="shared" si="73"/>
        <v>2192774.1</v>
      </c>
      <c r="ET73" s="60">
        <f t="shared" si="74"/>
        <v>0</v>
      </c>
      <c r="EU73" s="60">
        <f t="shared" si="75"/>
        <v>193764</v>
      </c>
      <c r="EV73" s="60">
        <f t="shared" si="76"/>
        <v>0</v>
      </c>
      <c r="EW73" s="60">
        <f t="shared" si="77"/>
        <v>1760099.9</v>
      </c>
      <c r="EX73" s="60">
        <f t="shared" si="78"/>
        <v>0</v>
      </c>
      <c r="EY73" s="60">
        <f t="shared" si="79"/>
        <v>0</v>
      </c>
      <c r="EZ73" s="60">
        <f t="shared" si="80"/>
        <v>0</v>
      </c>
      <c r="FA73" s="60">
        <f t="shared" si="81"/>
        <v>0</v>
      </c>
      <c r="FB73" s="60">
        <f t="shared" si="82"/>
        <v>0</v>
      </c>
      <c r="FF73" s="140"/>
      <c r="FG73" s="140"/>
      <c r="FH73" s="140"/>
      <c r="FI73" s="140"/>
    </row>
    <row r="74" spans="12:165" x14ac:dyDescent="0.25">
      <c r="L74" t="s">
        <v>5115</v>
      </c>
      <c r="M74" t="s">
        <v>1691</v>
      </c>
      <c r="N74" s="32">
        <v>13600</v>
      </c>
      <c r="O74" s="32">
        <v>145</v>
      </c>
      <c r="P74" s="32">
        <v>100</v>
      </c>
      <c r="Q74" t="str">
        <f t="shared" si="48"/>
        <v>Gunning</v>
      </c>
      <c r="W74" s="33"/>
      <c r="X74" s="33"/>
      <c r="Y74">
        <v>1919258</v>
      </c>
      <c r="Z74" s="158">
        <v>18</v>
      </c>
      <c r="AA74" s="169" t="s">
        <v>2182</v>
      </c>
      <c r="AB74" s="169" t="s">
        <v>1104</v>
      </c>
      <c r="AC74" s="158">
        <v>1919258</v>
      </c>
      <c r="AD74" s="169" t="s">
        <v>4977</v>
      </c>
      <c r="AE74" s="169" t="s">
        <v>1104</v>
      </c>
      <c r="AF74" s="37" t="s">
        <v>5269</v>
      </c>
      <c r="AH74" s="38">
        <v>100</v>
      </c>
      <c r="AI74" s="38">
        <v>145</v>
      </c>
      <c r="AJ74" s="38">
        <v>18710</v>
      </c>
      <c r="AK74" s="38">
        <v>12</v>
      </c>
      <c r="AL74" s="38">
        <v>3308058</v>
      </c>
      <c r="AM74" s="61" t="s">
        <v>1816</v>
      </c>
      <c r="AN74" s="61" t="s">
        <v>1691</v>
      </c>
      <c r="AO74" s="61" t="s">
        <v>1671</v>
      </c>
      <c r="AP74" s="61" t="s">
        <v>5035</v>
      </c>
      <c r="AQ74" s="61" t="s">
        <v>4981</v>
      </c>
      <c r="AR74" s="28">
        <v>144794.70000000001</v>
      </c>
      <c r="AS74" s="28">
        <v>0</v>
      </c>
      <c r="AT74" s="28">
        <v>0</v>
      </c>
      <c r="AU74" s="62"/>
      <c r="BT74">
        <f t="shared" si="83"/>
        <v>0</v>
      </c>
      <c r="BU74" s="32">
        <v>100</v>
      </c>
      <c r="BV74" s="32">
        <v>105</v>
      </c>
      <c r="BW74" s="32">
        <v>11450</v>
      </c>
      <c r="BX74" s="32">
        <v>83</v>
      </c>
      <c r="BY74" s="32">
        <v>91060</v>
      </c>
      <c r="BZ74" t="s">
        <v>1816</v>
      </c>
      <c r="CA74" t="s">
        <v>1688</v>
      </c>
      <c r="CB74" t="s">
        <v>1281</v>
      </c>
      <c r="CC74" s="52" t="s">
        <v>1786</v>
      </c>
      <c r="CD74" s="52" t="s">
        <v>5043</v>
      </c>
      <c r="CE74" s="155">
        <v>179939</v>
      </c>
      <c r="CF74" s="155">
        <v>5</v>
      </c>
      <c r="CG74" s="31" t="s">
        <v>684</v>
      </c>
      <c r="CH74" s="31" t="s">
        <v>685</v>
      </c>
      <c r="CI74" s="31" t="s">
        <v>704</v>
      </c>
      <c r="CJ74" s="31" t="s">
        <v>2219</v>
      </c>
      <c r="CL74" s="34">
        <v>100</v>
      </c>
      <c r="CM74" s="34">
        <f t="shared" si="49"/>
        <v>105</v>
      </c>
      <c r="CN74" s="164">
        <v>16700</v>
      </c>
      <c r="CO74" s="36"/>
      <c r="CP74" s="37"/>
      <c r="CQ74" s="37" t="s">
        <v>1816</v>
      </c>
      <c r="CR74" s="157" t="str">
        <f t="shared" ca="1" si="50"/>
        <v>Sydney</v>
      </c>
      <c r="CS74" s="164" t="s">
        <v>1627</v>
      </c>
      <c r="CV74" s="165">
        <v>59</v>
      </c>
      <c r="CW74" s="165">
        <v>57929</v>
      </c>
      <c r="CY74" s="159">
        <v>16700</v>
      </c>
      <c r="CZ74" s="159">
        <v>105</v>
      </c>
      <c r="DA74" s="159">
        <v>100</v>
      </c>
      <c r="DC74" s="160" t="str">
        <f t="shared" si="51"/>
        <v>10750_7</v>
      </c>
      <c r="DD74" s="162">
        <v>100</v>
      </c>
      <c r="DE74" s="161">
        <v>105</v>
      </c>
      <c r="DF74" s="161">
        <v>10750</v>
      </c>
      <c r="DG74" s="163" t="s">
        <v>1816</v>
      </c>
      <c r="DH74" s="161"/>
      <c r="DI74" s="161" t="s">
        <v>5058</v>
      </c>
      <c r="DJ74" s="161">
        <v>7</v>
      </c>
      <c r="DK74" s="161" t="s">
        <v>5216</v>
      </c>
      <c r="DL74" s="161">
        <v>9</v>
      </c>
      <c r="DM74" s="43" t="s">
        <v>4257</v>
      </c>
      <c r="DN74" s="43"/>
      <c r="DO74" s="43" t="s">
        <v>4199</v>
      </c>
      <c r="DP74" s="43"/>
      <c r="DQ74" s="43" t="s">
        <v>4150</v>
      </c>
      <c r="DR74" s="43">
        <v>100</v>
      </c>
      <c r="DV74" s="31" t="s">
        <v>5383</v>
      </c>
      <c r="DW74" s="31" t="s">
        <v>5392</v>
      </c>
      <c r="DX74" s="38">
        <f t="shared" si="52"/>
        <v>1919258</v>
      </c>
      <c r="DY74" s="38">
        <f t="shared" si="53"/>
        <v>18</v>
      </c>
      <c r="DZ74" s="38" t="str">
        <f t="shared" si="54"/>
        <v>181919258</v>
      </c>
      <c r="EA74" s="60">
        <f t="shared" si="55"/>
        <v>122543144.19999997</v>
      </c>
      <c r="EB74" s="60">
        <f t="shared" si="56"/>
        <v>0</v>
      </c>
      <c r="EC74" s="60">
        <f t="shared" si="57"/>
        <v>48157490.399999991</v>
      </c>
      <c r="ED74" s="60">
        <f t="shared" si="58"/>
        <v>0</v>
      </c>
      <c r="EE74" s="60">
        <f t="shared" si="59"/>
        <v>2503138.6</v>
      </c>
      <c r="EF74" s="60">
        <f t="shared" si="60"/>
        <v>0</v>
      </c>
      <c r="EG74" s="60">
        <f t="shared" si="61"/>
        <v>8333150.9000000004</v>
      </c>
      <c r="EH74" s="60">
        <f t="shared" si="62"/>
        <v>0</v>
      </c>
      <c r="EI74" s="60">
        <f t="shared" si="63"/>
        <v>23933848.300000001</v>
      </c>
      <c r="EJ74" s="60">
        <f t="shared" si="64"/>
        <v>0</v>
      </c>
      <c r="EK74" s="60">
        <f t="shared" si="65"/>
        <v>11264680.699999999</v>
      </c>
      <c r="EL74" s="60">
        <f t="shared" si="66"/>
        <v>0</v>
      </c>
      <c r="EM74" s="60">
        <f t="shared" si="67"/>
        <v>264352.10000000003</v>
      </c>
      <c r="EN74" s="60">
        <f t="shared" si="68"/>
        <v>0</v>
      </c>
      <c r="EO74" s="60">
        <f t="shared" si="69"/>
        <v>4551741.3999999994</v>
      </c>
      <c r="EP74" s="60">
        <f t="shared" si="70"/>
        <v>0</v>
      </c>
      <c r="EQ74" s="60">
        <f t="shared" si="71"/>
        <v>5180326.8999999994</v>
      </c>
      <c r="ER74" s="60">
        <f t="shared" si="72"/>
        <v>0</v>
      </c>
      <c r="ES74" s="60">
        <f t="shared" si="73"/>
        <v>4615629.7</v>
      </c>
      <c r="ET74" s="60">
        <f t="shared" si="74"/>
        <v>0</v>
      </c>
      <c r="EU74" s="60">
        <f t="shared" si="75"/>
        <v>9130000.5999999996</v>
      </c>
      <c r="EV74" s="60">
        <f t="shared" si="76"/>
        <v>0</v>
      </c>
      <c r="EW74" s="60">
        <f t="shared" si="77"/>
        <v>4498292.0999999996</v>
      </c>
      <c r="EX74" s="60">
        <f t="shared" si="78"/>
        <v>0</v>
      </c>
      <c r="EY74" s="60">
        <f t="shared" si="79"/>
        <v>110492.5</v>
      </c>
      <c r="EZ74" s="60">
        <f t="shared" si="80"/>
        <v>0</v>
      </c>
      <c r="FA74" s="60">
        <f t="shared" si="81"/>
        <v>0</v>
      </c>
      <c r="FB74" s="60">
        <f t="shared" si="82"/>
        <v>0</v>
      </c>
      <c r="FF74" s="140"/>
      <c r="FG74" s="140"/>
      <c r="FH74" s="140"/>
      <c r="FI74" s="140"/>
    </row>
    <row r="75" spans="12:165" x14ac:dyDescent="0.25">
      <c r="L75" t="s">
        <v>5116</v>
      </c>
      <c r="M75" t="s">
        <v>1687</v>
      </c>
      <c r="N75" s="32">
        <v>13650</v>
      </c>
      <c r="O75" s="32">
        <v>130</v>
      </c>
      <c r="P75" s="32">
        <v>100</v>
      </c>
      <c r="Q75" t="str">
        <f t="shared" si="48"/>
        <v>Guyra</v>
      </c>
      <c r="V75" s="1"/>
      <c r="W75" s="33"/>
      <c r="X75" s="33"/>
      <c r="Y75">
        <v>1919259</v>
      </c>
      <c r="Z75" s="158">
        <v>18</v>
      </c>
      <c r="AA75" s="169" t="s">
        <v>2184</v>
      </c>
      <c r="AB75" s="169" t="s">
        <v>1681</v>
      </c>
      <c r="AC75" s="158">
        <v>1919259</v>
      </c>
      <c r="AD75" s="169" t="s">
        <v>2184</v>
      </c>
      <c r="AE75" s="169"/>
      <c r="AF75" s="37" t="s">
        <v>5268</v>
      </c>
      <c r="AH75" s="38">
        <v>100</v>
      </c>
      <c r="AI75" s="38">
        <v>145</v>
      </c>
      <c r="AJ75" s="38">
        <v>18750</v>
      </c>
      <c r="AK75" s="38">
        <v>12</v>
      </c>
      <c r="AL75" s="38">
        <v>3308058</v>
      </c>
      <c r="AM75" s="61" t="s">
        <v>1816</v>
      </c>
      <c r="AN75" s="61" t="s">
        <v>1691</v>
      </c>
      <c r="AO75" s="61" t="s">
        <v>1672</v>
      </c>
      <c r="AP75" s="61" t="s">
        <v>5035</v>
      </c>
      <c r="AQ75" s="61" t="s">
        <v>4981</v>
      </c>
      <c r="AR75" s="28">
        <v>1118663.6000000001</v>
      </c>
      <c r="AS75" s="28">
        <v>0</v>
      </c>
      <c r="AT75" s="28">
        <v>0</v>
      </c>
      <c r="AU75" s="62"/>
      <c r="BT75">
        <f t="shared" si="83"/>
        <v>0</v>
      </c>
      <c r="BU75" s="32">
        <v>100</v>
      </c>
      <c r="BV75" s="32">
        <v>105</v>
      </c>
      <c r="BW75" s="32">
        <v>11450</v>
      </c>
      <c r="BX75" s="32">
        <v>83</v>
      </c>
      <c r="BY75" s="32">
        <v>91080</v>
      </c>
      <c r="BZ75" t="s">
        <v>1816</v>
      </c>
      <c r="CA75" t="s">
        <v>1688</v>
      </c>
      <c r="CB75" t="s">
        <v>1281</v>
      </c>
      <c r="CC75" t="s">
        <v>1786</v>
      </c>
      <c r="CD75" s="52" t="s">
        <v>1784</v>
      </c>
      <c r="CE75" s="155">
        <v>774203</v>
      </c>
      <c r="CF75" s="155">
        <v>8</v>
      </c>
      <c r="CG75" s="31" t="s">
        <v>686</v>
      </c>
      <c r="CH75" s="31" t="s">
        <v>687</v>
      </c>
      <c r="CI75" s="31" t="s">
        <v>704</v>
      </c>
      <c r="CJ75" s="31" t="s">
        <v>2220</v>
      </c>
      <c r="CL75" s="34">
        <v>100</v>
      </c>
      <c r="CM75" s="34">
        <f t="shared" si="49"/>
        <v>115</v>
      </c>
      <c r="CN75" s="164">
        <v>16950</v>
      </c>
      <c r="CO75" s="36"/>
      <c r="CP75" s="37"/>
      <c r="CQ75" s="37" t="s">
        <v>1816</v>
      </c>
      <c r="CR75" s="157" t="str">
        <f t="shared" ca="1" si="50"/>
        <v>Illawarra</v>
      </c>
      <c r="CS75" s="164" t="s">
        <v>1632</v>
      </c>
      <c r="CV75" s="165">
        <v>557</v>
      </c>
      <c r="CW75" s="165">
        <v>33786</v>
      </c>
      <c r="CY75" s="159">
        <v>16950</v>
      </c>
      <c r="CZ75" s="159">
        <v>115</v>
      </c>
      <c r="DA75" s="159">
        <v>100</v>
      </c>
      <c r="DC75" s="160" t="str">
        <f t="shared" si="51"/>
        <v>10750_9</v>
      </c>
      <c r="DD75" s="162">
        <v>100</v>
      </c>
      <c r="DE75" s="161">
        <v>105</v>
      </c>
      <c r="DF75" s="161">
        <v>10750</v>
      </c>
      <c r="DG75" s="163" t="s">
        <v>1816</v>
      </c>
      <c r="DH75" s="161"/>
      <c r="DI75" s="161" t="s">
        <v>5058</v>
      </c>
      <c r="DJ75" s="161">
        <v>9</v>
      </c>
      <c r="DK75" s="161" t="s">
        <v>5218</v>
      </c>
      <c r="DL75" s="161">
        <v>0</v>
      </c>
      <c r="DM75" s="43" t="s">
        <v>4258</v>
      </c>
      <c r="DN75" s="43"/>
      <c r="DO75" s="43" t="s">
        <v>4201</v>
      </c>
      <c r="DP75" s="43"/>
      <c r="DQ75" s="43" t="s">
        <v>4153</v>
      </c>
      <c r="DR75" s="43">
        <v>100</v>
      </c>
      <c r="DV75" s="31" t="s">
        <v>5383</v>
      </c>
      <c r="DW75" s="31" t="s">
        <v>5392</v>
      </c>
      <c r="DX75" s="38">
        <f t="shared" si="52"/>
        <v>1919259</v>
      </c>
      <c r="DY75" s="38">
        <f t="shared" si="53"/>
        <v>18</v>
      </c>
      <c r="DZ75" s="38" t="str">
        <f t="shared" si="54"/>
        <v>181919259</v>
      </c>
      <c r="EA75" s="60">
        <f t="shared" si="55"/>
        <v>0</v>
      </c>
      <c r="EB75" s="60">
        <f t="shared" si="56"/>
        <v>0</v>
      </c>
      <c r="EC75" s="60">
        <f t="shared" si="57"/>
        <v>0</v>
      </c>
      <c r="ED75" s="60">
        <f t="shared" si="58"/>
        <v>0</v>
      </c>
      <c r="EE75" s="60">
        <f t="shared" si="59"/>
        <v>0</v>
      </c>
      <c r="EF75" s="60">
        <f t="shared" si="60"/>
        <v>0</v>
      </c>
      <c r="EG75" s="60">
        <f t="shared" si="61"/>
        <v>0</v>
      </c>
      <c r="EH75" s="60">
        <f t="shared" si="62"/>
        <v>0</v>
      </c>
      <c r="EI75" s="60">
        <f t="shared" si="63"/>
        <v>0</v>
      </c>
      <c r="EJ75" s="60">
        <f t="shared" si="64"/>
        <v>0</v>
      </c>
      <c r="EK75" s="60">
        <f t="shared" si="65"/>
        <v>0</v>
      </c>
      <c r="EL75" s="60">
        <f t="shared" si="66"/>
        <v>0</v>
      </c>
      <c r="EM75" s="60">
        <f t="shared" si="67"/>
        <v>0</v>
      </c>
      <c r="EN75" s="60">
        <f t="shared" si="68"/>
        <v>0</v>
      </c>
      <c r="EO75" s="60">
        <f t="shared" si="69"/>
        <v>0</v>
      </c>
      <c r="EP75" s="60">
        <f t="shared" si="70"/>
        <v>0</v>
      </c>
      <c r="EQ75" s="60">
        <f t="shared" si="71"/>
        <v>0</v>
      </c>
      <c r="ER75" s="60">
        <f t="shared" si="72"/>
        <v>0</v>
      </c>
      <c r="ES75" s="60">
        <f t="shared" si="73"/>
        <v>0</v>
      </c>
      <c r="ET75" s="60">
        <f t="shared" si="74"/>
        <v>0</v>
      </c>
      <c r="EU75" s="60">
        <f t="shared" si="75"/>
        <v>0</v>
      </c>
      <c r="EV75" s="60">
        <f t="shared" si="76"/>
        <v>0</v>
      </c>
      <c r="EW75" s="60">
        <f t="shared" si="77"/>
        <v>0</v>
      </c>
      <c r="EX75" s="60">
        <f t="shared" si="78"/>
        <v>0</v>
      </c>
      <c r="EY75" s="60">
        <f t="shared" si="79"/>
        <v>0</v>
      </c>
      <c r="EZ75" s="60">
        <f t="shared" si="80"/>
        <v>0</v>
      </c>
      <c r="FA75" s="60">
        <f t="shared" si="81"/>
        <v>0</v>
      </c>
      <c r="FB75" s="60">
        <f t="shared" si="82"/>
        <v>0</v>
      </c>
      <c r="FF75" s="140"/>
      <c r="FG75" s="140"/>
      <c r="FH75" s="140"/>
      <c r="FI75" s="140"/>
    </row>
    <row r="76" spans="12:165" x14ac:dyDescent="0.25">
      <c r="L76" t="s">
        <v>5117</v>
      </c>
      <c r="M76" t="s">
        <v>1687</v>
      </c>
      <c r="N76" s="32">
        <v>13660</v>
      </c>
      <c r="O76" s="32">
        <v>130</v>
      </c>
      <c r="P76" s="32">
        <v>100</v>
      </c>
      <c r="Q76" t="str">
        <f t="shared" si="48"/>
        <v>Gwydir</v>
      </c>
      <c r="V76" s="1"/>
      <c r="W76" s="33"/>
      <c r="X76" s="33"/>
      <c r="Y76">
        <v>1919358</v>
      </c>
      <c r="Z76" s="158">
        <v>18</v>
      </c>
      <c r="AA76" s="169" t="s">
        <v>2185</v>
      </c>
      <c r="AB76" s="169" t="s">
        <v>1104</v>
      </c>
      <c r="AC76" s="158">
        <v>1919358</v>
      </c>
      <c r="AD76" s="169" t="s">
        <v>4979</v>
      </c>
      <c r="AE76" s="169" t="s">
        <v>1104</v>
      </c>
      <c r="AF76" s="37" t="s">
        <v>5269</v>
      </c>
      <c r="AH76" s="38">
        <v>100</v>
      </c>
      <c r="AI76" s="38">
        <v>150</v>
      </c>
      <c r="AJ76" s="38">
        <v>11600</v>
      </c>
      <c r="AK76" s="38">
        <v>12</v>
      </c>
      <c r="AL76" s="38">
        <v>3308058</v>
      </c>
      <c r="AM76" s="61" t="s">
        <v>1816</v>
      </c>
      <c r="AN76" s="61" t="s">
        <v>1695</v>
      </c>
      <c r="AO76" s="61" t="s">
        <v>5076</v>
      </c>
      <c r="AP76" s="61" t="s">
        <v>5035</v>
      </c>
      <c r="AQ76" s="61" t="s">
        <v>4981</v>
      </c>
      <c r="AR76" s="28">
        <v>1310699.6000000001</v>
      </c>
      <c r="AS76" s="28">
        <v>0</v>
      </c>
      <c r="AT76" s="28">
        <v>0</v>
      </c>
      <c r="AU76" s="62"/>
      <c r="BT76">
        <f t="shared" si="83"/>
        <v>0</v>
      </c>
      <c r="BU76" s="32">
        <v>100</v>
      </c>
      <c r="BV76" s="32">
        <v>105</v>
      </c>
      <c r="BW76" s="32">
        <v>11450</v>
      </c>
      <c r="BX76" s="32">
        <v>84</v>
      </c>
      <c r="BY76" s="32">
        <v>91100</v>
      </c>
      <c r="BZ76" t="s">
        <v>1816</v>
      </c>
      <c r="CA76" t="s">
        <v>1688</v>
      </c>
      <c r="CB76" t="s">
        <v>1281</v>
      </c>
      <c r="CC76" s="52" t="s">
        <v>1795</v>
      </c>
      <c r="CD76" s="52" t="s">
        <v>1796</v>
      </c>
      <c r="CE76" s="155">
        <v>51</v>
      </c>
      <c r="CF76" s="155">
        <v>5</v>
      </c>
      <c r="CG76" s="31" t="s">
        <v>688</v>
      </c>
      <c r="CH76" s="31" t="s">
        <v>689</v>
      </c>
      <c r="CI76" s="31" t="s">
        <v>704</v>
      </c>
      <c r="CJ76" s="31" t="s">
        <v>2221</v>
      </c>
      <c r="CL76" s="34">
        <v>100</v>
      </c>
      <c r="CM76" s="34">
        <f t="shared" si="49"/>
        <v>145</v>
      </c>
      <c r="CN76" s="164">
        <v>17050</v>
      </c>
      <c r="CO76" s="36"/>
      <c r="CP76" s="37"/>
      <c r="CQ76" s="37" t="s">
        <v>1816</v>
      </c>
      <c r="CR76" s="157" t="str">
        <f t="shared" ca="1" si="50"/>
        <v>South Eastern</v>
      </c>
      <c r="CS76" s="164" t="s">
        <v>1634</v>
      </c>
      <c r="CV76" s="165">
        <v>808</v>
      </c>
      <c r="CW76" s="165">
        <v>9042</v>
      </c>
      <c r="CY76" s="159">
        <v>17050</v>
      </c>
      <c r="CZ76" s="159">
        <v>145</v>
      </c>
      <c r="DA76" s="159">
        <v>100</v>
      </c>
      <c r="DC76" s="160" t="str">
        <f t="shared" si="51"/>
        <v>10750_4</v>
      </c>
      <c r="DD76" s="162">
        <v>100</v>
      </c>
      <c r="DE76" s="161">
        <v>105</v>
      </c>
      <c r="DF76" s="161">
        <v>10750</v>
      </c>
      <c r="DG76" s="163" t="s">
        <v>1816</v>
      </c>
      <c r="DH76" s="161"/>
      <c r="DI76" s="161" t="s">
        <v>5058</v>
      </c>
      <c r="DJ76" s="161">
        <v>4</v>
      </c>
      <c r="DK76" s="161" t="s">
        <v>1325</v>
      </c>
      <c r="DL76" s="161">
        <v>0</v>
      </c>
      <c r="DM76" s="43" t="s">
        <v>4259</v>
      </c>
      <c r="DN76" s="43"/>
      <c r="DO76" s="43" t="s">
        <v>4203</v>
      </c>
      <c r="DP76" s="43"/>
      <c r="DQ76" s="43" t="s">
        <v>4156</v>
      </c>
      <c r="DR76" s="43">
        <v>100</v>
      </c>
      <c r="DV76" s="31" t="s">
        <v>5383</v>
      </c>
      <c r="DW76" s="31" t="s">
        <v>5393</v>
      </c>
      <c r="DX76" s="38">
        <f t="shared" si="52"/>
        <v>1919358</v>
      </c>
      <c r="DY76" s="38">
        <f t="shared" si="53"/>
        <v>18</v>
      </c>
      <c r="DZ76" s="38" t="str">
        <f t="shared" si="54"/>
        <v>181919358</v>
      </c>
      <c r="EA76" s="60">
        <f t="shared" si="55"/>
        <v>28652375.099999998</v>
      </c>
      <c r="EB76" s="60">
        <f t="shared" si="56"/>
        <v>0</v>
      </c>
      <c r="EC76" s="60">
        <f t="shared" si="57"/>
        <v>25197719.5</v>
      </c>
      <c r="ED76" s="60">
        <f t="shared" si="58"/>
        <v>0</v>
      </c>
      <c r="EE76" s="60">
        <f t="shared" si="59"/>
        <v>810751.3</v>
      </c>
      <c r="EF76" s="60">
        <f t="shared" si="60"/>
        <v>0</v>
      </c>
      <c r="EG76" s="60">
        <f t="shared" si="61"/>
        <v>1318214.8999999999</v>
      </c>
      <c r="EH76" s="60">
        <f t="shared" si="62"/>
        <v>0</v>
      </c>
      <c r="EI76" s="60">
        <f t="shared" si="63"/>
        <v>371076.6</v>
      </c>
      <c r="EJ76" s="60">
        <f t="shared" si="64"/>
        <v>0</v>
      </c>
      <c r="EK76" s="60">
        <f t="shared" si="65"/>
        <v>847218.70000000007</v>
      </c>
      <c r="EL76" s="60">
        <f t="shared" si="66"/>
        <v>0</v>
      </c>
      <c r="EM76" s="60">
        <f t="shared" si="67"/>
        <v>0</v>
      </c>
      <c r="EN76" s="60">
        <f t="shared" si="68"/>
        <v>0</v>
      </c>
      <c r="EO76" s="60">
        <f t="shared" si="69"/>
        <v>0</v>
      </c>
      <c r="EP76" s="60">
        <f t="shared" si="70"/>
        <v>0</v>
      </c>
      <c r="EQ76" s="60">
        <f t="shared" si="71"/>
        <v>17415.7</v>
      </c>
      <c r="ER76" s="60">
        <f t="shared" si="72"/>
        <v>0</v>
      </c>
      <c r="ES76" s="60">
        <f t="shared" si="73"/>
        <v>63685.7</v>
      </c>
      <c r="ET76" s="60">
        <f t="shared" si="74"/>
        <v>0</v>
      </c>
      <c r="EU76" s="60">
        <f t="shared" si="75"/>
        <v>0</v>
      </c>
      <c r="EV76" s="60">
        <f t="shared" si="76"/>
        <v>0</v>
      </c>
      <c r="EW76" s="60">
        <f t="shared" si="77"/>
        <v>26292.7</v>
      </c>
      <c r="EX76" s="60">
        <f t="shared" si="78"/>
        <v>0</v>
      </c>
      <c r="EY76" s="60">
        <f t="shared" si="79"/>
        <v>0</v>
      </c>
      <c r="EZ76" s="60">
        <f t="shared" si="80"/>
        <v>0</v>
      </c>
      <c r="FA76" s="60">
        <f t="shared" si="81"/>
        <v>0</v>
      </c>
      <c r="FB76" s="60">
        <f t="shared" si="82"/>
        <v>0</v>
      </c>
      <c r="FF76" s="140"/>
      <c r="FG76" s="140"/>
      <c r="FH76" s="140"/>
      <c r="FI76" s="140"/>
    </row>
    <row r="77" spans="12:165" x14ac:dyDescent="0.25">
      <c r="L77" t="s">
        <v>5118</v>
      </c>
      <c r="M77" t="s">
        <v>1691</v>
      </c>
      <c r="N77" s="32">
        <v>13700</v>
      </c>
      <c r="O77" s="32">
        <v>145</v>
      </c>
      <c r="P77" s="32">
        <v>100</v>
      </c>
      <c r="Q77" t="str">
        <f t="shared" si="48"/>
        <v>Harden</v>
      </c>
      <c r="W77" s="33"/>
      <c r="X77" s="33"/>
      <c r="Y77">
        <v>1919458</v>
      </c>
      <c r="Z77" s="158">
        <v>18</v>
      </c>
      <c r="AA77" s="169" t="s">
        <v>2186</v>
      </c>
      <c r="AB77" s="169" t="s">
        <v>1104</v>
      </c>
      <c r="AC77" s="158">
        <v>1919458</v>
      </c>
      <c r="AD77" s="169" t="s">
        <v>4980</v>
      </c>
      <c r="AE77" s="169" t="s">
        <v>1104</v>
      </c>
      <c r="AF77" s="37" t="s">
        <v>5269</v>
      </c>
      <c r="AH77" s="38">
        <v>100</v>
      </c>
      <c r="AI77" s="38">
        <v>150</v>
      </c>
      <c r="AJ77" s="38">
        <v>12000</v>
      </c>
      <c r="AK77" s="38">
        <v>12</v>
      </c>
      <c r="AL77" s="38">
        <v>3308058</v>
      </c>
      <c r="AM77" s="61" t="s">
        <v>1816</v>
      </c>
      <c r="AN77" s="61" t="s">
        <v>1695</v>
      </c>
      <c r="AO77" s="61" t="s">
        <v>5084</v>
      </c>
      <c r="AP77" s="61" t="s">
        <v>5035</v>
      </c>
      <c r="AQ77" s="61" t="s">
        <v>4981</v>
      </c>
      <c r="AR77" s="28">
        <v>1996685.9</v>
      </c>
      <c r="AS77" s="28">
        <v>0</v>
      </c>
      <c r="AT77" s="28">
        <v>0</v>
      </c>
      <c r="AU77" s="62"/>
      <c r="BT77">
        <f t="shared" si="83"/>
        <v>0</v>
      </c>
      <c r="BU77" s="32">
        <v>100</v>
      </c>
      <c r="BV77" s="32">
        <v>105</v>
      </c>
      <c r="BW77" s="32">
        <v>11450</v>
      </c>
      <c r="BX77" s="32">
        <v>85</v>
      </c>
      <c r="BY77" s="32">
        <v>91120</v>
      </c>
      <c r="BZ77" t="s">
        <v>1816</v>
      </c>
      <c r="CA77" t="s">
        <v>1688</v>
      </c>
      <c r="CB77" t="s">
        <v>1281</v>
      </c>
      <c r="CC77" s="52" t="s">
        <v>1797</v>
      </c>
      <c r="CD77" s="52" t="s">
        <v>1797</v>
      </c>
      <c r="CE77" s="155">
        <v>20</v>
      </c>
      <c r="CF77" s="155">
        <v>3</v>
      </c>
      <c r="CG77" s="31" t="s">
        <v>690</v>
      </c>
      <c r="CH77" s="31" t="s">
        <v>691</v>
      </c>
      <c r="CI77" s="31" t="s">
        <v>704</v>
      </c>
      <c r="CJ77" s="31" t="s">
        <v>2222</v>
      </c>
      <c r="CL77" s="34">
        <v>100</v>
      </c>
      <c r="CM77" s="34">
        <f t="shared" si="49"/>
        <v>115</v>
      </c>
      <c r="CN77" s="164">
        <v>18450</v>
      </c>
      <c r="CO77" s="36"/>
      <c r="CP77" s="37"/>
      <c r="CQ77" s="37" t="s">
        <v>1816</v>
      </c>
      <c r="CR77" s="157" t="str">
        <f t="shared" ca="1" si="50"/>
        <v>Illawarra</v>
      </c>
      <c r="CS77" s="164" t="s">
        <v>1665</v>
      </c>
      <c r="CV77" s="165">
        <v>840</v>
      </c>
      <c r="CW77" s="165">
        <v>25635</v>
      </c>
      <c r="CY77" s="159">
        <v>18450</v>
      </c>
      <c r="CZ77" s="159">
        <v>115</v>
      </c>
      <c r="DA77" s="159">
        <v>100</v>
      </c>
      <c r="DC77" s="160" t="str">
        <f t="shared" si="51"/>
        <v>10750_3</v>
      </c>
      <c r="DD77" s="162">
        <v>100</v>
      </c>
      <c r="DE77" s="161">
        <v>105</v>
      </c>
      <c r="DF77" s="161">
        <v>10750</v>
      </c>
      <c r="DG77" s="163" t="s">
        <v>1816</v>
      </c>
      <c r="DH77" s="161"/>
      <c r="DI77" s="161" t="s">
        <v>5058</v>
      </c>
      <c r="DJ77" s="161">
        <v>3</v>
      </c>
      <c r="DK77" s="161" t="s">
        <v>1324</v>
      </c>
      <c r="DL77" s="161">
        <v>0</v>
      </c>
      <c r="DM77" s="43" t="s">
        <v>4260</v>
      </c>
      <c r="DN77" s="43"/>
      <c r="DO77" s="43" t="s">
        <v>4205</v>
      </c>
      <c r="DP77" s="43"/>
      <c r="DQ77" s="43" t="s">
        <v>4159</v>
      </c>
      <c r="DR77" s="43">
        <v>100</v>
      </c>
      <c r="DV77" s="31" t="s">
        <v>5383</v>
      </c>
      <c r="DW77" s="31" t="s">
        <v>5393</v>
      </c>
      <c r="DX77" s="38">
        <f t="shared" si="52"/>
        <v>1919458</v>
      </c>
      <c r="DY77" s="38">
        <f t="shared" si="53"/>
        <v>18</v>
      </c>
      <c r="DZ77" s="38" t="str">
        <f t="shared" si="54"/>
        <v>181919458</v>
      </c>
      <c r="EA77" s="60">
        <f t="shared" si="55"/>
        <v>26916449.59999999</v>
      </c>
      <c r="EB77" s="60">
        <f t="shared" si="56"/>
        <v>0</v>
      </c>
      <c r="EC77" s="60">
        <f t="shared" si="57"/>
        <v>11259066</v>
      </c>
      <c r="ED77" s="60">
        <f t="shared" si="58"/>
        <v>0</v>
      </c>
      <c r="EE77" s="60">
        <f t="shared" si="59"/>
        <v>542945.9</v>
      </c>
      <c r="EF77" s="60">
        <f t="shared" si="60"/>
        <v>0</v>
      </c>
      <c r="EG77" s="60">
        <f t="shared" si="61"/>
        <v>2179414.2999999998</v>
      </c>
      <c r="EH77" s="60">
        <f t="shared" si="62"/>
        <v>0</v>
      </c>
      <c r="EI77" s="60">
        <f t="shared" si="63"/>
        <v>3116107.8000000003</v>
      </c>
      <c r="EJ77" s="60">
        <f t="shared" si="64"/>
        <v>0</v>
      </c>
      <c r="EK77" s="60">
        <f t="shared" si="65"/>
        <v>5317383.8999999994</v>
      </c>
      <c r="EL77" s="60">
        <f t="shared" si="66"/>
        <v>0</v>
      </c>
      <c r="EM77" s="60">
        <f t="shared" si="67"/>
        <v>1042200.2000000002</v>
      </c>
      <c r="EN77" s="60">
        <f t="shared" si="68"/>
        <v>0</v>
      </c>
      <c r="EO77" s="60">
        <f t="shared" si="69"/>
        <v>232095.1</v>
      </c>
      <c r="EP77" s="60">
        <f t="shared" si="70"/>
        <v>0</v>
      </c>
      <c r="EQ77" s="60">
        <f t="shared" si="71"/>
        <v>1073657.7000000002</v>
      </c>
      <c r="ER77" s="60">
        <f t="shared" si="72"/>
        <v>0</v>
      </c>
      <c r="ES77" s="60">
        <f t="shared" si="73"/>
        <v>1248969.8999999999</v>
      </c>
      <c r="ET77" s="60">
        <f t="shared" si="74"/>
        <v>0</v>
      </c>
      <c r="EU77" s="60">
        <f t="shared" si="75"/>
        <v>73502.8</v>
      </c>
      <c r="EV77" s="60">
        <f t="shared" si="76"/>
        <v>0</v>
      </c>
      <c r="EW77" s="60">
        <f t="shared" si="77"/>
        <v>795341.79999999993</v>
      </c>
      <c r="EX77" s="60">
        <f t="shared" si="78"/>
        <v>0</v>
      </c>
      <c r="EY77" s="60">
        <f t="shared" si="79"/>
        <v>35764.199999999997</v>
      </c>
      <c r="EZ77" s="60">
        <f t="shared" si="80"/>
        <v>0</v>
      </c>
      <c r="FA77" s="60">
        <f t="shared" si="81"/>
        <v>0</v>
      </c>
      <c r="FB77" s="60">
        <f t="shared" si="82"/>
        <v>0</v>
      </c>
      <c r="FF77" s="140"/>
      <c r="FG77" s="140"/>
      <c r="FH77" s="140"/>
      <c r="FI77" s="140"/>
    </row>
    <row r="78" spans="12:165" x14ac:dyDescent="0.25">
      <c r="L78" t="s">
        <v>5119</v>
      </c>
      <c r="M78" t="s">
        <v>1692</v>
      </c>
      <c r="N78" s="32">
        <v>13750</v>
      </c>
      <c r="O78" s="32">
        <v>125</v>
      </c>
      <c r="P78" s="32">
        <v>100</v>
      </c>
      <c r="Q78" t="str">
        <f t="shared" si="48"/>
        <v>Hastings</v>
      </c>
      <c r="V78" s="1"/>
      <c r="W78" s="33"/>
      <c r="X78" s="33"/>
      <c r="Y78">
        <v>1919459</v>
      </c>
      <c r="Z78" s="158">
        <v>18</v>
      </c>
      <c r="AA78" s="169" t="s">
        <v>2188</v>
      </c>
      <c r="AB78" s="169" t="s">
        <v>1681</v>
      </c>
      <c r="AC78" s="158">
        <v>1919459</v>
      </c>
      <c r="AD78" s="169" t="s">
        <v>2188</v>
      </c>
      <c r="AE78" s="169"/>
      <c r="AF78" s="37" t="s">
        <v>5268</v>
      </c>
      <c r="AH78" s="38">
        <v>100</v>
      </c>
      <c r="AI78" s="38">
        <v>150</v>
      </c>
      <c r="AJ78" s="38">
        <v>12200</v>
      </c>
      <c r="AK78" s="38">
        <v>12</v>
      </c>
      <c r="AL78" s="38">
        <v>3308058</v>
      </c>
      <c r="AM78" s="61" t="s">
        <v>1816</v>
      </c>
      <c r="AN78" s="61" t="s">
        <v>1695</v>
      </c>
      <c r="AO78" s="61" t="s">
        <v>5088</v>
      </c>
      <c r="AP78" s="61" t="s">
        <v>5035</v>
      </c>
      <c r="AQ78" s="61" t="s">
        <v>4981</v>
      </c>
      <c r="AR78" s="28">
        <v>422277.5</v>
      </c>
      <c r="AS78" s="28">
        <v>0</v>
      </c>
      <c r="AT78" s="28">
        <v>0</v>
      </c>
      <c r="AU78" s="62"/>
      <c r="BT78">
        <f t="shared" si="83"/>
        <v>0</v>
      </c>
      <c r="BU78" s="32">
        <v>100</v>
      </c>
      <c r="BV78" s="32">
        <v>105</v>
      </c>
      <c r="BW78" s="32">
        <v>11450</v>
      </c>
      <c r="BX78" s="32">
        <v>86</v>
      </c>
      <c r="BY78" s="32">
        <v>91140</v>
      </c>
      <c r="BZ78" t="s">
        <v>1816</v>
      </c>
      <c r="CA78" t="s">
        <v>1688</v>
      </c>
      <c r="CB78" t="s">
        <v>1281</v>
      </c>
      <c r="CC78" s="52" t="s">
        <v>1787</v>
      </c>
      <c r="CD78" s="52" t="s">
        <v>1789</v>
      </c>
      <c r="CE78" s="155">
        <v>72</v>
      </c>
      <c r="CF78" s="155">
        <v>16</v>
      </c>
      <c r="CG78" s="31" t="s">
        <v>5839</v>
      </c>
      <c r="CH78" s="31" t="s">
        <v>5840</v>
      </c>
      <c r="CI78" s="31" t="s">
        <v>704</v>
      </c>
      <c r="CJ78" s="31" t="s">
        <v>2223</v>
      </c>
      <c r="CL78" s="34">
        <v>100</v>
      </c>
      <c r="CM78" s="34">
        <f t="shared" si="49"/>
        <v>105</v>
      </c>
      <c r="CN78" s="164">
        <v>18400</v>
      </c>
      <c r="CO78" s="36"/>
      <c r="CP78" s="37"/>
      <c r="CQ78" s="37" t="s">
        <v>1816</v>
      </c>
      <c r="CR78" s="157" t="str">
        <f t="shared" ca="1" si="50"/>
        <v>Sydney</v>
      </c>
      <c r="CS78" s="164" t="s">
        <v>1664</v>
      </c>
      <c r="CV78" s="165">
        <v>631</v>
      </c>
      <c r="CW78" s="165">
        <v>19269</v>
      </c>
      <c r="CY78" s="159">
        <v>18400</v>
      </c>
      <c r="CZ78" s="159">
        <v>105</v>
      </c>
      <c r="DA78" s="159">
        <v>100</v>
      </c>
      <c r="DC78" s="160" t="str">
        <f t="shared" si="51"/>
        <v>10750_2</v>
      </c>
      <c r="DD78" s="162">
        <v>100</v>
      </c>
      <c r="DE78" s="161">
        <v>105</v>
      </c>
      <c r="DF78" s="161">
        <v>10750</v>
      </c>
      <c r="DG78" s="163" t="s">
        <v>1816</v>
      </c>
      <c r="DH78" s="161"/>
      <c r="DI78" s="161" t="s">
        <v>5058</v>
      </c>
      <c r="DJ78" s="161">
        <v>2</v>
      </c>
      <c r="DK78" s="161" t="s">
        <v>1323</v>
      </c>
      <c r="DL78" s="161">
        <v>6</v>
      </c>
      <c r="DM78" s="43" t="s">
        <v>4261</v>
      </c>
      <c r="DN78" s="43"/>
      <c r="DO78" s="43" t="s">
        <v>4207</v>
      </c>
      <c r="DP78" s="43"/>
      <c r="DQ78" s="43" t="s">
        <v>4162</v>
      </c>
      <c r="DR78" s="43">
        <v>100</v>
      </c>
      <c r="DV78" s="31" t="s">
        <v>5383</v>
      </c>
      <c r="DW78" s="31" t="s">
        <v>5393</v>
      </c>
      <c r="DX78" s="38">
        <f t="shared" si="52"/>
        <v>1919459</v>
      </c>
      <c r="DY78" s="38">
        <f t="shared" si="53"/>
        <v>18</v>
      </c>
      <c r="DZ78" s="38" t="str">
        <f t="shared" si="54"/>
        <v>181919459</v>
      </c>
      <c r="EA78" s="60">
        <f t="shared" si="55"/>
        <v>0</v>
      </c>
      <c r="EB78" s="60">
        <f t="shared" si="56"/>
        <v>0</v>
      </c>
      <c r="EC78" s="60">
        <f t="shared" si="57"/>
        <v>0</v>
      </c>
      <c r="ED78" s="60">
        <f t="shared" si="58"/>
        <v>0</v>
      </c>
      <c r="EE78" s="60">
        <f t="shared" si="59"/>
        <v>0</v>
      </c>
      <c r="EF78" s="60">
        <f t="shared" si="60"/>
        <v>0</v>
      </c>
      <c r="EG78" s="60">
        <f t="shared" si="61"/>
        <v>0</v>
      </c>
      <c r="EH78" s="60">
        <f t="shared" si="62"/>
        <v>0</v>
      </c>
      <c r="EI78" s="60">
        <f t="shared" si="63"/>
        <v>0</v>
      </c>
      <c r="EJ78" s="60">
        <f t="shared" si="64"/>
        <v>0</v>
      </c>
      <c r="EK78" s="60">
        <f t="shared" si="65"/>
        <v>0</v>
      </c>
      <c r="EL78" s="60">
        <f t="shared" si="66"/>
        <v>0</v>
      </c>
      <c r="EM78" s="60">
        <f t="shared" si="67"/>
        <v>0</v>
      </c>
      <c r="EN78" s="60">
        <f t="shared" si="68"/>
        <v>0</v>
      </c>
      <c r="EO78" s="60">
        <f t="shared" si="69"/>
        <v>0</v>
      </c>
      <c r="EP78" s="60">
        <f t="shared" si="70"/>
        <v>0</v>
      </c>
      <c r="EQ78" s="60">
        <f t="shared" si="71"/>
        <v>0</v>
      </c>
      <c r="ER78" s="60">
        <f t="shared" si="72"/>
        <v>0</v>
      </c>
      <c r="ES78" s="60">
        <f t="shared" si="73"/>
        <v>0</v>
      </c>
      <c r="ET78" s="60">
        <f t="shared" si="74"/>
        <v>0</v>
      </c>
      <c r="EU78" s="60">
        <f t="shared" si="75"/>
        <v>0</v>
      </c>
      <c r="EV78" s="60">
        <f t="shared" si="76"/>
        <v>0</v>
      </c>
      <c r="EW78" s="60">
        <f t="shared" si="77"/>
        <v>0</v>
      </c>
      <c r="EX78" s="60">
        <f t="shared" si="78"/>
        <v>0</v>
      </c>
      <c r="EY78" s="60">
        <f t="shared" si="79"/>
        <v>0</v>
      </c>
      <c r="EZ78" s="60">
        <f t="shared" si="80"/>
        <v>0</v>
      </c>
      <c r="FA78" s="60">
        <f t="shared" si="81"/>
        <v>0</v>
      </c>
      <c r="FB78" s="60">
        <f t="shared" si="82"/>
        <v>0</v>
      </c>
      <c r="FF78" s="140"/>
      <c r="FG78" s="140"/>
      <c r="FH78" s="140"/>
      <c r="FI78" s="140"/>
    </row>
    <row r="79" spans="12:165" x14ac:dyDescent="0.25">
      <c r="L79" t="s">
        <v>5120</v>
      </c>
      <c r="M79" t="s">
        <v>1688</v>
      </c>
      <c r="N79" s="32">
        <v>13800</v>
      </c>
      <c r="O79" s="32">
        <v>105</v>
      </c>
      <c r="P79" s="32">
        <v>100</v>
      </c>
      <c r="Q79" t="str">
        <f t="shared" si="48"/>
        <v>Hawkesbury</v>
      </c>
      <c r="W79" s="33"/>
      <c r="X79" s="33"/>
      <c r="Y79">
        <v>1919559</v>
      </c>
      <c r="Z79" s="158">
        <v>18</v>
      </c>
      <c r="AA79" s="169" t="s">
        <v>2189</v>
      </c>
      <c r="AB79" s="169" t="s">
        <v>1681</v>
      </c>
      <c r="AC79" s="158">
        <v>1919559</v>
      </c>
      <c r="AD79" s="169" t="s">
        <v>2189</v>
      </c>
      <c r="AE79" s="169" t="s">
        <v>1104</v>
      </c>
      <c r="AF79" s="37" t="s">
        <v>5268</v>
      </c>
      <c r="AH79" s="38">
        <v>100</v>
      </c>
      <c r="AI79" s="38">
        <v>150</v>
      </c>
      <c r="AJ79" s="38">
        <v>13450</v>
      </c>
      <c r="AK79" s="38">
        <v>12</v>
      </c>
      <c r="AL79" s="38">
        <v>3308058</v>
      </c>
      <c r="AM79" s="61" t="s">
        <v>1816</v>
      </c>
      <c r="AN79" s="61" t="s">
        <v>1695</v>
      </c>
      <c r="AO79" s="61" t="s">
        <v>5112</v>
      </c>
      <c r="AP79" s="61" t="s">
        <v>5035</v>
      </c>
      <c r="AQ79" s="61" t="s">
        <v>4981</v>
      </c>
      <c r="AR79" s="28">
        <v>899452.1</v>
      </c>
      <c r="AS79" s="28">
        <v>0</v>
      </c>
      <c r="AT79" s="28">
        <v>0</v>
      </c>
      <c r="AU79" s="62"/>
      <c r="BT79">
        <f t="shared" si="83"/>
        <v>0</v>
      </c>
      <c r="BU79" s="32">
        <v>100</v>
      </c>
      <c r="BV79" s="32">
        <v>105</v>
      </c>
      <c r="BW79" s="32">
        <v>11450</v>
      </c>
      <c r="BX79" s="32">
        <v>86</v>
      </c>
      <c r="BY79" s="32">
        <v>91160</v>
      </c>
      <c r="BZ79" t="s">
        <v>1816</v>
      </c>
      <c r="CA79" t="s">
        <v>1688</v>
      </c>
      <c r="CB79" t="s">
        <v>1281</v>
      </c>
      <c r="CC79" t="s">
        <v>1787</v>
      </c>
      <c r="CD79" s="52" t="s">
        <v>1788</v>
      </c>
      <c r="CE79" s="155">
        <v>155</v>
      </c>
      <c r="CF79" s="155">
        <v>12</v>
      </c>
      <c r="CG79" s="31" t="s">
        <v>5831</v>
      </c>
      <c r="CH79" s="31" t="s">
        <v>5832</v>
      </c>
      <c r="CI79" s="31" t="s">
        <v>704</v>
      </c>
      <c r="CJ79" s="31" t="s">
        <v>2224</v>
      </c>
      <c r="CL79" s="34">
        <v>100</v>
      </c>
      <c r="CM79" s="34">
        <f t="shared" si="49"/>
        <v>105</v>
      </c>
      <c r="CN79" s="164">
        <v>16350</v>
      </c>
      <c r="CO79" s="36"/>
      <c r="CP79" s="37"/>
      <c r="CQ79" s="37" t="s">
        <v>1816</v>
      </c>
      <c r="CR79" s="157" t="str">
        <f t="shared" ca="1" si="50"/>
        <v>Sydney</v>
      </c>
      <c r="CS79" s="164" t="s">
        <v>1618</v>
      </c>
      <c r="CV79" s="165">
        <v>60</v>
      </c>
      <c r="CW79" s="165">
        <v>24749</v>
      </c>
      <c r="CY79" s="159">
        <v>16350</v>
      </c>
      <c r="CZ79" s="159">
        <v>105</v>
      </c>
      <c r="DA79" s="159">
        <v>100</v>
      </c>
      <c r="DC79" s="160" t="str">
        <f t="shared" si="51"/>
        <v>10750_6</v>
      </c>
      <c r="DD79" s="162">
        <v>100</v>
      </c>
      <c r="DE79" s="161">
        <v>105</v>
      </c>
      <c r="DF79" s="161">
        <v>10750</v>
      </c>
      <c r="DG79" s="163" t="s">
        <v>1816</v>
      </c>
      <c r="DH79" s="161"/>
      <c r="DI79" s="161" t="s">
        <v>5058</v>
      </c>
      <c r="DJ79" s="161">
        <v>6</v>
      </c>
      <c r="DK79" s="161" t="s">
        <v>1327</v>
      </c>
      <c r="DL79" s="161">
        <v>0</v>
      </c>
      <c r="DM79" s="43" t="s">
        <v>4262</v>
      </c>
      <c r="DN79" s="43"/>
      <c r="DO79" s="43" t="s">
        <v>4209</v>
      </c>
      <c r="DP79" s="43"/>
      <c r="DQ79" s="43" t="s">
        <v>4165</v>
      </c>
      <c r="DR79" s="43">
        <v>100</v>
      </c>
      <c r="DV79" s="31" t="s">
        <v>5383</v>
      </c>
      <c r="DW79" s="31" t="s">
        <v>5393</v>
      </c>
      <c r="DX79" s="38">
        <f t="shared" si="52"/>
        <v>1919559</v>
      </c>
      <c r="DY79" s="38">
        <f t="shared" si="53"/>
        <v>18</v>
      </c>
      <c r="DZ79" s="38" t="str">
        <f t="shared" si="54"/>
        <v>181919559</v>
      </c>
      <c r="EA79" s="60">
        <f t="shared" si="55"/>
        <v>0</v>
      </c>
      <c r="EB79" s="60">
        <f t="shared" si="56"/>
        <v>0</v>
      </c>
      <c r="EC79" s="60">
        <f t="shared" si="57"/>
        <v>0</v>
      </c>
      <c r="ED79" s="60">
        <f t="shared" si="58"/>
        <v>0</v>
      </c>
      <c r="EE79" s="60">
        <f t="shared" si="59"/>
        <v>0</v>
      </c>
      <c r="EF79" s="60">
        <f t="shared" si="60"/>
        <v>0</v>
      </c>
      <c r="EG79" s="60">
        <f t="shared" si="61"/>
        <v>0</v>
      </c>
      <c r="EH79" s="60">
        <f t="shared" si="62"/>
        <v>0</v>
      </c>
      <c r="EI79" s="60">
        <f t="shared" si="63"/>
        <v>0</v>
      </c>
      <c r="EJ79" s="60">
        <f t="shared" si="64"/>
        <v>0</v>
      </c>
      <c r="EK79" s="60">
        <f t="shared" si="65"/>
        <v>0</v>
      </c>
      <c r="EL79" s="60">
        <f t="shared" si="66"/>
        <v>0</v>
      </c>
      <c r="EM79" s="60">
        <f t="shared" si="67"/>
        <v>0</v>
      </c>
      <c r="EN79" s="60">
        <f t="shared" si="68"/>
        <v>0</v>
      </c>
      <c r="EO79" s="60">
        <f t="shared" si="69"/>
        <v>0</v>
      </c>
      <c r="EP79" s="60">
        <f t="shared" si="70"/>
        <v>0</v>
      </c>
      <c r="EQ79" s="60">
        <f t="shared" si="71"/>
        <v>0</v>
      </c>
      <c r="ER79" s="60">
        <f t="shared" si="72"/>
        <v>0</v>
      </c>
      <c r="ES79" s="60">
        <f t="shared" si="73"/>
        <v>0</v>
      </c>
      <c r="ET79" s="60">
        <f t="shared" si="74"/>
        <v>0</v>
      </c>
      <c r="EU79" s="60">
        <f t="shared" si="75"/>
        <v>0</v>
      </c>
      <c r="EV79" s="60">
        <f t="shared" si="76"/>
        <v>0</v>
      </c>
      <c r="EW79" s="60">
        <f t="shared" si="77"/>
        <v>0</v>
      </c>
      <c r="EX79" s="60">
        <f t="shared" si="78"/>
        <v>0</v>
      </c>
      <c r="EY79" s="60">
        <f t="shared" si="79"/>
        <v>0</v>
      </c>
      <c r="EZ79" s="60">
        <f t="shared" si="80"/>
        <v>0</v>
      </c>
      <c r="FA79" s="60">
        <f t="shared" si="81"/>
        <v>0</v>
      </c>
      <c r="FB79" s="60">
        <f t="shared" si="82"/>
        <v>0</v>
      </c>
      <c r="FF79" s="140"/>
      <c r="FG79" s="140"/>
      <c r="FH79" s="140"/>
      <c r="FI79" s="140"/>
    </row>
    <row r="80" spans="12:165" x14ac:dyDescent="0.25">
      <c r="L80" t="s">
        <v>5121</v>
      </c>
      <c r="M80" t="s">
        <v>1695</v>
      </c>
      <c r="N80" s="32">
        <v>13850</v>
      </c>
      <c r="O80" s="32">
        <v>150</v>
      </c>
      <c r="P80" s="32">
        <v>100</v>
      </c>
      <c r="Q80" t="str">
        <f t="shared" si="48"/>
        <v>Hay</v>
      </c>
      <c r="V80" s="1"/>
      <c r="W80" s="33"/>
      <c r="X80" s="33"/>
      <c r="Y80">
        <v>3403158</v>
      </c>
      <c r="Z80" s="158">
        <v>30</v>
      </c>
      <c r="AA80" s="169" t="s">
        <v>2190</v>
      </c>
      <c r="AB80" s="169" t="s">
        <v>1104</v>
      </c>
      <c r="AC80" s="158">
        <v>3403158</v>
      </c>
      <c r="AD80" s="169" t="s">
        <v>2190</v>
      </c>
      <c r="AE80" s="169">
        <v>3403158</v>
      </c>
      <c r="AF80" s="37" t="s">
        <v>5268</v>
      </c>
      <c r="AH80" s="38">
        <v>100</v>
      </c>
      <c r="AI80" s="38">
        <v>150</v>
      </c>
      <c r="AJ80" s="38">
        <v>13500</v>
      </c>
      <c r="AK80" s="38">
        <v>12</v>
      </c>
      <c r="AL80" s="38">
        <v>3308058</v>
      </c>
      <c r="AM80" s="61" t="s">
        <v>1816</v>
      </c>
      <c r="AN80" s="61" t="s">
        <v>1695</v>
      </c>
      <c r="AO80" s="61" t="s">
        <v>5113</v>
      </c>
      <c r="AP80" s="61" t="s">
        <v>5035</v>
      </c>
      <c r="AQ80" s="61" t="s">
        <v>4981</v>
      </c>
      <c r="AR80" s="28">
        <v>490719.3</v>
      </c>
      <c r="AS80" s="28">
        <v>0</v>
      </c>
      <c r="AT80" s="28">
        <v>0</v>
      </c>
      <c r="AU80" s="62"/>
      <c r="BT80">
        <f t="shared" si="83"/>
        <v>0</v>
      </c>
      <c r="BU80" s="32">
        <v>100</v>
      </c>
      <c r="BV80" s="32">
        <v>105</v>
      </c>
      <c r="BW80" s="32">
        <v>11450</v>
      </c>
      <c r="BX80" s="32">
        <v>87</v>
      </c>
      <c r="BY80" s="32">
        <v>91180</v>
      </c>
      <c r="BZ80" t="s">
        <v>1816</v>
      </c>
      <c r="CA80" t="s">
        <v>1688</v>
      </c>
      <c r="CB80" t="s">
        <v>1281</v>
      </c>
      <c r="CC80" s="52" t="s">
        <v>1726</v>
      </c>
      <c r="CD80" s="52" t="s">
        <v>1793</v>
      </c>
      <c r="CE80" s="155">
        <v>5842</v>
      </c>
      <c r="CF80" s="155">
        <v>2</v>
      </c>
      <c r="CG80" s="31" t="s">
        <v>5841</v>
      </c>
      <c r="CH80" s="31" t="s">
        <v>5842</v>
      </c>
      <c r="CI80" s="31" t="s">
        <v>704</v>
      </c>
      <c r="CJ80" s="31" t="s">
        <v>2225</v>
      </c>
      <c r="CL80" s="34">
        <v>100</v>
      </c>
      <c r="CM80" s="34">
        <f t="shared" si="49"/>
        <v>165</v>
      </c>
      <c r="CN80" s="164">
        <v>17100</v>
      </c>
      <c r="CO80" s="36"/>
      <c r="CP80" s="37"/>
      <c r="CQ80" s="37" t="s">
        <v>1816</v>
      </c>
      <c r="CR80" s="157" t="str">
        <f t="shared" ca="1" si="50"/>
        <v>Unknown</v>
      </c>
      <c r="CS80" s="164" t="s">
        <v>1635</v>
      </c>
      <c r="CV80" s="165">
        <v>84</v>
      </c>
      <c r="CW80" s="165">
        <v>67167</v>
      </c>
      <c r="CY80" s="159">
        <v>17100</v>
      </c>
      <c r="CZ80" s="159">
        <v>165</v>
      </c>
      <c r="DA80" s="159">
        <v>100</v>
      </c>
      <c r="DC80" s="160" t="str">
        <f t="shared" si="51"/>
        <v>10750_10</v>
      </c>
      <c r="DD80" s="162">
        <v>100</v>
      </c>
      <c r="DE80" s="161">
        <v>105</v>
      </c>
      <c r="DF80" s="161">
        <v>10750</v>
      </c>
      <c r="DG80" s="163" t="s">
        <v>1816</v>
      </c>
      <c r="DH80" s="161"/>
      <c r="DI80" s="161" t="s">
        <v>5058</v>
      </c>
      <c r="DJ80" s="161">
        <v>10</v>
      </c>
      <c r="DK80" s="161" t="s">
        <v>1329</v>
      </c>
      <c r="DL80" s="161">
        <v>0</v>
      </c>
      <c r="DM80" s="43" t="s">
        <v>4263</v>
      </c>
      <c r="DN80" s="43"/>
      <c r="DO80" s="43" t="s">
        <v>4211</v>
      </c>
      <c r="DP80" s="43"/>
      <c r="DQ80" s="43" t="s">
        <v>4168</v>
      </c>
      <c r="DR80" s="43">
        <v>100</v>
      </c>
      <c r="DV80" s="31" t="s">
        <v>5383</v>
      </c>
      <c r="DW80" s="31" t="s">
        <v>5393</v>
      </c>
      <c r="DX80" s="38">
        <f t="shared" si="52"/>
        <v>3403158</v>
      </c>
      <c r="DY80" s="38">
        <f t="shared" si="53"/>
        <v>30</v>
      </c>
      <c r="DZ80" s="38" t="str">
        <f t="shared" si="54"/>
        <v>303403158</v>
      </c>
      <c r="EA80" s="60">
        <f t="shared" si="55"/>
        <v>0</v>
      </c>
      <c r="EB80" s="60">
        <f t="shared" si="56"/>
        <v>0</v>
      </c>
      <c r="EC80" s="60">
        <f t="shared" si="57"/>
        <v>0</v>
      </c>
      <c r="ED80" s="60">
        <f t="shared" si="58"/>
        <v>0</v>
      </c>
      <c r="EE80" s="60">
        <f t="shared" si="59"/>
        <v>0</v>
      </c>
      <c r="EF80" s="60">
        <f t="shared" si="60"/>
        <v>0</v>
      </c>
      <c r="EG80" s="60">
        <f t="shared" si="61"/>
        <v>0</v>
      </c>
      <c r="EH80" s="60">
        <f t="shared" si="62"/>
        <v>0</v>
      </c>
      <c r="EI80" s="60">
        <f t="shared" si="63"/>
        <v>0</v>
      </c>
      <c r="EJ80" s="60">
        <f t="shared" si="64"/>
        <v>0</v>
      </c>
      <c r="EK80" s="60">
        <f t="shared" si="65"/>
        <v>0</v>
      </c>
      <c r="EL80" s="60">
        <f t="shared" si="66"/>
        <v>0</v>
      </c>
      <c r="EM80" s="60">
        <f t="shared" si="67"/>
        <v>0</v>
      </c>
      <c r="EN80" s="60">
        <f t="shared" si="68"/>
        <v>0</v>
      </c>
      <c r="EO80" s="60">
        <f t="shared" si="69"/>
        <v>0</v>
      </c>
      <c r="EP80" s="60">
        <f t="shared" si="70"/>
        <v>0</v>
      </c>
      <c r="EQ80" s="60">
        <f t="shared" si="71"/>
        <v>0</v>
      </c>
      <c r="ER80" s="60">
        <f t="shared" si="72"/>
        <v>0</v>
      </c>
      <c r="ES80" s="60">
        <f t="shared" si="73"/>
        <v>0</v>
      </c>
      <c r="ET80" s="60">
        <f t="shared" si="74"/>
        <v>0</v>
      </c>
      <c r="EU80" s="60">
        <f t="shared" si="75"/>
        <v>0</v>
      </c>
      <c r="EV80" s="60">
        <f t="shared" si="76"/>
        <v>0</v>
      </c>
      <c r="EW80" s="60">
        <f t="shared" si="77"/>
        <v>0</v>
      </c>
      <c r="EX80" s="60">
        <f t="shared" si="78"/>
        <v>0</v>
      </c>
      <c r="EY80" s="60">
        <f t="shared" si="79"/>
        <v>0</v>
      </c>
      <c r="EZ80" s="60">
        <f t="shared" si="80"/>
        <v>0</v>
      </c>
      <c r="FA80" s="60">
        <f t="shared" si="81"/>
        <v>0</v>
      </c>
      <c r="FB80" s="60">
        <f t="shared" si="82"/>
        <v>0</v>
      </c>
      <c r="FF80" s="140"/>
      <c r="FG80" s="140"/>
      <c r="FH80" s="140"/>
      <c r="FI80" s="140"/>
    </row>
    <row r="81" spans="12:165" x14ac:dyDescent="0.25">
      <c r="L81" t="s">
        <v>5122</v>
      </c>
      <c r="M81" t="s">
        <v>1686</v>
      </c>
      <c r="N81" s="32">
        <v>13900</v>
      </c>
      <c r="O81" s="32">
        <v>155</v>
      </c>
      <c r="P81" s="32">
        <v>100</v>
      </c>
      <c r="Q81" t="str">
        <f t="shared" si="48"/>
        <v>Holbrook</v>
      </c>
      <c r="W81" s="33"/>
      <c r="X81" s="33"/>
      <c r="Y81">
        <v>3409958</v>
      </c>
      <c r="Z81" s="158">
        <v>30</v>
      </c>
      <c r="AA81" s="169" t="s">
        <v>2191</v>
      </c>
      <c r="AB81" s="169" t="s">
        <v>1104</v>
      </c>
      <c r="AC81" s="158">
        <v>3409958</v>
      </c>
      <c r="AD81" s="169" t="s">
        <v>2191</v>
      </c>
      <c r="AE81" s="169">
        <v>3409958</v>
      </c>
      <c r="AF81" s="37" t="s">
        <v>5268</v>
      </c>
      <c r="AH81" s="38">
        <v>100</v>
      </c>
      <c r="AI81" s="38">
        <v>150</v>
      </c>
      <c r="AJ81" s="38">
        <v>13850</v>
      </c>
      <c r="AK81" s="38">
        <v>12</v>
      </c>
      <c r="AL81" s="38">
        <v>3308058</v>
      </c>
      <c r="AM81" s="61" t="s">
        <v>1816</v>
      </c>
      <c r="AN81" s="61" t="s">
        <v>1695</v>
      </c>
      <c r="AO81" s="61" t="s">
        <v>5121</v>
      </c>
      <c r="AP81" s="61" t="s">
        <v>5035</v>
      </c>
      <c r="AQ81" s="61" t="s">
        <v>4981</v>
      </c>
      <c r="AR81" s="28">
        <v>146569.4</v>
      </c>
      <c r="AS81" s="28">
        <v>0</v>
      </c>
      <c r="AT81" s="28">
        <v>0</v>
      </c>
      <c r="AU81" s="62"/>
      <c r="BT81">
        <f t="shared" si="83"/>
        <v>0</v>
      </c>
      <c r="BU81" s="32">
        <v>100</v>
      </c>
      <c r="BV81" s="32">
        <v>105</v>
      </c>
      <c r="BW81" s="32">
        <v>11450</v>
      </c>
      <c r="BX81" s="32">
        <v>87</v>
      </c>
      <c r="BY81" s="32">
        <v>91190</v>
      </c>
      <c r="BZ81" t="s">
        <v>1816</v>
      </c>
      <c r="CA81" t="s">
        <v>1688</v>
      </c>
      <c r="CB81" t="s">
        <v>1281</v>
      </c>
      <c r="CC81" t="s">
        <v>1726</v>
      </c>
      <c r="CD81" s="52" t="s">
        <v>1726</v>
      </c>
      <c r="CE81" s="155">
        <v>21</v>
      </c>
      <c r="CF81" s="155">
        <v>5</v>
      </c>
      <c r="CG81" s="31" t="s">
        <v>5843</v>
      </c>
      <c r="CH81" s="31" t="s">
        <v>5844</v>
      </c>
      <c r="CI81" s="31" t="s">
        <v>704</v>
      </c>
      <c r="CJ81" s="31" t="s">
        <v>2226</v>
      </c>
      <c r="CL81" s="34">
        <v>100</v>
      </c>
      <c r="CM81" s="34">
        <f t="shared" si="49"/>
        <v>105</v>
      </c>
      <c r="CN81" s="164">
        <v>17150</v>
      </c>
      <c r="CO81" s="36"/>
      <c r="CP81" s="37"/>
      <c r="CQ81" s="37" t="s">
        <v>1816</v>
      </c>
      <c r="CR81" s="157" t="str">
        <f t="shared" ca="1" si="50"/>
        <v>Sydney</v>
      </c>
      <c r="CS81" s="164" t="s">
        <v>1636</v>
      </c>
      <c r="CV81" s="165">
        <v>36</v>
      </c>
      <c r="CW81" s="165">
        <v>56400</v>
      </c>
      <c r="CY81" s="159">
        <v>17150</v>
      </c>
      <c r="CZ81" s="159">
        <v>105</v>
      </c>
      <c r="DA81" s="159">
        <v>100</v>
      </c>
      <c r="DC81" s="160" t="str">
        <f t="shared" si="51"/>
        <v>10750_8</v>
      </c>
      <c r="DD81" s="162">
        <v>100</v>
      </c>
      <c r="DE81" s="161">
        <v>105</v>
      </c>
      <c r="DF81" s="161">
        <v>10750</v>
      </c>
      <c r="DG81" s="163" t="s">
        <v>1816</v>
      </c>
      <c r="DH81" s="161"/>
      <c r="DI81" s="161" t="s">
        <v>5058</v>
      </c>
      <c r="DJ81" s="161">
        <v>8</v>
      </c>
      <c r="DK81" s="161" t="s">
        <v>1328</v>
      </c>
      <c r="DL81" s="161">
        <v>12</v>
      </c>
      <c r="DM81" s="43" t="s">
        <v>4264</v>
      </c>
      <c r="DN81" s="43"/>
      <c r="DO81" s="43" t="s">
        <v>4213</v>
      </c>
      <c r="DP81" s="43"/>
      <c r="DQ81" s="43" t="s">
        <v>4171</v>
      </c>
      <c r="DR81" s="43">
        <v>100</v>
      </c>
      <c r="DV81" s="31" t="s">
        <v>5383</v>
      </c>
      <c r="DW81" s="31" t="s">
        <v>5393</v>
      </c>
      <c r="DX81" s="38">
        <f t="shared" si="52"/>
        <v>3409958</v>
      </c>
      <c r="DY81" s="38">
        <f t="shared" si="53"/>
        <v>30</v>
      </c>
      <c r="DZ81" s="38" t="str">
        <f t="shared" si="54"/>
        <v>303409958</v>
      </c>
      <c r="EA81" s="60">
        <f t="shared" si="55"/>
        <v>0</v>
      </c>
      <c r="EB81" s="60">
        <f t="shared" si="56"/>
        <v>2431410</v>
      </c>
      <c r="EC81" s="60">
        <f t="shared" si="57"/>
        <v>0</v>
      </c>
      <c r="ED81" s="60">
        <f t="shared" si="58"/>
        <v>242135</v>
      </c>
      <c r="EE81" s="60">
        <f t="shared" si="59"/>
        <v>0</v>
      </c>
      <c r="EF81" s="60">
        <f t="shared" si="60"/>
        <v>19537</v>
      </c>
      <c r="EG81" s="60">
        <f t="shared" si="61"/>
        <v>0</v>
      </c>
      <c r="EH81" s="60">
        <f t="shared" si="62"/>
        <v>7851</v>
      </c>
      <c r="EI81" s="60">
        <f t="shared" si="63"/>
        <v>0</v>
      </c>
      <c r="EJ81" s="60">
        <f t="shared" si="64"/>
        <v>3150</v>
      </c>
      <c r="EK81" s="60">
        <f t="shared" si="65"/>
        <v>0</v>
      </c>
      <c r="EL81" s="60">
        <f t="shared" si="66"/>
        <v>85169</v>
      </c>
      <c r="EM81" s="60">
        <f t="shared" si="67"/>
        <v>0</v>
      </c>
      <c r="EN81" s="60">
        <f t="shared" si="68"/>
        <v>337</v>
      </c>
      <c r="EO81" s="60">
        <f t="shared" si="69"/>
        <v>0</v>
      </c>
      <c r="EP81" s="60">
        <f t="shared" si="70"/>
        <v>1094385</v>
      </c>
      <c r="EQ81" s="60">
        <f t="shared" si="71"/>
        <v>0</v>
      </c>
      <c r="ER81" s="60">
        <f t="shared" si="72"/>
        <v>27615</v>
      </c>
      <c r="ES81" s="60">
        <f t="shared" si="73"/>
        <v>0</v>
      </c>
      <c r="ET81" s="60">
        <f t="shared" si="74"/>
        <v>239</v>
      </c>
      <c r="EU81" s="60">
        <f t="shared" si="75"/>
        <v>0</v>
      </c>
      <c r="EV81" s="60">
        <f t="shared" si="76"/>
        <v>851487</v>
      </c>
      <c r="EW81" s="60">
        <f t="shared" si="77"/>
        <v>0</v>
      </c>
      <c r="EX81" s="60">
        <f t="shared" si="78"/>
        <v>99505</v>
      </c>
      <c r="EY81" s="60">
        <f t="shared" si="79"/>
        <v>0</v>
      </c>
      <c r="EZ81" s="60">
        <f t="shared" si="80"/>
        <v>0</v>
      </c>
      <c r="FA81" s="60">
        <f t="shared" si="81"/>
        <v>0</v>
      </c>
      <c r="FB81" s="60">
        <f t="shared" si="82"/>
        <v>0</v>
      </c>
      <c r="FF81" s="140"/>
      <c r="FG81" s="140"/>
      <c r="FH81" s="140"/>
      <c r="FI81" s="140"/>
    </row>
    <row r="82" spans="12:165" x14ac:dyDescent="0.25">
      <c r="L82" t="s">
        <v>5123</v>
      </c>
      <c r="M82" t="s">
        <v>1688</v>
      </c>
      <c r="N82" s="32">
        <v>13950</v>
      </c>
      <c r="O82" s="32">
        <v>105</v>
      </c>
      <c r="P82" s="32">
        <v>100</v>
      </c>
      <c r="Q82" t="str">
        <f t="shared" si="48"/>
        <v>Holroyd</v>
      </c>
      <c r="W82" s="33"/>
      <c r="X82" s="33"/>
      <c r="Y82">
        <v>3409959</v>
      </c>
      <c r="Z82" s="158">
        <v>30</v>
      </c>
      <c r="AA82" s="169" t="s">
        <v>1107</v>
      </c>
      <c r="AB82" s="169"/>
      <c r="AC82" s="158">
        <v>3409959</v>
      </c>
      <c r="AD82" s="169" t="s">
        <v>1107</v>
      </c>
      <c r="AE82" s="169">
        <v>3409959</v>
      </c>
      <c r="AF82" s="37" t="s">
        <v>5268</v>
      </c>
      <c r="AH82" s="38">
        <v>100</v>
      </c>
      <c r="AI82" s="38">
        <v>150</v>
      </c>
      <c r="AJ82" s="38">
        <v>14300</v>
      </c>
      <c r="AK82" s="38">
        <v>12</v>
      </c>
      <c r="AL82" s="38">
        <v>3308058</v>
      </c>
      <c r="AM82" s="61" t="s">
        <v>1816</v>
      </c>
      <c r="AN82" s="61" t="s">
        <v>1695</v>
      </c>
      <c r="AO82" s="61" t="s">
        <v>1574</v>
      </c>
      <c r="AP82" s="61" t="s">
        <v>5035</v>
      </c>
      <c r="AQ82" s="61" t="s">
        <v>4981</v>
      </c>
      <c r="AR82" s="28">
        <v>578083.30000000005</v>
      </c>
      <c r="AS82" s="28">
        <v>0</v>
      </c>
      <c r="AT82" s="28">
        <v>0</v>
      </c>
      <c r="AU82" s="62"/>
      <c r="BT82">
        <f t="shared" si="83"/>
        <v>0</v>
      </c>
      <c r="BU82" s="32">
        <v>100</v>
      </c>
      <c r="BV82" s="32">
        <v>105</v>
      </c>
      <c r="BW82" s="32">
        <v>11450</v>
      </c>
      <c r="BX82" s="32">
        <v>87</v>
      </c>
      <c r="BY82" s="32">
        <v>91192</v>
      </c>
      <c r="BZ82" t="s">
        <v>1816</v>
      </c>
      <c r="CA82" t="s">
        <v>1688</v>
      </c>
      <c r="CB82" t="s">
        <v>1281</v>
      </c>
      <c r="CC82" t="s">
        <v>1726</v>
      </c>
      <c r="CD82" s="52" t="s">
        <v>1115</v>
      </c>
      <c r="CE82" s="155">
        <v>18118</v>
      </c>
      <c r="CF82" s="155">
        <v>4</v>
      </c>
      <c r="CG82" s="31" t="s">
        <v>692</v>
      </c>
      <c r="CH82" s="31" t="s">
        <v>693</v>
      </c>
      <c r="CI82" s="31" t="s">
        <v>704</v>
      </c>
      <c r="CJ82" s="31" t="s">
        <v>1135</v>
      </c>
      <c r="CL82" s="34">
        <v>100</v>
      </c>
      <c r="CM82" s="34">
        <f t="shared" si="49"/>
        <v>105</v>
      </c>
      <c r="CN82" s="164">
        <v>15950</v>
      </c>
      <c r="CO82" s="36"/>
      <c r="CP82" s="37"/>
      <c r="CQ82" s="37" t="s">
        <v>1816</v>
      </c>
      <c r="CR82" s="157" t="str">
        <f t="shared" ca="1" si="50"/>
        <v>Sydney</v>
      </c>
      <c r="CS82" s="164" t="s">
        <v>1610</v>
      </c>
      <c r="CV82" s="165">
        <v>84</v>
      </c>
      <c r="CW82" s="165">
        <v>100214</v>
      </c>
      <c r="CY82" s="159">
        <v>15950</v>
      </c>
      <c r="CZ82" s="159">
        <v>105</v>
      </c>
      <c r="DA82" s="159">
        <v>100</v>
      </c>
      <c r="DC82" s="160" t="str">
        <f t="shared" si="51"/>
        <v>10750_5</v>
      </c>
      <c r="DD82" s="162">
        <v>100</v>
      </c>
      <c r="DE82" s="161">
        <v>105</v>
      </c>
      <c r="DF82" s="161">
        <v>10750</v>
      </c>
      <c r="DG82" s="163" t="s">
        <v>1816</v>
      </c>
      <c r="DH82" s="161"/>
      <c r="DI82" s="161" t="s">
        <v>5058</v>
      </c>
      <c r="DJ82" s="161">
        <v>5</v>
      </c>
      <c r="DK82" s="161" t="s">
        <v>1326</v>
      </c>
      <c r="DL82" s="161">
        <v>0</v>
      </c>
      <c r="DM82" s="43" t="s">
        <v>4265</v>
      </c>
      <c r="DN82" s="43"/>
      <c r="DO82" s="43" t="s">
        <v>4215</v>
      </c>
      <c r="DP82" s="43"/>
      <c r="DQ82" s="43" t="s">
        <v>4174</v>
      </c>
      <c r="DR82" s="43">
        <v>100</v>
      </c>
      <c r="DV82" s="31" t="s">
        <v>5383</v>
      </c>
      <c r="DW82" s="31" t="s">
        <v>5393</v>
      </c>
      <c r="DX82" s="38">
        <f t="shared" si="52"/>
        <v>3409959</v>
      </c>
      <c r="DY82" s="38">
        <f t="shared" si="53"/>
        <v>30</v>
      </c>
      <c r="DZ82" s="38" t="str">
        <f t="shared" si="54"/>
        <v>303409959</v>
      </c>
      <c r="EA82" s="60">
        <f t="shared" si="55"/>
        <v>0</v>
      </c>
      <c r="EB82" s="60">
        <f t="shared" si="56"/>
        <v>0</v>
      </c>
      <c r="EC82" s="60">
        <f t="shared" si="57"/>
        <v>0</v>
      </c>
      <c r="ED82" s="60">
        <f t="shared" si="58"/>
        <v>0</v>
      </c>
      <c r="EE82" s="60">
        <f t="shared" si="59"/>
        <v>0</v>
      </c>
      <c r="EF82" s="60">
        <f t="shared" si="60"/>
        <v>0</v>
      </c>
      <c r="EG82" s="60">
        <f t="shared" si="61"/>
        <v>0</v>
      </c>
      <c r="EH82" s="60">
        <f t="shared" si="62"/>
        <v>0</v>
      </c>
      <c r="EI82" s="60">
        <f t="shared" si="63"/>
        <v>0</v>
      </c>
      <c r="EJ82" s="60">
        <f t="shared" si="64"/>
        <v>0</v>
      </c>
      <c r="EK82" s="60">
        <f t="shared" si="65"/>
        <v>0</v>
      </c>
      <c r="EL82" s="60">
        <f t="shared" si="66"/>
        <v>0</v>
      </c>
      <c r="EM82" s="60">
        <f t="shared" si="67"/>
        <v>0</v>
      </c>
      <c r="EN82" s="60">
        <f t="shared" si="68"/>
        <v>0</v>
      </c>
      <c r="EO82" s="60">
        <f t="shared" si="69"/>
        <v>0</v>
      </c>
      <c r="EP82" s="60">
        <f t="shared" si="70"/>
        <v>0</v>
      </c>
      <c r="EQ82" s="60">
        <f t="shared" si="71"/>
        <v>0</v>
      </c>
      <c r="ER82" s="60">
        <f t="shared" si="72"/>
        <v>0</v>
      </c>
      <c r="ES82" s="60">
        <f t="shared" si="73"/>
        <v>0</v>
      </c>
      <c r="ET82" s="60">
        <f t="shared" si="74"/>
        <v>0</v>
      </c>
      <c r="EU82" s="60">
        <f t="shared" si="75"/>
        <v>0</v>
      </c>
      <c r="EV82" s="60">
        <f t="shared" si="76"/>
        <v>0</v>
      </c>
      <c r="EW82" s="60">
        <f t="shared" si="77"/>
        <v>0</v>
      </c>
      <c r="EX82" s="60">
        <f t="shared" si="78"/>
        <v>0</v>
      </c>
      <c r="EY82" s="60">
        <f t="shared" si="79"/>
        <v>0</v>
      </c>
      <c r="EZ82" s="60">
        <f t="shared" si="80"/>
        <v>0</v>
      </c>
      <c r="FA82" s="60">
        <f t="shared" si="81"/>
        <v>0</v>
      </c>
      <c r="FB82" s="60">
        <f t="shared" si="82"/>
        <v>0</v>
      </c>
      <c r="FF82" s="140"/>
      <c r="FG82" s="140"/>
      <c r="FH82" s="140"/>
      <c r="FI82" s="140"/>
    </row>
    <row r="83" spans="12:165" x14ac:dyDescent="0.25">
      <c r="L83" t="s">
        <v>5124</v>
      </c>
      <c r="M83" t="s">
        <v>1688</v>
      </c>
      <c r="N83" s="32">
        <v>14000</v>
      </c>
      <c r="O83" s="32">
        <v>105</v>
      </c>
      <c r="P83" s="32">
        <v>100</v>
      </c>
      <c r="Q83" t="str">
        <f t="shared" si="48"/>
        <v>Hornsby</v>
      </c>
      <c r="W83" s="33"/>
      <c r="X83" s="33"/>
      <c r="Y83">
        <v>3410051</v>
      </c>
      <c r="Z83" s="158">
        <v>30</v>
      </c>
      <c r="AA83" s="169" t="s">
        <v>2192</v>
      </c>
      <c r="AB83" s="169" t="s">
        <v>1681</v>
      </c>
      <c r="AC83" s="158">
        <v>3410051</v>
      </c>
      <c r="AD83" s="169" t="s">
        <v>1728</v>
      </c>
      <c r="AE83" s="169" t="s">
        <v>1104</v>
      </c>
      <c r="AF83" s="37" t="s">
        <v>5269</v>
      </c>
      <c r="AH83" s="38">
        <v>100</v>
      </c>
      <c r="AI83" s="38">
        <v>150</v>
      </c>
      <c r="AJ83" s="38">
        <v>14750</v>
      </c>
      <c r="AK83" s="38">
        <v>12</v>
      </c>
      <c r="AL83" s="38">
        <v>3308058</v>
      </c>
      <c r="AM83" s="61" t="s">
        <v>1816</v>
      </c>
      <c r="AN83" s="61" t="s">
        <v>1695</v>
      </c>
      <c r="AO83" s="61" t="s">
        <v>1583</v>
      </c>
      <c r="AP83" s="61" t="s">
        <v>5035</v>
      </c>
      <c r="AQ83" s="61" t="s">
        <v>4981</v>
      </c>
      <c r="AR83" s="28">
        <v>1243733.5</v>
      </c>
      <c r="AS83" s="28">
        <v>0</v>
      </c>
      <c r="AT83" s="28">
        <v>0</v>
      </c>
      <c r="AU83" s="62"/>
      <c r="BT83">
        <f t="shared" si="83"/>
        <v>0</v>
      </c>
      <c r="BU83" s="32">
        <v>100</v>
      </c>
      <c r="BV83" s="32">
        <v>105</v>
      </c>
      <c r="BW83" s="32">
        <v>11450</v>
      </c>
      <c r="BX83" s="32">
        <v>87</v>
      </c>
      <c r="BY83" s="32">
        <v>91194</v>
      </c>
      <c r="BZ83" t="s">
        <v>1816</v>
      </c>
      <c r="CA83" t="s">
        <v>1688</v>
      </c>
      <c r="CB83" t="s">
        <v>1281</v>
      </c>
      <c r="CC83" t="s">
        <v>1726</v>
      </c>
      <c r="CD83" t="s">
        <v>1114</v>
      </c>
      <c r="CE83" s="155">
        <v>19</v>
      </c>
      <c r="CF83" s="155">
        <v>2</v>
      </c>
      <c r="CG83" s="31" t="s">
        <v>694</v>
      </c>
      <c r="CH83" s="31" t="s">
        <v>695</v>
      </c>
      <c r="CI83" s="31" t="s">
        <v>704</v>
      </c>
      <c r="CJ83" s="31" t="s">
        <v>1134</v>
      </c>
      <c r="CL83" s="34">
        <v>100</v>
      </c>
      <c r="CM83" s="34">
        <f t="shared" si="49"/>
        <v>130</v>
      </c>
      <c r="CN83" s="164">
        <v>17310</v>
      </c>
      <c r="CO83" s="36"/>
      <c r="CP83" s="37"/>
      <c r="CQ83" s="37" t="s">
        <v>1816</v>
      </c>
      <c r="CR83" s="157" t="str">
        <f t="shared" ca="1" si="50"/>
        <v>Northern</v>
      </c>
      <c r="CS83" s="164" t="s">
        <v>1640</v>
      </c>
      <c r="CV83" s="165">
        <v>3283</v>
      </c>
      <c r="CW83" s="165">
        <v>33535</v>
      </c>
      <c r="CY83" s="159">
        <v>17310</v>
      </c>
      <c r="CZ83" s="159">
        <v>130</v>
      </c>
      <c r="DA83" s="159">
        <v>100</v>
      </c>
      <c r="DC83" s="160" t="str">
        <f t="shared" si="51"/>
        <v>10900_1</v>
      </c>
      <c r="DD83" s="162">
        <v>100</v>
      </c>
      <c r="DE83" s="161">
        <v>105</v>
      </c>
      <c r="DF83" s="161">
        <v>10900</v>
      </c>
      <c r="DG83" s="163" t="s">
        <v>1816</v>
      </c>
      <c r="DH83" s="161"/>
      <c r="DI83" s="161" t="s">
        <v>5061</v>
      </c>
      <c r="DJ83" s="161">
        <v>1</v>
      </c>
      <c r="DK83" s="161" t="s">
        <v>5210</v>
      </c>
      <c r="DL83" s="161">
        <v>4</v>
      </c>
      <c r="DM83" s="43" t="s">
        <v>4266</v>
      </c>
      <c r="DN83" s="43"/>
      <c r="DO83" s="43" t="s">
        <v>4197</v>
      </c>
      <c r="DP83" s="43"/>
      <c r="DQ83" s="43" t="s">
        <v>4177</v>
      </c>
      <c r="DR83" s="43">
        <v>100</v>
      </c>
      <c r="DV83" s="31" t="s">
        <v>5383</v>
      </c>
      <c r="DW83" s="31" t="s">
        <v>5393</v>
      </c>
      <c r="DX83" s="38">
        <f t="shared" si="52"/>
        <v>3410051</v>
      </c>
      <c r="DY83" s="38">
        <f t="shared" si="53"/>
        <v>30</v>
      </c>
      <c r="DZ83" s="38" t="str">
        <f t="shared" si="54"/>
        <v>303410051</v>
      </c>
      <c r="EA83" s="60">
        <f t="shared" si="55"/>
        <v>6034470.2999999998</v>
      </c>
      <c r="EB83" s="60">
        <f t="shared" si="56"/>
        <v>0</v>
      </c>
      <c r="EC83" s="60">
        <f t="shared" si="57"/>
        <v>585618.5</v>
      </c>
      <c r="ED83" s="60">
        <f t="shared" si="58"/>
        <v>0</v>
      </c>
      <c r="EE83" s="60">
        <f t="shared" si="59"/>
        <v>19548.300000000003</v>
      </c>
      <c r="EF83" s="60">
        <f t="shared" si="60"/>
        <v>0</v>
      </c>
      <c r="EG83" s="60">
        <f t="shared" si="61"/>
        <v>248591.9</v>
      </c>
      <c r="EH83" s="60">
        <f t="shared" si="62"/>
        <v>0</v>
      </c>
      <c r="EI83" s="60">
        <f t="shared" si="63"/>
        <v>68770.7</v>
      </c>
      <c r="EJ83" s="60">
        <f t="shared" si="64"/>
        <v>0</v>
      </c>
      <c r="EK83" s="60">
        <f t="shared" si="65"/>
        <v>466749.2</v>
      </c>
      <c r="EL83" s="60">
        <f t="shared" si="66"/>
        <v>0</v>
      </c>
      <c r="EM83" s="60">
        <f t="shared" si="67"/>
        <v>622717.69999999995</v>
      </c>
      <c r="EN83" s="60">
        <f t="shared" si="68"/>
        <v>0</v>
      </c>
      <c r="EO83" s="60">
        <f t="shared" si="69"/>
        <v>88981</v>
      </c>
      <c r="EP83" s="60">
        <f t="shared" si="70"/>
        <v>0</v>
      </c>
      <c r="EQ83" s="60">
        <f t="shared" si="71"/>
        <v>214356.80000000002</v>
      </c>
      <c r="ER83" s="60">
        <f t="shared" si="72"/>
        <v>0</v>
      </c>
      <c r="ES83" s="60">
        <f t="shared" si="73"/>
        <v>1866784.6000000003</v>
      </c>
      <c r="ET83" s="60">
        <f t="shared" si="74"/>
        <v>0</v>
      </c>
      <c r="EU83" s="60">
        <f t="shared" si="75"/>
        <v>1633557.7</v>
      </c>
      <c r="EV83" s="60">
        <f t="shared" si="76"/>
        <v>0</v>
      </c>
      <c r="EW83" s="60">
        <f t="shared" si="77"/>
        <v>218793.9</v>
      </c>
      <c r="EX83" s="60">
        <f t="shared" si="78"/>
        <v>0</v>
      </c>
      <c r="EY83" s="60">
        <f t="shared" si="79"/>
        <v>0</v>
      </c>
      <c r="EZ83" s="60">
        <f t="shared" si="80"/>
        <v>0</v>
      </c>
      <c r="FA83" s="60">
        <f t="shared" si="81"/>
        <v>0</v>
      </c>
      <c r="FB83" s="60">
        <f t="shared" si="82"/>
        <v>0</v>
      </c>
      <c r="FF83" s="140"/>
      <c r="FG83" s="140"/>
      <c r="FH83" s="140"/>
      <c r="FI83" s="140"/>
    </row>
    <row r="84" spans="12:165" x14ac:dyDescent="0.25">
      <c r="L84" t="s">
        <v>5125</v>
      </c>
      <c r="M84" t="s">
        <v>1686</v>
      </c>
      <c r="N84" s="32">
        <v>14050</v>
      </c>
      <c r="O84" s="32">
        <v>155</v>
      </c>
      <c r="P84" s="32">
        <v>100</v>
      </c>
      <c r="Q84" t="str">
        <f t="shared" si="48"/>
        <v>Hume</v>
      </c>
      <c r="W84" s="33"/>
      <c r="X84" s="33"/>
      <c r="Y84">
        <v>3501658</v>
      </c>
      <c r="Z84" s="158">
        <v>30</v>
      </c>
      <c r="AA84" s="169" t="s">
        <v>2193</v>
      </c>
      <c r="AB84" s="169" t="s">
        <v>1104</v>
      </c>
      <c r="AC84" s="158">
        <v>3501658</v>
      </c>
      <c r="AD84" s="169" t="s">
        <v>5010</v>
      </c>
      <c r="AE84" s="169" t="s">
        <v>1104</v>
      </c>
      <c r="AF84" s="37" t="s">
        <v>5269</v>
      </c>
      <c r="AH84" s="38">
        <v>100</v>
      </c>
      <c r="AI84" s="38">
        <v>150</v>
      </c>
      <c r="AJ84" s="38">
        <v>14950</v>
      </c>
      <c r="AK84" s="38">
        <v>12</v>
      </c>
      <c r="AL84" s="38">
        <v>3308058</v>
      </c>
      <c r="AM84" s="61" t="s">
        <v>1816</v>
      </c>
      <c r="AN84" s="61" t="s">
        <v>1695</v>
      </c>
      <c r="AO84" s="61" t="s">
        <v>1589</v>
      </c>
      <c r="AP84" s="61" t="s">
        <v>5035</v>
      </c>
      <c r="AQ84" s="61" t="s">
        <v>4981</v>
      </c>
      <c r="AR84" s="28">
        <v>894719.4</v>
      </c>
      <c r="AS84" s="28">
        <v>0</v>
      </c>
      <c r="AT84" s="28">
        <v>0</v>
      </c>
      <c r="AU84" s="62"/>
      <c r="BT84">
        <f t="shared" si="83"/>
        <v>0</v>
      </c>
      <c r="BU84" s="32">
        <v>100</v>
      </c>
      <c r="BV84" s="32">
        <v>105</v>
      </c>
      <c r="BW84" s="32">
        <v>11450</v>
      </c>
      <c r="BX84" s="32">
        <v>87</v>
      </c>
      <c r="BY84" s="32">
        <v>91200</v>
      </c>
      <c r="BZ84" t="s">
        <v>1816</v>
      </c>
      <c r="CA84" t="s">
        <v>1688</v>
      </c>
      <c r="CB84" t="s">
        <v>1281</v>
      </c>
      <c r="CC84" t="s">
        <v>1726</v>
      </c>
      <c r="CD84" t="s">
        <v>1794</v>
      </c>
      <c r="CE84" s="155">
        <v>149</v>
      </c>
      <c r="CF84" s="155">
        <v>3</v>
      </c>
      <c r="CG84" s="31" t="s">
        <v>5845</v>
      </c>
      <c r="CH84" s="31" t="s">
        <v>5846</v>
      </c>
      <c r="CI84" s="31" t="s">
        <v>704</v>
      </c>
      <c r="CJ84" s="31" t="s">
        <v>2227</v>
      </c>
      <c r="CL84" s="34">
        <v>100</v>
      </c>
      <c r="CM84" s="34">
        <f t="shared" si="49"/>
        <v>125</v>
      </c>
      <c r="CN84" s="164">
        <v>13350</v>
      </c>
      <c r="CO84" s="36"/>
      <c r="CP84" s="37"/>
      <c r="CQ84" s="37" t="s">
        <v>1816</v>
      </c>
      <c r="CR84" s="157" t="str">
        <f t="shared" ca="1" si="50"/>
        <v>Mid-North Coast</v>
      </c>
      <c r="CS84" s="164" t="s">
        <v>5109</v>
      </c>
      <c r="CV84" s="165">
        <v>968</v>
      </c>
      <c r="CW84" s="165">
        <v>18349</v>
      </c>
      <c r="CY84" s="159">
        <v>13350</v>
      </c>
      <c r="CZ84" s="159">
        <v>125</v>
      </c>
      <c r="DA84" s="159">
        <v>100</v>
      </c>
      <c r="DC84" s="160" t="str">
        <f t="shared" si="51"/>
        <v>10900_7</v>
      </c>
      <c r="DD84" s="162">
        <v>100</v>
      </c>
      <c r="DE84" s="161">
        <v>105</v>
      </c>
      <c r="DF84" s="161">
        <v>10900</v>
      </c>
      <c r="DG84" s="163" t="s">
        <v>1816</v>
      </c>
      <c r="DH84" s="161"/>
      <c r="DI84" s="161" t="s">
        <v>5061</v>
      </c>
      <c r="DJ84" s="161">
        <v>7</v>
      </c>
      <c r="DK84" s="161" t="s">
        <v>5216</v>
      </c>
      <c r="DL84" s="161">
        <v>5</v>
      </c>
      <c r="DM84" s="43" t="s">
        <v>4267</v>
      </c>
      <c r="DN84" s="43"/>
      <c r="DO84" s="43" t="s">
        <v>4199</v>
      </c>
      <c r="DP84" s="43"/>
      <c r="DQ84" s="43" t="s">
        <v>4150</v>
      </c>
      <c r="DR84" s="43">
        <v>100</v>
      </c>
      <c r="DV84" s="31" t="s">
        <v>5383</v>
      </c>
      <c r="DW84" s="31" t="s">
        <v>5393</v>
      </c>
      <c r="DX84" s="38">
        <f t="shared" si="52"/>
        <v>3501658</v>
      </c>
      <c r="DY84" s="38">
        <f t="shared" si="53"/>
        <v>30</v>
      </c>
      <c r="DZ84" s="38" t="str">
        <f t="shared" si="54"/>
        <v>303501658</v>
      </c>
      <c r="EA84" s="60">
        <f t="shared" si="55"/>
        <v>23561420</v>
      </c>
      <c r="EB84" s="60">
        <f t="shared" si="56"/>
        <v>0</v>
      </c>
      <c r="EC84" s="60">
        <f t="shared" si="57"/>
        <v>2112582.5</v>
      </c>
      <c r="ED84" s="60">
        <f t="shared" si="58"/>
        <v>0</v>
      </c>
      <c r="EE84" s="60">
        <f t="shared" si="59"/>
        <v>298997.40000000002</v>
      </c>
      <c r="EF84" s="60">
        <f t="shared" si="60"/>
        <v>0</v>
      </c>
      <c r="EG84" s="60">
        <f t="shared" si="61"/>
        <v>655177.69999999995</v>
      </c>
      <c r="EH84" s="60">
        <f t="shared" si="62"/>
        <v>0</v>
      </c>
      <c r="EI84" s="60">
        <f t="shared" si="63"/>
        <v>36929.599999999999</v>
      </c>
      <c r="EJ84" s="60">
        <f t="shared" si="64"/>
        <v>0</v>
      </c>
      <c r="EK84" s="60">
        <f t="shared" si="65"/>
        <v>1170417.3</v>
      </c>
      <c r="EL84" s="60">
        <f t="shared" si="66"/>
        <v>0</v>
      </c>
      <c r="EM84" s="60">
        <f t="shared" si="67"/>
        <v>2315380.4</v>
      </c>
      <c r="EN84" s="60">
        <f t="shared" si="68"/>
        <v>0</v>
      </c>
      <c r="EO84" s="60">
        <f t="shared" si="69"/>
        <v>0</v>
      </c>
      <c r="EP84" s="60">
        <f t="shared" si="70"/>
        <v>0</v>
      </c>
      <c r="EQ84" s="60">
        <f t="shared" si="71"/>
        <v>499094.2</v>
      </c>
      <c r="ER84" s="60">
        <f t="shared" si="72"/>
        <v>0</v>
      </c>
      <c r="ES84" s="60">
        <f t="shared" si="73"/>
        <v>0</v>
      </c>
      <c r="ET84" s="60">
        <f t="shared" si="74"/>
        <v>0</v>
      </c>
      <c r="EU84" s="60">
        <f t="shared" si="75"/>
        <v>2452074.7000000002</v>
      </c>
      <c r="EV84" s="60">
        <f t="shared" si="76"/>
        <v>0</v>
      </c>
      <c r="EW84" s="60">
        <f t="shared" si="77"/>
        <v>14020766.200000001</v>
      </c>
      <c r="EX84" s="60">
        <f t="shared" si="78"/>
        <v>0</v>
      </c>
      <c r="EY84" s="60">
        <f t="shared" si="79"/>
        <v>0</v>
      </c>
      <c r="EZ84" s="60">
        <f t="shared" si="80"/>
        <v>0</v>
      </c>
      <c r="FA84" s="60">
        <f t="shared" si="81"/>
        <v>0</v>
      </c>
      <c r="FB84" s="60">
        <f t="shared" si="82"/>
        <v>0</v>
      </c>
      <c r="FF84" s="140"/>
      <c r="FG84" s="140"/>
      <c r="FH84" s="140"/>
      <c r="FI84" s="140"/>
    </row>
    <row r="85" spans="12:165" x14ac:dyDescent="0.25">
      <c r="L85" t="s">
        <v>1682</v>
      </c>
      <c r="M85" t="s">
        <v>1240</v>
      </c>
      <c r="N85">
        <v>14100</v>
      </c>
      <c r="O85" s="32">
        <v>165</v>
      </c>
      <c r="P85" s="32">
        <v>100</v>
      </c>
      <c r="Q85" t="str">
        <f t="shared" si="48"/>
        <v>Hunter's Hill</v>
      </c>
      <c r="W85" s="33"/>
      <c r="X85" s="33"/>
      <c r="Y85">
        <v>3501758</v>
      </c>
      <c r="Z85" s="158">
        <v>30</v>
      </c>
      <c r="AA85" s="169" t="s">
        <v>2194</v>
      </c>
      <c r="AB85" s="169" t="s">
        <v>1104</v>
      </c>
      <c r="AC85" s="158">
        <v>3501758</v>
      </c>
      <c r="AD85" s="169" t="s">
        <v>5012</v>
      </c>
      <c r="AE85" s="169" t="s">
        <v>1104</v>
      </c>
      <c r="AF85" s="37" t="s">
        <v>5269</v>
      </c>
      <c r="AH85" s="38">
        <v>100</v>
      </c>
      <c r="AI85" s="38">
        <v>150</v>
      </c>
      <c r="AJ85" s="38">
        <v>15550</v>
      </c>
      <c r="AK85" s="38">
        <v>12</v>
      </c>
      <c r="AL85" s="38">
        <v>3308058</v>
      </c>
      <c r="AM85" s="61" t="s">
        <v>1816</v>
      </c>
      <c r="AN85" s="61" t="s">
        <v>1695</v>
      </c>
      <c r="AO85" s="61" t="s">
        <v>1602</v>
      </c>
      <c r="AP85" s="61" t="s">
        <v>5035</v>
      </c>
      <c r="AQ85" s="61" t="s">
        <v>4981</v>
      </c>
      <c r="AR85" s="28">
        <v>99188.7</v>
      </c>
      <c r="AS85" s="28">
        <v>0</v>
      </c>
      <c r="AT85" s="28">
        <v>0</v>
      </c>
      <c r="AU85" s="62"/>
      <c r="BT85">
        <f t="shared" si="83"/>
        <v>0</v>
      </c>
      <c r="BU85" s="32">
        <v>100</v>
      </c>
      <c r="BV85" s="32">
        <v>105</v>
      </c>
      <c r="BW85" s="32">
        <v>11450</v>
      </c>
      <c r="BX85" s="32">
        <v>88</v>
      </c>
      <c r="BY85" s="32">
        <v>91220</v>
      </c>
      <c r="BZ85" t="s">
        <v>1816</v>
      </c>
      <c r="CA85" t="s">
        <v>1688</v>
      </c>
      <c r="CB85" t="s">
        <v>1281</v>
      </c>
      <c r="CC85" s="52" t="s">
        <v>1684</v>
      </c>
      <c r="CD85" s="52" t="s">
        <v>1684</v>
      </c>
      <c r="CE85" s="155">
        <v>1572</v>
      </c>
      <c r="CF85" s="155">
        <v>4</v>
      </c>
      <c r="CG85" s="31" t="s">
        <v>696</v>
      </c>
      <c r="CH85" s="31" t="s">
        <v>697</v>
      </c>
      <c r="CI85" s="31" t="s">
        <v>704</v>
      </c>
      <c r="CJ85" s="31" t="s">
        <v>2228</v>
      </c>
      <c r="CL85" s="34">
        <v>100</v>
      </c>
      <c r="CM85" s="34">
        <f t="shared" si="49"/>
        <v>150</v>
      </c>
      <c r="CN85" s="164">
        <v>17500</v>
      </c>
      <c r="CO85" s="36"/>
      <c r="CP85" s="37"/>
      <c r="CQ85" s="37" t="s">
        <v>1816</v>
      </c>
      <c r="CR85" s="157" t="str">
        <f t="shared" ca="1" si="50"/>
        <v>Murrumbidgee</v>
      </c>
      <c r="CS85" s="164" t="s">
        <v>1644</v>
      </c>
      <c r="CV85" s="165">
        <v>801</v>
      </c>
      <c r="CW85" s="165">
        <v>6318</v>
      </c>
      <c r="CY85" s="159">
        <v>17500</v>
      </c>
      <c r="CZ85" s="159">
        <v>150</v>
      </c>
      <c r="DA85" s="159">
        <v>100</v>
      </c>
      <c r="DC85" s="160" t="str">
        <f t="shared" si="51"/>
        <v>10900_9</v>
      </c>
      <c r="DD85" s="162">
        <v>100</v>
      </c>
      <c r="DE85" s="161">
        <v>105</v>
      </c>
      <c r="DF85" s="161">
        <v>10900</v>
      </c>
      <c r="DG85" s="163" t="s">
        <v>1816</v>
      </c>
      <c r="DH85" s="161"/>
      <c r="DI85" s="161" t="s">
        <v>5061</v>
      </c>
      <c r="DJ85" s="161">
        <v>9</v>
      </c>
      <c r="DK85" s="161" t="s">
        <v>5218</v>
      </c>
      <c r="DL85" s="161">
        <v>0</v>
      </c>
      <c r="DM85" s="43" t="s">
        <v>4268</v>
      </c>
      <c r="DN85" s="43"/>
      <c r="DO85" s="43" t="s">
        <v>4201</v>
      </c>
      <c r="DP85" s="43"/>
      <c r="DQ85" s="43" t="s">
        <v>4153</v>
      </c>
      <c r="DR85" s="43">
        <v>100</v>
      </c>
      <c r="DV85" s="31" t="s">
        <v>5383</v>
      </c>
      <c r="DW85" s="31" t="s">
        <v>5393</v>
      </c>
      <c r="DX85" s="38">
        <f t="shared" si="52"/>
        <v>3501758</v>
      </c>
      <c r="DY85" s="38">
        <f t="shared" si="53"/>
        <v>30</v>
      </c>
      <c r="DZ85" s="38" t="str">
        <f t="shared" si="54"/>
        <v>303501758</v>
      </c>
      <c r="EA85" s="60">
        <f t="shared" si="55"/>
        <v>36566271.400000006</v>
      </c>
      <c r="EB85" s="60">
        <f t="shared" si="56"/>
        <v>0</v>
      </c>
      <c r="EC85" s="60">
        <f t="shared" si="57"/>
        <v>1168925.6000000001</v>
      </c>
      <c r="ED85" s="60">
        <f t="shared" si="58"/>
        <v>0</v>
      </c>
      <c r="EE85" s="60">
        <f t="shared" si="59"/>
        <v>528503</v>
      </c>
      <c r="EF85" s="60">
        <f t="shared" si="60"/>
        <v>0</v>
      </c>
      <c r="EG85" s="60">
        <f t="shared" si="61"/>
        <v>1729254.3</v>
      </c>
      <c r="EH85" s="60">
        <f t="shared" si="62"/>
        <v>0</v>
      </c>
      <c r="EI85" s="60">
        <f t="shared" si="63"/>
        <v>718012.7</v>
      </c>
      <c r="EJ85" s="60">
        <f t="shared" si="64"/>
        <v>0</v>
      </c>
      <c r="EK85" s="60">
        <f t="shared" si="65"/>
        <v>2103585.9</v>
      </c>
      <c r="EL85" s="60">
        <f t="shared" si="66"/>
        <v>0</v>
      </c>
      <c r="EM85" s="60">
        <f t="shared" si="67"/>
        <v>683891.19999999995</v>
      </c>
      <c r="EN85" s="60">
        <f t="shared" si="68"/>
        <v>0</v>
      </c>
      <c r="EO85" s="60">
        <f t="shared" si="69"/>
        <v>14104.9</v>
      </c>
      <c r="EP85" s="60">
        <f t="shared" si="70"/>
        <v>0</v>
      </c>
      <c r="EQ85" s="60">
        <f t="shared" si="71"/>
        <v>89392.2</v>
      </c>
      <c r="ER85" s="60">
        <f t="shared" si="72"/>
        <v>0</v>
      </c>
      <c r="ES85" s="60">
        <f t="shared" si="73"/>
        <v>313807.39999999997</v>
      </c>
      <c r="ET85" s="60">
        <f t="shared" si="74"/>
        <v>0</v>
      </c>
      <c r="EU85" s="60">
        <f t="shared" si="75"/>
        <v>28223405.399999999</v>
      </c>
      <c r="EV85" s="60">
        <f t="shared" si="76"/>
        <v>0</v>
      </c>
      <c r="EW85" s="60">
        <f t="shared" si="77"/>
        <v>993388.79999999993</v>
      </c>
      <c r="EX85" s="60">
        <f t="shared" si="78"/>
        <v>0</v>
      </c>
      <c r="EY85" s="60">
        <f t="shared" si="79"/>
        <v>0</v>
      </c>
      <c r="EZ85" s="60">
        <f t="shared" si="80"/>
        <v>0</v>
      </c>
      <c r="FA85" s="60">
        <f t="shared" si="81"/>
        <v>0</v>
      </c>
      <c r="FB85" s="60">
        <f t="shared" si="82"/>
        <v>0</v>
      </c>
      <c r="FF85" s="140"/>
      <c r="FG85" s="140"/>
      <c r="FH85" s="140"/>
      <c r="FI85" s="140"/>
    </row>
    <row r="86" spans="12:165" x14ac:dyDescent="0.25">
      <c r="L86" t="s">
        <v>5126</v>
      </c>
      <c r="M86" t="s">
        <v>1688</v>
      </c>
      <c r="N86" s="32">
        <v>14150</v>
      </c>
      <c r="O86" s="32">
        <v>105</v>
      </c>
      <c r="P86" s="32">
        <v>100</v>
      </c>
      <c r="Q86" t="str">
        <f t="shared" si="48"/>
        <v>Hurstville</v>
      </c>
      <c r="V86" s="1"/>
      <c r="W86" s="33"/>
      <c r="X86" s="33"/>
      <c r="Y86">
        <v>3505958</v>
      </c>
      <c r="Z86" s="158">
        <v>30</v>
      </c>
      <c r="AA86" s="169" t="s">
        <v>2195</v>
      </c>
      <c r="AB86" s="169" t="s">
        <v>1681</v>
      </c>
      <c r="AC86" s="158">
        <v>3505958</v>
      </c>
      <c r="AD86" s="169" t="s">
        <v>5008</v>
      </c>
      <c r="AE86" s="169">
        <v>3505958</v>
      </c>
      <c r="AF86" s="37" t="s">
        <v>5269</v>
      </c>
      <c r="AH86" s="38">
        <v>100</v>
      </c>
      <c r="AI86" s="38">
        <v>150</v>
      </c>
      <c r="AJ86" s="38">
        <v>15800</v>
      </c>
      <c r="AK86" s="38">
        <v>12</v>
      </c>
      <c r="AL86" s="38">
        <v>3308058</v>
      </c>
      <c r="AM86" s="61" t="s">
        <v>1816</v>
      </c>
      <c r="AN86" s="61" t="s">
        <v>1695</v>
      </c>
      <c r="AO86" s="61" t="s">
        <v>1607</v>
      </c>
      <c r="AP86" s="61" t="s">
        <v>5035</v>
      </c>
      <c r="AQ86" s="61" t="s">
        <v>4981</v>
      </c>
      <c r="AR86" s="28">
        <v>1475264.8</v>
      </c>
      <c r="AS86" s="28">
        <v>0</v>
      </c>
      <c r="AT86" s="28">
        <v>0</v>
      </c>
      <c r="AU86" s="62"/>
      <c r="BT86">
        <f t="shared" si="83"/>
        <v>0</v>
      </c>
      <c r="BU86" s="32">
        <v>100</v>
      </c>
      <c r="BV86" s="32">
        <v>105</v>
      </c>
      <c r="BW86" s="32">
        <v>11450</v>
      </c>
      <c r="BX86" s="32">
        <v>89</v>
      </c>
      <c r="BY86" s="32">
        <v>91240</v>
      </c>
      <c r="BZ86" t="s">
        <v>1816</v>
      </c>
      <c r="CA86" t="s">
        <v>1688</v>
      </c>
      <c r="CB86" t="s">
        <v>1281</v>
      </c>
      <c r="CC86" s="52" t="s">
        <v>1785</v>
      </c>
      <c r="CD86" s="52" t="s">
        <v>1785</v>
      </c>
      <c r="CE86" s="155">
        <v>288</v>
      </c>
      <c r="CF86" s="155">
        <v>9</v>
      </c>
      <c r="CG86" s="31" t="s">
        <v>698</v>
      </c>
      <c r="CH86" s="31" t="s">
        <v>699</v>
      </c>
      <c r="CI86" s="31" t="s">
        <v>704</v>
      </c>
      <c r="CJ86" s="31" t="s">
        <v>2229</v>
      </c>
      <c r="CL86" s="34">
        <v>100</v>
      </c>
      <c r="CM86" s="34">
        <f t="shared" si="49"/>
        <v>120</v>
      </c>
      <c r="CN86" s="164">
        <v>17550</v>
      </c>
      <c r="CO86" s="36"/>
      <c r="CP86" s="37"/>
      <c r="CQ86" s="37" t="s">
        <v>1816</v>
      </c>
      <c r="CR86" s="157" t="str">
        <f t="shared" ca="1" si="50"/>
        <v>Richmond-Tweed</v>
      </c>
      <c r="CS86" s="164" t="s">
        <v>1645</v>
      </c>
      <c r="CV86" s="165">
        <v>765</v>
      </c>
      <c r="CW86" s="165">
        <v>32667</v>
      </c>
      <c r="CY86" s="159">
        <v>17550</v>
      </c>
      <c r="CZ86" s="159">
        <v>120</v>
      </c>
      <c r="DA86" s="159">
        <v>100</v>
      </c>
      <c r="DC86" s="160" t="str">
        <f t="shared" si="51"/>
        <v>10900_4</v>
      </c>
      <c r="DD86" s="162">
        <v>100</v>
      </c>
      <c r="DE86" s="161">
        <v>105</v>
      </c>
      <c r="DF86" s="161">
        <v>10900</v>
      </c>
      <c r="DG86" s="163" t="s">
        <v>1816</v>
      </c>
      <c r="DH86" s="161"/>
      <c r="DI86" s="161" t="s">
        <v>5061</v>
      </c>
      <c r="DJ86" s="161">
        <v>4</v>
      </c>
      <c r="DK86" s="161" t="s">
        <v>1325</v>
      </c>
      <c r="DL86" s="161">
        <v>0</v>
      </c>
      <c r="DM86" s="43" t="s">
        <v>4269</v>
      </c>
      <c r="DN86" s="43"/>
      <c r="DO86" s="43" t="s">
        <v>4203</v>
      </c>
      <c r="DP86" s="43"/>
      <c r="DQ86" s="43" t="s">
        <v>4156</v>
      </c>
      <c r="DR86" s="43">
        <v>100</v>
      </c>
      <c r="DV86" s="31" t="s">
        <v>5383</v>
      </c>
      <c r="DW86" s="31" t="s">
        <v>5393</v>
      </c>
      <c r="DX86" s="38">
        <f t="shared" si="52"/>
        <v>3505958</v>
      </c>
      <c r="DY86" s="38">
        <f t="shared" si="53"/>
        <v>30</v>
      </c>
      <c r="DZ86" s="38" t="str">
        <f t="shared" si="54"/>
        <v>303505958</v>
      </c>
      <c r="EA86" s="60">
        <f t="shared" si="55"/>
        <v>0</v>
      </c>
      <c r="EB86" s="60">
        <f t="shared" si="56"/>
        <v>49338408</v>
      </c>
      <c r="EC86" s="60">
        <f t="shared" si="57"/>
        <v>0</v>
      </c>
      <c r="ED86" s="60">
        <f t="shared" si="58"/>
        <v>1687388</v>
      </c>
      <c r="EE86" s="60">
        <f t="shared" si="59"/>
        <v>0</v>
      </c>
      <c r="EF86" s="60">
        <f t="shared" si="60"/>
        <v>524039</v>
      </c>
      <c r="EG86" s="60">
        <f t="shared" si="61"/>
        <v>0</v>
      </c>
      <c r="EH86" s="60">
        <f t="shared" si="62"/>
        <v>1830906</v>
      </c>
      <c r="EI86" s="60">
        <f t="shared" si="63"/>
        <v>0</v>
      </c>
      <c r="EJ86" s="60">
        <f t="shared" si="64"/>
        <v>228218</v>
      </c>
      <c r="EK86" s="60">
        <f t="shared" si="65"/>
        <v>0</v>
      </c>
      <c r="EL86" s="60">
        <f t="shared" si="66"/>
        <v>6451004</v>
      </c>
      <c r="EM86" s="60">
        <f t="shared" si="67"/>
        <v>0</v>
      </c>
      <c r="EN86" s="60">
        <f t="shared" si="68"/>
        <v>2063633</v>
      </c>
      <c r="EO86" s="60">
        <f t="shared" si="69"/>
        <v>0</v>
      </c>
      <c r="EP86" s="60">
        <f t="shared" si="70"/>
        <v>21725</v>
      </c>
      <c r="EQ86" s="60">
        <f t="shared" si="71"/>
        <v>0</v>
      </c>
      <c r="ER86" s="60">
        <f t="shared" si="72"/>
        <v>28475</v>
      </c>
      <c r="ES86" s="60">
        <f t="shared" si="73"/>
        <v>0</v>
      </c>
      <c r="ET86" s="60">
        <f t="shared" si="74"/>
        <v>286749</v>
      </c>
      <c r="EU86" s="60">
        <f t="shared" si="75"/>
        <v>0</v>
      </c>
      <c r="EV86" s="60">
        <f t="shared" si="76"/>
        <v>17861286</v>
      </c>
      <c r="EW86" s="60">
        <f t="shared" si="77"/>
        <v>0</v>
      </c>
      <c r="EX86" s="60">
        <f t="shared" si="78"/>
        <v>18354985</v>
      </c>
      <c r="EY86" s="60">
        <f t="shared" si="79"/>
        <v>0</v>
      </c>
      <c r="EZ86" s="60">
        <f t="shared" si="80"/>
        <v>0</v>
      </c>
      <c r="FA86" s="60">
        <f t="shared" si="81"/>
        <v>0</v>
      </c>
      <c r="FB86" s="60">
        <f t="shared" si="82"/>
        <v>0</v>
      </c>
      <c r="FF86" s="140"/>
      <c r="FG86" s="140"/>
      <c r="FH86" s="140"/>
      <c r="FI86" s="140"/>
    </row>
    <row r="87" spans="12:165" x14ac:dyDescent="0.25">
      <c r="L87" t="s">
        <v>5127</v>
      </c>
      <c r="M87" t="s">
        <v>1687</v>
      </c>
      <c r="N87" s="32">
        <v>14200</v>
      </c>
      <c r="O87" s="32">
        <v>130</v>
      </c>
      <c r="P87" s="32">
        <v>100</v>
      </c>
      <c r="Q87" t="str">
        <f t="shared" si="48"/>
        <v>Inverell</v>
      </c>
      <c r="W87" s="33"/>
      <c r="X87" s="33"/>
      <c r="Y87">
        <v>3505959</v>
      </c>
      <c r="Z87" s="158">
        <v>30</v>
      </c>
      <c r="AA87" s="169" t="s">
        <v>2196</v>
      </c>
      <c r="AB87" s="169" t="s">
        <v>1681</v>
      </c>
      <c r="AC87" s="158">
        <v>3505959</v>
      </c>
      <c r="AD87" s="169" t="s">
        <v>5223</v>
      </c>
      <c r="AE87" s="169"/>
      <c r="AF87" s="37" t="s">
        <v>5269</v>
      </c>
      <c r="AH87" s="38">
        <v>100</v>
      </c>
      <c r="AI87" s="38">
        <v>150</v>
      </c>
      <c r="AJ87" s="38">
        <v>17350</v>
      </c>
      <c r="AK87" s="38">
        <v>12</v>
      </c>
      <c r="AL87" s="38">
        <v>3308058</v>
      </c>
      <c r="AM87" s="61" t="s">
        <v>1816</v>
      </c>
      <c r="AN87" s="61" t="s">
        <v>1695</v>
      </c>
      <c r="AO87" s="61" t="s">
        <v>1641</v>
      </c>
      <c r="AP87" s="61" t="s">
        <v>5035</v>
      </c>
      <c r="AQ87" s="61" t="s">
        <v>4981</v>
      </c>
      <c r="AR87" s="28">
        <v>1534375.9</v>
      </c>
      <c r="AS87" s="28">
        <v>0</v>
      </c>
      <c r="AT87" s="28">
        <v>0</v>
      </c>
      <c r="AU87" s="62"/>
      <c r="BT87">
        <f t="shared" si="83"/>
        <v>0</v>
      </c>
      <c r="BU87" s="32">
        <v>100</v>
      </c>
      <c r="BV87" s="32">
        <v>105</v>
      </c>
      <c r="BW87" s="32">
        <v>11450</v>
      </c>
      <c r="BX87" s="32">
        <v>90</v>
      </c>
      <c r="BY87" s="32">
        <v>91260</v>
      </c>
      <c r="BZ87" t="s">
        <v>1816</v>
      </c>
      <c r="CA87" t="s">
        <v>1688</v>
      </c>
      <c r="CB87" t="s">
        <v>1281</v>
      </c>
      <c r="CC87" s="52" t="s">
        <v>5036</v>
      </c>
      <c r="CD87" s="52" t="s">
        <v>5036</v>
      </c>
      <c r="CE87" s="155">
        <v>151</v>
      </c>
      <c r="CF87" s="155">
        <v>65</v>
      </c>
      <c r="CG87" s="31" t="s">
        <v>5848</v>
      </c>
      <c r="CH87" s="31" t="s">
        <v>5849</v>
      </c>
      <c r="CI87" s="31" t="s">
        <v>704</v>
      </c>
      <c r="CJ87" s="31" t="s">
        <v>2230</v>
      </c>
      <c r="CL87" s="34">
        <v>100</v>
      </c>
      <c r="CM87" s="34">
        <f t="shared" si="49"/>
        <v>110</v>
      </c>
      <c r="CN87" s="164">
        <v>17620</v>
      </c>
      <c r="CO87" s="36"/>
      <c r="CP87" s="37"/>
      <c r="CQ87" s="37" t="s">
        <v>1816</v>
      </c>
      <c r="CR87" s="157" t="str">
        <f t="shared" ca="1" si="50"/>
        <v>Hunter</v>
      </c>
      <c r="CS87" s="164" t="s">
        <v>1646</v>
      </c>
      <c r="CV87" s="165">
        <v>1757</v>
      </c>
      <c r="CW87" s="165">
        <v>13929</v>
      </c>
      <c r="CY87" s="159">
        <v>17620</v>
      </c>
      <c r="CZ87" s="159">
        <v>110</v>
      </c>
      <c r="DA87" s="159">
        <v>100</v>
      </c>
      <c r="DC87" s="160" t="str">
        <f t="shared" si="51"/>
        <v>10900_3</v>
      </c>
      <c r="DD87" s="162">
        <v>100</v>
      </c>
      <c r="DE87" s="161">
        <v>105</v>
      </c>
      <c r="DF87" s="161">
        <v>10900</v>
      </c>
      <c r="DG87" s="163" t="s">
        <v>1816</v>
      </c>
      <c r="DH87" s="161"/>
      <c r="DI87" s="161" t="s">
        <v>5061</v>
      </c>
      <c r="DJ87" s="161">
        <v>3</v>
      </c>
      <c r="DK87" s="161" t="s">
        <v>1324</v>
      </c>
      <c r="DL87" s="161">
        <v>0</v>
      </c>
      <c r="DM87" s="43" t="s">
        <v>4270</v>
      </c>
      <c r="DN87" s="43"/>
      <c r="DO87" s="43" t="s">
        <v>4205</v>
      </c>
      <c r="DP87" s="43"/>
      <c r="DQ87" s="43" t="s">
        <v>4159</v>
      </c>
      <c r="DR87" s="43">
        <v>100</v>
      </c>
      <c r="DV87" s="31" t="s">
        <v>5383</v>
      </c>
      <c r="DW87" s="31" t="s">
        <v>5393</v>
      </c>
      <c r="DX87" s="38">
        <f t="shared" si="52"/>
        <v>3505959</v>
      </c>
      <c r="DY87" s="38">
        <f t="shared" si="53"/>
        <v>30</v>
      </c>
      <c r="DZ87" s="38" t="str">
        <f t="shared" si="54"/>
        <v>303505959</v>
      </c>
      <c r="EA87" s="60">
        <f t="shared" si="55"/>
        <v>60127691.399999999</v>
      </c>
      <c r="EB87" s="60">
        <f t="shared" si="56"/>
        <v>0</v>
      </c>
      <c r="EC87" s="60">
        <f t="shared" si="57"/>
        <v>3281508.1</v>
      </c>
      <c r="ED87" s="60">
        <f t="shared" si="58"/>
        <v>0</v>
      </c>
      <c r="EE87" s="60">
        <f t="shared" si="59"/>
        <v>827500.4</v>
      </c>
      <c r="EF87" s="60">
        <f t="shared" si="60"/>
        <v>0</v>
      </c>
      <c r="EG87" s="60">
        <f t="shared" si="61"/>
        <v>2384432</v>
      </c>
      <c r="EH87" s="60">
        <f t="shared" si="62"/>
        <v>0</v>
      </c>
      <c r="EI87" s="60">
        <f t="shared" si="63"/>
        <v>754942.4</v>
      </c>
      <c r="EJ87" s="60">
        <f t="shared" si="64"/>
        <v>0</v>
      </c>
      <c r="EK87" s="60">
        <f t="shared" si="65"/>
        <v>3274003.1000000006</v>
      </c>
      <c r="EL87" s="60">
        <f t="shared" si="66"/>
        <v>0</v>
      </c>
      <c r="EM87" s="60">
        <f t="shared" si="67"/>
        <v>2999271.6</v>
      </c>
      <c r="EN87" s="60">
        <f t="shared" si="68"/>
        <v>0</v>
      </c>
      <c r="EO87" s="60">
        <f t="shared" si="69"/>
        <v>14104.9</v>
      </c>
      <c r="EP87" s="60">
        <f t="shared" si="70"/>
        <v>0</v>
      </c>
      <c r="EQ87" s="60">
        <f t="shared" si="71"/>
        <v>588486.40000000002</v>
      </c>
      <c r="ER87" s="60">
        <f t="shared" si="72"/>
        <v>0</v>
      </c>
      <c r="ES87" s="60">
        <f t="shared" si="73"/>
        <v>313807.39999999997</v>
      </c>
      <c r="ET87" s="60">
        <f t="shared" si="74"/>
        <v>0</v>
      </c>
      <c r="EU87" s="60">
        <f t="shared" si="75"/>
        <v>30675480.099999998</v>
      </c>
      <c r="EV87" s="60">
        <f t="shared" si="76"/>
        <v>0</v>
      </c>
      <c r="EW87" s="60">
        <f t="shared" si="77"/>
        <v>15014155</v>
      </c>
      <c r="EX87" s="60">
        <f t="shared" si="78"/>
        <v>0</v>
      </c>
      <c r="EY87" s="60">
        <f t="shared" si="79"/>
        <v>0</v>
      </c>
      <c r="EZ87" s="60">
        <f t="shared" si="80"/>
        <v>0</v>
      </c>
      <c r="FA87" s="60">
        <f t="shared" si="81"/>
        <v>0</v>
      </c>
      <c r="FB87" s="60">
        <f t="shared" si="82"/>
        <v>0</v>
      </c>
      <c r="FF87" s="140"/>
      <c r="FG87" s="140"/>
      <c r="FH87" s="140"/>
      <c r="FI87" s="140"/>
    </row>
    <row r="88" spans="12:165" x14ac:dyDescent="0.25">
      <c r="L88" t="s">
        <v>1573</v>
      </c>
      <c r="M88" t="s">
        <v>1686</v>
      </c>
      <c r="N88" s="32">
        <v>14250</v>
      </c>
      <c r="O88" s="32">
        <v>155</v>
      </c>
      <c r="P88" s="32">
        <v>100</v>
      </c>
      <c r="Q88" t="str">
        <f t="shared" si="48"/>
        <v>Jerilderie</v>
      </c>
      <c r="V88" s="1"/>
      <c r="W88" s="33"/>
      <c r="X88" s="33"/>
      <c r="Y88">
        <v>3600358</v>
      </c>
      <c r="Z88" s="158">
        <v>30</v>
      </c>
      <c r="AA88" s="169" t="s">
        <v>5259</v>
      </c>
      <c r="AB88" s="169"/>
      <c r="AC88" s="158">
        <v>3600358</v>
      </c>
      <c r="AD88" s="169" t="s">
        <v>5259</v>
      </c>
      <c r="AE88" s="169">
        <v>3600358</v>
      </c>
      <c r="AF88" s="37" t="s">
        <v>5268</v>
      </c>
      <c r="AH88" s="38">
        <v>100</v>
      </c>
      <c r="AI88" s="38">
        <v>150</v>
      </c>
      <c r="AJ88" s="38">
        <v>17500</v>
      </c>
      <c r="AK88" s="38">
        <v>12</v>
      </c>
      <c r="AL88" s="38">
        <v>3308058</v>
      </c>
      <c r="AM88" s="61" t="s">
        <v>1816</v>
      </c>
      <c r="AN88" s="61" t="s">
        <v>1695</v>
      </c>
      <c r="AO88" s="61" t="s">
        <v>1644</v>
      </c>
      <c r="AP88" s="61" t="s">
        <v>5035</v>
      </c>
      <c r="AQ88" s="61" t="s">
        <v>4981</v>
      </c>
      <c r="AR88" s="28">
        <v>36216.699999999997</v>
      </c>
      <c r="AS88" s="28">
        <v>0</v>
      </c>
      <c r="AT88" s="28">
        <v>0</v>
      </c>
      <c r="AU88" s="62"/>
      <c r="BT88">
        <f t="shared" si="83"/>
        <v>0</v>
      </c>
      <c r="BU88" s="32">
        <v>100</v>
      </c>
      <c r="BV88" s="32">
        <v>105</v>
      </c>
      <c r="BW88" s="32">
        <v>11500</v>
      </c>
      <c r="BX88" s="32">
        <v>81</v>
      </c>
      <c r="BY88" s="32">
        <v>91000</v>
      </c>
      <c r="BZ88" t="s">
        <v>1816</v>
      </c>
      <c r="CA88" t="s">
        <v>1688</v>
      </c>
      <c r="CB88" s="52" t="s">
        <v>1282</v>
      </c>
      <c r="CC88" s="52" t="s">
        <v>1683</v>
      </c>
      <c r="CD88" s="52" t="s">
        <v>1784</v>
      </c>
      <c r="CE88" s="155">
        <v>3464</v>
      </c>
      <c r="CF88" s="155">
        <v>21</v>
      </c>
      <c r="CG88" s="31" t="s">
        <v>5834</v>
      </c>
      <c r="CH88" s="31" t="s">
        <v>5835</v>
      </c>
      <c r="CI88" s="31" t="s">
        <v>705</v>
      </c>
      <c r="CJ88" s="31" t="s">
        <v>2231</v>
      </c>
      <c r="CL88" s="34">
        <v>100</v>
      </c>
      <c r="CM88" s="34">
        <f t="shared" si="49"/>
        <v>110</v>
      </c>
      <c r="CN88" s="164">
        <v>17620</v>
      </c>
      <c r="CO88" s="36"/>
      <c r="CP88" s="37"/>
      <c r="CQ88" s="37" t="s">
        <v>1816</v>
      </c>
      <c r="CR88" s="157" t="str">
        <f t="shared" ca="1" si="50"/>
        <v>Hunter</v>
      </c>
      <c r="CS88" s="164" t="s">
        <v>1646</v>
      </c>
      <c r="CV88" s="165">
        <v>3139</v>
      </c>
      <c r="CW88" s="165">
        <v>17499</v>
      </c>
      <c r="CY88" s="159">
        <v>17620</v>
      </c>
      <c r="CZ88" s="159">
        <v>110</v>
      </c>
      <c r="DA88" s="159">
        <v>100</v>
      </c>
      <c r="DC88" s="160" t="str">
        <f t="shared" si="51"/>
        <v>10900_2</v>
      </c>
      <c r="DD88" s="162">
        <v>100</v>
      </c>
      <c r="DE88" s="161">
        <v>105</v>
      </c>
      <c r="DF88" s="161">
        <v>10900</v>
      </c>
      <c r="DG88" s="163" t="s">
        <v>1816</v>
      </c>
      <c r="DH88" s="161"/>
      <c r="DI88" s="161" t="s">
        <v>5061</v>
      </c>
      <c r="DJ88" s="161">
        <v>2</v>
      </c>
      <c r="DK88" s="161" t="s">
        <v>1323</v>
      </c>
      <c r="DL88" s="161">
        <v>6</v>
      </c>
      <c r="DM88" s="43" t="s">
        <v>4271</v>
      </c>
      <c r="DN88" s="43"/>
      <c r="DO88" s="43" t="s">
        <v>4207</v>
      </c>
      <c r="DP88" s="43"/>
      <c r="DQ88" s="43" t="s">
        <v>4162</v>
      </c>
      <c r="DR88" s="43">
        <v>100</v>
      </c>
      <c r="DV88" s="31" t="s">
        <v>5383</v>
      </c>
      <c r="DW88" s="31" t="s">
        <v>5393</v>
      </c>
      <c r="DX88" s="38">
        <f t="shared" si="52"/>
        <v>3600358</v>
      </c>
      <c r="DY88" s="38">
        <f t="shared" si="53"/>
        <v>30</v>
      </c>
      <c r="DZ88" s="38" t="str">
        <f t="shared" si="54"/>
        <v>303600358</v>
      </c>
      <c r="EA88" s="60">
        <f t="shared" si="55"/>
        <v>0</v>
      </c>
      <c r="EB88" s="60">
        <f t="shared" si="56"/>
        <v>0</v>
      </c>
      <c r="EC88" s="60">
        <f t="shared" si="57"/>
        <v>0</v>
      </c>
      <c r="ED88" s="60">
        <f t="shared" si="58"/>
        <v>0</v>
      </c>
      <c r="EE88" s="60">
        <f t="shared" si="59"/>
        <v>0</v>
      </c>
      <c r="EF88" s="60">
        <f t="shared" si="60"/>
        <v>0</v>
      </c>
      <c r="EG88" s="60">
        <f t="shared" si="61"/>
        <v>0</v>
      </c>
      <c r="EH88" s="60">
        <f t="shared" si="62"/>
        <v>0</v>
      </c>
      <c r="EI88" s="60">
        <f t="shared" si="63"/>
        <v>0</v>
      </c>
      <c r="EJ88" s="60">
        <f t="shared" si="64"/>
        <v>0</v>
      </c>
      <c r="EK88" s="60">
        <f t="shared" si="65"/>
        <v>0</v>
      </c>
      <c r="EL88" s="60">
        <f t="shared" si="66"/>
        <v>0</v>
      </c>
      <c r="EM88" s="60">
        <f t="shared" si="67"/>
        <v>0</v>
      </c>
      <c r="EN88" s="60">
        <f t="shared" si="68"/>
        <v>0</v>
      </c>
      <c r="EO88" s="60">
        <f t="shared" si="69"/>
        <v>0</v>
      </c>
      <c r="EP88" s="60">
        <f t="shared" si="70"/>
        <v>0</v>
      </c>
      <c r="EQ88" s="60">
        <f t="shared" si="71"/>
        <v>0</v>
      </c>
      <c r="ER88" s="60">
        <f t="shared" si="72"/>
        <v>0</v>
      </c>
      <c r="ES88" s="60">
        <f t="shared" si="73"/>
        <v>0</v>
      </c>
      <c r="ET88" s="60">
        <f t="shared" si="74"/>
        <v>0</v>
      </c>
      <c r="EU88" s="60">
        <f t="shared" si="75"/>
        <v>0</v>
      </c>
      <c r="EV88" s="60">
        <f t="shared" si="76"/>
        <v>0</v>
      </c>
      <c r="EW88" s="60">
        <f t="shared" si="77"/>
        <v>0</v>
      </c>
      <c r="EX88" s="60">
        <f t="shared" si="78"/>
        <v>0</v>
      </c>
      <c r="EY88" s="60">
        <f t="shared" si="79"/>
        <v>0</v>
      </c>
      <c r="EZ88" s="60">
        <f t="shared" si="80"/>
        <v>0</v>
      </c>
      <c r="FA88" s="60">
        <f t="shared" si="81"/>
        <v>0</v>
      </c>
      <c r="FB88" s="60">
        <f t="shared" si="82"/>
        <v>0</v>
      </c>
      <c r="FF88" s="140"/>
      <c r="FG88" s="140"/>
      <c r="FH88" s="140"/>
      <c r="FI88" s="140"/>
    </row>
    <row r="89" spans="12:165" x14ac:dyDescent="0.25">
      <c r="L89" t="s">
        <v>1574</v>
      </c>
      <c r="M89" t="s">
        <v>1695</v>
      </c>
      <c r="N89" s="32">
        <v>14300</v>
      </c>
      <c r="O89" s="32">
        <v>150</v>
      </c>
      <c r="P89" s="32">
        <v>100</v>
      </c>
      <c r="Q89" t="str">
        <f t="shared" si="48"/>
        <v>Junee</v>
      </c>
      <c r="W89" s="33"/>
      <c r="X89" s="33"/>
      <c r="Y89">
        <v>3600658</v>
      </c>
      <c r="Z89" s="158">
        <v>30</v>
      </c>
      <c r="AA89" s="169" t="s">
        <v>5128</v>
      </c>
      <c r="AB89" s="169"/>
      <c r="AC89" s="158">
        <v>3600658</v>
      </c>
      <c r="AD89" s="169" t="s">
        <v>1729</v>
      </c>
      <c r="AE89" s="169">
        <v>3600658</v>
      </c>
      <c r="AF89" s="37" t="s">
        <v>5269</v>
      </c>
      <c r="AH89" s="38">
        <v>100</v>
      </c>
      <c r="AI89" s="38">
        <v>150</v>
      </c>
      <c r="AJ89" s="38">
        <v>17750</v>
      </c>
      <c r="AK89" s="38">
        <v>12</v>
      </c>
      <c r="AL89" s="38">
        <v>3308058</v>
      </c>
      <c r="AM89" s="61" t="s">
        <v>1816</v>
      </c>
      <c r="AN89" s="61" t="s">
        <v>1695</v>
      </c>
      <c r="AO89" s="61" t="s">
        <v>1650</v>
      </c>
      <c r="AP89" s="61" t="s">
        <v>5035</v>
      </c>
      <c r="AQ89" s="61" t="s">
        <v>4981</v>
      </c>
      <c r="AR89" s="28">
        <v>2189217</v>
      </c>
      <c r="AS89" s="28">
        <v>0</v>
      </c>
      <c r="AT89" s="28">
        <v>0</v>
      </c>
      <c r="AU89" s="62"/>
      <c r="BT89">
        <v>0</v>
      </c>
      <c r="BU89" s="32">
        <v>100</v>
      </c>
      <c r="BV89" s="32">
        <v>105</v>
      </c>
      <c r="BW89" s="32">
        <v>11500</v>
      </c>
      <c r="BX89" s="32">
        <v>81</v>
      </c>
      <c r="BY89" s="32">
        <v>91010</v>
      </c>
      <c r="BZ89" t="s">
        <v>1816</v>
      </c>
      <c r="CA89" t="s">
        <v>1688</v>
      </c>
      <c r="CB89" t="s">
        <v>1282</v>
      </c>
      <c r="CC89" t="s">
        <v>1683</v>
      </c>
      <c r="CD89" s="52" t="s">
        <v>1683</v>
      </c>
      <c r="CE89" s="155">
        <v>127</v>
      </c>
      <c r="CF89" s="155">
        <v>1</v>
      </c>
      <c r="CG89" s="31" t="s">
        <v>5837</v>
      </c>
      <c r="CH89" s="31" t="s">
        <v>5838</v>
      </c>
      <c r="CI89" s="31" t="s">
        <v>705</v>
      </c>
      <c r="CJ89" s="31" t="s">
        <v>2232</v>
      </c>
      <c r="CL89" s="34">
        <v>100</v>
      </c>
      <c r="CM89" s="34">
        <f t="shared" si="49"/>
        <v>150</v>
      </c>
      <c r="CN89" s="164">
        <v>17750</v>
      </c>
      <c r="CO89" s="36"/>
      <c r="CP89" s="37"/>
      <c r="CQ89" s="37" t="s">
        <v>1816</v>
      </c>
      <c r="CR89" s="157" t="str">
        <f t="shared" ca="1" si="50"/>
        <v>Murrumbidgee</v>
      </c>
      <c r="CS89" s="164" t="s">
        <v>1650</v>
      </c>
      <c r="CV89" s="165">
        <v>3464</v>
      </c>
      <c r="CW89" s="165">
        <v>41087</v>
      </c>
      <c r="CY89" s="159">
        <v>17750</v>
      </c>
      <c r="CZ89" s="159">
        <v>150</v>
      </c>
      <c r="DA89" s="159">
        <v>100</v>
      </c>
      <c r="DC89" s="160" t="str">
        <f t="shared" si="51"/>
        <v>10900_6</v>
      </c>
      <c r="DD89" s="162">
        <v>100</v>
      </c>
      <c r="DE89" s="161">
        <v>105</v>
      </c>
      <c r="DF89" s="161">
        <v>10900</v>
      </c>
      <c r="DG89" s="163" t="s">
        <v>1816</v>
      </c>
      <c r="DH89" s="161"/>
      <c r="DI89" s="161" t="s">
        <v>5061</v>
      </c>
      <c r="DJ89" s="161">
        <v>6</v>
      </c>
      <c r="DK89" s="161" t="s">
        <v>1327</v>
      </c>
      <c r="DL89" s="161">
        <v>0</v>
      </c>
      <c r="DM89" s="43" t="s">
        <v>4272</v>
      </c>
      <c r="DN89" s="43"/>
      <c r="DO89" s="43" t="s">
        <v>4209</v>
      </c>
      <c r="DP89" s="43"/>
      <c r="DQ89" s="43" t="s">
        <v>4165</v>
      </c>
      <c r="DR89" s="43">
        <v>100</v>
      </c>
      <c r="DV89" s="31" t="s">
        <v>5383</v>
      </c>
      <c r="DW89" s="31" t="s">
        <v>5393</v>
      </c>
      <c r="DX89" s="38">
        <f t="shared" si="52"/>
        <v>3600658</v>
      </c>
      <c r="DY89" s="38">
        <f t="shared" si="53"/>
        <v>30</v>
      </c>
      <c r="DZ89" s="38" t="str">
        <f t="shared" si="54"/>
        <v>303600658</v>
      </c>
      <c r="EA89" s="60">
        <f t="shared" si="55"/>
        <v>1095591.7</v>
      </c>
      <c r="EB89" s="60">
        <f t="shared" si="56"/>
        <v>791840</v>
      </c>
      <c r="EC89" s="60">
        <f t="shared" si="57"/>
        <v>0</v>
      </c>
      <c r="ED89" s="60">
        <f t="shared" si="58"/>
        <v>16319</v>
      </c>
      <c r="EE89" s="60">
        <f t="shared" si="59"/>
        <v>10059</v>
      </c>
      <c r="EF89" s="60">
        <f t="shared" si="60"/>
        <v>1784</v>
      </c>
      <c r="EG89" s="60">
        <f t="shared" si="61"/>
        <v>0</v>
      </c>
      <c r="EH89" s="60">
        <f t="shared" si="62"/>
        <v>11766</v>
      </c>
      <c r="EI89" s="60">
        <f t="shared" si="63"/>
        <v>22392.5</v>
      </c>
      <c r="EJ89" s="60">
        <f t="shared" si="64"/>
        <v>0</v>
      </c>
      <c r="EK89" s="60">
        <f t="shared" si="65"/>
        <v>0</v>
      </c>
      <c r="EL89" s="60">
        <f t="shared" si="66"/>
        <v>0</v>
      </c>
      <c r="EM89" s="60">
        <f t="shared" si="67"/>
        <v>0</v>
      </c>
      <c r="EN89" s="60">
        <f t="shared" si="68"/>
        <v>0</v>
      </c>
      <c r="EO89" s="60">
        <f t="shared" si="69"/>
        <v>0</v>
      </c>
      <c r="EP89" s="60">
        <f t="shared" si="70"/>
        <v>0</v>
      </c>
      <c r="EQ89" s="60">
        <f t="shared" si="71"/>
        <v>21040.2</v>
      </c>
      <c r="ER89" s="60">
        <f t="shared" si="72"/>
        <v>0</v>
      </c>
      <c r="ES89" s="60">
        <f t="shared" si="73"/>
        <v>51309.599999999999</v>
      </c>
      <c r="ET89" s="60">
        <f t="shared" si="74"/>
        <v>0</v>
      </c>
      <c r="EU89" s="60">
        <f t="shared" si="75"/>
        <v>0</v>
      </c>
      <c r="EV89" s="60">
        <f t="shared" si="76"/>
        <v>0</v>
      </c>
      <c r="EW89" s="60">
        <f t="shared" si="77"/>
        <v>990790.4</v>
      </c>
      <c r="EX89" s="60">
        <f t="shared" si="78"/>
        <v>761971</v>
      </c>
      <c r="EY89" s="60">
        <f t="shared" si="79"/>
        <v>0</v>
      </c>
      <c r="EZ89" s="60">
        <f t="shared" si="80"/>
        <v>0</v>
      </c>
      <c r="FA89" s="60">
        <f t="shared" si="81"/>
        <v>0</v>
      </c>
      <c r="FB89" s="60">
        <f t="shared" si="82"/>
        <v>0</v>
      </c>
      <c r="FF89" s="140"/>
      <c r="FG89" s="140"/>
      <c r="FH89" s="140"/>
      <c r="FI89" s="140"/>
    </row>
    <row r="90" spans="12:165" x14ac:dyDescent="0.25">
      <c r="L90" t="s">
        <v>1575</v>
      </c>
      <c r="M90" t="s">
        <v>1692</v>
      </c>
      <c r="N90" s="32">
        <v>14350</v>
      </c>
      <c r="O90" s="32">
        <v>125</v>
      </c>
      <c r="P90" s="32">
        <v>100</v>
      </c>
      <c r="Q90" t="str">
        <f t="shared" si="48"/>
        <v>Kempsey</v>
      </c>
      <c r="W90" s="33"/>
      <c r="X90" s="33"/>
      <c r="Y90">
        <v>3601158</v>
      </c>
      <c r="Z90" s="158">
        <v>30</v>
      </c>
      <c r="AA90" s="169" t="s">
        <v>5129</v>
      </c>
      <c r="AB90" s="169" t="s">
        <v>1104</v>
      </c>
      <c r="AC90" s="158">
        <v>3601158</v>
      </c>
      <c r="AD90" s="169" t="s">
        <v>1108</v>
      </c>
      <c r="AE90" s="169">
        <v>3600659</v>
      </c>
      <c r="AF90" s="37" t="s">
        <v>5269</v>
      </c>
      <c r="AH90" s="38">
        <v>100</v>
      </c>
      <c r="AI90" s="38">
        <v>155</v>
      </c>
      <c r="AJ90" s="38">
        <v>10050</v>
      </c>
      <c r="AK90" s="38">
        <v>12</v>
      </c>
      <c r="AL90" s="38">
        <v>3308058</v>
      </c>
      <c r="AM90" s="61" t="s">
        <v>1816</v>
      </c>
      <c r="AN90" s="61" t="s">
        <v>1686</v>
      </c>
      <c r="AO90" s="61" t="s">
        <v>5044</v>
      </c>
      <c r="AP90" s="61" t="s">
        <v>5035</v>
      </c>
      <c r="AQ90" s="61" t="s">
        <v>4981</v>
      </c>
      <c r="AR90" s="28">
        <v>9329.1</v>
      </c>
      <c r="AS90" s="28">
        <v>0</v>
      </c>
      <c r="AT90" s="28">
        <v>0</v>
      </c>
      <c r="AU90" s="62"/>
      <c r="BT90">
        <v>0</v>
      </c>
      <c r="BU90" s="32">
        <v>100</v>
      </c>
      <c r="BV90" s="32">
        <v>105</v>
      </c>
      <c r="BW90" s="32">
        <v>11500</v>
      </c>
      <c r="BX90" s="32">
        <v>82</v>
      </c>
      <c r="BY90" s="32">
        <v>91020</v>
      </c>
      <c r="BZ90" t="s">
        <v>1816</v>
      </c>
      <c r="CA90" t="s">
        <v>1688</v>
      </c>
      <c r="CB90" t="s">
        <v>1282</v>
      </c>
      <c r="CC90" s="52" t="s">
        <v>1790</v>
      </c>
      <c r="CD90" s="52" t="s">
        <v>1792</v>
      </c>
      <c r="CE90" s="155"/>
      <c r="CF90" s="155"/>
      <c r="CG90" s="31" t="s">
        <v>5851</v>
      </c>
      <c r="CH90" s="31" t="s">
        <v>5852</v>
      </c>
      <c r="CI90" s="31" t="s">
        <v>705</v>
      </c>
      <c r="CJ90" s="31" t="s">
        <v>2233</v>
      </c>
      <c r="CL90" s="34">
        <v>100</v>
      </c>
      <c r="CM90" s="34">
        <f t="shared" si="49"/>
        <v>105</v>
      </c>
      <c r="CN90" s="164">
        <v>18000</v>
      </c>
      <c r="CO90" s="36"/>
      <c r="CP90" s="37"/>
      <c r="CQ90" s="37" t="s">
        <v>1816</v>
      </c>
      <c r="CR90" s="157" t="str">
        <f t="shared" ca="1" si="50"/>
        <v>Sydney</v>
      </c>
      <c r="CS90" s="164" t="s">
        <v>1655</v>
      </c>
      <c r="CV90" s="165">
        <v>84</v>
      </c>
      <c r="CW90" s="165">
        <v>72282</v>
      </c>
      <c r="CY90" s="159">
        <v>18000</v>
      </c>
      <c r="CZ90" s="159">
        <v>105</v>
      </c>
      <c r="DA90" s="159">
        <v>100</v>
      </c>
      <c r="DC90" s="160" t="str">
        <f t="shared" si="51"/>
        <v>10900_10</v>
      </c>
      <c r="DD90" s="162">
        <v>100</v>
      </c>
      <c r="DE90" s="161">
        <v>105</v>
      </c>
      <c r="DF90" s="161">
        <v>10900</v>
      </c>
      <c r="DG90" s="163" t="s">
        <v>1816</v>
      </c>
      <c r="DH90" s="161"/>
      <c r="DI90" s="161" t="s">
        <v>5061</v>
      </c>
      <c r="DJ90" s="161">
        <v>10</v>
      </c>
      <c r="DK90" s="161" t="s">
        <v>1329</v>
      </c>
      <c r="DL90" s="161">
        <v>0</v>
      </c>
      <c r="DM90" s="43" t="s">
        <v>4273</v>
      </c>
      <c r="DN90" s="43"/>
      <c r="DO90" s="43" t="s">
        <v>4211</v>
      </c>
      <c r="DP90" s="43"/>
      <c r="DQ90" s="43" t="s">
        <v>4168</v>
      </c>
      <c r="DR90" s="43">
        <v>100</v>
      </c>
      <c r="DV90" s="31" t="s">
        <v>5383</v>
      </c>
      <c r="DW90" s="31" t="s">
        <v>5394</v>
      </c>
      <c r="DX90" s="38">
        <f t="shared" si="52"/>
        <v>3601158</v>
      </c>
      <c r="DY90" s="38">
        <f t="shared" si="53"/>
        <v>30</v>
      </c>
      <c r="DZ90" s="38" t="str">
        <f t="shared" si="54"/>
        <v>303601158</v>
      </c>
      <c r="EA90" s="60">
        <f t="shared" si="55"/>
        <v>9331.7000000000007</v>
      </c>
      <c r="EB90" s="60">
        <f t="shared" si="56"/>
        <v>0</v>
      </c>
      <c r="EC90" s="60">
        <f t="shared" si="57"/>
        <v>2218.1000000000004</v>
      </c>
      <c r="ED90" s="60">
        <f t="shared" si="58"/>
        <v>0</v>
      </c>
      <c r="EE90" s="60">
        <f t="shared" si="59"/>
        <v>0</v>
      </c>
      <c r="EF90" s="60">
        <f t="shared" si="60"/>
        <v>0</v>
      </c>
      <c r="EG90" s="60">
        <f t="shared" si="61"/>
        <v>0</v>
      </c>
      <c r="EH90" s="60">
        <f t="shared" si="62"/>
        <v>0</v>
      </c>
      <c r="EI90" s="60">
        <f t="shared" si="63"/>
        <v>707.8</v>
      </c>
      <c r="EJ90" s="60">
        <f t="shared" si="64"/>
        <v>0</v>
      </c>
      <c r="EK90" s="60">
        <f t="shared" si="65"/>
        <v>5989.3</v>
      </c>
      <c r="EL90" s="60">
        <f t="shared" si="66"/>
        <v>0</v>
      </c>
      <c r="EM90" s="60">
        <f t="shared" si="67"/>
        <v>0</v>
      </c>
      <c r="EN90" s="60">
        <f t="shared" si="68"/>
        <v>0</v>
      </c>
      <c r="EO90" s="60">
        <f t="shared" si="69"/>
        <v>0</v>
      </c>
      <c r="EP90" s="60">
        <f t="shared" si="70"/>
        <v>0</v>
      </c>
      <c r="EQ90" s="60">
        <f t="shared" si="71"/>
        <v>31.3</v>
      </c>
      <c r="ER90" s="60">
        <f t="shared" si="72"/>
        <v>0</v>
      </c>
      <c r="ES90" s="60">
        <f t="shared" si="73"/>
        <v>385.2</v>
      </c>
      <c r="ET90" s="60">
        <f t="shared" si="74"/>
        <v>0</v>
      </c>
      <c r="EU90" s="60">
        <f t="shared" si="75"/>
        <v>0</v>
      </c>
      <c r="EV90" s="60">
        <f t="shared" si="76"/>
        <v>0</v>
      </c>
      <c r="EW90" s="60">
        <f t="shared" si="77"/>
        <v>0</v>
      </c>
      <c r="EX90" s="60">
        <f t="shared" si="78"/>
        <v>0</v>
      </c>
      <c r="EY90" s="60">
        <f t="shared" si="79"/>
        <v>0</v>
      </c>
      <c r="EZ90" s="60">
        <f t="shared" si="80"/>
        <v>0</v>
      </c>
      <c r="FA90" s="60">
        <f t="shared" si="81"/>
        <v>0</v>
      </c>
      <c r="FB90" s="60">
        <f t="shared" si="82"/>
        <v>0</v>
      </c>
      <c r="FF90" s="140"/>
      <c r="FG90" s="140"/>
      <c r="FH90" s="140"/>
      <c r="FI90" s="140"/>
    </row>
    <row r="91" spans="12:165" x14ac:dyDescent="0.25">
      <c r="L91" t="s">
        <v>1576</v>
      </c>
      <c r="M91" t="s">
        <v>1697</v>
      </c>
      <c r="N91" s="32">
        <v>14400</v>
      </c>
      <c r="O91" s="32">
        <v>115</v>
      </c>
      <c r="P91" s="32">
        <v>100</v>
      </c>
      <c r="Q91" t="str">
        <f t="shared" si="48"/>
        <v>Kiama</v>
      </c>
      <c r="V91" s="1"/>
      <c r="W91" s="33"/>
      <c r="X91" s="33"/>
      <c r="Y91">
        <v>3601258</v>
      </c>
      <c r="Z91" s="158">
        <v>30</v>
      </c>
      <c r="AA91" s="169" t="s">
        <v>5130</v>
      </c>
      <c r="AB91" s="169" t="s">
        <v>1104</v>
      </c>
      <c r="AC91" s="158">
        <v>3601258</v>
      </c>
      <c r="AD91" s="169" t="s">
        <v>4989</v>
      </c>
      <c r="AE91" s="169" t="s">
        <v>1104</v>
      </c>
      <c r="AF91" s="37" t="s">
        <v>5269</v>
      </c>
      <c r="AH91" s="38">
        <v>100</v>
      </c>
      <c r="AI91" s="38">
        <v>155</v>
      </c>
      <c r="AJ91" s="38">
        <v>10300</v>
      </c>
      <c r="AK91" s="38">
        <v>12</v>
      </c>
      <c r="AL91" s="38">
        <v>3308058</v>
      </c>
      <c r="AM91" s="61" t="s">
        <v>1816</v>
      </c>
      <c r="AN91" s="61" t="s">
        <v>1686</v>
      </c>
      <c r="AO91" s="61" t="s">
        <v>5049</v>
      </c>
      <c r="AP91" s="61" t="s">
        <v>5035</v>
      </c>
      <c r="AQ91" s="61" t="s">
        <v>4981</v>
      </c>
      <c r="AR91" s="28">
        <v>148492.5</v>
      </c>
      <c r="AS91" s="28">
        <v>0</v>
      </c>
      <c r="AT91" s="28">
        <v>0</v>
      </c>
      <c r="AU91" s="62"/>
      <c r="BT91">
        <v>0</v>
      </c>
      <c r="BU91" s="32">
        <v>100</v>
      </c>
      <c r="BV91" s="32">
        <v>105</v>
      </c>
      <c r="BW91" s="32">
        <v>11500</v>
      </c>
      <c r="BX91" s="32">
        <v>82</v>
      </c>
      <c r="BY91" s="32">
        <v>91040</v>
      </c>
      <c r="BZ91" t="s">
        <v>1816</v>
      </c>
      <c r="CA91" t="s">
        <v>1688</v>
      </c>
      <c r="CB91" t="s">
        <v>1282</v>
      </c>
      <c r="CC91" t="s">
        <v>1790</v>
      </c>
      <c r="CD91" s="52" t="s">
        <v>1791</v>
      </c>
      <c r="CE91" s="155">
        <v>38</v>
      </c>
      <c r="CF91" s="155">
        <v>2</v>
      </c>
      <c r="CG91" s="31" t="s">
        <v>5853</v>
      </c>
      <c r="CH91" s="31" t="s">
        <v>5854</v>
      </c>
      <c r="CI91" s="31" t="s">
        <v>705</v>
      </c>
      <c r="CJ91" s="31" t="s">
        <v>2234</v>
      </c>
      <c r="CL91" s="34">
        <v>100</v>
      </c>
      <c r="CM91" s="34">
        <f t="shared" si="49"/>
        <v>105</v>
      </c>
      <c r="CN91" s="164">
        <v>18400</v>
      </c>
      <c r="CO91" s="36"/>
      <c r="CP91" s="37"/>
      <c r="CQ91" s="37" t="s">
        <v>1816</v>
      </c>
      <c r="CR91" s="157" t="str">
        <f t="shared" ca="1" si="50"/>
        <v>Sydney</v>
      </c>
      <c r="CS91" s="164" t="s">
        <v>1664</v>
      </c>
      <c r="CV91" s="165">
        <v>450</v>
      </c>
      <c r="CW91" s="165">
        <v>17708</v>
      </c>
      <c r="CY91" s="159">
        <v>18400</v>
      </c>
      <c r="CZ91" s="159">
        <v>105</v>
      </c>
      <c r="DA91" s="159">
        <v>100</v>
      </c>
      <c r="DC91" s="160" t="str">
        <f t="shared" si="51"/>
        <v>10900_8</v>
      </c>
      <c r="DD91" s="162">
        <v>100</v>
      </c>
      <c r="DE91" s="161">
        <v>105</v>
      </c>
      <c r="DF91" s="161">
        <v>10900</v>
      </c>
      <c r="DG91" s="163" t="s">
        <v>1816</v>
      </c>
      <c r="DH91" s="161"/>
      <c r="DI91" s="161" t="s">
        <v>5061</v>
      </c>
      <c r="DJ91" s="161">
        <v>8</v>
      </c>
      <c r="DK91" s="161" t="s">
        <v>1328</v>
      </c>
      <c r="DL91" s="161">
        <v>0</v>
      </c>
      <c r="DM91" s="43" t="s">
        <v>4274</v>
      </c>
      <c r="DN91" s="43"/>
      <c r="DO91" s="43" t="s">
        <v>4213</v>
      </c>
      <c r="DP91" s="43"/>
      <c r="DQ91" s="43" t="s">
        <v>4171</v>
      </c>
      <c r="DR91" s="43">
        <v>100</v>
      </c>
      <c r="DV91" s="31" t="s">
        <v>5383</v>
      </c>
      <c r="DW91" s="31" t="s">
        <v>5394</v>
      </c>
      <c r="DX91" s="38">
        <f t="shared" si="52"/>
        <v>3601258</v>
      </c>
      <c r="DY91" s="38">
        <f t="shared" si="53"/>
        <v>30</v>
      </c>
      <c r="DZ91" s="38" t="str">
        <f t="shared" si="54"/>
        <v>303601258</v>
      </c>
      <c r="EA91" s="60">
        <f t="shared" si="55"/>
        <v>1242925.7</v>
      </c>
      <c r="EB91" s="60">
        <f t="shared" si="56"/>
        <v>0</v>
      </c>
      <c r="EC91" s="60">
        <f t="shared" si="57"/>
        <v>103089</v>
      </c>
      <c r="ED91" s="60">
        <f t="shared" si="58"/>
        <v>0</v>
      </c>
      <c r="EE91" s="60">
        <f t="shared" si="59"/>
        <v>2474.9</v>
      </c>
      <c r="EF91" s="60">
        <f t="shared" si="60"/>
        <v>0</v>
      </c>
      <c r="EG91" s="60">
        <f t="shared" si="61"/>
        <v>4249.2</v>
      </c>
      <c r="EH91" s="60">
        <f t="shared" si="62"/>
        <v>0</v>
      </c>
      <c r="EI91" s="60">
        <f t="shared" si="63"/>
        <v>24790.899999999998</v>
      </c>
      <c r="EJ91" s="60">
        <f t="shared" si="64"/>
        <v>0</v>
      </c>
      <c r="EK91" s="60">
        <f t="shared" si="65"/>
        <v>445778.80000000005</v>
      </c>
      <c r="EL91" s="60">
        <f t="shared" si="66"/>
        <v>0</v>
      </c>
      <c r="EM91" s="60">
        <f t="shared" si="67"/>
        <v>3808.6</v>
      </c>
      <c r="EN91" s="60">
        <f t="shared" si="68"/>
        <v>0</v>
      </c>
      <c r="EO91" s="60">
        <f t="shared" si="69"/>
        <v>0</v>
      </c>
      <c r="EP91" s="60">
        <f t="shared" si="70"/>
        <v>0</v>
      </c>
      <c r="EQ91" s="60">
        <f t="shared" si="71"/>
        <v>5739.3</v>
      </c>
      <c r="ER91" s="60">
        <f t="shared" si="72"/>
        <v>0</v>
      </c>
      <c r="ES91" s="60">
        <f t="shared" si="73"/>
        <v>23740.399999999994</v>
      </c>
      <c r="ET91" s="60">
        <f t="shared" si="74"/>
        <v>0</v>
      </c>
      <c r="EU91" s="60">
        <f t="shared" si="75"/>
        <v>0</v>
      </c>
      <c r="EV91" s="60">
        <f t="shared" si="76"/>
        <v>0</v>
      </c>
      <c r="EW91" s="60">
        <f t="shared" si="77"/>
        <v>628938.5</v>
      </c>
      <c r="EX91" s="60">
        <f t="shared" si="78"/>
        <v>0</v>
      </c>
      <c r="EY91" s="60">
        <f t="shared" si="79"/>
        <v>316.10000000000002</v>
      </c>
      <c r="EZ91" s="60">
        <f t="shared" si="80"/>
        <v>0</v>
      </c>
      <c r="FA91" s="60">
        <f t="shared" si="81"/>
        <v>0</v>
      </c>
      <c r="FB91" s="60">
        <f t="shared" si="82"/>
        <v>0</v>
      </c>
      <c r="FF91" s="140"/>
      <c r="FG91" s="140"/>
      <c r="FH91" s="140"/>
      <c r="FI91" s="140"/>
    </row>
    <row r="92" spans="12:165" x14ac:dyDescent="0.25">
      <c r="L92" t="s">
        <v>1577</v>
      </c>
      <c r="M92" t="s">
        <v>1240</v>
      </c>
      <c r="N92">
        <v>14450</v>
      </c>
      <c r="O92" s="32">
        <v>165</v>
      </c>
      <c r="P92" s="32">
        <v>100</v>
      </c>
      <c r="Q92" t="str">
        <f t="shared" si="48"/>
        <v>Kogarah</v>
      </c>
      <c r="W92" s="33"/>
      <c r="X92" s="33"/>
      <c r="Y92">
        <v>3601358</v>
      </c>
      <c r="Z92" s="158">
        <v>30</v>
      </c>
      <c r="AA92" s="169" t="s">
        <v>5131</v>
      </c>
      <c r="AB92" s="169" t="s">
        <v>1681</v>
      </c>
      <c r="AC92" s="158">
        <v>3601358</v>
      </c>
      <c r="AD92" s="169" t="s">
        <v>5131</v>
      </c>
      <c r="AE92" s="169">
        <v>3601358</v>
      </c>
      <c r="AF92" s="37" t="s">
        <v>5268</v>
      </c>
      <c r="AH92" s="38">
        <v>100</v>
      </c>
      <c r="AI92" s="38">
        <v>155</v>
      </c>
      <c r="AJ92" s="38">
        <v>10650</v>
      </c>
      <c r="AK92" s="38">
        <v>12</v>
      </c>
      <c r="AL92" s="38">
        <v>3308058</v>
      </c>
      <c r="AM92" s="61" t="s">
        <v>1816</v>
      </c>
      <c r="AN92" s="61" t="s">
        <v>1686</v>
      </c>
      <c r="AO92" s="61" t="s">
        <v>5056</v>
      </c>
      <c r="AP92" s="61" t="s">
        <v>5035</v>
      </c>
      <c r="AQ92" s="61" t="s">
        <v>4981</v>
      </c>
      <c r="AR92" s="28">
        <v>3576802.7</v>
      </c>
      <c r="AS92" s="28">
        <v>0</v>
      </c>
      <c r="AT92" s="28">
        <v>0</v>
      </c>
      <c r="AU92" s="62"/>
      <c r="BT92">
        <v>0</v>
      </c>
      <c r="BU92" s="32">
        <v>100</v>
      </c>
      <c r="BV92" s="32">
        <v>105</v>
      </c>
      <c r="BW92" s="32">
        <v>11500</v>
      </c>
      <c r="BX92" s="32">
        <v>83</v>
      </c>
      <c r="BY92" s="32">
        <v>91060</v>
      </c>
      <c r="BZ92" t="s">
        <v>1816</v>
      </c>
      <c r="CA92" t="s">
        <v>1688</v>
      </c>
      <c r="CB92" t="s">
        <v>1282</v>
      </c>
      <c r="CC92" s="52" t="s">
        <v>1786</v>
      </c>
      <c r="CD92" s="52" t="s">
        <v>5043</v>
      </c>
      <c r="CE92" s="155"/>
      <c r="CF92" s="155"/>
      <c r="CG92" s="31" t="s">
        <v>684</v>
      </c>
      <c r="CH92" s="31" t="s">
        <v>685</v>
      </c>
      <c r="CI92" s="31" t="s">
        <v>705</v>
      </c>
      <c r="CJ92" s="31" t="s">
        <v>2235</v>
      </c>
      <c r="CL92" s="34">
        <v>100</v>
      </c>
      <c r="CM92" s="34">
        <f t="shared" si="49"/>
        <v>115</v>
      </c>
      <c r="CN92" s="164">
        <v>18450</v>
      </c>
      <c r="CO92" s="36"/>
      <c r="CP92" s="37"/>
      <c r="CQ92" s="37" t="s">
        <v>1816</v>
      </c>
      <c r="CR92" s="157" t="str">
        <f t="shared" ca="1" si="50"/>
        <v>Illawarra</v>
      </c>
      <c r="CS92" s="164" t="s">
        <v>1665</v>
      </c>
      <c r="CV92" s="165">
        <v>99</v>
      </c>
      <c r="CW92" s="165">
        <v>53880</v>
      </c>
      <c r="CY92" s="159">
        <v>18450</v>
      </c>
      <c r="CZ92" s="159">
        <v>115</v>
      </c>
      <c r="DA92" s="159">
        <v>100</v>
      </c>
      <c r="DC92" s="160" t="str">
        <f t="shared" si="51"/>
        <v>10900_5</v>
      </c>
      <c r="DD92" s="162">
        <v>100</v>
      </c>
      <c r="DE92" s="161">
        <v>105</v>
      </c>
      <c r="DF92" s="161">
        <v>10900</v>
      </c>
      <c r="DG92" s="163" t="s">
        <v>1816</v>
      </c>
      <c r="DH92" s="161"/>
      <c r="DI92" s="161" t="s">
        <v>5061</v>
      </c>
      <c r="DJ92" s="161">
        <v>5</v>
      </c>
      <c r="DK92" s="161" t="s">
        <v>1326</v>
      </c>
      <c r="DL92" s="161">
        <v>0</v>
      </c>
      <c r="DM92" s="43" t="s">
        <v>4275</v>
      </c>
      <c r="DN92" s="43"/>
      <c r="DO92" s="43" t="s">
        <v>4215</v>
      </c>
      <c r="DP92" s="43"/>
      <c r="DQ92" s="43" t="s">
        <v>4174</v>
      </c>
      <c r="DR92" s="43">
        <v>100</v>
      </c>
      <c r="DV92" s="31" t="s">
        <v>5383</v>
      </c>
      <c r="DW92" s="31" t="s">
        <v>5394</v>
      </c>
      <c r="DX92" s="38">
        <f t="shared" si="52"/>
        <v>3601358</v>
      </c>
      <c r="DY92" s="38">
        <f t="shared" si="53"/>
        <v>30</v>
      </c>
      <c r="DZ92" s="38" t="str">
        <f t="shared" si="54"/>
        <v>303601358</v>
      </c>
      <c r="EA92" s="60">
        <f t="shared" si="55"/>
        <v>0</v>
      </c>
      <c r="EB92" s="60">
        <f t="shared" si="56"/>
        <v>0</v>
      </c>
      <c r="EC92" s="60">
        <f t="shared" si="57"/>
        <v>0</v>
      </c>
      <c r="ED92" s="60">
        <f t="shared" si="58"/>
        <v>0</v>
      </c>
      <c r="EE92" s="60">
        <f t="shared" si="59"/>
        <v>0</v>
      </c>
      <c r="EF92" s="60">
        <f t="shared" si="60"/>
        <v>0</v>
      </c>
      <c r="EG92" s="60">
        <f t="shared" si="61"/>
        <v>0</v>
      </c>
      <c r="EH92" s="60">
        <f t="shared" si="62"/>
        <v>0</v>
      </c>
      <c r="EI92" s="60">
        <f t="shared" si="63"/>
        <v>0</v>
      </c>
      <c r="EJ92" s="60">
        <f t="shared" si="64"/>
        <v>0</v>
      </c>
      <c r="EK92" s="60">
        <f t="shared" si="65"/>
        <v>0</v>
      </c>
      <c r="EL92" s="60">
        <f t="shared" si="66"/>
        <v>0</v>
      </c>
      <c r="EM92" s="60">
        <f t="shared" si="67"/>
        <v>0</v>
      </c>
      <c r="EN92" s="60">
        <f t="shared" si="68"/>
        <v>0</v>
      </c>
      <c r="EO92" s="60">
        <f t="shared" si="69"/>
        <v>0</v>
      </c>
      <c r="EP92" s="60">
        <f t="shared" si="70"/>
        <v>0</v>
      </c>
      <c r="EQ92" s="60">
        <f t="shared" si="71"/>
        <v>0</v>
      </c>
      <c r="ER92" s="60">
        <f t="shared" si="72"/>
        <v>0</v>
      </c>
      <c r="ES92" s="60">
        <f t="shared" si="73"/>
        <v>0</v>
      </c>
      <c r="ET92" s="60">
        <f t="shared" si="74"/>
        <v>0</v>
      </c>
      <c r="EU92" s="60">
        <f t="shared" si="75"/>
        <v>0</v>
      </c>
      <c r="EV92" s="60">
        <f t="shared" si="76"/>
        <v>0</v>
      </c>
      <c r="EW92" s="60">
        <f t="shared" si="77"/>
        <v>0</v>
      </c>
      <c r="EX92" s="60">
        <f t="shared" si="78"/>
        <v>0</v>
      </c>
      <c r="EY92" s="60">
        <f t="shared" si="79"/>
        <v>0</v>
      </c>
      <c r="EZ92" s="60">
        <f t="shared" si="80"/>
        <v>0</v>
      </c>
      <c r="FA92" s="60">
        <f t="shared" si="81"/>
        <v>0</v>
      </c>
      <c r="FB92" s="60">
        <f t="shared" si="82"/>
        <v>0</v>
      </c>
      <c r="FF92" s="140"/>
      <c r="FG92" s="140"/>
      <c r="FH92" s="140"/>
      <c r="FI92" s="140"/>
    </row>
    <row r="93" spans="12:165" x14ac:dyDescent="0.25">
      <c r="L93" t="s">
        <v>1578</v>
      </c>
      <c r="M93" t="s">
        <v>1688</v>
      </c>
      <c r="N93" s="32">
        <v>14500</v>
      </c>
      <c r="O93" s="32">
        <v>105</v>
      </c>
      <c r="P93" s="32">
        <v>100</v>
      </c>
      <c r="Q93" t="str">
        <f t="shared" si="48"/>
        <v>Ku-ring-gai</v>
      </c>
      <c r="W93" s="33"/>
      <c r="X93" s="33"/>
      <c r="Y93">
        <v>3601758</v>
      </c>
      <c r="Z93" s="158">
        <v>30</v>
      </c>
      <c r="AA93" s="169" t="s">
        <v>5132</v>
      </c>
      <c r="AB93" s="169"/>
      <c r="AC93" s="158">
        <v>3601758</v>
      </c>
      <c r="AD93" s="169" t="s">
        <v>1730</v>
      </c>
      <c r="AE93" s="169">
        <v>3601758</v>
      </c>
      <c r="AF93" s="37" t="s">
        <v>5269</v>
      </c>
      <c r="AH93" s="38">
        <v>100</v>
      </c>
      <c r="AI93" s="38">
        <v>155</v>
      </c>
      <c r="AJ93" s="38">
        <v>11860</v>
      </c>
      <c r="AK93" s="38">
        <v>12</v>
      </c>
      <c r="AL93" s="38">
        <v>3308058</v>
      </c>
      <c r="AM93" s="61" t="s">
        <v>1816</v>
      </c>
      <c r="AN93" s="61" t="s">
        <v>1686</v>
      </c>
      <c r="AO93" s="61" t="s">
        <v>5082</v>
      </c>
      <c r="AP93" s="61" t="s">
        <v>5035</v>
      </c>
      <c r="AQ93" s="61" t="s">
        <v>4981</v>
      </c>
      <c r="AR93" s="28">
        <v>1168017.1000000001</v>
      </c>
      <c r="AS93" s="28">
        <v>0</v>
      </c>
      <c r="AT93" s="28">
        <v>0</v>
      </c>
      <c r="AU93" s="62"/>
      <c r="BT93">
        <v>0</v>
      </c>
      <c r="BU93" s="32">
        <v>100</v>
      </c>
      <c r="BV93" s="32">
        <v>105</v>
      </c>
      <c r="BW93" s="32">
        <v>11500</v>
      </c>
      <c r="BX93" s="32">
        <v>83</v>
      </c>
      <c r="BY93" s="32">
        <v>91080</v>
      </c>
      <c r="BZ93" t="s">
        <v>1816</v>
      </c>
      <c r="CA93" t="s">
        <v>1688</v>
      </c>
      <c r="CB93" t="s">
        <v>1282</v>
      </c>
      <c r="CC93" t="s">
        <v>1786</v>
      </c>
      <c r="CD93" s="52" t="s">
        <v>1784</v>
      </c>
      <c r="CE93" s="155">
        <v>1146289</v>
      </c>
      <c r="CF93" s="155">
        <v>2</v>
      </c>
      <c r="CG93" s="31" t="s">
        <v>686</v>
      </c>
      <c r="CH93" s="31" t="s">
        <v>687</v>
      </c>
      <c r="CI93" s="31" t="s">
        <v>705</v>
      </c>
      <c r="CJ93" s="31" t="s">
        <v>2236</v>
      </c>
      <c r="CL93" s="34">
        <v>100</v>
      </c>
      <c r="CM93" s="34">
        <f t="shared" si="49"/>
        <v>105</v>
      </c>
      <c r="CN93" s="164">
        <v>18550</v>
      </c>
      <c r="CO93" s="36"/>
      <c r="CP93" s="37"/>
      <c r="CQ93" s="37" t="s">
        <v>1816</v>
      </c>
      <c r="CR93" s="157" t="str">
        <f t="shared" ca="1" si="50"/>
        <v>Sydney</v>
      </c>
      <c r="CS93" s="164" t="s">
        <v>1667</v>
      </c>
      <c r="CV93" s="165">
        <v>285</v>
      </c>
      <c r="CW93" s="165">
        <v>59622</v>
      </c>
      <c r="CY93" s="159">
        <v>18550</v>
      </c>
      <c r="CZ93" s="159">
        <v>105</v>
      </c>
      <c r="DA93" s="159">
        <v>100</v>
      </c>
      <c r="DC93" s="160" t="str">
        <f t="shared" si="51"/>
        <v>10900_1</v>
      </c>
      <c r="DD93" s="162">
        <v>100</v>
      </c>
      <c r="DE93" s="161">
        <v>105</v>
      </c>
      <c r="DF93" s="161">
        <v>10900</v>
      </c>
      <c r="DG93" s="163" t="s">
        <v>1816</v>
      </c>
      <c r="DH93" s="161"/>
      <c r="DI93" s="161" t="s">
        <v>5061</v>
      </c>
      <c r="DJ93" s="161">
        <v>1</v>
      </c>
      <c r="DK93" s="161" t="s">
        <v>5210</v>
      </c>
      <c r="DL93" s="161">
        <v>0</v>
      </c>
      <c r="DM93" s="43" t="s">
        <v>4266</v>
      </c>
      <c r="DN93" s="43"/>
      <c r="DO93" s="43" t="s">
        <v>4197</v>
      </c>
      <c r="DP93" s="43"/>
      <c r="DQ93" s="43" t="s">
        <v>4177</v>
      </c>
      <c r="DR93" s="43">
        <v>100</v>
      </c>
      <c r="DV93" s="31" t="s">
        <v>5383</v>
      </c>
      <c r="DW93" s="31" t="s">
        <v>5394</v>
      </c>
      <c r="DX93" s="38">
        <f t="shared" si="52"/>
        <v>3601758</v>
      </c>
      <c r="DY93" s="38">
        <f t="shared" si="53"/>
        <v>30</v>
      </c>
      <c r="DZ93" s="38" t="str">
        <f t="shared" si="54"/>
        <v>303601758</v>
      </c>
      <c r="EA93" s="60">
        <f t="shared" si="55"/>
        <v>5222924</v>
      </c>
      <c r="EB93" s="60">
        <f t="shared" si="56"/>
        <v>7147202</v>
      </c>
      <c r="EC93" s="60">
        <f t="shared" si="57"/>
        <v>1371293.2</v>
      </c>
      <c r="ED93" s="60">
        <f t="shared" si="58"/>
        <v>723017</v>
      </c>
      <c r="EE93" s="60">
        <f t="shared" si="59"/>
        <v>3515.7999999999997</v>
      </c>
      <c r="EF93" s="60">
        <f t="shared" si="60"/>
        <v>40716</v>
      </c>
      <c r="EG93" s="60">
        <f t="shared" si="61"/>
        <v>25156.800000000003</v>
      </c>
      <c r="EH93" s="60">
        <f t="shared" si="62"/>
        <v>27644</v>
      </c>
      <c r="EI93" s="60">
        <f t="shared" si="63"/>
        <v>18329.699999999997</v>
      </c>
      <c r="EJ93" s="60">
        <f t="shared" si="64"/>
        <v>15665</v>
      </c>
      <c r="EK93" s="60">
        <f t="shared" si="65"/>
        <v>81381.3</v>
      </c>
      <c r="EL93" s="60">
        <f t="shared" si="66"/>
        <v>25221</v>
      </c>
      <c r="EM93" s="60">
        <f t="shared" si="67"/>
        <v>7875.4000000000005</v>
      </c>
      <c r="EN93" s="60">
        <f t="shared" si="68"/>
        <v>0</v>
      </c>
      <c r="EO93" s="60">
        <f t="shared" si="69"/>
        <v>299.5</v>
      </c>
      <c r="EP93" s="60">
        <f t="shared" si="70"/>
        <v>51236</v>
      </c>
      <c r="EQ93" s="60">
        <f t="shared" si="71"/>
        <v>1775680.9000000001</v>
      </c>
      <c r="ER93" s="60">
        <f t="shared" si="72"/>
        <v>1605942</v>
      </c>
      <c r="ES93" s="60">
        <f t="shared" si="73"/>
        <v>57115.8</v>
      </c>
      <c r="ET93" s="60">
        <f t="shared" si="74"/>
        <v>4096564</v>
      </c>
      <c r="EU93" s="60">
        <f t="shared" si="75"/>
        <v>1881664.2</v>
      </c>
      <c r="EV93" s="60">
        <f t="shared" si="76"/>
        <v>554533</v>
      </c>
      <c r="EW93" s="60">
        <f t="shared" si="77"/>
        <v>552.5</v>
      </c>
      <c r="EX93" s="60">
        <f t="shared" si="78"/>
        <v>6664</v>
      </c>
      <c r="EY93" s="60">
        <f t="shared" si="79"/>
        <v>58.9</v>
      </c>
      <c r="EZ93" s="60">
        <f t="shared" si="80"/>
        <v>0</v>
      </c>
      <c r="FA93" s="60">
        <f t="shared" si="81"/>
        <v>0</v>
      </c>
      <c r="FB93" s="60">
        <f t="shared" si="82"/>
        <v>0</v>
      </c>
      <c r="FF93" s="140"/>
      <c r="FG93" s="140"/>
      <c r="FH93" s="140"/>
      <c r="FI93" s="140"/>
    </row>
    <row r="94" spans="12:165" x14ac:dyDescent="0.25">
      <c r="L94" t="s">
        <v>1579</v>
      </c>
      <c r="M94" t="s">
        <v>1689</v>
      </c>
      <c r="N94" s="32">
        <v>14550</v>
      </c>
      <c r="O94" s="32">
        <v>120</v>
      </c>
      <c r="P94" s="32">
        <v>100</v>
      </c>
      <c r="Q94" t="str">
        <f t="shared" si="48"/>
        <v>Kyogle</v>
      </c>
      <c r="W94" s="33"/>
      <c r="X94" s="33"/>
      <c r="Y94">
        <v>3602458</v>
      </c>
      <c r="Z94" s="158">
        <v>30</v>
      </c>
      <c r="AA94" s="169" t="s">
        <v>5133</v>
      </c>
      <c r="AB94" s="169"/>
      <c r="AC94" s="158">
        <v>3602458</v>
      </c>
      <c r="AD94" s="169" t="s">
        <v>1731</v>
      </c>
      <c r="AE94" s="169">
        <v>3602458</v>
      </c>
      <c r="AF94" s="37" t="s">
        <v>5269</v>
      </c>
      <c r="AH94" s="38">
        <v>100</v>
      </c>
      <c r="AI94" s="38">
        <v>155</v>
      </c>
      <c r="AJ94" s="38">
        <v>12300</v>
      </c>
      <c r="AK94" s="38">
        <v>12</v>
      </c>
      <c r="AL94" s="38">
        <v>3308058</v>
      </c>
      <c r="AM94" s="61" t="s">
        <v>1816</v>
      </c>
      <c r="AN94" s="61" t="s">
        <v>1686</v>
      </c>
      <c r="AO94" s="61" t="s">
        <v>5090</v>
      </c>
      <c r="AP94" s="61" t="s">
        <v>5035</v>
      </c>
      <c r="AQ94" s="61" t="s">
        <v>4981</v>
      </c>
      <c r="AR94" s="28">
        <v>1080422</v>
      </c>
      <c r="AS94" s="28">
        <v>0</v>
      </c>
      <c r="AT94" s="28">
        <v>0</v>
      </c>
      <c r="AU94" s="62"/>
      <c r="BT94">
        <v>0</v>
      </c>
      <c r="BU94" s="32">
        <v>100</v>
      </c>
      <c r="BV94" s="32">
        <v>105</v>
      </c>
      <c r="BW94" s="32">
        <v>11500</v>
      </c>
      <c r="BX94" s="32">
        <v>84</v>
      </c>
      <c r="BY94" s="32">
        <v>91100</v>
      </c>
      <c r="BZ94" t="s">
        <v>1816</v>
      </c>
      <c r="CA94" t="s">
        <v>1688</v>
      </c>
      <c r="CB94" t="s">
        <v>1282</v>
      </c>
      <c r="CC94" s="52" t="s">
        <v>1795</v>
      </c>
      <c r="CD94" s="52" t="s">
        <v>1796</v>
      </c>
      <c r="CE94" s="155">
        <v>19</v>
      </c>
      <c r="CF94" s="155">
        <v>3</v>
      </c>
      <c r="CG94" s="31" t="s">
        <v>688</v>
      </c>
      <c r="CH94" s="31" t="s">
        <v>689</v>
      </c>
      <c r="CI94" s="31" t="s">
        <v>705</v>
      </c>
      <c r="CJ94" s="31" t="s">
        <v>2237</v>
      </c>
      <c r="CL94" s="34"/>
      <c r="CM94" s="34"/>
      <c r="CN94" s="161"/>
      <c r="CO94" s="36"/>
      <c r="CP94" s="37"/>
      <c r="CQ94" s="37"/>
      <c r="CR94" s="34"/>
      <c r="CV94" s="161"/>
      <c r="CW94" s="161"/>
      <c r="CY94" s="72"/>
      <c r="CZ94" s="72"/>
      <c r="DA94" s="72"/>
      <c r="DC94" s="160" t="str">
        <f t="shared" si="51"/>
        <v>10900_7</v>
      </c>
      <c r="DD94" s="162">
        <v>100</v>
      </c>
      <c r="DE94" s="161">
        <v>105</v>
      </c>
      <c r="DF94" s="161">
        <v>10900</v>
      </c>
      <c r="DG94" s="163" t="s">
        <v>1816</v>
      </c>
      <c r="DH94" s="161"/>
      <c r="DI94" s="161" t="s">
        <v>5061</v>
      </c>
      <c r="DJ94" s="161">
        <v>7</v>
      </c>
      <c r="DK94" s="161" t="s">
        <v>5216</v>
      </c>
      <c r="DL94" s="161">
        <v>0</v>
      </c>
      <c r="DM94" s="43" t="s">
        <v>4267</v>
      </c>
      <c r="DN94" s="43"/>
      <c r="DO94" s="43" t="s">
        <v>4199</v>
      </c>
      <c r="DP94" s="43"/>
      <c r="DQ94" s="43" t="s">
        <v>4150</v>
      </c>
      <c r="DR94" s="43">
        <v>100</v>
      </c>
      <c r="DV94" s="31" t="s">
        <v>5383</v>
      </c>
      <c r="DW94" s="31" t="s">
        <v>5394</v>
      </c>
      <c r="DX94" s="38">
        <f t="shared" si="52"/>
        <v>3602458</v>
      </c>
      <c r="DY94" s="38">
        <f t="shared" si="53"/>
        <v>30</v>
      </c>
      <c r="DZ94" s="38" t="str">
        <f t="shared" si="54"/>
        <v>303602458</v>
      </c>
      <c r="EA94" s="60">
        <f t="shared" si="55"/>
        <v>1333111.3999999999</v>
      </c>
      <c r="EB94" s="60">
        <f t="shared" si="56"/>
        <v>6799419</v>
      </c>
      <c r="EC94" s="60">
        <f t="shared" si="57"/>
        <v>164571.29999999999</v>
      </c>
      <c r="ED94" s="60">
        <f t="shared" si="58"/>
        <v>248122</v>
      </c>
      <c r="EE94" s="60">
        <f t="shared" si="59"/>
        <v>0</v>
      </c>
      <c r="EF94" s="60">
        <f t="shared" si="60"/>
        <v>27727</v>
      </c>
      <c r="EG94" s="60">
        <f t="shared" si="61"/>
        <v>0</v>
      </c>
      <c r="EH94" s="60">
        <f t="shared" si="62"/>
        <v>0</v>
      </c>
      <c r="EI94" s="60">
        <f t="shared" si="63"/>
        <v>6059</v>
      </c>
      <c r="EJ94" s="60">
        <f t="shared" si="64"/>
        <v>94</v>
      </c>
      <c r="EK94" s="60">
        <f t="shared" si="65"/>
        <v>2974</v>
      </c>
      <c r="EL94" s="60">
        <f t="shared" si="66"/>
        <v>11568</v>
      </c>
      <c r="EM94" s="60">
        <f t="shared" si="67"/>
        <v>0</v>
      </c>
      <c r="EN94" s="60">
        <f t="shared" si="68"/>
        <v>0</v>
      </c>
      <c r="EO94" s="60">
        <f t="shared" si="69"/>
        <v>4529.2</v>
      </c>
      <c r="EP94" s="60">
        <f t="shared" si="70"/>
        <v>2313</v>
      </c>
      <c r="EQ94" s="60">
        <f t="shared" si="71"/>
        <v>3715.3</v>
      </c>
      <c r="ER94" s="60">
        <f t="shared" si="72"/>
        <v>0</v>
      </c>
      <c r="ES94" s="60">
        <f t="shared" si="73"/>
        <v>10518.6</v>
      </c>
      <c r="ET94" s="60">
        <f t="shared" si="74"/>
        <v>512974</v>
      </c>
      <c r="EU94" s="60">
        <f t="shared" si="75"/>
        <v>1139214.2</v>
      </c>
      <c r="EV94" s="60">
        <f t="shared" si="76"/>
        <v>5964903</v>
      </c>
      <c r="EW94" s="60">
        <f t="shared" si="77"/>
        <v>1529.8</v>
      </c>
      <c r="EX94" s="60">
        <f t="shared" si="78"/>
        <v>31718</v>
      </c>
      <c r="EY94" s="60">
        <f t="shared" si="79"/>
        <v>0</v>
      </c>
      <c r="EZ94" s="60">
        <f t="shared" si="80"/>
        <v>0</v>
      </c>
      <c r="FA94" s="60">
        <f t="shared" si="81"/>
        <v>0</v>
      </c>
      <c r="FB94" s="60">
        <f t="shared" si="82"/>
        <v>0</v>
      </c>
      <c r="FF94" s="140"/>
      <c r="FG94" s="140"/>
      <c r="FH94" s="140"/>
      <c r="FI94" s="140"/>
    </row>
    <row r="95" spans="12:165" x14ac:dyDescent="0.25">
      <c r="L95" t="s">
        <v>1580</v>
      </c>
      <c r="M95" t="s">
        <v>1690</v>
      </c>
      <c r="N95" s="32">
        <v>14600</v>
      </c>
      <c r="O95" s="32">
        <v>140</v>
      </c>
      <c r="P95" s="32">
        <v>100</v>
      </c>
      <c r="Q95" t="str">
        <f t="shared" si="48"/>
        <v>Lachlan</v>
      </c>
      <c r="V95" s="1"/>
      <c r="W95" s="33"/>
      <c r="X95" s="33"/>
      <c r="Y95">
        <v>3602758</v>
      </c>
      <c r="Z95" s="158">
        <v>30</v>
      </c>
      <c r="AA95" s="169" t="s">
        <v>5134</v>
      </c>
      <c r="AB95" s="169"/>
      <c r="AC95" s="158">
        <v>3602758</v>
      </c>
      <c r="AD95" s="169" t="s">
        <v>5224</v>
      </c>
      <c r="AE95" s="169">
        <v>3602758</v>
      </c>
      <c r="AF95" s="37" t="s">
        <v>5269</v>
      </c>
      <c r="AH95" s="38">
        <v>100</v>
      </c>
      <c r="AI95" s="38">
        <v>155</v>
      </c>
      <c r="AJ95" s="38">
        <v>12500</v>
      </c>
      <c r="AK95" s="38">
        <v>12</v>
      </c>
      <c r="AL95" s="38">
        <v>3308058</v>
      </c>
      <c r="AM95" s="61" t="s">
        <v>1816</v>
      </c>
      <c r="AN95" s="61" t="s">
        <v>1686</v>
      </c>
      <c r="AO95" s="61" t="s">
        <v>5094</v>
      </c>
      <c r="AP95" s="61" t="s">
        <v>5035</v>
      </c>
      <c r="AQ95" s="61" t="s">
        <v>4981</v>
      </c>
      <c r="AR95" s="28">
        <v>597240</v>
      </c>
      <c r="AS95" s="28">
        <v>0</v>
      </c>
      <c r="AT95" s="28">
        <v>0</v>
      </c>
      <c r="AU95" s="62"/>
      <c r="BT95">
        <v>0</v>
      </c>
      <c r="BU95" s="32">
        <v>100</v>
      </c>
      <c r="BV95" s="32">
        <v>105</v>
      </c>
      <c r="BW95" s="32">
        <v>11500</v>
      </c>
      <c r="BX95" s="32">
        <v>86</v>
      </c>
      <c r="BY95" s="32">
        <v>91140</v>
      </c>
      <c r="BZ95" t="s">
        <v>1816</v>
      </c>
      <c r="CA95" t="s">
        <v>1688</v>
      </c>
      <c r="CB95" t="s">
        <v>1282</v>
      </c>
      <c r="CC95" s="52" t="s">
        <v>1787</v>
      </c>
      <c r="CD95" s="52" t="s">
        <v>1789</v>
      </c>
      <c r="CE95" s="155">
        <v>179</v>
      </c>
      <c r="CF95" s="155">
        <v>6</v>
      </c>
      <c r="CG95" s="31" t="s">
        <v>5839</v>
      </c>
      <c r="CH95" s="31" t="s">
        <v>5840</v>
      </c>
      <c r="CI95" s="31" t="s">
        <v>705</v>
      </c>
      <c r="CJ95" s="31" t="s">
        <v>2238</v>
      </c>
      <c r="CL95" s="34"/>
      <c r="CM95" s="34"/>
      <c r="CN95" s="161"/>
      <c r="CO95" s="36"/>
      <c r="CP95" s="37"/>
      <c r="CQ95" s="37"/>
      <c r="CR95" s="34"/>
      <c r="CY95" s="72"/>
      <c r="CZ95" s="72"/>
      <c r="DA95" s="72"/>
      <c r="DC95" s="160" t="str">
        <f t="shared" si="51"/>
        <v>10900_9</v>
      </c>
      <c r="DD95" s="162">
        <v>100</v>
      </c>
      <c r="DE95" s="161">
        <v>105</v>
      </c>
      <c r="DF95" s="161">
        <v>10900</v>
      </c>
      <c r="DG95" s="163" t="s">
        <v>1816</v>
      </c>
      <c r="DH95" s="161"/>
      <c r="DI95" s="161" t="s">
        <v>5061</v>
      </c>
      <c r="DJ95" s="161">
        <v>9</v>
      </c>
      <c r="DK95" s="161" t="s">
        <v>5218</v>
      </c>
      <c r="DL95" s="161">
        <v>0</v>
      </c>
      <c r="DM95" s="43" t="s">
        <v>4268</v>
      </c>
      <c r="DN95" s="43"/>
      <c r="DO95" s="43" t="s">
        <v>4201</v>
      </c>
      <c r="DP95" s="43"/>
      <c r="DQ95" s="43" t="s">
        <v>4153</v>
      </c>
      <c r="DR95" s="43">
        <v>100</v>
      </c>
      <c r="DV95" s="31" t="s">
        <v>5383</v>
      </c>
      <c r="DW95" s="31" t="s">
        <v>5394</v>
      </c>
      <c r="DX95" s="38">
        <f t="shared" si="52"/>
        <v>3602758</v>
      </c>
      <c r="DY95" s="38">
        <f t="shared" si="53"/>
        <v>30</v>
      </c>
      <c r="DZ95" s="38" t="str">
        <f t="shared" si="54"/>
        <v>303602758</v>
      </c>
      <c r="EA95" s="60">
        <f t="shared" si="55"/>
        <v>7264782.7000000002</v>
      </c>
      <c r="EB95" s="60">
        <f t="shared" si="56"/>
        <v>7993607</v>
      </c>
      <c r="EC95" s="60">
        <f t="shared" si="57"/>
        <v>2750096.9</v>
      </c>
      <c r="ED95" s="60">
        <f t="shared" si="58"/>
        <v>3351543</v>
      </c>
      <c r="EE95" s="60">
        <f t="shared" si="59"/>
        <v>265165</v>
      </c>
      <c r="EF95" s="60">
        <f t="shared" si="60"/>
        <v>323995</v>
      </c>
      <c r="EG95" s="60">
        <f t="shared" si="61"/>
        <v>6294.5</v>
      </c>
      <c r="EH95" s="60">
        <f t="shared" si="62"/>
        <v>1573</v>
      </c>
      <c r="EI95" s="60">
        <f t="shared" si="63"/>
        <v>15077.400000000001</v>
      </c>
      <c r="EJ95" s="60">
        <f t="shared" si="64"/>
        <v>3898</v>
      </c>
      <c r="EK95" s="60">
        <f t="shared" si="65"/>
        <v>42388.799999999996</v>
      </c>
      <c r="EL95" s="60">
        <f t="shared" si="66"/>
        <v>17325</v>
      </c>
      <c r="EM95" s="60">
        <f t="shared" si="67"/>
        <v>52672.1</v>
      </c>
      <c r="EN95" s="60">
        <f t="shared" si="68"/>
        <v>0</v>
      </c>
      <c r="EO95" s="60">
        <f t="shared" si="69"/>
        <v>67728.100000000006</v>
      </c>
      <c r="EP95" s="60">
        <f t="shared" si="70"/>
        <v>135730</v>
      </c>
      <c r="EQ95" s="60">
        <f t="shared" si="71"/>
        <v>3827158.3</v>
      </c>
      <c r="ER95" s="60">
        <f t="shared" si="72"/>
        <v>3992877</v>
      </c>
      <c r="ES95" s="60">
        <f t="shared" si="73"/>
        <v>25967.899999999998</v>
      </c>
      <c r="ET95" s="60">
        <f t="shared" si="74"/>
        <v>1020</v>
      </c>
      <c r="EU95" s="60">
        <f t="shared" si="75"/>
        <v>0</v>
      </c>
      <c r="EV95" s="60">
        <f t="shared" si="76"/>
        <v>1782</v>
      </c>
      <c r="EW95" s="60">
        <f t="shared" si="77"/>
        <v>212233.7</v>
      </c>
      <c r="EX95" s="60">
        <f t="shared" si="78"/>
        <v>163864</v>
      </c>
      <c r="EY95" s="60">
        <f t="shared" si="79"/>
        <v>0</v>
      </c>
      <c r="EZ95" s="60">
        <f t="shared" si="80"/>
        <v>0</v>
      </c>
      <c r="FA95" s="60">
        <f t="shared" si="81"/>
        <v>0</v>
      </c>
      <c r="FB95" s="60">
        <f t="shared" si="82"/>
        <v>0</v>
      </c>
      <c r="FF95" s="140"/>
      <c r="FG95" s="140"/>
      <c r="FH95" s="140"/>
      <c r="FI95" s="140"/>
    </row>
    <row r="96" spans="12:165" x14ac:dyDescent="0.25">
      <c r="L96" t="s">
        <v>1581</v>
      </c>
      <c r="M96" t="s">
        <v>1696</v>
      </c>
      <c r="N96" s="32">
        <v>14650</v>
      </c>
      <c r="O96" s="32">
        <v>110</v>
      </c>
      <c r="P96" s="32">
        <v>100</v>
      </c>
      <c r="Q96" t="str">
        <f t="shared" si="48"/>
        <v>Lake Macquarie</v>
      </c>
      <c r="W96" s="33"/>
      <c r="X96" s="33"/>
      <c r="Y96">
        <v>3604258</v>
      </c>
      <c r="Z96" s="158">
        <v>30</v>
      </c>
      <c r="AA96" s="169" t="s">
        <v>5135</v>
      </c>
      <c r="AB96" s="169"/>
      <c r="AC96" s="158">
        <v>3604258</v>
      </c>
      <c r="AD96" s="169" t="s">
        <v>5225</v>
      </c>
      <c r="AE96" s="169">
        <v>3606558</v>
      </c>
      <c r="AF96" s="37" t="s">
        <v>5269</v>
      </c>
      <c r="AH96" s="38">
        <v>100</v>
      </c>
      <c r="AI96" s="38">
        <v>155</v>
      </c>
      <c r="AJ96" s="38">
        <v>13370</v>
      </c>
      <c r="AK96" s="38">
        <v>12</v>
      </c>
      <c r="AL96" s="38">
        <v>3308058</v>
      </c>
      <c r="AM96" s="61" t="s">
        <v>1816</v>
      </c>
      <c r="AN96" s="61" t="s">
        <v>1686</v>
      </c>
      <c r="AO96" s="61" t="s">
        <v>5110</v>
      </c>
      <c r="AP96" s="61" t="s">
        <v>5035</v>
      </c>
      <c r="AQ96" s="61" t="s">
        <v>4981</v>
      </c>
      <c r="AR96" s="28">
        <v>1439826.2000000002</v>
      </c>
      <c r="AS96" s="28">
        <v>0</v>
      </c>
      <c r="AT96" s="28">
        <v>0</v>
      </c>
      <c r="AU96" s="62"/>
      <c r="BT96">
        <v>0</v>
      </c>
      <c r="BU96" s="32">
        <v>100</v>
      </c>
      <c r="BV96" s="32">
        <v>105</v>
      </c>
      <c r="BW96" s="32">
        <v>11500</v>
      </c>
      <c r="BX96" s="32">
        <v>86</v>
      </c>
      <c r="BY96" s="32">
        <v>91160</v>
      </c>
      <c r="BZ96" t="s">
        <v>1816</v>
      </c>
      <c r="CA96" t="s">
        <v>1688</v>
      </c>
      <c r="CB96" t="s">
        <v>1282</v>
      </c>
      <c r="CC96" t="s">
        <v>1787</v>
      </c>
      <c r="CD96" s="52" t="s">
        <v>1788</v>
      </c>
      <c r="CE96" s="155">
        <v>34</v>
      </c>
      <c r="CF96" s="155">
        <v>3</v>
      </c>
      <c r="CG96" s="31" t="s">
        <v>5831</v>
      </c>
      <c r="CH96" s="31" t="s">
        <v>5832</v>
      </c>
      <c r="CI96" s="31" t="s">
        <v>705</v>
      </c>
      <c r="CJ96" s="31" t="s">
        <v>2239</v>
      </c>
      <c r="CL96" s="34"/>
      <c r="CM96" s="34"/>
      <c r="CN96" s="35"/>
      <c r="CO96" s="36"/>
      <c r="CP96" s="37"/>
      <c r="CQ96" s="37"/>
      <c r="CR96" s="34"/>
      <c r="CY96" s="72"/>
      <c r="CZ96" s="72"/>
      <c r="DA96" s="72"/>
      <c r="DC96" s="160" t="str">
        <f t="shared" si="51"/>
        <v>10900_4</v>
      </c>
      <c r="DD96" s="162">
        <v>100</v>
      </c>
      <c r="DE96" s="161">
        <v>105</v>
      </c>
      <c r="DF96" s="161">
        <v>10900</v>
      </c>
      <c r="DG96" s="163" t="s">
        <v>1816</v>
      </c>
      <c r="DH96" s="161"/>
      <c r="DI96" s="161" t="s">
        <v>5061</v>
      </c>
      <c r="DJ96" s="161">
        <v>4</v>
      </c>
      <c r="DK96" s="161" t="s">
        <v>1325</v>
      </c>
      <c r="DL96" s="161">
        <v>0</v>
      </c>
      <c r="DM96" s="43" t="s">
        <v>4269</v>
      </c>
      <c r="DN96" s="43"/>
      <c r="DO96" s="43" t="s">
        <v>4203</v>
      </c>
      <c r="DP96" s="43"/>
      <c r="DQ96" s="43" t="s">
        <v>4156</v>
      </c>
      <c r="DR96" s="43">
        <v>100</v>
      </c>
      <c r="DV96" s="31" t="s">
        <v>5383</v>
      </c>
      <c r="DW96" s="31" t="s">
        <v>5394</v>
      </c>
      <c r="DX96" s="38">
        <f t="shared" si="52"/>
        <v>3604258</v>
      </c>
      <c r="DY96" s="38">
        <f t="shared" si="53"/>
        <v>30</v>
      </c>
      <c r="DZ96" s="38" t="str">
        <f t="shared" si="54"/>
        <v>303604258</v>
      </c>
      <c r="EA96" s="60">
        <f t="shared" si="55"/>
        <v>4443007.5</v>
      </c>
      <c r="EB96" s="60">
        <f t="shared" si="56"/>
        <v>2790069</v>
      </c>
      <c r="EC96" s="60">
        <f t="shared" si="57"/>
        <v>3672126.2000000007</v>
      </c>
      <c r="ED96" s="60">
        <f t="shared" si="58"/>
        <v>2266953</v>
      </c>
      <c r="EE96" s="60">
        <f t="shared" si="59"/>
        <v>20858.2</v>
      </c>
      <c r="EF96" s="60">
        <f t="shared" si="60"/>
        <v>296499</v>
      </c>
      <c r="EG96" s="60">
        <f t="shared" si="61"/>
        <v>1825.8</v>
      </c>
      <c r="EH96" s="60">
        <f t="shared" si="62"/>
        <v>46</v>
      </c>
      <c r="EI96" s="60">
        <f t="shared" si="63"/>
        <v>553241.60000000009</v>
      </c>
      <c r="EJ96" s="60">
        <f t="shared" si="64"/>
        <v>131497</v>
      </c>
      <c r="EK96" s="60">
        <f t="shared" si="65"/>
        <v>148194.69999999998</v>
      </c>
      <c r="EL96" s="60">
        <f t="shared" si="66"/>
        <v>37133</v>
      </c>
      <c r="EM96" s="60">
        <f t="shared" si="67"/>
        <v>10100</v>
      </c>
      <c r="EN96" s="60">
        <f t="shared" si="68"/>
        <v>13518</v>
      </c>
      <c r="EO96" s="60">
        <f t="shared" si="69"/>
        <v>0</v>
      </c>
      <c r="EP96" s="60">
        <f t="shared" si="70"/>
        <v>5</v>
      </c>
      <c r="EQ96" s="60">
        <f t="shared" si="71"/>
        <v>508.40000000000003</v>
      </c>
      <c r="ER96" s="60">
        <f t="shared" si="72"/>
        <v>929</v>
      </c>
      <c r="ES96" s="60">
        <f t="shared" si="73"/>
        <v>32570.499999999996</v>
      </c>
      <c r="ET96" s="60">
        <f t="shared" si="74"/>
        <v>15481</v>
      </c>
      <c r="EU96" s="60">
        <f t="shared" si="75"/>
        <v>0</v>
      </c>
      <c r="EV96" s="60">
        <f t="shared" si="76"/>
        <v>601</v>
      </c>
      <c r="EW96" s="60">
        <f t="shared" si="77"/>
        <v>3582.1</v>
      </c>
      <c r="EX96" s="60">
        <f t="shared" si="78"/>
        <v>27407</v>
      </c>
      <c r="EY96" s="60">
        <f t="shared" si="79"/>
        <v>0</v>
      </c>
      <c r="EZ96" s="60">
        <f t="shared" si="80"/>
        <v>0</v>
      </c>
      <c r="FA96" s="60">
        <f t="shared" si="81"/>
        <v>0</v>
      </c>
      <c r="FB96" s="60">
        <f t="shared" si="82"/>
        <v>0</v>
      </c>
      <c r="FF96" s="140"/>
      <c r="FG96" s="140"/>
      <c r="FH96" s="140"/>
      <c r="FI96" s="140"/>
    </row>
    <row r="97" spans="12:165" x14ac:dyDescent="0.25">
      <c r="L97" t="s">
        <v>1582</v>
      </c>
      <c r="M97" t="s">
        <v>1688</v>
      </c>
      <c r="N97" s="32">
        <v>14700</v>
      </c>
      <c r="O97" s="32">
        <v>105</v>
      </c>
      <c r="P97" s="32">
        <v>100</v>
      </c>
      <c r="Q97" t="str">
        <f t="shared" si="48"/>
        <v>Lane Cove</v>
      </c>
      <c r="W97" s="33"/>
      <c r="X97" s="33"/>
      <c r="Y97">
        <v>3605858</v>
      </c>
      <c r="Z97" s="158">
        <v>30</v>
      </c>
      <c r="AA97" s="169" t="s">
        <v>5136</v>
      </c>
      <c r="AB97" s="169"/>
      <c r="AC97" s="158">
        <v>3605858</v>
      </c>
      <c r="AD97" s="169" t="s">
        <v>1701</v>
      </c>
      <c r="AE97" s="169">
        <v>3605858</v>
      </c>
      <c r="AF97" s="37" t="s">
        <v>5269</v>
      </c>
      <c r="AH97" s="38">
        <v>100</v>
      </c>
      <c r="AI97" s="38">
        <v>155</v>
      </c>
      <c r="AJ97" s="38">
        <v>14250</v>
      </c>
      <c r="AK97" s="38">
        <v>12</v>
      </c>
      <c r="AL97" s="38">
        <v>3308058</v>
      </c>
      <c r="AM97" s="61" t="s">
        <v>1816</v>
      </c>
      <c r="AN97" s="61" t="s">
        <v>1686</v>
      </c>
      <c r="AO97" s="61" t="s">
        <v>1573</v>
      </c>
      <c r="AP97" s="61" t="s">
        <v>5035</v>
      </c>
      <c r="AQ97" s="61" t="s">
        <v>4981</v>
      </c>
      <c r="AR97" s="28">
        <v>876067.8</v>
      </c>
      <c r="AS97" s="28">
        <v>0</v>
      </c>
      <c r="AT97" s="28">
        <v>0</v>
      </c>
      <c r="AU97" s="62"/>
      <c r="BT97">
        <v>0</v>
      </c>
      <c r="BU97" s="32">
        <v>100</v>
      </c>
      <c r="BV97" s="32">
        <v>105</v>
      </c>
      <c r="BW97" s="32">
        <v>11500</v>
      </c>
      <c r="BX97" s="32">
        <v>87</v>
      </c>
      <c r="BY97" s="32">
        <v>91180</v>
      </c>
      <c r="BZ97" t="s">
        <v>1816</v>
      </c>
      <c r="CA97" t="s">
        <v>1688</v>
      </c>
      <c r="CB97" t="s">
        <v>1282</v>
      </c>
      <c r="CC97" s="52" t="s">
        <v>1726</v>
      </c>
      <c r="CD97" s="52" t="s">
        <v>1793</v>
      </c>
      <c r="CE97" s="155">
        <v>40</v>
      </c>
      <c r="CF97" s="155">
        <v>3</v>
      </c>
      <c r="CG97" s="31" t="s">
        <v>5841</v>
      </c>
      <c r="CH97" s="31" t="s">
        <v>5842</v>
      </c>
      <c r="CI97" s="31" t="s">
        <v>705</v>
      </c>
      <c r="CJ97" s="31" t="s">
        <v>2240</v>
      </c>
      <c r="CL97" s="34"/>
      <c r="CM97" s="34"/>
      <c r="CN97" s="35"/>
      <c r="CO97" s="36"/>
      <c r="CP97" s="37"/>
      <c r="CQ97" s="37"/>
      <c r="CR97" s="34"/>
      <c r="CY97" s="72"/>
      <c r="CZ97" s="72"/>
      <c r="DA97" s="72"/>
      <c r="DC97" s="160" t="str">
        <f t="shared" si="51"/>
        <v>10900_3</v>
      </c>
      <c r="DD97" s="162">
        <v>100</v>
      </c>
      <c r="DE97" s="161">
        <v>105</v>
      </c>
      <c r="DF97" s="161">
        <v>10900</v>
      </c>
      <c r="DG97" s="163" t="s">
        <v>1816</v>
      </c>
      <c r="DH97" s="161"/>
      <c r="DI97" s="161" t="s">
        <v>5061</v>
      </c>
      <c r="DJ97" s="161">
        <v>3</v>
      </c>
      <c r="DK97" s="161" t="s">
        <v>1324</v>
      </c>
      <c r="DL97" s="161">
        <v>0</v>
      </c>
      <c r="DM97" s="43" t="s">
        <v>4270</v>
      </c>
      <c r="DN97" s="43"/>
      <c r="DO97" s="43" t="s">
        <v>4205</v>
      </c>
      <c r="DP97" s="43"/>
      <c r="DQ97" s="43" t="s">
        <v>4159</v>
      </c>
      <c r="DR97" s="43">
        <v>100</v>
      </c>
      <c r="DV97" s="31" t="s">
        <v>5383</v>
      </c>
      <c r="DW97" s="31" t="s">
        <v>5394</v>
      </c>
      <c r="DX97" s="38">
        <f t="shared" si="52"/>
        <v>3605858</v>
      </c>
      <c r="DY97" s="38">
        <f t="shared" si="53"/>
        <v>30</v>
      </c>
      <c r="DZ97" s="38" t="str">
        <f t="shared" si="54"/>
        <v>303605858</v>
      </c>
      <c r="EA97" s="60">
        <f t="shared" si="55"/>
        <v>99986461.299999982</v>
      </c>
      <c r="EB97" s="60">
        <f t="shared" si="56"/>
        <v>63405318</v>
      </c>
      <c r="EC97" s="60">
        <f t="shared" si="57"/>
        <v>83567133.400000006</v>
      </c>
      <c r="ED97" s="60">
        <f t="shared" si="58"/>
        <v>52155214</v>
      </c>
      <c r="EE97" s="60">
        <f t="shared" si="59"/>
        <v>4578087.5</v>
      </c>
      <c r="EF97" s="60">
        <f t="shared" si="60"/>
        <v>3377353</v>
      </c>
      <c r="EG97" s="60">
        <f t="shared" si="61"/>
        <v>5921757</v>
      </c>
      <c r="EH97" s="60">
        <f t="shared" si="62"/>
        <v>4730348</v>
      </c>
      <c r="EI97" s="60">
        <f t="shared" si="63"/>
        <v>1131111.6000000001</v>
      </c>
      <c r="EJ97" s="60">
        <f t="shared" si="64"/>
        <v>443371</v>
      </c>
      <c r="EK97" s="60">
        <f t="shared" si="65"/>
        <v>851933.1</v>
      </c>
      <c r="EL97" s="60">
        <f t="shared" si="66"/>
        <v>548882</v>
      </c>
      <c r="EM97" s="60">
        <f t="shared" si="67"/>
        <v>0</v>
      </c>
      <c r="EN97" s="60">
        <f t="shared" si="68"/>
        <v>0</v>
      </c>
      <c r="EO97" s="60">
        <f t="shared" si="69"/>
        <v>482546.1</v>
      </c>
      <c r="EP97" s="60">
        <f t="shared" si="70"/>
        <v>41017</v>
      </c>
      <c r="EQ97" s="60">
        <f t="shared" si="71"/>
        <v>0</v>
      </c>
      <c r="ER97" s="60">
        <f t="shared" si="72"/>
        <v>30295</v>
      </c>
      <c r="ES97" s="60">
        <f t="shared" si="73"/>
        <v>3453892.6</v>
      </c>
      <c r="ET97" s="60">
        <f t="shared" si="74"/>
        <v>2077563</v>
      </c>
      <c r="EU97" s="60">
        <f t="shared" si="75"/>
        <v>0</v>
      </c>
      <c r="EV97" s="60">
        <f t="shared" si="76"/>
        <v>1275</v>
      </c>
      <c r="EW97" s="60">
        <f t="shared" si="77"/>
        <v>0</v>
      </c>
      <c r="EX97" s="60">
        <f t="shared" si="78"/>
        <v>0</v>
      </c>
      <c r="EY97" s="60">
        <f t="shared" si="79"/>
        <v>0</v>
      </c>
      <c r="EZ97" s="60">
        <f t="shared" si="80"/>
        <v>0</v>
      </c>
      <c r="FA97" s="60">
        <f t="shared" si="81"/>
        <v>0</v>
      </c>
      <c r="FB97" s="60">
        <f t="shared" si="82"/>
        <v>0</v>
      </c>
      <c r="FF97" s="140"/>
      <c r="FG97" s="140"/>
      <c r="FH97" s="140"/>
      <c r="FI97" s="140"/>
    </row>
    <row r="98" spans="12:165" x14ac:dyDescent="0.25">
      <c r="L98" t="s">
        <v>1583</v>
      </c>
      <c r="M98" t="s">
        <v>1695</v>
      </c>
      <c r="N98" s="32">
        <v>14750</v>
      </c>
      <c r="O98" s="32">
        <v>150</v>
      </c>
      <c r="P98" s="32">
        <v>100</v>
      </c>
      <c r="Q98" t="str">
        <f t="shared" si="48"/>
        <v>Leeton</v>
      </c>
      <c r="W98" s="33"/>
      <c r="X98" s="33"/>
      <c r="Y98">
        <v>3606658</v>
      </c>
      <c r="Z98" s="158">
        <v>30</v>
      </c>
      <c r="AA98" s="169" t="s">
        <v>5137</v>
      </c>
      <c r="AB98" s="169" t="s">
        <v>1104</v>
      </c>
      <c r="AC98" s="158">
        <v>3606658</v>
      </c>
      <c r="AD98" s="169" t="s">
        <v>1734</v>
      </c>
      <c r="AE98" s="169">
        <v>3606658</v>
      </c>
      <c r="AF98" s="37" t="s">
        <v>5269</v>
      </c>
      <c r="AH98" s="38">
        <v>100</v>
      </c>
      <c r="AI98" s="38">
        <v>155</v>
      </c>
      <c r="AJ98" s="38">
        <v>15500</v>
      </c>
      <c r="AK98" s="38">
        <v>12</v>
      </c>
      <c r="AL98" s="38">
        <v>3308058</v>
      </c>
      <c r="AM98" s="61" t="s">
        <v>1816</v>
      </c>
      <c r="AN98" s="61" t="s">
        <v>1686</v>
      </c>
      <c r="AO98" s="61" t="s">
        <v>1601</v>
      </c>
      <c r="AP98" s="61" t="s">
        <v>5035</v>
      </c>
      <c r="AQ98" s="61" t="s">
        <v>4981</v>
      </c>
      <c r="AR98" s="28">
        <v>2522029.9</v>
      </c>
      <c r="AS98" s="28">
        <v>0</v>
      </c>
      <c r="AT98" s="28">
        <v>0</v>
      </c>
      <c r="AU98" s="62"/>
      <c r="BT98">
        <v>0</v>
      </c>
      <c r="BU98" s="32">
        <v>100</v>
      </c>
      <c r="BV98" s="32">
        <v>105</v>
      </c>
      <c r="BW98" s="32">
        <v>11500</v>
      </c>
      <c r="BX98" s="32">
        <v>87</v>
      </c>
      <c r="BY98" s="32">
        <v>91190</v>
      </c>
      <c r="BZ98" t="s">
        <v>1816</v>
      </c>
      <c r="CA98" t="s">
        <v>1688</v>
      </c>
      <c r="CB98" t="s">
        <v>1282</v>
      </c>
      <c r="CC98" t="s">
        <v>1726</v>
      </c>
      <c r="CD98" s="52" t="s">
        <v>1726</v>
      </c>
      <c r="CE98" s="155">
        <v>14</v>
      </c>
      <c r="CF98" s="155">
        <v>2</v>
      </c>
      <c r="CG98" s="31" t="s">
        <v>5843</v>
      </c>
      <c r="CH98" s="31" t="s">
        <v>5844</v>
      </c>
      <c r="CI98" s="31" t="s">
        <v>705</v>
      </c>
      <c r="CJ98" s="31" t="s">
        <v>2241</v>
      </c>
      <c r="CL98" s="34"/>
      <c r="CM98" s="34"/>
      <c r="CN98" s="35"/>
      <c r="CO98" s="36"/>
      <c r="CP98" s="37"/>
      <c r="CQ98" s="37"/>
      <c r="CR98" s="34"/>
      <c r="CY98" s="72"/>
      <c r="CZ98" s="72"/>
      <c r="DA98" s="72"/>
      <c r="DC98" s="160" t="str">
        <f t="shared" si="51"/>
        <v>10900_2</v>
      </c>
      <c r="DD98" s="162">
        <v>100</v>
      </c>
      <c r="DE98" s="161">
        <v>105</v>
      </c>
      <c r="DF98" s="161">
        <v>10900</v>
      </c>
      <c r="DG98" s="163" t="s">
        <v>1816</v>
      </c>
      <c r="DH98" s="161"/>
      <c r="DI98" s="161" t="s">
        <v>5061</v>
      </c>
      <c r="DJ98" s="161">
        <v>2</v>
      </c>
      <c r="DK98" s="161" t="s">
        <v>1323</v>
      </c>
      <c r="DL98" s="161">
        <v>0</v>
      </c>
      <c r="DM98" s="43" t="s">
        <v>4271</v>
      </c>
      <c r="DN98" s="43"/>
      <c r="DO98" s="43" t="s">
        <v>4207</v>
      </c>
      <c r="DP98" s="43"/>
      <c r="DQ98" s="43" t="s">
        <v>4162</v>
      </c>
      <c r="DR98" s="43">
        <v>100</v>
      </c>
      <c r="DV98" s="31" t="s">
        <v>5383</v>
      </c>
      <c r="DW98" s="31" t="s">
        <v>5394</v>
      </c>
      <c r="DX98" s="38">
        <f t="shared" si="52"/>
        <v>3606658</v>
      </c>
      <c r="DY98" s="38">
        <f t="shared" si="53"/>
        <v>30</v>
      </c>
      <c r="DZ98" s="38" t="str">
        <f t="shared" si="54"/>
        <v>303606658</v>
      </c>
      <c r="EA98" s="60">
        <f t="shared" si="55"/>
        <v>7678</v>
      </c>
      <c r="EB98" s="60">
        <f t="shared" si="56"/>
        <v>0</v>
      </c>
      <c r="EC98" s="60">
        <f t="shared" si="57"/>
        <v>5672.7000000000007</v>
      </c>
      <c r="ED98" s="60">
        <f t="shared" si="58"/>
        <v>0</v>
      </c>
      <c r="EE98" s="60">
        <f t="shared" si="59"/>
        <v>0</v>
      </c>
      <c r="EF98" s="60">
        <f t="shared" si="60"/>
        <v>0</v>
      </c>
      <c r="EG98" s="60">
        <f t="shared" si="61"/>
        <v>0</v>
      </c>
      <c r="EH98" s="60">
        <f t="shared" si="62"/>
        <v>0</v>
      </c>
      <c r="EI98" s="60">
        <f t="shared" si="63"/>
        <v>0</v>
      </c>
      <c r="EJ98" s="60">
        <f t="shared" si="64"/>
        <v>0</v>
      </c>
      <c r="EK98" s="60">
        <f t="shared" si="65"/>
        <v>52.4</v>
      </c>
      <c r="EL98" s="60">
        <f t="shared" si="66"/>
        <v>0</v>
      </c>
      <c r="EM98" s="60">
        <f t="shared" si="67"/>
        <v>0</v>
      </c>
      <c r="EN98" s="60">
        <f t="shared" si="68"/>
        <v>0</v>
      </c>
      <c r="EO98" s="60">
        <f t="shared" si="69"/>
        <v>0</v>
      </c>
      <c r="EP98" s="60">
        <f t="shared" si="70"/>
        <v>0</v>
      </c>
      <c r="EQ98" s="60">
        <f t="shared" si="71"/>
        <v>0</v>
      </c>
      <c r="ER98" s="60">
        <f t="shared" si="72"/>
        <v>0</v>
      </c>
      <c r="ES98" s="60">
        <f t="shared" si="73"/>
        <v>0</v>
      </c>
      <c r="ET98" s="60">
        <f t="shared" si="74"/>
        <v>0</v>
      </c>
      <c r="EU98" s="60">
        <f t="shared" si="75"/>
        <v>0</v>
      </c>
      <c r="EV98" s="60">
        <f t="shared" si="76"/>
        <v>0</v>
      </c>
      <c r="EW98" s="60">
        <f t="shared" si="77"/>
        <v>1952.9</v>
      </c>
      <c r="EX98" s="60">
        <f t="shared" si="78"/>
        <v>0</v>
      </c>
      <c r="EY98" s="60">
        <f t="shared" si="79"/>
        <v>0</v>
      </c>
      <c r="EZ98" s="60">
        <f t="shared" si="80"/>
        <v>0</v>
      </c>
      <c r="FA98" s="60">
        <f t="shared" si="81"/>
        <v>0</v>
      </c>
      <c r="FB98" s="60">
        <f t="shared" si="82"/>
        <v>0</v>
      </c>
      <c r="FF98" s="140"/>
      <c r="FG98" s="140"/>
      <c r="FH98" s="140"/>
      <c r="FI98" s="140"/>
    </row>
    <row r="99" spans="12:165" x14ac:dyDescent="0.25">
      <c r="L99" t="s">
        <v>1584</v>
      </c>
      <c r="M99" t="s">
        <v>1688</v>
      </c>
      <c r="N99" s="32">
        <v>14800</v>
      </c>
      <c r="O99" s="32">
        <v>105</v>
      </c>
      <c r="P99" s="32">
        <v>100</v>
      </c>
      <c r="Q99" t="str">
        <f t="shared" ref="Q99:Q130" si="84">IF(ISERROR(FIND(" (",L99)),L99,LEFT(L99,FIND(" (",L99)-1))</f>
        <v>Leichhardt</v>
      </c>
      <c r="W99" s="33"/>
      <c r="X99" s="33"/>
      <c r="Y99">
        <v>3606758</v>
      </c>
      <c r="Z99" s="158">
        <v>30</v>
      </c>
      <c r="AA99" s="169" t="s">
        <v>5138</v>
      </c>
      <c r="AB99" s="169" t="s">
        <v>1104</v>
      </c>
      <c r="AC99" s="158">
        <v>3606758</v>
      </c>
      <c r="AD99" s="169" t="s">
        <v>1735</v>
      </c>
      <c r="AE99" s="169">
        <v>3606758</v>
      </c>
      <c r="AF99" s="37" t="s">
        <v>5269</v>
      </c>
      <c r="AH99" s="38">
        <v>100</v>
      </c>
      <c r="AI99" s="38">
        <v>155</v>
      </c>
      <c r="AJ99" s="38">
        <v>17450</v>
      </c>
      <c r="AK99" s="38">
        <v>12</v>
      </c>
      <c r="AL99" s="38">
        <v>3308058</v>
      </c>
      <c r="AM99" s="61" t="s">
        <v>1816</v>
      </c>
      <c r="AN99" s="61" t="s">
        <v>1686</v>
      </c>
      <c r="AO99" s="61" t="s">
        <v>1643</v>
      </c>
      <c r="AP99" s="61" t="s">
        <v>5035</v>
      </c>
      <c r="AQ99" s="61" t="s">
        <v>4981</v>
      </c>
      <c r="AR99" s="28">
        <v>154654.29999999999</v>
      </c>
      <c r="AS99" s="28">
        <v>0</v>
      </c>
      <c r="AT99" s="28">
        <v>0</v>
      </c>
      <c r="AU99" s="62"/>
      <c r="BT99">
        <v>0</v>
      </c>
      <c r="BU99" s="32">
        <v>100</v>
      </c>
      <c r="BV99" s="32">
        <v>105</v>
      </c>
      <c r="BW99" s="32">
        <v>11500</v>
      </c>
      <c r="BX99" s="32">
        <v>87</v>
      </c>
      <c r="BY99" s="32">
        <v>91192</v>
      </c>
      <c r="BZ99" t="s">
        <v>1816</v>
      </c>
      <c r="CA99" t="s">
        <v>1688</v>
      </c>
      <c r="CB99" t="s">
        <v>1282</v>
      </c>
      <c r="CC99" t="s">
        <v>1726</v>
      </c>
      <c r="CD99" s="52" t="s">
        <v>1115</v>
      </c>
      <c r="CE99" s="155">
        <v>9770</v>
      </c>
      <c r="CF99" s="155">
        <v>2</v>
      </c>
      <c r="CG99" s="31" t="s">
        <v>692</v>
      </c>
      <c r="CH99" s="31" t="s">
        <v>693</v>
      </c>
      <c r="CI99" s="31" t="s">
        <v>705</v>
      </c>
      <c r="CJ99" s="31" t="s">
        <v>1137</v>
      </c>
      <c r="CL99" s="34"/>
      <c r="CM99" s="34"/>
      <c r="CN99" s="35"/>
      <c r="CO99" s="36"/>
      <c r="CP99" s="37"/>
      <c r="CQ99" s="37"/>
      <c r="CR99" s="34"/>
      <c r="CY99" s="72"/>
      <c r="CZ99" s="72"/>
      <c r="DA99" s="72"/>
      <c r="DC99" s="160" t="str">
        <f t="shared" si="51"/>
        <v>10900_6</v>
      </c>
      <c r="DD99" s="162">
        <v>100</v>
      </c>
      <c r="DE99" s="161">
        <v>105</v>
      </c>
      <c r="DF99" s="161">
        <v>10900</v>
      </c>
      <c r="DG99" s="163" t="s">
        <v>1816</v>
      </c>
      <c r="DH99" s="161"/>
      <c r="DI99" s="161" t="s">
        <v>5061</v>
      </c>
      <c r="DJ99" s="161">
        <v>6</v>
      </c>
      <c r="DK99" s="161" t="s">
        <v>1327</v>
      </c>
      <c r="DL99" s="161">
        <v>0</v>
      </c>
      <c r="DM99" s="43" t="s">
        <v>4272</v>
      </c>
      <c r="DN99" s="43"/>
      <c r="DO99" s="43" t="s">
        <v>4209</v>
      </c>
      <c r="DP99" s="43"/>
      <c r="DQ99" s="43" t="s">
        <v>4165</v>
      </c>
      <c r="DR99" s="43">
        <v>100</v>
      </c>
      <c r="DV99" s="31" t="s">
        <v>5383</v>
      </c>
      <c r="DW99" s="31" t="s">
        <v>5394</v>
      </c>
      <c r="DX99" s="38">
        <f t="shared" si="52"/>
        <v>3606758</v>
      </c>
      <c r="DY99" s="38">
        <f t="shared" si="53"/>
        <v>30</v>
      </c>
      <c r="DZ99" s="38" t="str">
        <f t="shared" si="54"/>
        <v>303606758</v>
      </c>
      <c r="EA99" s="60">
        <f t="shared" si="55"/>
        <v>474611.60000000003</v>
      </c>
      <c r="EB99" s="60">
        <f t="shared" si="56"/>
        <v>757742</v>
      </c>
      <c r="EC99" s="60">
        <f t="shared" si="57"/>
        <v>103111.59999999999</v>
      </c>
      <c r="ED99" s="60">
        <f t="shared" si="58"/>
        <v>11245</v>
      </c>
      <c r="EE99" s="60">
        <f t="shared" si="59"/>
        <v>7121.2</v>
      </c>
      <c r="EF99" s="60">
        <f t="shared" si="60"/>
        <v>1395</v>
      </c>
      <c r="EG99" s="60">
        <f t="shared" si="61"/>
        <v>551.5</v>
      </c>
      <c r="EH99" s="60">
        <f t="shared" si="62"/>
        <v>338</v>
      </c>
      <c r="EI99" s="60">
        <f t="shared" si="63"/>
        <v>39091.699999999997</v>
      </c>
      <c r="EJ99" s="60">
        <f t="shared" si="64"/>
        <v>383257</v>
      </c>
      <c r="EK99" s="60">
        <f t="shared" si="65"/>
        <v>8340.1</v>
      </c>
      <c r="EL99" s="60">
        <f t="shared" si="66"/>
        <v>137376</v>
      </c>
      <c r="EM99" s="60">
        <f t="shared" si="67"/>
        <v>16047</v>
      </c>
      <c r="EN99" s="60">
        <f t="shared" si="68"/>
        <v>0</v>
      </c>
      <c r="EO99" s="60">
        <f t="shared" si="69"/>
        <v>0</v>
      </c>
      <c r="EP99" s="60">
        <f t="shared" si="70"/>
        <v>0</v>
      </c>
      <c r="EQ99" s="60">
        <f t="shared" si="71"/>
        <v>292182.3</v>
      </c>
      <c r="ER99" s="60">
        <f t="shared" si="72"/>
        <v>198037</v>
      </c>
      <c r="ES99" s="60">
        <f t="shared" si="73"/>
        <v>1635.6</v>
      </c>
      <c r="ET99" s="60">
        <f t="shared" si="74"/>
        <v>25301</v>
      </c>
      <c r="EU99" s="60">
        <f t="shared" si="75"/>
        <v>0</v>
      </c>
      <c r="EV99" s="60">
        <f t="shared" si="76"/>
        <v>793</v>
      </c>
      <c r="EW99" s="60">
        <f t="shared" si="77"/>
        <v>6530.6</v>
      </c>
      <c r="EX99" s="60">
        <f t="shared" si="78"/>
        <v>0</v>
      </c>
      <c r="EY99" s="60">
        <f t="shared" si="79"/>
        <v>0</v>
      </c>
      <c r="EZ99" s="60">
        <f t="shared" si="80"/>
        <v>0</v>
      </c>
      <c r="FA99" s="60">
        <f t="shared" si="81"/>
        <v>0</v>
      </c>
      <c r="FB99" s="60">
        <f t="shared" si="82"/>
        <v>0</v>
      </c>
      <c r="FF99" s="140"/>
      <c r="FG99" s="140"/>
      <c r="FH99" s="140"/>
      <c r="FI99" s="140"/>
    </row>
    <row r="100" spans="12:165" x14ac:dyDescent="0.25">
      <c r="L100" t="s">
        <v>1585</v>
      </c>
      <c r="M100" t="s">
        <v>1689</v>
      </c>
      <c r="N100" s="32">
        <v>14850</v>
      </c>
      <c r="O100" s="32">
        <v>120</v>
      </c>
      <c r="P100" s="32">
        <v>100</v>
      </c>
      <c r="Q100" t="str">
        <f t="shared" si="84"/>
        <v>Lismore</v>
      </c>
      <c r="W100" s="33"/>
      <c r="X100" s="33"/>
      <c r="Y100">
        <v>3606858</v>
      </c>
      <c r="Z100" s="158">
        <v>30</v>
      </c>
      <c r="AA100" s="169" t="s">
        <v>5139</v>
      </c>
      <c r="AB100" s="169" t="s">
        <v>1681</v>
      </c>
      <c r="AC100" s="158">
        <v>3606858</v>
      </c>
      <c r="AD100" s="169" t="s">
        <v>5139</v>
      </c>
      <c r="AE100" s="169" t="s">
        <v>1104</v>
      </c>
      <c r="AF100" s="37" t="s">
        <v>5268</v>
      </c>
      <c r="AH100" s="38">
        <v>100</v>
      </c>
      <c r="AI100" s="38">
        <v>155</v>
      </c>
      <c r="AJ100" s="38">
        <v>17700</v>
      </c>
      <c r="AK100" s="38">
        <v>12</v>
      </c>
      <c r="AL100" s="38">
        <v>3308058</v>
      </c>
      <c r="AM100" s="61" t="s">
        <v>1816</v>
      </c>
      <c r="AN100" s="61" t="s">
        <v>1686</v>
      </c>
      <c r="AO100" s="61" t="s">
        <v>1649</v>
      </c>
      <c r="AP100" s="61" t="s">
        <v>5035</v>
      </c>
      <c r="AQ100" s="61" t="s">
        <v>4981</v>
      </c>
      <c r="AR100" s="28">
        <v>200979.3</v>
      </c>
      <c r="AS100" s="28">
        <v>0</v>
      </c>
      <c r="AT100" s="28">
        <v>0</v>
      </c>
      <c r="AU100" s="62"/>
      <c r="BT100">
        <v>0</v>
      </c>
      <c r="BU100" s="32">
        <v>100</v>
      </c>
      <c r="BV100" s="32">
        <v>105</v>
      </c>
      <c r="BW100" s="32">
        <v>11500</v>
      </c>
      <c r="BX100" s="32">
        <v>87</v>
      </c>
      <c r="BY100" s="32">
        <v>91194</v>
      </c>
      <c r="BZ100" t="s">
        <v>1816</v>
      </c>
      <c r="CA100" t="s">
        <v>1688</v>
      </c>
      <c r="CB100" t="s">
        <v>1282</v>
      </c>
      <c r="CC100" t="s">
        <v>1726</v>
      </c>
      <c r="CD100" t="s">
        <v>1114</v>
      </c>
      <c r="CE100" s="155">
        <v>13</v>
      </c>
      <c r="CF100" s="155">
        <v>2</v>
      </c>
      <c r="CG100" s="31" t="s">
        <v>694</v>
      </c>
      <c r="CH100" s="31" t="s">
        <v>695</v>
      </c>
      <c r="CI100" s="31" t="s">
        <v>705</v>
      </c>
      <c r="CJ100" s="31" t="s">
        <v>1136</v>
      </c>
      <c r="CL100" s="34"/>
      <c r="CM100" s="34"/>
      <c r="CN100" s="35"/>
      <c r="CO100" s="36"/>
      <c r="CP100" s="37"/>
      <c r="CQ100" s="37"/>
      <c r="CR100" s="34"/>
      <c r="CY100" s="72"/>
      <c r="CZ100" s="72"/>
      <c r="DA100" s="72"/>
      <c r="DC100" s="160" t="str">
        <f t="shared" si="51"/>
        <v>10900_10</v>
      </c>
      <c r="DD100" s="162">
        <v>100</v>
      </c>
      <c r="DE100" s="161">
        <v>105</v>
      </c>
      <c r="DF100" s="161">
        <v>10900</v>
      </c>
      <c r="DG100" s="163" t="s">
        <v>1816</v>
      </c>
      <c r="DH100" s="161"/>
      <c r="DI100" s="161" t="s">
        <v>5061</v>
      </c>
      <c r="DJ100" s="161">
        <v>10</v>
      </c>
      <c r="DK100" s="161" t="s">
        <v>1329</v>
      </c>
      <c r="DL100" s="161">
        <v>0</v>
      </c>
      <c r="DM100" s="43" t="s">
        <v>4273</v>
      </c>
      <c r="DN100" s="43"/>
      <c r="DO100" s="43" t="s">
        <v>4211</v>
      </c>
      <c r="DP100" s="43"/>
      <c r="DQ100" s="43" t="s">
        <v>4168</v>
      </c>
      <c r="DR100" s="43">
        <v>100</v>
      </c>
      <c r="DV100" s="31" t="s">
        <v>5383</v>
      </c>
      <c r="DW100" s="31" t="s">
        <v>5394</v>
      </c>
      <c r="DX100" s="38">
        <f t="shared" si="52"/>
        <v>3606858</v>
      </c>
      <c r="DY100" s="38">
        <f t="shared" si="53"/>
        <v>30</v>
      </c>
      <c r="DZ100" s="38" t="str">
        <f t="shared" si="54"/>
        <v>303606858</v>
      </c>
      <c r="EA100" s="60">
        <f t="shared" si="55"/>
        <v>0</v>
      </c>
      <c r="EB100" s="60">
        <f t="shared" si="56"/>
        <v>0</v>
      </c>
      <c r="EC100" s="60">
        <f t="shared" si="57"/>
        <v>0</v>
      </c>
      <c r="ED100" s="60">
        <f t="shared" si="58"/>
        <v>0</v>
      </c>
      <c r="EE100" s="60">
        <f t="shared" si="59"/>
        <v>0</v>
      </c>
      <c r="EF100" s="60">
        <f t="shared" si="60"/>
        <v>0</v>
      </c>
      <c r="EG100" s="60">
        <f t="shared" si="61"/>
        <v>0</v>
      </c>
      <c r="EH100" s="60">
        <f t="shared" si="62"/>
        <v>0</v>
      </c>
      <c r="EI100" s="60">
        <f t="shared" si="63"/>
        <v>0</v>
      </c>
      <c r="EJ100" s="60">
        <f t="shared" si="64"/>
        <v>0</v>
      </c>
      <c r="EK100" s="60">
        <f t="shared" si="65"/>
        <v>0</v>
      </c>
      <c r="EL100" s="60">
        <f t="shared" si="66"/>
        <v>0</v>
      </c>
      <c r="EM100" s="60">
        <f t="shared" si="67"/>
        <v>0</v>
      </c>
      <c r="EN100" s="60">
        <f t="shared" si="68"/>
        <v>0</v>
      </c>
      <c r="EO100" s="60">
        <f t="shared" si="69"/>
        <v>0</v>
      </c>
      <c r="EP100" s="60">
        <f t="shared" si="70"/>
        <v>0</v>
      </c>
      <c r="EQ100" s="60">
        <f t="shared" si="71"/>
        <v>0</v>
      </c>
      <c r="ER100" s="60">
        <f t="shared" si="72"/>
        <v>0</v>
      </c>
      <c r="ES100" s="60">
        <f t="shared" si="73"/>
        <v>0</v>
      </c>
      <c r="ET100" s="60">
        <f t="shared" si="74"/>
        <v>0</v>
      </c>
      <c r="EU100" s="60">
        <f t="shared" si="75"/>
        <v>0</v>
      </c>
      <c r="EV100" s="60">
        <f t="shared" si="76"/>
        <v>0</v>
      </c>
      <c r="EW100" s="60">
        <f t="shared" si="77"/>
        <v>0</v>
      </c>
      <c r="EX100" s="60">
        <f t="shared" si="78"/>
        <v>0</v>
      </c>
      <c r="EY100" s="60">
        <f t="shared" si="79"/>
        <v>0</v>
      </c>
      <c r="EZ100" s="60">
        <f t="shared" si="80"/>
        <v>0</v>
      </c>
      <c r="FA100" s="60">
        <f t="shared" si="81"/>
        <v>0</v>
      </c>
      <c r="FB100" s="60">
        <f t="shared" si="82"/>
        <v>0</v>
      </c>
      <c r="FF100" s="140"/>
      <c r="FG100" s="140"/>
      <c r="FH100" s="140"/>
      <c r="FI100" s="140"/>
    </row>
    <row r="101" spans="12:165" x14ac:dyDescent="0.25">
      <c r="L101" t="s">
        <v>1586</v>
      </c>
      <c r="M101" t="s">
        <v>1690</v>
      </c>
      <c r="N101" s="32">
        <v>14870</v>
      </c>
      <c r="O101" s="32">
        <v>140</v>
      </c>
      <c r="P101" s="32">
        <v>100</v>
      </c>
      <c r="Q101" t="str">
        <f t="shared" si="84"/>
        <v>Lithgow</v>
      </c>
      <c r="V101" s="1"/>
      <c r="W101" s="33"/>
      <c r="X101" s="33"/>
      <c r="Y101">
        <v>3607158</v>
      </c>
      <c r="Z101" s="158">
        <v>30</v>
      </c>
      <c r="AA101" s="169" t="s">
        <v>5140</v>
      </c>
      <c r="AB101" s="169"/>
      <c r="AC101" s="158">
        <v>3607158</v>
      </c>
      <c r="AD101" s="169" t="s">
        <v>1209</v>
      </c>
      <c r="AE101" s="169">
        <v>3607158</v>
      </c>
      <c r="AF101" s="37" t="s">
        <v>5269</v>
      </c>
      <c r="AH101" s="38">
        <v>100</v>
      </c>
      <c r="AI101" s="38">
        <v>155</v>
      </c>
      <c r="AJ101" s="38">
        <v>17800</v>
      </c>
      <c r="AK101" s="38">
        <v>12</v>
      </c>
      <c r="AL101" s="38">
        <v>3308058</v>
      </c>
      <c r="AM101" s="61" t="s">
        <v>1816</v>
      </c>
      <c r="AN101" s="61" t="s">
        <v>1686</v>
      </c>
      <c r="AO101" s="61" t="s">
        <v>1651</v>
      </c>
      <c r="AP101" s="61" t="s">
        <v>5035</v>
      </c>
      <c r="AQ101" s="61" t="s">
        <v>4981</v>
      </c>
      <c r="AR101" s="28">
        <v>2633160.7000000002</v>
      </c>
      <c r="AS101" s="28">
        <v>0</v>
      </c>
      <c r="AT101" s="28">
        <v>0</v>
      </c>
      <c r="AU101" s="62"/>
      <c r="BT101">
        <v>0</v>
      </c>
      <c r="BU101" s="32">
        <v>100</v>
      </c>
      <c r="BV101" s="32">
        <v>105</v>
      </c>
      <c r="BW101" s="32">
        <v>11500</v>
      </c>
      <c r="BX101" s="32">
        <v>87</v>
      </c>
      <c r="BY101" s="32">
        <v>91200</v>
      </c>
      <c r="BZ101" t="s">
        <v>1816</v>
      </c>
      <c r="CA101" t="s">
        <v>1688</v>
      </c>
      <c r="CB101" t="s">
        <v>1282</v>
      </c>
      <c r="CC101" t="s">
        <v>1726</v>
      </c>
      <c r="CD101" t="s">
        <v>1794</v>
      </c>
      <c r="CE101" s="155"/>
      <c r="CF101" s="155"/>
      <c r="CG101" s="31" t="s">
        <v>5845</v>
      </c>
      <c r="CH101" s="31" t="s">
        <v>5846</v>
      </c>
      <c r="CI101" s="31" t="s">
        <v>705</v>
      </c>
      <c r="CJ101" s="31" t="s">
        <v>2242</v>
      </c>
      <c r="CL101" s="34"/>
      <c r="CM101" s="34"/>
      <c r="CN101" s="35"/>
      <c r="CO101" s="36"/>
      <c r="CP101" s="37"/>
      <c r="CQ101" s="37"/>
      <c r="CR101" s="34"/>
      <c r="CY101" s="72"/>
      <c r="CZ101" s="72"/>
      <c r="DA101" s="72"/>
      <c r="DC101" s="160" t="str">
        <f t="shared" si="51"/>
        <v>10900_8</v>
      </c>
      <c r="DD101" s="162">
        <v>100</v>
      </c>
      <c r="DE101" s="161">
        <v>105</v>
      </c>
      <c r="DF101" s="161">
        <v>10900</v>
      </c>
      <c r="DG101" s="163" t="s">
        <v>1816</v>
      </c>
      <c r="DH101" s="161"/>
      <c r="DI101" s="161" t="s">
        <v>5061</v>
      </c>
      <c r="DJ101" s="161">
        <v>8</v>
      </c>
      <c r="DK101" s="161" t="s">
        <v>1328</v>
      </c>
      <c r="DL101" s="161">
        <v>0</v>
      </c>
      <c r="DM101" s="43" t="s">
        <v>4274</v>
      </c>
      <c r="DN101" s="43"/>
      <c r="DO101" s="43" t="s">
        <v>4213</v>
      </c>
      <c r="DP101" s="43"/>
      <c r="DQ101" s="43" t="s">
        <v>4171</v>
      </c>
      <c r="DR101" s="43">
        <v>100</v>
      </c>
      <c r="DV101" s="31" t="s">
        <v>5383</v>
      </c>
      <c r="DW101" s="31" t="s">
        <v>5394</v>
      </c>
      <c r="DX101" s="38">
        <f t="shared" si="52"/>
        <v>3607158</v>
      </c>
      <c r="DY101" s="38">
        <f t="shared" si="53"/>
        <v>30</v>
      </c>
      <c r="DZ101" s="38" t="str">
        <f t="shared" si="54"/>
        <v>303607158</v>
      </c>
      <c r="EA101" s="60">
        <f t="shared" si="55"/>
        <v>25332694.299999997</v>
      </c>
      <c r="EB101" s="60">
        <f t="shared" si="56"/>
        <v>21461865</v>
      </c>
      <c r="EC101" s="60">
        <f t="shared" si="57"/>
        <v>1297408.7</v>
      </c>
      <c r="ED101" s="60">
        <f t="shared" si="58"/>
        <v>1022555</v>
      </c>
      <c r="EE101" s="60">
        <f t="shared" si="59"/>
        <v>691238.70000000007</v>
      </c>
      <c r="EF101" s="60">
        <f t="shared" si="60"/>
        <v>897850</v>
      </c>
      <c r="EG101" s="60">
        <f t="shared" si="61"/>
        <v>3289</v>
      </c>
      <c r="EH101" s="60">
        <f t="shared" si="62"/>
        <v>13723</v>
      </c>
      <c r="EI101" s="60">
        <f t="shared" si="63"/>
        <v>206278.80000000002</v>
      </c>
      <c r="EJ101" s="60">
        <f t="shared" si="64"/>
        <v>138559</v>
      </c>
      <c r="EK101" s="60">
        <f t="shared" si="65"/>
        <v>257739.90000000002</v>
      </c>
      <c r="EL101" s="60">
        <f t="shared" si="66"/>
        <v>624350</v>
      </c>
      <c r="EM101" s="60">
        <f t="shared" si="67"/>
        <v>657986.29999999993</v>
      </c>
      <c r="EN101" s="60">
        <f t="shared" si="68"/>
        <v>788146</v>
      </c>
      <c r="EO101" s="60">
        <f t="shared" si="69"/>
        <v>86862.7</v>
      </c>
      <c r="EP101" s="60">
        <f t="shared" si="70"/>
        <v>186429</v>
      </c>
      <c r="EQ101" s="60">
        <f t="shared" si="71"/>
        <v>4797728</v>
      </c>
      <c r="ER101" s="60">
        <f t="shared" si="72"/>
        <v>3392793</v>
      </c>
      <c r="ES101" s="60">
        <f t="shared" si="73"/>
        <v>91569.3</v>
      </c>
      <c r="ET101" s="60">
        <f t="shared" si="74"/>
        <v>154856</v>
      </c>
      <c r="EU101" s="60">
        <f t="shared" si="75"/>
        <v>14496317.099999998</v>
      </c>
      <c r="EV101" s="60">
        <f t="shared" si="76"/>
        <v>12022149</v>
      </c>
      <c r="EW101" s="60">
        <f t="shared" si="77"/>
        <v>2745397.4000000004</v>
      </c>
      <c r="EX101" s="60">
        <f t="shared" si="78"/>
        <v>2196686</v>
      </c>
      <c r="EY101" s="60">
        <f t="shared" si="79"/>
        <v>878.4</v>
      </c>
      <c r="EZ101" s="60">
        <f t="shared" si="80"/>
        <v>23769</v>
      </c>
      <c r="FA101" s="60">
        <f t="shared" si="81"/>
        <v>0</v>
      </c>
      <c r="FB101" s="60">
        <f t="shared" si="82"/>
        <v>0</v>
      </c>
      <c r="FF101" s="140"/>
      <c r="FG101" s="140"/>
      <c r="FH101" s="140"/>
      <c r="FI101" s="140"/>
    </row>
    <row r="102" spans="12:165" x14ac:dyDescent="0.25">
      <c r="L102" t="s">
        <v>1587</v>
      </c>
      <c r="M102" t="s">
        <v>1688</v>
      </c>
      <c r="N102" s="32">
        <v>14900</v>
      </c>
      <c r="O102" s="32">
        <v>105</v>
      </c>
      <c r="P102" s="32">
        <v>100</v>
      </c>
      <c r="Q102" t="str">
        <f t="shared" si="84"/>
        <v>Liverpool</v>
      </c>
      <c r="W102" s="33"/>
      <c r="X102" s="33"/>
      <c r="Y102">
        <v>3608058</v>
      </c>
      <c r="Z102" s="158">
        <v>30</v>
      </c>
      <c r="AA102" s="169" t="s">
        <v>5141</v>
      </c>
      <c r="AB102" s="169"/>
      <c r="AC102" s="158">
        <v>3608058</v>
      </c>
      <c r="AD102" s="169" t="s">
        <v>1736</v>
      </c>
      <c r="AE102" s="169">
        <v>3608058</v>
      </c>
      <c r="AF102" s="37" t="s">
        <v>5269</v>
      </c>
      <c r="AH102" s="38">
        <v>100</v>
      </c>
      <c r="AI102" s="38">
        <v>155</v>
      </c>
      <c r="AJ102" s="38">
        <v>18200</v>
      </c>
      <c r="AK102" s="38">
        <v>12</v>
      </c>
      <c r="AL102" s="38">
        <v>3308058</v>
      </c>
      <c r="AM102" s="61" t="s">
        <v>1816</v>
      </c>
      <c r="AN102" s="61" t="s">
        <v>1686</v>
      </c>
      <c r="AO102" s="61" t="s">
        <v>1660</v>
      </c>
      <c r="AP102" s="61" t="s">
        <v>5035</v>
      </c>
      <c r="AQ102" s="61" t="s">
        <v>4981</v>
      </c>
      <c r="AR102" s="28">
        <v>284492.79999999999</v>
      </c>
      <c r="AS102" s="28">
        <v>0</v>
      </c>
      <c r="AT102" s="28">
        <v>0</v>
      </c>
      <c r="AU102" s="62"/>
      <c r="BT102">
        <v>0</v>
      </c>
      <c r="BU102" s="32">
        <v>100</v>
      </c>
      <c r="BV102" s="32">
        <v>105</v>
      </c>
      <c r="BW102" s="32">
        <v>11500</v>
      </c>
      <c r="BX102" s="32">
        <v>89</v>
      </c>
      <c r="BY102" s="32">
        <v>91240</v>
      </c>
      <c r="BZ102" t="s">
        <v>1816</v>
      </c>
      <c r="CA102" t="s">
        <v>1688</v>
      </c>
      <c r="CB102" t="s">
        <v>1282</v>
      </c>
      <c r="CC102" s="52" t="s">
        <v>1785</v>
      </c>
      <c r="CD102" s="52" t="s">
        <v>1785</v>
      </c>
      <c r="CE102" s="155">
        <v>376</v>
      </c>
      <c r="CF102" s="155">
        <v>3</v>
      </c>
      <c r="CG102" s="31" t="s">
        <v>698</v>
      </c>
      <c r="CH102" s="31" t="s">
        <v>699</v>
      </c>
      <c r="CI102" s="31" t="s">
        <v>705</v>
      </c>
      <c r="CJ102" s="31" t="s">
        <v>2243</v>
      </c>
      <c r="CL102" s="34"/>
      <c r="CM102" s="34"/>
      <c r="CN102" s="35"/>
      <c r="CO102" s="36"/>
      <c r="CP102" s="37"/>
      <c r="CQ102" s="37"/>
      <c r="CR102" s="34"/>
      <c r="CY102" s="72"/>
      <c r="CZ102" s="72"/>
      <c r="DA102" s="72"/>
      <c r="DC102" s="160" t="str">
        <f t="shared" si="51"/>
        <v>10900_5</v>
      </c>
      <c r="DD102" s="162">
        <v>100</v>
      </c>
      <c r="DE102" s="161">
        <v>105</v>
      </c>
      <c r="DF102" s="161">
        <v>10900</v>
      </c>
      <c r="DG102" s="163" t="s">
        <v>1816</v>
      </c>
      <c r="DH102" s="161"/>
      <c r="DI102" s="161" t="s">
        <v>5061</v>
      </c>
      <c r="DJ102" s="161">
        <v>5</v>
      </c>
      <c r="DK102" s="161" t="s">
        <v>1326</v>
      </c>
      <c r="DL102" s="161">
        <v>0</v>
      </c>
      <c r="DM102" s="43" t="s">
        <v>4275</v>
      </c>
      <c r="DN102" s="43"/>
      <c r="DO102" s="43" t="s">
        <v>4215</v>
      </c>
      <c r="DP102" s="43"/>
      <c r="DQ102" s="43" t="s">
        <v>4174</v>
      </c>
      <c r="DR102" s="43">
        <v>100</v>
      </c>
      <c r="DV102" s="31" t="s">
        <v>5383</v>
      </c>
      <c r="DW102" s="31" t="s">
        <v>5394</v>
      </c>
      <c r="DX102" s="38">
        <f t="shared" si="52"/>
        <v>3608058</v>
      </c>
      <c r="DY102" s="38">
        <f t="shared" si="53"/>
        <v>30</v>
      </c>
      <c r="DZ102" s="38" t="str">
        <f t="shared" si="54"/>
        <v>303608058</v>
      </c>
      <c r="EA102" s="60">
        <f t="shared" si="55"/>
        <v>9076037.1999999993</v>
      </c>
      <c r="EB102" s="60">
        <f t="shared" si="56"/>
        <v>5788500</v>
      </c>
      <c r="EC102" s="60">
        <f t="shared" si="57"/>
        <v>1683483.4999999998</v>
      </c>
      <c r="ED102" s="60">
        <f t="shared" si="58"/>
        <v>1628340</v>
      </c>
      <c r="EE102" s="60">
        <f t="shared" si="59"/>
        <v>3973.1</v>
      </c>
      <c r="EF102" s="60">
        <f t="shared" si="60"/>
        <v>32445</v>
      </c>
      <c r="EG102" s="60">
        <f t="shared" si="61"/>
        <v>8935.5</v>
      </c>
      <c r="EH102" s="60">
        <f t="shared" si="62"/>
        <v>4514</v>
      </c>
      <c r="EI102" s="60">
        <f t="shared" si="63"/>
        <v>10787.400000000001</v>
      </c>
      <c r="EJ102" s="60">
        <f t="shared" si="64"/>
        <v>27098</v>
      </c>
      <c r="EK102" s="60">
        <f t="shared" si="65"/>
        <v>19711.8</v>
      </c>
      <c r="EL102" s="60">
        <f t="shared" si="66"/>
        <v>20957</v>
      </c>
      <c r="EM102" s="60">
        <f t="shared" si="67"/>
        <v>653734.19999999995</v>
      </c>
      <c r="EN102" s="60">
        <f t="shared" si="68"/>
        <v>0</v>
      </c>
      <c r="EO102" s="60">
        <f t="shared" si="69"/>
        <v>993830.39999999991</v>
      </c>
      <c r="EP102" s="60">
        <f t="shared" si="70"/>
        <v>511912</v>
      </c>
      <c r="EQ102" s="60">
        <f t="shared" si="71"/>
        <v>4131774.5000000005</v>
      </c>
      <c r="ER102" s="60">
        <f t="shared" si="72"/>
        <v>2848235</v>
      </c>
      <c r="ES102" s="60">
        <f t="shared" si="73"/>
        <v>19603.3</v>
      </c>
      <c r="ET102" s="60">
        <f t="shared" si="74"/>
        <v>11799</v>
      </c>
      <c r="EU102" s="60">
        <f t="shared" si="75"/>
        <v>1550203.5</v>
      </c>
      <c r="EV102" s="60">
        <f t="shared" si="76"/>
        <v>669841</v>
      </c>
      <c r="EW102" s="60">
        <f t="shared" si="77"/>
        <v>0</v>
      </c>
      <c r="EX102" s="60">
        <f t="shared" si="78"/>
        <v>33359</v>
      </c>
      <c r="EY102" s="60">
        <f t="shared" si="79"/>
        <v>0</v>
      </c>
      <c r="EZ102" s="60">
        <f t="shared" si="80"/>
        <v>0</v>
      </c>
      <c r="FA102" s="60">
        <f t="shared" si="81"/>
        <v>0</v>
      </c>
      <c r="FB102" s="60">
        <f t="shared" si="82"/>
        <v>0</v>
      </c>
      <c r="FF102" s="140"/>
      <c r="FG102" s="140"/>
      <c r="FH102" s="140"/>
      <c r="FI102" s="140"/>
    </row>
    <row r="103" spans="12:165" x14ac:dyDescent="0.25">
      <c r="L103" t="s">
        <v>1588</v>
      </c>
      <c r="M103" t="s">
        <v>1687</v>
      </c>
      <c r="N103" s="32">
        <v>14920</v>
      </c>
      <c r="O103" s="32">
        <v>130</v>
      </c>
      <c r="P103" s="32">
        <v>100</v>
      </c>
      <c r="Q103" t="str">
        <f t="shared" si="84"/>
        <v>Liverpool Plains</v>
      </c>
      <c r="W103" s="33"/>
      <c r="X103" s="33"/>
      <c r="Y103">
        <v>3608458</v>
      </c>
      <c r="Z103" s="158">
        <v>30</v>
      </c>
      <c r="AA103" s="169" t="s">
        <v>5142</v>
      </c>
      <c r="AB103" s="169" t="s">
        <v>1104</v>
      </c>
      <c r="AC103" s="158">
        <v>3608458</v>
      </c>
      <c r="AD103" s="169" t="s">
        <v>5142</v>
      </c>
      <c r="AE103" s="169" t="s">
        <v>1104</v>
      </c>
      <c r="AF103" s="37" t="s">
        <v>5268</v>
      </c>
      <c r="AH103" s="38">
        <v>100</v>
      </c>
      <c r="AI103" s="38">
        <v>160</v>
      </c>
      <c r="AJ103" s="38">
        <v>11700</v>
      </c>
      <c r="AK103" s="38">
        <v>12</v>
      </c>
      <c r="AL103" s="38">
        <v>3308058</v>
      </c>
      <c r="AM103" s="61" t="s">
        <v>1816</v>
      </c>
      <c r="AN103" s="61" t="s">
        <v>1694</v>
      </c>
      <c r="AO103" s="61" t="s">
        <v>5077</v>
      </c>
      <c r="AP103" s="61" t="s">
        <v>5035</v>
      </c>
      <c r="AQ103" s="61" t="s">
        <v>4981</v>
      </c>
      <c r="AR103" s="28">
        <v>45683.1</v>
      </c>
      <c r="AS103" s="28">
        <v>0</v>
      </c>
      <c r="AT103" s="28">
        <v>0</v>
      </c>
      <c r="AU103" s="62"/>
      <c r="BT103">
        <v>0</v>
      </c>
      <c r="BU103" s="32">
        <v>100</v>
      </c>
      <c r="BV103" s="32">
        <v>105</v>
      </c>
      <c r="BW103" s="32">
        <v>11500</v>
      </c>
      <c r="BX103" s="32">
        <v>90</v>
      </c>
      <c r="BY103" s="32">
        <v>91260</v>
      </c>
      <c r="BZ103" t="s">
        <v>1816</v>
      </c>
      <c r="CA103" t="s">
        <v>1688</v>
      </c>
      <c r="CB103" t="s">
        <v>1282</v>
      </c>
      <c r="CC103" s="52" t="s">
        <v>5036</v>
      </c>
      <c r="CD103" s="52" t="s">
        <v>5036</v>
      </c>
      <c r="CE103" s="155">
        <v>14</v>
      </c>
      <c r="CF103" s="155">
        <v>5</v>
      </c>
      <c r="CG103" s="31" t="s">
        <v>5848</v>
      </c>
      <c r="CH103" s="31" t="s">
        <v>5849</v>
      </c>
      <c r="CI103" s="31" t="s">
        <v>705</v>
      </c>
      <c r="CJ103" s="31" t="s">
        <v>2244</v>
      </c>
      <c r="CL103" s="34"/>
      <c r="CM103" s="34"/>
      <c r="CN103" s="35"/>
      <c r="CO103" s="36"/>
      <c r="CP103" s="37"/>
      <c r="CQ103" s="37"/>
      <c r="CR103" s="34"/>
      <c r="CY103" s="72"/>
      <c r="CZ103" s="72"/>
      <c r="DA103" s="72"/>
      <c r="DC103" s="160" t="str">
        <f t="shared" si="51"/>
        <v>11100_1</v>
      </c>
      <c r="DD103" s="162">
        <v>100</v>
      </c>
      <c r="DE103" s="161">
        <v>105</v>
      </c>
      <c r="DF103" s="161">
        <v>11100</v>
      </c>
      <c r="DG103" s="163" t="s">
        <v>1816</v>
      </c>
      <c r="DH103" s="161"/>
      <c r="DI103" s="161" t="s">
        <v>5065</v>
      </c>
      <c r="DJ103" s="161">
        <v>1</v>
      </c>
      <c r="DK103" s="161" t="s">
        <v>5210</v>
      </c>
      <c r="DL103" s="161">
        <v>0</v>
      </c>
      <c r="DM103" s="43" t="s">
        <v>4276</v>
      </c>
      <c r="DN103" s="43"/>
      <c r="DO103" s="43" t="s">
        <v>4197</v>
      </c>
      <c r="DP103" s="43"/>
      <c r="DQ103" s="43" t="s">
        <v>4177</v>
      </c>
      <c r="DR103" s="43">
        <v>100</v>
      </c>
      <c r="DV103" s="31" t="s">
        <v>5383</v>
      </c>
      <c r="DW103" s="31" t="s">
        <v>5395</v>
      </c>
      <c r="DX103" s="38">
        <f t="shared" si="52"/>
        <v>3608458</v>
      </c>
      <c r="DY103" s="38">
        <f t="shared" si="53"/>
        <v>30</v>
      </c>
      <c r="DZ103" s="38" t="str">
        <f t="shared" si="54"/>
        <v>303608458</v>
      </c>
      <c r="EA103" s="60">
        <f t="shared" si="55"/>
        <v>0</v>
      </c>
      <c r="EB103" s="60">
        <f t="shared" si="56"/>
        <v>0</v>
      </c>
      <c r="EC103" s="60">
        <f t="shared" si="57"/>
        <v>0</v>
      </c>
      <c r="ED103" s="60">
        <f t="shared" si="58"/>
        <v>0</v>
      </c>
      <c r="EE103" s="60">
        <f t="shared" si="59"/>
        <v>0</v>
      </c>
      <c r="EF103" s="60">
        <f t="shared" si="60"/>
        <v>0</v>
      </c>
      <c r="EG103" s="60">
        <f t="shared" si="61"/>
        <v>0</v>
      </c>
      <c r="EH103" s="60">
        <f t="shared" si="62"/>
        <v>0</v>
      </c>
      <c r="EI103" s="60">
        <f t="shared" si="63"/>
        <v>0</v>
      </c>
      <c r="EJ103" s="60">
        <f t="shared" si="64"/>
        <v>0</v>
      </c>
      <c r="EK103" s="60">
        <f t="shared" si="65"/>
        <v>0</v>
      </c>
      <c r="EL103" s="60">
        <f t="shared" si="66"/>
        <v>0</v>
      </c>
      <c r="EM103" s="60">
        <f t="shared" si="67"/>
        <v>0</v>
      </c>
      <c r="EN103" s="60">
        <f t="shared" si="68"/>
        <v>0</v>
      </c>
      <c r="EO103" s="60">
        <f t="shared" si="69"/>
        <v>0</v>
      </c>
      <c r="EP103" s="60">
        <f t="shared" si="70"/>
        <v>0</v>
      </c>
      <c r="EQ103" s="60">
        <f t="shared" si="71"/>
        <v>0</v>
      </c>
      <c r="ER103" s="60">
        <f t="shared" si="72"/>
        <v>0</v>
      </c>
      <c r="ES103" s="60">
        <f t="shared" si="73"/>
        <v>0</v>
      </c>
      <c r="ET103" s="60">
        <f t="shared" si="74"/>
        <v>0</v>
      </c>
      <c r="EU103" s="60">
        <f t="shared" si="75"/>
        <v>0</v>
      </c>
      <c r="EV103" s="60">
        <f t="shared" si="76"/>
        <v>0</v>
      </c>
      <c r="EW103" s="60">
        <f t="shared" si="77"/>
        <v>0</v>
      </c>
      <c r="EX103" s="60">
        <f t="shared" si="78"/>
        <v>0</v>
      </c>
      <c r="EY103" s="60">
        <f t="shared" si="79"/>
        <v>0</v>
      </c>
      <c r="EZ103" s="60">
        <f t="shared" si="80"/>
        <v>0</v>
      </c>
      <c r="FA103" s="60">
        <f t="shared" si="81"/>
        <v>0</v>
      </c>
      <c r="FB103" s="60">
        <f t="shared" si="82"/>
        <v>0</v>
      </c>
      <c r="FF103" s="140"/>
      <c r="FG103" s="140"/>
      <c r="FH103" s="140"/>
      <c r="FI103" s="140"/>
    </row>
    <row r="104" spans="12:165" x14ac:dyDescent="0.25">
      <c r="L104" t="s">
        <v>1589</v>
      </c>
      <c r="M104" t="s">
        <v>1695</v>
      </c>
      <c r="N104" s="32">
        <v>14950</v>
      </c>
      <c r="O104" s="32">
        <v>150</v>
      </c>
      <c r="P104" s="32">
        <v>100</v>
      </c>
      <c r="Q104" t="str">
        <f t="shared" si="84"/>
        <v>Lockhart</v>
      </c>
      <c r="V104" s="1"/>
      <c r="W104" s="33"/>
      <c r="X104" s="33"/>
      <c r="Y104">
        <v>3608558</v>
      </c>
      <c r="Z104" s="158">
        <v>30</v>
      </c>
      <c r="AA104" s="169" t="s">
        <v>5143</v>
      </c>
      <c r="AB104" s="169" t="s">
        <v>1104</v>
      </c>
      <c r="AC104" s="158">
        <v>3608558</v>
      </c>
      <c r="AD104" s="169" t="s">
        <v>5143</v>
      </c>
      <c r="AE104" s="169" t="s">
        <v>1104</v>
      </c>
      <c r="AF104" s="37" t="s">
        <v>5268</v>
      </c>
      <c r="AH104" s="38">
        <v>100</v>
      </c>
      <c r="AI104" s="38">
        <v>105</v>
      </c>
      <c r="AJ104" s="38">
        <v>10500</v>
      </c>
      <c r="AK104" s="38">
        <v>12</v>
      </c>
      <c r="AL104" s="38">
        <v>3308158</v>
      </c>
      <c r="AM104" s="61" t="s">
        <v>1816</v>
      </c>
      <c r="AN104" s="61" t="s">
        <v>1688</v>
      </c>
      <c r="AO104" s="61" t="s">
        <v>5053</v>
      </c>
      <c r="AP104" s="61" t="s">
        <v>5035</v>
      </c>
      <c r="AQ104" s="61" t="s">
        <v>4982</v>
      </c>
      <c r="AR104" s="28">
        <v>15451.6</v>
      </c>
      <c r="AS104" s="28">
        <v>2710</v>
      </c>
      <c r="AT104" s="28">
        <v>1501</v>
      </c>
      <c r="AU104" s="62"/>
      <c r="BT104">
        <v>0</v>
      </c>
      <c r="BU104" s="32">
        <v>100</v>
      </c>
      <c r="BV104" s="32">
        <v>105</v>
      </c>
      <c r="BW104" s="32">
        <v>11520</v>
      </c>
      <c r="BX104" s="32">
        <v>81</v>
      </c>
      <c r="BY104" s="32">
        <v>91000</v>
      </c>
      <c r="BZ104" t="s">
        <v>1816</v>
      </c>
      <c r="CA104" t="s">
        <v>1688</v>
      </c>
      <c r="CB104" t="s">
        <v>1117</v>
      </c>
      <c r="CC104" t="s">
        <v>1683</v>
      </c>
      <c r="CD104" t="s">
        <v>1784</v>
      </c>
      <c r="CE104" s="155">
        <v>84</v>
      </c>
      <c r="CF104" s="155">
        <v>1</v>
      </c>
      <c r="CG104" s="31" t="s">
        <v>5834</v>
      </c>
      <c r="CH104" s="31" t="s">
        <v>5835</v>
      </c>
      <c r="CI104" s="31" t="s">
        <v>706</v>
      </c>
      <c r="CJ104" s="31" t="s">
        <v>1138</v>
      </c>
      <c r="CL104" s="34"/>
      <c r="CM104" s="34"/>
      <c r="CN104" s="35"/>
      <c r="CO104" s="36"/>
      <c r="CP104" s="37"/>
      <c r="CQ104" s="37"/>
      <c r="CR104" s="34"/>
      <c r="CY104" s="72"/>
      <c r="CZ104" s="72"/>
      <c r="DA104" s="72"/>
      <c r="DC104" s="160" t="str">
        <f t="shared" si="51"/>
        <v>11100_7</v>
      </c>
      <c r="DD104" s="162">
        <v>100</v>
      </c>
      <c r="DE104" s="161">
        <v>105</v>
      </c>
      <c r="DF104" s="161">
        <v>11100</v>
      </c>
      <c r="DG104" s="163" t="s">
        <v>1816</v>
      </c>
      <c r="DH104" s="161"/>
      <c r="DI104" s="161" t="s">
        <v>5065</v>
      </c>
      <c r="DJ104" s="161">
        <v>7</v>
      </c>
      <c r="DK104" s="161" t="s">
        <v>5216</v>
      </c>
      <c r="DL104" s="161">
        <v>0</v>
      </c>
      <c r="DM104" s="43" t="s">
        <v>4277</v>
      </c>
      <c r="DN104" s="43"/>
      <c r="DO104" s="43" t="s">
        <v>4199</v>
      </c>
      <c r="DP104" s="43"/>
      <c r="DQ104" s="43" t="s">
        <v>4150</v>
      </c>
      <c r="DR104" s="43">
        <v>100</v>
      </c>
      <c r="DV104" s="31" t="s">
        <v>5396</v>
      </c>
      <c r="DW104" s="31" t="s">
        <v>5397</v>
      </c>
      <c r="DX104" s="38">
        <f t="shared" si="52"/>
        <v>3608558</v>
      </c>
      <c r="DY104" s="38">
        <f t="shared" si="53"/>
        <v>30</v>
      </c>
      <c r="DZ104" s="38" t="str">
        <f t="shared" si="54"/>
        <v>303608558</v>
      </c>
      <c r="EA104" s="60">
        <f t="shared" si="55"/>
        <v>0</v>
      </c>
      <c r="EB104" s="60">
        <f t="shared" si="56"/>
        <v>0</v>
      </c>
      <c r="EC104" s="60">
        <f t="shared" si="57"/>
        <v>0</v>
      </c>
      <c r="ED104" s="60">
        <f t="shared" si="58"/>
        <v>0</v>
      </c>
      <c r="EE104" s="60">
        <f t="shared" si="59"/>
        <v>0</v>
      </c>
      <c r="EF104" s="60">
        <f t="shared" si="60"/>
        <v>0</v>
      </c>
      <c r="EG104" s="60">
        <f t="shared" si="61"/>
        <v>0</v>
      </c>
      <c r="EH104" s="60">
        <f t="shared" si="62"/>
        <v>0</v>
      </c>
      <c r="EI104" s="60">
        <f t="shared" si="63"/>
        <v>0</v>
      </c>
      <c r="EJ104" s="60">
        <f t="shared" si="64"/>
        <v>0</v>
      </c>
      <c r="EK104" s="60">
        <f t="shared" si="65"/>
        <v>0</v>
      </c>
      <c r="EL104" s="60">
        <f t="shared" si="66"/>
        <v>0</v>
      </c>
      <c r="EM104" s="60">
        <f t="shared" si="67"/>
        <v>0</v>
      </c>
      <c r="EN104" s="60">
        <f t="shared" si="68"/>
        <v>0</v>
      </c>
      <c r="EO104" s="60">
        <f t="shared" si="69"/>
        <v>0</v>
      </c>
      <c r="EP104" s="60">
        <f t="shared" si="70"/>
        <v>0</v>
      </c>
      <c r="EQ104" s="60">
        <f t="shared" si="71"/>
        <v>0</v>
      </c>
      <c r="ER104" s="60">
        <f t="shared" si="72"/>
        <v>0</v>
      </c>
      <c r="ES104" s="60">
        <f t="shared" si="73"/>
        <v>0</v>
      </c>
      <c r="ET104" s="60">
        <f t="shared" si="74"/>
        <v>0</v>
      </c>
      <c r="EU104" s="60">
        <f t="shared" si="75"/>
        <v>0</v>
      </c>
      <c r="EV104" s="60">
        <f t="shared" si="76"/>
        <v>0</v>
      </c>
      <c r="EW104" s="60">
        <f t="shared" si="77"/>
        <v>0</v>
      </c>
      <c r="EX104" s="60">
        <f t="shared" si="78"/>
        <v>0</v>
      </c>
      <c r="EY104" s="60">
        <f t="shared" si="79"/>
        <v>0</v>
      </c>
      <c r="EZ104" s="60">
        <f t="shared" si="80"/>
        <v>0</v>
      </c>
      <c r="FA104" s="60">
        <f t="shared" si="81"/>
        <v>0</v>
      </c>
      <c r="FB104" s="60">
        <f t="shared" si="82"/>
        <v>0</v>
      </c>
      <c r="FF104" s="140"/>
      <c r="FG104" s="140"/>
      <c r="FH104" s="140"/>
      <c r="FI104" s="140"/>
    </row>
    <row r="105" spans="12:165" x14ac:dyDescent="0.25">
      <c r="L105" t="s">
        <v>1590</v>
      </c>
      <c r="M105" t="s">
        <v>1692</v>
      </c>
      <c r="N105" s="32">
        <v>15000</v>
      </c>
      <c r="O105" s="32">
        <v>125</v>
      </c>
      <c r="P105" s="32">
        <v>100</v>
      </c>
      <c r="Q105" t="str">
        <f t="shared" si="84"/>
        <v>Maclean</v>
      </c>
      <c r="W105" s="33"/>
      <c r="X105" s="33"/>
      <c r="Y105">
        <v>3608858</v>
      </c>
      <c r="Z105" s="158">
        <v>30</v>
      </c>
      <c r="AA105" s="169" t="s">
        <v>5144</v>
      </c>
      <c r="AB105" s="169" t="s">
        <v>1681</v>
      </c>
      <c r="AC105" s="158">
        <v>3608858</v>
      </c>
      <c r="AD105" s="169" t="s">
        <v>5221</v>
      </c>
      <c r="AE105" s="169">
        <v>3608858</v>
      </c>
      <c r="AF105" s="37" t="s">
        <v>5269</v>
      </c>
      <c r="AH105" s="38">
        <v>100</v>
      </c>
      <c r="AI105" s="38">
        <v>105</v>
      </c>
      <c r="AJ105" s="38">
        <v>10900</v>
      </c>
      <c r="AK105" s="38">
        <v>12</v>
      </c>
      <c r="AL105" s="38">
        <v>3308158</v>
      </c>
      <c r="AM105" s="61" t="s">
        <v>1816</v>
      </c>
      <c r="AN105" s="61" t="s">
        <v>1688</v>
      </c>
      <c r="AO105" s="61" t="s">
        <v>5061</v>
      </c>
      <c r="AP105" s="61" t="s">
        <v>5035</v>
      </c>
      <c r="AQ105" s="61" t="s">
        <v>4982</v>
      </c>
      <c r="AR105" s="28">
        <v>25018.5</v>
      </c>
      <c r="AS105" s="28">
        <v>0</v>
      </c>
      <c r="AT105" s="28">
        <v>19578</v>
      </c>
      <c r="AU105" s="62"/>
      <c r="BT105">
        <v>0</v>
      </c>
      <c r="BU105" s="32">
        <v>100</v>
      </c>
      <c r="BV105" s="32">
        <v>105</v>
      </c>
      <c r="BW105" s="32">
        <v>11550</v>
      </c>
      <c r="BX105" s="32">
        <v>81</v>
      </c>
      <c r="BY105" s="32">
        <v>91000</v>
      </c>
      <c r="BZ105" t="s">
        <v>1816</v>
      </c>
      <c r="CA105" t="s">
        <v>1688</v>
      </c>
      <c r="CB105" t="s">
        <v>1283</v>
      </c>
      <c r="CC105" t="s">
        <v>1683</v>
      </c>
      <c r="CD105" t="s">
        <v>1784</v>
      </c>
      <c r="CE105" s="155">
        <v>5</v>
      </c>
      <c r="CF105" s="155">
        <v>1</v>
      </c>
      <c r="CG105" s="31" t="s">
        <v>5834</v>
      </c>
      <c r="CH105" s="31" t="s">
        <v>5835</v>
      </c>
      <c r="CI105" s="31" t="s">
        <v>707</v>
      </c>
      <c r="CJ105" s="31" t="s">
        <v>1139</v>
      </c>
      <c r="CL105" s="34"/>
      <c r="CM105" s="34"/>
      <c r="CN105" s="35"/>
      <c r="CO105" s="36"/>
      <c r="CP105" s="37"/>
      <c r="CQ105" s="37"/>
      <c r="CR105" s="34"/>
      <c r="CY105" s="72"/>
      <c r="CZ105" s="72"/>
      <c r="DA105" s="72"/>
      <c r="DC105" s="160" t="str">
        <f t="shared" si="51"/>
        <v>11100_9</v>
      </c>
      <c r="DD105" s="162">
        <v>100</v>
      </c>
      <c r="DE105" s="161">
        <v>105</v>
      </c>
      <c r="DF105" s="161">
        <v>11100</v>
      </c>
      <c r="DG105" s="163" t="s">
        <v>1816</v>
      </c>
      <c r="DH105" s="161"/>
      <c r="DI105" s="161" t="s">
        <v>5065</v>
      </c>
      <c r="DJ105" s="161">
        <v>9</v>
      </c>
      <c r="DK105" s="161" t="s">
        <v>5218</v>
      </c>
      <c r="DL105" s="161">
        <v>0</v>
      </c>
      <c r="DM105" s="43" t="s">
        <v>4278</v>
      </c>
      <c r="DN105" s="43"/>
      <c r="DO105" s="43" t="s">
        <v>4201</v>
      </c>
      <c r="DP105" s="43"/>
      <c r="DQ105" s="43" t="s">
        <v>4153</v>
      </c>
      <c r="DR105" s="43">
        <v>100</v>
      </c>
      <c r="DV105" s="31" t="s">
        <v>5396</v>
      </c>
      <c r="DW105" s="31" t="s">
        <v>5397</v>
      </c>
      <c r="DX105" s="38">
        <f t="shared" si="52"/>
        <v>3608858</v>
      </c>
      <c r="DY105" s="38">
        <f t="shared" si="53"/>
        <v>30</v>
      </c>
      <c r="DZ105" s="38" t="str">
        <f t="shared" si="54"/>
        <v>303608858</v>
      </c>
      <c r="EA105" s="60">
        <f t="shared" si="55"/>
        <v>44545461.20000001</v>
      </c>
      <c r="EB105" s="60">
        <f t="shared" si="56"/>
        <v>19715623</v>
      </c>
      <c r="EC105" s="60">
        <f t="shared" si="57"/>
        <v>8628956.1000000015</v>
      </c>
      <c r="ED105" s="60">
        <f t="shared" si="58"/>
        <v>9545252</v>
      </c>
      <c r="EE105" s="60">
        <f t="shared" si="59"/>
        <v>493117.7</v>
      </c>
      <c r="EF105" s="60">
        <f t="shared" si="60"/>
        <v>133799</v>
      </c>
      <c r="EG105" s="60">
        <f t="shared" si="61"/>
        <v>52626.899999999994</v>
      </c>
      <c r="EH105" s="60">
        <f t="shared" si="62"/>
        <v>60053</v>
      </c>
      <c r="EI105" s="60">
        <f t="shared" si="63"/>
        <v>461594.7</v>
      </c>
      <c r="EJ105" s="60">
        <f t="shared" si="64"/>
        <v>1604314</v>
      </c>
      <c r="EK105" s="60">
        <f t="shared" si="65"/>
        <v>1580751.6</v>
      </c>
      <c r="EL105" s="60">
        <f t="shared" si="66"/>
        <v>1621291</v>
      </c>
      <c r="EM105" s="60">
        <f t="shared" si="67"/>
        <v>25037067.200000003</v>
      </c>
      <c r="EN105" s="60">
        <f t="shared" si="68"/>
        <v>307563</v>
      </c>
      <c r="EO105" s="60">
        <f t="shared" si="69"/>
        <v>221899.40000000002</v>
      </c>
      <c r="EP105" s="60">
        <f t="shared" si="70"/>
        <v>83279</v>
      </c>
      <c r="EQ105" s="60">
        <f t="shared" si="71"/>
        <v>746.1</v>
      </c>
      <c r="ER105" s="60">
        <f t="shared" si="72"/>
        <v>12089</v>
      </c>
      <c r="ES105" s="60">
        <f t="shared" si="73"/>
        <v>128180.50000000001</v>
      </c>
      <c r="ET105" s="60">
        <f t="shared" si="74"/>
        <v>139686</v>
      </c>
      <c r="EU105" s="60">
        <f t="shared" si="75"/>
        <v>4813314.1999999993</v>
      </c>
      <c r="EV105" s="60">
        <f t="shared" si="76"/>
        <v>2750094</v>
      </c>
      <c r="EW105" s="60">
        <f t="shared" si="77"/>
        <v>3127206.8</v>
      </c>
      <c r="EX105" s="60">
        <f t="shared" si="78"/>
        <v>3458203</v>
      </c>
      <c r="EY105" s="60">
        <f t="shared" si="79"/>
        <v>0</v>
      </c>
      <c r="EZ105" s="60">
        <f t="shared" si="80"/>
        <v>0</v>
      </c>
      <c r="FA105" s="60">
        <f t="shared" si="81"/>
        <v>0</v>
      </c>
      <c r="FB105" s="60">
        <f t="shared" si="82"/>
        <v>0</v>
      </c>
      <c r="FF105" s="140"/>
      <c r="FG105" s="140"/>
      <c r="FH105" s="140"/>
      <c r="FI105" s="140"/>
    </row>
    <row r="106" spans="12:165" x14ac:dyDescent="0.25">
      <c r="L106" t="s">
        <v>1591</v>
      </c>
      <c r="M106" t="s">
        <v>1696</v>
      </c>
      <c r="N106" s="32">
        <v>15050</v>
      </c>
      <c r="O106" s="32">
        <v>110</v>
      </c>
      <c r="P106" s="32">
        <v>100</v>
      </c>
      <c r="Q106" t="str">
        <f t="shared" si="84"/>
        <v>Maitland</v>
      </c>
      <c r="V106" s="1"/>
      <c r="W106" s="33"/>
      <c r="X106" s="33"/>
      <c r="Y106">
        <v>3611558</v>
      </c>
      <c r="Z106" s="158">
        <v>30</v>
      </c>
      <c r="AA106" s="169" t="s">
        <v>5145</v>
      </c>
      <c r="AB106" s="169"/>
      <c r="AC106" s="158">
        <v>3611558</v>
      </c>
      <c r="AD106" s="169" t="s">
        <v>1210</v>
      </c>
      <c r="AE106" s="169">
        <v>3611459</v>
      </c>
      <c r="AF106" s="37" t="s">
        <v>5269</v>
      </c>
      <c r="AH106" s="38">
        <v>100</v>
      </c>
      <c r="AI106" s="38">
        <v>105</v>
      </c>
      <c r="AJ106" s="38">
        <v>11450</v>
      </c>
      <c r="AK106" s="38">
        <v>12</v>
      </c>
      <c r="AL106" s="38">
        <v>3308158</v>
      </c>
      <c r="AM106" s="61" t="s">
        <v>1816</v>
      </c>
      <c r="AN106" s="61" t="s">
        <v>1688</v>
      </c>
      <c r="AO106" s="61" t="s">
        <v>5072</v>
      </c>
      <c r="AP106" s="61" t="s">
        <v>5035</v>
      </c>
      <c r="AQ106" s="61" t="s">
        <v>4982</v>
      </c>
      <c r="AR106" s="28">
        <v>147464.4</v>
      </c>
      <c r="AS106" s="28">
        <v>0</v>
      </c>
      <c r="AT106" s="28">
        <v>0</v>
      </c>
      <c r="AU106" s="62"/>
      <c r="BT106">
        <v>0</v>
      </c>
      <c r="BU106" s="32">
        <v>100</v>
      </c>
      <c r="BV106" s="32">
        <v>105</v>
      </c>
      <c r="BW106" s="32">
        <v>11550</v>
      </c>
      <c r="BX106" s="32">
        <v>84</v>
      </c>
      <c r="BY106" s="32">
        <v>91100</v>
      </c>
      <c r="BZ106" t="s">
        <v>1816</v>
      </c>
      <c r="CA106" t="s">
        <v>1688</v>
      </c>
      <c r="CB106" t="s">
        <v>1283</v>
      </c>
      <c r="CC106" t="s">
        <v>1795</v>
      </c>
      <c r="CD106" t="s">
        <v>1796</v>
      </c>
      <c r="CE106" s="155"/>
      <c r="CF106" s="155"/>
      <c r="CG106" s="31" t="s">
        <v>688</v>
      </c>
      <c r="CH106" s="31" t="s">
        <v>689</v>
      </c>
      <c r="CI106" s="31" t="s">
        <v>707</v>
      </c>
      <c r="CJ106" s="31" t="s">
        <v>1140</v>
      </c>
      <c r="CL106" s="34"/>
      <c r="CM106" s="34"/>
      <c r="CN106" s="35"/>
      <c r="CO106" s="36"/>
      <c r="CP106" s="37"/>
      <c r="CQ106" s="37"/>
      <c r="CR106" s="34"/>
      <c r="CY106" s="72"/>
      <c r="CZ106" s="72"/>
      <c r="DA106" s="72"/>
      <c r="DC106" s="160" t="str">
        <f t="shared" si="51"/>
        <v>11100_4</v>
      </c>
      <c r="DD106" s="162">
        <v>100</v>
      </c>
      <c r="DE106" s="161">
        <v>105</v>
      </c>
      <c r="DF106" s="161">
        <v>11100</v>
      </c>
      <c r="DG106" s="163" t="s">
        <v>1816</v>
      </c>
      <c r="DH106" s="161"/>
      <c r="DI106" s="161" t="s">
        <v>5065</v>
      </c>
      <c r="DJ106" s="161">
        <v>4</v>
      </c>
      <c r="DK106" s="161" t="s">
        <v>1325</v>
      </c>
      <c r="DL106" s="161">
        <v>0</v>
      </c>
      <c r="DM106" s="43" t="s">
        <v>4279</v>
      </c>
      <c r="DN106" s="43"/>
      <c r="DO106" s="43" t="s">
        <v>4203</v>
      </c>
      <c r="DP106" s="43"/>
      <c r="DQ106" s="43" t="s">
        <v>4156</v>
      </c>
      <c r="DR106" s="43">
        <v>100</v>
      </c>
      <c r="DV106" s="31" t="s">
        <v>5396</v>
      </c>
      <c r="DW106" s="31" t="s">
        <v>5397</v>
      </c>
      <c r="DX106" s="38">
        <f t="shared" si="52"/>
        <v>3611558</v>
      </c>
      <c r="DY106" s="38">
        <f t="shared" si="53"/>
        <v>30</v>
      </c>
      <c r="DZ106" s="38" t="str">
        <f t="shared" si="54"/>
        <v>303611558</v>
      </c>
      <c r="EA106" s="60">
        <f t="shared" si="55"/>
        <v>12705697.6</v>
      </c>
      <c r="EB106" s="60">
        <f t="shared" si="56"/>
        <v>12460714</v>
      </c>
      <c r="EC106" s="60">
        <f t="shared" si="57"/>
        <v>1221074.2</v>
      </c>
      <c r="ED106" s="60">
        <f t="shared" si="58"/>
        <v>3271</v>
      </c>
      <c r="EE106" s="60">
        <f t="shared" si="59"/>
        <v>0</v>
      </c>
      <c r="EF106" s="60">
        <f t="shared" si="60"/>
        <v>0</v>
      </c>
      <c r="EG106" s="60">
        <f t="shared" si="61"/>
        <v>0</v>
      </c>
      <c r="EH106" s="60">
        <f t="shared" si="62"/>
        <v>0</v>
      </c>
      <c r="EI106" s="60">
        <f t="shared" si="63"/>
        <v>15383.1</v>
      </c>
      <c r="EJ106" s="60">
        <f t="shared" si="64"/>
        <v>0</v>
      </c>
      <c r="EK106" s="60">
        <f t="shared" si="65"/>
        <v>25295.600000000002</v>
      </c>
      <c r="EL106" s="60">
        <f t="shared" si="66"/>
        <v>0</v>
      </c>
      <c r="EM106" s="60">
        <f t="shared" si="67"/>
        <v>1051</v>
      </c>
      <c r="EN106" s="60">
        <f t="shared" si="68"/>
        <v>0</v>
      </c>
      <c r="EO106" s="60">
        <f t="shared" si="69"/>
        <v>27165.599999999999</v>
      </c>
      <c r="EP106" s="60">
        <f t="shared" si="70"/>
        <v>125819</v>
      </c>
      <c r="EQ106" s="60">
        <f t="shared" si="71"/>
        <v>3994.1</v>
      </c>
      <c r="ER106" s="60">
        <f t="shared" si="72"/>
        <v>0</v>
      </c>
      <c r="ES106" s="60">
        <f t="shared" si="73"/>
        <v>8251.9</v>
      </c>
      <c r="ET106" s="60">
        <f t="shared" si="74"/>
        <v>22774</v>
      </c>
      <c r="EU106" s="60">
        <f t="shared" si="75"/>
        <v>9471271.3999999985</v>
      </c>
      <c r="EV106" s="60">
        <f t="shared" si="76"/>
        <v>10305997</v>
      </c>
      <c r="EW106" s="60">
        <f t="shared" si="77"/>
        <v>1932210.7</v>
      </c>
      <c r="EX106" s="60">
        <f t="shared" si="78"/>
        <v>2002853</v>
      </c>
      <c r="EY106" s="60">
        <f t="shared" si="79"/>
        <v>0</v>
      </c>
      <c r="EZ106" s="60">
        <f t="shared" si="80"/>
        <v>0</v>
      </c>
      <c r="FA106" s="60">
        <f t="shared" si="81"/>
        <v>0</v>
      </c>
      <c r="FB106" s="60">
        <f t="shared" si="82"/>
        <v>0</v>
      </c>
      <c r="FF106" s="140"/>
      <c r="FG106" s="140"/>
      <c r="FH106" s="140"/>
      <c r="FI106" s="140"/>
    </row>
    <row r="107" spans="12:165" x14ac:dyDescent="0.25">
      <c r="L107" t="s">
        <v>1592</v>
      </c>
      <c r="M107" t="s">
        <v>1687</v>
      </c>
      <c r="N107" s="32">
        <v>15100</v>
      </c>
      <c r="O107" s="32">
        <v>130</v>
      </c>
      <c r="P107" s="32">
        <v>100</v>
      </c>
      <c r="Q107" t="str">
        <f t="shared" si="84"/>
        <v>Manilla</v>
      </c>
      <c r="W107" s="33"/>
      <c r="X107" s="33"/>
      <c r="Y107">
        <v>3613658</v>
      </c>
      <c r="Z107" s="158">
        <v>30</v>
      </c>
      <c r="AA107" s="169" t="s">
        <v>5146</v>
      </c>
      <c r="AB107" s="169"/>
      <c r="AC107" s="158">
        <v>3613658</v>
      </c>
      <c r="AD107" s="169" t="s">
        <v>4993</v>
      </c>
      <c r="AE107" s="169">
        <v>3602158</v>
      </c>
      <c r="AF107" s="37" t="s">
        <v>5269</v>
      </c>
      <c r="AH107" s="38">
        <v>100</v>
      </c>
      <c r="AI107" s="38">
        <v>105</v>
      </c>
      <c r="AJ107" s="38">
        <v>11500</v>
      </c>
      <c r="AK107" s="38">
        <v>12</v>
      </c>
      <c r="AL107" s="38">
        <v>3308158</v>
      </c>
      <c r="AM107" s="61" t="s">
        <v>1816</v>
      </c>
      <c r="AN107" s="61" t="s">
        <v>1688</v>
      </c>
      <c r="AO107" s="61" t="s">
        <v>5073</v>
      </c>
      <c r="AP107" s="61" t="s">
        <v>5035</v>
      </c>
      <c r="AQ107" s="61" t="s">
        <v>4982</v>
      </c>
      <c r="AR107" s="28">
        <v>12666</v>
      </c>
      <c r="AS107" s="28">
        <v>0</v>
      </c>
      <c r="AT107" s="28">
        <v>0</v>
      </c>
      <c r="AU107" s="62"/>
      <c r="BT107">
        <v>0</v>
      </c>
      <c r="BU107" s="32">
        <v>100</v>
      </c>
      <c r="BV107" s="32">
        <v>105</v>
      </c>
      <c r="BW107" s="32">
        <v>11550</v>
      </c>
      <c r="BX107" s="32">
        <v>89</v>
      </c>
      <c r="BY107" s="32">
        <v>91240</v>
      </c>
      <c r="BZ107" t="s">
        <v>1816</v>
      </c>
      <c r="CA107" t="s">
        <v>1688</v>
      </c>
      <c r="CB107" t="s">
        <v>1283</v>
      </c>
      <c r="CC107" t="s">
        <v>1785</v>
      </c>
      <c r="CD107" t="s">
        <v>1785</v>
      </c>
      <c r="CE107" s="155">
        <v>2780</v>
      </c>
      <c r="CF107" s="155">
        <v>1</v>
      </c>
      <c r="CG107" s="31" t="s">
        <v>698</v>
      </c>
      <c r="CH107" s="31" t="s">
        <v>699</v>
      </c>
      <c r="CI107" s="31" t="s">
        <v>707</v>
      </c>
      <c r="CJ107" s="31" t="s">
        <v>1141</v>
      </c>
      <c r="CL107" s="34"/>
      <c r="CM107" s="34"/>
      <c r="CN107" s="35"/>
      <c r="CO107" s="36"/>
      <c r="CP107" s="37"/>
      <c r="CQ107" s="37"/>
      <c r="CR107" s="34"/>
      <c r="CY107" s="72"/>
      <c r="CZ107" s="72"/>
      <c r="DA107" s="72"/>
      <c r="DC107" s="160" t="str">
        <f t="shared" si="51"/>
        <v>11100_3</v>
      </c>
      <c r="DD107" s="162">
        <v>100</v>
      </c>
      <c r="DE107" s="161">
        <v>105</v>
      </c>
      <c r="DF107" s="161">
        <v>11100</v>
      </c>
      <c r="DG107" s="163" t="s">
        <v>1816</v>
      </c>
      <c r="DH107" s="161"/>
      <c r="DI107" s="161" t="s">
        <v>5065</v>
      </c>
      <c r="DJ107" s="161">
        <v>3</v>
      </c>
      <c r="DK107" s="161" t="s">
        <v>1324</v>
      </c>
      <c r="DL107" s="161">
        <v>0</v>
      </c>
      <c r="DM107" s="43" t="s">
        <v>4280</v>
      </c>
      <c r="DN107" s="43"/>
      <c r="DO107" s="43" t="s">
        <v>4205</v>
      </c>
      <c r="DP107" s="43"/>
      <c r="DQ107" s="43" t="s">
        <v>4159</v>
      </c>
      <c r="DR107" s="43">
        <v>100</v>
      </c>
      <c r="DV107" s="31" t="s">
        <v>5396</v>
      </c>
      <c r="DW107" s="31" t="s">
        <v>5397</v>
      </c>
      <c r="DX107" s="38">
        <f t="shared" si="52"/>
        <v>3613658</v>
      </c>
      <c r="DY107" s="38">
        <f t="shared" si="53"/>
        <v>30</v>
      </c>
      <c r="DZ107" s="38" t="str">
        <f t="shared" si="54"/>
        <v>303613658</v>
      </c>
      <c r="EA107" s="60">
        <f t="shared" si="55"/>
        <v>3777441.4000000004</v>
      </c>
      <c r="EB107" s="60">
        <f t="shared" si="56"/>
        <v>1709869</v>
      </c>
      <c r="EC107" s="60">
        <f t="shared" si="57"/>
        <v>1478446.5</v>
      </c>
      <c r="ED107" s="60">
        <f t="shared" si="58"/>
        <v>1249334</v>
      </c>
      <c r="EE107" s="60">
        <f t="shared" si="59"/>
        <v>3709.2</v>
      </c>
      <c r="EF107" s="60">
        <f t="shared" si="60"/>
        <v>1934</v>
      </c>
      <c r="EG107" s="60">
        <f t="shared" si="61"/>
        <v>8023.6</v>
      </c>
      <c r="EH107" s="60">
        <f t="shared" si="62"/>
        <v>2411</v>
      </c>
      <c r="EI107" s="60">
        <f t="shared" si="63"/>
        <v>91790.099999999991</v>
      </c>
      <c r="EJ107" s="60">
        <f t="shared" si="64"/>
        <v>23396</v>
      </c>
      <c r="EK107" s="60">
        <f t="shared" si="65"/>
        <v>3079.7</v>
      </c>
      <c r="EL107" s="60">
        <f t="shared" si="66"/>
        <v>1609</v>
      </c>
      <c r="EM107" s="60">
        <f t="shared" si="67"/>
        <v>50.7</v>
      </c>
      <c r="EN107" s="60">
        <f t="shared" si="68"/>
        <v>7058</v>
      </c>
      <c r="EO107" s="60">
        <f t="shared" si="69"/>
        <v>9156.4</v>
      </c>
      <c r="EP107" s="60">
        <f t="shared" si="70"/>
        <v>6855</v>
      </c>
      <c r="EQ107" s="60">
        <f t="shared" si="71"/>
        <v>1025.5999999999999</v>
      </c>
      <c r="ER107" s="60">
        <f t="shared" si="72"/>
        <v>0</v>
      </c>
      <c r="ES107" s="60">
        <f t="shared" si="73"/>
        <v>3109.6</v>
      </c>
      <c r="ET107" s="60">
        <f t="shared" si="74"/>
        <v>12720</v>
      </c>
      <c r="EU107" s="60">
        <f t="shared" si="75"/>
        <v>0</v>
      </c>
      <c r="EV107" s="60">
        <f t="shared" si="76"/>
        <v>4130</v>
      </c>
      <c r="EW107" s="60">
        <f t="shared" si="77"/>
        <v>2179021.2999999998</v>
      </c>
      <c r="EX107" s="60">
        <f t="shared" si="78"/>
        <v>400422</v>
      </c>
      <c r="EY107" s="60">
        <f t="shared" si="79"/>
        <v>28.7</v>
      </c>
      <c r="EZ107" s="60">
        <f t="shared" si="80"/>
        <v>0</v>
      </c>
      <c r="FA107" s="60">
        <f t="shared" si="81"/>
        <v>0</v>
      </c>
      <c r="FB107" s="60">
        <f t="shared" si="82"/>
        <v>0</v>
      </c>
      <c r="FF107" s="140"/>
      <c r="FG107" s="140"/>
      <c r="FH107" s="140"/>
      <c r="FI107" s="140"/>
    </row>
    <row r="108" spans="12:165" x14ac:dyDescent="0.25">
      <c r="L108" t="s">
        <v>1593</v>
      </c>
      <c r="M108" t="s">
        <v>1688</v>
      </c>
      <c r="N108" s="32">
        <v>15150</v>
      </c>
      <c r="O108" s="32">
        <v>105</v>
      </c>
      <c r="P108" s="32">
        <v>100</v>
      </c>
      <c r="Q108" t="str">
        <f t="shared" si="84"/>
        <v>Manly</v>
      </c>
      <c r="W108" s="33"/>
      <c r="X108" s="33"/>
      <c r="Y108">
        <v>3614058</v>
      </c>
      <c r="Z108" s="158">
        <v>30</v>
      </c>
      <c r="AA108" s="169" t="s">
        <v>5147</v>
      </c>
      <c r="AB108" s="169"/>
      <c r="AC108" s="158">
        <v>3614058</v>
      </c>
      <c r="AD108" s="169" t="s">
        <v>1733</v>
      </c>
      <c r="AE108" s="169">
        <v>3605358</v>
      </c>
      <c r="AF108" s="37" t="s">
        <v>5269</v>
      </c>
      <c r="AH108" s="38">
        <v>100</v>
      </c>
      <c r="AI108" s="38">
        <v>105</v>
      </c>
      <c r="AJ108" s="38">
        <v>12850</v>
      </c>
      <c r="AK108" s="38">
        <v>12</v>
      </c>
      <c r="AL108" s="38">
        <v>3308158</v>
      </c>
      <c r="AM108" s="61" t="s">
        <v>1816</v>
      </c>
      <c r="AN108" s="61" t="s">
        <v>1688</v>
      </c>
      <c r="AO108" s="61" t="s">
        <v>5098</v>
      </c>
      <c r="AP108" s="61" t="s">
        <v>5035</v>
      </c>
      <c r="AQ108" s="61" t="s">
        <v>4982</v>
      </c>
      <c r="AR108" s="28">
        <v>0</v>
      </c>
      <c r="AS108" s="28">
        <v>0</v>
      </c>
      <c r="AT108" s="28">
        <v>1564</v>
      </c>
      <c r="AU108" s="62"/>
      <c r="BT108">
        <v>0</v>
      </c>
      <c r="BU108" s="32">
        <v>100</v>
      </c>
      <c r="BV108" s="32">
        <v>105</v>
      </c>
      <c r="BW108" s="32">
        <v>11550</v>
      </c>
      <c r="BX108" s="32">
        <v>90</v>
      </c>
      <c r="BY108" s="32">
        <v>91260</v>
      </c>
      <c r="BZ108" t="s">
        <v>1816</v>
      </c>
      <c r="CA108" t="s">
        <v>1688</v>
      </c>
      <c r="CB108" s="52" t="s">
        <v>1283</v>
      </c>
      <c r="CC108" s="52" t="s">
        <v>5036</v>
      </c>
      <c r="CD108" s="52" t="s">
        <v>5036</v>
      </c>
      <c r="CE108" s="155">
        <v>0</v>
      </c>
      <c r="CF108" s="155">
        <v>1</v>
      </c>
      <c r="CG108" s="31" t="s">
        <v>5848</v>
      </c>
      <c r="CH108" s="31" t="s">
        <v>5849</v>
      </c>
      <c r="CI108" s="31" t="s">
        <v>707</v>
      </c>
      <c r="CJ108" s="31" t="s">
        <v>1142</v>
      </c>
      <c r="CL108" s="34"/>
      <c r="CM108" s="34"/>
      <c r="CN108" s="35"/>
      <c r="CO108" s="36"/>
      <c r="CP108" s="37"/>
      <c r="CQ108" s="37"/>
      <c r="CR108" s="34"/>
      <c r="CY108" s="72"/>
      <c r="CZ108" s="72"/>
      <c r="DA108" s="72"/>
      <c r="DC108" s="160" t="str">
        <f t="shared" si="51"/>
        <v>11100_2</v>
      </c>
      <c r="DD108" s="162">
        <v>100</v>
      </c>
      <c r="DE108" s="161">
        <v>105</v>
      </c>
      <c r="DF108" s="161">
        <v>11100</v>
      </c>
      <c r="DG108" s="163" t="s">
        <v>1816</v>
      </c>
      <c r="DH108" s="161"/>
      <c r="DI108" s="161" t="s">
        <v>5065</v>
      </c>
      <c r="DJ108" s="161">
        <v>2</v>
      </c>
      <c r="DK108" s="161" t="s">
        <v>1323</v>
      </c>
      <c r="DL108" s="161">
        <v>0</v>
      </c>
      <c r="DM108" s="43" t="s">
        <v>4281</v>
      </c>
      <c r="DN108" s="43"/>
      <c r="DO108" s="43" t="s">
        <v>4207</v>
      </c>
      <c r="DP108" s="43"/>
      <c r="DQ108" s="43" t="s">
        <v>4162</v>
      </c>
      <c r="DR108" s="43">
        <v>100</v>
      </c>
      <c r="DV108" s="31" t="s">
        <v>5396</v>
      </c>
      <c r="DW108" s="31" t="s">
        <v>5397</v>
      </c>
      <c r="DX108" s="38">
        <f t="shared" si="52"/>
        <v>3614058</v>
      </c>
      <c r="DY108" s="38">
        <f t="shared" si="53"/>
        <v>30</v>
      </c>
      <c r="DZ108" s="38" t="str">
        <f t="shared" si="54"/>
        <v>303614058</v>
      </c>
      <c r="EA108" s="60">
        <f t="shared" si="55"/>
        <v>52494687.399999991</v>
      </c>
      <c r="EB108" s="60">
        <f t="shared" si="56"/>
        <v>85882</v>
      </c>
      <c r="EC108" s="60">
        <f t="shared" si="57"/>
        <v>1140347.1000000001</v>
      </c>
      <c r="ED108" s="60">
        <f t="shared" si="58"/>
        <v>65528</v>
      </c>
      <c r="EE108" s="60">
        <f t="shared" si="59"/>
        <v>211057.5</v>
      </c>
      <c r="EF108" s="60">
        <f t="shared" si="60"/>
        <v>0</v>
      </c>
      <c r="EG108" s="60">
        <f t="shared" si="61"/>
        <v>0</v>
      </c>
      <c r="EH108" s="60">
        <f t="shared" si="62"/>
        <v>0</v>
      </c>
      <c r="EI108" s="60">
        <f t="shared" si="63"/>
        <v>29340.799999999999</v>
      </c>
      <c r="EJ108" s="60">
        <f t="shared" si="64"/>
        <v>0</v>
      </c>
      <c r="EK108" s="60">
        <f t="shared" si="65"/>
        <v>240924.59999999998</v>
      </c>
      <c r="EL108" s="60">
        <f t="shared" si="66"/>
        <v>20354</v>
      </c>
      <c r="EM108" s="60">
        <f t="shared" si="67"/>
        <v>42919.6</v>
      </c>
      <c r="EN108" s="60">
        <f t="shared" si="68"/>
        <v>0</v>
      </c>
      <c r="EO108" s="60">
        <f t="shared" si="69"/>
        <v>53981.3</v>
      </c>
      <c r="EP108" s="60">
        <f t="shared" si="70"/>
        <v>0</v>
      </c>
      <c r="EQ108" s="60">
        <f t="shared" si="71"/>
        <v>11984269.699999999</v>
      </c>
      <c r="ER108" s="60">
        <f t="shared" si="72"/>
        <v>0</v>
      </c>
      <c r="ES108" s="60">
        <f t="shared" si="73"/>
        <v>3764.1</v>
      </c>
      <c r="ET108" s="60">
        <f t="shared" si="74"/>
        <v>0</v>
      </c>
      <c r="EU108" s="60">
        <f t="shared" si="75"/>
        <v>35313187</v>
      </c>
      <c r="EV108" s="60">
        <f t="shared" si="76"/>
        <v>0</v>
      </c>
      <c r="EW108" s="60">
        <f t="shared" si="77"/>
        <v>3474895.6999999997</v>
      </c>
      <c r="EX108" s="60">
        <f t="shared" si="78"/>
        <v>0</v>
      </c>
      <c r="EY108" s="60">
        <f t="shared" si="79"/>
        <v>0</v>
      </c>
      <c r="EZ108" s="60">
        <f t="shared" si="80"/>
        <v>0</v>
      </c>
      <c r="FA108" s="60">
        <f t="shared" si="81"/>
        <v>0</v>
      </c>
      <c r="FB108" s="60">
        <f t="shared" si="82"/>
        <v>0</v>
      </c>
      <c r="FF108" s="140"/>
      <c r="FG108" s="140"/>
      <c r="FH108" s="140"/>
      <c r="FI108" s="140"/>
    </row>
    <row r="109" spans="12:165" x14ac:dyDescent="0.25">
      <c r="L109" t="s">
        <v>1594</v>
      </c>
      <c r="M109" t="s">
        <v>1240</v>
      </c>
      <c r="N109">
        <v>15200</v>
      </c>
      <c r="O109" s="32">
        <v>165</v>
      </c>
      <c r="P109" s="32">
        <v>100</v>
      </c>
      <c r="Q109" t="str">
        <f t="shared" si="84"/>
        <v>Marrickville</v>
      </c>
      <c r="W109" s="33"/>
      <c r="X109" s="33"/>
      <c r="Y109">
        <v>3614558</v>
      </c>
      <c r="Z109" s="158">
        <v>30</v>
      </c>
      <c r="AA109" s="169" t="s">
        <v>5148</v>
      </c>
      <c r="AB109" s="169"/>
      <c r="AC109" s="158">
        <v>3614558</v>
      </c>
      <c r="AD109" s="169" t="s">
        <v>1732</v>
      </c>
      <c r="AE109" s="169">
        <v>3604558</v>
      </c>
      <c r="AF109" s="37" t="s">
        <v>5269</v>
      </c>
      <c r="AH109" s="38">
        <v>100</v>
      </c>
      <c r="AI109" s="38">
        <v>105</v>
      </c>
      <c r="AJ109" s="38">
        <v>13100</v>
      </c>
      <c r="AK109" s="38">
        <v>12</v>
      </c>
      <c r="AL109" s="38">
        <v>3308158</v>
      </c>
      <c r="AM109" s="61" t="s">
        <v>1816</v>
      </c>
      <c r="AN109" s="61" t="s">
        <v>1688</v>
      </c>
      <c r="AO109" s="61" t="s">
        <v>5104</v>
      </c>
      <c r="AP109" s="61" t="s">
        <v>5035</v>
      </c>
      <c r="AQ109" s="61" t="s">
        <v>4982</v>
      </c>
      <c r="AR109" s="28">
        <v>172.5</v>
      </c>
      <c r="AS109" s="28">
        <v>0</v>
      </c>
      <c r="AT109" s="28">
        <v>24270</v>
      </c>
      <c r="AU109" s="62"/>
      <c r="BT109">
        <v>0</v>
      </c>
      <c r="BU109" s="32">
        <v>100</v>
      </c>
      <c r="BV109" s="32">
        <v>105</v>
      </c>
      <c r="BW109" s="32">
        <v>12850</v>
      </c>
      <c r="BX109" s="32">
        <v>81</v>
      </c>
      <c r="BY109" s="32">
        <v>91000</v>
      </c>
      <c r="BZ109" t="s">
        <v>1816</v>
      </c>
      <c r="CA109" t="s">
        <v>1688</v>
      </c>
      <c r="CB109" t="s">
        <v>1822</v>
      </c>
      <c r="CC109" t="s">
        <v>1683</v>
      </c>
      <c r="CD109" t="s">
        <v>1784</v>
      </c>
      <c r="CE109" s="155">
        <v>672</v>
      </c>
      <c r="CF109" s="155">
        <v>8</v>
      </c>
      <c r="CG109" s="31" t="s">
        <v>5834</v>
      </c>
      <c r="CH109" s="31" t="s">
        <v>5835</v>
      </c>
      <c r="CI109" s="31" t="s">
        <v>708</v>
      </c>
      <c r="CJ109" s="31" t="s">
        <v>2245</v>
      </c>
      <c r="CL109" s="34"/>
      <c r="CM109" s="34"/>
      <c r="CN109" s="35"/>
      <c r="CO109" s="36"/>
      <c r="CP109" s="37"/>
      <c r="CQ109" s="37"/>
      <c r="CR109" s="34"/>
      <c r="CY109" s="72"/>
      <c r="CZ109" s="72"/>
      <c r="DA109" s="72"/>
      <c r="DC109" s="160" t="str">
        <f t="shared" si="51"/>
        <v>11100_6</v>
      </c>
      <c r="DD109" s="162">
        <v>100</v>
      </c>
      <c r="DE109" s="161">
        <v>105</v>
      </c>
      <c r="DF109" s="161">
        <v>11100</v>
      </c>
      <c r="DG109" s="163" t="s">
        <v>1816</v>
      </c>
      <c r="DH109" s="161"/>
      <c r="DI109" s="161" t="s">
        <v>5065</v>
      </c>
      <c r="DJ109" s="161">
        <v>6</v>
      </c>
      <c r="DK109" s="161" t="s">
        <v>1327</v>
      </c>
      <c r="DL109" s="161">
        <v>0</v>
      </c>
      <c r="DM109" s="43" t="s">
        <v>4282</v>
      </c>
      <c r="DN109" s="43"/>
      <c r="DO109" s="43" t="s">
        <v>4209</v>
      </c>
      <c r="DP109" s="43"/>
      <c r="DQ109" s="43" t="s">
        <v>4165</v>
      </c>
      <c r="DR109" s="43">
        <v>100</v>
      </c>
      <c r="DV109" s="31" t="s">
        <v>5396</v>
      </c>
      <c r="DW109" s="31" t="s">
        <v>5397</v>
      </c>
      <c r="DX109" s="38">
        <f t="shared" si="52"/>
        <v>3614558</v>
      </c>
      <c r="DY109" s="38">
        <f t="shared" si="53"/>
        <v>30</v>
      </c>
      <c r="DZ109" s="38" t="str">
        <f t="shared" si="54"/>
        <v>303614558</v>
      </c>
      <c r="EA109" s="60">
        <f t="shared" si="55"/>
        <v>16394075.399999999</v>
      </c>
      <c r="EB109" s="60">
        <f t="shared" si="56"/>
        <v>27747941</v>
      </c>
      <c r="EC109" s="60">
        <f t="shared" si="57"/>
        <v>6873757.2999999998</v>
      </c>
      <c r="ED109" s="60">
        <f t="shared" si="58"/>
        <v>13167794</v>
      </c>
      <c r="EE109" s="60">
        <f t="shared" si="59"/>
        <v>47980.3</v>
      </c>
      <c r="EF109" s="60">
        <f t="shared" si="60"/>
        <v>113672</v>
      </c>
      <c r="EG109" s="60">
        <f t="shared" si="61"/>
        <v>2309.6</v>
      </c>
      <c r="EH109" s="60">
        <f t="shared" si="62"/>
        <v>638</v>
      </c>
      <c r="EI109" s="60">
        <f t="shared" si="63"/>
        <v>303800.69999999995</v>
      </c>
      <c r="EJ109" s="60">
        <f t="shared" si="64"/>
        <v>1285943</v>
      </c>
      <c r="EK109" s="60">
        <f t="shared" si="65"/>
        <v>498704.30000000005</v>
      </c>
      <c r="EL109" s="60">
        <f t="shared" si="66"/>
        <v>245280</v>
      </c>
      <c r="EM109" s="60">
        <f t="shared" si="67"/>
        <v>1469.5</v>
      </c>
      <c r="EN109" s="60">
        <f t="shared" si="68"/>
        <v>0</v>
      </c>
      <c r="EO109" s="60">
        <f t="shared" si="69"/>
        <v>296787.10000000003</v>
      </c>
      <c r="EP109" s="60">
        <f t="shared" si="70"/>
        <v>74511</v>
      </c>
      <c r="EQ109" s="60">
        <f t="shared" si="71"/>
        <v>822343.8</v>
      </c>
      <c r="ER109" s="60">
        <f t="shared" si="72"/>
        <v>580540</v>
      </c>
      <c r="ES109" s="60">
        <f t="shared" si="73"/>
        <v>56970.1</v>
      </c>
      <c r="ET109" s="60">
        <f t="shared" si="74"/>
        <v>111131</v>
      </c>
      <c r="EU109" s="60">
        <f t="shared" si="75"/>
        <v>7489939.5999999996</v>
      </c>
      <c r="EV109" s="60">
        <f t="shared" si="76"/>
        <v>12103498</v>
      </c>
      <c r="EW109" s="60">
        <f t="shared" si="77"/>
        <v>0</v>
      </c>
      <c r="EX109" s="60">
        <f t="shared" si="78"/>
        <v>64934</v>
      </c>
      <c r="EY109" s="60">
        <f t="shared" si="79"/>
        <v>13.1</v>
      </c>
      <c r="EZ109" s="60">
        <f t="shared" si="80"/>
        <v>0</v>
      </c>
      <c r="FA109" s="60">
        <f t="shared" si="81"/>
        <v>0</v>
      </c>
      <c r="FB109" s="60">
        <f t="shared" si="82"/>
        <v>0</v>
      </c>
      <c r="FF109" s="140"/>
      <c r="FG109" s="140"/>
      <c r="FH109" s="140"/>
      <c r="FI109" s="140"/>
    </row>
    <row r="110" spans="12:165" x14ac:dyDescent="0.25">
      <c r="L110" t="s">
        <v>1595</v>
      </c>
      <c r="M110" t="s">
        <v>1696</v>
      </c>
      <c r="N110" s="32">
        <v>15250</v>
      </c>
      <c r="O110" s="32">
        <v>110</v>
      </c>
      <c r="P110" s="32">
        <v>100</v>
      </c>
      <c r="Q110" t="str">
        <f t="shared" si="84"/>
        <v>Merriwa</v>
      </c>
      <c r="W110" s="33"/>
      <c r="X110" s="33"/>
      <c r="Y110">
        <v>3630058</v>
      </c>
      <c r="Z110" s="158">
        <v>30</v>
      </c>
      <c r="AA110" s="169" t="s">
        <v>5149</v>
      </c>
      <c r="AB110" s="169"/>
      <c r="AC110" s="158">
        <v>3630058</v>
      </c>
      <c r="AD110" s="169" t="s">
        <v>5222</v>
      </c>
      <c r="AE110" s="169">
        <v>3620259</v>
      </c>
      <c r="AF110" s="37" t="s">
        <v>5269</v>
      </c>
      <c r="AH110" s="38">
        <v>100</v>
      </c>
      <c r="AI110" s="38">
        <v>105</v>
      </c>
      <c r="AJ110" s="38">
        <v>13800</v>
      </c>
      <c r="AK110" s="38">
        <v>12</v>
      </c>
      <c r="AL110" s="38">
        <v>3308158</v>
      </c>
      <c r="AM110" s="61" t="s">
        <v>1816</v>
      </c>
      <c r="AN110" s="61" t="s">
        <v>1688</v>
      </c>
      <c r="AO110" s="61" t="s">
        <v>5120</v>
      </c>
      <c r="AP110" s="61" t="s">
        <v>5035</v>
      </c>
      <c r="AQ110" s="61" t="s">
        <v>4982</v>
      </c>
      <c r="AR110" s="28">
        <v>127659.4</v>
      </c>
      <c r="AS110" s="28">
        <v>24369</v>
      </c>
      <c r="AT110" s="28">
        <v>2377</v>
      </c>
      <c r="AU110" s="62"/>
      <c r="BT110">
        <v>0</v>
      </c>
      <c r="BU110" s="32">
        <v>100</v>
      </c>
      <c r="BV110" s="32">
        <v>105</v>
      </c>
      <c r="BW110" s="32">
        <v>12850</v>
      </c>
      <c r="BX110" s="32">
        <v>81</v>
      </c>
      <c r="BY110" s="32">
        <v>91010</v>
      </c>
      <c r="BZ110" t="s">
        <v>1816</v>
      </c>
      <c r="CA110" t="s">
        <v>1688</v>
      </c>
      <c r="CB110" t="s">
        <v>1822</v>
      </c>
      <c r="CC110" t="s">
        <v>1683</v>
      </c>
      <c r="CD110" t="s">
        <v>1683</v>
      </c>
      <c r="CE110" s="155"/>
      <c r="CF110" s="155"/>
      <c r="CG110" s="31" t="s">
        <v>5837</v>
      </c>
      <c r="CH110" s="31" t="s">
        <v>5838</v>
      </c>
      <c r="CI110" s="31" t="s">
        <v>708</v>
      </c>
      <c r="CJ110" s="31" t="s">
        <v>2246</v>
      </c>
      <c r="CL110" s="34"/>
      <c r="CM110" s="34"/>
      <c r="CN110" s="35"/>
      <c r="CO110" s="36"/>
      <c r="CP110" s="37"/>
      <c r="CQ110" s="37"/>
      <c r="CR110" s="34"/>
      <c r="CY110" s="72"/>
      <c r="CZ110" s="72"/>
      <c r="DA110" s="72"/>
      <c r="DC110" s="160" t="str">
        <f t="shared" si="51"/>
        <v>11100_10</v>
      </c>
      <c r="DD110" s="162">
        <v>100</v>
      </c>
      <c r="DE110" s="161">
        <v>105</v>
      </c>
      <c r="DF110" s="161">
        <v>11100</v>
      </c>
      <c r="DG110" s="163" t="s">
        <v>1816</v>
      </c>
      <c r="DH110" s="161"/>
      <c r="DI110" s="161" t="s">
        <v>5065</v>
      </c>
      <c r="DJ110" s="161">
        <v>10</v>
      </c>
      <c r="DK110" s="161" t="s">
        <v>1329</v>
      </c>
      <c r="DL110" s="161">
        <v>0</v>
      </c>
      <c r="DM110" s="43" t="s">
        <v>4283</v>
      </c>
      <c r="DN110" s="43"/>
      <c r="DO110" s="43" t="s">
        <v>4211</v>
      </c>
      <c r="DP110" s="43"/>
      <c r="DQ110" s="43" t="s">
        <v>4168</v>
      </c>
      <c r="DR110" s="43">
        <v>100</v>
      </c>
      <c r="DV110" s="31" t="s">
        <v>5396</v>
      </c>
      <c r="DW110" s="31" t="s">
        <v>5397</v>
      </c>
      <c r="DX110" s="38">
        <f t="shared" si="52"/>
        <v>3630058</v>
      </c>
      <c r="DY110" s="38">
        <f t="shared" si="53"/>
        <v>30</v>
      </c>
      <c r="DZ110" s="38" t="str">
        <f t="shared" si="54"/>
        <v>303630058</v>
      </c>
      <c r="EA110" s="60">
        <f t="shared" si="55"/>
        <v>93752565.800000042</v>
      </c>
      <c r="EB110" s="60">
        <f t="shared" si="56"/>
        <v>5109602</v>
      </c>
      <c r="EC110" s="60">
        <f t="shared" si="57"/>
        <v>49824708.999999993</v>
      </c>
      <c r="ED110" s="60">
        <f t="shared" si="58"/>
        <v>1734794</v>
      </c>
      <c r="EE110" s="60">
        <f t="shared" si="59"/>
        <v>292795.3</v>
      </c>
      <c r="EF110" s="60">
        <f t="shared" si="60"/>
        <v>105378</v>
      </c>
      <c r="EG110" s="60">
        <f t="shared" si="61"/>
        <v>588162.30000000005</v>
      </c>
      <c r="EH110" s="60">
        <f t="shared" si="62"/>
        <v>56115</v>
      </c>
      <c r="EI110" s="60">
        <f t="shared" si="63"/>
        <v>9619476.0999999996</v>
      </c>
      <c r="EJ110" s="60">
        <f t="shared" si="64"/>
        <v>2571390</v>
      </c>
      <c r="EK110" s="60">
        <f t="shared" si="65"/>
        <v>3844092.7</v>
      </c>
      <c r="EL110" s="60">
        <f t="shared" si="66"/>
        <v>362439</v>
      </c>
      <c r="EM110" s="60">
        <f t="shared" si="67"/>
        <v>1534257.7</v>
      </c>
      <c r="EN110" s="60">
        <f t="shared" si="68"/>
        <v>85587</v>
      </c>
      <c r="EO110" s="60">
        <f t="shared" si="69"/>
        <v>313541.40000000002</v>
      </c>
      <c r="EP110" s="60">
        <f t="shared" si="70"/>
        <v>0</v>
      </c>
      <c r="EQ110" s="60">
        <f t="shared" si="71"/>
        <v>8888147.5</v>
      </c>
      <c r="ER110" s="60">
        <f t="shared" si="72"/>
        <v>98556</v>
      </c>
      <c r="ES110" s="60">
        <f t="shared" si="73"/>
        <v>1596948.2999999998</v>
      </c>
      <c r="ET110" s="60">
        <f t="shared" si="74"/>
        <v>45825</v>
      </c>
      <c r="EU110" s="60">
        <f t="shared" si="75"/>
        <v>12915245.9</v>
      </c>
      <c r="EV110" s="60">
        <f t="shared" si="76"/>
        <v>6813</v>
      </c>
      <c r="EW110" s="60">
        <f t="shared" si="77"/>
        <v>4335189.5999999996</v>
      </c>
      <c r="EX110" s="60">
        <f t="shared" si="78"/>
        <v>42705</v>
      </c>
      <c r="EY110" s="60">
        <f t="shared" si="79"/>
        <v>0</v>
      </c>
      <c r="EZ110" s="60">
        <f t="shared" si="80"/>
        <v>0</v>
      </c>
      <c r="FA110" s="60">
        <f t="shared" si="81"/>
        <v>0</v>
      </c>
      <c r="FB110" s="60">
        <f t="shared" si="82"/>
        <v>0</v>
      </c>
      <c r="FF110" s="140"/>
      <c r="FG110" s="140"/>
      <c r="FH110" s="140"/>
      <c r="FI110" s="140"/>
    </row>
    <row r="111" spans="12:165" x14ac:dyDescent="0.25">
      <c r="L111" t="s">
        <v>1596</v>
      </c>
      <c r="M111" t="s">
        <v>1693</v>
      </c>
      <c r="N111" s="32">
        <v>15270</v>
      </c>
      <c r="O111" s="32">
        <v>135</v>
      </c>
      <c r="P111" s="32">
        <v>100</v>
      </c>
      <c r="Q111" t="str">
        <f t="shared" si="84"/>
        <v>Mid-Western Regional</v>
      </c>
      <c r="W111" s="33"/>
      <c r="X111" s="33"/>
      <c r="Y111">
        <v>3630059</v>
      </c>
      <c r="Z111" s="158">
        <v>30</v>
      </c>
      <c r="AA111" s="169" t="s">
        <v>5150</v>
      </c>
      <c r="AB111" s="169" t="s">
        <v>1681</v>
      </c>
      <c r="AC111" s="158">
        <v>3630059</v>
      </c>
      <c r="AD111" s="169" t="s">
        <v>5150</v>
      </c>
      <c r="AE111" s="169" t="s">
        <v>1104</v>
      </c>
      <c r="AF111" s="37" t="s">
        <v>5268</v>
      </c>
      <c r="AH111" s="38">
        <v>100</v>
      </c>
      <c r="AI111" s="38">
        <v>105</v>
      </c>
      <c r="AJ111" s="38">
        <v>14000</v>
      </c>
      <c r="AK111" s="38">
        <v>12</v>
      </c>
      <c r="AL111" s="38">
        <v>3308158</v>
      </c>
      <c r="AM111" s="61" t="s">
        <v>1816</v>
      </c>
      <c r="AN111" s="61" t="s">
        <v>1688</v>
      </c>
      <c r="AO111" s="61" t="s">
        <v>5124</v>
      </c>
      <c r="AP111" s="61" t="s">
        <v>5035</v>
      </c>
      <c r="AQ111" s="61" t="s">
        <v>4982</v>
      </c>
      <c r="AR111" s="28">
        <v>0</v>
      </c>
      <c r="AS111" s="28">
        <v>0</v>
      </c>
      <c r="AT111" s="28">
        <v>3002</v>
      </c>
      <c r="AU111" s="62"/>
      <c r="BT111">
        <v>0</v>
      </c>
      <c r="BU111" s="32">
        <v>100</v>
      </c>
      <c r="BV111" s="32">
        <v>105</v>
      </c>
      <c r="BW111" s="32">
        <v>12850</v>
      </c>
      <c r="BX111" s="32">
        <v>82</v>
      </c>
      <c r="BY111" s="32">
        <v>91040</v>
      </c>
      <c r="BZ111" t="s">
        <v>1816</v>
      </c>
      <c r="CA111" t="s">
        <v>1688</v>
      </c>
      <c r="CB111" s="52" t="s">
        <v>1822</v>
      </c>
      <c r="CC111" s="52" t="s">
        <v>1790</v>
      </c>
      <c r="CD111" s="52" t="s">
        <v>1791</v>
      </c>
      <c r="CE111" s="155">
        <v>12</v>
      </c>
      <c r="CF111" s="155">
        <v>1</v>
      </c>
      <c r="CG111" s="31" t="s">
        <v>5853</v>
      </c>
      <c r="CH111" s="31" t="s">
        <v>5854</v>
      </c>
      <c r="CI111" s="31" t="s">
        <v>708</v>
      </c>
      <c r="CJ111" s="31" t="s">
        <v>1143</v>
      </c>
      <c r="CL111" s="34"/>
      <c r="CM111" s="34"/>
      <c r="CN111" s="35"/>
      <c r="CO111" s="36"/>
      <c r="CP111" s="37"/>
      <c r="CQ111" s="37"/>
      <c r="CR111" s="34"/>
      <c r="CY111" s="72"/>
      <c r="CZ111" s="72"/>
      <c r="DA111" s="72"/>
      <c r="DC111" s="160" t="str">
        <f t="shared" si="51"/>
        <v>11100_8</v>
      </c>
      <c r="DD111" s="162">
        <v>100</v>
      </c>
      <c r="DE111" s="161">
        <v>105</v>
      </c>
      <c r="DF111" s="161">
        <v>11100</v>
      </c>
      <c r="DG111" s="163" t="s">
        <v>1816</v>
      </c>
      <c r="DH111" s="161"/>
      <c r="DI111" s="161" t="s">
        <v>5065</v>
      </c>
      <c r="DJ111" s="161">
        <v>8</v>
      </c>
      <c r="DK111" s="161" t="s">
        <v>1328</v>
      </c>
      <c r="DL111" s="161">
        <v>0</v>
      </c>
      <c r="DM111" s="43" t="s">
        <v>4284</v>
      </c>
      <c r="DN111" s="43"/>
      <c r="DO111" s="43" t="s">
        <v>4213</v>
      </c>
      <c r="DP111" s="43"/>
      <c r="DQ111" s="43" t="s">
        <v>4171</v>
      </c>
      <c r="DR111" s="43">
        <v>100</v>
      </c>
      <c r="DV111" s="31" t="s">
        <v>5396</v>
      </c>
      <c r="DW111" s="31" t="s">
        <v>5397</v>
      </c>
      <c r="DX111" s="38">
        <f t="shared" si="52"/>
        <v>3630059</v>
      </c>
      <c r="DY111" s="38">
        <f t="shared" si="53"/>
        <v>30</v>
      </c>
      <c r="DZ111" s="38" t="str">
        <f t="shared" si="54"/>
        <v>303630059</v>
      </c>
      <c r="EA111" s="60">
        <f t="shared" si="55"/>
        <v>0</v>
      </c>
      <c r="EB111" s="60">
        <f t="shared" si="56"/>
        <v>0</v>
      </c>
      <c r="EC111" s="60">
        <f t="shared" si="57"/>
        <v>0</v>
      </c>
      <c r="ED111" s="60">
        <f t="shared" si="58"/>
        <v>0</v>
      </c>
      <c r="EE111" s="60">
        <f t="shared" si="59"/>
        <v>0</v>
      </c>
      <c r="EF111" s="60">
        <f t="shared" si="60"/>
        <v>0</v>
      </c>
      <c r="EG111" s="60">
        <f t="shared" si="61"/>
        <v>0</v>
      </c>
      <c r="EH111" s="60">
        <f t="shared" si="62"/>
        <v>0</v>
      </c>
      <c r="EI111" s="60">
        <f t="shared" si="63"/>
        <v>0</v>
      </c>
      <c r="EJ111" s="60">
        <f t="shared" si="64"/>
        <v>0</v>
      </c>
      <c r="EK111" s="60">
        <f t="shared" si="65"/>
        <v>0</v>
      </c>
      <c r="EL111" s="60">
        <f t="shared" si="66"/>
        <v>0</v>
      </c>
      <c r="EM111" s="60">
        <f t="shared" si="67"/>
        <v>0</v>
      </c>
      <c r="EN111" s="60">
        <f t="shared" si="68"/>
        <v>0</v>
      </c>
      <c r="EO111" s="60">
        <f t="shared" si="69"/>
        <v>0</v>
      </c>
      <c r="EP111" s="60">
        <f t="shared" si="70"/>
        <v>0</v>
      </c>
      <c r="EQ111" s="60">
        <f t="shared" si="71"/>
        <v>0</v>
      </c>
      <c r="ER111" s="60">
        <f t="shared" si="72"/>
        <v>0</v>
      </c>
      <c r="ES111" s="60">
        <f t="shared" si="73"/>
        <v>0</v>
      </c>
      <c r="ET111" s="60">
        <f t="shared" si="74"/>
        <v>0</v>
      </c>
      <c r="EU111" s="60">
        <f t="shared" si="75"/>
        <v>0</v>
      </c>
      <c r="EV111" s="60">
        <f t="shared" si="76"/>
        <v>0</v>
      </c>
      <c r="EW111" s="60">
        <f t="shared" si="77"/>
        <v>0</v>
      </c>
      <c r="EX111" s="60">
        <f t="shared" si="78"/>
        <v>0</v>
      </c>
      <c r="EY111" s="60">
        <f t="shared" si="79"/>
        <v>0</v>
      </c>
      <c r="EZ111" s="60">
        <f t="shared" si="80"/>
        <v>0</v>
      </c>
      <c r="FA111" s="60">
        <f t="shared" si="81"/>
        <v>0</v>
      </c>
      <c r="FB111" s="60">
        <f t="shared" si="82"/>
        <v>0</v>
      </c>
      <c r="FF111" s="140"/>
      <c r="FG111" s="140"/>
      <c r="FH111" s="140"/>
      <c r="FI111" s="140"/>
    </row>
    <row r="112" spans="12:165" x14ac:dyDescent="0.25">
      <c r="L112" t="s">
        <v>1230</v>
      </c>
      <c r="M112" t="s">
        <v>1690</v>
      </c>
      <c r="N112" s="43">
        <v>14875</v>
      </c>
      <c r="O112" s="32">
        <v>140</v>
      </c>
      <c r="P112" s="32">
        <v>100</v>
      </c>
      <c r="Q112" t="str">
        <f t="shared" si="84"/>
        <v>Mid-Western Regional</v>
      </c>
      <c r="W112" s="33"/>
      <c r="X112" s="33"/>
      <c r="Y112">
        <v>8006657</v>
      </c>
      <c r="Z112" s="158">
        <v>30</v>
      </c>
      <c r="AA112" s="169" t="s">
        <v>1107</v>
      </c>
      <c r="AB112" s="169"/>
      <c r="AC112" s="158">
        <v>8006657</v>
      </c>
      <c r="AD112" s="169" t="s">
        <v>1107</v>
      </c>
      <c r="AE112" s="169">
        <v>8006657</v>
      </c>
      <c r="AF112" s="37" t="s">
        <v>5268</v>
      </c>
      <c r="AH112" s="38">
        <v>100</v>
      </c>
      <c r="AI112" s="38">
        <v>105</v>
      </c>
      <c r="AJ112" s="38">
        <v>14150</v>
      </c>
      <c r="AK112" s="38">
        <v>12</v>
      </c>
      <c r="AL112" s="38">
        <v>3308158</v>
      </c>
      <c r="AM112" s="61" t="s">
        <v>1816</v>
      </c>
      <c r="AN112" s="61" t="s">
        <v>1688</v>
      </c>
      <c r="AO112" s="61" t="s">
        <v>5126</v>
      </c>
      <c r="AP112" s="61" t="s">
        <v>5035</v>
      </c>
      <c r="AQ112" s="61" t="s">
        <v>4982</v>
      </c>
      <c r="AR112" s="28">
        <v>0.6</v>
      </c>
      <c r="AS112" s="28">
        <v>0</v>
      </c>
      <c r="AT112" s="28">
        <v>0</v>
      </c>
      <c r="AU112" s="62"/>
      <c r="BT112">
        <v>0</v>
      </c>
      <c r="BU112" s="32">
        <v>100</v>
      </c>
      <c r="BV112" s="32">
        <v>105</v>
      </c>
      <c r="BW112" s="32">
        <v>12850</v>
      </c>
      <c r="BX112" s="32">
        <v>83</v>
      </c>
      <c r="BY112" s="32">
        <v>91060</v>
      </c>
      <c r="BZ112" t="s">
        <v>1816</v>
      </c>
      <c r="CA112" t="s">
        <v>1688</v>
      </c>
      <c r="CB112" t="s">
        <v>1822</v>
      </c>
      <c r="CC112" t="s">
        <v>1786</v>
      </c>
      <c r="CD112" s="52" t="s">
        <v>5043</v>
      </c>
      <c r="CE112" s="155">
        <v>20946</v>
      </c>
      <c r="CF112" s="155">
        <v>4</v>
      </c>
      <c r="CG112" s="31" t="s">
        <v>684</v>
      </c>
      <c r="CH112" s="31" t="s">
        <v>685</v>
      </c>
      <c r="CI112" s="31" t="s">
        <v>708</v>
      </c>
      <c r="CJ112" s="31" t="s">
        <v>2247</v>
      </c>
      <c r="CL112" s="34"/>
      <c r="CM112" s="34"/>
      <c r="CN112" s="35"/>
      <c r="CO112" s="36"/>
      <c r="CP112" s="37"/>
      <c r="CQ112" s="37"/>
      <c r="CR112" s="34"/>
      <c r="CY112" s="72"/>
      <c r="CZ112" s="72"/>
      <c r="DA112" s="72"/>
      <c r="DC112" s="160" t="str">
        <f t="shared" si="51"/>
        <v>11100_5</v>
      </c>
      <c r="DD112" s="162">
        <v>100</v>
      </c>
      <c r="DE112" s="161">
        <v>105</v>
      </c>
      <c r="DF112" s="161">
        <v>11100</v>
      </c>
      <c r="DG112" s="163" t="s">
        <v>1816</v>
      </c>
      <c r="DH112" s="161"/>
      <c r="DI112" s="161" t="s">
        <v>5065</v>
      </c>
      <c r="DJ112" s="161">
        <v>5</v>
      </c>
      <c r="DK112" s="161" t="s">
        <v>1326</v>
      </c>
      <c r="DL112" s="161">
        <v>0</v>
      </c>
      <c r="DM112" s="43" t="s">
        <v>4285</v>
      </c>
      <c r="DN112" s="43"/>
      <c r="DO112" s="43" t="s">
        <v>4215</v>
      </c>
      <c r="DP112" s="43"/>
      <c r="DQ112" s="43" t="s">
        <v>4174</v>
      </c>
      <c r="DR112" s="43">
        <v>100</v>
      </c>
      <c r="DV112" s="31" t="s">
        <v>5396</v>
      </c>
      <c r="DW112" s="31" t="s">
        <v>5397</v>
      </c>
      <c r="DX112" s="38">
        <f t="shared" si="52"/>
        <v>8006657</v>
      </c>
      <c r="DY112" s="38">
        <f t="shared" si="53"/>
        <v>30</v>
      </c>
      <c r="DZ112" s="38" t="str">
        <f t="shared" si="54"/>
        <v>308006657</v>
      </c>
      <c r="EA112" s="60">
        <f t="shared" si="55"/>
        <v>0</v>
      </c>
      <c r="EB112" s="60">
        <f t="shared" si="56"/>
        <v>0</v>
      </c>
      <c r="EC112" s="60">
        <f t="shared" si="57"/>
        <v>0</v>
      </c>
      <c r="ED112" s="60">
        <f t="shared" si="58"/>
        <v>0</v>
      </c>
      <c r="EE112" s="60">
        <f t="shared" si="59"/>
        <v>0</v>
      </c>
      <c r="EF112" s="60">
        <f t="shared" si="60"/>
        <v>0</v>
      </c>
      <c r="EG112" s="60">
        <f t="shared" si="61"/>
        <v>0</v>
      </c>
      <c r="EH112" s="60">
        <f t="shared" si="62"/>
        <v>0</v>
      </c>
      <c r="EI112" s="60">
        <f t="shared" si="63"/>
        <v>0</v>
      </c>
      <c r="EJ112" s="60">
        <f t="shared" si="64"/>
        <v>0</v>
      </c>
      <c r="EK112" s="60">
        <f t="shared" si="65"/>
        <v>0</v>
      </c>
      <c r="EL112" s="60">
        <f t="shared" si="66"/>
        <v>0</v>
      </c>
      <c r="EM112" s="60">
        <f t="shared" si="67"/>
        <v>0</v>
      </c>
      <c r="EN112" s="60">
        <f t="shared" si="68"/>
        <v>0</v>
      </c>
      <c r="EO112" s="60">
        <f t="shared" si="69"/>
        <v>0</v>
      </c>
      <c r="EP112" s="60">
        <f t="shared" si="70"/>
        <v>0</v>
      </c>
      <c r="EQ112" s="60">
        <f t="shared" si="71"/>
        <v>0</v>
      </c>
      <c r="ER112" s="60">
        <f t="shared" si="72"/>
        <v>0</v>
      </c>
      <c r="ES112" s="60">
        <f t="shared" si="73"/>
        <v>0</v>
      </c>
      <c r="ET112" s="60">
        <f t="shared" si="74"/>
        <v>0</v>
      </c>
      <c r="EU112" s="60">
        <f t="shared" si="75"/>
        <v>0</v>
      </c>
      <c r="EV112" s="60">
        <f t="shared" si="76"/>
        <v>0</v>
      </c>
      <c r="EW112" s="60">
        <f t="shared" si="77"/>
        <v>0</v>
      </c>
      <c r="EX112" s="60">
        <f t="shared" si="78"/>
        <v>0</v>
      </c>
      <c r="EY112" s="60">
        <f t="shared" si="79"/>
        <v>0</v>
      </c>
      <c r="EZ112" s="60">
        <f t="shared" si="80"/>
        <v>0</v>
      </c>
      <c r="FA112" s="60">
        <f t="shared" si="81"/>
        <v>0</v>
      </c>
      <c r="FB112" s="60">
        <f t="shared" si="82"/>
        <v>0</v>
      </c>
      <c r="FF112" s="140"/>
      <c r="FG112" s="140"/>
      <c r="FH112" s="140"/>
      <c r="FI112" s="140"/>
    </row>
    <row r="113" spans="12:165" x14ac:dyDescent="0.25">
      <c r="L113" t="s">
        <v>1597</v>
      </c>
      <c r="M113" t="s">
        <v>1687</v>
      </c>
      <c r="N113" s="32">
        <v>15300</v>
      </c>
      <c r="O113" s="32">
        <v>130</v>
      </c>
      <c r="P113" s="32">
        <v>100</v>
      </c>
      <c r="Q113" t="str">
        <f t="shared" si="84"/>
        <v>Moree Plains</v>
      </c>
      <c r="W113" s="33"/>
      <c r="X113" s="33"/>
      <c r="Y113">
        <v>3605058</v>
      </c>
      <c r="Z113" s="158">
        <v>40</v>
      </c>
      <c r="AA113" s="169" t="s">
        <v>5260</v>
      </c>
      <c r="AB113" s="169"/>
      <c r="AC113" s="158">
        <v>3605058</v>
      </c>
      <c r="AD113" s="169" t="s">
        <v>5260</v>
      </c>
      <c r="AE113" s="169">
        <v>3605058</v>
      </c>
      <c r="AF113" s="37" t="s">
        <v>5268</v>
      </c>
      <c r="AH113" s="38">
        <v>100</v>
      </c>
      <c r="AI113" s="38">
        <v>105</v>
      </c>
      <c r="AJ113" s="38">
        <v>14900</v>
      </c>
      <c r="AK113" s="38">
        <v>12</v>
      </c>
      <c r="AL113" s="38">
        <v>3308158</v>
      </c>
      <c r="AM113" s="61" t="s">
        <v>1816</v>
      </c>
      <c r="AN113" s="61" t="s">
        <v>1688</v>
      </c>
      <c r="AO113" s="61" t="s">
        <v>1587</v>
      </c>
      <c r="AP113" s="61" t="s">
        <v>5035</v>
      </c>
      <c r="AQ113" s="61" t="s">
        <v>4982</v>
      </c>
      <c r="AR113" s="28">
        <v>1670.8</v>
      </c>
      <c r="AS113" s="28">
        <v>0</v>
      </c>
      <c r="AT113" s="28">
        <v>0</v>
      </c>
      <c r="AU113" s="62"/>
      <c r="BT113">
        <v>0</v>
      </c>
      <c r="BU113" s="32">
        <v>100</v>
      </c>
      <c r="BV113" s="32">
        <v>105</v>
      </c>
      <c r="BW113" s="32">
        <v>12850</v>
      </c>
      <c r="BX113" s="32">
        <v>83</v>
      </c>
      <c r="BY113" s="32">
        <v>91080</v>
      </c>
      <c r="BZ113" t="s">
        <v>1816</v>
      </c>
      <c r="CA113" t="s">
        <v>1688</v>
      </c>
      <c r="CB113" t="s">
        <v>1822</v>
      </c>
      <c r="CC113" t="s">
        <v>1786</v>
      </c>
      <c r="CD113" t="s">
        <v>1784</v>
      </c>
      <c r="CE113" s="155">
        <v>72674</v>
      </c>
      <c r="CF113" s="155">
        <v>1</v>
      </c>
      <c r="CG113" s="31" t="s">
        <v>686</v>
      </c>
      <c r="CH113" s="31" t="s">
        <v>687</v>
      </c>
      <c r="CI113" s="31" t="s">
        <v>708</v>
      </c>
      <c r="CJ113" s="31" t="s">
        <v>2248</v>
      </c>
      <c r="CL113" s="34"/>
      <c r="CM113" s="34"/>
      <c r="CN113" s="35"/>
      <c r="CO113" s="36"/>
      <c r="CP113" s="37"/>
      <c r="CQ113" s="37"/>
      <c r="CR113" s="34"/>
      <c r="CY113" s="72"/>
      <c r="CZ113" s="72"/>
      <c r="DA113" s="72"/>
      <c r="DC113" s="160" t="str">
        <f t="shared" si="51"/>
        <v>11150_1</v>
      </c>
      <c r="DD113" s="162">
        <v>100</v>
      </c>
      <c r="DE113" s="161">
        <v>135</v>
      </c>
      <c r="DF113" s="161">
        <v>11150</v>
      </c>
      <c r="DG113" s="163" t="s">
        <v>1816</v>
      </c>
      <c r="DH113" s="161"/>
      <c r="DI113" s="161" t="s">
        <v>5066</v>
      </c>
      <c r="DJ113" s="161">
        <v>1</v>
      </c>
      <c r="DK113" s="161" t="s">
        <v>5210</v>
      </c>
      <c r="DL113" s="161">
        <v>84</v>
      </c>
      <c r="DM113" s="43" t="s">
        <v>4286</v>
      </c>
      <c r="DN113" s="43"/>
      <c r="DO113" s="43" t="s">
        <v>4287</v>
      </c>
      <c r="DP113" s="43"/>
      <c r="DQ113" s="43" t="s">
        <v>4177</v>
      </c>
      <c r="DR113" s="43">
        <v>100</v>
      </c>
      <c r="DV113" s="31" t="s">
        <v>5396</v>
      </c>
      <c r="DW113" s="31" t="s">
        <v>5397</v>
      </c>
      <c r="DX113" s="38">
        <f t="shared" si="52"/>
        <v>3605058</v>
      </c>
      <c r="DY113" s="38">
        <f t="shared" si="53"/>
        <v>40</v>
      </c>
      <c r="DZ113" s="38" t="str">
        <f t="shared" si="54"/>
        <v>403605058</v>
      </c>
      <c r="EA113" s="60">
        <f t="shared" si="55"/>
        <v>0</v>
      </c>
      <c r="EB113" s="60">
        <f t="shared" si="56"/>
        <v>0</v>
      </c>
      <c r="EC113" s="60">
        <f t="shared" si="57"/>
        <v>0</v>
      </c>
      <c r="ED113" s="60">
        <f t="shared" si="58"/>
        <v>0</v>
      </c>
      <c r="EE113" s="60">
        <f t="shared" si="59"/>
        <v>0</v>
      </c>
      <c r="EF113" s="60">
        <f t="shared" si="60"/>
        <v>0</v>
      </c>
      <c r="EG113" s="60">
        <f t="shared" si="61"/>
        <v>0</v>
      </c>
      <c r="EH113" s="60">
        <f t="shared" si="62"/>
        <v>0</v>
      </c>
      <c r="EI113" s="60">
        <f t="shared" si="63"/>
        <v>0</v>
      </c>
      <c r="EJ113" s="60">
        <f t="shared" si="64"/>
        <v>0</v>
      </c>
      <c r="EK113" s="60">
        <f t="shared" si="65"/>
        <v>0</v>
      </c>
      <c r="EL113" s="60">
        <f t="shared" si="66"/>
        <v>0</v>
      </c>
      <c r="EM113" s="60">
        <f t="shared" si="67"/>
        <v>0</v>
      </c>
      <c r="EN113" s="60">
        <f t="shared" si="68"/>
        <v>0</v>
      </c>
      <c r="EO113" s="60">
        <f t="shared" si="69"/>
        <v>0</v>
      </c>
      <c r="EP113" s="60">
        <f t="shared" si="70"/>
        <v>0</v>
      </c>
      <c r="EQ113" s="60">
        <f t="shared" si="71"/>
        <v>0</v>
      </c>
      <c r="ER113" s="60">
        <f t="shared" si="72"/>
        <v>0</v>
      </c>
      <c r="ES113" s="60">
        <f t="shared" si="73"/>
        <v>0</v>
      </c>
      <c r="ET113" s="60">
        <f t="shared" si="74"/>
        <v>0</v>
      </c>
      <c r="EU113" s="60">
        <f t="shared" si="75"/>
        <v>0</v>
      </c>
      <c r="EV113" s="60">
        <f t="shared" si="76"/>
        <v>0</v>
      </c>
      <c r="EW113" s="60">
        <f t="shared" si="77"/>
        <v>0</v>
      </c>
      <c r="EX113" s="60">
        <f t="shared" si="78"/>
        <v>0</v>
      </c>
      <c r="EY113" s="60">
        <f t="shared" si="79"/>
        <v>0</v>
      </c>
      <c r="EZ113" s="60">
        <f t="shared" si="80"/>
        <v>0</v>
      </c>
      <c r="FA113" s="60">
        <f t="shared" si="81"/>
        <v>0</v>
      </c>
      <c r="FB113" s="60">
        <f t="shared" si="82"/>
        <v>0</v>
      </c>
      <c r="FF113" s="140"/>
      <c r="FG113" s="140"/>
      <c r="FH113" s="140"/>
      <c r="FI113" s="140"/>
    </row>
    <row r="114" spans="12:165" x14ac:dyDescent="0.25">
      <c r="L114" t="s">
        <v>1598</v>
      </c>
      <c r="M114" t="s">
        <v>1688</v>
      </c>
      <c r="N114" s="32">
        <v>15350</v>
      </c>
      <c r="O114" s="32">
        <v>105</v>
      </c>
      <c r="P114" s="32">
        <v>100</v>
      </c>
      <c r="Q114" t="str">
        <f t="shared" si="84"/>
        <v>Mosman</v>
      </c>
      <c r="W114" s="33"/>
      <c r="X114" s="33"/>
      <c r="Y114">
        <v>3605158</v>
      </c>
      <c r="Z114" s="158">
        <v>40</v>
      </c>
      <c r="AA114" s="169" t="s">
        <v>5261</v>
      </c>
      <c r="AB114" s="169"/>
      <c r="AC114" s="158">
        <v>3605158</v>
      </c>
      <c r="AD114" s="169" t="s">
        <v>5261</v>
      </c>
      <c r="AE114" s="169">
        <v>3605158</v>
      </c>
      <c r="AF114" s="37" t="s">
        <v>5268</v>
      </c>
      <c r="AH114" s="38">
        <v>100</v>
      </c>
      <c r="AI114" s="38">
        <v>105</v>
      </c>
      <c r="AJ114" s="38">
        <v>16350</v>
      </c>
      <c r="AK114" s="38">
        <v>12</v>
      </c>
      <c r="AL114" s="38">
        <v>3308158</v>
      </c>
      <c r="AM114" s="61" t="s">
        <v>1816</v>
      </c>
      <c r="AN114" s="61" t="s">
        <v>1688</v>
      </c>
      <c r="AO114" s="61" t="s">
        <v>1618</v>
      </c>
      <c r="AP114" s="61" t="s">
        <v>5035</v>
      </c>
      <c r="AQ114" s="61" t="s">
        <v>4982</v>
      </c>
      <c r="AR114" s="28">
        <v>4807</v>
      </c>
      <c r="AS114" s="28">
        <v>0</v>
      </c>
      <c r="AT114" s="28">
        <v>0</v>
      </c>
      <c r="AU114" s="62"/>
      <c r="BT114">
        <v>0</v>
      </c>
      <c r="BU114" s="32">
        <v>100</v>
      </c>
      <c r="BV114" s="32">
        <v>105</v>
      </c>
      <c r="BW114" s="32">
        <v>12850</v>
      </c>
      <c r="BX114" s="32">
        <v>84</v>
      </c>
      <c r="BY114" s="32">
        <v>91100</v>
      </c>
      <c r="BZ114" t="s">
        <v>1816</v>
      </c>
      <c r="CA114" t="s">
        <v>1688</v>
      </c>
      <c r="CB114" t="s">
        <v>1822</v>
      </c>
      <c r="CC114" s="52" t="s">
        <v>1795</v>
      </c>
      <c r="CD114" s="52" t="s">
        <v>1796</v>
      </c>
      <c r="CE114" s="155"/>
      <c r="CF114" s="155"/>
      <c r="CG114" s="31" t="s">
        <v>688</v>
      </c>
      <c r="CH114" s="31" t="s">
        <v>689</v>
      </c>
      <c r="CI114" s="31" t="s">
        <v>708</v>
      </c>
      <c r="CJ114" s="31" t="s">
        <v>2249</v>
      </c>
      <c r="CL114" s="34"/>
      <c r="CM114" s="34"/>
      <c r="CN114" s="35"/>
      <c r="CO114" s="36"/>
      <c r="CP114" s="37"/>
      <c r="CQ114" s="37"/>
      <c r="CR114" s="34"/>
      <c r="CY114" s="72"/>
      <c r="CZ114" s="72"/>
      <c r="DA114" s="72"/>
      <c r="DC114" s="160" t="str">
        <f t="shared" si="51"/>
        <v>11150_7</v>
      </c>
      <c r="DD114" s="162">
        <v>100</v>
      </c>
      <c r="DE114" s="161">
        <v>135</v>
      </c>
      <c r="DF114" s="161">
        <v>11150</v>
      </c>
      <c r="DG114" s="163" t="s">
        <v>1816</v>
      </c>
      <c r="DH114" s="161"/>
      <c r="DI114" s="161" t="s">
        <v>5066</v>
      </c>
      <c r="DJ114" s="161">
        <v>7</v>
      </c>
      <c r="DK114" s="161" t="s">
        <v>5216</v>
      </c>
      <c r="DL114" s="161">
        <v>0</v>
      </c>
      <c r="DM114" s="43" t="s">
        <v>4288</v>
      </c>
      <c r="DN114" s="43"/>
      <c r="DO114" s="43" t="s">
        <v>4289</v>
      </c>
      <c r="DP114" s="43"/>
      <c r="DQ114" s="43" t="s">
        <v>4150</v>
      </c>
      <c r="DR114" s="43">
        <v>100</v>
      </c>
      <c r="DV114" s="31" t="s">
        <v>5396</v>
      </c>
      <c r="DW114" s="31" t="s">
        <v>5397</v>
      </c>
      <c r="DX114" s="38">
        <f t="shared" si="52"/>
        <v>3605158</v>
      </c>
      <c r="DY114" s="38">
        <f t="shared" si="53"/>
        <v>40</v>
      </c>
      <c r="DZ114" s="38" t="str">
        <f t="shared" si="54"/>
        <v>403605158</v>
      </c>
      <c r="EA114" s="60">
        <f t="shared" si="55"/>
        <v>0</v>
      </c>
      <c r="EB114" s="60">
        <f t="shared" si="56"/>
        <v>0</v>
      </c>
      <c r="EC114" s="60">
        <f t="shared" si="57"/>
        <v>0</v>
      </c>
      <c r="ED114" s="60">
        <f t="shared" si="58"/>
        <v>0</v>
      </c>
      <c r="EE114" s="60">
        <f t="shared" si="59"/>
        <v>0</v>
      </c>
      <c r="EF114" s="60">
        <f t="shared" si="60"/>
        <v>0</v>
      </c>
      <c r="EG114" s="60">
        <f t="shared" si="61"/>
        <v>0</v>
      </c>
      <c r="EH114" s="60">
        <f t="shared" si="62"/>
        <v>0</v>
      </c>
      <c r="EI114" s="60">
        <f t="shared" si="63"/>
        <v>0</v>
      </c>
      <c r="EJ114" s="60">
        <f t="shared" si="64"/>
        <v>0</v>
      </c>
      <c r="EK114" s="60">
        <f t="shared" si="65"/>
        <v>0</v>
      </c>
      <c r="EL114" s="60">
        <f t="shared" si="66"/>
        <v>0</v>
      </c>
      <c r="EM114" s="60">
        <f t="shared" si="67"/>
        <v>0</v>
      </c>
      <c r="EN114" s="60">
        <f t="shared" si="68"/>
        <v>0</v>
      </c>
      <c r="EO114" s="60">
        <f t="shared" si="69"/>
        <v>0</v>
      </c>
      <c r="EP114" s="60">
        <f t="shared" si="70"/>
        <v>0</v>
      </c>
      <c r="EQ114" s="60">
        <f t="shared" si="71"/>
        <v>0</v>
      </c>
      <c r="ER114" s="60">
        <f t="shared" si="72"/>
        <v>0</v>
      </c>
      <c r="ES114" s="60">
        <f t="shared" si="73"/>
        <v>0</v>
      </c>
      <c r="ET114" s="60">
        <f t="shared" si="74"/>
        <v>0</v>
      </c>
      <c r="EU114" s="60">
        <f t="shared" si="75"/>
        <v>0</v>
      </c>
      <c r="EV114" s="60">
        <f t="shared" si="76"/>
        <v>0</v>
      </c>
      <c r="EW114" s="60">
        <f t="shared" si="77"/>
        <v>0</v>
      </c>
      <c r="EX114" s="60">
        <f t="shared" si="78"/>
        <v>0</v>
      </c>
      <c r="EY114" s="60">
        <f t="shared" si="79"/>
        <v>0</v>
      </c>
      <c r="EZ114" s="60">
        <f t="shared" si="80"/>
        <v>0</v>
      </c>
      <c r="FA114" s="60">
        <f t="shared" si="81"/>
        <v>0</v>
      </c>
      <c r="FB114" s="60">
        <f t="shared" si="82"/>
        <v>0</v>
      </c>
      <c r="FF114" s="140"/>
      <c r="FG114" s="140"/>
      <c r="FH114" s="140"/>
      <c r="FI114" s="140"/>
    </row>
    <row r="115" spans="12:165" x14ac:dyDescent="0.25">
      <c r="L115" t="s">
        <v>1599</v>
      </c>
      <c r="M115" t="s">
        <v>1693</v>
      </c>
      <c r="N115" s="32">
        <v>15400</v>
      </c>
      <c r="O115" s="32">
        <v>135</v>
      </c>
      <c r="P115" s="32">
        <v>100</v>
      </c>
      <c r="Q115" t="str">
        <f t="shared" si="84"/>
        <v>Mudgee</v>
      </c>
      <c r="W115" s="33"/>
      <c r="X115" s="33"/>
      <c r="Y115">
        <v>3605258</v>
      </c>
      <c r="Z115" s="158">
        <v>40</v>
      </c>
      <c r="AA115" s="169" t="s">
        <v>5262</v>
      </c>
      <c r="AB115" s="169"/>
      <c r="AC115" s="158">
        <v>3605258</v>
      </c>
      <c r="AD115" s="169" t="s">
        <v>5262</v>
      </c>
      <c r="AE115" s="169">
        <v>3605258</v>
      </c>
      <c r="AF115" s="37" t="s">
        <v>5268</v>
      </c>
      <c r="AH115" s="38">
        <v>100</v>
      </c>
      <c r="AI115" s="38">
        <v>105</v>
      </c>
      <c r="AJ115" s="38">
        <v>16370</v>
      </c>
      <c r="AK115" s="38">
        <v>12</v>
      </c>
      <c r="AL115" s="38">
        <v>3308158</v>
      </c>
      <c r="AM115" s="61" t="s">
        <v>1816</v>
      </c>
      <c r="AN115" s="61" t="s">
        <v>1688</v>
      </c>
      <c r="AO115" s="61" t="s">
        <v>1619</v>
      </c>
      <c r="AP115" s="61" t="s">
        <v>5035</v>
      </c>
      <c r="AQ115" s="61" t="s">
        <v>4982</v>
      </c>
      <c r="AR115" s="28">
        <v>9229.7999999999993</v>
      </c>
      <c r="AS115" s="28">
        <v>0</v>
      </c>
      <c r="AT115" s="28">
        <v>0</v>
      </c>
      <c r="AU115" s="62"/>
      <c r="BT115">
        <v>0</v>
      </c>
      <c r="BU115" s="32">
        <v>100</v>
      </c>
      <c r="BV115" s="32">
        <v>105</v>
      </c>
      <c r="BW115" s="32">
        <v>12850</v>
      </c>
      <c r="BX115" s="32">
        <v>86</v>
      </c>
      <c r="BY115" s="32">
        <v>91140</v>
      </c>
      <c r="BZ115" t="s">
        <v>1816</v>
      </c>
      <c r="CA115" t="s">
        <v>1688</v>
      </c>
      <c r="CB115" t="s">
        <v>1822</v>
      </c>
      <c r="CC115" t="s">
        <v>1787</v>
      </c>
      <c r="CD115" s="52" t="s">
        <v>1789</v>
      </c>
      <c r="CE115" s="155">
        <v>13</v>
      </c>
      <c r="CF115" s="155">
        <v>2</v>
      </c>
      <c r="CG115" s="31" t="s">
        <v>5839</v>
      </c>
      <c r="CH115" s="31" t="s">
        <v>5840</v>
      </c>
      <c r="CI115" s="31" t="s">
        <v>708</v>
      </c>
      <c r="CJ115" s="31" t="s">
        <v>2250</v>
      </c>
      <c r="CL115" s="34"/>
      <c r="CM115" s="34"/>
      <c r="CN115" s="35"/>
      <c r="CO115" s="36"/>
      <c r="CP115" s="37"/>
      <c r="CQ115" s="37"/>
      <c r="CR115" s="34"/>
      <c r="CY115" s="72"/>
      <c r="CZ115" s="72"/>
      <c r="DA115" s="72"/>
      <c r="DC115" s="160" t="str">
        <f t="shared" si="51"/>
        <v>11150_9</v>
      </c>
      <c r="DD115" s="162">
        <v>100</v>
      </c>
      <c r="DE115" s="161">
        <v>135</v>
      </c>
      <c r="DF115" s="161">
        <v>11150</v>
      </c>
      <c r="DG115" s="163" t="s">
        <v>1816</v>
      </c>
      <c r="DH115" s="161"/>
      <c r="DI115" s="161" t="s">
        <v>5066</v>
      </c>
      <c r="DJ115" s="161">
        <v>9</v>
      </c>
      <c r="DK115" s="161" t="s">
        <v>5218</v>
      </c>
      <c r="DL115" s="161">
        <v>0</v>
      </c>
      <c r="DM115" s="43" t="s">
        <v>4290</v>
      </c>
      <c r="DN115" s="43"/>
      <c r="DO115" s="43" t="s">
        <v>4291</v>
      </c>
      <c r="DP115" s="43"/>
      <c r="DQ115" s="43" t="s">
        <v>4153</v>
      </c>
      <c r="DR115" s="43">
        <v>100</v>
      </c>
      <c r="DV115" s="31" t="s">
        <v>5396</v>
      </c>
      <c r="DW115" s="31" t="s">
        <v>5397</v>
      </c>
      <c r="DX115" s="38">
        <f t="shared" si="52"/>
        <v>3605258</v>
      </c>
      <c r="DY115" s="38">
        <f t="shared" si="53"/>
        <v>40</v>
      </c>
      <c r="DZ115" s="38" t="str">
        <f t="shared" si="54"/>
        <v>403605258</v>
      </c>
      <c r="EA115" s="60">
        <f t="shared" si="55"/>
        <v>0</v>
      </c>
      <c r="EB115" s="60">
        <f t="shared" si="56"/>
        <v>0</v>
      </c>
      <c r="EC115" s="60">
        <f t="shared" si="57"/>
        <v>0</v>
      </c>
      <c r="ED115" s="60">
        <f t="shared" si="58"/>
        <v>0</v>
      </c>
      <c r="EE115" s="60">
        <f t="shared" si="59"/>
        <v>0</v>
      </c>
      <c r="EF115" s="60">
        <f t="shared" si="60"/>
        <v>0</v>
      </c>
      <c r="EG115" s="60">
        <f t="shared" si="61"/>
        <v>0</v>
      </c>
      <c r="EH115" s="60">
        <f t="shared" si="62"/>
        <v>0</v>
      </c>
      <c r="EI115" s="60">
        <f t="shared" si="63"/>
        <v>0</v>
      </c>
      <c r="EJ115" s="60">
        <f t="shared" si="64"/>
        <v>0</v>
      </c>
      <c r="EK115" s="60">
        <f t="shared" si="65"/>
        <v>0</v>
      </c>
      <c r="EL115" s="60">
        <f t="shared" si="66"/>
        <v>0</v>
      </c>
      <c r="EM115" s="60">
        <f t="shared" si="67"/>
        <v>0</v>
      </c>
      <c r="EN115" s="60">
        <f t="shared" si="68"/>
        <v>0</v>
      </c>
      <c r="EO115" s="60">
        <f t="shared" si="69"/>
        <v>0</v>
      </c>
      <c r="EP115" s="60">
        <f t="shared" si="70"/>
        <v>0</v>
      </c>
      <c r="EQ115" s="60">
        <f t="shared" si="71"/>
        <v>0</v>
      </c>
      <c r="ER115" s="60">
        <f t="shared" si="72"/>
        <v>0</v>
      </c>
      <c r="ES115" s="60">
        <f t="shared" si="73"/>
        <v>0</v>
      </c>
      <c r="ET115" s="60">
        <f t="shared" si="74"/>
        <v>0</v>
      </c>
      <c r="EU115" s="60">
        <f t="shared" si="75"/>
        <v>0</v>
      </c>
      <c r="EV115" s="60">
        <f t="shared" si="76"/>
        <v>0</v>
      </c>
      <c r="EW115" s="60">
        <f t="shared" si="77"/>
        <v>0</v>
      </c>
      <c r="EX115" s="60">
        <f t="shared" si="78"/>
        <v>0</v>
      </c>
      <c r="EY115" s="60">
        <f t="shared" si="79"/>
        <v>0</v>
      </c>
      <c r="EZ115" s="60">
        <f t="shared" si="80"/>
        <v>0</v>
      </c>
      <c r="FA115" s="60">
        <f t="shared" si="81"/>
        <v>0</v>
      </c>
      <c r="FB115" s="60">
        <f t="shared" si="82"/>
        <v>0</v>
      </c>
      <c r="FF115" s="140"/>
      <c r="FG115" s="140"/>
      <c r="FH115" s="140"/>
      <c r="FI115" s="140"/>
    </row>
    <row r="116" spans="12:165" x14ac:dyDescent="0.25">
      <c r="L116" t="s">
        <v>1600</v>
      </c>
      <c r="M116" t="s">
        <v>1691</v>
      </c>
      <c r="N116" s="32">
        <v>15450</v>
      </c>
      <c r="O116" s="32">
        <v>145</v>
      </c>
      <c r="P116" s="32">
        <v>100</v>
      </c>
      <c r="Q116" t="str">
        <f t="shared" si="84"/>
        <v>Mulwaree</v>
      </c>
      <c r="W116" s="33"/>
      <c r="X116" s="33"/>
      <c r="Y116">
        <v>4209959</v>
      </c>
      <c r="Z116" s="158">
        <v>40</v>
      </c>
      <c r="AA116" s="169" t="s">
        <v>5152</v>
      </c>
      <c r="AB116" s="169" t="s">
        <v>1104</v>
      </c>
      <c r="AC116" s="158">
        <v>4209959</v>
      </c>
      <c r="AD116" s="169" t="s">
        <v>5152</v>
      </c>
      <c r="AE116" s="169" t="s">
        <v>1104</v>
      </c>
      <c r="AF116" s="37" t="s">
        <v>5268</v>
      </c>
      <c r="AH116" s="38">
        <v>100</v>
      </c>
      <c r="AI116" s="38">
        <v>105</v>
      </c>
      <c r="AJ116" s="38">
        <v>18400</v>
      </c>
      <c r="AK116" s="38">
        <v>12</v>
      </c>
      <c r="AL116" s="38">
        <v>3308158</v>
      </c>
      <c r="AM116" s="61" t="s">
        <v>1816</v>
      </c>
      <c r="AN116" s="61" t="s">
        <v>1688</v>
      </c>
      <c r="AO116" s="61" t="s">
        <v>1664</v>
      </c>
      <c r="AP116" s="61" t="s">
        <v>5035</v>
      </c>
      <c r="AQ116" s="61" t="s">
        <v>4982</v>
      </c>
      <c r="AR116" s="28">
        <v>218406.1</v>
      </c>
      <c r="AS116" s="28">
        <v>0</v>
      </c>
      <c r="AT116" s="28">
        <v>0</v>
      </c>
      <c r="AU116" s="62"/>
      <c r="BT116">
        <v>0</v>
      </c>
      <c r="BU116" s="32">
        <v>100</v>
      </c>
      <c r="BV116" s="32">
        <v>105</v>
      </c>
      <c r="BW116" s="32">
        <v>12850</v>
      </c>
      <c r="BX116" s="32">
        <v>86</v>
      </c>
      <c r="BY116" s="32">
        <v>91160</v>
      </c>
      <c r="BZ116" t="s">
        <v>1816</v>
      </c>
      <c r="CA116" t="s">
        <v>1688</v>
      </c>
      <c r="CB116" t="s">
        <v>1822</v>
      </c>
      <c r="CC116" s="52" t="s">
        <v>1787</v>
      </c>
      <c r="CD116" s="52" t="s">
        <v>1788</v>
      </c>
      <c r="CE116" s="155"/>
      <c r="CF116" s="155"/>
      <c r="CG116" s="31" t="s">
        <v>5831</v>
      </c>
      <c r="CH116" s="31" t="s">
        <v>5832</v>
      </c>
      <c r="CI116" s="31" t="s">
        <v>708</v>
      </c>
      <c r="CJ116" s="31" t="s">
        <v>2251</v>
      </c>
      <c r="CL116" s="34"/>
      <c r="CM116" s="34"/>
      <c r="CN116" s="35"/>
      <c r="CO116" s="36"/>
      <c r="CP116" s="37"/>
      <c r="CQ116" s="37"/>
      <c r="CR116" s="34"/>
      <c r="CY116" s="72"/>
      <c r="CZ116" s="72"/>
      <c r="DA116" s="72"/>
      <c r="DC116" s="160" t="str">
        <f t="shared" si="51"/>
        <v>11150_4</v>
      </c>
      <c r="DD116" s="162">
        <v>100</v>
      </c>
      <c r="DE116" s="161">
        <v>135</v>
      </c>
      <c r="DF116" s="161">
        <v>11150</v>
      </c>
      <c r="DG116" s="163" t="s">
        <v>1816</v>
      </c>
      <c r="DH116" s="161"/>
      <c r="DI116" s="161" t="s">
        <v>5066</v>
      </c>
      <c r="DJ116" s="161">
        <v>4</v>
      </c>
      <c r="DK116" s="161" t="s">
        <v>1325</v>
      </c>
      <c r="DL116" s="161">
        <v>3</v>
      </c>
      <c r="DM116" s="43" t="s">
        <v>4292</v>
      </c>
      <c r="DN116" s="43"/>
      <c r="DO116" s="43" t="s">
        <v>4293</v>
      </c>
      <c r="DP116" s="43"/>
      <c r="DQ116" s="43" t="s">
        <v>4156</v>
      </c>
      <c r="DR116" s="43">
        <v>100</v>
      </c>
      <c r="DV116" s="31" t="s">
        <v>5396</v>
      </c>
      <c r="DW116" s="31" t="s">
        <v>5397</v>
      </c>
      <c r="DX116" s="38">
        <f t="shared" si="52"/>
        <v>4209959</v>
      </c>
      <c r="DY116" s="38">
        <f t="shared" si="53"/>
        <v>40</v>
      </c>
      <c r="DZ116" s="38" t="str">
        <f t="shared" si="54"/>
        <v>404209959</v>
      </c>
      <c r="EA116" s="60">
        <f t="shared" si="55"/>
        <v>0</v>
      </c>
      <c r="EB116" s="60">
        <f t="shared" si="56"/>
        <v>0</v>
      </c>
      <c r="EC116" s="60">
        <f t="shared" si="57"/>
        <v>0</v>
      </c>
      <c r="ED116" s="60">
        <f t="shared" si="58"/>
        <v>0</v>
      </c>
      <c r="EE116" s="60">
        <f t="shared" si="59"/>
        <v>0</v>
      </c>
      <c r="EF116" s="60">
        <f t="shared" si="60"/>
        <v>0</v>
      </c>
      <c r="EG116" s="60">
        <f t="shared" si="61"/>
        <v>0</v>
      </c>
      <c r="EH116" s="60">
        <f t="shared" si="62"/>
        <v>0</v>
      </c>
      <c r="EI116" s="60">
        <f t="shared" si="63"/>
        <v>0</v>
      </c>
      <c r="EJ116" s="60">
        <f t="shared" si="64"/>
        <v>0</v>
      </c>
      <c r="EK116" s="60">
        <f t="shared" si="65"/>
        <v>0</v>
      </c>
      <c r="EL116" s="60">
        <f t="shared" si="66"/>
        <v>0</v>
      </c>
      <c r="EM116" s="60">
        <f t="shared" si="67"/>
        <v>0</v>
      </c>
      <c r="EN116" s="60">
        <f t="shared" si="68"/>
        <v>0</v>
      </c>
      <c r="EO116" s="60">
        <f t="shared" si="69"/>
        <v>0</v>
      </c>
      <c r="EP116" s="60">
        <f t="shared" si="70"/>
        <v>0</v>
      </c>
      <c r="EQ116" s="60">
        <f t="shared" si="71"/>
        <v>0</v>
      </c>
      <c r="ER116" s="60">
        <f t="shared" si="72"/>
        <v>0</v>
      </c>
      <c r="ES116" s="60">
        <f t="shared" si="73"/>
        <v>0</v>
      </c>
      <c r="ET116" s="60">
        <f t="shared" si="74"/>
        <v>0</v>
      </c>
      <c r="EU116" s="60">
        <f t="shared" si="75"/>
        <v>0</v>
      </c>
      <c r="EV116" s="60">
        <f t="shared" si="76"/>
        <v>0</v>
      </c>
      <c r="EW116" s="60">
        <f t="shared" si="77"/>
        <v>0</v>
      </c>
      <c r="EX116" s="60">
        <f t="shared" si="78"/>
        <v>0</v>
      </c>
      <c r="EY116" s="60">
        <f t="shared" si="79"/>
        <v>0</v>
      </c>
      <c r="EZ116" s="60">
        <f t="shared" si="80"/>
        <v>0</v>
      </c>
      <c r="FA116" s="60">
        <f t="shared" si="81"/>
        <v>0</v>
      </c>
      <c r="FB116" s="60">
        <f t="shared" si="82"/>
        <v>0</v>
      </c>
      <c r="FF116" s="140"/>
      <c r="FG116" s="140"/>
      <c r="FH116" s="140"/>
      <c r="FI116" s="140"/>
    </row>
    <row r="117" spans="12:165" x14ac:dyDescent="0.25">
      <c r="L117" t="s">
        <v>1601</v>
      </c>
      <c r="M117" t="s">
        <v>1686</v>
      </c>
      <c r="N117" s="32">
        <v>15500</v>
      </c>
      <c r="O117" s="32">
        <v>155</v>
      </c>
      <c r="P117" s="32">
        <v>100</v>
      </c>
      <c r="Q117" t="str">
        <f t="shared" si="84"/>
        <v>Murray</v>
      </c>
      <c r="W117" s="33"/>
      <c r="X117" s="33"/>
      <c r="Y117">
        <v>4309359</v>
      </c>
      <c r="Z117" s="158">
        <v>40</v>
      </c>
      <c r="AA117" s="169" t="s">
        <v>5151</v>
      </c>
      <c r="AB117" s="169" t="s">
        <v>1104</v>
      </c>
      <c r="AC117" s="158">
        <v>4309359</v>
      </c>
      <c r="AD117" s="169" t="s">
        <v>5151</v>
      </c>
      <c r="AE117" s="169" t="s">
        <v>1104</v>
      </c>
      <c r="AF117" s="37" t="s">
        <v>5268</v>
      </c>
      <c r="AH117" s="38">
        <v>100</v>
      </c>
      <c r="AI117" s="38">
        <v>105</v>
      </c>
      <c r="AJ117" s="38">
        <v>18550</v>
      </c>
      <c r="AK117" s="38">
        <v>12</v>
      </c>
      <c r="AL117" s="38">
        <v>3308158</v>
      </c>
      <c r="AM117" s="61" t="s">
        <v>1816</v>
      </c>
      <c r="AN117" s="61" t="s">
        <v>1688</v>
      </c>
      <c r="AO117" s="61" t="s">
        <v>1667</v>
      </c>
      <c r="AP117" s="61" t="s">
        <v>5035</v>
      </c>
      <c r="AQ117" s="61" t="s">
        <v>4982</v>
      </c>
      <c r="AR117" s="28">
        <v>0</v>
      </c>
      <c r="AS117" s="28">
        <v>9280</v>
      </c>
      <c r="AT117" s="28">
        <v>16826</v>
      </c>
      <c r="AU117" s="62"/>
      <c r="BT117">
        <v>0</v>
      </c>
      <c r="BU117" s="32">
        <v>100</v>
      </c>
      <c r="BV117" s="32">
        <v>105</v>
      </c>
      <c r="BW117" s="32">
        <v>12850</v>
      </c>
      <c r="BX117" s="32">
        <v>87</v>
      </c>
      <c r="BY117" s="32">
        <v>91180</v>
      </c>
      <c r="BZ117" t="s">
        <v>1816</v>
      </c>
      <c r="CA117" t="s">
        <v>1688</v>
      </c>
      <c r="CB117" t="s">
        <v>1822</v>
      </c>
      <c r="CC117" s="52" t="s">
        <v>1726</v>
      </c>
      <c r="CD117" s="52" t="s">
        <v>1793</v>
      </c>
      <c r="CE117" s="155">
        <v>41766</v>
      </c>
      <c r="CF117" s="155">
        <v>24</v>
      </c>
      <c r="CG117" s="31" t="s">
        <v>5841</v>
      </c>
      <c r="CH117" s="31" t="s">
        <v>5842</v>
      </c>
      <c r="CI117" s="31" t="s">
        <v>708</v>
      </c>
      <c r="CJ117" s="31" t="s">
        <v>2252</v>
      </c>
      <c r="CL117" s="34"/>
      <c r="CM117" s="34"/>
      <c r="CN117" s="35"/>
      <c r="CO117" s="36"/>
      <c r="CP117" s="37"/>
      <c r="CQ117" s="37"/>
      <c r="CR117" s="34"/>
      <c r="CY117" s="72"/>
      <c r="CZ117" s="72"/>
      <c r="DA117" s="72"/>
      <c r="DC117" s="160" t="str">
        <f t="shared" si="51"/>
        <v>11150_3</v>
      </c>
      <c r="DD117" s="162">
        <v>100</v>
      </c>
      <c r="DE117" s="161">
        <v>135</v>
      </c>
      <c r="DF117" s="161">
        <v>11150</v>
      </c>
      <c r="DG117" s="163" t="s">
        <v>1816</v>
      </c>
      <c r="DH117" s="161"/>
      <c r="DI117" s="161" t="s">
        <v>5066</v>
      </c>
      <c r="DJ117" s="161">
        <v>3</v>
      </c>
      <c r="DK117" s="161" t="s">
        <v>1324</v>
      </c>
      <c r="DL117" s="161">
        <v>0</v>
      </c>
      <c r="DM117" s="43" t="s">
        <v>4294</v>
      </c>
      <c r="DN117" s="43"/>
      <c r="DO117" s="43" t="s">
        <v>4295</v>
      </c>
      <c r="DP117" s="43"/>
      <c r="DQ117" s="43" t="s">
        <v>4159</v>
      </c>
      <c r="DR117" s="43">
        <v>100</v>
      </c>
      <c r="DV117" s="31" t="s">
        <v>5396</v>
      </c>
      <c r="DW117" s="31" t="s">
        <v>5397</v>
      </c>
      <c r="DX117" s="38">
        <f t="shared" si="52"/>
        <v>4309359</v>
      </c>
      <c r="DY117" s="38">
        <f t="shared" si="53"/>
        <v>40</v>
      </c>
      <c r="DZ117" s="38" t="str">
        <f t="shared" si="54"/>
        <v>404309359</v>
      </c>
      <c r="EA117" s="60">
        <f t="shared" si="55"/>
        <v>0</v>
      </c>
      <c r="EB117" s="60">
        <f t="shared" si="56"/>
        <v>0</v>
      </c>
      <c r="EC117" s="60">
        <f t="shared" si="57"/>
        <v>0</v>
      </c>
      <c r="ED117" s="60">
        <f t="shared" si="58"/>
        <v>0</v>
      </c>
      <c r="EE117" s="60">
        <f t="shared" si="59"/>
        <v>0</v>
      </c>
      <c r="EF117" s="60">
        <f t="shared" si="60"/>
        <v>0</v>
      </c>
      <c r="EG117" s="60">
        <f t="shared" si="61"/>
        <v>0</v>
      </c>
      <c r="EH117" s="60">
        <f t="shared" si="62"/>
        <v>0</v>
      </c>
      <c r="EI117" s="60">
        <f t="shared" si="63"/>
        <v>0</v>
      </c>
      <c r="EJ117" s="60">
        <f t="shared" si="64"/>
        <v>0</v>
      </c>
      <c r="EK117" s="60">
        <f t="shared" si="65"/>
        <v>0</v>
      </c>
      <c r="EL117" s="60">
        <f t="shared" si="66"/>
        <v>0</v>
      </c>
      <c r="EM117" s="60">
        <f t="shared" si="67"/>
        <v>0</v>
      </c>
      <c r="EN117" s="60">
        <f t="shared" si="68"/>
        <v>0</v>
      </c>
      <c r="EO117" s="60">
        <f t="shared" si="69"/>
        <v>0</v>
      </c>
      <c r="EP117" s="60">
        <f t="shared" si="70"/>
        <v>0</v>
      </c>
      <c r="EQ117" s="60">
        <f t="shared" si="71"/>
        <v>0</v>
      </c>
      <c r="ER117" s="60">
        <f t="shared" si="72"/>
        <v>0</v>
      </c>
      <c r="ES117" s="60">
        <f t="shared" si="73"/>
        <v>0</v>
      </c>
      <c r="ET117" s="60">
        <f t="shared" si="74"/>
        <v>0</v>
      </c>
      <c r="EU117" s="60">
        <f t="shared" si="75"/>
        <v>0</v>
      </c>
      <c r="EV117" s="60">
        <f t="shared" si="76"/>
        <v>0</v>
      </c>
      <c r="EW117" s="60">
        <f t="shared" si="77"/>
        <v>0</v>
      </c>
      <c r="EX117" s="60">
        <f t="shared" si="78"/>
        <v>0</v>
      </c>
      <c r="EY117" s="60">
        <f t="shared" si="79"/>
        <v>0</v>
      </c>
      <c r="EZ117" s="60">
        <f t="shared" si="80"/>
        <v>0</v>
      </c>
      <c r="FA117" s="60">
        <f t="shared" si="81"/>
        <v>0</v>
      </c>
      <c r="FB117" s="60">
        <f t="shared" si="82"/>
        <v>0</v>
      </c>
      <c r="FF117" s="140"/>
      <c r="FG117" s="140"/>
      <c r="FH117" s="140"/>
      <c r="FI117" s="140"/>
    </row>
    <row r="118" spans="12:165" x14ac:dyDescent="0.25">
      <c r="L118" t="s">
        <v>1602</v>
      </c>
      <c r="M118" t="s">
        <v>1695</v>
      </c>
      <c r="N118" s="32">
        <v>15550</v>
      </c>
      <c r="O118" s="32">
        <v>150</v>
      </c>
      <c r="P118" s="32">
        <v>100</v>
      </c>
      <c r="Q118" t="str">
        <f t="shared" si="84"/>
        <v>Murrumbidgee</v>
      </c>
      <c r="W118" s="33"/>
      <c r="X118" s="33"/>
      <c r="Y118">
        <v>9009959</v>
      </c>
      <c r="Z118" s="158">
        <v>40</v>
      </c>
      <c r="AA118" s="169" t="s">
        <v>5153</v>
      </c>
      <c r="AB118" s="169" t="s">
        <v>1681</v>
      </c>
      <c r="AC118" s="158">
        <v>9009959</v>
      </c>
      <c r="AD118" s="169" t="s">
        <v>5153</v>
      </c>
      <c r="AE118" s="169" t="s">
        <v>1104</v>
      </c>
      <c r="AF118" s="37" t="s">
        <v>5268</v>
      </c>
      <c r="AH118" s="38">
        <v>100</v>
      </c>
      <c r="AI118" s="38">
        <v>110</v>
      </c>
      <c r="AJ118" s="38">
        <v>11720</v>
      </c>
      <c r="AK118" s="38">
        <v>12</v>
      </c>
      <c r="AL118" s="38">
        <v>3308158</v>
      </c>
      <c r="AM118" s="61" t="s">
        <v>1816</v>
      </c>
      <c r="AN118" s="61" t="s">
        <v>1696</v>
      </c>
      <c r="AO118" s="61" t="s">
        <v>5078</v>
      </c>
      <c r="AP118" s="61" t="s">
        <v>5035</v>
      </c>
      <c r="AQ118" s="61" t="s">
        <v>4982</v>
      </c>
      <c r="AR118" s="28">
        <v>0</v>
      </c>
      <c r="AS118" s="28">
        <v>48821</v>
      </c>
      <c r="AT118" s="28">
        <v>5317</v>
      </c>
      <c r="AU118" s="62"/>
      <c r="BT118">
        <v>0</v>
      </c>
      <c r="BU118" s="32">
        <v>100</v>
      </c>
      <c r="BV118" s="32">
        <v>105</v>
      </c>
      <c r="BW118" s="32">
        <v>12850</v>
      </c>
      <c r="BX118" s="32">
        <v>87</v>
      </c>
      <c r="BY118" s="32">
        <v>91190</v>
      </c>
      <c r="BZ118" t="s">
        <v>1816</v>
      </c>
      <c r="CA118" t="s">
        <v>1688</v>
      </c>
      <c r="CB118" t="s">
        <v>1822</v>
      </c>
      <c r="CC118" t="s">
        <v>1726</v>
      </c>
      <c r="CD118" s="52" t="s">
        <v>1726</v>
      </c>
      <c r="CE118" s="155">
        <v>12</v>
      </c>
      <c r="CF118" s="155">
        <v>9</v>
      </c>
      <c r="CG118" s="31" t="s">
        <v>5843</v>
      </c>
      <c r="CH118" s="31" t="s">
        <v>5844</v>
      </c>
      <c r="CI118" s="31" t="s">
        <v>708</v>
      </c>
      <c r="CJ118" s="31" t="s">
        <v>2253</v>
      </c>
      <c r="CL118" s="34"/>
      <c r="CM118" s="34"/>
      <c r="CN118" s="35"/>
      <c r="CO118" s="36"/>
      <c r="CP118" s="37"/>
      <c r="CQ118" s="37"/>
      <c r="CR118" s="34"/>
      <c r="CY118" s="72"/>
      <c r="CZ118" s="72"/>
      <c r="DA118" s="72"/>
      <c r="DC118" s="160" t="str">
        <f t="shared" si="51"/>
        <v>11150_2</v>
      </c>
      <c r="DD118" s="162">
        <v>100</v>
      </c>
      <c r="DE118" s="161">
        <v>135</v>
      </c>
      <c r="DF118" s="161">
        <v>11150</v>
      </c>
      <c r="DG118" s="163" t="s">
        <v>1816</v>
      </c>
      <c r="DH118" s="161"/>
      <c r="DI118" s="161" t="s">
        <v>5066</v>
      </c>
      <c r="DJ118" s="161">
        <v>2</v>
      </c>
      <c r="DK118" s="161" t="s">
        <v>1323</v>
      </c>
      <c r="DL118" s="161">
        <v>0</v>
      </c>
      <c r="DM118" s="43" t="s">
        <v>4296</v>
      </c>
      <c r="DN118" s="43"/>
      <c r="DO118" s="43" t="s">
        <v>4297</v>
      </c>
      <c r="DP118" s="43"/>
      <c r="DQ118" s="43" t="s">
        <v>4162</v>
      </c>
      <c r="DR118" s="43">
        <v>100</v>
      </c>
      <c r="DV118" s="31" t="s">
        <v>5396</v>
      </c>
      <c r="DW118" s="31" t="s">
        <v>5398</v>
      </c>
      <c r="DX118" s="38">
        <f t="shared" si="52"/>
        <v>9009959</v>
      </c>
      <c r="DY118" s="38">
        <f t="shared" si="53"/>
        <v>40</v>
      </c>
      <c r="DZ118" s="38" t="str">
        <f t="shared" si="54"/>
        <v>409009959</v>
      </c>
      <c r="EA118" s="60">
        <f t="shared" si="55"/>
        <v>0</v>
      </c>
      <c r="EB118" s="60">
        <f t="shared" si="56"/>
        <v>0</v>
      </c>
      <c r="EC118" s="60">
        <f t="shared" si="57"/>
        <v>0</v>
      </c>
      <c r="ED118" s="60">
        <f t="shared" si="58"/>
        <v>0</v>
      </c>
      <c r="EE118" s="60">
        <f t="shared" si="59"/>
        <v>0</v>
      </c>
      <c r="EF118" s="60">
        <f t="shared" si="60"/>
        <v>0</v>
      </c>
      <c r="EG118" s="60">
        <f t="shared" si="61"/>
        <v>0</v>
      </c>
      <c r="EH118" s="60">
        <f t="shared" si="62"/>
        <v>0</v>
      </c>
      <c r="EI118" s="60">
        <f t="shared" si="63"/>
        <v>0</v>
      </c>
      <c r="EJ118" s="60">
        <f t="shared" si="64"/>
        <v>0</v>
      </c>
      <c r="EK118" s="60">
        <f t="shared" si="65"/>
        <v>0</v>
      </c>
      <c r="EL118" s="60">
        <f t="shared" si="66"/>
        <v>0</v>
      </c>
      <c r="EM118" s="60">
        <f t="shared" si="67"/>
        <v>0</v>
      </c>
      <c r="EN118" s="60">
        <f t="shared" si="68"/>
        <v>0</v>
      </c>
      <c r="EO118" s="60">
        <f t="shared" si="69"/>
        <v>0</v>
      </c>
      <c r="EP118" s="60">
        <f t="shared" si="70"/>
        <v>0</v>
      </c>
      <c r="EQ118" s="60">
        <f t="shared" si="71"/>
        <v>0</v>
      </c>
      <c r="ER118" s="60">
        <f t="shared" si="72"/>
        <v>0</v>
      </c>
      <c r="ES118" s="60">
        <f t="shared" si="73"/>
        <v>0</v>
      </c>
      <c r="ET118" s="60">
        <f t="shared" si="74"/>
        <v>0</v>
      </c>
      <c r="EU118" s="60">
        <f t="shared" si="75"/>
        <v>0</v>
      </c>
      <c r="EV118" s="60">
        <f t="shared" si="76"/>
        <v>0</v>
      </c>
      <c r="EW118" s="60">
        <f t="shared" si="77"/>
        <v>0</v>
      </c>
      <c r="EX118" s="60">
        <f t="shared" si="78"/>
        <v>0</v>
      </c>
      <c r="EY118" s="60">
        <f t="shared" si="79"/>
        <v>0</v>
      </c>
      <c r="EZ118" s="60">
        <f t="shared" si="80"/>
        <v>0</v>
      </c>
      <c r="FA118" s="60">
        <f t="shared" si="81"/>
        <v>0</v>
      </c>
      <c r="FB118" s="60">
        <f t="shared" si="82"/>
        <v>0</v>
      </c>
    </row>
    <row r="119" spans="12:165" x14ac:dyDescent="0.25">
      <c r="L119" t="s">
        <v>1603</v>
      </c>
      <c r="M119" t="s">
        <v>1687</v>
      </c>
      <c r="N119" s="32">
        <v>15600</v>
      </c>
      <c r="O119" s="32">
        <v>130</v>
      </c>
      <c r="P119" s="32">
        <v>100</v>
      </c>
      <c r="Q119" t="str">
        <f t="shared" si="84"/>
        <v>Murrurundi</v>
      </c>
      <c r="W119" s="33"/>
      <c r="X119" s="33"/>
      <c r="Y119">
        <v>4200258</v>
      </c>
      <c r="Z119" s="158">
        <v>42</v>
      </c>
      <c r="AA119" s="169" t="s">
        <v>5154</v>
      </c>
      <c r="AB119" s="169" t="s">
        <v>1104</v>
      </c>
      <c r="AC119" s="158">
        <v>4200258</v>
      </c>
      <c r="AD119" s="169" t="s">
        <v>5154</v>
      </c>
      <c r="AE119" s="169" t="s">
        <v>1104</v>
      </c>
      <c r="AF119" s="37" t="s">
        <v>5268</v>
      </c>
      <c r="AH119" s="38">
        <v>100</v>
      </c>
      <c r="AI119" s="38">
        <v>110</v>
      </c>
      <c r="AJ119" s="38">
        <v>12700</v>
      </c>
      <c r="AK119" s="38">
        <v>12</v>
      </c>
      <c r="AL119" s="38">
        <v>3308158</v>
      </c>
      <c r="AM119" s="61" t="s">
        <v>1816</v>
      </c>
      <c r="AN119" s="61" t="s">
        <v>1696</v>
      </c>
      <c r="AO119" s="61" t="s">
        <v>5096</v>
      </c>
      <c r="AP119" s="61" t="s">
        <v>5035</v>
      </c>
      <c r="AQ119" s="61" t="s">
        <v>4982</v>
      </c>
      <c r="AR119" s="28">
        <v>237661.4</v>
      </c>
      <c r="AS119" s="28">
        <v>0</v>
      </c>
      <c r="AT119" s="28">
        <v>0</v>
      </c>
      <c r="AU119" s="62"/>
      <c r="BT119">
        <v>0</v>
      </c>
      <c r="BU119" s="32">
        <v>100</v>
      </c>
      <c r="BV119" s="32">
        <v>105</v>
      </c>
      <c r="BW119" s="32">
        <v>12850</v>
      </c>
      <c r="BX119" s="32">
        <v>87</v>
      </c>
      <c r="BY119" s="32">
        <v>91192</v>
      </c>
      <c r="BZ119" t="s">
        <v>1816</v>
      </c>
      <c r="CA119" t="s">
        <v>1688</v>
      </c>
      <c r="CB119" t="s">
        <v>1822</v>
      </c>
      <c r="CC119" t="s">
        <v>1726</v>
      </c>
      <c r="CD119" t="s">
        <v>1115</v>
      </c>
      <c r="CE119" s="155">
        <v>63703</v>
      </c>
      <c r="CF119" s="155">
        <v>7</v>
      </c>
      <c r="CG119" s="31" t="s">
        <v>692</v>
      </c>
      <c r="CH119" s="31" t="s">
        <v>693</v>
      </c>
      <c r="CI119" s="31" t="s">
        <v>708</v>
      </c>
      <c r="CJ119" s="31" t="s">
        <v>1145</v>
      </c>
      <c r="CL119" s="34"/>
      <c r="CM119" s="34"/>
      <c r="CN119" s="35"/>
      <c r="CO119" s="36"/>
      <c r="CP119" s="37"/>
      <c r="CQ119" s="37"/>
      <c r="CR119" s="34"/>
      <c r="CY119" s="72"/>
      <c r="CZ119" s="72"/>
      <c r="DA119" s="72"/>
      <c r="DC119" s="160" t="str">
        <f t="shared" si="51"/>
        <v>11150_6</v>
      </c>
      <c r="DD119" s="162">
        <v>100</v>
      </c>
      <c r="DE119" s="161">
        <v>135</v>
      </c>
      <c r="DF119" s="161">
        <v>11150</v>
      </c>
      <c r="DG119" s="163" t="s">
        <v>1816</v>
      </c>
      <c r="DH119" s="161"/>
      <c r="DI119" s="161" t="s">
        <v>5066</v>
      </c>
      <c r="DJ119" s="161">
        <v>6</v>
      </c>
      <c r="DK119" s="161" t="s">
        <v>1327</v>
      </c>
      <c r="DL119" s="161">
        <v>0</v>
      </c>
      <c r="DM119" s="43" t="s">
        <v>4298</v>
      </c>
      <c r="DN119" s="43"/>
      <c r="DO119" s="43" t="s">
        <v>4299</v>
      </c>
      <c r="DP119" s="43"/>
      <c r="DQ119" s="43" t="s">
        <v>4165</v>
      </c>
      <c r="DR119" s="43">
        <v>100</v>
      </c>
      <c r="DV119" s="31" t="s">
        <v>5396</v>
      </c>
      <c r="DW119" s="31" t="s">
        <v>5398</v>
      </c>
      <c r="DX119" s="38">
        <f t="shared" si="52"/>
        <v>4200258</v>
      </c>
      <c r="DY119" s="38">
        <f t="shared" si="53"/>
        <v>42</v>
      </c>
      <c r="DZ119" s="38" t="str">
        <f t="shared" si="54"/>
        <v>424200258</v>
      </c>
      <c r="EA119" s="60">
        <f t="shared" si="55"/>
        <v>0</v>
      </c>
      <c r="EB119" s="60">
        <f t="shared" si="56"/>
        <v>0</v>
      </c>
      <c r="EC119" s="60">
        <f t="shared" si="57"/>
        <v>0</v>
      </c>
      <c r="ED119" s="60">
        <f t="shared" si="58"/>
        <v>0</v>
      </c>
      <c r="EE119" s="60">
        <f t="shared" si="59"/>
        <v>0</v>
      </c>
      <c r="EF119" s="60">
        <f t="shared" si="60"/>
        <v>0</v>
      </c>
      <c r="EG119" s="60">
        <f t="shared" si="61"/>
        <v>0</v>
      </c>
      <c r="EH119" s="60">
        <f t="shared" si="62"/>
        <v>0</v>
      </c>
      <c r="EI119" s="60">
        <f t="shared" si="63"/>
        <v>0</v>
      </c>
      <c r="EJ119" s="60">
        <f t="shared" si="64"/>
        <v>0</v>
      </c>
      <c r="EK119" s="60">
        <f t="shared" si="65"/>
        <v>0</v>
      </c>
      <c r="EL119" s="60">
        <f t="shared" si="66"/>
        <v>0</v>
      </c>
      <c r="EM119" s="60">
        <f t="shared" si="67"/>
        <v>0</v>
      </c>
      <c r="EN119" s="60">
        <f t="shared" si="68"/>
        <v>0</v>
      </c>
      <c r="EO119" s="60">
        <f t="shared" si="69"/>
        <v>0</v>
      </c>
      <c r="EP119" s="60">
        <f t="shared" si="70"/>
        <v>0</v>
      </c>
      <c r="EQ119" s="60">
        <f t="shared" si="71"/>
        <v>0</v>
      </c>
      <c r="ER119" s="60">
        <f t="shared" si="72"/>
        <v>0</v>
      </c>
      <c r="ES119" s="60">
        <f t="shared" si="73"/>
        <v>0</v>
      </c>
      <c r="ET119" s="60">
        <f t="shared" si="74"/>
        <v>0</v>
      </c>
      <c r="EU119" s="60">
        <f t="shared" si="75"/>
        <v>0</v>
      </c>
      <c r="EV119" s="60">
        <f t="shared" si="76"/>
        <v>0</v>
      </c>
      <c r="EW119" s="60">
        <f t="shared" si="77"/>
        <v>0</v>
      </c>
      <c r="EX119" s="60">
        <f t="shared" si="78"/>
        <v>0</v>
      </c>
      <c r="EY119" s="60">
        <f t="shared" si="79"/>
        <v>0</v>
      </c>
      <c r="EZ119" s="60">
        <f t="shared" si="80"/>
        <v>0</v>
      </c>
      <c r="FA119" s="60">
        <f t="shared" si="81"/>
        <v>0</v>
      </c>
      <c r="FB119" s="60">
        <f t="shared" si="82"/>
        <v>0</v>
      </c>
    </row>
    <row r="120" spans="12:165" x14ac:dyDescent="0.25">
      <c r="L120" t="s">
        <v>1604</v>
      </c>
      <c r="M120" t="s">
        <v>1696</v>
      </c>
      <c r="N120" s="32">
        <v>15650</v>
      </c>
      <c r="O120" s="32">
        <v>110</v>
      </c>
      <c r="P120" s="32">
        <v>100</v>
      </c>
      <c r="Q120" t="str">
        <f t="shared" si="84"/>
        <v>Muswellbrook</v>
      </c>
      <c r="W120" s="33"/>
      <c r="X120" s="33"/>
      <c r="Y120">
        <v>4200458</v>
      </c>
      <c r="Z120" s="158">
        <v>42</v>
      </c>
      <c r="AA120" s="169" t="s">
        <v>1319</v>
      </c>
      <c r="AB120" s="169"/>
      <c r="AC120" s="158">
        <v>4200458</v>
      </c>
      <c r="AD120" s="169" t="s">
        <v>1319</v>
      </c>
      <c r="AE120" s="169">
        <v>4200458</v>
      </c>
      <c r="AF120" s="37" t="s">
        <v>5268</v>
      </c>
      <c r="AH120" s="38">
        <v>100</v>
      </c>
      <c r="AI120" s="38">
        <v>110</v>
      </c>
      <c r="AJ120" s="38">
        <v>13050</v>
      </c>
      <c r="AK120" s="38">
        <v>12</v>
      </c>
      <c r="AL120" s="38">
        <v>3308158</v>
      </c>
      <c r="AM120" s="61" t="s">
        <v>1816</v>
      </c>
      <c r="AN120" s="61" t="s">
        <v>1696</v>
      </c>
      <c r="AO120" s="61" t="s">
        <v>5103</v>
      </c>
      <c r="AP120" s="61" t="s">
        <v>5035</v>
      </c>
      <c r="AQ120" s="61" t="s">
        <v>4982</v>
      </c>
      <c r="AR120" s="28">
        <v>0</v>
      </c>
      <c r="AS120" s="28">
        <v>162931</v>
      </c>
      <c r="AT120" s="28">
        <v>14699</v>
      </c>
      <c r="AU120" s="62"/>
      <c r="BT120">
        <v>0</v>
      </c>
      <c r="BU120" s="32">
        <v>100</v>
      </c>
      <c r="BV120" s="32">
        <v>105</v>
      </c>
      <c r="BW120" s="32">
        <v>12850</v>
      </c>
      <c r="BX120" s="32">
        <v>87</v>
      </c>
      <c r="BY120" s="32">
        <v>91194</v>
      </c>
      <c r="BZ120" t="s">
        <v>1816</v>
      </c>
      <c r="CA120" t="s">
        <v>1688</v>
      </c>
      <c r="CB120" t="s">
        <v>1822</v>
      </c>
      <c r="CC120" t="s">
        <v>1726</v>
      </c>
      <c r="CD120" s="52" t="s">
        <v>1114</v>
      </c>
      <c r="CE120" s="155">
        <v>6</v>
      </c>
      <c r="CF120" s="155">
        <v>8</v>
      </c>
      <c r="CG120" s="31" t="s">
        <v>694</v>
      </c>
      <c r="CH120" s="31" t="s">
        <v>695</v>
      </c>
      <c r="CI120" s="31" t="s">
        <v>708</v>
      </c>
      <c r="CJ120" s="31" t="s">
        <v>1144</v>
      </c>
      <c r="CL120" s="34"/>
      <c r="CM120" s="34"/>
      <c r="CN120" s="35"/>
      <c r="CO120" s="36"/>
      <c r="CP120" s="37"/>
      <c r="CQ120" s="37"/>
      <c r="CR120" s="34"/>
      <c r="CY120" s="72"/>
      <c r="CZ120" s="72"/>
      <c r="DA120" s="72"/>
      <c r="DC120" s="160" t="str">
        <f t="shared" si="51"/>
        <v>11150_10</v>
      </c>
      <c r="DD120" s="162">
        <v>100</v>
      </c>
      <c r="DE120" s="161">
        <v>135</v>
      </c>
      <c r="DF120" s="161">
        <v>11150</v>
      </c>
      <c r="DG120" s="163" t="s">
        <v>1816</v>
      </c>
      <c r="DH120" s="161"/>
      <c r="DI120" s="161" t="s">
        <v>5066</v>
      </c>
      <c r="DJ120" s="161">
        <v>10</v>
      </c>
      <c r="DK120" s="161" t="s">
        <v>1329</v>
      </c>
      <c r="DL120" s="161">
        <v>16</v>
      </c>
      <c r="DM120" s="43" t="s">
        <v>4300</v>
      </c>
      <c r="DN120" s="43"/>
      <c r="DO120" s="43" t="s">
        <v>4301</v>
      </c>
      <c r="DP120" s="43"/>
      <c r="DQ120" s="43" t="s">
        <v>4168</v>
      </c>
      <c r="DR120" s="43">
        <v>100</v>
      </c>
      <c r="DV120" s="31" t="s">
        <v>5396</v>
      </c>
      <c r="DW120" s="31" t="s">
        <v>5398</v>
      </c>
      <c r="DX120" s="38">
        <f t="shared" si="52"/>
        <v>4200458</v>
      </c>
      <c r="DY120" s="38">
        <f t="shared" si="53"/>
        <v>42</v>
      </c>
      <c r="DZ120" s="38" t="str">
        <f t="shared" si="54"/>
        <v>424200458</v>
      </c>
      <c r="EA120" s="60">
        <f t="shared" si="55"/>
        <v>0</v>
      </c>
      <c r="EB120" s="60">
        <f t="shared" si="56"/>
        <v>0</v>
      </c>
      <c r="EC120" s="60">
        <f t="shared" si="57"/>
        <v>0</v>
      </c>
      <c r="ED120" s="60">
        <f t="shared" si="58"/>
        <v>0</v>
      </c>
      <c r="EE120" s="60">
        <f t="shared" si="59"/>
        <v>0</v>
      </c>
      <c r="EF120" s="60">
        <f t="shared" si="60"/>
        <v>0</v>
      </c>
      <c r="EG120" s="60">
        <f t="shared" si="61"/>
        <v>0</v>
      </c>
      <c r="EH120" s="60">
        <f t="shared" si="62"/>
        <v>0</v>
      </c>
      <c r="EI120" s="60">
        <f t="shared" si="63"/>
        <v>0</v>
      </c>
      <c r="EJ120" s="60">
        <f t="shared" si="64"/>
        <v>0</v>
      </c>
      <c r="EK120" s="60">
        <f t="shared" si="65"/>
        <v>0</v>
      </c>
      <c r="EL120" s="60">
        <f t="shared" si="66"/>
        <v>0</v>
      </c>
      <c r="EM120" s="60">
        <f t="shared" si="67"/>
        <v>0</v>
      </c>
      <c r="EN120" s="60">
        <f t="shared" si="68"/>
        <v>0</v>
      </c>
      <c r="EO120" s="60">
        <f t="shared" si="69"/>
        <v>0</v>
      </c>
      <c r="EP120" s="60">
        <f t="shared" si="70"/>
        <v>0</v>
      </c>
      <c r="EQ120" s="60">
        <f t="shared" si="71"/>
        <v>0</v>
      </c>
      <c r="ER120" s="60">
        <f t="shared" si="72"/>
        <v>0</v>
      </c>
      <c r="ES120" s="60">
        <f t="shared" si="73"/>
        <v>0</v>
      </c>
      <c r="ET120" s="60">
        <f t="shared" si="74"/>
        <v>0</v>
      </c>
      <c r="EU120" s="60">
        <f t="shared" si="75"/>
        <v>0</v>
      </c>
      <c r="EV120" s="60">
        <f t="shared" si="76"/>
        <v>0</v>
      </c>
      <c r="EW120" s="60">
        <f t="shared" si="77"/>
        <v>0</v>
      </c>
      <c r="EX120" s="60">
        <f t="shared" si="78"/>
        <v>0</v>
      </c>
      <c r="EY120" s="60">
        <f t="shared" si="79"/>
        <v>0</v>
      </c>
      <c r="EZ120" s="60">
        <f t="shared" si="80"/>
        <v>0</v>
      </c>
      <c r="FA120" s="60">
        <f t="shared" si="81"/>
        <v>0</v>
      </c>
      <c r="FB120" s="60">
        <f t="shared" si="82"/>
        <v>0</v>
      </c>
    </row>
    <row r="121" spans="12:165" x14ac:dyDescent="0.25">
      <c r="L121" t="s">
        <v>1605</v>
      </c>
      <c r="M121" t="s">
        <v>1692</v>
      </c>
      <c r="N121" s="32">
        <v>15700</v>
      </c>
      <c r="O121" s="32">
        <v>125</v>
      </c>
      <c r="P121" s="32">
        <v>100</v>
      </c>
      <c r="Q121" t="str">
        <f t="shared" si="84"/>
        <v>Nambucca</v>
      </c>
      <c r="W121" s="33"/>
      <c r="X121" s="33"/>
      <c r="Y121">
        <v>4200658</v>
      </c>
      <c r="Z121" s="158">
        <v>42</v>
      </c>
      <c r="AA121" s="169" t="s">
        <v>5156</v>
      </c>
      <c r="AB121" s="169" t="s">
        <v>1104</v>
      </c>
      <c r="AC121" s="158">
        <v>4200658</v>
      </c>
      <c r="AD121" s="169" t="s">
        <v>5156</v>
      </c>
      <c r="AE121" s="169" t="s">
        <v>1104</v>
      </c>
      <c r="AF121" s="37" t="s">
        <v>5268</v>
      </c>
      <c r="AH121" s="38">
        <v>100</v>
      </c>
      <c r="AI121" s="38">
        <v>110</v>
      </c>
      <c r="AJ121" s="38">
        <v>13400</v>
      </c>
      <c r="AK121" s="38">
        <v>12</v>
      </c>
      <c r="AL121" s="38">
        <v>3308158</v>
      </c>
      <c r="AM121" s="61" t="s">
        <v>1816</v>
      </c>
      <c r="AN121" s="61" t="s">
        <v>1696</v>
      </c>
      <c r="AO121" s="61" t="s">
        <v>5111</v>
      </c>
      <c r="AP121" s="61" t="s">
        <v>5035</v>
      </c>
      <c r="AQ121" s="61" t="s">
        <v>4982</v>
      </c>
      <c r="AR121" s="28">
        <v>0</v>
      </c>
      <c r="AS121" s="28">
        <v>4707</v>
      </c>
      <c r="AT121" s="28">
        <v>15575</v>
      </c>
      <c r="AU121" s="62"/>
      <c r="BT121">
        <v>0</v>
      </c>
      <c r="BU121" s="32">
        <v>100</v>
      </c>
      <c r="BV121" s="32">
        <v>105</v>
      </c>
      <c r="BW121" s="32">
        <v>12850</v>
      </c>
      <c r="BX121" s="32">
        <v>87</v>
      </c>
      <c r="BY121" s="32">
        <v>91200</v>
      </c>
      <c r="BZ121" t="s">
        <v>1816</v>
      </c>
      <c r="CA121" t="s">
        <v>1688</v>
      </c>
      <c r="CB121" t="s">
        <v>1822</v>
      </c>
      <c r="CC121" s="52" t="s">
        <v>1726</v>
      </c>
      <c r="CD121" s="52" t="s">
        <v>1794</v>
      </c>
      <c r="CE121" s="155">
        <v>1</v>
      </c>
      <c r="CF121" s="155">
        <v>1</v>
      </c>
      <c r="CG121" s="31" t="s">
        <v>5845</v>
      </c>
      <c r="CH121" s="31" t="s">
        <v>5846</v>
      </c>
      <c r="CI121" s="31" t="s">
        <v>708</v>
      </c>
      <c r="CJ121" s="31" t="s">
        <v>2254</v>
      </c>
      <c r="CL121" s="34"/>
      <c r="CM121" s="34"/>
      <c r="CN121" s="35"/>
      <c r="CO121" s="36"/>
      <c r="CP121" s="37"/>
      <c r="CQ121" s="37"/>
      <c r="CR121" s="34"/>
      <c r="CY121" s="72"/>
      <c r="CZ121" s="72"/>
      <c r="DA121" s="72"/>
      <c r="DC121" s="160" t="str">
        <f t="shared" si="51"/>
        <v>11150_8</v>
      </c>
      <c r="DD121" s="162">
        <v>100</v>
      </c>
      <c r="DE121" s="161">
        <v>135</v>
      </c>
      <c r="DF121" s="161">
        <v>11150</v>
      </c>
      <c r="DG121" s="163" t="s">
        <v>1816</v>
      </c>
      <c r="DH121" s="161"/>
      <c r="DI121" s="161" t="s">
        <v>5066</v>
      </c>
      <c r="DJ121" s="161">
        <v>8</v>
      </c>
      <c r="DK121" s="161" t="s">
        <v>1328</v>
      </c>
      <c r="DL121" s="161">
        <v>0</v>
      </c>
      <c r="DM121" s="43" t="s">
        <v>4302</v>
      </c>
      <c r="DN121" s="43"/>
      <c r="DO121" s="43" t="s">
        <v>4303</v>
      </c>
      <c r="DP121" s="43"/>
      <c r="DQ121" s="43" t="s">
        <v>4171</v>
      </c>
      <c r="DR121" s="43">
        <v>100</v>
      </c>
      <c r="DV121" s="31" t="s">
        <v>5396</v>
      </c>
      <c r="DW121" s="31" t="s">
        <v>5398</v>
      </c>
      <c r="DX121" s="38">
        <f t="shared" si="52"/>
        <v>4200658</v>
      </c>
      <c r="DY121" s="38">
        <f t="shared" si="53"/>
        <v>42</v>
      </c>
      <c r="DZ121" s="38" t="str">
        <f t="shared" si="54"/>
        <v>424200658</v>
      </c>
      <c r="EA121" s="60">
        <f t="shared" si="55"/>
        <v>0</v>
      </c>
      <c r="EB121" s="60">
        <f t="shared" si="56"/>
        <v>0</v>
      </c>
      <c r="EC121" s="60">
        <f t="shared" si="57"/>
        <v>0</v>
      </c>
      <c r="ED121" s="60">
        <f t="shared" si="58"/>
        <v>0</v>
      </c>
      <c r="EE121" s="60">
        <f t="shared" si="59"/>
        <v>0</v>
      </c>
      <c r="EF121" s="60">
        <f t="shared" si="60"/>
        <v>0</v>
      </c>
      <c r="EG121" s="60">
        <f t="shared" si="61"/>
        <v>0</v>
      </c>
      <c r="EH121" s="60">
        <f t="shared" si="62"/>
        <v>0</v>
      </c>
      <c r="EI121" s="60">
        <f t="shared" si="63"/>
        <v>0</v>
      </c>
      <c r="EJ121" s="60">
        <f t="shared" si="64"/>
        <v>0</v>
      </c>
      <c r="EK121" s="60">
        <f t="shared" si="65"/>
        <v>0</v>
      </c>
      <c r="EL121" s="60">
        <f t="shared" si="66"/>
        <v>0</v>
      </c>
      <c r="EM121" s="60">
        <f t="shared" si="67"/>
        <v>0</v>
      </c>
      <c r="EN121" s="60">
        <f t="shared" si="68"/>
        <v>0</v>
      </c>
      <c r="EO121" s="60">
        <f t="shared" si="69"/>
        <v>0</v>
      </c>
      <c r="EP121" s="60">
        <f t="shared" si="70"/>
        <v>0</v>
      </c>
      <c r="EQ121" s="60">
        <f t="shared" si="71"/>
        <v>0</v>
      </c>
      <c r="ER121" s="60">
        <f t="shared" si="72"/>
        <v>0</v>
      </c>
      <c r="ES121" s="60">
        <f t="shared" si="73"/>
        <v>0</v>
      </c>
      <c r="ET121" s="60">
        <f t="shared" si="74"/>
        <v>0</v>
      </c>
      <c r="EU121" s="60">
        <f t="shared" si="75"/>
        <v>0</v>
      </c>
      <c r="EV121" s="60">
        <f t="shared" si="76"/>
        <v>0</v>
      </c>
      <c r="EW121" s="60">
        <f t="shared" si="77"/>
        <v>0</v>
      </c>
      <c r="EX121" s="60">
        <f t="shared" si="78"/>
        <v>0</v>
      </c>
      <c r="EY121" s="60">
        <f t="shared" si="79"/>
        <v>0</v>
      </c>
      <c r="EZ121" s="60">
        <f t="shared" si="80"/>
        <v>0</v>
      </c>
      <c r="FA121" s="60">
        <f t="shared" si="81"/>
        <v>0</v>
      </c>
      <c r="FB121" s="60">
        <f t="shared" si="82"/>
        <v>0</v>
      </c>
    </row>
    <row r="122" spans="12:165" x14ac:dyDescent="0.25">
      <c r="L122" t="s">
        <v>1606</v>
      </c>
      <c r="M122" t="s">
        <v>1687</v>
      </c>
      <c r="N122" s="32">
        <v>15750</v>
      </c>
      <c r="O122" s="32">
        <v>130</v>
      </c>
      <c r="P122" s="32">
        <v>100</v>
      </c>
      <c r="Q122" t="str">
        <f t="shared" si="84"/>
        <v>Narrabri</v>
      </c>
      <c r="W122" s="33"/>
      <c r="X122" s="33"/>
      <c r="Y122">
        <v>4200758</v>
      </c>
      <c r="Z122" s="158">
        <v>42</v>
      </c>
      <c r="AA122" s="169" t="s">
        <v>5155</v>
      </c>
      <c r="AB122" s="169" t="s">
        <v>1681</v>
      </c>
      <c r="AC122" s="158">
        <v>4200758</v>
      </c>
      <c r="AD122" s="169" t="s">
        <v>1211</v>
      </c>
      <c r="AE122" s="169">
        <v>4200758</v>
      </c>
      <c r="AF122" s="37" t="s">
        <v>5269</v>
      </c>
      <c r="AH122" s="38">
        <v>100</v>
      </c>
      <c r="AI122" s="38">
        <v>110</v>
      </c>
      <c r="AJ122" s="38">
        <v>15050</v>
      </c>
      <c r="AK122" s="38">
        <v>12</v>
      </c>
      <c r="AL122" s="38">
        <v>3308158</v>
      </c>
      <c r="AM122" s="61" t="s">
        <v>1816</v>
      </c>
      <c r="AN122" s="61" t="s">
        <v>1696</v>
      </c>
      <c r="AO122" s="61" t="s">
        <v>1591</v>
      </c>
      <c r="AP122" s="61" t="s">
        <v>5035</v>
      </c>
      <c r="AQ122" s="61" t="s">
        <v>4982</v>
      </c>
      <c r="AR122" s="28">
        <v>224817.9</v>
      </c>
      <c r="AS122" s="28">
        <v>42332</v>
      </c>
      <c r="AT122" s="28">
        <v>0</v>
      </c>
      <c r="AU122" s="62"/>
      <c r="BT122">
        <v>0</v>
      </c>
      <c r="BU122" s="32">
        <v>100</v>
      </c>
      <c r="BV122" s="32">
        <v>105</v>
      </c>
      <c r="BW122" s="32">
        <v>12850</v>
      </c>
      <c r="BX122" s="32">
        <v>88</v>
      </c>
      <c r="BY122" s="32">
        <v>91220</v>
      </c>
      <c r="BZ122" t="s">
        <v>1816</v>
      </c>
      <c r="CA122" t="s">
        <v>1688</v>
      </c>
      <c r="CB122" t="s">
        <v>1822</v>
      </c>
      <c r="CC122" t="s">
        <v>1684</v>
      </c>
      <c r="CD122" t="s">
        <v>1684</v>
      </c>
      <c r="CE122" s="155">
        <v>1977</v>
      </c>
      <c r="CF122" s="155">
        <v>2</v>
      </c>
      <c r="CG122" s="31" t="s">
        <v>696</v>
      </c>
      <c r="CH122" s="31" t="s">
        <v>697</v>
      </c>
      <c r="CI122" s="31" t="s">
        <v>708</v>
      </c>
      <c r="CJ122" s="31" t="s">
        <v>2255</v>
      </c>
      <c r="CL122" s="34"/>
      <c r="CM122" s="34"/>
      <c r="CN122" s="35"/>
      <c r="CO122" s="36"/>
      <c r="CP122" s="37"/>
      <c r="CQ122" s="37"/>
      <c r="CR122" s="34"/>
      <c r="CY122" s="72"/>
      <c r="CZ122" s="72"/>
      <c r="DA122" s="72"/>
      <c r="DC122" s="160" t="str">
        <f t="shared" si="51"/>
        <v>11150_5</v>
      </c>
      <c r="DD122" s="162">
        <v>100</v>
      </c>
      <c r="DE122" s="161">
        <v>135</v>
      </c>
      <c r="DF122" s="161">
        <v>11150</v>
      </c>
      <c r="DG122" s="163" t="s">
        <v>1816</v>
      </c>
      <c r="DH122" s="161"/>
      <c r="DI122" s="161" t="s">
        <v>5066</v>
      </c>
      <c r="DJ122" s="161">
        <v>5</v>
      </c>
      <c r="DK122" s="161" t="s">
        <v>1326</v>
      </c>
      <c r="DL122" s="161">
        <v>60</v>
      </c>
      <c r="DM122" s="43" t="s">
        <v>4304</v>
      </c>
      <c r="DN122" s="43"/>
      <c r="DO122" s="43" t="s">
        <v>4305</v>
      </c>
      <c r="DP122" s="43"/>
      <c r="DQ122" s="43" t="s">
        <v>4174</v>
      </c>
      <c r="DR122" s="43">
        <v>100</v>
      </c>
      <c r="DV122" s="31" t="s">
        <v>5396</v>
      </c>
      <c r="DW122" s="31" t="s">
        <v>5398</v>
      </c>
      <c r="DX122" s="38">
        <f t="shared" si="52"/>
        <v>4200758</v>
      </c>
      <c r="DY122" s="38">
        <f t="shared" si="53"/>
        <v>42</v>
      </c>
      <c r="DZ122" s="38" t="str">
        <f t="shared" si="54"/>
        <v>424200758</v>
      </c>
      <c r="EA122" s="60">
        <f t="shared" si="55"/>
        <v>93133302.699999973</v>
      </c>
      <c r="EB122" s="60">
        <f t="shared" si="56"/>
        <v>114734293</v>
      </c>
      <c r="EC122" s="60">
        <f t="shared" si="57"/>
        <v>1795514.7</v>
      </c>
      <c r="ED122" s="60">
        <f t="shared" si="58"/>
        <v>2780508</v>
      </c>
      <c r="EE122" s="60">
        <f t="shared" si="59"/>
        <v>62738.899999999994</v>
      </c>
      <c r="EF122" s="60">
        <f t="shared" si="60"/>
        <v>62092</v>
      </c>
      <c r="EG122" s="60">
        <f t="shared" si="61"/>
        <v>2997.6</v>
      </c>
      <c r="EH122" s="60">
        <f t="shared" si="62"/>
        <v>1398</v>
      </c>
      <c r="EI122" s="60">
        <f t="shared" si="63"/>
        <v>26049.9</v>
      </c>
      <c r="EJ122" s="60">
        <f t="shared" si="64"/>
        <v>44865</v>
      </c>
      <c r="EK122" s="60">
        <f t="shared" si="65"/>
        <v>27737.199999999997</v>
      </c>
      <c r="EL122" s="60">
        <f t="shared" si="66"/>
        <v>139645</v>
      </c>
      <c r="EM122" s="60">
        <f t="shared" si="67"/>
        <v>305152.40000000002</v>
      </c>
      <c r="EN122" s="60">
        <f t="shared" si="68"/>
        <v>28676</v>
      </c>
      <c r="EO122" s="60">
        <f t="shared" si="69"/>
        <v>2235549.7999999998</v>
      </c>
      <c r="EP122" s="60">
        <f t="shared" si="70"/>
        <v>4289465</v>
      </c>
      <c r="EQ122" s="60">
        <f t="shared" si="71"/>
        <v>1732562.9000000001</v>
      </c>
      <c r="ER122" s="60">
        <f t="shared" si="72"/>
        <v>98038</v>
      </c>
      <c r="ES122" s="60">
        <f t="shared" si="73"/>
        <v>96723.3</v>
      </c>
      <c r="ET122" s="60">
        <f t="shared" si="74"/>
        <v>20913</v>
      </c>
      <c r="EU122" s="60">
        <f t="shared" si="75"/>
        <v>64403871.399999999</v>
      </c>
      <c r="EV122" s="60">
        <f t="shared" si="76"/>
        <v>69587812</v>
      </c>
      <c r="EW122" s="60">
        <f t="shared" si="77"/>
        <v>22230981.800000001</v>
      </c>
      <c r="EX122" s="60">
        <f t="shared" si="78"/>
        <v>37680156</v>
      </c>
      <c r="EY122" s="60">
        <f t="shared" si="79"/>
        <v>213422.8</v>
      </c>
      <c r="EZ122" s="60">
        <f t="shared" si="80"/>
        <v>725</v>
      </c>
      <c r="FA122" s="60">
        <f t="shared" si="81"/>
        <v>0</v>
      </c>
      <c r="FB122" s="60">
        <f t="shared" si="82"/>
        <v>0</v>
      </c>
    </row>
    <row r="123" spans="12:165" x14ac:dyDescent="0.25">
      <c r="L123" t="s">
        <v>1607</v>
      </c>
      <c r="M123" t="s">
        <v>1695</v>
      </c>
      <c r="N123" s="32">
        <v>15800</v>
      </c>
      <c r="O123" s="32">
        <v>150</v>
      </c>
      <c r="P123" s="32">
        <v>100</v>
      </c>
      <c r="Q123" t="str">
        <f t="shared" si="84"/>
        <v>Narrandera</v>
      </c>
      <c r="V123" s="1"/>
      <c r="W123" s="33"/>
      <c r="X123" s="33"/>
      <c r="Y123">
        <v>4201058</v>
      </c>
      <c r="Z123" s="158">
        <v>42</v>
      </c>
      <c r="AA123" s="169" t="s">
        <v>5157</v>
      </c>
      <c r="AB123" s="169"/>
      <c r="AC123" s="158">
        <v>4201058</v>
      </c>
      <c r="AD123" s="169" t="s">
        <v>1737</v>
      </c>
      <c r="AE123" s="169">
        <v>4201058</v>
      </c>
      <c r="AF123" s="37" t="s">
        <v>5269</v>
      </c>
      <c r="AH123" s="38">
        <v>100</v>
      </c>
      <c r="AI123" s="38">
        <v>110</v>
      </c>
      <c r="AJ123" s="38">
        <v>15650</v>
      </c>
      <c r="AK123" s="38">
        <v>12</v>
      </c>
      <c r="AL123" s="38">
        <v>3308158</v>
      </c>
      <c r="AM123" s="61" t="s">
        <v>1816</v>
      </c>
      <c r="AN123" s="61" t="s">
        <v>1696</v>
      </c>
      <c r="AO123" s="61" t="s">
        <v>1604</v>
      </c>
      <c r="AP123" s="61" t="s">
        <v>5035</v>
      </c>
      <c r="AQ123" s="61" t="s">
        <v>4982</v>
      </c>
      <c r="AR123" s="28">
        <v>560081.9</v>
      </c>
      <c r="AS123" s="28">
        <v>34312</v>
      </c>
      <c r="AT123" s="28">
        <v>0</v>
      </c>
      <c r="AU123" s="62"/>
      <c r="BT123">
        <v>0</v>
      </c>
      <c r="BU123" s="32">
        <v>100</v>
      </c>
      <c r="BV123" s="32">
        <v>105</v>
      </c>
      <c r="BW123" s="32">
        <v>12850</v>
      </c>
      <c r="BX123" s="32">
        <v>89</v>
      </c>
      <c r="BY123" s="32">
        <v>91240</v>
      </c>
      <c r="BZ123" t="s">
        <v>1816</v>
      </c>
      <c r="CA123" t="s">
        <v>1688</v>
      </c>
      <c r="CB123" t="s">
        <v>1822</v>
      </c>
      <c r="CC123" t="s">
        <v>1785</v>
      </c>
      <c r="CD123" s="52" t="s">
        <v>1785</v>
      </c>
      <c r="CE123" s="155">
        <v>14</v>
      </c>
      <c r="CF123" s="155">
        <v>2</v>
      </c>
      <c r="CG123" s="31" t="s">
        <v>698</v>
      </c>
      <c r="CH123" s="31" t="s">
        <v>699</v>
      </c>
      <c r="CI123" s="31" t="s">
        <v>708</v>
      </c>
      <c r="CJ123" s="31" t="s">
        <v>1146</v>
      </c>
      <c r="CL123" s="34"/>
      <c r="CM123" s="34"/>
      <c r="CN123" s="35"/>
      <c r="CO123" s="36"/>
      <c r="CP123" s="37"/>
      <c r="CQ123" s="37"/>
      <c r="CR123" s="34"/>
      <c r="CY123" s="72"/>
      <c r="CZ123" s="72"/>
      <c r="DA123" s="72"/>
      <c r="DC123" s="160" t="str">
        <f t="shared" si="51"/>
        <v>11450_1</v>
      </c>
      <c r="DD123" s="162">
        <v>100</v>
      </c>
      <c r="DE123" s="161">
        <v>105</v>
      </c>
      <c r="DF123" s="161">
        <v>11450</v>
      </c>
      <c r="DG123" s="163" t="s">
        <v>1816</v>
      </c>
      <c r="DH123" s="161"/>
      <c r="DI123" s="161" t="s">
        <v>5072</v>
      </c>
      <c r="DJ123" s="161">
        <v>1</v>
      </c>
      <c r="DK123" s="161" t="s">
        <v>5210</v>
      </c>
      <c r="DL123" s="161">
        <v>64</v>
      </c>
      <c r="DM123" s="43" t="s">
        <v>4306</v>
      </c>
      <c r="DN123" s="43"/>
      <c r="DO123" s="43" t="s">
        <v>4197</v>
      </c>
      <c r="DP123" s="43"/>
      <c r="DQ123" s="43" t="s">
        <v>4177</v>
      </c>
      <c r="DR123" s="43">
        <v>100</v>
      </c>
      <c r="DV123" s="31" t="s">
        <v>5396</v>
      </c>
      <c r="DW123" s="31" t="s">
        <v>5398</v>
      </c>
      <c r="DX123" s="38">
        <f t="shared" si="52"/>
        <v>4201058</v>
      </c>
      <c r="DY123" s="38">
        <f t="shared" si="53"/>
        <v>42</v>
      </c>
      <c r="DZ123" s="38" t="str">
        <f t="shared" si="54"/>
        <v>424201058</v>
      </c>
      <c r="EA123" s="60">
        <f t="shared" si="55"/>
        <v>2907429.9999999995</v>
      </c>
      <c r="EB123" s="60">
        <f t="shared" si="56"/>
        <v>6201597</v>
      </c>
      <c r="EC123" s="60">
        <f t="shared" si="57"/>
        <v>198.5</v>
      </c>
      <c r="ED123" s="60">
        <f t="shared" si="58"/>
        <v>53429</v>
      </c>
      <c r="EE123" s="60">
        <f t="shared" si="59"/>
        <v>512.70000000000005</v>
      </c>
      <c r="EF123" s="60">
        <f t="shared" si="60"/>
        <v>98</v>
      </c>
      <c r="EG123" s="60">
        <f t="shared" si="61"/>
        <v>947.9</v>
      </c>
      <c r="EH123" s="60">
        <f t="shared" si="62"/>
        <v>720</v>
      </c>
      <c r="EI123" s="60">
        <f t="shared" si="63"/>
        <v>4360.8999999999996</v>
      </c>
      <c r="EJ123" s="60">
        <f t="shared" si="64"/>
        <v>2817</v>
      </c>
      <c r="EK123" s="60">
        <f t="shared" si="65"/>
        <v>310.10000000000002</v>
      </c>
      <c r="EL123" s="60">
        <f t="shared" si="66"/>
        <v>678</v>
      </c>
      <c r="EM123" s="60">
        <f t="shared" si="67"/>
        <v>61.8</v>
      </c>
      <c r="EN123" s="60">
        <f t="shared" si="68"/>
        <v>21</v>
      </c>
      <c r="EO123" s="60">
        <f t="shared" si="69"/>
        <v>9.5</v>
      </c>
      <c r="EP123" s="60">
        <f t="shared" si="70"/>
        <v>2288</v>
      </c>
      <c r="EQ123" s="60">
        <f t="shared" si="71"/>
        <v>0</v>
      </c>
      <c r="ER123" s="60">
        <f t="shared" si="72"/>
        <v>333</v>
      </c>
      <c r="ES123" s="60">
        <f t="shared" si="73"/>
        <v>47296.9</v>
      </c>
      <c r="ET123" s="60">
        <f t="shared" si="74"/>
        <v>39</v>
      </c>
      <c r="EU123" s="60">
        <f t="shared" si="75"/>
        <v>1559698.8</v>
      </c>
      <c r="EV123" s="60">
        <f t="shared" si="76"/>
        <v>2250848</v>
      </c>
      <c r="EW123" s="60">
        <f t="shared" si="77"/>
        <v>1294032.8999999999</v>
      </c>
      <c r="EX123" s="60">
        <f t="shared" si="78"/>
        <v>3890326</v>
      </c>
      <c r="EY123" s="60">
        <f t="shared" si="79"/>
        <v>0</v>
      </c>
      <c r="EZ123" s="60">
        <f t="shared" si="80"/>
        <v>0</v>
      </c>
      <c r="FA123" s="60">
        <f t="shared" si="81"/>
        <v>0</v>
      </c>
      <c r="FB123" s="60">
        <f t="shared" si="82"/>
        <v>0</v>
      </c>
    </row>
    <row r="124" spans="12:165" x14ac:dyDescent="0.25">
      <c r="L124" t="s">
        <v>1608</v>
      </c>
      <c r="M124" t="s">
        <v>1693</v>
      </c>
      <c r="N124" s="32">
        <v>15850</v>
      </c>
      <c r="O124" s="32">
        <v>135</v>
      </c>
      <c r="P124" s="32">
        <v>100</v>
      </c>
      <c r="Q124" t="str">
        <f t="shared" si="84"/>
        <v>Narromine</v>
      </c>
      <c r="W124" s="33"/>
      <c r="X124" s="33"/>
      <c r="Y124">
        <v>4201158</v>
      </c>
      <c r="Z124" s="158">
        <v>42</v>
      </c>
      <c r="AA124" s="169" t="s">
        <v>5158</v>
      </c>
      <c r="AB124" s="169"/>
      <c r="AC124" s="158">
        <v>4201158</v>
      </c>
      <c r="AD124" s="169" t="s">
        <v>1320</v>
      </c>
      <c r="AE124" s="169" t="s">
        <v>1104</v>
      </c>
      <c r="AF124" s="37" t="s">
        <v>5269</v>
      </c>
      <c r="AH124" s="38">
        <v>100</v>
      </c>
      <c r="AI124" s="38">
        <v>110</v>
      </c>
      <c r="AJ124" s="38">
        <v>15900</v>
      </c>
      <c r="AK124" s="38">
        <v>12</v>
      </c>
      <c r="AL124" s="38">
        <v>3308158</v>
      </c>
      <c r="AM124" s="61" t="s">
        <v>1816</v>
      </c>
      <c r="AN124" s="61" t="s">
        <v>1696</v>
      </c>
      <c r="AO124" s="61" t="s">
        <v>1609</v>
      </c>
      <c r="AP124" s="61" t="s">
        <v>5035</v>
      </c>
      <c r="AQ124" s="61" t="s">
        <v>4982</v>
      </c>
      <c r="AR124" s="28">
        <v>11739.5</v>
      </c>
      <c r="AS124" s="28">
        <v>0</v>
      </c>
      <c r="AT124" s="28">
        <v>6380</v>
      </c>
      <c r="AU124" s="62"/>
      <c r="BT124">
        <v>0</v>
      </c>
      <c r="BU124" s="32">
        <v>100</v>
      </c>
      <c r="BV124" s="32">
        <v>105</v>
      </c>
      <c r="BW124" s="32">
        <v>12850</v>
      </c>
      <c r="BX124" s="32">
        <v>90</v>
      </c>
      <c r="BY124" s="32">
        <v>91260</v>
      </c>
      <c r="BZ124" t="s">
        <v>1816</v>
      </c>
      <c r="CA124" t="s">
        <v>1688</v>
      </c>
      <c r="CB124" t="s">
        <v>1822</v>
      </c>
      <c r="CC124" s="52" t="s">
        <v>5036</v>
      </c>
      <c r="CD124" s="52" t="s">
        <v>5036</v>
      </c>
      <c r="CE124" s="155">
        <v>112</v>
      </c>
      <c r="CF124" s="155">
        <v>36</v>
      </c>
      <c r="CG124" s="31" t="s">
        <v>5848</v>
      </c>
      <c r="CH124" s="31" t="s">
        <v>5849</v>
      </c>
      <c r="CI124" s="31" t="s">
        <v>708</v>
      </c>
      <c r="CJ124" s="31" t="s">
        <v>2256</v>
      </c>
      <c r="CL124" s="34"/>
      <c r="CM124" s="34"/>
      <c r="CN124" s="35"/>
      <c r="CO124" s="36"/>
      <c r="CP124" s="37"/>
      <c r="CQ124" s="37"/>
      <c r="CR124" s="34"/>
      <c r="CY124" s="72"/>
      <c r="CZ124" s="72"/>
      <c r="DA124" s="72"/>
      <c r="DC124" s="160" t="str">
        <f t="shared" si="51"/>
        <v>11450_7</v>
      </c>
      <c r="DD124" s="162">
        <v>100</v>
      </c>
      <c r="DE124" s="161">
        <v>105</v>
      </c>
      <c r="DF124" s="161">
        <v>11450</v>
      </c>
      <c r="DG124" s="163" t="s">
        <v>1816</v>
      </c>
      <c r="DH124" s="161"/>
      <c r="DI124" s="161" t="s">
        <v>5072</v>
      </c>
      <c r="DJ124" s="161">
        <v>7</v>
      </c>
      <c r="DK124" s="161" t="s">
        <v>5216</v>
      </c>
      <c r="DL124" s="161">
        <v>36</v>
      </c>
      <c r="DM124" s="43" t="s">
        <v>4307</v>
      </c>
      <c r="DN124" s="43"/>
      <c r="DO124" s="43" t="s">
        <v>4199</v>
      </c>
      <c r="DP124" s="43"/>
      <c r="DQ124" s="43" t="s">
        <v>4150</v>
      </c>
      <c r="DR124" s="43">
        <v>100</v>
      </c>
      <c r="DV124" s="31" t="s">
        <v>5396</v>
      </c>
      <c r="DW124" s="31" t="s">
        <v>5398</v>
      </c>
      <c r="DX124" s="38">
        <f t="shared" si="52"/>
        <v>4201158</v>
      </c>
      <c r="DY124" s="38">
        <f t="shared" si="53"/>
        <v>42</v>
      </c>
      <c r="DZ124" s="38" t="str">
        <f t="shared" si="54"/>
        <v>424201158</v>
      </c>
      <c r="EA124" s="60">
        <f t="shared" si="55"/>
        <v>5283318.7999999989</v>
      </c>
      <c r="EB124" s="60">
        <f t="shared" si="56"/>
        <v>0</v>
      </c>
      <c r="EC124" s="60">
        <f t="shared" si="57"/>
        <v>1544826.7</v>
      </c>
      <c r="ED124" s="60">
        <f t="shared" si="58"/>
        <v>0</v>
      </c>
      <c r="EE124" s="60">
        <f t="shared" si="59"/>
        <v>851.19999999999993</v>
      </c>
      <c r="EF124" s="60">
        <f t="shared" si="60"/>
        <v>0</v>
      </c>
      <c r="EG124" s="60">
        <f t="shared" si="61"/>
        <v>843.7</v>
      </c>
      <c r="EH124" s="60">
        <f t="shared" si="62"/>
        <v>0</v>
      </c>
      <c r="EI124" s="60">
        <f t="shared" si="63"/>
        <v>27204</v>
      </c>
      <c r="EJ124" s="60">
        <f t="shared" si="64"/>
        <v>0</v>
      </c>
      <c r="EK124" s="60">
        <f t="shared" si="65"/>
        <v>20682.600000000002</v>
      </c>
      <c r="EL124" s="60">
        <f t="shared" si="66"/>
        <v>0</v>
      </c>
      <c r="EM124" s="60">
        <f t="shared" si="67"/>
        <v>600.9</v>
      </c>
      <c r="EN124" s="60">
        <f t="shared" si="68"/>
        <v>0</v>
      </c>
      <c r="EO124" s="60">
        <f t="shared" si="69"/>
        <v>16.899999999999999</v>
      </c>
      <c r="EP124" s="60">
        <f t="shared" si="70"/>
        <v>0</v>
      </c>
      <c r="EQ124" s="60">
        <f t="shared" si="71"/>
        <v>1.7</v>
      </c>
      <c r="ER124" s="60">
        <f t="shared" si="72"/>
        <v>0</v>
      </c>
      <c r="ES124" s="60">
        <f t="shared" si="73"/>
        <v>1969.6</v>
      </c>
      <c r="ET124" s="60">
        <f t="shared" si="74"/>
        <v>0</v>
      </c>
      <c r="EU124" s="60">
        <f t="shared" si="75"/>
        <v>2720290.8000000003</v>
      </c>
      <c r="EV124" s="60">
        <f t="shared" si="76"/>
        <v>0</v>
      </c>
      <c r="EW124" s="60">
        <f t="shared" si="77"/>
        <v>965939.6</v>
      </c>
      <c r="EX124" s="60">
        <f t="shared" si="78"/>
        <v>0</v>
      </c>
      <c r="EY124" s="60">
        <f t="shared" si="79"/>
        <v>91.1</v>
      </c>
      <c r="EZ124" s="60">
        <f t="shared" si="80"/>
        <v>0</v>
      </c>
      <c r="FA124" s="60">
        <f t="shared" si="81"/>
        <v>0</v>
      </c>
      <c r="FB124" s="60">
        <f t="shared" si="82"/>
        <v>0</v>
      </c>
    </row>
    <row r="125" spans="12:165" x14ac:dyDescent="0.25">
      <c r="L125" t="s">
        <v>1609</v>
      </c>
      <c r="M125" t="s">
        <v>1696</v>
      </c>
      <c r="N125" s="32">
        <v>15900</v>
      </c>
      <c r="O125" s="32">
        <v>110</v>
      </c>
      <c r="P125" s="32">
        <v>100</v>
      </c>
      <c r="Q125" t="str">
        <f t="shared" si="84"/>
        <v>Newcastle</v>
      </c>
      <c r="V125" s="1"/>
      <c r="W125" s="33"/>
      <c r="X125" s="33"/>
      <c r="Y125">
        <v>4201258</v>
      </c>
      <c r="Z125" s="158">
        <v>42</v>
      </c>
      <c r="AA125" s="169" t="s">
        <v>5263</v>
      </c>
      <c r="AB125" s="169"/>
      <c r="AC125" s="158">
        <v>4201258</v>
      </c>
      <c r="AD125" s="169" t="s">
        <v>1738</v>
      </c>
      <c r="AE125" s="169">
        <v>4201258</v>
      </c>
      <c r="AF125" s="37" t="s">
        <v>5269</v>
      </c>
      <c r="AH125" s="38">
        <v>100</v>
      </c>
      <c r="AI125" s="38">
        <v>110</v>
      </c>
      <c r="AJ125" s="38">
        <v>16400</v>
      </c>
      <c r="AK125" s="38">
        <v>12</v>
      </c>
      <c r="AL125" s="38">
        <v>3308158</v>
      </c>
      <c r="AM125" s="61" t="s">
        <v>1816</v>
      </c>
      <c r="AN125" s="61" t="s">
        <v>1696</v>
      </c>
      <c r="AO125" s="61" t="s">
        <v>1620</v>
      </c>
      <c r="AP125" s="61" t="s">
        <v>5035</v>
      </c>
      <c r="AQ125" s="61" t="s">
        <v>4982</v>
      </c>
      <c r="AR125" s="28">
        <v>86510.399999999994</v>
      </c>
      <c r="AS125" s="28">
        <v>0</v>
      </c>
      <c r="AT125" s="28">
        <v>0</v>
      </c>
      <c r="AU125" s="62"/>
      <c r="BT125">
        <v>0</v>
      </c>
      <c r="BU125" s="32">
        <v>100</v>
      </c>
      <c r="BV125" s="32">
        <v>105</v>
      </c>
      <c r="BW125" s="32">
        <v>13100</v>
      </c>
      <c r="BX125" s="32">
        <v>81</v>
      </c>
      <c r="BY125" s="32">
        <v>91000</v>
      </c>
      <c r="BZ125" t="s">
        <v>1816</v>
      </c>
      <c r="CA125" t="s">
        <v>1688</v>
      </c>
      <c r="CB125" t="s">
        <v>1827</v>
      </c>
      <c r="CC125" t="s">
        <v>1683</v>
      </c>
      <c r="CD125" t="s">
        <v>1784</v>
      </c>
      <c r="CE125" s="155">
        <v>2112</v>
      </c>
      <c r="CF125" s="155">
        <v>69</v>
      </c>
      <c r="CG125" s="31" t="s">
        <v>5834</v>
      </c>
      <c r="CH125" s="31" t="s">
        <v>5835</v>
      </c>
      <c r="CI125" s="31" t="s">
        <v>709</v>
      </c>
      <c r="CJ125" s="31" t="s">
        <v>2257</v>
      </c>
      <c r="CL125" s="34"/>
      <c r="CM125" s="34"/>
      <c r="CN125" s="35"/>
      <c r="CO125" s="36"/>
      <c r="CP125" s="37"/>
      <c r="CQ125" s="37"/>
      <c r="CR125" s="34"/>
      <c r="CY125" s="72"/>
      <c r="CZ125" s="72"/>
      <c r="DA125" s="72"/>
      <c r="DC125" s="160" t="str">
        <f t="shared" si="51"/>
        <v>11450_9</v>
      </c>
      <c r="DD125" s="162">
        <v>100</v>
      </c>
      <c r="DE125" s="161">
        <v>105</v>
      </c>
      <c r="DF125" s="161">
        <v>11450</v>
      </c>
      <c r="DG125" s="163" t="s">
        <v>1816</v>
      </c>
      <c r="DH125" s="161"/>
      <c r="DI125" s="161" t="s">
        <v>5072</v>
      </c>
      <c r="DJ125" s="161">
        <v>9</v>
      </c>
      <c r="DK125" s="161" t="s">
        <v>5218</v>
      </c>
      <c r="DL125" s="161">
        <v>0</v>
      </c>
      <c r="DM125" s="43" t="s">
        <v>4308</v>
      </c>
      <c r="DN125" s="43"/>
      <c r="DO125" s="43" t="s">
        <v>4201</v>
      </c>
      <c r="DP125" s="43"/>
      <c r="DQ125" s="43" t="s">
        <v>4153</v>
      </c>
      <c r="DR125" s="43">
        <v>100</v>
      </c>
      <c r="DV125" s="31" t="s">
        <v>5396</v>
      </c>
      <c r="DW125" s="31" t="s">
        <v>5398</v>
      </c>
      <c r="DX125" s="38">
        <f t="shared" si="52"/>
        <v>4201258</v>
      </c>
      <c r="DY125" s="38">
        <f t="shared" si="53"/>
        <v>42</v>
      </c>
      <c r="DZ125" s="38" t="str">
        <f t="shared" si="54"/>
        <v>424201258</v>
      </c>
      <c r="EA125" s="60">
        <f t="shared" si="55"/>
        <v>0</v>
      </c>
      <c r="EB125" s="60">
        <f t="shared" si="56"/>
        <v>5649091</v>
      </c>
      <c r="EC125" s="60">
        <f t="shared" si="57"/>
        <v>0</v>
      </c>
      <c r="ED125" s="60">
        <f t="shared" si="58"/>
        <v>2321771</v>
      </c>
      <c r="EE125" s="60">
        <f t="shared" si="59"/>
        <v>0</v>
      </c>
      <c r="EF125" s="60">
        <f t="shared" si="60"/>
        <v>5022</v>
      </c>
      <c r="EG125" s="60">
        <f t="shared" si="61"/>
        <v>0</v>
      </c>
      <c r="EH125" s="60">
        <f t="shared" si="62"/>
        <v>8056</v>
      </c>
      <c r="EI125" s="60">
        <f t="shared" si="63"/>
        <v>0</v>
      </c>
      <c r="EJ125" s="60">
        <f t="shared" si="64"/>
        <v>257763</v>
      </c>
      <c r="EK125" s="60">
        <f t="shared" si="65"/>
        <v>0</v>
      </c>
      <c r="EL125" s="60">
        <f t="shared" si="66"/>
        <v>142231</v>
      </c>
      <c r="EM125" s="60">
        <f t="shared" si="67"/>
        <v>0</v>
      </c>
      <c r="EN125" s="60">
        <f t="shared" si="68"/>
        <v>101</v>
      </c>
      <c r="EO125" s="60">
        <f t="shared" si="69"/>
        <v>0</v>
      </c>
      <c r="EP125" s="60">
        <f t="shared" si="70"/>
        <v>751953</v>
      </c>
      <c r="EQ125" s="60">
        <f t="shared" si="71"/>
        <v>0</v>
      </c>
      <c r="ER125" s="60">
        <f t="shared" si="72"/>
        <v>316</v>
      </c>
      <c r="ES125" s="60">
        <f t="shared" si="73"/>
        <v>0</v>
      </c>
      <c r="ET125" s="60">
        <f t="shared" si="74"/>
        <v>1423</v>
      </c>
      <c r="EU125" s="60">
        <f t="shared" si="75"/>
        <v>0</v>
      </c>
      <c r="EV125" s="60">
        <f t="shared" si="76"/>
        <v>1493883</v>
      </c>
      <c r="EW125" s="60">
        <f t="shared" si="77"/>
        <v>0</v>
      </c>
      <c r="EX125" s="60">
        <f t="shared" si="78"/>
        <v>666535</v>
      </c>
      <c r="EY125" s="60">
        <f t="shared" si="79"/>
        <v>0</v>
      </c>
      <c r="EZ125" s="60">
        <f t="shared" si="80"/>
        <v>37</v>
      </c>
      <c r="FA125" s="60">
        <f t="shared" si="81"/>
        <v>0</v>
      </c>
      <c r="FB125" s="60">
        <f t="shared" si="82"/>
        <v>0</v>
      </c>
    </row>
    <row r="126" spans="12:165" x14ac:dyDescent="0.25">
      <c r="L126" t="s">
        <v>1610</v>
      </c>
      <c r="M126" t="s">
        <v>1688</v>
      </c>
      <c r="N126" s="32">
        <v>15950</v>
      </c>
      <c r="O126" s="32">
        <v>105</v>
      </c>
      <c r="P126" s="32">
        <v>100</v>
      </c>
      <c r="Q126" t="str">
        <f t="shared" si="84"/>
        <v>North Sydney</v>
      </c>
      <c r="W126" s="33"/>
      <c r="X126" s="33"/>
      <c r="Y126">
        <v>4201358</v>
      </c>
      <c r="Z126" s="158">
        <v>42</v>
      </c>
      <c r="AA126" s="169" t="s">
        <v>5159</v>
      </c>
      <c r="AB126" s="169"/>
      <c r="AC126" s="158">
        <v>4201358</v>
      </c>
      <c r="AD126" s="169" t="s">
        <v>1321</v>
      </c>
      <c r="AE126" s="169" t="s">
        <v>1104</v>
      </c>
      <c r="AF126" s="37" t="s">
        <v>5269</v>
      </c>
      <c r="AH126" s="38">
        <v>100</v>
      </c>
      <c r="AI126" s="38">
        <v>110</v>
      </c>
      <c r="AJ126" s="38">
        <v>16800</v>
      </c>
      <c r="AK126" s="38">
        <v>12</v>
      </c>
      <c r="AL126" s="38">
        <v>3308158</v>
      </c>
      <c r="AM126" s="61" t="s">
        <v>1816</v>
      </c>
      <c r="AN126" s="61" t="s">
        <v>1696</v>
      </c>
      <c r="AO126" s="61" t="s">
        <v>1629</v>
      </c>
      <c r="AP126" s="61" t="s">
        <v>5035</v>
      </c>
      <c r="AQ126" s="61" t="s">
        <v>4982</v>
      </c>
      <c r="AR126" s="28">
        <v>0</v>
      </c>
      <c r="AS126" s="28">
        <v>0</v>
      </c>
      <c r="AT126" s="28">
        <v>119472</v>
      </c>
      <c r="AU126" s="62"/>
      <c r="BT126">
        <v>0</v>
      </c>
      <c r="BU126" s="32">
        <v>100</v>
      </c>
      <c r="BV126" s="32">
        <v>105</v>
      </c>
      <c r="BW126" s="32">
        <v>13100</v>
      </c>
      <c r="BX126" s="32">
        <v>81</v>
      </c>
      <c r="BY126" s="32">
        <v>91010</v>
      </c>
      <c r="BZ126" t="s">
        <v>1816</v>
      </c>
      <c r="CA126" t="s">
        <v>1688</v>
      </c>
      <c r="CB126" t="s">
        <v>1827</v>
      </c>
      <c r="CC126" s="52" t="s">
        <v>1683</v>
      </c>
      <c r="CD126" s="52" t="s">
        <v>1683</v>
      </c>
      <c r="CE126" s="155">
        <v>7</v>
      </c>
      <c r="CF126" s="155">
        <v>3</v>
      </c>
      <c r="CG126" s="31" t="s">
        <v>5837</v>
      </c>
      <c r="CH126" s="31" t="s">
        <v>5838</v>
      </c>
      <c r="CI126" s="31" t="s">
        <v>709</v>
      </c>
      <c r="CJ126" s="31" t="s">
        <v>2258</v>
      </c>
      <c r="CL126" s="34"/>
      <c r="CM126" s="34"/>
      <c r="CN126" s="35"/>
      <c r="CO126" s="36"/>
      <c r="CP126" s="37"/>
      <c r="CQ126" s="37"/>
      <c r="CR126" s="34"/>
      <c r="CY126" s="72"/>
      <c r="CZ126" s="72"/>
      <c r="DA126" s="72"/>
      <c r="DC126" s="160" t="str">
        <f t="shared" si="51"/>
        <v>11450_4</v>
      </c>
      <c r="DD126" s="162">
        <v>100</v>
      </c>
      <c r="DE126" s="161">
        <v>105</v>
      </c>
      <c r="DF126" s="161">
        <v>11450</v>
      </c>
      <c r="DG126" s="163" t="s">
        <v>1816</v>
      </c>
      <c r="DH126" s="161"/>
      <c r="DI126" s="161" t="s">
        <v>5072</v>
      </c>
      <c r="DJ126" s="161">
        <v>4</v>
      </c>
      <c r="DK126" s="161" t="s">
        <v>1325</v>
      </c>
      <c r="DL126" s="161">
        <v>4</v>
      </c>
      <c r="DM126" s="43" t="s">
        <v>4309</v>
      </c>
      <c r="DN126" s="43"/>
      <c r="DO126" s="43" t="s">
        <v>4203</v>
      </c>
      <c r="DP126" s="43"/>
      <c r="DQ126" s="43" t="s">
        <v>4156</v>
      </c>
      <c r="DR126" s="43">
        <v>100</v>
      </c>
      <c r="DV126" s="31" t="s">
        <v>5396</v>
      </c>
      <c r="DW126" s="31" t="s">
        <v>5398</v>
      </c>
      <c r="DX126" s="38">
        <f t="shared" si="52"/>
        <v>4201358</v>
      </c>
      <c r="DY126" s="38">
        <f t="shared" si="53"/>
        <v>42</v>
      </c>
      <c r="DZ126" s="38" t="str">
        <f t="shared" si="54"/>
        <v>424201358</v>
      </c>
      <c r="EA126" s="60">
        <f t="shared" si="55"/>
        <v>1356388.6</v>
      </c>
      <c r="EB126" s="60">
        <f t="shared" si="56"/>
        <v>0</v>
      </c>
      <c r="EC126" s="60">
        <f t="shared" si="57"/>
        <v>70192.800000000003</v>
      </c>
      <c r="ED126" s="60">
        <f t="shared" si="58"/>
        <v>0</v>
      </c>
      <c r="EE126" s="60">
        <f t="shared" si="59"/>
        <v>11336.500000000002</v>
      </c>
      <c r="EF126" s="60">
        <f t="shared" si="60"/>
        <v>0</v>
      </c>
      <c r="EG126" s="60">
        <f t="shared" si="61"/>
        <v>2313.1</v>
      </c>
      <c r="EH126" s="60">
        <f t="shared" si="62"/>
        <v>0</v>
      </c>
      <c r="EI126" s="60">
        <f t="shared" si="63"/>
        <v>253772.4</v>
      </c>
      <c r="EJ126" s="60">
        <f t="shared" si="64"/>
        <v>0</v>
      </c>
      <c r="EK126" s="60">
        <f t="shared" si="65"/>
        <v>16084.800000000001</v>
      </c>
      <c r="EL126" s="60">
        <f t="shared" si="66"/>
        <v>0</v>
      </c>
      <c r="EM126" s="60">
        <f t="shared" si="67"/>
        <v>191.39999999999998</v>
      </c>
      <c r="EN126" s="60">
        <f t="shared" si="68"/>
        <v>0</v>
      </c>
      <c r="EO126" s="60">
        <f t="shared" si="69"/>
        <v>831990.5</v>
      </c>
      <c r="EP126" s="60">
        <f t="shared" si="70"/>
        <v>0</v>
      </c>
      <c r="EQ126" s="60">
        <f t="shared" si="71"/>
        <v>0</v>
      </c>
      <c r="ER126" s="60">
        <f t="shared" si="72"/>
        <v>0</v>
      </c>
      <c r="ES126" s="60">
        <f t="shared" si="73"/>
        <v>1990.8</v>
      </c>
      <c r="ET126" s="60">
        <f t="shared" si="74"/>
        <v>0</v>
      </c>
      <c r="EU126" s="60">
        <f t="shared" si="75"/>
        <v>122413.40000000001</v>
      </c>
      <c r="EV126" s="60">
        <f t="shared" si="76"/>
        <v>0</v>
      </c>
      <c r="EW126" s="60">
        <f t="shared" si="77"/>
        <v>46102.899999999994</v>
      </c>
      <c r="EX126" s="60">
        <f t="shared" si="78"/>
        <v>0</v>
      </c>
      <c r="EY126" s="60">
        <f t="shared" si="79"/>
        <v>0</v>
      </c>
      <c r="EZ126" s="60">
        <f t="shared" si="80"/>
        <v>0</v>
      </c>
      <c r="FA126" s="60">
        <f t="shared" si="81"/>
        <v>0</v>
      </c>
      <c r="FB126" s="60">
        <f t="shared" si="82"/>
        <v>0</v>
      </c>
    </row>
    <row r="127" spans="12:165" x14ac:dyDescent="0.25">
      <c r="L127" t="s">
        <v>1700</v>
      </c>
      <c r="M127" t="s">
        <v>1240</v>
      </c>
      <c r="N127">
        <v>19499</v>
      </c>
      <c r="O127" s="32">
        <v>165</v>
      </c>
      <c r="P127" s="32">
        <v>100</v>
      </c>
      <c r="Q127" t="str">
        <f t="shared" si="84"/>
        <v>NSW No Fixed Address</v>
      </c>
      <c r="W127" s="33"/>
      <c r="X127" s="33"/>
      <c r="Y127">
        <v>4201458</v>
      </c>
      <c r="Z127" s="158">
        <v>42</v>
      </c>
      <c r="AA127" s="169" t="s">
        <v>5160</v>
      </c>
      <c r="AB127" s="169"/>
      <c r="AC127" s="158">
        <v>4201458</v>
      </c>
      <c r="AD127" s="169" t="s">
        <v>1739</v>
      </c>
      <c r="AE127" s="169">
        <v>4201458</v>
      </c>
      <c r="AF127" s="37" t="s">
        <v>5269</v>
      </c>
      <c r="AH127" s="38">
        <v>100</v>
      </c>
      <c r="AI127" s="38">
        <v>110</v>
      </c>
      <c r="AJ127" s="38">
        <v>17000</v>
      </c>
      <c r="AK127" s="38">
        <v>12</v>
      </c>
      <c r="AL127" s="38">
        <v>3308158</v>
      </c>
      <c r="AM127" s="61" t="s">
        <v>1816</v>
      </c>
      <c r="AN127" s="61" t="s">
        <v>1696</v>
      </c>
      <c r="AO127" s="61" t="s">
        <v>1633</v>
      </c>
      <c r="AP127" s="61" t="s">
        <v>5035</v>
      </c>
      <c r="AQ127" s="61" t="s">
        <v>4982</v>
      </c>
      <c r="AR127" s="28">
        <v>602906.4</v>
      </c>
      <c r="AS127" s="28">
        <v>35722</v>
      </c>
      <c r="AT127" s="28">
        <v>7131</v>
      </c>
      <c r="AU127" s="62"/>
      <c r="BT127">
        <v>0</v>
      </c>
      <c r="BU127" s="32">
        <v>100</v>
      </c>
      <c r="BV127" s="32">
        <v>105</v>
      </c>
      <c r="BW127" s="32">
        <v>13100</v>
      </c>
      <c r="BX127" s="32">
        <v>82</v>
      </c>
      <c r="BY127" s="32">
        <v>91020</v>
      </c>
      <c r="BZ127" t="s">
        <v>1816</v>
      </c>
      <c r="CA127" t="s">
        <v>1688</v>
      </c>
      <c r="CB127" s="52" t="s">
        <v>1827</v>
      </c>
      <c r="CC127" s="52" t="s">
        <v>1790</v>
      </c>
      <c r="CD127" s="52" t="s">
        <v>1792</v>
      </c>
      <c r="CE127" s="155"/>
      <c r="CF127" s="155"/>
      <c r="CG127" s="31" t="s">
        <v>5851</v>
      </c>
      <c r="CH127" s="31" t="s">
        <v>5852</v>
      </c>
      <c r="CI127" s="31" t="s">
        <v>709</v>
      </c>
      <c r="CJ127" s="31" t="s">
        <v>2259</v>
      </c>
      <c r="CL127" s="34"/>
      <c r="CM127" s="34"/>
      <c r="CN127" s="35"/>
      <c r="CO127" s="36"/>
      <c r="CP127" s="37"/>
      <c r="CQ127" s="37"/>
      <c r="CR127" s="34"/>
      <c r="CY127" s="72"/>
      <c r="CZ127" s="72"/>
      <c r="DA127" s="72"/>
      <c r="DC127" s="160" t="str">
        <f t="shared" si="51"/>
        <v>11450_3</v>
      </c>
      <c r="DD127" s="162">
        <v>100</v>
      </c>
      <c r="DE127" s="161">
        <v>105</v>
      </c>
      <c r="DF127" s="161">
        <v>11450</v>
      </c>
      <c r="DG127" s="163" t="s">
        <v>1816</v>
      </c>
      <c r="DH127" s="161"/>
      <c r="DI127" s="161" t="s">
        <v>5072</v>
      </c>
      <c r="DJ127" s="161">
        <v>3</v>
      </c>
      <c r="DK127" s="161" t="s">
        <v>1324</v>
      </c>
      <c r="DL127" s="161">
        <v>0</v>
      </c>
      <c r="DM127" s="43" t="s">
        <v>4310</v>
      </c>
      <c r="DN127" s="43"/>
      <c r="DO127" s="43" t="s">
        <v>4205</v>
      </c>
      <c r="DP127" s="43"/>
      <c r="DQ127" s="43" t="s">
        <v>4159</v>
      </c>
      <c r="DR127" s="43">
        <v>100</v>
      </c>
      <c r="DV127" s="31" t="s">
        <v>5396</v>
      </c>
      <c r="DW127" s="31" t="s">
        <v>5398</v>
      </c>
      <c r="DX127" s="38">
        <f t="shared" si="52"/>
        <v>4201458</v>
      </c>
      <c r="DY127" s="38">
        <f t="shared" si="53"/>
        <v>42</v>
      </c>
      <c r="DZ127" s="38" t="str">
        <f t="shared" si="54"/>
        <v>424201458</v>
      </c>
      <c r="EA127" s="60">
        <f t="shared" si="55"/>
        <v>6632582.5</v>
      </c>
      <c r="EB127" s="60">
        <f t="shared" si="56"/>
        <v>9427000</v>
      </c>
      <c r="EC127" s="60">
        <f t="shared" si="57"/>
        <v>712062.20000000007</v>
      </c>
      <c r="ED127" s="60">
        <f t="shared" si="58"/>
        <v>146770</v>
      </c>
      <c r="EE127" s="60">
        <f t="shared" si="59"/>
        <v>83225.5</v>
      </c>
      <c r="EF127" s="60">
        <f t="shared" si="60"/>
        <v>179006</v>
      </c>
      <c r="EG127" s="60">
        <f t="shared" si="61"/>
        <v>494.8</v>
      </c>
      <c r="EH127" s="60">
        <f t="shared" si="62"/>
        <v>189</v>
      </c>
      <c r="EI127" s="60">
        <f t="shared" si="63"/>
        <v>137645.5</v>
      </c>
      <c r="EJ127" s="60">
        <f t="shared" si="64"/>
        <v>152423</v>
      </c>
      <c r="EK127" s="60">
        <f t="shared" si="65"/>
        <v>45269.5</v>
      </c>
      <c r="EL127" s="60">
        <f t="shared" si="66"/>
        <v>56704</v>
      </c>
      <c r="EM127" s="60">
        <f t="shared" si="67"/>
        <v>1380.1</v>
      </c>
      <c r="EN127" s="60">
        <f t="shared" si="68"/>
        <v>637</v>
      </c>
      <c r="EO127" s="60">
        <f t="shared" si="69"/>
        <v>53626.200000000004</v>
      </c>
      <c r="EP127" s="60">
        <f t="shared" si="70"/>
        <v>2440515</v>
      </c>
      <c r="EQ127" s="60">
        <f t="shared" si="71"/>
        <v>2.2999999999999998</v>
      </c>
      <c r="ER127" s="60">
        <f t="shared" si="72"/>
        <v>334</v>
      </c>
      <c r="ES127" s="60">
        <f t="shared" si="73"/>
        <v>542.1</v>
      </c>
      <c r="ET127" s="60">
        <f t="shared" si="74"/>
        <v>292</v>
      </c>
      <c r="EU127" s="60">
        <f t="shared" si="75"/>
        <v>867386.3</v>
      </c>
      <c r="EV127" s="60">
        <f t="shared" si="76"/>
        <v>1833345</v>
      </c>
      <c r="EW127" s="60">
        <f t="shared" si="77"/>
        <v>4730702.0999999996</v>
      </c>
      <c r="EX127" s="60">
        <f t="shared" si="78"/>
        <v>4616427</v>
      </c>
      <c r="EY127" s="60">
        <f t="shared" si="79"/>
        <v>245.9</v>
      </c>
      <c r="EZ127" s="60">
        <f t="shared" si="80"/>
        <v>358</v>
      </c>
      <c r="FA127" s="60">
        <f t="shared" si="81"/>
        <v>0</v>
      </c>
      <c r="FB127" s="60">
        <f t="shared" si="82"/>
        <v>0</v>
      </c>
    </row>
    <row r="128" spans="12:165" x14ac:dyDescent="0.25">
      <c r="L128" t="s">
        <v>1674</v>
      </c>
      <c r="M128" t="s">
        <v>1240</v>
      </c>
      <c r="N128">
        <v>19899</v>
      </c>
      <c r="O128" s="32">
        <v>165</v>
      </c>
      <c r="P128" s="32">
        <v>100</v>
      </c>
      <c r="Q128" t="str">
        <f t="shared" si="84"/>
        <v>NSW Undefined</v>
      </c>
      <c r="V128" s="1"/>
      <c r="W128" s="33"/>
      <c r="X128" s="33"/>
      <c r="Y128">
        <v>4201658</v>
      </c>
      <c r="Z128" s="158">
        <v>42</v>
      </c>
      <c r="AA128" s="169" t="s">
        <v>5161</v>
      </c>
      <c r="AB128" s="169"/>
      <c r="AC128" s="158">
        <v>4201658</v>
      </c>
      <c r="AD128" s="169" t="s">
        <v>1740</v>
      </c>
      <c r="AE128" s="169">
        <v>4201658</v>
      </c>
      <c r="AF128" s="37" t="s">
        <v>5269</v>
      </c>
      <c r="AH128" s="38">
        <v>100</v>
      </c>
      <c r="AI128" s="38">
        <v>110</v>
      </c>
      <c r="AJ128" s="38">
        <v>17620</v>
      </c>
      <c r="AK128" s="38">
        <v>12</v>
      </c>
      <c r="AL128" s="38">
        <v>3308158</v>
      </c>
      <c r="AM128" s="61" t="s">
        <v>1816</v>
      </c>
      <c r="AN128" s="61" t="s">
        <v>1696</v>
      </c>
      <c r="AO128" s="61" t="s">
        <v>1646</v>
      </c>
      <c r="AP128" s="61" t="s">
        <v>5035</v>
      </c>
      <c r="AQ128" s="61" t="s">
        <v>4982</v>
      </c>
      <c r="AR128" s="28">
        <v>1170803</v>
      </c>
      <c r="AS128" s="28">
        <v>169687</v>
      </c>
      <c r="AT128" s="28">
        <v>0</v>
      </c>
      <c r="AU128" s="62"/>
      <c r="BT128">
        <v>0</v>
      </c>
      <c r="BU128" s="32">
        <v>100</v>
      </c>
      <c r="BV128" s="32">
        <v>105</v>
      </c>
      <c r="BW128" s="32">
        <v>13100</v>
      </c>
      <c r="BX128" s="32">
        <v>82</v>
      </c>
      <c r="BY128" s="32">
        <v>91040</v>
      </c>
      <c r="BZ128" t="s">
        <v>1816</v>
      </c>
      <c r="CA128" t="s">
        <v>1688</v>
      </c>
      <c r="CB128" t="s">
        <v>1827</v>
      </c>
      <c r="CC128" t="s">
        <v>1790</v>
      </c>
      <c r="CD128" s="52" t="s">
        <v>1791</v>
      </c>
      <c r="CE128" s="155">
        <v>3</v>
      </c>
      <c r="CF128" s="155">
        <v>1</v>
      </c>
      <c r="CG128" s="31" t="s">
        <v>5853</v>
      </c>
      <c r="CH128" s="31" t="s">
        <v>5854</v>
      </c>
      <c r="CI128" s="31" t="s">
        <v>709</v>
      </c>
      <c r="CJ128" s="31" t="s">
        <v>2260</v>
      </c>
      <c r="CL128" s="34"/>
      <c r="CM128" s="34"/>
      <c r="CN128" s="35"/>
      <c r="CO128" s="36"/>
      <c r="CP128" s="37"/>
      <c r="CQ128" s="37"/>
      <c r="CR128" s="34"/>
      <c r="CY128" s="72"/>
      <c r="CZ128" s="72"/>
      <c r="DA128" s="72"/>
      <c r="DC128" s="160" t="str">
        <f t="shared" si="51"/>
        <v>11450_2</v>
      </c>
      <c r="DD128" s="162">
        <v>100</v>
      </c>
      <c r="DE128" s="161">
        <v>105</v>
      </c>
      <c r="DF128" s="161">
        <v>11450</v>
      </c>
      <c r="DG128" s="163" t="s">
        <v>1816</v>
      </c>
      <c r="DH128" s="161"/>
      <c r="DI128" s="161" t="s">
        <v>5072</v>
      </c>
      <c r="DJ128" s="161">
        <v>2</v>
      </c>
      <c r="DK128" s="161" t="s">
        <v>1323</v>
      </c>
      <c r="DL128" s="161">
        <v>0</v>
      </c>
      <c r="DM128" s="43" t="s">
        <v>4311</v>
      </c>
      <c r="DN128" s="43"/>
      <c r="DO128" s="43" t="s">
        <v>4207</v>
      </c>
      <c r="DP128" s="43"/>
      <c r="DQ128" s="43" t="s">
        <v>4162</v>
      </c>
      <c r="DR128" s="43">
        <v>100</v>
      </c>
      <c r="DV128" s="31" t="s">
        <v>5396</v>
      </c>
      <c r="DW128" s="31" t="s">
        <v>5398</v>
      </c>
      <c r="DX128" s="38">
        <f t="shared" si="52"/>
        <v>4201658</v>
      </c>
      <c r="DY128" s="38">
        <f t="shared" si="53"/>
        <v>42</v>
      </c>
      <c r="DZ128" s="38" t="str">
        <f t="shared" si="54"/>
        <v>424201658</v>
      </c>
      <c r="EA128" s="60">
        <f t="shared" si="55"/>
        <v>706965.40000000014</v>
      </c>
      <c r="EB128" s="60">
        <f t="shared" si="56"/>
        <v>702222</v>
      </c>
      <c r="EC128" s="60">
        <f t="shared" si="57"/>
        <v>129398.8</v>
      </c>
      <c r="ED128" s="60">
        <f t="shared" si="58"/>
        <v>186</v>
      </c>
      <c r="EE128" s="60">
        <f t="shared" si="59"/>
        <v>2808.3</v>
      </c>
      <c r="EF128" s="60">
        <f t="shared" si="60"/>
        <v>10240</v>
      </c>
      <c r="EG128" s="60">
        <f t="shared" si="61"/>
        <v>549.20000000000005</v>
      </c>
      <c r="EH128" s="60">
        <f t="shared" si="62"/>
        <v>372</v>
      </c>
      <c r="EI128" s="60">
        <f t="shared" si="63"/>
        <v>50018.499999999993</v>
      </c>
      <c r="EJ128" s="60">
        <f t="shared" si="64"/>
        <v>21282</v>
      </c>
      <c r="EK128" s="60">
        <f t="shared" si="65"/>
        <v>6865.9</v>
      </c>
      <c r="EL128" s="60">
        <f t="shared" si="66"/>
        <v>13223</v>
      </c>
      <c r="EM128" s="60">
        <f t="shared" si="67"/>
        <v>178.7</v>
      </c>
      <c r="EN128" s="60">
        <f t="shared" si="68"/>
        <v>0</v>
      </c>
      <c r="EO128" s="60">
        <f t="shared" si="69"/>
        <v>0</v>
      </c>
      <c r="EP128" s="60">
        <f t="shared" si="70"/>
        <v>0</v>
      </c>
      <c r="EQ128" s="60">
        <f t="shared" si="71"/>
        <v>46.9</v>
      </c>
      <c r="ER128" s="60">
        <f t="shared" si="72"/>
        <v>0</v>
      </c>
      <c r="ES128" s="60">
        <f t="shared" si="73"/>
        <v>454.4</v>
      </c>
      <c r="ET128" s="60">
        <f t="shared" si="74"/>
        <v>0</v>
      </c>
      <c r="EU128" s="60">
        <f t="shared" si="75"/>
        <v>83879.3</v>
      </c>
      <c r="EV128" s="60">
        <f t="shared" si="76"/>
        <v>233807</v>
      </c>
      <c r="EW128" s="60">
        <f t="shared" si="77"/>
        <v>432765.4</v>
      </c>
      <c r="EX128" s="60">
        <f t="shared" si="78"/>
        <v>423112</v>
      </c>
      <c r="EY128" s="60">
        <f t="shared" si="79"/>
        <v>0</v>
      </c>
      <c r="EZ128" s="60">
        <f t="shared" si="80"/>
        <v>0</v>
      </c>
      <c r="FA128" s="60">
        <f t="shared" si="81"/>
        <v>0</v>
      </c>
      <c r="FB128" s="60">
        <f t="shared" si="82"/>
        <v>0</v>
      </c>
    </row>
    <row r="129" spans="12:158" x14ac:dyDescent="0.25">
      <c r="L129" t="s">
        <v>1699</v>
      </c>
      <c r="M129" t="s">
        <v>1694</v>
      </c>
      <c r="N129">
        <v>19399</v>
      </c>
      <c r="O129" s="32">
        <v>160</v>
      </c>
      <c r="P129" s="32">
        <v>100</v>
      </c>
      <c r="Q129" t="str">
        <f t="shared" si="84"/>
        <v>NSW Unincorporated</v>
      </c>
      <c r="W129" s="33"/>
      <c r="X129" s="33"/>
      <c r="Y129">
        <v>4201859</v>
      </c>
      <c r="Z129" s="158">
        <v>42</v>
      </c>
      <c r="AA129" s="169" t="s">
        <v>5162</v>
      </c>
      <c r="AB129" s="169" t="s">
        <v>1681</v>
      </c>
      <c r="AC129" s="158">
        <v>4201859</v>
      </c>
      <c r="AD129" s="169" t="s">
        <v>5162</v>
      </c>
      <c r="AE129" s="169" t="s">
        <v>1104</v>
      </c>
      <c r="AF129" s="37" t="s">
        <v>5268</v>
      </c>
      <c r="AH129" s="38">
        <v>100</v>
      </c>
      <c r="AI129" s="38">
        <v>115</v>
      </c>
      <c r="AJ129" s="38">
        <v>14400</v>
      </c>
      <c r="AK129" s="38">
        <v>12</v>
      </c>
      <c r="AL129" s="38">
        <v>3308158</v>
      </c>
      <c r="AM129" s="61" t="s">
        <v>1816</v>
      </c>
      <c r="AN129" s="61" t="s">
        <v>1697</v>
      </c>
      <c r="AO129" s="61" t="s">
        <v>1576</v>
      </c>
      <c r="AP129" s="61" t="s">
        <v>5035</v>
      </c>
      <c r="AQ129" s="61" t="s">
        <v>4982</v>
      </c>
      <c r="AR129" s="28">
        <v>0</v>
      </c>
      <c r="AS129" s="28">
        <v>1216</v>
      </c>
      <c r="AT129" s="28">
        <v>0</v>
      </c>
      <c r="AU129" s="62"/>
      <c r="BT129">
        <v>0</v>
      </c>
      <c r="BU129" s="32">
        <v>100</v>
      </c>
      <c r="BV129" s="32">
        <v>105</v>
      </c>
      <c r="BW129" s="32">
        <v>13100</v>
      </c>
      <c r="BX129" s="32">
        <v>83</v>
      </c>
      <c r="BY129" s="32">
        <v>91060</v>
      </c>
      <c r="BZ129" t="s">
        <v>1816</v>
      </c>
      <c r="CA129" t="s">
        <v>1688</v>
      </c>
      <c r="CB129" t="s">
        <v>1827</v>
      </c>
      <c r="CC129" s="52" t="s">
        <v>1786</v>
      </c>
      <c r="CD129" s="52" t="s">
        <v>5043</v>
      </c>
      <c r="CE129" s="155">
        <v>49964</v>
      </c>
      <c r="CF129" s="155">
        <v>8</v>
      </c>
      <c r="CG129" s="31" t="s">
        <v>684</v>
      </c>
      <c r="CH129" s="31" t="s">
        <v>685</v>
      </c>
      <c r="CI129" s="31" t="s">
        <v>709</v>
      </c>
      <c r="CJ129" s="31" t="s">
        <v>2261</v>
      </c>
      <c r="CL129" s="34"/>
      <c r="CM129" s="34"/>
      <c r="CN129" s="35"/>
      <c r="CO129" s="36"/>
      <c r="CP129" s="37"/>
      <c r="CQ129" s="37"/>
      <c r="CR129" s="34"/>
      <c r="CY129" s="72"/>
      <c r="CZ129" s="72"/>
      <c r="DA129" s="72"/>
      <c r="DC129" s="160" t="str">
        <f t="shared" si="51"/>
        <v>11450_6</v>
      </c>
      <c r="DD129" s="162">
        <v>100</v>
      </c>
      <c r="DE129" s="161">
        <v>105</v>
      </c>
      <c r="DF129" s="161">
        <v>11450</v>
      </c>
      <c r="DG129" s="163" t="s">
        <v>1816</v>
      </c>
      <c r="DH129" s="161"/>
      <c r="DI129" s="161" t="s">
        <v>5072</v>
      </c>
      <c r="DJ129" s="161">
        <v>6</v>
      </c>
      <c r="DK129" s="161" t="s">
        <v>1327</v>
      </c>
      <c r="DL129" s="161">
        <v>0</v>
      </c>
      <c r="DM129" s="43" t="s">
        <v>4312</v>
      </c>
      <c r="DN129" s="43"/>
      <c r="DO129" s="43" t="s">
        <v>4209</v>
      </c>
      <c r="DP129" s="43"/>
      <c r="DQ129" s="43" t="s">
        <v>4165</v>
      </c>
      <c r="DR129" s="43">
        <v>100</v>
      </c>
      <c r="DV129" s="31" t="s">
        <v>5396</v>
      </c>
      <c r="DW129" s="31" t="s">
        <v>5399</v>
      </c>
      <c r="DX129" s="38">
        <f t="shared" si="52"/>
        <v>4201859</v>
      </c>
      <c r="DY129" s="38">
        <f t="shared" si="53"/>
        <v>42</v>
      </c>
      <c r="DZ129" s="38" t="str">
        <f t="shared" si="54"/>
        <v>424201859</v>
      </c>
      <c r="EA129" s="60">
        <f t="shared" si="55"/>
        <v>0</v>
      </c>
      <c r="EB129" s="60">
        <f t="shared" si="56"/>
        <v>0</v>
      </c>
      <c r="EC129" s="60">
        <f t="shared" si="57"/>
        <v>0</v>
      </c>
      <c r="ED129" s="60">
        <f t="shared" si="58"/>
        <v>0</v>
      </c>
      <c r="EE129" s="60">
        <f t="shared" si="59"/>
        <v>0</v>
      </c>
      <c r="EF129" s="60">
        <f t="shared" si="60"/>
        <v>0</v>
      </c>
      <c r="EG129" s="60">
        <f t="shared" si="61"/>
        <v>0</v>
      </c>
      <c r="EH129" s="60">
        <f t="shared" si="62"/>
        <v>0</v>
      </c>
      <c r="EI129" s="60">
        <f t="shared" si="63"/>
        <v>0</v>
      </c>
      <c r="EJ129" s="60">
        <f t="shared" si="64"/>
        <v>0</v>
      </c>
      <c r="EK129" s="60">
        <f t="shared" si="65"/>
        <v>0</v>
      </c>
      <c r="EL129" s="60">
        <f t="shared" si="66"/>
        <v>0</v>
      </c>
      <c r="EM129" s="60">
        <f t="shared" si="67"/>
        <v>0</v>
      </c>
      <c r="EN129" s="60">
        <f t="shared" si="68"/>
        <v>0</v>
      </c>
      <c r="EO129" s="60">
        <f t="shared" si="69"/>
        <v>0</v>
      </c>
      <c r="EP129" s="60">
        <f t="shared" si="70"/>
        <v>0</v>
      </c>
      <c r="EQ129" s="60">
        <f t="shared" si="71"/>
        <v>0</v>
      </c>
      <c r="ER129" s="60">
        <f t="shared" si="72"/>
        <v>0</v>
      </c>
      <c r="ES129" s="60">
        <f t="shared" si="73"/>
        <v>0</v>
      </c>
      <c r="ET129" s="60">
        <f t="shared" si="74"/>
        <v>0</v>
      </c>
      <c r="EU129" s="60">
        <f t="shared" si="75"/>
        <v>0</v>
      </c>
      <c r="EV129" s="60">
        <f t="shared" si="76"/>
        <v>0</v>
      </c>
      <c r="EW129" s="60">
        <f t="shared" si="77"/>
        <v>0</v>
      </c>
      <c r="EX129" s="60">
        <f t="shared" si="78"/>
        <v>0</v>
      </c>
      <c r="EY129" s="60">
        <f t="shared" si="79"/>
        <v>0</v>
      </c>
      <c r="EZ129" s="60">
        <f t="shared" si="80"/>
        <v>0</v>
      </c>
      <c r="FA129" s="60">
        <f t="shared" si="81"/>
        <v>0</v>
      </c>
      <c r="FB129" s="60">
        <f t="shared" si="82"/>
        <v>0</v>
      </c>
    </row>
    <row r="130" spans="12:158" x14ac:dyDescent="0.25">
      <c r="L130" t="s">
        <v>1611</v>
      </c>
      <c r="M130" t="s">
        <v>1687</v>
      </c>
      <c r="N130" s="32">
        <v>16000</v>
      </c>
      <c r="O130" s="32">
        <v>130</v>
      </c>
      <c r="P130" s="32">
        <v>100</v>
      </c>
      <c r="Q130" t="str">
        <f t="shared" si="84"/>
        <v>Nundle</v>
      </c>
      <c r="V130" s="1"/>
      <c r="W130" s="33"/>
      <c r="X130" s="33"/>
      <c r="Y130">
        <v>4202258</v>
      </c>
      <c r="Z130" s="158">
        <v>46</v>
      </c>
      <c r="AA130" s="169" t="s">
        <v>5163</v>
      </c>
      <c r="AB130" s="169" t="s">
        <v>1104</v>
      </c>
      <c r="AC130" s="158">
        <v>4202258</v>
      </c>
      <c r="AD130" s="169" t="s">
        <v>1764</v>
      </c>
      <c r="AE130" s="169">
        <v>4523058</v>
      </c>
      <c r="AF130" s="37" t="s">
        <v>5269</v>
      </c>
      <c r="AH130" s="38">
        <v>100</v>
      </c>
      <c r="AI130" s="38">
        <v>115</v>
      </c>
      <c r="AJ130" s="38">
        <v>16950</v>
      </c>
      <c r="AK130" s="38">
        <v>12</v>
      </c>
      <c r="AL130" s="38">
        <v>3308158</v>
      </c>
      <c r="AM130" s="61" t="s">
        <v>1816</v>
      </c>
      <c r="AN130" s="61" t="s">
        <v>1697</v>
      </c>
      <c r="AO130" s="61" t="s">
        <v>1632</v>
      </c>
      <c r="AP130" s="61" t="s">
        <v>5035</v>
      </c>
      <c r="AQ130" s="61" t="s">
        <v>4982</v>
      </c>
      <c r="AR130" s="28">
        <v>3558.1</v>
      </c>
      <c r="AS130" s="28">
        <v>42937</v>
      </c>
      <c r="AT130" s="28">
        <v>17139</v>
      </c>
      <c r="AU130" s="62"/>
      <c r="BT130">
        <v>0</v>
      </c>
      <c r="BU130" s="32">
        <v>100</v>
      </c>
      <c r="BV130" s="32">
        <v>105</v>
      </c>
      <c r="BW130" s="32">
        <v>13100</v>
      </c>
      <c r="BX130" s="32">
        <v>83</v>
      </c>
      <c r="BY130" s="32">
        <v>91080</v>
      </c>
      <c r="BZ130" t="s">
        <v>1816</v>
      </c>
      <c r="CA130" t="s">
        <v>1688</v>
      </c>
      <c r="CB130" t="s">
        <v>1827</v>
      </c>
      <c r="CC130" t="s">
        <v>1786</v>
      </c>
      <c r="CD130" s="52" t="s">
        <v>1784</v>
      </c>
      <c r="CE130" s="155">
        <v>5340356</v>
      </c>
      <c r="CF130" s="155">
        <v>34</v>
      </c>
      <c r="CG130" s="31" t="s">
        <v>686</v>
      </c>
      <c r="CH130" s="31" t="s">
        <v>687</v>
      </c>
      <c r="CI130" s="31" t="s">
        <v>709</v>
      </c>
      <c r="CJ130" s="31" t="s">
        <v>2262</v>
      </c>
      <c r="CL130" s="34"/>
      <c r="CM130" s="34"/>
      <c r="CN130" s="35"/>
      <c r="CO130" s="36"/>
      <c r="CP130" s="37"/>
      <c r="CQ130" s="37"/>
      <c r="CR130" s="34"/>
      <c r="CY130" s="72"/>
      <c r="CZ130" s="72"/>
      <c r="DA130" s="72"/>
      <c r="DC130" s="160" t="str">
        <f t="shared" si="51"/>
        <v>11450_10</v>
      </c>
      <c r="DD130" s="162">
        <v>100</v>
      </c>
      <c r="DE130" s="161">
        <v>105</v>
      </c>
      <c r="DF130" s="161">
        <v>11450</v>
      </c>
      <c r="DG130" s="163" t="s">
        <v>1816</v>
      </c>
      <c r="DH130" s="161"/>
      <c r="DI130" s="161" t="s">
        <v>5072</v>
      </c>
      <c r="DJ130" s="161">
        <v>10</v>
      </c>
      <c r="DK130" s="161" t="s">
        <v>1329</v>
      </c>
      <c r="DL130" s="161">
        <v>0</v>
      </c>
      <c r="DM130" s="43" t="s">
        <v>4313</v>
      </c>
      <c r="DN130" s="43"/>
      <c r="DO130" s="43" t="s">
        <v>4211</v>
      </c>
      <c r="DP130" s="43"/>
      <c r="DQ130" s="43" t="s">
        <v>4168</v>
      </c>
      <c r="DR130" s="43">
        <v>100</v>
      </c>
      <c r="DV130" s="31" t="s">
        <v>5396</v>
      </c>
      <c r="DW130" s="31" t="s">
        <v>5399</v>
      </c>
      <c r="DX130" s="38">
        <f t="shared" si="52"/>
        <v>4202258</v>
      </c>
      <c r="DY130" s="38">
        <f t="shared" si="53"/>
        <v>46</v>
      </c>
      <c r="DZ130" s="38" t="str">
        <f t="shared" si="54"/>
        <v>464202258</v>
      </c>
      <c r="EA130" s="60">
        <f t="shared" si="55"/>
        <v>82390462.400000006</v>
      </c>
      <c r="EB130" s="60">
        <f t="shared" si="56"/>
        <v>69114904</v>
      </c>
      <c r="EC130" s="60">
        <f t="shared" si="57"/>
        <v>1495573.5999999999</v>
      </c>
      <c r="ED130" s="60">
        <f t="shared" si="58"/>
        <v>1243579</v>
      </c>
      <c r="EE130" s="60">
        <f t="shared" si="59"/>
        <v>41487.299999999996</v>
      </c>
      <c r="EF130" s="60">
        <f t="shared" si="60"/>
        <v>18013</v>
      </c>
      <c r="EG130" s="60">
        <f t="shared" si="61"/>
        <v>660985.80000000005</v>
      </c>
      <c r="EH130" s="60">
        <f t="shared" si="62"/>
        <v>472835</v>
      </c>
      <c r="EI130" s="60">
        <f t="shared" si="63"/>
        <v>212.7</v>
      </c>
      <c r="EJ130" s="60">
        <f t="shared" si="64"/>
        <v>0</v>
      </c>
      <c r="EK130" s="60">
        <f t="shared" si="65"/>
        <v>155353.29999999999</v>
      </c>
      <c r="EL130" s="60">
        <f t="shared" si="66"/>
        <v>0</v>
      </c>
      <c r="EM130" s="60">
        <f t="shared" si="67"/>
        <v>5215135.3000000007</v>
      </c>
      <c r="EN130" s="60">
        <f t="shared" si="68"/>
        <v>4382020</v>
      </c>
      <c r="EO130" s="60">
        <f t="shared" si="69"/>
        <v>117422.2</v>
      </c>
      <c r="EP130" s="60">
        <f t="shared" si="70"/>
        <v>918</v>
      </c>
      <c r="EQ130" s="60">
        <f t="shared" si="71"/>
        <v>29908974.400000006</v>
      </c>
      <c r="ER130" s="60">
        <f t="shared" si="72"/>
        <v>29151173</v>
      </c>
      <c r="ES130" s="60">
        <f t="shared" si="73"/>
        <v>252768.5</v>
      </c>
      <c r="ET130" s="60">
        <f t="shared" si="74"/>
        <v>134509</v>
      </c>
      <c r="EU130" s="60">
        <f t="shared" si="75"/>
        <v>41308157</v>
      </c>
      <c r="EV130" s="60">
        <f t="shared" si="76"/>
        <v>31942402</v>
      </c>
      <c r="EW130" s="60">
        <f t="shared" si="77"/>
        <v>3234294.3000000003</v>
      </c>
      <c r="EX130" s="60">
        <f t="shared" si="78"/>
        <v>1769389</v>
      </c>
      <c r="EY130" s="60">
        <f t="shared" si="79"/>
        <v>98</v>
      </c>
      <c r="EZ130" s="60">
        <f t="shared" si="80"/>
        <v>66</v>
      </c>
      <c r="FA130" s="60">
        <f t="shared" si="81"/>
        <v>0</v>
      </c>
      <c r="FB130" s="60">
        <f t="shared" si="82"/>
        <v>0</v>
      </c>
    </row>
    <row r="131" spans="12:158" x14ac:dyDescent="0.25">
      <c r="L131" t="s">
        <v>1612</v>
      </c>
      <c r="M131" t="s">
        <v>1690</v>
      </c>
      <c r="N131" s="32">
        <v>16100</v>
      </c>
      <c r="O131" s="32">
        <v>140</v>
      </c>
      <c r="P131" s="32">
        <v>100</v>
      </c>
      <c r="Q131" t="str">
        <f t="shared" ref="Q131:Q167" si="85">IF(ISERROR(FIND(" (",L131)),L131,LEFT(L131,FIND(" (",L131)-1))</f>
        <v>Oberon</v>
      </c>
      <c r="W131" s="33"/>
      <c r="X131" s="33"/>
      <c r="Y131">
        <v>4202658</v>
      </c>
      <c r="Z131" s="158">
        <v>46</v>
      </c>
      <c r="AA131" s="169" t="s">
        <v>5164</v>
      </c>
      <c r="AB131" s="169" t="s">
        <v>1104</v>
      </c>
      <c r="AC131" s="158">
        <v>4202658</v>
      </c>
      <c r="AD131" s="169" t="s">
        <v>1214</v>
      </c>
      <c r="AE131" s="169">
        <v>4613058</v>
      </c>
      <c r="AF131" s="37" t="s">
        <v>5269</v>
      </c>
      <c r="AH131" s="38">
        <v>100</v>
      </c>
      <c r="AI131" s="38">
        <v>115</v>
      </c>
      <c r="AJ131" s="38">
        <v>18350</v>
      </c>
      <c r="AK131" s="38">
        <v>12</v>
      </c>
      <c r="AL131" s="38">
        <v>3308158</v>
      </c>
      <c r="AM131" s="61" t="s">
        <v>1816</v>
      </c>
      <c r="AN131" s="61" t="s">
        <v>1697</v>
      </c>
      <c r="AO131" s="61" t="s">
        <v>1663</v>
      </c>
      <c r="AP131" s="61" t="s">
        <v>5035</v>
      </c>
      <c r="AQ131" s="61" t="s">
        <v>4982</v>
      </c>
      <c r="AR131" s="28">
        <v>207716.9</v>
      </c>
      <c r="AS131" s="28">
        <v>27800</v>
      </c>
      <c r="AT131" s="28">
        <v>9132</v>
      </c>
      <c r="AU131" s="62"/>
      <c r="BT131">
        <v>0</v>
      </c>
      <c r="BU131" s="32">
        <v>100</v>
      </c>
      <c r="BV131" s="32">
        <v>105</v>
      </c>
      <c r="BW131" s="32">
        <v>13100</v>
      </c>
      <c r="BX131" s="32">
        <v>84</v>
      </c>
      <c r="BY131" s="32">
        <v>91100</v>
      </c>
      <c r="BZ131" t="s">
        <v>1816</v>
      </c>
      <c r="CA131" t="s">
        <v>1688</v>
      </c>
      <c r="CB131" t="s">
        <v>1827</v>
      </c>
      <c r="CC131" s="52" t="s">
        <v>1795</v>
      </c>
      <c r="CD131" s="52" t="s">
        <v>1796</v>
      </c>
      <c r="CE131" s="155">
        <v>446</v>
      </c>
      <c r="CF131" s="155">
        <v>47</v>
      </c>
      <c r="CG131" s="31" t="s">
        <v>688</v>
      </c>
      <c r="CH131" s="31" t="s">
        <v>689</v>
      </c>
      <c r="CI131" s="31" t="s">
        <v>709</v>
      </c>
      <c r="CJ131" s="31" t="s">
        <v>2263</v>
      </c>
      <c r="CL131" s="34"/>
      <c r="CM131" s="34"/>
      <c r="CN131" s="35"/>
      <c r="CO131" s="36"/>
      <c r="CP131" s="37"/>
      <c r="CQ131" s="37"/>
      <c r="CR131" s="34"/>
      <c r="CY131" s="72"/>
      <c r="CZ131" s="72"/>
      <c r="DA131" s="72"/>
      <c r="DC131" s="160" t="str">
        <f t="shared" ref="DC131:DC194" si="86">DF131&amp;"_"&amp;DJ131</f>
        <v>11450_8</v>
      </c>
      <c r="DD131" s="162">
        <v>100</v>
      </c>
      <c r="DE131" s="161">
        <v>105</v>
      </c>
      <c r="DF131" s="161">
        <v>11450</v>
      </c>
      <c r="DG131" s="163" t="s">
        <v>1816</v>
      </c>
      <c r="DH131" s="161"/>
      <c r="DI131" s="161" t="s">
        <v>5072</v>
      </c>
      <c r="DJ131" s="161">
        <v>8</v>
      </c>
      <c r="DK131" s="161" t="s">
        <v>1328</v>
      </c>
      <c r="DL131" s="161">
        <v>24</v>
      </c>
      <c r="DM131" s="43" t="s">
        <v>4314</v>
      </c>
      <c r="DN131" s="43"/>
      <c r="DO131" s="43" t="s">
        <v>4213</v>
      </c>
      <c r="DP131" s="43"/>
      <c r="DQ131" s="43" t="s">
        <v>4171</v>
      </c>
      <c r="DR131" s="43">
        <v>100</v>
      </c>
      <c r="DV131" s="31" t="s">
        <v>5396</v>
      </c>
      <c r="DW131" s="31" t="s">
        <v>5399</v>
      </c>
      <c r="DX131" s="38">
        <f t="shared" si="52"/>
        <v>4202658</v>
      </c>
      <c r="DY131" s="38">
        <f t="shared" si="53"/>
        <v>46</v>
      </c>
      <c r="DZ131" s="38" t="str">
        <f t="shared" si="54"/>
        <v>464202658</v>
      </c>
      <c r="EA131" s="60">
        <f t="shared" si="55"/>
        <v>728843.4</v>
      </c>
      <c r="EB131" s="60">
        <f t="shared" si="56"/>
        <v>416568</v>
      </c>
      <c r="EC131" s="60">
        <f t="shared" si="57"/>
        <v>66069.100000000006</v>
      </c>
      <c r="ED131" s="60">
        <f t="shared" si="58"/>
        <v>19318</v>
      </c>
      <c r="EE131" s="60">
        <f t="shared" si="59"/>
        <v>0</v>
      </c>
      <c r="EF131" s="60">
        <f t="shared" si="60"/>
        <v>299</v>
      </c>
      <c r="EG131" s="60">
        <f t="shared" si="61"/>
        <v>523.29999999999995</v>
      </c>
      <c r="EH131" s="60">
        <f t="shared" si="62"/>
        <v>19695</v>
      </c>
      <c r="EI131" s="60">
        <f t="shared" si="63"/>
        <v>0</v>
      </c>
      <c r="EJ131" s="60">
        <f t="shared" si="64"/>
        <v>0</v>
      </c>
      <c r="EK131" s="60">
        <f t="shared" si="65"/>
        <v>1678.6999999999998</v>
      </c>
      <c r="EL131" s="60">
        <f t="shared" si="66"/>
        <v>0</v>
      </c>
      <c r="EM131" s="60">
        <f t="shared" si="67"/>
        <v>61657.799999999996</v>
      </c>
      <c r="EN131" s="60">
        <f t="shared" si="68"/>
        <v>37889</v>
      </c>
      <c r="EO131" s="60">
        <f t="shared" si="69"/>
        <v>55.699999999999996</v>
      </c>
      <c r="EP131" s="60">
        <f t="shared" si="70"/>
        <v>209</v>
      </c>
      <c r="EQ131" s="60">
        <f t="shared" si="71"/>
        <v>402539.1</v>
      </c>
      <c r="ER131" s="60">
        <f t="shared" si="72"/>
        <v>300928</v>
      </c>
      <c r="ES131" s="60">
        <f t="shared" si="73"/>
        <v>53294.2</v>
      </c>
      <c r="ET131" s="60">
        <f t="shared" si="74"/>
        <v>14730</v>
      </c>
      <c r="EU131" s="60">
        <f t="shared" si="75"/>
        <v>11058.699999999999</v>
      </c>
      <c r="EV131" s="60">
        <f t="shared" si="76"/>
        <v>4327</v>
      </c>
      <c r="EW131" s="60">
        <f t="shared" si="77"/>
        <v>131966.79999999999</v>
      </c>
      <c r="EX131" s="60">
        <f t="shared" si="78"/>
        <v>19173</v>
      </c>
      <c r="EY131" s="60">
        <f t="shared" si="79"/>
        <v>0</v>
      </c>
      <c r="EZ131" s="60">
        <f t="shared" si="80"/>
        <v>0</v>
      </c>
      <c r="FA131" s="60">
        <f t="shared" si="81"/>
        <v>0</v>
      </c>
      <c r="FB131" s="60">
        <f t="shared" si="82"/>
        <v>0</v>
      </c>
    </row>
    <row r="132" spans="12:158" x14ac:dyDescent="0.25">
      <c r="L132" t="s">
        <v>1613</v>
      </c>
      <c r="M132" t="s">
        <v>1690</v>
      </c>
      <c r="N132" s="32">
        <v>16150</v>
      </c>
      <c r="O132" s="32">
        <v>140</v>
      </c>
      <c r="P132" s="32">
        <v>100</v>
      </c>
      <c r="Q132" t="str">
        <f t="shared" si="85"/>
        <v>Orange</v>
      </c>
      <c r="V132" s="1"/>
      <c r="W132" s="33"/>
      <c r="X132" s="33"/>
      <c r="Y132">
        <v>4203359</v>
      </c>
      <c r="Z132" s="158">
        <v>46</v>
      </c>
      <c r="AA132" s="169" t="s">
        <v>5166</v>
      </c>
      <c r="AB132" s="169" t="s">
        <v>1681</v>
      </c>
      <c r="AC132" s="158">
        <v>4203359</v>
      </c>
      <c r="AD132" s="169" t="s">
        <v>5166</v>
      </c>
      <c r="AE132" s="169" t="s">
        <v>1104</v>
      </c>
      <c r="AF132" s="37" t="s">
        <v>5268</v>
      </c>
      <c r="AH132" s="38">
        <v>100</v>
      </c>
      <c r="AI132" s="38">
        <v>120</v>
      </c>
      <c r="AJ132" s="38">
        <v>10250</v>
      </c>
      <c r="AK132" s="38">
        <v>12</v>
      </c>
      <c r="AL132" s="38">
        <v>3308158</v>
      </c>
      <c r="AM132" s="61" t="s">
        <v>1816</v>
      </c>
      <c r="AN132" s="61" t="s">
        <v>1689</v>
      </c>
      <c r="AO132" s="61" t="s">
        <v>5048</v>
      </c>
      <c r="AP132" s="61" t="s">
        <v>5035</v>
      </c>
      <c r="AQ132" s="61" t="s">
        <v>4982</v>
      </c>
      <c r="AR132" s="28">
        <v>0</v>
      </c>
      <c r="AS132" s="28">
        <v>99722</v>
      </c>
      <c r="AT132" s="28">
        <v>3753</v>
      </c>
      <c r="AU132" s="62"/>
      <c r="BT132">
        <v>0</v>
      </c>
      <c r="BU132" s="32">
        <v>100</v>
      </c>
      <c r="BV132" s="32">
        <v>105</v>
      </c>
      <c r="BW132" s="32">
        <v>13100</v>
      </c>
      <c r="BX132" s="32">
        <v>85</v>
      </c>
      <c r="BY132" s="32">
        <v>91120</v>
      </c>
      <c r="BZ132" t="s">
        <v>1816</v>
      </c>
      <c r="CA132" t="s">
        <v>1688</v>
      </c>
      <c r="CB132" t="s">
        <v>1827</v>
      </c>
      <c r="CC132" t="s">
        <v>1797</v>
      </c>
      <c r="CD132" s="52" t="s">
        <v>1797</v>
      </c>
      <c r="CE132" s="155"/>
      <c r="CF132" s="155"/>
      <c r="CG132" s="31" t="s">
        <v>690</v>
      </c>
      <c r="CH132" s="31" t="s">
        <v>691</v>
      </c>
      <c r="CI132" s="31" t="s">
        <v>709</v>
      </c>
      <c r="CJ132" s="31" t="s">
        <v>2264</v>
      </c>
      <c r="CL132" s="34"/>
      <c r="CM132" s="34"/>
      <c r="CN132" s="35"/>
      <c r="CO132" s="36"/>
      <c r="CP132" s="37"/>
      <c r="CQ132" s="37"/>
      <c r="CR132" s="34"/>
      <c r="CY132" s="72"/>
      <c r="CZ132" s="72"/>
      <c r="DA132" s="72"/>
      <c r="DC132" s="160" t="str">
        <f t="shared" si="86"/>
        <v>11450_5</v>
      </c>
      <c r="DD132" s="162">
        <v>100</v>
      </c>
      <c r="DE132" s="161">
        <v>105</v>
      </c>
      <c r="DF132" s="161">
        <v>11450</v>
      </c>
      <c r="DG132" s="163" t="s">
        <v>1816</v>
      </c>
      <c r="DH132" s="161"/>
      <c r="DI132" s="161" t="s">
        <v>5072</v>
      </c>
      <c r="DJ132" s="161">
        <v>5</v>
      </c>
      <c r="DK132" s="161" t="s">
        <v>1326</v>
      </c>
      <c r="DL132" s="161">
        <v>0</v>
      </c>
      <c r="DM132" s="43" t="s">
        <v>4315</v>
      </c>
      <c r="DN132" s="43"/>
      <c r="DO132" s="43" t="s">
        <v>4215</v>
      </c>
      <c r="DP132" s="43"/>
      <c r="DQ132" s="43" t="s">
        <v>4174</v>
      </c>
      <c r="DR132" s="43">
        <v>100</v>
      </c>
      <c r="DV132" s="31" t="s">
        <v>5396</v>
      </c>
      <c r="DW132" s="31" t="s">
        <v>5400</v>
      </c>
      <c r="DX132" s="38">
        <f t="shared" ref="DX132:DX194" si="87">AC132</f>
        <v>4203359</v>
      </c>
      <c r="DY132" s="38">
        <f t="shared" ref="DY132:DY194" si="88">Z132</f>
        <v>46</v>
      </c>
      <c r="DZ132" s="38" t="str">
        <f t="shared" ref="DZ132:DZ194" si="89">DY132&amp;DX132</f>
        <v>464203359</v>
      </c>
      <c r="EA132" s="60">
        <f t="shared" ref="EA132:EA194" si="90">SUMIF($DV:$DV,EA$2&amp;$DY132&amp;$DX132,$AR:$AR)</f>
        <v>0</v>
      </c>
      <c r="EB132" s="60">
        <f t="shared" ref="EB132:EB194" si="91">SUMIF($DV:$DV,EB$2&amp;$DY132&amp;$DX132,$AS:$AS)</f>
        <v>0</v>
      </c>
      <c r="EC132" s="60">
        <f t="shared" ref="EC132:EC194" si="92">SUMIF($DW:$DW,EC$2&amp;$DY132&amp;$DX132,$AR:$AR)</f>
        <v>0</v>
      </c>
      <c r="ED132" s="60">
        <f t="shared" ref="ED132:ED194" si="93">SUMIF($DW:$DW,ED$2&amp;$DY132&amp;$DX132,$AS:$AS)</f>
        <v>0</v>
      </c>
      <c r="EE132" s="60">
        <f t="shared" ref="EE132:EE194" si="94">SUMIF($DW:$DW,EE$2&amp;$DY132&amp;$DX132,$AR:$AR)</f>
        <v>0</v>
      </c>
      <c r="EF132" s="60">
        <f t="shared" ref="EF132:EF194" si="95">SUMIF($DW:$DW,EF$2&amp;$DY132&amp;$DX132,$AS:$AS)</f>
        <v>0</v>
      </c>
      <c r="EG132" s="60">
        <f t="shared" ref="EG132:EG194" si="96">SUMIF($DW:$DW,EG$2&amp;$DY132&amp;$DX132,$AR:$AR)</f>
        <v>0</v>
      </c>
      <c r="EH132" s="60">
        <f t="shared" ref="EH132:EH194" si="97">SUMIF($DW:$DW,EH$2&amp;$DY132&amp;$DX132,$AS:$AS)</f>
        <v>0</v>
      </c>
      <c r="EI132" s="60">
        <f t="shared" ref="EI132:EI194" si="98">SUMIF($DW:$DW,EI$2&amp;$DY132&amp;$DX132,$AR:$AR)</f>
        <v>0</v>
      </c>
      <c r="EJ132" s="60">
        <f t="shared" ref="EJ132:EJ194" si="99">SUMIF($DW:$DW,EJ$2&amp;$DY132&amp;$DX132,$AS:$AS)</f>
        <v>0</v>
      </c>
      <c r="EK132" s="60">
        <f t="shared" ref="EK132:EK194" si="100">SUMIF($DW:$DW,EK$2&amp;$DY132&amp;$DX132,$AR:$AR)</f>
        <v>0</v>
      </c>
      <c r="EL132" s="60">
        <f t="shared" ref="EL132:EL194" si="101">SUMIF($DW:$DW,EL$2&amp;$DY132&amp;$DX132,$AS:$AS)</f>
        <v>0</v>
      </c>
      <c r="EM132" s="60">
        <f t="shared" ref="EM132:EM194" si="102">SUMIF($DW:$DW,EM$2&amp;$DY132&amp;$DX132,$AR:$AR)</f>
        <v>0</v>
      </c>
      <c r="EN132" s="60">
        <f t="shared" ref="EN132:EN194" si="103">SUMIF($DW:$DW,EN$2&amp;$DY132&amp;$DX132,$AS:$AS)</f>
        <v>0</v>
      </c>
      <c r="EO132" s="60">
        <f t="shared" ref="EO132:EO194" si="104">SUMIF($DW:$DW,EO$2&amp;$DY132&amp;$DX132,$AR:$AR)</f>
        <v>0</v>
      </c>
      <c r="EP132" s="60">
        <f t="shared" ref="EP132:EP194" si="105">SUMIF($DW:$DW,EP$2&amp;$DY132&amp;$DX132,$AS:$AS)</f>
        <v>0</v>
      </c>
      <c r="EQ132" s="60">
        <f t="shared" ref="EQ132:EQ194" si="106">SUMIF($DW:$DW,EQ$2&amp;$DY132&amp;$DX132,$AR:$AR)</f>
        <v>0</v>
      </c>
      <c r="ER132" s="60">
        <f t="shared" ref="ER132:ER194" si="107">SUMIF($DW:$DW,ER$2&amp;$DY132&amp;$DX132,$AS:$AS)</f>
        <v>0</v>
      </c>
      <c r="ES132" s="60">
        <f t="shared" ref="ES132:ES194" si="108">SUMIF($DW:$DW,ES$2&amp;$DY132&amp;$DX132,$AR:$AR)</f>
        <v>0</v>
      </c>
      <c r="ET132" s="60">
        <f t="shared" ref="ET132:ET194" si="109">SUMIF($DW:$DW,ET$2&amp;$DY132&amp;$DX132,$AS:$AS)</f>
        <v>0</v>
      </c>
      <c r="EU132" s="60">
        <f t="shared" ref="EU132:EU194" si="110">SUMIF($DW:$DW,EU$2&amp;$DY132&amp;$DX132,$AR:$AR)</f>
        <v>0</v>
      </c>
      <c r="EV132" s="60">
        <f t="shared" ref="EV132:EV194" si="111">SUMIF($DW:$DW,EV$2&amp;$DY132&amp;$DX132,$AS:$AS)</f>
        <v>0</v>
      </c>
      <c r="EW132" s="60">
        <f t="shared" ref="EW132:EW194" si="112">SUMIF($DW:$DW,EW$2&amp;$DY132&amp;$DX132,$AR:$AR)</f>
        <v>0</v>
      </c>
      <c r="EX132" s="60">
        <f t="shared" ref="EX132:EX194" si="113">SUMIF($DW:$DW,EX$2&amp;$DY132&amp;$DX132,$AS:$AS)</f>
        <v>0</v>
      </c>
      <c r="EY132" s="60">
        <f t="shared" ref="EY132:EY194" si="114">SUMIF($DW:$DW,EY$2&amp;$DY132&amp;$DX132,$AR:$AR)</f>
        <v>0</v>
      </c>
      <c r="EZ132" s="60">
        <f t="shared" ref="EZ132:EZ194" si="115">SUMIF($DW:$DW,EZ$2&amp;$DY132&amp;$DX132,$AS:$AS)</f>
        <v>0</v>
      </c>
      <c r="FA132" s="60">
        <f t="shared" ref="FA132:FA194" si="116">SUMIF($DW:$DW,FA$2&amp;$DY132&amp;$DX132,$AR:$AR)</f>
        <v>0</v>
      </c>
      <c r="FB132" s="60">
        <f t="shared" ref="FB132:FB194" si="117">SUMIF($DW:$DW,FB$2&amp;$DY132&amp;$DX132,$AS:$AS)</f>
        <v>0</v>
      </c>
    </row>
    <row r="133" spans="12:158" x14ac:dyDescent="0.25">
      <c r="L133" t="s">
        <v>1614</v>
      </c>
      <c r="M133" t="s">
        <v>1691</v>
      </c>
      <c r="N133" s="32">
        <v>16180</v>
      </c>
      <c r="O133" s="32">
        <v>145</v>
      </c>
      <c r="P133" s="32">
        <v>100</v>
      </c>
      <c r="Q133" t="str">
        <f t="shared" si="85"/>
        <v>Palerang</v>
      </c>
      <c r="W133" s="33"/>
      <c r="X133" s="33"/>
      <c r="Y133">
        <v>4203458</v>
      </c>
      <c r="Z133" s="158">
        <v>46</v>
      </c>
      <c r="AA133" s="169" t="s">
        <v>5165</v>
      </c>
      <c r="AB133" s="169" t="s">
        <v>1104</v>
      </c>
      <c r="AC133" s="158">
        <v>4203458</v>
      </c>
      <c r="AD133" s="169" t="s">
        <v>1741</v>
      </c>
      <c r="AE133" s="169">
        <v>4203458</v>
      </c>
      <c r="AF133" s="37" t="s">
        <v>5269</v>
      </c>
      <c r="AH133" s="38">
        <v>100</v>
      </c>
      <c r="AI133" s="38">
        <v>120</v>
      </c>
      <c r="AJ133" s="38">
        <v>11350</v>
      </c>
      <c r="AK133" s="38">
        <v>12</v>
      </c>
      <c r="AL133" s="38">
        <v>3308158</v>
      </c>
      <c r="AM133" s="61" t="s">
        <v>1816</v>
      </c>
      <c r="AN133" s="61" t="s">
        <v>1689</v>
      </c>
      <c r="AO133" s="61" t="s">
        <v>5070</v>
      </c>
      <c r="AP133" s="61" t="s">
        <v>5035</v>
      </c>
      <c r="AQ133" s="61" t="s">
        <v>4982</v>
      </c>
      <c r="AR133" s="28">
        <v>0</v>
      </c>
      <c r="AS133" s="28">
        <v>146195</v>
      </c>
      <c r="AT133" s="28">
        <v>4566</v>
      </c>
      <c r="AU133" s="62"/>
      <c r="BT133">
        <v>0</v>
      </c>
      <c r="BU133" s="32">
        <v>100</v>
      </c>
      <c r="BV133" s="32">
        <v>105</v>
      </c>
      <c r="BW133" s="32">
        <v>13100</v>
      </c>
      <c r="BX133" s="32">
        <v>86</v>
      </c>
      <c r="BY133" s="32">
        <v>91140</v>
      </c>
      <c r="BZ133" t="s">
        <v>1816</v>
      </c>
      <c r="CA133" t="s">
        <v>1688</v>
      </c>
      <c r="CB133" t="s">
        <v>1827</v>
      </c>
      <c r="CC133" s="52" t="s">
        <v>1787</v>
      </c>
      <c r="CD133" s="52" t="s">
        <v>1789</v>
      </c>
      <c r="CE133" s="155">
        <v>430</v>
      </c>
      <c r="CF133" s="155">
        <v>29</v>
      </c>
      <c r="CG133" s="31" t="s">
        <v>5839</v>
      </c>
      <c r="CH133" s="31" t="s">
        <v>5840</v>
      </c>
      <c r="CI133" s="31" t="s">
        <v>709</v>
      </c>
      <c r="CJ133" s="31" t="s">
        <v>2265</v>
      </c>
      <c r="CL133" s="34"/>
      <c r="CM133" s="34"/>
      <c r="CN133" s="35"/>
      <c r="CO133" s="36"/>
      <c r="CP133" s="37"/>
      <c r="CQ133" s="37"/>
      <c r="CR133" s="34"/>
      <c r="CY133" s="72"/>
      <c r="CZ133" s="72"/>
      <c r="DA133" s="72"/>
      <c r="DC133" s="160" t="str">
        <f t="shared" si="86"/>
        <v>11250_1</v>
      </c>
      <c r="DD133" s="162">
        <v>100</v>
      </c>
      <c r="DE133" s="161">
        <v>165</v>
      </c>
      <c r="DF133" s="161">
        <v>11250</v>
      </c>
      <c r="DG133" s="163" t="s">
        <v>1816</v>
      </c>
      <c r="DH133" s="161"/>
      <c r="DI133" s="161" t="s">
        <v>5068</v>
      </c>
      <c r="DJ133" s="161">
        <v>1</v>
      </c>
      <c r="DK133" s="161" t="s">
        <v>5210</v>
      </c>
      <c r="DL133" s="161">
        <v>8</v>
      </c>
      <c r="DM133" s="43" t="s">
        <v>4316</v>
      </c>
      <c r="DN133" s="43"/>
      <c r="DO133" s="43" t="s">
        <v>4317</v>
      </c>
      <c r="DP133" s="43"/>
      <c r="DQ133" s="43" t="s">
        <v>4177</v>
      </c>
      <c r="DR133" s="43">
        <v>100</v>
      </c>
      <c r="DV133" s="31" t="s">
        <v>5396</v>
      </c>
      <c r="DW133" s="31" t="s">
        <v>5400</v>
      </c>
      <c r="DX133" s="38">
        <f t="shared" si="87"/>
        <v>4203458</v>
      </c>
      <c r="DY133" s="38">
        <f t="shared" si="88"/>
        <v>46</v>
      </c>
      <c r="DZ133" s="38" t="str">
        <f t="shared" si="89"/>
        <v>464203458</v>
      </c>
      <c r="EA133" s="60">
        <f t="shared" si="90"/>
        <v>78763</v>
      </c>
      <c r="EB133" s="60">
        <f t="shared" si="91"/>
        <v>216665</v>
      </c>
      <c r="EC133" s="60">
        <f t="shared" si="92"/>
        <v>69593.899999999994</v>
      </c>
      <c r="ED133" s="60">
        <f t="shared" si="93"/>
        <v>135670</v>
      </c>
      <c r="EE133" s="60">
        <f t="shared" si="94"/>
        <v>0</v>
      </c>
      <c r="EF133" s="60">
        <f t="shared" si="95"/>
        <v>0</v>
      </c>
      <c r="EG133" s="60">
        <f t="shared" si="96"/>
        <v>6185.6</v>
      </c>
      <c r="EH133" s="60">
        <f t="shared" si="97"/>
        <v>3567</v>
      </c>
      <c r="EI133" s="60">
        <f t="shared" si="98"/>
        <v>0</v>
      </c>
      <c r="EJ133" s="60">
        <f t="shared" si="99"/>
        <v>19286</v>
      </c>
      <c r="EK133" s="60">
        <f t="shared" si="100"/>
        <v>0</v>
      </c>
      <c r="EL133" s="60">
        <f t="shared" si="101"/>
        <v>0</v>
      </c>
      <c r="EM133" s="60">
        <f t="shared" si="102"/>
        <v>95.5</v>
      </c>
      <c r="EN133" s="60">
        <f t="shared" si="103"/>
        <v>234</v>
      </c>
      <c r="EO133" s="60">
        <f t="shared" si="104"/>
        <v>0</v>
      </c>
      <c r="EP133" s="60">
        <f t="shared" si="105"/>
        <v>17610</v>
      </c>
      <c r="EQ133" s="60">
        <f t="shared" si="106"/>
        <v>835</v>
      </c>
      <c r="ER133" s="60">
        <f t="shared" si="107"/>
        <v>7306</v>
      </c>
      <c r="ES133" s="60">
        <f t="shared" si="108"/>
        <v>2053</v>
      </c>
      <c r="ET133" s="60">
        <f t="shared" si="109"/>
        <v>22081</v>
      </c>
      <c r="EU133" s="60">
        <f t="shared" si="110"/>
        <v>0</v>
      </c>
      <c r="EV133" s="60">
        <f t="shared" si="111"/>
        <v>0</v>
      </c>
      <c r="EW133" s="60">
        <f t="shared" si="112"/>
        <v>0</v>
      </c>
      <c r="EX133" s="60">
        <f t="shared" si="113"/>
        <v>10911</v>
      </c>
      <c r="EY133" s="60">
        <f t="shared" si="114"/>
        <v>0</v>
      </c>
      <c r="EZ133" s="60">
        <f t="shared" si="115"/>
        <v>0</v>
      </c>
      <c r="FA133" s="60">
        <f t="shared" si="116"/>
        <v>0</v>
      </c>
      <c r="FB133" s="60">
        <f t="shared" si="117"/>
        <v>0</v>
      </c>
    </row>
    <row r="134" spans="12:158" x14ac:dyDescent="0.25">
      <c r="L134" t="s">
        <v>1615</v>
      </c>
      <c r="M134" t="s">
        <v>1690</v>
      </c>
      <c r="N134" s="32">
        <v>16200</v>
      </c>
      <c r="O134" s="32">
        <v>140</v>
      </c>
      <c r="P134" s="32">
        <v>100</v>
      </c>
      <c r="Q134" t="str">
        <f t="shared" si="85"/>
        <v>Parkes</v>
      </c>
      <c r="V134" s="50"/>
      <c r="Y134">
        <v>4203958</v>
      </c>
      <c r="Z134" s="158">
        <v>48</v>
      </c>
      <c r="AA134" s="169" t="s">
        <v>5167</v>
      </c>
      <c r="AB134" s="169"/>
      <c r="AC134" s="158">
        <v>4203958</v>
      </c>
      <c r="AD134" s="169" t="s">
        <v>1742</v>
      </c>
      <c r="AE134" s="169">
        <v>4203958</v>
      </c>
      <c r="AF134" s="37" t="s">
        <v>5269</v>
      </c>
      <c r="AH134" s="38">
        <v>100</v>
      </c>
      <c r="AI134" s="38">
        <v>120</v>
      </c>
      <c r="AJ134" s="38">
        <v>14550</v>
      </c>
      <c r="AK134" s="38">
        <v>12</v>
      </c>
      <c r="AL134" s="38">
        <v>3308158</v>
      </c>
      <c r="AM134" s="61" t="s">
        <v>1816</v>
      </c>
      <c r="AN134" s="61" t="s">
        <v>1689</v>
      </c>
      <c r="AO134" s="61" t="s">
        <v>1579</v>
      </c>
      <c r="AP134" s="61" t="s">
        <v>5035</v>
      </c>
      <c r="AQ134" s="61" t="s">
        <v>4982</v>
      </c>
      <c r="AR134" s="28">
        <v>160120.1</v>
      </c>
      <c r="AS134" s="28">
        <v>28175</v>
      </c>
      <c r="AT134" s="28">
        <v>19829</v>
      </c>
      <c r="AU134" s="62"/>
      <c r="BT134">
        <v>0</v>
      </c>
      <c r="BU134" s="32">
        <v>100</v>
      </c>
      <c r="BV134" s="32">
        <v>105</v>
      </c>
      <c r="BW134" s="32">
        <v>13100</v>
      </c>
      <c r="BX134" s="32">
        <v>86</v>
      </c>
      <c r="BY134" s="32">
        <v>91160</v>
      </c>
      <c r="BZ134" t="s">
        <v>1816</v>
      </c>
      <c r="CA134" t="s">
        <v>1688</v>
      </c>
      <c r="CB134" t="s">
        <v>1827</v>
      </c>
      <c r="CC134" s="52" t="s">
        <v>1787</v>
      </c>
      <c r="CD134" s="52" t="s">
        <v>1788</v>
      </c>
      <c r="CE134" s="155">
        <v>186</v>
      </c>
      <c r="CF134" s="155">
        <v>13</v>
      </c>
      <c r="CG134" s="31" t="s">
        <v>5831</v>
      </c>
      <c r="CH134" s="31" t="s">
        <v>5832</v>
      </c>
      <c r="CI134" s="31" t="s">
        <v>709</v>
      </c>
      <c r="CJ134" s="31" t="s">
        <v>2266</v>
      </c>
      <c r="CL134" s="34"/>
      <c r="CM134" s="34"/>
      <c r="CN134" s="35"/>
      <c r="CO134" s="36"/>
      <c r="CP134" s="37"/>
      <c r="CQ134" s="37"/>
      <c r="CR134" s="34"/>
      <c r="CY134" s="72"/>
      <c r="CZ134" s="72"/>
      <c r="DA134" s="72"/>
      <c r="DC134" s="160" t="str">
        <f t="shared" si="86"/>
        <v>11250_7</v>
      </c>
      <c r="DD134" s="162">
        <v>100</v>
      </c>
      <c r="DE134" s="161">
        <v>165</v>
      </c>
      <c r="DF134" s="161">
        <v>11250</v>
      </c>
      <c r="DG134" s="163" t="s">
        <v>1816</v>
      </c>
      <c r="DH134" s="161"/>
      <c r="DI134" s="161" t="s">
        <v>5068</v>
      </c>
      <c r="DJ134" s="161">
        <v>7</v>
      </c>
      <c r="DK134" s="161" t="s">
        <v>5216</v>
      </c>
      <c r="DL134" s="161">
        <v>0</v>
      </c>
      <c r="DM134" s="43" t="s">
        <v>4318</v>
      </c>
      <c r="DN134" s="43"/>
      <c r="DO134" s="43" t="s">
        <v>4319</v>
      </c>
      <c r="DP134" s="43"/>
      <c r="DQ134" s="43" t="s">
        <v>4150</v>
      </c>
      <c r="DR134" s="43">
        <v>100</v>
      </c>
      <c r="DV134" s="31" t="s">
        <v>5396</v>
      </c>
      <c r="DW134" s="31" t="s">
        <v>5400</v>
      </c>
      <c r="DX134" s="38">
        <f t="shared" si="87"/>
        <v>4203958</v>
      </c>
      <c r="DY134" s="38">
        <f t="shared" si="88"/>
        <v>48</v>
      </c>
      <c r="DZ134" s="38" t="str">
        <f t="shared" si="89"/>
        <v>484203958</v>
      </c>
      <c r="EA134" s="60">
        <f t="shared" si="90"/>
        <v>1133587.5</v>
      </c>
      <c r="EB134" s="60">
        <f t="shared" si="91"/>
        <v>920526</v>
      </c>
      <c r="EC134" s="60">
        <f t="shared" si="92"/>
        <v>5351.4000000000005</v>
      </c>
      <c r="ED134" s="60">
        <f t="shared" si="93"/>
        <v>13383</v>
      </c>
      <c r="EE134" s="60">
        <f t="shared" si="94"/>
        <v>68.8</v>
      </c>
      <c r="EF134" s="60">
        <f t="shared" si="95"/>
        <v>1705</v>
      </c>
      <c r="EG134" s="60">
        <f t="shared" si="96"/>
        <v>2430.6000000000004</v>
      </c>
      <c r="EH134" s="60">
        <f t="shared" si="97"/>
        <v>3161</v>
      </c>
      <c r="EI134" s="60">
        <f t="shared" si="98"/>
        <v>0</v>
      </c>
      <c r="EJ134" s="60">
        <f t="shared" si="99"/>
        <v>51</v>
      </c>
      <c r="EK134" s="60">
        <f t="shared" si="100"/>
        <v>0</v>
      </c>
      <c r="EL134" s="60">
        <f t="shared" si="101"/>
        <v>0</v>
      </c>
      <c r="EM134" s="60">
        <f t="shared" si="102"/>
        <v>5775.3</v>
      </c>
      <c r="EN134" s="60">
        <f t="shared" si="103"/>
        <v>49209</v>
      </c>
      <c r="EO134" s="60">
        <f t="shared" si="104"/>
        <v>552.5</v>
      </c>
      <c r="EP134" s="60">
        <f t="shared" si="105"/>
        <v>5950</v>
      </c>
      <c r="EQ134" s="60">
        <f t="shared" si="106"/>
        <v>6979</v>
      </c>
      <c r="ER134" s="60">
        <f t="shared" si="107"/>
        <v>176074</v>
      </c>
      <c r="ES134" s="60">
        <f t="shared" si="108"/>
        <v>59584.5</v>
      </c>
      <c r="ET134" s="60">
        <f t="shared" si="109"/>
        <v>44750</v>
      </c>
      <c r="EU134" s="60">
        <f t="shared" si="110"/>
        <v>79890.700000000012</v>
      </c>
      <c r="EV134" s="60">
        <f t="shared" si="111"/>
        <v>186980</v>
      </c>
      <c r="EW134" s="60">
        <f t="shared" si="112"/>
        <v>255490.1</v>
      </c>
      <c r="EX134" s="60">
        <f t="shared" si="113"/>
        <v>396788</v>
      </c>
      <c r="EY134" s="60">
        <f t="shared" si="114"/>
        <v>717464.6</v>
      </c>
      <c r="EZ134" s="60">
        <f t="shared" si="115"/>
        <v>42475</v>
      </c>
      <c r="FA134" s="60">
        <f t="shared" si="116"/>
        <v>0</v>
      </c>
      <c r="FB134" s="60">
        <f t="shared" si="117"/>
        <v>0</v>
      </c>
    </row>
    <row r="135" spans="12:158" x14ac:dyDescent="0.25">
      <c r="L135" t="s">
        <v>1616</v>
      </c>
      <c r="M135" t="s">
        <v>1688</v>
      </c>
      <c r="N135" s="32">
        <v>16250</v>
      </c>
      <c r="O135" s="32">
        <v>105</v>
      </c>
      <c r="P135" s="32">
        <v>100</v>
      </c>
      <c r="Q135" t="str">
        <f t="shared" si="85"/>
        <v>Parramatta</v>
      </c>
      <c r="V135" s="50"/>
      <c r="W135" s="1"/>
      <c r="X135" s="1"/>
      <c r="Y135">
        <v>4204358</v>
      </c>
      <c r="Z135" s="158">
        <v>48</v>
      </c>
      <c r="AA135" s="169" t="s">
        <v>5168</v>
      </c>
      <c r="AB135" s="169"/>
      <c r="AC135" s="158">
        <v>4204358</v>
      </c>
      <c r="AD135" s="169" t="s">
        <v>1745</v>
      </c>
      <c r="AE135" s="169">
        <v>4204358</v>
      </c>
      <c r="AF135" s="37" t="s">
        <v>5269</v>
      </c>
      <c r="AH135" s="38">
        <v>100</v>
      </c>
      <c r="AI135" s="38">
        <v>120</v>
      </c>
      <c r="AJ135" s="38">
        <v>14850</v>
      </c>
      <c r="AK135" s="38">
        <v>12</v>
      </c>
      <c r="AL135" s="38">
        <v>3308158</v>
      </c>
      <c r="AM135" s="61" t="s">
        <v>1816</v>
      </c>
      <c r="AN135" s="61" t="s">
        <v>1689</v>
      </c>
      <c r="AO135" s="61" t="s">
        <v>1585</v>
      </c>
      <c r="AP135" s="61" t="s">
        <v>5035</v>
      </c>
      <c r="AQ135" s="61" t="s">
        <v>4982</v>
      </c>
      <c r="AR135" s="28">
        <v>34233.5</v>
      </c>
      <c r="AS135" s="28">
        <v>898001</v>
      </c>
      <c r="AT135" s="28">
        <v>385940</v>
      </c>
      <c r="AU135" s="62"/>
      <c r="BT135">
        <v>0</v>
      </c>
      <c r="BU135" s="32">
        <v>100</v>
      </c>
      <c r="BV135" s="32">
        <v>105</v>
      </c>
      <c r="BW135" s="32">
        <v>13100</v>
      </c>
      <c r="BX135" s="32">
        <v>87</v>
      </c>
      <c r="BY135" s="32">
        <v>91180</v>
      </c>
      <c r="BZ135" t="s">
        <v>1816</v>
      </c>
      <c r="CA135" t="s">
        <v>1688</v>
      </c>
      <c r="CB135" t="s">
        <v>1827</v>
      </c>
      <c r="CC135" s="52" t="s">
        <v>1726</v>
      </c>
      <c r="CD135" s="52" t="s">
        <v>1793</v>
      </c>
      <c r="CE135" s="155">
        <v>125727</v>
      </c>
      <c r="CF135" s="155">
        <v>35</v>
      </c>
      <c r="CG135" s="31" t="s">
        <v>5841</v>
      </c>
      <c r="CH135" s="31" t="s">
        <v>5842</v>
      </c>
      <c r="CI135" s="31" t="s">
        <v>709</v>
      </c>
      <c r="CJ135" s="31" t="s">
        <v>2267</v>
      </c>
      <c r="CL135" s="34"/>
      <c r="CM135" s="34"/>
      <c r="CN135" s="35"/>
      <c r="CO135" s="36"/>
      <c r="CP135" s="37"/>
      <c r="CQ135" s="37"/>
      <c r="CR135" s="34"/>
      <c r="CY135" s="72"/>
      <c r="CZ135" s="72"/>
      <c r="DA135" s="72"/>
      <c r="DC135" s="160" t="str">
        <f t="shared" si="86"/>
        <v>11250_9</v>
      </c>
      <c r="DD135" s="162">
        <v>100</v>
      </c>
      <c r="DE135" s="161">
        <v>165</v>
      </c>
      <c r="DF135" s="161">
        <v>11250</v>
      </c>
      <c r="DG135" s="163" t="s">
        <v>1816</v>
      </c>
      <c r="DH135" s="161"/>
      <c r="DI135" s="161" t="s">
        <v>5068</v>
      </c>
      <c r="DJ135" s="161">
        <v>9</v>
      </c>
      <c r="DK135" s="161" t="s">
        <v>5218</v>
      </c>
      <c r="DL135" s="161">
        <v>0</v>
      </c>
      <c r="DM135" s="43" t="s">
        <v>4320</v>
      </c>
      <c r="DN135" s="43"/>
      <c r="DO135" s="43" t="s">
        <v>4321</v>
      </c>
      <c r="DP135" s="43"/>
      <c r="DQ135" s="43" t="s">
        <v>4153</v>
      </c>
      <c r="DR135" s="43">
        <v>100</v>
      </c>
      <c r="DV135" s="31" t="s">
        <v>5396</v>
      </c>
      <c r="DW135" s="31" t="s">
        <v>5400</v>
      </c>
      <c r="DX135" s="38">
        <f t="shared" si="87"/>
        <v>4204358</v>
      </c>
      <c r="DY135" s="38">
        <f t="shared" si="88"/>
        <v>48</v>
      </c>
      <c r="DZ135" s="38" t="str">
        <f t="shared" si="89"/>
        <v>484204358</v>
      </c>
      <c r="EA135" s="60">
        <f t="shared" si="90"/>
        <v>18809870.5</v>
      </c>
      <c r="EB135" s="60">
        <f t="shared" si="91"/>
        <v>53053690</v>
      </c>
      <c r="EC135" s="60">
        <f t="shared" si="92"/>
        <v>3912.4</v>
      </c>
      <c r="ED135" s="60">
        <f t="shared" si="93"/>
        <v>1541</v>
      </c>
      <c r="EE135" s="60">
        <f t="shared" si="94"/>
        <v>45.3</v>
      </c>
      <c r="EF135" s="60">
        <f t="shared" si="95"/>
        <v>2238</v>
      </c>
      <c r="EG135" s="60">
        <f t="shared" si="96"/>
        <v>2306.3999999999996</v>
      </c>
      <c r="EH135" s="60">
        <f t="shared" si="97"/>
        <v>744</v>
      </c>
      <c r="EI135" s="60">
        <f t="shared" si="98"/>
        <v>0</v>
      </c>
      <c r="EJ135" s="60">
        <f t="shared" si="99"/>
        <v>0</v>
      </c>
      <c r="EK135" s="60">
        <f t="shared" si="100"/>
        <v>0</v>
      </c>
      <c r="EL135" s="60">
        <f t="shared" si="101"/>
        <v>0</v>
      </c>
      <c r="EM135" s="60">
        <f t="shared" si="102"/>
        <v>179578.1</v>
      </c>
      <c r="EN135" s="60">
        <f t="shared" si="103"/>
        <v>397901</v>
      </c>
      <c r="EO135" s="60">
        <f t="shared" si="104"/>
        <v>182268.4</v>
      </c>
      <c r="EP135" s="60">
        <f t="shared" si="105"/>
        <v>0</v>
      </c>
      <c r="EQ135" s="60">
        <f t="shared" si="106"/>
        <v>4996986.5000000009</v>
      </c>
      <c r="ER135" s="60">
        <f t="shared" si="107"/>
        <v>12382959</v>
      </c>
      <c r="ES135" s="60">
        <f t="shared" si="108"/>
        <v>7232895.5</v>
      </c>
      <c r="ET135" s="60">
        <f t="shared" si="109"/>
        <v>34335484</v>
      </c>
      <c r="EU135" s="60">
        <f t="shared" si="110"/>
        <v>6174780.6000000006</v>
      </c>
      <c r="EV135" s="60">
        <f t="shared" si="111"/>
        <v>3773392</v>
      </c>
      <c r="EW135" s="60">
        <f t="shared" si="112"/>
        <v>37097.300000000003</v>
      </c>
      <c r="EX135" s="60">
        <f t="shared" si="113"/>
        <v>2159431</v>
      </c>
      <c r="EY135" s="60">
        <f t="shared" si="114"/>
        <v>0</v>
      </c>
      <c r="EZ135" s="60">
        <f t="shared" si="115"/>
        <v>0</v>
      </c>
      <c r="FA135" s="60">
        <f t="shared" si="116"/>
        <v>0</v>
      </c>
      <c r="FB135" s="60">
        <f t="shared" si="117"/>
        <v>0</v>
      </c>
    </row>
    <row r="136" spans="12:158" x14ac:dyDescent="0.25">
      <c r="L136" t="s">
        <v>1617</v>
      </c>
      <c r="M136" t="s">
        <v>1687</v>
      </c>
      <c r="N136" s="32">
        <v>16300</v>
      </c>
      <c r="O136" s="32">
        <v>130</v>
      </c>
      <c r="P136" s="32">
        <v>100</v>
      </c>
      <c r="Q136" t="str">
        <f t="shared" si="85"/>
        <v>Parry</v>
      </c>
      <c r="V136" s="50"/>
      <c r="Y136">
        <v>4205558</v>
      </c>
      <c r="Z136" s="158">
        <v>48</v>
      </c>
      <c r="AA136" s="169" t="s">
        <v>5169</v>
      </c>
      <c r="AB136" s="169"/>
      <c r="AC136" s="158">
        <v>4205558</v>
      </c>
      <c r="AD136" s="169" t="s">
        <v>1751</v>
      </c>
      <c r="AE136" s="169">
        <v>4205558</v>
      </c>
      <c r="AF136" s="37" t="s">
        <v>5269</v>
      </c>
      <c r="AH136" s="38">
        <v>100</v>
      </c>
      <c r="AI136" s="38">
        <v>120</v>
      </c>
      <c r="AJ136" s="38">
        <v>16610</v>
      </c>
      <c r="AK136" s="38">
        <v>12</v>
      </c>
      <c r="AL136" s="38">
        <v>3308158</v>
      </c>
      <c r="AM136" s="61" t="s">
        <v>1816</v>
      </c>
      <c r="AN136" s="61" t="s">
        <v>1689</v>
      </c>
      <c r="AO136" s="61" t="s">
        <v>1625</v>
      </c>
      <c r="AP136" s="61" t="s">
        <v>5035</v>
      </c>
      <c r="AQ136" s="61" t="s">
        <v>4982</v>
      </c>
      <c r="AR136" s="28">
        <v>53140.6</v>
      </c>
      <c r="AS136" s="28">
        <v>912038</v>
      </c>
      <c r="AT136" s="28">
        <v>173704</v>
      </c>
      <c r="AU136" s="62"/>
      <c r="BT136">
        <v>0</v>
      </c>
      <c r="BU136" s="32">
        <v>100</v>
      </c>
      <c r="BV136" s="32">
        <v>105</v>
      </c>
      <c r="BW136" s="32">
        <v>13100</v>
      </c>
      <c r="BX136" s="32">
        <v>87</v>
      </c>
      <c r="BY136" s="32">
        <v>91190</v>
      </c>
      <c r="BZ136" t="s">
        <v>1816</v>
      </c>
      <c r="CA136" t="s">
        <v>1688</v>
      </c>
      <c r="CB136" t="s">
        <v>1827</v>
      </c>
      <c r="CC136" t="s">
        <v>1726</v>
      </c>
      <c r="CD136" s="52" t="s">
        <v>1726</v>
      </c>
      <c r="CE136" s="155">
        <v>93</v>
      </c>
      <c r="CF136" s="155">
        <v>33</v>
      </c>
      <c r="CG136" s="31" t="s">
        <v>5843</v>
      </c>
      <c r="CH136" s="31" t="s">
        <v>5844</v>
      </c>
      <c r="CI136" s="31" t="s">
        <v>709</v>
      </c>
      <c r="CJ136" s="31" t="s">
        <v>2268</v>
      </c>
      <c r="CL136" s="34"/>
      <c r="CM136" s="34"/>
      <c r="CN136" s="35"/>
      <c r="CO136" s="36"/>
      <c r="CP136" s="37"/>
      <c r="CQ136" s="37"/>
      <c r="CR136" s="34"/>
      <c r="CY136" s="72"/>
      <c r="CZ136" s="72"/>
      <c r="DA136" s="72"/>
      <c r="DC136" s="160" t="str">
        <f t="shared" si="86"/>
        <v>11250_4</v>
      </c>
      <c r="DD136" s="162">
        <v>100</v>
      </c>
      <c r="DE136" s="161">
        <v>165</v>
      </c>
      <c r="DF136" s="161">
        <v>11250</v>
      </c>
      <c r="DG136" s="163" t="s">
        <v>1816</v>
      </c>
      <c r="DH136" s="161"/>
      <c r="DI136" s="161" t="s">
        <v>5068</v>
      </c>
      <c r="DJ136" s="161">
        <v>4</v>
      </c>
      <c r="DK136" s="161" t="s">
        <v>1325</v>
      </c>
      <c r="DL136" s="161">
        <v>4</v>
      </c>
      <c r="DM136" s="43" t="s">
        <v>4322</v>
      </c>
      <c r="DN136" s="43"/>
      <c r="DO136" s="43" t="s">
        <v>4323</v>
      </c>
      <c r="DP136" s="43"/>
      <c r="DQ136" s="43" t="s">
        <v>4156</v>
      </c>
      <c r="DR136" s="43">
        <v>100</v>
      </c>
      <c r="DV136" s="31" t="s">
        <v>5396</v>
      </c>
      <c r="DW136" s="31" t="s">
        <v>5400</v>
      </c>
      <c r="DX136" s="38">
        <f t="shared" si="87"/>
        <v>4205558</v>
      </c>
      <c r="DY136" s="38">
        <f t="shared" si="88"/>
        <v>48</v>
      </c>
      <c r="DZ136" s="38" t="str">
        <f t="shared" si="89"/>
        <v>484205558</v>
      </c>
      <c r="EA136" s="60">
        <f t="shared" si="90"/>
        <v>14042473.599999998</v>
      </c>
      <c r="EB136" s="60">
        <f t="shared" si="91"/>
        <v>18395880</v>
      </c>
      <c r="EC136" s="60">
        <f t="shared" si="92"/>
        <v>3523985.7</v>
      </c>
      <c r="ED136" s="60">
        <f t="shared" si="93"/>
        <v>4034570</v>
      </c>
      <c r="EE136" s="60">
        <f t="shared" si="94"/>
        <v>23623.699999999997</v>
      </c>
      <c r="EF136" s="60">
        <f t="shared" si="95"/>
        <v>35824</v>
      </c>
      <c r="EG136" s="60">
        <f t="shared" si="96"/>
        <v>87436.9</v>
      </c>
      <c r="EH136" s="60">
        <f t="shared" si="97"/>
        <v>151616</v>
      </c>
      <c r="EI136" s="60">
        <f t="shared" si="98"/>
        <v>1268017.9000000001</v>
      </c>
      <c r="EJ136" s="60">
        <f t="shared" si="99"/>
        <v>1842840</v>
      </c>
      <c r="EK136" s="60">
        <f t="shared" si="100"/>
        <v>103184.79999999999</v>
      </c>
      <c r="EL136" s="60">
        <f t="shared" si="101"/>
        <v>184088</v>
      </c>
      <c r="EM136" s="60">
        <f t="shared" si="102"/>
        <v>156789.39999999997</v>
      </c>
      <c r="EN136" s="60">
        <f t="shared" si="103"/>
        <v>217871</v>
      </c>
      <c r="EO136" s="60">
        <f t="shared" si="104"/>
        <v>62788.3</v>
      </c>
      <c r="EP136" s="60">
        <f t="shared" si="105"/>
        <v>122342</v>
      </c>
      <c r="EQ136" s="60">
        <f t="shared" si="106"/>
        <v>850052.70000000007</v>
      </c>
      <c r="ER136" s="60">
        <f t="shared" si="107"/>
        <v>1719444</v>
      </c>
      <c r="ES136" s="60">
        <f t="shared" si="108"/>
        <v>1018501.4</v>
      </c>
      <c r="ET136" s="60">
        <f t="shared" si="109"/>
        <v>874315</v>
      </c>
      <c r="EU136" s="60">
        <f t="shared" si="110"/>
        <v>312498.89999999997</v>
      </c>
      <c r="EV136" s="60">
        <f t="shared" si="111"/>
        <v>3029011</v>
      </c>
      <c r="EW136" s="60">
        <f t="shared" si="112"/>
        <v>6449106.7000000002</v>
      </c>
      <c r="EX136" s="60">
        <f t="shared" si="113"/>
        <v>6182745</v>
      </c>
      <c r="EY136" s="60">
        <f t="shared" si="114"/>
        <v>186487.2</v>
      </c>
      <c r="EZ136" s="60">
        <f t="shared" si="115"/>
        <v>1214</v>
      </c>
      <c r="FA136" s="60">
        <f t="shared" si="116"/>
        <v>0</v>
      </c>
      <c r="FB136" s="60">
        <f t="shared" si="117"/>
        <v>0</v>
      </c>
    </row>
    <row r="137" spans="12:158" x14ac:dyDescent="0.25">
      <c r="L137" t="s">
        <v>1618</v>
      </c>
      <c r="M137" t="s">
        <v>1688</v>
      </c>
      <c r="N137" s="32">
        <v>16350</v>
      </c>
      <c r="O137" s="32">
        <v>105</v>
      </c>
      <c r="P137" s="32">
        <v>100</v>
      </c>
      <c r="Q137" t="str">
        <f t="shared" si="85"/>
        <v>Penrith</v>
      </c>
      <c r="V137" s="50"/>
      <c r="Y137">
        <v>4205758</v>
      </c>
      <c r="Z137" s="158">
        <v>48</v>
      </c>
      <c r="AA137" s="169" t="s">
        <v>5170</v>
      </c>
      <c r="AB137" s="169"/>
      <c r="AC137" s="158">
        <v>4205758</v>
      </c>
      <c r="AD137" s="169" t="s">
        <v>1752</v>
      </c>
      <c r="AE137" s="169">
        <v>4205758</v>
      </c>
      <c r="AF137" s="37" t="s">
        <v>5269</v>
      </c>
      <c r="AH137" s="38">
        <v>100</v>
      </c>
      <c r="AI137" s="38">
        <v>120</v>
      </c>
      <c r="AJ137" s="38">
        <v>17550</v>
      </c>
      <c r="AK137" s="38">
        <v>12</v>
      </c>
      <c r="AL137" s="38">
        <v>3308158</v>
      </c>
      <c r="AM137" s="61" t="s">
        <v>1816</v>
      </c>
      <c r="AN137" s="61" t="s">
        <v>1689</v>
      </c>
      <c r="AO137" s="61" t="s">
        <v>1645</v>
      </c>
      <c r="AP137" s="61" t="s">
        <v>5035</v>
      </c>
      <c r="AQ137" s="61" t="s">
        <v>4982</v>
      </c>
      <c r="AR137" s="28">
        <v>0</v>
      </c>
      <c r="AS137" s="28">
        <v>17846</v>
      </c>
      <c r="AT137" s="28">
        <v>68431</v>
      </c>
      <c r="AU137" s="62"/>
      <c r="BT137">
        <v>0</v>
      </c>
      <c r="BU137" s="32">
        <v>100</v>
      </c>
      <c r="BV137" s="32">
        <v>105</v>
      </c>
      <c r="BW137" s="32">
        <v>13100</v>
      </c>
      <c r="BX137" s="32">
        <v>87</v>
      </c>
      <c r="BY137" s="32">
        <v>91192</v>
      </c>
      <c r="BZ137" t="s">
        <v>1816</v>
      </c>
      <c r="CA137" t="s">
        <v>1688</v>
      </c>
      <c r="CB137" t="s">
        <v>1827</v>
      </c>
      <c r="CC137" t="s">
        <v>1726</v>
      </c>
      <c r="CD137" t="s">
        <v>1115</v>
      </c>
      <c r="CE137" s="155">
        <v>94855</v>
      </c>
      <c r="CF137" s="155">
        <v>18</v>
      </c>
      <c r="CG137" s="31" t="s">
        <v>692</v>
      </c>
      <c r="CH137" s="31" t="s">
        <v>693</v>
      </c>
      <c r="CI137" s="31" t="s">
        <v>709</v>
      </c>
      <c r="CJ137" s="31" t="s">
        <v>1148</v>
      </c>
      <c r="CL137" s="34"/>
      <c r="CM137" s="34"/>
      <c r="CN137" s="35"/>
      <c r="CO137" s="36"/>
      <c r="CP137" s="37"/>
      <c r="CQ137" s="37"/>
      <c r="CR137" s="34"/>
      <c r="CY137" s="72"/>
      <c r="CZ137" s="72"/>
      <c r="DA137" s="72"/>
      <c r="DC137" s="160" t="str">
        <f t="shared" si="86"/>
        <v>11250_3</v>
      </c>
      <c r="DD137" s="162">
        <v>100</v>
      </c>
      <c r="DE137" s="161">
        <v>165</v>
      </c>
      <c r="DF137" s="161">
        <v>11250</v>
      </c>
      <c r="DG137" s="163" t="s">
        <v>1816</v>
      </c>
      <c r="DH137" s="161"/>
      <c r="DI137" s="161" t="s">
        <v>5068</v>
      </c>
      <c r="DJ137" s="161">
        <v>3</v>
      </c>
      <c r="DK137" s="161" t="s">
        <v>1324</v>
      </c>
      <c r="DL137" s="161">
        <v>0</v>
      </c>
      <c r="DM137" s="43" t="s">
        <v>4324</v>
      </c>
      <c r="DN137" s="43"/>
      <c r="DO137" s="43" t="s">
        <v>4325</v>
      </c>
      <c r="DP137" s="43"/>
      <c r="DQ137" s="43" t="s">
        <v>4159</v>
      </c>
      <c r="DR137" s="43">
        <v>100</v>
      </c>
      <c r="DV137" s="31" t="s">
        <v>5396</v>
      </c>
      <c r="DW137" s="31" t="s">
        <v>5400</v>
      </c>
      <c r="DX137" s="38">
        <f t="shared" si="87"/>
        <v>4205758</v>
      </c>
      <c r="DY137" s="38">
        <f t="shared" si="88"/>
        <v>48</v>
      </c>
      <c r="DZ137" s="38" t="str">
        <f t="shared" si="89"/>
        <v>484205758</v>
      </c>
      <c r="EA137" s="60">
        <f t="shared" si="90"/>
        <v>13810626.300000004</v>
      </c>
      <c r="EB137" s="60">
        <f t="shared" si="91"/>
        <v>4323604</v>
      </c>
      <c r="EC137" s="60">
        <f t="shared" si="92"/>
        <v>247283.40000000002</v>
      </c>
      <c r="ED137" s="60">
        <f t="shared" si="93"/>
        <v>45347</v>
      </c>
      <c r="EE137" s="60">
        <f t="shared" si="94"/>
        <v>3081552</v>
      </c>
      <c r="EF137" s="60">
        <f t="shared" si="95"/>
        <v>351246</v>
      </c>
      <c r="EG137" s="60">
        <f t="shared" si="96"/>
        <v>11242.1</v>
      </c>
      <c r="EH137" s="60">
        <f t="shared" si="97"/>
        <v>23039</v>
      </c>
      <c r="EI137" s="60">
        <f t="shared" si="98"/>
        <v>3213.5</v>
      </c>
      <c r="EJ137" s="60">
        <f t="shared" si="99"/>
        <v>13032</v>
      </c>
      <c r="EK137" s="60">
        <f t="shared" si="100"/>
        <v>7398.7</v>
      </c>
      <c r="EL137" s="60">
        <f t="shared" si="101"/>
        <v>237326</v>
      </c>
      <c r="EM137" s="60">
        <f t="shared" si="102"/>
        <v>2900291.5</v>
      </c>
      <c r="EN137" s="60">
        <f t="shared" si="103"/>
        <v>1223019</v>
      </c>
      <c r="EO137" s="60">
        <f t="shared" si="104"/>
        <v>838970.00000000012</v>
      </c>
      <c r="EP137" s="60">
        <f t="shared" si="105"/>
        <v>192317</v>
      </c>
      <c r="EQ137" s="60">
        <f t="shared" si="106"/>
        <v>526622.89999999991</v>
      </c>
      <c r="ER137" s="60">
        <f t="shared" si="107"/>
        <v>173480</v>
      </c>
      <c r="ES137" s="60">
        <f t="shared" si="108"/>
        <v>497135.70000000007</v>
      </c>
      <c r="ET137" s="60">
        <f t="shared" si="109"/>
        <v>11516</v>
      </c>
      <c r="EU137" s="60">
        <f t="shared" si="110"/>
        <v>4502456.2</v>
      </c>
      <c r="EV137" s="60">
        <f t="shared" si="111"/>
        <v>1686291</v>
      </c>
      <c r="EW137" s="60">
        <f t="shared" si="112"/>
        <v>1194460.2999999998</v>
      </c>
      <c r="EX137" s="60">
        <f t="shared" si="113"/>
        <v>366991</v>
      </c>
      <c r="EY137" s="60">
        <f t="shared" si="114"/>
        <v>0</v>
      </c>
      <c r="EZ137" s="60">
        <f t="shared" si="115"/>
        <v>0</v>
      </c>
      <c r="FA137" s="60">
        <f t="shared" si="116"/>
        <v>0</v>
      </c>
      <c r="FB137" s="60">
        <f t="shared" si="117"/>
        <v>0</v>
      </c>
    </row>
    <row r="138" spans="12:158" x14ac:dyDescent="0.25">
      <c r="L138" t="s">
        <v>1619</v>
      </c>
      <c r="M138" t="s">
        <v>1688</v>
      </c>
      <c r="N138" s="32">
        <v>16370</v>
      </c>
      <c r="O138" s="32">
        <v>105</v>
      </c>
      <c r="P138" s="32">
        <v>100</v>
      </c>
      <c r="Q138" t="str">
        <f t="shared" si="85"/>
        <v>Pittwater</v>
      </c>
      <c r="V138" s="50"/>
      <c r="Y138">
        <v>4206058</v>
      </c>
      <c r="Z138" s="158">
        <v>48</v>
      </c>
      <c r="AA138" s="169" t="s">
        <v>5171</v>
      </c>
      <c r="AB138" s="169" t="s">
        <v>1104</v>
      </c>
      <c r="AC138" s="158">
        <v>4206058</v>
      </c>
      <c r="AD138" s="169" t="s">
        <v>5171</v>
      </c>
      <c r="AE138" s="169">
        <v>4206258</v>
      </c>
      <c r="AF138" s="37" t="s">
        <v>5268</v>
      </c>
      <c r="AH138" s="38">
        <v>100</v>
      </c>
      <c r="AI138" s="38">
        <v>125</v>
      </c>
      <c r="AJ138" s="38">
        <v>10600</v>
      </c>
      <c r="AK138" s="38">
        <v>12</v>
      </c>
      <c r="AL138" s="38">
        <v>3308158</v>
      </c>
      <c r="AM138" s="61" t="s">
        <v>1816</v>
      </c>
      <c r="AN138" s="61" t="s">
        <v>1692</v>
      </c>
      <c r="AO138" s="61" t="s">
        <v>5055</v>
      </c>
      <c r="AP138" s="61" t="s">
        <v>5035</v>
      </c>
      <c r="AQ138" s="61" t="s">
        <v>4982</v>
      </c>
      <c r="AR138" s="28">
        <v>0</v>
      </c>
      <c r="AS138" s="28">
        <v>41467</v>
      </c>
      <c r="AT138" s="28">
        <v>39532</v>
      </c>
      <c r="AU138" s="62"/>
      <c r="BT138">
        <v>0</v>
      </c>
      <c r="BU138" s="32">
        <v>100</v>
      </c>
      <c r="BV138" s="32">
        <v>105</v>
      </c>
      <c r="BW138" s="32">
        <v>13100</v>
      </c>
      <c r="BX138" s="32">
        <v>87</v>
      </c>
      <c r="BY138" s="32">
        <v>91194</v>
      </c>
      <c r="BZ138" t="s">
        <v>1816</v>
      </c>
      <c r="CA138" t="s">
        <v>1688</v>
      </c>
      <c r="CB138" t="s">
        <v>1827</v>
      </c>
      <c r="CC138" t="s">
        <v>1726</v>
      </c>
      <c r="CD138" s="52" t="s">
        <v>1114</v>
      </c>
      <c r="CE138" s="155">
        <v>83</v>
      </c>
      <c r="CF138" s="155">
        <v>27</v>
      </c>
      <c r="CG138" s="31" t="s">
        <v>694</v>
      </c>
      <c r="CH138" s="31" t="s">
        <v>695</v>
      </c>
      <c r="CI138" s="31" t="s">
        <v>709</v>
      </c>
      <c r="CJ138" s="31" t="s">
        <v>1147</v>
      </c>
      <c r="CL138" s="34"/>
      <c r="CM138" s="34"/>
      <c r="CN138" s="35"/>
      <c r="CO138" s="36"/>
      <c r="CP138" s="37"/>
      <c r="CQ138" s="37"/>
      <c r="CR138" s="34"/>
      <c r="CY138" s="72"/>
      <c r="CZ138" s="72"/>
      <c r="DA138" s="72"/>
      <c r="DC138" s="160" t="str">
        <f t="shared" si="86"/>
        <v>11250_2</v>
      </c>
      <c r="DD138" s="162">
        <v>100</v>
      </c>
      <c r="DE138" s="161">
        <v>165</v>
      </c>
      <c r="DF138" s="161">
        <v>11250</v>
      </c>
      <c r="DG138" s="163" t="s">
        <v>1816</v>
      </c>
      <c r="DH138" s="161"/>
      <c r="DI138" s="161" t="s">
        <v>5068</v>
      </c>
      <c r="DJ138" s="161">
        <v>2</v>
      </c>
      <c r="DK138" s="161" t="s">
        <v>1323</v>
      </c>
      <c r="DL138" s="161">
        <v>0</v>
      </c>
      <c r="DM138" s="43" t="s">
        <v>4326</v>
      </c>
      <c r="DN138" s="43"/>
      <c r="DO138" s="43" t="s">
        <v>4327</v>
      </c>
      <c r="DP138" s="43"/>
      <c r="DQ138" s="43" t="s">
        <v>4162</v>
      </c>
      <c r="DR138" s="43">
        <v>100</v>
      </c>
      <c r="DV138" s="31" t="s">
        <v>5396</v>
      </c>
      <c r="DW138" s="31" t="s">
        <v>5401</v>
      </c>
      <c r="DX138" s="38">
        <f t="shared" si="87"/>
        <v>4206058</v>
      </c>
      <c r="DY138" s="38">
        <f t="shared" si="88"/>
        <v>48</v>
      </c>
      <c r="DZ138" s="38" t="str">
        <f t="shared" si="89"/>
        <v>484206058</v>
      </c>
      <c r="EA138" s="60">
        <f t="shared" si="90"/>
        <v>0</v>
      </c>
      <c r="EB138" s="60">
        <f t="shared" si="91"/>
        <v>0</v>
      </c>
      <c r="EC138" s="60">
        <f t="shared" si="92"/>
        <v>0</v>
      </c>
      <c r="ED138" s="60">
        <f t="shared" si="93"/>
        <v>0</v>
      </c>
      <c r="EE138" s="60">
        <f t="shared" si="94"/>
        <v>0</v>
      </c>
      <c r="EF138" s="60">
        <f t="shared" si="95"/>
        <v>0</v>
      </c>
      <c r="EG138" s="60">
        <f t="shared" si="96"/>
        <v>0</v>
      </c>
      <c r="EH138" s="60">
        <f t="shared" si="97"/>
        <v>0</v>
      </c>
      <c r="EI138" s="60">
        <f t="shared" si="98"/>
        <v>0</v>
      </c>
      <c r="EJ138" s="60">
        <f t="shared" si="99"/>
        <v>0</v>
      </c>
      <c r="EK138" s="60">
        <f t="shared" si="100"/>
        <v>0</v>
      </c>
      <c r="EL138" s="60">
        <f t="shared" si="101"/>
        <v>0</v>
      </c>
      <c r="EM138" s="60">
        <f t="shared" si="102"/>
        <v>0</v>
      </c>
      <c r="EN138" s="60">
        <f t="shared" si="103"/>
        <v>0</v>
      </c>
      <c r="EO138" s="60">
        <f t="shared" si="104"/>
        <v>0</v>
      </c>
      <c r="EP138" s="60">
        <f t="shared" si="105"/>
        <v>0</v>
      </c>
      <c r="EQ138" s="60">
        <f t="shared" si="106"/>
        <v>0</v>
      </c>
      <c r="ER138" s="60">
        <f t="shared" si="107"/>
        <v>0</v>
      </c>
      <c r="ES138" s="60">
        <f t="shared" si="108"/>
        <v>0</v>
      </c>
      <c r="ET138" s="60">
        <f t="shared" si="109"/>
        <v>0</v>
      </c>
      <c r="EU138" s="60">
        <f t="shared" si="110"/>
        <v>0</v>
      </c>
      <c r="EV138" s="60">
        <f t="shared" si="111"/>
        <v>0</v>
      </c>
      <c r="EW138" s="60">
        <f t="shared" si="112"/>
        <v>0</v>
      </c>
      <c r="EX138" s="60">
        <f t="shared" si="113"/>
        <v>0</v>
      </c>
      <c r="EY138" s="60">
        <f t="shared" si="114"/>
        <v>0</v>
      </c>
      <c r="EZ138" s="60">
        <f t="shared" si="115"/>
        <v>0</v>
      </c>
      <c r="FA138" s="60">
        <f t="shared" si="116"/>
        <v>0</v>
      </c>
      <c r="FB138" s="60">
        <f t="shared" si="117"/>
        <v>0</v>
      </c>
    </row>
    <row r="139" spans="12:158" x14ac:dyDescent="0.25">
      <c r="L139" t="s">
        <v>1620</v>
      </c>
      <c r="M139" t="s">
        <v>1696</v>
      </c>
      <c r="N139" s="32">
        <v>16400</v>
      </c>
      <c r="O139" s="32">
        <v>110</v>
      </c>
      <c r="P139" s="32">
        <v>100</v>
      </c>
      <c r="Q139" t="str">
        <f t="shared" si="85"/>
        <v>Port Stephens</v>
      </c>
      <c r="V139" s="50"/>
      <c r="Y139">
        <v>4206158</v>
      </c>
      <c r="Z139" s="158">
        <v>48</v>
      </c>
      <c r="AA139" s="169" t="s">
        <v>5172</v>
      </c>
      <c r="AB139" s="169" t="s">
        <v>1104</v>
      </c>
      <c r="AC139" s="158">
        <v>4206158</v>
      </c>
      <c r="AD139" s="169" t="s">
        <v>5172</v>
      </c>
      <c r="AE139" s="169" t="s">
        <v>1104</v>
      </c>
      <c r="AF139" s="37" t="s">
        <v>5268</v>
      </c>
      <c r="AH139" s="38">
        <v>100</v>
      </c>
      <c r="AI139" s="38">
        <v>125</v>
      </c>
      <c r="AJ139" s="38">
        <v>11730</v>
      </c>
      <c r="AK139" s="38">
        <v>12</v>
      </c>
      <c r="AL139" s="38">
        <v>3308158</v>
      </c>
      <c r="AM139" s="61" t="s">
        <v>1816</v>
      </c>
      <c r="AN139" s="61" t="s">
        <v>1692</v>
      </c>
      <c r="AO139" s="61" t="s">
        <v>5079</v>
      </c>
      <c r="AP139" s="61" t="s">
        <v>5035</v>
      </c>
      <c r="AQ139" s="61" t="s">
        <v>4982</v>
      </c>
      <c r="AR139" s="28">
        <v>303939.8</v>
      </c>
      <c r="AS139" s="28">
        <v>281063</v>
      </c>
      <c r="AT139" s="28">
        <v>0</v>
      </c>
      <c r="AU139" s="62"/>
      <c r="BT139">
        <v>0</v>
      </c>
      <c r="BU139" s="32">
        <v>100</v>
      </c>
      <c r="BV139" s="32">
        <v>105</v>
      </c>
      <c r="BW139" s="32">
        <v>13100</v>
      </c>
      <c r="BX139" s="32">
        <v>87</v>
      </c>
      <c r="BY139" s="32">
        <v>91200</v>
      </c>
      <c r="BZ139" t="s">
        <v>1816</v>
      </c>
      <c r="CA139" t="s">
        <v>1688</v>
      </c>
      <c r="CB139" t="s">
        <v>1827</v>
      </c>
      <c r="CC139" s="52" t="s">
        <v>1726</v>
      </c>
      <c r="CD139" s="52" t="s">
        <v>1794</v>
      </c>
      <c r="CE139" s="155">
        <v>3</v>
      </c>
      <c r="CF139" s="155">
        <v>1</v>
      </c>
      <c r="CG139" s="31" t="s">
        <v>5845</v>
      </c>
      <c r="CH139" s="31" t="s">
        <v>5846</v>
      </c>
      <c r="CI139" s="31" t="s">
        <v>709</v>
      </c>
      <c r="CJ139" s="31" t="s">
        <v>2269</v>
      </c>
      <c r="CL139" s="34"/>
      <c r="CM139" s="34"/>
      <c r="CN139" s="35"/>
      <c r="CO139" s="36"/>
      <c r="CP139" s="37"/>
      <c r="CQ139" s="37"/>
      <c r="CR139" s="34"/>
      <c r="CY139" s="72"/>
      <c r="CZ139" s="72"/>
      <c r="DA139" s="72"/>
      <c r="DC139" s="160" t="str">
        <f t="shared" si="86"/>
        <v>11250_6</v>
      </c>
      <c r="DD139" s="162">
        <v>100</v>
      </c>
      <c r="DE139" s="161">
        <v>165</v>
      </c>
      <c r="DF139" s="161">
        <v>11250</v>
      </c>
      <c r="DG139" s="163" t="s">
        <v>1816</v>
      </c>
      <c r="DH139" s="161"/>
      <c r="DI139" s="161" t="s">
        <v>5068</v>
      </c>
      <c r="DJ139" s="161">
        <v>6</v>
      </c>
      <c r="DK139" s="161" t="s">
        <v>1327</v>
      </c>
      <c r="DL139" s="161">
        <v>0</v>
      </c>
      <c r="DM139" s="43" t="s">
        <v>4328</v>
      </c>
      <c r="DN139" s="43"/>
      <c r="DO139" s="43" t="s">
        <v>4329</v>
      </c>
      <c r="DP139" s="43"/>
      <c r="DQ139" s="43" t="s">
        <v>4165</v>
      </c>
      <c r="DR139" s="43">
        <v>100</v>
      </c>
      <c r="DV139" s="31" t="s">
        <v>5396</v>
      </c>
      <c r="DW139" s="31" t="s">
        <v>5401</v>
      </c>
      <c r="DX139" s="38">
        <f t="shared" si="87"/>
        <v>4206158</v>
      </c>
      <c r="DY139" s="38">
        <f t="shared" si="88"/>
        <v>48</v>
      </c>
      <c r="DZ139" s="38" t="str">
        <f t="shared" si="89"/>
        <v>484206158</v>
      </c>
      <c r="EA139" s="60">
        <f t="shared" si="90"/>
        <v>0</v>
      </c>
      <c r="EB139" s="60">
        <f t="shared" si="91"/>
        <v>0</v>
      </c>
      <c r="EC139" s="60">
        <f t="shared" si="92"/>
        <v>0</v>
      </c>
      <c r="ED139" s="60">
        <f t="shared" si="93"/>
        <v>0</v>
      </c>
      <c r="EE139" s="60">
        <f t="shared" si="94"/>
        <v>0</v>
      </c>
      <c r="EF139" s="60">
        <f t="shared" si="95"/>
        <v>0</v>
      </c>
      <c r="EG139" s="60">
        <f t="shared" si="96"/>
        <v>0</v>
      </c>
      <c r="EH139" s="60">
        <f t="shared" si="97"/>
        <v>0</v>
      </c>
      <c r="EI139" s="60">
        <f t="shared" si="98"/>
        <v>0</v>
      </c>
      <c r="EJ139" s="60">
        <f t="shared" si="99"/>
        <v>0</v>
      </c>
      <c r="EK139" s="60">
        <f t="shared" si="100"/>
        <v>0</v>
      </c>
      <c r="EL139" s="60">
        <f t="shared" si="101"/>
        <v>0</v>
      </c>
      <c r="EM139" s="60">
        <f t="shared" si="102"/>
        <v>0</v>
      </c>
      <c r="EN139" s="60">
        <f t="shared" si="103"/>
        <v>0</v>
      </c>
      <c r="EO139" s="60">
        <f t="shared" si="104"/>
        <v>0</v>
      </c>
      <c r="EP139" s="60">
        <f t="shared" si="105"/>
        <v>0</v>
      </c>
      <c r="EQ139" s="60">
        <f t="shared" si="106"/>
        <v>0</v>
      </c>
      <c r="ER139" s="60">
        <f t="shared" si="107"/>
        <v>0</v>
      </c>
      <c r="ES139" s="60">
        <f t="shared" si="108"/>
        <v>0</v>
      </c>
      <c r="ET139" s="60">
        <f t="shared" si="109"/>
        <v>0</v>
      </c>
      <c r="EU139" s="60">
        <f t="shared" si="110"/>
        <v>0</v>
      </c>
      <c r="EV139" s="60">
        <f t="shared" si="111"/>
        <v>0</v>
      </c>
      <c r="EW139" s="60">
        <f t="shared" si="112"/>
        <v>0</v>
      </c>
      <c r="EX139" s="60">
        <f t="shared" si="113"/>
        <v>0</v>
      </c>
      <c r="EY139" s="60">
        <f t="shared" si="114"/>
        <v>0</v>
      </c>
      <c r="EZ139" s="60">
        <f t="shared" si="115"/>
        <v>0</v>
      </c>
      <c r="FA139" s="60">
        <f t="shared" si="116"/>
        <v>0</v>
      </c>
      <c r="FB139" s="60">
        <f t="shared" si="117"/>
        <v>0</v>
      </c>
    </row>
    <row r="140" spans="12:158" x14ac:dyDescent="0.25">
      <c r="L140" t="s">
        <v>1621</v>
      </c>
      <c r="M140" t="s">
        <v>1692</v>
      </c>
      <c r="N140" s="32">
        <v>16420</v>
      </c>
      <c r="O140" s="32">
        <v>125</v>
      </c>
      <c r="P140" s="32">
        <v>100</v>
      </c>
      <c r="Q140" t="str">
        <f t="shared" si="85"/>
        <v>Pristine Waters</v>
      </c>
      <c r="V140" s="50"/>
      <c r="Y140">
        <v>4206258</v>
      </c>
      <c r="Z140" s="158">
        <v>48</v>
      </c>
      <c r="AA140" s="169" t="s">
        <v>5173</v>
      </c>
      <c r="AB140" s="169" t="s">
        <v>1681</v>
      </c>
      <c r="AC140" s="158">
        <v>4206258</v>
      </c>
      <c r="AD140" s="169" t="s">
        <v>1753</v>
      </c>
      <c r="AE140" s="169" t="s">
        <v>1104</v>
      </c>
      <c r="AF140" s="37" t="s">
        <v>5269</v>
      </c>
      <c r="AH140" s="38">
        <v>100</v>
      </c>
      <c r="AI140" s="38">
        <v>125</v>
      </c>
      <c r="AJ140" s="38">
        <v>11800</v>
      </c>
      <c r="AK140" s="38">
        <v>12</v>
      </c>
      <c r="AL140" s="38">
        <v>3308158</v>
      </c>
      <c r="AM140" s="61" t="s">
        <v>1816</v>
      </c>
      <c r="AN140" s="61" t="s">
        <v>1692</v>
      </c>
      <c r="AO140" s="61" t="s">
        <v>5081</v>
      </c>
      <c r="AP140" s="61" t="s">
        <v>5035</v>
      </c>
      <c r="AQ140" s="61" t="s">
        <v>4982</v>
      </c>
      <c r="AR140" s="28">
        <v>14211.1</v>
      </c>
      <c r="AS140" s="28">
        <v>26959</v>
      </c>
      <c r="AT140" s="28">
        <v>37343</v>
      </c>
      <c r="AU140" s="62"/>
      <c r="BT140">
        <v>0</v>
      </c>
      <c r="BU140" s="32">
        <v>100</v>
      </c>
      <c r="BV140" s="32">
        <v>105</v>
      </c>
      <c r="BW140" s="32">
        <v>13100</v>
      </c>
      <c r="BX140" s="32">
        <v>88</v>
      </c>
      <c r="BY140" s="32">
        <v>91220</v>
      </c>
      <c r="BZ140" t="s">
        <v>1816</v>
      </c>
      <c r="CA140" t="s">
        <v>1688</v>
      </c>
      <c r="CB140" t="s">
        <v>1827</v>
      </c>
      <c r="CC140" t="s">
        <v>1684</v>
      </c>
      <c r="CD140" t="s">
        <v>1684</v>
      </c>
      <c r="CE140" s="155">
        <v>33</v>
      </c>
      <c r="CF140" s="155">
        <v>2</v>
      </c>
      <c r="CG140" s="31" t="s">
        <v>696</v>
      </c>
      <c r="CH140" s="31" t="s">
        <v>697</v>
      </c>
      <c r="CI140" s="31" t="s">
        <v>709</v>
      </c>
      <c r="CJ140" s="31" t="s">
        <v>2270</v>
      </c>
      <c r="CL140" s="34"/>
      <c r="CM140" s="34"/>
      <c r="CN140" s="35"/>
      <c r="CO140" s="36"/>
      <c r="CP140" s="37"/>
      <c r="CQ140" s="37"/>
      <c r="CR140" s="34"/>
      <c r="CY140" s="72"/>
      <c r="CZ140" s="72"/>
      <c r="DA140" s="72"/>
      <c r="DC140" s="160" t="str">
        <f t="shared" si="86"/>
        <v>11250_10</v>
      </c>
      <c r="DD140" s="162">
        <v>100</v>
      </c>
      <c r="DE140" s="161">
        <v>165</v>
      </c>
      <c r="DF140" s="161">
        <v>11250</v>
      </c>
      <c r="DG140" s="163" t="s">
        <v>1816</v>
      </c>
      <c r="DH140" s="161"/>
      <c r="DI140" s="161" t="s">
        <v>5068</v>
      </c>
      <c r="DJ140" s="161">
        <v>10</v>
      </c>
      <c r="DK140" s="161" t="s">
        <v>1329</v>
      </c>
      <c r="DL140" s="161">
        <v>11</v>
      </c>
      <c r="DM140" s="43" t="s">
        <v>4330</v>
      </c>
      <c r="DN140" s="43"/>
      <c r="DO140" s="43" t="s">
        <v>4331</v>
      </c>
      <c r="DP140" s="43"/>
      <c r="DQ140" s="43" t="s">
        <v>4168</v>
      </c>
      <c r="DR140" s="43">
        <v>100</v>
      </c>
      <c r="DV140" s="31" t="s">
        <v>5396</v>
      </c>
      <c r="DW140" s="31" t="s">
        <v>5401</v>
      </c>
      <c r="DX140" s="38">
        <f t="shared" si="87"/>
        <v>4206258</v>
      </c>
      <c r="DY140" s="38">
        <f t="shared" si="88"/>
        <v>48</v>
      </c>
      <c r="DZ140" s="38" t="str">
        <f t="shared" si="89"/>
        <v>484206258</v>
      </c>
      <c r="EA140" s="60">
        <f t="shared" si="90"/>
        <v>12736517.900000002</v>
      </c>
      <c r="EB140" s="60">
        <f t="shared" si="91"/>
        <v>0</v>
      </c>
      <c r="EC140" s="60">
        <f t="shared" si="92"/>
        <v>2854068.1</v>
      </c>
      <c r="ED140" s="60">
        <f t="shared" si="93"/>
        <v>0</v>
      </c>
      <c r="EE140" s="60">
        <f t="shared" si="94"/>
        <v>31716.100000000002</v>
      </c>
      <c r="EF140" s="60">
        <f t="shared" si="95"/>
        <v>0</v>
      </c>
      <c r="EG140" s="60">
        <f t="shared" si="96"/>
        <v>435036.60000000003</v>
      </c>
      <c r="EH140" s="60">
        <f t="shared" si="97"/>
        <v>0</v>
      </c>
      <c r="EI140" s="60">
        <f t="shared" si="98"/>
        <v>976412.5</v>
      </c>
      <c r="EJ140" s="60">
        <f t="shared" si="99"/>
        <v>0</v>
      </c>
      <c r="EK140" s="60">
        <f t="shared" si="100"/>
        <v>202592.99999999997</v>
      </c>
      <c r="EL140" s="60">
        <f t="shared" si="101"/>
        <v>0</v>
      </c>
      <c r="EM140" s="60">
        <f t="shared" si="102"/>
        <v>15333.8</v>
      </c>
      <c r="EN140" s="60">
        <f t="shared" si="103"/>
        <v>0</v>
      </c>
      <c r="EO140" s="60">
        <f t="shared" si="104"/>
        <v>66767.399999999994</v>
      </c>
      <c r="EP140" s="60">
        <f t="shared" si="105"/>
        <v>0</v>
      </c>
      <c r="EQ140" s="60">
        <f t="shared" si="106"/>
        <v>1566461.4</v>
      </c>
      <c r="ER140" s="60">
        <f t="shared" si="107"/>
        <v>0</v>
      </c>
      <c r="ES140" s="60">
        <f t="shared" si="108"/>
        <v>2432032.7999999998</v>
      </c>
      <c r="ET140" s="60">
        <f t="shared" si="109"/>
        <v>0</v>
      </c>
      <c r="EU140" s="60">
        <f t="shared" si="110"/>
        <v>470719.8</v>
      </c>
      <c r="EV140" s="60">
        <f t="shared" si="111"/>
        <v>0</v>
      </c>
      <c r="EW140" s="60">
        <f t="shared" si="112"/>
        <v>3685376.4000000004</v>
      </c>
      <c r="EX140" s="60">
        <f t="shared" si="113"/>
        <v>0</v>
      </c>
      <c r="EY140" s="60">
        <f t="shared" si="114"/>
        <v>0</v>
      </c>
      <c r="EZ140" s="60">
        <f t="shared" si="115"/>
        <v>0</v>
      </c>
      <c r="FA140" s="60">
        <f t="shared" si="116"/>
        <v>0</v>
      </c>
      <c r="FB140" s="60">
        <f t="shared" si="117"/>
        <v>0</v>
      </c>
    </row>
    <row r="141" spans="12:158" x14ac:dyDescent="0.25">
      <c r="L141" t="s">
        <v>1622</v>
      </c>
      <c r="M141" t="s">
        <v>1691</v>
      </c>
      <c r="N141" s="32">
        <v>16470</v>
      </c>
      <c r="O141" s="32">
        <v>145</v>
      </c>
      <c r="P141" s="32">
        <v>100</v>
      </c>
      <c r="Q141" t="str">
        <f t="shared" si="85"/>
        <v>Queanbeyan</v>
      </c>
      <c r="V141" s="50"/>
      <c r="Y141">
        <v>4206658</v>
      </c>
      <c r="Z141" s="158">
        <v>48</v>
      </c>
      <c r="AA141" s="169" t="s">
        <v>5174</v>
      </c>
      <c r="AB141" s="169" t="s">
        <v>1104</v>
      </c>
      <c r="AC141" s="158">
        <v>4206658</v>
      </c>
      <c r="AD141" s="169" t="s">
        <v>5174</v>
      </c>
      <c r="AE141" s="169" t="s">
        <v>1104</v>
      </c>
      <c r="AF141" s="37" t="s">
        <v>5268</v>
      </c>
      <c r="AH141" s="38">
        <v>100</v>
      </c>
      <c r="AI141" s="38">
        <v>125</v>
      </c>
      <c r="AJ141" s="38">
        <v>12250</v>
      </c>
      <c r="AK141" s="38">
        <v>12</v>
      </c>
      <c r="AL141" s="38">
        <v>3308158</v>
      </c>
      <c r="AM141" s="61" t="s">
        <v>1816</v>
      </c>
      <c r="AN141" s="61" t="s">
        <v>1692</v>
      </c>
      <c r="AO141" s="61" t="s">
        <v>5089</v>
      </c>
      <c r="AP141" s="61" t="s">
        <v>5035</v>
      </c>
      <c r="AQ141" s="61" t="s">
        <v>4982</v>
      </c>
      <c r="AR141" s="28">
        <v>0</v>
      </c>
      <c r="AS141" s="28">
        <v>0</v>
      </c>
      <c r="AT141" s="28">
        <v>8569</v>
      </c>
      <c r="AU141" s="62"/>
      <c r="BT141">
        <v>0</v>
      </c>
      <c r="BU141" s="32">
        <v>100</v>
      </c>
      <c r="BV141" s="32">
        <v>105</v>
      </c>
      <c r="BW141" s="32">
        <v>13100</v>
      </c>
      <c r="BX141" s="32">
        <v>89</v>
      </c>
      <c r="BY141" s="32">
        <v>91240</v>
      </c>
      <c r="BZ141" t="s">
        <v>1816</v>
      </c>
      <c r="CA141" t="s">
        <v>1688</v>
      </c>
      <c r="CB141" t="s">
        <v>1827</v>
      </c>
      <c r="CC141" t="s">
        <v>1785</v>
      </c>
      <c r="CD141" s="52" t="s">
        <v>1785</v>
      </c>
      <c r="CE141" s="155">
        <v>1204</v>
      </c>
      <c r="CF141" s="155">
        <v>4</v>
      </c>
      <c r="CG141" s="31" t="s">
        <v>698</v>
      </c>
      <c r="CH141" s="31" t="s">
        <v>699</v>
      </c>
      <c r="CI141" s="31" t="s">
        <v>709</v>
      </c>
      <c r="CJ141" s="31" t="s">
        <v>2941</v>
      </c>
      <c r="CL141" s="34"/>
      <c r="CM141" s="34"/>
      <c r="CN141" s="35"/>
      <c r="CO141" s="36"/>
      <c r="CP141" s="37"/>
      <c r="CQ141" s="37"/>
      <c r="CR141" s="34"/>
      <c r="CY141" s="72"/>
      <c r="CZ141" s="72"/>
      <c r="DA141" s="72"/>
      <c r="DC141" s="160" t="str">
        <f t="shared" si="86"/>
        <v>11250_8</v>
      </c>
      <c r="DD141" s="162">
        <v>100</v>
      </c>
      <c r="DE141" s="161">
        <v>165</v>
      </c>
      <c r="DF141" s="161">
        <v>11250</v>
      </c>
      <c r="DG141" s="163" t="s">
        <v>1816</v>
      </c>
      <c r="DH141" s="161"/>
      <c r="DI141" s="161" t="s">
        <v>5068</v>
      </c>
      <c r="DJ141" s="161">
        <v>8</v>
      </c>
      <c r="DK141" s="161" t="s">
        <v>1328</v>
      </c>
      <c r="DL141" s="161">
        <v>0</v>
      </c>
      <c r="DM141" s="43" t="s">
        <v>4332</v>
      </c>
      <c r="DN141" s="43"/>
      <c r="DO141" s="43" t="s">
        <v>4333</v>
      </c>
      <c r="DP141" s="43"/>
      <c r="DQ141" s="43" t="s">
        <v>4171</v>
      </c>
      <c r="DR141" s="43">
        <v>100</v>
      </c>
      <c r="DV141" s="31" t="s">
        <v>5396</v>
      </c>
      <c r="DW141" s="31" t="s">
        <v>5401</v>
      </c>
      <c r="DX141" s="38">
        <f t="shared" si="87"/>
        <v>4206658</v>
      </c>
      <c r="DY141" s="38">
        <f t="shared" si="88"/>
        <v>48</v>
      </c>
      <c r="DZ141" s="38" t="str">
        <f t="shared" si="89"/>
        <v>484206658</v>
      </c>
      <c r="EA141" s="60">
        <f t="shared" si="90"/>
        <v>0</v>
      </c>
      <c r="EB141" s="60">
        <f t="shared" si="91"/>
        <v>0</v>
      </c>
      <c r="EC141" s="60">
        <f t="shared" si="92"/>
        <v>0</v>
      </c>
      <c r="ED141" s="60">
        <f t="shared" si="93"/>
        <v>0</v>
      </c>
      <c r="EE141" s="60">
        <f t="shared" si="94"/>
        <v>0</v>
      </c>
      <c r="EF141" s="60">
        <f t="shared" si="95"/>
        <v>0</v>
      </c>
      <c r="EG141" s="60">
        <f t="shared" si="96"/>
        <v>0</v>
      </c>
      <c r="EH141" s="60">
        <f t="shared" si="97"/>
        <v>0</v>
      </c>
      <c r="EI141" s="60">
        <f t="shared" si="98"/>
        <v>0</v>
      </c>
      <c r="EJ141" s="60">
        <f t="shared" si="99"/>
        <v>0</v>
      </c>
      <c r="EK141" s="60">
        <f t="shared" si="100"/>
        <v>0</v>
      </c>
      <c r="EL141" s="60">
        <f t="shared" si="101"/>
        <v>0</v>
      </c>
      <c r="EM141" s="60">
        <f t="shared" si="102"/>
        <v>0</v>
      </c>
      <c r="EN141" s="60">
        <f t="shared" si="103"/>
        <v>0</v>
      </c>
      <c r="EO141" s="60">
        <f t="shared" si="104"/>
        <v>0</v>
      </c>
      <c r="EP141" s="60">
        <f t="shared" si="105"/>
        <v>0</v>
      </c>
      <c r="EQ141" s="60">
        <f t="shared" si="106"/>
        <v>0</v>
      </c>
      <c r="ER141" s="60">
        <f t="shared" si="107"/>
        <v>0</v>
      </c>
      <c r="ES141" s="60">
        <f t="shared" si="108"/>
        <v>0</v>
      </c>
      <c r="ET141" s="60">
        <f t="shared" si="109"/>
        <v>0</v>
      </c>
      <c r="EU141" s="60">
        <f t="shared" si="110"/>
        <v>0</v>
      </c>
      <c r="EV141" s="60">
        <f t="shared" si="111"/>
        <v>0</v>
      </c>
      <c r="EW141" s="60">
        <f t="shared" si="112"/>
        <v>0</v>
      </c>
      <c r="EX141" s="60">
        <f t="shared" si="113"/>
        <v>0</v>
      </c>
      <c r="EY141" s="60">
        <f t="shared" si="114"/>
        <v>0</v>
      </c>
      <c r="EZ141" s="60">
        <f t="shared" si="115"/>
        <v>0</v>
      </c>
      <c r="FA141" s="60">
        <f t="shared" si="116"/>
        <v>0</v>
      </c>
      <c r="FB141" s="60">
        <f t="shared" si="117"/>
        <v>0</v>
      </c>
    </row>
    <row r="142" spans="12:158" x14ac:dyDescent="0.25">
      <c r="L142" t="s">
        <v>1623</v>
      </c>
      <c r="M142" t="s">
        <v>1687</v>
      </c>
      <c r="N142" s="32">
        <v>16500</v>
      </c>
      <c r="O142" s="32">
        <v>130</v>
      </c>
      <c r="P142" s="32">
        <v>100</v>
      </c>
      <c r="Q142" t="str">
        <f t="shared" si="85"/>
        <v>Quirindi</v>
      </c>
      <c r="V142" s="50"/>
      <c r="Y142">
        <v>4206758</v>
      </c>
      <c r="Z142" s="158">
        <v>48</v>
      </c>
      <c r="AA142" s="169" t="s">
        <v>5175</v>
      </c>
      <c r="AB142" s="169" t="s">
        <v>1104</v>
      </c>
      <c r="AC142" s="158">
        <v>4206758</v>
      </c>
      <c r="AD142" s="169" t="s">
        <v>5175</v>
      </c>
      <c r="AE142" s="169" t="s">
        <v>1104</v>
      </c>
      <c r="AF142" s="37" t="s">
        <v>5268</v>
      </c>
      <c r="AH142" s="38">
        <v>100</v>
      </c>
      <c r="AI142" s="38">
        <v>125</v>
      </c>
      <c r="AJ142" s="38">
        <v>13350</v>
      </c>
      <c r="AK142" s="38">
        <v>12</v>
      </c>
      <c r="AL142" s="38">
        <v>3308158</v>
      </c>
      <c r="AM142" s="61" t="s">
        <v>1816</v>
      </c>
      <c r="AN142" s="61" t="s">
        <v>1692</v>
      </c>
      <c r="AO142" s="61" t="s">
        <v>5109</v>
      </c>
      <c r="AP142" s="61" t="s">
        <v>5035</v>
      </c>
      <c r="AQ142" s="61" t="s">
        <v>4982</v>
      </c>
      <c r="AR142" s="28">
        <v>178390.8</v>
      </c>
      <c r="AS142" s="28">
        <v>74988</v>
      </c>
      <c r="AT142" s="28">
        <v>0</v>
      </c>
      <c r="AU142" s="62"/>
      <c r="BT142">
        <v>0</v>
      </c>
      <c r="BU142" s="32">
        <v>100</v>
      </c>
      <c r="BV142" s="32">
        <v>105</v>
      </c>
      <c r="BW142" s="32">
        <v>13100</v>
      </c>
      <c r="BX142" s="32">
        <v>90</v>
      </c>
      <c r="BY142" s="32">
        <v>91260</v>
      </c>
      <c r="BZ142" t="s">
        <v>1816</v>
      </c>
      <c r="CA142" t="s">
        <v>1688</v>
      </c>
      <c r="CB142" t="s">
        <v>1827</v>
      </c>
      <c r="CC142" s="52" t="s">
        <v>5036</v>
      </c>
      <c r="CD142" s="52" t="s">
        <v>5036</v>
      </c>
      <c r="CE142" s="155">
        <v>193</v>
      </c>
      <c r="CF142" s="155">
        <v>33</v>
      </c>
      <c r="CG142" s="31" t="s">
        <v>5848</v>
      </c>
      <c r="CH142" s="31" t="s">
        <v>5849</v>
      </c>
      <c r="CI142" s="31" t="s">
        <v>709</v>
      </c>
      <c r="CJ142" s="31" t="s">
        <v>2942</v>
      </c>
      <c r="CL142" s="34"/>
      <c r="CM142" s="34"/>
      <c r="CN142" s="35"/>
      <c r="CO142" s="36"/>
      <c r="CP142" s="37"/>
      <c r="CQ142" s="37"/>
      <c r="CR142" s="34"/>
      <c r="CY142" s="72"/>
      <c r="CZ142" s="72"/>
      <c r="DA142" s="72"/>
      <c r="DC142" s="160" t="str">
        <f t="shared" si="86"/>
        <v>11250_5</v>
      </c>
      <c r="DD142" s="162">
        <v>100</v>
      </c>
      <c r="DE142" s="161">
        <v>165</v>
      </c>
      <c r="DF142" s="161">
        <v>11250</v>
      </c>
      <c r="DG142" s="163" t="s">
        <v>1816</v>
      </c>
      <c r="DH142" s="161"/>
      <c r="DI142" s="161" t="s">
        <v>5068</v>
      </c>
      <c r="DJ142" s="161">
        <v>5</v>
      </c>
      <c r="DK142" s="161" t="s">
        <v>1326</v>
      </c>
      <c r="DL142" s="161">
        <v>24</v>
      </c>
      <c r="DM142" s="43" t="s">
        <v>4334</v>
      </c>
      <c r="DN142" s="43"/>
      <c r="DO142" s="43" t="s">
        <v>4335</v>
      </c>
      <c r="DP142" s="43"/>
      <c r="DQ142" s="43" t="s">
        <v>4174</v>
      </c>
      <c r="DR142" s="43">
        <v>100</v>
      </c>
      <c r="DV142" s="31" t="s">
        <v>5396</v>
      </c>
      <c r="DW142" s="31" t="s">
        <v>5401</v>
      </c>
      <c r="DX142" s="38">
        <f t="shared" si="87"/>
        <v>4206758</v>
      </c>
      <c r="DY142" s="38">
        <f t="shared" si="88"/>
        <v>48</v>
      </c>
      <c r="DZ142" s="38" t="str">
        <f t="shared" si="89"/>
        <v>484206758</v>
      </c>
      <c r="EA142" s="60">
        <f t="shared" si="90"/>
        <v>0</v>
      </c>
      <c r="EB142" s="60">
        <f t="shared" si="91"/>
        <v>0</v>
      </c>
      <c r="EC142" s="60">
        <f t="shared" si="92"/>
        <v>0</v>
      </c>
      <c r="ED142" s="60">
        <f t="shared" si="93"/>
        <v>0</v>
      </c>
      <c r="EE142" s="60">
        <f t="shared" si="94"/>
        <v>0</v>
      </c>
      <c r="EF142" s="60">
        <f t="shared" si="95"/>
        <v>0</v>
      </c>
      <c r="EG142" s="60">
        <f t="shared" si="96"/>
        <v>0</v>
      </c>
      <c r="EH142" s="60">
        <f t="shared" si="97"/>
        <v>0</v>
      </c>
      <c r="EI142" s="60">
        <f t="shared" si="98"/>
        <v>0</v>
      </c>
      <c r="EJ142" s="60">
        <f t="shared" si="99"/>
        <v>0</v>
      </c>
      <c r="EK142" s="60">
        <f t="shared" si="100"/>
        <v>0</v>
      </c>
      <c r="EL142" s="60">
        <f t="shared" si="101"/>
        <v>0</v>
      </c>
      <c r="EM142" s="60">
        <f t="shared" si="102"/>
        <v>0</v>
      </c>
      <c r="EN142" s="60">
        <f t="shared" si="103"/>
        <v>0</v>
      </c>
      <c r="EO142" s="60">
        <f t="shared" si="104"/>
        <v>0</v>
      </c>
      <c r="EP142" s="60">
        <f t="shared" si="105"/>
        <v>0</v>
      </c>
      <c r="EQ142" s="60">
        <f t="shared" si="106"/>
        <v>0</v>
      </c>
      <c r="ER142" s="60">
        <f t="shared" si="107"/>
        <v>0</v>
      </c>
      <c r="ES142" s="60">
        <f t="shared" si="108"/>
        <v>0</v>
      </c>
      <c r="ET142" s="60">
        <f t="shared" si="109"/>
        <v>0</v>
      </c>
      <c r="EU142" s="60">
        <f t="shared" si="110"/>
        <v>0</v>
      </c>
      <c r="EV142" s="60">
        <f t="shared" si="111"/>
        <v>0</v>
      </c>
      <c r="EW142" s="60">
        <f t="shared" si="112"/>
        <v>0</v>
      </c>
      <c r="EX142" s="60">
        <f t="shared" si="113"/>
        <v>0</v>
      </c>
      <c r="EY142" s="60">
        <f t="shared" si="114"/>
        <v>0</v>
      </c>
      <c r="EZ142" s="60">
        <f t="shared" si="115"/>
        <v>0</v>
      </c>
      <c r="FA142" s="60">
        <f t="shared" si="116"/>
        <v>0</v>
      </c>
      <c r="FB142" s="60">
        <f t="shared" si="117"/>
        <v>0</v>
      </c>
    </row>
    <row r="143" spans="12:158" x14ac:dyDescent="0.25">
      <c r="L143" t="s">
        <v>1624</v>
      </c>
      <c r="M143" t="s">
        <v>1688</v>
      </c>
      <c r="N143" s="32">
        <v>16550</v>
      </c>
      <c r="O143" s="32">
        <v>105</v>
      </c>
      <c r="P143" s="32">
        <v>100</v>
      </c>
      <c r="Q143" t="str">
        <f t="shared" si="85"/>
        <v>Randwick</v>
      </c>
      <c r="V143" s="50"/>
      <c r="W143" s="1"/>
      <c r="X143" s="1"/>
      <c r="Y143">
        <v>4206858</v>
      </c>
      <c r="Z143" s="158">
        <v>48</v>
      </c>
      <c r="AA143" s="169" t="s">
        <v>5176</v>
      </c>
      <c r="AB143" s="169" t="s">
        <v>1104</v>
      </c>
      <c r="AC143" s="158">
        <v>4206858</v>
      </c>
      <c r="AD143" s="169" t="s">
        <v>1754</v>
      </c>
      <c r="AE143" s="169">
        <v>4206858</v>
      </c>
      <c r="AF143" s="37" t="s">
        <v>5269</v>
      </c>
      <c r="AH143" s="38">
        <v>100</v>
      </c>
      <c r="AI143" s="38">
        <v>125</v>
      </c>
      <c r="AJ143" s="38">
        <v>13750</v>
      </c>
      <c r="AK143" s="38">
        <v>12</v>
      </c>
      <c r="AL143" s="38">
        <v>3308158</v>
      </c>
      <c r="AM143" s="61" t="s">
        <v>1816</v>
      </c>
      <c r="AN143" s="61" t="s">
        <v>1692</v>
      </c>
      <c r="AO143" s="61" t="s">
        <v>5119</v>
      </c>
      <c r="AP143" s="61" t="s">
        <v>5035</v>
      </c>
      <c r="AQ143" s="61" t="s">
        <v>4982</v>
      </c>
      <c r="AR143" s="28">
        <v>0</v>
      </c>
      <c r="AS143" s="28">
        <v>80568</v>
      </c>
      <c r="AT143" s="28">
        <v>425722</v>
      </c>
      <c r="AU143" s="62"/>
      <c r="BT143">
        <v>0</v>
      </c>
      <c r="BU143" s="32">
        <v>100</v>
      </c>
      <c r="BV143" s="32">
        <v>105</v>
      </c>
      <c r="BW143" s="32">
        <v>13800</v>
      </c>
      <c r="BX143" s="32">
        <v>81</v>
      </c>
      <c r="BY143" s="32">
        <v>91000</v>
      </c>
      <c r="BZ143" t="s">
        <v>1816</v>
      </c>
      <c r="CA143" t="s">
        <v>1688</v>
      </c>
      <c r="CB143" t="s">
        <v>1839</v>
      </c>
      <c r="CC143" s="52" t="s">
        <v>1683</v>
      </c>
      <c r="CD143" s="52" t="s">
        <v>1784</v>
      </c>
      <c r="CE143" s="155">
        <v>3620</v>
      </c>
      <c r="CF143" s="155">
        <v>108</v>
      </c>
      <c r="CG143" s="31" t="s">
        <v>5834</v>
      </c>
      <c r="CH143" s="31" t="s">
        <v>5835</v>
      </c>
      <c r="CI143" s="31" t="s">
        <v>710</v>
      </c>
      <c r="CJ143" s="31" t="s">
        <v>2943</v>
      </c>
      <c r="CL143" s="34"/>
      <c r="CM143" s="34"/>
      <c r="CN143" s="35"/>
      <c r="CO143" s="36"/>
      <c r="CP143" s="37"/>
      <c r="CQ143" s="37"/>
      <c r="CR143" s="34"/>
      <c r="CY143" s="72"/>
      <c r="CZ143" s="72"/>
      <c r="DA143" s="72"/>
      <c r="DC143" s="160" t="str">
        <f t="shared" si="86"/>
        <v>11450_1</v>
      </c>
      <c r="DD143" s="162">
        <v>100</v>
      </c>
      <c r="DE143" s="161">
        <v>105</v>
      </c>
      <c r="DF143" s="161">
        <v>11450</v>
      </c>
      <c r="DG143" s="163" t="s">
        <v>1816</v>
      </c>
      <c r="DH143" s="161"/>
      <c r="DI143" s="161" t="s">
        <v>5072</v>
      </c>
      <c r="DJ143" s="161">
        <v>1</v>
      </c>
      <c r="DK143" s="161" t="s">
        <v>5210</v>
      </c>
      <c r="DL143" s="161">
        <v>7</v>
      </c>
      <c r="DM143" s="43" t="s">
        <v>4306</v>
      </c>
      <c r="DN143" s="43"/>
      <c r="DO143" s="43" t="s">
        <v>4197</v>
      </c>
      <c r="DP143" s="43"/>
      <c r="DQ143" s="43" t="s">
        <v>4177</v>
      </c>
      <c r="DR143" s="43">
        <v>100</v>
      </c>
      <c r="DV143" s="31" t="s">
        <v>5396</v>
      </c>
      <c r="DW143" s="31" t="s">
        <v>5401</v>
      </c>
      <c r="DX143" s="38">
        <f t="shared" si="87"/>
        <v>4206858</v>
      </c>
      <c r="DY143" s="38">
        <f t="shared" si="88"/>
        <v>48</v>
      </c>
      <c r="DZ143" s="38" t="str">
        <f t="shared" si="89"/>
        <v>484206858</v>
      </c>
      <c r="EA143" s="60">
        <f t="shared" si="90"/>
        <v>6570591.1999999993</v>
      </c>
      <c r="EB143" s="60">
        <f t="shared" si="91"/>
        <v>14251119</v>
      </c>
      <c r="EC143" s="60">
        <f t="shared" si="92"/>
        <v>495858.60000000003</v>
      </c>
      <c r="ED143" s="60">
        <f t="shared" si="93"/>
        <v>460637</v>
      </c>
      <c r="EE143" s="60">
        <f t="shared" si="94"/>
        <v>5752.9000000000005</v>
      </c>
      <c r="EF143" s="60">
        <f t="shared" si="95"/>
        <v>7663</v>
      </c>
      <c r="EG143" s="60">
        <f t="shared" si="96"/>
        <v>3135.1</v>
      </c>
      <c r="EH143" s="60">
        <f t="shared" si="97"/>
        <v>7431</v>
      </c>
      <c r="EI143" s="60">
        <f t="shared" si="98"/>
        <v>9482.1</v>
      </c>
      <c r="EJ143" s="60">
        <f t="shared" si="99"/>
        <v>1130</v>
      </c>
      <c r="EK143" s="60">
        <f t="shared" si="100"/>
        <v>5267.8</v>
      </c>
      <c r="EL143" s="60">
        <f t="shared" si="101"/>
        <v>12578</v>
      </c>
      <c r="EM143" s="60">
        <f t="shared" si="102"/>
        <v>2442.7000000000003</v>
      </c>
      <c r="EN143" s="60">
        <f t="shared" si="103"/>
        <v>13215</v>
      </c>
      <c r="EO143" s="60">
        <f t="shared" si="104"/>
        <v>13833.400000000001</v>
      </c>
      <c r="EP143" s="60">
        <f t="shared" si="105"/>
        <v>8094</v>
      </c>
      <c r="EQ143" s="60">
        <f t="shared" si="106"/>
        <v>410216.2</v>
      </c>
      <c r="ER143" s="60">
        <f t="shared" si="107"/>
        <v>907253</v>
      </c>
      <c r="ES143" s="60">
        <f t="shared" si="108"/>
        <v>2695301.3</v>
      </c>
      <c r="ET143" s="60">
        <f t="shared" si="109"/>
        <v>6309060</v>
      </c>
      <c r="EU143" s="60">
        <f t="shared" si="110"/>
        <v>2573658</v>
      </c>
      <c r="EV143" s="60">
        <f t="shared" si="111"/>
        <v>6223610</v>
      </c>
      <c r="EW143" s="60">
        <f t="shared" si="112"/>
        <v>355643.1</v>
      </c>
      <c r="EX143" s="60">
        <f t="shared" si="113"/>
        <v>299879</v>
      </c>
      <c r="EY143" s="60">
        <f t="shared" si="114"/>
        <v>0</v>
      </c>
      <c r="EZ143" s="60">
        <f t="shared" si="115"/>
        <v>569</v>
      </c>
      <c r="FA143" s="60">
        <f t="shared" si="116"/>
        <v>0</v>
      </c>
      <c r="FB143" s="60">
        <f t="shared" si="117"/>
        <v>0</v>
      </c>
    </row>
    <row r="144" spans="12:158" x14ac:dyDescent="0.25">
      <c r="L144" t="s">
        <v>1625</v>
      </c>
      <c r="M144" t="s">
        <v>1689</v>
      </c>
      <c r="N144" s="32">
        <v>16610</v>
      </c>
      <c r="O144" s="32">
        <v>120</v>
      </c>
      <c r="P144" s="32">
        <v>100</v>
      </c>
      <c r="Q144" t="str">
        <f t="shared" si="85"/>
        <v>Richmond Valley</v>
      </c>
      <c r="W144" s="33"/>
      <c r="X144" s="33"/>
      <c r="Y144">
        <v>4207358</v>
      </c>
      <c r="Z144" s="158">
        <v>48</v>
      </c>
      <c r="AA144" s="169" t="s">
        <v>5177</v>
      </c>
      <c r="AB144" s="169" t="s">
        <v>1681</v>
      </c>
      <c r="AC144" s="158">
        <v>4207358</v>
      </c>
      <c r="AD144" s="169" t="s">
        <v>1755</v>
      </c>
      <c r="AE144" s="169">
        <v>4207358</v>
      </c>
      <c r="AF144" s="37" t="s">
        <v>5269</v>
      </c>
      <c r="AH144" s="38">
        <v>100</v>
      </c>
      <c r="AI144" s="38">
        <v>125</v>
      </c>
      <c r="AJ144" s="38">
        <v>14350</v>
      </c>
      <c r="AK144" s="38">
        <v>12</v>
      </c>
      <c r="AL144" s="38">
        <v>3308158</v>
      </c>
      <c r="AM144" s="61" t="s">
        <v>1816</v>
      </c>
      <c r="AN144" s="61" t="s">
        <v>1692</v>
      </c>
      <c r="AO144" s="61" t="s">
        <v>1575</v>
      </c>
      <c r="AP144" s="61" t="s">
        <v>5035</v>
      </c>
      <c r="AQ144" s="61" t="s">
        <v>4982</v>
      </c>
      <c r="AR144" s="28">
        <v>9474.7000000000007</v>
      </c>
      <c r="AS144" s="28">
        <v>19831</v>
      </c>
      <c r="AT144" s="28">
        <v>0</v>
      </c>
      <c r="AU144" s="62"/>
      <c r="BT144">
        <v>0</v>
      </c>
      <c r="BU144" s="32">
        <v>100</v>
      </c>
      <c r="BV144" s="32">
        <v>105</v>
      </c>
      <c r="BW144" s="32">
        <v>13800</v>
      </c>
      <c r="BX144" s="32">
        <v>81</v>
      </c>
      <c r="BY144" s="32">
        <v>91010</v>
      </c>
      <c r="BZ144" t="s">
        <v>1816</v>
      </c>
      <c r="CA144" t="s">
        <v>1688</v>
      </c>
      <c r="CB144" t="s">
        <v>1839</v>
      </c>
      <c r="CC144" s="52" t="s">
        <v>1683</v>
      </c>
      <c r="CD144" s="52" t="s">
        <v>1683</v>
      </c>
      <c r="CE144" s="155">
        <v>291</v>
      </c>
      <c r="CF144" s="155">
        <v>3</v>
      </c>
      <c r="CG144" s="31" t="s">
        <v>5837</v>
      </c>
      <c r="CH144" s="31" t="s">
        <v>5838</v>
      </c>
      <c r="CI144" s="31" t="s">
        <v>710</v>
      </c>
      <c r="CJ144" s="31" t="s">
        <v>2944</v>
      </c>
      <c r="CL144" s="34"/>
      <c r="CM144" s="34"/>
      <c r="CN144" s="35"/>
      <c r="CO144" s="36"/>
      <c r="CP144" s="37"/>
      <c r="CQ144" s="37"/>
      <c r="CR144" s="34"/>
      <c r="CY144" s="72"/>
      <c r="CZ144" s="72"/>
      <c r="DA144" s="72"/>
      <c r="DC144" s="160" t="str">
        <f t="shared" si="86"/>
        <v>11450_7</v>
      </c>
      <c r="DD144" s="162">
        <v>100</v>
      </c>
      <c r="DE144" s="161">
        <v>105</v>
      </c>
      <c r="DF144" s="161">
        <v>11450</v>
      </c>
      <c r="DG144" s="163" t="s">
        <v>1816</v>
      </c>
      <c r="DH144" s="161"/>
      <c r="DI144" s="161" t="s">
        <v>5072</v>
      </c>
      <c r="DJ144" s="161">
        <v>7</v>
      </c>
      <c r="DK144" s="161" t="s">
        <v>5216</v>
      </c>
      <c r="DL144" s="161">
        <v>13</v>
      </c>
      <c r="DM144" s="43" t="s">
        <v>4307</v>
      </c>
      <c r="DN144" s="43"/>
      <c r="DO144" s="43" t="s">
        <v>4199</v>
      </c>
      <c r="DP144" s="43"/>
      <c r="DQ144" s="43" t="s">
        <v>4150</v>
      </c>
      <c r="DR144" s="43">
        <v>100</v>
      </c>
      <c r="DV144" s="31" t="s">
        <v>5396</v>
      </c>
      <c r="DW144" s="31" t="s">
        <v>5401</v>
      </c>
      <c r="DX144" s="38">
        <f t="shared" si="87"/>
        <v>4207358</v>
      </c>
      <c r="DY144" s="38">
        <f t="shared" si="88"/>
        <v>48</v>
      </c>
      <c r="DZ144" s="38" t="str">
        <f t="shared" si="89"/>
        <v>484207358</v>
      </c>
      <c r="EA144" s="60">
        <f t="shared" si="90"/>
        <v>97855.6</v>
      </c>
      <c r="EB144" s="60">
        <f t="shared" si="91"/>
        <v>32612</v>
      </c>
      <c r="EC144" s="60">
        <f t="shared" si="92"/>
        <v>0</v>
      </c>
      <c r="ED144" s="60">
        <f t="shared" si="93"/>
        <v>9152</v>
      </c>
      <c r="EE144" s="60">
        <f t="shared" si="94"/>
        <v>0</v>
      </c>
      <c r="EF144" s="60">
        <f t="shared" si="95"/>
        <v>0</v>
      </c>
      <c r="EG144" s="60">
        <f t="shared" si="96"/>
        <v>0</v>
      </c>
      <c r="EH144" s="60">
        <f t="shared" si="97"/>
        <v>154</v>
      </c>
      <c r="EI144" s="60">
        <f t="shared" si="98"/>
        <v>366</v>
      </c>
      <c r="EJ144" s="60">
        <f t="shared" si="99"/>
        <v>14999</v>
      </c>
      <c r="EK144" s="60">
        <f t="shared" si="100"/>
        <v>0</v>
      </c>
      <c r="EL144" s="60">
        <f t="shared" si="101"/>
        <v>4155</v>
      </c>
      <c r="EM144" s="60">
        <f t="shared" si="102"/>
        <v>97086.1</v>
      </c>
      <c r="EN144" s="60">
        <f t="shared" si="103"/>
        <v>170</v>
      </c>
      <c r="EO144" s="60">
        <f t="shared" si="104"/>
        <v>0</v>
      </c>
      <c r="EP144" s="60">
        <f t="shared" si="105"/>
        <v>41</v>
      </c>
      <c r="EQ144" s="60">
        <f t="shared" si="106"/>
        <v>0</v>
      </c>
      <c r="ER144" s="60">
        <f t="shared" si="107"/>
        <v>0</v>
      </c>
      <c r="ES144" s="60">
        <f t="shared" si="108"/>
        <v>0</v>
      </c>
      <c r="ET144" s="60">
        <f t="shared" si="109"/>
        <v>81</v>
      </c>
      <c r="EU144" s="60">
        <f t="shared" si="110"/>
        <v>403.5</v>
      </c>
      <c r="EV144" s="60">
        <f t="shared" si="111"/>
        <v>3860</v>
      </c>
      <c r="EW144" s="60">
        <f t="shared" si="112"/>
        <v>0</v>
      </c>
      <c r="EX144" s="60">
        <f t="shared" si="113"/>
        <v>0</v>
      </c>
      <c r="EY144" s="60">
        <f t="shared" si="114"/>
        <v>0</v>
      </c>
      <c r="EZ144" s="60">
        <f t="shared" si="115"/>
        <v>0</v>
      </c>
      <c r="FA144" s="60">
        <f t="shared" si="116"/>
        <v>0</v>
      </c>
      <c r="FB144" s="60">
        <f t="shared" si="117"/>
        <v>0</v>
      </c>
    </row>
    <row r="145" spans="12:158" x14ac:dyDescent="0.25">
      <c r="L145" t="s">
        <v>1626</v>
      </c>
      <c r="M145" t="s">
        <v>1688</v>
      </c>
      <c r="N145" s="32">
        <v>16650</v>
      </c>
      <c r="O145" s="32">
        <v>105</v>
      </c>
      <c r="P145" s="32">
        <v>100</v>
      </c>
      <c r="Q145" t="str">
        <f t="shared" si="85"/>
        <v>Rockdale</v>
      </c>
      <c r="W145" s="33"/>
      <c r="X145" s="33"/>
      <c r="Y145">
        <v>4207759</v>
      </c>
      <c r="Z145" s="158">
        <v>48</v>
      </c>
      <c r="AA145" s="169" t="s">
        <v>5178</v>
      </c>
      <c r="AB145" s="169" t="s">
        <v>1681</v>
      </c>
      <c r="AC145" s="158">
        <v>4207759</v>
      </c>
      <c r="AD145" s="169" t="s">
        <v>5178</v>
      </c>
      <c r="AE145" s="169" t="s">
        <v>1104</v>
      </c>
      <c r="AF145" s="37" t="s">
        <v>5268</v>
      </c>
      <c r="AH145" s="38">
        <v>100</v>
      </c>
      <c r="AI145" s="38">
        <v>125</v>
      </c>
      <c r="AJ145" s="38">
        <v>15000</v>
      </c>
      <c r="AK145" s="38">
        <v>12</v>
      </c>
      <c r="AL145" s="38">
        <v>3308158</v>
      </c>
      <c r="AM145" s="61" t="s">
        <v>1816</v>
      </c>
      <c r="AN145" s="61" t="s">
        <v>1692</v>
      </c>
      <c r="AO145" s="61" t="s">
        <v>1590</v>
      </c>
      <c r="AP145" s="61" t="s">
        <v>5035</v>
      </c>
      <c r="AQ145" s="61" t="s">
        <v>4982</v>
      </c>
      <c r="AR145" s="28">
        <v>0</v>
      </c>
      <c r="AS145" s="28">
        <v>0</v>
      </c>
      <c r="AT145" s="28">
        <v>53168</v>
      </c>
      <c r="AU145" s="62"/>
      <c r="BT145">
        <v>0</v>
      </c>
      <c r="BU145" s="32">
        <v>100</v>
      </c>
      <c r="BV145" s="32">
        <v>105</v>
      </c>
      <c r="BW145" s="32">
        <v>13800</v>
      </c>
      <c r="BX145" s="32">
        <v>82</v>
      </c>
      <c r="BY145" s="32">
        <v>91020</v>
      </c>
      <c r="BZ145" t="s">
        <v>1816</v>
      </c>
      <c r="CA145" t="s">
        <v>1688</v>
      </c>
      <c r="CB145" s="52" t="s">
        <v>1839</v>
      </c>
      <c r="CC145" s="52" t="s">
        <v>1790</v>
      </c>
      <c r="CD145" s="52" t="s">
        <v>1792</v>
      </c>
      <c r="CE145" s="155">
        <v>14</v>
      </c>
      <c r="CF145" s="155">
        <v>2</v>
      </c>
      <c r="CG145" s="31" t="s">
        <v>5851</v>
      </c>
      <c r="CH145" s="31" t="s">
        <v>5852</v>
      </c>
      <c r="CI145" s="31" t="s">
        <v>710</v>
      </c>
      <c r="CJ145" s="31" t="s">
        <v>2945</v>
      </c>
      <c r="CL145" s="34"/>
      <c r="CM145" s="34"/>
      <c r="CN145" s="35"/>
      <c r="CO145" s="36"/>
      <c r="CP145" s="37"/>
      <c r="CQ145" s="37"/>
      <c r="CR145" s="34"/>
      <c r="CY145" s="72"/>
      <c r="CZ145" s="72"/>
      <c r="DA145" s="72"/>
      <c r="DC145" s="160" t="str">
        <f t="shared" si="86"/>
        <v>11450_9</v>
      </c>
      <c r="DD145" s="162">
        <v>100</v>
      </c>
      <c r="DE145" s="161">
        <v>105</v>
      </c>
      <c r="DF145" s="161">
        <v>11450</v>
      </c>
      <c r="DG145" s="163" t="s">
        <v>1816</v>
      </c>
      <c r="DH145" s="161"/>
      <c r="DI145" s="161" t="s">
        <v>5072</v>
      </c>
      <c r="DJ145" s="161">
        <v>9</v>
      </c>
      <c r="DK145" s="161" t="s">
        <v>5218</v>
      </c>
      <c r="DL145" s="161">
        <v>0</v>
      </c>
      <c r="DM145" s="43" t="s">
        <v>4308</v>
      </c>
      <c r="DN145" s="43"/>
      <c r="DO145" s="43" t="s">
        <v>4201</v>
      </c>
      <c r="DP145" s="43"/>
      <c r="DQ145" s="43" t="s">
        <v>4153</v>
      </c>
      <c r="DR145" s="43">
        <v>100</v>
      </c>
      <c r="DV145" s="31" t="s">
        <v>5396</v>
      </c>
      <c r="DW145" s="31" t="s">
        <v>5401</v>
      </c>
      <c r="DX145" s="38">
        <f t="shared" si="87"/>
        <v>4207759</v>
      </c>
      <c r="DY145" s="38">
        <f t="shared" si="88"/>
        <v>48</v>
      </c>
      <c r="DZ145" s="38" t="str">
        <f t="shared" si="89"/>
        <v>484207759</v>
      </c>
      <c r="EA145" s="60">
        <f t="shared" si="90"/>
        <v>0</v>
      </c>
      <c r="EB145" s="60">
        <f t="shared" si="91"/>
        <v>0</v>
      </c>
      <c r="EC145" s="60">
        <f t="shared" si="92"/>
        <v>0</v>
      </c>
      <c r="ED145" s="60">
        <f t="shared" si="93"/>
        <v>0</v>
      </c>
      <c r="EE145" s="60">
        <f t="shared" si="94"/>
        <v>0</v>
      </c>
      <c r="EF145" s="60">
        <f t="shared" si="95"/>
        <v>0</v>
      </c>
      <c r="EG145" s="60">
        <f t="shared" si="96"/>
        <v>0</v>
      </c>
      <c r="EH145" s="60">
        <f t="shared" si="97"/>
        <v>0</v>
      </c>
      <c r="EI145" s="60">
        <f t="shared" si="98"/>
        <v>0</v>
      </c>
      <c r="EJ145" s="60">
        <f t="shared" si="99"/>
        <v>0</v>
      </c>
      <c r="EK145" s="60">
        <f t="shared" si="100"/>
        <v>0</v>
      </c>
      <c r="EL145" s="60">
        <f t="shared" si="101"/>
        <v>0</v>
      </c>
      <c r="EM145" s="60">
        <f t="shared" si="102"/>
        <v>0</v>
      </c>
      <c r="EN145" s="60">
        <f t="shared" si="103"/>
        <v>0</v>
      </c>
      <c r="EO145" s="60">
        <f t="shared" si="104"/>
        <v>0</v>
      </c>
      <c r="EP145" s="60">
        <f t="shared" si="105"/>
        <v>0</v>
      </c>
      <c r="EQ145" s="60">
        <f t="shared" si="106"/>
        <v>0</v>
      </c>
      <c r="ER145" s="60">
        <f t="shared" si="107"/>
        <v>0</v>
      </c>
      <c r="ES145" s="60">
        <f t="shared" si="108"/>
        <v>0</v>
      </c>
      <c r="ET145" s="60">
        <f t="shared" si="109"/>
        <v>0</v>
      </c>
      <c r="EU145" s="60">
        <f t="shared" si="110"/>
        <v>0</v>
      </c>
      <c r="EV145" s="60">
        <f t="shared" si="111"/>
        <v>0</v>
      </c>
      <c r="EW145" s="60">
        <f t="shared" si="112"/>
        <v>0</v>
      </c>
      <c r="EX145" s="60">
        <f t="shared" si="113"/>
        <v>0</v>
      </c>
      <c r="EY145" s="60">
        <f t="shared" si="114"/>
        <v>0</v>
      </c>
      <c r="EZ145" s="60">
        <f t="shared" si="115"/>
        <v>0</v>
      </c>
      <c r="FA145" s="60">
        <f t="shared" si="116"/>
        <v>0</v>
      </c>
      <c r="FB145" s="60">
        <f t="shared" si="117"/>
        <v>0</v>
      </c>
    </row>
    <row r="146" spans="12:158" x14ac:dyDescent="0.25">
      <c r="L146" t="s">
        <v>1627</v>
      </c>
      <c r="M146" t="s">
        <v>1688</v>
      </c>
      <c r="N146" s="32">
        <v>16700</v>
      </c>
      <c r="O146" s="32">
        <v>105</v>
      </c>
      <c r="P146" s="32">
        <v>100</v>
      </c>
      <c r="Q146" t="str">
        <f t="shared" si="85"/>
        <v>Ryde</v>
      </c>
      <c r="W146" s="33"/>
      <c r="X146" s="33"/>
      <c r="Y146">
        <v>4204158</v>
      </c>
      <c r="Z146" s="158">
        <v>50</v>
      </c>
      <c r="AA146" s="169" t="s">
        <v>5185</v>
      </c>
      <c r="AB146" s="169" t="s">
        <v>1104</v>
      </c>
      <c r="AC146" s="158">
        <v>4204158</v>
      </c>
      <c r="AD146" s="169" t="s">
        <v>1743</v>
      </c>
      <c r="AE146" s="169">
        <v>4204158</v>
      </c>
      <c r="AF146" s="37" t="s">
        <v>5269</v>
      </c>
      <c r="AH146" s="38">
        <v>100</v>
      </c>
      <c r="AI146" s="38">
        <v>125</v>
      </c>
      <c r="AJ146" s="38">
        <v>15700</v>
      </c>
      <c r="AK146" s="38">
        <v>12</v>
      </c>
      <c r="AL146" s="38">
        <v>3308158</v>
      </c>
      <c r="AM146" s="61" t="s">
        <v>1816</v>
      </c>
      <c r="AN146" s="61" t="s">
        <v>1692</v>
      </c>
      <c r="AO146" s="61" t="s">
        <v>1605</v>
      </c>
      <c r="AP146" s="61" t="s">
        <v>5035</v>
      </c>
      <c r="AQ146" s="61" t="s">
        <v>4982</v>
      </c>
      <c r="AR146" s="28">
        <v>0</v>
      </c>
      <c r="AS146" s="28">
        <v>60220</v>
      </c>
      <c r="AT146" s="28">
        <v>29399</v>
      </c>
      <c r="AU146" s="62"/>
      <c r="BT146">
        <v>0</v>
      </c>
      <c r="BU146" s="32">
        <v>100</v>
      </c>
      <c r="BV146" s="32">
        <v>105</v>
      </c>
      <c r="BW146" s="32">
        <v>13800</v>
      </c>
      <c r="BX146" s="32">
        <v>82</v>
      </c>
      <c r="BY146" s="32">
        <v>91040</v>
      </c>
      <c r="BZ146" t="s">
        <v>1816</v>
      </c>
      <c r="CA146" t="s">
        <v>1688</v>
      </c>
      <c r="CB146" t="s">
        <v>1839</v>
      </c>
      <c r="CC146" t="s">
        <v>1790</v>
      </c>
      <c r="CD146" s="52" t="s">
        <v>1791</v>
      </c>
      <c r="CE146" s="155">
        <v>17</v>
      </c>
      <c r="CF146" s="155">
        <v>7</v>
      </c>
      <c r="CG146" s="31" t="s">
        <v>5853</v>
      </c>
      <c r="CH146" s="31" t="s">
        <v>5854</v>
      </c>
      <c r="CI146" s="31" t="s">
        <v>710</v>
      </c>
      <c r="CJ146" s="31" t="s">
        <v>2946</v>
      </c>
      <c r="CL146" s="34"/>
      <c r="CM146" s="34"/>
      <c r="CN146" s="35"/>
      <c r="CO146" s="36"/>
      <c r="CP146" s="37"/>
      <c r="CQ146" s="37"/>
      <c r="CR146" s="34"/>
      <c r="CY146" s="72"/>
      <c r="CZ146" s="72"/>
      <c r="DA146" s="72"/>
      <c r="DC146" s="160" t="str">
        <f t="shared" si="86"/>
        <v>11450_4</v>
      </c>
      <c r="DD146" s="162">
        <v>100</v>
      </c>
      <c r="DE146" s="161">
        <v>105</v>
      </c>
      <c r="DF146" s="161">
        <v>11450</v>
      </c>
      <c r="DG146" s="163" t="s">
        <v>1816</v>
      </c>
      <c r="DH146" s="161"/>
      <c r="DI146" s="161" t="s">
        <v>5072</v>
      </c>
      <c r="DJ146" s="161">
        <v>4</v>
      </c>
      <c r="DK146" s="161" t="s">
        <v>1325</v>
      </c>
      <c r="DL146" s="161">
        <v>5</v>
      </c>
      <c r="DM146" s="43" t="s">
        <v>4309</v>
      </c>
      <c r="DN146" s="43"/>
      <c r="DO146" s="43" t="s">
        <v>4203</v>
      </c>
      <c r="DP146" s="43"/>
      <c r="DQ146" s="43" t="s">
        <v>4156</v>
      </c>
      <c r="DR146" s="43">
        <v>100</v>
      </c>
      <c r="DV146" s="31" t="s">
        <v>5396</v>
      </c>
      <c r="DW146" s="31" t="s">
        <v>5401</v>
      </c>
      <c r="DX146" s="38">
        <f t="shared" si="87"/>
        <v>4204158</v>
      </c>
      <c r="DY146" s="38">
        <f t="shared" si="88"/>
        <v>50</v>
      </c>
      <c r="DZ146" s="38" t="str">
        <f t="shared" si="89"/>
        <v>504204158</v>
      </c>
      <c r="EA146" s="60">
        <f t="shared" si="90"/>
        <v>14900264.6</v>
      </c>
      <c r="EB146" s="60">
        <f t="shared" si="91"/>
        <v>13174290</v>
      </c>
      <c r="EC146" s="60">
        <f t="shared" si="92"/>
        <v>925212.1</v>
      </c>
      <c r="ED146" s="60">
        <f t="shared" si="93"/>
        <v>498407</v>
      </c>
      <c r="EE146" s="60">
        <f t="shared" si="94"/>
        <v>106191.40000000001</v>
      </c>
      <c r="EF146" s="60">
        <f t="shared" si="95"/>
        <v>191539</v>
      </c>
      <c r="EG146" s="60">
        <f t="shared" si="96"/>
        <v>250.9</v>
      </c>
      <c r="EH146" s="60">
        <f t="shared" si="97"/>
        <v>418</v>
      </c>
      <c r="EI146" s="60">
        <f t="shared" si="98"/>
        <v>3510801.2</v>
      </c>
      <c r="EJ146" s="60">
        <f t="shared" si="99"/>
        <v>3310595</v>
      </c>
      <c r="EK146" s="60">
        <f t="shared" si="100"/>
        <v>8844284.6999999993</v>
      </c>
      <c r="EL146" s="60">
        <f t="shared" si="101"/>
        <v>7662962</v>
      </c>
      <c r="EM146" s="60">
        <f t="shared" si="102"/>
        <v>218132.2</v>
      </c>
      <c r="EN146" s="60">
        <f t="shared" si="103"/>
        <v>294055</v>
      </c>
      <c r="EO146" s="60">
        <f t="shared" si="104"/>
        <v>0</v>
      </c>
      <c r="EP146" s="60">
        <f t="shared" si="105"/>
        <v>0</v>
      </c>
      <c r="EQ146" s="60">
        <f t="shared" si="106"/>
        <v>53283</v>
      </c>
      <c r="ER146" s="60">
        <f t="shared" si="107"/>
        <v>0</v>
      </c>
      <c r="ES146" s="60">
        <f t="shared" si="108"/>
        <v>0</v>
      </c>
      <c r="ET146" s="60">
        <f t="shared" si="109"/>
        <v>0</v>
      </c>
      <c r="EU146" s="60">
        <f t="shared" si="110"/>
        <v>23852.6</v>
      </c>
      <c r="EV146" s="60">
        <f t="shared" si="111"/>
        <v>29469</v>
      </c>
      <c r="EW146" s="60">
        <f t="shared" si="112"/>
        <v>1218256.5</v>
      </c>
      <c r="EX146" s="60">
        <f t="shared" si="113"/>
        <v>1186845</v>
      </c>
      <c r="EY146" s="60">
        <f t="shared" si="114"/>
        <v>0</v>
      </c>
      <c r="EZ146" s="60">
        <f t="shared" si="115"/>
        <v>0</v>
      </c>
      <c r="FA146" s="60">
        <f t="shared" si="116"/>
        <v>0</v>
      </c>
      <c r="FB146" s="60">
        <f t="shared" si="117"/>
        <v>0</v>
      </c>
    </row>
    <row r="147" spans="12:158" x14ac:dyDescent="0.25">
      <c r="L147" t="s">
        <v>1628</v>
      </c>
      <c r="M147" t="s">
        <v>1690</v>
      </c>
      <c r="N147" s="32">
        <v>16750</v>
      </c>
      <c r="O147" s="32">
        <v>140</v>
      </c>
      <c r="P147" s="32">
        <v>100</v>
      </c>
      <c r="Q147" t="str">
        <f t="shared" si="85"/>
        <v>Rylstone</v>
      </c>
      <c r="V147" s="1"/>
      <c r="W147" s="33"/>
      <c r="X147" s="33"/>
      <c r="Y147">
        <v>4204258</v>
      </c>
      <c r="Z147" s="158">
        <v>50</v>
      </c>
      <c r="AA147" s="169" t="s">
        <v>5186</v>
      </c>
      <c r="AB147" s="169" t="s">
        <v>1104</v>
      </c>
      <c r="AC147" s="158">
        <v>4204258</v>
      </c>
      <c r="AD147" s="169" t="s">
        <v>1744</v>
      </c>
      <c r="AE147" s="169">
        <v>4204258</v>
      </c>
      <c r="AF147" s="37" t="s">
        <v>5269</v>
      </c>
      <c r="AH147" s="38">
        <v>100</v>
      </c>
      <c r="AI147" s="38">
        <v>125</v>
      </c>
      <c r="AJ147" s="38">
        <v>16380</v>
      </c>
      <c r="AK147" s="38">
        <v>12</v>
      </c>
      <c r="AL147" s="38">
        <v>3308158</v>
      </c>
      <c r="AM147" s="61" t="s">
        <v>1816</v>
      </c>
      <c r="AN147" s="61" t="s">
        <v>1692</v>
      </c>
      <c r="AO147" s="61" t="s">
        <v>894</v>
      </c>
      <c r="AP147" s="61" t="s">
        <v>5035</v>
      </c>
      <c r="AQ147" s="61" t="s">
        <v>4982</v>
      </c>
      <c r="AR147" s="28">
        <v>685.8</v>
      </c>
      <c r="AS147" s="28">
        <v>0</v>
      </c>
      <c r="AT147" s="28">
        <v>0</v>
      </c>
      <c r="AU147" s="62"/>
      <c r="BT147">
        <v>0</v>
      </c>
      <c r="BU147" s="32">
        <v>100</v>
      </c>
      <c r="BV147" s="32">
        <v>105</v>
      </c>
      <c r="BW147" s="32">
        <v>13800</v>
      </c>
      <c r="BX147" s="32">
        <v>83</v>
      </c>
      <c r="BY147" s="32">
        <v>91060</v>
      </c>
      <c r="BZ147" t="s">
        <v>1816</v>
      </c>
      <c r="CA147" t="s">
        <v>1688</v>
      </c>
      <c r="CB147" t="s">
        <v>1839</v>
      </c>
      <c r="CC147" s="52" t="s">
        <v>1786</v>
      </c>
      <c r="CD147" s="52" t="s">
        <v>5043</v>
      </c>
      <c r="CE147" s="155">
        <v>280453</v>
      </c>
      <c r="CF147" s="155">
        <v>7</v>
      </c>
      <c r="CG147" s="31" t="s">
        <v>684</v>
      </c>
      <c r="CH147" s="31" t="s">
        <v>685</v>
      </c>
      <c r="CI147" s="31" t="s">
        <v>710</v>
      </c>
      <c r="CJ147" s="31" t="s">
        <v>2947</v>
      </c>
      <c r="CL147" s="34"/>
      <c r="CM147" s="34"/>
      <c r="CN147" s="35"/>
      <c r="CO147" s="36"/>
      <c r="CP147" s="37"/>
      <c r="CQ147" s="37"/>
      <c r="CR147" s="34"/>
      <c r="CY147" s="72"/>
      <c r="CZ147" s="72"/>
      <c r="DA147" s="72"/>
      <c r="DC147" s="160" t="str">
        <f t="shared" si="86"/>
        <v>11450_3</v>
      </c>
      <c r="DD147" s="162">
        <v>100</v>
      </c>
      <c r="DE147" s="161">
        <v>105</v>
      </c>
      <c r="DF147" s="161">
        <v>11450</v>
      </c>
      <c r="DG147" s="163" t="s">
        <v>1816</v>
      </c>
      <c r="DH147" s="161"/>
      <c r="DI147" s="161" t="s">
        <v>5072</v>
      </c>
      <c r="DJ147" s="161">
        <v>3</v>
      </c>
      <c r="DK147" s="161" t="s">
        <v>1324</v>
      </c>
      <c r="DL147" s="161">
        <v>0</v>
      </c>
      <c r="DM147" s="43" t="s">
        <v>4310</v>
      </c>
      <c r="DN147" s="43"/>
      <c r="DO147" s="43" t="s">
        <v>4205</v>
      </c>
      <c r="DP147" s="43"/>
      <c r="DQ147" s="43" t="s">
        <v>4159</v>
      </c>
      <c r="DR147" s="43">
        <v>100</v>
      </c>
      <c r="DV147" s="31" t="s">
        <v>5396</v>
      </c>
      <c r="DW147" s="31" t="s">
        <v>5401</v>
      </c>
      <c r="DX147" s="38">
        <f t="shared" si="87"/>
        <v>4204258</v>
      </c>
      <c r="DY147" s="38">
        <f t="shared" si="88"/>
        <v>50</v>
      </c>
      <c r="DZ147" s="38" t="str">
        <f t="shared" si="89"/>
        <v>504204258</v>
      </c>
      <c r="EA147" s="60">
        <f t="shared" si="90"/>
        <v>30968.199999999997</v>
      </c>
      <c r="EB147" s="60">
        <f t="shared" si="91"/>
        <v>0</v>
      </c>
      <c r="EC147" s="60">
        <f t="shared" si="92"/>
        <v>0</v>
      </c>
      <c r="ED147" s="60">
        <f t="shared" si="93"/>
        <v>0</v>
      </c>
      <c r="EE147" s="60">
        <f t="shared" si="94"/>
        <v>345</v>
      </c>
      <c r="EF147" s="60">
        <f t="shared" si="95"/>
        <v>0</v>
      </c>
      <c r="EG147" s="60">
        <f t="shared" si="96"/>
        <v>0</v>
      </c>
      <c r="EH147" s="60">
        <f t="shared" si="97"/>
        <v>0</v>
      </c>
      <c r="EI147" s="60">
        <f t="shared" si="98"/>
        <v>30623.199999999997</v>
      </c>
      <c r="EJ147" s="60">
        <f t="shared" si="99"/>
        <v>0</v>
      </c>
      <c r="EK147" s="60">
        <f t="shared" si="100"/>
        <v>0</v>
      </c>
      <c r="EL147" s="60">
        <f t="shared" si="101"/>
        <v>0</v>
      </c>
      <c r="EM147" s="60">
        <f t="shared" si="102"/>
        <v>0</v>
      </c>
      <c r="EN147" s="60">
        <f t="shared" si="103"/>
        <v>0</v>
      </c>
      <c r="EO147" s="60">
        <f t="shared" si="104"/>
        <v>0</v>
      </c>
      <c r="EP147" s="60">
        <f t="shared" si="105"/>
        <v>0</v>
      </c>
      <c r="EQ147" s="60">
        <f t="shared" si="106"/>
        <v>0</v>
      </c>
      <c r="ER147" s="60">
        <f t="shared" si="107"/>
        <v>0</v>
      </c>
      <c r="ES147" s="60">
        <f t="shared" si="108"/>
        <v>0</v>
      </c>
      <c r="ET147" s="60">
        <f t="shared" si="109"/>
        <v>0</v>
      </c>
      <c r="EU147" s="60">
        <f t="shared" si="110"/>
        <v>0</v>
      </c>
      <c r="EV147" s="60">
        <f t="shared" si="111"/>
        <v>0</v>
      </c>
      <c r="EW147" s="60">
        <f t="shared" si="112"/>
        <v>0</v>
      </c>
      <c r="EX147" s="60">
        <f t="shared" si="113"/>
        <v>0</v>
      </c>
      <c r="EY147" s="60">
        <f t="shared" si="114"/>
        <v>0</v>
      </c>
      <c r="EZ147" s="60">
        <f t="shared" si="115"/>
        <v>0</v>
      </c>
      <c r="FA147" s="60">
        <f t="shared" si="116"/>
        <v>0</v>
      </c>
      <c r="FB147" s="60">
        <f t="shared" si="117"/>
        <v>0</v>
      </c>
    </row>
    <row r="148" spans="12:158" x14ac:dyDescent="0.25">
      <c r="L148" t="s">
        <v>1629</v>
      </c>
      <c r="M148" t="s">
        <v>1696</v>
      </c>
      <c r="N148" s="32">
        <v>16800</v>
      </c>
      <c r="O148" s="32">
        <v>110</v>
      </c>
      <c r="P148" s="32">
        <v>100</v>
      </c>
      <c r="Q148" t="str">
        <f t="shared" si="85"/>
        <v>Scone</v>
      </c>
      <c r="W148" s="33"/>
      <c r="X148" s="33"/>
      <c r="Y148">
        <v>4204558</v>
      </c>
      <c r="Z148" s="158">
        <v>50</v>
      </c>
      <c r="AA148" s="169" t="s">
        <v>5179</v>
      </c>
      <c r="AB148" s="169" t="s">
        <v>1104</v>
      </c>
      <c r="AC148" s="158">
        <v>4204558</v>
      </c>
      <c r="AD148" s="169" t="s">
        <v>1746</v>
      </c>
      <c r="AE148" s="169">
        <v>4204558</v>
      </c>
      <c r="AF148" s="37" t="s">
        <v>5269</v>
      </c>
      <c r="AH148" s="38">
        <v>100</v>
      </c>
      <c r="AI148" s="38">
        <v>125</v>
      </c>
      <c r="AJ148" s="38">
        <v>16420</v>
      </c>
      <c r="AK148" s="38">
        <v>12</v>
      </c>
      <c r="AL148" s="38">
        <v>3308158</v>
      </c>
      <c r="AM148" s="61" t="s">
        <v>1816</v>
      </c>
      <c r="AN148" s="61" t="s">
        <v>1692</v>
      </c>
      <c r="AO148" s="61" t="s">
        <v>1621</v>
      </c>
      <c r="AP148" s="61" t="s">
        <v>5035</v>
      </c>
      <c r="AQ148" s="61" t="s">
        <v>4982</v>
      </c>
      <c r="AR148" s="28">
        <v>0</v>
      </c>
      <c r="AS148" s="28">
        <v>0</v>
      </c>
      <c r="AT148" s="28">
        <v>15325</v>
      </c>
      <c r="AU148" s="62"/>
      <c r="BT148">
        <v>0</v>
      </c>
      <c r="BU148" s="32">
        <v>100</v>
      </c>
      <c r="BV148" s="32">
        <v>105</v>
      </c>
      <c r="BW148" s="32">
        <v>13800</v>
      </c>
      <c r="BX148" s="32">
        <v>83</v>
      </c>
      <c r="BY148" s="32">
        <v>91080</v>
      </c>
      <c r="BZ148" t="s">
        <v>1816</v>
      </c>
      <c r="CA148" t="s">
        <v>1688</v>
      </c>
      <c r="CB148" t="s">
        <v>1839</v>
      </c>
      <c r="CC148" t="s">
        <v>1786</v>
      </c>
      <c r="CD148" s="52" t="s">
        <v>1784</v>
      </c>
      <c r="CE148" s="155">
        <v>71803</v>
      </c>
      <c r="CF148" s="155">
        <v>2</v>
      </c>
      <c r="CG148" s="31" t="s">
        <v>686</v>
      </c>
      <c r="CH148" s="31" t="s">
        <v>687</v>
      </c>
      <c r="CI148" s="31" t="s">
        <v>710</v>
      </c>
      <c r="CJ148" s="31" t="s">
        <v>2948</v>
      </c>
      <c r="CL148" s="34"/>
      <c r="CM148" s="34"/>
      <c r="CN148" s="35"/>
      <c r="CO148" s="36"/>
      <c r="CP148" s="37"/>
      <c r="CQ148" s="37"/>
      <c r="CR148" s="34"/>
      <c r="CY148" s="72"/>
      <c r="CZ148" s="72"/>
      <c r="DA148" s="72"/>
      <c r="DC148" s="160" t="str">
        <f t="shared" si="86"/>
        <v>11450_2</v>
      </c>
      <c r="DD148" s="162">
        <v>100</v>
      </c>
      <c r="DE148" s="161">
        <v>105</v>
      </c>
      <c r="DF148" s="161">
        <v>11450</v>
      </c>
      <c r="DG148" s="163" t="s">
        <v>1816</v>
      </c>
      <c r="DH148" s="161"/>
      <c r="DI148" s="161" t="s">
        <v>5072</v>
      </c>
      <c r="DJ148" s="161">
        <v>2</v>
      </c>
      <c r="DK148" s="161" t="s">
        <v>1323</v>
      </c>
      <c r="DL148" s="161">
        <v>0</v>
      </c>
      <c r="DM148" s="43" t="s">
        <v>4311</v>
      </c>
      <c r="DN148" s="43"/>
      <c r="DO148" s="43" t="s">
        <v>4207</v>
      </c>
      <c r="DP148" s="43"/>
      <c r="DQ148" s="43" t="s">
        <v>4162</v>
      </c>
      <c r="DR148" s="43">
        <v>100</v>
      </c>
      <c r="DV148" s="31" t="s">
        <v>5396</v>
      </c>
      <c r="DW148" s="31" t="s">
        <v>5401</v>
      </c>
      <c r="DX148" s="38">
        <f t="shared" si="87"/>
        <v>4204558</v>
      </c>
      <c r="DY148" s="38">
        <f t="shared" si="88"/>
        <v>50</v>
      </c>
      <c r="DZ148" s="38" t="str">
        <f t="shared" si="89"/>
        <v>504204558</v>
      </c>
      <c r="EA148" s="60">
        <f t="shared" si="90"/>
        <v>2867972.1</v>
      </c>
      <c r="EB148" s="60">
        <f t="shared" si="91"/>
        <v>0</v>
      </c>
      <c r="EC148" s="60">
        <f t="shared" si="92"/>
        <v>0</v>
      </c>
      <c r="ED148" s="60">
        <f t="shared" si="93"/>
        <v>0</v>
      </c>
      <c r="EE148" s="60">
        <f t="shared" si="94"/>
        <v>0</v>
      </c>
      <c r="EF148" s="60">
        <f t="shared" si="95"/>
        <v>0</v>
      </c>
      <c r="EG148" s="60">
        <f t="shared" si="96"/>
        <v>0</v>
      </c>
      <c r="EH148" s="60">
        <f t="shared" si="97"/>
        <v>0</v>
      </c>
      <c r="EI148" s="60">
        <f t="shared" si="98"/>
        <v>2721174.2</v>
      </c>
      <c r="EJ148" s="60">
        <f t="shared" si="99"/>
        <v>0</v>
      </c>
      <c r="EK148" s="60">
        <f t="shared" si="100"/>
        <v>146640</v>
      </c>
      <c r="EL148" s="60">
        <f t="shared" si="101"/>
        <v>0</v>
      </c>
      <c r="EM148" s="60">
        <f t="shared" si="102"/>
        <v>157.9</v>
      </c>
      <c r="EN148" s="60">
        <f t="shared" si="103"/>
        <v>0</v>
      </c>
      <c r="EO148" s="60">
        <f t="shared" si="104"/>
        <v>0</v>
      </c>
      <c r="EP148" s="60">
        <f t="shared" si="105"/>
        <v>0</v>
      </c>
      <c r="EQ148" s="60">
        <f t="shared" si="106"/>
        <v>0</v>
      </c>
      <c r="ER148" s="60">
        <f t="shared" si="107"/>
        <v>0</v>
      </c>
      <c r="ES148" s="60">
        <f t="shared" si="108"/>
        <v>0</v>
      </c>
      <c r="ET148" s="60">
        <f t="shared" si="109"/>
        <v>0</v>
      </c>
      <c r="EU148" s="60">
        <f t="shared" si="110"/>
        <v>0</v>
      </c>
      <c r="EV148" s="60">
        <f t="shared" si="111"/>
        <v>0</v>
      </c>
      <c r="EW148" s="60">
        <f t="shared" si="112"/>
        <v>0</v>
      </c>
      <c r="EX148" s="60">
        <f t="shared" si="113"/>
        <v>0</v>
      </c>
      <c r="EY148" s="60">
        <f t="shared" si="114"/>
        <v>0</v>
      </c>
      <c r="EZ148" s="60">
        <f t="shared" si="115"/>
        <v>0</v>
      </c>
      <c r="FA148" s="60">
        <f t="shared" si="116"/>
        <v>0</v>
      </c>
      <c r="FB148" s="60">
        <f t="shared" si="117"/>
        <v>0</v>
      </c>
    </row>
    <row r="149" spans="12:158" x14ac:dyDescent="0.25">
      <c r="L149" t="s">
        <v>1630</v>
      </c>
      <c r="M149" t="s">
        <v>1687</v>
      </c>
      <c r="N149" s="32">
        <v>16850</v>
      </c>
      <c r="O149" s="32">
        <v>130</v>
      </c>
      <c r="P149" s="32">
        <v>100</v>
      </c>
      <c r="Q149" t="str">
        <f t="shared" si="85"/>
        <v>Severn</v>
      </c>
      <c r="W149" s="33"/>
      <c r="X149" s="33"/>
      <c r="Y149">
        <v>4204658</v>
      </c>
      <c r="Z149" s="158">
        <v>50</v>
      </c>
      <c r="AA149" s="169" t="s">
        <v>5180</v>
      </c>
      <c r="AB149" s="169" t="s">
        <v>1104</v>
      </c>
      <c r="AC149" s="158">
        <v>4204658</v>
      </c>
      <c r="AD149" s="169" t="s">
        <v>1747</v>
      </c>
      <c r="AE149" s="169">
        <v>4204658</v>
      </c>
      <c r="AF149" s="37" t="s">
        <v>5269</v>
      </c>
      <c r="AH149" s="38">
        <v>100</v>
      </c>
      <c r="AI149" s="38">
        <v>130</v>
      </c>
      <c r="AJ149" s="38">
        <v>10110</v>
      </c>
      <c r="AK149" s="38">
        <v>12</v>
      </c>
      <c r="AL149" s="38">
        <v>3308158</v>
      </c>
      <c r="AM149" s="61" t="s">
        <v>1816</v>
      </c>
      <c r="AN149" s="61" t="s">
        <v>1687</v>
      </c>
      <c r="AO149" s="61" t="s">
        <v>5045</v>
      </c>
      <c r="AP149" s="61" t="s">
        <v>5035</v>
      </c>
      <c r="AQ149" s="61" t="s">
        <v>4982</v>
      </c>
      <c r="AR149" s="28">
        <v>50424.4</v>
      </c>
      <c r="AS149" s="28">
        <v>260694</v>
      </c>
      <c r="AT149" s="28">
        <v>31338</v>
      </c>
      <c r="AU149" s="62"/>
      <c r="BT149">
        <v>0</v>
      </c>
      <c r="BU149" s="32">
        <v>100</v>
      </c>
      <c r="BV149" s="32">
        <v>105</v>
      </c>
      <c r="BW149" s="32">
        <v>13800</v>
      </c>
      <c r="BX149" s="32">
        <v>84</v>
      </c>
      <c r="BY149" s="32">
        <v>91100</v>
      </c>
      <c r="BZ149" t="s">
        <v>1816</v>
      </c>
      <c r="CA149" t="s">
        <v>1688</v>
      </c>
      <c r="CB149" t="s">
        <v>1839</v>
      </c>
      <c r="CC149" s="52" t="s">
        <v>1795</v>
      </c>
      <c r="CD149" s="52" t="s">
        <v>1796</v>
      </c>
      <c r="CE149" s="155">
        <v>232</v>
      </c>
      <c r="CF149" s="155">
        <v>34</v>
      </c>
      <c r="CG149" s="31" t="s">
        <v>688</v>
      </c>
      <c r="CH149" s="31" t="s">
        <v>689</v>
      </c>
      <c r="CI149" s="31" t="s">
        <v>710</v>
      </c>
      <c r="CJ149" s="31" t="s">
        <v>2949</v>
      </c>
      <c r="CL149" s="34"/>
      <c r="CM149" s="34"/>
      <c r="CN149" s="35"/>
      <c r="CO149" s="36"/>
      <c r="CP149" s="37"/>
      <c r="CQ149" s="37"/>
      <c r="CR149" s="34"/>
      <c r="CY149" s="72"/>
      <c r="CZ149" s="72"/>
      <c r="DA149" s="72"/>
      <c r="DC149" s="160" t="str">
        <f t="shared" si="86"/>
        <v>11450_6</v>
      </c>
      <c r="DD149" s="162">
        <v>100</v>
      </c>
      <c r="DE149" s="161">
        <v>105</v>
      </c>
      <c r="DF149" s="161">
        <v>11450</v>
      </c>
      <c r="DG149" s="163" t="s">
        <v>1816</v>
      </c>
      <c r="DH149" s="161"/>
      <c r="DI149" s="161" t="s">
        <v>5072</v>
      </c>
      <c r="DJ149" s="161">
        <v>6</v>
      </c>
      <c r="DK149" s="161" t="s">
        <v>1327</v>
      </c>
      <c r="DL149" s="161">
        <v>0</v>
      </c>
      <c r="DM149" s="43" t="s">
        <v>4312</v>
      </c>
      <c r="DN149" s="43"/>
      <c r="DO149" s="43" t="s">
        <v>4209</v>
      </c>
      <c r="DP149" s="43"/>
      <c r="DQ149" s="43" t="s">
        <v>4165</v>
      </c>
      <c r="DR149" s="43">
        <v>100</v>
      </c>
      <c r="DV149" s="31" t="s">
        <v>5396</v>
      </c>
      <c r="DW149" s="31" t="s">
        <v>5402</v>
      </c>
      <c r="DX149" s="38">
        <f t="shared" si="87"/>
        <v>4204658</v>
      </c>
      <c r="DY149" s="38">
        <f t="shared" si="88"/>
        <v>50</v>
      </c>
      <c r="DZ149" s="38" t="str">
        <f t="shared" si="89"/>
        <v>504204658</v>
      </c>
      <c r="EA149" s="60">
        <f t="shared" si="90"/>
        <v>40.200000000000003</v>
      </c>
      <c r="EB149" s="60">
        <f t="shared" si="91"/>
        <v>0</v>
      </c>
      <c r="EC149" s="60">
        <f t="shared" si="92"/>
        <v>0</v>
      </c>
      <c r="ED149" s="60">
        <f t="shared" si="93"/>
        <v>0</v>
      </c>
      <c r="EE149" s="60">
        <f t="shared" si="94"/>
        <v>0</v>
      </c>
      <c r="EF149" s="60">
        <f t="shared" si="95"/>
        <v>0</v>
      </c>
      <c r="EG149" s="60">
        <f t="shared" si="96"/>
        <v>0</v>
      </c>
      <c r="EH149" s="60">
        <f t="shared" si="97"/>
        <v>0</v>
      </c>
      <c r="EI149" s="60">
        <f t="shared" si="98"/>
        <v>0</v>
      </c>
      <c r="EJ149" s="60">
        <f t="shared" si="99"/>
        <v>0</v>
      </c>
      <c r="EK149" s="60">
        <f t="shared" si="100"/>
        <v>0</v>
      </c>
      <c r="EL149" s="60">
        <f t="shared" si="101"/>
        <v>0</v>
      </c>
      <c r="EM149" s="60">
        <f t="shared" si="102"/>
        <v>40.200000000000003</v>
      </c>
      <c r="EN149" s="60">
        <f t="shared" si="103"/>
        <v>0</v>
      </c>
      <c r="EO149" s="60">
        <f t="shared" si="104"/>
        <v>0</v>
      </c>
      <c r="EP149" s="60">
        <f t="shared" si="105"/>
        <v>0</v>
      </c>
      <c r="EQ149" s="60">
        <f t="shared" si="106"/>
        <v>0</v>
      </c>
      <c r="ER149" s="60">
        <f t="shared" si="107"/>
        <v>0</v>
      </c>
      <c r="ES149" s="60">
        <f t="shared" si="108"/>
        <v>0</v>
      </c>
      <c r="ET149" s="60">
        <f t="shared" si="109"/>
        <v>0</v>
      </c>
      <c r="EU149" s="60">
        <f t="shared" si="110"/>
        <v>0</v>
      </c>
      <c r="EV149" s="60">
        <f t="shared" si="111"/>
        <v>0</v>
      </c>
      <c r="EW149" s="60">
        <f t="shared" si="112"/>
        <v>0</v>
      </c>
      <c r="EX149" s="60">
        <f t="shared" si="113"/>
        <v>0</v>
      </c>
      <c r="EY149" s="60">
        <f t="shared" si="114"/>
        <v>0</v>
      </c>
      <c r="EZ149" s="60">
        <f t="shared" si="115"/>
        <v>0</v>
      </c>
      <c r="FA149" s="60">
        <f t="shared" si="116"/>
        <v>0</v>
      </c>
      <c r="FB149" s="60">
        <f t="shared" si="117"/>
        <v>0</v>
      </c>
    </row>
    <row r="150" spans="12:158" x14ac:dyDescent="0.25">
      <c r="L150" t="s">
        <v>1631</v>
      </c>
      <c r="M150" t="s">
        <v>1697</v>
      </c>
      <c r="N150" s="32">
        <v>16900</v>
      </c>
      <c r="O150" s="32">
        <v>115</v>
      </c>
      <c r="P150" s="32">
        <v>100</v>
      </c>
      <c r="Q150" t="str">
        <f t="shared" si="85"/>
        <v>Shellharbour</v>
      </c>
      <c r="W150" s="33"/>
      <c r="X150" s="33"/>
      <c r="Y150">
        <v>4204758</v>
      </c>
      <c r="Z150" s="158">
        <v>50</v>
      </c>
      <c r="AA150" s="169" t="s">
        <v>5181</v>
      </c>
      <c r="AB150" s="169" t="s">
        <v>1104</v>
      </c>
      <c r="AC150" s="158">
        <v>4204758</v>
      </c>
      <c r="AD150" s="169" t="s">
        <v>1748</v>
      </c>
      <c r="AE150" s="169">
        <v>4204758</v>
      </c>
      <c r="AF150" s="37" t="s">
        <v>5269</v>
      </c>
      <c r="AH150" s="38">
        <v>100</v>
      </c>
      <c r="AI150" s="38">
        <v>130</v>
      </c>
      <c r="AJ150" s="38">
        <v>10400</v>
      </c>
      <c r="AK150" s="38">
        <v>12</v>
      </c>
      <c r="AL150" s="38">
        <v>3308158</v>
      </c>
      <c r="AM150" s="61" t="s">
        <v>1816</v>
      </c>
      <c r="AN150" s="61" t="s">
        <v>1687</v>
      </c>
      <c r="AO150" s="61" t="s">
        <v>5051</v>
      </c>
      <c r="AP150" s="61" t="s">
        <v>5035</v>
      </c>
      <c r="AQ150" s="61" t="s">
        <v>4982</v>
      </c>
      <c r="AR150" s="28">
        <v>0</v>
      </c>
      <c r="AS150" s="28">
        <v>0</v>
      </c>
      <c r="AT150" s="28">
        <v>123288</v>
      </c>
      <c r="AU150" s="62"/>
      <c r="BT150">
        <v>0</v>
      </c>
      <c r="BU150" s="32">
        <v>100</v>
      </c>
      <c r="BV150" s="32">
        <v>105</v>
      </c>
      <c r="BW150" s="32">
        <v>13800</v>
      </c>
      <c r="BX150" s="32">
        <v>85</v>
      </c>
      <c r="BY150" s="32">
        <v>91120</v>
      </c>
      <c r="BZ150" t="s">
        <v>1816</v>
      </c>
      <c r="CA150" t="s">
        <v>1688</v>
      </c>
      <c r="CB150" t="s">
        <v>1839</v>
      </c>
      <c r="CC150" t="s">
        <v>1797</v>
      </c>
      <c r="CD150" s="52" t="s">
        <v>1797</v>
      </c>
      <c r="CE150" s="155">
        <v>8</v>
      </c>
      <c r="CF150" s="155">
        <v>2</v>
      </c>
      <c r="CG150" s="31" t="s">
        <v>690</v>
      </c>
      <c r="CH150" s="31" t="s">
        <v>691</v>
      </c>
      <c r="CI150" s="31" t="s">
        <v>710</v>
      </c>
      <c r="CJ150" s="31" t="s">
        <v>2950</v>
      </c>
      <c r="CL150" s="34"/>
      <c r="CM150" s="34"/>
      <c r="CN150" s="35"/>
      <c r="CO150" s="36"/>
      <c r="CP150" s="37"/>
      <c r="CQ150" s="37"/>
      <c r="CR150" s="34"/>
      <c r="CY150" s="72"/>
      <c r="CZ150" s="72"/>
      <c r="DA150" s="72"/>
      <c r="DC150" s="160" t="str">
        <f t="shared" si="86"/>
        <v>11450_10</v>
      </c>
      <c r="DD150" s="162">
        <v>100</v>
      </c>
      <c r="DE150" s="161">
        <v>105</v>
      </c>
      <c r="DF150" s="161">
        <v>11450</v>
      </c>
      <c r="DG150" s="163" t="s">
        <v>1816</v>
      </c>
      <c r="DH150" s="161"/>
      <c r="DI150" s="161" t="s">
        <v>5072</v>
      </c>
      <c r="DJ150" s="161">
        <v>10</v>
      </c>
      <c r="DK150" s="161" t="s">
        <v>1329</v>
      </c>
      <c r="DL150" s="161">
        <v>0</v>
      </c>
      <c r="DM150" s="43" t="s">
        <v>4313</v>
      </c>
      <c r="DN150" s="43"/>
      <c r="DO150" s="43" t="s">
        <v>4211</v>
      </c>
      <c r="DP150" s="43"/>
      <c r="DQ150" s="43" t="s">
        <v>4168</v>
      </c>
      <c r="DR150" s="43">
        <v>100</v>
      </c>
      <c r="DV150" s="31" t="s">
        <v>5396</v>
      </c>
      <c r="DW150" s="31" t="s">
        <v>5402</v>
      </c>
      <c r="DX150" s="38">
        <f t="shared" si="87"/>
        <v>4204758</v>
      </c>
      <c r="DY150" s="38">
        <f t="shared" si="88"/>
        <v>50</v>
      </c>
      <c r="DZ150" s="38" t="str">
        <f t="shared" si="89"/>
        <v>504204758</v>
      </c>
      <c r="EA150" s="60">
        <f t="shared" si="90"/>
        <v>10919.6</v>
      </c>
      <c r="EB150" s="60">
        <f t="shared" si="91"/>
        <v>0</v>
      </c>
      <c r="EC150" s="60">
        <f t="shared" si="92"/>
        <v>0</v>
      </c>
      <c r="ED150" s="60">
        <f t="shared" si="93"/>
        <v>0</v>
      </c>
      <c r="EE150" s="60">
        <f t="shared" si="94"/>
        <v>0</v>
      </c>
      <c r="EF150" s="60">
        <f t="shared" si="95"/>
        <v>0</v>
      </c>
      <c r="EG150" s="60">
        <f t="shared" si="96"/>
        <v>0</v>
      </c>
      <c r="EH150" s="60">
        <f t="shared" si="97"/>
        <v>0</v>
      </c>
      <c r="EI150" s="60">
        <f t="shared" si="98"/>
        <v>3291.5</v>
      </c>
      <c r="EJ150" s="60">
        <f t="shared" si="99"/>
        <v>0</v>
      </c>
      <c r="EK150" s="60">
        <f t="shared" si="100"/>
        <v>7628.1</v>
      </c>
      <c r="EL150" s="60">
        <f t="shared" si="101"/>
        <v>0</v>
      </c>
      <c r="EM150" s="60">
        <f t="shared" si="102"/>
        <v>0</v>
      </c>
      <c r="EN150" s="60">
        <f t="shared" si="103"/>
        <v>0</v>
      </c>
      <c r="EO150" s="60">
        <f t="shared" si="104"/>
        <v>0</v>
      </c>
      <c r="EP150" s="60">
        <f t="shared" si="105"/>
        <v>0</v>
      </c>
      <c r="EQ150" s="60">
        <f t="shared" si="106"/>
        <v>0</v>
      </c>
      <c r="ER150" s="60">
        <f t="shared" si="107"/>
        <v>0</v>
      </c>
      <c r="ES150" s="60">
        <f t="shared" si="108"/>
        <v>0</v>
      </c>
      <c r="ET150" s="60">
        <f t="shared" si="109"/>
        <v>0</v>
      </c>
      <c r="EU150" s="60">
        <f t="shared" si="110"/>
        <v>0</v>
      </c>
      <c r="EV150" s="60">
        <f t="shared" si="111"/>
        <v>0</v>
      </c>
      <c r="EW150" s="60">
        <f t="shared" si="112"/>
        <v>0</v>
      </c>
      <c r="EX150" s="60">
        <f t="shared" si="113"/>
        <v>0</v>
      </c>
      <c r="EY150" s="60">
        <f t="shared" si="114"/>
        <v>0</v>
      </c>
      <c r="EZ150" s="60">
        <f t="shared" si="115"/>
        <v>0</v>
      </c>
      <c r="FA150" s="60">
        <f t="shared" si="116"/>
        <v>0</v>
      </c>
      <c r="FB150" s="60">
        <f t="shared" si="117"/>
        <v>0</v>
      </c>
    </row>
    <row r="151" spans="12:158" x14ac:dyDescent="0.25">
      <c r="L151" t="s">
        <v>1632</v>
      </c>
      <c r="M151" t="s">
        <v>1697</v>
      </c>
      <c r="N151" s="32">
        <v>16950</v>
      </c>
      <c r="O151" s="32">
        <v>115</v>
      </c>
      <c r="P151" s="32">
        <v>100</v>
      </c>
      <c r="Q151" t="str">
        <f t="shared" si="85"/>
        <v>Shoalhaven</v>
      </c>
      <c r="W151" s="33"/>
      <c r="X151" s="33"/>
      <c r="Y151">
        <v>4204958</v>
      </c>
      <c r="Z151" s="158">
        <v>50</v>
      </c>
      <c r="AA151" s="169" t="s">
        <v>5182</v>
      </c>
      <c r="AB151" s="169" t="s">
        <v>1104</v>
      </c>
      <c r="AC151" s="158">
        <v>4204958</v>
      </c>
      <c r="AD151" s="169" t="s">
        <v>1749</v>
      </c>
      <c r="AE151" s="169">
        <v>4204958</v>
      </c>
      <c r="AF151" s="37" t="s">
        <v>5269</v>
      </c>
      <c r="AH151" s="38">
        <v>100</v>
      </c>
      <c r="AI151" s="38">
        <v>130</v>
      </c>
      <c r="AJ151" s="38">
        <v>10700</v>
      </c>
      <c r="AK151" s="38">
        <v>12</v>
      </c>
      <c r="AL151" s="38">
        <v>3308158</v>
      </c>
      <c r="AM151" s="61" t="s">
        <v>1816</v>
      </c>
      <c r="AN151" s="61" t="s">
        <v>1687</v>
      </c>
      <c r="AO151" s="61" t="s">
        <v>5057</v>
      </c>
      <c r="AP151" s="61" t="s">
        <v>5035</v>
      </c>
      <c r="AQ151" s="61" t="s">
        <v>4982</v>
      </c>
      <c r="AR151" s="28">
        <v>0</v>
      </c>
      <c r="AS151" s="28">
        <v>0</v>
      </c>
      <c r="AT151" s="28">
        <v>46726</v>
      </c>
      <c r="AU151" s="62"/>
      <c r="BT151">
        <v>0</v>
      </c>
      <c r="BU151" s="32">
        <v>100</v>
      </c>
      <c r="BV151" s="32">
        <v>105</v>
      </c>
      <c r="BW151" s="32">
        <v>13800</v>
      </c>
      <c r="BX151" s="32">
        <v>86</v>
      </c>
      <c r="BY151" s="32">
        <v>91140</v>
      </c>
      <c r="BZ151" t="s">
        <v>1816</v>
      </c>
      <c r="CA151" t="s">
        <v>1688</v>
      </c>
      <c r="CB151" t="s">
        <v>1839</v>
      </c>
      <c r="CC151" s="52" t="s">
        <v>1787</v>
      </c>
      <c r="CD151" s="52" t="s">
        <v>1789</v>
      </c>
      <c r="CE151" s="155">
        <v>521</v>
      </c>
      <c r="CF151" s="155">
        <v>56</v>
      </c>
      <c r="CG151" s="31" t="s">
        <v>5839</v>
      </c>
      <c r="CH151" s="31" t="s">
        <v>5840</v>
      </c>
      <c r="CI151" s="31" t="s">
        <v>710</v>
      </c>
      <c r="CJ151" s="31" t="s">
        <v>2951</v>
      </c>
      <c r="CL151" s="34"/>
      <c r="CM151" s="34"/>
      <c r="CN151" s="35"/>
      <c r="CO151" s="36"/>
      <c r="CP151" s="37"/>
      <c r="CQ151" s="37"/>
      <c r="CR151" s="34"/>
      <c r="CY151" s="72"/>
      <c r="CZ151" s="72"/>
      <c r="DA151" s="72"/>
      <c r="DC151" s="160" t="str">
        <f t="shared" si="86"/>
        <v>11450_8</v>
      </c>
      <c r="DD151" s="162">
        <v>100</v>
      </c>
      <c r="DE151" s="161">
        <v>105</v>
      </c>
      <c r="DF151" s="161">
        <v>11450</v>
      </c>
      <c r="DG151" s="163" t="s">
        <v>1816</v>
      </c>
      <c r="DH151" s="161"/>
      <c r="DI151" s="161" t="s">
        <v>5072</v>
      </c>
      <c r="DJ151" s="161">
        <v>8</v>
      </c>
      <c r="DK151" s="161" t="s">
        <v>1328</v>
      </c>
      <c r="DL151" s="161">
        <v>6</v>
      </c>
      <c r="DM151" s="43" t="s">
        <v>4314</v>
      </c>
      <c r="DN151" s="43"/>
      <c r="DO151" s="43" t="s">
        <v>4213</v>
      </c>
      <c r="DP151" s="43"/>
      <c r="DQ151" s="43" t="s">
        <v>4171</v>
      </c>
      <c r="DR151" s="43">
        <v>100</v>
      </c>
      <c r="DV151" s="31" t="s">
        <v>5396</v>
      </c>
      <c r="DW151" s="31" t="s">
        <v>5402</v>
      </c>
      <c r="DX151" s="38">
        <f t="shared" si="87"/>
        <v>4204958</v>
      </c>
      <c r="DY151" s="38">
        <f t="shared" si="88"/>
        <v>50</v>
      </c>
      <c r="DZ151" s="38" t="str">
        <f t="shared" si="89"/>
        <v>504204958</v>
      </c>
      <c r="EA151" s="60">
        <f t="shared" si="90"/>
        <v>695655</v>
      </c>
      <c r="EB151" s="60">
        <f t="shared" si="91"/>
        <v>0</v>
      </c>
      <c r="EC151" s="60">
        <f t="shared" si="92"/>
        <v>8116.0999999999995</v>
      </c>
      <c r="ED151" s="60">
        <f t="shared" si="93"/>
        <v>0</v>
      </c>
      <c r="EE151" s="60">
        <f t="shared" si="94"/>
        <v>1.6</v>
      </c>
      <c r="EF151" s="60">
        <f t="shared" si="95"/>
        <v>0</v>
      </c>
      <c r="EG151" s="60">
        <f t="shared" si="96"/>
        <v>0</v>
      </c>
      <c r="EH151" s="60">
        <f t="shared" si="97"/>
        <v>0</v>
      </c>
      <c r="EI151" s="60">
        <f t="shared" si="98"/>
        <v>687323.9</v>
      </c>
      <c r="EJ151" s="60">
        <f t="shared" si="99"/>
        <v>0</v>
      </c>
      <c r="EK151" s="60">
        <f t="shared" si="100"/>
        <v>169.9</v>
      </c>
      <c r="EL151" s="60">
        <f t="shared" si="101"/>
        <v>0</v>
      </c>
      <c r="EM151" s="60">
        <f t="shared" si="102"/>
        <v>0</v>
      </c>
      <c r="EN151" s="60">
        <f t="shared" si="103"/>
        <v>0</v>
      </c>
      <c r="EO151" s="60">
        <f t="shared" si="104"/>
        <v>0</v>
      </c>
      <c r="EP151" s="60">
        <f t="shared" si="105"/>
        <v>0</v>
      </c>
      <c r="EQ151" s="60">
        <f t="shared" si="106"/>
        <v>0</v>
      </c>
      <c r="ER151" s="60">
        <f t="shared" si="107"/>
        <v>0</v>
      </c>
      <c r="ES151" s="60">
        <f t="shared" si="108"/>
        <v>0</v>
      </c>
      <c r="ET151" s="60">
        <f t="shared" si="109"/>
        <v>0</v>
      </c>
      <c r="EU151" s="60">
        <f t="shared" si="110"/>
        <v>0</v>
      </c>
      <c r="EV151" s="60">
        <f t="shared" si="111"/>
        <v>0</v>
      </c>
      <c r="EW151" s="60">
        <f t="shared" si="112"/>
        <v>43.5</v>
      </c>
      <c r="EX151" s="60">
        <f t="shared" si="113"/>
        <v>0</v>
      </c>
      <c r="EY151" s="60">
        <f t="shared" si="114"/>
        <v>0</v>
      </c>
      <c r="EZ151" s="60">
        <f t="shared" si="115"/>
        <v>0</v>
      </c>
      <c r="FA151" s="60">
        <f t="shared" si="116"/>
        <v>0</v>
      </c>
      <c r="FB151" s="60">
        <f t="shared" si="117"/>
        <v>0</v>
      </c>
    </row>
    <row r="152" spans="12:158" ht="15" customHeight="1" x14ac:dyDescent="0.25">
      <c r="L152" t="s">
        <v>1633</v>
      </c>
      <c r="M152" t="s">
        <v>1696</v>
      </c>
      <c r="N152" s="32">
        <v>17000</v>
      </c>
      <c r="O152" s="32">
        <v>110</v>
      </c>
      <c r="P152" s="32">
        <v>100</v>
      </c>
      <c r="Q152" t="str">
        <f t="shared" si="85"/>
        <v>Singleton</v>
      </c>
      <c r="W152" s="33"/>
      <c r="X152" s="33"/>
      <c r="Y152">
        <v>4205058</v>
      </c>
      <c r="Z152" s="158">
        <v>50</v>
      </c>
      <c r="AA152" s="169" t="s">
        <v>5183</v>
      </c>
      <c r="AB152" s="169" t="s">
        <v>1104</v>
      </c>
      <c r="AC152" s="158">
        <v>4205058</v>
      </c>
      <c r="AD152" s="169" t="s">
        <v>5018</v>
      </c>
      <c r="AE152" s="169" t="s">
        <v>1104</v>
      </c>
      <c r="AF152" s="37" t="s">
        <v>5269</v>
      </c>
      <c r="AH152" s="38">
        <v>100</v>
      </c>
      <c r="AI152" s="38">
        <v>130</v>
      </c>
      <c r="AJ152" s="38">
        <v>13010</v>
      </c>
      <c r="AK152" s="38">
        <v>12</v>
      </c>
      <c r="AL152" s="38">
        <v>3308158</v>
      </c>
      <c r="AM152" s="61" t="s">
        <v>1816</v>
      </c>
      <c r="AN152" s="61" t="s">
        <v>1687</v>
      </c>
      <c r="AO152" s="61" t="s">
        <v>5102</v>
      </c>
      <c r="AP152" s="61" t="s">
        <v>5035</v>
      </c>
      <c r="AQ152" s="61" t="s">
        <v>4982</v>
      </c>
      <c r="AR152" s="28">
        <v>260255.5</v>
      </c>
      <c r="AS152" s="28">
        <v>327457</v>
      </c>
      <c r="AT152" s="28">
        <v>0</v>
      </c>
      <c r="AU152" s="62"/>
      <c r="BT152">
        <v>0</v>
      </c>
      <c r="BU152" s="32">
        <v>100</v>
      </c>
      <c r="BV152" s="32">
        <v>105</v>
      </c>
      <c r="BW152" s="32">
        <v>13800</v>
      </c>
      <c r="BX152" s="32">
        <v>86</v>
      </c>
      <c r="BY152" s="32">
        <v>91160</v>
      </c>
      <c r="BZ152" t="s">
        <v>1816</v>
      </c>
      <c r="CA152" t="s">
        <v>1688</v>
      </c>
      <c r="CB152" t="s">
        <v>1839</v>
      </c>
      <c r="CC152" s="52" t="s">
        <v>1787</v>
      </c>
      <c r="CD152" s="52" t="s">
        <v>1788</v>
      </c>
      <c r="CE152" s="155">
        <v>962</v>
      </c>
      <c r="CF152" s="155">
        <v>46</v>
      </c>
      <c r="CG152" s="31" t="s">
        <v>5831</v>
      </c>
      <c r="CH152" s="31" t="s">
        <v>5832</v>
      </c>
      <c r="CI152" s="31" t="s">
        <v>710</v>
      </c>
      <c r="CJ152" s="31" t="s">
        <v>2952</v>
      </c>
      <c r="CL152" s="34"/>
      <c r="CM152" s="34"/>
      <c r="CN152" s="35"/>
      <c r="CO152" s="36"/>
      <c r="CP152" s="37"/>
      <c r="CQ152" s="37"/>
      <c r="CR152" s="34"/>
      <c r="CY152" s="72"/>
      <c r="CZ152" s="72"/>
      <c r="DA152" s="72"/>
      <c r="DC152" s="160" t="str">
        <f t="shared" si="86"/>
        <v>11450_5</v>
      </c>
      <c r="DD152" s="162">
        <v>100</v>
      </c>
      <c r="DE152" s="161">
        <v>105</v>
      </c>
      <c r="DF152" s="161">
        <v>11450</v>
      </c>
      <c r="DG152" s="163" t="s">
        <v>1816</v>
      </c>
      <c r="DH152" s="161"/>
      <c r="DI152" s="161" t="s">
        <v>5072</v>
      </c>
      <c r="DJ152" s="161">
        <v>5</v>
      </c>
      <c r="DK152" s="161" t="s">
        <v>1326</v>
      </c>
      <c r="DL152" s="161">
        <v>0</v>
      </c>
      <c r="DM152" s="43" t="s">
        <v>4315</v>
      </c>
      <c r="DN152" s="43"/>
      <c r="DO152" s="43" t="s">
        <v>4215</v>
      </c>
      <c r="DP152" s="43"/>
      <c r="DQ152" s="43" t="s">
        <v>4174</v>
      </c>
      <c r="DR152" s="43">
        <v>100</v>
      </c>
      <c r="DV152" s="31" t="s">
        <v>5396</v>
      </c>
      <c r="DW152" s="31" t="s">
        <v>5402</v>
      </c>
      <c r="DX152" s="38">
        <f t="shared" si="87"/>
        <v>4205058</v>
      </c>
      <c r="DY152" s="38">
        <f t="shared" si="88"/>
        <v>50</v>
      </c>
      <c r="DZ152" s="38" t="str">
        <f t="shared" si="89"/>
        <v>504205058</v>
      </c>
      <c r="EA152" s="60">
        <f t="shared" si="90"/>
        <v>179386.5</v>
      </c>
      <c r="EB152" s="60">
        <f t="shared" si="91"/>
        <v>0</v>
      </c>
      <c r="EC152" s="60">
        <f t="shared" si="92"/>
        <v>0</v>
      </c>
      <c r="ED152" s="60">
        <f t="shared" si="93"/>
        <v>0</v>
      </c>
      <c r="EE152" s="60">
        <f t="shared" si="94"/>
        <v>0</v>
      </c>
      <c r="EF152" s="60">
        <f t="shared" si="95"/>
        <v>0</v>
      </c>
      <c r="EG152" s="60">
        <f t="shared" si="96"/>
        <v>0</v>
      </c>
      <c r="EH152" s="60">
        <f t="shared" si="97"/>
        <v>0</v>
      </c>
      <c r="EI152" s="60">
        <f t="shared" si="98"/>
        <v>51102.9</v>
      </c>
      <c r="EJ152" s="60">
        <f t="shared" si="99"/>
        <v>0</v>
      </c>
      <c r="EK152" s="60">
        <f t="shared" si="100"/>
        <v>128095.5</v>
      </c>
      <c r="EL152" s="60">
        <f t="shared" si="101"/>
        <v>0</v>
      </c>
      <c r="EM152" s="60">
        <f t="shared" si="102"/>
        <v>188.1</v>
      </c>
      <c r="EN152" s="60">
        <f t="shared" si="103"/>
        <v>0</v>
      </c>
      <c r="EO152" s="60">
        <f t="shared" si="104"/>
        <v>0</v>
      </c>
      <c r="EP152" s="60">
        <f t="shared" si="105"/>
        <v>0</v>
      </c>
      <c r="EQ152" s="60">
        <f t="shared" si="106"/>
        <v>0</v>
      </c>
      <c r="ER152" s="60">
        <f t="shared" si="107"/>
        <v>0</v>
      </c>
      <c r="ES152" s="60">
        <f t="shared" si="108"/>
        <v>0</v>
      </c>
      <c r="ET152" s="60">
        <f t="shared" si="109"/>
        <v>0</v>
      </c>
      <c r="EU152" s="60">
        <f t="shared" si="110"/>
        <v>0</v>
      </c>
      <c r="EV152" s="60">
        <f t="shared" si="111"/>
        <v>0</v>
      </c>
      <c r="EW152" s="60">
        <f t="shared" si="112"/>
        <v>0</v>
      </c>
      <c r="EX152" s="60">
        <f t="shared" si="113"/>
        <v>0</v>
      </c>
      <c r="EY152" s="60">
        <f t="shared" si="114"/>
        <v>0</v>
      </c>
      <c r="EZ152" s="60">
        <f t="shared" si="115"/>
        <v>0</v>
      </c>
      <c r="FA152" s="60">
        <f t="shared" si="116"/>
        <v>0</v>
      </c>
      <c r="FB152" s="60">
        <f t="shared" si="117"/>
        <v>0</v>
      </c>
    </row>
    <row r="153" spans="12:158" ht="15" customHeight="1" x14ac:dyDescent="0.25">
      <c r="L153" t="s">
        <v>1634</v>
      </c>
      <c r="M153" t="s">
        <v>1691</v>
      </c>
      <c r="N153" s="32">
        <v>17050</v>
      </c>
      <c r="O153" s="32">
        <v>145</v>
      </c>
      <c r="P153" s="32">
        <v>100</v>
      </c>
      <c r="Q153" t="str">
        <f t="shared" si="85"/>
        <v>Snowy River</v>
      </c>
      <c r="W153" s="33"/>
      <c r="X153" s="33"/>
      <c r="Y153">
        <v>4205358</v>
      </c>
      <c r="Z153" s="158">
        <v>50</v>
      </c>
      <c r="AA153" s="169" t="s">
        <v>5184</v>
      </c>
      <c r="AB153" s="169" t="s">
        <v>1104</v>
      </c>
      <c r="AC153" s="158">
        <v>4205358</v>
      </c>
      <c r="AD153" s="169" t="s">
        <v>1750</v>
      </c>
      <c r="AE153" s="169">
        <v>4205358</v>
      </c>
      <c r="AF153" s="37" t="s">
        <v>5269</v>
      </c>
      <c r="AH153" s="38">
        <v>100</v>
      </c>
      <c r="AI153" s="38">
        <v>130</v>
      </c>
      <c r="AJ153" s="38">
        <v>13550</v>
      </c>
      <c r="AK153" s="38">
        <v>12</v>
      </c>
      <c r="AL153" s="38">
        <v>3308158</v>
      </c>
      <c r="AM153" s="61" t="s">
        <v>1816</v>
      </c>
      <c r="AN153" s="61" t="s">
        <v>1687</v>
      </c>
      <c r="AO153" s="61" t="s">
        <v>5114</v>
      </c>
      <c r="AP153" s="61" t="s">
        <v>5035</v>
      </c>
      <c r="AQ153" s="61" t="s">
        <v>4982</v>
      </c>
      <c r="AR153" s="28">
        <v>759084.4</v>
      </c>
      <c r="AS153" s="28">
        <v>606836</v>
      </c>
      <c r="AT153" s="28">
        <v>157378</v>
      </c>
      <c r="AU153" s="62"/>
      <c r="BT153">
        <v>0</v>
      </c>
      <c r="BU153" s="32">
        <v>100</v>
      </c>
      <c r="BV153" s="32">
        <v>105</v>
      </c>
      <c r="BW153" s="32">
        <v>13800</v>
      </c>
      <c r="BX153" s="32">
        <v>87</v>
      </c>
      <c r="BY153" s="32">
        <v>91180</v>
      </c>
      <c r="BZ153" t="s">
        <v>1816</v>
      </c>
      <c r="CA153" t="s">
        <v>1688</v>
      </c>
      <c r="CB153" t="s">
        <v>1839</v>
      </c>
      <c r="CC153" s="52" t="s">
        <v>1726</v>
      </c>
      <c r="CD153" s="52" t="s">
        <v>1793</v>
      </c>
      <c r="CE153" s="155">
        <v>11757</v>
      </c>
      <c r="CF153" s="155">
        <v>26</v>
      </c>
      <c r="CG153" s="31" t="s">
        <v>5841</v>
      </c>
      <c r="CH153" s="31" t="s">
        <v>5842</v>
      </c>
      <c r="CI153" s="31" t="s">
        <v>710</v>
      </c>
      <c r="CJ153" s="31" t="s">
        <v>2953</v>
      </c>
      <c r="CL153" s="34"/>
      <c r="CM153" s="34"/>
      <c r="CN153" s="35"/>
      <c r="CO153" s="36"/>
      <c r="CP153" s="37"/>
      <c r="CQ153" s="37"/>
      <c r="CR153" s="34"/>
      <c r="CY153" s="72"/>
      <c r="CZ153" s="72"/>
      <c r="DA153" s="72"/>
      <c r="DC153" s="160" t="str">
        <f t="shared" si="86"/>
        <v>11500_1</v>
      </c>
      <c r="DD153" s="162">
        <v>100</v>
      </c>
      <c r="DE153" s="161">
        <v>105</v>
      </c>
      <c r="DF153" s="161">
        <v>11500</v>
      </c>
      <c r="DG153" s="163" t="s">
        <v>1816</v>
      </c>
      <c r="DH153" s="161"/>
      <c r="DI153" s="161" t="s">
        <v>5073</v>
      </c>
      <c r="DJ153" s="161">
        <v>1</v>
      </c>
      <c r="DK153" s="161" t="s">
        <v>5210</v>
      </c>
      <c r="DL153" s="161">
        <v>11</v>
      </c>
      <c r="DM153" s="43" t="s">
        <v>4336</v>
      </c>
      <c r="DN153" s="43"/>
      <c r="DO153" s="43" t="s">
        <v>4197</v>
      </c>
      <c r="DP153" s="43"/>
      <c r="DQ153" s="43" t="s">
        <v>4177</v>
      </c>
      <c r="DR153" s="43">
        <v>100</v>
      </c>
      <c r="DV153" s="31" t="s">
        <v>5396</v>
      </c>
      <c r="DW153" s="31" t="s">
        <v>5402</v>
      </c>
      <c r="DX153" s="38">
        <f t="shared" si="87"/>
        <v>4205358</v>
      </c>
      <c r="DY153" s="38">
        <f t="shared" si="88"/>
        <v>50</v>
      </c>
      <c r="DZ153" s="38" t="str">
        <f t="shared" si="89"/>
        <v>504205358</v>
      </c>
      <c r="EA153" s="60">
        <f t="shared" si="90"/>
        <v>306237.5</v>
      </c>
      <c r="EB153" s="60">
        <f t="shared" si="91"/>
        <v>568639</v>
      </c>
      <c r="EC153" s="60">
        <f t="shared" si="92"/>
        <v>5546.2</v>
      </c>
      <c r="ED153" s="60">
        <f t="shared" si="93"/>
        <v>4316</v>
      </c>
      <c r="EE153" s="60">
        <f t="shared" si="94"/>
        <v>0</v>
      </c>
      <c r="EF153" s="60">
        <f t="shared" si="95"/>
        <v>0</v>
      </c>
      <c r="EG153" s="60">
        <f t="shared" si="96"/>
        <v>0</v>
      </c>
      <c r="EH153" s="60">
        <f t="shared" si="97"/>
        <v>68</v>
      </c>
      <c r="EI153" s="60">
        <f t="shared" si="98"/>
        <v>111591.99999999999</v>
      </c>
      <c r="EJ153" s="60">
        <f t="shared" si="99"/>
        <v>399425</v>
      </c>
      <c r="EK153" s="60">
        <f t="shared" si="100"/>
        <v>155620</v>
      </c>
      <c r="EL153" s="60">
        <f t="shared" si="101"/>
        <v>129821</v>
      </c>
      <c r="EM153" s="60">
        <f t="shared" si="102"/>
        <v>0</v>
      </c>
      <c r="EN153" s="60">
        <f t="shared" si="103"/>
        <v>711</v>
      </c>
      <c r="EO153" s="60">
        <f t="shared" si="104"/>
        <v>0</v>
      </c>
      <c r="EP153" s="60">
        <f t="shared" si="105"/>
        <v>0</v>
      </c>
      <c r="EQ153" s="60">
        <f t="shared" si="106"/>
        <v>0</v>
      </c>
      <c r="ER153" s="60">
        <f t="shared" si="107"/>
        <v>0</v>
      </c>
      <c r="ES153" s="60">
        <f t="shared" si="108"/>
        <v>0</v>
      </c>
      <c r="ET153" s="60">
        <f t="shared" si="109"/>
        <v>0</v>
      </c>
      <c r="EU153" s="60">
        <f t="shared" si="110"/>
        <v>0</v>
      </c>
      <c r="EV153" s="60">
        <f t="shared" si="111"/>
        <v>0</v>
      </c>
      <c r="EW153" s="60">
        <f t="shared" si="112"/>
        <v>33479.300000000003</v>
      </c>
      <c r="EX153" s="60">
        <f t="shared" si="113"/>
        <v>34298</v>
      </c>
      <c r="EY153" s="60">
        <f t="shared" si="114"/>
        <v>0</v>
      </c>
      <c r="EZ153" s="60">
        <f t="shared" si="115"/>
        <v>0</v>
      </c>
      <c r="FA153" s="60">
        <f t="shared" si="116"/>
        <v>0</v>
      </c>
      <c r="FB153" s="60">
        <f t="shared" si="117"/>
        <v>0</v>
      </c>
    </row>
    <row r="154" spans="12:158" x14ac:dyDescent="0.25">
      <c r="L154" t="s">
        <v>1635</v>
      </c>
      <c r="M154" t="s">
        <v>1240</v>
      </c>
      <c r="N154">
        <v>17100</v>
      </c>
      <c r="O154" s="32">
        <v>165</v>
      </c>
      <c r="P154" s="32">
        <v>100</v>
      </c>
      <c r="Q154" t="str">
        <f t="shared" si="85"/>
        <v>Strathfield</v>
      </c>
      <c r="W154" s="33"/>
      <c r="X154" s="33"/>
      <c r="Y154">
        <v>4207858</v>
      </c>
      <c r="Z154" s="158">
        <v>50</v>
      </c>
      <c r="AA154" s="169" t="s">
        <v>5187</v>
      </c>
      <c r="AB154" s="169" t="s">
        <v>1104</v>
      </c>
      <c r="AC154" s="158">
        <v>4207858</v>
      </c>
      <c r="AD154" s="169" t="s">
        <v>5187</v>
      </c>
      <c r="AE154" s="169">
        <v>4207858</v>
      </c>
      <c r="AF154" s="37" t="s">
        <v>5268</v>
      </c>
      <c r="AH154" s="38">
        <v>100</v>
      </c>
      <c r="AI154" s="38">
        <v>130</v>
      </c>
      <c r="AJ154" s="38">
        <v>13650</v>
      </c>
      <c r="AK154" s="38">
        <v>12</v>
      </c>
      <c r="AL154" s="38">
        <v>3308158</v>
      </c>
      <c r="AM154" s="61" t="s">
        <v>1816</v>
      </c>
      <c r="AN154" s="61" t="s">
        <v>1687</v>
      </c>
      <c r="AO154" s="61" t="s">
        <v>5116</v>
      </c>
      <c r="AP154" s="61" t="s">
        <v>5035</v>
      </c>
      <c r="AQ154" s="61" t="s">
        <v>4982</v>
      </c>
      <c r="AR154" s="28">
        <v>5329.1</v>
      </c>
      <c r="AS154" s="28">
        <v>237306</v>
      </c>
      <c r="AT154" s="28">
        <v>0</v>
      </c>
      <c r="AU154" s="62"/>
      <c r="BT154">
        <v>0</v>
      </c>
      <c r="BU154" s="32">
        <v>100</v>
      </c>
      <c r="BV154" s="32">
        <v>105</v>
      </c>
      <c r="BW154" s="32">
        <v>13800</v>
      </c>
      <c r="BX154" s="32">
        <v>87</v>
      </c>
      <c r="BY154" s="32">
        <v>91190</v>
      </c>
      <c r="BZ154" t="s">
        <v>1816</v>
      </c>
      <c r="CA154" t="s">
        <v>1688</v>
      </c>
      <c r="CB154" t="s">
        <v>1839</v>
      </c>
      <c r="CC154" t="s">
        <v>1726</v>
      </c>
      <c r="CD154" s="52" t="s">
        <v>1726</v>
      </c>
      <c r="CE154" s="155">
        <v>22</v>
      </c>
      <c r="CF154" s="155">
        <v>18</v>
      </c>
      <c r="CG154" s="31" t="s">
        <v>5843</v>
      </c>
      <c r="CH154" s="31" t="s">
        <v>5844</v>
      </c>
      <c r="CI154" s="31" t="s">
        <v>710</v>
      </c>
      <c r="CJ154" s="31" t="s">
        <v>2954</v>
      </c>
      <c r="CL154" s="34"/>
      <c r="CM154" s="34"/>
      <c r="CN154" s="35"/>
      <c r="CO154" s="36"/>
      <c r="CP154" s="37"/>
      <c r="CQ154" s="37"/>
      <c r="CR154" s="34"/>
      <c r="CY154" s="72"/>
      <c r="CZ154" s="72"/>
      <c r="DA154" s="72"/>
      <c r="DC154" s="160" t="str">
        <f t="shared" si="86"/>
        <v>11500_7</v>
      </c>
      <c r="DD154" s="162">
        <v>100</v>
      </c>
      <c r="DE154" s="161">
        <v>105</v>
      </c>
      <c r="DF154" s="161">
        <v>11500</v>
      </c>
      <c r="DG154" s="163" t="s">
        <v>1816</v>
      </c>
      <c r="DH154" s="161"/>
      <c r="DI154" s="161" t="s">
        <v>5073</v>
      </c>
      <c r="DJ154" s="161">
        <v>7</v>
      </c>
      <c r="DK154" s="161" t="s">
        <v>5216</v>
      </c>
      <c r="DL154" s="161">
        <v>10</v>
      </c>
      <c r="DM154" s="43" t="s">
        <v>4337</v>
      </c>
      <c r="DN154" s="43"/>
      <c r="DO154" s="43" t="s">
        <v>4199</v>
      </c>
      <c r="DP154" s="43"/>
      <c r="DQ154" s="43" t="s">
        <v>4150</v>
      </c>
      <c r="DR154" s="43">
        <v>100</v>
      </c>
      <c r="DV154" s="31" t="s">
        <v>5396</v>
      </c>
      <c r="DW154" s="31" t="s">
        <v>5402</v>
      </c>
      <c r="DX154" s="38">
        <f t="shared" si="87"/>
        <v>4207858</v>
      </c>
      <c r="DY154" s="38">
        <f t="shared" si="88"/>
        <v>50</v>
      </c>
      <c r="DZ154" s="38" t="str">
        <f t="shared" si="89"/>
        <v>504207858</v>
      </c>
      <c r="EA154" s="60">
        <f t="shared" si="90"/>
        <v>0</v>
      </c>
      <c r="EB154" s="60">
        <f t="shared" si="91"/>
        <v>0</v>
      </c>
      <c r="EC154" s="60">
        <f t="shared" si="92"/>
        <v>0</v>
      </c>
      <c r="ED154" s="60">
        <f t="shared" si="93"/>
        <v>0</v>
      </c>
      <c r="EE154" s="60">
        <f t="shared" si="94"/>
        <v>0</v>
      </c>
      <c r="EF154" s="60">
        <f t="shared" si="95"/>
        <v>0</v>
      </c>
      <c r="EG154" s="60">
        <f t="shared" si="96"/>
        <v>0</v>
      </c>
      <c r="EH154" s="60">
        <f t="shared" si="97"/>
        <v>0</v>
      </c>
      <c r="EI154" s="60">
        <f t="shared" si="98"/>
        <v>0</v>
      </c>
      <c r="EJ154" s="60">
        <f t="shared" si="99"/>
        <v>0</v>
      </c>
      <c r="EK154" s="60">
        <f t="shared" si="100"/>
        <v>0</v>
      </c>
      <c r="EL154" s="60">
        <f t="shared" si="101"/>
        <v>0</v>
      </c>
      <c r="EM154" s="60">
        <f t="shared" si="102"/>
        <v>0</v>
      </c>
      <c r="EN154" s="60">
        <f t="shared" si="103"/>
        <v>0</v>
      </c>
      <c r="EO154" s="60">
        <f t="shared" si="104"/>
        <v>0</v>
      </c>
      <c r="EP154" s="60">
        <f t="shared" si="105"/>
        <v>0</v>
      </c>
      <c r="EQ154" s="60">
        <f t="shared" si="106"/>
        <v>0</v>
      </c>
      <c r="ER154" s="60">
        <f t="shared" si="107"/>
        <v>0</v>
      </c>
      <c r="ES154" s="60">
        <f t="shared" si="108"/>
        <v>0</v>
      </c>
      <c r="ET154" s="60">
        <f t="shared" si="109"/>
        <v>0</v>
      </c>
      <c r="EU154" s="60">
        <f t="shared" si="110"/>
        <v>0</v>
      </c>
      <c r="EV154" s="60">
        <f t="shared" si="111"/>
        <v>0</v>
      </c>
      <c r="EW154" s="60">
        <f t="shared" si="112"/>
        <v>0</v>
      </c>
      <c r="EX154" s="60">
        <f t="shared" si="113"/>
        <v>0</v>
      </c>
      <c r="EY154" s="60">
        <f t="shared" si="114"/>
        <v>0</v>
      </c>
      <c r="EZ154" s="60">
        <f t="shared" si="115"/>
        <v>0</v>
      </c>
      <c r="FA154" s="60">
        <f t="shared" si="116"/>
        <v>0</v>
      </c>
      <c r="FB154" s="60">
        <f t="shared" si="117"/>
        <v>0</v>
      </c>
    </row>
    <row r="155" spans="12:158" x14ac:dyDescent="0.25">
      <c r="L155" t="s">
        <v>1636</v>
      </c>
      <c r="M155" t="s">
        <v>1688</v>
      </c>
      <c r="N155" s="32">
        <v>17150</v>
      </c>
      <c r="O155" s="32">
        <v>105</v>
      </c>
      <c r="P155" s="32">
        <v>100</v>
      </c>
      <c r="Q155" t="str">
        <f t="shared" si="85"/>
        <v>Sutherland Shire</v>
      </c>
      <c r="W155" s="33"/>
      <c r="X155" s="33"/>
      <c r="Y155">
        <v>4209957</v>
      </c>
      <c r="Z155" s="158">
        <v>50</v>
      </c>
      <c r="AA155" s="169" t="s">
        <v>5188</v>
      </c>
      <c r="AB155" s="169" t="s">
        <v>1681</v>
      </c>
      <c r="AC155" s="158">
        <v>4209957</v>
      </c>
      <c r="AD155" s="169" t="s">
        <v>5188</v>
      </c>
      <c r="AE155" s="169" t="s">
        <v>1104</v>
      </c>
      <c r="AF155" s="37" t="s">
        <v>5268</v>
      </c>
      <c r="AH155" s="38">
        <v>100</v>
      </c>
      <c r="AI155" s="38">
        <v>130</v>
      </c>
      <c r="AJ155" s="38">
        <v>13660</v>
      </c>
      <c r="AK155" s="38">
        <v>12</v>
      </c>
      <c r="AL155" s="38">
        <v>3308158</v>
      </c>
      <c r="AM155" s="61" t="s">
        <v>1816</v>
      </c>
      <c r="AN155" s="61" t="s">
        <v>1687</v>
      </c>
      <c r="AO155" s="61" t="s">
        <v>5117</v>
      </c>
      <c r="AP155" s="61" t="s">
        <v>5035</v>
      </c>
      <c r="AQ155" s="61" t="s">
        <v>4982</v>
      </c>
      <c r="AR155" s="28">
        <v>1239218.8</v>
      </c>
      <c r="AS155" s="28">
        <v>1658114</v>
      </c>
      <c r="AT155" s="28">
        <v>0</v>
      </c>
      <c r="AU155" s="62"/>
      <c r="BT155">
        <v>0</v>
      </c>
      <c r="BU155" s="32">
        <v>100</v>
      </c>
      <c r="BV155" s="32">
        <v>105</v>
      </c>
      <c r="BW155" s="32">
        <v>13800</v>
      </c>
      <c r="BX155" s="32">
        <v>87</v>
      </c>
      <c r="BY155" s="32">
        <v>91192</v>
      </c>
      <c r="BZ155" t="s">
        <v>1816</v>
      </c>
      <c r="CA155" t="s">
        <v>1688</v>
      </c>
      <c r="CB155" t="s">
        <v>1839</v>
      </c>
      <c r="CC155" t="s">
        <v>1726</v>
      </c>
      <c r="CD155" t="s">
        <v>1115</v>
      </c>
      <c r="CE155" s="155">
        <v>22878</v>
      </c>
      <c r="CF155" s="155">
        <v>12</v>
      </c>
      <c r="CG155" s="31" t="s">
        <v>692</v>
      </c>
      <c r="CH155" s="31" t="s">
        <v>693</v>
      </c>
      <c r="CI155" s="31" t="s">
        <v>710</v>
      </c>
      <c r="CJ155" s="31" t="s">
        <v>1150</v>
      </c>
      <c r="CL155" s="34"/>
      <c r="CM155" s="34"/>
      <c r="CN155" s="35"/>
      <c r="CO155" s="36"/>
      <c r="CP155" s="37"/>
      <c r="CQ155" s="37"/>
      <c r="CR155" s="34"/>
      <c r="CY155" s="72"/>
      <c r="CZ155" s="72"/>
      <c r="DA155" s="72"/>
      <c r="DC155" s="160" t="str">
        <f t="shared" si="86"/>
        <v>11500_9</v>
      </c>
      <c r="DD155" s="162">
        <v>100</v>
      </c>
      <c r="DE155" s="161">
        <v>105</v>
      </c>
      <c r="DF155" s="161">
        <v>11500</v>
      </c>
      <c r="DG155" s="163" t="s">
        <v>1816</v>
      </c>
      <c r="DH155" s="161"/>
      <c r="DI155" s="161" t="s">
        <v>5073</v>
      </c>
      <c r="DJ155" s="161">
        <v>9</v>
      </c>
      <c r="DK155" s="161" t="s">
        <v>5218</v>
      </c>
      <c r="DL155" s="161">
        <v>0</v>
      </c>
      <c r="DM155" s="43" t="s">
        <v>4338</v>
      </c>
      <c r="DN155" s="43"/>
      <c r="DO155" s="43" t="s">
        <v>4201</v>
      </c>
      <c r="DP155" s="43"/>
      <c r="DQ155" s="43" t="s">
        <v>4153</v>
      </c>
      <c r="DR155" s="43">
        <v>100</v>
      </c>
      <c r="DV155" s="31" t="s">
        <v>5396</v>
      </c>
      <c r="DW155" s="31" t="s">
        <v>5402</v>
      </c>
      <c r="DX155" s="38">
        <f t="shared" si="87"/>
        <v>4209957</v>
      </c>
      <c r="DY155" s="38">
        <f t="shared" si="88"/>
        <v>50</v>
      </c>
      <c r="DZ155" s="38" t="str">
        <f t="shared" si="89"/>
        <v>504209957</v>
      </c>
      <c r="EA155" s="60">
        <f t="shared" si="90"/>
        <v>0</v>
      </c>
      <c r="EB155" s="60">
        <f t="shared" si="91"/>
        <v>0</v>
      </c>
      <c r="EC155" s="60">
        <f t="shared" si="92"/>
        <v>0</v>
      </c>
      <c r="ED155" s="60">
        <f t="shared" si="93"/>
        <v>0</v>
      </c>
      <c r="EE155" s="60">
        <f t="shared" si="94"/>
        <v>0</v>
      </c>
      <c r="EF155" s="60">
        <f t="shared" si="95"/>
        <v>0</v>
      </c>
      <c r="EG155" s="60">
        <f t="shared" si="96"/>
        <v>0</v>
      </c>
      <c r="EH155" s="60">
        <f t="shared" si="97"/>
        <v>0</v>
      </c>
      <c r="EI155" s="60">
        <f t="shared" si="98"/>
        <v>0</v>
      </c>
      <c r="EJ155" s="60">
        <f t="shared" si="99"/>
        <v>0</v>
      </c>
      <c r="EK155" s="60">
        <f t="shared" si="100"/>
        <v>0</v>
      </c>
      <c r="EL155" s="60">
        <f t="shared" si="101"/>
        <v>0</v>
      </c>
      <c r="EM155" s="60">
        <f t="shared" si="102"/>
        <v>0</v>
      </c>
      <c r="EN155" s="60">
        <f t="shared" si="103"/>
        <v>0</v>
      </c>
      <c r="EO155" s="60">
        <f t="shared" si="104"/>
        <v>0</v>
      </c>
      <c r="EP155" s="60">
        <f t="shared" si="105"/>
        <v>0</v>
      </c>
      <c r="EQ155" s="60">
        <f t="shared" si="106"/>
        <v>0</v>
      </c>
      <c r="ER155" s="60">
        <f t="shared" si="107"/>
        <v>0</v>
      </c>
      <c r="ES155" s="60">
        <f t="shared" si="108"/>
        <v>0</v>
      </c>
      <c r="ET155" s="60">
        <f t="shared" si="109"/>
        <v>0</v>
      </c>
      <c r="EU155" s="60">
        <f t="shared" si="110"/>
        <v>0</v>
      </c>
      <c r="EV155" s="60">
        <f t="shared" si="111"/>
        <v>0</v>
      </c>
      <c r="EW155" s="60">
        <f t="shared" si="112"/>
        <v>0</v>
      </c>
      <c r="EX155" s="60">
        <f t="shared" si="113"/>
        <v>0</v>
      </c>
      <c r="EY155" s="60">
        <f t="shared" si="114"/>
        <v>0</v>
      </c>
      <c r="EZ155" s="60">
        <f t="shared" si="115"/>
        <v>0</v>
      </c>
      <c r="FA155" s="60">
        <f t="shared" si="116"/>
        <v>0</v>
      </c>
      <c r="FB155" s="60">
        <f t="shared" si="117"/>
        <v>0</v>
      </c>
    </row>
    <row r="156" spans="12:158" x14ac:dyDescent="0.25">
      <c r="L156" t="s">
        <v>1637</v>
      </c>
      <c r="M156" t="s">
        <v>1240</v>
      </c>
      <c r="N156">
        <v>17200</v>
      </c>
      <c r="O156" s="32">
        <v>165</v>
      </c>
      <c r="P156" s="32">
        <v>100</v>
      </c>
      <c r="Q156" t="str">
        <f t="shared" si="85"/>
        <v>Sydney</v>
      </c>
      <c r="W156" s="33"/>
      <c r="X156" s="33"/>
      <c r="Y156">
        <v>4300458</v>
      </c>
      <c r="Z156" s="158">
        <v>52</v>
      </c>
      <c r="AA156" s="169" t="s">
        <v>5196</v>
      </c>
      <c r="AB156" s="169" t="s">
        <v>1104</v>
      </c>
      <c r="AC156" s="158">
        <v>4300458</v>
      </c>
      <c r="AD156" s="169" t="s">
        <v>1756</v>
      </c>
      <c r="AE156" s="169">
        <v>4300458</v>
      </c>
      <c r="AF156" s="37" t="s">
        <v>5269</v>
      </c>
      <c r="AH156" s="38">
        <v>100</v>
      </c>
      <c r="AI156" s="38">
        <v>130</v>
      </c>
      <c r="AJ156" s="38">
        <v>14200</v>
      </c>
      <c r="AK156" s="38">
        <v>12</v>
      </c>
      <c r="AL156" s="38">
        <v>3308158</v>
      </c>
      <c r="AM156" s="61" t="s">
        <v>1816</v>
      </c>
      <c r="AN156" s="61" t="s">
        <v>1687</v>
      </c>
      <c r="AO156" s="61" t="s">
        <v>5127</v>
      </c>
      <c r="AP156" s="61" t="s">
        <v>5035</v>
      </c>
      <c r="AQ156" s="61" t="s">
        <v>4982</v>
      </c>
      <c r="AR156" s="28">
        <v>852462.5</v>
      </c>
      <c r="AS156" s="28">
        <v>341112</v>
      </c>
      <c r="AT156" s="28">
        <v>139614</v>
      </c>
      <c r="AU156" s="62"/>
      <c r="BT156">
        <v>0</v>
      </c>
      <c r="BU156" s="32">
        <v>100</v>
      </c>
      <c r="BV156" s="32">
        <v>105</v>
      </c>
      <c r="BW156" s="32">
        <v>13800</v>
      </c>
      <c r="BX156" s="32">
        <v>87</v>
      </c>
      <c r="BY156" s="32">
        <v>91194</v>
      </c>
      <c r="BZ156" t="s">
        <v>1816</v>
      </c>
      <c r="CA156" t="s">
        <v>1688</v>
      </c>
      <c r="CB156" t="s">
        <v>1839</v>
      </c>
      <c r="CC156" t="s">
        <v>1726</v>
      </c>
      <c r="CD156" s="52" t="s">
        <v>1114</v>
      </c>
      <c r="CE156" s="155">
        <v>20</v>
      </c>
      <c r="CF156" s="155">
        <v>12</v>
      </c>
      <c r="CG156" s="31" t="s">
        <v>694</v>
      </c>
      <c r="CH156" s="31" t="s">
        <v>695</v>
      </c>
      <c r="CI156" s="31" t="s">
        <v>710</v>
      </c>
      <c r="CJ156" s="31" t="s">
        <v>1149</v>
      </c>
      <c r="CL156" s="34"/>
      <c r="CM156" s="34"/>
      <c r="CN156" s="35"/>
      <c r="CO156" s="36"/>
      <c r="CP156" s="37"/>
      <c r="CQ156" s="37"/>
      <c r="CR156" s="34"/>
      <c r="CY156" s="72"/>
      <c r="CZ156" s="72"/>
      <c r="DA156" s="72"/>
      <c r="DC156" s="160" t="str">
        <f t="shared" si="86"/>
        <v>11500_4</v>
      </c>
      <c r="DD156" s="162">
        <v>100</v>
      </c>
      <c r="DE156" s="161">
        <v>105</v>
      </c>
      <c r="DF156" s="161">
        <v>11500</v>
      </c>
      <c r="DG156" s="163" t="s">
        <v>1816</v>
      </c>
      <c r="DH156" s="161"/>
      <c r="DI156" s="161" t="s">
        <v>5073</v>
      </c>
      <c r="DJ156" s="161">
        <v>4</v>
      </c>
      <c r="DK156" s="161" t="s">
        <v>1325</v>
      </c>
      <c r="DL156" s="161">
        <v>10</v>
      </c>
      <c r="DM156" s="43" t="s">
        <v>4339</v>
      </c>
      <c r="DN156" s="43"/>
      <c r="DO156" s="43" t="s">
        <v>4203</v>
      </c>
      <c r="DP156" s="43"/>
      <c r="DQ156" s="43" t="s">
        <v>4156</v>
      </c>
      <c r="DR156" s="43">
        <v>100</v>
      </c>
      <c r="DV156" s="31" t="s">
        <v>5396</v>
      </c>
      <c r="DW156" s="31" t="s">
        <v>5402</v>
      </c>
      <c r="DX156" s="38">
        <f t="shared" si="87"/>
        <v>4300458</v>
      </c>
      <c r="DY156" s="38">
        <f t="shared" si="88"/>
        <v>52</v>
      </c>
      <c r="DZ156" s="38" t="str">
        <f t="shared" si="89"/>
        <v>524300458</v>
      </c>
      <c r="EA156" s="60">
        <f t="shared" si="90"/>
        <v>504.7</v>
      </c>
      <c r="EB156" s="60">
        <f t="shared" si="91"/>
        <v>0</v>
      </c>
      <c r="EC156" s="60">
        <f t="shared" si="92"/>
        <v>0</v>
      </c>
      <c r="ED156" s="60">
        <f t="shared" si="93"/>
        <v>0</v>
      </c>
      <c r="EE156" s="60">
        <f t="shared" si="94"/>
        <v>0</v>
      </c>
      <c r="EF156" s="60">
        <f t="shared" si="95"/>
        <v>0</v>
      </c>
      <c r="EG156" s="60">
        <f t="shared" si="96"/>
        <v>0</v>
      </c>
      <c r="EH156" s="60">
        <f t="shared" si="97"/>
        <v>0</v>
      </c>
      <c r="EI156" s="60">
        <f t="shared" si="98"/>
        <v>0</v>
      </c>
      <c r="EJ156" s="60">
        <f t="shared" si="99"/>
        <v>0</v>
      </c>
      <c r="EK156" s="60">
        <f t="shared" si="100"/>
        <v>0</v>
      </c>
      <c r="EL156" s="60">
        <f t="shared" si="101"/>
        <v>0</v>
      </c>
      <c r="EM156" s="60">
        <f t="shared" si="102"/>
        <v>436.4</v>
      </c>
      <c r="EN156" s="60">
        <f t="shared" si="103"/>
        <v>0</v>
      </c>
      <c r="EO156" s="60">
        <f t="shared" si="104"/>
        <v>0</v>
      </c>
      <c r="EP156" s="60">
        <f t="shared" si="105"/>
        <v>0</v>
      </c>
      <c r="EQ156" s="60">
        <f t="shared" si="106"/>
        <v>12.4</v>
      </c>
      <c r="ER156" s="60">
        <f t="shared" si="107"/>
        <v>0</v>
      </c>
      <c r="ES156" s="60">
        <f t="shared" si="108"/>
        <v>55.9</v>
      </c>
      <c r="ET156" s="60">
        <f t="shared" si="109"/>
        <v>0</v>
      </c>
      <c r="EU156" s="60">
        <f t="shared" si="110"/>
        <v>0</v>
      </c>
      <c r="EV156" s="60">
        <f t="shared" si="111"/>
        <v>0</v>
      </c>
      <c r="EW156" s="60">
        <f t="shared" si="112"/>
        <v>0</v>
      </c>
      <c r="EX156" s="60">
        <f t="shared" si="113"/>
        <v>0</v>
      </c>
      <c r="EY156" s="60">
        <f t="shared" si="114"/>
        <v>0</v>
      </c>
      <c r="EZ156" s="60">
        <f t="shared" si="115"/>
        <v>0</v>
      </c>
      <c r="FA156" s="60">
        <f t="shared" si="116"/>
        <v>0</v>
      </c>
      <c r="FB156" s="60">
        <f t="shared" si="117"/>
        <v>0</v>
      </c>
    </row>
    <row r="157" spans="12:158" x14ac:dyDescent="0.25">
      <c r="L157" t="s">
        <v>1780</v>
      </c>
      <c r="M157" t="s">
        <v>1240</v>
      </c>
      <c r="N157">
        <v>10099</v>
      </c>
      <c r="O157" s="32">
        <v>165</v>
      </c>
      <c r="P157" s="32">
        <v>100</v>
      </c>
      <c r="Q157" t="str">
        <f t="shared" si="85"/>
        <v>Sydney Undefined</v>
      </c>
      <c r="W157" s="33"/>
      <c r="X157" s="33"/>
      <c r="Y157">
        <v>4300958</v>
      </c>
      <c r="Z157" s="158">
        <v>52</v>
      </c>
      <c r="AA157" s="169" t="s">
        <v>5197</v>
      </c>
      <c r="AB157" s="169" t="s">
        <v>1104</v>
      </c>
      <c r="AC157" s="158">
        <v>4300958</v>
      </c>
      <c r="AD157" s="169" t="s">
        <v>1757</v>
      </c>
      <c r="AE157" s="169">
        <v>4300958</v>
      </c>
      <c r="AF157" s="37" t="s">
        <v>5269</v>
      </c>
      <c r="AH157" s="38">
        <v>100</v>
      </c>
      <c r="AI157" s="38">
        <v>130</v>
      </c>
      <c r="AJ157" s="38">
        <v>14920</v>
      </c>
      <c r="AK157" s="38">
        <v>12</v>
      </c>
      <c r="AL157" s="38">
        <v>3308158</v>
      </c>
      <c r="AM157" s="61" t="s">
        <v>1816</v>
      </c>
      <c r="AN157" s="61" t="s">
        <v>1687</v>
      </c>
      <c r="AO157" s="61" t="s">
        <v>1588</v>
      </c>
      <c r="AP157" s="61" t="s">
        <v>5035</v>
      </c>
      <c r="AQ157" s="61" t="s">
        <v>4982</v>
      </c>
      <c r="AR157" s="28">
        <v>1437059.7</v>
      </c>
      <c r="AS157" s="28">
        <v>385401</v>
      </c>
      <c r="AT157" s="28">
        <v>0</v>
      </c>
      <c r="AU157" s="62"/>
      <c r="BT157">
        <v>0</v>
      </c>
      <c r="BU157" s="32">
        <v>100</v>
      </c>
      <c r="BV157" s="32">
        <v>105</v>
      </c>
      <c r="BW157" s="32">
        <v>13800</v>
      </c>
      <c r="BX157" s="32">
        <v>87</v>
      </c>
      <c r="BY157" s="32">
        <v>91200</v>
      </c>
      <c r="BZ157" t="s">
        <v>1816</v>
      </c>
      <c r="CA157" t="s">
        <v>1688</v>
      </c>
      <c r="CB157" t="s">
        <v>1839</v>
      </c>
      <c r="CC157" s="52" t="s">
        <v>1726</v>
      </c>
      <c r="CD157" s="52" t="s">
        <v>1794</v>
      </c>
      <c r="CE157" s="155">
        <v>1289</v>
      </c>
      <c r="CF157" s="155">
        <v>50</v>
      </c>
      <c r="CG157" s="31" t="s">
        <v>5845</v>
      </c>
      <c r="CH157" s="31" t="s">
        <v>5846</v>
      </c>
      <c r="CI157" s="31" t="s">
        <v>710</v>
      </c>
      <c r="CJ157" s="31" t="s">
        <v>2955</v>
      </c>
      <c r="CL157" s="34"/>
      <c r="CM157" s="34"/>
      <c r="CN157" s="35"/>
      <c r="CO157" s="36"/>
      <c r="CP157" s="37"/>
      <c r="CQ157" s="37"/>
      <c r="CR157" s="34"/>
      <c r="CY157" s="72"/>
      <c r="CZ157" s="72"/>
      <c r="DA157" s="72"/>
      <c r="DC157" s="160" t="str">
        <f t="shared" si="86"/>
        <v>11500_3</v>
      </c>
      <c r="DD157" s="162">
        <v>100</v>
      </c>
      <c r="DE157" s="161">
        <v>105</v>
      </c>
      <c r="DF157" s="161">
        <v>11500</v>
      </c>
      <c r="DG157" s="163" t="s">
        <v>1816</v>
      </c>
      <c r="DH157" s="161"/>
      <c r="DI157" s="161" t="s">
        <v>5073</v>
      </c>
      <c r="DJ157" s="161">
        <v>3</v>
      </c>
      <c r="DK157" s="161" t="s">
        <v>1324</v>
      </c>
      <c r="DL157" s="161">
        <v>0</v>
      </c>
      <c r="DM157" s="43" t="s">
        <v>4340</v>
      </c>
      <c r="DN157" s="43"/>
      <c r="DO157" s="43" t="s">
        <v>4205</v>
      </c>
      <c r="DP157" s="43"/>
      <c r="DQ157" s="43" t="s">
        <v>4159</v>
      </c>
      <c r="DR157" s="43">
        <v>100</v>
      </c>
      <c r="DV157" s="31" t="s">
        <v>5396</v>
      </c>
      <c r="DW157" s="31" t="s">
        <v>5402</v>
      </c>
      <c r="DX157" s="38">
        <f t="shared" si="87"/>
        <v>4300958</v>
      </c>
      <c r="DY157" s="38">
        <f t="shared" si="88"/>
        <v>52</v>
      </c>
      <c r="DZ157" s="38" t="str">
        <f t="shared" si="89"/>
        <v>524300958</v>
      </c>
      <c r="EA157" s="60">
        <f t="shared" si="90"/>
        <v>72593882.600000009</v>
      </c>
      <c r="EB157" s="60">
        <f t="shared" si="91"/>
        <v>60061614</v>
      </c>
      <c r="EC157" s="60">
        <f t="shared" si="92"/>
        <v>14699</v>
      </c>
      <c r="ED157" s="60">
        <f t="shared" si="93"/>
        <v>7394</v>
      </c>
      <c r="EE157" s="60">
        <f t="shared" si="94"/>
        <v>0</v>
      </c>
      <c r="EF157" s="60">
        <f t="shared" si="95"/>
        <v>0</v>
      </c>
      <c r="EG157" s="60">
        <f t="shared" si="96"/>
        <v>367637.4</v>
      </c>
      <c r="EH157" s="60">
        <f t="shared" si="97"/>
        <v>416900</v>
      </c>
      <c r="EI157" s="60">
        <f t="shared" si="98"/>
        <v>2233430</v>
      </c>
      <c r="EJ157" s="60">
        <f t="shared" si="99"/>
        <v>11267158</v>
      </c>
      <c r="EK157" s="60">
        <f t="shared" si="100"/>
        <v>68025459.099999994</v>
      </c>
      <c r="EL157" s="60">
        <f t="shared" si="101"/>
        <v>37518219</v>
      </c>
      <c r="EM157" s="60">
        <f t="shared" si="102"/>
        <v>61195.5</v>
      </c>
      <c r="EN157" s="60">
        <f t="shared" si="103"/>
        <v>44494</v>
      </c>
      <c r="EO157" s="60">
        <f t="shared" si="104"/>
        <v>0</v>
      </c>
      <c r="EP157" s="60">
        <f t="shared" si="105"/>
        <v>0</v>
      </c>
      <c r="EQ157" s="60">
        <f t="shared" si="106"/>
        <v>20788.3</v>
      </c>
      <c r="ER157" s="60">
        <f t="shared" si="107"/>
        <v>34514</v>
      </c>
      <c r="ES157" s="60">
        <f t="shared" si="108"/>
        <v>1740.4</v>
      </c>
      <c r="ET157" s="60">
        <f t="shared" si="109"/>
        <v>139764</v>
      </c>
      <c r="EU157" s="60">
        <f t="shared" si="110"/>
        <v>5408.5</v>
      </c>
      <c r="EV157" s="60">
        <f t="shared" si="111"/>
        <v>0</v>
      </c>
      <c r="EW157" s="60">
        <f t="shared" si="112"/>
        <v>1863524.4</v>
      </c>
      <c r="EX157" s="60">
        <f t="shared" si="113"/>
        <v>10633171</v>
      </c>
      <c r="EY157" s="60">
        <f t="shared" si="114"/>
        <v>0</v>
      </c>
      <c r="EZ157" s="60">
        <f t="shared" si="115"/>
        <v>0</v>
      </c>
      <c r="FA157" s="60">
        <f t="shared" si="116"/>
        <v>0</v>
      </c>
      <c r="FB157" s="60">
        <f t="shared" si="117"/>
        <v>0</v>
      </c>
    </row>
    <row r="158" spans="12:158" x14ac:dyDescent="0.25">
      <c r="L158" t="s">
        <v>1638</v>
      </c>
      <c r="M158" t="s">
        <v>1691</v>
      </c>
      <c r="N158" s="32">
        <v>17250</v>
      </c>
      <c r="O158" s="32">
        <v>145</v>
      </c>
      <c r="P158" s="32">
        <v>100</v>
      </c>
      <c r="Q158" t="str">
        <f t="shared" si="85"/>
        <v>Tallaganda</v>
      </c>
      <c r="V158" s="1"/>
      <c r="W158" s="33"/>
      <c r="X158" s="33"/>
      <c r="Y158">
        <v>4301958</v>
      </c>
      <c r="Z158" s="158">
        <v>52</v>
      </c>
      <c r="AA158" s="169" t="s">
        <v>5198</v>
      </c>
      <c r="AB158" s="169" t="s">
        <v>1104</v>
      </c>
      <c r="AC158" s="158">
        <v>4301958</v>
      </c>
      <c r="AD158" s="169" t="s">
        <v>1758</v>
      </c>
      <c r="AE158" s="169">
        <v>4301958</v>
      </c>
      <c r="AF158" s="37" t="s">
        <v>5269</v>
      </c>
      <c r="AH158" s="38">
        <v>100</v>
      </c>
      <c r="AI158" s="38">
        <v>130</v>
      </c>
      <c r="AJ158" s="38">
        <v>15100</v>
      </c>
      <c r="AK158" s="38">
        <v>12</v>
      </c>
      <c r="AL158" s="38">
        <v>3308158</v>
      </c>
      <c r="AM158" s="61" t="s">
        <v>1816</v>
      </c>
      <c r="AN158" s="61" t="s">
        <v>1687</v>
      </c>
      <c r="AO158" s="61" t="s">
        <v>1592</v>
      </c>
      <c r="AP158" s="61" t="s">
        <v>5035</v>
      </c>
      <c r="AQ158" s="61" t="s">
        <v>4982</v>
      </c>
      <c r="AR158" s="28">
        <v>0</v>
      </c>
      <c r="AS158" s="28">
        <v>0</v>
      </c>
      <c r="AT158" s="28">
        <v>47289</v>
      </c>
      <c r="AU158" s="62"/>
      <c r="BT158">
        <v>0</v>
      </c>
      <c r="BU158" s="32">
        <v>100</v>
      </c>
      <c r="BV158" s="32">
        <v>105</v>
      </c>
      <c r="BW158" s="32">
        <v>13800</v>
      </c>
      <c r="BX158" s="32">
        <v>88</v>
      </c>
      <c r="BY158" s="32">
        <v>91220</v>
      </c>
      <c r="BZ158" t="s">
        <v>1816</v>
      </c>
      <c r="CA158" t="s">
        <v>1688</v>
      </c>
      <c r="CB158" t="s">
        <v>1839</v>
      </c>
      <c r="CC158" t="s">
        <v>1684</v>
      </c>
      <c r="CD158" t="s">
        <v>1684</v>
      </c>
      <c r="CE158" s="155">
        <v>18</v>
      </c>
      <c r="CF158" s="155">
        <v>1</v>
      </c>
      <c r="CG158" s="31" t="s">
        <v>696</v>
      </c>
      <c r="CH158" s="31" t="s">
        <v>697</v>
      </c>
      <c r="CI158" s="31" t="s">
        <v>710</v>
      </c>
      <c r="CJ158" s="31" t="s">
        <v>2956</v>
      </c>
      <c r="CL158" s="34"/>
      <c r="CM158" s="34"/>
      <c r="CN158" s="35"/>
      <c r="CO158" s="36"/>
      <c r="CP158" s="37"/>
      <c r="CQ158" s="37"/>
      <c r="CR158" s="34"/>
      <c r="CY158" s="72"/>
      <c r="CZ158" s="72"/>
      <c r="DA158" s="72"/>
      <c r="DC158" s="160" t="str">
        <f t="shared" si="86"/>
        <v>11500_2</v>
      </c>
      <c r="DD158" s="162">
        <v>100</v>
      </c>
      <c r="DE158" s="161">
        <v>105</v>
      </c>
      <c r="DF158" s="161">
        <v>11500</v>
      </c>
      <c r="DG158" s="163" t="s">
        <v>1816</v>
      </c>
      <c r="DH158" s="161"/>
      <c r="DI158" s="161" t="s">
        <v>5073</v>
      </c>
      <c r="DJ158" s="161">
        <v>2</v>
      </c>
      <c r="DK158" s="161" t="s">
        <v>1323</v>
      </c>
      <c r="DL158" s="161">
        <v>0</v>
      </c>
      <c r="DM158" s="43" t="s">
        <v>4341</v>
      </c>
      <c r="DN158" s="43"/>
      <c r="DO158" s="43" t="s">
        <v>4207</v>
      </c>
      <c r="DP158" s="43"/>
      <c r="DQ158" s="43" t="s">
        <v>4162</v>
      </c>
      <c r="DR158" s="43">
        <v>100</v>
      </c>
      <c r="DV158" s="31" t="s">
        <v>5396</v>
      </c>
      <c r="DW158" s="31" t="s">
        <v>5402</v>
      </c>
      <c r="DX158" s="38">
        <f t="shared" si="87"/>
        <v>4301958</v>
      </c>
      <c r="DY158" s="38">
        <f t="shared" si="88"/>
        <v>52</v>
      </c>
      <c r="DZ158" s="38" t="str">
        <f t="shared" si="89"/>
        <v>524301958</v>
      </c>
      <c r="EA158" s="60">
        <f t="shared" si="90"/>
        <v>1632147.5000000005</v>
      </c>
      <c r="EB158" s="60">
        <f t="shared" si="91"/>
        <v>1561075</v>
      </c>
      <c r="EC158" s="60">
        <f t="shared" si="92"/>
        <v>7108.8</v>
      </c>
      <c r="ED158" s="60">
        <f t="shared" si="93"/>
        <v>43943</v>
      </c>
      <c r="EE158" s="60">
        <f t="shared" si="94"/>
        <v>14702.1</v>
      </c>
      <c r="EF158" s="60">
        <f t="shared" si="95"/>
        <v>14632</v>
      </c>
      <c r="EG158" s="60">
        <f t="shared" si="96"/>
        <v>27426.1</v>
      </c>
      <c r="EH158" s="60">
        <f t="shared" si="97"/>
        <v>57057</v>
      </c>
      <c r="EI158" s="60">
        <f t="shared" si="98"/>
        <v>0</v>
      </c>
      <c r="EJ158" s="60">
        <f t="shared" si="99"/>
        <v>8073</v>
      </c>
      <c r="EK158" s="60">
        <f t="shared" si="100"/>
        <v>1364283.1</v>
      </c>
      <c r="EL158" s="60">
        <f t="shared" si="101"/>
        <v>1220106</v>
      </c>
      <c r="EM158" s="60">
        <f t="shared" si="102"/>
        <v>9286.5</v>
      </c>
      <c r="EN158" s="60">
        <f t="shared" si="103"/>
        <v>134554</v>
      </c>
      <c r="EO158" s="60">
        <f t="shared" si="104"/>
        <v>0</v>
      </c>
      <c r="EP158" s="60">
        <f t="shared" si="105"/>
        <v>0</v>
      </c>
      <c r="EQ158" s="60">
        <f t="shared" si="106"/>
        <v>110410</v>
      </c>
      <c r="ER158" s="60">
        <f t="shared" si="107"/>
        <v>41483</v>
      </c>
      <c r="ES158" s="60">
        <f t="shared" si="108"/>
        <v>80716.3</v>
      </c>
      <c r="ET158" s="60">
        <f t="shared" si="109"/>
        <v>41227</v>
      </c>
      <c r="EU158" s="60">
        <f t="shared" si="110"/>
        <v>18214.599999999999</v>
      </c>
      <c r="EV158" s="60">
        <f t="shared" si="111"/>
        <v>0</v>
      </c>
      <c r="EW158" s="60">
        <f t="shared" si="112"/>
        <v>0</v>
      </c>
      <c r="EX158" s="60">
        <f t="shared" si="113"/>
        <v>0</v>
      </c>
      <c r="EY158" s="60">
        <f t="shared" si="114"/>
        <v>0</v>
      </c>
      <c r="EZ158" s="60">
        <f t="shared" si="115"/>
        <v>0</v>
      </c>
      <c r="FA158" s="60">
        <f t="shared" si="116"/>
        <v>0</v>
      </c>
      <c r="FB158" s="60">
        <f t="shared" si="117"/>
        <v>0</v>
      </c>
    </row>
    <row r="159" spans="12:158" x14ac:dyDescent="0.25">
      <c r="L159" t="s">
        <v>1639</v>
      </c>
      <c r="M159" t="s">
        <v>1687</v>
      </c>
      <c r="N159" s="32">
        <v>17300</v>
      </c>
      <c r="O159" s="32">
        <v>130</v>
      </c>
      <c r="P159" s="32">
        <v>100</v>
      </c>
      <c r="Q159" t="str">
        <f t="shared" si="85"/>
        <v>Tamworth</v>
      </c>
      <c r="W159" s="33"/>
      <c r="X159" s="33"/>
      <c r="Y159">
        <v>4302258</v>
      </c>
      <c r="Z159" s="158">
        <v>52</v>
      </c>
      <c r="AA159" s="169" t="s">
        <v>5199</v>
      </c>
      <c r="AB159" s="169" t="s">
        <v>1104</v>
      </c>
      <c r="AC159" s="158">
        <v>4302258</v>
      </c>
      <c r="AD159" s="169" t="s">
        <v>1759</v>
      </c>
      <c r="AE159" s="169">
        <v>4302258</v>
      </c>
      <c r="AF159" s="37" t="s">
        <v>5269</v>
      </c>
      <c r="AH159" s="38">
        <v>100</v>
      </c>
      <c r="AI159" s="38">
        <v>130</v>
      </c>
      <c r="AJ159" s="38">
        <v>15300</v>
      </c>
      <c r="AK159" s="38">
        <v>12</v>
      </c>
      <c r="AL159" s="38">
        <v>3308158</v>
      </c>
      <c r="AM159" s="61" t="s">
        <v>1816</v>
      </c>
      <c r="AN159" s="61" t="s">
        <v>1687</v>
      </c>
      <c r="AO159" s="61" t="s">
        <v>1597</v>
      </c>
      <c r="AP159" s="61" t="s">
        <v>5035</v>
      </c>
      <c r="AQ159" s="61" t="s">
        <v>4982</v>
      </c>
      <c r="AR159" s="28">
        <v>476908.2</v>
      </c>
      <c r="AS159" s="28">
        <v>6022784</v>
      </c>
      <c r="AT159" s="28">
        <v>272597</v>
      </c>
      <c r="AU159" s="62"/>
      <c r="BT159">
        <v>0</v>
      </c>
      <c r="BU159" s="32">
        <v>100</v>
      </c>
      <c r="BV159" s="32">
        <v>105</v>
      </c>
      <c r="BW159" s="32">
        <v>13800</v>
      </c>
      <c r="BX159" s="32">
        <v>89</v>
      </c>
      <c r="BY159" s="32">
        <v>91240</v>
      </c>
      <c r="BZ159" t="s">
        <v>1816</v>
      </c>
      <c r="CA159" t="s">
        <v>1688</v>
      </c>
      <c r="CB159" t="s">
        <v>1839</v>
      </c>
      <c r="CC159" t="s">
        <v>1785</v>
      </c>
      <c r="CD159" s="52" t="s">
        <v>1785</v>
      </c>
      <c r="CE159" s="155">
        <v>358</v>
      </c>
      <c r="CF159" s="155">
        <v>15</v>
      </c>
      <c r="CG159" s="31" t="s">
        <v>698</v>
      </c>
      <c r="CH159" s="31" t="s">
        <v>699</v>
      </c>
      <c r="CI159" s="31" t="s">
        <v>710</v>
      </c>
      <c r="CJ159" s="31" t="s">
        <v>2957</v>
      </c>
      <c r="DC159" s="160" t="str">
        <f t="shared" si="86"/>
        <v>11500_6</v>
      </c>
      <c r="DD159" s="162">
        <v>100</v>
      </c>
      <c r="DE159" s="161">
        <v>105</v>
      </c>
      <c r="DF159" s="161">
        <v>11500</v>
      </c>
      <c r="DG159" s="163" t="s">
        <v>1816</v>
      </c>
      <c r="DH159" s="161"/>
      <c r="DI159" s="161" t="s">
        <v>5073</v>
      </c>
      <c r="DJ159" s="161">
        <v>6</v>
      </c>
      <c r="DK159" s="161" t="s">
        <v>1327</v>
      </c>
      <c r="DL159" s="161">
        <v>0</v>
      </c>
      <c r="DM159" s="43" t="s">
        <v>4342</v>
      </c>
      <c r="DN159" s="43"/>
      <c r="DO159" s="43" t="s">
        <v>4209</v>
      </c>
      <c r="DP159" s="43"/>
      <c r="DQ159" s="43" t="s">
        <v>4165</v>
      </c>
      <c r="DR159" s="43">
        <v>100</v>
      </c>
      <c r="DV159" s="31" t="s">
        <v>5396</v>
      </c>
      <c r="DW159" s="31" t="s">
        <v>5402</v>
      </c>
      <c r="DX159" s="38">
        <f t="shared" si="87"/>
        <v>4302258</v>
      </c>
      <c r="DY159" s="38">
        <f t="shared" si="88"/>
        <v>52</v>
      </c>
      <c r="DZ159" s="38" t="str">
        <f t="shared" si="89"/>
        <v>524302258</v>
      </c>
      <c r="EA159" s="60">
        <f t="shared" si="90"/>
        <v>1580493.5999999996</v>
      </c>
      <c r="EB159" s="60">
        <f t="shared" si="91"/>
        <v>1931558</v>
      </c>
      <c r="EC159" s="60">
        <f t="shared" si="92"/>
        <v>869432.1</v>
      </c>
      <c r="ED159" s="60">
        <f t="shared" si="93"/>
        <v>1312095</v>
      </c>
      <c r="EE159" s="60">
        <f t="shared" si="94"/>
        <v>182.5</v>
      </c>
      <c r="EF159" s="60">
        <f t="shared" si="95"/>
        <v>20722</v>
      </c>
      <c r="EG159" s="60">
        <f t="shared" si="96"/>
        <v>10335.1</v>
      </c>
      <c r="EH159" s="60">
        <f t="shared" si="97"/>
        <v>0</v>
      </c>
      <c r="EI159" s="60">
        <f t="shared" si="98"/>
        <v>94709.5</v>
      </c>
      <c r="EJ159" s="60">
        <f t="shared" si="99"/>
        <v>140377</v>
      </c>
      <c r="EK159" s="60">
        <f t="shared" si="100"/>
        <v>176472.6</v>
      </c>
      <c r="EL159" s="60">
        <f t="shared" si="101"/>
        <v>162934</v>
      </c>
      <c r="EM159" s="60">
        <f t="shared" si="102"/>
        <v>233836.9</v>
      </c>
      <c r="EN159" s="60">
        <f t="shared" si="103"/>
        <v>127072</v>
      </c>
      <c r="EO159" s="60">
        <f t="shared" si="104"/>
        <v>0</v>
      </c>
      <c r="EP159" s="60">
        <f t="shared" si="105"/>
        <v>0</v>
      </c>
      <c r="EQ159" s="60">
        <f t="shared" si="106"/>
        <v>187724.6</v>
      </c>
      <c r="ER159" s="60">
        <f t="shared" si="107"/>
        <v>149034</v>
      </c>
      <c r="ES159" s="60">
        <f t="shared" si="108"/>
        <v>7800.2999999999993</v>
      </c>
      <c r="ET159" s="60">
        <f t="shared" si="109"/>
        <v>19324</v>
      </c>
      <c r="EU159" s="60">
        <f t="shared" si="110"/>
        <v>0</v>
      </c>
      <c r="EV159" s="60">
        <f t="shared" si="111"/>
        <v>0</v>
      </c>
      <c r="EW159" s="60">
        <f t="shared" si="112"/>
        <v>0</v>
      </c>
      <c r="EX159" s="60">
        <f t="shared" si="113"/>
        <v>0</v>
      </c>
      <c r="EY159" s="60">
        <f t="shared" si="114"/>
        <v>0</v>
      </c>
      <c r="EZ159" s="60">
        <f t="shared" si="115"/>
        <v>0</v>
      </c>
      <c r="FA159" s="60">
        <f t="shared" si="116"/>
        <v>0</v>
      </c>
      <c r="FB159" s="60">
        <f t="shared" si="117"/>
        <v>0</v>
      </c>
    </row>
    <row r="160" spans="12:158" x14ac:dyDescent="0.25">
      <c r="L160" t="s">
        <v>1640</v>
      </c>
      <c r="M160" t="s">
        <v>1687</v>
      </c>
      <c r="N160" s="32">
        <v>17310</v>
      </c>
      <c r="O160" s="32">
        <v>130</v>
      </c>
      <c r="P160" s="32">
        <v>100</v>
      </c>
      <c r="Q160" t="str">
        <f t="shared" si="85"/>
        <v>Tamworth Regional</v>
      </c>
      <c r="W160" s="33"/>
      <c r="X160" s="33"/>
      <c r="Y160">
        <v>4302558</v>
      </c>
      <c r="Z160" s="158">
        <v>52</v>
      </c>
      <c r="AA160" s="169" t="s">
        <v>5200</v>
      </c>
      <c r="AB160" s="169" t="s">
        <v>1104</v>
      </c>
      <c r="AC160" s="158">
        <v>4302558</v>
      </c>
      <c r="AD160" s="169" t="s">
        <v>1107</v>
      </c>
      <c r="AE160" s="169" t="s">
        <v>1104</v>
      </c>
      <c r="AF160" s="37" t="s">
        <v>5269</v>
      </c>
      <c r="AH160" s="38">
        <v>100</v>
      </c>
      <c r="AI160" s="38">
        <v>130</v>
      </c>
      <c r="AJ160" s="38">
        <v>15750</v>
      </c>
      <c r="AK160" s="38">
        <v>12</v>
      </c>
      <c r="AL160" s="38">
        <v>3308158</v>
      </c>
      <c r="AM160" s="61" t="s">
        <v>1816</v>
      </c>
      <c r="AN160" s="61" t="s">
        <v>1687</v>
      </c>
      <c r="AO160" s="61" t="s">
        <v>1606</v>
      </c>
      <c r="AP160" s="61" t="s">
        <v>5035</v>
      </c>
      <c r="AQ160" s="61" t="s">
        <v>4982</v>
      </c>
      <c r="AR160" s="28">
        <v>512671.9</v>
      </c>
      <c r="AS160" s="28">
        <v>1204118</v>
      </c>
      <c r="AT160" s="28">
        <v>42785</v>
      </c>
      <c r="AU160" s="62"/>
      <c r="BT160">
        <v>0</v>
      </c>
      <c r="BU160" s="32">
        <v>100</v>
      </c>
      <c r="BV160" s="32">
        <v>105</v>
      </c>
      <c r="BW160" s="32">
        <v>13800</v>
      </c>
      <c r="BX160" s="32">
        <v>90</v>
      </c>
      <c r="BY160" s="32">
        <v>91260</v>
      </c>
      <c r="BZ160" t="s">
        <v>1816</v>
      </c>
      <c r="CA160" t="s">
        <v>1688</v>
      </c>
      <c r="CB160" t="s">
        <v>1839</v>
      </c>
      <c r="CC160" s="52" t="s">
        <v>5036</v>
      </c>
      <c r="CD160" s="52" t="s">
        <v>5036</v>
      </c>
      <c r="CE160" s="155">
        <v>1079</v>
      </c>
      <c r="CF160" s="155">
        <v>115</v>
      </c>
      <c r="CG160" s="31" t="s">
        <v>5848</v>
      </c>
      <c r="CH160" s="31" t="s">
        <v>5849</v>
      </c>
      <c r="CI160" s="31" t="s">
        <v>710</v>
      </c>
      <c r="CJ160" s="31" t="s">
        <v>2958</v>
      </c>
      <c r="DC160" s="160" t="str">
        <f t="shared" si="86"/>
        <v>11500_10</v>
      </c>
      <c r="DD160" s="162">
        <v>100</v>
      </c>
      <c r="DE160" s="161">
        <v>105</v>
      </c>
      <c r="DF160" s="161">
        <v>11500</v>
      </c>
      <c r="DG160" s="163" t="s">
        <v>1816</v>
      </c>
      <c r="DH160" s="161"/>
      <c r="DI160" s="161" t="s">
        <v>5073</v>
      </c>
      <c r="DJ160" s="161">
        <v>10</v>
      </c>
      <c r="DK160" s="161" t="s">
        <v>1329</v>
      </c>
      <c r="DL160" s="161">
        <v>0</v>
      </c>
      <c r="DM160" s="43" t="s">
        <v>4343</v>
      </c>
      <c r="DN160" s="43"/>
      <c r="DO160" s="43" t="s">
        <v>4211</v>
      </c>
      <c r="DP160" s="43"/>
      <c r="DQ160" s="43" t="s">
        <v>4168</v>
      </c>
      <c r="DR160" s="43">
        <v>100</v>
      </c>
      <c r="DV160" s="31" t="s">
        <v>5396</v>
      </c>
      <c r="DW160" s="31" t="s">
        <v>5402</v>
      </c>
      <c r="DX160" s="38">
        <f t="shared" si="87"/>
        <v>4302558</v>
      </c>
      <c r="DY160" s="38">
        <f t="shared" si="88"/>
        <v>52</v>
      </c>
      <c r="DZ160" s="38" t="str">
        <f t="shared" si="89"/>
        <v>524302558</v>
      </c>
      <c r="EA160" s="60">
        <f t="shared" si="90"/>
        <v>437249.5</v>
      </c>
      <c r="EB160" s="60">
        <f t="shared" si="91"/>
        <v>0</v>
      </c>
      <c r="EC160" s="60">
        <f t="shared" si="92"/>
        <v>1726</v>
      </c>
      <c r="ED160" s="60">
        <f t="shared" si="93"/>
        <v>0</v>
      </c>
      <c r="EE160" s="60">
        <f t="shared" si="94"/>
        <v>0</v>
      </c>
      <c r="EF160" s="60">
        <f t="shared" si="95"/>
        <v>0</v>
      </c>
      <c r="EG160" s="60">
        <f t="shared" si="96"/>
        <v>82607.400000000009</v>
      </c>
      <c r="EH160" s="60">
        <f t="shared" si="97"/>
        <v>0</v>
      </c>
      <c r="EI160" s="60">
        <f t="shared" si="98"/>
        <v>11649.5</v>
      </c>
      <c r="EJ160" s="60">
        <f t="shared" si="99"/>
        <v>0</v>
      </c>
      <c r="EK160" s="60">
        <f t="shared" si="100"/>
        <v>139688.4</v>
      </c>
      <c r="EL160" s="60">
        <f t="shared" si="101"/>
        <v>0</v>
      </c>
      <c r="EM160" s="60">
        <f t="shared" si="102"/>
        <v>59988.9</v>
      </c>
      <c r="EN160" s="60">
        <f t="shared" si="103"/>
        <v>0</v>
      </c>
      <c r="EO160" s="60">
        <f t="shared" si="104"/>
        <v>0</v>
      </c>
      <c r="EP160" s="60">
        <f t="shared" si="105"/>
        <v>0</v>
      </c>
      <c r="EQ160" s="60">
        <f t="shared" si="106"/>
        <v>79163.399999999994</v>
      </c>
      <c r="ER160" s="60">
        <f t="shared" si="107"/>
        <v>0</v>
      </c>
      <c r="ES160" s="60">
        <f t="shared" si="108"/>
        <v>62425.899999999994</v>
      </c>
      <c r="ET160" s="60">
        <f t="shared" si="109"/>
        <v>0</v>
      </c>
      <c r="EU160" s="60">
        <f t="shared" si="110"/>
        <v>0</v>
      </c>
      <c r="EV160" s="60">
        <f t="shared" si="111"/>
        <v>0</v>
      </c>
      <c r="EW160" s="60">
        <f t="shared" si="112"/>
        <v>0</v>
      </c>
      <c r="EX160" s="60">
        <f t="shared" si="113"/>
        <v>0</v>
      </c>
      <c r="EY160" s="60">
        <f t="shared" si="114"/>
        <v>0</v>
      </c>
      <c r="EZ160" s="60">
        <f t="shared" si="115"/>
        <v>0</v>
      </c>
      <c r="FA160" s="60">
        <f t="shared" si="116"/>
        <v>0</v>
      </c>
      <c r="FB160" s="60">
        <f t="shared" si="117"/>
        <v>0</v>
      </c>
    </row>
    <row r="161" spans="12:158" x14ac:dyDescent="0.25">
      <c r="L161" t="s">
        <v>1641</v>
      </c>
      <c r="M161" t="s">
        <v>1695</v>
      </c>
      <c r="N161" s="32">
        <v>17350</v>
      </c>
      <c r="O161" s="32">
        <v>150</v>
      </c>
      <c r="P161" s="32">
        <v>100</v>
      </c>
      <c r="Q161" t="str">
        <f t="shared" si="85"/>
        <v>Temora</v>
      </c>
      <c r="W161" s="33"/>
      <c r="X161" s="33"/>
      <c r="Y161">
        <v>4307257</v>
      </c>
      <c r="Z161" s="158">
        <v>52</v>
      </c>
      <c r="AA161" s="169" t="s">
        <v>5201</v>
      </c>
      <c r="AB161" s="169" t="s">
        <v>1681</v>
      </c>
      <c r="AC161" s="158">
        <v>4307257</v>
      </c>
      <c r="AD161" s="169" t="s">
        <v>5201</v>
      </c>
      <c r="AE161" s="169" t="s">
        <v>1104</v>
      </c>
      <c r="AF161" s="37" t="s">
        <v>5268</v>
      </c>
      <c r="AH161" s="38">
        <v>100</v>
      </c>
      <c r="AI161" s="38">
        <v>130</v>
      </c>
      <c r="AJ161" s="38">
        <v>16000</v>
      </c>
      <c r="AK161" s="38">
        <v>12</v>
      </c>
      <c r="AL161" s="38">
        <v>3308158</v>
      </c>
      <c r="AM161" s="61" t="s">
        <v>1816</v>
      </c>
      <c r="AN161" s="61" t="s">
        <v>1687</v>
      </c>
      <c r="AO161" s="61" t="s">
        <v>1611</v>
      </c>
      <c r="AP161" s="61" t="s">
        <v>5035</v>
      </c>
      <c r="AQ161" s="61" t="s">
        <v>4982</v>
      </c>
      <c r="AR161" s="28">
        <v>0</v>
      </c>
      <c r="AS161" s="28">
        <v>0</v>
      </c>
      <c r="AT161" s="28">
        <v>14950</v>
      </c>
      <c r="AU161" s="62"/>
      <c r="BT161">
        <v>0</v>
      </c>
      <c r="BU161" s="32">
        <v>100</v>
      </c>
      <c r="BV161" s="32">
        <v>105</v>
      </c>
      <c r="BW161" s="32">
        <v>13950</v>
      </c>
      <c r="BX161" s="32">
        <v>90</v>
      </c>
      <c r="BY161" s="32">
        <v>91260</v>
      </c>
      <c r="BZ161" t="s">
        <v>1816</v>
      </c>
      <c r="CA161" t="s">
        <v>1688</v>
      </c>
      <c r="CB161" t="s">
        <v>1841</v>
      </c>
      <c r="CC161" s="52" t="s">
        <v>5036</v>
      </c>
      <c r="CD161" s="52" t="s">
        <v>5036</v>
      </c>
      <c r="CE161" s="155"/>
      <c r="CF161" s="155"/>
      <c r="CG161" s="31" t="s">
        <v>5848</v>
      </c>
      <c r="CH161" s="31" t="s">
        <v>5849</v>
      </c>
      <c r="CI161" s="31" t="s">
        <v>711</v>
      </c>
      <c r="CJ161" s="31" t="s">
        <v>2959</v>
      </c>
      <c r="DC161" s="160" t="str">
        <f t="shared" si="86"/>
        <v>11500_8</v>
      </c>
      <c r="DD161" s="162">
        <v>100</v>
      </c>
      <c r="DE161" s="161">
        <v>105</v>
      </c>
      <c r="DF161" s="161">
        <v>11500</v>
      </c>
      <c r="DG161" s="163" t="s">
        <v>1816</v>
      </c>
      <c r="DH161" s="161"/>
      <c r="DI161" s="161" t="s">
        <v>5073</v>
      </c>
      <c r="DJ161" s="161">
        <v>8</v>
      </c>
      <c r="DK161" s="161" t="s">
        <v>1328</v>
      </c>
      <c r="DL161" s="161">
        <v>7</v>
      </c>
      <c r="DM161" s="43" t="s">
        <v>4344</v>
      </c>
      <c r="DN161" s="43"/>
      <c r="DO161" s="43" t="s">
        <v>4213</v>
      </c>
      <c r="DP161" s="43"/>
      <c r="DQ161" s="43" t="s">
        <v>4171</v>
      </c>
      <c r="DR161" s="43">
        <v>100</v>
      </c>
      <c r="DV161" s="31" t="s">
        <v>5396</v>
      </c>
      <c r="DW161" s="31" t="s">
        <v>5402</v>
      </c>
      <c r="DX161" s="38">
        <f t="shared" si="87"/>
        <v>4307257</v>
      </c>
      <c r="DY161" s="38">
        <f t="shared" si="88"/>
        <v>52</v>
      </c>
      <c r="DZ161" s="38" t="str">
        <f t="shared" si="89"/>
        <v>524307257</v>
      </c>
      <c r="EA161" s="60">
        <f t="shared" si="90"/>
        <v>0</v>
      </c>
      <c r="EB161" s="60">
        <f t="shared" si="91"/>
        <v>0</v>
      </c>
      <c r="EC161" s="60">
        <f t="shared" si="92"/>
        <v>0</v>
      </c>
      <c r="ED161" s="60">
        <f t="shared" si="93"/>
        <v>0</v>
      </c>
      <c r="EE161" s="60">
        <f t="shared" si="94"/>
        <v>0</v>
      </c>
      <c r="EF161" s="60">
        <f t="shared" si="95"/>
        <v>0</v>
      </c>
      <c r="EG161" s="60">
        <f t="shared" si="96"/>
        <v>0</v>
      </c>
      <c r="EH161" s="60">
        <f t="shared" si="97"/>
        <v>0</v>
      </c>
      <c r="EI161" s="60">
        <f t="shared" si="98"/>
        <v>0</v>
      </c>
      <c r="EJ161" s="60">
        <f t="shared" si="99"/>
        <v>0</v>
      </c>
      <c r="EK161" s="60">
        <f t="shared" si="100"/>
        <v>0</v>
      </c>
      <c r="EL161" s="60">
        <f t="shared" si="101"/>
        <v>0</v>
      </c>
      <c r="EM161" s="60">
        <f t="shared" si="102"/>
        <v>0</v>
      </c>
      <c r="EN161" s="60">
        <f t="shared" si="103"/>
        <v>0</v>
      </c>
      <c r="EO161" s="60">
        <f t="shared" si="104"/>
        <v>0</v>
      </c>
      <c r="EP161" s="60">
        <f t="shared" si="105"/>
        <v>0</v>
      </c>
      <c r="EQ161" s="60">
        <f t="shared" si="106"/>
        <v>0</v>
      </c>
      <c r="ER161" s="60">
        <f t="shared" si="107"/>
        <v>0</v>
      </c>
      <c r="ES161" s="60">
        <f t="shared" si="108"/>
        <v>0</v>
      </c>
      <c r="ET161" s="60">
        <f t="shared" si="109"/>
        <v>0</v>
      </c>
      <c r="EU161" s="60">
        <f t="shared" si="110"/>
        <v>0</v>
      </c>
      <c r="EV161" s="60">
        <f t="shared" si="111"/>
        <v>0</v>
      </c>
      <c r="EW161" s="60">
        <f t="shared" si="112"/>
        <v>0</v>
      </c>
      <c r="EX161" s="60">
        <f t="shared" si="113"/>
        <v>0</v>
      </c>
      <c r="EY161" s="60">
        <f t="shared" si="114"/>
        <v>0</v>
      </c>
      <c r="EZ161" s="60">
        <f t="shared" si="115"/>
        <v>0</v>
      </c>
      <c r="FA161" s="60">
        <f t="shared" si="116"/>
        <v>0</v>
      </c>
      <c r="FB161" s="60">
        <f t="shared" si="117"/>
        <v>0</v>
      </c>
    </row>
    <row r="162" spans="12:158" x14ac:dyDescent="0.25">
      <c r="L162" t="s">
        <v>1642</v>
      </c>
      <c r="M162" t="s">
        <v>1687</v>
      </c>
      <c r="N162" s="32">
        <v>17400</v>
      </c>
      <c r="O162" s="32">
        <v>130</v>
      </c>
      <c r="P162" s="32">
        <v>100</v>
      </c>
      <c r="Q162" t="str">
        <f t="shared" si="85"/>
        <v>Tenterfield</v>
      </c>
      <c r="W162" s="33"/>
      <c r="X162" s="33"/>
      <c r="Y162">
        <v>1904458</v>
      </c>
      <c r="Z162" s="158">
        <v>54</v>
      </c>
      <c r="AA162" s="169" t="s">
        <v>5264</v>
      </c>
      <c r="AB162" s="169"/>
      <c r="AC162" s="158">
        <v>1904458</v>
      </c>
      <c r="AD162" s="169" t="s">
        <v>5264</v>
      </c>
      <c r="AE162" s="169">
        <v>1904458</v>
      </c>
      <c r="AF162" s="37" t="s">
        <v>5268</v>
      </c>
      <c r="AH162" s="38">
        <v>100</v>
      </c>
      <c r="AI162" s="38">
        <v>130</v>
      </c>
      <c r="AJ162" s="38">
        <v>16300</v>
      </c>
      <c r="AK162" s="38">
        <v>12</v>
      </c>
      <c r="AL162" s="38">
        <v>3308158</v>
      </c>
      <c r="AM162" s="61" t="s">
        <v>1816</v>
      </c>
      <c r="AN162" s="61" t="s">
        <v>1687</v>
      </c>
      <c r="AO162" s="61" t="s">
        <v>1617</v>
      </c>
      <c r="AP162" s="61" t="s">
        <v>5035</v>
      </c>
      <c r="AQ162" s="61" t="s">
        <v>4982</v>
      </c>
      <c r="AR162" s="28">
        <v>0</v>
      </c>
      <c r="AS162" s="28">
        <v>0</v>
      </c>
      <c r="AT162" s="28">
        <v>75874</v>
      </c>
      <c r="AU162" s="62"/>
      <c r="BT162">
        <v>0</v>
      </c>
      <c r="BU162" s="32">
        <v>100</v>
      </c>
      <c r="BV162" s="32">
        <v>105</v>
      </c>
      <c r="BW162" s="32">
        <v>14000</v>
      </c>
      <c r="BX162" s="32">
        <v>81</v>
      </c>
      <c r="BY162" s="32">
        <v>91000</v>
      </c>
      <c r="BZ162" t="s">
        <v>1816</v>
      </c>
      <c r="CA162" t="s">
        <v>1688</v>
      </c>
      <c r="CB162" t="s">
        <v>1842</v>
      </c>
      <c r="CC162" s="52" t="s">
        <v>1683</v>
      </c>
      <c r="CD162" s="52" t="s">
        <v>1784</v>
      </c>
      <c r="CE162" s="155">
        <v>242</v>
      </c>
      <c r="CF162" s="155">
        <v>9</v>
      </c>
      <c r="CG162" s="31" t="s">
        <v>5834</v>
      </c>
      <c r="CH162" s="31" t="s">
        <v>5835</v>
      </c>
      <c r="CI162" s="31" t="s">
        <v>712</v>
      </c>
      <c r="CJ162" s="31" t="s">
        <v>2960</v>
      </c>
      <c r="DC162" s="160" t="str">
        <f t="shared" si="86"/>
        <v>11500_5</v>
      </c>
      <c r="DD162" s="162">
        <v>100</v>
      </c>
      <c r="DE162" s="161">
        <v>105</v>
      </c>
      <c r="DF162" s="161">
        <v>11500</v>
      </c>
      <c r="DG162" s="163" t="s">
        <v>1816</v>
      </c>
      <c r="DH162" s="161"/>
      <c r="DI162" s="161" t="s">
        <v>5073</v>
      </c>
      <c r="DJ162" s="161">
        <v>5</v>
      </c>
      <c r="DK162" s="161" t="s">
        <v>1326</v>
      </c>
      <c r="DL162" s="161">
        <v>0</v>
      </c>
      <c r="DM162" s="43" t="s">
        <v>4345</v>
      </c>
      <c r="DN162" s="43"/>
      <c r="DO162" s="43" t="s">
        <v>4215</v>
      </c>
      <c r="DP162" s="43"/>
      <c r="DQ162" s="43" t="s">
        <v>4174</v>
      </c>
      <c r="DR162" s="43">
        <v>100</v>
      </c>
      <c r="DV162" s="31" t="s">
        <v>5396</v>
      </c>
      <c r="DW162" s="31" t="s">
        <v>5402</v>
      </c>
      <c r="DX162" s="38">
        <f t="shared" si="87"/>
        <v>1904458</v>
      </c>
      <c r="DY162" s="38">
        <f t="shared" si="88"/>
        <v>54</v>
      </c>
      <c r="DZ162" s="38" t="str">
        <f t="shared" si="89"/>
        <v>541904458</v>
      </c>
      <c r="EA162" s="60">
        <f t="shared" si="90"/>
        <v>0</v>
      </c>
      <c r="EB162" s="60">
        <f t="shared" si="91"/>
        <v>0</v>
      </c>
      <c r="EC162" s="60">
        <f t="shared" si="92"/>
        <v>0</v>
      </c>
      <c r="ED162" s="60">
        <f t="shared" si="93"/>
        <v>0</v>
      </c>
      <c r="EE162" s="60">
        <f t="shared" si="94"/>
        <v>0</v>
      </c>
      <c r="EF162" s="60">
        <f t="shared" si="95"/>
        <v>0</v>
      </c>
      <c r="EG162" s="60">
        <f t="shared" si="96"/>
        <v>0</v>
      </c>
      <c r="EH162" s="60">
        <f t="shared" si="97"/>
        <v>0</v>
      </c>
      <c r="EI162" s="60">
        <f t="shared" si="98"/>
        <v>0</v>
      </c>
      <c r="EJ162" s="60">
        <f t="shared" si="99"/>
        <v>0</v>
      </c>
      <c r="EK162" s="60">
        <f t="shared" si="100"/>
        <v>0</v>
      </c>
      <c r="EL162" s="60">
        <f t="shared" si="101"/>
        <v>0</v>
      </c>
      <c r="EM162" s="60">
        <f t="shared" si="102"/>
        <v>0</v>
      </c>
      <c r="EN162" s="60">
        <f t="shared" si="103"/>
        <v>0</v>
      </c>
      <c r="EO162" s="60">
        <f t="shared" si="104"/>
        <v>0</v>
      </c>
      <c r="EP162" s="60">
        <f t="shared" si="105"/>
        <v>0</v>
      </c>
      <c r="EQ162" s="60">
        <f t="shared" si="106"/>
        <v>0</v>
      </c>
      <c r="ER162" s="60">
        <f t="shared" si="107"/>
        <v>0</v>
      </c>
      <c r="ES162" s="60">
        <f t="shared" si="108"/>
        <v>0</v>
      </c>
      <c r="ET162" s="60">
        <f t="shared" si="109"/>
        <v>0</v>
      </c>
      <c r="EU162" s="60">
        <f t="shared" si="110"/>
        <v>0</v>
      </c>
      <c r="EV162" s="60">
        <f t="shared" si="111"/>
        <v>0</v>
      </c>
      <c r="EW162" s="60">
        <f t="shared" si="112"/>
        <v>0</v>
      </c>
      <c r="EX162" s="60">
        <f t="shared" si="113"/>
        <v>0</v>
      </c>
      <c r="EY162" s="60">
        <f t="shared" si="114"/>
        <v>0</v>
      </c>
      <c r="EZ162" s="60">
        <f t="shared" si="115"/>
        <v>0</v>
      </c>
      <c r="FA162" s="60">
        <f t="shared" si="116"/>
        <v>0</v>
      </c>
      <c r="FB162" s="60">
        <f t="shared" si="117"/>
        <v>0</v>
      </c>
    </row>
    <row r="163" spans="12:158" x14ac:dyDescent="0.25">
      <c r="L163" t="s">
        <v>1643</v>
      </c>
      <c r="M163" t="s">
        <v>1686</v>
      </c>
      <c r="N163" s="32">
        <v>17450</v>
      </c>
      <c r="O163" s="32">
        <v>155</v>
      </c>
      <c r="P163" s="32">
        <v>100</v>
      </c>
      <c r="Q163" t="str">
        <f t="shared" si="85"/>
        <v>Tumbarumba</v>
      </c>
      <c r="W163" s="33"/>
      <c r="X163" s="33"/>
      <c r="Y163">
        <v>4304658</v>
      </c>
      <c r="Z163" s="158">
        <v>54</v>
      </c>
      <c r="AA163" s="169" t="s">
        <v>5202</v>
      </c>
      <c r="AB163" s="169" t="s">
        <v>1104</v>
      </c>
      <c r="AC163" s="158">
        <v>4304658</v>
      </c>
      <c r="AD163" s="169" t="s">
        <v>1774</v>
      </c>
      <c r="AE163" s="169">
        <v>4304658</v>
      </c>
      <c r="AF163" s="37" t="s">
        <v>5269</v>
      </c>
      <c r="AH163" s="38">
        <v>100</v>
      </c>
      <c r="AI163" s="38">
        <v>130</v>
      </c>
      <c r="AJ163" s="38">
        <v>16500</v>
      </c>
      <c r="AK163" s="38">
        <v>12</v>
      </c>
      <c r="AL163" s="38">
        <v>3308158</v>
      </c>
      <c r="AM163" s="61" t="s">
        <v>1816</v>
      </c>
      <c r="AN163" s="61" t="s">
        <v>1687</v>
      </c>
      <c r="AO163" s="61" t="s">
        <v>1623</v>
      </c>
      <c r="AP163" s="61" t="s">
        <v>5035</v>
      </c>
      <c r="AQ163" s="61" t="s">
        <v>4982</v>
      </c>
      <c r="AR163" s="28">
        <v>0</v>
      </c>
      <c r="AS163" s="28">
        <v>0</v>
      </c>
      <c r="AT163" s="28">
        <v>122788</v>
      </c>
      <c r="AU163" s="62"/>
      <c r="BT163">
        <v>0</v>
      </c>
      <c r="BU163" s="32">
        <v>100</v>
      </c>
      <c r="BV163" s="32">
        <v>105</v>
      </c>
      <c r="BW163" s="32">
        <v>14000</v>
      </c>
      <c r="BX163" s="32">
        <v>81</v>
      </c>
      <c r="BY163" s="32">
        <v>91010</v>
      </c>
      <c r="BZ163" t="s">
        <v>1816</v>
      </c>
      <c r="CA163" t="s">
        <v>1688</v>
      </c>
      <c r="CB163" s="52" t="s">
        <v>1842</v>
      </c>
      <c r="CC163" s="52" t="s">
        <v>1683</v>
      </c>
      <c r="CD163" s="52" t="s">
        <v>1683</v>
      </c>
      <c r="CE163" s="155">
        <v>27</v>
      </c>
      <c r="CF163" s="155">
        <v>2</v>
      </c>
      <c r="CG163" s="31" t="s">
        <v>5837</v>
      </c>
      <c r="CH163" s="31" t="s">
        <v>5838</v>
      </c>
      <c r="CI163" s="31" t="s">
        <v>712</v>
      </c>
      <c r="CJ163" s="31" t="s">
        <v>2961</v>
      </c>
      <c r="DC163" s="160" t="str">
        <f t="shared" si="86"/>
        <v>11520_1</v>
      </c>
      <c r="DD163" s="162">
        <v>100</v>
      </c>
      <c r="DE163" s="161">
        <v>165</v>
      </c>
      <c r="DF163" s="161">
        <v>11520</v>
      </c>
      <c r="DG163" s="163" t="s">
        <v>1816</v>
      </c>
      <c r="DH163" s="161"/>
      <c r="DI163" s="161" t="s">
        <v>5074</v>
      </c>
      <c r="DJ163" s="161">
        <v>1</v>
      </c>
      <c r="DK163" s="161" t="s">
        <v>5210</v>
      </c>
      <c r="DL163" s="161">
        <v>7</v>
      </c>
      <c r="DM163" s="43" t="s">
        <v>4346</v>
      </c>
      <c r="DN163" s="43"/>
      <c r="DO163" s="43" t="s">
        <v>4317</v>
      </c>
      <c r="DP163" s="43"/>
      <c r="DQ163" s="43" t="s">
        <v>4177</v>
      </c>
      <c r="DR163" s="43">
        <v>100</v>
      </c>
      <c r="DV163" s="31" t="s">
        <v>5396</v>
      </c>
      <c r="DW163" s="31" t="s">
        <v>5402</v>
      </c>
      <c r="DX163" s="38">
        <f t="shared" si="87"/>
        <v>4304658</v>
      </c>
      <c r="DY163" s="38">
        <f t="shared" si="88"/>
        <v>54</v>
      </c>
      <c r="DZ163" s="38" t="str">
        <f t="shared" si="89"/>
        <v>544304658</v>
      </c>
      <c r="EA163" s="60">
        <f t="shared" si="90"/>
        <v>18789893.800000004</v>
      </c>
      <c r="EB163" s="60">
        <f t="shared" si="91"/>
        <v>34785700</v>
      </c>
      <c r="EC163" s="60">
        <f t="shared" si="92"/>
        <v>0</v>
      </c>
      <c r="ED163" s="60">
        <f t="shared" si="93"/>
        <v>0</v>
      </c>
      <c r="EE163" s="60">
        <f t="shared" si="94"/>
        <v>58861.9</v>
      </c>
      <c r="EF163" s="60">
        <f t="shared" si="95"/>
        <v>0</v>
      </c>
      <c r="EG163" s="60">
        <f t="shared" si="96"/>
        <v>0</v>
      </c>
      <c r="EH163" s="60">
        <f t="shared" si="97"/>
        <v>0</v>
      </c>
      <c r="EI163" s="60">
        <f t="shared" si="98"/>
        <v>7306689.5999999996</v>
      </c>
      <c r="EJ163" s="60">
        <f t="shared" si="99"/>
        <v>13331610</v>
      </c>
      <c r="EK163" s="60">
        <f t="shared" si="100"/>
        <v>11424342.300000003</v>
      </c>
      <c r="EL163" s="60">
        <f t="shared" si="101"/>
        <v>21454090</v>
      </c>
      <c r="EM163" s="60">
        <f t="shared" si="102"/>
        <v>0</v>
      </c>
      <c r="EN163" s="60">
        <f t="shared" si="103"/>
        <v>0</v>
      </c>
      <c r="EO163" s="60">
        <f t="shared" si="104"/>
        <v>0</v>
      </c>
      <c r="EP163" s="60">
        <f t="shared" si="105"/>
        <v>0</v>
      </c>
      <c r="EQ163" s="60">
        <f t="shared" si="106"/>
        <v>0</v>
      </c>
      <c r="ER163" s="60">
        <f t="shared" si="107"/>
        <v>0</v>
      </c>
      <c r="ES163" s="60">
        <f t="shared" si="108"/>
        <v>0</v>
      </c>
      <c r="ET163" s="60">
        <f t="shared" si="109"/>
        <v>0</v>
      </c>
      <c r="EU163" s="60">
        <f t="shared" si="110"/>
        <v>0</v>
      </c>
      <c r="EV163" s="60">
        <f t="shared" si="111"/>
        <v>0</v>
      </c>
      <c r="EW163" s="60">
        <f t="shared" si="112"/>
        <v>0</v>
      </c>
      <c r="EX163" s="60">
        <f t="shared" si="113"/>
        <v>0</v>
      </c>
      <c r="EY163" s="60">
        <f t="shared" si="114"/>
        <v>0</v>
      </c>
      <c r="EZ163" s="60">
        <f t="shared" si="115"/>
        <v>0</v>
      </c>
      <c r="FA163" s="60">
        <f t="shared" si="116"/>
        <v>0</v>
      </c>
      <c r="FB163" s="60">
        <f t="shared" si="117"/>
        <v>0</v>
      </c>
    </row>
    <row r="164" spans="12:158" x14ac:dyDescent="0.25">
      <c r="L164" t="s">
        <v>1644</v>
      </c>
      <c r="M164" t="s">
        <v>1695</v>
      </c>
      <c r="N164" s="32">
        <v>17500</v>
      </c>
      <c r="O164" s="32">
        <v>150</v>
      </c>
      <c r="P164" s="32">
        <v>100</v>
      </c>
      <c r="Q164" t="str">
        <f t="shared" si="85"/>
        <v>Tumut Shire</v>
      </c>
      <c r="W164" s="33"/>
      <c r="X164" s="33"/>
      <c r="Y164">
        <v>4305058</v>
      </c>
      <c r="Z164" s="158">
        <v>54</v>
      </c>
      <c r="AA164" s="169" t="s">
        <v>1299</v>
      </c>
      <c r="AB164" s="169" t="s">
        <v>1104</v>
      </c>
      <c r="AC164" s="158">
        <v>4305058</v>
      </c>
      <c r="AD164" s="169" t="s">
        <v>1760</v>
      </c>
      <c r="AE164" s="169">
        <v>4305058</v>
      </c>
      <c r="AF164" s="37" t="s">
        <v>5269</v>
      </c>
      <c r="AH164" s="38">
        <v>100</v>
      </c>
      <c r="AI164" s="38">
        <v>130</v>
      </c>
      <c r="AJ164" s="38">
        <v>16850</v>
      </c>
      <c r="AK164" s="38">
        <v>12</v>
      </c>
      <c r="AL164" s="38">
        <v>3308158</v>
      </c>
      <c r="AM164" s="61" t="s">
        <v>1816</v>
      </c>
      <c r="AN164" s="61" t="s">
        <v>1687</v>
      </c>
      <c r="AO164" s="61" t="s">
        <v>1630</v>
      </c>
      <c r="AP164" s="61" t="s">
        <v>5035</v>
      </c>
      <c r="AQ164" s="61" t="s">
        <v>4982</v>
      </c>
      <c r="AR164" s="28">
        <v>0</v>
      </c>
      <c r="AS164" s="28">
        <v>0</v>
      </c>
      <c r="AT164" s="28">
        <v>53293</v>
      </c>
      <c r="AU164" s="62"/>
      <c r="BT164">
        <v>0</v>
      </c>
      <c r="BU164" s="32">
        <v>100</v>
      </c>
      <c r="BV164" s="32">
        <v>105</v>
      </c>
      <c r="BW164" s="32">
        <v>14000</v>
      </c>
      <c r="BX164" s="32">
        <v>82</v>
      </c>
      <c r="BY164" s="32">
        <v>91040</v>
      </c>
      <c r="BZ164" t="s">
        <v>1816</v>
      </c>
      <c r="CA164" t="s">
        <v>1688</v>
      </c>
      <c r="CB164" s="52" t="s">
        <v>1842</v>
      </c>
      <c r="CC164" s="52" t="s">
        <v>1790</v>
      </c>
      <c r="CD164" s="52" t="s">
        <v>1791</v>
      </c>
      <c r="CE164" s="155">
        <v>5</v>
      </c>
      <c r="CF164" s="155">
        <v>2</v>
      </c>
      <c r="CG164" s="31" t="s">
        <v>5853</v>
      </c>
      <c r="CH164" s="31" t="s">
        <v>5854</v>
      </c>
      <c r="CI164" s="31" t="s">
        <v>712</v>
      </c>
      <c r="CJ164" s="31" t="s">
        <v>1151</v>
      </c>
      <c r="DC164" s="160" t="str">
        <f t="shared" si="86"/>
        <v>11520_7</v>
      </c>
      <c r="DD164" s="162">
        <v>100</v>
      </c>
      <c r="DE164" s="161">
        <v>165</v>
      </c>
      <c r="DF164" s="161">
        <v>11520</v>
      </c>
      <c r="DG164" s="163" t="s">
        <v>1816</v>
      </c>
      <c r="DH164" s="161"/>
      <c r="DI164" s="161" t="s">
        <v>5074</v>
      </c>
      <c r="DJ164" s="161">
        <v>7</v>
      </c>
      <c r="DK164" s="161" t="s">
        <v>5216</v>
      </c>
      <c r="DL164" s="161">
        <v>0</v>
      </c>
      <c r="DM164" s="43" t="s">
        <v>4347</v>
      </c>
      <c r="DN164" s="43"/>
      <c r="DO164" s="43" t="s">
        <v>4319</v>
      </c>
      <c r="DP164" s="43"/>
      <c r="DQ164" s="43" t="s">
        <v>4150</v>
      </c>
      <c r="DR164" s="43">
        <v>100</v>
      </c>
      <c r="DV164" s="31" t="s">
        <v>5396</v>
      </c>
      <c r="DW164" s="31" t="s">
        <v>5402</v>
      </c>
      <c r="DX164" s="38">
        <f t="shared" si="87"/>
        <v>4305058</v>
      </c>
      <c r="DY164" s="38">
        <f t="shared" si="88"/>
        <v>54</v>
      </c>
      <c r="DZ164" s="38" t="str">
        <f t="shared" si="89"/>
        <v>544305058</v>
      </c>
      <c r="EA164" s="60">
        <f t="shared" si="90"/>
        <v>475972.5</v>
      </c>
      <c r="EB164" s="60">
        <f t="shared" si="91"/>
        <v>862584</v>
      </c>
      <c r="EC164" s="60">
        <f t="shared" si="92"/>
        <v>0</v>
      </c>
      <c r="ED164" s="60">
        <f t="shared" si="93"/>
        <v>475564</v>
      </c>
      <c r="EE164" s="60">
        <f t="shared" si="94"/>
        <v>0</v>
      </c>
      <c r="EF164" s="60">
        <f t="shared" si="95"/>
        <v>0</v>
      </c>
      <c r="EG164" s="60">
        <f t="shared" si="96"/>
        <v>15558.2</v>
      </c>
      <c r="EH164" s="60">
        <f t="shared" si="97"/>
        <v>51155</v>
      </c>
      <c r="EI164" s="60">
        <f t="shared" si="98"/>
        <v>9451.7000000000007</v>
      </c>
      <c r="EJ164" s="60">
        <f t="shared" si="99"/>
        <v>0</v>
      </c>
      <c r="EK164" s="60">
        <f t="shared" si="100"/>
        <v>434416</v>
      </c>
      <c r="EL164" s="60">
        <f t="shared" si="101"/>
        <v>335865</v>
      </c>
      <c r="EM164" s="60">
        <f t="shared" si="102"/>
        <v>0</v>
      </c>
      <c r="EN164" s="60">
        <f t="shared" si="103"/>
        <v>0</v>
      </c>
      <c r="EO164" s="60">
        <f t="shared" si="104"/>
        <v>0</v>
      </c>
      <c r="EP164" s="60">
        <f t="shared" si="105"/>
        <v>0</v>
      </c>
      <c r="EQ164" s="60">
        <f t="shared" si="106"/>
        <v>0</v>
      </c>
      <c r="ER164" s="60">
        <f t="shared" si="107"/>
        <v>0</v>
      </c>
      <c r="ES164" s="60">
        <f t="shared" si="108"/>
        <v>16546.599999999999</v>
      </c>
      <c r="ET164" s="60">
        <f t="shared" si="109"/>
        <v>0</v>
      </c>
      <c r="EU164" s="60">
        <f t="shared" si="110"/>
        <v>0</v>
      </c>
      <c r="EV164" s="60">
        <f t="shared" si="111"/>
        <v>0</v>
      </c>
      <c r="EW164" s="60">
        <f t="shared" si="112"/>
        <v>0</v>
      </c>
      <c r="EX164" s="60">
        <f t="shared" si="113"/>
        <v>0</v>
      </c>
      <c r="EY164" s="60">
        <f t="shared" si="114"/>
        <v>0</v>
      </c>
      <c r="EZ164" s="60">
        <f t="shared" si="115"/>
        <v>0</v>
      </c>
      <c r="FA164" s="60">
        <f t="shared" si="116"/>
        <v>0</v>
      </c>
      <c r="FB164" s="60">
        <f t="shared" si="117"/>
        <v>0</v>
      </c>
    </row>
    <row r="165" spans="12:158" x14ac:dyDescent="0.25">
      <c r="L165" t="s">
        <v>1645</v>
      </c>
      <c r="M165" t="s">
        <v>1689</v>
      </c>
      <c r="N165" s="32">
        <v>17550</v>
      </c>
      <c r="O165" s="32">
        <v>120</v>
      </c>
      <c r="P165" s="32">
        <v>100</v>
      </c>
      <c r="Q165" t="str">
        <f t="shared" si="85"/>
        <v>Tweed</v>
      </c>
      <c r="W165" s="33"/>
      <c r="X165" s="33"/>
      <c r="Y165">
        <v>4305458</v>
      </c>
      <c r="Z165" s="158">
        <v>54</v>
      </c>
      <c r="AA165" s="169" t="s">
        <v>1300</v>
      </c>
      <c r="AB165" s="169" t="s">
        <v>1104</v>
      </c>
      <c r="AC165" s="158">
        <v>4305458</v>
      </c>
      <c r="AD165" s="169" t="s">
        <v>1761</v>
      </c>
      <c r="AE165" s="169">
        <v>4305458</v>
      </c>
      <c r="AF165" s="37" t="s">
        <v>5269</v>
      </c>
      <c r="AH165" s="38">
        <v>100</v>
      </c>
      <c r="AI165" s="38">
        <v>130</v>
      </c>
      <c r="AJ165" s="38">
        <v>17310</v>
      </c>
      <c r="AK165" s="38">
        <v>12</v>
      </c>
      <c r="AL165" s="38">
        <v>3308158</v>
      </c>
      <c r="AM165" s="61" t="s">
        <v>1816</v>
      </c>
      <c r="AN165" s="61" t="s">
        <v>1687</v>
      </c>
      <c r="AO165" s="61" t="s">
        <v>1640</v>
      </c>
      <c r="AP165" s="61" t="s">
        <v>5035</v>
      </c>
      <c r="AQ165" s="61" t="s">
        <v>4982</v>
      </c>
      <c r="AR165" s="28">
        <v>2807203.9</v>
      </c>
      <c r="AS165" s="28">
        <v>306910</v>
      </c>
      <c r="AT165" s="28">
        <v>0</v>
      </c>
      <c r="AU165" s="62"/>
      <c r="BT165">
        <v>0</v>
      </c>
      <c r="BU165" s="32">
        <v>100</v>
      </c>
      <c r="BV165" s="32">
        <v>105</v>
      </c>
      <c r="BW165" s="32">
        <v>14000</v>
      </c>
      <c r="BX165" s="32">
        <v>83</v>
      </c>
      <c r="BY165" s="32">
        <v>91060</v>
      </c>
      <c r="BZ165" t="s">
        <v>1816</v>
      </c>
      <c r="CA165" t="s">
        <v>1688</v>
      </c>
      <c r="CB165" t="s">
        <v>1842</v>
      </c>
      <c r="CC165" t="s">
        <v>1786</v>
      </c>
      <c r="CD165" s="52" t="s">
        <v>5043</v>
      </c>
      <c r="CE165" s="155">
        <v>3672</v>
      </c>
      <c r="CF165" s="155">
        <v>1</v>
      </c>
      <c r="CG165" s="31" t="s">
        <v>684</v>
      </c>
      <c r="CH165" s="31" t="s">
        <v>685</v>
      </c>
      <c r="CI165" s="31" t="s">
        <v>712</v>
      </c>
      <c r="CJ165" s="31" t="s">
        <v>2962</v>
      </c>
      <c r="DC165" s="160" t="str">
        <f t="shared" si="86"/>
        <v>11520_9</v>
      </c>
      <c r="DD165" s="162">
        <v>100</v>
      </c>
      <c r="DE165" s="161">
        <v>165</v>
      </c>
      <c r="DF165" s="161">
        <v>11520</v>
      </c>
      <c r="DG165" s="163" t="s">
        <v>1816</v>
      </c>
      <c r="DH165" s="161"/>
      <c r="DI165" s="161" t="s">
        <v>5074</v>
      </c>
      <c r="DJ165" s="161">
        <v>9</v>
      </c>
      <c r="DK165" s="161" t="s">
        <v>5218</v>
      </c>
      <c r="DL165" s="161">
        <v>0</v>
      </c>
      <c r="DM165" s="43" t="s">
        <v>4348</v>
      </c>
      <c r="DN165" s="43"/>
      <c r="DO165" s="43" t="s">
        <v>4321</v>
      </c>
      <c r="DP165" s="43"/>
      <c r="DQ165" s="43" t="s">
        <v>4153</v>
      </c>
      <c r="DR165" s="43">
        <v>100</v>
      </c>
      <c r="DV165" s="31" t="s">
        <v>5396</v>
      </c>
      <c r="DW165" s="31" t="s">
        <v>5402</v>
      </c>
      <c r="DX165" s="38">
        <f t="shared" si="87"/>
        <v>4305458</v>
      </c>
      <c r="DY165" s="38">
        <f t="shared" si="88"/>
        <v>54</v>
      </c>
      <c r="DZ165" s="38" t="str">
        <f t="shared" si="89"/>
        <v>544305458</v>
      </c>
      <c r="EA165" s="60">
        <f t="shared" si="90"/>
        <v>316825.10000000003</v>
      </c>
      <c r="EB165" s="60">
        <f t="shared" si="91"/>
        <v>27290</v>
      </c>
      <c r="EC165" s="60">
        <f t="shared" si="92"/>
        <v>3.5</v>
      </c>
      <c r="ED165" s="60">
        <f t="shared" si="93"/>
        <v>0</v>
      </c>
      <c r="EE165" s="60">
        <f t="shared" si="94"/>
        <v>0</v>
      </c>
      <c r="EF165" s="60">
        <f t="shared" si="95"/>
        <v>0</v>
      </c>
      <c r="EG165" s="60">
        <f t="shared" si="96"/>
        <v>0</v>
      </c>
      <c r="EH165" s="60">
        <f t="shared" si="97"/>
        <v>0</v>
      </c>
      <c r="EI165" s="60">
        <f t="shared" si="98"/>
        <v>316821.60000000003</v>
      </c>
      <c r="EJ165" s="60">
        <f t="shared" si="99"/>
        <v>27200</v>
      </c>
      <c r="EK165" s="60">
        <f t="shared" si="100"/>
        <v>0</v>
      </c>
      <c r="EL165" s="60">
        <f t="shared" si="101"/>
        <v>90</v>
      </c>
      <c r="EM165" s="60">
        <f t="shared" si="102"/>
        <v>0</v>
      </c>
      <c r="EN165" s="60">
        <f t="shared" si="103"/>
        <v>0</v>
      </c>
      <c r="EO165" s="60">
        <f t="shared" si="104"/>
        <v>0</v>
      </c>
      <c r="EP165" s="60">
        <f t="shared" si="105"/>
        <v>0</v>
      </c>
      <c r="EQ165" s="60">
        <f t="shared" si="106"/>
        <v>0</v>
      </c>
      <c r="ER165" s="60">
        <f t="shared" si="107"/>
        <v>0</v>
      </c>
      <c r="ES165" s="60">
        <f t="shared" si="108"/>
        <v>0</v>
      </c>
      <c r="ET165" s="60">
        <f t="shared" si="109"/>
        <v>0</v>
      </c>
      <c r="EU165" s="60">
        <f t="shared" si="110"/>
        <v>0</v>
      </c>
      <c r="EV165" s="60">
        <f t="shared" si="111"/>
        <v>0</v>
      </c>
      <c r="EW165" s="60">
        <f t="shared" si="112"/>
        <v>0</v>
      </c>
      <c r="EX165" s="60">
        <f t="shared" si="113"/>
        <v>0</v>
      </c>
      <c r="EY165" s="60">
        <f t="shared" si="114"/>
        <v>0</v>
      </c>
      <c r="EZ165" s="60">
        <f t="shared" si="115"/>
        <v>0</v>
      </c>
      <c r="FA165" s="60">
        <f t="shared" si="116"/>
        <v>0</v>
      </c>
      <c r="FB165" s="60">
        <f t="shared" si="117"/>
        <v>0</v>
      </c>
    </row>
    <row r="166" spans="12:158" x14ac:dyDescent="0.25">
      <c r="L166" t="s">
        <v>1673</v>
      </c>
      <c r="M166" t="s">
        <v>1694</v>
      </c>
      <c r="N166" s="32">
        <v>19399</v>
      </c>
      <c r="O166" s="32">
        <v>160</v>
      </c>
      <c r="P166" s="32">
        <v>100</v>
      </c>
      <c r="Q166" t="str">
        <f t="shared" si="85"/>
        <v>Unincorporated NSW</v>
      </c>
      <c r="V166" s="1"/>
      <c r="W166" s="33"/>
      <c r="X166" s="33"/>
      <c r="Y166">
        <v>4305758</v>
      </c>
      <c r="Z166" s="158">
        <v>54</v>
      </c>
      <c r="AA166" s="169" t="s">
        <v>1301</v>
      </c>
      <c r="AB166" s="169" t="s">
        <v>1104</v>
      </c>
      <c r="AC166" s="158">
        <v>4305758</v>
      </c>
      <c r="AD166" s="169" t="s">
        <v>5022</v>
      </c>
      <c r="AE166" s="169" t="s">
        <v>1104</v>
      </c>
      <c r="AF166" s="37" t="s">
        <v>5269</v>
      </c>
      <c r="AH166" s="38">
        <v>100</v>
      </c>
      <c r="AI166" s="38">
        <v>130</v>
      </c>
      <c r="AJ166" s="38">
        <v>17400</v>
      </c>
      <c r="AK166" s="38">
        <v>12</v>
      </c>
      <c r="AL166" s="38">
        <v>3308158</v>
      </c>
      <c r="AM166" s="61" t="s">
        <v>1816</v>
      </c>
      <c r="AN166" s="61" t="s">
        <v>1687</v>
      </c>
      <c r="AO166" s="61" t="s">
        <v>1642</v>
      </c>
      <c r="AP166" s="61" t="s">
        <v>5035</v>
      </c>
      <c r="AQ166" s="61" t="s">
        <v>4982</v>
      </c>
      <c r="AR166" s="28">
        <v>291217.40000000002</v>
      </c>
      <c r="AS166" s="28">
        <v>60682</v>
      </c>
      <c r="AT166" s="28">
        <v>65303</v>
      </c>
      <c r="AU166" s="62"/>
      <c r="BT166">
        <v>0</v>
      </c>
      <c r="BU166" s="32">
        <v>100</v>
      </c>
      <c r="BV166" s="32">
        <v>105</v>
      </c>
      <c r="BW166" s="32">
        <v>14000</v>
      </c>
      <c r="BX166" s="32">
        <v>83</v>
      </c>
      <c r="BY166" s="32">
        <v>91080</v>
      </c>
      <c r="BZ166" t="s">
        <v>1816</v>
      </c>
      <c r="CA166" t="s">
        <v>1688</v>
      </c>
      <c r="CB166" t="s">
        <v>1842</v>
      </c>
      <c r="CC166" t="s">
        <v>1786</v>
      </c>
      <c r="CD166" t="s">
        <v>1784</v>
      </c>
      <c r="CE166" s="155"/>
      <c r="CF166" s="155"/>
      <c r="CG166" s="31" t="s">
        <v>686</v>
      </c>
      <c r="CH166" s="31" t="s">
        <v>687</v>
      </c>
      <c r="CI166" s="31" t="s">
        <v>712</v>
      </c>
      <c r="CJ166" s="31" t="s">
        <v>2963</v>
      </c>
      <c r="DC166" s="160" t="str">
        <f t="shared" si="86"/>
        <v>11520_4</v>
      </c>
      <c r="DD166" s="162">
        <v>100</v>
      </c>
      <c r="DE166" s="161">
        <v>165</v>
      </c>
      <c r="DF166" s="161">
        <v>11520</v>
      </c>
      <c r="DG166" s="163" t="s">
        <v>1816</v>
      </c>
      <c r="DH166" s="161"/>
      <c r="DI166" s="161" t="s">
        <v>5074</v>
      </c>
      <c r="DJ166" s="161">
        <v>4</v>
      </c>
      <c r="DK166" s="161" t="s">
        <v>1325</v>
      </c>
      <c r="DL166" s="161">
        <v>4</v>
      </c>
      <c r="DM166" s="43" t="s">
        <v>4349</v>
      </c>
      <c r="DN166" s="43"/>
      <c r="DO166" s="43" t="s">
        <v>4323</v>
      </c>
      <c r="DP166" s="43"/>
      <c r="DQ166" s="43" t="s">
        <v>4156</v>
      </c>
      <c r="DR166" s="43">
        <v>100</v>
      </c>
      <c r="DV166" s="31" t="s">
        <v>5396</v>
      </c>
      <c r="DW166" s="31" t="s">
        <v>5402</v>
      </c>
      <c r="DX166" s="38">
        <f t="shared" si="87"/>
        <v>4305758</v>
      </c>
      <c r="DY166" s="38">
        <f t="shared" si="88"/>
        <v>54</v>
      </c>
      <c r="DZ166" s="38" t="str">
        <f t="shared" si="89"/>
        <v>544305758</v>
      </c>
      <c r="EA166" s="60">
        <f t="shared" si="90"/>
        <v>3663180.5000000005</v>
      </c>
      <c r="EB166" s="60">
        <f t="shared" si="91"/>
        <v>0</v>
      </c>
      <c r="EC166" s="60">
        <f t="shared" si="92"/>
        <v>0</v>
      </c>
      <c r="ED166" s="60">
        <f t="shared" si="93"/>
        <v>0</v>
      </c>
      <c r="EE166" s="60">
        <f t="shared" si="94"/>
        <v>0</v>
      </c>
      <c r="EF166" s="60">
        <f t="shared" si="95"/>
        <v>0</v>
      </c>
      <c r="EG166" s="60">
        <f t="shared" si="96"/>
        <v>0</v>
      </c>
      <c r="EH166" s="60">
        <f t="shared" si="97"/>
        <v>0</v>
      </c>
      <c r="EI166" s="60">
        <f t="shared" si="98"/>
        <v>3659799.9000000004</v>
      </c>
      <c r="EJ166" s="60">
        <f t="shared" si="99"/>
        <v>0</v>
      </c>
      <c r="EK166" s="60">
        <f t="shared" si="100"/>
        <v>3380.6</v>
      </c>
      <c r="EL166" s="60">
        <f t="shared" si="101"/>
        <v>0</v>
      </c>
      <c r="EM166" s="60">
        <f t="shared" si="102"/>
        <v>0</v>
      </c>
      <c r="EN166" s="60">
        <f t="shared" si="103"/>
        <v>0</v>
      </c>
      <c r="EO166" s="60">
        <f t="shared" si="104"/>
        <v>0</v>
      </c>
      <c r="EP166" s="60">
        <f t="shared" si="105"/>
        <v>0</v>
      </c>
      <c r="EQ166" s="60">
        <f t="shared" si="106"/>
        <v>0</v>
      </c>
      <c r="ER166" s="60">
        <f t="shared" si="107"/>
        <v>0</v>
      </c>
      <c r="ES166" s="60">
        <f t="shared" si="108"/>
        <v>0</v>
      </c>
      <c r="ET166" s="60">
        <f t="shared" si="109"/>
        <v>0</v>
      </c>
      <c r="EU166" s="60">
        <f t="shared" si="110"/>
        <v>0</v>
      </c>
      <c r="EV166" s="60">
        <f t="shared" si="111"/>
        <v>0</v>
      </c>
      <c r="EW166" s="60">
        <f t="shared" si="112"/>
        <v>0</v>
      </c>
      <c r="EX166" s="60">
        <f t="shared" si="113"/>
        <v>0</v>
      </c>
      <c r="EY166" s="60">
        <f t="shared" si="114"/>
        <v>0</v>
      </c>
      <c r="EZ166" s="60">
        <f t="shared" si="115"/>
        <v>0</v>
      </c>
      <c r="FA166" s="60">
        <f t="shared" si="116"/>
        <v>0</v>
      </c>
      <c r="FB166" s="60">
        <f t="shared" si="117"/>
        <v>0</v>
      </c>
    </row>
    <row r="167" spans="12:158" x14ac:dyDescent="0.25">
      <c r="L167" t="s">
        <v>1240</v>
      </c>
      <c r="M167" t="s">
        <v>1240</v>
      </c>
      <c r="N167">
        <v>11550</v>
      </c>
      <c r="O167" s="32">
        <v>165</v>
      </c>
      <c r="P167" s="32">
        <v>100</v>
      </c>
      <c r="Q167" t="str">
        <f t="shared" si="85"/>
        <v>Unknown</v>
      </c>
      <c r="W167" s="33"/>
      <c r="X167" s="33"/>
      <c r="Y167">
        <v>4306058</v>
      </c>
      <c r="Z167" s="158">
        <v>54</v>
      </c>
      <c r="AA167" s="169" t="s">
        <v>1302</v>
      </c>
      <c r="AB167" s="169" t="s">
        <v>1104</v>
      </c>
      <c r="AC167" s="158">
        <v>4306058</v>
      </c>
      <c r="AD167" s="169" t="s">
        <v>1762</v>
      </c>
      <c r="AE167" s="169">
        <v>4306058</v>
      </c>
      <c r="AF167" s="37" t="s">
        <v>5269</v>
      </c>
      <c r="AH167" s="38">
        <v>100</v>
      </c>
      <c r="AI167" s="38">
        <v>130</v>
      </c>
      <c r="AJ167" s="38">
        <v>17650</v>
      </c>
      <c r="AK167" s="38">
        <v>12</v>
      </c>
      <c r="AL167" s="38">
        <v>3308158</v>
      </c>
      <c r="AM167" s="61" t="s">
        <v>1816</v>
      </c>
      <c r="AN167" s="61" t="s">
        <v>1687</v>
      </c>
      <c r="AO167" s="61" t="s">
        <v>1648</v>
      </c>
      <c r="AP167" s="61" t="s">
        <v>5035</v>
      </c>
      <c r="AQ167" s="61" t="s">
        <v>4982</v>
      </c>
      <c r="AR167" s="28">
        <v>150218.20000000001</v>
      </c>
      <c r="AS167" s="28">
        <v>34029</v>
      </c>
      <c r="AT167" s="28">
        <v>77688</v>
      </c>
      <c r="AU167" s="62"/>
      <c r="BT167">
        <v>0</v>
      </c>
      <c r="BU167" s="32">
        <v>100</v>
      </c>
      <c r="BV167" s="32">
        <v>105</v>
      </c>
      <c r="BW167" s="32">
        <v>14000</v>
      </c>
      <c r="BX167" s="32">
        <v>84</v>
      </c>
      <c r="BY167" s="32">
        <v>91100</v>
      </c>
      <c r="BZ167" t="s">
        <v>1816</v>
      </c>
      <c r="CA167" t="s">
        <v>1688</v>
      </c>
      <c r="CB167" t="s">
        <v>1842</v>
      </c>
      <c r="CC167" s="52" t="s">
        <v>1795</v>
      </c>
      <c r="CD167" s="52" t="s">
        <v>1796</v>
      </c>
      <c r="CE167" s="155">
        <v>309</v>
      </c>
      <c r="CF167" s="155">
        <v>42</v>
      </c>
      <c r="CG167" s="31" t="s">
        <v>688</v>
      </c>
      <c r="CH167" s="31" t="s">
        <v>689</v>
      </c>
      <c r="CI167" s="31" t="s">
        <v>712</v>
      </c>
      <c r="CJ167" s="31" t="s">
        <v>2964</v>
      </c>
      <c r="DC167" s="160" t="str">
        <f t="shared" si="86"/>
        <v>11520_3</v>
      </c>
      <c r="DD167" s="162">
        <v>100</v>
      </c>
      <c r="DE167" s="161">
        <v>165</v>
      </c>
      <c r="DF167" s="161">
        <v>11520</v>
      </c>
      <c r="DG167" s="163" t="s">
        <v>1816</v>
      </c>
      <c r="DH167" s="161"/>
      <c r="DI167" s="161" t="s">
        <v>5074</v>
      </c>
      <c r="DJ167" s="161">
        <v>3</v>
      </c>
      <c r="DK167" s="161" t="s">
        <v>1324</v>
      </c>
      <c r="DL167" s="161">
        <v>0</v>
      </c>
      <c r="DM167" s="43" t="s">
        <v>4350</v>
      </c>
      <c r="DN167" s="43"/>
      <c r="DO167" s="43" t="s">
        <v>4325</v>
      </c>
      <c r="DP167" s="43"/>
      <c r="DQ167" s="43" t="s">
        <v>4159</v>
      </c>
      <c r="DR167" s="43">
        <v>100</v>
      </c>
      <c r="DV167" s="31" t="s">
        <v>5396</v>
      </c>
      <c r="DW167" s="31" t="s">
        <v>5402</v>
      </c>
      <c r="DX167" s="38">
        <f t="shared" si="87"/>
        <v>4306058</v>
      </c>
      <c r="DY167" s="38">
        <f t="shared" si="88"/>
        <v>54</v>
      </c>
      <c r="DZ167" s="38" t="str">
        <f t="shared" si="89"/>
        <v>544306058</v>
      </c>
      <c r="EA167" s="60">
        <f t="shared" si="90"/>
        <v>1868.3</v>
      </c>
      <c r="EB167" s="60">
        <f t="shared" si="91"/>
        <v>0</v>
      </c>
      <c r="EC167" s="60">
        <f t="shared" si="92"/>
        <v>0</v>
      </c>
      <c r="ED167" s="60">
        <f t="shared" si="93"/>
        <v>0</v>
      </c>
      <c r="EE167" s="60">
        <f t="shared" si="94"/>
        <v>0</v>
      </c>
      <c r="EF167" s="60">
        <f t="shared" si="95"/>
        <v>0</v>
      </c>
      <c r="EG167" s="60">
        <f t="shared" si="96"/>
        <v>0</v>
      </c>
      <c r="EH167" s="60">
        <f t="shared" si="97"/>
        <v>0</v>
      </c>
      <c r="EI167" s="60">
        <f t="shared" si="98"/>
        <v>1868.3</v>
      </c>
      <c r="EJ167" s="60">
        <f t="shared" si="99"/>
        <v>0</v>
      </c>
      <c r="EK167" s="60">
        <f t="shared" si="100"/>
        <v>0</v>
      </c>
      <c r="EL167" s="60">
        <f t="shared" si="101"/>
        <v>0</v>
      </c>
      <c r="EM167" s="60">
        <f t="shared" si="102"/>
        <v>0</v>
      </c>
      <c r="EN167" s="60">
        <f t="shared" si="103"/>
        <v>0</v>
      </c>
      <c r="EO167" s="60">
        <f t="shared" si="104"/>
        <v>0</v>
      </c>
      <c r="EP167" s="60">
        <f t="shared" si="105"/>
        <v>0</v>
      </c>
      <c r="EQ167" s="60">
        <f t="shared" si="106"/>
        <v>0</v>
      </c>
      <c r="ER167" s="60">
        <f t="shared" si="107"/>
        <v>0</v>
      </c>
      <c r="ES167" s="60">
        <f t="shared" si="108"/>
        <v>0</v>
      </c>
      <c r="ET167" s="60">
        <f t="shared" si="109"/>
        <v>0</v>
      </c>
      <c r="EU167" s="60">
        <f t="shared" si="110"/>
        <v>0</v>
      </c>
      <c r="EV167" s="60">
        <f t="shared" si="111"/>
        <v>0</v>
      </c>
      <c r="EW167" s="60">
        <f t="shared" si="112"/>
        <v>0</v>
      </c>
      <c r="EX167" s="60">
        <f t="shared" si="113"/>
        <v>0</v>
      </c>
      <c r="EY167" s="60">
        <f t="shared" si="114"/>
        <v>0</v>
      </c>
      <c r="EZ167" s="60">
        <f t="shared" si="115"/>
        <v>0</v>
      </c>
      <c r="FA167" s="60">
        <f t="shared" si="116"/>
        <v>0</v>
      </c>
      <c r="FB167" s="60">
        <f t="shared" si="117"/>
        <v>0</v>
      </c>
    </row>
    <row r="168" spans="12:158" x14ac:dyDescent="0.25">
      <c r="L168" t="s">
        <v>1240</v>
      </c>
      <c r="M168" t="s">
        <v>1240</v>
      </c>
      <c r="N168">
        <v>18800</v>
      </c>
      <c r="O168" s="32">
        <v>165</v>
      </c>
      <c r="P168" s="32">
        <v>100</v>
      </c>
      <c r="Q168" t="s">
        <v>1240</v>
      </c>
      <c r="W168" s="33"/>
      <c r="X168" s="33"/>
      <c r="Y168">
        <v>4307058</v>
      </c>
      <c r="Z168" s="158">
        <v>54</v>
      </c>
      <c r="AA168" s="169" t="s">
        <v>1303</v>
      </c>
      <c r="AB168" s="169" t="s">
        <v>1104</v>
      </c>
      <c r="AC168" s="158">
        <v>4307058</v>
      </c>
      <c r="AD168" s="169" t="s">
        <v>1763</v>
      </c>
      <c r="AE168" s="169">
        <v>4307058</v>
      </c>
      <c r="AF168" s="37" t="s">
        <v>5269</v>
      </c>
      <c r="AH168" s="38">
        <v>100</v>
      </c>
      <c r="AI168" s="38">
        <v>130</v>
      </c>
      <c r="AJ168" s="38">
        <v>17850</v>
      </c>
      <c r="AK168" s="38">
        <v>12</v>
      </c>
      <c r="AL168" s="38">
        <v>3308158</v>
      </c>
      <c r="AM168" s="61" t="s">
        <v>1816</v>
      </c>
      <c r="AN168" s="61" t="s">
        <v>1687</v>
      </c>
      <c r="AO168" s="61" t="s">
        <v>1652</v>
      </c>
      <c r="AP168" s="61" t="s">
        <v>5035</v>
      </c>
      <c r="AQ168" s="61" t="s">
        <v>4982</v>
      </c>
      <c r="AR168" s="28">
        <v>26375.200000000001</v>
      </c>
      <c r="AS168" s="28">
        <v>854430</v>
      </c>
      <c r="AT168" s="28">
        <v>12573</v>
      </c>
      <c r="AU168" s="62"/>
      <c r="BT168">
        <v>0</v>
      </c>
      <c r="BU168" s="32">
        <v>100</v>
      </c>
      <c r="BV168" s="32">
        <v>105</v>
      </c>
      <c r="BW168" s="32">
        <v>14000</v>
      </c>
      <c r="BX168" s="32">
        <v>85</v>
      </c>
      <c r="BY168" s="32">
        <v>91120</v>
      </c>
      <c r="BZ168" t="s">
        <v>1816</v>
      </c>
      <c r="CA168" t="s">
        <v>1688</v>
      </c>
      <c r="CB168" t="s">
        <v>1842</v>
      </c>
      <c r="CC168" t="s">
        <v>1797</v>
      </c>
      <c r="CD168" s="52" t="s">
        <v>1797</v>
      </c>
      <c r="CE168" s="155">
        <v>84</v>
      </c>
      <c r="CF168" s="155">
        <v>2</v>
      </c>
      <c r="CG168" s="31" t="s">
        <v>690</v>
      </c>
      <c r="CH168" s="31" t="s">
        <v>691</v>
      </c>
      <c r="CI168" s="31" t="s">
        <v>712</v>
      </c>
      <c r="CJ168" s="31" t="s">
        <v>2965</v>
      </c>
      <c r="DC168" s="160" t="str">
        <f t="shared" si="86"/>
        <v>11520_2</v>
      </c>
      <c r="DD168" s="162">
        <v>100</v>
      </c>
      <c r="DE168" s="161">
        <v>165</v>
      </c>
      <c r="DF168" s="161">
        <v>11520</v>
      </c>
      <c r="DG168" s="163" t="s">
        <v>1816</v>
      </c>
      <c r="DH168" s="161"/>
      <c r="DI168" s="161" t="s">
        <v>5074</v>
      </c>
      <c r="DJ168" s="161">
        <v>2</v>
      </c>
      <c r="DK168" s="161" t="s">
        <v>1323</v>
      </c>
      <c r="DL168" s="161">
        <v>0</v>
      </c>
      <c r="DM168" s="43" t="s">
        <v>4351</v>
      </c>
      <c r="DN168" s="43"/>
      <c r="DO168" s="43" t="s">
        <v>4327</v>
      </c>
      <c r="DP168" s="43"/>
      <c r="DQ168" s="43" t="s">
        <v>4162</v>
      </c>
      <c r="DR168" s="43">
        <v>100</v>
      </c>
      <c r="DV168" s="31" t="s">
        <v>5396</v>
      </c>
      <c r="DW168" s="31" t="s">
        <v>5402</v>
      </c>
      <c r="DX168" s="38">
        <f t="shared" si="87"/>
        <v>4307058</v>
      </c>
      <c r="DY168" s="38">
        <f t="shared" si="88"/>
        <v>54</v>
      </c>
      <c r="DZ168" s="38" t="str">
        <f t="shared" si="89"/>
        <v>544307058</v>
      </c>
      <c r="EA168" s="60">
        <f t="shared" si="90"/>
        <v>2762087.0999999996</v>
      </c>
      <c r="EB168" s="60">
        <f t="shared" si="91"/>
        <v>3882293</v>
      </c>
      <c r="EC168" s="60">
        <f t="shared" si="92"/>
        <v>685674.6</v>
      </c>
      <c r="ED168" s="60">
        <f t="shared" si="93"/>
        <v>93662</v>
      </c>
      <c r="EE168" s="60">
        <f t="shared" si="94"/>
        <v>160966.79999999999</v>
      </c>
      <c r="EF168" s="60">
        <f t="shared" si="95"/>
        <v>12927</v>
      </c>
      <c r="EG168" s="60">
        <f t="shared" si="96"/>
        <v>0</v>
      </c>
      <c r="EH168" s="60">
        <f t="shared" si="97"/>
        <v>0</v>
      </c>
      <c r="EI168" s="60">
        <f t="shared" si="98"/>
        <v>1097544.3999999999</v>
      </c>
      <c r="EJ168" s="60">
        <f t="shared" si="99"/>
        <v>2767082</v>
      </c>
      <c r="EK168" s="60">
        <f t="shared" si="100"/>
        <v>379874.8</v>
      </c>
      <c r="EL168" s="60">
        <f t="shared" si="101"/>
        <v>113805</v>
      </c>
      <c r="EM168" s="60">
        <f t="shared" si="102"/>
        <v>128282.7</v>
      </c>
      <c r="EN168" s="60">
        <f t="shared" si="103"/>
        <v>50164</v>
      </c>
      <c r="EO168" s="60">
        <f t="shared" si="104"/>
        <v>31892.3</v>
      </c>
      <c r="EP168" s="60">
        <f t="shared" si="105"/>
        <v>24449</v>
      </c>
      <c r="EQ168" s="60">
        <f t="shared" si="106"/>
        <v>0</v>
      </c>
      <c r="ER168" s="60">
        <f t="shared" si="107"/>
        <v>221852</v>
      </c>
      <c r="ES168" s="60">
        <f t="shared" si="108"/>
        <v>0</v>
      </c>
      <c r="ET168" s="60">
        <f t="shared" si="109"/>
        <v>469885</v>
      </c>
      <c r="EU168" s="60">
        <f t="shared" si="110"/>
        <v>70080.7</v>
      </c>
      <c r="EV168" s="60">
        <f t="shared" si="111"/>
        <v>0</v>
      </c>
      <c r="EW168" s="60">
        <f t="shared" si="112"/>
        <v>32245.8</v>
      </c>
      <c r="EX168" s="60">
        <f t="shared" si="113"/>
        <v>128467</v>
      </c>
      <c r="EY168" s="60">
        <f t="shared" si="114"/>
        <v>175525</v>
      </c>
      <c r="EZ168" s="60">
        <f t="shared" si="115"/>
        <v>0</v>
      </c>
      <c r="FA168" s="60">
        <f t="shared" si="116"/>
        <v>0</v>
      </c>
      <c r="FB168" s="60">
        <f t="shared" si="117"/>
        <v>0</v>
      </c>
    </row>
    <row r="169" spans="12:158" x14ac:dyDescent="0.25">
      <c r="L169" t="s">
        <v>1646</v>
      </c>
      <c r="M169" t="s">
        <v>1696</v>
      </c>
      <c r="N169" s="32">
        <v>17620</v>
      </c>
      <c r="O169" s="32">
        <v>110</v>
      </c>
      <c r="P169" s="32">
        <v>100</v>
      </c>
      <c r="Q169" t="str">
        <f t="shared" ref="Q169:Q196" si="118">IF(ISERROR(FIND(" (",L169)),L169,LEFT(L169,FIND(" (",L169)-1))</f>
        <v>Upper Hunter Shire</v>
      </c>
      <c r="W169" s="33"/>
      <c r="X169" s="33"/>
      <c r="Y169">
        <v>4307258</v>
      </c>
      <c r="Z169" s="158">
        <v>54</v>
      </c>
      <c r="AA169" s="169" t="s">
        <v>1304</v>
      </c>
      <c r="AB169" s="169" t="s">
        <v>1681</v>
      </c>
      <c r="AC169" s="158">
        <v>4307258</v>
      </c>
      <c r="AD169" s="169" t="s">
        <v>1304</v>
      </c>
      <c r="AE169" s="169" t="s">
        <v>1104</v>
      </c>
      <c r="AF169" s="37" t="s">
        <v>5268</v>
      </c>
      <c r="AH169" s="38">
        <v>100</v>
      </c>
      <c r="AI169" s="38">
        <v>130</v>
      </c>
      <c r="AJ169" s="38">
        <v>18600</v>
      </c>
      <c r="AK169" s="38">
        <v>12</v>
      </c>
      <c r="AL169" s="38">
        <v>3308158</v>
      </c>
      <c r="AM169" s="61" t="s">
        <v>1816</v>
      </c>
      <c r="AN169" s="61" t="s">
        <v>1687</v>
      </c>
      <c r="AO169" s="61" t="s">
        <v>1668</v>
      </c>
      <c r="AP169" s="61" t="s">
        <v>5035</v>
      </c>
      <c r="AQ169" s="61" t="s">
        <v>4982</v>
      </c>
      <c r="AR169" s="28">
        <v>0</v>
      </c>
      <c r="AS169" s="28">
        <v>0</v>
      </c>
      <c r="AT169" s="28">
        <v>109652</v>
      </c>
      <c r="AU169" s="62"/>
      <c r="BT169">
        <v>0</v>
      </c>
      <c r="BU169" s="32">
        <v>100</v>
      </c>
      <c r="BV169" s="32">
        <v>105</v>
      </c>
      <c r="BW169" s="32">
        <v>14000</v>
      </c>
      <c r="BX169" s="32">
        <v>86</v>
      </c>
      <c r="BY169" s="32">
        <v>91140</v>
      </c>
      <c r="BZ169" t="s">
        <v>1816</v>
      </c>
      <c r="CA169" t="s">
        <v>1688</v>
      </c>
      <c r="CB169" t="s">
        <v>1842</v>
      </c>
      <c r="CC169" s="52" t="s">
        <v>1787</v>
      </c>
      <c r="CD169" s="52" t="s">
        <v>1789</v>
      </c>
      <c r="CE169" s="155">
        <v>166</v>
      </c>
      <c r="CF169" s="155">
        <v>11</v>
      </c>
      <c r="CG169" s="31" t="s">
        <v>5839</v>
      </c>
      <c r="CH169" s="31" t="s">
        <v>5840</v>
      </c>
      <c r="CI169" s="31" t="s">
        <v>712</v>
      </c>
      <c r="CJ169" s="31" t="s">
        <v>2966</v>
      </c>
      <c r="DC169" s="160" t="str">
        <f t="shared" si="86"/>
        <v>11520_6</v>
      </c>
      <c r="DD169" s="162">
        <v>100</v>
      </c>
      <c r="DE169" s="161">
        <v>165</v>
      </c>
      <c r="DF169" s="161">
        <v>11520</v>
      </c>
      <c r="DG169" s="163" t="s">
        <v>1816</v>
      </c>
      <c r="DH169" s="161"/>
      <c r="DI169" s="161" t="s">
        <v>5074</v>
      </c>
      <c r="DJ169" s="161">
        <v>6</v>
      </c>
      <c r="DK169" s="161" t="s">
        <v>1327</v>
      </c>
      <c r="DL169" s="161">
        <v>0</v>
      </c>
      <c r="DM169" s="43" t="s">
        <v>4352</v>
      </c>
      <c r="DN169" s="43"/>
      <c r="DO169" s="43" t="s">
        <v>4329</v>
      </c>
      <c r="DP169" s="43"/>
      <c r="DQ169" s="43" t="s">
        <v>4165</v>
      </c>
      <c r="DR169" s="43">
        <v>100</v>
      </c>
      <c r="DV169" s="31" t="s">
        <v>5396</v>
      </c>
      <c r="DW169" s="31" t="s">
        <v>5402</v>
      </c>
      <c r="DX169" s="38">
        <f t="shared" si="87"/>
        <v>4307258</v>
      </c>
      <c r="DY169" s="38">
        <f t="shared" si="88"/>
        <v>54</v>
      </c>
      <c r="DZ169" s="38" t="str">
        <f t="shared" si="89"/>
        <v>544307258</v>
      </c>
      <c r="EA169" s="60">
        <f t="shared" si="90"/>
        <v>0</v>
      </c>
      <c r="EB169" s="60">
        <f t="shared" si="91"/>
        <v>0</v>
      </c>
      <c r="EC169" s="60">
        <f t="shared" si="92"/>
        <v>0</v>
      </c>
      <c r="ED169" s="60">
        <f t="shared" si="93"/>
        <v>0</v>
      </c>
      <c r="EE169" s="60">
        <f t="shared" si="94"/>
        <v>0</v>
      </c>
      <c r="EF169" s="60">
        <f t="shared" si="95"/>
        <v>0</v>
      </c>
      <c r="EG169" s="60">
        <f t="shared" si="96"/>
        <v>0</v>
      </c>
      <c r="EH169" s="60">
        <f t="shared" si="97"/>
        <v>0</v>
      </c>
      <c r="EI169" s="60">
        <f t="shared" si="98"/>
        <v>0</v>
      </c>
      <c r="EJ169" s="60">
        <f t="shared" si="99"/>
        <v>0</v>
      </c>
      <c r="EK169" s="60">
        <f t="shared" si="100"/>
        <v>0</v>
      </c>
      <c r="EL169" s="60">
        <f t="shared" si="101"/>
        <v>0</v>
      </c>
      <c r="EM169" s="60">
        <f t="shared" si="102"/>
        <v>0</v>
      </c>
      <c r="EN169" s="60">
        <f t="shared" si="103"/>
        <v>0</v>
      </c>
      <c r="EO169" s="60">
        <f t="shared" si="104"/>
        <v>0</v>
      </c>
      <c r="EP169" s="60">
        <f t="shared" si="105"/>
        <v>0</v>
      </c>
      <c r="EQ169" s="60">
        <f t="shared" si="106"/>
        <v>0</v>
      </c>
      <c r="ER169" s="60">
        <f t="shared" si="107"/>
        <v>0</v>
      </c>
      <c r="ES169" s="60">
        <f t="shared" si="108"/>
        <v>0</v>
      </c>
      <c r="ET169" s="60">
        <f t="shared" si="109"/>
        <v>0</v>
      </c>
      <c r="EU169" s="60">
        <f t="shared" si="110"/>
        <v>0</v>
      </c>
      <c r="EV169" s="60">
        <f t="shared" si="111"/>
        <v>0</v>
      </c>
      <c r="EW169" s="60">
        <f t="shared" si="112"/>
        <v>0</v>
      </c>
      <c r="EX169" s="60">
        <f t="shared" si="113"/>
        <v>0</v>
      </c>
      <c r="EY169" s="60">
        <f t="shared" si="114"/>
        <v>0</v>
      </c>
      <c r="EZ169" s="60">
        <f t="shared" si="115"/>
        <v>0</v>
      </c>
      <c r="FA169" s="60">
        <f t="shared" si="116"/>
        <v>0</v>
      </c>
      <c r="FB169" s="60">
        <f t="shared" si="117"/>
        <v>0</v>
      </c>
    </row>
    <row r="170" spans="12:158" x14ac:dyDescent="0.25">
      <c r="L170" t="s">
        <v>1698</v>
      </c>
      <c r="M170" t="s">
        <v>1691</v>
      </c>
      <c r="N170">
        <v>17640</v>
      </c>
      <c r="O170" s="32">
        <v>145</v>
      </c>
      <c r="P170" s="32">
        <v>100</v>
      </c>
      <c r="Q170" t="str">
        <f t="shared" si="118"/>
        <v>Upper Lachlan</v>
      </c>
      <c r="W170" s="33"/>
      <c r="X170" s="33"/>
      <c r="Y170">
        <v>4802258</v>
      </c>
      <c r="Z170" s="158">
        <v>56</v>
      </c>
      <c r="AA170" s="169" t="s">
        <v>1305</v>
      </c>
      <c r="AB170" s="169" t="s">
        <v>1104</v>
      </c>
      <c r="AC170" s="158">
        <v>4802258</v>
      </c>
      <c r="AD170" s="169" t="s">
        <v>1212</v>
      </c>
      <c r="AE170" s="169">
        <v>5110053</v>
      </c>
      <c r="AF170" s="37" t="s">
        <v>5269</v>
      </c>
      <c r="AH170" s="38">
        <v>100</v>
      </c>
      <c r="AI170" s="38">
        <v>135</v>
      </c>
      <c r="AJ170" s="38">
        <v>11750</v>
      </c>
      <c r="AK170" s="38">
        <v>12</v>
      </c>
      <c r="AL170" s="38">
        <v>3308158</v>
      </c>
      <c r="AM170" s="61" t="s">
        <v>1816</v>
      </c>
      <c r="AN170" s="61" t="s">
        <v>1693</v>
      </c>
      <c r="AO170" s="61" t="s">
        <v>5080</v>
      </c>
      <c r="AP170" s="61" t="s">
        <v>5035</v>
      </c>
      <c r="AQ170" s="61" t="s">
        <v>4982</v>
      </c>
      <c r="AR170" s="28">
        <v>49724.2</v>
      </c>
      <c r="AS170" s="28">
        <v>0</v>
      </c>
      <c r="AT170" s="28">
        <v>0</v>
      </c>
      <c r="AU170" s="62"/>
      <c r="BT170">
        <v>0</v>
      </c>
      <c r="BU170" s="32">
        <v>100</v>
      </c>
      <c r="BV170" s="32">
        <v>105</v>
      </c>
      <c r="BW170" s="32">
        <v>14000</v>
      </c>
      <c r="BX170" s="32">
        <v>86</v>
      </c>
      <c r="BY170" s="32">
        <v>91160</v>
      </c>
      <c r="BZ170" t="s">
        <v>1816</v>
      </c>
      <c r="CA170" t="s">
        <v>1688</v>
      </c>
      <c r="CB170" t="s">
        <v>1842</v>
      </c>
      <c r="CC170" s="52" t="s">
        <v>1787</v>
      </c>
      <c r="CD170" s="52" t="s">
        <v>1788</v>
      </c>
      <c r="CE170" s="155">
        <v>206</v>
      </c>
      <c r="CF170" s="155">
        <v>12</v>
      </c>
      <c r="CG170" s="31" t="s">
        <v>5831</v>
      </c>
      <c r="CH170" s="31" t="s">
        <v>5832</v>
      </c>
      <c r="CI170" s="31" t="s">
        <v>712</v>
      </c>
      <c r="CJ170" s="31" t="s">
        <v>2967</v>
      </c>
      <c r="DC170" s="160" t="str">
        <f t="shared" si="86"/>
        <v>11520_10</v>
      </c>
      <c r="DD170" s="162">
        <v>100</v>
      </c>
      <c r="DE170" s="161">
        <v>165</v>
      </c>
      <c r="DF170" s="161">
        <v>11520</v>
      </c>
      <c r="DG170" s="163" t="s">
        <v>1816</v>
      </c>
      <c r="DH170" s="161"/>
      <c r="DI170" s="161" t="s">
        <v>5074</v>
      </c>
      <c r="DJ170" s="161">
        <v>10</v>
      </c>
      <c r="DK170" s="161" t="s">
        <v>1329</v>
      </c>
      <c r="DL170" s="161">
        <v>0</v>
      </c>
      <c r="DM170" s="43" t="s">
        <v>4353</v>
      </c>
      <c r="DN170" s="43"/>
      <c r="DO170" s="43" t="s">
        <v>4331</v>
      </c>
      <c r="DP170" s="43"/>
      <c r="DQ170" s="43" t="s">
        <v>4168</v>
      </c>
      <c r="DR170" s="43">
        <v>100</v>
      </c>
      <c r="DV170" s="31" t="s">
        <v>5396</v>
      </c>
      <c r="DW170" s="31" t="s">
        <v>5403</v>
      </c>
      <c r="DX170" s="38">
        <f t="shared" si="87"/>
        <v>4802258</v>
      </c>
      <c r="DY170" s="38">
        <f t="shared" si="88"/>
        <v>56</v>
      </c>
      <c r="DZ170" s="38" t="str">
        <f t="shared" si="89"/>
        <v>564802258</v>
      </c>
      <c r="EA170" s="60">
        <f t="shared" si="90"/>
        <v>136413591.49999997</v>
      </c>
      <c r="EB170" s="60">
        <f t="shared" si="91"/>
        <v>214531749</v>
      </c>
      <c r="EC170" s="60">
        <f t="shared" si="92"/>
        <v>349315.4</v>
      </c>
      <c r="ED170" s="60">
        <f t="shared" si="93"/>
        <v>310798</v>
      </c>
      <c r="EE170" s="60">
        <f t="shared" si="94"/>
        <v>4952375.3</v>
      </c>
      <c r="EF170" s="60">
        <f t="shared" si="95"/>
        <v>10917485</v>
      </c>
      <c r="EG170" s="60">
        <f t="shared" si="96"/>
        <v>196676.2</v>
      </c>
      <c r="EH170" s="60">
        <f t="shared" si="97"/>
        <v>316815</v>
      </c>
      <c r="EI170" s="60">
        <f t="shared" si="98"/>
        <v>350.2</v>
      </c>
      <c r="EJ170" s="60">
        <f t="shared" si="99"/>
        <v>6115</v>
      </c>
      <c r="EK170" s="60">
        <f t="shared" si="100"/>
        <v>36467.4</v>
      </c>
      <c r="EL170" s="60">
        <f t="shared" si="101"/>
        <v>69811</v>
      </c>
      <c r="EM170" s="60">
        <f t="shared" si="102"/>
        <v>185149.8</v>
      </c>
      <c r="EN170" s="60">
        <f t="shared" si="103"/>
        <v>573175</v>
      </c>
      <c r="EO170" s="60">
        <f t="shared" si="104"/>
        <v>2319307.1000000006</v>
      </c>
      <c r="EP170" s="60">
        <f t="shared" si="105"/>
        <v>12164205</v>
      </c>
      <c r="EQ170" s="60">
        <f t="shared" si="106"/>
        <v>7387900.7999999998</v>
      </c>
      <c r="ER170" s="60">
        <f t="shared" si="107"/>
        <v>14257201</v>
      </c>
      <c r="ES170" s="60">
        <f t="shared" si="108"/>
        <v>1503894.5000000002</v>
      </c>
      <c r="ET170" s="60">
        <f t="shared" si="109"/>
        <v>2262056</v>
      </c>
      <c r="EU170" s="60">
        <f t="shared" si="110"/>
        <v>76962189.000000015</v>
      </c>
      <c r="EV170" s="60">
        <f t="shared" si="111"/>
        <v>111901606</v>
      </c>
      <c r="EW170" s="60">
        <f t="shared" si="112"/>
        <v>42519965.799999997</v>
      </c>
      <c r="EX170" s="60">
        <f t="shared" si="113"/>
        <v>60561880</v>
      </c>
      <c r="EY170" s="60">
        <f t="shared" si="114"/>
        <v>0</v>
      </c>
      <c r="EZ170" s="60">
        <f t="shared" si="115"/>
        <v>1190602</v>
      </c>
      <c r="FA170" s="60">
        <f t="shared" si="116"/>
        <v>0</v>
      </c>
      <c r="FB170" s="60">
        <f t="shared" si="117"/>
        <v>0</v>
      </c>
    </row>
    <row r="171" spans="12:158" x14ac:dyDescent="0.25">
      <c r="L171" t="s">
        <v>1647</v>
      </c>
      <c r="M171" t="s">
        <v>1691</v>
      </c>
      <c r="N171" s="32">
        <v>17640</v>
      </c>
      <c r="O171" s="32">
        <v>145</v>
      </c>
      <c r="P171" s="32">
        <v>100</v>
      </c>
      <c r="Q171" t="str">
        <f t="shared" si="118"/>
        <v>Upper Lachlan Shire</v>
      </c>
      <c r="W171" s="33"/>
      <c r="X171" s="33"/>
      <c r="Y171">
        <v>4802458</v>
      </c>
      <c r="Z171" s="158">
        <v>56</v>
      </c>
      <c r="AA171" s="169" t="s">
        <v>1306</v>
      </c>
      <c r="AB171" s="169" t="s">
        <v>1104</v>
      </c>
      <c r="AC171" s="158">
        <v>4802458</v>
      </c>
      <c r="AD171" s="169" t="s">
        <v>1216</v>
      </c>
      <c r="AE171" s="169">
        <v>5110057</v>
      </c>
      <c r="AF171" s="37" t="s">
        <v>5269</v>
      </c>
      <c r="AH171" s="38">
        <v>100</v>
      </c>
      <c r="AI171" s="38">
        <v>135</v>
      </c>
      <c r="AJ171" s="38">
        <v>11950</v>
      </c>
      <c r="AK171" s="38">
        <v>12</v>
      </c>
      <c r="AL171" s="38">
        <v>3308158</v>
      </c>
      <c r="AM171" s="61" t="s">
        <v>1816</v>
      </c>
      <c r="AN171" s="61" t="s">
        <v>1693</v>
      </c>
      <c r="AO171" s="61" t="s">
        <v>5083</v>
      </c>
      <c r="AP171" s="61" t="s">
        <v>5035</v>
      </c>
      <c r="AQ171" s="61" t="s">
        <v>4982</v>
      </c>
      <c r="AR171" s="28">
        <v>0</v>
      </c>
      <c r="AS171" s="28">
        <v>0</v>
      </c>
      <c r="AT171" s="28">
        <v>39532</v>
      </c>
      <c r="AU171" s="62"/>
      <c r="BT171">
        <v>0</v>
      </c>
      <c r="BU171" s="32">
        <v>100</v>
      </c>
      <c r="BV171" s="32">
        <v>105</v>
      </c>
      <c r="BW171" s="32">
        <v>14000</v>
      </c>
      <c r="BX171" s="32">
        <v>87</v>
      </c>
      <c r="BY171" s="32">
        <v>91180</v>
      </c>
      <c r="BZ171" t="s">
        <v>1816</v>
      </c>
      <c r="CA171" t="s">
        <v>1688</v>
      </c>
      <c r="CB171" t="s">
        <v>1842</v>
      </c>
      <c r="CC171" s="52" t="s">
        <v>1726</v>
      </c>
      <c r="CD171" s="52" t="s">
        <v>1793</v>
      </c>
      <c r="CE171" s="155">
        <v>37568</v>
      </c>
      <c r="CF171" s="155">
        <v>50</v>
      </c>
      <c r="CG171" s="31" t="s">
        <v>5841</v>
      </c>
      <c r="CH171" s="31" t="s">
        <v>5842</v>
      </c>
      <c r="CI171" s="31" t="s">
        <v>712</v>
      </c>
      <c r="CJ171" s="31" t="s">
        <v>2968</v>
      </c>
      <c r="DC171" s="160" t="str">
        <f t="shared" si="86"/>
        <v>11520_8</v>
      </c>
      <c r="DD171" s="162">
        <v>100</v>
      </c>
      <c r="DE171" s="161">
        <v>165</v>
      </c>
      <c r="DF171" s="161">
        <v>11520</v>
      </c>
      <c r="DG171" s="163" t="s">
        <v>1816</v>
      </c>
      <c r="DH171" s="161"/>
      <c r="DI171" s="161" t="s">
        <v>5074</v>
      </c>
      <c r="DJ171" s="161">
        <v>8</v>
      </c>
      <c r="DK171" s="161" t="s">
        <v>1328</v>
      </c>
      <c r="DL171" s="161">
        <v>0</v>
      </c>
      <c r="DM171" s="43" t="s">
        <v>4354</v>
      </c>
      <c r="DN171" s="43"/>
      <c r="DO171" s="43" t="s">
        <v>4333</v>
      </c>
      <c r="DP171" s="43"/>
      <c r="DQ171" s="43" t="s">
        <v>4171</v>
      </c>
      <c r="DR171" s="43">
        <v>100</v>
      </c>
      <c r="DV171" s="31" t="s">
        <v>5396</v>
      </c>
      <c r="DW171" s="31" t="s">
        <v>5403</v>
      </c>
      <c r="DX171" s="38">
        <f t="shared" si="87"/>
        <v>4802458</v>
      </c>
      <c r="DY171" s="38">
        <f t="shared" si="88"/>
        <v>56</v>
      </c>
      <c r="DZ171" s="38" t="str">
        <f t="shared" si="89"/>
        <v>564802458</v>
      </c>
      <c r="EA171" s="60">
        <f t="shared" si="90"/>
        <v>6262834.1999999993</v>
      </c>
      <c r="EB171" s="60">
        <f t="shared" si="91"/>
        <v>14166207</v>
      </c>
      <c r="EC171" s="60">
        <f t="shared" si="92"/>
        <v>0</v>
      </c>
      <c r="ED171" s="60">
        <f t="shared" si="93"/>
        <v>0</v>
      </c>
      <c r="EE171" s="60">
        <f t="shared" si="94"/>
        <v>0</v>
      </c>
      <c r="EF171" s="60">
        <f t="shared" si="95"/>
        <v>1011</v>
      </c>
      <c r="EG171" s="60">
        <f t="shared" si="96"/>
        <v>0</v>
      </c>
      <c r="EH171" s="60">
        <f t="shared" si="97"/>
        <v>0</v>
      </c>
      <c r="EI171" s="60">
        <f t="shared" si="98"/>
        <v>0</v>
      </c>
      <c r="EJ171" s="60">
        <f t="shared" si="99"/>
        <v>0</v>
      </c>
      <c r="EK171" s="60">
        <f t="shared" si="100"/>
        <v>0</v>
      </c>
      <c r="EL171" s="60">
        <f t="shared" si="101"/>
        <v>0</v>
      </c>
      <c r="EM171" s="60">
        <f t="shared" si="102"/>
        <v>0</v>
      </c>
      <c r="EN171" s="60">
        <f t="shared" si="103"/>
        <v>447</v>
      </c>
      <c r="EO171" s="60">
        <f t="shared" si="104"/>
        <v>0</v>
      </c>
      <c r="EP171" s="60">
        <f t="shared" si="105"/>
        <v>447</v>
      </c>
      <c r="EQ171" s="60">
        <f t="shared" si="106"/>
        <v>0</v>
      </c>
      <c r="ER171" s="60">
        <f t="shared" si="107"/>
        <v>0</v>
      </c>
      <c r="ES171" s="60">
        <f t="shared" si="108"/>
        <v>0</v>
      </c>
      <c r="ET171" s="60">
        <f t="shared" si="109"/>
        <v>10400</v>
      </c>
      <c r="EU171" s="60">
        <f t="shared" si="110"/>
        <v>0</v>
      </c>
      <c r="EV171" s="60">
        <f t="shared" si="111"/>
        <v>11519</v>
      </c>
      <c r="EW171" s="60">
        <f t="shared" si="112"/>
        <v>6262834.1999999993</v>
      </c>
      <c r="EX171" s="60">
        <f t="shared" si="113"/>
        <v>14142383</v>
      </c>
      <c r="EY171" s="60">
        <f t="shared" si="114"/>
        <v>0</v>
      </c>
      <c r="EZ171" s="60">
        <f t="shared" si="115"/>
        <v>0</v>
      </c>
      <c r="FA171" s="60">
        <f t="shared" si="116"/>
        <v>0</v>
      </c>
      <c r="FB171" s="60">
        <f t="shared" si="117"/>
        <v>0</v>
      </c>
    </row>
    <row r="172" spans="12:158" x14ac:dyDescent="0.25">
      <c r="L172" t="s">
        <v>1648</v>
      </c>
      <c r="M172" t="s">
        <v>1687</v>
      </c>
      <c r="N172" s="32">
        <v>17650</v>
      </c>
      <c r="O172" s="32">
        <v>130</v>
      </c>
      <c r="P172" s="32">
        <v>100</v>
      </c>
      <c r="Q172" t="str">
        <f t="shared" si="118"/>
        <v>Uralla</v>
      </c>
      <c r="W172" s="33"/>
      <c r="X172" s="33"/>
      <c r="Y172">
        <v>4802658</v>
      </c>
      <c r="Z172" s="158">
        <v>56</v>
      </c>
      <c r="AA172" s="169" t="s">
        <v>1307</v>
      </c>
      <c r="AB172" s="169" t="s">
        <v>1104</v>
      </c>
      <c r="AC172" s="158">
        <v>4802658</v>
      </c>
      <c r="AD172" s="169" t="s">
        <v>1307</v>
      </c>
      <c r="AE172" s="169">
        <v>5110052</v>
      </c>
      <c r="AF172" s="37" t="s">
        <v>5268</v>
      </c>
      <c r="AH172" s="38">
        <v>100</v>
      </c>
      <c r="AI172" s="38">
        <v>135</v>
      </c>
      <c r="AJ172" s="38">
        <v>12100</v>
      </c>
      <c r="AK172" s="38">
        <v>12</v>
      </c>
      <c r="AL172" s="38">
        <v>3308158</v>
      </c>
      <c r="AM172" s="61" t="s">
        <v>1816</v>
      </c>
      <c r="AN172" s="61" t="s">
        <v>1693</v>
      </c>
      <c r="AO172" s="61" t="s">
        <v>5086</v>
      </c>
      <c r="AP172" s="61" t="s">
        <v>5035</v>
      </c>
      <c r="AQ172" s="61" t="s">
        <v>4982</v>
      </c>
      <c r="AR172" s="28">
        <v>0</v>
      </c>
      <c r="AS172" s="28">
        <v>0</v>
      </c>
      <c r="AT172" s="28">
        <v>220868</v>
      </c>
      <c r="AU172" s="62"/>
      <c r="BT172">
        <v>0</v>
      </c>
      <c r="BU172" s="32">
        <v>100</v>
      </c>
      <c r="BV172" s="32">
        <v>105</v>
      </c>
      <c r="BW172" s="32">
        <v>14000</v>
      </c>
      <c r="BX172" s="32">
        <v>87</v>
      </c>
      <c r="BY172" s="32">
        <v>91190</v>
      </c>
      <c r="BZ172" t="s">
        <v>1816</v>
      </c>
      <c r="CA172" t="s">
        <v>1688</v>
      </c>
      <c r="CB172" t="s">
        <v>1842</v>
      </c>
      <c r="CC172" t="s">
        <v>1726</v>
      </c>
      <c r="CD172" s="52" t="s">
        <v>1726</v>
      </c>
      <c r="CE172" s="155">
        <v>100</v>
      </c>
      <c r="CF172" s="155">
        <v>43</v>
      </c>
      <c r="CG172" s="31" t="s">
        <v>5843</v>
      </c>
      <c r="CH172" s="31" t="s">
        <v>5844</v>
      </c>
      <c r="CI172" s="31" t="s">
        <v>712</v>
      </c>
      <c r="CJ172" s="31" t="s">
        <v>2969</v>
      </c>
      <c r="DC172" s="160" t="str">
        <f t="shared" si="86"/>
        <v>11520_5</v>
      </c>
      <c r="DD172" s="162">
        <v>100</v>
      </c>
      <c r="DE172" s="161">
        <v>165</v>
      </c>
      <c r="DF172" s="161">
        <v>11520</v>
      </c>
      <c r="DG172" s="163" t="s">
        <v>1816</v>
      </c>
      <c r="DH172" s="161"/>
      <c r="DI172" s="161" t="s">
        <v>5074</v>
      </c>
      <c r="DJ172" s="161">
        <v>5</v>
      </c>
      <c r="DK172" s="161" t="s">
        <v>1326</v>
      </c>
      <c r="DL172" s="161">
        <v>0</v>
      </c>
      <c r="DM172" s="43" t="s">
        <v>4355</v>
      </c>
      <c r="DN172" s="43"/>
      <c r="DO172" s="43" t="s">
        <v>4335</v>
      </c>
      <c r="DP172" s="43"/>
      <c r="DQ172" s="43" t="s">
        <v>4174</v>
      </c>
      <c r="DR172" s="43">
        <v>100</v>
      </c>
      <c r="DV172" s="31" t="s">
        <v>5396</v>
      </c>
      <c r="DW172" s="31" t="s">
        <v>5403</v>
      </c>
      <c r="DX172" s="38">
        <f t="shared" si="87"/>
        <v>4802658</v>
      </c>
      <c r="DY172" s="38">
        <f t="shared" si="88"/>
        <v>56</v>
      </c>
      <c r="DZ172" s="38" t="str">
        <f t="shared" si="89"/>
        <v>564802658</v>
      </c>
      <c r="EA172" s="60">
        <f t="shared" si="90"/>
        <v>0</v>
      </c>
      <c r="EB172" s="60">
        <f t="shared" si="91"/>
        <v>0</v>
      </c>
      <c r="EC172" s="60">
        <f t="shared" si="92"/>
        <v>0</v>
      </c>
      <c r="ED172" s="60">
        <f t="shared" si="93"/>
        <v>0</v>
      </c>
      <c r="EE172" s="60">
        <f t="shared" si="94"/>
        <v>0</v>
      </c>
      <c r="EF172" s="60">
        <f t="shared" si="95"/>
        <v>0</v>
      </c>
      <c r="EG172" s="60">
        <f t="shared" si="96"/>
        <v>0</v>
      </c>
      <c r="EH172" s="60">
        <f t="shared" si="97"/>
        <v>0</v>
      </c>
      <c r="EI172" s="60">
        <f t="shared" si="98"/>
        <v>0</v>
      </c>
      <c r="EJ172" s="60">
        <f t="shared" si="99"/>
        <v>0</v>
      </c>
      <c r="EK172" s="60">
        <f t="shared" si="100"/>
        <v>0</v>
      </c>
      <c r="EL172" s="60">
        <f t="shared" si="101"/>
        <v>0</v>
      </c>
      <c r="EM172" s="60">
        <f t="shared" si="102"/>
        <v>0</v>
      </c>
      <c r="EN172" s="60">
        <f t="shared" si="103"/>
        <v>0</v>
      </c>
      <c r="EO172" s="60">
        <f t="shared" si="104"/>
        <v>0</v>
      </c>
      <c r="EP172" s="60">
        <f t="shared" si="105"/>
        <v>0</v>
      </c>
      <c r="EQ172" s="60">
        <f t="shared" si="106"/>
        <v>0</v>
      </c>
      <c r="ER172" s="60">
        <f t="shared" si="107"/>
        <v>0</v>
      </c>
      <c r="ES172" s="60">
        <f t="shared" si="108"/>
        <v>0</v>
      </c>
      <c r="ET172" s="60">
        <f t="shared" si="109"/>
        <v>0</v>
      </c>
      <c r="EU172" s="60">
        <f t="shared" si="110"/>
        <v>0</v>
      </c>
      <c r="EV172" s="60">
        <f t="shared" si="111"/>
        <v>0</v>
      </c>
      <c r="EW172" s="60">
        <f t="shared" si="112"/>
        <v>0</v>
      </c>
      <c r="EX172" s="60">
        <f t="shared" si="113"/>
        <v>0</v>
      </c>
      <c r="EY172" s="60">
        <f t="shared" si="114"/>
        <v>0</v>
      </c>
      <c r="EZ172" s="60">
        <f t="shared" si="115"/>
        <v>0</v>
      </c>
      <c r="FA172" s="60">
        <f t="shared" si="116"/>
        <v>0</v>
      </c>
      <c r="FB172" s="60">
        <f t="shared" si="117"/>
        <v>0</v>
      </c>
    </row>
    <row r="173" spans="12:158" x14ac:dyDescent="0.25">
      <c r="L173" t="s">
        <v>1649</v>
      </c>
      <c r="M173" t="s">
        <v>1686</v>
      </c>
      <c r="N173" s="32">
        <v>17700</v>
      </c>
      <c r="O173" s="32">
        <v>155</v>
      </c>
      <c r="P173" s="32">
        <v>100</v>
      </c>
      <c r="Q173" t="str">
        <f t="shared" si="118"/>
        <v>Urana</v>
      </c>
      <c r="W173" s="33"/>
      <c r="X173" s="33"/>
      <c r="Y173">
        <v>5110052</v>
      </c>
      <c r="Z173" s="158">
        <v>56</v>
      </c>
      <c r="AA173" s="169" t="s">
        <v>1213</v>
      </c>
      <c r="AB173" s="169"/>
      <c r="AC173" s="158">
        <v>5110052</v>
      </c>
      <c r="AD173" s="169" t="s">
        <v>1213</v>
      </c>
      <c r="AE173" s="169">
        <v>5110052</v>
      </c>
      <c r="AF173" s="37" t="s">
        <v>5269</v>
      </c>
      <c r="AH173" s="38">
        <v>100</v>
      </c>
      <c r="AI173" s="38">
        <v>135</v>
      </c>
      <c r="AJ173" s="38">
        <v>12150</v>
      </c>
      <c r="AK173" s="38">
        <v>12</v>
      </c>
      <c r="AL173" s="38">
        <v>3308158</v>
      </c>
      <c r="AM173" s="61" t="s">
        <v>1816</v>
      </c>
      <c r="AN173" s="61" t="s">
        <v>1693</v>
      </c>
      <c r="AO173" s="61" t="s">
        <v>5087</v>
      </c>
      <c r="AP173" s="61" t="s">
        <v>5035</v>
      </c>
      <c r="AQ173" s="61" t="s">
        <v>4982</v>
      </c>
      <c r="AR173" s="28">
        <v>152885</v>
      </c>
      <c r="AS173" s="28">
        <v>1072512</v>
      </c>
      <c r="AT173" s="28">
        <v>1773196</v>
      </c>
      <c r="AU173" s="62"/>
      <c r="BT173">
        <v>0</v>
      </c>
      <c r="BU173" s="32">
        <v>100</v>
      </c>
      <c r="BV173" s="32">
        <v>105</v>
      </c>
      <c r="BW173" s="32">
        <v>14000</v>
      </c>
      <c r="BX173" s="32">
        <v>87</v>
      </c>
      <c r="BY173" s="32">
        <v>91192</v>
      </c>
      <c r="BZ173" t="s">
        <v>1816</v>
      </c>
      <c r="CA173" t="s">
        <v>1688</v>
      </c>
      <c r="CB173" t="s">
        <v>1842</v>
      </c>
      <c r="CC173" t="s">
        <v>1726</v>
      </c>
      <c r="CD173" t="s">
        <v>1115</v>
      </c>
      <c r="CE173" s="155">
        <v>123152</v>
      </c>
      <c r="CF173" s="155">
        <v>34</v>
      </c>
      <c r="CG173" s="31" t="s">
        <v>692</v>
      </c>
      <c r="CH173" s="31" t="s">
        <v>693</v>
      </c>
      <c r="CI173" s="31" t="s">
        <v>712</v>
      </c>
      <c r="CJ173" s="31" t="s">
        <v>1153</v>
      </c>
      <c r="DC173" s="160" t="str">
        <f t="shared" si="86"/>
        <v>11550_1</v>
      </c>
      <c r="DD173" s="162">
        <v>100</v>
      </c>
      <c r="DE173" s="161">
        <v>165</v>
      </c>
      <c r="DF173" s="161">
        <v>11550</v>
      </c>
      <c r="DG173" s="163" t="s">
        <v>1816</v>
      </c>
      <c r="DH173" s="161"/>
      <c r="DI173" s="161" t="s">
        <v>5075</v>
      </c>
      <c r="DJ173" s="161">
        <v>1</v>
      </c>
      <c r="DK173" s="161" t="s">
        <v>5210</v>
      </c>
      <c r="DL173" s="161">
        <v>6</v>
      </c>
      <c r="DM173" s="43" t="s">
        <v>4356</v>
      </c>
      <c r="DN173" s="43"/>
      <c r="DO173" s="43" t="s">
        <v>4317</v>
      </c>
      <c r="DP173" s="43"/>
      <c r="DQ173" s="43" t="s">
        <v>4177</v>
      </c>
      <c r="DR173" s="43">
        <v>100</v>
      </c>
      <c r="DV173" s="31" t="s">
        <v>5396</v>
      </c>
      <c r="DW173" s="31" t="s">
        <v>5403</v>
      </c>
      <c r="DX173" s="38">
        <f t="shared" si="87"/>
        <v>5110052</v>
      </c>
      <c r="DY173" s="38">
        <f t="shared" si="88"/>
        <v>56</v>
      </c>
      <c r="DZ173" s="38" t="str">
        <f t="shared" si="89"/>
        <v>565110052</v>
      </c>
      <c r="EA173" s="60">
        <f t="shared" si="90"/>
        <v>0</v>
      </c>
      <c r="EB173" s="60">
        <f t="shared" si="91"/>
        <v>0</v>
      </c>
      <c r="EC173" s="60">
        <f t="shared" si="92"/>
        <v>0</v>
      </c>
      <c r="ED173" s="60">
        <f t="shared" si="93"/>
        <v>0</v>
      </c>
      <c r="EE173" s="60">
        <f t="shared" si="94"/>
        <v>0</v>
      </c>
      <c r="EF173" s="60">
        <f t="shared" si="95"/>
        <v>0</v>
      </c>
      <c r="EG173" s="60">
        <f t="shared" si="96"/>
        <v>0</v>
      </c>
      <c r="EH173" s="60">
        <f t="shared" si="97"/>
        <v>0</v>
      </c>
      <c r="EI173" s="60">
        <f t="shared" si="98"/>
        <v>0</v>
      </c>
      <c r="EJ173" s="60">
        <f t="shared" si="99"/>
        <v>0</v>
      </c>
      <c r="EK173" s="60">
        <f t="shared" si="100"/>
        <v>0</v>
      </c>
      <c r="EL173" s="60">
        <f t="shared" si="101"/>
        <v>0</v>
      </c>
      <c r="EM173" s="60">
        <f t="shared" si="102"/>
        <v>0</v>
      </c>
      <c r="EN173" s="60">
        <f t="shared" si="103"/>
        <v>0</v>
      </c>
      <c r="EO173" s="60">
        <f t="shared" si="104"/>
        <v>0</v>
      </c>
      <c r="EP173" s="60">
        <f t="shared" si="105"/>
        <v>0</v>
      </c>
      <c r="EQ173" s="60">
        <f t="shared" si="106"/>
        <v>0</v>
      </c>
      <c r="ER173" s="60">
        <f t="shared" si="107"/>
        <v>0</v>
      </c>
      <c r="ES173" s="60">
        <f t="shared" si="108"/>
        <v>0</v>
      </c>
      <c r="ET173" s="60">
        <f t="shared" si="109"/>
        <v>0</v>
      </c>
      <c r="EU173" s="60">
        <f t="shared" si="110"/>
        <v>0</v>
      </c>
      <c r="EV173" s="60">
        <f t="shared" si="111"/>
        <v>0</v>
      </c>
      <c r="EW173" s="60">
        <f t="shared" si="112"/>
        <v>0</v>
      </c>
      <c r="EX173" s="60">
        <f t="shared" si="113"/>
        <v>0</v>
      </c>
      <c r="EY173" s="60">
        <f t="shared" si="114"/>
        <v>0</v>
      </c>
      <c r="EZ173" s="60">
        <f t="shared" si="115"/>
        <v>0</v>
      </c>
      <c r="FA173" s="60">
        <f t="shared" si="116"/>
        <v>0</v>
      </c>
      <c r="FB173" s="60">
        <f t="shared" si="117"/>
        <v>0</v>
      </c>
    </row>
    <row r="174" spans="12:158" x14ac:dyDescent="0.25">
      <c r="L174" t="s">
        <v>1650</v>
      </c>
      <c r="M174" t="s">
        <v>1695</v>
      </c>
      <c r="N174" s="32">
        <v>17750</v>
      </c>
      <c r="O174" s="32">
        <v>150</v>
      </c>
      <c r="P174" s="32">
        <v>100</v>
      </c>
      <c r="Q174" t="str">
        <f t="shared" si="118"/>
        <v>Wagga Wagga</v>
      </c>
      <c r="W174" s="33"/>
      <c r="X174" s="33"/>
      <c r="Y174">
        <v>5110058</v>
      </c>
      <c r="Z174" s="158">
        <v>56</v>
      </c>
      <c r="AA174" s="169" t="s">
        <v>1308</v>
      </c>
      <c r="AB174" s="169" t="s">
        <v>1681</v>
      </c>
      <c r="AC174" s="158">
        <v>5110058</v>
      </c>
      <c r="AD174" s="169" t="s">
        <v>1308</v>
      </c>
      <c r="AE174" s="169" t="s">
        <v>1104</v>
      </c>
      <c r="AF174" s="37" t="s">
        <v>5268</v>
      </c>
      <c r="AH174" s="38">
        <v>100</v>
      </c>
      <c r="AI174" s="38">
        <v>135</v>
      </c>
      <c r="AJ174" s="38">
        <v>12600</v>
      </c>
      <c r="AK174" s="38">
        <v>12</v>
      </c>
      <c r="AL174" s="38">
        <v>3308158</v>
      </c>
      <c r="AM174" s="61" t="s">
        <v>1816</v>
      </c>
      <c r="AN174" s="61" t="s">
        <v>1693</v>
      </c>
      <c r="AO174" s="61" t="s">
        <v>5095</v>
      </c>
      <c r="AP174" s="61" t="s">
        <v>5035</v>
      </c>
      <c r="AQ174" s="61" t="s">
        <v>4982</v>
      </c>
      <c r="AR174" s="28">
        <v>626030.5</v>
      </c>
      <c r="AS174" s="28">
        <v>338215</v>
      </c>
      <c r="AT174" s="28">
        <v>104648</v>
      </c>
      <c r="AU174" s="62"/>
      <c r="BT174">
        <v>0</v>
      </c>
      <c r="BU174" s="32">
        <v>100</v>
      </c>
      <c r="BV174" s="32">
        <v>105</v>
      </c>
      <c r="BW174" s="32">
        <v>14000</v>
      </c>
      <c r="BX174" s="32">
        <v>87</v>
      </c>
      <c r="BY174" s="32">
        <v>91194</v>
      </c>
      <c r="BZ174" t="s">
        <v>1816</v>
      </c>
      <c r="CA174" t="s">
        <v>1688</v>
      </c>
      <c r="CB174" t="s">
        <v>1842</v>
      </c>
      <c r="CC174" t="s">
        <v>1726</v>
      </c>
      <c r="CD174" s="52" t="s">
        <v>1114</v>
      </c>
      <c r="CE174" s="155">
        <v>88</v>
      </c>
      <c r="CF174" s="155">
        <v>34</v>
      </c>
      <c r="CG174" s="31" t="s">
        <v>694</v>
      </c>
      <c r="CH174" s="31" t="s">
        <v>695</v>
      </c>
      <c r="CI174" s="31" t="s">
        <v>712</v>
      </c>
      <c r="CJ174" s="31" t="s">
        <v>1152</v>
      </c>
      <c r="DC174" s="160" t="str">
        <f t="shared" si="86"/>
        <v>11550_7</v>
      </c>
      <c r="DD174" s="162">
        <v>100</v>
      </c>
      <c r="DE174" s="161">
        <v>165</v>
      </c>
      <c r="DF174" s="161">
        <v>11550</v>
      </c>
      <c r="DG174" s="163" t="s">
        <v>1816</v>
      </c>
      <c r="DH174" s="161"/>
      <c r="DI174" s="161" t="s">
        <v>5075</v>
      </c>
      <c r="DJ174" s="161">
        <v>7</v>
      </c>
      <c r="DK174" s="161" t="s">
        <v>5216</v>
      </c>
      <c r="DL174" s="161">
        <v>5</v>
      </c>
      <c r="DM174" s="43" t="s">
        <v>4357</v>
      </c>
      <c r="DN174" s="43"/>
      <c r="DO174" s="43" t="s">
        <v>4319</v>
      </c>
      <c r="DP174" s="43"/>
      <c r="DQ174" s="43" t="s">
        <v>4150</v>
      </c>
      <c r="DR174" s="43">
        <v>100</v>
      </c>
      <c r="DV174" s="31" t="s">
        <v>5396</v>
      </c>
      <c r="DW174" s="31" t="s">
        <v>5403</v>
      </c>
      <c r="DX174" s="38">
        <f t="shared" si="87"/>
        <v>5110058</v>
      </c>
      <c r="DY174" s="38">
        <f t="shared" si="88"/>
        <v>56</v>
      </c>
      <c r="DZ174" s="38" t="str">
        <f t="shared" si="89"/>
        <v>565110058</v>
      </c>
      <c r="EA174" s="60">
        <f t="shared" si="90"/>
        <v>0</v>
      </c>
      <c r="EB174" s="60">
        <f t="shared" si="91"/>
        <v>0</v>
      </c>
      <c r="EC174" s="60">
        <f t="shared" si="92"/>
        <v>0</v>
      </c>
      <c r="ED174" s="60">
        <f t="shared" si="93"/>
        <v>0</v>
      </c>
      <c r="EE174" s="60">
        <f t="shared" si="94"/>
        <v>0</v>
      </c>
      <c r="EF174" s="60">
        <f t="shared" si="95"/>
        <v>0</v>
      </c>
      <c r="EG174" s="60">
        <f t="shared" si="96"/>
        <v>0</v>
      </c>
      <c r="EH174" s="60">
        <f t="shared" si="97"/>
        <v>0</v>
      </c>
      <c r="EI174" s="60">
        <f t="shared" si="98"/>
        <v>0</v>
      </c>
      <c r="EJ174" s="60">
        <f t="shared" si="99"/>
        <v>0</v>
      </c>
      <c r="EK174" s="60">
        <f t="shared" si="100"/>
        <v>0</v>
      </c>
      <c r="EL174" s="60">
        <f t="shared" si="101"/>
        <v>0</v>
      </c>
      <c r="EM174" s="60">
        <f t="shared" si="102"/>
        <v>0</v>
      </c>
      <c r="EN174" s="60">
        <f t="shared" si="103"/>
        <v>0</v>
      </c>
      <c r="EO174" s="60">
        <f t="shared" si="104"/>
        <v>0</v>
      </c>
      <c r="EP174" s="60">
        <f t="shared" si="105"/>
        <v>0</v>
      </c>
      <c r="EQ174" s="60">
        <f t="shared" si="106"/>
        <v>0</v>
      </c>
      <c r="ER174" s="60">
        <f t="shared" si="107"/>
        <v>0</v>
      </c>
      <c r="ES174" s="60">
        <f t="shared" si="108"/>
        <v>0</v>
      </c>
      <c r="ET174" s="60">
        <f t="shared" si="109"/>
        <v>0</v>
      </c>
      <c r="EU174" s="60">
        <f t="shared" si="110"/>
        <v>0</v>
      </c>
      <c r="EV174" s="60">
        <f t="shared" si="111"/>
        <v>0</v>
      </c>
      <c r="EW174" s="60">
        <f t="shared" si="112"/>
        <v>0</v>
      </c>
      <c r="EX174" s="60">
        <f t="shared" si="113"/>
        <v>0</v>
      </c>
      <c r="EY174" s="60">
        <f t="shared" si="114"/>
        <v>0</v>
      </c>
      <c r="EZ174" s="60">
        <f t="shared" si="115"/>
        <v>0</v>
      </c>
      <c r="FA174" s="60">
        <f t="shared" si="116"/>
        <v>0</v>
      </c>
      <c r="FB174" s="60">
        <f t="shared" si="117"/>
        <v>0</v>
      </c>
    </row>
    <row r="175" spans="12:158" x14ac:dyDescent="0.25">
      <c r="L175" t="s">
        <v>1651</v>
      </c>
      <c r="M175" t="s">
        <v>1686</v>
      </c>
      <c r="N175" s="32">
        <v>17800</v>
      </c>
      <c r="O175" s="32">
        <v>155</v>
      </c>
      <c r="P175" s="32">
        <v>100</v>
      </c>
      <c r="Q175" t="str">
        <f t="shared" si="118"/>
        <v>Wakool</v>
      </c>
      <c r="V175" s="1"/>
      <c r="W175" s="33"/>
      <c r="X175" s="33"/>
      <c r="Y175">
        <v>4209758</v>
      </c>
      <c r="Z175" s="158">
        <v>60</v>
      </c>
      <c r="AA175" s="169" t="s">
        <v>5194</v>
      </c>
      <c r="AB175" s="169" t="s">
        <v>1104</v>
      </c>
      <c r="AC175" s="158">
        <v>4209758</v>
      </c>
      <c r="AD175" s="169" t="s">
        <v>1769</v>
      </c>
      <c r="AE175" s="169">
        <v>4209758</v>
      </c>
      <c r="AF175" s="37" t="s">
        <v>5269</v>
      </c>
      <c r="AH175" s="38">
        <v>100</v>
      </c>
      <c r="AI175" s="38">
        <v>135</v>
      </c>
      <c r="AJ175" s="38">
        <v>12950</v>
      </c>
      <c r="AK175" s="38">
        <v>12</v>
      </c>
      <c r="AL175" s="38">
        <v>3308158</v>
      </c>
      <c r="AM175" s="61" t="s">
        <v>1816</v>
      </c>
      <c r="AN175" s="61" t="s">
        <v>1693</v>
      </c>
      <c r="AO175" s="61" t="s">
        <v>5100</v>
      </c>
      <c r="AP175" s="61" t="s">
        <v>5035</v>
      </c>
      <c r="AQ175" s="61" t="s">
        <v>4982</v>
      </c>
      <c r="AR175" s="28">
        <v>418808.4</v>
      </c>
      <c r="AS175" s="28">
        <v>587383</v>
      </c>
      <c r="AT175" s="28">
        <v>334460</v>
      </c>
      <c r="AU175" s="62"/>
      <c r="BT175">
        <v>0</v>
      </c>
      <c r="BU175" s="32">
        <v>100</v>
      </c>
      <c r="BV175" s="32">
        <v>105</v>
      </c>
      <c r="BW175" s="32">
        <v>14000</v>
      </c>
      <c r="BX175" s="32">
        <v>87</v>
      </c>
      <c r="BY175" s="32">
        <v>91200</v>
      </c>
      <c r="BZ175" t="s">
        <v>1816</v>
      </c>
      <c r="CA175" t="s">
        <v>1688</v>
      </c>
      <c r="CB175" t="s">
        <v>1842</v>
      </c>
      <c r="CC175" s="52" t="s">
        <v>1726</v>
      </c>
      <c r="CD175" s="52" t="s">
        <v>1794</v>
      </c>
      <c r="CE175" s="155"/>
      <c r="CF175" s="155"/>
      <c r="CG175" s="31" t="s">
        <v>5845</v>
      </c>
      <c r="CH175" s="31" t="s">
        <v>5846</v>
      </c>
      <c r="CI175" s="31" t="s">
        <v>712</v>
      </c>
      <c r="CJ175" s="31" t="s">
        <v>2970</v>
      </c>
      <c r="DC175" s="160" t="str">
        <f t="shared" si="86"/>
        <v>11550_9</v>
      </c>
      <c r="DD175" s="162">
        <v>100</v>
      </c>
      <c r="DE175" s="161">
        <v>165</v>
      </c>
      <c r="DF175" s="161">
        <v>11550</v>
      </c>
      <c r="DG175" s="163" t="s">
        <v>1816</v>
      </c>
      <c r="DH175" s="161"/>
      <c r="DI175" s="161" t="s">
        <v>5075</v>
      </c>
      <c r="DJ175" s="161">
        <v>9</v>
      </c>
      <c r="DK175" s="161" t="s">
        <v>5218</v>
      </c>
      <c r="DL175" s="161">
        <v>0</v>
      </c>
      <c r="DM175" s="43" t="s">
        <v>4358</v>
      </c>
      <c r="DN175" s="43"/>
      <c r="DO175" s="43" t="s">
        <v>4321</v>
      </c>
      <c r="DP175" s="43"/>
      <c r="DQ175" s="43" t="s">
        <v>4153</v>
      </c>
      <c r="DR175" s="43">
        <v>100</v>
      </c>
      <c r="DV175" s="31" t="s">
        <v>5396</v>
      </c>
      <c r="DW175" s="31" t="s">
        <v>5403</v>
      </c>
      <c r="DX175" s="38">
        <f t="shared" si="87"/>
        <v>4209758</v>
      </c>
      <c r="DY175" s="38">
        <f t="shared" si="88"/>
        <v>60</v>
      </c>
      <c r="DZ175" s="38" t="str">
        <f t="shared" si="89"/>
        <v>604209758</v>
      </c>
      <c r="EA175" s="60">
        <f t="shared" si="90"/>
        <v>1344079.9000000001</v>
      </c>
      <c r="EB175" s="60">
        <f t="shared" si="91"/>
        <v>4517731</v>
      </c>
      <c r="EC175" s="60">
        <f t="shared" si="92"/>
        <v>15454.1</v>
      </c>
      <c r="ED175" s="60">
        <f t="shared" si="93"/>
        <v>98395</v>
      </c>
      <c r="EE175" s="60">
        <f t="shared" si="94"/>
        <v>0</v>
      </c>
      <c r="EF175" s="60">
        <f t="shared" si="95"/>
        <v>0</v>
      </c>
      <c r="EG175" s="60">
        <f t="shared" si="96"/>
        <v>82079.100000000006</v>
      </c>
      <c r="EH175" s="60">
        <f t="shared" si="97"/>
        <v>82722</v>
      </c>
      <c r="EI175" s="60">
        <f t="shared" si="98"/>
        <v>411285.1</v>
      </c>
      <c r="EJ175" s="60">
        <f t="shared" si="99"/>
        <v>374021</v>
      </c>
      <c r="EK175" s="60">
        <f t="shared" si="100"/>
        <v>5252.2</v>
      </c>
      <c r="EL175" s="60">
        <f t="shared" si="101"/>
        <v>307639</v>
      </c>
      <c r="EM175" s="60">
        <f t="shared" si="102"/>
        <v>23349.399999999998</v>
      </c>
      <c r="EN175" s="60">
        <f t="shared" si="103"/>
        <v>37973</v>
      </c>
      <c r="EO175" s="60">
        <f t="shared" si="104"/>
        <v>0</v>
      </c>
      <c r="EP175" s="60">
        <f t="shared" si="105"/>
        <v>146257</v>
      </c>
      <c r="EQ175" s="60">
        <f t="shared" si="106"/>
        <v>380027.59999999992</v>
      </c>
      <c r="ER175" s="60">
        <f t="shared" si="107"/>
        <v>445762</v>
      </c>
      <c r="ES175" s="60">
        <f t="shared" si="108"/>
        <v>140253</v>
      </c>
      <c r="ET175" s="60">
        <f t="shared" si="109"/>
        <v>83254</v>
      </c>
      <c r="EU175" s="60">
        <f t="shared" si="110"/>
        <v>246297.3</v>
      </c>
      <c r="EV175" s="60">
        <f t="shared" si="111"/>
        <v>1380463</v>
      </c>
      <c r="EW175" s="60">
        <f t="shared" si="112"/>
        <v>40082.1</v>
      </c>
      <c r="EX175" s="60">
        <f t="shared" si="113"/>
        <v>1561245</v>
      </c>
      <c r="EY175" s="60">
        <f t="shared" si="114"/>
        <v>0</v>
      </c>
      <c r="EZ175" s="60">
        <f t="shared" si="115"/>
        <v>0</v>
      </c>
      <c r="FA175" s="60">
        <f t="shared" si="116"/>
        <v>0</v>
      </c>
      <c r="FB175" s="60">
        <f t="shared" si="117"/>
        <v>0</v>
      </c>
    </row>
    <row r="176" spans="12:158" x14ac:dyDescent="0.25">
      <c r="L176" t="s">
        <v>1652</v>
      </c>
      <c r="M176" t="s">
        <v>1687</v>
      </c>
      <c r="N176" s="32">
        <v>17850</v>
      </c>
      <c r="O176" s="32">
        <v>130</v>
      </c>
      <c r="P176" s="32">
        <v>100</v>
      </c>
      <c r="Q176" t="str">
        <f t="shared" si="118"/>
        <v>Walcha</v>
      </c>
      <c r="W176" s="33"/>
      <c r="X176" s="33"/>
      <c r="Y176">
        <v>4209958</v>
      </c>
      <c r="Z176" s="158">
        <v>60</v>
      </c>
      <c r="AA176" s="169" t="s">
        <v>5195</v>
      </c>
      <c r="AB176" s="169" t="s">
        <v>1681</v>
      </c>
      <c r="AC176" s="158">
        <v>4209958</v>
      </c>
      <c r="AD176" s="169" t="s">
        <v>5195</v>
      </c>
      <c r="AE176" s="169" t="s">
        <v>1104</v>
      </c>
      <c r="AF176" s="37" t="s">
        <v>5268</v>
      </c>
      <c r="AH176" s="38">
        <v>100</v>
      </c>
      <c r="AI176" s="38">
        <v>135</v>
      </c>
      <c r="AJ176" s="38">
        <v>15270</v>
      </c>
      <c r="AK176" s="38">
        <v>12</v>
      </c>
      <c r="AL176" s="38">
        <v>3308158</v>
      </c>
      <c r="AM176" s="61" t="s">
        <v>1816</v>
      </c>
      <c r="AN176" s="61" t="s">
        <v>1693</v>
      </c>
      <c r="AO176" s="61" t="s">
        <v>1596</v>
      </c>
      <c r="AP176" s="61" t="s">
        <v>5035</v>
      </c>
      <c r="AQ176" s="61" t="s">
        <v>4982</v>
      </c>
      <c r="AR176" s="28">
        <v>1012584.7</v>
      </c>
      <c r="AS176" s="28">
        <v>393097</v>
      </c>
      <c r="AT176" s="28">
        <v>0</v>
      </c>
      <c r="AU176" s="62"/>
      <c r="BT176">
        <v>0</v>
      </c>
      <c r="BU176" s="32">
        <v>100</v>
      </c>
      <c r="BV176" s="32">
        <v>105</v>
      </c>
      <c r="BW176" s="32">
        <v>14000</v>
      </c>
      <c r="BX176" s="32">
        <v>88</v>
      </c>
      <c r="BY176" s="32">
        <v>91220</v>
      </c>
      <c r="BZ176" t="s">
        <v>1816</v>
      </c>
      <c r="CA176" t="s">
        <v>1688</v>
      </c>
      <c r="CB176" t="s">
        <v>1842</v>
      </c>
      <c r="CC176" t="s">
        <v>1684</v>
      </c>
      <c r="CD176" t="s">
        <v>1684</v>
      </c>
      <c r="CE176" s="155">
        <v>9</v>
      </c>
      <c r="CF176" s="155">
        <v>2</v>
      </c>
      <c r="CG176" s="31" t="s">
        <v>696</v>
      </c>
      <c r="CH176" s="31" t="s">
        <v>697</v>
      </c>
      <c r="CI176" s="31" t="s">
        <v>712</v>
      </c>
      <c r="CJ176" s="31" t="s">
        <v>2971</v>
      </c>
      <c r="DC176" s="160" t="str">
        <f t="shared" si="86"/>
        <v>11550_4</v>
      </c>
      <c r="DD176" s="162">
        <v>100</v>
      </c>
      <c r="DE176" s="161">
        <v>165</v>
      </c>
      <c r="DF176" s="161">
        <v>11550</v>
      </c>
      <c r="DG176" s="163" t="s">
        <v>1816</v>
      </c>
      <c r="DH176" s="161"/>
      <c r="DI176" s="161" t="s">
        <v>5075</v>
      </c>
      <c r="DJ176" s="161">
        <v>4</v>
      </c>
      <c r="DK176" s="161" t="s">
        <v>1325</v>
      </c>
      <c r="DL176" s="161">
        <v>5</v>
      </c>
      <c r="DM176" s="43" t="s">
        <v>4359</v>
      </c>
      <c r="DN176" s="43"/>
      <c r="DO176" s="43" t="s">
        <v>4323</v>
      </c>
      <c r="DP176" s="43"/>
      <c r="DQ176" s="43" t="s">
        <v>4156</v>
      </c>
      <c r="DR176" s="43">
        <v>100</v>
      </c>
      <c r="DV176" s="31" t="s">
        <v>5396</v>
      </c>
      <c r="DW176" s="31" t="s">
        <v>5403</v>
      </c>
      <c r="DX176" s="38">
        <f t="shared" si="87"/>
        <v>4209958</v>
      </c>
      <c r="DY176" s="38">
        <f t="shared" si="88"/>
        <v>60</v>
      </c>
      <c r="DZ176" s="38" t="str">
        <f t="shared" si="89"/>
        <v>604209958</v>
      </c>
      <c r="EA176" s="60">
        <f t="shared" si="90"/>
        <v>0</v>
      </c>
      <c r="EB176" s="60">
        <f t="shared" si="91"/>
        <v>0</v>
      </c>
      <c r="EC176" s="60">
        <f t="shared" si="92"/>
        <v>0</v>
      </c>
      <c r="ED176" s="60">
        <f t="shared" si="93"/>
        <v>0</v>
      </c>
      <c r="EE176" s="60">
        <f t="shared" si="94"/>
        <v>0</v>
      </c>
      <c r="EF176" s="60">
        <f t="shared" si="95"/>
        <v>0</v>
      </c>
      <c r="EG176" s="60">
        <f t="shared" si="96"/>
        <v>0</v>
      </c>
      <c r="EH176" s="60">
        <f t="shared" si="97"/>
        <v>0</v>
      </c>
      <c r="EI176" s="60">
        <f t="shared" si="98"/>
        <v>0</v>
      </c>
      <c r="EJ176" s="60">
        <f t="shared" si="99"/>
        <v>0</v>
      </c>
      <c r="EK176" s="60">
        <f t="shared" si="100"/>
        <v>0</v>
      </c>
      <c r="EL176" s="60">
        <f t="shared" si="101"/>
        <v>0</v>
      </c>
      <c r="EM176" s="60">
        <f t="shared" si="102"/>
        <v>0</v>
      </c>
      <c r="EN176" s="60">
        <f t="shared" si="103"/>
        <v>0</v>
      </c>
      <c r="EO176" s="60">
        <f t="shared" si="104"/>
        <v>0</v>
      </c>
      <c r="EP176" s="60">
        <f t="shared" si="105"/>
        <v>0</v>
      </c>
      <c r="EQ176" s="60">
        <f t="shared" si="106"/>
        <v>0</v>
      </c>
      <c r="ER176" s="60">
        <f t="shared" si="107"/>
        <v>0</v>
      </c>
      <c r="ES176" s="60">
        <f t="shared" si="108"/>
        <v>0</v>
      </c>
      <c r="ET176" s="60">
        <f t="shared" si="109"/>
        <v>0</v>
      </c>
      <c r="EU176" s="60">
        <f t="shared" si="110"/>
        <v>0</v>
      </c>
      <c r="EV176" s="60">
        <f t="shared" si="111"/>
        <v>0</v>
      </c>
      <c r="EW176" s="60">
        <f t="shared" si="112"/>
        <v>0</v>
      </c>
      <c r="EX176" s="60">
        <f t="shared" si="113"/>
        <v>0</v>
      </c>
      <c r="EY176" s="60">
        <f t="shared" si="114"/>
        <v>0</v>
      </c>
      <c r="EZ176" s="60">
        <f t="shared" si="115"/>
        <v>0</v>
      </c>
      <c r="FA176" s="60">
        <f t="shared" si="116"/>
        <v>0</v>
      </c>
      <c r="FB176" s="60">
        <f t="shared" si="117"/>
        <v>0</v>
      </c>
    </row>
    <row r="177" spans="12:158" x14ac:dyDescent="0.25">
      <c r="L177" t="s">
        <v>1653</v>
      </c>
      <c r="M177" t="s">
        <v>1693</v>
      </c>
      <c r="N177" s="32">
        <v>17900</v>
      </c>
      <c r="O177" s="32">
        <v>135</v>
      </c>
      <c r="P177" s="32">
        <v>100</v>
      </c>
      <c r="Q177" t="str">
        <f t="shared" si="118"/>
        <v>Walgett</v>
      </c>
      <c r="V177" s="1"/>
      <c r="W177" s="33"/>
      <c r="X177" s="33"/>
      <c r="Y177">
        <v>4218158</v>
      </c>
      <c r="Z177" s="158">
        <v>60</v>
      </c>
      <c r="AA177" s="169" t="s">
        <v>5189</v>
      </c>
      <c r="AB177" s="169" t="s">
        <v>1104</v>
      </c>
      <c r="AC177" s="158">
        <v>4218158</v>
      </c>
      <c r="AD177" s="169" t="s">
        <v>1766</v>
      </c>
      <c r="AE177" s="169">
        <v>4208158</v>
      </c>
      <c r="AF177" s="37" t="s">
        <v>5269</v>
      </c>
      <c r="AH177" s="38">
        <v>100</v>
      </c>
      <c r="AI177" s="38">
        <v>135</v>
      </c>
      <c r="AJ177" s="38">
        <v>15400</v>
      </c>
      <c r="AK177" s="38">
        <v>12</v>
      </c>
      <c r="AL177" s="38">
        <v>3308158</v>
      </c>
      <c r="AM177" s="61" t="s">
        <v>1816</v>
      </c>
      <c r="AN177" s="61" t="s">
        <v>1693</v>
      </c>
      <c r="AO177" s="61" t="s">
        <v>1599</v>
      </c>
      <c r="AP177" s="61" t="s">
        <v>5035</v>
      </c>
      <c r="AQ177" s="61" t="s">
        <v>4982</v>
      </c>
      <c r="AR177" s="28">
        <v>0</v>
      </c>
      <c r="AS177" s="28">
        <v>0</v>
      </c>
      <c r="AT177" s="28">
        <v>42472</v>
      </c>
      <c r="AU177" s="62"/>
      <c r="BT177">
        <v>0</v>
      </c>
      <c r="BU177" s="32">
        <v>100</v>
      </c>
      <c r="BV177" s="32">
        <v>105</v>
      </c>
      <c r="BW177" s="32">
        <v>14000</v>
      </c>
      <c r="BX177" s="32">
        <v>89</v>
      </c>
      <c r="BY177" s="32">
        <v>91240</v>
      </c>
      <c r="BZ177" t="s">
        <v>1816</v>
      </c>
      <c r="CA177" t="s">
        <v>1688</v>
      </c>
      <c r="CB177" t="s">
        <v>1842</v>
      </c>
      <c r="CC177" t="s">
        <v>1785</v>
      </c>
      <c r="CD177" s="52" t="s">
        <v>1785</v>
      </c>
      <c r="CE177" s="155">
        <v>76</v>
      </c>
      <c r="CF177" s="155">
        <v>4</v>
      </c>
      <c r="CG177" s="31" t="s">
        <v>698</v>
      </c>
      <c r="CH177" s="31" t="s">
        <v>699</v>
      </c>
      <c r="CI177" s="31" t="s">
        <v>712</v>
      </c>
      <c r="CJ177" s="31" t="s">
        <v>2972</v>
      </c>
      <c r="DC177" s="160" t="str">
        <f t="shared" si="86"/>
        <v>11550_3</v>
      </c>
      <c r="DD177" s="162">
        <v>100</v>
      </c>
      <c r="DE177" s="161">
        <v>165</v>
      </c>
      <c r="DF177" s="161">
        <v>11550</v>
      </c>
      <c r="DG177" s="163" t="s">
        <v>1816</v>
      </c>
      <c r="DH177" s="161"/>
      <c r="DI177" s="161" t="s">
        <v>5075</v>
      </c>
      <c r="DJ177" s="161">
        <v>3</v>
      </c>
      <c r="DK177" s="161" t="s">
        <v>1324</v>
      </c>
      <c r="DL177" s="161">
        <v>0</v>
      </c>
      <c r="DM177" s="43" t="s">
        <v>4360</v>
      </c>
      <c r="DN177" s="43"/>
      <c r="DO177" s="43" t="s">
        <v>4325</v>
      </c>
      <c r="DP177" s="43"/>
      <c r="DQ177" s="43" t="s">
        <v>4159</v>
      </c>
      <c r="DR177" s="43">
        <v>100</v>
      </c>
      <c r="DV177" s="31" t="s">
        <v>5396</v>
      </c>
      <c r="DW177" s="31" t="s">
        <v>5403</v>
      </c>
      <c r="DX177" s="38">
        <f t="shared" si="87"/>
        <v>4218158</v>
      </c>
      <c r="DY177" s="38">
        <f t="shared" si="88"/>
        <v>60</v>
      </c>
      <c r="DZ177" s="38" t="str">
        <f t="shared" si="89"/>
        <v>604218158</v>
      </c>
      <c r="EA177" s="60">
        <f t="shared" si="90"/>
        <v>9950516.3000000007</v>
      </c>
      <c r="EB177" s="60">
        <f t="shared" si="91"/>
        <v>6350834</v>
      </c>
      <c r="EC177" s="60">
        <f t="shared" si="92"/>
        <v>138.5</v>
      </c>
      <c r="ED177" s="60">
        <f t="shared" si="93"/>
        <v>0</v>
      </c>
      <c r="EE177" s="60">
        <f t="shared" si="94"/>
        <v>58.5</v>
      </c>
      <c r="EF177" s="60">
        <f t="shared" si="95"/>
        <v>210</v>
      </c>
      <c r="EG177" s="60">
        <f t="shared" si="96"/>
        <v>0</v>
      </c>
      <c r="EH177" s="60">
        <f t="shared" si="97"/>
        <v>404</v>
      </c>
      <c r="EI177" s="60">
        <f t="shared" si="98"/>
        <v>22939.5</v>
      </c>
      <c r="EJ177" s="60">
        <f t="shared" si="99"/>
        <v>1511120</v>
      </c>
      <c r="EK177" s="60">
        <f t="shared" si="100"/>
        <v>0</v>
      </c>
      <c r="EL177" s="60">
        <f t="shared" si="101"/>
        <v>49</v>
      </c>
      <c r="EM177" s="60">
        <f t="shared" si="102"/>
        <v>305.8</v>
      </c>
      <c r="EN177" s="60">
        <f t="shared" si="103"/>
        <v>122</v>
      </c>
      <c r="EO177" s="60">
        <f t="shared" si="104"/>
        <v>0</v>
      </c>
      <c r="EP177" s="60">
        <f t="shared" si="105"/>
        <v>0</v>
      </c>
      <c r="EQ177" s="60">
        <f t="shared" si="106"/>
        <v>373.7</v>
      </c>
      <c r="ER177" s="60">
        <f t="shared" si="107"/>
        <v>167</v>
      </c>
      <c r="ES177" s="60">
        <f t="shared" si="108"/>
        <v>1041.5999999999999</v>
      </c>
      <c r="ET177" s="60">
        <f t="shared" si="109"/>
        <v>622</v>
      </c>
      <c r="EU177" s="60">
        <f t="shared" si="110"/>
        <v>7302986.5</v>
      </c>
      <c r="EV177" s="60">
        <f t="shared" si="111"/>
        <v>1085126</v>
      </c>
      <c r="EW177" s="60">
        <f t="shared" si="112"/>
        <v>2622672.2000000002</v>
      </c>
      <c r="EX177" s="60">
        <f t="shared" si="113"/>
        <v>3753014</v>
      </c>
      <c r="EY177" s="60">
        <f t="shared" si="114"/>
        <v>0</v>
      </c>
      <c r="EZ177" s="60">
        <f t="shared" si="115"/>
        <v>0</v>
      </c>
      <c r="FA177" s="60">
        <f t="shared" si="116"/>
        <v>0</v>
      </c>
      <c r="FB177" s="60">
        <f t="shared" si="117"/>
        <v>0</v>
      </c>
    </row>
    <row r="178" spans="12:158" x14ac:dyDescent="0.25">
      <c r="L178" t="s">
        <v>1654</v>
      </c>
      <c r="M178" t="s">
        <v>1693</v>
      </c>
      <c r="N178" s="32">
        <v>17950</v>
      </c>
      <c r="O178" s="32">
        <v>135</v>
      </c>
      <c r="P178" s="32">
        <v>100</v>
      </c>
      <c r="Q178" t="str">
        <f t="shared" si="118"/>
        <v>Warren</v>
      </c>
      <c r="W178" s="33"/>
      <c r="X178" s="33"/>
      <c r="Y178">
        <v>4219058</v>
      </c>
      <c r="Z178" s="158">
        <v>60</v>
      </c>
      <c r="AA178" s="169" t="s">
        <v>5190</v>
      </c>
      <c r="AB178" s="169" t="s">
        <v>1104</v>
      </c>
      <c r="AC178" s="158">
        <v>4219058</v>
      </c>
      <c r="AD178" s="169" t="s">
        <v>1767</v>
      </c>
      <c r="AE178" s="169">
        <v>4209058</v>
      </c>
      <c r="AF178" s="37" t="s">
        <v>5269</v>
      </c>
      <c r="AH178" s="38">
        <v>100</v>
      </c>
      <c r="AI178" s="38">
        <v>135</v>
      </c>
      <c r="AJ178" s="38">
        <v>15850</v>
      </c>
      <c r="AK178" s="38">
        <v>12</v>
      </c>
      <c r="AL178" s="38">
        <v>3308158</v>
      </c>
      <c r="AM178" s="61" t="s">
        <v>1816</v>
      </c>
      <c r="AN178" s="61" t="s">
        <v>1693</v>
      </c>
      <c r="AO178" s="61" t="s">
        <v>1608</v>
      </c>
      <c r="AP178" s="61" t="s">
        <v>5035</v>
      </c>
      <c r="AQ178" s="61" t="s">
        <v>4982</v>
      </c>
      <c r="AR178" s="28">
        <v>225185</v>
      </c>
      <c r="AS178" s="28">
        <v>255035</v>
      </c>
      <c r="AT178" s="28">
        <v>92450</v>
      </c>
      <c r="AU178" s="62"/>
      <c r="BT178">
        <v>0</v>
      </c>
      <c r="BU178" s="32">
        <v>100</v>
      </c>
      <c r="BV178" s="32">
        <v>105</v>
      </c>
      <c r="BW178" s="32">
        <v>14000</v>
      </c>
      <c r="BX178" s="32">
        <v>90</v>
      </c>
      <c r="BY178" s="32">
        <v>91260</v>
      </c>
      <c r="BZ178" t="s">
        <v>1816</v>
      </c>
      <c r="CA178" t="s">
        <v>1688</v>
      </c>
      <c r="CB178" t="s">
        <v>1842</v>
      </c>
      <c r="CC178" s="52" t="s">
        <v>5036</v>
      </c>
      <c r="CD178" s="52" t="s">
        <v>5036</v>
      </c>
      <c r="CE178" s="155">
        <v>82</v>
      </c>
      <c r="CF178" s="155">
        <v>37</v>
      </c>
      <c r="CG178" s="31" t="s">
        <v>5848</v>
      </c>
      <c r="CH178" s="31" t="s">
        <v>5849</v>
      </c>
      <c r="CI178" s="31" t="s">
        <v>712</v>
      </c>
      <c r="CJ178" s="31" t="s">
        <v>2973</v>
      </c>
      <c r="DC178" s="160" t="str">
        <f t="shared" si="86"/>
        <v>11550_2</v>
      </c>
      <c r="DD178" s="162">
        <v>100</v>
      </c>
      <c r="DE178" s="161">
        <v>165</v>
      </c>
      <c r="DF178" s="161">
        <v>11550</v>
      </c>
      <c r="DG178" s="163" t="s">
        <v>1816</v>
      </c>
      <c r="DH178" s="161"/>
      <c r="DI178" s="161" t="s">
        <v>5075</v>
      </c>
      <c r="DJ178" s="161">
        <v>2</v>
      </c>
      <c r="DK178" s="161" t="s">
        <v>1323</v>
      </c>
      <c r="DL178" s="161">
        <v>0</v>
      </c>
      <c r="DM178" s="43" t="s">
        <v>4361</v>
      </c>
      <c r="DN178" s="43"/>
      <c r="DO178" s="43" t="s">
        <v>4327</v>
      </c>
      <c r="DP178" s="43"/>
      <c r="DQ178" s="43" t="s">
        <v>4162</v>
      </c>
      <c r="DR178" s="43">
        <v>100</v>
      </c>
      <c r="DV178" s="31" t="s">
        <v>5396</v>
      </c>
      <c r="DW178" s="31" t="s">
        <v>5403</v>
      </c>
      <c r="DX178" s="38">
        <f t="shared" si="87"/>
        <v>4219058</v>
      </c>
      <c r="DY178" s="38">
        <f t="shared" si="88"/>
        <v>60</v>
      </c>
      <c r="DZ178" s="38" t="str">
        <f t="shared" si="89"/>
        <v>604219058</v>
      </c>
      <c r="EA178" s="60">
        <f t="shared" si="90"/>
        <v>42347634.799999982</v>
      </c>
      <c r="EB178" s="60">
        <f t="shared" si="91"/>
        <v>65803659</v>
      </c>
      <c r="EC178" s="60">
        <f t="shared" si="92"/>
        <v>5063.6000000000004</v>
      </c>
      <c r="ED178" s="60">
        <f t="shared" si="93"/>
        <v>1636</v>
      </c>
      <c r="EE178" s="60">
        <f t="shared" si="94"/>
        <v>51490.799999999996</v>
      </c>
      <c r="EF178" s="60">
        <f t="shared" si="95"/>
        <v>31411</v>
      </c>
      <c r="EG178" s="60">
        <f t="shared" si="96"/>
        <v>5187</v>
      </c>
      <c r="EH178" s="60">
        <f t="shared" si="97"/>
        <v>244</v>
      </c>
      <c r="EI178" s="60">
        <f t="shared" si="98"/>
        <v>38699006.300000004</v>
      </c>
      <c r="EJ178" s="60">
        <f t="shared" si="99"/>
        <v>62012122</v>
      </c>
      <c r="EK178" s="60">
        <f t="shared" si="100"/>
        <v>3562503.9</v>
      </c>
      <c r="EL178" s="60">
        <f t="shared" si="101"/>
        <v>3757498</v>
      </c>
      <c r="EM178" s="60">
        <f t="shared" si="102"/>
        <v>24352.2</v>
      </c>
      <c r="EN178" s="60">
        <f t="shared" si="103"/>
        <v>748</v>
      </c>
      <c r="EO178" s="60">
        <f t="shared" si="104"/>
        <v>0</v>
      </c>
      <c r="EP178" s="60">
        <f t="shared" si="105"/>
        <v>0</v>
      </c>
      <c r="EQ178" s="60">
        <f t="shared" si="106"/>
        <v>0</v>
      </c>
      <c r="ER178" s="60">
        <f t="shared" si="107"/>
        <v>0</v>
      </c>
      <c r="ES178" s="60">
        <f t="shared" si="108"/>
        <v>0</v>
      </c>
      <c r="ET178" s="60">
        <f t="shared" si="109"/>
        <v>0</v>
      </c>
      <c r="EU178" s="60">
        <f t="shared" si="110"/>
        <v>31</v>
      </c>
      <c r="EV178" s="60">
        <f t="shared" si="111"/>
        <v>0</v>
      </c>
      <c r="EW178" s="60">
        <f t="shared" si="112"/>
        <v>0</v>
      </c>
      <c r="EX178" s="60">
        <f t="shared" si="113"/>
        <v>0</v>
      </c>
      <c r="EY178" s="60">
        <f t="shared" si="114"/>
        <v>0</v>
      </c>
      <c r="EZ178" s="60">
        <f t="shared" si="115"/>
        <v>0</v>
      </c>
      <c r="FA178" s="60">
        <f t="shared" si="116"/>
        <v>0</v>
      </c>
      <c r="FB178" s="60">
        <f t="shared" si="117"/>
        <v>0</v>
      </c>
    </row>
    <row r="179" spans="12:158" x14ac:dyDescent="0.25">
      <c r="L179" t="s">
        <v>1655</v>
      </c>
      <c r="M179" t="s">
        <v>1688</v>
      </c>
      <c r="N179" s="32">
        <v>18000</v>
      </c>
      <c r="O179" s="32">
        <v>105</v>
      </c>
      <c r="P179" s="32">
        <v>100</v>
      </c>
      <c r="Q179" t="str">
        <f t="shared" si="118"/>
        <v>Warringah</v>
      </c>
      <c r="W179" s="33"/>
      <c r="X179" s="33"/>
      <c r="Y179">
        <v>4219258</v>
      </c>
      <c r="Z179" s="158">
        <v>60</v>
      </c>
      <c r="AA179" s="169" t="s">
        <v>5191</v>
      </c>
      <c r="AB179" s="169" t="s">
        <v>1104</v>
      </c>
      <c r="AC179" s="158">
        <v>4219258</v>
      </c>
      <c r="AD179" s="169" t="s">
        <v>1768</v>
      </c>
      <c r="AE179" s="169">
        <v>4209258</v>
      </c>
      <c r="AF179" s="37" t="s">
        <v>5269</v>
      </c>
      <c r="AH179" s="38">
        <v>100</v>
      </c>
      <c r="AI179" s="38">
        <v>135</v>
      </c>
      <c r="AJ179" s="38">
        <v>17900</v>
      </c>
      <c r="AK179" s="38">
        <v>12</v>
      </c>
      <c r="AL179" s="38">
        <v>3308158</v>
      </c>
      <c r="AM179" s="61" t="s">
        <v>1816</v>
      </c>
      <c r="AN179" s="61" t="s">
        <v>1693</v>
      </c>
      <c r="AO179" s="61" t="s">
        <v>1653</v>
      </c>
      <c r="AP179" s="61" t="s">
        <v>5035</v>
      </c>
      <c r="AQ179" s="61" t="s">
        <v>4982</v>
      </c>
      <c r="AR179" s="28">
        <v>175734.1</v>
      </c>
      <c r="AS179" s="28">
        <v>691068</v>
      </c>
      <c r="AT179" s="28">
        <v>576032</v>
      </c>
      <c r="AU179" s="62"/>
      <c r="BT179">
        <v>0</v>
      </c>
      <c r="BU179" s="32">
        <v>100</v>
      </c>
      <c r="BV179" s="32">
        <v>105</v>
      </c>
      <c r="BW179" s="32">
        <v>14150</v>
      </c>
      <c r="BX179" s="32">
        <v>81</v>
      </c>
      <c r="BY179" s="32">
        <v>91000</v>
      </c>
      <c r="BZ179" t="s">
        <v>1816</v>
      </c>
      <c r="CA179" t="s">
        <v>1688</v>
      </c>
      <c r="CB179" t="s">
        <v>1843</v>
      </c>
      <c r="CC179" s="52" t="s">
        <v>1683</v>
      </c>
      <c r="CD179" s="52" t="s">
        <v>1784</v>
      </c>
      <c r="CE179" s="155">
        <v>98</v>
      </c>
      <c r="CF179" s="155">
        <v>1</v>
      </c>
      <c r="CG179" s="31" t="s">
        <v>5834</v>
      </c>
      <c r="CH179" s="31" t="s">
        <v>5835</v>
      </c>
      <c r="CI179" s="31" t="s">
        <v>713</v>
      </c>
      <c r="CJ179" s="31" t="s">
        <v>1154</v>
      </c>
      <c r="DC179" s="160" t="str">
        <f t="shared" si="86"/>
        <v>11550_6</v>
      </c>
      <c r="DD179" s="162">
        <v>100</v>
      </c>
      <c r="DE179" s="161">
        <v>165</v>
      </c>
      <c r="DF179" s="161">
        <v>11550</v>
      </c>
      <c r="DG179" s="163" t="s">
        <v>1816</v>
      </c>
      <c r="DH179" s="161"/>
      <c r="DI179" s="161" t="s">
        <v>5075</v>
      </c>
      <c r="DJ179" s="161">
        <v>6</v>
      </c>
      <c r="DK179" s="161" t="s">
        <v>1327</v>
      </c>
      <c r="DL179" s="161">
        <v>0</v>
      </c>
      <c r="DM179" s="43" t="s">
        <v>4362</v>
      </c>
      <c r="DN179" s="43"/>
      <c r="DO179" s="43" t="s">
        <v>4329</v>
      </c>
      <c r="DP179" s="43"/>
      <c r="DQ179" s="43" t="s">
        <v>4165</v>
      </c>
      <c r="DR179" s="43">
        <v>100</v>
      </c>
      <c r="DV179" s="31" t="s">
        <v>5396</v>
      </c>
      <c r="DW179" s="31" t="s">
        <v>5403</v>
      </c>
      <c r="DX179" s="38">
        <f t="shared" si="87"/>
        <v>4219258</v>
      </c>
      <c r="DY179" s="38">
        <f t="shared" si="88"/>
        <v>60</v>
      </c>
      <c r="DZ179" s="38" t="str">
        <f t="shared" si="89"/>
        <v>604219258</v>
      </c>
      <c r="EA179" s="60">
        <f t="shared" si="90"/>
        <v>4745341.4000000004</v>
      </c>
      <c r="EB179" s="60">
        <f t="shared" si="91"/>
        <v>7987462</v>
      </c>
      <c r="EC179" s="60">
        <f t="shared" si="92"/>
        <v>49862.1</v>
      </c>
      <c r="ED179" s="60">
        <f t="shared" si="93"/>
        <v>51564</v>
      </c>
      <c r="EE179" s="60">
        <f t="shared" si="94"/>
        <v>277524.5</v>
      </c>
      <c r="EF179" s="60">
        <f t="shared" si="95"/>
        <v>657513</v>
      </c>
      <c r="EG179" s="60">
        <f t="shared" si="96"/>
        <v>4684.7</v>
      </c>
      <c r="EH179" s="60">
        <f t="shared" si="97"/>
        <v>355</v>
      </c>
      <c r="EI179" s="60">
        <f t="shared" si="98"/>
        <v>309328.09999999992</v>
      </c>
      <c r="EJ179" s="60">
        <f t="shared" si="99"/>
        <v>737859</v>
      </c>
      <c r="EK179" s="60">
        <f t="shared" si="100"/>
        <v>43015</v>
      </c>
      <c r="EL179" s="60">
        <f t="shared" si="101"/>
        <v>203948</v>
      </c>
      <c r="EM179" s="60">
        <f t="shared" si="102"/>
        <v>4056864.4</v>
      </c>
      <c r="EN179" s="60">
        <f t="shared" si="103"/>
        <v>6330271</v>
      </c>
      <c r="EO179" s="60">
        <f t="shared" si="104"/>
        <v>0</v>
      </c>
      <c r="EP179" s="60">
        <f t="shared" si="105"/>
        <v>0</v>
      </c>
      <c r="EQ179" s="60">
        <f t="shared" si="106"/>
        <v>0</v>
      </c>
      <c r="ER179" s="60">
        <f t="shared" si="107"/>
        <v>85</v>
      </c>
      <c r="ES179" s="60">
        <f t="shared" si="108"/>
        <v>901.6</v>
      </c>
      <c r="ET179" s="60">
        <f t="shared" si="109"/>
        <v>3858</v>
      </c>
      <c r="EU179" s="60">
        <f t="shared" si="110"/>
        <v>3161</v>
      </c>
      <c r="EV179" s="60">
        <f t="shared" si="111"/>
        <v>2009</v>
      </c>
      <c r="EW179" s="60">
        <f t="shared" si="112"/>
        <v>0</v>
      </c>
      <c r="EX179" s="60">
        <f t="shared" si="113"/>
        <v>0</v>
      </c>
      <c r="EY179" s="60">
        <f t="shared" si="114"/>
        <v>0</v>
      </c>
      <c r="EZ179" s="60">
        <f t="shared" si="115"/>
        <v>0</v>
      </c>
      <c r="FA179" s="60">
        <f t="shared" si="116"/>
        <v>0</v>
      </c>
      <c r="FB179" s="60">
        <f t="shared" si="117"/>
        <v>0</v>
      </c>
    </row>
    <row r="180" spans="12:158" x14ac:dyDescent="0.25">
      <c r="L180" t="s">
        <v>1656</v>
      </c>
      <c r="M180" t="s">
        <v>1693</v>
      </c>
      <c r="N180" s="32">
        <v>18020</v>
      </c>
      <c r="O180" s="32">
        <v>135</v>
      </c>
      <c r="P180" s="32">
        <v>100</v>
      </c>
      <c r="Q180" t="str">
        <f t="shared" si="118"/>
        <v>Warrumbungle Shire</v>
      </c>
      <c r="W180" s="33"/>
      <c r="X180" s="33"/>
      <c r="Y180">
        <v>4219358</v>
      </c>
      <c r="Z180" s="158">
        <v>60</v>
      </c>
      <c r="AA180" s="169" t="s">
        <v>5192</v>
      </c>
      <c r="AB180" s="169" t="s">
        <v>1104</v>
      </c>
      <c r="AC180" s="158">
        <v>4219358</v>
      </c>
      <c r="AD180" s="169" t="s">
        <v>1109</v>
      </c>
      <c r="AE180" s="169">
        <v>4209059</v>
      </c>
      <c r="AF180" s="37" t="s">
        <v>5269</v>
      </c>
      <c r="AH180" s="38">
        <v>100</v>
      </c>
      <c r="AI180" s="38">
        <v>135</v>
      </c>
      <c r="AJ180" s="38">
        <v>17950</v>
      </c>
      <c r="AK180" s="38">
        <v>12</v>
      </c>
      <c r="AL180" s="38">
        <v>3308158</v>
      </c>
      <c r="AM180" s="61" t="s">
        <v>1816</v>
      </c>
      <c r="AN180" s="61" t="s">
        <v>1693</v>
      </c>
      <c r="AO180" s="61" t="s">
        <v>1654</v>
      </c>
      <c r="AP180" s="61" t="s">
        <v>5035</v>
      </c>
      <c r="AQ180" s="61" t="s">
        <v>4982</v>
      </c>
      <c r="AR180" s="28">
        <v>49660.4</v>
      </c>
      <c r="AS180" s="28">
        <v>1005256</v>
      </c>
      <c r="AT180" s="28">
        <v>79440</v>
      </c>
      <c r="AU180" s="62"/>
      <c r="BT180">
        <v>0</v>
      </c>
      <c r="BU180" s="32">
        <v>100</v>
      </c>
      <c r="BV180" s="32">
        <v>105</v>
      </c>
      <c r="BW180" s="32">
        <v>14150</v>
      </c>
      <c r="BX180" s="32">
        <v>85</v>
      </c>
      <c r="BY180" s="32">
        <v>91120</v>
      </c>
      <c r="BZ180" t="s">
        <v>1816</v>
      </c>
      <c r="CA180" t="s">
        <v>1688</v>
      </c>
      <c r="CB180" t="s">
        <v>1843</v>
      </c>
      <c r="CC180" s="52" t="s">
        <v>1797</v>
      </c>
      <c r="CD180" s="52" t="s">
        <v>1797</v>
      </c>
      <c r="CE180" s="155"/>
      <c r="CF180" s="155"/>
      <c r="CG180" s="31" t="s">
        <v>690</v>
      </c>
      <c r="CH180" s="31" t="s">
        <v>691</v>
      </c>
      <c r="CI180" s="31" t="s">
        <v>713</v>
      </c>
      <c r="CJ180" s="31" t="s">
        <v>2974</v>
      </c>
      <c r="DC180" s="160" t="str">
        <f t="shared" si="86"/>
        <v>11550_10</v>
      </c>
      <c r="DD180" s="162">
        <v>100</v>
      </c>
      <c r="DE180" s="161">
        <v>165</v>
      </c>
      <c r="DF180" s="161">
        <v>11550</v>
      </c>
      <c r="DG180" s="163" t="s">
        <v>1816</v>
      </c>
      <c r="DH180" s="161"/>
      <c r="DI180" s="161" t="s">
        <v>5075</v>
      </c>
      <c r="DJ180" s="161">
        <v>10</v>
      </c>
      <c r="DK180" s="161" t="s">
        <v>1329</v>
      </c>
      <c r="DL180" s="161">
        <v>0</v>
      </c>
      <c r="DM180" s="43" t="s">
        <v>4363</v>
      </c>
      <c r="DN180" s="43"/>
      <c r="DO180" s="43" t="s">
        <v>4331</v>
      </c>
      <c r="DP180" s="43"/>
      <c r="DQ180" s="43" t="s">
        <v>4168</v>
      </c>
      <c r="DR180" s="43">
        <v>100</v>
      </c>
      <c r="DV180" s="31" t="s">
        <v>5396</v>
      </c>
      <c r="DW180" s="31" t="s">
        <v>5403</v>
      </c>
      <c r="DX180" s="38">
        <f t="shared" si="87"/>
        <v>4219358</v>
      </c>
      <c r="DY180" s="38">
        <f t="shared" si="88"/>
        <v>60</v>
      </c>
      <c r="DZ180" s="38" t="str">
        <f t="shared" si="89"/>
        <v>604219358</v>
      </c>
      <c r="EA180" s="60">
        <f t="shared" si="90"/>
        <v>3222183.1999999997</v>
      </c>
      <c r="EB180" s="60">
        <f t="shared" si="91"/>
        <v>0</v>
      </c>
      <c r="EC180" s="60">
        <f t="shared" si="92"/>
        <v>0</v>
      </c>
      <c r="ED180" s="60">
        <f t="shared" si="93"/>
        <v>0</v>
      </c>
      <c r="EE180" s="60">
        <f t="shared" si="94"/>
        <v>0</v>
      </c>
      <c r="EF180" s="60">
        <f t="shared" si="95"/>
        <v>0</v>
      </c>
      <c r="EG180" s="60">
        <f t="shared" si="96"/>
        <v>0</v>
      </c>
      <c r="EH180" s="60">
        <f t="shared" si="97"/>
        <v>0</v>
      </c>
      <c r="EI180" s="60">
        <f t="shared" si="98"/>
        <v>0</v>
      </c>
      <c r="EJ180" s="60">
        <f t="shared" si="99"/>
        <v>0</v>
      </c>
      <c r="EK180" s="60">
        <f t="shared" si="100"/>
        <v>0</v>
      </c>
      <c r="EL180" s="60">
        <f t="shared" si="101"/>
        <v>0</v>
      </c>
      <c r="EM180" s="60">
        <f t="shared" si="102"/>
        <v>25071.9</v>
      </c>
      <c r="EN180" s="60">
        <f t="shared" si="103"/>
        <v>0</v>
      </c>
      <c r="EO180" s="60">
        <f t="shared" si="104"/>
        <v>29641.3</v>
      </c>
      <c r="EP180" s="60">
        <f t="shared" si="105"/>
        <v>0</v>
      </c>
      <c r="EQ180" s="60">
        <f t="shared" si="106"/>
        <v>11295.2</v>
      </c>
      <c r="ER180" s="60">
        <f t="shared" si="107"/>
        <v>0</v>
      </c>
      <c r="ES180" s="60">
        <f t="shared" si="108"/>
        <v>0</v>
      </c>
      <c r="ET180" s="60">
        <f t="shared" si="109"/>
        <v>0</v>
      </c>
      <c r="EU180" s="60">
        <f t="shared" si="110"/>
        <v>137030.39999999999</v>
      </c>
      <c r="EV180" s="60">
        <f t="shared" si="111"/>
        <v>0</v>
      </c>
      <c r="EW180" s="60">
        <f t="shared" si="112"/>
        <v>3019144.4</v>
      </c>
      <c r="EX180" s="60">
        <f t="shared" si="113"/>
        <v>0</v>
      </c>
      <c r="EY180" s="60">
        <f t="shared" si="114"/>
        <v>0</v>
      </c>
      <c r="EZ180" s="60">
        <f t="shared" si="115"/>
        <v>0</v>
      </c>
      <c r="FA180" s="60">
        <f t="shared" si="116"/>
        <v>0</v>
      </c>
      <c r="FB180" s="60">
        <f t="shared" si="117"/>
        <v>0</v>
      </c>
    </row>
    <row r="181" spans="12:158" x14ac:dyDescent="0.25">
      <c r="L181" t="s">
        <v>1657</v>
      </c>
      <c r="M181" t="s">
        <v>1240</v>
      </c>
      <c r="N181">
        <v>18050</v>
      </c>
      <c r="O181" s="32">
        <v>165</v>
      </c>
      <c r="P181" s="32">
        <v>100</v>
      </c>
      <c r="Q181" t="str">
        <f t="shared" si="118"/>
        <v>Waverley</v>
      </c>
      <c r="W181" s="33"/>
      <c r="X181" s="33"/>
      <c r="Y181">
        <v>4219558</v>
      </c>
      <c r="Z181" s="158">
        <v>60</v>
      </c>
      <c r="AA181" s="169" t="s">
        <v>5193</v>
      </c>
      <c r="AB181" s="169" t="s">
        <v>1104</v>
      </c>
      <c r="AC181" s="158">
        <v>4219558</v>
      </c>
      <c r="AD181" s="169" t="s">
        <v>1110</v>
      </c>
      <c r="AE181" s="169">
        <v>4209060</v>
      </c>
      <c r="AF181" s="37" t="s">
        <v>5269</v>
      </c>
      <c r="AH181" s="38">
        <v>100</v>
      </c>
      <c r="AI181" s="38">
        <v>135</v>
      </c>
      <c r="AJ181" s="38">
        <v>18020</v>
      </c>
      <c r="AK181" s="38">
        <v>12</v>
      </c>
      <c r="AL181" s="38">
        <v>3308158</v>
      </c>
      <c r="AM181" s="61" t="s">
        <v>1816</v>
      </c>
      <c r="AN181" s="61" t="s">
        <v>1693</v>
      </c>
      <c r="AO181" s="61" t="s">
        <v>1656</v>
      </c>
      <c r="AP181" s="61" t="s">
        <v>5035</v>
      </c>
      <c r="AQ181" s="61" t="s">
        <v>4982</v>
      </c>
      <c r="AR181" s="28">
        <v>223258.1</v>
      </c>
      <c r="AS181" s="28">
        <v>639161</v>
      </c>
      <c r="AT181" s="28">
        <v>0</v>
      </c>
      <c r="AU181" s="62"/>
      <c r="BT181">
        <v>0</v>
      </c>
      <c r="BU181" s="32">
        <v>100</v>
      </c>
      <c r="BV181" s="32">
        <v>105</v>
      </c>
      <c r="BW181" s="32">
        <v>14500</v>
      </c>
      <c r="BX181" s="32">
        <v>81</v>
      </c>
      <c r="BY181" s="32">
        <v>91000</v>
      </c>
      <c r="BZ181" t="s">
        <v>1816</v>
      </c>
      <c r="CA181" t="s">
        <v>1688</v>
      </c>
      <c r="CB181" t="s">
        <v>1849</v>
      </c>
      <c r="CC181" t="s">
        <v>1683</v>
      </c>
      <c r="CD181" t="s">
        <v>1784</v>
      </c>
      <c r="CE181" s="155">
        <v>255</v>
      </c>
      <c r="CF181" s="155">
        <v>2</v>
      </c>
      <c r="CG181" s="31" t="s">
        <v>5834</v>
      </c>
      <c r="CH181" s="31" t="s">
        <v>5835</v>
      </c>
      <c r="CI181" s="31" t="s">
        <v>714</v>
      </c>
      <c r="CJ181" s="31" t="s">
        <v>1155</v>
      </c>
      <c r="DC181" s="160" t="str">
        <f t="shared" si="86"/>
        <v>11550_8</v>
      </c>
      <c r="DD181" s="162">
        <v>100</v>
      </c>
      <c r="DE181" s="161">
        <v>165</v>
      </c>
      <c r="DF181" s="161">
        <v>11550</v>
      </c>
      <c r="DG181" s="163" t="s">
        <v>1816</v>
      </c>
      <c r="DH181" s="161"/>
      <c r="DI181" s="161" t="s">
        <v>5075</v>
      </c>
      <c r="DJ181" s="161">
        <v>8</v>
      </c>
      <c r="DK181" s="161" t="s">
        <v>1328</v>
      </c>
      <c r="DL181" s="161">
        <v>0</v>
      </c>
      <c r="DM181" s="43" t="s">
        <v>4364</v>
      </c>
      <c r="DN181" s="43"/>
      <c r="DO181" s="43" t="s">
        <v>4333</v>
      </c>
      <c r="DP181" s="43"/>
      <c r="DQ181" s="43" t="s">
        <v>4171</v>
      </c>
      <c r="DR181" s="43">
        <v>100</v>
      </c>
      <c r="DV181" s="31" t="s">
        <v>5396</v>
      </c>
      <c r="DW181" s="31" t="s">
        <v>5403</v>
      </c>
      <c r="DX181" s="38">
        <f t="shared" si="87"/>
        <v>4219558</v>
      </c>
      <c r="DY181" s="38">
        <f t="shared" si="88"/>
        <v>60</v>
      </c>
      <c r="DZ181" s="38" t="str">
        <f t="shared" si="89"/>
        <v>604219558</v>
      </c>
      <c r="EA181" s="60">
        <f t="shared" si="90"/>
        <v>11260260.300000001</v>
      </c>
      <c r="EB181" s="60">
        <f t="shared" si="91"/>
        <v>0</v>
      </c>
      <c r="EC181" s="60">
        <f t="shared" si="92"/>
        <v>15045.699999999999</v>
      </c>
      <c r="ED181" s="60">
        <f t="shared" si="93"/>
        <v>0</v>
      </c>
      <c r="EE181" s="60">
        <f t="shared" si="94"/>
        <v>220.9</v>
      </c>
      <c r="EF181" s="60">
        <f t="shared" si="95"/>
        <v>0</v>
      </c>
      <c r="EG181" s="60">
        <f t="shared" si="96"/>
        <v>117095.9</v>
      </c>
      <c r="EH181" s="60">
        <f t="shared" si="97"/>
        <v>0</v>
      </c>
      <c r="EI181" s="60">
        <f t="shared" si="98"/>
        <v>0</v>
      </c>
      <c r="EJ181" s="60">
        <f t="shared" si="99"/>
        <v>0</v>
      </c>
      <c r="EK181" s="60">
        <f t="shared" si="100"/>
        <v>1069.2</v>
      </c>
      <c r="EL181" s="60">
        <f t="shared" si="101"/>
        <v>0</v>
      </c>
      <c r="EM181" s="60">
        <f t="shared" si="102"/>
        <v>0</v>
      </c>
      <c r="EN181" s="60">
        <f t="shared" si="103"/>
        <v>0</v>
      </c>
      <c r="EO181" s="60">
        <f t="shared" si="104"/>
        <v>0</v>
      </c>
      <c r="EP181" s="60">
        <f t="shared" si="105"/>
        <v>0</v>
      </c>
      <c r="EQ181" s="60">
        <f t="shared" si="106"/>
        <v>11793.6</v>
      </c>
      <c r="ER181" s="60">
        <f t="shared" si="107"/>
        <v>0</v>
      </c>
      <c r="ES181" s="60">
        <f t="shared" si="108"/>
        <v>15353.5</v>
      </c>
      <c r="ET181" s="60">
        <f t="shared" si="109"/>
        <v>0</v>
      </c>
      <c r="EU181" s="60">
        <f t="shared" si="110"/>
        <v>11099681.5</v>
      </c>
      <c r="EV181" s="60">
        <f t="shared" si="111"/>
        <v>0</v>
      </c>
      <c r="EW181" s="60">
        <f t="shared" si="112"/>
        <v>0</v>
      </c>
      <c r="EX181" s="60">
        <f t="shared" si="113"/>
        <v>0</v>
      </c>
      <c r="EY181" s="60">
        <f t="shared" si="114"/>
        <v>0</v>
      </c>
      <c r="EZ181" s="60">
        <f t="shared" si="115"/>
        <v>0</v>
      </c>
      <c r="FA181" s="60">
        <f t="shared" si="116"/>
        <v>0</v>
      </c>
      <c r="FB181" s="60">
        <f t="shared" si="117"/>
        <v>0</v>
      </c>
    </row>
    <row r="182" spans="12:158" x14ac:dyDescent="0.25">
      <c r="L182" t="s">
        <v>1658</v>
      </c>
      <c r="M182" t="s">
        <v>1690</v>
      </c>
      <c r="N182" s="32">
        <v>18100</v>
      </c>
      <c r="O182" s="32">
        <v>140</v>
      </c>
      <c r="P182" s="32">
        <v>100</v>
      </c>
      <c r="Q182" t="str">
        <f t="shared" si="118"/>
        <v>Weddin</v>
      </c>
      <c r="W182" s="33"/>
      <c r="X182" s="33"/>
      <c r="Y182">
        <v>6300458</v>
      </c>
      <c r="Z182" s="158">
        <v>70</v>
      </c>
      <c r="AA182" s="169" t="s">
        <v>1771</v>
      </c>
      <c r="AB182" s="169"/>
      <c r="AC182" s="158">
        <v>6300458</v>
      </c>
      <c r="AD182" s="169" t="s">
        <v>1770</v>
      </c>
      <c r="AE182" s="169">
        <v>6300458</v>
      </c>
      <c r="AF182" s="37" t="s">
        <v>5269</v>
      </c>
      <c r="AH182" s="38">
        <v>100</v>
      </c>
      <c r="AI182" s="38">
        <v>135</v>
      </c>
      <c r="AJ182" s="38">
        <v>18150</v>
      </c>
      <c r="AK182" s="38">
        <v>12</v>
      </c>
      <c r="AL182" s="38">
        <v>3308158</v>
      </c>
      <c r="AM182" s="61" t="s">
        <v>1816</v>
      </c>
      <c r="AN182" s="61" t="s">
        <v>1693</v>
      </c>
      <c r="AO182" s="61" t="s">
        <v>1659</v>
      </c>
      <c r="AP182" s="61" t="s">
        <v>5035</v>
      </c>
      <c r="AQ182" s="61" t="s">
        <v>4982</v>
      </c>
      <c r="AR182" s="28">
        <v>336602.5</v>
      </c>
      <c r="AS182" s="28">
        <v>158265</v>
      </c>
      <c r="AT182" s="28">
        <v>0</v>
      </c>
      <c r="AU182" s="62"/>
      <c r="BT182">
        <v>0</v>
      </c>
      <c r="BU182" s="32">
        <v>100</v>
      </c>
      <c r="BV182" s="32">
        <v>105</v>
      </c>
      <c r="BW182" s="32">
        <v>14500</v>
      </c>
      <c r="BX182" s="32">
        <v>85</v>
      </c>
      <c r="BY182" s="32">
        <v>91120</v>
      </c>
      <c r="BZ182" t="s">
        <v>1816</v>
      </c>
      <c r="CA182" t="s">
        <v>1688</v>
      </c>
      <c r="CB182" t="s">
        <v>1849</v>
      </c>
      <c r="CC182" t="s">
        <v>1797</v>
      </c>
      <c r="CD182" t="s">
        <v>1797</v>
      </c>
      <c r="CE182" s="155"/>
      <c r="CF182" s="155"/>
      <c r="CG182" s="31" t="s">
        <v>690</v>
      </c>
      <c r="CH182" s="31" t="s">
        <v>691</v>
      </c>
      <c r="CI182" s="31" t="s">
        <v>714</v>
      </c>
      <c r="CJ182" s="31" t="s">
        <v>2975</v>
      </c>
      <c r="DC182" s="160" t="str">
        <f t="shared" si="86"/>
        <v>11550_5</v>
      </c>
      <c r="DD182" s="162">
        <v>100</v>
      </c>
      <c r="DE182" s="161">
        <v>165</v>
      </c>
      <c r="DF182" s="161">
        <v>11550</v>
      </c>
      <c r="DG182" s="163" t="s">
        <v>1816</v>
      </c>
      <c r="DH182" s="161"/>
      <c r="DI182" s="161" t="s">
        <v>5075</v>
      </c>
      <c r="DJ182" s="161">
        <v>5</v>
      </c>
      <c r="DK182" s="161" t="s">
        <v>1326</v>
      </c>
      <c r="DL182" s="161">
        <v>0</v>
      </c>
      <c r="DM182" s="43" t="s">
        <v>4365</v>
      </c>
      <c r="DN182" s="43"/>
      <c r="DO182" s="43" t="s">
        <v>4335</v>
      </c>
      <c r="DP182" s="43"/>
      <c r="DQ182" s="43" t="s">
        <v>4174</v>
      </c>
      <c r="DR182" s="43">
        <v>100</v>
      </c>
      <c r="DV182" s="31" t="s">
        <v>5396</v>
      </c>
      <c r="DW182" s="31" t="s">
        <v>5403</v>
      </c>
      <c r="DX182" s="38">
        <f t="shared" si="87"/>
        <v>6300458</v>
      </c>
      <c r="DY182" s="38">
        <f t="shared" si="88"/>
        <v>70</v>
      </c>
      <c r="DZ182" s="38" t="str">
        <f t="shared" si="89"/>
        <v>706300458</v>
      </c>
      <c r="EA182" s="60">
        <f t="shared" si="90"/>
        <v>0</v>
      </c>
      <c r="EB182" s="60">
        <f t="shared" si="91"/>
        <v>666343131</v>
      </c>
      <c r="EC182" s="60">
        <f t="shared" si="92"/>
        <v>0</v>
      </c>
      <c r="ED182" s="60">
        <f t="shared" si="93"/>
        <v>99990</v>
      </c>
      <c r="EE182" s="60">
        <f t="shared" si="94"/>
        <v>0</v>
      </c>
      <c r="EF182" s="60">
        <f t="shared" si="95"/>
        <v>5672137</v>
      </c>
      <c r="EG182" s="60">
        <f t="shared" si="96"/>
        <v>0</v>
      </c>
      <c r="EH182" s="60">
        <f t="shared" si="97"/>
        <v>288045</v>
      </c>
      <c r="EI182" s="60">
        <f t="shared" si="98"/>
        <v>0</v>
      </c>
      <c r="EJ182" s="60">
        <f t="shared" si="99"/>
        <v>66768</v>
      </c>
      <c r="EK182" s="60">
        <f t="shared" si="100"/>
        <v>0</v>
      </c>
      <c r="EL182" s="60">
        <f t="shared" si="101"/>
        <v>48420</v>
      </c>
      <c r="EM182" s="60">
        <f t="shared" si="102"/>
        <v>0</v>
      </c>
      <c r="EN182" s="60">
        <f t="shared" si="103"/>
        <v>99004754</v>
      </c>
      <c r="EO182" s="60">
        <f t="shared" si="104"/>
        <v>0</v>
      </c>
      <c r="EP182" s="60">
        <f t="shared" si="105"/>
        <v>119008229</v>
      </c>
      <c r="EQ182" s="60">
        <f t="shared" si="106"/>
        <v>0</v>
      </c>
      <c r="ER182" s="60">
        <f t="shared" si="107"/>
        <v>119426052</v>
      </c>
      <c r="ES182" s="60">
        <f t="shared" si="108"/>
        <v>0</v>
      </c>
      <c r="ET182" s="60">
        <f t="shared" si="109"/>
        <v>124345450</v>
      </c>
      <c r="EU182" s="60">
        <f t="shared" si="110"/>
        <v>0</v>
      </c>
      <c r="EV182" s="60">
        <f t="shared" si="111"/>
        <v>92829274</v>
      </c>
      <c r="EW182" s="60">
        <f t="shared" si="112"/>
        <v>0</v>
      </c>
      <c r="EX182" s="60">
        <f t="shared" si="113"/>
        <v>75541307</v>
      </c>
      <c r="EY182" s="60">
        <f t="shared" si="114"/>
        <v>0</v>
      </c>
      <c r="EZ182" s="60">
        <f t="shared" si="115"/>
        <v>30012705</v>
      </c>
      <c r="FA182" s="60">
        <f t="shared" si="116"/>
        <v>0</v>
      </c>
      <c r="FB182" s="60">
        <f t="shared" si="117"/>
        <v>0</v>
      </c>
    </row>
    <row r="183" spans="12:158" x14ac:dyDescent="0.25">
      <c r="L183" t="s">
        <v>1659</v>
      </c>
      <c r="M183" t="s">
        <v>1693</v>
      </c>
      <c r="N183" s="32">
        <v>18150</v>
      </c>
      <c r="O183" s="32">
        <v>135</v>
      </c>
      <c r="P183" s="32">
        <v>100</v>
      </c>
      <c r="Q183" t="str">
        <f t="shared" si="118"/>
        <v>Wellington</v>
      </c>
      <c r="W183" s="33"/>
      <c r="X183" s="33"/>
      <c r="Y183">
        <v>7707458</v>
      </c>
      <c r="Z183" s="158">
        <v>70</v>
      </c>
      <c r="AA183" s="169" t="s">
        <v>5265</v>
      </c>
      <c r="AB183" s="169"/>
      <c r="AC183" s="158">
        <v>7707458</v>
      </c>
      <c r="AD183" s="169" t="s">
        <v>5265</v>
      </c>
      <c r="AE183" s="169">
        <v>7707458</v>
      </c>
      <c r="AF183" s="37" t="s">
        <v>5268</v>
      </c>
      <c r="AH183" s="38">
        <v>100</v>
      </c>
      <c r="AI183" s="38">
        <v>140</v>
      </c>
      <c r="AJ183" s="38">
        <v>10470</v>
      </c>
      <c r="AK183" s="38">
        <v>12</v>
      </c>
      <c r="AL183" s="38">
        <v>3308158</v>
      </c>
      <c r="AM183" s="61" t="s">
        <v>1816</v>
      </c>
      <c r="AN183" s="61" t="s">
        <v>1690</v>
      </c>
      <c r="AO183" s="61" t="s">
        <v>5052</v>
      </c>
      <c r="AP183" s="61" t="s">
        <v>5035</v>
      </c>
      <c r="AQ183" s="61" t="s">
        <v>4982</v>
      </c>
      <c r="AR183" s="28">
        <v>0</v>
      </c>
      <c r="AS183" s="28">
        <v>170472</v>
      </c>
      <c r="AT183" s="28">
        <v>19891</v>
      </c>
      <c r="AU183" s="62"/>
      <c r="BT183">
        <v>0</v>
      </c>
      <c r="BU183" s="32">
        <v>100</v>
      </c>
      <c r="BV183" s="32">
        <v>105</v>
      </c>
      <c r="BW183" s="32">
        <v>14500</v>
      </c>
      <c r="BX183" s="32">
        <v>86</v>
      </c>
      <c r="BY183" s="32">
        <v>91140</v>
      </c>
      <c r="BZ183" t="s">
        <v>1816</v>
      </c>
      <c r="CA183" t="s">
        <v>1688</v>
      </c>
      <c r="CB183" s="52" t="s">
        <v>1849</v>
      </c>
      <c r="CC183" s="52" t="s">
        <v>1787</v>
      </c>
      <c r="CD183" s="52" t="s">
        <v>1789</v>
      </c>
      <c r="CE183" s="155">
        <v>1</v>
      </c>
      <c r="CF183" s="155">
        <v>1</v>
      </c>
      <c r="CG183" s="31" t="s">
        <v>5839</v>
      </c>
      <c r="CH183" s="31" t="s">
        <v>5840</v>
      </c>
      <c r="CI183" s="31" t="s">
        <v>714</v>
      </c>
      <c r="CJ183" s="31" t="s">
        <v>1156</v>
      </c>
      <c r="DC183" s="160" t="str">
        <f t="shared" si="86"/>
        <v>16250_1</v>
      </c>
      <c r="DD183" s="162">
        <v>100</v>
      </c>
      <c r="DE183" s="161">
        <v>105</v>
      </c>
      <c r="DF183" s="161">
        <v>16250</v>
      </c>
      <c r="DG183" s="163" t="s">
        <v>1816</v>
      </c>
      <c r="DH183" s="161"/>
      <c r="DI183" s="161" t="s">
        <v>1616</v>
      </c>
      <c r="DJ183" s="161">
        <v>1</v>
      </c>
      <c r="DK183" s="161" t="s">
        <v>5210</v>
      </c>
      <c r="DL183" s="161">
        <v>0</v>
      </c>
      <c r="DM183" s="43" t="s">
        <v>4366</v>
      </c>
      <c r="DN183" s="43"/>
      <c r="DO183" s="43" t="s">
        <v>4197</v>
      </c>
      <c r="DP183" s="43"/>
      <c r="DQ183" s="43" t="s">
        <v>4177</v>
      </c>
      <c r="DR183" s="43">
        <v>100</v>
      </c>
      <c r="DV183" s="31" t="s">
        <v>5396</v>
      </c>
      <c r="DW183" s="31" t="s">
        <v>5404</v>
      </c>
      <c r="DX183" s="38">
        <f t="shared" si="87"/>
        <v>7707458</v>
      </c>
      <c r="DY183" s="38">
        <f t="shared" si="88"/>
        <v>70</v>
      </c>
      <c r="DZ183" s="38" t="str">
        <f t="shared" si="89"/>
        <v>707707458</v>
      </c>
      <c r="EA183" s="60">
        <f t="shared" si="90"/>
        <v>0</v>
      </c>
      <c r="EB183" s="60">
        <f t="shared" si="91"/>
        <v>0</v>
      </c>
      <c r="EC183" s="60">
        <f t="shared" si="92"/>
        <v>0</v>
      </c>
      <c r="ED183" s="60">
        <f t="shared" si="93"/>
        <v>0</v>
      </c>
      <c r="EE183" s="60">
        <f t="shared" si="94"/>
        <v>0</v>
      </c>
      <c r="EF183" s="60">
        <f t="shared" si="95"/>
        <v>0</v>
      </c>
      <c r="EG183" s="60">
        <f t="shared" si="96"/>
        <v>0</v>
      </c>
      <c r="EH183" s="60">
        <f t="shared" si="97"/>
        <v>0</v>
      </c>
      <c r="EI183" s="60">
        <f t="shared" si="98"/>
        <v>0</v>
      </c>
      <c r="EJ183" s="60">
        <f t="shared" si="99"/>
        <v>0</v>
      </c>
      <c r="EK183" s="60">
        <f t="shared" si="100"/>
        <v>0</v>
      </c>
      <c r="EL183" s="60">
        <f t="shared" si="101"/>
        <v>0</v>
      </c>
      <c r="EM183" s="60">
        <f t="shared" si="102"/>
        <v>0</v>
      </c>
      <c r="EN183" s="60">
        <f t="shared" si="103"/>
        <v>0</v>
      </c>
      <c r="EO183" s="60">
        <f t="shared" si="104"/>
        <v>0</v>
      </c>
      <c r="EP183" s="60">
        <f t="shared" si="105"/>
        <v>0</v>
      </c>
      <c r="EQ183" s="60">
        <f t="shared" si="106"/>
        <v>0</v>
      </c>
      <c r="ER183" s="60">
        <f t="shared" si="107"/>
        <v>0</v>
      </c>
      <c r="ES183" s="60">
        <f t="shared" si="108"/>
        <v>0</v>
      </c>
      <c r="ET183" s="60">
        <f t="shared" si="109"/>
        <v>0</v>
      </c>
      <c r="EU183" s="60">
        <f t="shared" si="110"/>
        <v>0</v>
      </c>
      <c r="EV183" s="60">
        <f t="shared" si="111"/>
        <v>0</v>
      </c>
      <c r="EW183" s="60">
        <f t="shared" si="112"/>
        <v>0</v>
      </c>
      <c r="EX183" s="60">
        <f t="shared" si="113"/>
        <v>0</v>
      </c>
      <c r="EY183" s="60">
        <f t="shared" si="114"/>
        <v>0</v>
      </c>
      <c r="EZ183" s="60">
        <f t="shared" si="115"/>
        <v>0</v>
      </c>
      <c r="FA183" s="60">
        <f t="shared" si="116"/>
        <v>0</v>
      </c>
      <c r="FB183" s="60">
        <f t="shared" si="117"/>
        <v>0</v>
      </c>
    </row>
    <row r="184" spans="12:158" x14ac:dyDescent="0.25">
      <c r="L184" t="s">
        <v>1660</v>
      </c>
      <c r="M184" t="s">
        <v>1686</v>
      </c>
      <c r="N184" s="32">
        <v>18200</v>
      </c>
      <c r="O184" s="32">
        <v>155</v>
      </c>
      <c r="P184" s="32">
        <v>100</v>
      </c>
      <c r="Q184" t="str">
        <f t="shared" si="118"/>
        <v>Wentworth</v>
      </c>
      <c r="V184" s="1"/>
      <c r="W184" s="33"/>
      <c r="X184" s="33"/>
      <c r="Y184">
        <v>9200159</v>
      </c>
      <c r="Z184" s="158">
        <v>70</v>
      </c>
      <c r="AA184" s="169" t="s">
        <v>1316</v>
      </c>
      <c r="AB184" s="169" t="s">
        <v>1104</v>
      </c>
      <c r="AC184" s="158">
        <v>9200159</v>
      </c>
      <c r="AD184" s="169" t="s">
        <v>1771</v>
      </c>
      <c r="AE184" s="169">
        <v>6300457</v>
      </c>
      <c r="AF184" s="37" t="s">
        <v>5269</v>
      </c>
      <c r="AH184" s="38">
        <v>100</v>
      </c>
      <c r="AI184" s="38">
        <v>140</v>
      </c>
      <c r="AJ184" s="38">
        <v>10470</v>
      </c>
      <c r="AK184" s="38">
        <v>12</v>
      </c>
      <c r="AL184" s="38">
        <v>3308158</v>
      </c>
      <c r="AM184" s="61" t="s">
        <v>1816</v>
      </c>
      <c r="AN184" s="61" t="s">
        <v>1690</v>
      </c>
      <c r="AO184" s="61" t="s">
        <v>1112</v>
      </c>
      <c r="AP184" s="61" t="s">
        <v>5035</v>
      </c>
      <c r="AQ184" s="61" t="s">
        <v>4982</v>
      </c>
      <c r="AR184" s="28">
        <v>1306297.8999999999</v>
      </c>
      <c r="AS184" s="28">
        <v>0</v>
      </c>
      <c r="AT184" s="28">
        <v>0</v>
      </c>
      <c r="AU184" s="62"/>
      <c r="BT184">
        <v>0</v>
      </c>
      <c r="BU184" s="32">
        <v>100</v>
      </c>
      <c r="BV184" s="32">
        <v>105</v>
      </c>
      <c r="BW184" s="32">
        <v>14500</v>
      </c>
      <c r="BX184" s="32">
        <v>87</v>
      </c>
      <c r="BY184" s="32">
        <v>91180</v>
      </c>
      <c r="BZ184" t="s">
        <v>1816</v>
      </c>
      <c r="CA184" t="s">
        <v>1688</v>
      </c>
      <c r="CB184" t="s">
        <v>1849</v>
      </c>
      <c r="CC184" t="s">
        <v>1726</v>
      </c>
      <c r="CD184" t="s">
        <v>1793</v>
      </c>
      <c r="CE184" s="155"/>
      <c r="CF184" s="155"/>
      <c r="CG184" s="31" t="s">
        <v>5841</v>
      </c>
      <c r="CH184" s="31" t="s">
        <v>5842</v>
      </c>
      <c r="CI184" s="31" t="s">
        <v>714</v>
      </c>
      <c r="CJ184" s="31" t="s">
        <v>2976</v>
      </c>
      <c r="DC184" s="160" t="str">
        <f t="shared" si="86"/>
        <v>16250_7</v>
      </c>
      <c r="DD184" s="162">
        <v>100</v>
      </c>
      <c r="DE184" s="161">
        <v>105</v>
      </c>
      <c r="DF184" s="161">
        <v>16250</v>
      </c>
      <c r="DG184" s="163" t="s">
        <v>1816</v>
      </c>
      <c r="DH184" s="161"/>
      <c r="DI184" s="161" t="s">
        <v>1616</v>
      </c>
      <c r="DJ184" s="161">
        <v>7</v>
      </c>
      <c r="DK184" s="161" t="s">
        <v>5216</v>
      </c>
      <c r="DL184" s="161">
        <v>0</v>
      </c>
      <c r="DM184" s="43" t="s">
        <v>4367</v>
      </c>
      <c r="DN184" s="43"/>
      <c r="DO184" s="43" t="s">
        <v>4199</v>
      </c>
      <c r="DP184" s="43"/>
      <c r="DQ184" s="43" t="s">
        <v>4150</v>
      </c>
      <c r="DR184" s="43">
        <v>100</v>
      </c>
      <c r="DV184" s="31" t="s">
        <v>5396</v>
      </c>
      <c r="DW184" s="31" t="s">
        <v>5404</v>
      </c>
      <c r="DX184" s="38">
        <f t="shared" si="87"/>
        <v>9200159</v>
      </c>
      <c r="DY184" s="38">
        <f t="shared" si="88"/>
        <v>70</v>
      </c>
      <c r="DZ184" s="38" t="str">
        <f t="shared" si="89"/>
        <v>709200159</v>
      </c>
      <c r="EA184" s="60">
        <f t="shared" si="90"/>
        <v>852718771.49999976</v>
      </c>
      <c r="EB184" s="60">
        <f t="shared" si="91"/>
        <v>25165938</v>
      </c>
      <c r="EC184" s="60">
        <f t="shared" si="92"/>
        <v>577375.19999999995</v>
      </c>
      <c r="ED184" s="60">
        <f t="shared" si="93"/>
        <v>3271</v>
      </c>
      <c r="EE184" s="60">
        <f t="shared" si="94"/>
        <v>5164457.4000000004</v>
      </c>
      <c r="EF184" s="60">
        <f t="shared" si="95"/>
        <v>205424</v>
      </c>
      <c r="EG184" s="60">
        <f t="shared" si="96"/>
        <v>549677.9</v>
      </c>
      <c r="EH184" s="60">
        <f t="shared" si="97"/>
        <v>12025</v>
      </c>
      <c r="EI184" s="60">
        <f t="shared" si="98"/>
        <v>425706.20000000007</v>
      </c>
      <c r="EJ184" s="60">
        <f t="shared" si="99"/>
        <v>2271</v>
      </c>
      <c r="EK184" s="60">
        <f t="shared" si="100"/>
        <v>144044</v>
      </c>
      <c r="EL184" s="60">
        <f t="shared" si="101"/>
        <v>1664</v>
      </c>
      <c r="EM184" s="60">
        <f t="shared" si="102"/>
        <v>90290435.5</v>
      </c>
      <c r="EN184" s="60">
        <f t="shared" si="103"/>
        <v>3603219</v>
      </c>
      <c r="EO184" s="60">
        <f t="shared" si="104"/>
        <v>165856740.40000001</v>
      </c>
      <c r="EP184" s="60">
        <f t="shared" si="105"/>
        <v>4525385</v>
      </c>
      <c r="EQ184" s="60">
        <f t="shared" si="106"/>
        <v>174139485.90000001</v>
      </c>
      <c r="ER184" s="60">
        <f t="shared" si="107"/>
        <v>4601156</v>
      </c>
      <c r="ES184" s="60">
        <f t="shared" si="108"/>
        <v>132868282.40000001</v>
      </c>
      <c r="ET184" s="60">
        <f t="shared" si="109"/>
        <v>4475892</v>
      </c>
      <c r="EU184" s="60">
        <f t="shared" si="110"/>
        <v>124560545.39999999</v>
      </c>
      <c r="EV184" s="60">
        <f t="shared" si="111"/>
        <v>3604295</v>
      </c>
      <c r="EW184" s="60">
        <f t="shared" si="112"/>
        <v>110869663.60000001</v>
      </c>
      <c r="EX184" s="60">
        <f t="shared" si="113"/>
        <v>3067208</v>
      </c>
      <c r="EY184" s="60">
        <f t="shared" si="114"/>
        <v>47272357.600000001</v>
      </c>
      <c r="EZ184" s="60">
        <f t="shared" si="115"/>
        <v>1064128</v>
      </c>
      <c r="FA184" s="60">
        <f t="shared" si="116"/>
        <v>0</v>
      </c>
      <c r="FB184" s="60">
        <f t="shared" si="117"/>
        <v>0</v>
      </c>
    </row>
    <row r="185" spans="12:158" x14ac:dyDescent="0.25">
      <c r="L185" t="s">
        <v>1661</v>
      </c>
      <c r="M185" t="s">
        <v>1240</v>
      </c>
      <c r="N185">
        <v>18250</v>
      </c>
      <c r="O185" s="32">
        <v>165</v>
      </c>
      <c r="P185" s="32">
        <v>100</v>
      </c>
      <c r="Q185" t="str">
        <f t="shared" si="118"/>
        <v>Willoughby</v>
      </c>
      <c r="W185" s="33"/>
      <c r="X185" s="33"/>
      <c r="Y185">
        <v>9200258</v>
      </c>
      <c r="Z185" s="158">
        <v>72</v>
      </c>
      <c r="AA185" s="169" t="s">
        <v>1317</v>
      </c>
      <c r="AB185" s="169" t="s">
        <v>1104</v>
      </c>
      <c r="AC185" s="158">
        <v>9200258</v>
      </c>
      <c r="AD185" s="169" t="s">
        <v>5042</v>
      </c>
      <c r="AE185" s="169">
        <v>7002058</v>
      </c>
      <c r="AF185" s="37" t="s">
        <v>5269</v>
      </c>
      <c r="AH185" s="38">
        <v>100</v>
      </c>
      <c r="AI185" s="38">
        <v>140</v>
      </c>
      <c r="AJ185" s="38">
        <v>10800</v>
      </c>
      <c r="AK185" s="38">
        <v>12</v>
      </c>
      <c r="AL185" s="38">
        <v>3308158</v>
      </c>
      <c r="AM185" s="61" t="s">
        <v>1816</v>
      </c>
      <c r="AN185" s="61" t="s">
        <v>1690</v>
      </c>
      <c r="AO185" s="61" t="s">
        <v>5059</v>
      </c>
      <c r="AP185" s="61" t="s">
        <v>5035</v>
      </c>
      <c r="AQ185" s="61" t="s">
        <v>4982</v>
      </c>
      <c r="AR185" s="28">
        <v>361310</v>
      </c>
      <c r="AS185" s="28">
        <v>33609</v>
      </c>
      <c r="AT185" s="28">
        <v>103397</v>
      </c>
      <c r="AU185" s="62"/>
      <c r="BT185">
        <v>0</v>
      </c>
      <c r="BU185" s="32">
        <v>100</v>
      </c>
      <c r="BV185" s="32">
        <v>105</v>
      </c>
      <c r="BW185" s="32">
        <v>14500</v>
      </c>
      <c r="BX185" s="32">
        <v>87</v>
      </c>
      <c r="BY185" s="32">
        <v>91190</v>
      </c>
      <c r="BZ185" t="s">
        <v>1816</v>
      </c>
      <c r="CA185" t="s">
        <v>1688</v>
      </c>
      <c r="CB185" t="s">
        <v>1849</v>
      </c>
      <c r="CC185" t="s">
        <v>1726</v>
      </c>
      <c r="CD185" t="s">
        <v>1726</v>
      </c>
      <c r="CE185" s="155">
        <v>1</v>
      </c>
      <c r="CF185" s="155">
        <v>1</v>
      </c>
      <c r="CG185" s="31" t="s">
        <v>5843</v>
      </c>
      <c r="CH185" s="31" t="s">
        <v>5844</v>
      </c>
      <c r="CI185" s="31" t="s">
        <v>714</v>
      </c>
      <c r="CJ185" s="31" t="s">
        <v>2977</v>
      </c>
      <c r="DC185" s="160" t="str">
        <f t="shared" si="86"/>
        <v>16250_9</v>
      </c>
      <c r="DD185" s="162">
        <v>100</v>
      </c>
      <c r="DE185" s="161">
        <v>105</v>
      </c>
      <c r="DF185" s="161">
        <v>16250</v>
      </c>
      <c r="DG185" s="163" t="s">
        <v>1816</v>
      </c>
      <c r="DH185" s="161"/>
      <c r="DI185" s="161" t="s">
        <v>1616</v>
      </c>
      <c r="DJ185" s="161">
        <v>9</v>
      </c>
      <c r="DK185" s="161" t="s">
        <v>5218</v>
      </c>
      <c r="DL185" s="161">
        <v>0</v>
      </c>
      <c r="DM185" s="43" t="s">
        <v>4368</v>
      </c>
      <c r="DN185" s="43"/>
      <c r="DO185" s="43" t="s">
        <v>4201</v>
      </c>
      <c r="DP185" s="43"/>
      <c r="DQ185" s="43" t="s">
        <v>4153</v>
      </c>
      <c r="DR185" s="43">
        <v>100</v>
      </c>
      <c r="DV185" s="31" t="s">
        <v>5396</v>
      </c>
      <c r="DW185" s="31" t="s">
        <v>5404</v>
      </c>
      <c r="DX185" s="38">
        <f t="shared" si="87"/>
        <v>9200258</v>
      </c>
      <c r="DY185" s="38">
        <f t="shared" si="88"/>
        <v>72</v>
      </c>
      <c r="DZ185" s="38" t="str">
        <f t="shared" si="89"/>
        <v>729200258</v>
      </c>
      <c r="EA185" s="60">
        <f t="shared" si="90"/>
        <v>504688533.60000002</v>
      </c>
      <c r="EB185" s="60">
        <f t="shared" si="91"/>
        <v>410973721</v>
      </c>
      <c r="EC185" s="60">
        <f t="shared" si="92"/>
        <v>14609357.200000001</v>
      </c>
      <c r="ED185" s="60">
        <f t="shared" si="93"/>
        <v>8941385</v>
      </c>
      <c r="EE185" s="60">
        <f t="shared" si="94"/>
        <v>70715961.5</v>
      </c>
      <c r="EF185" s="60">
        <f t="shared" si="95"/>
        <v>59618706</v>
      </c>
      <c r="EG185" s="60">
        <f t="shared" si="96"/>
        <v>63819997</v>
      </c>
      <c r="EH185" s="60">
        <f t="shared" si="97"/>
        <v>44978763</v>
      </c>
      <c r="EI185" s="60">
        <f t="shared" si="98"/>
        <v>42345217.399999999</v>
      </c>
      <c r="EJ185" s="60">
        <f t="shared" si="99"/>
        <v>36719165</v>
      </c>
      <c r="EK185" s="60">
        <f t="shared" si="100"/>
        <v>83738101.599999994</v>
      </c>
      <c r="EL185" s="60">
        <f t="shared" si="101"/>
        <v>71192547</v>
      </c>
      <c r="EM185" s="60">
        <f t="shared" si="102"/>
        <v>13950209.100000001</v>
      </c>
      <c r="EN185" s="60">
        <f t="shared" si="103"/>
        <v>12757725</v>
      </c>
      <c r="EO185" s="60">
        <f t="shared" si="104"/>
        <v>12556675.199999999</v>
      </c>
      <c r="EP185" s="60">
        <f t="shared" si="105"/>
        <v>5942910</v>
      </c>
      <c r="EQ185" s="60">
        <f t="shared" si="106"/>
        <v>21036870</v>
      </c>
      <c r="ER185" s="60">
        <f t="shared" si="107"/>
        <v>15251155</v>
      </c>
      <c r="ES185" s="60">
        <f t="shared" si="108"/>
        <v>59144823.699999996</v>
      </c>
      <c r="ET185" s="60">
        <f t="shared" si="109"/>
        <v>46458697</v>
      </c>
      <c r="EU185" s="60">
        <f t="shared" si="110"/>
        <v>16067694.6</v>
      </c>
      <c r="EV185" s="60">
        <f t="shared" si="111"/>
        <v>8453805</v>
      </c>
      <c r="EW185" s="60">
        <f t="shared" si="112"/>
        <v>106697502.10000001</v>
      </c>
      <c r="EX185" s="60">
        <f t="shared" si="113"/>
        <v>100658863</v>
      </c>
      <c r="EY185" s="60">
        <f t="shared" si="114"/>
        <v>6124.2</v>
      </c>
      <c r="EZ185" s="60">
        <f t="shared" si="115"/>
        <v>0</v>
      </c>
      <c r="FA185" s="60">
        <f t="shared" si="116"/>
        <v>0</v>
      </c>
      <c r="FB185" s="60">
        <f t="shared" si="117"/>
        <v>0</v>
      </c>
    </row>
    <row r="186" spans="12:158" x14ac:dyDescent="0.25">
      <c r="L186" t="s">
        <v>1662</v>
      </c>
      <c r="M186" t="s">
        <v>1686</v>
      </c>
      <c r="N186" s="32">
        <v>18300</v>
      </c>
      <c r="O186" s="32">
        <v>155</v>
      </c>
      <c r="P186" s="32">
        <v>100</v>
      </c>
      <c r="Q186" t="str">
        <f t="shared" si="118"/>
        <v>Windouran</v>
      </c>
      <c r="W186" s="33"/>
      <c r="X186" s="33"/>
      <c r="Y186">
        <v>9200348</v>
      </c>
      <c r="Z186" s="158">
        <v>74</v>
      </c>
      <c r="AA186" s="169" t="s">
        <v>1315</v>
      </c>
      <c r="AB186" s="169" t="s">
        <v>1104</v>
      </c>
      <c r="AC186" s="158">
        <v>9200348</v>
      </c>
      <c r="AD186" s="169" t="s">
        <v>1772</v>
      </c>
      <c r="AE186" s="169">
        <v>8007058</v>
      </c>
      <c r="AF186" s="37" t="s">
        <v>5269</v>
      </c>
      <c r="AH186" s="38">
        <v>100</v>
      </c>
      <c r="AI186" s="38">
        <v>140</v>
      </c>
      <c r="AJ186" s="38">
        <v>10850</v>
      </c>
      <c r="AK186" s="38">
        <v>12</v>
      </c>
      <c r="AL186" s="38">
        <v>3308158</v>
      </c>
      <c r="AM186" s="61" t="s">
        <v>1816</v>
      </c>
      <c r="AN186" s="61" t="s">
        <v>1690</v>
      </c>
      <c r="AO186" s="61" t="s">
        <v>5060</v>
      </c>
      <c r="AP186" s="61" t="s">
        <v>5035</v>
      </c>
      <c r="AQ186" s="61" t="s">
        <v>4982</v>
      </c>
      <c r="AR186" s="28">
        <v>462419.8</v>
      </c>
      <c r="AS186" s="28">
        <v>48455</v>
      </c>
      <c r="AT186" s="28">
        <v>88635</v>
      </c>
      <c r="AU186" s="62"/>
      <c r="BT186">
        <v>0</v>
      </c>
      <c r="BU186" s="32">
        <v>100</v>
      </c>
      <c r="BV186" s="32">
        <v>105</v>
      </c>
      <c r="BW186" s="32">
        <v>14500</v>
      </c>
      <c r="BX186" s="32">
        <v>87</v>
      </c>
      <c r="BY186" s="32">
        <v>91192</v>
      </c>
      <c r="BZ186" t="s">
        <v>1816</v>
      </c>
      <c r="CA186" t="s">
        <v>1688</v>
      </c>
      <c r="CB186" t="s">
        <v>1849</v>
      </c>
      <c r="CC186" s="52" t="s">
        <v>1726</v>
      </c>
      <c r="CD186" s="52" t="s">
        <v>1115</v>
      </c>
      <c r="CE186" s="155">
        <v>2024</v>
      </c>
      <c r="CF186" s="155">
        <v>1</v>
      </c>
      <c r="CG186" s="31" t="s">
        <v>692</v>
      </c>
      <c r="CH186" s="31" t="s">
        <v>693</v>
      </c>
      <c r="CI186" s="31" t="s">
        <v>714</v>
      </c>
      <c r="CJ186" s="31" t="s">
        <v>1158</v>
      </c>
      <c r="DC186" s="160" t="str">
        <f t="shared" si="86"/>
        <v>16250_4</v>
      </c>
      <c r="DD186" s="162">
        <v>100</v>
      </c>
      <c r="DE186" s="161">
        <v>105</v>
      </c>
      <c r="DF186" s="161">
        <v>16250</v>
      </c>
      <c r="DG186" s="163" t="s">
        <v>1816</v>
      </c>
      <c r="DH186" s="161"/>
      <c r="DI186" s="161" t="s">
        <v>1616</v>
      </c>
      <c r="DJ186" s="161">
        <v>4</v>
      </c>
      <c r="DK186" s="161" t="s">
        <v>1325</v>
      </c>
      <c r="DL186" s="161">
        <v>0</v>
      </c>
      <c r="DM186" s="43" t="s">
        <v>4369</v>
      </c>
      <c r="DN186" s="43"/>
      <c r="DO186" s="43" t="s">
        <v>4203</v>
      </c>
      <c r="DP186" s="43"/>
      <c r="DQ186" s="43" t="s">
        <v>4156</v>
      </c>
      <c r="DR186" s="43">
        <v>100</v>
      </c>
      <c r="DV186" s="31" t="s">
        <v>5396</v>
      </c>
      <c r="DW186" s="31" t="s">
        <v>5404</v>
      </c>
      <c r="DX186" s="38">
        <f t="shared" si="87"/>
        <v>9200348</v>
      </c>
      <c r="DY186" s="38">
        <f t="shared" si="88"/>
        <v>74</v>
      </c>
      <c r="DZ186" s="38" t="str">
        <f t="shared" si="89"/>
        <v>749200348</v>
      </c>
      <c r="EA186" s="60">
        <f t="shared" si="90"/>
        <v>193831796.5</v>
      </c>
      <c r="EB186" s="60">
        <f t="shared" si="91"/>
        <v>108467581</v>
      </c>
      <c r="EC186" s="60">
        <f t="shared" si="92"/>
        <v>60498539.399999999</v>
      </c>
      <c r="ED186" s="60">
        <f t="shared" si="93"/>
        <v>46410424</v>
      </c>
      <c r="EE186" s="60">
        <f t="shared" si="94"/>
        <v>30372048.599999998</v>
      </c>
      <c r="EF186" s="60">
        <f t="shared" si="95"/>
        <v>23442344</v>
      </c>
      <c r="EG186" s="60">
        <f t="shared" si="96"/>
        <v>951943.39999999991</v>
      </c>
      <c r="EH186" s="60">
        <f t="shared" si="97"/>
        <v>538188</v>
      </c>
      <c r="EI186" s="60">
        <f t="shared" si="98"/>
        <v>644699.70000000007</v>
      </c>
      <c r="EJ186" s="60">
        <f t="shared" si="99"/>
        <v>264213</v>
      </c>
      <c r="EK186" s="60">
        <f t="shared" si="100"/>
        <v>6328959.5</v>
      </c>
      <c r="EL186" s="60">
        <f t="shared" si="101"/>
        <v>6164826</v>
      </c>
      <c r="EM186" s="60">
        <f t="shared" si="102"/>
        <v>18252129.599999998</v>
      </c>
      <c r="EN186" s="60">
        <f t="shared" si="103"/>
        <v>11838445</v>
      </c>
      <c r="EO186" s="60">
        <f t="shared" si="104"/>
        <v>595718.5</v>
      </c>
      <c r="EP186" s="60">
        <f t="shared" si="105"/>
        <v>271522</v>
      </c>
      <c r="EQ186" s="60">
        <f t="shared" si="106"/>
        <v>62083732.000000007</v>
      </c>
      <c r="ER186" s="60">
        <f t="shared" si="107"/>
        <v>2717402</v>
      </c>
      <c r="ES186" s="60">
        <f t="shared" si="108"/>
        <v>6878822.3000000007</v>
      </c>
      <c r="ET186" s="60">
        <f t="shared" si="109"/>
        <v>13352757</v>
      </c>
      <c r="EU186" s="60">
        <f t="shared" si="110"/>
        <v>1086780.5</v>
      </c>
      <c r="EV186" s="60">
        <f t="shared" si="111"/>
        <v>287805</v>
      </c>
      <c r="EW186" s="60">
        <f t="shared" si="112"/>
        <v>6128376.3999999994</v>
      </c>
      <c r="EX186" s="60">
        <f t="shared" si="113"/>
        <v>3179655</v>
      </c>
      <c r="EY186" s="60">
        <f t="shared" si="114"/>
        <v>10046.6</v>
      </c>
      <c r="EZ186" s="60">
        <f t="shared" si="115"/>
        <v>0</v>
      </c>
      <c r="FA186" s="60">
        <f t="shared" si="116"/>
        <v>0</v>
      </c>
      <c r="FB186" s="60">
        <f t="shared" si="117"/>
        <v>0</v>
      </c>
    </row>
    <row r="187" spans="12:158" x14ac:dyDescent="0.25">
      <c r="L187" t="s">
        <v>1663</v>
      </c>
      <c r="M187" t="s">
        <v>1697</v>
      </c>
      <c r="N187" s="32">
        <v>18350</v>
      </c>
      <c r="O187" s="32">
        <v>115</v>
      </c>
      <c r="P187" s="32">
        <v>100</v>
      </c>
      <c r="Q187" t="str">
        <f t="shared" si="118"/>
        <v>Wingecarribee</v>
      </c>
      <c r="W187" s="33"/>
      <c r="X187" s="33"/>
      <c r="Y187">
        <v>7200010</v>
      </c>
      <c r="Z187" s="158">
        <v>76</v>
      </c>
      <c r="AA187" s="169" t="s">
        <v>880</v>
      </c>
      <c r="AB187" s="169"/>
      <c r="AC187" s="158">
        <v>7200010</v>
      </c>
      <c r="AD187" s="169" t="s">
        <v>880</v>
      </c>
      <c r="AE187" s="169">
        <v>7200010</v>
      </c>
      <c r="AF187" s="37" t="s">
        <v>5269</v>
      </c>
      <c r="AH187" s="38">
        <v>100</v>
      </c>
      <c r="AI187" s="38">
        <v>140</v>
      </c>
      <c r="AJ187" s="38">
        <v>11400</v>
      </c>
      <c r="AK187" s="38">
        <v>12</v>
      </c>
      <c r="AL187" s="38">
        <v>3308158</v>
      </c>
      <c r="AM187" s="61" t="s">
        <v>1816</v>
      </c>
      <c r="AN187" s="61" t="s">
        <v>1690</v>
      </c>
      <c r="AO187" s="61" t="s">
        <v>5071</v>
      </c>
      <c r="AP187" s="61" t="s">
        <v>5035</v>
      </c>
      <c r="AQ187" s="61" t="s">
        <v>4982</v>
      </c>
      <c r="AR187" s="28">
        <v>946825.8</v>
      </c>
      <c r="AS187" s="28">
        <v>18531</v>
      </c>
      <c r="AT187" s="28">
        <v>37656</v>
      </c>
      <c r="AU187" s="62"/>
      <c r="BT187">
        <v>0</v>
      </c>
      <c r="BU187" s="32">
        <v>100</v>
      </c>
      <c r="BV187" s="32">
        <v>105</v>
      </c>
      <c r="BW187" s="32">
        <v>14500</v>
      </c>
      <c r="BX187" s="32">
        <v>87</v>
      </c>
      <c r="BY187" s="32">
        <v>91194</v>
      </c>
      <c r="BZ187" t="s">
        <v>1816</v>
      </c>
      <c r="CA187" t="s">
        <v>1688</v>
      </c>
      <c r="CB187" t="s">
        <v>1849</v>
      </c>
      <c r="CC187" t="s">
        <v>1726</v>
      </c>
      <c r="CD187" t="s">
        <v>1114</v>
      </c>
      <c r="CE187" s="155">
        <v>1</v>
      </c>
      <c r="CF187" s="155">
        <v>1</v>
      </c>
      <c r="CG187" s="31" t="s">
        <v>694</v>
      </c>
      <c r="CH187" s="31" t="s">
        <v>695</v>
      </c>
      <c r="CI187" s="31" t="s">
        <v>714</v>
      </c>
      <c r="CJ187" s="31" t="s">
        <v>1157</v>
      </c>
      <c r="DC187" s="160" t="str">
        <f t="shared" si="86"/>
        <v>16250_3</v>
      </c>
      <c r="DD187" s="162">
        <v>100</v>
      </c>
      <c r="DE187" s="161">
        <v>105</v>
      </c>
      <c r="DF187" s="161">
        <v>16250</v>
      </c>
      <c r="DG187" s="163" t="s">
        <v>1816</v>
      </c>
      <c r="DH187" s="161"/>
      <c r="DI187" s="161" t="s">
        <v>1616</v>
      </c>
      <c r="DJ187" s="161">
        <v>3</v>
      </c>
      <c r="DK187" s="161" t="s">
        <v>1324</v>
      </c>
      <c r="DL187" s="161">
        <v>0</v>
      </c>
      <c r="DM187" s="43" t="s">
        <v>4370</v>
      </c>
      <c r="DN187" s="43"/>
      <c r="DO187" s="43" t="s">
        <v>4205</v>
      </c>
      <c r="DP187" s="43"/>
      <c r="DQ187" s="43" t="s">
        <v>4159</v>
      </c>
      <c r="DR187" s="43">
        <v>100</v>
      </c>
      <c r="DV187" s="31" t="s">
        <v>5396</v>
      </c>
      <c r="DW187" s="31" t="s">
        <v>5404</v>
      </c>
      <c r="DX187" s="38">
        <f t="shared" si="87"/>
        <v>7200010</v>
      </c>
      <c r="DY187" s="38">
        <f t="shared" si="88"/>
        <v>76</v>
      </c>
      <c r="DZ187" s="38" t="str">
        <f t="shared" si="89"/>
        <v>767200010</v>
      </c>
      <c r="EA187" s="60">
        <f t="shared" si="90"/>
        <v>0</v>
      </c>
      <c r="EB187" s="60">
        <f t="shared" si="91"/>
        <v>28467756</v>
      </c>
      <c r="EC187" s="60">
        <f t="shared" si="92"/>
        <v>0</v>
      </c>
      <c r="ED187" s="60">
        <f t="shared" si="93"/>
        <v>735256</v>
      </c>
      <c r="EE187" s="60">
        <f t="shared" si="94"/>
        <v>0</v>
      </c>
      <c r="EF187" s="60">
        <f t="shared" si="95"/>
        <v>1474394</v>
      </c>
      <c r="EG187" s="60">
        <f t="shared" si="96"/>
        <v>0</v>
      </c>
      <c r="EH187" s="60">
        <f t="shared" si="97"/>
        <v>511579</v>
      </c>
      <c r="EI187" s="60">
        <f t="shared" si="98"/>
        <v>0</v>
      </c>
      <c r="EJ187" s="60">
        <f t="shared" si="99"/>
        <v>2245051</v>
      </c>
      <c r="EK187" s="60">
        <f t="shared" si="100"/>
        <v>0</v>
      </c>
      <c r="EL187" s="60">
        <f t="shared" si="101"/>
        <v>3508744</v>
      </c>
      <c r="EM187" s="60">
        <f t="shared" si="102"/>
        <v>0</v>
      </c>
      <c r="EN187" s="60">
        <f t="shared" si="103"/>
        <v>7219593</v>
      </c>
      <c r="EO187" s="60">
        <f t="shared" si="104"/>
        <v>0</v>
      </c>
      <c r="EP187" s="60">
        <f t="shared" si="105"/>
        <v>2137510</v>
      </c>
      <c r="EQ187" s="60">
        <f t="shared" si="106"/>
        <v>0</v>
      </c>
      <c r="ER187" s="60">
        <f t="shared" si="107"/>
        <v>3388898</v>
      </c>
      <c r="ES187" s="60">
        <f t="shared" si="108"/>
        <v>0</v>
      </c>
      <c r="ET187" s="60">
        <f t="shared" si="109"/>
        <v>4053699</v>
      </c>
      <c r="EU187" s="60">
        <f t="shared" si="110"/>
        <v>0</v>
      </c>
      <c r="EV187" s="60">
        <f t="shared" si="111"/>
        <v>2664596</v>
      </c>
      <c r="EW187" s="60">
        <f t="shared" si="112"/>
        <v>0</v>
      </c>
      <c r="EX187" s="60">
        <f t="shared" si="113"/>
        <v>528436</v>
      </c>
      <c r="EY187" s="60">
        <f t="shared" si="114"/>
        <v>0</v>
      </c>
      <c r="EZ187" s="60">
        <f t="shared" si="115"/>
        <v>0</v>
      </c>
      <c r="FA187" s="60">
        <f t="shared" si="116"/>
        <v>0</v>
      </c>
      <c r="FB187" s="60">
        <f t="shared" si="117"/>
        <v>0</v>
      </c>
    </row>
    <row r="188" spans="12:158" x14ac:dyDescent="0.25">
      <c r="L188" t="s">
        <v>1664</v>
      </c>
      <c r="M188" t="s">
        <v>1688</v>
      </c>
      <c r="N188" s="32">
        <v>18400</v>
      </c>
      <c r="O188" s="32">
        <v>105</v>
      </c>
      <c r="P188" s="32">
        <v>100</v>
      </c>
      <c r="Q188" t="str">
        <f t="shared" si="118"/>
        <v>Wollondilly</v>
      </c>
      <c r="W188" s="33"/>
      <c r="X188" s="33"/>
      <c r="Y188">
        <v>9015959</v>
      </c>
      <c r="Z188" s="158">
        <v>78</v>
      </c>
      <c r="AA188" s="169" t="s">
        <v>1314</v>
      </c>
      <c r="AB188" s="169" t="s">
        <v>1681</v>
      </c>
      <c r="AC188" s="158">
        <v>9015959</v>
      </c>
      <c r="AD188" s="169" t="s">
        <v>1314</v>
      </c>
      <c r="AE188" s="169" t="s">
        <v>1104</v>
      </c>
      <c r="AF188" s="37" t="s">
        <v>5268</v>
      </c>
      <c r="AH188" s="38">
        <v>100</v>
      </c>
      <c r="AI188" s="38">
        <v>140</v>
      </c>
      <c r="AJ188" s="38">
        <v>12350</v>
      </c>
      <c r="AK188" s="38">
        <v>12</v>
      </c>
      <c r="AL188" s="38">
        <v>3308158</v>
      </c>
      <c r="AM188" s="61" t="s">
        <v>1816</v>
      </c>
      <c r="AN188" s="61" t="s">
        <v>1690</v>
      </c>
      <c r="AO188" s="61" t="s">
        <v>5091</v>
      </c>
      <c r="AP188" s="61" t="s">
        <v>5035</v>
      </c>
      <c r="AQ188" s="61" t="s">
        <v>4982</v>
      </c>
      <c r="AR188" s="28">
        <v>1661929</v>
      </c>
      <c r="AS188" s="28">
        <v>73216</v>
      </c>
      <c r="AT188" s="28">
        <v>132483</v>
      </c>
      <c r="AU188" s="62"/>
      <c r="BT188">
        <v>0</v>
      </c>
      <c r="BU188" s="32">
        <v>100</v>
      </c>
      <c r="BV188" s="32">
        <v>105</v>
      </c>
      <c r="BW188" s="32">
        <v>14500</v>
      </c>
      <c r="BX188" s="32">
        <v>87</v>
      </c>
      <c r="BY188" s="32">
        <v>91200</v>
      </c>
      <c r="BZ188" t="s">
        <v>1816</v>
      </c>
      <c r="CA188" t="s">
        <v>1688</v>
      </c>
      <c r="CB188" s="52" t="s">
        <v>1849</v>
      </c>
      <c r="CC188" s="52" t="s">
        <v>1726</v>
      </c>
      <c r="CD188" s="52" t="s">
        <v>1794</v>
      </c>
      <c r="CE188" s="155"/>
      <c r="CF188" s="155"/>
      <c r="CG188" s="31" t="s">
        <v>5845</v>
      </c>
      <c r="CH188" s="31" t="s">
        <v>5846</v>
      </c>
      <c r="CI188" s="31" t="s">
        <v>714</v>
      </c>
      <c r="CJ188" s="31" t="s">
        <v>2978</v>
      </c>
      <c r="DC188" s="160" t="str">
        <f t="shared" si="86"/>
        <v>16250_2</v>
      </c>
      <c r="DD188" s="162">
        <v>100</v>
      </c>
      <c r="DE188" s="161">
        <v>105</v>
      </c>
      <c r="DF188" s="161">
        <v>16250</v>
      </c>
      <c r="DG188" s="163" t="s">
        <v>1816</v>
      </c>
      <c r="DH188" s="161"/>
      <c r="DI188" s="161" t="s">
        <v>1616</v>
      </c>
      <c r="DJ188" s="161">
        <v>2</v>
      </c>
      <c r="DK188" s="161" t="s">
        <v>1323</v>
      </c>
      <c r="DL188" s="161">
        <v>0</v>
      </c>
      <c r="DM188" s="43" t="s">
        <v>4371</v>
      </c>
      <c r="DN188" s="43"/>
      <c r="DO188" s="43" t="s">
        <v>4207</v>
      </c>
      <c r="DP188" s="43"/>
      <c r="DQ188" s="43" t="s">
        <v>4162</v>
      </c>
      <c r="DR188" s="43">
        <v>100</v>
      </c>
      <c r="DV188" s="31" t="s">
        <v>5396</v>
      </c>
      <c r="DW188" s="31" t="s">
        <v>5404</v>
      </c>
      <c r="DX188" s="38">
        <f t="shared" si="87"/>
        <v>9015959</v>
      </c>
      <c r="DY188" s="38">
        <f t="shared" si="88"/>
        <v>78</v>
      </c>
      <c r="DZ188" s="38" t="str">
        <f t="shared" si="89"/>
        <v>789015959</v>
      </c>
      <c r="EA188" s="60">
        <f t="shared" si="90"/>
        <v>0</v>
      </c>
      <c r="EB188" s="60">
        <f t="shared" si="91"/>
        <v>0</v>
      </c>
      <c r="EC188" s="60">
        <f t="shared" si="92"/>
        <v>0</v>
      </c>
      <c r="ED188" s="60">
        <f t="shared" si="93"/>
        <v>0</v>
      </c>
      <c r="EE188" s="60">
        <f t="shared" si="94"/>
        <v>0</v>
      </c>
      <c r="EF188" s="60">
        <f t="shared" si="95"/>
        <v>0</v>
      </c>
      <c r="EG188" s="60">
        <f t="shared" si="96"/>
        <v>0</v>
      </c>
      <c r="EH188" s="60">
        <f t="shared" si="97"/>
        <v>0</v>
      </c>
      <c r="EI188" s="60">
        <f t="shared" si="98"/>
        <v>0</v>
      </c>
      <c r="EJ188" s="60">
        <f t="shared" si="99"/>
        <v>0</v>
      </c>
      <c r="EK188" s="60">
        <f t="shared" si="100"/>
        <v>0</v>
      </c>
      <c r="EL188" s="60">
        <f t="shared" si="101"/>
        <v>0</v>
      </c>
      <c r="EM188" s="60">
        <f t="shared" si="102"/>
        <v>0</v>
      </c>
      <c r="EN188" s="60">
        <f t="shared" si="103"/>
        <v>0</v>
      </c>
      <c r="EO188" s="60">
        <f t="shared" si="104"/>
        <v>0</v>
      </c>
      <c r="EP188" s="60">
        <f t="shared" si="105"/>
        <v>0</v>
      </c>
      <c r="EQ188" s="60">
        <f t="shared" si="106"/>
        <v>0</v>
      </c>
      <c r="ER188" s="60">
        <f t="shared" si="107"/>
        <v>0</v>
      </c>
      <c r="ES188" s="60">
        <f t="shared" si="108"/>
        <v>0</v>
      </c>
      <c r="ET188" s="60">
        <f t="shared" si="109"/>
        <v>0</v>
      </c>
      <c r="EU188" s="60">
        <f t="shared" si="110"/>
        <v>0</v>
      </c>
      <c r="EV188" s="60">
        <f t="shared" si="111"/>
        <v>0</v>
      </c>
      <c r="EW188" s="60">
        <f t="shared" si="112"/>
        <v>0</v>
      </c>
      <c r="EX188" s="60">
        <f t="shared" si="113"/>
        <v>0</v>
      </c>
      <c r="EY188" s="60">
        <f t="shared" si="114"/>
        <v>0</v>
      </c>
      <c r="EZ188" s="60">
        <f t="shared" si="115"/>
        <v>0</v>
      </c>
      <c r="FA188" s="60">
        <f t="shared" si="116"/>
        <v>0</v>
      </c>
      <c r="FB188" s="60">
        <f t="shared" si="117"/>
        <v>0</v>
      </c>
    </row>
    <row r="189" spans="12:158" x14ac:dyDescent="0.25">
      <c r="L189" t="s">
        <v>1665</v>
      </c>
      <c r="M189" t="s">
        <v>1697</v>
      </c>
      <c r="N189" s="32">
        <v>18450</v>
      </c>
      <c r="O189" s="32">
        <v>115</v>
      </c>
      <c r="P189" s="32">
        <v>100</v>
      </c>
      <c r="Q189" t="str">
        <f t="shared" si="118"/>
        <v>Wollongong</v>
      </c>
      <c r="V189" s="1"/>
      <c r="W189" s="33"/>
      <c r="X189" s="33"/>
      <c r="Y189">
        <v>9017959</v>
      </c>
      <c r="Z189" s="158">
        <v>78</v>
      </c>
      <c r="AA189" s="169" t="s">
        <v>1318</v>
      </c>
      <c r="AB189" s="169" t="s">
        <v>1681</v>
      </c>
      <c r="AC189" s="158">
        <v>9017959</v>
      </c>
      <c r="AD189" s="169" t="s">
        <v>1318</v>
      </c>
      <c r="AE189" s="169" t="s">
        <v>1104</v>
      </c>
      <c r="AF189" s="37" t="s">
        <v>5268</v>
      </c>
      <c r="AH189" s="38">
        <v>100</v>
      </c>
      <c r="AI189" s="38">
        <v>140</v>
      </c>
      <c r="AJ189" s="38">
        <v>12900</v>
      </c>
      <c r="AK189" s="38">
        <v>12</v>
      </c>
      <c r="AL189" s="38">
        <v>3308158</v>
      </c>
      <c r="AM189" s="61" t="s">
        <v>1816</v>
      </c>
      <c r="AN189" s="61" t="s">
        <v>1690</v>
      </c>
      <c r="AO189" s="61" t="s">
        <v>5099</v>
      </c>
      <c r="AP189" s="61" t="s">
        <v>5035</v>
      </c>
      <c r="AQ189" s="61" t="s">
        <v>4982</v>
      </c>
      <c r="AR189" s="28">
        <v>1543338.3</v>
      </c>
      <c r="AS189" s="28">
        <v>263566</v>
      </c>
      <c r="AT189" s="28">
        <v>69995</v>
      </c>
      <c r="AU189" s="62"/>
      <c r="BT189">
        <v>0</v>
      </c>
      <c r="BU189" s="32">
        <v>100</v>
      </c>
      <c r="BV189" s="32">
        <v>105</v>
      </c>
      <c r="BW189" s="32">
        <v>14700</v>
      </c>
      <c r="BX189" s="32">
        <v>81</v>
      </c>
      <c r="BY189" s="32">
        <v>91000</v>
      </c>
      <c r="BZ189" t="s">
        <v>1816</v>
      </c>
      <c r="CA189" t="s">
        <v>1688</v>
      </c>
      <c r="CB189" t="s">
        <v>1853</v>
      </c>
      <c r="CC189" t="s">
        <v>1683</v>
      </c>
      <c r="CD189" s="52" t="s">
        <v>1784</v>
      </c>
      <c r="CE189" s="155">
        <v>223</v>
      </c>
      <c r="CF189" s="155">
        <v>1</v>
      </c>
      <c r="CG189" s="31" t="s">
        <v>5834</v>
      </c>
      <c r="CH189" s="31" t="s">
        <v>5835</v>
      </c>
      <c r="CI189" s="31" t="s">
        <v>715</v>
      </c>
      <c r="CJ189" s="31" t="s">
        <v>1159</v>
      </c>
      <c r="DC189" s="160" t="str">
        <f t="shared" si="86"/>
        <v>16250_6</v>
      </c>
      <c r="DD189" s="162">
        <v>100</v>
      </c>
      <c r="DE189" s="161">
        <v>105</v>
      </c>
      <c r="DF189" s="161">
        <v>16250</v>
      </c>
      <c r="DG189" s="163" t="s">
        <v>1816</v>
      </c>
      <c r="DH189" s="161"/>
      <c r="DI189" s="161" t="s">
        <v>1616</v>
      </c>
      <c r="DJ189" s="161">
        <v>6</v>
      </c>
      <c r="DK189" s="161" t="s">
        <v>1327</v>
      </c>
      <c r="DL189" s="161">
        <v>0</v>
      </c>
      <c r="DM189" s="43" t="s">
        <v>4372</v>
      </c>
      <c r="DN189" s="43"/>
      <c r="DO189" s="43" t="s">
        <v>4209</v>
      </c>
      <c r="DP189" s="43"/>
      <c r="DQ189" s="43" t="s">
        <v>4165</v>
      </c>
      <c r="DR189" s="43">
        <v>100</v>
      </c>
      <c r="DV189" s="31" t="s">
        <v>5396</v>
      </c>
      <c r="DW189" s="31" t="s">
        <v>5404</v>
      </c>
      <c r="DX189" s="38">
        <f t="shared" si="87"/>
        <v>9017959</v>
      </c>
      <c r="DY189" s="38">
        <f t="shared" si="88"/>
        <v>78</v>
      </c>
      <c r="DZ189" s="38" t="str">
        <f t="shared" si="89"/>
        <v>789017959</v>
      </c>
      <c r="EA189" s="60">
        <f t="shared" si="90"/>
        <v>0</v>
      </c>
      <c r="EB189" s="60">
        <f t="shared" si="91"/>
        <v>0</v>
      </c>
      <c r="EC189" s="60">
        <f t="shared" si="92"/>
        <v>0</v>
      </c>
      <c r="ED189" s="60">
        <f t="shared" si="93"/>
        <v>0</v>
      </c>
      <c r="EE189" s="60">
        <f t="shared" si="94"/>
        <v>0</v>
      </c>
      <c r="EF189" s="60">
        <f t="shared" si="95"/>
        <v>0</v>
      </c>
      <c r="EG189" s="60">
        <f t="shared" si="96"/>
        <v>0</v>
      </c>
      <c r="EH189" s="60">
        <f t="shared" si="97"/>
        <v>0</v>
      </c>
      <c r="EI189" s="60">
        <f t="shared" si="98"/>
        <v>0</v>
      </c>
      <c r="EJ189" s="60">
        <f t="shared" si="99"/>
        <v>0</v>
      </c>
      <c r="EK189" s="60">
        <f t="shared" si="100"/>
        <v>0</v>
      </c>
      <c r="EL189" s="60">
        <f t="shared" si="101"/>
        <v>0</v>
      </c>
      <c r="EM189" s="60">
        <f t="shared" si="102"/>
        <v>0</v>
      </c>
      <c r="EN189" s="60">
        <f t="shared" si="103"/>
        <v>0</v>
      </c>
      <c r="EO189" s="60">
        <f t="shared" si="104"/>
        <v>0</v>
      </c>
      <c r="EP189" s="60">
        <f t="shared" si="105"/>
        <v>0</v>
      </c>
      <c r="EQ189" s="60">
        <f t="shared" si="106"/>
        <v>0</v>
      </c>
      <c r="ER189" s="60">
        <f t="shared" si="107"/>
        <v>0</v>
      </c>
      <c r="ES189" s="60">
        <f t="shared" si="108"/>
        <v>0</v>
      </c>
      <c r="ET189" s="60">
        <f t="shared" si="109"/>
        <v>0</v>
      </c>
      <c r="EU189" s="60">
        <f t="shared" si="110"/>
        <v>0</v>
      </c>
      <c r="EV189" s="60">
        <f t="shared" si="111"/>
        <v>0</v>
      </c>
      <c r="EW189" s="60">
        <f t="shared" si="112"/>
        <v>0</v>
      </c>
      <c r="EX189" s="60">
        <f t="shared" si="113"/>
        <v>0</v>
      </c>
      <c r="EY189" s="60">
        <f t="shared" si="114"/>
        <v>0</v>
      </c>
      <c r="EZ189" s="60">
        <f t="shared" si="115"/>
        <v>0</v>
      </c>
      <c r="FA189" s="60">
        <f t="shared" si="116"/>
        <v>0</v>
      </c>
      <c r="FB189" s="60">
        <f t="shared" si="117"/>
        <v>0</v>
      </c>
    </row>
    <row r="190" spans="12:158" x14ac:dyDescent="0.25">
      <c r="L190" t="s">
        <v>1666</v>
      </c>
      <c r="M190" t="s">
        <v>1688</v>
      </c>
      <c r="N190" s="32">
        <v>18500</v>
      </c>
      <c r="O190" s="32">
        <v>105</v>
      </c>
      <c r="P190" s="32">
        <v>100</v>
      </c>
      <c r="Q190" t="str">
        <f t="shared" si="118"/>
        <v>Woollahra</v>
      </c>
      <c r="W190" s="33"/>
      <c r="X190" s="33"/>
      <c r="Y190">
        <v>9100158</v>
      </c>
      <c r="Z190" s="158">
        <v>78</v>
      </c>
      <c r="AA190" s="169" t="s">
        <v>1310</v>
      </c>
      <c r="AB190" s="169" t="s">
        <v>1104</v>
      </c>
      <c r="AC190" s="158">
        <v>9100158</v>
      </c>
      <c r="AD190" s="169" t="s">
        <v>5026</v>
      </c>
      <c r="AE190" s="169">
        <v>7704558</v>
      </c>
      <c r="AF190" s="37" t="s">
        <v>5269</v>
      </c>
      <c r="AH190" s="38">
        <v>100</v>
      </c>
      <c r="AI190" s="38">
        <v>140</v>
      </c>
      <c r="AJ190" s="38">
        <v>13300</v>
      </c>
      <c r="AK190" s="38">
        <v>12</v>
      </c>
      <c r="AL190" s="38">
        <v>3308158</v>
      </c>
      <c r="AM190" s="61" t="s">
        <v>1816</v>
      </c>
      <c r="AN190" s="61" t="s">
        <v>1690</v>
      </c>
      <c r="AO190" s="61" t="s">
        <v>5107</v>
      </c>
      <c r="AP190" s="61" t="s">
        <v>5035</v>
      </c>
      <c r="AQ190" s="61" t="s">
        <v>4982</v>
      </c>
      <c r="AR190" s="28">
        <v>0</v>
      </c>
      <c r="AS190" s="28">
        <v>0</v>
      </c>
      <c r="AT190" s="28">
        <v>6193</v>
      </c>
      <c r="AU190" s="62"/>
      <c r="BT190">
        <v>0</v>
      </c>
      <c r="BU190" s="32">
        <v>100</v>
      </c>
      <c r="BV190" s="32">
        <v>105</v>
      </c>
      <c r="BW190" s="32">
        <v>14700</v>
      </c>
      <c r="BX190" s="32">
        <v>85</v>
      </c>
      <c r="BY190" s="32">
        <v>91120</v>
      </c>
      <c r="BZ190" t="s">
        <v>1816</v>
      </c>
      <c r="CA190" t="s">
        <v>1688</v>
      </c>
      <c r="CB190" t="s">
        <v>1853</v>
      </c>
      <c r="CC190" t="s">
        <v>1797</v>
      </c>
      <c r="CD190" t="s">
        <v>1797</v>
      </c>
      <c r="CE190" s="155">
        <v>280</v>
      </c>
      <c r="CF190" s="155">
        <v>2</v>
      </c>
      <c r="CG190" s="31" t="s">
        <v>690</v>
      </c>
      <c r="CH190" s="31" t="s">
        <v>691</v>
      </c>
      <c r="CI190" s="31" t="s">
        <v>715</v>
      </c>
      <c r="CJ190" s="31" t="s">
        <v>2979</v>
      </c>
      <c r="DC190" s="160" t="str">
        <f t="shared" si="86"/>
        <v>16250_10</v>
      </c>
      <c r="DD190" s="162">
        <v>100</v>
      </c>
      <c r="DE190" s="161">
        <v>105</v>
      </c>
      <c r="DF190" s="161">
        <v>16250</v>
      </c>
      <c r="DG190" s="163" t="s">
        <v>1816</v>
      </c>
      <c r="DH190" s="161"/>
      <c r="DI190" s="161" t="s">
        <v>1616</v>
      </c>
      <c r="DJ190" s="161">
        <v>10</v>
      </c>
      <c r="DK190" s="161" t="s">
        <v>1329</v>
      </c>
      <c r="DL190" s="161">
        <v>0</v>
      </c>
      <c r="DM190" s="43" t="s">
        <v>4373</v>
      </c>
      <c r="DN190" s="43"/>
      <c r="DO190" s="43" t="s">
        <v>4211</v>
      </c>
      <c r="DP190" s="43"/>
      <c r="DQ190" s="43" t="s">
        <v>4168</v>
      </c>
      <c r="DR190" s="43">
        <v>100</v>
      </c>
      <c r="DV190" s="31" t="s">
        <v>5396</v>
      </c>
      <c r="DW190" s="31" t="s">
        <v>5404</v>
      </c>
      <c r="DX190" s="38">
        <f t="shared" si="87"/>
        <v>9100158</v>
      </c>
      <c r="DY190" s="38">
        <f t="shared" si="88"/>
        <v>78</v>
      </c>
      <c r="DZ190" s="38" t="str">
        <f t="shared" si="89"/>
        <v>789100158</v>
      </c>
      <c r="EA190" s="60">
        <f t="shared" si="90"/>
        <v>1616146834.0999997</v>
      </c>
      <c r="EB190" s="60">
        <f t="shared" si="91"/>
        <v>1603272226</v>
      </c>
      <c r="EC190" s="60">
        <f t="shared" si="92"/>
        <v>15105608.6</v>
      </c>
      <c r="ED190" s="60">
        <f t="shared" si="93"/>
        <v>38541050</v>
      </c>
      <c r="EE190" s="60">
        <f t="shared" si="94"/>
        <v>146975535.5</v>
      </c>
      <c r="EF190" s="60">
        <f t="shared" si="95"/>
        <v>117550957</v>
      </c>
      <c r="EG190" s="60">
        <f t="shared" si="96"/>
        <v>37835294.600000001</v>
      </c>
      <c r="EH190" s="60">
        <f t="shared" si="97"/>
        <v>22507542</v>
      </c>
      <c r="EI190" s="60">
        <f t="shared" si="98"/>
        <v>93211851.299999997</v>
      </c>
      <c r="EJ190" s="60">
        <f t="shared" si="99"/>
        <v>68700466</v>
      </c>
      <c r="EK190" s="60">
        <f t="shared" si="100"/>
        <v>113563631.10000001</v>
      </c>
      <c r="EL190" s="60">
        <f t="shared" si="101"/>
        <v>78074575</v>
      </c>
      <c r="EM190" s="60">
        <f t="shared" si="102"/>
        <v>438272769.30000001</v>
      </c>
      <c r="EN190" s="60">
        <f t="shared" si="103"/>
        <v>516015756</v>
      </c>
      <c r="EO190" s="60">
        <f t="shared" si="104"/>
        <v>193159703.60000002</v>
      </c>
      <c r="EP190" s="60">
        <f t="shared" si="105"/>
        <v>180914831</v>
      </c>
      <c r="EQ190" s="60">
        <f t="shared" si="106"/>
        <v>151072832.29999998</v>
      </c>
      <c r="ER190" s="60">
        <f t="shared" si="107"/>
        <v>139567898</v>
      </c>
      <c r="ES190" s="60">
        <f t="shared" si="108"/>
        <v>141995820.69999999</v>
      </c>
      <c r="ET190" s="60">
        <f t="shared" si="109"/>
        <v>102398238</v>
      </c>
      <c r="EU190" s="60">
        <f t="shared" si="110"/>
        <v>117162157.70000002</v>
      </c>
      <c r="EV190" s="60">
        <f t="shared" si="111"/>
        <v>178847880</v>
      </c>
      <c r="EW190" s="60">
        <f t="shared" si="112"/>
        <v>137698160.30000001</v>
      </c>
      <c r="EX190" s="60">
        <f t="shared" si="113"/>
        <v>150717886</v>
      </c>
      <c r="EY190" s="60">
        <f t="shared" si="114"/>
        <v>30093469.100000001</v>
      </c>
      <c r="EZ190" s="60">
        <f t="shared" si="115"/>
        <v>9435147</v>
      </c>
      <c r="FA190" s="60">
        <f t="shared" si="116"/>
        <v>0</v>
      </c>
      <c r="FB190" s="60">
        <f t="shared" si="117"/>
        <v>0</v>
      </c>
    </row>
    <row r="191" spans="12:158" x14ac:dyDescent="0.25">
      <c r="L191" t="s">
        <v>1667</v>
      </c>
      <c r="M191" t="s">
        <v>1688</v>
      </c>
      <c r="N191" s="32">
        <v>18550</v>
      </c>
      <c r="O191" s="32">
        <v>105</v>
      </c>
      <c r="P191" s="32">
        <v>100</v>
      </c>
      <c r="Q191" t="str">
        <f t="shared" si="118"/>
        <v>Wyong</v>
      </c>
      <c r="W191" s="33"/>
      <c r="X191" s="33"/>
      <c r="Y191">
        <v>9100258</v>
      </c>
      <c r="Z191" s="158">
        <v>78</v>
      </c>
      <c r="AA191" s="169" t="s">
        <v>1309</v>
      </c>
      <c r="AB191" s="169" t="s">
        <v>1104</v>
      </c>
      <c r="AC191" s="158">
        <v>9100258</v>
      </c>
      <c r="AD191" s="169" t="s">
        <v>1785</v>
      </c>
      <c r="AE191" s="169">
        <v>7701058</v>
      </c>
      <c r="AF191" s="37" t="s">
        <v>5269</v>
      </c>
      <c r="AH191" s="38">
        <v>100</v>
      </c>
      <c r="AI191" s="38">
        <v>140</v>
      </c>
      <c r="AJ191" s="38">
        <v>14600</v>
      </c>
      <c r="AK191" s="38">
        <v>12</v>
      </c>
      <c r="AL191" s="38">
        <v>3308158</v>
      </c>
      <c r="AM191" s="61" t="s">
        <v>1816</v>
      </c>
      <c r="AN191" s="61" t="s">
        <v>1690</v>
      </c>
      <c r="AO191" s="61" t="s">
        <v>1580</v>
      </c>
      <c r="AP191" s="61" t="s">
        <v>5035</v>
      </c>
      <c r="AQ191" s="61" t="s">
        <v>4982</v>
      </c>
      <c r="AR191" s="28">
        <v>268883.5</v>
      </c>
      <c r="AS191" s="28">
        <v>31336</v>
      </c>
      <c r="AT191" s="28">
        <v>194283</v>
      </c>
      <c r="AU191" s="62"/>
      <c r="BT191">
        <v>0</v>
      </c>
      <c r="BU191" s="32">
        <v>100</v>
      </c>
      <c r="BV191" s="32">
        <v>105</v>
      </c>
      <c r="BW191" s="32">
        <v>14700</v>
      </c>
      <c r="BX191" s="32">
        <v>86</v>
      </c>
      <c r="BY191" s="32">
        <v>91140</v>
      </c>
      <c r="BZ191" t="s">
        <v>1816</v>
      </c>
      <c r="CA191" t="s">
        <v>1688</v>
      </c>
      <c r="CB191" t="s">
        <v>1853</v>
      </c>
      <c r="CC191" t="s">
        <v>1787</v>
      </c>
      <c r="CD191" t="s">
        <v>1789</v>
      </c>
      <c r="CE191" s="155">
        <v>6</v>
      </c>
      <c r="CF191" s="155">
        <v>1</v>
      </c>
      <c r="CG191" s="31" t="s">
        <v>5839</v>
      </c>
      <c r="CH191" s="31" t="s">
        <v>5840</v>
      </c>
      <c r="CI191" s="31" t="s">
        <v>715</v>
      </c>
      <c r="CJ191" s="31" t="s">
        <v>1160</v>
      </c>
      <c r="DC191" s="160" t="str">
        <f t="shared" si="86"/>
        <v>16250_8</v>
      </c>
      <c r="DD191" s="162">
        <v>100</v>
      </c>
      <c r="DE191" s="161">
        <v>105</v>
      </c>
      <c r="DF191" s="161">
        <v>16250</v>
      </c>
      <c r="DG191" s="163" t="s">
        <v>1816</v>
      </c>
      <c r="DH191" s="161"/>
      <c r="DI191" s="161" t="s">
        <v>1616</v>
      </c>
      <c r="DJ191" s="161">
        <v>8</v>
      </c>
      <c r="DK191" s="161" t="s">
        <v>1328</v>
      </c>
      <c r="DL191" s="161">
        <v>0</v>
      </c>
      <c r="DM191" s="43" t="s">
        <v>4374</v>
      </c>
      <c r="DN191" s="43"/>
      <c r="DO191" s="43" t="s">
        <v>4213</v>
      </c>
      <c r="DP191" s="43"/>
      <c r="DQ191" s="43" t="s">
        <v>4171</v>
      </c>
      <c r="DR191" s="43">
        <v>100</v>
      </c>
      <c r="DV191" s="31" t="s">
        <v>5396</v>
      </c>
      <c r="DW191" s="31" t="s">
        <v>5404</v>
      </c>
      <c r="DX191" s="38">
        <f t="shared" si="87"/>
        <v>9100258</v>
      </c>
      <c r="DY191" s="38">
        <f t="shared" si="88"/>
        <v>78</v>
      </c>
      <c r="DZ191" s="38" t="str">
        <f t="shared" si="89"/>
        <v>789100258</v>
      </c>
      <c r="EA191" s="60">
        <f t="shared" si="90"/>
        <v>609761625.89999998</v>
      </c>
      <c r="EB191" s="60">
        <f t="shared" si="91"/>
        <v>475896991</v>
      </c>
      <c r="EC191" s="60">
        <f t="shared" si="92"/>
        <v>615157.70000000007</v>
      </c>
      <c r="ED191" s="60">
        <f t="shared" si="93"/>
        <v>31429</v>
      </c>
      <c r="EE191" s="60">
        <f t="shared" si="94"/>
        <v>3892779.8</v>
      </c>
      <c r="EF191" s="60">
        <f t="shared" si="95"/>
        <v>3780528</v>
      </c>
      <c r="EG191" s="60">
        <f t="shared" si="96"/>
        <v>321969.5</v>
      </c>
      <c r="EH191" s="60">
        <f t="shared" si="97"/>
        <v>386140</v>
      </c>
      <c r="EI191" s="60">
        <f t="shared" si="98"/>
        <v>226996.09999999998</v>
      </c>
      <c r="EJ191" s="60">
        <f t="shared" si="99"/>
        <v>30551</v>
      </c>
      <c r="EK191" s="60">
        <f t="shared" si="100"/>
        <v>132669.29999999999</v>
      </c>
      <c r="EL191" s="60">
        <f t="shared" si="101"/>
        <v>13877</v>
      </c>
      <c r="EM191" s="60">
        <f t="shared" si="102"/>
        <v>70661092.700000003</v>
      </c>
      <c r="EN191" s="60">
        <f t="shared" si="103"/>
        <v>68137838</v>
      </c>
      <c r="EO191" s="60">
        <f t="shared" si="104"/>
        <v>115273011.00000001</v>
      </c>
      <c r="EP191" s="60">
        <f t="shared" si="105"/>
        <v>83398059</v>
      </c>
      <c r="EQ191" s="60">
        <f t="shared" si="106"/>
        <v>113344745.60000001</v>
      </c>
      <c r="ER191" s="60">
        <f t="shared" si="107"/>
        <v>92828491</v>
      </c>
      <c r="ES191" s="60">
        <f t="shared" si="108"/>
        <v>107249026.2</v>
      </c>
      <c r="ET191" s="60">
        <f t="shared" si="109"/>
        <v>72584018</v>
      </c>
      <c r="EU191" s="60">
        <f t="shared" si="110"/>
        <v>88605994.299999997</v>
      </c>
      <c r="EV191" s="60">
        <f t="shared" si="111"/>
        <v>78089662</v>
      </c>
      <c r="EW191" s="60">
        <f t="shared" si="112"/>
        <v>72603703.400000006</v>
      </c>
      <c r="EX191" s="60">
        <f t="shared" si="113"/>
        <v>64529598</v>
      </c>
      <c r="EY191" s="60">
        <f t="shared" si="114"/>
        <v>36834480.300000004</v>
      </c>
      <c r="EZ191" s="60">
        <f t="shared" si="115"/>
        <v>12086800</v>
      </c>
      <c r="FA191" s="60">
        <f t="shared" si="116"/>
        <v>0</v>
      </c>
      <c r="FB191" s="60">
        <f t="shared" si="117"/>
        <v>0</v>
      </c>
    </row>
    <row r="192" spans="12:158" x14ac:dyDescent="0.25">
      <c r="L192" t="s">
        <v>1668</v>
      </c>
      <c r="M192" t="s">
        <v>1687</v>
      </c>
      <c r="N192" s="32">
        <v>18600</v>
      </c>
      <c r="O192" s="32">
        <v>130</v>
      </c>
      <c r="P192" s="32">
        <v>100</v>
      </c>
      <c r="Q192" t="str">
        <f t="shared" si="118"/>
        <v>Yallaroi</v>
      </c>
      <c r="W192" s="33"/>
      <c r="X192" s="33"/>
      <c r="Y192">
        <v>9100358</v>
      </c>
      <c r="Z192" s="158">
        <v>78</v>
      </c>
      <c r="AA192" s="169" t="s">
        <v>1311</v>
      </c>
      <c r="AB192" s="169" t="s">
        <v>1104</v>
      </c>
      <c r="AC192" s="158">
        <v>9100358</v>
      </c>
      <c r="AD192" s="169" t="s">
        <v>1684</v>
      </c>
      <c r="AE192" s="169">
        <v>7705558</v>
      </c>
      <c r="AF192" s="37" t="s">
        <v>5269</v>
      </c>
      <c r="AH192" s="38">
        <v>100</v>
      </c>
      <c r="AI192" s="38">
        <v>140</v>
      </c>
      <c r="AJ192" s="38">
        <v>14870</v>
      </c>
      <c r="AK192" s="38">
        <v>12</v>
      </c>
      <c r="AL192" s="38">
        <v>3308158</v>
      </c>
      <c r="AM192" s="61" t="s">
        <v>1816</v>
      </c>
      <c r="AN192" s="61" t="s">
        <v>1690</v>
      </c>
      <c r="AO192" s="61" t="s">
        <v>1586</v>
      </c>
      <c r="AP192" s="61" t="s">
        <v>5035</v>
      </c>
      <c r="AQ192" s="61" t="s">
        <v>4982</v>
      </c>
      <c r="AR192" s="28">
        <v>81759.399999999994</v>
      </c>
      <c r="AS192" s="28">
        <v>8108</v>
      </c>
      <c r="AT192" s="28">
        <v>0</v>
      </c>
      <c r="AU192" s="62"/>
      <c r="BT192">
        <v>0</v>
      </c>
      <c r="BU192" s="32">
        <v>100</v>
      </c>
      <c r="BV192" s="32">
        <v>105</v>
      </c>
      <c r="BW192" s="32">
        <v>14800</v>
      </c>
      <c r="BX192" s="32">
        <v>85</v>
      </c>
      <c r="BY192" s="32">
        <v>91120</v>
      </c>
      <c r="BZ192" t="s">
        <v>1816</v>
      </c>
      <c r="CA192" t="s">
        <v>1688</v>
      </c>
      <c r="CB192" t="s">
        <v>1855</v>
      </c>
      <c r="CC192" t="s">
        <v>1797</v>
      </c>
      <c r="CD192" s="52" t="s">
        <v>1797</v>
      </c>
      <c r="CE192" s="155"/>
      <c r="CF192" s="155"/>
      <c r="CG192" s="31" t="s">
        <v>690</v>
      </c>
      <c r="CH192" s="31" t="s">
        <v>691</v>
      </c>
      <c r="CI192" s="31" t="s">
        <v>716</v>
      </c>
      <c r="CJ192" s="31" t="s">
        <v>2980</v>
      </c>
      <c r="DC192" s="160" t="str">
        <f t="shared" si="86"/>
        <v>16250_5</v>
      </c>
      <c r="DD192" s="162">
        <v>100</v>
      </c>
      <c r="DE192" s="161">
        <v>105</v>
      </c>
      <c r="DF192" s="161">
        <v>16250</v>
      </c>
      <c r="DG192" s="163" t="s">
        <v>1816</v>
      </c>
      <c r="DH192" s="161"/>
      <c r="DI192" s="161" t="s">
        <v>1616</v>
      </c>
      <c r="DJ192" s="161">
        <v>5</v>
      </c>
      <c r="DK192" s="161" t="s">
        <v>1326</v>
      </c>
      <c r="DL192" s="161">
        <v>0</v>
      </c>
      <c r="DM192" s="43" t="s">
        <v>4375</v>
      </c>
      <c r="DN192" s="43"/>
      <c r="DO192" s="43" t="s">
        <v>4215</v>
      </c>
      <c r="DP192" s="43"/>
      <c r="DQ192" s="43" t="s">
        <v>4174</v>
      </c>
      <c r="DR192" s="43">
        <v>100</v>
      </c>
      <c r="DV192" s="31" t="s">
        <v>5396</v>
      </c>
      <c r="DW192" s="31" t="s">
        <v>5404</v>
      </c>
      <c r="DX192" s="38">
        <f t="shared" si="87"/>
        <v>9100358</v>
      </c>
      <c r="DY192" s="38">
        <f t="shared" si="88"/>
        <v>78</v>
      </c>
      <c r="DZ192" s="38" t="str">
        <f t="shared" si="89"/>
        <v>789100358</v>
      </c>
      <c r="EA192" s="60">
        <f t="shared" si="90"/>
        <v>166206947.69999996</v>
      </c>
      <c r="EB192" s="60">
        <f t="shared" si="91"/>
        <v>267065545</v>
      </c>
      <c r="EC192" s="60">
        <f t="shared" si="92"/>
        <v>2124427.1</v>
      </c>
      <c r="ED192" s="60">
        <f t="shared" si="93"/>
        <v>5339470</v>
      </c>
      <c r="EE192" s="60">
        <f t="shared" si="94"/>
        <v>187734.1</v>
      </c>
      <c r="EF192" s="60">
        <f t="shared" si="95"/>
        <v>1814582</v>
      </c>
      <c r="EG192" s="60">
        <f t="shared" si="96"/>
        <v>494678.80000000005</v>
      </c>
      <c r="EH192" s="60">
        <f t="shared" si="97"/>
        <v>1783256</v>
      </c>
      <c r="EI192" s="60">
        <f t="shared" si="98"/>
        <v>9346432.1999999993</v>
      </c>
      <c r="EJ192" s="60">
        <f t="shared" si="99"/>
        <v>38745003</v>
      </c>
      <c r="EK192" s="60">
        <f t="shared" si="100"/>
        <v>1431937.4000000001</v>
      </c>
      <c r="EL192" s="60">
        <f t="shared" si="101"/>
        <v>1957274</v>
      </c>
      <c r="EM192" s="60">
        <f t="shared" si="102"/>
        <v>9157319.9999999981</v>
      </c>
      <c r="EN192" s="60">
        <f t="shared" si="103"/>
        <v>29514149</v>
      </c>
      <c r="EO192" s="60">
        <f t="shared" si="104"/>
        <v>4054642.3</v>
      </c>
      <c r="EP192" s="60">
        <f t="shared" si="105"/>
        <v>9230551</v>
      </c>
      <c r="EQ192" s="60">
        <f t="shared" si="106"/>
        <v>4393974.8</v>
      </c>
      <c r="ER192" s="60">
        <f t="shared" si="107"/>
        <v>18551958</v>
      </c>
      <c r="ES192" s="60">
        <f t="shared" si="108"/>
        <v>25083561.5</v>
      </c>
      <c r="ET192" s="60">
        <f t="shared" si="109"/>
        <v>29516165</v>
      </c>
      <c r="EU192" s="60">
        <f t="shared" si="110"/>
        <v>34888683.399999999</v>
      </c>
      <c r="EV192" s="60">
        <f t="shared" si="111"/>
        <v>24784995</v>
      </c>
      <c r="EW192" s="60">
        <f t="shared" si="112"/>
        <v>75028587.700000003</v>
      </c>
      <c r="EX192" s="60">
        <f t="shared" si="113"/>
        <v>105828142</v>
      </c>
      <c r="EY192" s="60">
        <f t="shared" si="114"/>
        <v>14968.400000000001</v>
      </c>
      <c r="EZ192" s="60">
        <f t="shared" si="115"/>
        <v>0</v>
      </c>
      <c r="FA192" s="60">
        <f t="shared" si="116"/>
        <v>0</v>
      </c>
      <c r="FB192" s="60">
        <f t="shared" si="117"/>
        <v>0</v>
      </c>
    </row>
    <row r="193" spans="12:158" x14ac:dyDescent="0.25">
      <c r="L193" t="s">
        <v>1669</v>
      </c>
      <c r="M193" t="s">
        <v>1691</v>
      </c>
      <c r="N193" s="32">
        <v>18650</v>
      </c>
      <c r="O193" s="32">
        <v>145</v>
      </c>
      <c r="P193" s="32">
        <v>100</v>
      </c>
      <c r="Q193" t="str">
        <f t="shared" si="118"/>
        <v>Yarrowlumla</v>
      </c>
      <c r="W193" s="33"/>
      <c r="X193" s="33"/>
      <c r="Y193">
        <v>9100458</v>
      </c>
      <c r="Z193" s="158">
        <v>78</v>
      </c>
      <c r="AA193" s="169" t="s">
        <v>1312</v>
      </c>
      <c r="AB193" s="169" t="s">
        <v>1104</v>
      </c>
      <c r="AC193" s="158">
        <v>9100458</v>
      </c>
      <c r="AD193" s="169" t="s">
        <v>5027</v>
      </c>
      <c r="AE193" s="169" t="s">
        <v>1104</v>
      </c>
      <c r="AF193" s="37" t="s">
        <v>5269</v>
      </c>
      <c r="AH193" s="38">
        <v>100</v>
      </c>
      <c r="AI193" s="38">
        <v>140</v>
      </c>
      <c r="AJ193" s="38">
        <v>14875</v>
      </c>
      <c r="AK193" s="38">
        <v>12</v>
      </c>
      <c r="AL193" s="38">
        <v>3308158</v>
      </c>
      <c r="AM193" s="61" t="s">
        <v>1816</v>
      </c>
      <c r="AN193" s="61" t="s">
        <v>1690</v>
      </c>
      <c r="AO193" s="61" t="s">
        <v>1230</v>
      </c>
      <c r="AP193" s="61" t="s">
        <v>5035</v>
      </c>
      <c r="AQ193" s="61" t="s">
        <v>4982</v>
      </c>
      <c r="AR193" s="28">
        <v>0</v>
      </c>
      <c r="AS193" s="28">
        <v>57277</v>
      </c>
      <c r="AT193" s="28">
        <v>0</v>
      </c>
      <c r="AU193" s="62"/>
      <c r="BT193">
        <v>0</v>
      </c>
      <c r="BU193" s="32">
        <v>100</v>
      </c>
      <c r="BV193" s="32">
        <v>105</v>
      </c>
      <c r="BW193" s="32">
        <v>14900</v>
      </c>
      <c r="BX193" s="32">
        <v>81</v>
      </c>
      <c r="BY193" s="32">
        <v>91000</v>
      </c>
      <c r="BZ193" t="s">
        <v>1816</v>
      </c>
      <c r="CA193" t="s">
        <v>1688</v>
      </c>
      <c r="CB193" t="s">
        <v>1858</v>
      </c>
      <c r="CC193" t="s">
        <v>1683</v>
      </c>
      <c r="CD193" t="s">
        <v>1784</v>
      </c>
      <c r="CE193" s="155">
        <v>1712</v>
      </c>
      <c r="CF193" s="155">
        <v>36</v>
      </c>
      <c r="CG193" s="31" t="s">
        <v>5834</v>
      </c>
      <c r="CH193" s="31" t="s">
        <v>5835</v>
      </c>
      <c r="CI193" s="31" t="s">
        <v>717</v>
      </c>
      <c r="CJ193" s="31" t="s">
        <v>2981</v>
      </c>
      <c r="DC193" s="160" t="str">
        <f t="shared" si="86"/>
        <v>15950_1</v>
      </c>
      <c r="DD193" s="162">
        <v>100</v>
      </c>
      <c r="DE193" s="161">
        <v>105</v>
      </c>
      <c r="DF193" s="161">
        <v>15950</v>
      </c>
      <c r="DG193" s="163" t="s">
        <v>1816</v>
      </c>
      <c r="DH193" s="161"/>
      <c r="DI193" s="161" t="s">
        <v>1610</v>
      </c>
      <c r="DJ193" s="161">
        <v>1</v>
      </c>
      <c r="DK193" s="161" t="s">
        <v>5210</v>
      </c>
      <c r="DL193" s="161">
        <v>3</v>
      </c>
      <c r="DM193" s="43" t="s">
        <v>4376</v>
      </c>
      <c r="DN193" s="43"/>
      <c r="DO193" s="43" t="s">
        <v>4197</v>
      </c>
      <c r="DP193" s="43"/>
      <c r="DQ193" s="43" t="s">
        <v>4177</v>
      </c>
      <c r="DR193" s="43">
        <v>100</v>
      </c>
      <c r="DV193" s="31" t="s">
        <v>5396</v>
      </c>
      <c r="DW193" s="31" t="s">
        <v>5404</v>
      </c>
      <c r="DX193" s="38">
        <f t="shared" si="87"/>
        <v>9100458</v>
      </c>
      <c r="DY193" s="38">
        <f t="shared" si="88"/>
        <v>78</v>
      </c>
      <c r="DZ193" s="38" t="str">
        <f t="shared" si="89"/>
        <v>789100458</v>
      </c>
      <c r="EA193" s="60">
        <f t="shared" si="90"/>
        <v>6046379.3000000017</v>
      </c>
      <c r="EB193" s="60">
        <f t="shared" si="91"/>
        <v>0</v>
      </c>
      <c r="EC193" s="60">
        <f t="shared" si="92"/>
        <v>47774.400000000009</v>
      </c>
      <c r="ED193" s="60">
        <f t="shared" si="93"/>
        <v>0</v>
      </c>
      <c r="EE193" s="60">
        <f t="shared" si="94"/>
        <v>213833.2</v>
      </c>
      <c r="EF193" s="60">
        <f t="shared" si="95"/>
        <v>0</v>
      </c>
      <c r="EG193" s="60">
        <f t="shared" si="96"/>
        <v>47869</v>
      </c>
      <c r="EH193" s="60">
        <f t="shared" si="97"/>
        <v>0</v>
      </c>
      <c r="EI193" s="60">
        <f t="shared" si="98"/>
        <v>128704.5</v>
      </c>
      <c r="EJ193" s="60">
        <f t="shared" si="99"/>
        <v>0</v>
      </c>
      <c r="EK193" s="60">
        <f t="shared" si="100"/>
        <v>115637.09999999999</v>
      </c>
      <c r="EL193" s="60">
        <f t="shared" si="101"/>
        <v>0</v>
      </c>
      <c r="EM193" s="60">
        <f t="shared" si="102"/>
        <v>565512.4</v>
      </c>
      <c r="EN193" s="60">
        <f t="shared" si="103"/>
        <v>0</v>
      </c>
      <c r="EO193" s="60">
        <f t="shared" si="104"/>
        <v>1776761.2</v>
      </c>
      <c r="EP193" s="60">
        <f t="shared" si="105"/>
        <v>0</v>
      </c>
      <c r="EQ193" s="60">
        <f t="shared" si="106"/>
        <v>393207.80000000005</v>
      </c>
      <c r="ER193" s="60">
        <f t="shared" si="107"/>
        <v>0</v>
      </c>
      <c r="ES193" s="60">
        <f t="shared" si="108"/>
        <v>1324402.3</v>
      </c>
      <c r="ET193" s="60">
        <f t="shared" si="109"/>
        <v>0</v>
      </c>
      <c r="EU193" s="60">
        <f t="shared" si="110"/>
        <v>168174.30000000005</v>
      </c>
      <c r="EV193" s="60">
        <f t="shared" si="111"/>
        <v>0</v>
      </c>
      <c r="EW193" s="60">
        <f t="shared" si="112"/>
        <v>307233.40000000002</v>
      </c>
      <c r="EX193" s="60">
        <f t="shared" si="113"/>
        <v>0</v>
      </c>
      <c r="EY193" s="60">
        <f t="shared" si="114"/>
        <v>957269.70000000007</v>
      </c>
      <c r="EZ193" s="60">
        <f t="shared" si="115"/>
        <v>0</v>
      </c>
      <c r="FA193" s="60">
        <f t="shared" si="116"/>
        <v>0</v>
      </c>
      <c r="FB193" s="60">
        <f t="shared" si="117"/>
        <v>0</v>
      </c>
    </row>
    <row r="194" spans="12:158" x14ac:dyDescent="0.25">
      <c r="L194" t="s">
        <v>1670</v>
      </c>
      <c r="M194" t="s">
        <v>1691</v>
      </c>
      <c r="N194" s="32">
        <v>18700</v>
      </c>
      <c r="O194" s="32">
        <v>145</v>
      </c>
      <c r="P194" s="32">
        <v>100</v>
      </c>
      <c r="Q194" t="str">
        <f t="shared" si="118"/>
        <v>Yass</v>
      </c>
      <c r="W194" s="33"/>
      <c r="X194" s="33"/>
      <c r="Y194">
        <v>9100658</v>
      </c>
      <c r="Z194" s="158">
        <v>78</v>
      </c>
      <c r="AA194" s="169" t="s">
        <v>1313</v>
      </c>
      <c r="AB194" s="169" t="s">
        <v>1104</v>
      </c>
      <c r="AC194" s="158">
        <v>9100658</v>
      </c>
      <c r="AD194" s="169" t="s">
        <v>5028</v>
      </c>
      <c r="AE194" s="169">
        <v>8006658</v>
      </c>
      <c r="AF194" s="37" t="s">
        <v>5269</v>
      </c>
      <c r="AH194" s="38">
        <v>100</v>
      </c>
      <c r="AI194" s="38">
        <v>140</v>
      </c>
      <c r="AJ194" s="38">
        <v>15270</v>
      </c>
      <c r="AK194" s="38">
        <v>12</v>
      </c>
      <c r="AL194" s="38">
        <v>3308158</v>
      </c>
      <c r="AM194" s="61" t="s">
        <v>1816</v>
      </c>
      <c r="AN194" s="61" t="s">
        <v>1690</v>
      </c>
      <c r="AO194" s="61" t="s">
        <v>1596</v>
      </c>
      <c r="AP194" s="61" t="s">
        <v>5035</v>
      </c>
      <c r="AQ194" s="61" t="s">
        <v>4982</v>
      </c>
      <c r="AR194" s="28">
        <v>269691.2</v>
      </c>
      <c r="AS194" s="28">
        <v>0</v>
      </c>
      <c r="AT194" s="28">
        <v>0</v>
      </c>
      <c r="AU194" s="62"/>
      <c r="BT194">
        <v>0</v>
      </c>
      <c r="BU194" s="32">
        <v>100</v>
      </c>
      <c r="BV194" s="32">
        <v>105</v>
      </c>
      <c r="BW194" s="32">
        <v>14900</v>
      </c>
      <c r="BX194" s="32">
        <v>81</v>
      </c>
      <c r="BY194" s="32">
        <v>91010</v>
      </c>
      <c r="BZ194" t="s">
        <v>1816</v>
      </c>
      <c r="CA194" t="s">
        <v>1688</v>
      </c>
      <c r="CB194" t="s">
        <v>1858</v>
      </c>
      <c r="CC194" t="s">
        <v>1683</v>
      </c>
      <c r="CD194" t="s">
        <v>1683</v>
      </c>
      <c r="CE194" s="155">
        <v>4903</v>
      </c>
      <c r="CF194" s="155">
        <v>5</v>
      </c>
      <c r="CG194" s="31" t="s">
        <v>5837</v>
      </c>
      <c r="CH194" s="31" t="s">
        <v>5838</v>
      </c>
      <c r="CI194" s="31" t="s">
        <v>717</v>
      </c>
      <c r="CJ194" s="31" t="s">
        <v>2982</v>
      </c>
      <c r="DC194" s="160" t="str">
        <f t="shared" si="86"/>
        <v>15950_7</v>
      </c>
      <c r="DD194" s="162">
        <v>100</v>
      </c>
      <c r="DE194" s="161">
        <v>105</v>
      </c>
      <c r="DF194" s="161">
        <v>15950</v>
      </c>
      <c r="DG194" s="163" t="s">
        <v>1816</v>
      </c>
      <c r="DH194" s="161"/>
      <c r="DI194" s="161" t="s">
        <v>1610</v>
      </c>
      <c r="DJ194" s="161">
        <v>7</v>
      </c>
      <c r="DK194" s="161" t="s">
        <v>5216</v>
      </c>
      <c r="DL194" s="161">
        <v>6</v>
      </c>
      <c r="DM194" s="43" t="s">
        <v>4377</v>
      </c>
      <c r="DN194" s="43"/>
      <c r="DO194" s="43" t="s">
        <v>4199</v>
      </c>
      <c r="DP194" s="43"/>
      <c r="DQ194" s="43" t="s">
        <v>4150</v>
      </c>
      <c r="DR194" s="43">
        <v>100</v>
      </c>
      <c r="DV194" s="31" t="s">
        <v>5396</v>
      </c>
      <c r="DW194" s="31" t="s">
        <v>5404</v>
      </c>
      <c r="DX194" s="38">
        <f t="shared" si="87"/>
        <v>9100658</v>
      </c>
      <c r="DY194" s="38">
        <f t="shared" si="88"/>
        <v>78</v>
      </c>
      <c r="DZ194" s="38" t="str">
        <f t="shared" si="89"/>
        <v>789100658</v>
      </c>
      <c r="EA194" s="60">
        <f t="shared" si="90"/>
        <v>685989464.5</v>
      </c>
      <c r="EB194" s="60">
        <f t="shared" si="91"/>
        <v>413773541</v>
      </c>
      <c r="EC194" s="60">
        <f t="shared" si="92"/>
        <v>297440825.69999999</v>
      </c>
      <c r="ED194" s="60">
        <f t="shared" si="93"/>
        <v>185005973</v>
      </c>
      <c r="EE194" s="60">
        <f t="shared" si="94"/>
        <v>122411580.8</v>
      </c>
      <c r="EF194" s="60">
        <f t="shared" si="95"/>
        <v>63651589</v>
      </c>
      <c r="EG194" s="60">
        <f t="shared" si="96"/>
        <v>363439</v>
      </c>
      <c r="EH194" s="60">
        <f t="shared" si="97"/>
        <v>18985</v>
      </c>
      <c r="EI194" s="60">
        <f t="shared" si="98"/>
        <v>52653986.600000001</v>
      </c>
      <c r="EJ194" s="60">
        <f t="shared" si="99"/>
        <v>28979724</v>
      </c>
      <c r="EK194" s="60">
        <f t="shared" si="100"/>
        <v>4337522.5</v>
      </c>
      <c r="EL194" s="60">
        <f t="shared" si="101"/>
        <v>373410</v>
      </c>
      <c r="EM194" s="60">
        <f t="shared" si="102"/>
        <v>131412630.3</v>
      </c>
      <c r="EN194" s="60">
        <f t="shared" si="103"/>
        <v>53974259</v>
      </c>
      <c r="EO194" s="60">
        <f t="shared" si="104"/>
        <v>621006.9</v>
      </c>
      <c r="EP194" s="60">
        <f t="shared" si="105"/>
        <v>282532</v>
      </c>
      <c r="EQ194" s="60">
        <f t="shared" si="106"/>
        <v>23507612.099999994</v>
      </c>
      <c r="ER194" s="60">
        <f t="shared" si="107"/>
        <v>134200</v>
      </c>
      <c r="ES194" s="60">
        <f t="shared" si="108"/>
        <v>12665419.199999999</v>
      </c>
      <c r="ET194" s="60">
        <f t="shared" si="109"/>
        <v>10264043</v>
      </c>
      <c r="EU194" s="60">
        <f t="shared" si="110"/>
        <v>38184218.5</v>
      </c>
      <c r="EV194" s="60">
        <f t="shared" si="111"/>
        <v>70847171</v>
      </c>
      <c r="EW194" s="60">
        <f t="shared" si="112"/>
        <v>2386297.1999999997</v>
      </c>
      <c r="EX194" s="60">
        <f t="shared" si="113"/>
        <v>241655</v>
      </c>
      <c r="EY194" s="60">
        <f t="shared" si="114"/>
        <v>4925.7000000000007</v>
      </c>
      <c r="EZ194" s="60">
        <f t="shared" si="115"/>
        <v>0</v>
      </c>
      <c r="FA194" s="60">
        <f t="shared" si="116"/>
        <v>0</v>
      </c>
      <c r="FB194" s="60">
        <f t="shared" si="117"/>
        <v>0</v>
      </c>
    </row>
    <row r="195" spans="12:158" x14ac:dyDescent="0.25">
      <c r="L195" t="s">
        <v>1671</v>
      </c>
      <c r="M195" t="s">
        <v>1691</v>
      </c>
      <c r="N195" s="32">
        <v>18710</v>
      </c>
      <c r="O195" s="32">
        <v>145</v>
      </c>
      <c r="P195" s="32">
        <v>100</v>
      </c>
      <c r="Q195" t="str">
        <f t="shared" si="118"/>
        <v>Yass Valley</v>
      </c>
      <c r="W195" s="33"/>
      <c r="X195" s="33"/>
      <c r="AH195" s="38">
        <v>100</v>
      </c>
      <c r="AI195" s="38">
        <v>140</v>
      </c>
      <c r="AJ195" s="38">
        <v>16100</v>
      </c>
      <c r="AK195" s="38">
        <v>12</v>
      </c>
      <c r="AL195" s="38">
        <v>3308158</v>
      </c>
      <c r="AM195" s="61" t="s">
        <v>1816</v>
      </c>
      <c r="AN195" s="61" t="s">
        <v>1690</v>
      </c>
      <c r="AO195" s="61" t="s">
        <v>1612</v>
      </c>
      <c r="AP195" s="61" t="s">
        <v>5035</v>
      </c>
      <c r="AQ195" s="61" t="s">
        <v>4982</v>
      </c>
      <c r="AR195" s="28">
        <v>189729.5</v>
      </c>
      <c r="AS195" s="28">
        <v>241985</v>
      </c>
      <c r="AT195" s="28">
        <v>91324</v>
      </c>
      <c r="AU195" s="62"/>
      <c r="BT195">
        <v>0</v>
      </c>
      <c r="BU195" s="32">
        <v>100</v>
      </c>
      <c r="BV195" s="32">
        <v>105</v>
      </c>
      <c r="BW195" s="32">
        <v>14900</v>
      </c>
      <c r="BX195" s="32">
        <v>82</v>
      </c>
      <c r="BY195" s="32">
        <v>91020</v>
      </c>
      <c r="BZ195" t="s">
        <v>1816</v>
      </c>
      <c r="CA195" t="s">
        <v>1688</v>
      </c>
      <c r="CB195" s="52" t="s">
        <v>1858</v>
      </c>
      <c r="CC195" s="52" t="s">
        <v>1790</v>
      </c>
      <c r="CD195" s="52" t="s">
        <v>1792</v>
      </c>
      <c r="CE195" s="155">
        <v>154</v>
      </c>
      <c r="CF195" s="155">
        <v>1</v>
      </c>
      <c r="CG195" s="31" t="s">
        <v>5851</v>
      </c>
      <c r="CH195" s="31" t="s">
        <v>5852</v>
      </c>
      <c r="CI195" s="31" t="s">
        <v>717</v>
      </c>
      <c r="CJ195" s="31" t="s">
        <v>2983</v>
      </c>
      <c r="DC195" s="160" t="str">
        <f t="shared" ref="DC195:DC258" si="119">DF195&amp;"_"&amp;DJ195</f>
        <v>15950_9</v>
      </c>
      <c r="DD195" s="162">
        <v>100</v>
      </c>
      <c r="DE195" s="161">
        <v>105</v>
      </c>
      <c r="DF195" s="161">
        <v>15950</v>
      </c>
      <c r="DG195" s="163" t="s">
        <v>1816</v>
      </c>
      <c r="DH195" s="161"/>
      <c r="DI195" s="161" t="s">
        <v>1610</v>
      </c>
      <c r="DJ195" s="161">
        <v>9</v>
      </c>
      <c r="DK195" s="161" t="s">
        <v>5218</v>
      </c>
      <c r="DL195" s="161">
        <v>0</v>
      </c>
      <c r="DM195" s="43" t="s">
        <v>4378</v>
      </c>
      <c r="DN195" s="43"/>
      <c r="DO195" s="43" t="s">
        <v>4201</v>
      </c>
      <c r="DP195" s="43"/>
      <c r="DQ195" s="43" t="s">
        <v>4153</v>
      </c>
      <c r="DR195" s="43">
        <v>100</v>
      </c>
      <c r="DV195" s="31" t="s">
        <v>5396</v>
      </c>
      <c r="DW195" s="31" t="s">
        <v>5404</v>
      </c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</row>
    <row r="196" spans="12:158" x14ac:dyDescent="0.25">
      <c r="L196" t="s">
        <v>1672</v>
      </c>
      <c r="M196" t="s">
        <v>1691</v>
      </c>
      <c r="N196" s="32">
        <v>18750</v>
      </c>
      <c r="O196" s="32">
        <v>145</v>
      </c>
      <c r="P196" s="32">
        <v>100</v>
      </c>
      <c r="Q196" t="str">
        <f t="shared" si="118"/>
        <v>Young</v>
      </c>
      <c r="W196" s="33"/>
      <c r="X196" s="33"/>
      <c r="AH196" s="38">
        <v>100</v>
      </c>
      <c r="AI196" s="38">
        <v>140</v>
      </c>
      <c r="AJ196" s="38">
        <v>16150</v>
      </c>
      <c r="AK196" s="38">
        <v>12</v>
      </c>
      <c r="AL196" s="38">
        <v>3308158</v>
      </c>
      <c r="AM196" s="61" t="s">
        <v>1816</v>
      </c>
      <c r="AN196" s="61" t="s">
        <v>1690</v>
      </c>
      <c r="AO196" s="61" t="s">
        <v>1613</v>
      </c>
      <c r="AP196" s="61" t="s">
        <v>5035</v>
      </c>
      <c r="AQ196" s="61" t="s">
        <v>4982</v>
      </c>
      <c r="AR196" s="28">
        <v>57131.9</v>
      </c>
      <c r="AS196" s="28">
        <v>46991</v>
      </c>
      <c r="AT196" s="28">
        <v>21768</v>
      </c>
      <c r="AU196" s="62"/>
      <c r="BT196">
        <v>0</v>
      </c>
      <c r="BU196" s="32">
        <v>100</v>
      </c>
      <c r="BV196" s="32">
        <v>105</v>
      </c>
      <c r="BW196" s="32">
        <v>14900</v>
      </c>
      <c r="BX196" s="32">
        <v>82</v>
      </c>
      <c r="BY196" s="32">
        <v>91040</v>
      </c>
      <c r="BZ196" t="s">
        <v>1816</v>
      </c>
      <c r="CA196" t="s">
        <v>1688</v>
      </c>
      <c r="CB196" t="s">
        <v>1858</v>
      </c>
      <c r="CC196" t="s">
        <v>1790</v>
      </c>
      <c r="CD196" t="s">
        <v>1791</v>
      </c>
      <c r="CE196" s="155">
        <v>19</v>
      </c>
      <c r="CF196" s="155">
        <v>9</v>
      </c>
      <c r="CG196" s="31" t="s">
        <v>5853</v>
      </c>
      <c r="CH196" s="31" t="s">
        <v>5854</v>
      </c>
      <c r="CI196" s="31" t="s">
        <v>717</v>
      </c>
      <c r="CJ196" s="31" t="s">
        <v>2984</v>
      </c>
      <c r="DC196" s="160" t="str">
        <f t="shared" si="119"/>
        <v>15950_4</v>
      </c>
      <c r="DD196" s="162">
        <v>100</v>
      </c>
      <c r="DE196" s="161">
        <v>105</v>
      </c>
      <c r="DF196" s="161">
        <v>15950</v>
      </c>
      <c r="DG196" s="163" t="s">
        <v>1816</v>
      </c>
      <c r="DH196" s="161"/>
      <c r="DI196" s="161" t="s">
        <v>1610</v>
      </c>
      <c r="DJ196" s="161">
        <v>4</v>
      </c>
      <c r="DK196" s="161" t="s">
        <v>1325</v>
      </c>
      <c r="DL196" s="161">
        <v>0</v>
      </c>
      <c r="DM196" s="43" t="s">
        <v>4379</v>
      </c>
      <c r="DN196" s="43"/>
      <c r="DO196" s="43" t="s">
        <v>4203</v>
      </c>
      <c r="DP196" s="43"/>
      <c r="DQ196" s="43" t="s">
        <v>4156</v>
      </c>
      <c r="DR196" s="43">
        <v>100</v>
      </c>
      <c r="DV196" s="31" t="s">
        <v>5396</v>
      </c>
      <c r="DW196" s="31" t="s">
        <v>5404</v>
      </c>
      <c r="EA196" s="60"/>
      <c r="EB196" s="60"/>
      <c r="EC196" s="60"/>
      <c r="ED196" s="60"/>
      <c r="EE196" s="60"/>
      <c r="EF196" s="60"/>
      <c r="EG196" s="60"/>
      <c r="EH196" s="60"/>
      <c r="EI196" s="60"/>
      <c r="EJ196" s="60"/>
      <c r="EK196" s="60"/>
      <c r="EL196" s="60"/>
      <c r="EM196" s="60"/>
      <c r="EN196" s="60"/>
      <c r="EO196" s="60"/>
      <c r="EP196" s="60"/>
      <c r="EQ196" s="60"/>
      <c r="ER196" s="60"/>
      <c r="ES196" s="60"/>
      <c r="ET196" s="60"/>
      <c r="EU196" s="60"/>
      <c r="EV196" s="60"/>
      <c r="EW196" s="60"/>
      <c r="EX196" s="60"/>
      <c r="EY196" s="60"/>
      <c r="EZ196" s="60"/>
      <c r="FA196" s="60"/>
      <c r="FB196" s="60"/>
    </row>
    <row r="197" spans="12:158" x14ac:dyDescent="0.25">
      <c r="N197"/>
      <c r="W197" s="33"/>
      <c r="X197" s="33"/>
      <c r="AH197" s="38">
        <v>100</v>
      </c>
      <c r="AI197" s="38">
        <v>140</v>
      </c>
      <c r="AJ197" s="38">
        <v>16200</v>
      </c>
      <c r="AK197" s="38">
        <v>12</v>
      </c>
      <c r="AL197" s="38">
        <v>3308158</v>
      </c>
      <c r="AM197" s="61" t="s">
        <v>1816</v>
      </c>
      <c r="AN197" s="61" t="s">
        <v>1690</v>
      </c>
      <c r="AO197" s="61" t="s">
        <v>1615</v>
      </c>
      <c r="AP197" s="61" t="s">
        <v>5035</v>
      </c>
      <c r="AQ197" s="61" t="s">
        <v>4982</v>
      </c>
      <c r="AR197" s="28">
        <v>180367.4</v>
      </c>
      <c r="AS197" s="28">
        <v>0</v>
      </c>
      <c r="AT197" s="28">
        <v>61675</v>
      </c>
      <c r="AU197" s="62"/>
      <c r="BT197">
        <v>0</v>
      </c>
      <c r="BU197" s="32">
        <v>100</v>
      </c>
      <c r="BV197" s="32">
        <v>105</v>
      </c>
      <c r="BW197" s="32">
        <v>14900</v>
      </c>
      <c r="BX197" s="32">
        <v>83</v>
      </c>
      <c r="BY197" s="32">
        <v>91060</v>
      </c>
      <c r="BZ197" t="s">
        <v>1816</v>
      </c>
      <c r="CA197" t="s">
        <v>1688</v>
      </c>
      <c r="CB197" s="52" t="s">
        <v>1858</v>
      </c>
      <c r="CC197" s="52" t="s">
        <v>1786</v>
      </c>
      <c r="CD197" s="52" t="s">
        <v>5043</v>
      </c>
      <c r="CE197" s="155">
        <v>71562</v>
      </c>
      <c r="CF197" s="155">
        <v>9</v>
      </c>
      <c r="CG197" s="31" t="s">
        <v>684</v>
      </c>
      <c r="CH197" s="31" t="s">
        <v>685</v>
      </c>
      <c r="CI197" s="31" t="s">
        <v>717</v>
      </c>
      <c r="CJ197" s="31" t="s">
        <v>2985</v>
      </c>
      <c r="DC197" s="160" t="str">
        <f t="shared" si="119"/>
        <v>15950_3</v>
      </c>
      <c r="DD197" s="162">
        <v>100</v>
      </c>
      <c r="DE197" s="161">
        <v>105</v>
      </c>
      <c r="DF197" s="161">
        <v>15950</v>
      </c>
      <c r="DG197" s="163" t="s">
        <v>1816</v>
      </c>
      <c r="DH197" s="161"/>
      <c r="DI197" s="161" t="s">
        <v>1610</v>
      </c>
      <c r="DJ197" s="161">
        <v>3</v>
      </c>
      <c r="DK197" s="161" t="s">
        <v>1324</v>
      </c>
      <c r="DL197" s="161">
        <v>0</v>
      </c>
      <c r="DM197" s="43" t="s">
        <v>4380</v>
      </c>
      <c r="DN197" s="43"/>
      <c r="DO197" s="43" t="s">
        <v>4205</v>
      </c>
      <c r="DP197" s="43"/>
      <c r="DQ197" s="43" t="s">
        <v>4159</v>
      </c>
      <c r="DR197" s="43">
        <v>100</v>
      </c>
      <c r="DV197" s="31" t="s">
        <v>5396</v>
      </c>
      <c r="DW197" s="31" t="s">
        <v>5404</v>
      </c>
      <c r="EA197" s="60"/>
      <c r="EB197" s="60"/>
      <c r="EC197" s="60"/>
      <c r="ED197" s="60"/>
      <c r="EE197" s="60"/>
      <c r="EF197" s="60"/>
      <c r="EG197" s="60"/>
      <c r="EH197" s="60"/>
      <c r="EI197" s="60"/>
      <c r="EJ197" s="60"/>
      <c r="EK197" s="60"/>
      <c r="EL197" s="60"/>
      <c r="EM197" s="60"/>
      <c r="EN197" s="60"/>
      <c r="EO197" s="60"/>
      <c r="EP197" s="60"/>
      <c r="EQ197" s="60"/>
      <c r="ER197" s="60"/>
      <c r="ES197" s="60"/>
      <c r="ET197" s="60"/>
      <c r="EU197" s="60"/>
      <c r="EV197" s="60"/>
      <c r="EW197" s="60"/>
      <c r="EX197" s="60"/>
      <c r="EY197" s="60"/>
      <c r="EZ197" s="60"/>
      <c r="FA197" s="60"/>
      <c r="FB197" s="60"/>
    </row>
    <row r="198" spans="12:158" x14ac:dyDescent="0.25">
      <c r="N198"/>
      <c r="W198" s="33"/>
      <c r="X198" s="33"/>
      <c r="AH198" s="38">
        <v>100</v>
      </c>
      <c r="AI198" s="38">
        <v>140</v>
      </c>
      <c r="AJ198" s="38">
        <v>18100</v>
      </c>
      <c r="AK198" s="38">
        <v>12</v>
      </c>
      <c r="AL198" s="38">
        <v>3308158</v>
      </c>
      <c r="AM198" s="61" t="s">
        <v>1816</v>
      </c>
      <c r="AN198" s="61" t="s">
        <v>1690</v>
      </c>
      <c r="AO198" s="61" t="s">
        <v>1658</v>
      </c>
      <c r="AP198" s="61" t="s">
        <v>5035</v>
      </c>
      <c r="AQ198" s="61" t="s">
        <v>4982</v>
      </c>
      <c r="AR198" s="28">
        <v>159218.20000000001</v>
      </c>
      <c r="AS198" s="28">
        <v>85315</v>
      </c>
      <c r="AT198" s="28">
        <v>0</v>
      </c>
      <c r="AU198" s="62"/>
      <c r="BT198">
        <v>0</v>
      </c>
      <c r="BU198" s="32">
        <v>100</v>
      </c>
      <c r="BV198" s="32">
        <v>105</v>
      </c>
      <c r="BW198" s="32">
        <v>14900</v>
      </c>
      <c r="BX198" s="32">
        <v>83</v>
      </c>
      <c r="BY198" s="32">
        <v>91080</v>
      </c>
      <c r="BZ198" t="s">
        <v>1816</v>
      </c>
      <c r="CA198" t="s">
        <v>1688</v>
      </c>
      <c r="CB198" s="52" t="s">
        <v>1858</v>
      </c>
      <c r="CC198" s="52" t="s">
        <v>1786</v>
      </c>
      <c r="CD198" s="52" t="s">
        <v>1784</v>
      </c>
      <c r="CE198" s="155">
        <v>1750300</v>
      </c>
      <c r="CF198" s="155">
        <v>17</v>
      </c>
      <c r="CG198" s="31" t="s">
        <v>686</v>
      </c>
      <c r="CH198" s="31" t="s">
        <v>687</v>
      </c>
      <c r="CI198" s="31" t="s">
        <v>717</v>
      </c>
      <c r="CJ198" s="31" t="s">
        <v>2986</v>
      </c>
      <c r="DC198" s="160" t="str">
        <f t="shared" si="119"/>
        <v>15950_2</v>
      </c>
      <c r="DD198" s="162">
        <v>100</v>
      </c>
      <c r="DE198" s="161">
        <v>105</v>
      </c>
      <c r="DF198" s="161">
        <v>15950</v>
      </c>
      <c r="DG198" s="163" t="s">
        <v>1816</v>
      </c>
      <c r="DH198" s="161"/>
      <c r="DI198" s="161" t="s">
        <v>1610</v>
      </c>
      <c r="DJ198" s="161">
        <v>2</v>
      </c>
      <c r="DK198" s="161" t="s">
        <v>1323</v>
      </c>
      <c r="DL198" s="161">
        <v>0</v>
      </c>
      <c r="DM198" s="43" t="s">
        <v>4381</v>
      </c>
      <c r="DN198" s="43"/>
      <c r="DO198" s="43" t="s">
        <v>4207</v>
      </c>
      <c r="DP198" s="43"/>
      <c r="DQ198" s="43" t="s">
        <v>4162</v>
      </c>
      <c r="DR198" s="43">
        <v>100</v>
      </c>
      <c r="DV198" s="31" t="s">
        <v>5396</v>
      </c>
      <c r="DW198" s="31" t="s">
        <v>5404</v>
      </c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</row>
    <row r="199" spans="12:158" x14ac:dyDescent="0.25">
      <c r="N199"/>
      <c r="W199" s="33"/>
      <c r="X199" s="33"/>
      <c r="AH199" s="38">
        <v>100</v>
      </c>
      <c r="AI199" s="38">
        <v>145</v>
      </c>
      <c r="AJ199" s="38">
        <v>10550</v>
      </c>
      <c r="AK199" s="38">
        <v>12</v>
      </c>
      <c r="AL199" s="38">
        <v>3308158</v>
      </c>
      <c r="AM199" s="61" t="s">
        <v>1816</v>
      </c>
      <c r="AN199" s="61" t="s">
        <v>1691</v>
      </c>
      <c r="AO199" s="61" t="s">
        <v>5054</v>
      </c>
      <c r="AP199" s="61" t="s">
        <v>5035</v>
      </c>
      <c r="AQ199" s="61" t="s">
        <v>4982</v>
      </c>
      <c r="AR199" s="28">
        <v>52730.1</v>
      </c>
      <c r="AS199" s="28">
        <v>23082</v>
      </c>
      <c r="AT199" s="28">
        <v>0</v>
      </c>
      <c r="AU199" s="62"/>
      <c r="BT199">
        <v>0</v>
      </c>
      <c r="BU199" s="32">
        <v>100</v>
      </c>
      <c r="BV199" s="32">
        <v>105</v>
      </c>
      <c r="BW199" s="32">
        <v>14900</v>
      </c>
      <c r="BX199" s="32">
        <v>84</v>
      </c>
      <c r="BY199" s="32">
        <v>91100</v>
      </c>
      <c r="BZ199" t="s">
        <v>1816</v>
      </c>
      <c r="CA199" t="s">
        <v>1688</v>
      </c>
      <c r="CB199" t="s">
        <v>1858</v>
      </c>
      <c r="CC199" t="s">
        <v>1795</v>
      </c>
      <c r="CD199" s="52" t="s">
        <v>1796</v>
      </c>
      <c r="CE199" s="155">
        <v>3</v>
      </c>
      <c r="CF199" s="155">
        <v>3</v>
      </c>
      <c r="CG199" s="31" t="s">
        <v>688</v>
      </c>
      <c r="CH199" s="31" t="s">
        <v>689</v>
      </c>
      <c r="CI199" s="31" t="s">
        <v>717</v>
      </c>
      <c r="CJ199" s="31" t="s">
        <v>2987</v>
      </c>
      <c r="DC199" s="160" t="str">
        <f t="shared" si="119"/>
        <v>15950_6</v>
      </c>
      <c r="DD199" s="162">
        <v>100</v>
      </c>
      <c r="DE199" s="161">
        <v>105</v>
      </c>
      <c r="DF199" s="161">
        <v>15950</v>
      </c>
      <c r="DG199" s="163" t="s">
        <v>1816</v>
      </c>
      <c r="DH199" s="161"/>
      <c r="DI199" s="161" t="s">
        <v>1610</v>
      </c>
      <c r="DJ199" s="161">
        <v>6</v>
      </c>
      <c r="DK199" s="161" t="s">
        <v>1327</v>
      </c>
      <c r="DL199" s="161">
        <v>0</v>
      </c>
      <c r="DM199" s="43" t="s">
        <v>4382</v>
      </c>
      <c r="DN199" s="43"/>
      <c r="DO199" s="43" t="s">
        <v>4209</v>
      </c>
      <c r="DP199" s="43"/>
      <c r="DQ199" s="43" t="s">
        <v>4165</v>
      </c>
      <c r="DR199" s="43">
        <v>100</v>
      </c>
      <c r="DV199" s="31" t="s">
        <v>5396</v>
      </c>
      <c r="DW199" s="31" t="s">
        <v>5405</v>
      </c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</row>
    <row r="200" spans="12:158" x14ac:dyDescent="0.25">
      <c r="N200"/>
      <c r="W200" s="33"/>
      <c r="X200" s="33"/>
      <c r="AH200" s="38">
        <v>100</v>
      </c>
      <c r="AI200" s="38">
        <v>145</v>
      </c>
      <c r="AJ200" s="38">
        <v>11000</v>
      </c>
      <c r="AK200" s="38">
        <v>12</v>
      </c>
      <c r="AL200" s="38">
        <v>3308158</v>
      </c>
      <c r="AM200" s="61" t="s">
        <v>1816</v>
      </c>
      <c r="AN200" s="61" t="s">
        <v>1691</v>
      </c>
      <c r="AO200" s="61" t="s">
        <v>5063</v>
      </c>
      <c r="AP200" s="61" t="s">
        <v>5035</v>
      </c>
      <c r="AQ200" s="61" t="s">
        <v>4982</v>
      </c>
      <c r="AR200" s="28">
        <v>12741</v>
      </c>
      <c r="AS200" s="28">
        <v>171023</v>
      </c>
      <c r="AT200" s="28">
        <v>166386</v>
      </c>
      <c r="AU200" s="62"/>
      <c r="BT200">
        <v>0</v>
      </c>
      <c r="BU200" s="32">
        <v>100</v>
      </c>
      <c r="BV200" s="32">
        <v>105</v>
      </c>
      <c r="BW200" s="32">
        <v>14900</v>
      </c>
      <c r="BX200" s="32">
        <v>85</v>
      </c>
      <c r="BY200" s="32">
        <v>91120</v>
      </c>
      <c r="BZ200" t="s">
        <v>1816</v>
      </c>
      <c r="CA200" t="s">
        <v>1688</v>
      </c>
      <c r="CB200" t="s">
        <v>1858</v>
      </c>
      <c r="CC200" s="52" t="s">
        <v>1797</v>
      </c>
      <c r="CD200" s="52" t="s">
        <v>1797</v>
      </c>
      <c r="CE200" s="155"/>
      <c r="CF200" s="155"/>
      <c r="CG200" s="31" t="s">
        <v>690</v>
      </c>
      <c r="CH200" s="31" t="s">
        <v>691</v>
      </c>
      <c r="CI200" s="31" t="s">
        <v>717</v>
      </c>
      <c r="CJ200" s="31" t="s">
        <v>2988</v>
      </c>
      <c r="DC200" s="160" t="str">
        <f t="shared" si="119"/>
        <v>15950_10</v>
      </c>
      <c r="DD200" s="162">
        <v>100</v>
      </c>
      <c r="DE200" s="161">
        <v>105</v>
      </c>
      <c r="DF200" s="161">
        <v>15950</v>
      </c>
      <c r="DG200" s="163" t="s">
        <v>1816</v>
      </c>
      <c r="DH200" s="161"/>
      <c r="DI200" s="161" t="s">
        <v>1610</v>
      </c>
      <c r="DJ200" s="161">
        <v>10</v>
      </c>
      <c r="DK200" s="161" t="s">
        <v>1329</v>
      </c>
      <c r="DL200" s="161">
        <v>0</v>
      </c>
      <c r="DM200" s="43" t="s">
        <v>4383</v>
      </c>
      <c r="DN200" s="43"/>
      <c r="DO200" s="43" t="s">
        <v>4211</v>
      </c>
      <c r="DP200" s="43"/>
      <c r="DQ200" s="43" t="s">
        <v>4168</v>
      </c>
      <c r="DR200" s="43">
        <v>100</v>
      </c>
      <c r="DV200" s="31" t="s">
        <v>5396</v>
      </c>
      <c r="DW200" s="31" t="s">
        <v>5405</v>
      </c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</row>
    <row r="201" spans="12:158" x14ac:dyDescent="0.25">
      <c r="N201"/>
      <c r="W201" s="33"/>
      <c r="X201" s="33"/>
      <c r="AH201" s="38">
        <v>100</v>
      </c>
      <c r="AI201" s="38">
        <v>145</v>
      </c>
      <c r="AJ201" s="38">
        <v>11050</v>
      </c>
      <c r="AK201" s="38">
        <v>12</v>
      </c>
      <c r="AL201" s="38">
        <v>3308158</v>
      </c>
      <c r="AM201" s="61" t="s">
        <v>1816</v>
      </c>
      <c r="AN201" s="61" t="s">
        <v>1691</v>
      </c>
      <c r="AO201" s="61" t="s">
        <v>5064</v>
      </c>
      <c r="AP201" s="61" t="s">
        <v>5035</v>
      </c>
      <c r="AQ201" s="61" t="s">
        <v>4982</v>
      </c>
      <c r="AR201" s="28">
        <v>152316</v>
      </c>
      <c r="AS201" s="28">
        <v>97190</v>
      </c>
      <c r="AT201" s="28">
        <v>22769</v>
      </c>
      <c r="AU201" s="62"/>
      <c r="BT201">
        <v>0</v>
      </c>
      <c r="BU201" s="32">
        <v>100</v>
      </c>
      <c r="BV201" s="32">
        <v>105</v>
      </c>
      <c r="BW201" s="32">
        <v>14900</v>
      </c>
      <c r="BX201" s="32">
        <v>86</v>
      </c>
      <c r="BY201" s="32">
        <v>91140</v>
      </c>
      <c r="BZ201" t="s">
        <v>1816</v>
      </c>
      <c r="CA201" t="s">
        <v>1688</v>
      </c>
      <c r="CB201" t="s">
        <v>1858</v>
      </c>
      <c r="CC201" t="s">
        <v>1787</v>
      </c>
      <c r="CD201" s="52" t="s">
        <v>1789</v>
      </c>
      <c r="CE201" s="155">
        <v>135</v>
      </c>
      <c r="CF201" s="155">
        <v>13</v>
      </c>
      <c r="CG201" s="31" t="s">
        <v>5839</v>
      </c>
      <c r="CH201" s="31" t="s">
        <v>5840</v>
      </c>
      <c r="CI201" s="31" t="s">
        <v>717</v>
      </c>
      <c r="CJ201" s="31" t="s">
        <v>2989</v>
      </c>
      <c r="DC201" s="160" t="str">
        <f t="shared" si="119"/>
        <v>15950_8</v>
      </c>
      <c r="DD201" s="162">
        <v>100</v>
      </c>
      <c r="DE201" s="161">
        <v>105</v>
      </c>
      <c r="DF201" s="161">
        <v>15950</v>
      </c>
      <c r="DG201" s="163" t="s">
        <v>1816</v>
      </c>
      <c r="DH201" s="161"/>
      <c r="DI201" s="161" t="s">
        <v>1610</v>
      </c>
      <c r="DJ201" s="161">
        <v>8</v>
      </c>
      <c r="DK201" s="161" t="s">
        <v>1328</v>
      </c>
      <c r="DL201" s="161">
        <v>0</v>
      </c>
      <c r="DM201" s="43" t="s">
        <v>4384</v>
      </c>
      <c r="DN201" s="43"/>
      <c r="DO201" s="43" t="s">
        <v>4213</v>
      </c>
      <c r="DP201" s="43"/>
      <c r="DQ201" s="43" t="s">
        <v>4171</v>
      </c>
      <c r="DR201" s="43">
        <v>100</v>
      </c>
      <c r="DV201" s="31" t="s">
        <v>5396</v>
      </c>
      <c r="DW201" s="31" t="s">
        <v>5405</v>
      </c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</row>
    <row r="202" spans="12:158" x14ac:dyDescent="0.25">
      <c r="N202"/>
      <c r="W202" s="33"/>
      <c r="X202" s="33"/>
      <c r="AH202" s="38">
        <v>100</v>
      </c>
      <c r="AI202" s="38">
        <v>145</v>
      </c>
      <c r="AJ202" s="38">
        <v>12050</v>
      </c>
      <c r="AK202" s="38">
        <v>12</v>
      </c>
      <c r="AL202" s="38">
        <v>3308158</v>
      </c>
      <c r="AM202" s="61" t="s">
        <v>1816</v>
      </c>
      <c r="AN202" s="61" t="s">
        <v>1691</v>
      </c>
      <c r="AO202" s="61" t="s">
        <v>5085</v>
      </c>
      <c r="AP202" s="61" t="s">
        <v>5035</v>
      </c>
      <c r="AQ202" s="61" t="s">
        <v>4982</v>
      </c>
      <c r="AR202" s="28">
        <v>524431.5</v>
      </c>
      <c r="AS202" s="28">
        <v>364650</v>
      </c>
      <c r="AT202" s="28">
        <v>204354</v>
      </c>
      <c r="AU202" s="62"/>
      <c r="BT202">
        <v>0</v>
      </c>
      <c r="BU202" s="32">
        <v>100</v>
      </c>
      <c r="BV202" s="32">
        <v>105</v>
      </c>
      <c r="BW202" s="32">
        <v>14900</v>
      </c>
      <c r="BX202" s="32">
        <v>86</v>
      </c>
      <c r="BY202" s="32">
        <v>91160</v>
      </c>
      <c r="BZ202" t="s">
        <v>1816</v>
      </c>
      <c r="CA202" t="s">
        <v>1688</v>
      </c>
      <c r="CB202" t="s">
        <v>1858</v>
      </c>
      <c r="CC202" s="52" t="s">
        <v>1787</v>
      </c>
      <c r="CD202" s="52" t="s">
        <v>1788</v>
      </c>
      <c r="CE202" s="155">
        <v>28</v>
      </c>
      <c r="CF202" s="155">
        <v>9</v>
      </c>
      <c r="CG202" s="31" t="s">
        <v>5831</v>
      </c>
      <c r="CH202" s="31" t="s">
        <v>5832</v>
      </c>
      <c r="CI202" s="31" t="s">
        <v>717</v>
      </c>
      <c r="CJ202" s="31" t="s">
        <v>2990</v>
      </c>
      <c r="DC202" s="160" t="str">
        <f t="shared" si="119"/>
        <v>15950_5</v>
      </c>
      <c r="DD202" s="162">
        <v>100</v>
      </c>
      <c r="DE202" s="161">
        <v>105</v>
      </c>
      <c r="DF202" s="161">
        <v>15950</v>
      </c>
      <c r="DG202" s="163" t="s">
        <v>1816</v>
      </c>
      <c r="DH202" s="161"/>
      <c r="DI202" s="161" t="s">
        <v>1610</v>
      </c>
      <c r="DJ202" s="161">
        <v>5</v>
      </c>
      <c r="DK202" s="161" t="s">
        <v>1326</v>
      </c>
      <c r="DL202" s="161">
        <v>0</v>
      </c>
      <c r="DM202" s="43" t="s">
        <v>4385</v>
      </c>
      <c r="DN202" s="43"/>
      <c r="DO202" s="43" t="s">
        <v>4215</v>
      </c>
      <c r="DP202" s="43"/>
      <c r="DQ202" s="43" t="s">
        <v>4174</v>
      </c>
      <c r="DR202" s="43">
        <v>100</v>
      </c>
      <c r="DV202" s="31" t="s">
        <v>5396</v>
      </c>
      <c r="DW202" s="31" t="s">
        <v>5405</v>
      </c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</row>
    <row r="203" spans="12:158" x14ac:dyDescent="0.25">
      <c r="N203"/>
      <c r="W203" s="33"/>
      <c r="X203" s="33"/>
      <c r="AH203" s="38">
        <v>100</v>
      </c>
      <c r="AI203" s="38">
        <v>145</v>
      </c>
      <c r="AJ203" s="38">
        <v>12400</v>
      </c>
      <c r="AK203" s="38">
        <v>12</v>
      </c>
      <c r="AL203" s="38">
        <v>3308158</v>
      </c>
      <c r="AM203" s="61" t="s">
        <v>1816</v>
      </c>
      <c r="AN203" s="61" t="s">
        <v>1691</v>
      </c>
      <c r="AO203" s="61" t="s">
        <v>5092</v>
      </c>
      <c r="AP203" s="61" t="s">
        <v>5035</v>
      </c>
      <c r="AQ203" s="61" t="s">
        <v>4982</v>
      </c>
      <c r="AR203" s="28">
        <v>0</v>
      </c>
      <c r="AS203" s="28">
        <v>0</v>
      </c>
      <c r="AT203" s="28">
        <v>105524</v>
      </c>
      <c r="AU203" s="62"/>
      <c r="BT203">
        <v>0</v>
      </c>
      <c r="BU203" s="32">
        <v>100</v>
      </c>
      <c r="BV203" s="32">
        <v>105</v>
      </c>
      <c r="BW203" s="32">
        <v>14900</v>
      </c>
      <c r="BX203" s="32">
        <v>87</v>
      </c>
      <c r="BY203" s="32">
        <v>91180</v>
      </c>
      <c r="BZ203" t="s">
        <v>1816</v>
      </c>
      <c r="CA203" t="s">
        <v>1688</v>
      </c>
      <c r="CB203" t="s">
        <v>1858</v>
      </c>
      <c r="CC203" t="s">
        <v>1726</v>
      </c>
      <c r="CD203" s="52" t="s">
        <v>1793</v>
      </c>
      <c r="CE203" s="155">
        <v>45173</v>
      </c>
      <c r="CF203" s="155">
        <v>9</v>
      </c>
      <c r="CG203" s="31" t="s">
        <v>5841</v>
      </c>
      <c r="CH203" s="31" t="s">
        <v>5842</v>
      </c>
      <c r="CI203" s="31" t="s">
        <v>717</v>
      </c>
      <c r="CJ203" s="31" t="s">
        <v>2991</v>
      </c>
      <c r="DC203" s="160" t="str">
        <f t="shared" si="119"/>
        <v>11730_1</v>
      </c>
      <c r="DD203" s="162">
        <v>100</v>
      </c>
      <c r="DE203" s="161">
        <v>125</v>
      </c>
      <c r="DF203" s="161">
        <v>11730</v>
      </c>
      <c r="DG203" s="163" t="s">
        <v>1816</v>
      </c>
      <c r="DH203" s="161"/>
      <c r="DI203" s="161" t="s">
        <v>5079</v>
      </c>
      <c r="DJ203" s="161">
        <v>1</v>
      </c>
      <c r="DK203" s="161" t="s">
        <v>5210</v>
      </c>
      <c r="DL203" s="161">
        <v>28</v>
      </c>
      <c r="DM203" s="43" t="s">
        <v>4386</v>
      </c>
      <c r="DN203" s="43"/>
      <c r="DO203" s="43" t="s">
        <v>4387</v>
      </c>
      <c r="DP203" s="43"/>
      <c r="DQ203" s="43" t="s">
        <v>4177</v>
      </c>
      <c r="DR203" s="43">
        <v>100</v>
      </c>
      <c r="DV203" s="31" t="s">
        <v>5396</v>
      </c>
      <c r="DW203" s="31" t="s">
        <v>5405</v>
      </c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0"/>
      <c r="EL203" s="60"/>
      <c r="EM203" s="60"/>
      <c r="EN203" s="60"/>
      <c r="EO203" s="60"/>
      <c r="EP203" s="60"/>
      <c r="EQ203" s="60"/>
      <c r="ER203" s="60"/>
      <c r="ES203" s="60"/>
      <c r="ET203" s="60"/>
      <c r="EU203" s="60"/>
      <c r="EV203" s="60"/>
      <c r="EW203" s="60"/>
      <c r="EX203" s="60"/>
      <c r="EY203" s="60"/>
      <c r="EZ203" s="60"/>
      <c r="FA203" s="60"/>
      <c r="FB203" s="60"/>
    </row>
    <row r="204" spans="12:158" x14ac:dyDescent="0.25">
      <c r="N204"/>
      <c r="V204" s="1"/>
      <c r="W204" s="33"/>
      <c r="X204" s="33"/>
      <c r="AH204" s="38">
        <v>100</v>
      </c>
      <c r="AI204" s="38">
        <v>145</v>
      </c>
      <c r="AJ204" s="38">
        <v>12750</v>
      </c>
      <c r="AK204" s="38">
        <v>12</v>
      </c>
      <c r="AL204" s="38">
        <v>3308158</v>
      </c>
      <c r="AM204" s="61" t="s">
        <v>1816</v>
      </c>
      <c r="AN204" s="61" t="s">
        <v>1691</v>
      </c>
      <c r="AO204" s="61" t="s">
        <v>5097</v>
      </c>
      <c r="AP204" s="61" t="s">
        <v>5035</v>
      </c>
      <c r="AQ204" s="61" t="s">
        <v>4982</v>
      </c>
      <c r="AR204" s="28">
        <v>14050.8</v>
      </c>
      <c r="AS204" s="28">
        <v>0</v>
      </c>
      <c r="AT204" s="28">
        <v>0</v>
      </c>
      <c r="AU204" s="62"/>
      <c r="BT204">
        <v>0</v>
      </c>
      <c r="BU204" s="32">
        <v>100</v>
      </c>
      <c r="BV204" s="32">
        <v>105</v>
      </c>
      <c r="BW204" s="32">
        <v>14900</v>
      </c>
      <c r="BX204" s="32">
        <v>87</v>
      </c>
      <c r="BY204" s="32">
        <v>91190</v>
      </c>
      <c r="BZ204" t="s">
        <v>1816</v>
      </c>
      <c r="CA204" t="s">
        <v>1688</v>
      </c>
      <c r="CB204" t="s">
        <v>1858</v>
      </c>
      <c r="CC204" s="52" t="s">
        <v>1726</v>
      </c>
      <c r="CD204" s="52" t="s">
        <v>1726</v>
      </c>
      <c r="CE204" s="155">
        <v>3</v>
      </c>
      <c r="CF204" s="155">
        <v>7</v>
      </c>
      <c r="CG204" s="31" t="s">
        <v>5843</v>
      </c>
      <c r="CH204" s="31" t="s">
        <v>5844</v>
      </c>
      <c r="CI204" s="31" t="s">
        <v>717</v>
      </c>
      <c r="CJ204" s="31" t="s">
        <v>2992</v>
      </c>
      <c r="DC204" s="160" t="str">
        <f t="shared" si="119"/>
        <v>11730_7</v>
      </c>
      <c r="DD204" s="162">
        <v>100</v>
      </c>
      <c r="DE204" s="161">
        <v>125</v>
      </c>
      <c r="DF204" s="161">
        <v>11730</v>
      </c>
      <c r="DG204" s="163" t="s">
        <v>1816</v>
      </c>
      <c r="DH204" s="161"/>
      <c r="DI204" s="161" t="s">
        <v>5079</v>
      </c>
      <c r="DJ204" s="161">
        <v>7</v>
      </c>
      <c r="DK204" s="161" t="s">
        <v>5216</v>
      </c>
      <c r="DL204" s="161">
        <v>33</v>
      </c>
      <c r="DM204" s="43" t="s">
        <v>4388</v>
      </c>
      <c r="DN204" s="43"/>
      <c r="DO204" s="43" t="s">
        <v>4389</v>
      </c>
      <c r="DP204" s="43"/>
      <c r="DQ204" s="43" t="s">
        <v>4150</v>
      </c>
      <c r="DR204" s="43">
        <v>100</v>
      </c>
      <c r="DV204" s="31" t="s">
        <v>5396</v>
      </c>
      <c r="DW204" s="31" t="s">
        <v>5405</v>
      </c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</row>
    <row r="205" spans="12:158" x14ac:dyDescent="0.25">
      <c r="N205"/>
      <c r="W205" s="33"/>
      <c r="X205" s="33"/>
      <c r="AH205" s="38">
        <v>100</v>
      </c>
      <c r="AI205" s="38">
        <v>145</v>
      </c>
      <c r="AJ205" s="38">
        <v>13310</v>
      </c>
      <c r="AK205" s="38">
        <v>12</v>
      </c>
      <c r="AL205" s="38">
        <v>3308158</v>
      </c>
      <c r="AM205" s="61" t="s">
        <v>1816</v>
      </c>
      <c r="AN205" s="61" t="s">
        <v>1691</v>
      </c>
      <c r="AO205" s="61" t="s">
        <v>5108</v>
      </c>
      <c r="AP205" s="61" t="s">
        <v>5035</v>
      </c>
      <c r="AQ205" s="61" t="s">
        <v>4982</v>
      </c>
      <c r="AR205" s="28">
        <v>449904.19999999995</v>
      </c>
      <c r="AS205" s="28">
        <v>42352</v>
      </c>
      <c r="AT205" s="28">
        <v>0</v>
      </c>
      <c r="AU205" s="62"/>
      <c r="BT205">
        <v>0</v>
      </c>
      <c r="BU205" s="32">
        <v>100</v>
      </c>
      <c r="BV205" s="32">
        <v>105</v>
      </c>
      <c r="BW205" s="32">
        <v>14900</v>
      </c>
      <c r="BX205" s="32">
        <v>87</v>
      </c>
      <c r="BY205" s="32">
        <v>91192</v>
      </c>
      <c r="BZ205" t="s">
        <v>1816</v>
      </c>
      <c r="CA205" t="s">
        <v>1688</v>
      </c>
      <c r="CB205" t="s">
        <v>1858</v>
      </c>
      <c r="CC205" t="s">
        <v>1726</v>
      </c>
      <c r="CD205" s="52" t="s">
        <v>1115</v>
      </c>
      <c r="CE205" s="155">
        <v>16150</v>
      </c>
      <c r="CF205" s="155">
        <v>6</v>
      </c>
      <c r="CG205" s="31" t="s">
        <v>692</v>
      </c>
      <c r="CH205" s="31" t="s">
        <v>693</v>
      </c>
      <c r="CI205" s="31" t="s">
        <v>717</v>
      </c>
      <c r="CJ205" s="31" t="s">
        <v>1162</v>
      </c>
      <c r="DC205" s="160" t="str">
        <f t="shared" si="119"/>
        <v>11730_9</v>
      </c>
      <c r="DD205" s="162">
        <v>100</v>
      </c>
      <c r="DE205" s="161">
        <v>125</v>
      </c>
      <c r="DF205" s="161">
        <v>11730</v>
      </c>
      <c r="DG205" s="163" t="s">
        <v>1816</v>
      </c>
      <c r="DH205" s="161"/>
      <c r="DI205" s="161" t="s">
        <v>5079</v>
      </c>
      <c r="DJ205" s="161">
        <v>9</v>
      </c>
      <c r="DK205" s="161" t="s">
        <v>5218</v>
      </c>
      <c r="DL205" s="161">
        <v>0</v>
      </c>
      <c r="DM205" s="43" t="s">
        <v>4390</v>
      </c>
      <c r="DN205" s="43"/>
      <c r="DO205" s="43" t="s">
        <v>4391</v>
      </c>
      <c r="DP205" s="43"/>
      <c r="DQ205" s="43" t="s">
        <v>4153</v>
      </c>
      <c r="DR205" s="43">
        <v>100</v>
      </c>
      <c r="DV205" s="31" t="s">
        <v>5396</v>
      </c>
      <c r="DW205" s="31" t="s">
        <v>5405</v>
      </c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</row>
    <row r="206" spans="12:158" x14ac:dyDescent="0.25">
      <c r="N206"/>
      <c r="W206" s="33"/>
      <c r="X206" s="33"/>
      <c r="AH206" s="38">
        <v>100</v>
      </c>
      <c r="AI206" s="38">
        <v>145</v>
      </c>
      <c r="AJ206" s="38">
        <v>13700</v>
      </c>
      <c r="AK206" s="38">
        <v>12</v>
      </c>
      <c r="AL206" s="38">
        <v>3308158</v>
      </c>
      <c r="AM206" s="61" t="s">
        <v>1816</v>
      </c>
      <c r="AN206" s="61" t="s">
        <v>1691</v>
      </c>
      <c r="AO206" s="61" t="s">
        <v>5118</v>
      </c>
      <c r="AP206" s="61" t="s">
        <v>5035</v>
      </c>
      <c r="AQ206" s="61" t="s">
        <v>4982</v>
      </c>
      <c r="AR206" s="28">
        <v>50281.7</v>
      </c>
      <c r="AS206" s="28">
        <v>370700</v>
      </c>
      <c r="AT206" s="28">
        <v>7506</v>
      </c>
      <c r="AU206" s="62"/>
      <c r="BT206">
        <v>0</v>
      </c>
      <c r="BU206" s="32">
        <v>100</v>
      </c>
      <c r="BV206" s="32">
        <v>105</v>
      </c>
      <c r="BW206" s="32">
        <v>14900</v>
      </c>
      <c r="BX206" s="32">
        <v>87</v>
      </c>
      <c r="BY206" s="32">
        <v>91194</v>
      </c>
      <c r="BZ206" t="s">
        <v>1816</v>
      </c>
      <c r="CA206" t="s">
        <v>1688</v>
      </c>
      <c r="CB206" t="s">
        <v>1858</v>
      </c>
      <c r="CC206" s="52" t="s">
        <v>1726</v>
      </c>
      <c r="CD206" s="52" t="s">
        <v>1114</v>
      </c>
      <c r="CE206" s="155">
        <v>1</v>
      </c>
      <c r="CF206" s="155">
        <v>3</v>
      </c>
      <c r="CG206" s="31" t="s">
        <v>694</v>
      </c>
      <c r="CH206" s="31" t="s">
        <v>695</v>
      </c>
      <c r="CI206" s="31" t="s">
        <v>717</v>
      </c>
      <c r="CJ206" s="31" t="s">
        <v>1161</v>
      </c>
      <c r="DC206" s="160" t="str">
        <f t="shared" si="119"/>
        <v>11730_4</v>
      </c>
      <c r="DD206" s="162">
        <v>100</v>
      </c>
      <c r="DE206" s="161">
        <v>125</v>
      </c>
      <c r="DF206" s="161">
        <v>11730</v>
      </c>
      <c r="DG206" s="163" t="s">
        <v>1816</v>
      </c>
      <c r="DH206" s="161"/>
      <c r="DI206" s="161" t="s">
        <v>5079</v>
      </c>
      <c r="DJ206" s="161">
        <v>4</v>
      </c>
      <c r="DK206" s="161" t="s">
        <v>1325</v>
      </c>
      <c r="DL206" s="161">
        <v>0</v>
      </c>
      <c r="DM206" s="43" t="s">
        <v>4392</v>
      </c>
      <c r="DN206" s="43"/>
      <c r="DO206" s="43" t="s">
        <v>4393</v>
      </c>
      <c r="DP206" s="43"/>
      <c r="DQ206" s="43" t="s">
        <v>4156</v>
      </c>
      <c r="DR206" s="43">
        <v>100</v>
      </c>
      <c r="DV206" s="31" t="s">
        <v>5396</v>
      </c>
      <c r="DW206" s="31" t="s">
        <v>5405</v>
      </c>
      <c r="EA206" s="60"/>
      <c r="EB206" s="60"/>
      <c r="EC206" s="60"/>
      <c r="ED206" s="60"/>
      <c r="EE206" s="60"/>
      <c r="EF206" s="60"/>
      <c r="EG206" s="60"/>
      <c r="EH206" s="60"/>
      <c r="EI206" s="60"/>
      <c r="EJ206" s="60"/>
      <c r="EK206" s="60"/>
      <c r="EL206" s="60"/>
      <c r="EM206" s="60"/>
      <c r="EN206" s="60"/>
      <c r="EO206" s="60"/>
      <c r="EP206" s="60"/>
      <c r="EQ206" s="60"/>
      <c r="ER206" s="60"/>
      <c r="ES206" s="60"/>
      <c r="ET206" s="60"/>
      <c r="EU206" s="60"/>
      <c r="EV206" s="60"/>
      <c r="EW206" s="60"/>
      <c r="EX206" s="60"/>
      <c r="EY206" s="60"/>
      <c r="EZ206" s="60"/>
      <c r="FA206" s="60"/>
      <c r="FB206" s="60"/>
    </row>
    <row r="207" spans="12:158" x14ac:dyDescent="0.25">
      <c r="N207"/>
      <c r="V207" s="1"/>
      <c r="W207" s="33"/>
      <c r="X207" s="33"/>
      <c r="AH207" s="38">
        <v>100</v>
      </c>
      <c r="AI207" s="38">
        <v>145</v>
      </c>
      <c r="AJ207" s="38">
        <v>15450</v>
      </c>
      <c r="AK207" s="38">
        <v>12</v>
      </c>
      <c r="AL207" s="38">
        <v>3308158</v>
      </c>
      <c r="AM207" s="61" t="s">
        <v>1816</v>
      </c>
      <c r="AN207" s="61" t="s">
        <v>1691</v>
      </c>
      <c r="AO207" s="61" t="s">
        <v>1600</v>
      </c>
      <c r="AP207" s="61" t="s">
        <v>5035</v>
      </c>
      <c r="AQ207" s="61" t="s">
        <v>4982</v>
      </c>
      <c r="AR207" s="28">
        <v>0</v>
      </c>
      <c r="AS207" s="28">
        <v>0</v>
      </c>
      <c r="AT207" s="28">
        <v>6005</v>
      </c>
      <c r="AU207" s="62"/>
      <c r="BT207">
        <v>0</v>
      </c>
      <c r="BU207" s="32">
        <v>100</v>
      </c>
      <c r="BV207" s="32">
        <v>105</v>
      </c>
      <c r="BW207" s="32">
        <v>14900</v>
      </c>
      <c r="BX207" s="32">
        <v>87</v>
      </c>
      <c r="BY207" s="32">
        <v>91200</v>
      </c>
      <c r="BZ207" t="s">
        <v>1816</v>
      </c>
      <c r="CA207" t="s">
        <v>1688</v>
      </c>
      <c r="CB207" t="s">
        <v>1858</v>
      </c>
      <c r="CC207" s="52" t="s">
        <v>1726</v>
      </c>
      <c r="CD207" s="52" t="s">
        <v>1794</v>
      </c>
      <c r="CE207" s="155">
        <v>3</v>
      </c>
      <c r="CF207" s="155">
        <v>1</v>
      </c>
      <c r="CG207" s="31" t="s">
        <v>5845</v>
      </c>
      <c r="CH207" s="31" t="s">
        <v>5846</v>
      </c>
      <c r="CI207" s="31" t="s">
        <v>717</v>
      </c>
      <c r="CJ207" s="31" t="s">
        <v>2993</v>
      </c>
      <c r="DC207" s="160" t="str">
        <f t="shared" si="119"/>
        <v>11730_3</v>
      </c>
      <c r="DD207" s="162">
        <v>100</v>
      </c>
      <c r="DE207" s="161">
        <v>125</v>
      </c>
      <c r="DF207" s="161">
        <v>11730</v>
      </c>
      <c r="DG207" s="163" t="s">
        <v>1816</v>
      </c>
      <c r="DH207" s="161"/>
      <c r="DI207" s="161" t="s">
        <v>5079</v>
      </c>
      <c r="DJ207" s="161">
        <v>3</v>
      </c>
      <c r="DK207" s="161" t="s">
        <v>1324</v>
      </c>
      <c r="DL207" s="161">
        <v>0</v>
      </c>
      <c r="DM207" s="43" t="s">
        <v>4394</v>
      </c>
      <c r="DN207" s="43"/>
      <c r="DO207" s="43" t="s">
        <v>4395</v>
      </c>
      <c r="DP207" s="43"/>
      <c r="DQ207" s="43" t="s">
        <v>4159</v>
      </c>
      <c r="DR207" s="43">
        <v>100</v>
      </c>
      <c r="DV207" s="31" t="s">
        <v>5396</v>
      </c>
      <c r="DW207" s="31" t="s">
        <v>5405</v>
      </c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</row>
    <row r="208" spans="12:158" x14ac:dyDescent="0.25">
      <c r="N208"/>
      <c r="W208" s="33"/>
      <c r="X208" s="33"/>
      <c r="AH208" s="38">
        <v>100</v>
      </c>
      <c r="AI208" s="38">
        <v>145</v>
      </c>
      <c r="AJ208" s="38">
        <v>16180</v>
      </c>
      <c r="AK208" s="38">
        <v>12</v>
      </c>
      <c r="AL208" s="38">
        <v>3308158</v>
      </c>
      <c r="AM208" s="61" t="s">
        <v>1816</v>
      </c>
      <c r="AN208" s="61" t="s">
        <v>1691</v>
      </c>
      <c r="AO208" s="61" t="s">
        <v>1614</v>
      </c>
      <c r="AP208" s="61" t="s">
        <v>5035</v>
      </c>
      <c r="AQ208" s="61" t="s">
        <v>4982</v>
      </c>
      <c r="AR208" s="28">
        <v>108689.40000000001</v>
      </c>
      <c r="AS208" s="28">
        <v>18508</v>
      </c>
      <c r="AT208" s="28">
        <v>0</v>
      </c>
      <c r="AU208" s="62"/>
      <c r="BT208">
        <v>0</v>
      </c>
      <c r="BU208" s="32">
        <v>100</v>
      </c>
      <c r="BV208" s="32">
        <v>105</v>
      </c>
      <c r="BW208" s="32">
        <v>14900</v>
      </c>
      <c r="BX208" s="32">
        <v>88</v>
      </c>
      <c r="BY208" s="32">
        <v>91220</v>
      </c>
      <c r="BZ208" t="s">
        <v>1816</v>
      </c>
      <c r="CA208" t="s">
        <v>1688</v>
      </c>
      <c r="CB208" t="s">
        <v>1858</v>
      </c>
      <c r="CC208" s="52" t="s">
        <v>1684</v>
      </c>
      <c r="CD208" s="52" t="s">
        <v>1684</v>
      </c>
      <c r="CE208" s="155">
        <v>711</v>
      </c>
      <c r="CF208" s="155">
        <v>3</v>
      </c>
      <c r="CG208" s="31" t="s">
        <v>696</v>
      </c>
      <c r="CH208" s="31" t="s">
        <v>697</v>
      </c>
      <c r="CI208" s="31" t="s">
        <v>717</v>
      </c>
      <c r="CJ208" s="31" t="s">
        <v>2994</v>
      </c>
      <c r="DC208" s="160" t="str">
        <f t="shared" si="119"/>
        <v>11730_2</v>
      </c>
      <c r="DD208" s="162">
        <v>100</v>
      </c>
      <c r="DE208" s="161">
        <v>125</v>
      </c>
      <c r="DF208" s="161">
        <v>11730</v>
      </c>
      <c r="DG208" s="163" t="s">
        <v>1816</v>
      </c>
      <c r="DH208" s="161"/>
      <c r="DI208" s="161" t="s">
        <v>5079</v>
      </c>
      <c r="DJ208" s="161">
        <v>2</v>
      </c>
      <c r="DK208" s="161" t="s">
        <v>1323</v>
      </c>
      <c r="DL208" s="161">
        <v>0</v>
      </c>
      <c r="DM208" s="43" t="s">
        <v>4396</v>
      </c>
      <c r="DN208" s="43"/>
      <c r="DO208" s="43" t="s">
        <v>4397</v>
      </c>
      <c r="DP208" s="43"/>
      <c r="DQ208" s="43" t="s">
        <v>4162</v>
      </c>
      <c r="DR208" s="43">
        <v>100</v>
      </c>
      <c r="DV208" s="31" t="s">
        <v>5396</v>
      </c>
      <c r="DW208" s="31" t="s">
        <v>5405</v>
      </c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</row>
    <row r="209" spans="14:158" x14ac:dyDescent="0.25">
      <c r="N209"/>
      <c r="W209" s="33"/>
      <c r="X209" s="33"/>
      <c r="AH209" s="38">
        <v>100</v>
      </c>
      <c r="AI209" s="38">
        <v>145</v>
      </c>
      <c r="AJ209" s="38">
        <v>17050</v>
      </c>
      <c r="AK209" s="38">
        <v>12</v>
      </c>
      <c r="AL209" s="38">
        <v>3308158</v>
      </c>
      <c r="AM209" s="61" t="s">
        <v>1816</v>
      </c>
      <c r="AN209" s="61" t="s">
        <v>1691</v>
      </c>
      <c r="AO209" s="61" t="s">
        <v>1634</v>
      </c>
      <c r="AP209" s="61" t="s">
        <v>5035</v>
      </c>
      <c r="AQ209" s="61" t="s">
        <v>4982</v>
      </c>
      <c r="AR209" s="28">
        <v>143416.4</v>
      </c>
      <c r="AS209" s="28">
        <v>29895</v>
      </c>
      <c r="AT209" s="28">
        <v>0</v>
      </c>
      <c r="AU209" s="62"/>
      <c r="BT209">
        <v>0</v>
      </c>
      <c r="BU209" s="32">
        <v>100</v>
      </c>
      <c r="BV209" s="32">
        <v>105</v>
      </c>
      <c r="BW209" s="32">
        <v>14900</v>
      </c>
      <c r="BX209" s="32">
        <v>89</v>
      </c>
      <c r="BY209" s="32">
        <v>91240</v>
      </c>
      <c r="BZ209" t="s">
        <v>1816</v>
      </c>
      <c r="CA209" t="s">
        <v>1688</v>
      </c>
      <c r="CB209" t="s">
        <v>1858</v>
      </c>
      <c r="CC209" t="s">
        <v>1785</v>
      </c>
      <c r="CD209" s="52" t="s">
        <v>1785</v>
      </c>
      <c r="CE209" s="155">
        <v>61</v>
      </c>
      <c r="CF209" s="155">
        <v>5</v>
      </c>
      <c r="CG209" s="31" t="s">
        <v>698</v>
      </c>
      <c r="CH209" s="31" t="s">
        <v>699</v>
      </c>
      <c r="CI209" s="31" t="s">
        <v>717</v>
      </c>
      <c r="CJ209" s="31" t="s">
        <v>2995</v>
      </c>
      <c r="DC209" s="160" t="str">
        <f t="shared" si="119"/>
        <v>11730_6</v>
      </c>
      <c r="DD209" s="162">
        <v>100</v>
      </c>
      <c r="DE209" s="161">
        <v>125</v>
      </c>
      <c r="DF209" s="161">
        <v>11730</v>
      </c>
      <c r="DG209" s="163" t="s">
        <v>1816</v>
      </c>
      <c r="DH209" s="161"/>
      <c r="DI209" s="161" t="s">
        <v>5079</v>
      </c>
      <c r="DJ209" s="161">
        <v>6</v>
      </c>
      <c r="DK209" s="161" t="s">
        <v>1327</v>
      </c>
      <c r="DL209" s="161">
        <v>0</v>
      </c>
      <c r="DM209" s="43" t="s">
        <v>4398</v>
      </c>
      <c r="DN209" s="43"/>
      <c r="DO209" s="43" t="s">
        <v>4399</v>
      </c>
      <c r="DP209" s="43"/>
      <c r="DQ209" s="43" t="s">
        <v>4165</v>
      </c>
      <c r="DR209" s="43">
        <v>100</v>
      </c>
      <c r="DV209" s="31" t="s">
        <v>5396</v>
      </c>
      <c r="DW209" s="31" t="s">
        <v>5405</v>
      </c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</row>
    <row r="210" spans="14:158" x14ac:dyDescent="0.25">
      <c r="N210"/>
      <c r="W210" s="33"/>
      <c r="X210" s="33"/>
      <c r="AH210" s="38">
        <v>100</v>
      </c>
      <c r="AI210" s="38">
        <v>145</v>
      </c>
      <c r="AJ210" s="38">
        <v>17250</v>
      </c>
      <c r="AK210" s="38">
        <v>12</v>
      </c>
      <c r="AL210" s="38">
        <v>3308158</v>
      </c>
      <c r="AM210" s="61" t="s">
        <v>1816</v>
      </c>
      <c r="AN210" s="61" t="s">
        <v>1691</v>
      </c>
      <c r="AO210" s="61" t="s">
        <v>1638</v>
      </c>
      <c r="AP210" s="61" t="s">
        <v>5035</v>
      </c>
      <c r="AQ210" s="61" t="s">
        <v>4982</v>
      </c>
      <c r="AR210" s="28">
        <v>0</v>
      </c>
      <c r="AS210" s="28">
        <v>0</v>
      </c>
      <c r="AT210" s="28">
        <v>121849</v>
      </c>
      <c r="AU210" s="62"/>
      <c r="BT210">
        <v>0</v>
      </c>
      <c r="BU210" s="32">
        <v>100</v>
      </c>
      <c r="BV210" s="32">
        <v>105</v>
      </c>
      <c r="BW210" s="32">
        <v>14900</v>
      </c>
      <c r="BX210" s="32">
        <v>90</v>
      </c>
      <c r="BY210" s="32">
        <v>91260</v>
      </c>
      <c r="BZ210" t="s">
        <v>1816</v>
      </c>
      <c r="CA210" t="s">
        <v>1688</v>
      </c>
      <c r="CB210" t="s">
        <v>1858</v>
      </c>
      <c r="CC210" t="s">
        <v>5036</v>
      </c>
      <c r="CD210" t="s">
        <v>5036</v>
      </c>
      <c r="CE210" s="155">
        <v>370</v>
      </c>
      <c r="CF210" s="155">
        <v>160</v>
      </c>
      <c r="CG210" s="31" t="s">
        <v>5848</v>
      </c>
      <c r="CH210" s="31" t="s">
        <v>5849</v>
      </c>
      <c r="CI210" s="31" t="s">
        <v>717</v>
      </c>
      <c r="CJ210" s="31" t="s">
        <v>2996</v>
      </c>
      <c r="DC210" s="160" t="str">
        <f t="shared" si="119"/>
        <v>11730_10</v>
      </c>
      <c r="DD210" s="162">
        <v>100</v>
      </c>
      <c r="DE210" s="161">
        <v>125</v>
      </c>
      <c r="DF210" s="161">
        <v>11730</v>
      </c>
      <c r="DG210" s="163" t="s">
        <v>1816</v>
      </c>
      <c r="DH210" s="161"/>
      <c r="DI210" s="161" t="s">
        <v>5079</v>
      </c>
      <c r="DJ210" s="161">
        <v>10</v>
      </c>
      <c r="DK210" s="161" t="s">
        <v>1329</v>
      </c>
      <c r="DL210" s="161">
        <v>4</v>
      </c>
      <c r="DM210" s="43" t="s">
        <v>4400</v>
      </c>
      <c r="DN210" s="43"/>
      <c r="DO210" s="43" t="s">
        <v>4401</v>
      </c>
      <c r="DP210" s="43"/>
      <c r="DQ210" s="43" t="s">
        <v>4168</v>
      </c>
      <c r="DR210" s="43">
        <v>100</v>
      </c>
      <c r="DV210" s="31" t="s">
        <v>5396</v>
      </c>
      <c r="DW210" s="31" t="s">
        <v>5405</v>
      </c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</row>
    <row r="211" spans="14:158" x14ac:dyDescent="0.25">
      <c r="N211"/>
      <c r="W211" s="33"/>
      <c r="X211" s="33"/>
      <c r="AH211" s="38">
        <v>100</v>
      </c>
      <c r="AI211" s="38">
        <v>145</v>
      </c>
      <c r="AJ211" s="38">
        <v>17640</v>
      </c>
      <c r="AK211" s="38">
        <v>12</v>
      </c>
      <c r="AL211" s="38">
        <v>3308158</v>
      </c>
      <c r="AM211" s="61" t="s">
        <v>1816</v>
      </c>
      <c r="AN211" s="61" t="s">
        <v>1691</v>
      </c>
      <c r="AO211" s="61" t="s">
        <v>1647</v>
      </c>
      <c r="AP211" s="61" t="s">
        <v>5035</v>
      </c>
      <c r="AQ211" s="61" t="s">
        <v>4982</v>
      </c>
      <c r="AR211" s="28">
        <v>415480.8</v>
      </c>
      <c r="AS211" s="28">
        <v>257790</v>
      </c>
      <c r="AT211" s="28">
        <v>0</v>
      </c>
      <c r="AU211" s="62"/>
      <c r="BT211">
        <v>0</v>
      </c>
      <c r="BU211" s="32">
        <v>100</v>
      </c>
      <c r="BV211" s="32">
        <v>105</v>
      </c>
      <c r="BW211" s="32">
        <v>15150</v>
      </c>
      <c r="BX211" s="32">
        <v>85</v>
      </c>
      <c r="BY211" s="32">
        <v>91120</v>
      </c>
      <c r="BZ211" t="s">
        <v>1816</v>
      </c>
      <c r="CA211" t="s">
        <v>1688</v>
      </c>
      <c r="CB211" t="s">
        <v>1862</v>
      </c>
      <c r="CC211" t="s">
        <v>1797</v>
      </c>
      <c r="CD211" t="s">
        <v>1797</v>
      </c>
      <c r="CE211" s="155"/>
      <c r="CF211" s="155"/>
      <c r="CG211" s="31" t="s">
        <v>690</v>
      </c>
      <c r="CH211" s="31" t="s">
        <v>691</v>
      </c>
      <c r="CI211" s="31" t="s">
        <v>718</v>
      </c>
      <c r="CJ211" s="31" t="s">
        <v>2997</v>
      </c>
      <c r="DC211" s="160" t="str">
        <f t="shared" si="119"/>
        <v>11730_8</v>
      </c>
      <c r="DD211" s="162">
        <v>100</v>
      </c>
      <c r="DE211" s="161">
        <v>125</v>
      </c>
      <c r="DF211" s="161">
        <v>11730</v>
      </c>
      <c r="DG211" s="163" t="s">
        <v>1816</v>
      </c>
      <c r="DH211" s="161"/>
      <c r="DI211" s="161" t="s">
        <v>5079</v>
      </c>
      <c r="DJ211" s="161">
        <v>8</v>
      </c>
      <c r="DK211" s="161" t="s">
        <v>1328</v>
      </c>
      <c r="DL211" s="161">
        <v>3</v>
      </c>
      <c r="DM211" s="43" t="s">
        <v>4402</v>
      </c>
      <c r="DN211" s="43"/>
      <c r="DO211" s="43" t="s">
        <v>4403</v>
      </c>
      <c r="DP211" s="43"/>
      <c r="DQ211" s="43" t="s">
        <v>4171</v>
      </c>
      <c r="DR211" s="43">
        <v>100</v>
      </c>
      <c r="DV211" s="31" t="s">
        <v>5396</v>
      </c>
      <c r="DW211" s="31" t="s">
        <v>5405</v>
      </c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</row>
    <row r="212" spans="14:158" x14ac:dyDescent="0.25">
      <c r="N212"/>
      <c r="W212" s="33"/>
      <c r="X212" s="33"/>
      <c r="AH212" s="38">
        <v>100</v>
      </c>
      <c r="AI212" s="38">
        <v>145</v>
      </c>
      <c r="AJ212" s="38">
        <v>18650</v>
      </c>
      <c r="AK212" s="38">
        <v>12</v>
      </c>
      <c r="AL212" s="38">
        <v>3308158</v>
      </c>
      <c r="AM212" s="61" t="s">
        <v>1816</v>
      </c>
      <c r="AN212" s="61" t="s">
        <v>1691</v>
      </c>
      <c r="AO212" s="61" t="s">
        <v>1669</v>
      </c>
      <c r="AP212" s="61" t="s">
        <v>5035</v>
      </c>
      <c r="AQ212" s="61" t="s">
        <v>4982</v>
      </c>
      <c r="AR212" s="28">
        <v>0</v>
      </c>
      <c r="AS212" s="28">
        <v>0</v>
      </c>
      <c r="AT212" s="28">
        <v>24708</v>
      </c>
      <c r="AU212" s="62"/>
      <c r="BT212">
        <v>0</v>
      </c>
      <c r="BU212" s="32">
        <v>100</v>
      </c>
      <c r="BV212" s="32">
        <v>105</v>
      </c>
      <c r="BW212" s="32">
        <v>15200</v>
      </c>
      <c r="BX212" s="32">
        <v>82</v>
      </c>
      <c r="BY212" s="32">
        <v>91020</v>
      </c>
      <c r="BZ212" t="s">
        <v>1816</v>
      </c>
      <c r="CA212" t="s">
        <v>1688</v>
      </c>
      <c r="CB212" t="s">
        <v>1118</v>
      </c>
      <c r="CC212" t="s">
        <v>1790</v>
      </c>
      <c r="CD212" s="52" t="s">
        <v>1792</v>
      </c>
      <c r="CE212" s="155">
        <v>1877</v>
      </c>
      <c r="CF212" s="155">
        <v>1</v>
      </c>
      <c r="CG212" s="31" t="s">
        <v>5851</v>
      </c>
      <c r="CH212" s="31" t="s">
        <v>5852</v>
      </c>
      <c r="CI212" s="31" t="s">
        <v>719</v>
      </c>
      <c r="CJ212" s="31" t="s">
        <v>1163</v>
      </c>
      <c r="DC212" s="160" t="str">
        <f t="shared" si="119"/>
        <v>11730_5</v>
      </c>
      <c r="DD212" s="162">
        <v>100</v>
      </c>
      <c r="DE212" s="161">
        <v>125</v>
      </c>
      <c r="DF212" s="161">
        <v>11730</v>
      </c>
      <c r="DG212" s="163" t="s">
        <v>1816</v>
      </c>
      <c r="DH212" s="161"/>
      <c r="DI212" s="161" t="s">
        <v>5079</v>
      </c>
      <c r="DJ212" s="161">
        <v>5</v>
      </c>
      <c r="DK212" s="161" t="s">
        <v>1326</v>
      </c>
      <c r="DL212" s="161">
        <v>4</v>
      </c>
      <c r="DM212" s="43" t="s">
        <v>4404</v>
      </c>
      <c r="DN212" s="43"/>
      <c r="DO212" s="43" t="s">
        <v>4405</v>
      </c>
      <c r="DP212" s="43"/>
      <c r="DQ212" s="43" t="s">
        <v>4174</v>
      </c>
      <c r="DR212" s="43">
        <v>100</v>
      </c>
      <c r="DV212" s="31" t="s">
        <v>5396</v>
      </c>
      <c r="DW212" s="31" t="s">
        <v>5405</v>
      </c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</row>
    <row r="213" spans="14:158" x14ac:dyDescent="0.25">
      <c r="N213"/>
      <c r="W213" s="33"/>
      <c r="X213" s="33"/>
      <c r="AH213" s="38">
        <v>100</v>
      </c>
      <c r="AI213" s="38">
        <v>145</v>
      </c>
      <c r="AJ213" s="38">
        <v>18700</v>
      </c>
      <c r="AK213" s="38">
        <v>12</v>
      </c>
      <c r="AL213" s="38">
        <v>3308158</v>
      </c>
      <c r="AM213" s="61" t="s">
        <v>1816</v>
      </c>
      <c r="AN213" s="61" t="s">
        <v>1691</v>
      </c>
      <c r="AO213" s="61" t="s">
        <v>1670</v>
      </c>
      <c r="AP213" s="61" t="s">
        <v>5035</v>
      </c>
      <c r="AQ213" s="61" t="s">
        <v>4982</v>
      </c>
      <c r="AR213" s="28">
        <v>0</v>
      </c>
      <c r="AS213" s="28">
        <v>0</v>
      </c>
      <c r="AT213" s="28">
        <v>29587</v>
      </c>
      <c r="AU213" s="62"/>
      <c r="BT213">
        <v>0</v>
      </c>
      <c r="BU213" s="32">
        <v>100</v>
      </c>
      <c r="BV213" s="32">
        <v>105</v>
      </c>
      <c r="BW213" s="32">
        <v>15200</v>
      </c>
      <c r="BX213" s="32">
        <v>87</v>
      </c>
      <c r="BY213" s="32">
        <v>91190</v>
      </c>
      <c r="BZ213" t="s">
        <v>1816</v>
      </c>
      <c r="CA213" t="s">
        <v>1688</v>
      </c>
      <c r="CB213" t="s">
        <v>1118</v>
      </c>
      <c r="CC213" s="52" t="s">
        <v>1726</v>
      </c>
      <c r="CD213" s="52" t="s">
        <v>1726</v>
      </c>
      <c r="CE213" s="155">
        <v>5</v>
      </c>
      <c r="CF213" s="155">
        <v>1</v>
      </c>
      <c r="CG213" s="31" t="s">
        <v>5843</v>
      </c>
      <c r="CH213" s="31" t="s">
        <v>5844</v>
      </c>
      <c r="CI213" s="31" t="s">
        <v>719</v>
      </c>
      <c r="CJ213" s="31" t="s">
        <v>1164</v>
      </c>
      <c r="DC213" s="160" t="str">
        <f t="shared" si="119"/>
        <v>11800_1</v>
      </c>
      <c r="DD213" s="162">
        <v>100</v>
      </c>
      <c r="DE213" s="161">
        <v>125</v>
      </c>
      <c r="DF213" s="161">
        <v>11800</v>
      </c>
      <c r="DG213" s="163" t="s">
        <v>1816</v>
      </c>
      <c r="DH213" s="161"/>
      <c r="DI213" s="161" t="s">
        <v>5081</v>
      </c>
      <c r="DJ213" s="161">
        <v>1</v>
      </c>
      <c r="DK213" s="161" t="s">
        <v>5210</v>
      </c>
      <c r="DL213" s="161">
        <v>81</v>
      </c>
      <c r="DM213" s="43" t="s">
        <v>4406</v>
      </c>
      <c r="DN213" s="43"/>
      <c r="DO213" s="43" t="s">
        <v>4387</v>
      </c>
      <c r="DP213" s="43"/>
      <c r="DQ213" s="43" t="s">
        <v>4177</v>
      </c>
      <c r="DR213" s="43">
        <v>100</v>
      </c>
      <c r="DV213" s="31" t="s">
        <v>5396</v>
      </c>
      <c r="DW213" s="31" t="s">
        <v>5405</v>
      </c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</row>
    <row r="214" spans="14:158" x14ac:dyDescent="0.25">
      <c r="N214"/>
      <c r="V214" s="1"/>
      <c r="W214" s="33"/>
      <c r="X214" s="33"/>
      <c r="AH214" s="38">
        <v>100</v>
      </c>
      <c r="AI214" s="38">
        <v>145</v>
      </c>
      <c r="AJ214" s="38">
        <v>18710</v>
      </c>
      <c r="AK214" s="38">
        <v>12</v>
      </c>
      <c r="AL214" s="38">
        <v>3308158</v>
      </c>
      <c r="AM214" s="61" t="s">
        <v>1816</v>
      </c>
      <c r="AN214" s="61" t="s">
        <v>1691</v>
      </c>
      <c r="AO214" s="61" t="s">
        <v>1671</v>
      </c>
      <c r="AP214" s="61" t="s">
        <v>5035</v>
      </c>
      <c r="AQ214" s="61" t="s">
        <v>4982</v>
      </c>
      <c r="AR214" s="28">
        <v>427076.9</v>
      </c>
      <c r="AS214" s="28">
        <v>62124</v>
      </c>
      <c r="AT214" s="28">
        <v>0</v>
      </c>
      <c r="AU214" s="62"/>
      <c r="BT214">
        <v>0</v>
      </c>
      <c r="BU214" s="32">
        <v>100</v>
      </c>
      <c r="BV214" s="32">
        <v>105</v>
      </c>
      <c r="BW214" s="32">
        <v>15200</v>
      </c>
      <c r="BX214" s="32">
        <v>87</v>
      </c>
      <c r="BY214" s="32">
        <v>91194</v>
      </c>
      <c r="BZ214" t="s">
        <v>1816</v>
      </c>
      <c r="CA214" t="s">
        <v>1688</v>
      </c>
      <c r="CB214" t="s">
        <v>1118</v>
      </c>
      <c r="CC214" s="52" t="s">
        <v>1726</v>
      </c>
      <c r="CD214" s="52" t="s">
        <v>1114</v>
      </c>
      <c r="CE214" s="155">
        <v>5</v>
      </c>
      <c r="CF214" s="155">
        <v>1</v>
      </c>
      <c r="CG214" s="31" t="s">
        <v>694</v>
      </c>
      <c r="CH214" s="31" t="s">
        <v>695</v>
      </c>
      <c r="CI214" s="31" t="s">
        <v>719</v>
      </c>
      <c r="CJ214" s="31" t="s">
        <v>1165</v>
      </c>
      <c r="DC214" s="160" t="str">
        <f t="shared" si="119"/>
        <v>11800_7</v>
      </c>
      <c r="DD214" s="162">
        <v>100</v>
      </c>
      <c r="DE214" s="161">
        <v>125</v>
      </c>
      <c r="DF214" s="161">
        <v>11800</v>
      </c>
      <c r="DG214" s="163" t="s">
        <v>1816</v>
      </c>
      <c r="DH214" s="161"/>
      <c r="DI214" s="161" t="s">
        <v>5081</v>
      </c>
      <c r="DJ214" s="161">
        <v>7</v>
      </c>
      <c r="DK214" s="161" t="s">
        <v>5216</v>
      </c>
      <c r="DL214" s="161">
        <v>136</v>
      </c>
      <c r="DM214" s="43" t="s">
        <v>4407</v>
      </c>
      <c r="DN214" s="43"/>
      <c r="DO214" s="43" t="s">
        <v>4389</v>
      </c>
      <c r="DP214" s="43"/>
      <c r="DQ214" s="43" t="s">
        <v>4150</v>
      </c>
      <c r="DR214" s="43">
        <v>100</v>
      </c>
      <c r="DV214" s="31" t="s">
        <v>5396</v>
      </c>
      <c r="DW214" s="31" t="s">
        <v>5405</v>
      </c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</row>
    <row r="215" spans="14:158" x14ac:dyDescent="0.25">
      <c r="N215"/>
      <c r="W215" s="33"/>
      <c r="X215" s="33"/>
      <c r="AH215" s="38">
        <v>100</v>
      </c>
      <c r="AI215" s="38">
        <v>145</v>
      </c>
      <c r="AJ215" s="38">
        <v>18750</v>
      </c>
      <c r="AK215" s="38">
        <v>12</v>
      </c>
      <c r="AL215" s="38">
        <v>3308158</v>
      </c>
      <c r="AM215" s="61" t="s">
        <v>1816</v>
      </c>
      <c r="AN215" s="61" t="s">
        <v>1691</v>
      </c>
      <c r="AO215" s="61" t="s">
        <v>1672</v>
      </c>
      <c r="AP215" s="61" t="s">
        <v>5035</v>
      </c>
      <c r="AQ215" s="61" t="s">
        <v>4982</v>
      </c>
      <c r="AR215" s="28">
        <v>646392</v>
      </c>
      <c r="AS215" s="28">
        <v>0</v>
      </c>
      <c r="AT215" s="28">
        <v>65991</v>
      </c>
      <c r="AU215" s="62"/>
      <c r="BT215">
        <v>0</v>
      </c>
      <c r="BU215" s="32">
        <v>100</v>
      </c>
      <c r="BV215" s="32">
        <v>105</v>
      </c>
      <c r="BW215" s="32">
        <v>15350</v>
      </c>
      <c r="BX215" s="32">
        <v>85</v>
      </c>
      <c r="BY215" s="32">
        <v>91120</v>
      </c>
      <c r="BZ215" t="s">
        <v>1816</v>
      </c>
      <c r="CA215" t="s">
        <v>1688</v>
      </c>
      <c r="CB215" t="s">
        <v>1865</v>
      </c>
      <c r="CC215" s="52" t="s">
        <v>1797</v>
      </c>
      <c r="CD215" s="52" t="s">
        <v>1797</v>
      </c>
      <c r="CE215" s="155"/>
      <c r="CF215" s="155"/>
      <c r="CG215" s="31" t="s">
        <v>690</v>
      </c>
      <c r="CH215" s="31" t="s">
        <v>691</v>
      </c>
      <c r="CI215" s="31" t="s">
        <v>720</v>
      </c>
      <c r="CJ215" s="31" t="s">
        <v>2998</v>
      </c>
      <c r="DC215" s="160" t="str">
        <f t="shared" si="119"/>
        <v>11800_9</v>
      </c>
      <c r="DD215" s="162">
        <v>100</v>
      </c>
      <c r="DE215" s="161">
        <v>125</v>
      </c>
      <c r="DF215" s="161">
        <v>11800</v>
      </c>
      <c r="DG215" s="163" t="s">
        <v>1816</v>
      </c>
      <c r="DH215" s="161"/>
      <c r="DI215" s="161" t="s">
        <v>5081</v>
      </c>
      <c r="DJ215" s="161">
        <v>9</v>
      </c>
      <c r="DK215" s="161" t="s">
        <v>5218</v>
      </c>
      <c r="DL215" s="161">
        <v>0</v>
      </c>
      <c r="DM215" s="43" t="s">
        <v>4408</v>
      </c>
      <c r="DN215" s="43"/>
      <c r="DO215" s="43" t="s">
        <v>4391</v>
      </c>
      <c r="DP215" s="43"/>
      <c r="DQ215" s="43" t="s">
        <v>4153</v>
      </c>
      <c r="DR215" s="43">
        <v>100</v>
      </c>
      <c r="DV215" s="31" t="s">
        <v>5396</v>
      </c>
      <c r="DW215" s="31" t="s">
        <v>5405</v>
      </c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</row>
    <row r="216" spans="14:158" x14ac:dyDescent="0.25">
      <c r="N216"/>
      <c r="W216" s="33"/>
      <c r="X216" s="33"/>
      <c r="AH216" s="38">
        <v>100</v>
      </c>
      <c r="AI216" s="38">
        <v>150</v>
      </c>
      <c r="AJ216" s="38">
        <v>11600</v>
      </c>
      <c r="AK216" s="38">
        <v>12</v>
      </c>
      <c r="AL216" s="38">
        <v>3308158</v>
      </c>
      <c r="AM216" s="61" t="s">
        <v>1816</v>
      </c>
      <c r="AN216" s="61" t="s">
        <v>1695</v>
      </c>
      <c r="AO216" s="61" t="s">
        <v>5076</v>
      </c>
      <c r="AP216" s="61" t="s">
        <v>5035</v>
      </c>
      <c r="AQ216" s="61" t="s">
        <v>4982</v>
      </c>
      <c r="AR216" s="28">
        <v>81369.8</v>
      </c>
      <c r="AS216" s="28">
        <v>106425</v>
      </c>
      <c r="AT216" s="28">
        <v>746671</v>
      </c>
      <c r="AU216" s="62"/>
      <c r="BT216">
        <v>0</v>
      </c>
      <c r="BU216" s="32">
        <v>100</v>
      </c>
      <c r="BV216" s="32">
        <v>105</v>
      </c>
      <c r="BW216" s="32">
        <v>15950</v>
      </c>
      <c r="BX216" s="32">
        <v>81</v>
      </c>
      <c r="BY216" s="32">
        <v>91000</v>
      </c>
      <c r="BZ216" t="s">
        <v>1816</v>
      </c>
      <c r="CA216" t="s">
        <v>1688</v>
      </c>
      <c r="CB216" s="52" t="s">
        <v>1872</v>
      </c>
      <c r="CC216" s="52" t="s">
        <v>1683</v>
      </c>
      <c r="CD216" s="52" t="s">
        <v>1784</v>
      </c>
      <c r="CE216" s="155">
        <v>271</v>
      </c>
      <c r="CF216" s="155">
        <v>2</v>
      </c>
      <c r="CG216" s="31" t="s">
        <v>5834</v>
      </c>
      <c r="CH216" s="31" t="s">
        <v>5835</v>
      </c>
      <c r="CI216" s="31" t="s">
        <v>721</v>
      </c>
      <c r="CJ216" s="31" t="s">
        <v>1166</v>
      </c>
      <c r="DC216" s="160" t="str">
        <f t="shared" si="119"/>
        <v>11800_4</v>
      </c>
      <c r="DD216" s="162">
        <v>100</v>
      </c>
      <c r="DE216" s="161">
        <v>125</v>
      </c>
      <c r="DF216" s="161">
        <v>11800</v>
      </c>
      <c r="DG216" s="163" t="s">
        <v>1816</v>
      </c>
      <c r="DH216" s="161"/>
      <c r="DI216" s="161" t="s">
        <v>5081</v>
      </c>
      <c r="DJ216" s="161">
        <v>4</v>
      </c>
      <c r="DK216" s="161" t="s">
        <v>1325</v>
      </c>
      <c r="DL216" s="161">
        <v>9</v>
      </c>
      <c r="DM216" s="43" t="s">
        <v>4409</v>
      </c>
      <c r="DN216" s="43"/>
      <c r="DO216" s="43" t="s">
        <v>4393</v>
      </c>
      <c r="DP216" s="43"/>
      <c r="DQ216" s="43" t="s">
        <v>4156</v>
      </c>
      <c r="DR216" s="43">
        <v>100</v>
      </c>
      <c r="DV216" s="31" t="s">
        <v>5396</v>
      </c>
      <c r="DW216" s="31" t="s">
        <v>5406</v>
      </c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</row>
    <row r="217" spans="14:158" x14ac:dyDescent="0.25">
      <c r="N217"/>
      <c r="V217" s="1"/>
      <c r="W217" s="33"/>
      <c r="X217" s="33"/>
      <c r="AH217" s="38">
        <v>100</v>
      </c>
      <c r="AI217" s="38">
        <v>150</v>
      </c>
      <c r="AJ217" s="38">
        <v>12000</v>
      </c>
      <c r="AK217" s="38">
        <v>12</v>
      </c>
      <c r="AL217" s="38">
        <v>3308158</v>
      </c>
      <c r="AM217" s="61" t="s">
        <v>1816</v>
      </c>
      <c r="AN217" s="61" t="s">
        <v>1695</v>
      </c>
      <c r="AO217" s="61" t="s">
        <v>5084</v>
      </c>
      <c r="AP217" s="61" t="s">
        <v>5035</v>
      </c>
      <c r="AQ217" s="61" t="s">
        <v>4982</v>
      </c>
      <c r="AR217" s="28">
        <v>143005.6</v>
      </c>
      <c r="AS217" s="28">
        <v>205375</v>
      </c>
      <c r="AT217" s="28">
        <v>119285</v>
      </c>
      <c r="AU217" s="62"/>
      <c r="BT217">
        <v>0</v>
      </c>
      <c r="BU217" s="32">
        <v>100</v>
      </c>
      <c r="BV217" s="32">
        <v>105</v>
      </c>
      <c r="BW217" s="32">
        <v>15950</v>
      </c>
      <c r="BX217" s="32">
        <v>85</v>
      </c>
      <c r="BY217" s="32">
        <v>91120</v>
      </c>
      <c r="BZ217" t="s">
        <v>1816</v>
      </c>
      <c r="CA217" t="s">
        <v>1688</v>
      </c>
      <c r="CB217" t="s">
        <v>1872</v>
      </c>
      <c r="CC217" t="s">
        <v>1797</v>
      </c>
      <c r="CD217" t="s">
        <v>1797</v>
      </c>
      <c r="CE217" s="155"/>
      <c r="CF217" s="155"/>
      <c r="CG217" s="31" t="s">
        <v>690</v>
      </c>
      <c r="CH217" s="31" t="s">
        <v>691</v>
      </c>
      <c r="CI217" s="31" t="s">
        <v>721</v>
      </c>
      <c r="CJ217" s="31" t="s">
        <v>2999</v>
      </c>
      <c r="DC217" s="160" t="str">
        <f t="shared" si="119"/>
        <v>11800_3</v>
      </c>
      <c r="DD217" s="162">
        <v>100</v>
      </c>
      <c r="DE217" s="161">
        <v>125</v>
      </c>
      <c r="DF217" s="161">
        <v>11800</v>
      </c>
      <c r="DG217" s="163" t="s">
        <v>1816</v>
      </c>
      <c r="DH217" s="161"/>
      <c r="DI217" s="161" t="s">
        <v>5081</v>
      </c>
      <c r="DJ217" s="161">
        <v>3</v>
      </c>
      <c r="DK217" s="161" t="s">
        <v>1324</v>
      </c>
      <c r="DL217" s="161">
        <v>0</v>
      </c>
      <c r="DM217" s="43" t="s">
        <v>4410</v>
      </c>
      <c r="DN217" s="43"/>
      <c r="DO217" s="43" t="s">
        <v>4395</v>
      </c>
      <c r="DP217" s="43"/>
      <c r="DQ217" s="43" t="s">
        <v>4159</v>
      </c>
      <c r="DR217" s="43">
        <v>100</v>
      </c>
      <c r="DV217" s="31" t="s">
        <v>5396</v>
      </c>
      <c r="DW217" s="31" t="s">
        <v>5406</v>
      </c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</row>
    <row r="218" spans="14:158" x14ac:dyDescent="0.25">
      <c r="N218"/>
      <c r="W218" s="33"/>
      <c r="X218" s="33"/>
      <c r="AH218" s="38">
        <v>100</v>
      </c>
      <c r="AI218" s="38">
        <v>150</v>
      </c>
      <c r="AJ218" s="38">
        <v>12200</v>
      </c>
      <c r="AK218" s="38">
        <v>12</v>
      </c>
      <c r="AL218" s="38">
        <v>3308158</v>
      </c>
      <c r="AM218" s="61" t="s">
        <v>1816</v>
      </c>
      <c r="AN218" s="61" t="s">
        <v>1695</v>
      </c>
      <c r="AO218" s="61" t="s">
        <v>5088</v>
      </c>
      <c r="AP218" s="61" t="s">
        <v>5035</v>
      </c>
      <c r="AQ218" s="61" t="s">
        <v>4982</v>
      </c>
      <c r="AR218" s="28">
        <v>75071.3</v>
      </c>
      <c r="AS218" s="28">
        <v>169942</v>
      </c>
      <c r="AT218" s="28">
        <v>45224</v>
      </c>
      <c r="AU218" s="62"/>
      <c r="BT218">
        <v>0</v>
      </c>
      <c r="BU218" s="32">
        <v>100</v>
      </c>
      <c r="BV218" s="32">
        <v>105</v>
      </c>
      <c r="BW218" s="32">
        <v>16250</v>
      </c>
      <c r="BX218" s="32">
        <v>86</v>
      </c>
      <c r="BY218" s="32">
        <v>91140</v>
      </c>
      <c r="BZ218" t="s">
        <v>1816</v>
      </c>
      <c r="CA218" t="s">
        <v>1688</v>
      </c>
      <c r="CB218" t="s">
        <v>1877</v>
      </c>
      <c r="CC218" t="s">
        <v>1787</v>
      </c>
      <c r="CD218" t="s">
        <v>1789</v>
      </c>
      <c r="CE218" s="155"/>
      <c r="CF218" s="155"/>
      <c r="CG218" s="31" t="s">
        <v>5839</v>
      </c>
      <c r="CH218" s="31" t="s">
        <v>5840</v>
      </c>
      <c r="CI218" s="31" t="s">
        <v>722</v>
      </c>
      <c r="CJ218" s="31" t="s">
        <v>3000</v>
      </c>
      <c r="DC218" s="160" t="str">
        <f t="shared" si="119"/>
        <v>11800_2</v>
      </c>
      <c r="DD218" s="162">
        <v>100</v>
      </c>
      <c r="DE218" s="161">
        <v>125</v>
      </c>
      <c r="DF218" s="161">
        <v>11800</v>
      </c>
      <c r="DG218" s="163" t="s">
        <v>1816</v>
      </c>
      <c r="DH218" s="161"/>
      <c r="DI218" s="161" t="s">
        <v>5081</v>
      </c>
      <c r="DJ218" s="161">
        <v>2</v>
      </c>
      <c r="DK218" s="161" t="s">
        <v>1323</v>
      </c>
      <c r="DL218" s="161">
        <v>0</v>
      </c>
      <c r="DM218" s="43" t="s">
        <v>3761</v>
      </c>
      <c r="DN218" s="43"/>
      <c r="DO218" s="43" t="s">
        <v>4397</v>
      </c>
      <c r="DP218" s="43"/>
      <c r="DQ218" s="43" t="s">
        <v>4162</v>
      </c>
      <c r="DR218" s="43">
        <v>100</v>
      </c>
      <c r="DV218" s="31" t="s">
        <v>5396</v>
      </c>
      <c r="DW218" s="31" t="s">
        <v>5406</v>
      </c>
      <c r="EA218" s="60"/>
      <c r="EB218" s="60"/>
      <c r="EC218" s="60"/>
      <c r="ED218" s="60"/>
      <c r="EE218" s="60"/>
      <c r="EF218" s="60"/>
      <c r="EG218" s="60"/>
      <c r="EH218" s="60"/>
      <c r="EI218" s="60"/>
      <c r="EJ218" s="60"/>
      <c r="EK218" s="60"/>
      <c r="EL218" s="60"/>
      <c r="EM218" s="60"/>
      <c r="EN218" s="60"/>
      <c r="EO218" s="60"/>
      <c r="EP218" s="60"/>
      <c r="EQ218" s="60"/>
      <c r="ER218" s="60"/>
      <c r="ES218" s="60"/>
      <c r="ET218" s="60"/>
      <c r="EU218" s="60"/>
      <c r="EV218" s="60"/>
      <c r="EW218" s="60"/>
      <c r="EX218" s="60"/>
      <c r="EY218" s="60"/>
      <c r="EZ218" s="60"/>
      <c r="FA218" s="60"/>
      <c r="FB218" s="60"/>
    </row>
    <row r="219" spans="14:158" x14ac:dyDescent="0.25">
      <c r="N219"/>
      <c r="W219" s="33"/>
      <c r="X219" s="33"/>
      <c r="AH219" s="38">
        <v>100</v>
      </c>
      <c r="AI219" s="38">
        <v>150</v>
      </c>
      <c r="AJ219" s="38">
        <v>13450</v>
      </c>
      <c r="AK219" s="38">
        <v>12</v>
      </c>
      <c r="AL219" s="38">
        <v>3308158</v>
      </c>
      <c r="AM219" s="61" t="s">
        <v>1816</v>
      </c>
      <c r="AN219" s="61" t="s">
        <v>1695</v>
      </c>
      <c r="AO219" s="61" t="s">
        <v>5112</v>
      </c>
      <c r="AP219" s="61" t="s">
        <v>5035</v>
      </c>
      <c r="AQ219" s="61" t="s">
        <v>4982</v>
      </c>
      <c r="AR219" s="28">
        <v>796192.6</v>
      </c>
      <c r="AS219" s="28">
        <v>500586</v>
      </c>
      <c r="AT219" s="28">
        <v>18390</v>
      </c>
      <c r="AU219" s="62"/>
      <c r="BT219">
        <v>0</v>
      </c>
      <c r="BU219" s="32">
        <v>100</v>
      </c>
      <c r="BV219" s="32">
        <v>105</v>
      </c>
      <c r="BW219" s="32">
        <v>16250</v>
      </c>
      <c r="BX219" s="32">
        <v>86</v>
      </c>
      <c r="BY219" s="32">
        <v>91160</v>
      </c>
      <c r="BZ219" t="s">
        <v>1816</v>
      </c>
      <c r="CA219" t="s">
        <v>1688</v>
      </c>
      <c r="CB219" t="s">
        <v>1877</v>
      </c>
      <c r="CC219" t="s">
        <v>1787</v>
      </c>
      <c r="CD219" t="s">
        <v>1788</v>
      </c>
      <c r="CE219" s="155"/>
      <c r="CF219" s="155"/>
      <c r="CG219" s="31" t="s">
        <v>5831</v>
      </c>
      <c r="CH219" s="31" t="s">
        <v>5832</v>
      </c>
      <c r="CI219" s="31" t="s">
        <v>722</v>
      </c>
      <c r="CJ219" s="31" t="s">
        <v>3001</v>
      </c>
      <c r="DC219" s="160" t="str">
        <f t="shared" si="119"/>
        <v>11800_6</v>
      </c>
      <c r="DD219" s="162">
        <v>100</v>
      </c>
      <c r="DE219" s="161">
        <v>125</v>
      </c>
      <c r="DF219" s="161">
        <v>11800</v>
      </c>
      <c r="DG219" s="163" t="s">
        <v>1816</v>
      </c>
      <c r="DH219" s="161"/>
      <c r="DI219" s="161" t="s">
        <v>5081</v>
      </c>
      <c r="DJ219" s="161">
        <v>6</v>
      </c>
      <c r="DK219" s="161" t="s">
        <v>1327</v>
      </c>
      <c r="DL219" s="161">
        <v>0</v>
      </c>
      <c r="DM219" s="43" t="s">
        <v>3762</v>
      </c>
      <c r="DN219" s="43"/>
      <c r="DO219" s="43" t="s">
        <v>4399</v>
      </c>
      <c r="DP219" s="43"/>
      <c r="DQ219" s="43" t="s">
        <v>4165</v>
      </c>
      <c r="DR219" s="43">
        <v>100</v>
      </c>
      <c r="DV219" s="31" t="s">
        <v>5396</v>
      </c>
      <c r="DW219" s="31" t="s">
        <v>5406</v>
      </c>
      <c r="DX219" s="63"/>
      <c r="DY219" s="63"/>
      <c r="DZ219" s="63"/>
      <c r="EA219" s="167"/>
      <c r="EB219" s="60"/>
      <c r="EC219" s="60"/>
      <c r="ED219" s="60"/>
      <c r="EE219" s="60"/>
      <c r="EF219" s="60"/>
      <c r="EG219" s="60"/>
      <c r="EH219" s="60"/>
      <c r="EI219" s="60"/>
      <c r="EJ219" s="60"/>
      <c r="EK219" s="60"/>
      <c r="EL219" s="60"/>
      <c r="EM219" s="60"/>
      <c r="EN219" s="60"/>
      <c r="EO219" s="60"/>
      <c r="EP219" s="60"/>
      <c r="EQ219" s="60"/>
      <c r="ER219" s="60"/>
      <c r="ES219" s="60"/>
      <c r="ET219" s="60"/>
      <c r="EU219" s="60"/>
      <c r="EV219" s="60"/>
      <c r="EW219" s="60"/>
      <c r="EX219" s="60"/>
      <c r="EY219" s="60"/>
      <c r="EZ219" s="60"/>
      <c r="FA219" s="60"/>
      <c r="FB219" s="60"/>
    </row>
    <row r="220" spans="14:158" x14ac:dyDescent="0.25">
      <c r="N220"/>
      <c r="W220" s="33"/>
      <c r="X220" s="33"/>
      <c r="AH220" s="38">
        <v>100</v>
      </c>
      <c r="AI220" s="38">
        <v>150</v>
      </c>
      <c r="AJ220" s="38">
        <v>13500</v>
      </c>
      <c r="AK220" s="38">
        <v>12</v>
      </c>
      <c r="AL220" s="38">
        <v>3308158</v>
      </c>
      <c r="AM220" s="61" t="s">
        <v>1816</v>
      </c>
      <c r="AN220" s="61" t="s">
        <v>1695</v>
      </c>
      <c r="AO220" s="61" t="s">
        <v>5113</v>
      </c>
      <c r="AP220" s="61" t="s">
        <v>5035</v>
      </c>
      <c r="AQ220" s="61" t="s">
        <v>4982</v>
      </c>
      <c r="AR220" s="28">
        <v>491774.8</v>
      </c>
      <c r="AS220" s="28">
        <v>35479</v>
      </c>
      <c r="AT220" s="28">
        <v>4691</v>
      </c>
      <c r="AU220" s="62"/>
      <c r="BT220">
        <v>0</v>
      </c>
      <c r="BU220" s="32">
        <v>100</v>
      </c>
      <c r="BV220" s="32">
        <v>105</v>
      </c>
      <c r="BW220" s="32">
        <v>16250</v>
      </c>
      <c r="BX220" s="32">
        <v>87</v>
      </c>
      <c r="BY220" s="32">
        <v>91180</v>
      </c>
      <c r="BZ220" t="s">
        <v>1816</v>
      </c>
      <c r="CA220" t="s">
        <v>1688</v>
      </c>
      <c r="CB220" s="52" t="s">
        <v>1877</v>
      </c>
      <c r="CC220" s="52" t="s">
        <v>1726</v>
      </c>
      <c r="CD220" s="52" t="s">
        <v>1793</v>
      </c>
      <c r="CE220" s="155"/>
      <c r="CF220" s="155"/>
      <c r="CG220" s="31" t="s">
        <v>5841</v>
      </c>
      <c r="CH220" s="31" t="s">
        <v>5842</v>
      </c>
      <c r="CI220" s="31" t="s">
        <v>722</v>
      </c>
      <c r="CJ220" s="31" t="s">
        <v>3002</v>
      </c>
      <c r="DC220" s="160" t="str">
        <f t="shared" si="119"/>
        <v>11800_10</v>
      </c>
      <c r="DD220" s="162">
        <v>100</v>
      </c>
      <c r="DE220" s="161">
        <v>125</v>
      </c>
      <c r="DF220" s="161">
        <v>11800</v>
      </c>
      <c r="DG220" s="163" t="s">
        <v>1816</v>
      </c>
      <c r="DH220" s="161"/>
      <c r="DI220" s="161" t="s">
        <v>5081</v>
      </c>
      <c r="DJ220" s="161">
        <v>10</v>
      </c>
      <c r="DK220" s="161" t="s">
        <v>1329</v>
      </c>
      <c r="DL220" s="161">
        <v>3</v>
      </c>
      <c r="DM220" s="43" t="s">
        <v>3763</v>
      </c>
      <c r="DN220" s="43"/>
      <c r="DO220" s="43" t="s">
        <v>4401</v>
      </c>
      <c r="DP220" s="43"/>
      <c r="DQ220" s="43" t="s">
        <v>4168</v>
      </c>
      <c r="DR220" s="43">
        <v>100</v>
      </c>
      <c r="DV220" s="31" t="s">
        <v>5396</v>
      </c>
      <c r="DW220" s="31" t="s">
        <v>5406</v>
      </c>
      <c r="DX220" s="63"/>
      <c r="DY220" s="63"/>
      <c r="DZ220" s="63"/>
      <c r="EA220" s="167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</row>
    <row r="221" spans="14:158" x14ac:dyDescent="0.25">
      <c r="N221"/>
      <c r="W221" s="33"/>
      <c r="X221" s="33"/>
      <c r="AH221" s="38">
        <v>100</v>
      </c>
      <c r="AI221" s="38">
        <v>150</v>
      </c>
      <c r="AJ221" s="38">
        <v>13850</v>
      </c>
      <c r="AK221" s="38">
        <v>12</v>
      </c>
      <c r="AL221" s="38">
        <v>3308158</v>
      </c>
      <c r="AM221" s="61" t="s">
        <v>1816</v>
      </c>
      <c r="AN221" s="61" t="s">
        <v>1695</v>
      </c>
      <c r="AO221" s="61" t="s">
        <v>5121</v>
      </c>
      <c r="AP221" s="61" t="s">
        <v>5035</v>
      </c>
      <c r="AQ221" s="61" t="s">
        <v>4982</v>
      </c>
      <c r="AR221" s="28">
        <v>3805.1</v>
      </c>
      <c r="AS221" s="28">
        <v>0</v>
      </c>
      <c r="AT221" s="28">
        <v>63802</v>
      </c>
      <c r="AU221" s="62"/>
      <c r="BT221">
        <v>0</v>
      </c>
      <c r="BU221" s="32">
        <v>100</v>
      </c>
      <c r="BV221" s="32">
        <v>105</v>
      </c>
      <c r="BW221" s="32">
        <v>16250</v>
      </c>
      <c r="BX221" s="32">
        <v>87</v>
      </c>
      <c r="BY221" s="32">
        <v>91190</v>
      </c>
      <c r="BZ221" t="s">
        <v>1816</v>
      </c>
      <c r="CA221" t="s">
        <v>1688</v>
      </c>
      <c r="CB221" t="s">
        <v>1877</v>
      </c>
      <c r="CC221" t="s">
        <v>1726</v>
      </c>
      <c r="CD221" t="s">
        <v>1726</v>
      </c>
      <c r="CE221" s="155"/>
      <c r="CF221" s="155"/>
      <c r="CG221" s="31" t="s">
        <v>5843</v>
      </c>
      <c r="CH221" s="31" t="s">
        <v>5844</v>
      </c>
      <c r="CI221" s="31" t="s">
        <v>722</v>
      </c>
      <c r="CJ221" s="31" t="s">
        <v>3003</v>
      </c>
      <c r="DC221" s="160" t="str">
        <f t="shared" si="119"/>
        <v>11800_8</v>
      </c>
      <c r="DD221" s="162">
        <v>100</v>
      </c>
      <c r="DE221" s="161">
        <v>125</v>
      </c>
      <c r="DF221" s="161">
        <v>11800</v>
      </c>
      <c r="DG221" s="163" t="s">
        <v>1816</v>
      </c>
      <c r="DH221" s="161"/>
      <c r="DI221" s="161" t="s">
        <v>5081</v>
      </c>
      <c r="DJ221" s="161">
        <v>8</v>
      </c>
      <c r="DK221" s="161" t="s">
        <v>1328</v>
      </c>
      <c r="DL221" s="161">
        <v>0</v>
      </c>
      <c r="DM221" s="43" t="s">
        <v>3764</v>
      </c>
      <c r="DN221" s="43"/>
      <c r="DO221" s="43" t="s">
        <v>4403</v>
      </c>
      <c r="DP221" s="43"/>
      <c r="DQ221" s="43" t="s">
        <v>4171</v>
      </c>
      <c r="DR221" s="43">
        <v>100</v>
      </c>
      <c r="DV221" s="31" t="s">
        <v>5396</v>
      </c>
      <c r="DW221" s="31" t="s">
        <v>5406</v>
      </c>
      <c r="DX221" s="63"/>
      <c r="DY221" s="63"/>
      <c r="DZ221" s="63"/>
      <c r="EA221" s="167"/>
      <c r="EB221" s="60"/>
      <c r="EC221" s="60"/>
      <c r="ED221" s="60"/>
      <c r="EE221" s="60"/>
      <c r="EF221" s="60"/>
      <c r="EG221" s="60"/>
      <c r="EH221" s="60"/>
      <c r="EI221" s="60"/>
      <c r="EJ221" s="60"/>
      <c r="EK221" s="60"/>
      <c r="EL221" s="60"/>
      <c r="EM221" s="60"/>
      <c r="EN221" s="60"/>
      <c r="EO221" s="60"/>
      <c r="EP221" s="60"/>
      <c r="EQ221" s="60"/>
      <c r="ER221" s="60"/>
      <c r="ES221" s="60"/>
      <c r="ET221" s="60"/>
      <c r="EU221" s="60"/>
      <c r="EV221" s="60"/>
      <c r="EW221" s="60"/>
      <c r="EX221" s="60"/>
      <c r="EY221" s="60"/>
      <c r="EZ221" s="60"/>
      <c r="FA221" s="60"/>
      <c r="FB221" s="60"/>
    </row>
    <row r="222" spans="14:158" x14ac:dyDescent="0.25">
      <c r="N222"/>
      <c r="V222" s="1"/>
      <c r="W222" s="33"/>
      <c r="X222" s="33"/>
      <c r="AH222" s="38">
        <v>100</v>
      </c>
      <c r="AI222" s="38">
        <v>150</v>
      </c>
      <c r="AJ222" s="38">
        <v>14300</v>
      </c>
      <c r="AK222" s="38">
        <v>12</v>
      </c>
      <c r="AL222" s="38">
        <v>3308158</v>
      </c>
      <c r="AM222" s="61" t="s">
        <v>1816</v>
      </c>
      <c r="AN222" s="61" t="s">
        <v>1695</v>
      </c>
      <c r="AO222" s="61" t="s">
        <v>1574</v>
      </c>
      <c r="AP222" s="61" t="s">
        <v>5035</v>
      </c>
      <c r="AQ222" s="61" t="s">
        <v>4982</v>
      </c>
      <c r="AR222" s="28">
        <v>46442.400000000001</v>
      </c>
      <c r="AS222" s="28">
        <v>186215</v>
      </c>
      <c r="AT222" s="28">
        <v>0</v>
      </c>
      <c r="AU222" s="62"/>
      <c r="BT222">
        <v>0</v>
      </c>
      <c r="BU222" s="32">
        <v>100</v>
      </c>
      <c r="BV222" s="32">
        <v>105</v>
      </c>
      <c r="BW222" s="32">
        <v>16250</v>
      </c>
      <c r="BX222" s="32">
        <v>87</v>
      </c>
      <c r="BY222" s="32">
        <v>91200</v>
      </c>
      <c r="BZ222" t="s">
        <v>1816</v>
      </c>
      <c r="CA222" t="s">
        <v>1688</v>
      </c>
      <c r="CB222" t="s">
        <v>1877</v>
      </c>
      <c r="CC222" t="s">
        <v>1726</v>
      </c>
      <c r="CD222" t="s">
        <v>1794</v>
      </c>
      <c r="CE222" s="155"/>
      <c r="CF222" s="155"/>
      <c r="CG222" s="31" t="s">
        <v>5845</v>
      </c>
      <c r="CH222" s="31" t="s">
        <v>5846</v>
      </c>
      <c r="CI222" s="31" t="s">
        <v>722</v>
      </c>
      <c r="CJ222" s="31" t="s">
        <v>3004</v>
      </c>
      <c r="DC222" s="160" t="str">
        <f t="shared" si="119"/>
        <v>11800_5</v>
      </c>
      <c r="DD222" s="162">
        <v>100</v>
      </c>
      <c r="DE222" s="161">
        <v>125</v>
      </c>
      <c r="DF222" s="161">
        <v>11800</v>
      </c>
      <c r="DG222" s="163" t="s">
        <v>1816</v>
      </c>
      <c r="DH222" s="161"/>
      <c r="DI222" s="161" t="s">
        <v>5081</v>
      </c>
      <c r="DJ222" s="161">
        <v>5</v>
      </c>
      <c r="DK222" s="161" t="s">
        <v>1326</v>
      </c>
      <c r="DL222" s="161">
        <v>0</v>
      </c>
      <c r="DM222" s="43" t="s">
        <v>3765</v>
      </c>
      <c r="DN222" s="43"/>
      <c r="DO222" s="43" t="s">
        <v>4405</v>
      </c>
      <c r="DP222" s="43"/>
      <c r="DQ222" s="43" t="s">
        <v>4174</v>
      </c>
      <c r="DR222" s="43">
        <v>100</v>
      </c>
      <c r="DV222" s="31" t="s">
        <v>5396</v>
      </c>
      <c r="DW222" s="31" t="s">
        <v>5406</v>
      </c>
      <c r="DX222" s="63"/>
      <c r="DY222" s="63"/>
      <c r="DZ222" s="63"/>
      <c r="EA222" s="167"/>
      <c r="EB222" s="60"/>
      <c r="EC222" s="60"/>
      <c r="ED222" s="60"/>
      <c r="EE222" s="60"/>
      <c r="EF222" s="60"/>
      <c r="EG222" s="60"/>
      <c r="EH222" s="60"/>
      <c r="EI222" s="60"/>
      <c r="EJ222" s="60"/>
      <c r="EK222" s="60"/>
      <c r="EL222" s="60"/>
      <c r="EM222" s="60"/>
      <c r="EN222" s="60"/>
      <c r="EO222" s="60"/>
      <c r="EP222" s="60"/>
      <c r="EQ222" s="60"/>
      <c r="ER222" s="60"/>
      <c r="ES222" s="60"/>
      <c r="ET222" s="60"/>
      <c r="EU222" s="60"/>
      <c r="EV222" s="60"/>
      <c r="EW222" s="60"/>
      <c r="EX222" s="60"/>
      <c r="EY222" s="60"/>
      <c r="EZ222" s="60"/>
      <c r="FA222" s="60"/>
      <c r="FB222" s="60"/>
    </row>
    <row r="223" spans="14:158" x14ac:dyDescent="0.25">
      <c r="N223"/>
      <c r="W223" s="33"/>
      <c r="X223" s="33"/>
      <c r="AH223" s="38">
        <v>100</v>
      </c>
      <c r="AI223" s="38">
        <v>150</v>
      </c>
      <c r="AJ223" s="38">
        <v>14750</v>
      </c>
      <c r="AK223" s="38">
        <v>12</v>
      </c>
      <c r="AL223" s="38">
        <v>3308158</v>
      </c>
      <c r="AM223" s="61" t="s">
        <v>1816</v>
      </c>
      <c r="AN223" s="61" t="s">
        <v>1695</v>
      </c>
      <c r="AO223" s="61" t="s">
        <v>1583</v>
      </c>
      <c r="AP223" s="61" t="s">
        <v>5035</v>
      </c>
      <c r="AQ223" s="61" t="s">
        <v>4982</v>
      </c>
      <c r="AR223" s="28">
        <v>155514.5</v>
      </c>
      <c r="AS223" s="28">
        <v>880362</v>
      </c>
      <c r="AT223" s="28">
        <v>37405</v>
      </c>
      <c r="AU223" s="62"/>
      <c r="BT223">
        <v>0</v>
      </c>
      <c r="BU223" s="32">
        <v>100</v>
      </c>
      <c r="BV223" s="32">
        <v>105</v>
      </c>
      <c r="BW223" s="32">
        <v>16250</v>
      </c>
      <c r="BX223" s="32">
        <v>89</v>
      </c>
      <c r="BY223" s="32">
        <v>91240</v>
      </c>
      <c r="BZ223" t="s">
        <v>1816</v>
      </c>
      <c r="CA223" t="s">
        <v>1688</v>
      </c>
      <c r="CB223" s="52" t="s">
        <v>1877</v>
      </c>
      <c r="CC223" t="s">
        <v>1785</v>
      </c>
      <c r="CD223" s="52" t="s">
        <v>1785</v>
      </c>
      <c r="CE223" s="155">
        <v>930</v>
      </c>
      <c r="CF223" s="155">
        <v>1</v>
      </c>
      <c r="CG223" s="31" t="s">
        <v>698</v>
      </c>
      <c r="CH223" s="31" t="s">
        <v>699</v>
      </c>
      <c r="CI223" s="31" t="s">
        <v>722</v>
      </c>
      <c r="CJ223" s="31" t="s">
        <v>1167</v>
      </c>
      <c r="DC223" s="160" t="str">
        <f t="shared" si="119"/>
        <v>17150_1</v>
      </c>
      <c r="DD223" s="162">
        <v>100</v>
      </c>
      <c r="DE223" s="161">
        <v>105</v>
      </c>
      <c r="DF223" s="161">
        <v>17150</v>
      </c>
      <c r="DG223" s="163" t="s">
        <v>1816</v>
      </c>
      <c r="DH223" s="161"/>
      <c r="DI223" s="161" t="s">
        <v>1636</v>
      </c>
      <c r="DJ223" s="161">
        <v>1</v>
      </c>
      <c r="DK223" s="161" t="s">
        <v>5210</v>
      </c>
      <c r="DL223" s="161">
        <v>10</v>
      </c>
      <c r="DM223" s="43" t="s">
        <v>3766</v>
      </c>
      <c r="DN223" s="43"/>
      <c r="DO223" s="43" t="s">
        <v>4197</v>
      </c>
      <c r="DP223" s="43"/>
      <c r="DQ223" s="43" t="s">
        <v>4177</v>
      </c>
      <c r="DR223" s="43">
        <v>100</v>
      </c>
      <c r="DV223" s="31" t="s">
        <v>5396</v>
      </c>
      <c r="DW223" s="31" t="s">
        <v>5406</v>
      </c>
      <c r="DX223" s="63"/>
      <c r="DY223" s="63"/>
      <c r="DZ223" s="63"/>
      <c r="EA223" s="167"/>
      <c r="EB223" s="60"/>
      <c r="EC223" s="60"/>
      <c r="ED223" s="60"/>
      <c r="EE223" s="60"/>
      <c r="EF223" s="60"/>
      <c r="EG223" s="60"/>
      <c r="EH223" s="60"/>
      <c r="EI223" s="60"/>
      <c r="EJ223" s="60"/>
      <c r="EK223" s="60"/>
      <c r="EL223" s="60"/>
      <c r="EM223" s="60"/>
      <c r="EN223" s="60"/>
      <c r="EO223" s="60"/>
      <c r="EP223" s="60"/>
      <c r="EQ223" s="60"/>
      <c r="ER223" s="60"/>
      <c r="ES223" s="60"/>
      <c r="ET223" s="60"/>
      <c r="EU223" s="60"/>
      <c r="EV223" s="60"/>
      <c r="EW223" s="60"/>
      <c r="EX223" s="60"/>
      <c r="EY223" s="60"/>
      <c r="EZ223" s="60"/>
      <c r="FA223" s="60"/>
      <c r="FB223" s="60"/>
    </row>
    <row r="224" spans="14:158" x14ac:dyDescent="0.25">
      <c r="N224"/>
      <c r="W224" s="33"/>
      <c r="X224" s="33"/>
      <c r="AH224" s="38">
        <v>100</v>
      </c>
      <c r="AI224" s="38">
        <v>150</v>
      </c>
      <c r="AJ224" s="38">
        <v>14950</v>
      </c>
      <c r="AK224" s="38">
        <v>12</v>
      </c>
      <c r="AL224" s="38">
        <v>3308158</v>
      </c>
      <c r="AM224" s="61" t="s">
        <v>1816</v>
      </c>
      <c r="AN224" s="61" t="s">
        <v>1695</v>
      </c>
      <c r="AO224" s="61" t="s">
        <v>1589</v>
      </c>
      <c r="AP224" s="61" t="s">
        <v>5035</v>
      </c>
      <c r="AQ224" s="61" t="s">
        <v>4982</v>
      </c>
      <c r="AR224" s="28">
        <v>169887.3</v>
      </c>
      <c r="AS224" s="28">
        <v>113077</v>
      </c>
      <c r="AT224" s="28">
        <v>125290</v>
      </c>
      <c r="AU224" s="62"/>
      <c r="BT224">
        <v>0</v>
      </c>
      <c r="BU224" s="32">
        <v>100</v>
      </c>
      <c r="BV224" s="32">
        <v>105</v>
      </c>
      <c r="BW224" s="32">
        <v>16250</v>
      </c>
      <c r="BX224" s="32">
        <v>90</v>
      </c>
      <c r="BY224" s="32">
        <v>91260</v>
      </c>
      <c r="BZ224" t="s">
        <v>1816</v>
      </c>
      <c r="CA224" t="s">
        <v>1688</v>
      </c>
      <c r="CB224" s="52" t="s">
        <v>1877</v>
      </c>
      <c r="CC224" s="52" t="s">
        <v>5036</v>
      </c>
      <c r="CD224" s="52" t="s">
        <v>5036</v>
      </c>
      <c r="CE224" s="155">
        <v>0</v>
      </c>
      <c r="CF224" s="155">
        <v>1</v>
      </c>
      <c r="CG224" s="31" t="s">
        <v>5848</v>
      </c>
      <c r="CH224" s="31" t="s">
        <v>5849</v>
      </c>
      <c r="CI224" s="31" t="s">
        <v>722</v>
      </c>
      <c r="CJ224" s="31" t="s">
        <v>1168</v>
      </c>
      <c r="DC224" s="160" t="str">
        <f t="shared" si="119"/>
        <v>17150_7</v>
      </c>
      <c r="DD224" s="162">
        <v>100</v>
      </c>
      <c r="DE224" s="161">
        <v>105</v>
      </c>
      <c r="DF224" s="161">
        <v>17150</v>
      </c>
      <c r="DG224" s="163" t="s">
        <v>1816</v>
      </c>
      <c r="DH224" s="161"/>
      <c r="DI224" s="161" t="s">
        <v>1636</v>
      </c>
      <c r="DJ224" s="161">
        <v>7</v>
      </c>
      <c r="DK224" s="161" t="s">
        <v>5216</v>
      </c>
      <c r="DL224" s="161">
        <v>0</v>
      </c>
      <c r="DM224" s="43" t="s">
        <v>3767</v>
      </c>
      <c r="DN224" s="43"/>
      <c r="DO224" s="43" t="s">
        <v>4199</v>
      </c>
      <c r="DP224" s="43"/>
      <c r="DQ224" s="43" t="s">
        <v>4150</v>
      </c>
      <c r="DR224" s="43">
        <v>100</v>
      </c>
      <c r="DV224" s="31" t="s">
        <v>5396</v>
      </c>
      <c r="DW224" s="31" t="s">
        <v>5406</v>
      </c>
      <c r="DX224" s="63"/>
      <c r="DY224" s="63"/>
      <c r="DZ224" s="63"/>
      <c r="EA224" s="167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</row>
    <row r="225" spans="14:158" x14ac:dyDescent="0.25">
      <c r="N225"/>
      <c r="W225" s="33"/>
      <c r="X225" s="33"/>
      <c r="AH225" s="38">
        <v>100</v>
      </c>
      <c r="AI225" s="38">
        <v>150</v>
      </c>
      <c r="AJ225" s="38">
        <v>15550</v>
      </c>
      <c r="AK225" s="38">
        <v>12</v>
      </c>
      <c r="AL225" s="38">
        <v>3308158</v>
      </c>
      <c r="AM225" s="61" t="s">
        <v>1816</v>
      </c>
      <c r="AN225" s="61" t="s">
        <v>1695</v>
      </c>
      <c r="AO225" s="61" t="s">
        <v>1602</v>
      </c>
      <c r="AP225" s="61" t="s">
        <v>5035</v>
      </c>
      <c r="AQ225" s="61" t="s">
        <v>4982</v>
      </c>
      <c r="AR225" s="28">
        <v>0</v>
      </c>
      <c r="AS225" s="28">
        <v>255315</v>
      </c>
      <c r="AT225" s="28">
        <v>243824</v>
      </c>
      <c r="AU225" s="62"/>
      <c r="BT225">
        <v>0</v>
      </c>
      <c r="BU225" s="32">
        <v>100</v>
      </c>
      <c r="BV225" s="32">
        <v>105</v>
      </c>
      <c r="BW225" s="32">
        <v>16350</v>
      </c>
      <c r="BX225" s="32">
        <v>81</v>
      </c>
      <c r="BY225" s="32">
        <v>91000</v>
      </c>
      <c r="BZ225" t="s">
        <v>1816</v>
      </c>
      <c r="CA225" t="s">
        <v>1688</v>
      </c>
      <c r="CB225" t="s">
        <v>1878</v>
      </c>
      <c r="CC225" t="s">
        <v>1683</v>
      </c>
      <c r="CD225" s="52" t="s">
        <v>1784</v>
      </c>
      <c r="CE225" s="155">
        <v>2283</v>
      </c>
      <c r="CF225" s="155">
        <v>52</v>
      </c>
      <c r="CG225" s="31" t="s">
        <v>5834</v>
      </c>
      <c r="CH225" s="31" t="s">
        <v>5835</v>
      </c>
      <c r="CI225" s="31" t="s">
        <v>723</v>
      </c>
      <c r="CJ225" s="31" t="s">
        <v>3005</v>
      </c>
      <c r="DC225" s="160" t="str">
        <f t="shared" si="119"/>
        <v>17150_9</v>
      </c>
      <c r="DD225" s="162">
        <v>100</v>
      </c>
      <c r="DE225" s="161">
        <v>105</v>
      </c>
      <c r="DF225" s="161">
        <v>17150</v>
      </c>
      <c r="DG225" s="163" t="s">
        <v>1816</v>
      </c>
      <c r="DH225" s="161"/>
      <c r="DI225" s="161" t="s">
        <v>1636</v>
      </c>
      <c r="DJ225" s="161">
        <v>9</v>
      </c>
      <c r="DK225" s="161" t="s">
        <v>5218</v>
      </c>
      <c r="DL225" s="161">
        <v>0</v>
      </c>
      <c r="DM225" s="43" t="s">
        <v>3768</v>
      </c>
      <c r="DN225" s="43"/>
      <c r="DO225" s="43" t="s">
        <v>4201</v>
      </c>
      <c r="DP225" s="43"/>
      <c r="DQ225" s="43" t="s">
        <v>4153</v>
      </c>
      <c r="DR225" s="43">
        <v>100</v>
      </c>
      <c r="DV225" s="31" t="s">
        <v>5396</v>
      </c>
      <c r="DW225" s="31" t="s">
        <v>5406</v>
      </c>
      <c r="DX225" s="63"/>
      <c r="DY225" s="63"/>
      <c r="DZ225" s="63"/>
      <c r="EA225" s="167"/>
      <c r="EB225" s="60"/>
      <c r="EC225" s="60"/>
      <c r="ED225" s="60"/>
      <c r="EE225" s="60"/>
      <c r="EF225" s="60"/>
      <c r="EG225" s="60"/>
      <c r="EH225" s="60"/>
      <c r="EI225" s="60"/>
      <c r="EJ225" s="60"/>
      <c r="EK225" s="60"/>
      <c r="EL225" s="60"/>
      <c r="EM225" s="60"/>
      <c r="EN225" s="60"/>
      <c r="EO225" s="60"/>
      <c r="EP225" s="60"/>
      <c r="EQ225" s="60"/>
      <c r="ER225" s="60"/>
      <c r="ES225" s="60"/>
      <c r="ET225" s="60"/>
      <c r="EU225" s="60"/>
      <c r="EV225" s="60"/>
      <c r="EW225" s="60"/>
      <c r="EX225" s="60"/>
      <c r="EY225" s="60"/>
      <c r="EZ225" s="60"/>
      <c r="FA225" s="60"/>
      <c r="FB225" s="60"/>
    </row>
    <row r="226" spans="14:158" x14ac:dyDescent="0.25">
      <c r="N226"/>
      <c r="W226" s="33"/>
      <c r="X226" s="33"/>
      <c r="AH226" s="38">
        <v>100</v>
      </c>
      <c r="AI226" s="38">
        <v>150</v>
      </c>
      <c r="AJ226" s="38">
        <v>15800</v>
      </c>
      <c r="AK226" s="38">
        <v>12</v>
      </c>
      <c r="AL226" s="38">
        <v>3308158</v>
      </c>
      <c r="AM226" s="61" t="s">
        <v>1816</v>
      </c>
      <c r="AN226" s="61" t="s">
        <v>1695</v>
      </c>
      <c r="AO226" s="61" t="s">
        <v>1607</v>
      </c>
      <c r="AP226" s="61" t="s">
        <v>5035</v>
      </c>
      <c r="AQ226" s="61" t="s">
        <v>4982</v>
      </c>
      <c r="AR226" s="28">
        <v>278136.90000000002</v>
      </c>
      <c r="AS226" s="28">
        <v>65451</v>
      </c>
      <c r="AT226" s="28">
        <v>0</v>
      </c>
      <c r="AU226" s="62"/>
      <c r="BT226">
        <v>0</v>
      </c>
      <c r="BU226" s="32">
        <v>100</v>
      </c>
      <c r="BV226" s="32">
        <v>105</v>
      </c>
      <c r="BW226" s="32">
        <v>16350</v>
      </c>
      <c r="BX226" s="32">
        <v>81</v>
      </c>
      <c r="BY226" s="32">
        <v>91010</v>
      </c>
      <c r="BZ226" t="s">
        <v>1816</v>
      </c>
      <c r="CA226" t="s">
        <v>1688</v>
      </c>
      <c r="CB226" t="s">
        <v>1878</v>
      </c>
      <c r="CC226" s="52" t="s">
        <v>1683</v>
      </c>
      <c r="CD226" s="52" t="s">
        <v>1683</v>
      </c>
      <c r="CE226" s="155">
        <v>496</v>
      </c>
      <c r="CF226" s="155">
        <v>5</v>
      </c>
      <c r="CG226" s="31" t="s">
        <v>5837</v>
      </c>
      <c r="CH226" s="31" t="s">
        <v>5838</v>
      </c>
      <c r="CI226" s="31" t="s">
        <v>723</v>
      </c>
      <c r="CJ226" s="31" t="s">
        <v>3006</v>
      </c>
      <c r="DC226" s="160" t="str">
        <f t="shared" si="119"/>
        <v>17150_4</v>
      </c>
      <c r="DD226" s="162">
        <v>100</v>
      </c>
      <c r="DE226" s="161">
        <v>105</v>
      </c>
      <c r="DF226" s="161">
        <v>17150</v>
      </c>
      <c r="DG226" s="163" t="s">
        <v>1816</v>
      </c>
      <c r="DH226" s="161"/>
      <c r="DI226" s="161" t="s">
        <v>1636</v>
      </c>
      <c r="DJ226" s="161">
        <v>4</v>
      </c>
      <c r="DK226" s="161" t="s">
        <v>1325</v>
      </c>
      <c r="DL226" s="161">
        <v>0</v>
      </c>
      <c r="DM226" s="43" t="s">
        <v>3769</v>
      </c>
      <c r="DN226" s="43"/>
      <c r="DO226" s="43" t="s">
        <v>4203</v>
      </c>
      <c r="DP226" s="43"/>
      <c r="DQ226" s="43" t="s">
        <v>4156</v>
      </c>
      <c r="DR226" s="43">
        <v>100</v>
      </c>
      <c r="DV226" s="31" t="s">
        <v>5396</v>
      </c>
      <c r="DW226" s="31" t="s">
        <v>5406</v>
      </c>
      <c r="DX226" s="63"/>
      <c r="DY226" s="63"/>
      <c r="DZ226" s="63"/>
      <c r="EA226" s="167"/>
      <c r="EB226" s="60"/>
      <c r="EC226" s="60"/>
      <c r="ED226" s="60"/>
      <c r="EE226" s="60"/>
      <c r="EF226" s="60"/>
      <c r="EG226" s="60"/>
      <c r="EH226" s="60"/>
      <c r="EI226" s="60"/>
      <c r="EJ226" s="60"/>
      <c r="EK226" s="60"/>
      <c r="EL226" s="60"/>
      <c r="EM226" s="60"/>
      <c r="EN226" s="60"/>
      <c r="EO226" s="60"/>
      <c r="EP226" s="60"/>
      <c r="EQ226" s="60"/>
      <c r="ER226" s="60"/>
      <c r="ES226" s="60"/>
      <c r="ET226" s="60"/>
      <c r="EU226" s="60"/>
      <c r="EV226" s="60"/>
      <c r="EW226" s="60"/>
      <c r="EX226" s="60"/>
      <c r="EY226" s="60"/>
      <c r="EZ226" s="60"/>
      <c r="FA226" s="60"/>
      <c r="FB226" s="60"/>
    </row>
    <row r="227" spans="14:158" x14ac:dyDescent="0.25">
      <c r="N227"/>
      <c r="W227" s="33"/>
      <c r="X227" s="33"/>
      <c r="AH227" s="38">
        <v>100</v>
      </c>
      <c r="AI227" s="38">
        <v>150</v>
      </c>
      <c r="AJ227" s="38">
        <v>17350</v>
      </c>
      <c r="AK227" s="38">
        <v>12</v>
      </c>
      <c r="AL227" s="38">
        <v>3308158</v>
      </c>
      <c r="AM227" s="61" t="s">
        <v>1816</v>
      </c>
      <c r="AN227" s="61" t="s">
        <v>1695</v>
      </c>
      <c r="AO227" s="61" t="s">
        <v>1641</v>
      </c>
      <c r="AP227" s="61" t="s">
        <v>5035</v>
      </c>
      <c r="AQ227" s="61" t="s">
        <v>4982</v>
      </c>
      <c r="AR227" s="28">
        <v>75636.899999999994</v>
      </c>
      <c r="AS227" s="28">
        <v>0</v>
      </c>
      <c r="AT227" s="28">
        <v>0</v>
      </c>
      <c r="AU227" s="62"/>
      <c r="BT227">
        <v>0</v>
      </c>
      <c r="BU227" s="32">
        <v>100</v>
      </c>
      <c r="BV227" s="32">
        <v>105</v>
      </c>
      <c r="BW227" s="32">
        <v>16350</v>
      </c>
      <c r="BX227" s="32">
        <v>82</v>
      </c>
      <c r="BY227" s="32">
        <v>91020</v>
      </c>
      <c r="BZ227" t="s">
        <v>1816</v>
      </c>
      <c r="CA227" t="s">
        <v>1688</v>
      </c>
      <c r="CB227" t="s">
        <v>1878</v>
      </c>
      <c r="CC227" t="s">
        <v>1790</v>
      </c>
      <c r="CD227" s="52" t="s">
        <v>1792</v>
      </c>
      <c r="CE227" s="155"/>
      <c r="CF227" s="155"/>
      <c r="CG227" s="31" t="s">
        <v>5851</v>
      </c>
      <c r="CH227" s="31" t="s">
        <v>5852</v>
      </c>
      <c r="CI227" s="31" t="s">
        <v>723</v>
      </c>
      <c r="CJ227" s="31" t="s">
        <v>3007</v>
      </c>
      <c r="DC227" s="160" t="str">
        <f t="shared" si="119"/>
        <v>17150_3</v>
      </c>
      <c r="DD227" s="162">
        <v>100</v>
      </c>
      <c r="DE227" s="161">
        <v>105</v>
      </c>
      <c r="DF227" s="161">
        <v>17150</v>
      </c>
      <c r="DG227" s="163" t="s">
        <v>1816</v>
      </c>
      <c r="DH227" s="161"/>
      <c r="DI227" s="161" t="s">
        <v>1636</v>
      </c>
      <c r="DJ227" s="161">
        <v>3</v>
      </c>
      <c r="DK227" s="161" t="s">
        <v>1324</v>
      </c>
      <c r="DL227" s="161">
        <v>0</v>
      </c>
      <c r="DM227" s="43" t="s">
        <v>3770</v>
      </c>
      <c r="DN227" s="43"/>
      <c r="DO227" s="43" t="s">
        <v>4205</v>
      </c>
      <c r="DP227" s="43"/>
      <c r="DQ227" s="43" t="s">
        <v>4159</v>
      </c>
      <c r="DR227" s="43">
        <v>100</v>
      </c>
      <c r="DV227" s="31" t="s">
        <v>5396</v>
      </c>
      <c r="DW227" s="31" t="s">
        <v>5406</v>
      </c>
      <c r="DX227" s="63"/>
      <c r="DY227" s="63"/>
      <c r="DZ227" s="63"/>
      <c r="EA227" s="167"/>
      <c r="EB227" s="60"/>
      <c r="EC227" s="60"/>
      <c r="ED227" s="60"/>
      <c r="EE227" s="60"/>
      <c r="EF227" s="60"/>
      <c r="EG227" s="60"/>
      <c r="EH227" s="60"/>
      <c r="EI227" s="60"/>
      <c r="EJ227" s="60"/>
      <c r="EK227" s="60"/>
      <c r="EL227" s="60"/>
      <c r="EM227" s="60"/>
      <c r="EN227" s="60"/>
      <c r="EO227" s="60"/>
      <c r="EP227" s="60"/>
      <c r="EQ227" s="60"/>
      <c r="ER227" s="60"/>
      <c r="ES227" s="60"/>
      <c r="ET227" s="60"/>
      <c r="EU227" s="60"/>
      <c r="EV227" s="60"/>
      <c r="EW227" s="60"/>
      <c r="EX227" s="60"/>
      <c r="EY227" s="60"/>
      <c r="EZ227" s="60"/>
      <c r="FA227" s="60"/>
      <c r="FB227" s="60"/>
    </row>
    <row r="228" spans="14:158" x14ac:dyDescent="0.25">
      <c r="N228"/>
      <c r="W228" s="33"/>
      <c r="X228" s="33"/>
      <c r="AH228" s="38">
        <v>100</v>
      </c>
      <c r="AI228" s="38">
        <v>150</v>
      </c>
      <c r="AJ228" s="38">
        <v>17500</v>
      </c>
      <c r="AK228" s="38">
        <v>12</v>
      </c>
      <c r="AL228" s="38">
        <v>3308158</v>
      </c>
      <c r="AM228" s="61" t="s">
        <v>1816</v>
      </c>
      <c r="AN228" s="61" t="s">
        <v>1695</v>
      </c>
      <c r="AO228" s="61" t="s">
        <v>1644</v>
      </c>
      <c r="AP228" s="61" t="s">
        <v>5035</v>
      </c>
      <c r="AQ228" s="61" t="s">
        <v>4982</v>
      </c>
      <c r="AR228" s="28">
        <v>81101.7</v>
      </c>
      <c r="AS228" s="28">
        <v>1335</v>
      </c>
      <c r="AT228" s="28">
        <v>18703</v>
      </c>
      <c r="AU228" s="62"/>
      <c r="BT228">
        <v>0</v>
      </c>
      <c r="BU228" s="32">
        <v>100</v>
      </c>
      <c r="BV228" s="32">
        <v>105</v>
      </c>
      <c r="BW228" s="32">
        <v>16350</v>
      </c>
      <c r="BX228" s="32">
        <v>82</v>
      </c>
      <c r="BY228" s="32">
        <v>91040</v>
      </c>
      <c r="BZ228" t="s">
        <v>1816</v>
      </c>
      <c r="CA228" t="s">
        <v>1688</v>
      </c>
      <c r="CB228" t="s">
        <v>1878</v>
      </c>
      <c r="CC228" t="s">
        <v>1790</v>
      </c>
      <c r="CD228" s="52" t="s">
        <v>1791</v>
      </c>
      <c r="CE228" s="155">
        <v>1</v>
      </c>
      <c r="CF228" s="155">
        <v>1</v>
      </c>
      <c r="CG228" s="31" t="s">
        <v>5853</v>
      </c>
      <c r="CH228" s="31" t="s">
        <v>5854</v>
      </c>
      <c r="CI228" s="31" t="s">
        <v>723</v>
      </c>
      <c r="CJ228" s="31" t="s">
        <v>3008</v>
      </c>
      <c r="DC228" s="160" t="str">
        <f t="shared" si="119"/>
        <v>17150_2</v>
      </c>
      <c r="DD228" s="162">
        <v>100</v>
      </c>
      <c r="DE228" s="161">
        <v>105</v>
      </c>
      <c r="DF228" s="161">
        <v>17150</v>
      </c>
      <c r="DG228" s="163" t="s">
        <v>1816</v>
      </c>
      <c r="DH228" s="161"/>
      <c r="DI228" s="161" t="s">
        <v>1636</v>
      </c>
      <c r="DJ228" s="161">
        <v>2</v>
      </c>
      <c r="DK228" s="161" t="s">
        <v>1323</v>
      </c>
      <c r="DL228" s="161">
        <v>0</v>
      </c>
      <c r="DM228" s="43" t="s">
        <v>3771</v>
      </c>
      <c r="DN228" s="43"/>
      <c r="DO228" s="43" t="s">
        <v>4207</v>
      </c>
      <c r="DP228" s="43"/>
      <c r="DQ228" s="43" t="s">
        <v>4162</v>
      </c>
      <c r="DR228" s="43">
        <v>100</v>
      </c>
      <c r="DV228" s="31" t="s">
        <v>5396</v>
      </c>
      <c r="DW228" s="31" t="s">
        <v>5406</v>
      </c>
      <c r="DX228" s="63"/>
      <c r="DY228" s="63"/>
      <c r="DZ228" s="63"/>
      <c r="EA228" s="167"/>
      <c r="EB228" s="60"/>
      <c r="EC228" s="60"/>
      <c r="ED228" s="60"/>
      <c r="EE228" s="60"/>
      <c r="EF228" s="60"/>
      <c r="EG228" s="60"/>
      <c r="EH228" s="60"/>
      <c r="EI228" s="60"/>
      <c r="EJ228" s="60"/>
      <c r="EK228" s="60"/>
      <c r="EL228" s="60"/>
      <c r="EM228" s="60"/>
      <c r="EN228" s="60"/>
      <c r="EO228" s="60"/>
      <c r="EP228" s="60"/>
      <c r="EQ228" s="60"/>
      <c r="ER228" s="60"/>
      <c r="ES228" s="60"/>
      <c r="ET228" s="60"/>
      <c r="EU228" s="60"/>
      <c r="EV228" s="60"/>
      <c r="EW228" s="60"/>
      <c r="EX228" s="60"/>
      <c r="EY228" s="60"/>
      <c r="EZ228" s="60"/>
      <c r="FA228" s="60"/>
      <c r="FB228" s="60"/>
    </row>
    <row r="229" spans="14:158" x14ac:dyDescent="0.25">
      <c r="N229"/>
      <c r="V229" s="1"/>
      <c r="W229" s="33"/>
      <c r="X229" s="33"/>
      <c r="AH229" s="38">
        <v>100</v>
      </c>
      <c r="AI229" s="38">
        <v>150</v>
      </c>
      <c r="AJ229" s="38">
        <v>17750</v>
      </c>
      <c r="AK229" s="38">
        <v>12</v>
      </c>
      <c r="AL229" s="38">
        <v>3308158</v>
      </c>
      <c r="AM229" s="61" t="s">
        <v>1816</v>
      </c>
      <c r="AN229" s="61" t="s">
        <v>1695</v>
      </c>
      <c r="AO229" s="61" t="s">
        <v>1650</v>
      </c>
      <c r="AP229" s="61" t="s">
        <v>5035</v>
      </c>
      <c r="AQ229" s="61" t="s">
        <v>4982</v>
      </c>
      <c r="AR229" s="28">
        <v>867165.20000000007</v>
      </c>
      <c r="AS229" s="28">
        <v>278331</v>
      </c>
      <c r="AT229" s="28">
        <v>43098</v>
      </c>
      <c r="AU229" s="62"/>
      <c r="BT229">
        <v>0</v>
      </c>
      <c r="BU229" s="32">
        <v>100</v>
      </c>
      <c r="BV229" s="32">
        <v>105</v>
      </c>
      <c r="BW229" s="32">
        <v>16350</v>
      </c>
      <c r="BX229" s="32">
        <v>83</v>
      </c>
      <c r="BY229" s="32">
        <v>91060</v>
      </c>
      <c r="BZ229" t="s">
        <v>1816</v>
      </c>
      <c r="CA229" t="s">
        <v>1688</v>
      </c>
      <c r="CB229" t="s">
        <v>1878</v>
      </c>
      <c r="CC229" t="s">
        <v>1786</v>
      </c>
      <c r="CD229" t="s">
        <v>5043</v>
      </c>
      <c r="CE229" s="155">
        <v>496802</v>
      </c>
      <c r="CF229" s="155">
        <v>8</v>
      </c>
      <c r="CG229" s="31" t="s">
        <v>684</v>
      </c>
      <c r="CH229" s="31" t="s">
        <v>685</v>
      </c>
      <c r="CI229" s="31" t="s">
        <v>723</v>
      </c>
      <c r="CJ229" s="31" t="s">
        <v>3009</v>
      </c>
      <c r="DC229" s="160" t="str">
        <f t="shared" si="119"/>
        <v>17150_6</v>
      </c>
      <c r="DD229" s="162">
        <v>100</v>
      </c>
      <c r="DE229" s="161">
        <v>105</v>
      </c>
      <c r="DF229" s="161">
        <v>17150</v>
      </c>
      <c r="DG229" s="163" t="s">
        <v>1816</v>
      </c>
      <c r="DH229" s="161"/>
      <c r="DI229" s="161" t="s">
        <v>1636</v>
      </c>
      <c r="DJ229" s="161">
        <v>6</v>
      </c>
      <c r="DK229" s="161" t="s">
        <v>1327</v>
      </c>
      <c r="DL229" s="161">
        <v>0</v>
      </c>
      <c r="DM229" s="43" t="s">
        <v>3772</v>
      </c>
      <c r="DN229" s="43"/>
      <c r="DO229" s="43" t="s">
        <v>4209</v>
      </c>
      <c r="DP229" s="43"/>
      <c r="DQ229" s="43" t="s">
        <v>4165</v>
      </c>
      <c r="DR229" s="43">
        <v>100</v>
      </c>
      <c r="DV229" s="31" t="s">
        <v>5396</v>
      </c>
      <c r="DW229" s="31" t="s">
        <v>5406</v>
      </c>
      <c r="DX229" s="63"/>
      <c r="DY229" s="63"/>
      <c r="DZ229" s="63"/>
      <c r="EA229" s="167"/>
      <c r="EB229" s="60"/>
      <c r="EC229" s="60"/>
      <c r="ED229" s="60"/>
      <c r="EE229" s="60"/>
      <c r="EF229" s="60"/>
      <c r="EG229" s="60"/>
      <c r="EH229" s="60"/>
      <c r="EI229" s="60"/>
      <c r="EJ229" s="60"/>
      <c r="EK229" s="60"/>
      <c r="EL229" s="60"/>
      <c r="EM229" s="60"/>
      <c r="EN229" s="60"/>
      <c r="EO229" s="60"/>
      <c r="EP229" s="60"/>
      <c r="EQ229" s="60"/>
      <c r="ER229" s="60"/>
      <c r="ES229" s="60"/>
      <c r="ET229" s="60"/>
      <c r="EU229" s="60"/>
      <c r="EV229" s="60"/>
      <c r="EW229" s="60"/>
      <c r="EX229" s="60"/>
      <c r="EY229" s="60"/>
      <c r="EZ229" s="60"/>
      <c r="FA229" s="60"/>
      <c r="FB229" s="60"/>
    </row>
    <row r="230" spans="14:158" x14ac:dyDescent="0.25">
      <c r="N230"/>
      <c r="W230" s="33"/>
      <c r="X230" s="33"/>
      <c r="AH230" s="38">
        <v>100</v>
      </c>
      <c r="AI230" s="38">
        <v>155</v>
      </c>
      <c r="AJ230" s="38">
        <v>10050</v>
      </c>
      <c r="AK230" s="38">
        <v>12</v>
      </c>
      <c r="AL230" s="38">
        <v>3308158</v>
      </c>
      <c r="AM230" s="61" t="s">
        <v>1816</v>
      </c>
      <c r="AN230" s="61" t="s">
        <v>1686</v>
      </c>
      <c r="AO230" s="61" t="s">
        <v>5044</v>
      </c>
      <c r="AP230" s="61" t="s">
        <v>5035</v>
      </c>
      <c r="AQ230" s="61" t="s">
        <v>4982</v>
      </c>
      <c r="AR230" s="28">
        <v>57964.1</v>
      </c>
      <c r="AS230" s="28">
        <v>14086</v>
      </c>
      <c r="AT230" s="28">
        <v>0</v>
      </c>
      <c r="AU230" s="62"/>
      <c r="BT230">
        <v>0</v>
      </c>
      <c r="BU230" s="32">
        <v>100</v>
      </c>
      <c r="BV230" s="32">
        <v>105</v>
      </c>
      <c r="BW230" s="32">
        <v>16350</v>
      </c>
      <c r="BX230" s="32">
        <v>83</v>
      </c>
      <c r="BY230" s="32">
        <v>91080</v>
      </c>
      <c r="BZ230" t="s">
        <v>1816</v>
      </c>
      <c r="CA230" t="s">
        <v>1688</v>
      </c>
      <c r="CB230" t="s">
        <v>1878</v>
      </c>
      <c r="CC230" t="s">
        <v>1786</v>
      </c>
      <c r="CD230" t="s">
        <v>1784</v>
      </c>
      <c r="CE230" s="155">
        <v>1082591</v>
      </c>
      <c r="CF230" s="155">
        <v>18</v>
      </c>
      <c r="CG230" s="31" t="s">
        <v>686</v>
      </c>
      <c r="CH230" s="31" t="s">
        <v>687</v>
      </c>
      <c r="CI230" s="31" t="s">
        <v>723</v>
      </c>
      <c r="CJ230" s="31" t="s">
        <v>3010</v>
      </c>
      <c r="DC230" s="160" t="str">
        <f t="shared" si="119"/>
        <v>17150_10</v>
      </c>
      <c r="DD230" s="162">
        <v>100</v>
      </c>
      <c r="DE230" s="161">
        <v>105</v>
      </c>
      <c r="DF230" s="161">
        <v>17150</v>
      </c>
      <c r="DG230" s="163" t="s">
        <v>1816</v>
      </c>
      <c r="DH230" s="161"/>
      <c r="DI230" s="161" t="s">
        <v>1636</v>
      </c>
      <c r="DJ230" s="161">
        <v>10</v>
      </c>
      <c r="DK230" s="161" t="s">
        <v>1329</v>
      </c>
      <c r="DL230" s="161">
        <v>0</v>
      </c>
      <c r="DM230" s="43" t="s">
        <v>3773</v>
      </c>
      <c r="DN230" s="43"/>
      <c r="DO230" s="43" t="s">
        <v>4211</v>
      </c>
      <c r="DP230" s="43"/>
      <c r="DQ230" s="43" t="s">
        <v>4168</v>
      </c>
      <c r="DR230" s="43">
        <v>100</v>
      </c>
      <c r="DV230" s="31" t="s">
        <v>5396</v>
      </c>
      <c r="DW230" s="31" t="s">
        <v>5407</v>
      </c>
      <c r="DX230" s="63"/>
      <c r="DY230" s="63"/>
      <c r="DZ230" s="63"/>
      <c r="EA230" s="167"/>
      <c r="EB230" s="60"/>
      <c r="EC230" s="60"/>
      <c r="ED230" s="60"/>
      <c r="EE230" s="60"/>
      <c r="EF230" s="60"/>
      <c r="EG230" s="60"/>
      <c r="EH230" s="60"/>
      <c r="EI230" s="60"/>
      <c r="EJ230" s="60"/>
      <c r="EK230" s="60"/>
      <c r="EL230" s="60"/>
      <c r="EM230" s="60"/>
      <c r="EN230" s="60"/>
      <c r="EO230" s="60"/>
      <c r="EP230" s="60"/>
      <c r="EQ230" s="60"/>
      <c r="ER230" s="60"/>
      <c r="ES230" s="60"/>
      <c r="ET230" s="60"/>
      <c r="EU230" s="60"/>
      <c r="EV230" s="60"/>
      <c r="EW230" s="60"/>
      <c r="EX230" s="60"/>
      <c r="EY230" s="60"/>
      <c r="EZ230" s="60"/>
      <c r="FA230" s="60"/>
      <c r="FB230" s="60"/>
    </row>
    <row r="231" spans="14:158" x14ac:dyDescent="0.25">
      <c r="N231"/>
      <c r="W231" s="33"/>
      <c r="X231" s="33"/>
      <c r="AH231" s="38">
        <v>100</v>
      </c>
      <c r="AI231" s="38">
        <v>155</v>
      </c>
      <c r="AJ231" s="38">
        <v>10300</v>
      </c>
      <c r="AK231" s="38">
        <v>12</v>
      </c>
      <c r="AL231" s="38">
        <v>3308158</v>
      </c>
      <c r="AM231" s="61" t="s">
        <v>1816</v>
      </c>
      <c r="AN231" s="61" t="s">
        <v>1686</v>
      </c>
      <c r="AO231" s="61" t="s">
        <v>5049</v>
      </c>
      <c r="AP231" s="61" t="s">
        <v>5035</v>
      </c>
      <c r="AQ231" s="61" t="s">
        <v>4982</v>
      </c>
      <c r="AR231" s="28">
        <v>72845.3</v>
      </c>
      <c r="AS231" s="28">
        <v>457897</v>
      </c>
      <c r="AT231" s="28">
        <v>0</v>
      </c>
      <c r="AU231" s="62"/>
      <c r="BT231">
        <v>0</v>
      </c>
      <c r="BU231" s="32">
        <v>100</v>
      </c>
      <c r="BV231" s="32">
        <v>105</v>
      </c>
      <c r="BW231" s="32">
        <v>16350</v>
      </c>
      <c r="BX231" s="32">
        <v>84</v>
      </c>
      <c r="BY231" s="32">
        <v>91100</v>
      </c>
      <c r="BZ231" t="s">
        <v>1816</v>
      </c>
      <c r="CA231" t="s">
        <v>1688</v>
      </c>
      <c r="CB231" s="52" t="s">
        <v>1878</v>
      </c>
      <c r="CC231" s="52" t="s">
        <v>1795</v>
      </c>
      <c r="CD231" s="52" t="s">
        <v>1796</v>
      </c>
      <c r="CE231" s="155">
        <v>29</v>
      </c>
      <c r="CF231" s="155">
        <v>6</v>
      </c>
      <c r="CG231" s="31" t="s">
        <v>688</v>
      </c>
      <c r="CH231" s="31" t="s">
        <v>689</v>
      </c>
      <c r="CI231" s="31" t="s">
        <v>723</v>
      </c>
      <c r="CJ231" s="31" t="s">
        <v>3011</v>
      </c>
      <c r="DC231" s="160" t="str">
        <f t="shared" si="119"/>
        <v>17150_8</v>
      </c>
      <c r="DD231" s="162">
        <v>100</v>
      </c>
      <c r="DE231" s="161">
        <v>105</v>
      </c>
      <c r="DF231" s="161">
        <v>17150</v>
      </c>
      <c r="DG231" s="163" t="s">
        <v>1816</v>
      </c>
      <c r="DH231" s="161"/>
      <c r="DI231" s="161" t="s">
        <v>1636</v>
      </c>
      <c r="DJ231" s="161">
        <v>8</v>
      </c>
      <c r="DK231" s="161" t="s">
        <v>1328</v>
      </c>
      <c r="DL231" s="161">
        <v>0</v>
      </c>
      <c r="DM231" s="43" t="s">
        <v>3774</v>
      </c>
      <c r="DN231" s="43"/>
      <c r="DO231" s="43" t="s">
        <v>4213</v>
      </c>
      <c r="DP231" s="43"/>
      <c r="DQ231" s="43" t="s">
        <v>4171</v>
      </c>
      <c r="DR231" s="43">
        <v>100</v>
      </c>
      <c r="DV231" s="31" t="s">
        <v>5396</v>
      </c>
      <c r="DW231" s="31" t="s">
        <v>5407</v>
      </c>
      <c r="DX231" s="63"/>
      <c r="DY231" s="63"/>
      <c r="DZ231" s="63"/>
      <c r="EA231" s="167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</row>
    <row r="232" spans="14:158" x14ac:dyDescent="0.25">
      <c r="N232"/>
      <c r="V232" s="1"/>
      <c r="W232" s="33"/>
      <c r="X232" s="33"/>
      <c r="AH232" s="38">
        <v>100</v>
      </c>
      <c r="AI232" s="38">
        <v>155</v>
      </c>
      <c r="AJ232" s="38">
        <v>10650</v>
      </c>
      <c r="AK232" s="38">
        <v>12</v>
      </c>
      <c r="AL232" s="38">
        <v>3308158</v>
      </c>
      <c r="AM232" s="61" t="s">
        <v>1816</v>
      </c>
      <c r="AN232" s="61" t="s">
        <v>1686</v>
      </c>
      <c r="AO232" s="61" t="s">
        <v>5056</v>
      </c>
      <c r="AP232" s="61" t="s">
        <v>5035</v>
      </c>
      <c r="AQ232" s="61" t="s">
        <v>4982</v>
      </c>
      <c r="AR232" s="28">
        <v>374982.3</v>
      </c>
      <c r="AS232" s="28">
        <v>312634</v>
      </c>
      <c r="AT232" s="28">
        <v>17639</v>
      </c>
      <c r="AU232" s="62"/>
      <c r="BT232">
        <v>0</v>
      </c>
      <c r="BU232" s="32">
        <v>100</v>
      </c>
      <c r="BV232" s="32">
        <v>105</v>
      </c>
      <c r="BW232" s="32">
        <v>16350</v>
      </c>
      <c r="BX232" s="32">
        <v>85</v>
      </c>
      <c r="BY232" s="32">
        <v>91120</v>
      </c>
      <c r="BZ232" t="s">
        <v>1816</v>
      </c>
      <c r="CA232" t="s">
        <v>1688</v>
      </c>
      <c r="CB232" t="s">
        <v>1878</v>
      </c>
      <c r="CC232" t="s">
        <v>1797</v>
      </c>
      <c r="CD232" s="52" t="s">
        <v>1797</v>
      </c>
      <c r="CE232" s="155">
        <v>5</v>
      </c>
      <c r="CF232" s="155">
        <v>3</v>
      </c>
      <c r="CG232" s="31" t="s">
        <v>690</v>
      </c>
      <c r="CH232" s="31" t="s">
        <v>691</v>
      </c>
      <c r="CI232" s="31" t="s">
        <v>723</v>
      </c>
      <c r="CJ232" s="31" t="s">
        <v>3012</v>
      </c>
      <c r="DC232" s="160" t="str">
        <f t="shared" si="119"/>
        <v>17150_5</v>
      </c>
      <c r="DD232" s="162">
        <v>100</v>
      </c>
      <c r="DE232" s="161">
        <v>105</v>
      </c>
      <c r="DF232" s="161">
        <v>17150</v>
      </c>
      <c r="DG232" s="163" t="s">
        <v>1816</v>
      </c>
      <c r="DH232" s="161"/>
      <c r="DI232" s="161" t="s">
        <v>1636</v>
      </c>
      <c r="DJ232" s="161">
        <v>5</v>
      </c>
      <c r="DK232" s="161" t="s">
        <v>1326</v>
      </c>
      <c r="DL232" s="161">
        <v>0</v>
      </c>
      <c r="DM232" s="43" t="s">
        <v>3775</v>
      </c>
      <c r="DN232" s="43"/>
      <c r="DO232" s="43" t="s">
        <v>4215</v>
      </c>
      <c r="DP232" s="43"/>
      <c r="DQ232" s="43" t="s">
        <v>4174</v>
      </c>
      <c r="DR232" s="43">
        <v>100</v>
      </c>
      <c r="DV232" s="31" t="s">
        <v>5396</v>
      </c>
      <c r="DW232" s="31" t="s">
        <v>5407</v>
      </c>
      <c r="DX232" s="63"/>
      <c r="DY232" s="63"/>
      <c r="DZ232" s="63"/>
      <c r="EA232" s="167"/>
      <c r="EB232" s="60"/>
      <c r="EC232" s="60"/>
      <c r="ED232" s="60"/>
      <c r="EE232" s="60"/>
      <c r="EF232" s="60"/>
      <c r="EG232" s="60"/>
      <c r="EH232" s="60"/>
      <c r="EI232" s="60"/>
      <c r="EJ232" s="60"/>
      <c r="EK232" s="60"/>
      <c r="EL232" s="60"/>
      <c r="EM232" s="60"/>
      <c r="EN232" s="60"/>
      <c r="EO232" s="60"/>
      <c r="EP232" s="60"/>
      <c r="EQ232" s="60"/>
      <c r="ER232" s="60"/>
      <c r="ES232" s="60"/>
      <c r="ET232" s="60"/>
      <c r="EU232" s="60"/>
      <c r="EV232" s="60"/>
      <c r="EW232" s="60"/>
      <c r="EX232" s="60"/>
      <c r="EY232" s="60"/>
      <c r="EZ232" s="60"/>
      <c r="FA232" s="60"/>
      <c r="FB232" s="60"/>
    </row>
    <row r="233" spans="14:158" x14ac:dyDescent="0.25">
      <c r="N233"/>
      <c r="W233" s="33"/>
      <c r="X233" s="33"/>
      <c r="AH233" s="38">
        <v>100</v>
      </c>
      <c r="AI233" s="38">
        <v>155</v>
      </c>
      <c r="AJ233" s="38">
        <v>11860</v>
      </c>
      <c r="AK233" s="38">
        <v>12</v>
      </c>
      <c r="AL233" s="38">
        <v>3308158</v>
      </c>
      <c r="AM233" s="61" t="s">
        <v>1816</v>
      </c>
      <c r="AN233" s="61" t="s">
        <v>1686</v>
      </c>
      <c r="AO233" s="61" t="s">
        <v>5082</v>
      </c>
      <c r="AP233" s="61" t="s">
        <v>5035</v>
      </c>
      <c r="AQ233" s="61" t="s">
        <v>4982</v>
      </c>
      <c r="AR233" s="28">
        <v>200367.5</v>
      </c>
      <c r="AS233" s="28">
        <v>82232</v>
      </c>
      <c r="AT233" s="28">
        <v>36217</v>
      </c>
      <c r="AU233" s="62"/>
      <c r="BT233">
        <v>0</v>
      </c>
      <c r="BU233" s="32">
        <v>100</v>
      </c>
      <c r="BV233" s="32">
        <v>105</v>
      </c>
      <c r="BW233" s="32">
        <v>16350</v>
      </c>
      <c r="BX233" s="32">
        <v>86</v>
      </c>
      <c r="BY233" s="32">
        <v>91140</v>
      </c>
      <c r="BZ233" t="s">
        <v>1816</v>
      </c>
      <c r="CA233" t="s">
        <v>1688</v>
      </c>
      <c r="CB233" t="s">
        <v>1878</v>
      </c>
      <c r="CC233" s="52" t="s">
        <v>1787</v>
      </c>
      <c r="CD233" s="52" t="s">
        <v>1789</v>
      </c>
      <c r="CE233" s="155">
        <v>55</v>
      </c>
      <c r="CF233" s="155">
        <v>15</v>
      </c>
      <c r="CG233" s="31" t="s">
        <v>5839</v>
      </c>
      <c r="CH233" s="31" t="s">
        <v>5840</v>
      </c>
      <c r="CI233" s="31" t="s">
        <v>723</v>
      </c>
      <c r="CJ233" s="31" t="s">
        <v>3013</v>
      </c>
      <c r="DC233" s="160" t="str">
        <f t="shared" si="119"/>
        <v>18450_1</v>
      </c>
      <c r="DD233" s="162">
        <v>100</v>
      </c>
      <c r="DE233" s="161">
        <v>115</v>
      </c>
      <c r="DF233" s="161">
        <v>18450</v>
      </c>
      <c r="DG233" s="163" t="s">
        <v>1816</v>
      </c>
      <c r="DH233" s="161"/>
      <c r="DI233" s="161" t="s">
        <v>1665</v>
      </c>
      <c r="DJ233" s="161">
        <v>1</v>
      </c>
      <c r="DK233" s="161" t="s">
        <v>5210</v>
      </c>
      <c r="DL233" s="161">
        <v>0</v>
      </c>
      <c r="DM233" s="43" t="s">
        <v>3776</v>
      </c>
      <c r="DN233" s="43"/>
      <c r="DO233" s="43" t="s">
        <v>3777</v>
      </c>
      <c r="DP233" s="43"/>
      <c r="DQ233" s="43" t="s">
        <v>4177</v>
      </c>
      <c r="DR233" s="43">
        <v>100</v>
      </c>
      <c r="DV233" s="31" t="s">
        <v>5396</v>
      </c>
      <c r="DW233" s="31" t="s">
        <v>5407</v>
      </c>
      <c r="DX233" s="63"/>
      <c r="DY233" s="63"/>
      <c r="DZ233" s="63"/>
      <c r="EA233" s="167"/>
      <c r="EB233" s="60"/>
      <c r="EC233" s="60"/>
      <c r="ED233" s="60"/>
      <c r="EE233" s="60"/>
      <c r="EF233" s="60"/>
      <c r="EG233" s="60"/>
      <c r="EH233" s="60"/>
      <c r="EI233" s="60"/>
      <c r="EJ233" s="60"/>
      <c r="EK233" s="60"/>
      <c r="EL233" s="60"/>
      <c r="EM233" s="60"/>
      <c r="EN233" s="60"/>
      <c r="EO233" s="60"/>
      <c r="EP233" s="60"/>
      <c r="EQ233" s="60"/>
      <c r="ER233" s="60"/>
      <c r="ES233" s="60"/>
      <c r="ET233" s="60"/>
      <c r="EU233" s="60"/>
      <c r="EV233" s="60"/>
      <c r="EW233" s="60"/>
      <c r="EX233" s="60"/>
      <c r="EY233" s="60"/>
      <c r="EZ233" s="60"/>
      <c r="FA233" s="60"/>
      <c r="FB233" s="60"/>
    </row>
    <row r="234" spans="14:158" x14ac:dyDescent="0.25">
      <c r="N234"/>
      <c r="W234" s="33"/>
      <c r="X234" s="33"/>
      <c r="AH234" s="38">
        <v>100</v>
      </c>
      <c r="AI234" s="38">
        <v>155</v>
      </c>
      <c r="AJ234" s="38">
        <v>12300</v>
      </c>
      <c r="AK234" s="38">
        <v>12</v>
      </c>
      <c r="AL234" s="38">
        <v>3308158</v>
      </c>
      <c r="AM234" s="61" t="s">
        <v>1816</v>
      </c>
      <c r="AN234" s="61" t="s">
        <v>1686</v>
      </c>
      <c r="AO234" s="61" t="s">
        <v>5090</v>
      </c>
      <c r="AP234" s="61" t="s">
        <v>5035</v>
      </c>
      <c r="AQ234" s="61" t="s">
        <v>4982</v>
      </c>
      <c r="AR234" s="28">
        <v>336129.4</v>
      </c>
      <c r="AS234" s="28">
        <v>215344</v>
      </c>
      <c r="AT234" s="28">
        <v>0</v>
      </c>
      <c r="AU234" s="62"/>
      <c r="BT234">
        <v>0</v>
      </c>
      <c r="BU234" s="32">
        <v>100</v>
      </c>
      <c r="BV234" s="32">
        <v>105</v>
      </c>
      <c r="BW234" s="32">
        <v>16350</v>
      </c>
      <c r="BX234" s="32">
        <v>86</v>
      </c>
      <c r="BY234" s="32">
        <v>91160</v>
      </c>
      <c r="BZ234" t="s">
        <v>1816</v>
      </c>
      <c r="CA234" t="s">
        <v>1688</v>
      </c>
      <c r="CB234" t="s">
        <v>1878</v>
      </c>
      <c r="CC234" t="s">
        <v>1787</v>
      </c>
      <c r="CD234" s="52" t="s">
        <v>1788</v>
      </c>
      <c r="CE234" s="155">
        <v>21</v>
      </c>
      <c r="CF234" s="155">
        <v>8</v>
      </c>
      <c r="CG234" s="31" t="s">
        <v>5831</v>
      </c>
      <c r="CH234" s="31" t="s">
        <v>5832</v>
      </c>
      <c r="CI234" s="31" t="s">
        <v>723</v>
      </c>
      <c r="CJ234" s="31" t="s">
        <v>3014</v>
      </c>
      <c r="DC234" s="160" t="str">
        <f t="shared" si="119"/>
        <v>18450_7</v>
      </c>
      <c r="DD234" s="162">
        <v>100</v>
      </c>
      <c r="DE234" s="161">
        <v>115</v>
      </c>
      <c r="DF234" s="161">
        <v>18450</v>
      </c>
      <c r="DG234" s="163" t="s">
        <v>1816</v>
      </c>
      <c r="DH234" s="161"/>
      <c r="DI234" s="161" t="s">
        <v>1665</v>
      </c>
      <c r="DJ234" s="161">
        <v>7</v>
      </c>
      <c r="DK234" s="161" t="s">
        <v>5216</v>
      </c>
      <c r="DL234" s="161">
        <v>5</v>
      </c>
      <c r="DM234" s="43" t="s">
        <v>3778</v>
      </c>
      <c r="DN234" s="43"/>
      <c r="DO234" s="43" t="s">
        <v>3779</v>
      </c>
      <c r="DP234" s="43"/>
      <c r="DQ234" s="43" t="s">
        <v>4150</v>
      </c>
      <c r="DR234" s="43">
        <v>100</v>
      </c>
      <c r="DV234" s="31" t="s">
        <v>5396</v>
      </c>
      <c r="DW234" s="31" t="s">
        <v>5407</v>
      </c>
      <c r="DX234" s="63"/>
      <c r="DY234" s="63"/>
      <c r="DZ234" s="63"/>
      <c r="EA234" s="167"/>
      <c r="EB234" s="60"/>
      <c r="EC234" s="60"/>
      <c r="ED234" s="60"/>
      <c r="EE234" s="60"/>
      <c r="EF234" s="60"/>
      <c r="EG234" s="60"/>
      <c r="EH234" s="60"/>
      <c r="EI234" s="60"/>
      <c r="EJ234" s="60"/>
      <c r="EK234" s="60"/>
      <c r="EL234" s="60"/>
      <c r="EM234" s="60"/>
      <c r="EN234" s="60"/>
      <c r="EO234" s="60"/>
      <c r="EP234" s="60"/>
      <c r="EQ234" s="60"/>
      <c r="ER234" s="60"/>
      <c r="ES234" s="60"/>
      <c r="ET234" s="60"/>
      <c r="EU234" s="60"/>
      <c r="EV234" s="60"/>
      <c r="EW234" s="60"/>
      <c r="EX234" s="60"/>
      <c r="EY234" s="60"/>
      <c r="EZ234" s="60"/>
      <c r="FA234" s="60"/>
      <c r="FB234" s="60"/>
    </row>
    <row r="235" spans="14:158" x14ac:dyDescent="0.25">
      <c r="N235"/>
      <c r="W235" s="33"/>
      <c r="X235" s="33"/>
      <c r="AH235" s="38">
        <v>100</v>
      </c>
      <c r="AI235" s="38">
        <v>155</v>
      </c>
      <c r="AJ235" s="38">
        <v>12450</v>
      </c>
      <c r="AK235" s="38">
        <v>12</v>
      </c>
      <c r="AL235" s="38">
        <v>3308158</v>
      </c>
      <c r="AM235" s="61" t="s">
        <v>1816</v>
      </c>
      <c r="AN235" s="61" t="s">
        <v>1686</v>
      </c>
      <c r="AO235" s="61" t="s">
        <v>5093</v>
      </c>
      <c r="AP235" s="61" t="s">
        <v>5035</v>
      </c>
      <c r="AQ235" s="61" t="s">
        <v>4982</v>
      </c>
      <c r="AR235" s="28">
        <v>0</v>
      </c>
      <c r="AS235" s="28">
        <v>0</v>
      </c>
      <c r="AT235" s="28">
        <v>11760</v>
      </c>
      <c r="AU235" s="62"/>
      <c r="BT235">
        <v>0</v>
      </c>
      <c r="BU235" s="32">
        <v>100</v>
      </c>
      <c r="BV235" s="32">
        <v>105</v>
      </c>
      <c r="BW235" s="32">
        <v>16350</v>
      </c>
      <c r="BX235" s="32">
        <v>87</v>
      </c>
      <c r="BY235" s="32">
        <v>91180</v>
      </c>
      <c r="BZ235" t="s">
        <v>1816</v>
      </c>
      <c r="CA235" t="s">
        <v>1688</v>
      </c>
      <c r="CB235" t="s">
        <v>1878</v>
      </c>
      <c r="CC235" s="52" t="s">
        <v>1726</v>
      </c>
      <c r="CD235" s="52" t="s">
        <v>1793</v>
      </c>
      <c r="CE235" s="155">
        <v>5936</v>
      </c>
      <c r="CF235" s="155">
        <v>4</v>
      </c>
      <c r="CG235" s="31" t="s">
        <v>5841</v>
      </c>
      <c r="CH235" s="31" t="s">
        <v>5842</v>
      </c>
      <c r="CI235" s="31" t="s">
        <v>723</v>
      </c>
      <c r="CJ235" s="31" t="s">
        <v>3015</v>
      </c>
      <c r="DC235" s="160" t="str">
        <f t="shared" si="119"/>
        <v>18450_9</v>
      </c>
      <c r="DD235" s="162">
        <v>100</v>
      </c>
      <c r="DE235" s="161">
        <v>115</v>
      </c>
      <c r="DF235" s="161">
        <v>18450</v>
      </c>
      <c r="DG235" s="163" t="s">
        <v>1816</v>
      </c>
      <c r="DH235" s="161"/>
      <c r="DI235" s="161" t="s">
        <v>1665</v>
      </c>
      <c r="DJ235" s="161">
        <v>9</v>
      </c>
      <c r="DK235" s="161" t="s">
        <v>5218</v>
      </c>
      <c r="DL235" s="161">
        <v>0</v>
      </c>
      <c r="DM235" s="43" t="s">
        <v>3780</v>
      </c>
      <c r="DN235" s="43"/>
      <c r="DO235" s="43" t="s">
        <v>3781</v>
      </c>
      <c r="DP235" s="43"/>
      <c r="DQ235" s="43" t="s">
        <v>4153</v>
      </c>
      <c r="DR235" s="43">
        <v>100</v>
      </c>
      <c r="DV235" s="31" t="s">
        <v>5396</v>
      </c>
      <c r="DW235" s="31" t="s">
        <v>5407</v>
      </c>
      <c r="DX235" s="63"/>
      <c r="DY235" s="63"/>
      <c r="DZ235" s="63"/>
      <c r="EA235" s="167"/>
      <c r="EB235" s="60"/>
      <c r="EC235" s="60"/>
      <c r="ED235" s="60"/>
      <c r="EE235" s="60"/>
      <c r="EF235" s="60"/>
      <c r="EG235" s="60"/>
      <c r="EH235" s="60"/>
      <c r="EI235" s="60"/>
      <c r="EJ235" s="60"/>
      <c r="EK235" s="60"/>
      <c r="EL235" s="60"/>
      <c r="EM235" s="60"/>
      <c r="EN235" s="60"/>
      <c r="EO235" s="60"/>
      <c r="EP235" s="60"/>
      <c r="EQ235" s="60"/>
      <c r="ER235" s="60"/>
      <c r="ES235" s="60"/>
      <c r="ET235" s="60"/>
      <c r="EU235" s="60"/>
      <c r="EV235" s="60"/>
      <c r="EW235" s="60"/>
      <c r="EX235" s="60"/>
      <c r="EY235" s="60"/>
      <c r="EZ235" s="60"/>
      <c r="FA235" s="60"/>
      <c r="FB235" s="60"/>
    </row>
    <row r="236" spans="14:158" x14ac:dyDescent="0.25">
      <c r="N236"/>
      <c r="W236" s="33"/>
      <c r="X236" s="33"/>
      <c r="AH236" s="38">
        <v>100</v>
      </c>
      <c r="AI236" s="38">
        <v>155</v>
      </c>
      <c r="AJ236" s="38">
        <v>12500</v>
      </c>
      <c r="AK236" s="38">
        <v>12</v>
      </c>
      <c r="AL236" s="38">
        <v>3308158</v>
      </c>
      <c r="AM236" s="61" t="s">
        <v>1816</v>
      </c>
      <c r="AN236" s="61" t="s">
        <v>1686</v>
      </c>
      <c r="AO236" s="61" t="s">
        <v>5094</v>
      </c>
      <c r="AP236" s="61" t="s">
        <v>5035</v>
      </c>
      <c r="AQ236" s="61" t="s">
        <v>4982</v>
      </c>
      <c r="AR236" s="28">
        <v>105149.5</v>
      </c>
      <c r="AS236" s="28">
        <v>0</v>
      </c>
      <c r="AT236" s="28">
        <v>0</v>
      </c>
      <c r="AU236" s="62"/>
      <c r="BT236">
        <v>0</v>
      </c>
      <c r="BU236" s="32">
        <v>100</v>
      </c>
      <c r="BV236" s="32">
        <v>105</v>
      </c>
      <c r="BW236" s="32">
        <v>16350</v>
      </c>
      <c r="BX236" s="32">
        <v>87</v>
      </c>
      <c r="BY236" s="32">
        <v>91190</v>
      </c>
      <c r="BZ236" t="s">
        <v>1816</v>
      </c>
      <c r="CA236" t="s">
        <v>1688</v>
      </c>
      <c r="CB236" t="s">
        <v>1878</v>
      </c>
      <c r="CC236" t="s">
        <v>1726</v>
      </c>
      <c r="CD236" s="52" t="s">
        <v>1726</v>
      </c>
      <c r="CE236" s="155">
        <v>26</v>
      </c>
      <c r="CF236" s="155">
        <v>10</v>
      </c>
      <c r="CG236" s="31" t="s">
        <v>5843</v>
      </c>
      <c r="CH236" s="31" t="s">
        <v>5844</v>
      </c>
      <c r="CI236" s="31" t="s">
        <v>723</v>
      </c>
      <c r="CJ236" s="31" t="s">
        <v>3016</v>
      </c>
      <c r="DC236" s="160" t="str">
        <f t="shared" si="119"/>
        <v>18450_4</v>
      </c>
      <c r="DD236" s="162">
        <v>100</v>
      </c>
      <c r="DE236" s="161">
        <v>115</v>
      </c>
      <c r="DF236" s="161">
        <v>18450</v>
      </c>
      <c r="DG236" s="163" t="s">
        <v>1816</v>
      </c>
      <c r="DH236" s="161"/>
      <c r="DI236" s="161" t="s">
        <v>1665</v>
      </c>
      <c r="DJ236" s="161">
        <v>4</v>
      </c>
      <c r="DK236" s="161" t="s">
        <v>1325</v>
      </c>
      <c r="DL236" s="161">
        <v>0</v>
      </c>
      <c r="DM236" s="43" t="s">
        <v>3782</v>
      </c>
      <c r="DN236" s="43"/>
      <c r="DO236" s="43" t="s">
        <v>3783</v>
      </c>
      <c r="DP236" s="43"/>
      <c r="DQ236" s="43" t="s">
        <v>4156</v>
      </c>
      <c r="DR236" s="43">
        <v>100</v>
      </c>
      <c r="DV236" s="31" t="s">
        <v>5396</v>
      </c>
      <c r="DW236" s="31" t="s">
        <v>5407</v>
      </c>
      <c r="DX236" s="63"/>
      <c r="DY236" s="63"/>
      <c r="DZ236" s="63"/>
      <c r="EA236" s="167"/>
      <c r="EB236" s="60"/>
      <c r="EC236" s="60"/>
      <c r="ED236" s="60"/>
      <c r="EE236" s="60"/>
      <c r="EF236" s="60"/>
      <c r="EG236" s="60"/>
      <c r="EH236" s="60"/>
      <c r="EI236" s="60"/>
      <c r="EJ236" s="60"/>
      <c r="EK236" s="60"/>
      <c r="EL236" s="60"/>
      <c r="EM236" s="60"/>
      <c r="EN236" s="60"/>
      <c r="EO236" s="60"/>
      <c r="EP236" s="60"/>
      <c r="EQ236" s="60"/>
      <c r="ER236" s="60"/>
      <c r="ES236" s="60"/>
      <c r="ET236" s="60"/>
      <c r="EU236" s="60"/>
      <c r="EV236" s="60"/>
      <c r="EW236" s="60"/>
      <c r="EX236" s="60"/>
      <c r="EY236" s="60"/>
      <c r="EZ236" s="60"/>
      <c r="FA236" s="60"/>
      <c r="FB236" s="60"/>
    </row>
    <row r="237" spans="14:158" x14ac:dyDescent="0.25">
      <c r="N237"/>
      <c r="W237" s="33"/>
      <c r="X237" s="33"/>
      <c r="AH237" s="38">
        <v>100</v>
      </c>
      <c r="AI237" s="38">
        <v>155</v>
      </c>
      <c r="AJ237" s="38">
        <v>13370</v>
      </c>
      <c r="AK237" s="38">
        <v>12</v>
      </c>
      <c r="AL237" s="38">
        <v>3308158</v>
      </c>
      <c r="AM237" s="61" t="s">
        <v>1816</v>
      </c>
      <c r="AN237" s="61" t="s">
        <v>1686</v>
      </c>
      <c r="AO237" s="61" t="s">
        <v>5110</v>
      </c>
      <c r="AP237" s="61" t="s">
        <v>5035</v>
      </c>
      <c r="AQ237" s="61" t="s">
        <v>4982</v>
      </c>
      <c r="AR237" s="28">
        <v>803335.7</v>
      </c>
      <c r="AS237" s="28">
        <v>654267</v>
      </c>
      <c r="AT237" s="28">
        <v>0</v>
      </c>
      <c r="AU237" s="62"/>
      <c r="BT237">
        <v>0</v>
      </c>
      <c r="BU237" s="32">
        <v>100</v>
      </c>
      <c r="BV237" s="32">
        <v>105</v>
      </c>
      <c r="BW237" s="32">
        <v>16350</v>
      </c>
      <c r="BX237" s="32">
        <v>87</v>
      </c>
      <c r="BY237" s="32">
        <v>91192</v>
      </c>
      <c r="BZ237" t="s">
        <v>1816</v>
      </c>
      <c r="CA237" t="s">
        <v>1688</v>
      </c>
      <c r="CB237" t="s">
        <v>1878</v>
      </c>
      <c r="CC237" s="52" t="s">
        <v>1726</v>
      </c>
      <c r="CD237" s="52" t="s">
        <v>1115</v>
      </c>
      <c r="CE237" s="155">
        <v>14704</v>
      </c>
      <c r="CF237" s="155">
        <v>7</v>
      </c>
      <c r="CG237" s="31" t="s">
        <v>692</v>
      </c>
      <c r="CH237" s="31" t="s">
        <v>693</v>
      </c>
      <c r="CI237" s="31" t="s">
        <v>723</v>
      </c>
      <c r="CJ237" s="31" t="s">
        <v>1170</v>
      </c>
      <c r="DC237" s="160" t="str">
        <f t="shared" si="119"/>
        <v>18450_3</v>
      </c>
      <c r="DD237" s="162">
        <v>100</v>
      </c>
      <c r="DE237" s="161">
        <v>115</v>
      </c>
      <c r="DF237" s="161">
        <v>18450</v>
      </c>
      <c r="DG237" s="163" t="s">
        <v>1816</v>
      </c>
      <c r="DH237" s="161"/>
      <c r="DI237" s="161" t="s">
        <v>1665</v>
      </c>
      <c r="DJ237" s="161">
        <v>3</v>
      </c>
      <c r="DK237" s="161" t="s">
        <v>1324</v>
      </c>
      <c r="DL237" s="161">
        <v>0</v>
      </c>
      <c r="DM237" s="43" t="s">
        <v>3784</v>
      </c>
      <c r="DN237" s="43"/>
      <c r="DO237" s="43" t="s">
        <v>3785</v>
      </c>
      <c r="DP237" s="43"/>
      <c r="DQ237" s="43" t="s">
        <v>4159</v>
      </c>
      <c r="DR237" s="43">
        <v>100</v>
      </c>
      <c r="DV237" s="31" t="s">
        <v>5396</v>
      </c>
      <c r="DW237" s="31" t="s">
        <v>5407</v>
      </c>
      <c r="DX237" s="63"/>
      <c r="DY237" s="63"/>
      <c r="DZ237" s="63"/>
      <c r="EA237" s="167"/>
      <c r="EB237" s="60"/>
      <c r="EC237" s="60"/>
      <c r="ED237" s="60"/>
      <c r="EE237" s="60"/>
      <c r="EF237" s="60"/>
      <c r="EG237" s="60"/>
      <c r="EH237" s="60"/>
      <c r="EI237" s="60"/>
      <c r="EJ237" s="60"/>
      <c r="EK237" s="60"/>
      <c r="EL237" s="60"/>
      <c r="EM237" s="60"/>
      <c r="EN237" s="60"/>
      <c r="EO237" s="60"/>
      <c r="EP237" s="60"/>
      <c r="EQ237" s="60"/>
      <c r="ER237" s="60"/>
      <c r="ES237" s="60"/>
      <c r="ET237" s="60"/>
      <c r="EU237" s="60"/>
      <c r="EV237" s="60"/>
      <c r="EW237" s="60"/>
      <c r="EX237" s="60"/>
      <c r="EY237" s="60"/>
      <c r="EZ237" s="60"/>
      <c r="FA237" s="60"/>
      <c r="FB237" s="60"/>
    </row>
    <row r="238" spans="14:158" x14ac:dyDescent="0.25">
      <c r="N238"/>
      <c r="W238" s="33"/>
      <c r="X238" s="33"/>
      <c r="AH238" s="38">
        <v>100</v>
      </c>
      <c r="AI238" s="38">
        <v>155</v>
      </c>
      <c r="AJ238" s="38">
        <v>14250</v>
      </c>
      <c r="AK238" s="38">
        <v>12</v>
      </c>
      <c r="AL238" s="38">
        <v>3308158</v>
      </c>
      <c r="AM238" s="61" t="s">
        <v>1816</v>
      </c>
      <c r="AN238" s="61" t="s">
        <v>1686</v>
      </c>
      <c r="AO238" s="61" t="s">
        <v>1573</v>
      </c>
      <c r="AP238" s="61" t="s">
        <v>5035</v>
      </c>
      <c r="AQ238" s="61" t="s">
        <v>4982</v>
      </c>
      <c r="AR238" s="28">
        <v>16565.3</v>
      </c>
      <c r="AS238" s="28">
        <v>737434</v>
      </c>
      <c r="AT238" s="28">
        <v>13636</v>
      </c>
      <c r="AU238" s="62"/>
      <c r="BT238">
        <v>0</v>
      </c>
      <c r="BU238" s="32">
        <v>100</v>
      </c>
      <c r="BV238" s="32">
        <v>105</v>
      </c>
      <c r="BW238" s="32">
        <v>16350</v>
      </c>
      <c r="BX238" s="32">
        <v>87</v>
      </c>
      <c r="BY238" s="32">
        <v>91194</v>
      </c>
      <c r="BZ238" t="s">
        <v>1816</v>
      </c>
      <c r="CA238" t="s">
        <v>1688</v>
      </c>
      <c r="CB238" t="s">
        <v>1878</v>
      </c>
      <c r="CC238" s="52" t="s">
        <v>1726</v>
      </c>
      <c r="CD238" s="52" t="s">
        <v>1114</v>
      </c>
      <c r="CE238" s="155">
        <v>24</v>
      </c>
      <c r="CF238" s="155">
        <v>7</v>
      </c>
      <c r="CG238" s="31" t="s">
        <v>694</v>
      </c>
      <c r="CH238" s="31" t="s">
        <v>695</v>
      </c>
      <c r="CI238" s="31" t="s">
        <v>723</v>
      </c>
      <c r="CJ238" s="31" t="s">
        <v>1169</v>
      </c>
      <c r="DC238" s="160" t="str">
        <f t="shared" si="119"/>
        <v>18450_2</v>
      </c>
      <c r="DD238" s="162">
        <v>100</v>
      </c>
      <c r="DE238" s="161">
        <v>115</v>
      </c>
      <c r="DF238" s="161">
        <v>18450</v>
      </c>
      <c r="DG238" s="163" t="s">
        <v>1816</v>
      </c>
      <c r="DH238" s="161"/>
      <c r="DI238" s="161" t="s">
        <v>1665</v>
      </c>
      <c r="DJ238" s="161">
        <v>2</v>
      </c>
      <c r="DK238" s="161" t="s">
        <v>1323</v>
      </c>
      <c r="DL238" s="161">
        <v>0</v>
      </c>
      <c r="DM238" s="43" t="s">
        <v>3786</v>
      </c>
      <c r="DN238" s="43"/>
      <c r="DO238" s="43" t="s">
        <v>3787</v>
      </c>
      <c r="DP238" s="43"/>
      <c r="DQ238" s="43" t="s">
        <v>4162</v>
      </c>
      <c r="DR238" s="43">
        <v>100</v>
      </c>
      <c r="DV238" s="31" t="s">
        <v>5396</v>
      </c>
      <c r="DW238" s="31" t="s">
        <v>5407</v>
      </c>
      <c r="DX238" s="63"/>
      <c r="DY238" s="63"/>
      <c r="DZ238" s="63"/>
      <c r="EA238" s="167"/>
      <c r="EB238" s="60"/>
      <c r="EC238" s="60"/>
      <c r="ED238" s="60"/>
      <c r="EE238" s="60"/>
      <c r="EF238" s="60"/>
      <c r="EG238" s="60"/>
      <c r="EH238" s="60"/>
      <c r="EI238" s="60"/>
      <c r="EJ238" s="60"/>
      <c r="EK238" s="60"/>
      <c r="EL238" s="60"/>
      <c r="EM238" s="60"/>
      <c r="EN238" s="60"/>
      <c r="EO238" s="60"/>
      <c r="EP238" s="60"/>
      <c r="EQ238" s="60"/>
      <c r="ER238" s="60"/>
      <c r="ES238" s="60"/>
      <c r="ET238" s="60"/>
      <c r="EU238" s="60"/>
      <c r="EV238" s="60"/>
      <c r="EW238" s="60"/>
      <c r="EX238" s="60"/>
      <c r="EY238" s="60"/>
      <c r="EZ238" s="60"/>
      <c r="FA238" s="60"/>
      <c r="FB238" s="60"/>
    </row>
    <row r="239" spans="14:158" x14ac:dyDescent="0.25">
      <c r="N239"/>
      <c r="W239" s="33"/>
      <c r="X239" s="33"/>
      <c r="AH239" s="38">
        <v>100</v>
      </c>
      <c r="AI239" s="38">
        <v>155</v>
      </c>
      <c r="AJ239" s="38">
        <v>15500</v>
      </c>
      <c r="AK239" s="38">
        <v>12</v>
      </c>
      <c r="AL239" s="38">
        <v>3308158</v>
      </c>
      <c r="AM239" s="61" t="s">
        <v>1816</v>
      </c>
      <c r="AN239" s="61" t="s">
        <v>1686</v>
      </c>
      <c r="AO239" s="61" t="s">
        <v>1601</v>
      </c>
      <c r="AP239" s="61" t="s">
        <v>5035</v>
      </c>
      <c r="AQ239" s="61" t="s">
        <v>4982</v>
      </c>
      <c r="AR239" s="28">
        <v>892242.8</v>
      </c>
      <c r="AS239" s="28">
        <v>89127</v>
      </c>
      <c r="AT239" s="28">
        <v>44536</v>
      </c>
      <c r="AU239" s="62"/>
      <c r="BT239">
        <v>0</v>
      </c>
      <c r="BU239" s="32">
        <v>100</v>
      </c>
      <c r="BV239" s="32">
        <v>105</v>
      </c>
      <c r="BW239" s="32">
        <v>16350</v>
      </c>
      <c r="BX239" s="32">
        <v>87</v>
      </c>
      <c r="BY239" s="32">
        <v>91200</v>
      </c>
      <c r="BZ239" t="s">
        <v>1816</v>
      </c>
      <c r="CA239" t="s">
        <v>1688</v>
      </c>
      <c r="CB239" t="s">
        <v>1878</v>
      </c>
      <c r="CC239" s="52" t="s">
        <v>1726</v>
      </c>
      <c r="CD239" s="52" t="s">
        <v>1794</v>
      </c>
      <c r="CE239" s="155">
        <v>89</v>
      </c>
      <c r="CF239" s="155">
        <v>3</v>
      </c>
      <c r="CG239" s="31" t="s">
        <v>5845</v>
      </c>
      <c r="CH239" s="31" t="s">
        <v>5846</v>
      </c>
      <c r="CI239" s="31" t="s">
        <v>723</v>
      </c>
      <c r="CJ239" s="31" t="s">
        <v>3017</v>
      </c>
      <c r="DC239" s="160" t="str">
        <f t="shared" si="119"/>
        <v>18450_6</v>
      </c>
      <c r="DD239" s="162">
        <v>100</v>
      </c>
      <c r="DE239" s="161">
        <v>115</v>
      </c>
      <c r="DF239" s="161">
        <v>18450</v>
      </c>
      <c r="DG239" s="163" t="s">
        <v>1816</v>
      </c>
      <c r="DH239" s="161"/>
      <c r="DI239" s="161" t="s">
        <v>1665</v>
      </c>
      <c r="DJ239" s="161">
        <v>6</v>
      </c>
      <c r="DK239" s="161" t="s">
        <v>1327</v>
      </c>
      <c r="DL239" s="161">
        <v>0</v>
      </c>
      <c r="DM239" s="43" t="s">
        <v>3788</v>
      </c>
      <c r="DN239" s="43"/>
      <c r="DO239" s="43" t="s">
        <v>3789</v>
      </c>
      <c r="DP239" s="43"/>
      <c r="DQ239" s="43" t="s">
        <v>4165</v>
      </c>
      <c r="DR239" s="43">
        <v>100</v>
      </c>
      <c r="DV239" s="31" t="s">
        <v>5396</v>
      </c>
      <c r="DW239" s="31" t="s">
        <v>5407</v>
      </c>
      <c r="DX239" s="63"/>
      <c r="DY239" s="63"/>
      <c r="DZ239" s="63"/>
      <c r="EA239" s="167"/>
      <c r="EB239" s="60"/>
      <c r="EC239" s="60"/>
      <c r="ED239" s="60"/>
      <c r="EE239" s="60"/>
      <c r="EF239" s="60"/>
      <c r="EG239" s="60"/>
      <c r="EH239" s="60"/>
      <c r="EI239" s="60"/>
      <c r="EJ239" s="60"/>
      <c r="EK239" s="60"/>
      <c r="EL239" s="60"/>
      <c r="EM239" s="60"/>
      <c r="EN239" s="60"/>
      <c r="EO239" s="60"/>
      <c r="EP239" s="60"/>
      <c r="EQ239" s="60"/>
      <c r="ER239" s="60"/>
      <c r="ES239" s="60"/>
      <c r="ET239" s="60"/>
      <c r="EU239" s="60"/>
      <c r="EV239" s="60"/>
      <c r="EW239" s="60"/>
      <c r="EX239" s="60"/>
      <c r="EY239" s="60"/>
      <c r="EZ239" s="60"/>
      <c r="FA239" s="60"/>
      <c r="FB239" s="60"/>
    </row>
    <row r="240" spans="14:158" x14ac:dyDescent="0.25">
      <c r="N240"/>
      <c r="W240" s="33"/>
      <c r="X240" s="33"/>
      <c r="AH240" s="38">
        <v>100</v>
      </c>
      <c r="AI240" s="38">
        <v>155</v>
      </c>
      <c r="AJ240" s="38">
        <v>17450</v>
      </c>
      <c r="AK240" s="38">
        <v>12</v>
      </c>
      <c r="AL240" s="38">
        <v>3308158</v>
      </c>
      <c r="AM240" s="61" t="s">
        <v>1816</v>
      </c>
      <c r="AN240" s="61" t="s">
        <v>1686</v>
      </c>
      <c r="AO240" s="61" t="s">
        <v>1643</v>
      </c>
      <c r="AP240" s="61" t="s">
        <v>5035</v>
      </c>
      <c r="AQ240" s="61" t="s">
        <v>4982</v>
      </c>
      <c r="AR240" s="28">
        <v>80086.2</v>
      </c>
      <c r="AS240" s="28">
        <v>963529</v>
      </c>
      <c r="AT240" s="28">
        <v>0</v>
      </c>
      <c r="AU240" s="62"/>
      <c r="BT240">
        <v>0</v>
      </c>
      <c r="BU240" s="32">
        <v>100</v>
      </c>
      <c r="BV240" s="32">
        <v>105</v>
      </c>
      <c r="BW240" s="32">
        <v>16350</v>
      </c>
      <c r="BX240" s="32">
        <v>88</v>
      </c>
      <c r="BY240" s="32">
        <v>91220</v>
      </c>
      <c r="BZ240" t="s">
        <v>1816</v>
      </c>
      <c r="CA240" t="s">
        <v>1688</v>
      </c>
      <c r="CB240" t="s">
        <v>1878</v>
      </c>
      <c r="CC240" t="s">
        <v>1684</v>
      </c>
      <c r="CD240" s="52" t="s">
        <v>1684</v>
      </c>
      <c r="CE240" s="155"/>
      <c r="CF240" s="155"/>
      <c r="CG240" s="31" t="s">
        <v>696</v>
      </c>
      <c r="CH240" s="31" t="s">
        <v>697</v>
      </c>
      <c r="CI240" s="31" t="s">
        <v>723</v>
      </c>
      <c r="CJ240" s="31" t="s">
        <v>3018</v>
      </c>
      <c r="DC240" s="160" t="str">
        <f t="shared" si="119"/>
        <v>18450_10</v>
      </c>
      <c r="DD240" s="162">
        <v>100</v>
      </c>
      <c r="DE240" s="161">
        <v>115</v>
      </c>
      <c r="DF240" s="161">
        <v>18450</v>
      </c>
      <c r="DG240" s="163" t="s">
        <v>1816</v>
      </c>
      <c r="DH240" s="161"/>
      <c r="DI240" s="161" t="s">
        <v>1665</v>
      </c>
      <c r="DJ240" s="161">
        <v>10</v>
      </c>
      <c r="DK240" s="161" t="s">
        <v>1329</v>
      </c>
      <c r="DL240" s="161">
        <v>0</v>
      </c>
      <c r="DM240" s="43" t="s">
        <v>3790</v>
      </c>
      <c r="DN240" s="43"/>
      <c r="DO240" s="43" t="s">
        <v>3791</v>
      </c>
      <c r="DP240" s="43"/>
      <c r="DQ240" s="43" t="s">
        <v>4168</v>
      </c>
      <c r="DR240" s="43">
        <v>100</v>
      </c>
      <c r="DV240" s="31" t="s">
        <v>5396</v>
      </c>
      <c r="DW240" s="31" t="s">
        <v>5407</v>
      </c>
      <c r="DX240" s="63"/>
      <c r="DY240" s="63"/>
      <c r="DZ240" s="63"/>
      <c r="EA240" s="167"/>
      <c r="EB240" s="60"/>
      <c r="EC240" s="60"/>
      <c r="ED240" s="60"/>
      <c r="EE240" s="60"/>
      <c r="EF240" s="60"/>
      <c r="EG240" s="60"/>
      <c r="EH240" s="60"/>
      <c r="EI240" s="60"/>
      <c r="EJ240" s="60"/>
      <c r="EK240" s="60"/>
      <c r="EL240" s="60"/>
      <c r="EM240" s="60"/>
      <c r="EN240" s="60"/>
      <c r="EO240" s="60"/>
      <c r="EP240" s="60"/>
      <c r="EQ240" s="60"/>
      <c r="ER240" s="60"/>
      <c r="ES240" s="60"/>
      <c r="ET240" s="60"/>
      <c r="EU240" s="60"/>
      <c r="EV240" s="60"/>
      <c r="EW240" s="60"/>
      <c r="EX240" s="60"/>
      <c r="EY240" s="60"/>
      <c r="EZ240" s="60"/>
      <c r="FA240" s="60"/>
      <c r="FB240" s="60"/>
    </row>
    <row r="241" spans="14:158" x14ac:dyDescent="0.25">
      <c r="N241"/>
      <c r="W241" s="33"/>
      <c r="X241" s="33"/>
      <c r="AH241" s="38">
        <v>100</v>
      </c>
      <c r="AI241" s="38">
        <v>155</v>
      </c>
      <c r="AJ241" s="38">
        <v>17700</v>
      </c>
      <c r="AK241" s="38">
        <v>12</v>
      </c>
      <c r="AL241" s="38">
        <v>3308158</v>
      </c>
      <c r="AM241" s="61" t="s">
        <v>1816</v>
      </c>
      <c r="AN241" s="61" t="s">
        <v>1686</v>
      </c>
      <c r="AO241" s="61" t="s">
        <v>1649</v>
      </c>
      <c r="AP241" s="61" t="s">
        <v>5035</v>
      </c>
      <c r="AQ241" s="61" t="s">
        <v>4982</v>
      </c>
      <c r="AR241" s="28">
        <v>0</v>
      </c>
      <c r="AS241" s="28">
        <v>0</v>
      </c>
      <c r="AT241" s="28">
        <v>93952</v>
      </c>
      <c r="AU241" s="62"/>
      <c r="BT241">
        <v>0</v>
      </c>
      <c r="BU241" s="32">
        <v>100</v>
      </c>
      <c r="BV241" s="32">
        <v>105</v>
      </c>
      <c r="BW241" s="32">
        <v>16350</v>
      </c>
      <c r="BX241" s="32">
        <v>89</v>
      </c>
      <c r="BY241" s="32">
        <v>91240</v>
      </c>
      <c r="BZ241" t="s">
        <v>1816</v>
      </c>
      <c r="CA241" t="s">
        <v>1688</v>
      </c>
      <c r="CB241" t="s">
        <v>1878</v>
      </c>
      <c r="CC241" s="52" t="s">
        <v>1785</v>
      </c>
      <c r="CD241" s="52" t="s">
        <v>1785</v>
      </c>
      <c r="CE241" s="155">
        <v>183</v>
      </c>
      <c r="CF241" s="155">
        <v>6</v>
      </c>
      <c r="CG241" s="31" t="s">
        <v>698</v>
      </c>
      <c r="CH241" s="31" t="s">
        <v>699</v>
      </c>
      <c r="CI241" s="31" t="s">
        <v>723</v>
      </c>
      <c r="CJ241" s="31" t="s">
        <v>3019</v>
      </c>
      <c r="DC241" s="160" t="str">
        <f t="shared" si="119"/>
        <v>18450_8</v>
      </c>
      <c r="DD241" s="162">
        <v>100</v>
      </c>
      <c r="DE241" s="161">
        <v>115</v>
      </c>
      <c r="DF241" s="161">
        <v>18450</v>
      </c>
      <c r="DG241" s="163" t="s">
        <v>1816</v>
      </c>
      <c r="DH241" s="161"/>
      <c r="DI241" s="161" t="s">
        <v>1665</v>
      </c>
      <c r="DJ241" s="161">
        <v>8</v>
      </c>
      <c r="DK241" s="161" t="s">
        <v>1328</v>
      </c>
      <c r="DL241" s="161">
        <v>0</v>
      </c>
      <c r="DM241" s="43" t="s">
        <v>3792</v>
      </c>
      <c r="DN241" s="43"/>
      <c r="DO241" s="43" t="s">
        <v>3793</v>
      </c>
      <c r="DP241" s="43"/>
      <c r="DQ241" s="43" t="s">
        <v>4171</v>
      </c>
      <c r="DR241" s="43">
        <v>100</v>
      </c>
      <c r="DV241" s="31" t="s">
        <v>5396</v>
      </c>
      <c r="DW241" s="31" t="s">
        <v>5407</v>
      </c>
      <c r="DX241" s="63"/>
      <c r="DY241" s="63"/>
      <c r="DZ241" s="63"/>
      <c r="EA241" s="167"/>
      <c r="EB241" s="60"/>
      <c r="EC241" s="60"/>
      <c r="ED241" s="60"/>
      <c r="EE241" s="60"/>
      <c r="EF241" s="60"/>
      <c r="EG241" s="60"/>
      <c r="EH241" s="60"/>
      <c r="EI241" s="60"/>
      <c r="EJ241" s="60"/>
      <c r="EK241" s="60"/>
      <c r="EL241" s="60"/>
      <c r="EM241" s="60"/>
      <c r="EN241" s="60"/>
      <c r="EO241" s="60"/>
      <c r="EP241" s="60"/>
      <c r="EQ241" s="60"/>
      <c r="ER241" s="60"/>
      <c r="ES241" s="60"/>
      <c r="ET241" s="60"/>
      <c r="EU241" s="60"/>
      <c r="EV241" s="60"/>
      <c r="EW241" s="60"/>
      <c r="EX241" s="60"/>
      <c r="EY241" s="60"/>
      <c r="EZ241" s="60"/>
      <c r="FA241" s="60"/>
      <c r="FB241" s="60"/>
    </row>
    <row r="242" spans="14:158" x14ac:dyDescent="0.25">
      <c r="N242"/>
      <c r="W242" s="33"/>
      <c r="X242" s="33"/>
      <c r="AH242" s="38">
        <v>100</v>
      </c>
      <c r="AI242" s="38">
        <v>155</v>
      </c>
      <c r="AJ242" s="38">
        <v>17800</v>
      </c>
      <c r="AK242" s="38">
        <v>12</v>
      </c>
      <c r="AL242" s="38">
        <v>3308158</v>
      </c>
      <c r="AM242" s="61" t="s">
        <v>1816</v>
      </c>
      <c r="AN242" s="61" t="s">
        <v>1686</v>
      </c>
      <c r="AO242" s="61" t="s">
        <v>1651</v>
      </c>
      <c r="AP242" s="61" t="s">
        <v>5035</v>
      </c>
      <c r="AQ242" s="61" t="s">
        <v>4982</v>
      </c>
      <c r="AR242" s="28">
        <v>716372</v>
      </c>
      <c r="AS242" s="28">
        <v>562057</v>
      </c>
      <c r="AT242" s="28">
        <v>187966</v>
      </c>
      <c r="AU242" s="62"/>
      <c r="BT242">
        <v>0</v>
      </c>
      <c r="BU242" s="32">
        <v>100</v>
      </c>
      <c r="BV242" s="32">
        <v>105</v>
      </c>
      <c r="BW242" s="32">
        <v>16350</v>
      </c>
      <c r="BX242" s="32">
        <v>90</v>
      </c>
      <c r="BY242" s="32">
        <v>91260</v>
      </c>
      <c r="BZ242" t="s">
        <v>1816</v>
      </c>
      <c r="CA242" t="s">
        <v>1688</v>
      </c>
      <c r="CB242" t="s">
        <v>1878</v>
      </c>
      <c r="CC242" t="s">
        <v>5036</v>
      </c>
      <c r="CD242" s="52" t="s">
        <v>5036</v>
      </c>
      <c r="CE242" s="155">
        <v>237</v>
      </c>
      <c r="CF242" s="155">
        <v>68</v>
      </c>
      <c r="CG242" s="31" t="s">
        <v>5848</v>
      </c>
      <c r="CH242" s="31" t="s">
        <v>5849</v>
      </c>
      <c r="CI242" s="31" t="s">
        <v>723</v>
      </c>
      <c r="CJ242" s="31" t="s">
        <v>3020</v>
      </c>
      <c r="DC242" s="160" t="str">
        <f t="shared" si="119"/>
        <v>18450_5</v>
      </c>
      <c r="DD242" s="162">
        <v>100</v>
      </c>
      <c r="DE242" s="161">
        <v>115</v>
      </c>
      <c r="DF242" s="161">
        <v>18450</v>
      </c>
      <c r="DG242" s="163" t="s">
        <v>1816</v>
      </c>
      <c r="DH242" s="161"/>
      <c r="DI242" s="161" t="s">
        <v>1665</v>
      </c>
      <c r="DJ242" s="161">
        <v>5</v>
      </c>
      <c r="DK242" s="161" t="s">
        <v>1326</v>
      </c>
      <c r="DL242" s="161">
        <v>0</v>
      </c>
      <c r="DM242" s="43" t="s">
        <v>3794</v>
      </c>
      <c r="DN242" s="43"/>
      <c r="DO242" s="43" t="s">
        <v>3795</v>
      </c>
      <c r="DP242" s="43"/>
      <c r="DQ242" s="43" t="s">
        <v>4174</v>
      </c>
      <c r="DR242" s="43">
        <v>100</v>
      </c>
      <c r="DV242" s="31" t="s">
        <v>5396</v>
      </c>
      <c r="DW242" s="31" t="s">
        <v>5407</v>
      </c>
      <c r="DX242" s="63"/>
      <c r="DY242" s="63"/>
      <c r="DZ242" s="63"/>
      <c r="EA242" s="167"/>
      <c r="EB242" s="60"/>
      <c r="EC242" s="60"/>
      <c r="ED242" s="60"/>
      <c r="EE242" s="60"/>
      <c r="EF242" s="60"/>
      <c r="EG242" s="60"/>
      <c r="EH242" s="60"/>
      <c r="EI242" s="60"/>
      <c r="EJ242" s="60"/>
      <c r="EK242" s="60"/>
      <c r="EL242" s="60"/>
      <c r="EM242" s="60"/>
      <c r="EN242" s="60"/>
      <c r="EO242" s="60"/>
      <c r="EP242" s="60"/>
      <c r="EQ242" s="60"/>
      <c r="ER242" s="60"/>
      <c r="ES242" s="60"/>
      <c r="ET242" s="60"/>
      <c r="EU242" s="60"/>
      <c r="EV242" s="60"/>
      <c r="EW242" s="60"/>
      <c r="EX242" s="60"/>
      <c r="EY242" s="60"/>
      <c r="EZ242" s="60"/>
      <c r="FA242" s="60"/>
      <c r="FB242" s="60"/>
    </row>
    <row r="243" spans="14:158" x14ac:dyDescent="0.25">
      <c r="N243"/>
      <c r="W243" s="33"/>
      <c r="X243" s="33"/>
      <c r="AH243" s="38">
        <v>100</v>
      </c>
      <c r="AI243" s="38">
        <v>155</v>
      </c>
      <c r="AJ243" s="38">
        <v>18200</v>
      </c>
      <c r="AK243" s="38">
        <v>12</v>
      </c>
      <c r="AL243" s="38">
        <v>3308158</v>
      </c>
      <c r="AM243" s="61" t="s">
        <v>1816</v>
      </c>
      <c r="AN243" s="61" t="s">
        <v>1686</v>
      </c>
      <c r="AO243" s="61" t="s">
        <v>1660</v>
      </c>
      <c r="AP243" s="61" t="s">
        <v>5035</v>
      </c>
      <c r="AQ243" s="61" t="s">
        <v>4982</v>
      </c>
      <c r="AR243" s="28">
        <v>16732.599999999999</v>
      </c>
      <c r="AS243" s="28">
        <v>0</v>
      </c>
      <c r="AT243" s="28">
        <v>91762</v>
      </c>
      <c r="AU243" s="62"/>
      <c r="BT243">
        <v>0</v>
      </c>
      <c r="BU243" s="32">
        <v>100</v>
      </c>
      <c r="BV243" s="32">
        <v>105</v>
      </c>
      <c r="BW243" s="32">
        <v>16370</v>
      </c>
      <c r="BX243" s="32">
        <v>81</v>
      </c>
      <c r="BY243" s="32">
        <v>91000</v>
      </c>
      <c r="BZ243" t="s">
        <v>1816</v>
      </c>
      <c r="CA243" t="s">
        <v>1688</v>
      </c>
      <c r="CB243" t="s">
        <v>1879</v>
      </c>
      <c r="CC243" t="s">
        <v>1683</v>
      </c>
      <c r="CD243" t="s">
        <v>1784</v>
      </c>
      <c r="CE243" s="155">
        <v>9</v>
      </c>
      <c r="CF243" s="155">
        <v>1</v>
      </c>
      <c r="CG243" s="31" t="s">
        <v>5834</v>
      </c>
      <c r="CH243" s="31" t="s">
        <v>5835</v>
      </c>
      <c r="CI243" s="31" t="s">
        <v>724</v>
      </c>
      <c r="CJ243" s="31" t="s">
        <v>3021</v>
      </c>
      <c r="DC243" s="160" t="str">
        <f t="shared" si="119"/>
        <v>12600_1</v>
      </c>
      <c r="DD243" s="162">
        <v>100</v>
      </c>
      <c r="DE243" s="161">
        <v>135</v>
      </c>
      <c r="DF243" s="161">
        <v>12600</v>
      </c>
      <c r="DG243" s="163" t="s">
        <v>1816</v>
      </c>
      <c r="DH243" s="161"/>
      <c r="DI243" s="161" t="s">
        <v>5095</v>
      </c>
      <c r="DJ243" s="161">
        <v>1</v>
      </c>
      <c r="DK243" s="161" t="s">
        <v>5210</v>
      </c>
      <c r="DL243" s="161">
        <v>156</v>
      </c>
      <c r="DM243" s="43" t="s">
        <v>3796</v>
      </c>
      <c r="DN243" s="43"/>
      <c r="DO243" s="43" t="s">
        <v>4287</v>
      </c>
      <c r="DP243" s="43"/>
      <c r="DQ243" s="43" t="s">
        <v>4177</v>
      </c>
      <c r="DR243" s="43">
        <v>100</v>
      </c>
      <c r="DV243" s="31" t="s">
        <v>5396</v>
      </c>
      <c r="DW243" s="31" t="s">
        <v>5407</v>
      </c>
      <c r="DX243" s="63"/>
      <c r="DY243" s="63"/>
      <c r="DZ243" s="63"/>
      <c r="EA243" s="167"/>
      <c r="EB243" s="60"/>
      <c r="EC243" s="60"/>
      <c r="ED243" s="60"/>
      <c r="EE243" s="60"/>
      <c r="EF243" s="60"/>
      <c r="EG243" s="60"/>
      <c r="EH243" s="60"/>
      <c r="EI243" s="60"/>
      <c r="EJ243" s="60"/>
      <c r="EK243" s="60"/>
      <c r="EL243" s="60"/>
      <c r="EM243" s="60"/>
      <c r="EN243" s="60"/>
      <c r="EO243" s="60"/>
      <c r="EP243" s="60"/>
      <c r="EQ243" s="60"/>
      <c r="ER243" s="60"/>
      <c r="ES243" s="60"/>
      <c r="ET243" s="60"/>
      <c r="EU243" s="60"/>
      <c r="EV243" s="60"/>
      <c r="EW243" s="60"/>
      <c r="EX243" s="60"/>
      <c r="EY243" s="60"/>
      <c r="EZ243" s="60"/>
      <c r="FA243" s="60"/>
      <c r="FB243" s="60"/>
    </row>
    <row r="244" spans="14:158" x14ac:dyDescent="0.25">
      <c r="N244"/>
      <c r="W244" s="33"/>
      <c r="X244" s="33"/>
      <c r="AH244" s="38">
        <v>100</v>
      </c>
      <c r="AI244" s="38">
        <v>160</v>
      </c>
      <c r="AJ244" s="38">
        <v>11700</v>
      </c>
      <c r="AK244" s="38">
        <v>12</v>
      </c>
      <c r="AL244" s="38">
        <v>3308158</v>
      </c>
      <c r="AM244" s="61" t="s">
        <v>1816</v>
      </c>
      <c r="AN244" s="61" t="s">
        <v>1694</v>
      </c>
      <c r="AO244" s="61" t="s">
        <v>5077</v>
      </c>
      <c r="AP244" s="61" t="s">
        <v>5035</v>
      </c>
      <c r="AQ244" s="61" t="s">
        <v>4982</v>
      </c>
      <c r="AR244" s="28">
        <v>69660.5</v>
      </c>
      <c r="AS244" s="28">
        <v>0</v>
      </c>
      <c r="AT244" s="28">
        <v>0</v>
      </c>
      <c r="AU244" s="62"/>
      <c r="BT244">
        <v>0</v>
      </c>
      <c r="BU244" s="32">
        <v>100</v>
      </c>
      <c r="BV244" s="32">
        <v>105</v>
      </c>
      <c r="BW244" s="32">
        <v>16370</v>
      </c>
      <c r="BX244" s="32">
        <v>81</v>
      </c>
      <c r="BY244" s="32">
        <v>91010</v>
      </c>
      <c r="BZ244" t="s">
        <v>1816</v>
      </c>
      <c r="CA244" t="s">
        <v>1688</v>
      </c>
      <c r="CB244" t="s">
        <v>1879</v>
      </c>
      <c r="CC244" t="s">
        <v>1683</v>
      </c>
      <c r="CD244" t="s">
        <v>1683</v>
      </c>
      <c r="CE244" s="155"/>
      <c r="CF244" s="155"/>
      <c r="CG244" s="31" t="s">
        <v>5837</v>
      </c>
      <c r="CH244" s="31" t="s">
        <v>5838</v>
      </c>
      <c r="CI244" s="31" t="s">
        <v>724</v>
      </c>
      <c r="CJ244" s="31" t="s">
        <v>3022</v>
      </c>
      <c r="DC244" s="160" t="str">
        <f t="shared" si="119"/>
        <v>12600_7</v>
      </c>
      <c r="DD244" s="162">
        <v>100</v>
      </c>
      <c r="DE244" s="161">
        <v>135</v>
      </c>
      <c r="DF244" s="161">
        <v>12600</v>
      </c>
      <c r="DG244" s="163" t="s">
        <v>1816</v>
      </c>
      <c r="DH244" s="161"/>
      <c r="DI244" s="161" t="s">
        <v>5095</v>
      </c>
      <c r="DJ244" s="161">
        <v>7</v>
      </c>
      <c r="DK244" s="161" t="s">
        <v>5216</v>
      </c>
      <c r="DL244" s="161">
        <v>35</v>
      </c>
      <c r="DM244" s="43" t="s">
        <v>3797</v>
      </c>
      <c r="DN244" s="43"/>
      <c r="DO244" s="43" t="s">
        <v>4289</v>
      </c>
      <c r="DP244" s="43"/>
      <c r="DQ244" s="43" t="s">
        <v>4150</v>
      </c>
      <c r="DR244" s="43">
        <v>100</v>
      </c>
      <c r="DV244" s="31" t="s">
        <v>5396</v>
      </c>
      <c r="DW244" s="31" t="s">
        <v>5408</v>
      </c>
      <c r="DX244" s="63"/>
      <c r="DY244" s="63"/>
      <c r="DZ244" s="63"/>
      <c r="EA244" s="167"/>
      <c r="EB244" s="60"/>
      <c r="EC244" s="60"/>
      <c r="ED244" s="60"/>
      <c r="EE244" s="60"/>
      <c r="EF244" s="60"/>
      <c r="EG244" s="60"/>
      <c r="EH244" s="60"/>
      <c r="EI244" s="60"/>
      <c r="EJ244" s="60"/>
      <c r="EK244" s="60"/>
      <c r="EL244" s="60"/>
      <c r="EM244" s="60"/>
      <c r="EN244" s="60"/>
      <c r="EO244" s="60"/>
      <c r="EP244" s="60"/>
      <c r="EQ244" s="60"/>
      <c r="ER244" s="60"/>
      <c r="ES244" s="60"/>
      <c r="ET244" s="60"/>
      <c r="EU244" s="60"/>
      <c r="EV244" s="60"/>
      <c r="EW244" s="60"/>
      <c r="EX244" s="60"/>
      <c r="EY244" s="60"/>
      <c r="EZ244" s="60"/>
      <c r="FA244" s="60"/>
      <c r="FB244" s="60"/>
    </row>
    <row r="245" spans="14:158" x14ac:dyDescent="0.25">
      <c r="N245"/>
      <c r="W245" s="33"/>
      <c r="X245" s="33"/>
      <c r="AH245" s="38">
        <v>100</v>
      </c>
      <c r="AI245" s="38">
        <v>105</v>
      </c>
      <c r="AJ245" s="38">
        <v>10750</v>
      </c>
      <c r="AK245" s="38">
        <v>12</v>
      </c>
      <c r="AL245" s="38">
        <v>3308558</v>
      </c>
      <c r="AM245" s="61" t="s">
        <v>1816</v>
      </c>
      <c r="AN245" s="61" t="s">
        <v>1688</v>
      </c>
      <c r="AO245" s="61" t="s">
        <v>5058</v>
      </c>
      <c r="AP245" s="61" t="s">
        <v>5035</v>
      </c>
      <c r="AQ245" s="61" t="s">
        <v>4983</v>
      </c>
      <c r="AR245" s="28">
        <v>14708.4</v>
      </c>
      <c r="AS245" s="28">
        <v>0</v>
      </c>
      <c r="AT245" s="28">
        <v>0</v>
      </c>
      <c r="AU245" s="62"/>
      <c r="BT245">
        <v>0</v>
      </c>
      <c r="BU245" s="32">
        <v>100</v>
      </c>
      <c r="BV245" s="32">
        <v>105</v>
      </c>
      <c r="BW245" s="32">
        <v>16370</v>
      </c>
      <c r="BX245" s="32">
        <v>82</v>
      </c>
      <c r="BY245" s="32">
        <v>91020</v>
      </c>
      <c r="BZ245" t="s">
        <v>1816</v>
      </c>
      <c r="CA245" t="s">
        <v>1688</v>
      </c>
      <c r="CB245" t="s">
        <v>1879</v>
      </c>
      <c r="CC245" t="s">
        <v>1790</v>
      </c>
      <c r="CD245" s="52" t="s">
        <v>1792</v>
      </c>
      <c r="CE245" s="155">
        <v>80</v>
      </c>
      <c r="CF245" s="155">
        <v>1</v>
      </c>
      <c r="CG245" s="31" t="s">
        <v>5851</v>
      </c>
      <c r="CH245" s="31" t="s">
        <v>5852</v>
      </c>
      <c r="CI245" s="31" t="s">
        <v>724</v>
      </c>
      <c r="CJ245" s="31" t="s">
        <v>1171</v>
      </c>
      <c r="DC245" s="160" t="str">
        <f t="shared" si="119"/>
        <v>12600_9</v>
      </c>
      <c r="DD245" s="162">
        <v>100</v>
      </c>
      <c r="DE245" s="161">
        <v>135</v>
      </c>
      <c r="DF245" s="161">
        <v>12600</v>
      </c>
      <c r="DG245" s="163" t="s">
        <v>1816</v>
      </c>
      <c r="DH245" s="161"/>
      <c r="DI245" s="161" t="s">
        <v>5095</v>
      </c>
      <c r="DJ245" s="161">
        <v>9</v>
      </c>
      <c r="DK245" s="161" t="s">
        <v>5218</v>
      </c>
      <c r="DL245" s="161">
        <v>0</v>
      </c>
      <c r="DM245" s="43" t="s">
        <v>3798</v>
      </c>
      <c r="DN245" s="43"/>
      <c r="DO245" s="43" t="s">
        <v>4291</v>
      </c>
      <c r="DP245" s="43"/>
      <c r="DQ245" s="43" t="s">
        <v>4153</v>
      </c>
      <c r="DR245" s="43">
        <v>100</v>
      </c>
      <c r="DV245" s="31" t="s">
        <v>5409</v>
      </c>
      <c r="DW245" s="31" t="s">
        <v>338</v>
      </c>
      <c r="DX245" s="63"/>
      <c r="DY245" s="63"/>
      <c r="DZ245" s="63"/>
      <c r="EA245" s="167"/>
      <c r="EB245" s="60"/>
      <c r="EC245" s="60"/>
      <c r="ED245" s="60"/>
      <c r="EE245" s="60"/>
      <c r="EF245" s="60"/>
      <c r="EG245" s="60"/>
      <c r="EH245" s="60"/>
      <c r="EI245" s="60"/>
      <c r="EJ245" s="60"/>
      <c r="EK245" s="60"/>
      <c r="EL245" s="60"/>
      <c r="EM245" s="60"/>
      <c r="EN245" s="60"/>
      <c r="EO245" s="60"/>
      <c r="EP245" s="60"/>
      <c r="EQ245" s="60"/>
      <c r="ER245" s="60"/>
      <c r="ES245" s="60"/>
      <c r="ET245" s="60"/>
      <c r="EU245" s="60"/>
      <c r="EV245" s="60"/>
      <c r="EW245" s="60"/>
      <c r="EX245" s="60"/>
      <c r="EY245" s="60"/>
      <c r="EZ245" s="60"/>
      <c r="FA245" s="60"/>
      <c r="FB245" s="60"/>
    </row>
    <row r="246" spans="14:158" x14ac:dyDescent="0.25">
      <c r="N246"/>
      <c r="W246" s="33"/>
      <c r="X246" s="33"/>
      <c r="AH246" s="38">
        <v>100</v>
      </c>
      <c r="AI246" s="38">
        <v>105</v>
      </c>
      <c r="AJ246" s="38">
        <v>10900</v>
      </c>
      <c r="AK246" s="38">
        <v>12</v>
      </c>
      <c r="AL246" s="38">
        <v>3308558</v>
      </c>
      <c r="AM246" s="61" t="s">
        <v>1816</v>
      </c>
      <c r="AN246" s="61" t="s">
        <v>1688</v>
      </c>
      <c r="AO246" s="61" t="s">
        <v>5061</v>
      </c>
      <c r="AP246" s="61" t="s">
        <v>5035</v>
      </c>
      <c r="AQ246" s="61" t="s">
        <v>4983</v>
      </c>
      <c r="AR246" s="28">
        <v>45381.3</v>
      </c>
      <c r="AS246" s="28">
        <v>0</v>
      </c>
      <c r="AT246" s="28">
        <v>0</v>
      </c>
      <c r="AU246" s="62"/>
      <c r="BT246">
        <v>0</v>
      </c>
      <c r="BU246" s="32">
        <v>100</v>
      </c>
      <c r="BV246" s="32">
        <v>105</v>
      </c>
      <c r="BW246" s="32">
        <v>16370</v>
      </c>
      <c r="BX246" s="32">
        <v>82</v>
      </c>
      <c r="BY246" s="32">
        <v>91040</v>
      </c>
      <c r="BZ246" t="s">
        <v>1816</v>
      </c>
      <c r="CA246" t="s">
        <v>1688</v>
      </c>
      <c r="CB246" t="s">
        <v>1879</v>
      </c>
      <c r="CC246" s="52" t="s">
        <v>1790</v>
      </c>
      <c r="CD246" s="52" t="s">
        <v>1791</v>
      </c>
      <c r="CE246" s="155">
        <v>25</v>
      </c>
      <c r="CF246" s="155">
        <v>1</v>
      </c>
      <c r="CG246" s="31" t="s">
        <v>5853</v>
      </c>
      <c r="CH246" s="31" t="s">
        <v>5854</v>
      </c>
      <c r="CI246" s="31" t="s">
        <v>724</v>
      </c>
      <c r="CJ246" s="31" t="s">
        <v>1172</v>
      </c>
      <c r="DC246" s="160" t="str">
        <f t="shared" si="119"/>
        <v>12600_4</v>
      </c>
      <c r="DD246" s="162">
        <v>100</v>
      </c>
      <c r="DE246" s="161">
        <v>135</v>
      </c>
      <c r="DF246" s="161">
        <v>12600</v>
      </c>
      <c r="DG246" s="163" t="s">
        <v>1816</v>
      </c>
      <c r="DH246" s="161"/>
      <c r="DI246" s="161" t="s">
        <v>5095</v>
      </c>
      <c r="DJ246" s="161">
        <v>4</v>
      </c>
      <c r="DK246" s="161" t="s">
        <v>1325</v>
      </c>
      <c r="DL246" s="161">
        <v>5</v>
      </c>
      <c r="DM246" s="43" t="s">
        <v>3799</v>
      </c>
      <c r="DN246" s="43"/>
      <c r="DO246" s="43" t="s">
        <v>4293</v>
      </c>
      <c r="DP246" s="43"/>
      <c r="DQ246" s="43" t="s">
        <v>4156</v>
      </c>
      <c r="DR246" s="43">
        <v>100</v>
      </c>
      <c r="DV246" s="31" t="s">
        <v>5409</v>
      </c>
      <c r="DW246" s="31" t="s">
        <v>338</v>
      </c>
      <c r="DX246" s="63"/>
      <c r="DY246" s="63"/>
      <c r="DZ246" s="63"/>
      <c r="EA246" s="167"/>
      <c r="EB246" s="60"/>
      <c r="EC246" s="60"/>
      <c r="ED246" s="60"/>
      <c r="EE246" s="60"/>
      <c r="EF246" s="60"/>
      <c r="EG246" s="60"/>
      <c r="EH246" s="60"/>
      <c r="EI246" s="60"/>
      <c r="EJ246" s="60"/>
      <c r="EK246" s="60"/>
      <c r="EL246" s="60"/>
      <c r="EM246" s="60"/>
      <c r="EN246" s="60"/>
      <c r="EO246" s="60"/>
      <c r="EP246" s="60"/>
      <c r="EQ246" s="60"/>
      <c r="ER246" s="60"/>
      <c r="ES246" s="60"/>
      <c r="ET246" s="60"/>
      <c r="EU246" s="60"/>
      <c r="EV246" s="60"/>
      <c r="EW246" s="60"/>
      <c r="EX246" s="60"/>
      <c r="EY246" s="60"/>
      <c r="EZ246" s="60"/>
      <c r="FA246" s="60"/>
      <c r="FB246" s="60"/>
    </row>
    <row r="247" spans="14:158" x14ac:dyDescent="0.25">
      <c r="N247"/>
      <c r="W247" s="33"/>
      <c r="X247" s="33"/>
      <c r="AH247" s="38">
        <v>100</v>
      </c>
      <c r="AI247" s="38">
        <v>105</v>
      </c>
      <c r="AJ247" s="38">
        <v>11450</v>
      </c>
      <c r="AK247" s="38">
        <v>12</v>
      </c>
      <c r="AL247" s="38">
        <v>3308558</v>
      </c>
      <c r="AM247" s="61" t="s">
        <v>1816</v>
      </c>
      <c r="AN247" s="61" t="s">
        <v>1688</v>
      </c>
      <c r="AO247" s="61" t="s">
        <v>5072</v>
      </c>
      <c r="AP247" s="61" t="s">
        <v>5035</v>
      </c>
      <c r="AQ247" s="61" t="s">
        <v>4983</v>
      </c>
      <c r="AR247" s="28">
        <v>355512.7</v>
      </c>
      <c r="AS247" s="28">
        <v>0</v>
      </c>
      <c r="AT247" s="28">
        <v>0</v>
      </c>
      <c r="AU247" s="62"/>
      <c r="BT247">
        <v>0</v>
      </c>
      <c r="BU247" s="32">
        <v>100</v>
      </c>
      <c r="BV247" s="32">
        <v>105</v>
      </c>
      <c r="BW247" s="32">
        <v>16370</v>
      </c>
      <c r="BX247" s="32">
        <v>83</v>
      </c>
      <c r="BY247" s="32">
        <v>91060</v>
      </c>
      <c r="BZ247" t="s">
        <v>1816</v>
      </c>
      <c r="CA247" t="s">
        <v>1688</v>
      </c>
      <c r="CB247" t="s">
        <v>1879</v>
      </c>
      <c r="CC247" s="52" t="s">
        <v>1786</v>
      </c>
      <c r="CD247" s="52" t="s">
        <v>5043</v>
      </c>
      <c r="CE247" s="155">
        <v>48</v>
      </c>
      <c r="CF247" s="155">
        <v>1</v>
      </c>
      <c r="CG247" s="31" t="s">
        <v>684</v>
      </c>
      <c r="CH247" s="31" t="s">
        <v>685</v>
      </c>
      <c r="CI247" s="31" t="s">
        <v>724</v>
      </c>
      <c r="CJ247" s="31" t="s">
        <v>3023</v>
      </c>
      <c r="DC247" s="160" t="str">
        <f t="shared" si="119"/>
        <v>12600_3</v>
      </c>
      <c r="DD247" s="162">
        <v>100</v>
      </c>
      <c r="DE247" s="161">
        <v>135</v>
      </c>
      <c r="DF247" s="161">
        <v>12600</v>
      </c>
      <c r="DG247" s="163" t="s">
        <v>1816</v>
      </c>
      <c r="DH247" s="161"/>
      <c r="DI247" s="161" t="s">
        <v>5095</v>
      </c>
      <c r="DJ247" s="161">
        <v>3</v>
      </c>
      <c r="DK247" s="161" t="s">
        <v>1324</v>
      </c>
      <c r="DL247" s="161">
        <v>0</v>
      </c>
      <c r="DM247" s="43" t="s">
        <v>3800</v>
      </c>
      <c r="DN247" s="43"/>
      <c r="DO247" s="43" t="s">
        <v>4295</v>
      </c>
      <c r="DP247" s="43"/>
      <c r="DQ247" s="43" t="s">
        <v>4159</v>
      </c>
      <c r="DR247" s="43">
        <v>100</v>
      </c>
      <c r="DV247" s="31" t="s">
        <v>5409</v>
      </c>
      <c r="DW247" s="31" t="s">
        <v>338</v>
      </c>
      <c r="DX247" s="63"/>
      <c r="DY247" s="63"/>
      <c r="DZ247" s="63"/>
      <c r="EA247" s="167"/>
      <c r="EB247" s="60"/>
      <c r="EC247" s="60"/>
      <c r="ED247" s="60"/>
      <c r="EE247" s="60"/>
      <c r="EF247" s="60"/>
      <c r="EG247" s="60"/>
      <c r="EH247" s="60"/>
      <c r="EI247" s="60"/>
      <c r="EJ247" s="60"/>
      <c r="EK247" s="60"/>
      <c r="EL247" s="60"/>
      <c r="EM247" s="60"/>
      <c r="EN247" s="60"/>
      <c r="EO247" s="60"/>
      <c r="EP247" s="60"/>
      <c r="EQ247" s="60"/>
      <c r="ER247" s="60"/>
      <c r="ES247" s="60"/>
      <c r="ET247" s="60"/>
      <c r="EU247" s="60"/>
      <c r="EV247" s="60"/>
      <c r="EW247" s="60"/>
      <c r="EX247" s="60"/>
      <c r="EY247" s="60"/>
      <c r="EZ247" s="60"/>
      <c r="FA247" s="60"/>
      <c r="FB247" s="60"/>
    </row>
    <row r="248" spans="14:158" x14ac:dyDescent="0.25">
      <c r="N248"/>
      <c r="W248" s="33"/>
      <c r="X248" s="33"/>
      <c r="AH248" s="38">
        <v>100</v>
      </c>
      <c r="AI248" s="38">
        <v>105</v>
      </c>
      <c r="AJ248" s="38">
        <v>11500</v>
      </c>
      <c r="AK248" s="38">
        <v>12</v>
      </c>
      <c r="AL248" s="38">
        <v>3308558</v>
      </c>
      <c r="AM248" s="61" t="s">
        <v>1816</v>
      </c>
      <c r="AN248" s="61" t="s">
        <v>1688</v>
      </c>
      <c r="AO248" s="61" t="s">
        <v>5073</v>
      </c>
      <c r="AP248" s="61" t="s">
        <v>5035</v>
      </c>
      <c r="AQ248" s="61" t="s">
        <v>4983</v>
      </c>
      <c r="AR248" s="28">
        <v>43036.7</v>
      </c>
      <c r="AS248" s="28">
        <v>0</v>
      </c>
      <c r="AT248" s="28">
        <v>0</v>
      </c>
      <c r="AU248" s="62"/>
      <c r="BT248">
        <v>0</v>
      </c>
      <c r="BU248" s="32">
        <v>100</v>
      </c>
      <c r="BV248" s="32">
        <v>105</v>
      </c>
      <c r="BW248" s="32">
        <v>16370</v>
      </c>
      <c r="BX248" s="32">
        <v>84</v>
      </c>
      <c r="BY248" s="32">
        <v>91100</v>
      </c>
      <c r="BZ248" t="s">
        <v>1816</v>
      </c>
      <c r="CA248" t="s">
        <v>1688</v>
      </c>
      <c r="CB248" t="s">
        <v>1879</v>
      </c>
      <c r="CC248" s="52" t="s">
        <v>1795</v>
      </c>
      <c r="CD248" s="52" t="s">
        <v>1796</v>
      </c>
      <c r="CE248" s="155">
        <v>1</v>
      </c>
      <c r="CF248" s="155">
        <v>1</v>
      </c>
      <c r="CG248" s="31" t="s">
        <v>688</v>
      </c>
      <c r="CH248" s="31" t="s">
        <v>689</v>
      </c>
      <c r="CI248" s="31" t="s">
        <v>724</v>
      </c>
      <c r="CJ248" s="31" t="s">
        <v>3024</v>
      </c>
      <c r="DC248" s="160" t="str">
        <f t="shared" si="119"/>
        <v>12600_2</v>
      </c>
      <c r="DD248" s="162">
        <v>100</v>
      </c>
      <c r="DE248" s="161">
        <v>135</v>
      </c>
      <c r="DF248" s="161">
        <v>12600</v>
      </c>
      <c r="DG248" s="163" t="s">
        <v>1816</v>
      </c>
      <c r="DH248" s="161"/>
      <c r="DI248" s="161" t="s">
        <v>5095</v>
      </c>
      <c r="DJ248" s="161">
        <v>2</v>
      </c>
      <c r="DK248" s="161" t="s">
        <v>1323</v>
      </c>
      <c r="DL248" s="161">
        <v>0</v>
      </c>
      <c r="DM248" s="43" t="s">
        <v>3801</v>
      </c>
      <c r="DN248" s="43"/>
      <c r="DO248" s="43" t="s">
        <v>4297</v>
      </c>
      <c r="DP248" s="43"/>
      <c r="DQ248" s="43" t="s">
        <v>4162</v>
      </c>
      <c r="DR248" s="43">
        <v>100</v>
      </c>
      <c r="DV248" s="31" t="s">
        <v>5409</v>
      </c>
      <c r="DW248" s="31" t="s">
        <v>338</v>
      </c>
      <c r="DX248" s="63"/>
      <c r="DY248" s="63"/>
      <c r="DZ248" s="63"/>
      <c r="EA248" s="167"/>
      <c r="EB248" s="60"/>
      <c r="EC248" s="60"/>
      <c r="ED248" s="60"/>
      <c r="EE248" s="60"/>
      <c r="EF248" s="60"/>
      <c r="EG248" s="60"/>
      <c r="EH248" s="60"/>
      <c r="EI248" s="60"/>
      <c r="EJ248" s="60"/>
      <c r="EK248" s="60"/>
      <c r="EL248" s="60"/>
      <c r="EM248" s="60"/>
      <c r="EN248" s="60"/>
      <c r="EO248" s="60"/>
      <c r="EP248" s="60"/>
      <c r="EQ248" s="60"/>
      <c r="ER248" s="60"/>
      <c r="ES248" s="60"/>
      <c r="ET248" s="60"/>
      <c r="EU248" s="60"/>
      <c r="EV248" s="60"/>
      <c r="EW248" s="60"/>
      <c r="EX248" s="60"/>
      <c r="EY248" s="60"/>
      <c r="EZ248" s="60"/>
      <c r="FA248" s="60"/>
      <c r="FB248" s="60"/>
    </row>
    <row r="249" spans="14:158" x14ac:dyDescent="0.25">
      <c r="N249"/>
      <c r="W249" s="33"/>
      <c r="X249" s="33"/>
      <c r="AH249" s="38">
        <v>100</v>
      </c>
      <c r="AI249" s="38">
        <v>105</v>
      </c>
      <c r="AJ249" s="38">
        <v>11550</v>
      </c>
      <c r="AK249" s="38">
        <v>12</v>
      </c>
      <c r="AL249" s="38">
        <v>3308558</v>
      </c>
      <c r="AM249" s="61" t="s">
        <v>1816</v>
      </c>
      <c r="AN249" s="61" t="s">
        <v>1688</v>
      </c>
      <c r="AO249" s="61" t="s">
        <v>5075</v>
      </c>
      <c r="AP249" s="61" t="s">
        <v>5035</v>
      </c>
      <c r="AQ249" s="61" t="s">
        <v>4983</v>
      </c>
      <c r="AR249" s="28">
        <v>21703.8</v>
      </c>
      <c r="AS249" s="28">
        <v>0</v>
      </c>
      <c r="AT249" s="28">
        <v>0</v>
      </c>
      <c r="AU249" s="62"/>
      <c r="BT249">
        <v>0</v>
      </c>
      <c r="BU249" s="32">
        <v>100</v>
      </c>
      <c r="BV249" s="32">
        <v>105</v>
      </c>
      <c r="BW249" s="32">
        <v>16370</v>
      </c>
      <c r="BX249" s="32">
        <v>85</v>
      </c>
      <c r="BY249" s="32">
        <v>91120</v>
      </c>
      <c r="BZ249" t="s">
        <v>1816</v>
      </c>
      <c r="CA249" t="s">
        <v>1688</v>
      </c>
      <c r="CB249" s="52" t="s">
        <v>1879</v>
      </c>
      <c r="CC249" s="52" t="s">
        <v>1797</v>
      </c>
      <c r="CD249" s="52" t="s">
        <v>1797</v>
      </c>
      <c r="CE249" s="155"/>
      <c r="CF249" s="155"/>
      <c r="CG249" s="31" t="s">
        <v>690</v>
      </c>
      <c r="CH249" s="31" t="s">
        <v>691</v>
      </c>
      <c r="CI249" s="31" t="s">
        <v>724</v>
      </c>
      <c r="CJ249" s="31" t="s">
        <v>3025</v>
      </c>
      <c r="DC249" s="160" t="str">
        <f t="shared" si="119"/>
        <v>12600_6</v>
      </c>
      <c r="DD249" s="162">
        <v>100</v>
      </c>
      <c r="DE249" s="161">
        <v>135</v>
      </c>
      <c r="DF249" s="161">
        <v>12600</v>
      </c>
      <c r="DG249" s="163" t="s">
        <v>1816</v>
      </c>
      <c r="DH249" s="161"/>
      <c r="DI249" s="161" t="s">
        <v>5095</v>
      </c>
      <c r="DJ249" s="161">
        <v>6</v>
      </c>
      <c r="DK249" s="161" t="s">
        <v>1327</v>
      </c>
      <c r="DL249" s="161">
        <v>0</v>
      </c>
      <c r="DM249" s="43" t="s">
        <v>3802</v>
      </c>
      <c r="DN249" s="43"/>
      <c r="DO249" s="43" t="s">
        <v>4299</v>
      </c>
      <c r="DP249" s="43"/>
      <c r="DQ249" s="43" t="s">
        <v>4165</v>
      </c>
      <c r="DR249" s="43">
        <v>100</v>
      </c>
      <c r="DV249" s="31" t="s">
        <v>5409</v>
      </c>
      <c r="DW249" s="31" t="s">
        <v>338</v>
      </c>
      <c r="DX249" s="63"/>
      <c r="DY249" s="63"/>
      <c r="DZ249" s="63"/>
      <c r="EA249" s="167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</row>
    <row r="250" spans="14:158" x14ac:dyDescent="0.25">
      <c r="N250"/>
      <c r="W250" s="33"/>
      <c r="X250" s="33"/>
      <c r="AH250" s="38">
        <v>100</v>
      </c>
      <c r="AI250" s="38">
        <v>105</v>
      </c>
      <c r="AJ250" s="38">
        <v>13100</v>
      </c>
      <c r="AK250" s="38">
        <v>12</v>
      </c>
      <c r="AL250" s="38">
        <v>3308558</v>
      </c>
      <c r="AM250" s="61" t="s">
        <v>1816</v>
      </c>
      <c r="AN250" s="61" t="s">
        <v>1688</v>
      </c>
      <c r="AO250" s="61" t="s">
        <v>5104</v>
      </c>
      <c r="AP250" s="61" t="s">
        <v>5035</v>
      </c>
      <c r="AQ250" s="61" t="s">
        <v>4983</v>
      </c>
      <c r="AR250" s="28">
        <v>36602.5</v>
      </c>
      <c r="AS250" s="28">
        <v>0</v>
      </c>
      <c r="AT250" s="28">
        <v>0</v>
      </c>
      <c r="AU250" s="62"/>
      <c r="BT250">
        <v>0</v>
      </c>
      <c r="BU250" s="32">
        <v>100</v>
      </c>
      <c r="BV250" s="32">
        <v>105</v>
      </c>
      <c r="BW250" s="32">
        <v>16370</v>
      </c>
      <c r="BX250" s="32">
        <v>86</v>
      </c>
      <c r="BY250" s="32">
        <v>91140</v>
      </c>
      <c r="BZ250" t="s">
        <v>1816</v>
      </c>
      <c r="CA250" t="s">
        <v>1688</v>
      </c>
      <c r="CB250" t="s">
        <v>1879</v>
      </c>
      <c r="CC250" t="s">
        <v>1787</v>
      </c>
      <c r="CD250" s="52" t="s">
        <v>1789</v>
      </c>
      <c r="CE250" s="155">
        <v>2</v>
      </c>
      <c r="CF250" s="155">
        <v>1</v>
      </c>
      <c r="CG250" s="31" t="s">
        <v>5839</v>
      </c>
      <c r="CH250" s="31" t="s">
        <v>5840</v>
      </c>
      <c r="CI250" s="31" t="s">
        <v>724</v>
      </c>
      <c r="CJ250" s="31" t="s">
        <v>3026</v>
      </c>
      <c r="DC250" s="160" t="str">
        <f t="shared" si="119"/>
        <v>12600_10</v>
      </c>
      <c r="DD250" s="162">
        <v>100</v>
      </c>
      <c r="DE250" s="161">
        <v>135</v>
      </c>
      <c r="DF250" s="161">
        <v>12600</v>
      </c>
      <c r="DG250" s="163" t="s">
        <v>1816</v>
      </c>
      <c r="DH250" s="161"/>
      <c r="DI250" s="161" t="s">
        <v>5095</v>
      </c>
      <c r="DJ250" s="161">
        <v>10</v>
      </c>
      <c r="DK250" s="161" t="s">
        <v>1329</v>
      </c>
      <c r="DL250" s="161">
        <v>14</v>
      </c>
      <c r="DM250" s="43" t="s">
        <v>3803</v>
      </c>
      <c r="DN250" s="43"/>
      <c r="DO250" s="43" t="s">
        <v>4301</v>
      </c>
      <c r="DP250" s="43"/>
      <c r="DQ250" s="43" t="s">
        <v>4168</v>
      </c>
      <c r="DR250" s="43">
        <v>100</v>
      </c>
      <c r="DV250" s="31" t="s">
        <v>5409</v>
      </c>
      <c r="DW250" s="31" t="s">
        <v>338</v>
      </c>
      <c r="DX250" s="63"/>
      <c r="DY250" s="63"/>
      <c r="DZ250" s="63"/>
      <c r="EA250" s="167"/>
      <c r="EB250" s="60"/>
      <c r="EC250" s="60"/>
      <c r="ED250" s="60"/>
      <c r="EE250" s="60"/>
      <c r="EF250" s="60"/>
      <c r="EG250" s="60"/>
      <c r="EH250" s="60"/>
      <c r="EI250" s="60"/>
      <c r="EJ250" s="60"/>
      <c r="EK250" s="60"/>
      <c r="EL250" s="60"/>
      <c r="EM250" s="60"/>
      <c r="EN250" s="60"/>
      <c r="EO250" s="60"/>
      <c r="EP250" s="60"/>
      <c r="EQ250" s="60"/>
      <c r="ER250" s="60"/>
      <c r="ES250" s="60"/>
      <c r="ET250" s="60"/>
      <c r="EU250" s="60"/>
      <c r="EV250" s="60"/>
      <c r="EW250" s="60"/>
      <c r="EX250" s="60"/>
      <c r="EY250" s="60"/>
      <c r="EZ250" s="60"/>
      <c r="FA250" s="60"/>
      <c r="FB250" s="60"/>
    </row>
    <row r="251" spans="14:158" x14ac:dyDescent="0.25">
      <c r="N251"/>
      <c r="W251" s="33"/>
      <c r="X251" s="33"/>
      <c r="AH251" s="38">
        <v>100</v>
      </c>
      <c r="AI251" s="38">
        <v>105</v>
      </c>
      <c r="AJ251" s="38">
        <v>13800</v>
      </c>
      <c r="AK251" s="38">
        <v>12</v>
      </c>
      <c r="AL251" s="38">
        <v>3308558</v>
      </c>
      <c r="AM251" s="61" t="s">
        <v>1816</v>
      </c>
      <c r="AN251" s="61" t="s">
        <v>1688</v>
      </c>
      <c r="AO251" s="61" t="s">
        <v>5120</v>
      </c>
      <c r="AP251" s="61" t="s">
        <v>5035</v>
      </c>
      <c r="AQ251" s="61" t="s">
        <v>4983</v>
      </c>
      <c r="AR251" s="28">
        <v>265432.59999999998</v>
      </c>
      <c r="AS251" s="28">
        <v>0</v>
      </c>
      <c r="AT251" s="28">
        <v>0</v>
      </c>
      <c r="AU251" s="62"/>
      <c r="BT251">
        <v>0</v>
      </c>
      <c r="BU251" s="32">
        <v>100</v>
      </c>
      <c r="BV251" s="32">
        <v>105</v>
      </c>
      <c r="BW251" s="32">
        <v>16370</v>
      </c>
      <c r="BX251" s="32">
        <v>86</v>
      </c>
      <c r="BY251" s="32">
        <v>91160</v>
      </c>
      <c r="BZ251" t="s">
        <v>1816</v>
      </c>
      <c r="CA251" t="s">
        <v>1688</v>
      </c>
      <c r="CB251" t="s">
        <v>1879</v>
      </c>
      <c r="CC251" t="s">
        <v>1787</v>
      </c>
      <c r="CD251" t="s">
        <v>1788</v>
      </c>
      <c r="CE251" s="155">
        <v>24</v>
      </c>
      <c r="CF251" s="155">
        <v>1</v>
      </c>
      <c r="CG251" s="31" t="s">
        <v>5831</v>
      </c>
      <c r="CH251" s="31" t="s">
        <v>5832</v>
      </c>
      <c r="CI251" s="31" t="s">
        <v>724</v>
      </c>
      <c r="CJ251" s="31" t="s">
        <v>3027</v>
      </c>
      <c r="DC251" s="160" t="str">
        <f t="shared" si="119"/>
        <v>12600_8</v>
      </c>
      <c r="DD251" s="162">
        <v>100</v>
      </c>
      <c r="DE251" s="161">
        <v>135</v>
      </c>
      <c r="DF251" s="161">
        <v>12600</v>
      </c>
      <c r="DG251" s="163" t="s">
        <v>1816</v>
      </c>
      <c r="DH251" s="161"/>
      <c r="DI251" s="161" t="s">
        <v>5095</v>
      </c>
      <c r="DJ251" s="161">
        <v>8</v>
      </c>
      <c r="DK251" s="161" t="s">
        <v>1328</v>
      </c>
      <c r="DL251" s="161">
        <v>0</v>
      </c>
      <c r="DM251" s="43" t="s">
        <v>3804</v>
      </c>
      <c r="DN251" s="43"/>
      <c r="DO251" s="43" t="s">
        <v>4303</v>
      </c>
      <c r="DP251" s="43"/>
      <c r="DQ251" s="43" t="s">
        <v>4171</v>
      </c>
      <c r="DR251" s="43">
        <v>100</v>
      </c>
      <c r="DV251" s="31" t="s">
        <v>5409</v>
      </c>
      <c r="DW251" s="31" t="s">
        <v>338</v>
      </c>
      <c r="DX251" s="63"/>
      <c r="DY251" s="63"/>
      <c r="DZ251" s="63"/>
      <c r="EA251" s="167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</row>
    <row r="252" spans="14:158" x14ac:dyDescent="0.25">
      <c r="N252"/>
      <c r="W252" s="33"/>
      <c r="X252" s="33"/>
      <c r="AH252" s="38">
        <v>100</v>
      </c>
      <c r="AI252" s="38">
        <v>105</v>
      </c>
      <c r="AJ252" s="38">
        <v>14000</v>
      </c>
      <c r="AK252" s="38">
        <v>12</v>
      </c>
      <c r="AL252" s="38">
        <v>3308558</v>
      </c>
      <c r="AM252" s="61" t="s">
        <v>1816</v>
      </c>
      <c r="AN252" s="61" t="s">
        <v>1688</v>
      </c>
      <c r="AO252" s="61" t="s">
        <v>5124</v>
      </c>
      <c r="AP252" s="61" t="s">
        <v>5035</v>
      </c>
      <c r="AQ252" s="61" t="s">
        <v>4983</v>
      </c>
      <c r="AR252" s="28">
        <v>3021.2</v>
      </c>
      <c r="AS252" s="28">
        <v>0</v>
      </c>
      <c r="AT252" s="28">
        <v>0</v>
      </c>
      <c r="AU252" s="62"/>
      <c r="BT252">
        <v>0</v>
      </c>
      <c r="BU252" s="32">
        <v>100</v>
      </c>
      <c r="BV252" s="32">
        <v>105</v>
      </c>
      <c r="BW252" s="32">
        <v>16370</v>
      </c>
      <c r="BX252" s="32">
        <v>87</v>
      </c>
      <c r="BY252" s="32">
        <v>91180</v>
      </c>
      <c r="BZ252" t="s">
        <v>1816</v>
      </c>
      <c r="CA252" t="s">
        <v>1688</v>
      </c>
      <c r="CB252" t="s">
        <v>1879</v>
      </c>
      <c r="CC252" t="s">
        <v>1726</v>
      </c>
      <c r="CD252" t="s">
        <v>1793</v>
      </c>
      <c r="CE252" s="155"/>
      <c r="CF252" s="155"/>
      <c r="CG252" s="31" t="s">
        <v>5841</v>
      </c>
      <c r="CH252" s="31" t="s">
        <v>5842</v>
      </c>
      <c r="CI252" s="31" t="s">
        <v>724</v>
      </c>
      <c r="CJ252" s="31" t="s">
        <v>3028</v>
      </c>
      <c r="DC252" s="160" t="str">
        <f t="shared" si="119"/>
        <v>12600_5</v>
      </c>
      <c r="DD252" s="162">
        <v>100</v>
      </c>
      <c r="DE252" s="161">
        <v>135</v>
      </c>
      <c r="DF252" s="161">
        <v>12600</v>
      </c>
      <c r="DG252" s="163" t="s">
        <v>1816</v>
      </c>
      <c r="DH252" s="161"/>
      <c r="DI252" s="161" t="s">
        <v>5095</v>
      </c>
      <c r="DJ252" s="161">
        <v>5</v>
      </c>
      <c r="DK252" s="161" t="s">
        <v>1326</v>
      </c>
      <c r="DL252" s="161">
        <v>30</v>
      </c>
      <c r="DM252" s="43" t="s">
        <v>3805</v>
      </c>
      <c r="DN252" s="43"/>
      <c r="DO252" s="43" t="s">
        <v>4305</v>
      </c>
      <c r="DP252" s="43"/>
      <c r="DQ252" s="43" t="s">
        <v>4174</v>
      </c>
      <c r="DR252" s="43">
        <v>100</v>
      </c>
      <c r="DV252" s="31" t="s">
        <v>5409</v>
      </c>
      <c r="DW252" s="31" t="s">
        <v>338</v>
      </c>
      <c r="DX252" s="63"/>
      <c r="DY252" s="63"/>
      <c r="DZ252" s="63"/>
      <c r="EA252" s="167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</row>
    <row r="253" spans="14:158" x14ac:dyDescent="0.25">
      <c r="N253"/>
      <c r="W253" s="33"/>
      <c r="X253" s="33"/>
      <c r="AH253" s="38">
        <v>100</v>
      </c>
      <c r="AI253" s="38">
        <v>105</v>
      </c>
      <c r="AJ253" s="38">
        <v>14900</v>
      </c>
      <c r="AK253" s="38">
        <v>12</v>
      </c>
      <c r="AL253" s="38">
        <v>3308558</v>
      </c>
      <c r="AM253" s="61" t="s">
        <v>1816</v>
      </c>
      <c r="AN253" s="61" t="s">
        <v>1688</v>
      </c>
      <c r="AO253" s="61" t="s">
        <v>1587</v>
      </c>
      <c r="AP253" s="61" t="s">
        <v>5035</v>
      </c>
      <c r="AQ253" s="61" t="s">
        <v>4983</v>
      </c>
      <c r="AR253" s="28">
        <v>38701.300000000003</v>
      </c>
      <c r="AS253" s="28">
        <v>0</v>
      </c>
      <c r="AT253" s="28">
        <v>0</v>
      </c>
      <c r="AU253" s="62"/>
      <c r="BT253">
        <v>0</v>
      </c>
      <c r="BU253" s="32">
        <v>100</v>
      </c>
      <c r="BV253" s="32">
        <v>105</v>
      </c>
      <c r="BW253" s="32">
        <v>16370</v>
      </c>
      <c r="BX253" s="32">
        <v>87</v>
      </c>
      <c r="BY253" s="32">
        <v>91190</v>
      </c>
      <c r="BZ253" t="s">
        <v>1816</v>
      </c>
      <c r="CA253" t="s">
        <v>1688</v>
      </c>
      <c r="CB253" t="s">
        <v>1879</v>
      </c>
      <c r="CC253" s="52" t="s">
        <v>1726</v>
      </c>
      <c r="CD253" s="52" t="s">
        <v>1726</v>
      </c>
      <c r="CE253" s="155">
        <v>8</v>
      </c>
      <c r="CF253" s="155">
        <v>8</v>
      </c>
      <c r="CG253" s="31" t="s">
        <v>5843</v>
      </c>
      <c r="CH253" s="31" t="s">
        <v>5844</v>
      </c>
      <c r="CI253" s="31" t="s">
        <v>724</v>
      </c>
      <c r="CJ253" s="31" t="s">
        <v>3029</v>
      </c>
      <c r="DC253" s="160" t="str">
        <f t="shared" si="119"/>
        <v>14000_1</v>
      </c>
      <c r="DD253" s="162">
        <v>100</v>
      </c>
      <c r="DE253" s="161">
        <v>105</v>
      </c>
      <c r="DF253" s="161">
        <v>14000</v>
      </c>
      <c r="DG253" s="163" t="s">
        <v>1816</v>
      </c>
      <c r="DH253" s="161"/>
      <c r="DI253" s="161" t="s">
        <v>5124</v>
      </c>
      <c r="DJ253" s="161">
        <v>1</v>
      </c>
      <c r="DK253" s="161" t="s">
        <v>5210</v>
      </c>
      <c r="DL253" s="161">
        <v>27</v>
      </c>
      <c r="DM253" s="43" t="s">
        <v>3806</v>
      </c>
      <c r="DN253" s="43"/>
      <c r="DO253" s="43" t="s">
        <v>4197</v>
      </c>
      <c r="DP253" s="43"/>
      <c r="DQ253" s="43" t="s">
        <v>4177</v>
      </c>
      <c r="DR253" s="43">
        <v>100</v>
      </c>
      <c r="DV253" s="31" t="s">
        <v>5409</v>
      </c>
      <c r="DW253" s="31" t="s">
        <v>338</v>
      </c>
      <c r="DX253" s="63"/>
      <c r="DY253" s="63"/>
      <c r="DZ253" s="63"/>
      <c r="EA253" s="167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</row>
    <row r="254" spans="14:158" x14ac:dyDescent="0.25">
      <c r="N254"/>
      <c r="W254" s="33"/>
      <c r="X254" s="33"/>
      <c r="AH254" s="38">
        <v>100</v>
      </c>
      <c r="AI254" s="38">
        <v>105</v>
      </c>
      <c r="AJ254" s="38">
        <v>16350</v>
      </c>
      <c r="AK254" s="38">
        <v>12</v>
      </c>
      <c r="AL254" s="38">
        <v>3308558</v>
      </c>
      <c r="AM254" s="61" t="s">
        <v>1816</v>
      </c>
      <c r="AN254" s="61" t="s">
        <v>1688</v>
      </c>
      <c r="AO254" s="61" t="s">
        <v>1618</v>
      </c>
      <c r="AP254" s="61" t="s">
        <v>5035</v>
      </c>
      <c r="AQ254" s="61" t="s">
        <v>4983</v>
      </c>
      <c r="AR254" s="28">
        <v>232640.59999999998</v>
      </c>
      <c r="AS254" s="28">
        <v>0</v>
      </c>
      <c r="AT254" s="28">
        <v>0</v>
      </c>
      <c r="AU254" s="62"/>
      <c r="BT254">
        <v>0</v>
      </c>
      <c r="BU254" s="32">
        <v>100</v>
      </c>
      <c r="BV254" s="32">
        <v>105</v>
      </c>
      <c r="BW254" s="32">
        <v>16370</v>
      </c>
      <c r="BX254" s="32">
        <v>87</v>
      </c>
      <c r="BY254" s="32">
        <v>91192</v>
      </c>
      <c r="BZ254" t="s">
        <v>1816</v>
      </c>
      <c r="CA254" t="s">
        <v>1688</v>
      </c>
      <c r="CB254" t="s">
        <v>1879</v>
      </c>
      <c r="CC254" s="52" t="s">
        <v>1726</v>
      </c>
      <c r="CD254" s="52" t="s">
        <v>1115</v>
      </c>
      <c r="CE254" s="155">
        <v>4399</v>
      </c>
      <c r="CF254" s="155">
        <v>2</v>
      </c>
      <c r="CG254" s="31" t="s">
        <v>692</v>
      </c>
      <c r="CH254" s="31" t="s">
        <v>693</v>
      </c>
      <c r="CI254" s="31" t="s">
        <v>724</v>
      </c>
      <c r="CJ254" s="31" t="s">
        <v>1174</v>
      </c>
      <c r="DC254" s="160" t="str">
        <f t="shared" si="119"/>
        <v>14000_7</v>
      </c>
      <c r="DD254" s="162">
        <v>100</v>
      </c>
      <c r="DE254" s="161">
        <v>105</v>
      </c>
      <c r="DF254" s="161">
        <v>14000</v>
      </c>
      <c r="DG254" s="163" t="s">
        <v>1816</v>
      </c>
      <c r="DH254" s="161"/>
      <c r="DI254" s="161" t="s">
        <v>5124</v>
      </c>
      <c r="DJ254" s="161">
        <v>7</v>
      </c>
      <c r="DK254" s="161" t="s">
        <v>5216</v>
      </c>
      <c r="DL254" s="161">
        <v>17</v>
      </c>
      <c r="DM254" s="43" t="s">
        <v>3807</v>
      </c>
      <c r="DN254" s="43"/>
      <c r="DO254" s="43" t="s">
        <v>4199</v>
      </c>
      <c r="DP254" s="43"/>
      <c r="DQ254" s="43" t="s">
        <v>4150</v>
      </c>
      <c r="DR254" s="43">
        <v>100</v>
      </c>
      <c r="DV254" s="31" t="s">
        <v>5409</v>
      </c>
      <c r="DW254" s="31" t="s">
        <v>338</v>
      </c>
      <c r="DX254" s="63"/>
      <c r="DY254" s="63"/>
      <c r="DZ254" s="63"/>
      <c r="EA254" s="167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</row>
    <row r="255" spans="14:158" x14ac:dyDescent="0.25">
      <c r="N255"/>
      <c r="W255" s="33"/>
      <c r="X255" s="33"/>
      <c r="AH255" s="38">
        <v>100</v>
      </c>
      <c r="AI255" s="38">
        <v>105</v>
      </c>
      <c r="AJ255" s="38">
        <v>18400</v>
      </c>
      <c r="AK255" s="38">
        <v>12</v>
      </c>
      <c r="AL255" s="38">
        <v>3308558</v>
      </c>
      <c r="AM255" s="61" t="s">
        <v>1816</v>
      </c>
      <c r="AN255" s="61" t="s">
        <v>1688</v>
      </c>
      <c r="AO255" s="61" t="s">
        <v>1664</v>
      </c>
      <c r="AP255" s="61" t="s">
        <v>5035</v>
      </c>
      <c r="AQ255" s="61" t="s">
        <v>4983</v>
      </c>
      <c r="AR255" s="28">
        <v>328502.90000000002</v>
      </c>
      <c r="AS255" s="28">
        <v>0</v>
      </c>
      <c r="AT255" s="28">
        <v>0</v>
      </c>
      <c r="AU255" s="62"/>
      <c r="BT255">
        <v>0</v>
      </c>
      <c r="BU255" s="32">
        <v>100</v>
      </c>
      <c r="BV255" s="32">
        <v>105</v>
      </c>
      <c r="BW255" s="32">
        <v>16370</v>
      </c>
      <c r="BX255" s="32">
        <v>87</v>
      </c>
      <c r="BY255" s="32">
        <v>91194</v>
      </c>
      <c r="BZ255" t="s">
        <v>1816</v>
      </c>
      <c r="CA255" t="s">
        <v>1688</v>
      </c>
      <c r="CB255" t="s">
        <v>1879</v>
      </c>
      <c r="CC255" s="52" t="s">
        <v>1726</v>
      </c>
      <c r="CD255" s="52" t="s">
        <v>1114</v>
      </c>
      <c r="CE255" s="155">
        <v>8</v>
      </c>
      <c r="CF255" s="155">
        <v>8</v>
      </c>
      <c r="CG255" s="31" t="s">
        <v>694</v>
      </c>
      <c r="CH255" s="31" t="s">
        <v>695</v>
      </c>
      <c r="CI255" s="31" t="s">
        <v>724</v>
      </c>
      <c r="CJ255" s="31" t="s">
        <v>1173</v>
      </c>
      <c r="DC255" s="160" t="str">
        <f t="shared" si="119"/>
        <v>14000_9</v>
      </c>
      <c r="DD255" s="162">
        <v>100</v>
      </c>
      <c r="DE255" s="161">
        <v>105</v>
      </c>
      <c r="DF255" s="161">
        <v>14000</v>
      </c>
      <c r="DG255" s="163" t="s">
        <v>1816</v>
      </c>
      <c r="DH255" s="161"/>
      <c r="DI255" s="161" t="s">
        <v>5124</v>
      </c>
      <c r="DJ255" s="161">
        <v>9</v>
      </c>
      <c r="DK255" s="161" t="s">
        <v>5218</v>
      </c>
      <c r="DL255" s="161">
        <v>0</v>
      </c>
      <c r="DM255" s="43" t="s">
        <v>3808</v>
      </c>
      <c r="DN255" s="43"/>
      <c r="DO255" s="43" t="s">
        <v>4201</v>
      </c>
      <c r="DP255" s="43"/>
      <c r="DQ255" s="43" t="s">
        <v>4153</v>
      </c>
      <c r="DR255" s="43">
        <v>100</v>
      </c>
      <c r="DV255" s="31" t="s">
        <v>5409</v>
      </c>
      <c r="DW255" s="31" t="s">
        <v>338</v>
      </c>
      <c r="DX255" s="63"/>
      <c r="DY255" s="63"/>
      <c r="DZ255" s="63"/>
      <c r="EA255" s="167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</row>
    <row r="256" spans="14:158" x14ac:dyDescent="0.25">
      <c r="N256"/>
      <c r="V256" s="1"/>
      <c r="W256" s="33"/>
      <c r="X256" s="33"/>
      <c r="AH256" s="38">
        <v>100</v>
      </c>
      <c r="AI256" s="38">
        <v>105</v>
      </c>
      <c r="AJ256" s="38">
        <v>18500</v>
      </c>
      <c r="AK256" s="38">
        <v>12</v>
      </c>
      <c r="AL256" s="38">
        <v>3308558</v>
      </c>
      <c r="AM256" s="61" t="s">
        <v>1816</v>
      </c>
      <c r="AN256" s="61" t="s">
        <v>1688</v>
      </c>
      <c r="AO256" s="61" t="s">
        <v>1666</v>
      </c>
      <c r="AP256" s="61" t="s">
        <v>5035</v>
      </c>
      <c r="AQ256" s="61" t="s">
        <v>4983</v>
      </c>
      <c r="AR256" s="28">
        <v>39858.699999999997</v>
      </c>
      <c r="AS256" s="28">
        <v>0</v>
      </c>
      <c r="AT256" s="28">
        <v>0</v>
      </c>
      <c r="AU256" s="62"/>
      <c r="BT256">
        <v>0</v>
      </c>
      <c r="BU256" s="32">
        <v>100</v>
      </c>
      <c r="BV256" s="32">
        <v>105</v>
      </c>
      <c r="BW256" s="32">
        <v>16370</v>
      </c>
      <c r="BX256" s="32">
        <v>87</v>
      </c>
      <c r="BY256" s="32">
        <v>91200</v>
      </c>
      <c r="BZ256" t="s">
        <v>1816</v>
      </c>
      <c r="CA256" t="s">
        <v>1688</v>
      </c>
      <c r="CB256" t="s">
        <v>1879</v>
      </c>
      <c r="CC256" s="52" t="s">
        <v>1726</v>
      </c>
      <c r="CD256" s="52" t="s">
        <v>1794</v>
      </c>
      <c r="CE256" s="155"/>
      <c r="CF256" s="155"/>
      <c r="CG256" s="31" t="s">
        <v>5845</v>
      </c>
      <c r="CH256" s="31" t="s">
        <v>5846</v>
      </c>
      <c r="CI256" s="31" t="s">
        <v>724</v>
      </c>
      <c r="CJ256" s="31" t="s">
        <v>3030</v>
      </c>
      <c r="DC256" s="160" t="str">
        <f t="shared" si="119"/>
        <v>14000_4</v>
      </c>
      <c r="DD256" s="162">
        <v>100</v>
      </c>
      <c r="DE256" s="161">
        <v>105</v>
      </c>
      <c r="DF256" s="161">
        <v>14000</v>
      </c>
      <c r="DG256" s="163" t="s">
        <v>1816</v>
      </c>
      <c r="DH256" s="161"/>
      <c r="DI256" s="161" t="s">
        <v>5124</v>
      </c>
      <c r="DJ256" s="161">
        <v>4</v>
      </c>
      <c r="DK256" s="161" t="s">
        <v>1325</v>
      </c>
      <c r="DL256" s="161">
        <v>19</v>
      </c>
      <c r="DM256" s="43" t="s">
        <v>3809</v>
      </c>
      <c r="DN256" s="43"/>
      <c r="DO256" s="43" t="s">
        <v>4203</v>
      </c>
      <c r="DP256" s="43"/>
      <c r="DQ256" s="43" t="s">
        <v>4156</v>
      </c>
      <c r="DR256" s="43">
        <v>100</v>
      </c>
      <c r="DV256" s="31" t="s">
        <v>5409</v>
      </c>
      <c r="DW256" s="31" t="s">
        <v>338</v>
      </c>
      <c r="DX256" s="63"/>
      <c r="DY256" s="63"/>
      <c r="DZ256" s="63"/>
      <c r="EA256" s="167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</row>
    <row r="257" spans="14:158" x14ac:dyDescent="0.25">
      <c r="N257"/>
      <c r="W257" s="33"/>
      <c r="X257" s="33"/>
      <c r="AH257" s="38">
        <v>100</v>
      </c>
      <c r="AI257" s="38">
        <v>105</v>
      </c>
      <c r="AJ257" s="38">
        <v>18550</v>
      </c>
      <c r="AK257" s="38">
        <v>12</v>
      </c>
      <c r="AL257" s="38">
        <v>3308558</v>
      </c>
      <c r="AM257" s="61" t="s">
        <v>1816</v>
      </c>
      <c r="AN257" s="61" t="s">
        <v>1688</v>
      </c>
      <c r="AO257" s="61" t="s">
        <v>1667</v>
      </c>
      <c r="AP257" s="61" t="s">
        <v>5035</v>
      </c>
      <c r="AQ257" s="61" t="s">
        <v>4983</v>
      </c>
      <c r="AR257" s="28">
        <v>7887.3</v>
      </c>
      <c r="AS257" s="28">
        <v>0</v>
      </c>
      <c r="AT257" s="28">
        <v>0</v>
      </c>
      <c r="AU257" s="62"/>
      <c r="BT257">
        <v>0</v>
      </c>
      <c r="BU257" s="32">
        <v>100</v>
      </c>
      <c r="BV257" s="32">
        <v>105</v>
      </c>
      <c r="BW257" s="32">
        <v>16370</v>
      </c>
      <c r="BX257" s="32">
        <v>89</v>
      </c>
      <c r="BY257" s="32">
        <v>91240</v>
      </c>
      <c r="BZ257" t="s">
        <v>1816</v>
      </c>
      <c r="CA257" t="s">
        <v>1688</v>
      </c>
      <c r="CB257" t="s">
        <v>1879</v>
      </c>
      <c r="CC257" t="s">
        <v>1785</v>
      </c>
      <c r="CD257" s="52" t="s">
        <v>1785</v>
      </c>
      <c r="CE257" s="155">
        <v>6681</v>
      </c>
      <c r="CF257" s="155">
        <v>3</v>
      </c>
      <c r="CG257" s="31" t="s">
        <v>698</v>
      </c>
      <c r="CH257" s="31" t="s">
        <v>699</v>
      </c>
      <c r="CI257" s="31" t="s">
        <v>724</v>
      </c>
      <c r="CJ257" s="31" t="s">
        <v>3031</v>
      </c>
      <c r="DC257" s="160" t="str">
        <f t="shared" si="119"/>
        <v>14000_3</v>
      </c>
      <c r="DD257" s="162">
        <v>100</v>
      </c>
      <c r="DE257" s="161">
        <v>105</v>
      </c>
      <c r="DF257" s="161">
        <v>14000</v>
      </c>
      <c r="DG257" s="163" t="s">
        <v>1816</v>
      </c>
      <c r="DH257" s="161"/>
      <c r="DI257" s="161" t="s">
        <v>5124</v>
      </c>
      <c r="DJ257" s="161">
        <v>3</v>
      </c>
      <c r="DK257" s="161" t="s">
        <v>1324</v>
      </c>
      <c r="DL257" s="161">
        <v>5</v>
      </c>
      <c r="DM257" s="43" t="s">
        <v>3810</v>
      </c>
      <c r="DN257" s="43"/>
      <c r="DO257" s="43" t="s">
        <v>4205</v>
      </c>
      <c r="DP257" s="43"/>
      <c r="DQ257" s="43" t="s">
        <v>4159</v>
      </c>
      <c r="DR257" s="43">
        <v>100</v>
      </c>
      <c r="DV257" s="31" t="s">
        <v>5409</v>
      </c>
      <c r="DW257" s="31" t="s">
        <v>338</v>
      </c>
      <c r="DX257" s="63"/>
      <c r="DY257" s="63"/>
      <c r="DZ257" s="63"/>
      <c r="EA257" s="167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</row>
    <row r="258" spans="14:158" x14ac:dyDescent="0.25">
      <c r="N258"/>
      <c r="W258" s="33"/>
      <c r="X258" s="33"/>
      <c r="AH258" s="38">
        <v>100</v>
      </c>
      <c r="AI258" s="38">
        <v>105</v>
      </c>
      <c r="AJ258" s="38">
        <v>17200</v>
      </c>
      <c r="AK258" s="38">
        <v>12</v>
      </c>
      <c r="AL258" s="38">
        <v>3308558</v>
      </c>
      <c r="AM258" s="61" t="s">
        <v>1816</v>
      </c>
      <c r="AN258" s="61" t="s">
        <v>1688</v>
      </c>
      <c r="AO258" s="61" t="s">
        <v>1637</v>
      </c>
      <c r="AP258" s="61" t="s">
        <v>5035</v>
      </c>
      <c r="AQ258" s="61" t="s">
        <v>4983</v>
      </c>
      <c r="AR258" s="28">
        <v>20450.3</v>
      </c>
      <c r="AS258" s="28">
        <v>0</v>
      </c>
      <c r="AT258" s="28">
        <v>0</v>
      </c>
      <c r="AU258" s="62"/>
      <c r="BT258">
        <v>0</v>
      </c>
      <c r="BU258" s="32">
        <v>100</v>
      </c>
      <c r="BV258" s="32">
        <v>105</v>
      </c>
      <c r="BW258" s="32">
        <v>16370</v>
      </c>
      <c r="BX258" s="32">
        <v>90</v>
      </c>
      <c r="BY258" s="32">
        <v>91260</v>
      </c>
      <c r="BZ258" t="s">
        <v>1816</v>
      </c>
      <c r="CA258" t="s">
        <v>1688</v>
      </c>
      <c r="CB258" t="s">
        <v>1879</v>
      </c>
      <c r="CC258" s="52" t="s">
        <v>5036</v>
      </c>
      <c r="CD258" s="52" t="s">
        <v>5036</v>
      </c>
      <c r="CE258" s="155"/>
      <c r="CF258" s="155"/>
      <c r="CG258" s="31" t="s">
        <v>5848</v>
      </c>
      <c r="CH258" s="31" t="s">
        <v>5849</v>
      </c>
      <c r="CI258" s="31" t="s">
        <v>724</v>
      </c>
      <c r="CJ258" s="31" t="s">
        <v>3032</v>
      </c>
      <c r="DC258" s="160" t="str">
        <f t="shared" si="119"/>
        <v>14000_2</v>
      </c>
      <c r="DD258" s="162">
        <v>100</v>
      </c>
      <c r="DE258" s="161">
        <v>105</v>
      </c>
      <c r="DF258" s="161">
        <v>14000</v>
      </c>
      <c r="DG258" s="163" t="s">
        <v>1816</v>
      </c>
      <c r="DH258" s="161"/>
      <c r="DI258" s="161" t="s">
        <v>5124</v>
      </c>
      <c r="DJ258" s="161">
        <v>2</v>
      </c>
      <c r="DK258" s="161" t="s">
        <v>1323</v>
      </c>
      <c r="DL258" s="161">
        <v>0</v>
      </c>
      <c r="DM258" s="43" t="s">
        <v>3811</v>
      </c>
      <c r="DN258" s="43"/>
      <c r="DO258" s="43" t="s">
        <v>4207</v>
      </c>
      <c r="DP258" s="43"/>
      <c r="DQ258" s="43" t="s">
        <v>4162</v>
      </c>
      <c r="DR258" s="43">
        <v>100</v>
      </c>
      <c r="DV258" s="31" t="s">
        <v>5409</v>
      </c>
      <c r="DW258" s="31" t="s">
        <v>338</v>
      </c>
      <c r="DX258" s="63"/>
      <c r="DY258" s="63"/>
      <c r="DZ258" s="63"/>
      <c r="EA258" s="167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</row>
    <row r="259" spans="14:158" x14ac:dyDescent="0.25">
      <c r="N259"/>
      <c r="W259" s="33"/>
      <c r="X259" s="33"/>
      <c r="AH259" s="38">
        <v>100</v>
      </c>
      <c r="AI259" s="38">
        <v>110</v>
      </c>
      <c r="AJ259" s="38">
        <v>11720</v>
      </c>
      <c r="AK259" s="38">
        <v>12</v>
      </c>
      <c r="AL259" s="38">
        <v>3308558</v>
      </c>
      <c r="AM259" s="61" t="s">
        <v>1816</v>
      </c>
      <c r="AN259" s="61" t="s">
        <v>1696</v>
      </c>
      <c r="AO259" s="61" t="s">
        <v>5078</v>
      </c>
      <c r="AP259" s="61" t="s">
        <v>5035</v>
      </c>
      <c r="AQ259" s="61" t="s">
        <v>4983</v>
      </c>
      <c r="AR259" s="28">
        <v>44223.199999999997</v>
      </c>
      <c r="AS259" s="28">
        <v>0</v>
      </c>
      <c r="AT259" s="28">
        <v>0</v>
      </c>
      <c r="AU259" s="62"/>
      <c r="BT259">
        <v>0</v>
      </c>
      <c r="BU259" s="32">
        <v>100</v>
      </c>
      <c r="BV259" s="32">
        <v>105</v>
      </c>
      <c r="BW259" s="32">
        <v>16550</v>
      </c>
      <c r="BX259" s="32">
        <v>90</v>
      </c>
      <c r="BY259" s="32">
        <v>91260</v>
      </c>
      <c r="BZ259" t="s">
        <v>1816</v>
      </c>
      <c r="CA259" t="s">
        <v>1688</v>
      </c>
      <c r="CB259" t="s">
        <v>1882</v>
      </c>
      <c r="CC259" t="s">
        <v>5036</v>
      </c>
      <c r="CD259" s="52" t="s">
        <v>5036</v>
      </c>
      <c r="CE259" s="155">
        <v>3</v>
      </c>
      <c r="CF259" s="155">
        <v>1</v>
      </c>
      <c r="CG259" s="31" t="s">
        <v>5848</v>
      </c>
      <c r="CH259" s="31" t="s">
        <v>5849</v>
      </c>
      <c r="CI259" s="31" t="s">
        <v>725</v>
      </c>
      <c r="CJ259" s="31" t="s">
        <v>3033</v>
      </c>
      <c r="DC259" s="160" t="str">
        <f t="shared" ref="DC259:DC322" si="120">DF259&amp;"_"&amp;DJ259</f>
        <v>14000_6</v>
      </c>
      <c r="DD259" s="162">
        <v>100</v>
      </c>
      <c r="DE259" s="161">
        <v>105</v>
      </c>
      <c r="DF259" s="161">
        <v>14000</v>
      </c>
      <c r="DG259" s="163" t="s">
        <v>1816</v>
      </c>
      <c r="DH259" s="161"/>
      <c r="DI259" s="161" t="s">
        <v>5124</v>
      </c>
      <c r="DJ259" s="161">
        <v>6</v>
      </c>
      <c r="DK259" s="161" t="s">
        <v>1327</v>
      </c>
      <c r="DL259" s="161">
        <v>0</v>
      </c>
      <c r="DM259" s="43" t="s">
        <v>3812</v>
      </c>
      <c r="DN259" s="43"/>
      <c r="DO259" s="43" t="s">
        <v>4209</v>
      </c>
      <c r="DP259" s="43"/>
      <c r="DQ259" s="43" t="s">
        <v>4165</v>
      </c>
      <c r="DR259" s="43">
        <v>100</v>
      </c>
      <c r="DV259" s="31" t="s">
        <v>5409</v>
      </c>
      <c r="DW259" s="31" t="s">
        <v>339</v>
      </c>
      <c r="DX259" s="63"/>
      <c r="DY259" s="63"/>
      <c r="DZ259" s="63"/>
      <c r="EA259" s="167"/>
      <c r="EB259" s="60"/>
      <c r="EC259" s="60"/>
      <c r="ED259" s="60"/>
      <c r="EE259" s="60"/>
      <c r="EF259" s="60"/>
      <c r="EG259" s="60"/>
      <c r="EH259" s="60"/>
      <c r="EI259" s="60"/>
      <c r="EJ259" s="60"/>
      <c r="EK259" s="60"/>
      <c r="EL259" s="60"/>
      <c r="EM259" s="60"/>
      <c r="EN259" s="60"/>
      <c r="EO259" s="60"/>
      <c r="EP259" s="60"/>
      <c r="EQ259" s="60"/>
      <c r="ER259" s="60"/>
      <c r="ES259" s="60"/>
      <c r="ET259" s="60"/>
      <c r="EU259" s="60"/>
      <c r="EV259" s="60"/>
      <c r="EW259" s="60"/>
      <c r="EX259" s="60"/>
      <c r="EY259" s="60"/>
      <c r="EZ259" s="60"/>
      <c r="FA259" s="60"/>
      <c r="FB259" s="60"/>
    </row>
    <row r="260" spans="14:158" x14ac:dyDescent="0.25">
      <c r="N260"/>
      <c r="V260" s="1"/>
      <c r="W260" s="33"/>
      <c r="X260" s="33"/>
      <c r="AH260" s="38">
        <v>100</v>
      </c>
      <c r="AI260" s="38">
        <v>110</v>
      </c>
      <c r="AJ260" s="38">
        <v>12700</v>
      </c>
      <c r="AK260" s="38">
        <v>12</v>
      </c>
      <c r="AL260" s="38">
        <v>3308558</v>
      </c>
      <c r="AM260" s="61" t="s">
        <v>1816</v>
      </c>
      <c r="AN260" s="61" t="s">
        <v>1696</v>
      </c>
      <c r="AO260" s="61" t="s">
        <v>5096</v>
      </c>
      <c r="AP260" s="61" t="s">
        <v>5035</v>
      </c>
      <c r="AQ260" s="61" t="s">
        <v>4983</v>
      </c>
      <c r="AR260" s="28">
        <v>746654.3</v>
      </c>
      <c r="AS260" s="28">
        <v>0</v>
      </c>
      <c r="AT260" s="28">
        <v>0</v>
      </c>
      <c r="AU260" s="62"/>
      <c r="BT260">
        <v>0</v>
      </c>
      <c r="BU260" s="32">
        <v>100</v>
      </c>
      <c r="BV260" s="32">
        <v>105</v>
      </c>
      <c r="BW260" s="32">
        <v>16650</v>
      </c>
      <c r="BX260" s="32">
        <v>90</v>
      </c>
      <c r="BY260" s="32">
        <v>91260</v>
      </c>
      <c r="BZ260" t="s">
        <v>1816</v>
      </c>
      <c r="CA260" t="s">
        <v>1688</v>
      </c>
      <c r="CB260" t="s">
        <v>1884</v>
      </c>
      <c r="CC260" t="s">
        <v>5036</v>
      </c>
      <c r="CD260" t="s">
        <v>5036</v>
      </c>
      <c r="CE260" s="155">
        <v>9</v>
      </c>
      <c r="CF260" s="155">
        <v>6</v>
      </c>
      <c r="CG260" s="31" t="s">
        <v>5848</v>
      </c>
      <c r="CH260" s="31" t="s">
        <v>5849</v>
      </c>
      <c r="CI260" s="31" t="s">
        <v>726</v>
      </c>
      <c r="CJ260" s="31" t="s">
        <v>3034</v>
      </c>
      <c r="DC260" s="160" t="str">
        <f t="shared" si="120"/>
        <v>14000_10</v>
      </c>
      <c r="DD260" s="162">
        <v>100</v>
      </c>
      <c r="DE260" s="161">
        <v>105</v>
      </c>
      <c r="DF260" s="161">
        <v>14000</v>
      </c>
      <c r="DG260" s="163" t="s">
        <v>1816</v>
      </c>
      <c r="DH260" s="161"/>
      <c r="DI260" s="161" t="s">
        <v>5124</v>
      </c>
      <c r="DJ260" s="161">
        <v>10</v>
      </c>
      <c r="DK260" s="161" t="s">
        <v>1329</v>
      </c>
      <c r="DL260" s="161">
        <v>9</v>
      </c>
      <c r="DM260" s="43" t="s">
        <v>3813</v>
      </c>
      <c r="DN260" s="43"/>
      <c r="DO260" s="43" t="s">
        <v>4211</v>
      </c>
      <c r="DP260" s="43"/>
      <c r="DQ260" s="43" t="s">
        <v>4168</v>
      </c>
      <c r="DR260" s="43">
        <v>100</v>
      </c>
      <c r="DV260" s="31" t="s">
        <v>5409</v>
      </c>
      <c r="DW260" s="31" t="s">
        <v>339</v>
      </c>
      <c r="DX260" s="63"/>
      <c r="DY260" s="63"/>
      <c r="DZ260" s="63"/>
      <c r="EA260" s="167"/>
      <c r="EB260" s="60"/>
      <c r="EC260" s="60"/>
      <c r="ED260" s="60"/>
      <c r="EE260" s="60"/>
      <c r="EF260" s="60"/>
      <c r="EG260" s="60"/>
      <c r="EH260" s="60"/>
      <c r="EI260" s="60"/>
      <c r="EJ260" s="60"/>
      <c r="EK260" s="60"/>
      <c r="EL260" s="60"/>
      <c r="EM260" s="60"/>
      <c r="EN260" s="60"/>
      <c r="EO260" s="60"/>
      <c r="EP260" s="60"/>
      <c r="EQ260" s="60"/>
      <c r="ER260" s="60"/>
      <c r="ES260" s="60"/>
      <c r="ET260" s="60"/>
      <c r="EU260" s="60"/>
      <c r="EV260" s="60"/>
      <c r="EW260" s="60"/>
      <c r="EX260" s="60"/>
      <c r="EY260" s="60"/>
      <c r="EZ260" s="60"/>
      <c r="FA260" s="60"/>
      <c r="FB260" s="60"/>
    </row>
    <row r="261" spans="14:158" x14ac:dyDescent="0.25">
      <c r="N261"/>
      <c r="W261" s="33"/>
      <c r="X261" s="33"/>
      <c r="AH261" s="38">
        <v>100</v>
      </c>
      <c r="AI261" s="38">
        <v>110</v>
      </c>
      <c r="AJ261" s="38">
        <v>13050</v>
      </c>
      <c r="AK261" s="38">
        <v>12</v>
      </c>
      <c r="AL261" s="38">
        <v>3308558</v>
      </c>
      <c r="AM261" s="61" t="s">
        <v>1816</v>
      </c>
      <c r="AN261" s="61" t="s">
        <v>1696</v>
      </c>
      <c r="AO261" s="61" t="s">
        <v>5103</v>
      </c>
      <c r="AP261" s="61" t="s">
        <v>5035</v>
      </c>
      <c r="AQ261" s="61" t="s">
        <v>4983</v>
      </c>
      <c r="AR261" s="28">
        <v>1916023.4</v>
      </c>
      <c r="AS261" s="28">
        <v>0</v>
      </c>
      <c r="AT261" s="28">
        <v>0</v>
      </c>
      <c r="AU261" s="62"/>
      <c r="BT261">
        <v>0</v>
      </c>
      <c r="BU261" s="32">
        <v>100</v>
      </c>
      <c r="BV261" s="32">
        <v>105</v>
      </c>
      <c r="BW261" s="32">
        <v>16700</v>
      </c>
      <c r="BX261" s="32">
        <v>85</v>
      </c>
      <c r="BY261" s="32">
        <v>91120</v>
      </c>
      <c r="BZ261" t="s">
        <v>1816</v>
      </c>
      <c r="CA261" t="s">
        <v>1688</v>
      </c>
      <c r="CB261" t="s">
        <v>1885</v>
      </c>
      <c r="CC261" t="s">
        <v>1797</v>
      </c>
      <c r="CD261" t="s">
        <v>1797</v>
      </c>
      <c r="CE261" s="155"/>
      <c r="CF261" s="155"/>
      <c r="CG261" s="31" t="s">
        <v>690</v>
      </c>
      <c r="CH261" s="31" t="s">
        <v>691</v>
      </c>
      <c r="CI261" s="31" t="s">
        <v>727</v>
      </c>
      <c r="CJ261" s="31" t="s">
        <v>3035</v>
      </c>
      <c r="DC261" s="160" t="str">
        <f t="shared" si="120"/>
        <v>14000_8</v>
      </c>
      <c r="DD261" s="162">
        <v>100</v>
      </c>
      <c r="DE261" s="161">
        <v>105</v>
      </c>
      <c r="DF261" s="161">
        <v>14000</v>
      </c>
      <c r="DG261" s="163" t="s">
        <v>1816</v>
      </c>
      <c r="DH261" s="161"/>
      <c r="DI261" s="161" t="s">
        <v>5124</v>
      </c>
      <c r="DJ261" s="161">
        <v>8</v>
      </c>
      <c r="DK261" s="161" t="s">
        <v>1328</v>
      </c>
      <c r="DL261" s="161">
        <v>0</v>
      </c>
      <c r="DM261" s="43" t="s">
        <v>3814</v>
      </c>
      <c r="DN261" s="43"/>
      <c r="DO261" s="43" t="s">
        <v>4213</v>
      </c>
      <c r="DP261" s="43"/>
      <c r="DQ261" s="43" t="s">
        <v>4171</v>
      </c>
      <c r="DR261" s="43">
        <v>100</v>
      </c>
      <c r="DV261" s="31" t="s">
        <v>5409</v>
      </c>
      <c r="DW261" s="31" t="s">
        <v>339</v>
      </c>
      <c r="DX261" s="63"/>
      <c r="DY261" s="63"/>
      <c r="DZ261" s="63"/>
      <c r="EA261" s="167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</row>
    <row r="262" spans="14:158" x14ac:dyDescent="0.25">
      <c r="N262"/>
      <c r="V262" s="1"/>
      <c r="W262" s="33"/>
      <c r="X262" s="33"/>
      <c r="AH262" s="38">
        <v>100</v>
      </c>
      <c r="AI262" s="38">
        <v>110</v>
      </c>
      <c r="AJ262" s="38">
        <v>13400</v>
      </c>
      <c r="AK262" s="38">
        <v>12</v>
      </c>
      <c r="AL262" s="38">
        <v>3308558</v>
      </c>
      <c r="AM262" s="61" t="s">
        <v>1816</v>
      </c>
      <c r="AN262" s="61" t="s">
        <v>1696</v>
      </c>
      <c r="AO262" s="61" t="s">
        <v>5111</v>
      </c>
      <c r="AP262" s="61" t="s">
        <v>5035</v>
      </c>
      <c r="AQ262" s="61" t="s">
        <v>4983</v>
      </c>
      <c r="AR262" s="28">
        <v>209480.9</v>
      </c>
      <c r="AS262" s="28">
        <v>0</v>
      </c>
      <c r="AT262" s="28">
        <v>0</v>
      </c>
      <c r="AU262" s="62"/>
      <c r="BT262">
        <v>0</v>
      </c>
      <c r="BU262" s="32">
        <v>100</v>
      </c>
      <c r="BV262" s="32">
        <v>105</v>
      </c>
      <c r="BW262" s="32">
        <v>16700</v>
      </c>
      <c r="BX262" s="32">
        <v>86</v>
      </c>
      <c r="BY262" s="32">
        <v>91140</v>
      </c>
      <c r="BZ262" t="s">
        <v>1816</v>
      </c>
      <c r="CA262" t="s">
        <v>1688</v>
      </c>
      <c r="CB262" t="s">
        <v>1885</v>
      </c>
      <c r="CC262" t="s">
        <v>1787</v>
      </c>
      <c r="CD262" s="52" t="s">
        <v>1789</v>
      </c>
      <c r="CE262" s="155">
        <v>28</v>
      </c>
      <c r="CF262" s="155">
        <v>1</v>
      </c>
      <c r="CG262" s="31" t="s">
        <v>5839</v>
      </c>
      <c r="CH262" s="31" t="s">
        <v>5840</v>
      </c>
      <c r="CI262" s="31" t="s">
        <v>727</v>
      </c>
      <c r="CJ262" s="31" t="s">
        <v>1175</v>
      </c>
      <c r="DC262" s="160" t="str">
        <f t="shared" si="120"/>
        <v>14000_5</v>
      </c>
      <c r="DD262" s="162">
        <v>100</v>
      </c>
      <c r="DE262" s="161">
        <v>105</v>
      </c>
      <c r="DF262" s="161">
        <v>14000</v>
      </c>
      <c r="DG262" s="163" t="s">
        <v>1816</v>
      </c>
      <c r="DH262" s="161"/>
      <c r="DI262" s="161" t="s">
        <v>5124</v>
      </c>
      <c r="DJ262" s="161">
        <v>5</v>
      </c>
      <c r="DK262" s="161" t="s">
        <v>1326</v>
      </c>
      <c r="DL262" s="161">
        <v>0</v>
      </c>
      <c r="DM262" s="43" t="s">
        <v>3815</v>
      </c>
      <c r="DN262" s="43"/>
      <c r="DO262" s="43" t="s">
        <v>4215</v>
      </c>
      <c r="DP262" s="43"/>
      <c r="DQ262" s="43" t="s">
        <v>4174</v>
      </c>
      <c r="DR262" s="43">
        <v>100</v>
      </c>
      <c r="DV262" s="31" t="s">
        <v>5409</v>
      </c>
      <c r="DW262" s="31" t="s">
        <v>339</v>
      </c>
      <c r="DX262" s="63"/>
      <c r="DY262" s="63"/>
      <c r="DZ262" s="63"/>
      <c r="EA262" s="167"/>
      <c r="EB262" s="60"/>
      <c r="EC262" s="60"/>
      <c r="ED262" s="60"/>
      <c r="EE262" s="60"/>
      <c r="EF262" s="60"/>
      <c r="EG262" s="60"/>
      <c r="EH262" s="60"/>
      <c r="EI262" s="60"/>
      <c r="EJ262" s="60"/>
      <c r="EK262" s="60"/>
      <c r="EL262" s="60"/>
      <c r="EM262" s="60"/>
      <c r="EN262" s="60"/>
      <c r="EO262" s="60"/>
      <c r="EP262" s="60"/>
      <c r="EQ262" s="60"/>
      <c r="ER262" s="60"/>
      <c r="ES262" s="60"/>
      <c r="ET262" s="60"/>
      <c r="EU262" s="60"/>
      <c r="EV262" s="60"/>
      <c r="EW262" s="60"/>
      <c r="EX262" s="60"/>
      <c r="EY262" s="60"/>
      <c r="EZ262" s="60"/>
      <c r="FA262" s="60"/>
      <c r="FB262" s="60"/>
    </row>
    <row r="263" spans="14:158" x14ac:dyDescent="0.25">
      <c r="N263"/>
      <c r="V263" s="1"/>
      <c r="W263" s="33"/>
      <c r="X263" s="33"/>
      <c r="AH263" s="38">
        <v>100</v>
      </c>
      <c r="AI263" s="38">
        <v>110</v>
      </c>
      <c r="AJ263" s="38">
        <v>15050</v>
      </c>
      <c r="AK263" s="38">
        <v>12</v>
      </c>
      <c r="AL263" s="38">
        <v>3308558</v>
      </c>
      <c r="AM263" s="61" t="s">
        <v>1816</v>
      </c>
      <c r="AN263" s="61" t="s">
        <v>1696</v>
      </c>
      <c r="AO263" s="61" t="s">
        <v>1591</v>
      </c>
      <c r="AP263" s="61" t="s">
        <v>5035</v>
      </c>
      <c r="AQ263" s="61" t="s">
        <v>4983</v>
      </c>
      <c r="AR263" s="28">
        <v>1233545.8999999999</v>
      </c>
      <c r="AS263" s="28">
        <v>0</v>
      </c>
      <c r="AT263" s="28">
        <v>0</v>
      </c>
      <c r="AU263" s="62"/>
      <c r="BT263">
        <v>0</v>
      </c>
      <c r="BU263" s="32">
        <v>100</v>
      </c>
      <c r="BV263" s="32">
        <v>105</v>
      </c>
      <c r="BW263" s="32">
        <v>16700</v>
      </c>
      <c r="BX263" s="32">
        <v>87</v>
      </c>
      <c r="BY263" s="32">
        <v>91190</v>
      </c>
      <c r="BZ263" t="s">
        <v>1816</v>
      </c>
      <c r="CA263" t="s">
        <v>1688</v>
      </c>
      <c r="CB263" t="s">
        <v>1885</v>
      </c>
      <c r="CC263" s="52" t="s">
        <v>1726</v>
      </c>
      <c r="CD263" s="52" t="s">
        <v>1726</v>
      </c>
      <c r="CE263" s="155">
        <v>0</v>
      </c>
      <c r="CF263" s="155">
        <v>1</v>
      </c>
      <c r="CG263" s="31" t="s">
        <v>5843</v>
      </c>
      <c r="CH263" s="31" t="s">
        <v>5844</v>
      </c>
      <c r="CI263" s="31" t="s">
        <v>727</v>
      </c>
      <c r="CJ263" s="31" t="s">
        <v>1176</v>
      </c>
      <c r="DC263" s="160" t="str">
        <f t="shared" si="120"/>
        <v>16550_1</v>
      </c>
      <c r="DD263" s="162">
        <v>100</v>
      </c>
      <c r="DE263" s="161">
        <v>105</v>
      </c>
      <c r="DF263" s="161">
        <v>16550</v>
      </c>
      <c r="DG263" s="163" t="s">
        <v>1816</v>
      </c>
      <c r="DH263" s="161"/>
      <c r="DI263" s="161" t="s">
        <v>1624</v>
      </c>
      <c r="DJ263" s="161">
        <v>1</v>
      </c>
      <c r="DK263" s="161" t="s">
        <v>5210</v>
      </c>
      <c r="DL263" s="161">
        <v>12</v>
      </c>
      <c r="DM263" s="43" t="s">
        <v>3816</v>
      </c>
      <c r="DN263" s="43"/>
      <c r="DO263" s="43" t="s">
        <v>4197</v>
      </c>
      <c r="DP263" s="43"/>
      <c r="DQ263" s="43" t="s">
        <v>4177</v>
      </c>
      <c r="DR263" s="43">
        <v>100</v>
      </c>
      <c r="DV263" s="31" t="s">
        <v>5409</v>
      </c>
      <c r="DW263" s="31" t="s">
        <v>339</v>
      </c>
      <c r="DX263" s="63"/>
      <c r="DY263" s="63"/>
      <c r="DZ263" s="63"/>
      <c r="EA263" s="167"/>
      <c r="EB263" s="60"/>
      <c r="EC263" s="60"/>
      <c r="ED263" s="60"/>
      <c r="EE263" s="60"/>
      <c r="EF263" s="60"/>
      <c r="EG263" s="60"/>
      <c r="EH263" s="60"/>
      <c r="EI263" s="60"/>
      <c r="EJ263" s="60"/>
      <c r="EK263" s="60"/>
      <c r="EL263" s="60"/>
      <c r="EM263" s="60"/>
      <c r="EN263" s="60"/>
      <c r="EO263" s="60"/>
      <c r="EP263" s="60"/>
      <c r="EQ263" s="60"/>
      <c r="ER263" s="60"/>
      <c r="ES263" s="60"/>
      <c r="ET263" s="60"/>
      <c r="EU263" s="60"/>
      <c r="EV263" s="60"/>
      <c r="EW263" s="60"/>
      <c r="EX263" s="60"/>
      <c r="EY263" s="60"/>
      <c r="EZ263" s="60"/>
      <c r="FA263" s="60"/>
      <c r="FB263" s="60"/>
    </row>
    <row r="264" spans="14:158" x14ac:dyDescent="0.25">
      <c r="N264"/>
      <c r="W264" s="33"/>
      <c r="X264" s="33"/>
      <c r="AH264" s="38">
        <v>100</v>
      </c>
      <c r="AI264" s="38">
        <v>110</v>
      </c>
      <c r="AJ264" s="38">
        <v>15650</v>
      </c>
      <c r="AK264" s="38">
        <v>12</v>
      </c>
      <c r="AL264" s="38">
        <v>3308558</v>
      </c>
      <c r="AM264" s="61" t="s">
        <v>1816</v>
      </c>
      <c r="AN264" s="61" t="s">
        <v>1696</v>
      </c>
      <c r="AO264" s="61" t="s">
        <v>1604</v>
      </c>
      <c r="AP264" s="61" t="s">
        <v>5035</v>
      </c>
      <c r="AQ264" s="61" t="s">
        <v>4983</v>
      </c>
      <c r="AR264" s="28">
        <v>2776158.1</v>
      </c>
      <c r="AS264" s="28">
        <v>0</v>
      </c>
      <c r="AT264" s="28">
        <v>0</v>
      </c>
      <c r="AU264" s="62"/>
      <c r="BT264">
        <v>0</v>
      </c>
      <c r="BU264" s="32">
        <v>100</v>
      </c>
      <c r="BV264" s="32">
        <v>105</v>
      </c>
      <c r="BW264" s="32">
        <v>16700</v>
      </c>
      <c r="BX264" s="32">
        <v>87</v>
      </c>
      <c r="BY264" s="32">
        <v>91192</v>
      </c>
      <c r="BZ264" t="s">
        <v>1816</v>
      </c>
      <c r="CA264" t="s">
        <v>1688</v>
      </c>
      <c r="CB264" s="52" t="s">
        <v>1885</v>
      </c>
      <c r="CC264" s="52" t="s">
        <v>1726</v>
      </c>
      <c r="CD264" s="52" t="s">
        <v>1115</v>
      </c>
      <c r="CE264" s="155">
        <v>38</v>
      </c>
      <c r="CF264" s="155">
        <v>1</v>
      </c>
      <c r="CG264" s="31" t="s">
        <v>692</v>
      </c>
      <c r="CH264" s="31" t="s">
        <v>693</v>
      </c>
      <c r="CI264" s="31" t="s">
        <v>727</v>
      </c>
      <c r="CJ264" s="31" t="s">
        <v>1178</v>
      </c>
      <c r="DC264" s="160" t="str">
        <f t="shared" si="120"/>
        <v>16550_7</v>
      </c>
      <c r="DD264" s="162">
        <v>100</v>
      </c>
      <c r="DE264" s="161">
        <v>105</v>
      </c>
      <c r="DF264" s="161">
        <v>16550</v>
      </c>
      <c r="DG264" s="163" t="s">
        <v>1816</v>
      </c>
      <c r="DH264" s="161"/>
      <c r="DI264" s="161" t="s">
        <v>1624</v>
      </c>
      <c r="DJ264" s="161">
        <v>7</v>
      </c>
      <c r="DK264" s="161" t="s">
        <v>5216</v>
      </c>
      <c r="DL264" s="161">
        <v>4</v>
      </c>
      <c r="DM264" s="43" t="s">
        <v>3817</v>
      </c>
      <c r="DN264" s="43"/>
      <c r="DO264" s="43" t="s">
        <v>4199</v>
      </c>
      <c r="DP264" s="43"/>
      <c r="DQ264" s="43" t="s">
        <v>4150</v>
      </c>
      <c r="DR264" s="43">
        <v>100</v>
      </c>
      <c r="DV264" s="31" t="s">
        <v>5409</v>
      </c>
      <c r="DW264" s="31" t="s">
        <v>339</v>
      </c>
      <c r="DX264" s="63"/>
      <c r="DY264" s="63"/>
      <c r="DZ264" s="63"/>
      <c r="EA264" s="167"/>
      <c r="EB264" s="60"/>
      <c r="EC264" s="60"/>
      <c r="ED264" s="60"/>
      <c r="EE264" s="60"/>
      <c r="EF264" s="60"/>
      <c r="EG264" s="60"/>
      <c r="EH264" s="60"/>
      <c r="EI264" s="60"/>
      <c r="EJ264" s="60"/>
      <c r="EK264" s="60"/>
      <c r="EL264" s="60"/>
      <c r="EM264" s="60"/>
      <c r="EN264" s="60"/>
      <c r="EO264" s="60"/>
      <c r="EP264" s="60"/>
      <c r="EQ264" s="60"/>
      <c r="ER264" s="60"/>
      <c r="ES264" s="60"/>
      <c r="ET264" s="60"/>
      <c r="EU264" s="60"/>
      <c r="EV264" s="60"/>
      <c r="EW264" s="60"/>
      <c r="EX264" s="60"/>
      <c r="EY264" s="60"/>
      <c r="EZ264" s="60"/>
      <c r="FA264" s="60"/>
      <c r="FB264" s="60"/>
    </row>
    <row r="265" spans="14:158" x14ac:dyDescent="0.25">
      <c r="N265"/>
      <c r="W265" s="33"/>
      <c r="X265" s="33"/>
      <c r="AH265" s="38">
        <v>100</v>
      </c>
      <c r="AI265" s="38">
        <v>110</v>
      </c>
      <c r="AJ265" s="38">
        <v>15900</v>
      </c>
      <c r="AK265" s="38">
        <v>12</v>
      </c>
      <c r="AL265" s="38">
        <v>3308558</v>
      </c>
      <c r="AM265" s="61" t="s">
        <v>1816</v>
      </c>
      <c r="AN265" s="61" t="s">
        <v>1696</v>
      </c>
      <c r="AO265" s="61" t="s">
        <v>1609</v>
      </c>
      <c r="AP265" s="61" t="s">
        <v>5035</v>
      </c>
      <c r="AQ265" s="61" t="s">
        <v>4983</v>
      </c>
      <c r="AR265" s="28">
        <v>114417.5</v>
      </c>
      <c r="AS265" s="28">
        <v>0</v>
      </c>
      <c r="AT265" s="28">
        <v>0</v>
      </c>
      <c r="AU265" s="62"/>
      <c r="BT265">
        <v>0</v>
      </c>
      <c r="BU265" s="32">
        <v>100</v>
      </c>
      <c r="BV265" s="32">
        <v>105</v>
      </c>
      <c r="BW265" s="32">
        <v>16700</v>
      </c>
      <c r="BX265" s="32">
        <v>87</v>
      </c>
      <c r="BY265" s="32">
        <v>91194</v>
      </c>
      <c r="BZ265" t="s">
        <v>1816</v>
      </c>
      <c r="CA265" t="s">
        <v>1688</v>
      </c>
      <c r="CB265" t="s">
        <v>1885</v>
      </c>
      <c r="CC265" s="52" t="s">
        <v>1726</v>
      </c>
      <c r="CD265" s="52" t="s">
        <v>1114</v>
      </c>
      <c r="CE265" s="155">
        <v>0</v>
      </c>
      <c r="CF265" s="155">
        <v>1</v>
      </c>
      <c r="CG265" s="31" t="s">
        <v>694</v>
      </c>
      <c r="CH265" s="31" t="s">
        <v>695</v>
      </c>
      <c r="CI265" s="31" t="s">
        <v>727</v>
      </c>
      <c r="CJ265" s="31" t="s">
        <v>1177</v>
      </c>
      <c r="DC265" s="160" t="str">
        <f t="shared" si="120"/>
        <v>16550_9</v>
      </c>
      <c r="DD265" s="162">
        <v>100</v>
      </c>
      <c r="DE265" s="161">
        <v>105</v>
      </c>
      <c r="DF265" s="161">
        <v>16550</v>
      </c>
      <c r="DG265" s="163" t="s">
        <v>1816</v>
      </c>
      <c r="DH265" s="161"/>
      <c r="DI265" s="161" t="s">
        <v>1624</v>
      </c>
      <c r="DJ265" s="161">
        <v>9</v>
      </c>
      <c r="DK265" s="161" t="s">
        <v>5218</v>
      </c>
      <c r="DL265" s="161">
        <v>0</v>
      </c>
      <c r="DM265" s="43" t="s">
        <v>3818</v>
      </c>
      <c r="DN265" s="43"/>
      <c r="DO265" s="43" t="s">
        <v>4201</v>
      </c>
      <c r="DP265" s="43"/>
      <c r="DQ265" s="43" t="s">
        <v>4153</v>
      </c>
      <c r="DR265" s="43">
        <v>100</v>
      </c>
      <c r="DV265" s="31" t="s">
        <v>5409</v>
      </c>
      <c r="DW265" s="31" t="s">
        <v>339</v>
      </c>
      <c r="DX265" s="63"/>
      <c r="DY265" s="63"/>
      <c r="DZ265" s="63"/>
      <c r="EA265" s="167"/>
      <c r="EB265" s="60"/>
      <c r="EC265" s="60"/>
      <c r="ED265" s="60"/>
      <c r="EE265" s="60"/>
      <c r="EF265" s="60"/>
      <c r="EG265" s="60"/>
      <c r="EH265" s="60"/>
      <c r="EI265" s="60"/>
      <c r="EJ265" s="60"/>
      <c r="EK265" s="60"/>
      <c r="EL265" s="60"/>
      <c r="EM265" s="60"/>
      <c r="EN265" s="60"/>
      <c r="EO265" s="60"/>
      <c r="EP265" s="60"/>
      <c r="EQ265" s="60"/>
      <c r="ER265" s="60"/>
      <c r="ES265" s="60"/>
      <c r="ET265" s="60"/>
      <c r="EU265" s="60"/>
      <c r="EV265" s="60"/>
      <c r="EW265" s="60"/>
      <c r="EX265" s="60"/>
      <c r="EY265" s="60"/>
      <c r="EZ265" s="60"/>
      <c r="FA265" s="60"/>
      <c r="FB265" s="60"/>
    </row>
    <row r="266" spans="14:158" x14ac:dyDescent="0.25">
      <c r="N266"/>
      <c r="W266" s="33"/>
      <c r="X266" s="33"/>
      <c r="AH266" s="38">
        <v>100</v>
      </c>
      <c r="AI266" s="38">
        <v>110</v>
      </c>
      <c r="AJ266" s="38">
        <v>16400</v>
      </c>
      <c r="AK266" s="38">
        <v>12</v>
      </c>
      <c r="AL266" s="38">
        <v>3308558</v>
      </c>
      <c r="AM266" s="61" t="s">
        <v>1816</v>
      </c>
      <c r="AN266" s="61" t="s">
        <v>1696</v>
      </c>
      <c r="AO266" s="61" t="s">
        <v>1620</v>
      </c>
      <c r="AP266" s="61" t="s">
        <v>5035</v>
      </c>
      <c r="AQ266" s="61" t="s">
        <v>4983</v>
      </c>
      <c r="AR266" s="28">
        <v>489719</v>
      </c>
      <c r="AS266" s="28">
        <v>0</v>
      </c>
      <c r="AT266" s="28">
        <v>0</v>
      </c>
      <c r="AU266" s="62"/>
      <c r="BT266">
        <v>0</v>
      </c>
      <c r="BU266" s="32">
        <v>100</v>
      </c>
      <c r="BV266" s="32">
        <v>105</v>
      </c>
      <c r="BW266" s="32">
        <v>17100</v>
      </c>
      <c r="BX266" s="32">
        <v>81</v>
      </c>
      <c r="BY266" s="32">
        <v>91000</v>
      </c>
      <c r="BZ266" t="s">
        <v>1816</v>
      </c>
      <c r="CA266" t="s">
        <v>1688</v>
      </c>
      <c r="CB266" s="52" t="s">
        <v>1119</v>
      </c>
      <c r="CC266" t="s">
        <v>1683</v>
      </c>
      <c r="CD266" s="52" t="s">
        <v>1784</v>
      </c>
      <c r="CE266" s="155">
        <v>141</v>
      </c>
      <c r="CF266" s="155">
        <v>1</v>
      </c>
      <c r="CG266" s="31" t="s">
        <v>5834</v>
      </c>
      <c r="CH266" s="31" t="s">
        <v>5835</v>
      </c>
      <c r="CI266" s="31" t="s">
        <v>728</v>
      </c>
      <c r="CJ266" s="31" t="s">
        <v>1179</v>
      </c>
      <c r="DC266" s="160" t="str">
        <f t="shared" si="120"/>
        <v>16550_4</v>
      </c>
      <c r="DD266" s="162">
        <v>100</v>
      </c>
      <c r="DE266" s="161">
        <v>105</v>
      </c>
      <c r="DF266" s="161">
        <v>16550</v>
      </c>
      <c r="DG266" s="163" t="s">
        <v>1816</v>
      </c>
      <c r="DH266" s="161"/>
      <c r="DI266" s="161" t="s">
        <v>1624</v>
      </c>
      <c r="DJ266" s="161">
        <v>4</v>
      </c>
      <c r="DK266" s="161" t="s">
        <v>1325</v>
      </c>
      <c r="DL266" s="161">
        <v>0</v>
      </c>
      <c r="DM266" s="43" t="s">
        <v>3819</v>
      </c>
      <c r="DN266" s="43"/>
      <c r="DO266" s="43" t="s">
        <v>4203</v>
      </c>
      <c r="DP266" s="43"/>
      <c r="DQ266" s="43" t="s">
        <v>4156</v>
      </c>
      <c r="DR266" s="43">
        <v>100</v>
      </c>
      <c r="DV266" s="31" t="s">
        <v>5409</v>
      </c>
      <c r="DW266" s="31" t="s">
        <v>339</v>
      </c>
      <c r="DX266" s="63"/>
      <c r="DY266" s="63"/>
      <c r="DZ266" s="63"/>
      <c r="EA266" s="167"/>
      <c r="EB266" s="60"/>
      <c r="EC266" s="60"/>
      <c r="ED266" s="60"/>
      <c r="EE266" s="60"/>
      <c r="EF266" s="60"/>
      <c r="EG266" s="60"/>
      <c r="EH266" s="60"/>
      <c r="EI266" s="60"/>
      <c r="EJ266" s="60"/>
      <c r="EK266" s="60"/>
      <c r="EL266" s="60"/>
      <c r="EM266" s="60"/>
      <c r="EN266" s="60"/>
      <c r="EO266" s="60"/>
      <c r="EP266" s="60"/>
      <c r="EQ266" s="60"/>
      <c r="ER266" s="60"/>
      <c r="ES266" s="60"/>
      <c r="ET266" s="60"/>
      <c r="EU266" s="60"/>
      <c r="EV266" s="60"/>
      <c r="EW266" s="60"/>
      <c r="EX266" s="60"/>
      <c r="EY266" s="60"/>
      <c r="EZ266" s="60"/>
      <c r="FA266" s="60"/>
      <c r="FB266" s="60"/>
    </row>
    <row r="267" spans="14:158" x14ac:dyDescent="0.25">
      <c r="N267"/>
      <c r="V267" s="1"/>
      <c r="W267" s="33"/>
      <c r="X267" s="33"/>
      <c r="AH267" s="38">
        <v>100</v>
      </c>
      <c r="AI267" s="38">
        <v>110</v>
      </c>
      <c r="AJ267" s="38">
        <v>17000</v>
      </c>
      <c r="AK267" s="38">
        <v>12</v>
      </c>
      <c r="AL267" s="38">
        <v>3308558</v>
      </c>
      <c r="AM267" s="61" t="s">
        <v>1816</v>
      </c>
      <c r="AN267" s="61" t="s">
        <v>1696</v>
      </c>
      <c r="AO267" s="61" t="s">
        <v>1633</v>
      </c>
      <c r="AP267" s="61" t="s">
        <v>5035</v>
      </c>
      <c r="AQ267" s="61" t="s">
        <v>4983</v>
      </c>
      <c r="AR267" s="28">
        <v>2720110.5</v>
      </c>
      <c r="AS267" s="28">
        <v>0</v>
      </c>
      <c r="AT267" s="28">
        <v>0</v>
      </c>
      <c r="AU267" s="62"/>
      <c r="BT267">
        <v>0</v>
      </c>
      <c r="BU267" s="32">
        <v>100</v>
      </c>
      <c r="BV267" s="32">
        <v>105</v>
      </c>
      <c r="BW267" s="32">
        <v>17100</v>
      </c>
      <c r="BX267" s="32">
        <v>82</v>
      </c>
      <c r="BY267" s="32">
        <v>91020</v>
      </c>
      <c r="BZ267" t="s">
        <v>1816</v>
      </c>
      <c r="CA267" t="s">
        <v>1688</v>
      </c>
      <c r="CB267" s="52" t="s">
        <v>1119</v>
      </c>
      <c r="CC267" s="52" t="s">
        <v>1790</v>
      </c>
      <c r="CD267" s="52" t="s">
        <v>1792</v>
      </c>
      <c r="CE267" s="155">
        <v>425</v>
      </c>
      <c r="CF267" s="155">
        <v>1</v>
      </c>
      <c r="CG267" s="31" t="s">
        <v>5851</v>
      </c>
      <c r="CH267" s="31" t="s">
        <v>5852</v>
      </c>
      <c r="CI267" s="31" t="s">
        <v>728</v>
      </c>
      <c r="CJ267" s="31" t="s">
        <v>1180</v>
      </c>
      <c r="DC267" s="160" t="str">
        <f t="shared" si="120"/>
        <v>16550_3</v>
      </c>
      <c r="DD267" s="162">
        <v>100</v>
      </c>
      <c r="DE267" s="161">
        <v>105</v>
      </c>
      <c r="DF267" s="161">
        <v>16550</v>
      </c>
      <c r="DG267" s="163" t="s">
        <v>1816</v>
      </c>
      <c r="DH267" s="161"/>
      <c r="DI267" s="161" t="s">
        <v>1624</v>
      </c>
      <c r="DJ267" s="161">
        <v>3</v>
      </c>
      <c r="DK267" s="161" t="s">
        <v>1324</v>
      </c>
      <c r="DL267" s="161">
        <v>0</v>
      </c>
      <c r="DM267" s="43" t="s">
        <v>3820</v>
      </c>
      <c r="DN267" s="43"/>
      <c r="DO267" s="43" t="s">
        <v>4205</v>
      </c>
      <c r="DP267" s="43"/>
      <c r="DQ267" s="43" t="s">
        <v>4159</v>
      </c>
      <c r="DR267" s="43">
        <v>100</v>
      </c>
      <c r="DV267" s="31" t="s">
        <v>5409</v>
      </c>
      <c r="DW267" s="31" t="s">
        <v>339</v>
      </c>
      <c r="DX267" s="63"/>
      <c r="DY267" s="63"/>
      <c r="DZ267" s="63"/>
      <c r="EA267" s="167"/>
      <c r="EB267" s="60"/>
      <c r="EC267" s="60"/>
      <c r="ED267" s="60"/>
      <c r="EE267" s="60"/>
      <c r="EF267" s="60"/>
      <c r="EG267" s="60"/>
      <c r="EH267" s="60"/>
      <c r="EI267" s="60"/>
      <c r="EJ267" s="60"/>
      <c r="EK267" s="60"/>
      <c r="EL267" s="60"/>
      <c r="EM267" s="60"/>
      <c r="EN267" s="60"/>
      <c r="EO267" s="60"/>
      <c r="EP267" s="60"/>
      <c r="EQ267" s="60"/>
      <c r="ER267" s="60"/>
      <c r="ES267" s="60"/>
      <c r="ET267" s="60"/>
      <c r="EU267" s="60"/>
      <c r="EV267" s="60"/>
      <c r="EW267" s="60"/>
      <c r="EX267" s="60"/>
      <c r="EY267" s="60"/>
      <c r="EZ267" s="60"/>
      <c r="FA267" s="60"/>
      <c r="FB267" s="60"/>
    </row>
    <row r="268" spans="14:158" x14ac:dyDescent="0.25">
      <c r="N268"/>
      <c r="W268" s="33"/>
      <c r="X268" s="33"/>
      <c r="AH268" s="38">
        <v>100</v>
      </c>
      <c r="AI268" s="38">
        <v>110</v>
      </c>
      <c r="AJ268" s="38">
        <v>17620</v>
      </c>
      <c r="AK268" s="38">
        <v>12</v>
      </c>
      <c r="AL268" s="38">
        <v>3308558</v>
      </c>
      <c r="AM268" s="61" t="s">
        <v>1816</v>
      </c>
      <c r="AN268" s="61" t="s">
        <v>1696</v>
      </c>
      <c r="AO268" s="61" t="s">
        <v>1646</v>
      </c>
      <c r="AP268" s="61" t="s">
        <v>5035</v>
      </c>
      <c r="AQ268" s="61" t="s">
        <v>4983</v>
      </c>
      <c r="AR268" s="28">
        <v>4490466.7</v>
      </c>
      <c r="AS268" s="28">
        <v>0</v>
      </c>
      <c r="AT268" s="28">
        <v>0</v>
      </c>
      <c r="AU268" s="62"/>
      <c r="BT268">
        <v>0</v>
      </c>
      <c r="BU268" s="32">
        <v>100</v>
      </c>
      <c r="BV268" s="32">
        <v>105</v>
      </c>
      <c r="BW268" s="32">
        <v>17100</v>
      </c>
      <c r="BX268" s="32">
        <v>89</v>
      </c>
      <c r="BY268" s="32">
        <v>91240</v>
      </c>
      <c r="BZ268" t="s">
        <v>1816</v>
      </c>
      <c r="CA268" t="s">
        <v>1688</v>
      </c>
      <c r="CB268" t="s">
        <v>1119</v>
      </c>
      <c r="CC268" t="s">
        <v>1785</v>
      </c>
      <c r="CD268" t="s">
        <v>1785</v>
      </c>
      <c r="CE268" s="155">
        <v>3629</v>
      </c>
      <c r="CF268" s="155">
        <v>1</v>
      </c>
      <c r="CG268" s="31" t="s">
        <v>698</v>
      </c>
      <c r="CH268" s="31" t="s">
        <v>699</v>
      </c>
      <c r="CI268" s="31" t="s">
        <v>728</v>
      </c>
      <c r="CJ268" s="31" t="s">
        <v>1181</v>
      </c>
      <c r="DC268" s="160" t="str">
        <f t="shared" si="120"/>
        <v>16550_2</v>
      </c>
      <c r="DD268" s="162">
        <v>100</v>
      </c>
      <c r="DE268" s="161">
        <v>105</v>
      </c>
      <c r="DF268" s="161">
        <v>16550</v>
      </c>
      <c r="DG268" s="163" t="s">
        <v>1816</v>
      </c>
      <c r="DH268" s="161"/>
      <c r="DI268" s="161" t="s">
        <v>1624</v>
      </c>
      <c r="DJ268" s="161">
        <v>2</v>
      </c>
      <c r="DK268" s="161" t="s">
        <v>1323</v>
      </c>
      <c r="DL268" s="161">
        <v>0</v>
      </c>
      <c r="DM268" s="43" t="s">
        <v>3821</v>
      </c>
      <c r="DN268" s="43"/>
      <c r="DO268" s="43" t="s">
        <v>4207</v>
      </c>
      <c r="DP268" s="43"/>
      <c r="DQ268" s="43" t="s">
        <v>4162</v>
      </c>
      <c r="DR268" s="43">
        <v>100</v>
      </c>
      <c r="DV268" s="31" t="s">
        <v>5409</v>
      </c>
      <c r="DW268" s="31" t="s">
        <v>339</v>
      </c>
      <c r="DX268" s="63"/>
      <c r="DY268" s="63"/>
      <c r="DZ268" s="63"/>
      <c r="EA268" s="167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</row>
    <row r="269" spans="14:158" x14ac:dyDescent="0.25">
      <c r="N269"/>
      <c r="W269" s="33"/>
      <c r="X269" s="33"/>
      <c r="AH269" s="38">
        <v>100</v>
      </c>
      <c r="AI269" s="38">
        <v>115</v>
      </c>
      <c r="AJ269" s="38">
        <v>14400</v>
      </c>
      <c r="AK269" s="38">
        <v>12</v>
      </c>
      <c r="AL269" s="38">
        <v>3308558</v>
      </c>
      <c r="AM269" s="61" t="s">
        <v>1816</v>
      </c>
      <c r="AN269" s="61" t="s">
        <v>1697</v>
      </c>
      <c r="AO269" s="61" t="s">
        <v>1576</v>
      </c>
      <c r="AP269" s="61" t="s">
        <v>5035</v>
      </c>
      <c r="AQ269" s="61" t="s">
        <v>4983</v>
      </c>
      <c r="AR269" s="28">
        <v>478923.3</v>
      </c>
      <c r="AS269" s="28">
        <v>0</v>
      </c>
      <c r="AT269" s="28">
        <v>0</v>
      </c>
      <c r="AU269" s="62"/>
      <c r="BT269">
        <v>0</v>
      </c>
      <c r="BU269" s="32">
        <v>100</v>
      </c>
      <c r="BV269" s="32">
        <v>105</v>
      </c>
      <c r="BW269" s="32">
        <v>17150</v>
      </c>
      <c r="BX269" s="32">
        <v>81</v>
      </c>
      <c r="BY269" s="32">
        <v>91000</v>
      </c>
      <c r="BZ269" t="s">
        <v>1816</v>
      </c>
      <c r="CA269" t="s">
        <v>1688</v>
      </c>
      <c r="CB269" t="s">
        <v>1890</v>
      </c>
      <c r="CC269" t="s">
        <v>1683</v>
      </c>
      <c r="CD269" t="s">
        <v>1784</v>
      </c>
      <c r="CE269" s="155">
        <v>45</v>
      </c>
      <c r="CF269" s="155">
        <v>1</v>
      </c>
      <c r="CG269" s="31" t="s">
        <v>5834</v>
      </c>
      <c r="CH269" s="31" t="s">
        <v>5835</v>
      </c>
      <c r="CI269" s="31" t="s">
        <v>729</v>
      </c>
      <c r="CJ269" s="31" t="s">
        <v>3036</v>
      </c>
      <c r="DC269" s="160" t="str">
        <f t="shared" si="120"/>
        <v>16550_6</v>
      </c>
      <c r="DD269" s="162">
        <v>100</v>
      </c>
      <c r="DE269" s="161">
        <v>105</v>
      </c>
      <c r="DF269" s="161">
        <v>16550</v>
      </c>
      <c r="DG269" s="163" t="s">
        <v>1816</v>
      </c>
      <c r="DH269" s="161"/>
      <c r="DI269" s="161" t="s">
        <v>1624</v>
      </c>
      <c r="DJ269" s="161">
        <v>6</v>
      </c>
      <c r="DK269" s="161" t="s">
        <v>1327</v>
      </c>
      <c r="DL269" s="161">
        <v>0</v>
      </c>
      <c r="DM269" s="43" t="s">
        <v>3822</v>
      </c>
      <c r="DN269" s="43"/>
      <c r="DO269" s="43" t="s">
        <v>4209</v>
      </c>
      <c r="DP269" s="43"/>
      <c r="DQ269" s="43" t="s">
        <v>4165</v>
      </c>
      <c r="DR269" s="43">
        <v>100</v>
      </c>
      <c r="DV269" s="31" t="s">
        <v>5409</v>
      </c>
      <c r="DW269" s="31" t="s">
        <v>340</v>
      </c>
      <c r="DX269" s="63"/>
      <c r="DY269" s="63"/>
      <c r="DZ269" s="63"/>
      <c r="EA269" s="167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</row>
    <row r="270" spans="14:158" x14ac:dyDescent="0.25">
      <c r="N270"/>
      <c r="W270" s="33"/>
      <c r="X270" s="33"/>
      <c r="AH270" s="38">
        <v>100</v>
      </c>
      <c r="AI270" s="38">
        <v>115</v>
      </c>
      <c r="AJ270" s="38">
        <v>16900</v>
      </c>
      <c r="AK270" s="38">
        <v>12</v>
      </c>
      <c r="AL270" s="38">
        <v>3308558</v>
      </c>
      <c r="AM270" s="61" t="s">
        <v>1816</v>
      </c>
      <c r="AN270" s="61" t="s">
        <v>1697</v>
      </c>
      <c r="AO270" s="61" t="s">
        <v>1631</v>
      </c>
      <c r="AP270" s="61" t="s">
        <v>5035</v>
      </c>
      <c r="AQ270" s="61" t="s">
        <v>4983</v>
      </c>
      <c r="AR270" s="28">
        <v>181280.6</v>
      </c>
      <c r="AS270" s="28">
        <v>0</v>
      </c>
      <c r="AT270" s="28">
        <v>0</v>
      </c>
      <c r="AU270" s="62"/>
      <c r="BT270">
        <v>0</v>
      </c>
      <c r="BU270" s="32">
        <v>100</v>
      </c>
      <c r="BV270" s="32">
        <v>105</v>
      </c>
      <c r="BW270" s="32">
        <v>17150</v>
      </c>
      <c r="BX270" s="32">
        <v>81</v>
      </c>
      <c r="BY270" s="32">
        <v>91010</v>
      </c>
      <c r="BZ270" t="s">
        <v>1816</v>
      </c>
      <c r="CA270" t="s">
        <v>1688</v>
      </c>
      <c r="CB270" t="s">
        <v>1890</v>
      </c>
      <c r="CC270" t="s">
        <v>1683</v>
      </c>
      <c r="CD270" t="s">
        <v>1683</v>
      </c>
      <c r="CE270" s="155"/>
      <c r="CF270" s="155"/>
      <c r="CG270" s="31" t="s">
        <v>5837</v>
      </c>
      <c r="CH270" s="31" t="s">
        <v>5838</v>
      </c>
      <c r="CI270" s="31" t="s">
        <v>729</v>
      </c>
      <c r="CJ270" s="31" t="s">
        <v>3037</v>
      </c>
      <c r="DC270" s="160" t="str">
        <f t="shared" si="120"/>
        <v>16550_10</v>
      </c>
      <c r="DD270" s="162">
        <v>100</v>
      </c>
      <c r="DE270" s="161">
        <v>105</v>
      </c>
      <c r="DF270" s="161">
        <v>16550</v>
      </c>
      <c r="DG270" s="163" t="s">
        <v>1816</v>
      </c>
      <c r="DH270" s="161"/>
      <c r="DI270" s="161" t="s">
        <v>1624</v>
      </c>
      <c r="DJ270" s="161">
        <v>10</v>
      </c>
      <c r="DK270" s="161" t="s">
        <v>1329</v>
      </c>
      <c r="DL270" s="161">
        <v>0</v>
      </c>
      <c r="DM270" s="43" t="s">
        <v>3823</v>
      </c>
      <c r="DN270" s="43"/>
      <c r="DO270" s="43" t="s">
        <v>4211</v>
      </c>
      <c r="DP270" s="43"/>
      <c r="DQ270" s="43" t="s">
        <v>4168</v>
      </c>
      <c r="DR270" s="43">
        <v>100</v>
      </c>
      <c r="DV270" s="31" t="s">
        <v>5409</v>
      </c>
      <c r="DW270" s="31" t="s">
        <v>340</v>
      </c>
      <c r="DX270" s="63"/>
      <c r="DY270" s="63"/>
      <c r="DZ270" s="63"/>
      <c r="EA270" s="167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</row>
    <row r="271" spans="14:158" x14ac:dyDescent="0.25">
      <c r="N271"/>
      <c r="W271" s="33"/>
      <c r="X271" s="33"/>
      <c r="AH271" s="38">
        <v>100</v>
      </c>
      <c r="AI271" s="38">
        <v>115</v>
      </c>
      <c r="AJ271" s="38">
        <v>16950</v>
      </c>
      <c r="AK271" s="38">
        <v>12</v>
      </c>
      <c r="AL271" s="38">
        <v>3308558</v>
      </c>
      <c r="AM271" s="61" t="s">
        <v>1816</v>
      </c>
      <c r="AN271" s="61" t="s">
        <v>1697</v>
      </c>
      <c r="AO271" s="61" t="s">
        <v>1632</v>
      </c>
      <c r="AP271" s="61" t="s">
        <v>5035</v>
      </c>
      <c r="AQ271" s="61" t="s">
        <v>4983</v>
      </c>
      <c r="AR271" s="28">
        <v>2620510.7000000002</v>
      </c>
      <c r="AS271" s="28">
        <v>0</v>
      </c>
      <c r="AT271" s="28">
        <v>0</v>
      </c>
      <c r="AU271" s="62"/>
      <c r="BT271">
        <v>0</v>
      </c>
      <c r="BU271" s="32">
        <v>100</v>
      </c>
      <c r="BV271" s="32">
        <v>105</v>
      </c>
      <c r="BW271" s="32">
        <v>17150</v>
      </c>
      <c r="BX271" s="32">
        <v>83</v>
      </c>
      <c r="BY271" s="32">
        <v>91060</v>
      </c>
      <c r="BZ271" t="s">
        <v>1816</v>
      </c>
      <c r="CA271" t="s">
        <v>1688</v>
      </c>
      <c r="CB271" t="s">
        <v>1890</v>
      </c>
      <c r="CC271" t="s">
        <v>1786</v>
      </c>
      <c r="CD271" t="s">
        <v>5043</v>
      </c>
      <c r="CE271" s="155"/>
      <c r="CF271" s="155"/>
      <c r="CG271" s="31" t="s">
        <v>684</v>
      </c>
      <c r="CH271" s="31" t="s">
        <v>685</v>
      </c>
      <c r="CI271" s="31" t="s">
        <v>729</v>
      </c>
      <c r="CJ271" s="31" t="s">
        <v>3038</v>
      </c>
      <c r="DC271" s="160" t="str">
        <f t="shared" si="120"/>
        <v>16550_8</v>
      </c>
      <c r="DD271" s="162">
        <v>100</v>
      </c>
      <c r="DE271" s="161">
        <v>105</v>
      </c>
      <c r="DF271" s="161">
        <v>16550</v>
      </c>
      <c r="DG271" s="163" t="s">
        <v>1816</v>
      </c>
      <c r="DH271" s="161"/>
      <c r="DI271" s="161" t="s">
        <v>1624</v>
      </c>
      <c r="DJ271" s="161">
        <v>8</v>
      </c>
      <c r="DK271" s="161" t="s">
        <v>1328</v>
      </c>
      <c r="DL271" s="161">
        <v>0</v>
      </c>
      <c r="DM271" s="43" t="s">
        <v>3824</v>
      </c>
      <c r="DN271" s="43"/>
      <c r="DO271" s="43" t="s">
        <v>4213</v>
      </c>
      <c r="DP271" s="43"/>
      <c r="DQ271" s="43" t="s">
        <v>4171</v>
      </c>
      <c r="DR271" s="43">
        <v>100</v>
      </c>
      <c r="DV271" s="31" t="s">
        <v>5409</v>
      </c>
      <c r="DW271" s="31" t="s">
        <v>340</v>
      </c>
      <c r="DX271" s="63"/>
      <c r="DY271" s="63"/>
      <c r="DZ271" s="63"/>
      <c r="EA271" s="167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</row>
    <row r="272" spans="14:158" x14ac:dyDescent="0.25">
      <c r="N272"/>
      <c r="W272" s="33"/>
      <c r="X272" s="33"/>
      <c r="AH272" s="38">
        <v>100</v>
      </c>
      <c r="AI272" s="38">
        <v>115</v>
      </c>
      <c r="AJ272" s="38">
        <v>18350</v>
      </c>
      <c r="AK272" s="38">
        <v>12</v>
      </c>
      <c r="AL272" s="38">
        <v>3308558</v>
      </c>
      <c r="AM272" s="61" t="s">
        <v>1816</v>
      </c>
      <c r="AN272" s="61" t="s">
        <v>1697</v>
      </c>
      <c r="AO272" s="61" t="s">
        <v>1663</v>
      </c>
      <c r="AP272" s="61" t="s">
        <v>5035</v>
      </c>
      <c r="AQ272" s="61" t="s">
        <v>4983</v>
      </c>
      <c r="AR272" s="28">
        <v>2813801.6</v>
      </c>
      <c r="AS272" s="28">
        <v>0</v>
      </c>
      <c r="AT272" s="28">
        <v>0</v>
      </c>
      <c r="AU272" s="62"/>
      <c r="BT272">
        <v>0</v>
      </c>
      <c r="BU272" s="32">
        <v>100</v>
      </c>
      <c r="BV272" s="32">
        <v>105</v>
      </c>
      <c r="BW272" s="32">
        <v>17150</v>
      </c>
      <c r="BX272" s="32">
        <v>86</v>
      </c>
      <c r="BY272" s="32">
        <v>91140</v>
      </c>
      <c r="BZ272" t="s">
        <v>1816</v>
      </c>
      <c r="CA272" t="s">
        <v>1688</v>
      </c>
      <c r="CB272" t="s">
        <v>1890</v>
      </c>
      <c r="CC272" t="s">
        <v>1787</v>
      </c>
      <c r="CD272" t="s">
        <v>1789</v>
      </c>
      <c r="CE272" s="155"/>
      <c r="CF272" s="155"/>
      <c r="CG272" s="31" t="s">
        <v>5839</v>
      </c>
      <c r="CH272" s="31" t="s">
        <v>5840</v>
      </c>
      <c r="CI272" s="31" t="s">
        <v>729</v>
      </c>
      <c r="CJ272" s="31" t="s">
        <v>3039</v>
      </c>
      <c r="DC272" s="160" t="str">
        <f t="shared" si="120"/>
        <v>16550_5</v>
      </c>
      <c r="DD272" s="162">
        <v>100</v>
      </c>
      <c r="DE272" s="161">
        <v>105</v>
      </c>
      <c r="DF272" s="161">
        <v>16550</v>
      </c>
      <c r="DG272" s="163" t="s">
        <v>1816</v>
      </c>
      <c r="DH272" s="161"/>
      <c r="DI272" s="161" t="s">
        <v>1624</v>
      </c>
      <c r="DJ272" s="161">
        <v>5</v>
      </c>
      <c r="DK272" s="161" t="s">
        <v>1326</v>
      </c>
      <c r="DL272" s="161">
        <v>0</v>
      </c>
      <c r="DM272" s="43" t="s">
        <v>3825</v>
      </c>
      <c r="DN272" s="43"/>
      <c r="DO272" s="43" t="s">
        <v>4215</v>
      </c>
      <c r="DP272" s="43"/>
      <c r="DQ272" s="43" t="s">
        <v>4174</v>
      </c>
      <c r="DR272" s="43">
        <v>100</v>
      </c>
      <c r="DV272" s="31" t="s">
        <v>5409</v>
      </c>
      <c r="DW272" s="31" t="s">
        <v>340</v>
      </c>
      <c r="DX272" s="63"/>
      <c r="DY272" s="63"/>
      <c r="DZ272" s="63"/>
      <c r="EA272" s="167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</row>
    <row r="273" spans="14:158" x14ac:dyDescent="0.25">
      <c r="N273"/>
      <c r="W273" s="33"/>
      <c r="X273" s="33"/>
      <c r="AH273" s="38">
        <v>100</v>
      </c>
      <c r="AI273" s="38">
        <v>115</v>
      </c>
      <c r="AJ273" s="38">
        <v>18450</v>
      </c>
      <c r="AK273" s="38">
        <v>12</v>
      </c>
      <c r="AL273" s="38">
        <v>3308558</v>
      </c>
      <c r="AM273" s="61" t="s">
        <v>1816</v>
      </c>
      <c r="AN273" s="61" t="s">
        <v>1697</v>
      </c>
      <c r="AO273" s="61" t="s">
        <v>1665</v>
      </c>
      <c r="AP273" s="61" t="s">
        <v>5035</v>
      </c>
      <c r="AQ273" s="61" t="s">
        <v>4983</v>
      </c>
      <c r="AR273" s="28">
        <v>53147.1</v>
      </c>
      <c r="AS273" s="28">
        <v>0</v>
      </c>
      <c r="AT273" s="28">
        <v>0</v>
      </c>
      <c r="AU273" s="62"/>
      <c r="BT273">
        <v>0</v>
      </c>
      <c r="BU273" s="32">
        <v>100</v>
      </c>
      <c r="BV273" s="32">
        <v>105</v>
      </c>
      <c r="BW273" s="32">
        <v>17150</v>
      </c>
      <c r="BX273" s="32">
        <v>86</v>
      </c>
      <c r="BY273" s="32">
        <v>91160</v>
      </c>
      <c r="BZ273" t="s">
        <v>1816</v>
      </c>
      <c r="CA273" t="s">
        <v>1688</v>
      </c>
      <c r="CB273" t="s">
        <v>1890</v>
      </c>
      <c r="CC273" t="s">
        <v>1787</v>
      </c>
      <c r="CD273" t="s">
        <v>1788</v>
      </c>
      <c r="CE273" s="155"/>
      <c r="CF273" s="155"/>
      <c r="CG273" s="31" t="s">
        <v>5831</v>
      </c>
      <c r="CH273" s="31" t="s">
        <v>5832</v>
      </c>
      <c r="CI273" s="31" t="s">
        <v>729</v>
      </c>
      <c r="CJ273" s="31" t="s">
        <v>3040</v>
      </c>
      <c r="DC273" s="160" t="str">
        <f t="shared" si="120"/>
        <v>16550_1</v>
      </c>
      <c r="DD273" s="162">
        <v>100</v>
      </c>
      <c r="DE273" s="161">
        <v>105</v>
      </c>
      <c r="DF273" s="161">
        <v>16550</v>
      </c>
      <c r="DG273" s="163" t="s">
        <v>1816</v>
      </c>
      <c r="DH273" s="161"/>
      <c r="DI273" s="161" t="s">
        <v>1624</v>
      </c>
      <c r="DJ273" s="161">
        <v>1</v>
      </c>
      <c r="DK273" s="161" t="s">
        <v>5210</v>
      </c>
      <c r="DL273" s="161">
        <v>4</v>
      </c>
      <c r="DM273" s="43" t="s">
        <v>3816</v>
      </c>
      <c r="DN273" s="43"/>
      <c r="DO273" s="43" t="s">
        <v>4197</v>
      </c>
      <c r="DP273" s="43"/>
      <c r="DQ273" s="43" t="s">
        <v>4177</v>
      </c>
      <c r="DR273" s="43">
        <v>100</v>
      </c>
      <c r="DV273" s="31" t="s">
        <v>5409</v>
      </c>
      <c r="DW273" s="31" t="s">
        <v>340</v>
      </c>
      <c r="DX273" s="63"/>
      <c r="DY273" s="63"/>
      <c r="DZ273" s="63"/>
      <c r="EA273" s="167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</row>
    <row r="274" spans="14:158" x14ac:dyDescent="0.25">
      <c r="N274"/>
      <c r="W274" s="33"/>
      <c r="X274" s="33"/>
      <c r="AH274" s="38">
        <v>100</v>
      </c>
      <c r="AI274" s="38">
        <v>120</v>
      </c>
      <c r="AJ274" s="38">
        <v>10250</v>
      </c>
      <c r="AK274" s="38">
        <v>12</v>
      </c>
      <c r="AL274" s="38">
        <v>3308558</v>
      </c>
      <c r="AM274" s="61" t="s">
        <v>1816</v>
      </c>
      <c r="AN274" s="61" t="s">
        <v>1689</v>
      </c>
      <c r="AO274" s="61" t="s">
        <v>5048</v>
      </c>
      <c r="AP274" s="61" t="s">
        <v>5035</v>
      </c>
      <c r="AQ274" s="61" t="s">
        <v>4983</v>
      </c>
      <c r="AR274" s="28">
        <v>59733.1</v>
      </c>
      <c r="AS274" s="28">
        <v>0</v>
      </c>
      <c r="AT274" s="28">
        <v>0</v>
      </c>
      <c r="AU274" s="62"/>
      <c r="BT274">
        <v>0</v>
      </c>
      <c r="BU274" s="32">
        <v>100</v>
      </c>
      <c r="BV274" s="32">
        <v>105</v>
      </c>
      <c r="BW274" s="32">
        <v>17150</v>
      </c>
      <c r="BX274" s="32">
        <v>87</v>
      </c>
      <c r="BY274" s="32">
        <v>91180</v>
      </c>
      <c r="BZ274" t="s">
        <v>1816</v>
      </c>
      <c r="CA274" t="s">
        <v>1688</v>
      </c>
      <c r="CB274" t="s">
        <v>1890</v>
      </c>
      <c r="CC274" t="s">
        <v>1726</v>
      </c>
      <c r="CD274" t="s">
        <v>1793</v>
      </c>
      <c r="CE274" s="155"/>
      <c r="CF274" s="155"/>
      <c r="CG274" s="31" t="s">
        <v>5841</v>
      </c>
      <c r="CH274" s="31" t="s">
        <v>5842</v>
      </c>
      <c r="CI274" s="31" t="s">
        <v>729</v>
      </c>
      <c r="CJ274" s="31" t="s">
        <v>3041</v>
      </c>
      <c r="DC274" s="160" t="str">
        <f t="shared" si="120"/>
        <v>16550_7</v>
      </c>
      <c r="DD274" s="162">
        <v>100</v>
      </c>
      <c r="DE274" s="161">
        <v>105</v>
      </c>
      <c r="DF274" s="161">
        <v>16550</v>
      </c>
      <c r="DG274" s="163" t="s">
        <v>1816</v>
      </c>
      <c r="DH274" s="161"/>
      <c r="DI274" s="161" t="s">
        <v>1624</v>
      </c>
      <c r="DJ274" s="161">
        <v>7</v>
      </c>
      <c r="DK274" s="161" t="s">
        <v>5216</v>
      </c>
      <c r="DL274" s="161">
        <v>6</v>
      </c>
      <c r="DM274" s="43" t="s">
        <v>3817</v>
      </c>
      <c r="DN274" s="43"/>
      <c r="DO274" s="43" t="s">
        <v>4199</v>
      </c>
      <c r="DP274" s="43"/>
      <c r="DQ274" s="43" t="s">
        <v>4150</v>
      </c>
      <c r="DR274" s="43">
        <v>100</v>
      </c>
      <c r="DV274" s="31" t="s">
        <v>5409</v>
      </c>
      <c r="DW274" s="31" t="s">
        <v>341</v>
      </c>
      <c r="DX274" s="63"/>
      <c r="DY274" s="63"/>
      <c r="DZ274" s="63"/>
      <c r="EA274" s="167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</row>
    <row r="275" spans="14:158" x14ac:dyDescent="0.25">
      <c r="N275"/>
      <c r="V275" s="1"/>
      <c r="W275" s="33"/>
      <c r="X275" s="33"/>
      <c r="AH275" s="38">
        <v>100</v>
      </c>
      <c r="AI275" s="38">
        <v>120</v>
      </c>
      <c r="AJ275" s="38">
        <v>14550</v>
      </c>
      <c r="AK275" s="38">
        <v>12</v>
      </c>
      <c r="AL275" s="38">
        <v>3308558</v>
      </c>
      <c r="AM275" s="61" t="s">
        <v>1816</v>
      </c>
      <c r="AN275" s="61" t="s">
        <v>1689</v>
      </c>
      <c r="AO275" s="61" t="s">
        <v>1579</v>
      </c>
      <c r="AP275" s="61" t="s">
        <v>5035</v>
      </c>
      <c r="AQ275" s="61" t="s">
        <v>4983</v>
      </c>
      <c r="AR275" s="28">
        <v>866482.7</v>
      </c>
      <c r="AS275" s="28">
        <v>0</v>
      </c>
      <c r="AT275" s="28">
        <v>0</v>
      </c>
      <c r="AU275" s="62"/>
      <c r="BT275">
        <v>0</v>
      </c>
      <c r="BU275" s="32">
        <v>100</v>
      </c>
      <c r="BV275" s="32">
        <v>105</v>
      </c>
      <c r="BW275" s="32">
        <v>17150</v>
      </c>
      <c r="BX275" s="32">
        <v>87</v>
      </c>
      <c r="BY275" s="32">
        <v>91190</v>
      </c>
      <c r="BZ275" t="s">
        <v>1816</v>
      </c>
      <c r="CA275" t="s">
        <v>1688</v>
      </c>
      <c r="CB275" t="s">
        <v>1890</v>
      </c>
      <c r="CC275" t="s">
        <v>1726</v>
      </c>
      <c r="CD275" t="s">
        <v>1726</v>
      </c>
      <c r="CE275" s="155">
        <v>3</v>
      </c>
      <c r="CF275" s="155">
        <v>1</v>
      </c>
      <c r="CG275" s="31" t="s">
        <v>5843</v>
      </c>
      <c r="CH275" s="31" t="s">
        <v>5844</v>
      </c>
      <c r="CI275" s="31" t="s">
        <v>729</v>
      </c>
      <c r="CJ275" s="31" t="s">
        <v>3042</v>
      </c>
      <c r="DC275" s="160" t="str">
        <f t="shared" si="120"/>
        <v>16550_9</v>
      </c>
      <c r="DD275" s="162">
        <v>100</v>
      </c>
      <c r="DE275" s="161">
        <v>105</v>
      </c>
      <c r="DF275" s="161">
        <v>16550</v>
      </c>
      <c r="DG275" s="163" t="s">
        <v>1816</v>
      </c>
      <c r="DH275" s="161"/>
      <c r="DI275" s="161" t="s">
        <v>1624</v>
      </c>
      <c r="DJ275" s="161">
        <v>9</v>
      </c>
      <c r="DK275" s="161" t="s">
        <v>5218</v>
      </c>
      <c r="DL275" s="161">
        <v>0</v>
      </c>
      <c r="DM275" s="43" t="s">
        <v>3818</v>
      </c>
      <c r="DN275" s="43"/>
      <c r="DO275" s="43" t="s">
        <v>4201</v>
      </c>
      <c r="DP275" s="43"/>
      <c r="DQ275" s="43" t="s">
        <v>4153</v>
      </c>
      <c r="DR275" s="43">
        <v>100</v>
      </c>
      <c r="DV275" s="31" t="s">
        <v>5409</v>
      </c>
      <c r="DW275" s="31" t="s">
        <v>341</v>
      </c>
      <c r="DX275" s="63"/>
      <c r="DY275" s="63"/>
      <c r="DZ275" s="63"/>
      <c r="EA275" s="167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</row>
    <row r="276" spans="14:158" x14ac:dyDescent="0.25">
      <c r="N276"/>
      <c r="W276" s="33"/>
      <c r="X276" s="33"/>
      <c r="AH276" s="38">
        <v>100</v>
      </c>
      <c r="AI276" s="38">
        <v>120</v>
      </c>
      <c r="AJ276" s="38">
        <v>14850</v>
      </c>
      <c r="AK276" s="38">
        <v>12</v>
      </c>
      <c r="AL276" s="38">
        <v>3308558</v>
      </c>
      <c r="AM276" s="61" t="s">
        <v>1816</v>
      </c>
      <c r="AN276" s="61" t="s">
        <v>1689</v>
      </c>
      <c r="AO276" s="61" t="s">
        <v>1585</v>
      </c>
      <c r="AP276" s="61" t="s">
        <v>5035</v>
      </c>
      <c r="AQ276" s="61" t="s">
        <v>4983</v>
      </c>
      <c r="AR276" s="28">
        <v>709165.29999999993</v>
      </c>
      <c r="AS276" s="28">
        <v>0</v>
      </c>
      <c r="AT276" s="28">
        <v>0</v>
      </c>
      <c r="AU276" s="62"/>
      <c r="BT276">
        <v>0</v>
      </c>
      <c r="BU276" s="32">
        <v>100</v>
      </c>
      <c r="BV276" s="32">
        <v>105</v>
      </c>
      <c r="BW276" s="32">
        <v>17150</v>
      </c>
      <c r="BX276" s="32">
        <v>87</v>
      </c>
      <c r="BY276" s="32">
        <v>91192</v>
      </c>
      <c r="BZ276" t="s">
        <v>1816</v>
      </c>
      <c r="CA276" t="s">
        <v>1688</v>
      </c>
      <c r="CB276" t="s">
        <v>1890</v>
      </c>
      <c r="CC276" s="52" t="s">
        <v>1726</v>
      </c>
      <c r="CD276" s="52" t="s">
        <v>1115</v>
      </c>
      <c r="CE276" s="155">
        <v>6600</v>
      </c>
      <c r="CF276" s="155">
        <v>1</v>
      </c>
      <c r="CG276" s="31" t="s">
        <v>692</v>
      </c>
      <c r="CH276" s="31" t="s">
        <v>693</v>
      </c>
      <c r="CI276" s="31" t="s">
        <v>729</v>
      </c>
      <c r="CJ276" s="31" t="s">
        <v>1183</v>
      </c>
      <c r="DC276" s="160" t="str">
        <f t="shared" si="120"/>
        <v>16550_4</v>
      </c>
      <c r="DD276" s="162">
        <v>100</v>
      </c>
      <c r="DE276" s="161">
        <v>105</v>
      </c>
      <c r="DF276" s="161">
        <v>16550</v>
      </c>
      <c r="DG276" s="163" t="s">
        <v>1816</v>
      </c>
      <c r="DH276" s="161"/>
      <c r="DI276" s="161" t="s">
        <v>1624</v>
      </c>
      <c r="DJ276" s="161">
        <v>4</v>
      </c>
      <c r="DK276" s="161" t="s">
        <v>1325</v>
      </c>
      <c r="DL276" s="161">
        <v>0</v>
      </c>
      <c r="DM276" s="43" t="s">
        <v>3819</v>
      </c>
      <c r="DN276" s="43"/>
      <c r="DO276" s="43" t="s">
        <v>4203</v>
      </c>
      <c r="DP276" s="43"/>
      <c r="DQ276" s="43" t="s">
        <v>4156</v>
      </c>
      <c r="DR276" s="43">
        <v>100</v>
      </c>
      <c r="DV276" s="31" t="s">
        <v>5409</v>
      </c>
      <c r="DW276" s="31" t="s">
        <v>341</v>
      </c>
      <c r="DX276" s="63"/>
      <c r="DY276" s="63"/>
      <c r="DZ276" s="63"/>
      <c r="EA276" s="167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</row>
    <row r="277" spans="14:158" x14ac:dyDescent="0.25">
      <c r="N277"/>
      <c r="W277" s="33"/>
      <c r="X277" s="33"/>
      <c r="AH277" s="38">
        <v>100</v>
      </c>
      <c r="AI277" s="38">
        <v>120</v>
      </c>
      <c r="AJ277" s="38">
        <v>16610</v>
      </c>
      <c r="AK277" s="38">
        <v>12</v>
      </c>
      <c r="AL277" s="38">
        <v>3308558</v>
      </c>
      <c r="AM277" s="61" t="s">
        <v>1816</v>
      </c>
      <c r="AN277" s="61" t="s">
        <v>1689</v>
      </c>
      <c r="AO277" s="61" t="s">
        <v>1625</v>
      </c>
      <c r="AP277" s="61" t="s">
        <v>5035</v>
      </c>
      <c r="AQ277" s="61" t="s">
        <v>4983</v>
      </c>
      <c r="AR277" s="28">
        <v>950081.79999999993</v>
      </c>
      <c r="AS277" s="28">
        <v>0</v>
      </c>
      <c r="AT277" s="28">
        <v>0</v>
      </c>
      <c r="AU277" s="62"/>
      <c r="BT277">
        <v>0</v>
      </c>
      <c r="BU277" s="32">
        <v>100</v>
      </c>
      <c r="BV277" s="32">
        <v>105</v>
      </c>
      <c r="BW277" s="32">
        <v>17150</v>
      </c>
      <c r="BX277" s="32">
        <v>87</v>
      </c>
      <c r="BY277" s="32">
        <v>91194</v>
      </c>
      <c r="BZ277" t="s">
        <v>1816</v>
      </c>
      <c r="CA277" t="s">
        <v>1688</v>
      </c>
      <c r="CB277" t="s">
        <v>1890</v>
      </c>
      <c r="CC277" t="s">
        <v>1726</v>
      </c>
      <c r="CD277" s="52" t="s">
        <v>1114</v>
      </c>
      <c r="CE277" s="155">
        <v>2</v>
      </c>
      <c r="CF277" s="155">
        <v>1</v>
      </c>
      <c r="CG277" s="31" t="s">
        <v>694</v>
      </c>
      <c r="CH277" s="31" t="s">
        <v>695</v>
      </c>
      <c r="CI277" s="31" t="s">
        <v>729</v>
      </c>
      <c r="CJ277" s="31" t="s">
        <v>1182</v>
      </c>
      <c r="DC277" s="160" t="str">
        <f t="shared" si="120"/>
        <v>16550_3</v>
      </c>
      <c r="DD277" s="162">
        <v>100</v>
      </c>
      <c r="DE277" s="161">
        <v>105</v>
      </c>
      <c r="DF277" s="161">
        <v>16550</v>
      </c>
      <c r="DG277" s="163" t="s">
        <v>1816</v>
      </c>
      <c r="DH277" s="161"/>
      <c r="DI277" s="161" t="s">
        <v>1624</v>
      </c>
      <c r="DJ277" s="161">
        <v>3</v>
      </c>
      <c r="DK277" s="161" t="s">
        <v>1324</v>
      </c>
      <c r="DL277" s="161">
        <v>0</v>
      </c>
      <c r="DM277" s="43" t="s">
        <v>3820</v>
      </c>
      <c r="DN277" s="43"/>
      <c r="DO277" s="43" t="s">
        <v>4205</v>
      </c>
      <c r="DP277" s="43"/>
      <c r="DQ277" s="43" t="s">
        <v>4159</v>
      </c>
      <c r="DR277" s="43">
        <v>100</v>
      </c>
      <c r="DV277" s="31" t="s">
        <v>5409</v>
      </c>
      <c r="DW277" s="31" t="s">
        <v>341</v>
      </c>
      <c r="DX277" s="63"/>
      <c r="DY277" s="63"/>
      <c r="DZ277" s="63"/>
      <c r="EA277" s="167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</row>
    <row r="278" spans="14:158" x14ac:dyDescent="0.25">
      <c r="N278"/>
      <c r="W278" s="33"/>
      <c r="X278" s="33"/>
      <c r="AH278" s="38">
        <v>100</v>
      </c>
      <c r="AI278" s="38">
        <v>120</v>
      </c>
      <c r="AJ278" s="38">
        <v>17550</v>
      </c>
      <c r="AK278" s="38">
        <v>12</v>
      </c>
      <c r="AL278" s="38">
        <v>3308558</v>
      </c>
      <c r="AM278" s="61" t="s">
        <v>1816</v>
      </c>
      <c r="AN278" s="61" t="s">
        <v>1689</v>
      </c>
      <c r="AO278" s="61" t="s">
        <v>1645</v>
      </c>
      <c r="AP278" s="61" t="s">
        <v>5035</v>
      </c>
      <c r="AQ278" s="61" t="s">
        <v>4983</v>
      </c>
      <c r="AR278" s="28">
        <v>93374.3</v>
      </c>
      <c r="AS278" s="28">
        <v>0</v>
      </c>
      <c r="AT278" s="28">
        <v>0</v>
      </c>
      <c r="AU278" s="62"/>
      <c r="BT278">
        <v>0</v>
      </c>
      <c r="BU278" s="32">
        <v>100</v>
      </c>
      <c r="BV278" s="32">
        <v>105</v>
      </c>
      <c r="BW278" s="32">
        <v>17150</v>
      </c>
      <c r="BX278" s="32">
        <v>87</v>
      </c>
      <c r="BY278" s="32">
        <v>91200</v>
      </c>
      <c r="BZ278" t="s">
        <v>1816</v>
      </c>
      <c r="CA278" t="s">
        <v>1688</v>
      </c>
      <c r="CB278" s="52" t="s">
        <v>1890</v>
      </c>
      <c r="CC278" s="52" t="s">
        <v>1726</v>
      </c>
      <c r="CD278" s="52" t="s">
        <v>1794</v>
      </c>
      <c r="CE278" s="155"/>
      <c r="CF278" s="155"/>
      <c r="CG278" s="31" t="s">
        <v>5845</v>
      </c>
      <c r="CH278" s="31" t="s">
        <v>5846</v>
      </c>
      <c r="CI278" s="31" t="s">
        <v>729</v>
      </c>
      <c r="CJ278" s="31" t="s">
        <v>3043</v>
      </c>
      <c r="DC278" s="160" t="str">
        <f t="shared" si="120"/>
        <v>16550_2</v>
      </c>
      <c r="DD278" s="162">
        <v>100</v>
      </c>
      <c r="DE278" s="161">
        <v>105</v>
      </c>
      <c r="DF278" s="161">
        <v>16550</v>
      </c>
      <c r="DG278" s="163" t="s">
        <v>1816</v>
      </c>
      <c r="DH278" s="161"/>
      <c r="DI278" s="161" t="s">
        <v>1624</v>
      </c>
      <c r="DJ278" s="161">
        <v>2</v>
      </c>
      <c r="DK278" s="161" t="s">
        <v>1323</v>
      </c>
      <c r="DL278" s="161">
        <v>0</v>
      </c>
      <c r="DM278" s="43" t="s">
        <v>3821</v>
      </c>
      <c r="DN278" s="43"/>
      <c r="DO278" s="43" t="s">
        <v>4207</v>
      </c>
      <c r="DP278" s="43"/>
      <c r="DQ278" s="43" t="s">
        <v>4162</v>
      </c>
      <c r="DR278" s="43">
        <v>100</v>
      </c>
      <c r="DV278" s="31" t="s">
        <v>5409</v>
      </c>
      <c r="DW278" s="31" t="s">
        <v>341</v>
      </c>
      <c r="DX278" s="63"/>
      <c r="DY278" s="63"/>
      <c r="DZ278" s="63"/>
      <c r="EA278" s="167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</row>
    <row r="279" spans="14:158" x14ac:dyDescent="0.25">
      <c r="N279"/>
      <c r="V279" s="1"/>
      <c r="W279" s="33"/>
      <c r="X279" s="33"/>
      <c r="AH279" s="38">
        <v>100</v>
      </c>
      <c r="AI279" s="38">
        <v>125</v>
      </c>
      <c r="AJ279" s="38">
        <v>10600</v>
      </c>
      <c r="AK279" s="38">
        <v>12</v>
      </c>
      <c r="AL279" s="38">
        <v>3308558</v>
      </c>
      <c r="AM279" s="61" t="s">
        <v>1816</v>
      </c>
      <c r="AN279" s="61" t="s">
        <v>1692</v>
      </c>
      <c r="AO279" s="61" t="s">
        <v>5055</v>
      </c>
      <c r="AP279" s="61" t="s">
        <v>5035</v>
      </c>
      <c r="AQ279" s="61" t="s">
        <v>4983</v>
      </c>
      <c r="AR279" s="28">
        <v>289453.59999999998</v>
      </c>
      <c r="AS279" s="28">
        <v>0</v>
      </c>
      <c r="AT279" s="28">
        <v>0</v>
      </c>
      <c r="AU279" s="62"/>
      <c r="BT279">
        <v>0</v>
      </c>
      <c r="BU279" s="32">
        <v>100</v>
      </c>
      <c r="BV279" s="32">
        <v>105</v>
      </c>
      <c r="BW279" s="32">
        <v>17200</v>
      </c>
      <c r="BX279" s="32">
        <v>85</v>
      </c>
      <c r="BY279" s="32">
        <v>91120</v>
      </c>
      <c r="BZ279" t="s">
        <v>1816</v>
      </c>
      <c r="CA279" t="s">
        <v>1688</v>
      </c>
      <c r="CB279" t="s">
        <v>1688</v>
      </c>
      <c r="CC279" s="52" t="s">
        <v>1797</v>
      </c>
      <c r="CD279" s="52" t="s">
        <v>1797</v>
      </c>
      <c r="CE279" s="155"/>
      <c r="CF279" s="155"/>
      <c r="CG279" s="31" t="s">
        <v>690</v>
      </c>
      <c r="CH279" s="31" t="s">
        <v>691</v>
      </c>
      <c r="CI279" s="31" t="s">
        <v>730</v>
      </c>
      <c r="CJ279" s="31" t="s">
        <v>1184</v>
      </c>
      <c r="DC279" s="160" t="str">
        <f t="shared" si="120"/>
        <v>16550_6</v>
      </c>
      <c r="DD279" s="162">
        <v>100</v>
      </c>
      <c r="DE279" s="161">
        <v>105</v>
      </c>
      <c r="DF279" s="161">
        <v>16550</v>
      </c>
      <c r="DG279" s="163" t="s">
        <v>1816</v>
      </c>
      <c r="DH279" s="161"/>
      <c r="DI279" s="161" t="s">
        <v>1624</v>
      </c>
      <c r="DJ279" s="161">
        <v>6</v>
      </c>
      <c r="DK279" s="161" t="s">
        <v>1327</v>
      </c>
      <c r="DL279" s="161">
        <v>0</v>
      </c>
      <c r="DM279" s="43" t="s">
        <v>3822</v>
      </c>
      <c r="DN279" s="43"/>
      <c r="DO279" s="43" t="s">
        <v>4209</v>
      </c>
      <c r="DP279" s="43"/>
      <c r="DQ279" s="43" t="s">
        <v>4165</v>
      </c>
      <c r="DR279" s="43">
        <v>100</v>
      </c>
      <c r="DV279" s="31" t="s">
        <v>5409</v>
      </c>
      <c r="DW279" s="31" t="s">
        <v>342</v>
      </c>
      <c r="DX279" s="63"/>
      <c r="DY279" s="63"/>
      <c r="DZ279" s="63"/>
      <c r="EA279" s="167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</row>
    <row r="280" spans="14:158" x14ac:dyDescent="0.25">
      <c r="N280"/>
      <c r="W280" s="33"/>
      <c r="X280" s="33"/>
      <c r="AH280" s="38">
        <v>100</v>
      </c>
      <c r="AI280" s="38">
        <v>125</v>
      </c>
      <c r="AJ280" s="38">
        <v>11730</v>
      </c>
      <c r="AK280" s="38">
        <v>12</v>
      </c>
      <c r="AL280" s="38">
        <v>3308558</v>
      </c>
      <c r="AM280" s="61" t="s">
        <v>1816</v>
      </c>
      <c r="AN280" s="61" t="s">
        <v>1692</v>
      </c>
      <c r="AO280" s="61" t="s">
        <v>5079</v>
      </c>
      <c r="AP280" s="61" t="s">
        <v>5035</v>
      </c>
      <c r="AQ280" s="61" t="s">
        <v>4983</v>
      </c>
      <c r="AR280" s="28">
        <v>1425966</v>
      </c>
      <c r="AS280" s="28">
        <v>0</v>
      </c>
      <c r="AT280" s="28">
        <v>0</v>
      </c>
      <c r="AU280" s="62"/>
      <c r="BT280">
        <v>0</v>
      </c>
      <c r="BU280" s="32">
        <v>100</v>
      </c>
      <c r="BV280" s="32">
        <v>105</v>
      </c>
      <c r="BW280" s="32">
        <v>18000</v>
      </c>
      <c r="BX280" s="32">
        <v>81</v>
      </c>
      <c r="BY280" s="32">
        <v>91000</v>
      </c>
      <c r="BZ280" t="s">
        <v>1816</v>
      </c>
      <c r="CA280" t="s">
        <v>1688</v>
      </c>
      <c r="CB280" t="s">
        <v>1906</v>
      </c>
      <c r="CC280" t="s">
        <v>1683</v>
      </c>
      <c r="CD280" s="52" t="s">
        <v>1784</v>
      </c>
      <c r="CE280" s="155">
        <v>92</v>
      </c>
      <c r="CF280" s="155">
        <v>2</v>
      </c>
      <c r="CG280" s="31" t="s">
        <v>5834</v>
      </c>
      <c r="CH280" s="31" t="s">
        <v>5835</v>
      </c>
      <c r="CI280" s="31" t="s">
        <v>731</v>
      </c>
      <c r="CJ280" s="31" t="s">
        <v>3044</v>
      </c>
      <c r="DC280" s="160" t="str">
        <f t="shared" si="120"/>
        <v>16550_10</v>
      </c>
      <c r="DD280" s="162">
        <v>100</v>
      </c>
      <c r="DE280" s="161">
        <v>105</v>
      </c>
      <c r="DF280" s="161">
        <v>16550</v>
      </c>
      <c r="DG280" s="163" t="s">
        <v>1816</v>
      </c>
      <c r="DH280" s="161"/>
      <c r="DI280" s="161" t="s">
        <v>1624</v>
      </c>
      <c r="DJ280" s="161">
        <v>10</v>
      </c>
      <c r="DK280" s="161" t="s">
        <v>1329</v>
      </c>
      <c r="DL280" s="161">
        <v>0</v>
      </c>
      <c r="DM280" s="43" t="s">
        <v>3823</v>
      </c>
      <c r="DN280" s="43"/>
      <c r="DO280" s="43" t="s">
        <v>4211</v>
      </c>
      <c r="DP280" s="43"/>
      <c r="DQ280" s="43" t="s">
        <v>4168</v>
      </c>
      <c r="DR280" s="43">
        <v>100</v>
      </c>
      <c r="DV280" s="31" t="s">
        <v>5409</v>
      </c>
      <c r="DW280" s="31" t="s">
        <v>342</v>
      </c>
      <c r="DX280" s="63"/>
      <c r="DY280" s="63"/>
      <c r="DZ280" s="63"/>
      <c r="EA280" s="167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</row>
    <row r="281" spans="14:158" x14ac:dyDescent="0.25">
      <c r="N281"/>
      <c r="V281" s="1"/>
      <c r="W281" s="33"/>
      <c r="X281" s="33"/>
      <c r="AH281" s="38">
        <v>100</v>
      </c>
      <c r="AI281" s="38">
        <v>125</v>
      </c>
      <c r="AJ281" s="38">
        <v>11800</v>
      </c>
      <c r="AK281" s="38">
        <v>12</v>
      </c>
      <c r="AL281" s="38">
        <v>3308558</v>
      </c>
      <c r="AM281" s="61" t="s">
        <v>1816</v>
      </c>
      <c r="AN281" s="61" t="s">
        <v>1692</v>
      </c>
      <c r="AO281" s="61" t="s">
        <v>5081</v>
      </c>
      <c r="AP281" s="61" t="s">
        <v>5035</v>
      </c>
      <c r="AQ281" s="61" t="s">
        <v>4983</v>
      </c>
      <c r="AR281" s="28">
        <v>80866.8</v>
      </c>
      <c r="AS281" s="28">
        <v>0</v>
      </c>
      <c r="AT281" s="28">
        <v>0</v>
      </c>
      <c r="AU281" s="62"/>
      <c r="BT281">
        <v>0</v>
      </c>
      <c r="BU281" s="32">
        <v>100</v>
      </c>
      <c r="BV281" s="32">
        <v>105</v>
      </c>
      <c r="BW281" s="32">
        <v>18000</v>
      </c>
      <c r="BX281" s="32">
        <v>81</v>
      </c>
      <c r="BY281" s="32">
        <v>91010</v>
      </c>
      <c r="BZ281" t="s">
        <v>1816</v>
      </c>
      <c r="CA281" t="s">
        <v>1688</v>
      </c>
      <c r="CB281" t="s">
        <v>1906</v>
      </c>
      <c r="CC281" s="52" t="s">
        <v>1683</v>
      </c>
      <c r="CD281" s="52" t="s">
        <v>1683</v>
      </c>
      <c r="CE281" s="155"/>
      <c r="CF281" s="155"/>
      <c r="CG281" s="31" t="s">
        <v>5837</v>
      </c>
      <c r="CH281" s="31" t="s">
        <v>5838</v>
      </c>
      <c r="CI281" s="31" t="s">
        <v>731</v>
      </c>
      <c r="CJ281" s="31" t="s">
        <v>3045</v>
      </c>
      <c r="DC281" s="160" t="str">
        <f t="shared" si="120"/>
        <v>16550_8</v>
      </c>
      <c r="DD281" s="162">
        <v>100</v>
      </c>
      <c r="DE281" s="161">
        <v>105</v>
      </c>
      <c r="DF281" s="161">
        <v>16550</v>
      </c>
      <c r="DG281" s="163" t="s">
        <v>1816</v>
      </c>
      <c r="DH281" s="161"/>
      <c r="DI281" s="161" t="s">
        <v>1624</v>
      </c>
      <c r="DJ281" s="161">
        <v>8</v>
      </c>
      <c r="DK281" s="161" t="s">
        <v>1328</v>
      </c>
      <c r="DL281" s="161">
        <v>0</v>
      </c>
      <c r="DM281" s="43" t="s">
        <v>3824</v>
      </c>
      <c r="DN281" s="43"/>
      <c r="DO281" s="43" t="s">
        <v>4213</v>
      </c>
      <c r="DP281" s="43"/>
      <c r="DQ281" s="43" t="s">
        <v>4171</v>
      </c>
      <c r="DR281" s="43">
        <v>100</v>
      </c>
      <c r="DV281" s="31" t="s">
        <v>5409</v>
      </c>
      <c r="DW281" s="31" t="s">
        <v>342</v>
      </c>
      <c r="DX281" s="63"/>
      <c r="DY281" s="63"/>
      <c r="DZ281" s="63"/>
      <c r="EA281" s="167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</row>
    <row r="282" spans="14:158" x14ac:dyDescent="0.25">
      <c r="N282"/>
      <c r="W282" s="33"/>
      <c r="X282" s="33"/>
      <c r="AH282" s="38">
        <v>100</v>
      </c>
      <c r="AI282" s="38">
        <v>125</v>
      </c>
      <c r="AJ282" s="38">
        <v>13350</v>
      </c>
      <c r="AK282" s="38">
        <v>12</v>
      </c>
      <c r="AL282" s="38">
        <v>3308558</v>
      </c>
      <c r="AM282" s="61" t="s">
        <v>1816</v>
      </c>
      <c r="AN282" s="61" t="s">
        <v>1692</v>
      </c>
      <c r="AO282" s="61" t="s">
        <v>5109</v>
      </c>
      <c r="AP282" s="61" t="s">
        <v>5035</v>
      </c>
      <c r="AQ282" s="61" t="s">
        <v>4983</v>
      </c>
      <c r="AR282" s="28">
        <v>1841159.4</v>
      </c>
      <c r="AS282" s="28">
        <v>0</v>
      </c>
      <c r="AT282" s="28">
        <v>0</v>
      </c>
      <c r="AU282" s="62"/>
      <c r="BT282">
        <v>0</v>
      </c>
      <c r="BU282" s="32">
        <v>100</v>
      </c>
      <c r="BV282" s="32">
        <v>105</v>
      </c>
      <c r="BW282" s="32">
        <v>18000</v>
      </c>
      <c r="BX282" s="32">
        <v>85</v>
      </c>
      <c r="BY282" s="32">
        <v>91120</v>
      </c>
      <c r="BZ282" t="s">
        <v>1816</v>
      </c>
      <c r="CA282" t="s">
        <v>1688</v>
      </c>
      <c r="CB282" t="s">
        <v>1906</v>
      </c>
      <c r="CC282" t="s">
        <v>1797</v>
      </c>
      <c r="CD282" s="52" t="s">
        <v>1797</v>
      </c>
      <c r="CE282" s="155"/>
      <c r="CF282" s="155"/>
      <c r="CG282" s="31" t="s">
        <v>690</v>
      </c>
      <c r="CH282" s="31" t="s">
        <v>691</v>
      </c>
      <c r="CI282" s="31" t="s">
        <v>731</v>
      </c>
      <c r="CJ282" s="31" t="s">
        <v>3046</v>
      </c>
      <c r="DC282" s="160" t="str">
        <f t="shared" si="120"/>
        <v>16550_5</v>
      </c>
      <c r="DD282" s="162">
        <v>100</v>
      </c>
      <c r="DE282" s="161">
        <v>105</v>
      </c>
      <c r="DF282" s="161">
        <v>16550</v>
      </c>
      <c r="DG282" s="163" t="s">
        <v>1816</v>
      </c>
      <c r="DH282" s="161"/>
      <c r="DI282" s="161" t="s">
        <v>1624</v>
      </c>
      <c r="DJ282" s="161">
        <v>5</v>
      </c>
      <c r="DK282" s="161" t="s">
        <v>1326</v>
      </c>
      <c r="DL282" s="161">
        <v>0</v>
      </c>
      <c r="DM282" s="43" t="s">
        <v>3825</v>
      </c>
      <c r="DN282" s="43"/>
      <c r="DO282" s="43" t="s">
        <v>4215</v>
      </c>
      <c r="DP282" s="43"/>
      <c r="DQ282" s="43" t="s">
        <v>4174</v>
      </c>
      <c r="DR282" s="43">
        <v>100</v>
      </c>
      <c r="DV282" s="31" t="s">
        <v>5409</v>
      </c>
      <c r="DW282" s="31" t="s">
        <v>342</v>
      </c>
      <c r="DX282" s="63"/>
      <c r="DY282" s="63"/>
      <c r="DZ282" s="63"/>
      <c r="EA282" s="167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</row>
    <row r="283" spans="14:158" x14ac:dyDescent="0.25">
      <c r="N283"/>
      <c r="W283" s="33"/>
      <c r="X283" s="33"/>
      <c r="AH283" s="38">
        <v>100</v>
      </c>
      <c r="AI283" s="38">
        <v>125</v>
      </c>
      <c r="AJ283" s="38">
        <v>14350</v>
      </c>
      <c r="AK283" s="38">
        <v>12</v>
      </c>
      <c r="AL283" s="38">
        <v>3308558</v>
      </c>
      <c r="AM283" s="61" t="s">
        <v>1816</v>
      </c>
      <c r="AN283" s="61" t="s">
        <v>1692</v>
      </c>
      <c r="AO283" s="61" t="s">
        <v>1575</v>
      </c>
      <c r="AP283" s="61" t="s">
        <v>5035</v>
      </c>
      <c r="AQ283" s="61" t="s">
        <v>4983</v>
      </c>
      <c r="AR283" s="28">
        <v>1086484.8999999999</v>
      </c>
      <c r="AS283" s="28">
        <v>0</v>
      </c>
      <c r="AT283" s="28">
        <v>0</v>
      </c>
      <c r="AU283" s="62"/>
      <c r="BT283">
        <v>0</v>
      </c>
      <c r="BU283" s="32">
        <v>100</v>
      </c>
      <c r="BV283" s="32">
        <v>105</v>
      </c>
      <c r="BW283" s="32">
        <v>18000</v>
      </c>
      <c r="BX283" s="32">
        <v>86</v>
      </c>
      <c r="BY283" s="32">
        <v>91140</v>
      </c>
      <c r="BZ283" t="s">
        <v>1816</v>
      </c>
      <c r="CA283" t="s">
        <v>1688</v>
      </c>
      <c r="CB283" t="s">
        <v>1906</v>
      </c>
      <c r="CC283" t="s">
        <v>1787</v>
      </c>
      <c r="CD283" t="s">
        <v>1789</v>
      </c>
      <c r="CE283" s="155">
        <v>7</v>
      </c>
      <c r="CF283" s="155">
        <v>2</v>
      </c>
      <c r="CG283" s="31" t="s">
        <v>5839</v>
      </c>
      <c r="CH283" s="31" t="s">
        <v>5840</v>
      </c>
      <c r="CI283" s="31" t="s">
        <v>731</v>
      </c>
      <c r="CJ283" s="31" t="s">
        <v>3047</v>
      </c>
      <c r="DC283" s="160" t="str">
        <f t="shared" si="120"/>
        <v>12850_1</v>
      </c>
      <c r="DD283" s="162">
        <v>100</v>
      </c>
      <c r="DE283" s="161">
        <v>105</v>
      </c>
      <c r="DF283" s="161">
        <v>12850</v>
      </c>
      <c r="DG283" s="163" t="s">
        <v>1816</v>
      </c>
      <c r="DH283" s="161"/>
      <c r="DI283" s="161" t="s">
        <v>5098</v>
      </c>
      <c r="DJ283" s="161">
        <v>1</v>
      </c>
      <c r="DK283" s="161" t="s">
        <v>5210</v>
      </c>
      <c r="DL283" s="161">
        <v>31</v>
      </c>
      <c r="DM283" s="43" t="s">
        <v>3826</v>
      </c>
      <c r="DN283" s="43"/>
      <c r="DO283" s="43" t="s">
        <v>4197</v>
      </c>
      <c r="DP283" s="43"/>
      <c r="DQ283" s="43" t="s">
        <v>4177</v>
      </c>
      <c r="DR283" s="43">
        <v>100</v>
      </c>
      <c r="DV283" s="31" t="s">
        <v>5409</v>
      </c>
      <c r="DW283" s="31" t="s">
        <v>342</v>
      </c>
      <c r="DX283" s="63"/>
      <c r="DY283" s="63"/>
      <c r="DZ283" s="63"/>
      <c r="EA283" s="167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</row>
    <row r="284" spans="14:158" x14ac:dyDescent="0.25">
      <c r="N284"/>
      <c r="W284" s="33"/>
      <c r="X284" s="33"/>
      <c r="AH284" s="38">
        <v>100</v>
      </c>
      <c r="AI284" s="38">
        <v>125</v>
      </c>
      <c r="AJ284" s="38">
        <v>15700</v>
      </c>
      <c r="AK284" s="38">
        <v>12</v>
      </c>
      <c r="AL284" s="38">
        <v>3308558</v>
      </c>
      <c r="AM284" s="61" t="s">
        <v>1816</v>
      </c>
      <c r="AN284" s="61" t="s">
        <v>1692</v>
      </c>
      <c r="AO284" s="61" t="s">
        <v>1605</v>
      </c>
      <c r="AP284" s="61" t="s">
        <v>5035</v>
      </c>
      <c r="AQ284" s="61" t="s">
        <v>4983</v>
      </c>
      <c r="AR284" s="28">
        <v>61458.6</v>
      </c>
      <c r="AS284" s="28">
        <v>0</v>
      </c>
      <c r="AT284" s="28">
        <v>0</v>
      </c>
      <c r="AU284" s="62"/>
      <c r="BT284">
        <v>0</v>
      </c>
      <c r="BU284" s="32">
        <v>100</v>
      </c>
      <c r="BV284" s="32">
        <v>105</v>
      </c>
      <c r="BW284" s="32">
        <v>18000</v>
      </c>
      <c r="BX284" s="32">
        <v>86</v>
      </c>
      <c r="BY284" s="32">
        <v>91160</v>
      </c>
      <c r="BZ284" t="s">
        <v>1816</v>
      </c>
      <c r="CA284" t="s">
        <v>1688</v>
      </c>
      <c r="CB284" t="s">
        <v>1906</v>
      </c>
      <c r="CC284" t="s">
        <v>1787</v>
      </c>
      <c r="CD284" t="s">
        <v>1788</v>
      </c>
      <c r="CE284" s="155">
        <v>20</v>
      </c>
      <c r="CF284" s="155">
        <v>4</v>
      </c>
      <c r="CG284" s="31" t="s">
        <v>5831</v>
      </c>
      <c r="CH284" s="31" t="s">
        <v>5832</v>
      </c>
      <c r="CI284" s="31" t="s">
        <v>731</v>
      </c>
      <c r="CJ284" s="31" t="s">
        <v>3048</v>
      </c>
      <c r="DC284" s="160" t="str">
        <f t="shared" si="120"/>
        <v>12850_7</v>
      </c>
      <c r="DD284" s="162">
        <v>100</v>
      </c>
      <c r="DE284" s="161">
        <v>105</v>
      </c>
      <c r="DF284" s="161">
        <v>12850</v>
      </c>
      <c r="DG284" s="163" t="s">
        <v>1816</v>
      </c>
      <c r="DH284" s="161"/>
      <c r="DI284" s="161" t="s">
        <v>5098</v>
      </c>
      <c r="DJ284" s="161">
        <v>7</v>
      </c>
      <c r="DK284" s="161" t="s">
        <v>5216</v>
      </c>
      <c r="DL284" s="161">
        <v>9</v>
      </c>
      <c r="DM284" s="43" t="s">
        <v>4545</v>
      </c>
      <c r="DN284" s="43"/>
      <c r="DO284" s="43" t="s">
        <v>4199</v>
      </c>
      <c r="DP284" s="43"/>
      <c r="DQ284" s="43" t="s">
        <v>4150</v>
      </c>
      <c r="DR284" s="43">
        <v>100</v>
      </c>
      <c r="DV284" s="31" t="s">
        <v>5409</v>
      </c>
      <c r="DW284" s="31" t="s">
        <v>342</v>
      </c>
      <c r="DX284" s="63"/>
      <c r="DY284" s="63"/>
      <c r="DZ284" s="63"/>
      <c r="EA284" s="167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</row>
    <row r="285" spans="14:158" x14ac:dyDescent="0.25">
      <c r="N285"/>
      <c r="W285" s="33"/>
      <c r="X285" s="33"/>
      <c r="AH285" s="38">
        <v>100</v>
      </c>
      <c r="AI285" s="38">
        <v>125</v>
      </c>
      <c r="AJ285" s="38">
        <v>16380</v>
      </c>
      <c r="AK285" s="38">
        <v>12</v>
      </c>
      <c r="AL285" s="38">
        <v>3308558</v>
      </c>
      <c r="AM285" s="61" t="s">
        <v>1816</v>
      </c>
      <c r="AN285" s="61" t="s">
        <v>1692</v>
      </c>
      <c r="AO285" s="61" t="s">
        <v>894</v>
      </c>
      <c r="AP285" s="61" t="s">
        <v>5035</v>
      </c>
      <c r="AQ285" s="61" t="s">
        <v>4983</v>
      </c>
      <c r="AR285" s="28">
        <v>582649.30000000005</v>
      </c>
      <c r="AS285" s="28">
        <v>0</v>
      </c>
      <c r="AT285" s="28">
        <v>0</v>
      </c>
      <c r="AU285" s="62"/>
      <c r="BT285">
        <v>0</v>
      </c>
      <c r="BU285" s="32">
        <v>100</v>
      </c>
      <c r="BV285" s="32">
        <v>105</v>
      </c>
      <c r="BW285" s="32">
        <v>18000</v>
      </c>
      <c r="BX285" s="32">
        <v>87</v>
      </c>
      <c r="BY285" s="32">
        <v>91180</v>
      </c>
      <c r="BZ285" t="s">
        <v>1816</v>
      </c>
      <c r="CA285" t="s">
        <v>1688</v>
      </c>
      <c r="CB285" t="s">
        <v>1906</v>
      </c>
      <c r="CC285" t="s">
        <v>1726</v>
      </c>
      <c r="CD285" s="52" t="s">
        <v>1793</v>
      </c>
      <c r="CE285" s="155">
        <v>4</v>
      </c>
      <c r="CF285" s="155">
        <v>8</v>
      </c>
      <c r="CG285" s="31" t="s">
        <v>5841</v>
      </c>
      <c r="CH285" s="31" t="s">
        <v>5842</v>
      </c>
      <c r="CI285" s="31" t="s">
        <v>731</v>
      </c>
      <c r="CJ285" s="31" t="s">
        <v>3049</v>
      </c>
      <c r="DC285" s="160" t="str">
        <f t="shared" si="120"/>
        <v>12850_9</v>
      </c>
      <c r="DD285" s="162">
        <v>100</v>
      </c>
      <c r="DE285" s="161">
        <v>105</v>
      </c>
      <c r="DF285" s="161">
        <v>12850</v>
      </c>
      <c r="DG285" s="163" t="s">
        <v>1816</v>
      </c>
      <c r="DH285" s="161"/>
      <c r="DI285" s="161" t="s">
        <v>5098</v>
      </c>
      <c r="DJ285" s="161">
        <v>9</v>
      </c>
      <c r="DK285" s="161" t="s">
        <v>5218</v>
      </c>
      <c r="DL285" s="161">
        <v>0</v>
      </c>
      <c r="DM285" s="43" t="s">
        <v>4546</v>
      </c>
      <c r="DN285" s="43"/>
      <c r="DO285" s="43" t="s">
        <v>4201</v>
      </c>
      <c r="DP285" s="43"/>
      <c r="DQ285" s="43" t="s">
        <v>4153</v>
      </c>
      <c r="DR285" s="43">
        <v>100</v>
      </c>
      <c r="DV285" s="31" t="s">
        <v>5409</v>
      </c>
      <c r="DW285" s="31" t="s">
        <v>342</v>
      </c>
      <c r="DX285" s="63"/>
      <c r="DY285" s="63"/>
      <c r="DZ285" s="63"/>
      <c r="EA285" s="167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</row>
    <row r="286" spans="14:158" x14ac:dyDescent="0.25">
      <c r="N286"/>
      <c r="W286" s="33"/>
      <c r="X286" s="33"/>
      <c r="AH286" s="38">
        <v>100</v>
      </c>
      <c r="AI286" s="38">
        <v>130</v>
      </c>
      <c r="AJ286" s="38">
        <v>10110</v>
      </c>
      <c r="AK286" s="38">
        <v>12</v>
      </c>
      <c r="AL286" s="38">
        <v>3308558</v>
      </c>
      <c r="AM286" s="61" t="s">
        <v>1816</v>
      </c>
      <c r="AN286" s="61" t="s">
        <v>1687</v>
      </c>
      <c r="AO286" s="61" t="s">
        <v>5045</v>
      </c>
      <c r="AP286" s="61" t="s">
        <v>5035</v>
      </c>
      <c r="AQ286" s="61" t="s">
        <v>4983</v>
      </c>
      <c r="AR286" s="28">
        <v>500804.5</v>
      </c>
      <c r="AS286" s="28">
        <v>0</v>
      </c>
      <c r="AT286" s="28">
        <v>0</v>
      </c>
      <c r="AU286" s="62"/>
      <c r="BT286">
        <v>0</v>
      </c>
      <c r="BU286" s="32">
        <v>100</v>
      </c>
      <c r="BV286" s="32">
        <v>105</v>
      </c>
      <c r="BW286" s="32">
        <v>18000</v>
      </c>
      <c r="BX286" s="32">
        <v>87</v>
      </c>
      <c r="BY286" s="32">
        <v>91190</v>
      </c>
      <c r="BZ286" t="s">
        <v>1816</v>
      </c>
      <c r="CA286" t="s">
        <v>1688</v>
      </c>
      <c r="CB286" s="52" t="s">
        <v>1906</v>
      </c>
      <c r="CC286" s="52" t="s">
        <v>1726</v>
      </c>
      <c r="CD286" s="52" t="s">
        <v>1726</v>
      </c>
      <c r="CE286" s="155">
        <v>2</v>
      </c>
      <c r="CF286" s="155">
        <v>3</v>
      </c>
      <c r="CG286" s="31" t="s">
        <v>5843</v>
      </c>
      <c r="CH286" s="31" t="s">
        <v>5844</v>
      </c>
      <c r="CI286" s="31" t="s">
        <v>731</v>
      </c>
      <c r="CJ286" s="31" t="s">
        <v>3050</v>
      </c>
      <c r="DC286" s="160" t="str">
        <f t="shared" si="120"/>
        <v>12850_4</v>
      </c>
      <c r="DD286" s="162">
        <v>100</v>
      </c>
      <c r="DE286" s="161">
        <v>105</v>
      </c>
      <c r="DF286" s="161">
        <v>12850</v>
      </c>
      <c r="DG286" s="163" t="s">
        <v>1816</v>
      </c>
      <c r="DH286" s="161"/>
      <c r="DI286" s="161" t="s">
        <v>5098</v>
      </c>
      <c r="DJ286" s="161">
        <v>4</v>
      </c>
      <c r="DK286" s="161" t="s">
        <v>1325</v>
      </c>
      <c r="DL286" s="161">
        <v>0</v>
      </c>
      <c r="DM286" s="43" t="s">
        <v>4547</v>
      </c>
      <c r="DN286" s="43"/>
      <c r="DO286" s="43" t="s">
        <v>4203</v>
      </c>
      <c r="DP286" s="43"/>
      <c r="DQ286" s="43" t="s">
        <v>4156</v>
      </c>
      <c r="DR286" s="43">
        <v>100</v>
      </c>
      <c r="DV286" s="31" t="s">
        <v>5409</v>
      </c>
      <c r="DW286" s="31" t="s">
        <v>343</v>
      </c>
      <c r="DX286" s="63"/>
      <c r="DY286" s="63"/>
      <c r="DZ286" s="63"/>
      <c r="EA286" s="167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</row>
    <row r="287" spans="14:158" x14ac:dyDescent="0.25">
      <c r="N287"/>
      <c r="W287" s="33"/>
      <c r="X287" s="33"/>
      <c r="AH287" s="38">
        <v>100</v>
      </c>
      <c r="AI287" s="38">
        <v>130</v>
      </c>
      <c r="AJ287" s="38">
        <v>13010</v>
      </c>
      <c r="AK287" s="38">
        <v>12</v>
      </c>
      <c r="AL287" s="38">
        <v>3308558</v>
      </c>
      <c r="AM287" s="61" t="s">
        <v>1816</v>
      </c>
      <c r="AN287" s="61" t="s">
        <v>1687</v>
      </c>
      <c r="AO287" s="61" t="s">
        <v>5102</v>
      </c>
      <c r="AP287" s="61" t="s">
        <v>5035</v>
      </c>
      <c r="AQ287" s="61" t="s">
        <v>4983</v>
      </c>
      <c r="AR287" s="28">
        <v>1357919.4</v>
      </c>
      <c r="AS287" s="28">
        <v>0</v>
      </c>
      <c r="AT287" s="28">
        <v>0</v>
      </c>
      <c r="AU287" s="62"/>
      <c r="BT287">
        <v>0</v>
      </c>
      <c r="BU287" s="32">
        <v>100</v>
      </c>
      <c r="BV287" s="32">
        <v>105</v>
      </c>
      <c r="BW287" s="32">
        <v>18000</v>
      </c>
      <c r="BX287" s="32">
        <v>87</v>
      </c>
      <c r="BY287" s="32">
        <v>91194</v>
      </c>
      <c r="BZ287" t="s">
        <v>1816</v>
      </c>
      <c r="CA287" t="s">
        <v>1688</v>
      </c>
      <c r="CB287" t="s">
        <v>1906</v>
      </c>
      <c r="CC287" t="s">
        <v>1726</v>
      </c>
      <c r="CD287" s="52" t="s">
        <v>1114</v>
      </c>
      <c r="CE287" s="155">
        <v>2</v>
      </c>
      <c r="CF287" s="155">
        <v>3</v>
      </c>
      <c r="CG287" s="31" t="s">
        <v>694</v>
      </c>
      <c r="CH287" s="31" t="s">
        <v>695</v>
      </c>
      <c r="CI287" s="31" t="s">
        <v>731</v>
      </c>
      <c r="CJ287" s="31" t="s">
        <v>1185</v>
      </c>
      <c r="DC287" s="160" t="str">
        <f t="shared" si="120"/>
        <v>12850_3</v>
      </c>
      <c r="DD287" s="162">
        <v>100</v>
      </c>
      <c r="DE287" s="161">
        <v>105</v>
      </c>
      <c r="DF287" s="161">
        <v>12850</v>
      </c>
      <c r="DG287" s="163" t="s">
        <v>1816</v>
      </c>
      <c r="DH287" s="161"/>
      <c r="DI287" s="161" t="s">
        <v>5098</v>
      </c>
      <c r="DJ287" s="161">
        <v>3</v>
      </c>
      <c r="DK287" s="161" t="s">
        <v>1324</v>
      </c>
      <c r="DL287" s="161">
        <v>0</v>
      </c>
      <c r="DM287" s="43" t="s">
        <v>4548</v>
      </c>
      <c r="DN287" s="43"/>
      <c r="DO287" s="43" t="s">
        <v>4205</v>
      </c>
      <c r="DP287" s="43"/>
      <c r="DQ287" s="43" t="s">
        <v>4159</v>
      </c>
      <c r="DR287" s="43">
        <v>100</v>
      </c>
      <c r="DV287" s="31" t="s">
        <v>5409</v>
      </c>
      <c r="DW287" s="31" t="s">
        <v>343</v>
      </c>
      <c r="DX287" s="63"/>
      <c r="DY287" s="63"/>
      <c r="DZ287" s="63"/>
      <c r="EA287" s="167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</row>
    <row r="288" spans="14:158" x14ac:dyDescent="0.25">
      <c r="N288"/>
      <c r="W288" s="33"/>
      <c r="X288" s="33"/>
      <c r="AH288" s="38">
        <v>100</v>
      </c>
      <c r="AI288" s="38">
        <v>130</v>
      </c>
      <c r="AJ288" s="38">
        <v>13550</v>
      </c>
      <c r="AK288" s="38">
        <v>12</v>
      </c>
      <c r="AL288" s="38">
        <v>3308558</v>
      </c>
      <c r="AM288" s="61" t="s">
        <v>1816</v>
      </c>
      <c r="AN288" s="61" t="s">
        <v>1687</v>
      </c>
      <c r="AO288" s="61" t="s">
        <v>5114</v>
      </c>
      <c r="AP288" s="61" t="s">
        <v>5035</v>
      </c>
      <c r="AQ288" s="61" t="s">
        <v>4983</v>
      </c>
      <c r="AR288" s="28">
        <v>1978370.5</v>
      </c>
      <c r="AS288" s="28">
        <v>0</v>
      </c>
      <c r="AT288" s="28">
        <v>0</v>
      </c>
      <c r="AU288" s="62"/>
      <c r="BT288">
        <v>0</v>
      </c>
      <c r="BU288" s="32">
        <v>100</v>
      </c>
      <c r="BV288" s="32">
        <v>105</v>
      </c>
      <c r="BW288" s="32">
        <v>18000</v>
      </c>
      <c r="BX288" s="32">
        <v>87</v>
      </c>
      <c r="BY288" s="32">
        <v>91200</v>
      </c>
      <c r="BZ288" t="s">
        <v>1816</v>
      </c>
      <c r="CA288" t="s">
        <v>1688</v>
      </c>
      <c r="CB288" s="52" t="s">
        <v>1906</v>
      </c>
      <c r="CC288" s="52" t="s">
        <v>1726</v>
      </c>
      <c r="CD288" s="52" t="s">
        <v>1794</v>
      </c>
      <c r="CE288" s="155"/>
      <c r="CF288" s="155"/>
      <c r="CG288" s="31" t="s">
        <v>5845</v>
      </c>
      <c r="CH288" s="31" t="s">
        <v>5846</v>
      </c>
      <c r="CI288" s="31" t="s">
        <v>731</v>
      </c>
      <c r="CJ288" s="31" t="s">
        <v>3051</v>
      </c>
      <c r="DC288" s="160" t="str">
        <f t="shared" si="120"/>
        <v>12850_2</v>
      </c>
      <c r="DD288" s="162">
        <v>100</v>
      </c>
      <c r="DE288" s="161">
        <v>105</v>
      </c>
      <c r="DF288" s="161">
        <v>12850</v>
      </c>
      <c r="DG288" s="163" t="s">
        <v>1816</v>
      </c>
      <c r="DH288" s="161"/>
      <c r="DI288" s="161" t="s">
        <v>5098</v>
      </c>
      <c r="DJ288" s="161">
        <v>2</v>
      </c>
      <c r="DK288" s="161" t="s">
        <v>1323</v>
      </c>
      <c r="DL288" s="161">
        <v>0</v>
      </c>
      <c r="DM288" s="43" t="s">
        <v>4549</v>
      </c>
      <c r="DN288" s="43"/>
      <c r="DO288" s="43" t="s">
        <v>4207</v>
      </c>
      <c r="DP288" s="43"/>
      <c r="DQ288" s="43" t="s">
        <v>4162</v>
      </c>
      <c r="DR288" s="43">
        <v>100</v>
      </c>
      <c r="DV288" s="31" t="s">
        <v>5409</v>
      </c>
      <c r="DW288" s="31" t="s">
        <v>343</v>
      </c>
      <c r="DX288" s="63"/>
      <c r="DY288" s="63"/>
      <c r="DZ288" s="63"/>
      <c r="EA288" s="167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</row>
    <row r="289" spans="14:158" x14ac:dyDescent="0.25">
      <c r="N289"/>
      <c r="W289" s="33"/>
      <c r="X289" s="33"/>
      <c r="AH289" s="38">
        <v>100</v>
      </c>
      <c r="AI289" s="38">
        <v>130</v>
      </c>
      <c r="AJ289" s="38">
        <v>13650</v>
      </c>
      <c r="AK289" s="38">
        <v>12</v>
      </c>
      <c r="AL289" s="38">
        <v>3308558</v>
      </c>
      <c r="AM289" s="61" t="s">
        <v>1816</v>
      </c>
      <c r="AN289" s="61" t="s">
        <v>1687</v>
      </c>
      <c r="AO289" s="61" t="s">
        <v>5116</v>
      </c>
      <c r="AP289" s="61" t="s">
        <v>5035</v>
      </c>
      <c r="AQ289" s="61" t="s">
        <v>4983</v>
      </c>
      <c r="AR289" s="28">
        <v>692581.1</v>
      </c>
      <c r="AS289" s="28">
        <v>0</v>
      </c>
      <c r="AT289" s="28">
        <v>0</v>
      </c>
      <c r="AU289" s="62"/>
      <c r="BT289">
        <v>0</v>
      </c>
      <c r="BU289" s="32">
        <v>100</v>
      </c>
      <c r="BV289" s="32">
        <v>105</v>
      </c>
      <c r="BW289" s="32">
        <v>18000</v>
      </c>
      <c r="BX289" s="32">
        <v>90</v>
      </c>
      <c r="BY289" s="32">
        <v>91260</v>
      </c>
      <c r="BZ289" t="s">
        <v>1816</v>
      </c>
      <c r="CA289" t="s">
        <v>1688</v>
      </c>
      <c r="CB289" t="s">
        <v>1906</v>
      </c>
      <c r="CC289" s="52" t="s">
        <v>5036</v>
      </c>
      <c r="CD289" s="52" t="s">
        <v>5036</v>
      </c>
      <c r="CE289" s="155">
        <v>1</v>
      </c>
      <c r="CF289" s="155">
        <v>1</v>
      </c>
      <c r="CG289" s="31" t="s">
        <v>5848</v>
      </c>
      <c r="CH289" s="31" t="s">
        <v>5849</v>
      </c>
      <c r="CI289" s="31" t="s">
        <v>731</v>
      </c>
      <c r="CJ289" s="31" t="s">
        <v>3052</v>
      </c>
      <c r="DC289" s="160" t="str">
        <f t="shared" si="120"/>
        <v>12850_6</v>
      </c>
      <c r="DD289" s="162">
        <v>100</v>
      </c>
      <c r="DE289" s="161">
        <v>105</v>
      </c>
      <c r="DF289" s="161">
        <v>12850</v>
      </c>
      <c r="DG289" s="163" t="s">
        <v>1816</v>
      </c>
      <c r="DH289" s="161"/>
      <c r="DI289" s="161" t="s">
        <v>5098</v>
      </c>
      <c r="DJ289" s="161">
        <v>6</v>
      </c>
      <c r="DK289" s="161" t="s">
        <v>1327</v>
      </c>
      <c r="DL289" s="161">
        <v>0</v>
      </c>
      <c r="DM289" s="43" t="s">
        <v>4550</v>
      </c>
      <c r="DN289" s="43"/>
      <c r="DO289" s="43" t="s">
        <v>4209</v>
      </c>
      <c r="DP289" s="43"/>
      <c r="DQ289" s="43" t="s">
        <v>4165</v>
      </c>
      <c r="DR289" s="43">
        <v>100</v>
      </c>
      <c r="DV289" s="31" t="s">
        <v>5409</v>
      </c>
      <c r="DW289" s="31" t="s">
        <v>343</v>
      </c>
      <c r="DX289" s="63"/>
      <c r="DY289" s="63"/>
      <c r="DZ289" s="63"/>
      <c r="EA289" s="167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</row>
    <row r="290" spans="14:158" x14ac:dyDescent="0.25">
      <c r="N290"/>
      <c r="V290" s="1"/>
      <c r="W290" s="33"/>
      <c r="X290" s="33"/>
      <c r="AH290" s="38">
        <v>100</v>
      </c>
      <c r="AI290" s="38">
        <v>130</v>
      </c>
      <c r="AJ290" s="38">
        <v>13660</v>
      </c>
      <c r="AK290" s="38">
        <v>12</v>
      </c>
      <c r="AL290" s="38">
        <v>3308558</v>
      </c>
      <c r="AM290" s="61" t="s">
        <v>1816</v>
      </c>
      <c r="AN290" s="61" t="s">
        <v>1687</v>
      </c>
      <c r="AO290" s="61" t="s">
        <v>5117</v>
      </c>
      <c r="AP290" s="61" t="s">
        <v>5035</v>
      </c>
      <c r="AQ290" s="61" t="s">
        <v>4983</v>
      </c>
      <c r="AR290" s="28">
        <v>997771.9</v>
      </c>
      <c r="AS290" s="28">
        <v>0</v>
      </c>
      <c r="AT290" s="28">
        <v>0</v>
      </c>
      <c r="AU290" s="62"/>
      <c r="BT290">
        <v>0</v>
      </c>
      <c r="BU290" s="32">
        <v>100</v>
      </c>
      <c r="BV290" s="32">
        <v>105</v>
      </c>
      <c r="BW290" s="32">
        <v>18250</v>
      </c>
      <c r="BX290" s="32">
        <v>85</v>
      </c>
      <c r="BY290" s="32">
        <v>91120</v>
      </c>
      <c r="BZ290" t="s">
        <v>1816</v>
      </c>
      <c r="CA290" t="s">
        <v>1688</v>
      </c>
      <c r="CB290" t="s">
        <v>1120</v>
      </c>
      <c r="CC290" s="52" t="s">
        <v>1797</v>
      </c>
      <c r="CD290" s="52" t="s">
        <v>1797</v>
      </c>
      <c r="CE290" s="155">
        <v>25</v>
      </c>
      <c r="CF290" s="155">
        <v>1</v>
      </c>
      <c r="CG290" s="31" t="s">
        <v>690</v>
      </c>
      <c r="CH290" s="31" t="s">
        <v>691</v>
      </c>
      <c r="CI290" s="31" t="s">
        <v>732</v>
      </c>
      <c r="CJ290" s="31" t="s">
        <v>1186</v>
      </c>
      <c r="DC290" s="160" t="str">
        <f t="shared" si="120"/>
        <v>12850_10</v>
      </c>
      <c r="DD290" s="162">
        <v>100</v>
      </c>
      <c r="DE290" s="161">
        <v>105</v>
      </c>
      <c r="DF290" s="161">
        <v>12850</v>
      </c>
      <c r="DG290" s="163" t="s">
        <v>1816</v>
      </c>
      <c r="DH290" s="161"/>
      <c r="DI290" s="161" t="s">
        <v>5098</v>
      </c>
      <c r="DJ290" s="161">
        <v>10</v>
      </c>
      <c r="DK290" s="161" t="s">
        <v>1329</v>
      </c>
      <c r="DL290" s="161">
        <v>0</v>
      </c>
      <c r="DM290" s="43" t="s">
        <v>4551</v>
      </c>
      <c r="DN290" s="43"/>
      <c r="DO290" s="43" t="s">
        <v>4211</v>
      </c>
      <c r="DP290" s="43"/>
      <c r="DQ290" s="43" t="s">
        <v>4168</v>
      </c>
      <c r="DR290" s="43">
        <v>100</v>
      </c>
      <c r="DV290" s="31" t="s">
        <v>5409</v>
      </c>
      <c r="DW290" s="31" t="s">
        <v>343</v>
      </c>
      <c r="DX290" s="63"/>
      <c r="DY290" s="63"/>
      <c r="DZ290" s="63"/>
      <c r="EA290" s="167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</row>
    <row r="291" spans="14:158" x14ac:dyDescent="0.25">
      <c r="N291"/>
      <c r="W291" s="33"/>
      <c r="X291" s="33"/>
      <c r="AH291" s="38">
        <v>100</v>
      </c>
      <c r="AI291" s="38">
        <v>130</v>
      </c>
      <c r="AJ291" s="38">
        <v>14200</v>
      </c>
      <c r="AK291" s="38">
        <v>12</v>
      </c>
      <c r="AL291" s="38">
        <v>3308558</v>
      </c>
      <c r="AM291" s="61" t="s">
        <v>1816</v>
      </c>
      <c r="AN291" s="61" t="s">
        <v>1687</v>
      </c>
      <c r="AO291" s="61" t="s">
        <v>5127</v>
      </c>
      <c r="AP291" s="61" t="s">
        <v>5035</v>
      </c>
      <c r="AQ291" s="61" t="s">
        <v>4983</v>
      </c>
      <c r="AR291" s="28">
        <v>1323845.7</v>
      </c>
      <c r="AS291" s="28">
        <v>0</v>
      </c>
      <c r="AT291" s="28">
        <v>0</v>
      </c>
      <c r="AU291" s="62"/>
      <c r="BT291">
        <v>0</v>
      </c>
      <c r="BU291" s="32">
        <v>100</v>
      </c>
      <c r="BV291" s="32">
        <v>105</v>
      </c>
      <c r="BW291" s="32">
        <v>18400</v>
      </c>
      <c r="BX291" s="32">
        <v>81</v>
      </c>
      <c r="BY291" s="32">
        <v>91000</v>
      </c>
      <c r="BZ291" t="s">
        <v>1816</v>
      </c>
      <c r="CA291" t="s">
        <v>1688</v>
      </c>
      <c r="CB291" t="s">
        <v>1912</v>
      </c>
      <c r="CC291" t="s">
        <v>1683</v>
      </c>
      <c r="CD291" s="52" t="s">
        <v>1784</v>
      </c>
      <c r="CE291" s="155">
        <v>7352</v>
      </c>
      <c r="CF291" s="155">
        <v>136</v>
      </c>
      <c r="CG291" s="31" t="s">
        <v>5834</v>
      </c>
      <c r="CH291" s="31" t="s">
        <v>5835</v>
      </c>
      <c r="CI291" s="31" t="s">
        <v>733</v>
      </c>
      <c r="CJ291" s="31" t="s">
        <v>3053</v>
      </c>
      <c r="DC291" s="160" t="str">
        <f t="shared" si="120"/>
        <v>12850_8</v>
      </c>
      <c r="DD291" s="162">
        <v>100</v>
      </c>
      <c r="DE291" s="161">
        <v>105</v>
      </c>
      <c r="DF291" s="161">
        <v>12850</v>
      </c>
      <c r="DG291" s="163" t="s">
        <v>1816</v>
      </c>
      <c r="DH291" s="161"/>
      <c r="DI291" s="161" t="s">
        <v>5098</v>
      </c>
      <c r="DJ291" s="161">
        <v>8</v>
      </c>
      <c r="DK291" s="161" t="s">
        <v>1328</v>
      </c>
      <c r="DL291" s="161">
        <v>10</v>
      </c>
      <c r="DM291" s="43" t="s">
        <v>4552</v>
      </c>
      <c r="DN291" s="43"/>
      <c r="DO291" s="43" t="s">
        <v>4213</v>
      </c>
      <c r="DP291" s="43"/>
      <c r="DQ291" s="43" t="s">
        <v>4171</v>
      </c>
      <c r="DR291" s="43">
        <v>100</v>
      </c>
      <c r="DV291" s="31" t="s">
        <v>5409</v>
      </c>
      <c r="DW291" s="31" t="s">
        <v>343</v>
      </c>
      <c r="DX291" s="63"/>
      <c r="DY291" s="63"/>
      <c r="DZ291" s="63"/>
      <c r="EA291" s="167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</row>
    <row r="292" spans="14:158" x14ac:dyDescent="0.25">
      <c r="N292"/>
      <c r="W292" s="33"/>
      <c r="X292" s="33"/>
      <c r="AH292" s="38">
        <v>100</v>
      </c>
      <c r="AI292" s="38">
        <v>130</v>
      </c>
      <c r="AJ292" s="38">
        <v>14920</v>
      </c>
      <c r="AK292" s="38">
        <v>12</v>
      </c>
      <c r="AL292" s="38">
        <v>3308558</v>
      </c>
      <c r="AM292" s="61" t="s">
        <v>1816</v>
      </c>
      <c r="AN292" s="61" t="s">
        <v>1687</v>
      </c>
      <c r="AO292" s="61" t="s">
        <v>1588</v>
      </c>
      <c r="AP292" s="61" t="s">
        <v>5035</v>
      </c>
      <c r="AQ292" s="61" t="s">
        <v>4983</v>
      </c>
      <c r="AR292" s="28">
        <v>2375505.6</v>
      </c>
      <c r="AS292" s="28">
        <v>0</v>
      </c>
      <c r="AT292" s="28">
        <v>0</v>
      </c>
      <c r="AU292" s="62"/>
      <c r="BT292">
        <v>0</v>
      </c>
      <c r="BU292" s="32">
        <v>100</v>
      </c>
      <c r="BV292" s="32">
        <v>105</v>
      </c>
      <c r="BW292" s="32">
        <v>18400</v>
      </c>
      <c r="BX292" s="32">
        <v>81</v>
      </c>
      <c r="BY292" s="32">
        <v>91010</v>
      </c>
      <c r="BZ292" t="s">
        <v>1816</v>
      </c>
      <c r="CA292" t="s">
        <v>1688</v>
      </c>
      <c r="CB292" t="s">
        <v>1912</v>
      </c>
      <c r="CC292" s="52" t="s">
        <v>1683</v>
      </c>
      <c r="CD292" s="52" t="s">
        <v>1683</v>
      </c>
      <c r="CE292" s="155">
        <v>3909</v>
      </c>
      <c r="CF292" s="155">
        <v>18</v>
      </c>
      <c r="CG292" s="31" t="s">
        <v>5837</v>
      </c>
      <c r="CH292" s="31" t="s">
        <v>5838</v>
      </c>
      <c r="CI292" s="31" t="s">
        <v>733</v>
      </c>
      <c r="CJ292" s="31" t="s">
        <v>3054</v>
      </c>
      <c r="DC292" s="160" t="str">
        <f t="shared" si="120"/>
        <v>12850_5</v>
      </c>
      <c r="DD292" s="162">
        <v>100</v>
      </c>
      <c r="DE292" s="161">
        <v>105</v>
      </c>
      <c r="DF292" s="161">
        <v>12850</v>
      </c>
      <c r="DG292" s="163" t="s">
        <v>1816</v>
      </c>
      <c r="DH292" s="161"/>
      <c r="DI292" s="161" t="s">
        <v>5098</v>
      </c>
      <c r="DJ292" s="161">
        <v>5</v>
      </c>
      <c r="DK292" s="161" t="s">
        <v>1326</v>
      </c>
      <c r="DL292" s="161">
        <v>0</v>
      </c>
      <c r="DM292" s="43" t="s">
        <v>4553</v>
      </c>
      <c r="DN292" s="43"/>
      <c r="DO292" s="43" t="s">
        <v>4215</v>
      </c>
      <c r="DP292" s="43"/>
      <c r="DQ292" s="43" t="s">
        <v>4174</v>
      </c>
      <c r="DR292" s="43">
        <v>100</v>
      </c>
      <c r="DV292" s="31" t="s">
        <v>5409</v>
      </c>
      <c r="DW292" s="31" t="s">
        <v>343</v>
      </c>
      <c r="DX292" s="63"/>
      <c r="DY292" s="63"/>
      <c r="DZ292" s="63"/>
      <c r="EA292" s="167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</row>
    <row r="293" spans="14:158" x14ac:dyDescent="0.25">
      <c r="N293"/>
      <c r="V293" s="1"/>
      <c r="W293" s="33"/>
      <c r="X293" s="33"/>
      <c r="AH293" s="38">
        <v>100</v>
      </c>
      <c r="AI293" s="38">
        <v>130</v>
      </c>
      <c r="AJ293" s="38">
        <v>15300</v>
      </c>
      <c r="AK293" s="38">
        <v>12</v>
      </c>
      <c r="AL293" s="38">
        <v>3308558</v>
      </c>
      <c r="AM293" s="61" t="s">
        <v>1816</v>
      </c>
      <c r="AN293" s="61" t="s">
        <v>1687</v>
      </c>
      <c r="AO293" s="61" t="s">
        <v>1597</v>
      </c>
      <c r="AP293" s="61" t="s">
        <v>5035</v>
      </c>
      <c r="AQ293" s="61" t="s">
        <v>4983</v>
      </c>
      <c r="AR293" s="28">
        <v>345422.1</v>
      </c>
      <c r="AS293" s="28">
        <v>0</v>
      </c>
      <c r="AT293" s="28">
        <v>0</v>
      </c>
      <c r="AU293" s="62"/>
      <c r="BT293">
        <v>0</v>
      </c>
      <c r="BU293" s="32">
        <v>100</v>
      </c>
      <c r="BV293" s="32">
        <v>105</v>
      </c>
      <c r="BW293" s="32">
        <v>18400</v>
      </c>
      <c r="BX293" s="32">
        <v>82</v>
      </c>
      <c r="BY293" s="32">
        <v>91020</v>
      </c>
      <c r="BZ293" t="s">
        <v>1816</v>
      </c>
      <c r="CA293" t="s">
        <v>1688</v>
      </c>
      <c r="CB293" t="s">
        <v>1912</v>
      </c>
      <c r="CC293" t="s">
        <v>1790</v>
      </c>
      <c r="CD293" s="52" t="s">
        <v>1792</v>
      </c>
      <c r="CE293" s="155">
        <v>33</v>
      </c>
      <c r="CF293" s="155">
        <v>2</v>
      </c>
      <c r="CG293" s="31" t="s">
        <v>5851</v>
      </c>
      <c r="CH293" s="31" t="s">
        <v>5852</v>
      </c>
      <c r="CI293" s="31" t="s">
        <v>733</v>
      </c>
      <c r="CJ293" s="31" t="s">
        <v>3055</v>
      </c>
      <c r="DC293" s="160" t="str">
        <f t="shared" si="120"/>
        <v>13100_1</v>
      </c>
      <c r="DD293" s="162">
        <v>100</v>
      </c>
      <c r="DE293" s="161">
        <v>105</v>
      </c>
      <c r="DF293" s="161">
        <v>13100</v>
      </c>
      <c r="DG293" s="163" t="s">
        <v>1816</v>
      </c>
      <c r="DH293" s="161"/>
      <c r="DI293" s="161" t="s">
        <v>5104</v>
      </c>
      <c r="DJ293" s="161">
        <v>1</v>
      </c>
      <c r="DK293" s="161" t="s">
        <v>5210</v>
      </c>
      <c r="DL293" s="161">
        <v>49</v>
      </c>
      <c r="DM293" s="43" t="s">
        <v>4554</v>
      </c>
      <c r="DN293" s="43"/>
      <c r="DO293" s="43" t="s">
        <v>4197</v>
      </c>
      <c r="DP293" s="43"/>
      <c r="DQ293" s="43" t="s">
        <v>4177</v>
      </c>
      <c r="DR293" s="43">
        <v>100</v>
      </c>
      <c r="DV293" s="31" t="s">
        <v>5409</v>
      </c>
      <c r="DW293" s="31" t="s">
        <v>343</v>
      </c>
      <c r="DX293" s="63"/>
      <c r="DY293" s="63"/>
      <c r="DZ293" s="63"/>
      <c r="EA293" s="167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</row>
    <row r="294" spans="14:158" x14ac:dyDescent="0.25">
      <c r="N294"/>
      <c r="W294" s="33"/>
      <c r="X294" s="33"/>
      <c r="AH294" s="38">
        <v>100</v>
      </c>
      <c r="AI294" s="38">
        <v>130</v>
      </c>
      <c r="AJ294" s="38">
        <v>15750</v>
      </c>
      <c r="AK294" s="38">
        <v>12</v>
      </c>
      <c r="AL294" s="38">
        <v>3308558</v>
      </c>
      <c r="AM294" s="61" t="s">
        <v>1816</v>
      </c>
      <c r="AN294" s="61" t="s">
        <v>1687</v>
      </c>
      <c r="AO294" s="61" t="s">
        <v>1606</v>
      </c>
      <c r="AP294" s="61" t="s">
        <v>5035</v>
      </c>
      <c r="AQ294" s="61" t="s">
        <v>4983</v>
      </c>
      <c r="AR294" s="28">
        <v>595694.1</v>
      </c>
      <c r="AS294" s="28">
        <v>0</v>
      </c>
      <c r="AT294" s="28">
        <v>0</v>
      </c>
      <c r="AU294" s="62"/>
      <c r="BT294">
        <v>0</v>
      </c>
      <c r="BU294" s="32">
        <v>100</v>
      </c>
      <c r="BV294" s="32">
        <v>105</v>
      </c>
      <c r="BW294" s="32">
        <v>18400</v>
      </c>
      <c r="BX294" s="32">
        <v>82</v>
      </c>
      <c r="BY294" s="32">
        <v>91040</v>
      </c>
      <c r="BZ294" t="s">
        <v>1816</v>
      </c>
      <c r="CA294" t="s">
        <v>1688</v>
      </c>
      <c r="CB294" t="s">
        <v>1912</v>
      </c>
      <c r="CC294" t="s">
        <v>1790</v>
      </c>
      <c r="CD294" t="s">
        <v>1791</v>
      </c>
      <c r="CE294" s="155">
        <v>3</v>
      </c>
      <c r="CF294" s="155">
        <v>1</v>
      </c>
      <c r="CG294" s="31" t="s">
        <v>5853</v>
      </c>
      <c r="CH294" s="31" t="s">
        <v>5854</v>
      </c>
      <c r="CI294" s="31" t="s">
        <v>733</v>
      </c>
      <c r="CJ294" s="31" t="s">
        <v>3056</v>
      </c>
      <c r="DC294" s="160" t="str">
        <f t="shared" si="120"/>
        <v>13100_7</v>
      </c>
      <c r="DD294" s="162">
        <v>100</v>
      </c>
      <c r="DE294" s="161">
        <v>105</v>
      </c>
      <c r="DF294" s="161">
        <v>13100</v>
      </c>
      <c r="DG294" s="163" t="s">
        <v>1816</v>
      </c>
      <c r="DH294" s="161"/>
      <c r="DI294" s="161" t="s">
        <v>5104</v>
      </c>
      <c r="DJ294" s="161">
        <v>7</v>
      </c>
      <c r="DK294" s="161" t="s">
        <v>5216</v>
      </c>
      <c r="DL294" s="161">
        <v>13</v>
      </c>
      <c r="DM294" s="43" t="s">
        <v>4555</v>
      </c>
      <c r="DN294" s="43"/>
      <c r="DO294" s="43" t="s">
        <v>4199</v>
      </c>
      <c r="DP294" s="43"/>
      <c r="DQ294" s="43" t="s">
        <v>4150</v>
      </c>
      <c r="DR294" s="43">
        <v>100</v>
      </c>
      <c r="DV294" s="31" t="s">
        <v>5409</v>
      </c>
      <c r="DW294" s="31" t="s">
        <v>343</v>
      </c>
      <c r="DX294" s="63"/>
      <c r="DY294" s="63"/>
      <c r="DZ294" s="63"/>
      <c r="EA294" s="167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</row>
    <row r="295" spans="14:158" x14ac:dyDescent="0.25">
      <c r="N295"/>
      <c r="V295" s="1"/>
      <c r="W295" s="33"/>
      <c r="X295" s="33"/>
      <c r="AH295" s="38">
        <v>100</v>
      </c>
      <c r="AI295" s="38">
        <v>130</v>
      </c>
      <c r="AJ295" s="38">
        <v>17310</v>
      </c>
      <c r="AK295" s="38">
        <v>12</v>
      </c>
      <c r="AL295" s="38">
        <v>3308558</v>
      </c>
      <c r="AM295" s="61" t="s">
        <v>1816</v>
      </c>
      <c r="AN295" s="61" t="s">
        <v>1687</v>
      </c>
      <c r="AO295" s="61" t="s">
        <v>1640</v>
      </c>
      <c r="AP295" s="61" t="s">
        <v>5035</v>
      </c>
      <c r="AQ295" s="61" t="s">
        <v>4983</v>
      </c>
      <c r="AR295" s="28">
        <v>7281071.7000000002</v>
      </c>
      <c r="AS295" s="28">
        <v>0</v>
      </c>
      <c r="AT295" s="28">
        <v>0</v>
      </c>
      <c r="AU295" s="62"/>
      <c r="BT295">
        <v>0</v>
      </c>
      <c r="BU295" s="32">
        <v>100</v>
      </c>
      <c r="BV295" s="32">
        <v>105</v>
      </c>
      <c r="BW295" s="32">
        <v>18400</v>
      </c>
      <c r="BX295" s="32">
        <v>83</v>
      </c>
      <c r="BY295" s="32">
        <v>91060</v>
      </c>
      <c r="BZ295" t="s">
        <v>1816</v>
      </c>
      <c r="CA295" t="s">
        <v>1688</v>
      </c>
      <c r="CB295" t="s">
        <v>1912</v>
      </c>
      <c r="CC295" t="s">
        <v>1786</v>
      </c>
      <c r="CD295" s="52" t="s">
        <v>5043</v>
      </c>
      <c r="CE295" s="155">
        <v>112847</v>
      </c>
      <c r="CF295" s="155">
        <v>11</v>
      </c>
      <c r="CG295" s="31" t="s">
        <v>684</v>
      </c>
      <c r="CH295" s="31" t="s">
        <v>685</v>
      </c>
      <c r="CI295" s="31" t="s">
        <v>733</v>
      </c>
      <c r="CJ295" s="31" t="s">
        <v>3057</v>
      </c>
      <c r="DC295" s="160" t="str">
        <f t="shared" si="120"/>
        <v>13100_9</v>
      </c>
      <c r="DD295" s="162">
        <v>100</v>
      </c>
      <c r="DE295" s="161">
        <v>105</v>
      </c>
      <c r="DF295" s="161">
        <v>13100</v>
      </c>
      <c r="DG295" s="163" t="s">
        <v>1816</v>
      </c>
      <c r="DH295" s="161"/>
      <c r="DI295" s="161" t="s">
        <v>5104</v>
      </c>
      <c r="DJ295" s="161">
        <v>9</v>
      </c>
      <c r="DK295" s="161" t="s">
        <v>5218</v>
      </c>
      <c r="DL295" s="161">
        <v>0</v>
      </c>
      <c r="DM295" s="43" t="s">
        <v>4556</v>
      </c>
      <c r="DN295" s="43"/>
      <c r="DO295" s="43" t="s">
        <v>4201</v>
      </c>
      <c r="DP295" s="43"/>
      <c r="DQ295" s="43" t="s">
        <v>4153</v>
      </c>
      <c r="DR295" s="43">
        <v>100</v>
      </c>
      <c r="DV295" s="31" t="s">
        <v>5409</v>
      </c>
      <c r="DW295" s="31" t="s">
        <v>343</v>
      </c>
      <c r="DX295" s="63"/>
      <c r="DY295" s="63"/>
      <c r="DZ295" s="63"/>
      <c r="EA295" s="167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</row>
    <row r="296" spans="14:158" x14ac:dyDescent="0.25">
      <c r="N296"/>
      <c r="W296" s="33"/>
      <c r="X296" s="33"/>
      <c r="AH296" s="38">
        <v>100</v>
      </c>
      <c r="AI296" s="38">
        <v>130</v>
      </c>
      <c r="AJ296" s="38">
        <v>17400</v>
      </c>
      <c r="AK296" s="38">
        <v>12</v>
      </c>
      <c r="AL296" s="38">
        <v>3308558</v>
      </c>
      <c r="AM296" s="61" t="s">
        <v>1816</v>
      </c>
      <c r="AN296" s="61" t="s">
        <v>1687</v>
      </c>
      <c r="AO296" s="61" t="s">
        <v>1642</v>
      </c>
      <c r="AP296" s="61" t="s">
        <v>5035</v>
      </c>
      <c r="AQ296" s="61" t="s">
        <v>4983</v>
      </c>
      <c r="AR296" s="28">
        <v>867456.9</v>
      </c>
      <c r="AS296" s="28">
        <v>0</v>
      </c>
      <c r="AT296" s="28">
        <v>0</v>
      </c>
      <c r="AU296" s="62"/>
      <c r="BT296">
        <v>0</v>
      </c>
      <c r="BU296" s="32">
        <v>100</v>
      </c>
      <c r="BV296" s="32">
        <v>105</v>
      </c>
      <c r="BW296" s="32">
        <v>18400</v>
      </c>
      <c r="BX296" s="32">
        <v>83</v>
      </c>
      <c r="BY296" s="32">
        <v>91080</v>
      </c>
      <c r="BZ296" t="s">
        <v>1816</v>
      </c>
      <c r="CA296" t="s">
        <v>1688</v>
      </c>
      <c r="CB296" t="s">
        <v>1912</v>
      </c>
      <c r="CC296" s="52" t="s">
        <v>1786</v>
      </c>
      <c r="CD296" s="52" t="s">
        <v>1784</v>
      </c>
      <c r="CE296" s="155">
        <v>1753259</v>
      </c>
      <c r="CF296" s="155">
        <v>16</v>
      </c>
      <c r="CG296" s="31" t="s">
        <v>686</v>
      </c>
      <c r="CH296" s="31" t="s">
        <v>687</v>
      </c>
      <c r="CI296" s="31" t="s">
        <v>733</v>
      </c>
      <c r="CJ296" s="31" t="s">
        <v>3058</v>
      </c>
      <c r="DC296" s="160" t="str">
        <f t="shared" si="120"/>
        <v>13100_4</v>
      </c>
      <c r="DD296" s="162">
        <v>100</v>
      </c>
      <c r="DE296" s="161">
        <v>105</v>
      </c>
      <c r="DF296" s="161">
        <v>13100</v>
      </c>
      <c r="DG296" s="163" t="s">
        <v>1816</v>
      </c>
      <c r="DH296" s="161"/>
      <c r="DI296" s="161" t="s">
        <v>5104</v>
      </c>
      <c r="DJ296" s="161">
        <v>4</v>
      </c>
      <c r="DK296" s="161" t="s">
        <v>1325</v>
      </c>
      <c r="DL296" s="161">
        <v>30</v>
      </c>
      <c r="DM296" s="43" t="s">
        <v>4557</v>
      </c>
      <c r="DN296" s="43"/>
      <c r="DO296" s="43" t="s">
        <v>4203</v>
      </c>
      <c r="DP296" s="43"/>
      <c r="DQ296" s="43" t="s">
        <v>4156</v>
      </c>
      <c r="DR296" s="43">
        <v>100</v>
      </c>
      <c r="DV296" s="31" t="s">
        <v>5409</v>
      </c>
      <c r="DW296" s="31" t="s">
        <v>343</v>
      </c>
      <c r="DX296" s="63"/>
      <c r="DY296" s="63"/>
      <c r="DZ296" s="63"/>
      <c r="EA296" s="167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</row>
    <row r="297" spans="14:158" x14ac:dyDescent="0.25">
      <c r="N297"/>
      <c r="W297" s="33"/>
      <c r="X297" s="33"/>
      <c r="AH297" s="38">
        <v>100</v>
      </c>
      <c r="AI297" s="38">
        <v>130</v>
      </c>
      <c r="AJ297" s="38">
        <v>17650</v>
      </c>
      <c r="AK297" s="38">
        <v>12</v>
      </c>
      <c r="AL297" s="38">
        <v>3308558</v>
      </c>
      <c r="AM297" s="61" t="s">
        <v>1816</v>
      </c>
      <c r="AN297" s="61" t="s">
        <v>1687</v>
      </c>
      <c r="AO297" s="61" t="s">
        <v>1648</v>
      </c>
      <c r="AP297" s="61" t="s">
        <v>5035</v>
      </c>
      <c r="AQ297" s="61" t="s">
        <v>4983</v>
      </c>
      <c r="AR297" s="28">
        <v>1442943.1</v>
      </c>
      <c r="AS297" s="28">
        <v>0</v>
      </c>
      <c r="AT297" s="28">
        <v>0</v>
      </c>
      <c r="AU297" s="62"/>
      <c r="BT297">
        <v>0</v>
      </c>
      <c r="BU297" s="32">
        <v>100</v>
      </c>
      <c r="BV297" s="32">
        <v>105</v>
      </c>
      <c r="BW297" s="32">
        <v>18400</v>
      </c>
      <c r="BX297" s="32">
        <v>84</v>
      </c>
      <c r="BY297" s="32">
        <v>91100</v>
      </c>
      <c r="BZ297" t="s">
        <v>1816</v>
      </c>
      <c r="CA297" t="s">
        <v>1688</v>
      </c>
      <c r="CB297" t="s">
        <v>1912</v>
      </c>
      <c r="CC297" t="s">
        <v>1795</v>
      </c>
      <c r="CD297" t="s">
        <v>1796</v>
      </c>
      <c r="CE297" s="155">
        <v>91</v>
      </c>
      <c r="CF297" s="155">
        <v>16</v>
      </c>
      <c r="CG297" s="31" t="s">
        <v>688</v>
      </c>
      <c r="CH297" s="31" t="s">
        <v>689</v>
      </c>
      <c r="CI297" s="31" t="s">
        <v>733</v>
      </c>
      <c r="CJ297" s="31" t="s">
        <v>3059</v>
      </c>
      <c r="DC297" s="160" t="str">
        <f t="shared" si="120"/>
        <v>13100_3</v>
      </c>
      <c r="DD297" s="162">
        <v>100</v>
      </c>
      <c r="DE297" s="161">
        <v>105</v>
      </c>
      <c r="DF297" s="161">
        <v>13100</v>
      </c>
      <c r="DG297" s="163" t="s">
        <v>1816</v>
      </c>
      <c r="DH297" s="161"/>
      <c r="DI297" s="161" t="s">
        <v>5104</v>
      </c>
      <c r="DJ297" s="161">
        <v>3</v>
      </c>
      <c r="DK297" s="161" t="s">
        <v>1324</v>
      </c>
      <c r="DL297" s="161">
        <v>0</v>
      </c>
      <c r="DM297" s="43" t="s">
        <v>4558</v>
      </c>
      <c r="DN297" s="43"/>
      <c r="DO297" s="43" t="s">
        <v>4205</v>
      </c>
      <c r="DP297" s="43"/>
      <c r="DQ297" s="43" t="s">
        <v>4159</v>
      </c>
      <c r="DR297" s="43">
        <v>100</v>
      </c>
      <c r="DV297" s="31" t="s">
        <v>5409</v>
      </c>
      <c r="DW297" s="31" t="s">
        <v>343</v>
      </c>
      <c r="DX297" s="63"/>
      <c r="DY297" s="63"/>
      <c r="DZ297" s="63"/>
      <c r="EA297" s="167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</row>
    <row r="298" spans="14:158" x14ac:dyDescent="0.25">
      <c r="N298"/>
      <c r="W298" s="33"/>
      <c r="X298" s="33"/>
      <c r="AH298" s="38">
        <v>100</v>
      </c>
      <c r="AI298" s="38">
        <v>130</v>
      </c>
      <c r="AJ298" s="38">
        <v>17850</v>
      </c>
      <c r="AK298" s="38">
        <v>12</v>
      </c>
      <c r="AL298" s="38">
        <v>3308558</v>
      </c>
      <c r="AM298" s="61" t="s">
        <v>1816</v>
      </c>
      <c r="AN298" s="61" t="s">
        <v>1687</v>
      </c>
      <c r="AO298" s="61" t="s">
        <v>1652</v>
      </c>
      <c r="AP298" s="61" t="s">
        <v>5035</v>
      </c>
      <c r="AQ298" s="61" t="s">
        <v>4983</v>
      </c>
      <c r="AR298" s="28">
        <v>438174</v>
      </c>
      <c r="AS298" s="28">
        <v>0</v>
      </c>
      <c r="AT298" s="28">
        <v>0</v>
      </c>
      <c r="AU298" s="62"/>
      <c r="BT298">
        <v>0</v>
      </c>
      <c r="BU298" s="32">
        <v>100</v>
      </c>
      <c r="BV298" s="32">
        <v>105</v>
      </c>
      <c r="BW298" s="32">
        <v>18400</v>
      </c>
      <c r="BX298" s="32">
        <v>85</v>
      </c>
      <c r="BY298" s="32">
        <v>91120</v>
      </c>
      <c r="BZ298" t="s">
        <v>1816</v>
      </c>
      <c r="CA298" t="s">
        <v>1688</v>
      </c>
      <c r="CB298" s="52" t="s">
        <v>1912</v>
      </c>
      <c r="CC298" s="52" t="s">
        <v>1797</v>
      </c>
      <c r="CD298" s="52" t="s">
        <v>1797</v>
      </c>
      <c r="CE298" s="155">
        <v>7</v>
      </c>
      <c r="CF298" s="155">
        <v>2</v>
      </c>
      <c r="CG298" s="31" t="s">
        <v>690</v>
      </c>
      <c r="CH298" s="31" t="s">
        <v>691</v>
      </c>
      <c r="CI298" s="31" t="s">
        <v>733</v>
      </c>
      <c r="CJ298" s="31" t="s">
        <v>3060</v>
      </c>
      <c r="DC298" s="160" t="str">
        <f t="shared" si="120"/>
        <v>13100_2</v>
      </c>
      <c r="DD298" s="162">
        <v>100</v>
      </c>
      <c r="DE298" s="161">
        <v>105</v>
      </c>
      <c r="DF298" s="161">
        <v>13100</v>
      </c>
      <c r="DG298" s="163" t="s">
        <v>1816</v>
      </c>
      <c r="DH298" s="161"/>
      <c r="DI298" s="161" t="s">
        <v>5104</v>
      </c>
      <c r="DJ298" s="161">
        <v>2</v>
      </c>
      <c r="DK298" s="161" t="s">
        <v>1323</v>
      </c>
      <c r="DL298" s="161">
        <v>6</v>
      </c>
      <c r="DM298" s="43" t="s">
        <v>4559</v>
      </c>
      <c r="DN298" s="43"/>
      <c r="DO298" s="43" t="s">
        <v>4207</v>
      </c>
      <c r="DP298" s="43"/>
      <c r="DQ298" s="43" t="s">
        <v>4162</v>
      </c>
      <c r="DR298" s="43">
        <v>100</v>
      </c>
      <c r="DV298" s="31" t="s">
        <v>5409</v>
      </c>
      <c r="DW298" s="31" t="s">
        <v>343</v>
      </c>
      <c r="DX298" s="63"/>
      <c r="DY298" s="63"/>
      <c r="DZ298" s="63"/>
      <c r="EA298" s="167"/>
      <c r="EB298" s="60"/>
      <c r="EC298" s="60"/>
      <c r="ED298" s="60"/>
      <c r="EE298" s="60"/>
      <c r="EF298" s="60"/>
      <c r="EG298" s="60"/>
      <c r="EH298" s="60"/>
      <c r="EI298" s="60"/>
      <c r="EJ298" s="60"/>
      <c r="EK298" s="60"/>
      <c r="EL298" s="60"/>
      <c r="EM298" s="60"/>
      <c r="EN298" s="60"/>
      <c r="EO298" s="60"/>
      <c r="EP298" s="60"/>
      <c r="EQ298" s="60"/>
      <c r="ER298" s="60"/>
      <c r="ES298" s="60"/>
      <c r="ET298" s="60"/>
      <c r="EU298" s="60"/>
      <c r="EV298" s="60"/>
      <c r="EW298" s="60"/>
      <c r="EX298" s="60"/>
      <c r="EY298" s="60"/>
      <c r="EZ298" s="60"/>
      <c r="FA298" s="60"/>
      <c r="FB298" s="60"/>
    </row>
    <row r="299" spans="14:158" x14ac:dyDescent="0.25">
      <c r="N299"/>
      <c r="W299" s="33"/>
      <c r="X299" s="33"/>
      <c r="AH299" s="38">
        <v>100</v>
      </c>
      <c r="AI299" s="38">
        <v>135</v>
      </c>
      <c r="AJ299" s="38">
        <v>10950</v>
      </c>
      <c r="AK299" s="38">
        <v>12</v>
      </c>
      <c r="AL299" s="38">
        <v>3308558</v>
      </c>
      <c r="AM299" s="61" t="s">
        <v>1816</v>
      </c>
      <c r="AN299" s="61" t="s">
        <v>1693</v>
      </c>
      <c r="AO299" s="61" t="s">
        <v>5062</v>
      </c>
      <c r="AP299" s="61" t="s">
        <v>5035</v>
      </c>
      <c r="AQ299" s="61" t="s">
        <v>4983</v>
      </c>
      <c r="AR299" s="28">
        <v>111010.1</v>
      </c>
      <c r="AS299" s="28">
        <v>0</v>
      </c>
      <c r="AT299" s="28">
        <v>0</v>
      </c>
      <c r="AU299" s="62"/>
      <c r="BT299">
        <v>0</v>
      </c>
      <c r="BU299" s="32">
        <v>100</v>
      </c>
      <c r="BV299" s="32">
        <v>105</v>
      </c>
      <c r="BW299" s="32">
        <v>18400</v>
      </c>
      <c r="BX299" s="32">
        <v>86</v>
      </c>
      <c r="BY299" s="32">
        <v>91140</v>
      </c>
      <c r="BZ299" t="s">
        <v>1816</v>
      </c>
      <c r="CA299" t="s">
        <v>1688</v>
      </c>
      <c r="CB299" t="s">
        <v>1912</v>
      </c>
      <c r="CC299" t="s">
        <v>1787</v>
      </c>
      <c r="CD299" s="52" t="s">
        <v>1789</v>
      </c>
      <c r="CE299" s="155">
        <v>560</v>
      </c>
      <c r="CF299" s="155">
        <v>74</v>
      </c>
      <c r="CG299" s="31" t="s">
        <v>5839</v>
      </c>
      <c r="CH299" s="31" t="s">
        <v>5840</v>
      </c>
      <c r="CI299" s="31" t="s">
        <v>733</v>
      </c>
      <c r="CJ299" s="31" t="s">
        <v>3061</v>
      </c>
      <c r="DC299" s="160" t="str">
        <f t="shared" si="120"/>
        <v>13100_6</v>
      </c>
      <c r="DD299" s="162">
        <v>100</v>
      </c>
      <c r="DE299" s="161">
        <v>105</v>
      </c>
      <c r="DF299" s="161">
        <v>13100</v>
      </c>
      <c r="DG299" s="163" t="s">
        <v>1816</v>
      </c>
      <c r="DH299" s="161"/>
      <c r="DI299" s="161" t="s">
        <v>5104</v>
      </c>
      <c r="DJ299" s="161">
        <v>6</v>
      </c>
      <c r="DK299" s="161" t="s">
        <v>1327</v>
      </c>
      <c r="DL299" s="161">
        <v>0</v>
      </c>
      <c r="DM299" s="43" t="s">
        <v>4560</v>
      </c>
      <c r="DN299" s="43"/>
      <c r="DO299" s="43" t="s">
        <v>4209</v>
      </c>
      <c r="DP299" s="43"/>
      <c r="DQ299" s="43" t="s">
        <v>4165</v>
      </c>
      <c r="DR299" s="43">
        <v>100</v>
      </c>
      <c r="DV299" s="31" t="s">
        <v>5409</v>
      </c>
      <c r="DW299" s="31" t="s">
        <v>344</v>
      </c>
      <c r="DX299" s="63"/>
      <c r="DY299" s="63"/>
      <c r="DZ299" s="63"/>
      <c r="EA299" s="167"/>
      <c r="EB299" s="60"/>
      <c r="EC299" s="60"/>
      <c r="ED299" s="60"/>
      <c r="EE299" s="60"/>
      <c r="EF299" s="60"/>
      <c r="EG299" s="60"/>
      <c r="EH299" s="60"/>
      <c r="EI299" s="60"/>
      <c r="EJ299" s="60"/>
      <c r="EK299" s="60"/>
      <c r="EL299" s="60"/>
      <c r="EM299" s="60"/>
      <c r="EN299" s="60"/>
      <c r="EO299" s="60"/>
      <c r="EP299" s="60"/>
      <c r="EQ299" s="60"/>
      <c r="ER299" s="60"/>
      <c r="ES299" s="60"/>
      <c r="ET299" s="60"/>
      <c r="EU299" s="60"/>
      <c r="EV299" s="60"/>
      <c r="EW299" s="60"/>
      <c r="EX299" s="60"/>
      <c r="EY299" s="60"/>
      <c r="EZ299" s="60"/>
      <c r="FA299" s="60"/>
      <c r="FB299" s="60"/>
    </row>
    <row r="300" spans="14:158" x14ac:dyDescent="0.25">
      <c r="N300"/>
      <c r="V300" s="1"/>
      <c r="W300" s="33"/>
      <c r="X300" s="33"/>
      <c r="AH300" s="38">
        <v>100</v>
      </c>
      <c r="AI300" s="38">
        <v>135</v>
      </c>
      <c r="AJ300" s="38">
        <v>11200</v>
      </c>
      <c r="AK300" s="38">
        <v>12</v>
      </c>
      <c r="AL300" s="38">
        <v>3308558</v>
      </c>
      <c r="AM300" s="61" t="s">
        <v>1816</v>
      </c>
      <c r="AN300" s="61" t="s">
        <v>1693</v>
      </c>
      <c r="AO300" s="61" t="s">
        <v>5067</v>
      </c>
      <c r="AP300" s="61" t="s">
        <v>5035</v>
      </c>
      <c r="AQ300" s="61" t="s">
        <v>4983</v>
      </c>
      <c r="AR300" s="28">
        <v>67966.899999999994</v>
      </c>
      <c r="AS300" s="28">
        <v>0</v>
      </c>
      <c r="AT300" s="28">
        <v>0</v>
      </c>
      <c r="AU300" s="62"/>
      <c r="BT300">
        <v>0</v>
      </c>
      <c r="BU300" s="32">
        <v>100</v>
      </c>
      <c r="BV300" s="32">
        <v>105</v>
      </c>
      <c r="BW300" s="32">
        <v>18400</v>
      </c>
      <c r="BX300" s="32">
        <v>86</v>
      </c>
      <c r="BY300" s="32">
        <v>91160</v>
      </c>
      <c r="BZ300" t="s">
        <v>1816</v>
      </c>
      <c r="CA300" t="s">
        <v>1688</v>
      </c>
      <c r="CB300" t="s">
        <v>1912</v>
      </c>
      <c r="CC300" s="52" t="s">
        <v>1787</v>
      </c>
      <c r="CD300" s="52" t="s">
        <v>1788</v>
      </c>
      <c r="CE300" s="155">
        <v>657</v>
      </c>
      <c r="CF300" s="155">
        <v>32</v>
      </c>
      <c r="CG300" s="31" t="s">
        <v>5831</v>
      </c>
      <c r="CH300" s="31" t="s">
        <v>5832</v>
      </c>
      <c r="CI300" s="31" t="s">
        <v>733</v>
      </c>
      <c r="CJ300" s="31" t="s">
        <v>3062</v>
      </c>
      <c r="DC300" s="160" t="str">
        <f t="shared" si="120"/>
        <v>13100_10</v>
      </c>
      <c r="DD300" s="162">
        <v>100</v>
      </c>
      <c r="DE300" s="161">
        <v>105</v>
      </c>
      <c r="DF300" s="161">
        <v>13100</v>
      </c>
      <c r="DG300" s="163" t="s">
        <v>1816</v>
      </c>
      <c r="DH300" s="161"/>
      <c r="DI300" s="161" t="s">
        <v>5104</v>
      </c>
      <c r="DJ300" s="161">
        <v>10</v>
      </c>
      <c r="DK300" s="161" t="s">
        <v>1329</v>
      </c>
      <c r="DL300" s="161">
        <v>4</v>
      </c>
      <c r="DM300" s="43" t="s">
        <v>4561</v>
      </c>
      <c r="DN300" s="43"/>
      <c r="DO300" s="43" t="s">
        <v>4211</v>
      </c>
      <c r="DP300" s="43"/>
      <c r="DQ300" s="43" t="s">
        <v>4168</v>
      </c>
      <c r="DR300" s="43">
        <v>100</v>
      </c>
      <c r="DV300" s="31" t="s">
        <v>5409</v>
      </c>
      <c r="DW300" s="31" t="s">
        <v>344</v>
      </c>
      <c r="DX300" s="63"/>
      <c r="DY300" s="63"/>
      <c r="DZ300" s="63"/>
      <c r="EA300" s="167"/>
      <c r="EB300" s="60"/>
      <c r="EC300" s="60"/>
      <c r="ED300" s="60"/>
      <c r="EE300" s="60"/>
      <c r="EF300" s="60"/>
      <c r="EG300" s="60"/>
      <c r="EH300" s="60"/>
      <c r="EI300" s="60"/>
      <c r="EJ300" s="60"/>
      <c r="EK300" s="60"/>
      <c r="EL300" s="60"/>
      <c r="EM300" s="60"/>
      <c r="EN300" s="60"/>
      <c r="EO300" s="60"/>
      <c r="EP300" s="60"/>
      <c r="EQ300" s="60"/>
      <c r="ER300" s="60"/>
      <c r="ES300" s="60"/>
      <c r="ET300" s="60"/>
      <c r="EU300" s="60"/>
      <c r="EV300" s="60"/>
      <c r="EW300" s="60"/>
      <c r="EX300" s="60"/>
      <c r="EY300" s="60"/>
      <c r="EZ300" s="60"/>
      <c r="FA300" s="60"/>
      <c r="FB300" s="60"/>
    </row>
    <row r="301" spans="14:158" x14ac:dyDescent="0.25">
      <c r="N301"/>
      <c r="W301" s="33"/>
      <c r="X301" s="33"/>
      <c r="AH301" s="38">
        <v>100</v>
      </c>
      <c r="AI301" s="38">
        <v>135</v>
      </c>
      <c r="AJ301" s="38">
        <v>11750</v>
      </c>
      <c r="AK301" s="38">
        <v>12</v>
      </c>
      <c r="AL301" s="38">
        <v>3308558</v>
      </c>
      <c r="AM301" s="61" t="s">
        <v>1816</v>
      </c>
      <c r="AN301" s="61" t="s">
        <v>1693</v>
      </c>
      <c r="AO301" s="61" t="s">
        <v>5080</v>
      </c>
      <c r="AP301" s="61" t="s">
        <v>5035</v>
      </c>
      <c r="AQ301" s="61" t="s">
        <v>4983</v>
      </c>
      <c r="AR301" s="28">
        <v>44217.7</v>
      </c>
      <c r="AS301" s="28">
        <v>0</v>
      </c>
      <c r="AT301" s="28">
        <v>0</v>
      </c>
      <c r="AU301" s="62"/>
      <c r="BT301">
        <v>0</v>
      </c>
      <c r="BU301" s="32">
        <v>100</v>
      </c>
      <c r="BV301" s="32">
        <v>105</v>
      </c>
      <c r="BW301" s="32">
        <v>18400</v>
      </c>
      <c r="BX301" s="32">
        <v>87</v>
      </c>
      <c r="BY301" s="32">
        <v>91180</v>
      </c>
      <c r="BZ301" t="s">
        <v>1816</v>
      </c>
      <c r="CA301" t="s">
        <v>1688</v>
      </c>
      <c r="CB301" t="s">
        <v>1912</v>
      </c>
      <c r="CC301" t="s">
        <v>1726</v>
      </c>
      <c r="CD301" s="52" t="s">
        <v>1793</v>
      </c>
      <c r="CE301" s="155">
        <v>26708</v>
      </c>
      <c r="CF301" s="155">
        <v>23</v>
      </c>
      <c r="CG301" s="31" t="s">
        <v>5841</v>
      </c>
      <c r="CH301" s="31" t="s">
        <v>5842</v>
      </c>
      <c r="CI301" s="31" t="s">
        <v>733</v>
      </c>
      <c r="CJ301" s="31" t="s">
        <v>3063</v>
      </c>
      <c r="DC301" s="160" t="str">
        <f t="shared" si="120"/>
        <v>13100_8</v>
      </c>
      <c r="DD301" s="162">
        <v>100</v>
      </c>
      <c r="DE301" s="161">
        <v>105</v>
      </c>
      <c r="DF301" s="161">
        <v>13100</v>
      </c>
      <c r="DG301" s="163" t="s">
        <v>1816</v>
      </c>
      <c r="DH301" s="161"/>
      <c r="DI301" s="161" t="s">
        <v>5104</v>
      </c>
      <c r="DJ301" s="161">
        <v>8</v>
      </c>
      <c r="DK301" s="161" t="s">
        <v>1328</v>
      </c>
      <c r="DL301" s="161">
        <v>22</v>
      </c>
      <c r="DM301" s="43" t="s">
        <v>4562</v>
      </c>
      <c r="DN301" s="43"/>
      <c r="DO301" s="43" t="s">
        <v>4213</v>
      </c>
      <c r="DP301" s="43"/>
      <c r="DQ301" s="43" t="s">
        <v>4171</v>
      </c>
      <c r="DR301" s="43">
        <v>100</v>
      </c>
      <c r="DV301" s="31" t="s">
        <v>5409</v>
      </c>
      <c r="DW301" s="31" t="s">
        <v>344</v>
      </c>
      <c r="DX301" s="63"/>
      <c r="DY301" s="63"/>
      <c r="DZ301" s="63"/>
      <c r="EA301" s="167"/>
      <c r="EB301" s="60"/>
      <c r="EC301" s="60"/>
      <c r="ED301" s="60"/>
      <c r="EE301" s="60"/>
      <c r="EF301" s="60"/>
      <c r="EG301" s="60"/>
      <c r="EH301" s="60"/>
      <c r="EI301" s="60"/>
      <c r="EJ301" s="60"/>
      <c r="EK301" s="60"/>
      <c r="EL301" s="60"/>
      <c r="EM301" s="60"/>
      <c r="EN301" s="60"/>
      <c r="EO301" s="60"/>
      <c r="EP301" s="60"/>
      <c r="EQ301" s="60"/>
      <c r="ER301" s="60"/>
      <c r="ES301" s="60"/>
      <c r="ET301" s="60"/>
      <c r="EU301" s="60"/>
      <c r="EV301" s="60"/>
      <c r="EW301" s="60"/>
      <c r="EX301" s="60"/>
      <c r="EY301" s="60"/>
      <c r="EZ301" s="60"/>
      <c r="FA301" s="60"/>
      <c r="FB301" s="60"/>
    </row>
    <row r="302" spans="14:158" x14ac:dyDescent="0.25">
      <c r="N302"/>
      <c r="V302" s="1"/>
      <c r="W302" s="33"/>
      <c r="X302" s="33"/>
      <c r="AH302" s="38">
        <v>100</v>
      </c>
      <c r="AI302" s="38">
        <v>135</v>
      </c>
      <c r="AJ302" s="38">
        <v>12150</v>
      </c>
      <c r="AK302" s="38">
        <v>12</v>
      </c>
      <c r="AL302" s="38">
        <v>3308558</v>
      </c>
      <c r="AM302" s="61" t="s">
        <v>1816</v>
      </c>
      <c r="AN302" s="61" t="s">
        <v>1693</v>
      </c>
      <c r="AO302" s="61" t="s">
        <v>5087</v>
      </c>
      <c r="AP302" s="61" t="s">
        <v>5035</v>
      </c>
      <c r="AQ302" s="61" t="s">
        <v>4983</v>
      </c>
      <c r="AR302" s="28">
        <v>805658.3</v>
      </c>
      <c r="AS302" s="28">
        <v>0</v>
      </c>
      <c r="AT302" s="28">
        <v>0</v>
      </c>
      <c r="AU302" s="62"/>
      <c r="BT302">
        <v>0</v>
      </c>
      <c r="BU302" s="32">
        <v>100</v>
      </c>
      <c r="BV302" s="32">
        <v>105</v>
      </c>
      <c r="BW302" s="32">
        <v>18400</v>
      </c>
      <c r="BX302" s="32">
        <v>87</v>
      </c>
      <c r="BY302" s="32">
        <v>91190</v>
      </c>
      <c r="BZ302" t="s">
        <v>1816</v>
      </c>
      <c r="CA302" t="s">
        <v>1688</v>
      </c>
      <c r="CB302" t="s">
        <v>1912</v>
      </c>
      <c r="CC302" s="52" t="s">
        <v>1726</v>
      </c>
      <c r="CD302" s="52" t="s">
        <v>1726</v>
      </c>
      <c r="CE302" s="155">
        <v>37</v>
      </c>
      <c r="CF302" s="155">
        <v>18</v>
      </c>
      <c r="CG302" s="31" t="s">
        <v>5843</v>
      </c>
      <c r="CH302" s="31" t="s">
        <v>5844</v>
      </c>
      <c r="CI302" s="31" t="s">
        <v>733</v>
      </c>
      <c r="CJ302" s="31" t="s">
        <v>3064</v>
      </c>
      <c r="DC302" s="160" t="str">
        <f t="shared" si="120"/>
        <v>13100_5</v>
      </c>
      <c r="DD302" s="162">
        <v>100</v>
      </c>
      <c r="DE302" s="161">
        <v>105</v>
      </c>
      <c r="DF302" s="161">
        <v>13100</v>
      </c>
      <c r="DG302" s="163" t="s">
        <v>1816</v>
      </c>
      <c r="DH302" s="161"/>
      <c r="DI302" s="161" t="s">
        <v>5104</v>
      </c>
      <c r="DJ302" s="161">
        <v>5</v>
      </c>
      <c r="DK302" s="161" t="s">
        <v>1326</v>
      </c>
      <c r="DL302" s="161">
        <v>0</v>
      </c>
      <c r="DM302" s="43" t="s">
        <v>4563</v>
      </c>
      <c r="DN302" s="43"/>
      <c r="DO302" s="43" t="s">
        <v>4215</v>
      </c>
      <c r="DP302" s="43"/>
      <c r="DQ302" s="43" t="s">
        <v>4174</v>
      </c>
      <c r="DR302" s="43">
        <v>100</v>
      </c>
      <c r="DV302" s="31" t="s">
        <v>5409</v>
      </c>
      <c r="DW302" s="31" t="s">
        <v>344</v>
      </c>
      <c r="DX302" s="63"/>
      <c r="DY302" s="63"/>
      <c r="DZ302" s="63"/>
      <c r="EA302" s="167"/>
      <c r="EB302" s="60"/>
      <c r="EC302" s="60"/>
      <c r="ED302" s="60"/>
      <c r="EE302" s="60"/>
      <c r="EF302" s="60"/>
      <c r="EG302" s="60"/>
      <c r="EH302" s="60"/>
      <c r="EI302" s="60"/>
      <c r="EJ302" s="60"/>
      <c r="EK302" s="60"/>
      <c r="EL302" s="60"/>
      <c r="EM302" s="60"/>
      <c r="EN302" s="60"/>
      <c r="EO302" s="60"/>
      <c r="EP302" s="60"/>
      <c r="EQ302" s="60"/>
      <c r="ER302" s="60"/>
      <c r="ES302" s="60"/>
      <c r="ET302" s="60"/>
      <c r="EU302" s="60"/>
      <c r="EV302" s="60"/>
      <c r="EW302" s="60"/>
      <c r="EX302" s="60"/>
      <c r="EY302" s="60"/>
      <c r="EZ302" s="60"/>
      <c r="FA302" s="60"/>
      <c r="FB302" s="60"/>
    </row>
    <row r="303" spans="14:158" x14ac:dyDescent="0.25">
      <c r="N303"/>
      <c r="W303" s="33"/>
      <c r="X303" s="33"/>
      <c r="AH303" s="38">
        <v>100</v>
      </c>
      <c r="AI303" s="38">
        <v>135</v>
      </c>
      <c r="AJ303" s="38">
        <v>12600</v>
      </c>
      <c r="AK303" s="38">
        <v>12</v>
      </c>
      <c r="AL303" s="38">
        <v>3308558</v>
      </c>
      <c r="AM303" s="61" t="s">
        <v>1816</v>
      </c>
      <c r="AN303" s="61" t="s">
        <v>1693</v>
      </c>
      <c r="AO303" s="61" t="s">
        <v>5095</v>
      </c>
      <c r="AP303" s="61" t="s">
        <v>5035</v>
      </c>
      <c r="AQ303" s="61" t="s">
        <v>4983</v>
      </c>
      <c r="AR303" s="28">
        <v>1420906.4</v>
      </c>
      <c r="AS303" s="28">
        <v>0</v>
      </c>
      <c r="AT303" s="28">
        <v>0</v>
      </c>
      <c r="AU303" s="62"/>
      <c r="BT303">
        <v>0</v>
      </c>
      <c r="BU303" s="32">
        <v>100</v>
      </c>
      <c r="BV303" s="32">
        <v>105</v>
      </c>
      <c r="BW303" s="32">
        <v>18400</v>
      </c>
      <c r="BX303" s="32">
        <v>87</v>
      </c>
      <c r="BY303" s="32">
        <v>91192</v>
      </c>
      <c r="BZ303" t="s">
        <v>1816</v>
      </c>
      <c r="CA303" t="s">
        <v>1688</v>
      </c>
      <c r="CB303" t="s">
        <v>1912</v>
      </c>
      <c r="CC303" s="52" t="s">
        <v>1726</v>
      </c>
      <c r="CD303" s="52" t="s">
        <v>1115</v>
      </c>
      <c r="CE303" s="155">
        <v>14199</v>
      </c>
      <c r="CF303" s="155">
        <v>9</v>
      </c>
      <c r="CG303" s="31" t="s">
        <v>692</v>
      </c>
      <c r="CH303" s="31" t="s">
        <v>693</v>
      </c>
      <c r="CI303" s="31" t="s">
        <v>733</v>
      </c>
      <c r="CJ303" s="31" t="s">
        <v>1188</v>
      </c>
      <c r="DC303" s="160" t="str">
        <f t="shared" si="120"/>
        <v>13310_1</v>
      </c>
      <c r="DD303" s="162">
        <v>100</v>
      </c>
      <c r="DE303" s="161">
        <v>145</v>
      </c>
      <c r="DF303" s="161">
        <v>13310</v>
      </c>
      <c r="DG303" s="163" t="s">
        <v>1816</v>
      </c>
      <c r="DH303" s="161"/>
      <c r="DI303" s="161" t="s">
        <v>5108</v>
      </c>
      <c r="DJ303" s="161">
        <v>1</v>
      </c>
      <c r="DK303" s="161" t="s">
        <v>5210</v>
      </c>
      <c r="DL303" s="161">
        <v>143</v>
      </c>
      <c r="DM303" s="43" t="s">
        <v>4564</v>
      </c>
      <c r="DN303" s="43"/>
      <c r="DO303" s="43" t="s">
        <v>4565</v>
      </c>
      <c r="DP303" s="43"/>
      <c r="DQ303" s="43" t="s">
        <v>4177</v>
      </c>
      <c r="DR303" s="43">
        <v>100</v>
      </c>
      <c r="DV303" s="31" t="s">
        <v>5409</v>
      </c>
      <c r="DW303" s="31" t="s">
        <v>344</v>
      </c>
      <c r="DX303" s="63"/>
      <c r="DY303" s="63"/>
      <c r="DZ303" s="63"/>
      <c r="EA303" s="167"/>
      <c r="EB303" s="60"/>
      <c r="EC303" s="60"/>
      <c r="ED303" s="60"/>
      <c r="EE303" s="60"/>
      <c r="EF303" s="60"/>
      <c r="EG303" s="60"/>
      <c r="EH303" s="60"/>
      <c r="EI303" s="60"/>
      <c r="EJ303" s="60"/>
      <c r="EK303" s="60"/>
      <c r="EL303" s="60"/>
      <c r="EM303" s="60"/>
      <c r="EN303" s="60"/>
      <c r="EO303" s="60"/>
      <c r="EP303" s="60"/>
      <c r="EQ303" s="60"/>
      <c r="ER303" s="60"/>
      <c r="ES303" s="60"/>
      <c r="ET303" s="60"/>
      <c r="EU303" s="60"/>
      <c r="EV303" s="60"/>
      <c r="EW303" s="60"/>
      <c r="EX303" s="60"/>
      <c r="EY303" s="60"/>
      <c r="EZ303" s="60"/>
      <c r="FA303" s="60"/>
      <c r="FB303" s="60"/>
    </row>
    <row r="304" spans="14:158" x14ac:dyDescent="0.25">
      <c r="N304"/>
      <c r="W304" s="33"/>
      <c r="X304" s="33"/>
      <c r="AH304" s="38">
        <v>100</v>
      </c>
      <c r="AI304" s="38">
        <v>135</v>
      </c>
      <c r="AJ304" s="38">
        <v>12950</v>
      </c>
      <c r="AK304" s="38">
        <v>12</v>
      </c>
      <c r="AL304" s="38">
        <v>3308558</v>
      </c>
      <c r="AM304" s="61" t="s">
        <v>1816</v>
      </c>
      <c r="AN304" s="61" t="s">
        <v>1693</v>
      </c>
      <c r="AO304" s="61" t="s">
        <v>5100</v>
      </c>
      <c r="AP304" s="61" t="s">
        <v>5035</v>
      </c>
      <c r="AQ304" s="61" t="s">
        <v>4983</v>
      </c>
      <c r="AR304" s="28">
        <v>1292247.8</v>
      </c>
      <c r="AS304" s="28">
        <v>0</v>
      </c>
      <c r="AT304" s="28">
        <v>0</v>
      </c>
      <c r="AU304" s="62"/>
      <c r="BT304">
        <v>0</v>
      </c>
      <c r="BU304" s="32">
        <v>100</v>
      </c>
      <c r="BV304" s="32">
        <v>105</v>
      </c>
      <c r="BW304" s="32">
        <v>18400</v>
      </c>
      <c r="BX304" s="32">
        <v>87</v>
      </c>
      <c r="BY304" s="32">
        <v>91194</v>
      </c>
      <c r="BZ304" t="s">
        <v>1816</v>
      </c>
      <c r="CA304" t="s">
        <v>1688</v>
      </c>
      <c r="CB304" t="s">
        <v>1912</v>
      </c>
      <c r="CC304" s="52" t="s">
        <v>1726</v>
      </c>
      <c r="CD304" s="52" t="s">
        <v>1114</v>
      </c>
      <c r="CE304" s="155">
        <v>36</v>
      </c>
      <c r="CF304" s="155">
        <v>15</v>
      </c>
      <c r="CG304" s="31" t="s">
        <v>694</v>
      </c>
      <c r="CH304" s="31" t="s">
        <v>695</v>
      </c>
      <c r="CI304" s="31" t="s">
        <v>733</v>
      </c>
      <c r="CJ304" s="31" t="s">
        <v>1187</v>
      </c>
      <c r="DC304" s="160" t="str">
        <f t="shared" si="120"/>
        <v>13310_7</v>
      </c>
      <c r="DD304" s="162">
        <v>100</v>
      </c>
      <c r="DE304" s="161">
        <v>145</v>
      </c>
      <c r="DF304" s="161">
        <v>13310</v>
      </c>
      <c r="DG304" s="163" t="s">
        <v>1816</v>
      </c>
      <c r="DH304" s="161"/>
      <c r="DI304" s="161" t="s">
        <v>5108</v>
      </c>
      <c r="DJ304" s="161">
        <v>7</v>
      </c>
      <c r="DK304" s="161" t="s">
        <v>5216</v>
      </c>
      <c r="DL304" s="161">
        <v>27</v>
      </c>
      <c r="DM304" s="43" t="s">
        <v>4566</v>
      </c>
      <c r="DN304" s="43"/>
      <c r="DO304" s="43" t="s">
        <v>4567</v>
      </c>
      <c r="DP304" s="43"/>
      <c r="DQ304" s="43" t="s">
        <v>4150</v>
      </c>
      <c r="DR304" s="43">
        <v>100</v>
      </c>
      <c r="DV304" s="31" t="s">
        <v>5409</v>
      </c>
      <c r="DW304" s="31" t="s">
        <v>344</v>
      </c>
      <c r="DX304" s="63"/>
      <c r="DY304" s="63"/>
      <c r="DZ304" s="63"/>
      <c r="EA304" s="167"/>
      <c r="EB304" s="60"/>
      <c r="EC304" s="60"/>
      <c r="ED304" s="60"/>
      <c r="EE304" s="60"/>
      <c r="EF304" s="60"/>
      <c r="EG304" s="60"/>
      <c r="EH304" s="60"/>
      <c r="EI304" s="60"/>
      <c r="EJ304" s="60"/>
      <c r="EK304" s="60"/>
      <c r="EL304" s="60"/>
      <c r="EM304" s="60"/>
      <c r="EN304" s="60"/>
      <c r="EO304" s="60"/>
      <c r="EP304" s="60"/>
      <c r="EQ304" s="60"/>
      <c r="ER304" s="60"/>
      <c r="ES304" s="60"/>
      <c r="ET304" s="60"/>
      <c r="EU304" s="60"/>
      <c r="EV304" s="60"/>
      <c r="EW304" s="60"/>
      <c r="EX304" s="60"/>
      <c r="EY304" s="60"/>
      <c r="EZ304" s="60"/>
      <c r="FA304" s="60"/>
      <c r="FB304" s="60"/>
    </row>
    <row r="305" spans="14:158" x14ac:dyDescent="0.25">
      <c r="N305"/>
      <c r="W305" s="33"/>
      <c r="X305" s="33"/>
      <c r="AH305" s="38">
        <v>100</v>
      </c>
      <c r="AI305" s="38">
        <v>135</v>
      </c>
      <c r="AJ305" s="38">
        <v>15270</v>
      </c>
      <c r="AK305" s="38">
        <v>12</v>
      </c>
      <c r="AL305" s="38">
        <v>3308558</v>
      </c>
      <c r="AM305" s="61" t="s">
        <v>1816</v>
      </c>
      <c r="AN305" s="61" t="s">
        <v>1693</v>
      </c>
      <c r="AO305" s="61" t="s">
        <v>1596</v>
      </c>
      <c r="AP305" s="61" t="s">
        <v>5035</v>
      </c>
      <c r="AQ305" s="61" t="s">
        <v>4983</v>
      </c>
      <c r="AR305" s="28">
        <v>2897580.5</v>
      </c>
      <c r="AS305" s="28">
        <v>0</v>
      </c>
      <c r="AT305" s="28">
        <v>0</v>
      </c>
      <c r="AU305" s="62"/>
      <c r="BT305">
        <v>0</v>
      </c>
      <c r="BU305" s="32">
        <v>100</v>
      </c>
      <c r="BV305" s="32">
        <v>105</v>
      </c>
      <c r="BW305" s="32">
        <v>18400</v>
      </c>
      <c r="BX305" s="32">
        <v>87</v>
      </c>
      <c r="BY305" s="32">
        <v>91200</v>
      </c>
      <c r="BZ305" t="s">
        <v>1816</v>
      </c>
      <c r="CA305" t="s">
        <v>1688</v>
      </c>
      <c r="CB305" t="s">
        <v>1912</v>
      </c>
      <c r="CC305" t="s">
        <v>1726</v>
      </c>
      <c r="CD305" s="52" t="s">
        <v>1794</v>
      </c>
      <c r="CE305" s="155">
        <v>37</v>
      </c>
      <c r="CF305" s="155">
        <v>2</v>
      </c>
      <c r="CG305" s="31" t="s">
        <v>5845</v>
      </c>
      <c r="CH305" s="31" t="s">
        <v>5846</v>
      </c>
      <c r="CI305" s="31" t="s">
        <v>733</v>
      </c>
      <c r="CJ305" s="31" t="s">
        <v>3065</v>
      </c>
      <c r="DC305" s="160" t="str">
        <f t="shared" si="120"/>
        <v>13310_9</v>
      </c>
      <c r="DD305" s="162">
        <v>100</v>
      </c>
      <c r="DE305" s="161">
        <v>145</v>
      </c>
      <c r="DF305" s="161">
        <v>13310</v>
      </c>
      <c r="DG305" s="163" t="s">
        <v>1816</v>
      </c>
      <c r="DH305" s="161"/>
      <c r="DI305" s="161" t="s">
        <v>5108</v>
      </c>
      <c r="DJ305" s="161">
        <v>9</v>
      </c>
      <c r="DK305" s="161" t="s">
        <v>5218</v>
      </c>
      <c r="DL305" s="161">
        <v>0</v>
      </c>
      <c r="DM305" s="43" t="s">
        <v>4568</v>
      </c>
      <c r="DN305" s="43"/>
      <c r="DO305" s="43" t="s">
        <v>4569</v>
      </c>
      <c r="DP305" s="43"/>
      <c r="DQ305" s="43" t="s">
        <v>4153</v>
      </c>
      <c r="DR305" s="43">
        <v>100</v>
      </c>
      <c r="DV305" s="31" t="s">
        <v>5409</v>
      </c>
      <c r="DW305" s="31" t="s">
        <v>344</v>
      </c>
      <c r="DX305" s="63"/>
      <c r="DY305" s="63"/>
      <c r="DZ305" s="63"/>
      <c r="EA305" s="167"/>
      <c r="EB305" s="60"/>
      <c r="EC305" s="60"/>
      <c r="ED305" s="60"/>
      <c r="EE305" s="60"/>
      <c r="EF305" s="60"/>
      <c r="EG305" s="60"/>
      <c r="EH305" s="60"/>
      <c r="EI305" s="60"/>
      <c r="EJ305" s="60"/>
      <c r="EK305" s="60"/>
      <c r="EL305" s="60"/>
      <c r="EM305" s="60"/>
      <c r="EN305" s="60"/>
      <c r="EO305" s="60"/>
      <c r="EP305" s="60"/>
      <c r="EQ305" s="60"/>
      <c r="ER305" s="60"/>
      <c r="ES305" s="60"/>
      <c r="ET305" s="60"/>
      <c r="EU305" s="60"/>
      <c r="EV305" s="60"/>
      <c r="EW305" s="60"/>
      <c r="EX305" s="60"/>
      <c r="EY305" s="60"/>
      <c r="EZ305" s="60"/>
      <c r="FA305" s="60"/>
      <c r="FB305" s="60"/>
    </row>
    <row r="306" spans="14:158" x14ac:dyDescent="0.25">
      <c r="N306"/>
      <c r="W306" s="33"/>
      <c r="X306" s="33"/>
      <c r="AH306" s="38">
        <v>100</v>
      </c>
      <c r="AI306" s="38">
        <v>135</v>
      </c>
      <c r="AJ306" s="38">
        <v>15850</v>
      </c>
      <c r="AK306" s="38">
        <v>12</v>
      </c>
      <c r="AL306" s="38">
        <v>3308558</v>
      </c>
      <c r="AM306" s="61" t="s">
        <v>1816</v>
      </c>
      <c r="AN306" s="61" t="s">
        <v>1693</v>
      </c>
      <c r="AO306" s="61" t="s">
        <v>1608</v>
      </c>
      <c r="AP306" s="61" t="s">
        <v>5035</v>
      </c>
      <c r="AQ306" s="61" t="s">
        <v>4983</v>
      </c>
      <c r="AR306" s="28">
        <v>1306849.7</v>
      </c>
      <c r="AS306" s="28">
        <v>0</v>
      </c>
      <c r="AT306" s="28">
        <v>0</v>
      </c>
      <c r="AU306" s="62"/>
      <c r="BT306">
        <v>0</v>
      </c>
      <c r="BU306" s="32">
        <v>100</v>
      </c>
      <c r="BV306" s="32">
        <v>105</v>
      </c>
      <c r="BW306" s="32">
        <v>18400</v>
      </c>
      <c r="BX306" s="32">
        <v>88</v>
      </c>
      <c r="BY306" s="32">
        <v>91220</v>
      </c>
      <c r="BZ306" t="s">
        <v>1816</v>
      </c>
      <c r="CA306" t="s">
        <v>1688</v>
      </c>
      <c r="CB306" t="s">
        <v>1912</v>
      </c>
      <c r="CC306" s="52" t="s">
        <v>1684</v>
      </c>
      <c r="CD306" s="52" t="s">
        <v>1684</v>
      </c>
      <c r="CE306" s="155">
        <v>1</v>
      </c>
      <c r="CF306" s="155">
        <v>1</v>
      </c>
      <c r="CG306" s="31" t="s">
        <v>696</v>
      </c>
      <c r="CH306" s="31" t="s">
        <v>697</v>
      </c>
      <c r="CI306" s="31" t="s">
        <v>733</v>
      </c>
      <c r="CJ306" s="31" t="s">
        <v>3066</v>
      </c>
      <c r="DC306" s="160" t="str">
        <f t="shared" si="120"/>
        <v>13310_4</v>
      </c>
      <c r="DD306" s="162">
        <v>100</v>
      </c>
      <c r="DE306" s="161">
        <v>145</v>
      </c>
      <c r="DF306" s="161">
        <v>13310</v>
      </c>
      <c r="DG306" s="163" t="s">
        <v>1816</v>
      </c>
      <c r="DH306" s="161"/>
      <c r="DI306" s="161" t="s">
        <v>5108</v>
      </c>
      <c r="DJ306" s="161">
        <v>4</v>
      </c>
      <c r="DK306" s="161" t="s">
        <v>1325</v>
      </c>
      <c r="DL306" s="161">
        <v>28</v>
      </c>
      <c r="DM306" s="43" t="s">
        <v>4570</v>
      </c>
      <c r="DN306" s="43"/>
      <c r="DO306" s="43" t="s">
        <v>4571</v>
      </c>
      <c r="DP306" s="43"/>
      <c r="DQ306" s="43" t="s">
        <v>4156</v>
      </c>
      <c r="DR306" s="43">
        <v>100</v>
      </c>
      <c r="DV306" s="31" t="s">
        <v>5409</v>
      </c>
      <c r="DW306" s="31" t="s">
        <v>344</v>
      </c>
      <c r="DX306" s="63"/>
      <c r="DY306" s="63"/>
      <c r="DZ306" s="63"/>
      <c r="EA306" s="167"/>
      <c r="EB306" s="60"/>
      <c r="EC306" s="60"/>
      <c r="ED306" s="60"/>
      <c r="EE306" s="60"/>
      <c r="EF306" s="60"/>
      <c r="EG306" s="60"/>
      <c r="EH306" s="60"/>
      <c r="EI306" s="60"/>
      <c r="EJ306" s="60"/>
      <c r="EK306" s="60"/>
      <c r="EL306" s="60"/>
      <c r="EM306" s="60"/>
      <c r="EN306" s="60"/>
      <c r="EO306" s="60"/>
      <c r="EP306" s="60"/>
      <c r="EQ306" s="60"/>
      <c r="ER306" s="60"/>
      <c r="ES306" s="60"/>
      <c r="ET306" s="60"/>
      <c r="EU306" s="60"/>
      <c r="EV306" s="60"/>
      <c r="EW306" s="60"/>
      <c r="EX306" s="60"/>
      <c r="EY306" s="60"/>
      <c r="EZ306" s="60"/>
      <c r="FA306" s="60"/>
      <c r="FB306" s="60"/>
    </row>
    <row r="307" spans="14:158" x14ac:dyDescent="0.25">
      <c r="N307"/>
      <c r="W307" s="33"/>
      <c r="X307" s="33"/>
      <c r="AH307" s="38">
        <v>100</v>
      </c>
      <c r="AI307" s="38">
        <v>135</v>
      </c>
      <c r="AJ307" s="38">
        <v>17900</v>
      </c>
      <c r="AK307" s="38">
        <v>12</v>
      </c>
      <c r="AL307" s="38">
        <v>3308558</v>
      </c>
      <c r="AM307" s="61" t="s">
        <v>1816</v>
      </c>
      <c r="AN307" s="61" t="s">
        <v>1693</v>
      </c>
      <c r="AO307" s="61" t="s">
        <v>1653</v>
      </c>
      <c r="AP307" s="61" t="s">
        <v>5035</v>
      </c>
      <c r="AQ307" s="61" t="s">
        <v>4983</v>
      </c>
      <c r="AR307" s="28">
        <v>354180.4</v>
      </c>
      <c r="AS307" s="28">
        <v>0</v>
      </c>
      <c r="AT307" s="28">
        <v>0</v>
      </c>
      <c r="AU307" s="62"/>
      <c r="BT307">
        <v>0</v>
      </c>
      <c r="BU307" s="32">
        <v>100</v>
      </c>
      <c r="BV307" s="32">
        <v>105</v>
      </c>
      <c r="BW307" s="32">
        <v>18400</v>
      </c>
      <c r="BX307" s="32">
        <v>89</v>
      </c>
      <c r="BY307" s="32">
        <v>91240</v>
      </c>
      <c r="BZ307" t="s">
        <v>1816</v>
      </c>
      <c r="CA307" t="s">
        <v>1688</v>
      </c>
      <c r="CB307" t="s">
        <v>1912</v>
      </c>
      <c r="CC307" t="s">
        <v>1785</v>
      </c>
      <c r="CD307" s="52" t="s">
        <v>1785</v>
      </c>
      <c r="CE307" s="155">
        <v>2564</v>
      </c>
      <c r="CF307" s="155">
        <v>38</v>
      </c>
      <c r="CG307" s="31" t="s">
        <v>698</v>
      </c>
      <c r="CH307" s="31" t="s">
        <v>699</v>
      </c>
      <c r="CI307" s="31" t="s">
        <v>733</v>
      </c>
      <c r="CJ307" s="31" t="s">
        <v>3067</v>
      </c>
      <c r="DC307" s="160" t="str">
        <f t="shared" si="120"/>
        <v>13310_3</v>
      </c>
      <c r="DD307" s="162">
        <v>100</v>
      </c>
      <c r="DE307" s="161">
        <v>145</v>
      </c>
      <c r="DF307" s="161">
        <v>13310</v>
      </c>
      <c r="DG307" s="163" t="s">
        <v>1816</v>
      </c>
      <c r="DH307" s="161"/>
      <c r="DI307" s="161" t="s">
        <v>5108</v>
      </c>
      <c r="DJ307" s="161">
        <v>3</v>
      </c>
      <c r="DK307" s="161" t="s">
        <v>1324</v>
      </c>
      <c r="DL307" s="161">
        <v>0</v>
      </c>
      <c r="DM307" s="43" t="s">
        <v>4572</v>
      </c>
      <c r="DN307" s="43"/>
      <c r="DO307" s="43" t="s">
        <v>4573</v>
      </c>
      <c r="DP307" s="43"/>
      <c r="DQ307" s="43" t="s">
        <v>4159</v>
      </c>
      <c r="DR307" s="43">
        <v>100</v>
      </c>
      <c r="DV307" s="31" t="s">
        <v>5409</v>
      </c>
      <c r="DW307" s="31" t="s">
        <v>344</v>
      </c>
      <c r="DX307" s="63"/>
      <c r="DY307" s="63"/>
      <c r="DZ307" s="63"/>
      <c r="EA307" s="167"/>
      <c r="EB307" s="60"/>
      <c r="EC307" s="60"/>
      <c r="ED307" s="60"/>
      <c r="EE307" s="60"/>
      <c r="EF307" s="60"/>
      <c r="EG307" s="60"/>
      <c r="EH307" s="60"/>
      <c r="EI307" s="60"/>
      <c r="EJ307" s="60"/>
      <c r="EK307" s="60"/>
      <c r="EL307" s="60"/>
      <c r="EM307" s="60"/>
      <c r="EN307" s="60"/>
      <c r="EO307" s="60"/>
      <c r="EP307" s="60"/>
      <c r="EQ307" s="60"/>
      <c r="ER307" s="60"/>
      <c r="ES307" s="60"/>
      <c r="ET307" s="60"/>
      <c r="EU307" s="60"/>
      <c r="EV307" s="60"/>
      <c r="EW307" s="60"/>
      <c r="EX307" s="60"/>
      <c r="EY307" s="60"/>
      <c r="EZ307" s="60"/>
      <c r="FA307" s="60"/>
      <c r="FB307" s="60"/>
    </row>
    <row r="308" spans="14:158" x14ac:dyDescent="0.25">
      <c r="N308"/>
      <c r="W308" s="33"/>
      <c r="X308" s="33"/>
      <c r="AH308" s="38">
        <v>100</v>
      </c>
      <c r="AI308" s="38">
        <v>135</v>
      </c>
      <c r="AJ308" s="38">
        <v>17950</v>
      </c>
      <c r="AK308" s="38">
        <v>12</v>
      </c>
      <c r="AL308" s="38">
        <v>3308558</v>
      </c>
      <c r="AM308" s="61" t="s">
        <v>1816</v>
      </c>
      <c r="AN308" s="61" t="s">
        <v>1693</v>
      </c>
      <c r="AO308" s="61" t="s">
        <v>1654</v>
      </c>
      <c r="AP308" s="61" t="s">
        <v>5035</v>
      </c>
      <c r="AQ308" s="61" t="s">
        <v>4983</v>
      </c>
      <c r="AR308" s="28">
        <v>384392.1</v>
      </c>
      <c r="AS308" s="28">
        <v>0</v>
      </c>
      <c r="AT308" s="28">
        <v>0</v>
      </c>
      <c r="AU308" s="62"/>
      <c r="BT308">
        <v>0</v>
      </c>
      <c r="BU308" s="32">
        <v>100</v>
      </c>
      <c r="BV308" s="32">
        <v>105</v>
      </c>
      <c r="BW308" s="32">
        <v>18400</v>
      </c>
      <c r="BX308" s="32">
        <v>90</v>
      </c>
      <c r="BY308" s="32">
        <v>91260</v>
      </c>
      <c r="BZ308" t="s">
        <v>1816</v>
      </c>
      <c r="CA308" t="s">
        <v>1688</v>
      </c>
      <c r="CB308" t="s">
        <v>1912</v>
      </c>
      <c r="CC308" s="52" t="s">
        <v>5036</v>
      </c>
      <c r="CD308" s="52" t="s">
        <v>5036</v>
      </c>
      <c r="CE308" s="155">
        <v>728</v>
      </c>
      <c r="CF308" s="155">
        <v>74</v>
      </c>
      <c r="CG308" s="31" t="s">
        <v>5848</v>
      </c>
      <c r="CH308" s="31" t="s">
        <v>5849</v>
      </c>
      <c r="CI308" s="31" t="s">
        <v>733</v>
      </c>
      <c r="CJ308" s="31" t="s">
        <v>3068</v>
      </c>
      <c r="DC308" s="160" t="str">
        <f t="shared" si="120"/>
        <v>13310_2</v>
      </c>
      <c r="DD308" s="162">
        <v>100</v>
      </c>
      <c r="DE308" s="161">
        <v>145</v>
      </c>
      <c r="DF308" s="161">
        <v>13310</v>
      </c>
      <c r="DG308" s="163" t="s">
        <v>1816</v>
      </c>
      <c r="DH308" s="161"/>
      <c r="DI308" s="161" t="s">
        <v>5108</v>
      </c>
      <c r="DJ308" s="161">
        <v>2</v>
      </c>
      <c r="DK308" s="161" t="s">
        <v>1323</v>
      </c>
      <c r="DL308" s="161">
        <v>0</v>
      </c>
      <c r="DM308" s="43" t="s">
        <v>4574</v>
      </c>
      <c r="DN308" s="43"/>
      <c r="DO308" s="43" t="s">
        <v>4575</v>
      </c>
      <c r="DP308" s="43"/>
      <c r="DQ308" s="43" t="s">
        <v>4162</v>
      </c>
      <c r="DR308" s="43">
        <v>100</v>
      </c>
      <c r="DV308" s="31" t="s">
        <v>5409</v>
      </c>
      <c r="DW308" s="31" t="s">
        <v>344</v>
      </c>
      <c r="DX308" s="63"/>
      <c r="DY308" s="63"/>
      <c r="DZ308" s="63"/>
      <c r="EA308" s="167"/>
      <c r="EB308" s="60"/>
      <c r="EC308" s="60"/>
      <c r="ED308" s="60"/>
      <c r="EE308" s="60"/>
      <c r="EF308" s="60"/>
      <c r="EG308" s="60"/>
      <c r="EH308" s="60"/>
      <c r="EI308" s="60"/>
      <c r="EJ308" s="60"/>
      <c r="EK308" s="60"/>
      <c r="EL308" s="60"/>
      <c r="EM308" s="60"/>
      <c r="EN308" s="60"/>
      <c r="EO308" s="60"/>
      <c r="EP308" s="60"/>
      <c r="EQ308" s="60"/>
      <c r="ER308" s="60"/>
      <c r="ES308" s="60"/>
      <c r="ET308" s="60"/>
      <c r="EU308" s="60"/>
      <c r="EV308" s="60"/>
      <c r="EW308" s="60"/>
      <c r="EX308" s="60"/>
      <c r="EY308" s="60"/>
      <c r="EZ308" s="60"/>
      <c r="FA308" s="60"/>
      <c r="FB308" s="60"/>
    </row>
    <row r="309" spans="14:158" x14ac:dyDescent="0.25">
      <c r="N309"/>
      <c r="V309" s="1"/>
      <c r="W309" s="33"/>
      <c r="X309" s="33"/>
      <c r="AH309" s="38">
        <v>100</v>
      </c>
      <c r="AI309" s="38">
        <v>135</v>
      </c>
      <c r="AJ309" s="38">
        <v>18020</v>
      </c>
      <c r="AK309" s="38">
        <v>12</v>
      </c>
      <c r="AL309" s="38">
        <v>3308558</v>
      </c>
      <c r="AM309" s="61" t="s">
        <v>1816</v>
      </c>
      <c r="AN309" s="61" t="s">
        <v>1693</v>
      </c>
      <c r="AO309" s="61" t="s">
        <v>1656</v>
      </c>
      <c r="AP309" s="61" t="s">
        <v>5035</v>
      </c>
      <c r="AQ309" s="61" t="s">
        <v>4983</v>
      </c>
      <c r="AR309" s="28">
        <v>5300501.9000000004</v>
      </c>
      <c r="AS309" s="28">
        <v>0</v>
      </c>
      <c r="AT309" s="28">
        <v>0</v>
      </c>
      <c r="AU309" s="62"/>
      <c r="BT309">
        <v>0</v>
      </c>
      <c r="BU309" s="32">
        <v>100</v>
      </c>
      <c r="BV309" s="32">
        <v>105</v>
      </c>
      <c r="BW309" s="32">
        <v>18500</v>
      </c>
      <c r="BX309" s="32">
        <v>81</v>
      </c>
      <c r="BY309" s="32">
        <v>91000</v>
      </c>
      <c r="BZ309" t="s">
        <v>1816</v>
      </c>
      <c r="CA309" t="s">
        <v>1688</v>
      </c>
      <c r="CB309" t="s">
        <v>1914</v>
      </c>
      <c r="CC309" t="s">
        <v>1683</v>
      </c>
      <c r="CD309" s="52" t="s">
        <v>1784</v>
      </c>
      <c r="CE309" s="155">
        <v>768</v>
      </c>
      <c r="CF309" s="155">
        <v>4</v>
      </c>
      <c r="CG309" s="31" t="s">
        <v>5834</v>
      </c>
      <c r="CH309" s="31" t="s">
        <v>5835</v>
      </c>
      <c r="CI309" s="31" t="s">
        <v>734</v>
      </c>
      <c r="CJ309" s="31" t="s">
        <v>1189</v>
      </c>
      <c r="DC309" s="160" t="str">
        <f t="shared" si="120"/>
        <v>13310_6</v>
      </c>
      <c r="DD309" s="162">
        <v>100</v>
      </c>
      <c r="DE309" s="161">
        <v>145</v>
      </c>
      <c r="DF309" s="161">
        <v>13310</v>
      </c>
      <c r="DG309" s="163" t="s">
        <v>1816</v>
      </c>
      <c r="DH309" s="161"/>
      <c r="DI309" s="161" t="s">
        <v>5108</v>
      </c>
      <c r="DJ309" s="161">
        <v>6</v>
      </c>
      <c r="DK309" s="161" t="s">
        <v>1327</v>
      </c>
      <c r="DL309" s="161">
        <v>0</v>
      </c>
      <c r="DM309" s="43" t="s">
        <v>4576</v>
      </c>
      <c r="DN309" s="43"/>
      <c r="DO309" s="43" t="s">
        <v>4577</v>
      </c>
      <c r="DP309" s="43"/>
      <c r="DQ309" s="43" t="s">
        <v>4165</v>
      </c>
      <c r="DR309" s="43">
        <v>100</v>
      </c>
      <c r="DV309" s="31" t="s">
        <v>5409</v>
      </c>
      <c r="DW309" s="31" t="s">
        <v>344</v>
      </c>
      <c r="DX309" s="63"/>
      <c r="DY309" s="63"/>
      <c r="DZ309" s="63"/>
      <c r="EA309" s="167"/>
      <c r="EB309" s="60"/>
      <c r="EC309" s="60"/>
      <c r="ED309" s="60"/>
      <c r="EE309" s="60"/>
      <c r="EF309" s="60"/>
      <c r="EG309" s="60"/>
      <c r="EH309" s="60"/>
      <c r="EI309" s="60"/>
      <c r="EJ309" s="60"/>
      <c r="EK309" s="60"/>
      <c r="EL309" s="60"/>
      <c r="EM309" s="60"/>
      <c r="EN309" s="60"/>
      <c r="EO309" s="60"/>
      <c r="EP309" s="60"/>
      <c r="EQ309" s="60"/>
      <c r="ER309" s="60"/>
      <c r="ES309" s="60"/>
      <c r="ET309" s="60"/>
      <c r="EU309" s="60"/>
      <c r="EV309" s="60"/>
      <c r="EW309" s="60"/>
      <c r="EX309" s="60"/>
      <c r="EY309" s="60"/>
      <c r="EZ309" s="60"/>
      <c r="FA309" s="60"/>
      <c r="FB309" s="60"/>
    </row>
    <row r="310" spans="14:158" x14ac:dyDescent="0.25">
      <c r="N310"/>
      <c r="W310" s="33"/>
      <c r="X310" s="33"/>
      <c r="AH310" s="38">
        <v>100</v>
      </c>
      <c r="AI310" s="38">
        <v>135</v>
      </c>
      <c r="AJ310" s="38">
        <v>18150</v>
      </c>
      <c r="AK310" s="38">
        <v>12</v>
      </c>
      <c r="AL310" s="38">
        <v>3308558</v>
      </c>
      <c r="AM310" s="61" t="s">
        <v>1816</v>
      </c>
      <c r="AN310" s="61" t="s">
        <v>1693</v>
      </c>
      <c r="AO310" s="61" t="s">
        <v>1659</v>
      </c>
      <c r="AP310" s="61" t="s">
        <v>5035</v>
      </c>
      <c r="AQ310" s="61" t="s">
        <v>4983</v>
      </c>
      <c r="AR310" s="28">
        <v>4730876.8</v>
      </c>
      <c r="AS310" s="28">
        <v>0</v>
      </c>
      <c r="AT310" s="28">
        <v>0</v>
      </c>
      <c r="AU310" s="62"/>
      <c r="BT310">
        <v>0</v>
      </c>
      <c r="BU310" s="32">
        <v>100</v>
      </c>
      <c r="BV310" s="32">
        <v>105</v>
      </c>
      <c r="BW310" s="32">
        <v>18500</v>
      </c>
      <c r="BX310" s="32">
        <v>85</v>
      </c>
      <c r="BY310" s="32">
        <v>91120</v>
      </c>
      <c r="BZ310" t="s">
        <v>1816</v>
      </c>
      <c r="CA310" t="s">
        <v>1688</v>
      </c>
      <c r="CB310" t="s">
        <v>1914</v>
      </c>
      <c r="CC310" t="s">
        <v>1797</v>
      </c>
      <c r="CD310" t="s">
        <v>1797</v>
      </c>
      <c r="CE310" s="155">
        <v>13</v>
      </c>
      <c r="CF310" s="155">
        <v>1</v>
      </c>
      <c r="CG310" s="31" t="s">
        <v>690</v>
      </c>
      <c r="CH310" s="31" t="s">
        <v>691</v>
      </c>
      <c r="CI310" s="31" t="s">
        <v>734</v>
      </c>
      <c r="CJ310" s="31" t="s">
        <v>3069</v>
      </c>
      <c r="DC310" s="160" t="str">
        <f t="shared" si="120"/>
        <v>13310_10</v>
      </c>
      <c r="DD310" s="162">
        <v>100</v>
      </c>
      <c r="DE310" s="161">
        <v>145</v>
      </c>
      <c r="DF310" s="161">
        <v>13310</v>
      </c>
      <c r="DG310" s="163" t="s">
        <v>1816</v>
      </c>
      <c r="DH310" s="161"/>
      <c r="DI310" s="161" t="s">
        <v>5108</v>
      </c>
      <c r="DJ310" s="161">
        <v>10</v>
      </c>
      <c r="DK310" s="161" t="s">
        <v>1329</v>
      </c>
      <c r="DL310" s="161">
        <v>22</v>
      </c>
      <c r="DM310" s="43" t="s">
        <v>4578</v>
      </c>
      <c r="DN310" s="43"/>
      <c r="DO310" s="43" t="s">
        <v>4579</v>
      </c>
      <c r="DP310" s="43"/>
      <c r="DQ310" s="43" t="s">
        <v>4168</v>
      </c>
      <c r="DR310" s="43">
        <v>100</v>
      </c>
      <c r="DV310" s="31" t="s">
        <v>5409</v>
      </c>
      <c r="DW310" s="31" t="s">
        <v>344</v>
      </c>
      <c r="DX310" s="63"/>
      <c r="DY310" s="63"/>
      <c r="DZ310" s="63"/>
      <c r="EA310" s="167"/>
      <c r="EB310" s="60"/>
      <c r="EC310" s="60"/>
      <c r="ED310" s="60"/>
      <c r="EE310" s="60"/>
      <c r="EF310" s="60"/>
      <c r="EG310" s="60"/>
      <c r="EH310" s="60"/>
      <c r="EI310" s="60"/>
      <c r="EJ310" s="60"/>
      <c r="EK310" s="60"/>
      <c r="EL310" s="60"/>
      <c r="EM310" s="60"/>
      <c r="EN310" s="60"/>
      <c r="EO310" s="60"/>
      <c r="EP310" s="60"/>
      <c r="EQ310" s="60"/>
      <c r="ER310" s="60"/>
      <c r="ES310" s="60"/>
      <c r="ET310" s="60"/>
      <c r="EU310" s="60"/>
      <c r="EV310" s="60"/>
      <c r="EW310" s="60"/>
      <c r="EX310" s="60"/>
      <c r="EY310" s="60"/>
      <c r="EZ310" s="60"/>
      <c r="FA310" s="60"/>
      <c r="FB310" s="60"/>
    </row>
    <row r="311" spans="14:158" x14ac:dyDescent="0.25">
      <c r="N311"/>
      <c r="W311" s="33"/>
      <c r="X311" s="33"/>
      <c r="AH311" s="38">
        <v>100</v>
      </c>
      <c r="AI311" s="38">
        <v>140</v>
      </c>
      <c r="AJ311" s="38">
        <v>10470</v>
      </c>
      <c r="AK311" s="38">
        <v>12</v>
      </c>
      <c r="AL311" s="38">
        <v>3308558</v>
      </c>
      <c r="AM311" s="61" t="s">
        <v>1816</v>
      </c>
      <c r="AN311" s="61" t="s">
        <v>1690</v>
      </c>
      <c r="AO311" s="61" t="s">
        <v>1112</v>
      </c>
      <c r="AP311" s="61" t="s">
        <v>5035</v>
      </c>
      <c r="AQ311" s="61" t="s">
        <v>4983</v>
      </c>
      <c r="AR311" s="28">
        <v>3126689.3</v>
      </c>
      <c r="AS311" s="28">
        <v>0</v>
      </c>
      <c r="AT311" s="28">
        <v>0</v>
      </c>
      <c r="AU311" s="62"/>
      <c r="BT311">
        <v>0</v>
      </c>
      <c r="BU311" s="32">
        <v>100</v>
      </c>
      <c r="BV311" s="32">
        <v>105</v>
      </c>
      <c r="BW311" s="32">
        <v>18500</v>
      </c>
      <c r="BX311" s="32">
        <v>86</v>
      </c>
      <c r="BY311" s="32">
        <v>91140</v>
      </c>
      <c r="BZ311" t="s">
        <v>1816</v>
      </c>
      <c r="CA311" t="s">
        <v>1688</v>
      </c>
      <c r="CB311" t="s">
        <v>1914</v>
      </c>
      <c r="CC311" t="s">
        <v>1787</v>
      </c>
      <c r="CD311" t="s">
        <v>1789</v>
      </c>
      <c r="CE311" s="155">
        <v>26</v>
      </c>
      <c r="CF311" s="155">
        <v>2</v>
      </c>
      <c r="CG311" s="31" t="s">
        <v>5839</v>
      </c>
      <c r="CH311" s="31" t="s">
        <v>5840</v>
      </c>
      <c r="CI311" s="31" t="s">
        <v>734</v>
      </c>
      <c r="CJ311" s="31" t="s">
        <v>1190</v>
      </c>
      <c r="DC311" s="160" t="str">
        <f t="shared" si="120"/>
        <v>13310_8</v>
      </c>
      <c r="DD311" s="162">
        <v>100</v>
      </c>
      <c r="DE311" s="161">
        <v>145</v>
      </c>
      <c r="DF311" s="161">
        <v>13310</v>
      </c>
      <c r="DG311" s="163" t="s">
        <v>1816</v>
      </c>
      <c r="DH311" s="161"/>
      <c r="DI311" s="161" t="s">
        <v>5108</v>
      </c>
      <c r="DJ311" s="161">
        <v>8</v>
      </c>
      <c r="DK311" s="161" t="s">
        <v>1328</v>
      </c>
      <c r="DL311" s="161">
        <v>12</v>
      </c>
      <c r="DM311" s="43" t="s">
        <v>4580</v>
      </c>
      <c r="DN311" s="43"/>
      <c r="DO311" s="43" t="s">
        <v>4581</v>
      </c>
      <c r="DP311" s="43"/>
      <c r="DQ311" s="43" t="s">
        <v>4171</v>
      </c>
      <c r="DR311" s="43">
        <v>100</v>
      </c>
      <c r="DV311" s="31" t="s">
        <v>5409</v>
      </c>
      <c r="DW311" s="31" t="s">
        <v>345</v>
      </c>
      <c r="DX311" s="63"/>
      <c r="DY311" s="63"/>
      <c r="DZ311" s="63"/>
      <c r="EA311" s="167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</row>
    <row r="312" spans="14:158" x14ac:dyDescent="0.25">
      <c r="N312"/>
      <c r="W312" s="33"/>
      <c r="X312" s="33"/>
      <c r="AH312" s="38">
        <v>100</v>
      </c>
      <c r="AI312" s="38">
        <v>140</v>
      </c>
      <c r="AJ312" s="38">
        <v>10800</v>
      </c>
      <c r="AK312" s="38">
        <v>12</v>
      </c>
      <c r="AL312" s="38">
        <v>3308558</v>
      </c>
      <c r="AM312" s="61" t="s">
        <v>1816</v>
      </c>
      <c r="AN312" s="61" t="s">
        <v>1690</v>
      </c>
      <c r="AO312" s="61" t="s">
        <v>5059</v>
      </c>
      <c r="AP312" s="61" t="s">
        <v>5035</v>
      </c>
      <c r="AQ312" s="61" t="s">
        <v>4983</v>
      </c>
      <c r="AR312" s="28">
        <v>1189448.6000000001</v>
      </c>
      <c r="AS312" s="28">
        <v>0</v>
      </c>
      <c r="AT312" s="28">
        <v>0</v>
      </c>
      <c r="AU312" s="62"/>
      <c r="BT312">
        <v>0</v>
      </c>
      <c r="BU312" s="32">
        <v>100</v>
      </c>
      <c r="BV312" s="32">
        <v>105</v>
      </c>
      <c r="BW312" s="32">
        <v>18500</v>
      </c>
      <c r="BX312" s="32">
        <v>86</v>
      </c>
      <c r="BY312" s="32">
        <v>91160</v>
      </c>
      <c r="BZ312" t="s">
        <v>1816</v>
      </c>
      <c r="CA312" t="s">
        <v>1688</v>
      </c>
      <c r="CB312" t="s">
        <v>1914</v>
      </c>
      <c r="CC312" t="s">
        <v>1787</v>
      </c>
      <c r="CD312" s="52" t="s">
        <v>1788</v>
      </c>
      <c r="CE312" s="155">
        <v>58</v>
      </c>
      <c r="CF312" s="155">
        <v>4</v>
      </c>
      <c r="CG312" s="31" t="s">
        <v>5831</v>
      </c>
      <c r="CH312" s="31" t="s">
        <v>5832</v>
      </c>
      <c r="CI312" s="31" t="s">
        <v>734</v>
      </c>
      <c r="CJ312" s="31" t="s">
        <v>1191</v>
      </c>
      <c r="DC312" s="160" t="str">
        <f t="shared" si="120"/>
        <v>13310_5</v>
      </c>
      <c r="DD312" s="162">
        <v>100</v>
      </c>
      <c r="DE312" s="161">
        <v>145</v>
      </c>
      <c r="DF312" s="161">
        <v>13310</v>
      </c>
      <c r="DG312" s="163" t="s">
        <v>1816</v>
      </c>
      <c r="DH312" s="161"/>
      <c r="DI312" s="161" t="s">
        <v>5108</v>
      </c>
      <c r="DJ312" s="161">
        <v>5</v>
      </c>
      <c r="DK312" s="161" t="s">
        <v>1326</v>
      </c>
      <c r="DL312" s="161">
        <v>61</v>
      </c>
      <c r="DM312" s="43" t="s">
        <v>4582</v>
      </c>
      <c r="DN312" s="43"/>
      <c r="DO312" s="43" t="s">
        <v>4583</v>
      </c>
      <c r="DP312" s="43"/>
      <c r="DQ312" s="43" t="s">
        <v>4174</v>
      </c>
      <c r="DR312" s="43">
        <v>100</v>
      </c>
      <c r="DV312" s="31" t="s">
        <v>5409</v>
      </c>
      <c r="DW312" s="31" t="s">
        <v>345</v>
      </c>
      <c r="DX312" s="63"/>
      <c r="DY312" s="63"/>
      <c r="DZ312" s="63"/>
      <c r="EA312" s="167"/>
      <c r="EB312" s="60"/>
      <c r="EC312" s="60"/>
      <c r="ED312" s="60"/>
      <c r="EE312" s="60"/>
      <c r="EF312" s="60"/>
      <c r="EG312" s="60"/>
      <c r="EH312" s="60"/>
      <c r="EI312" s="60"/>
      <c r="EJ312" s="60"/>
      <c r="EK312" s="60"/>
      <c r="EL312" s="60"/>
      <c r="EM312" s="60"/>
      <c r="EN312" s="60"/>
      <c r="EO312" s="60"/>
      <c r="EP312" s="60"/>
      <c r="EQ312" s="60"/>
      <c r="ER312" s="60"/>
      <c r="ES312" s="60"/>
      <c r="ET312" s="60"/>
      <c r="EU312" s="60"/>
      <c r="EV312" s="60"/>
      <c r="EW312" s="60"/>
      <c r="EX312" s="60"/>
      <c r="EY312" s="60"/>
      <c r="EZ312" s="60"/>
      <c r="FA312" s="60"/>
      <c r="FB312" s="60"/>
    </row>
    <row r="313" spans="14:158" x14ac:dyDescent="0.25">
      <c r="N313"/>
      <c r="V313" s="1"/>
      <c r="W313" s="33"/>
      <c r="X313" s="33"/>
      <c r="AH313" s="38">
        <v>100</v>
      </c>
      <c r="AI313" s="38">
        <v>140</v>
      </c>
      <c r="AJ313" s="38">
        <v>10850</v>
      </c>
      <c r="AK313" s="38">
        <v>12</v>
      </c>
      <c r="AL313" s="38">
        <v>3308558</v>
      </c>
      <c r="AM313" s="61" t="s">
        <v>1816</v>
      </c>
      <c r="AN313" s="61" t="s">
        <v>1690</v>
      </c>
      <c r="AO313" s="61" t="s">
        <v>5060</v>
      </c>
      <c r="AP313" s="61" t="s">
        <v>5035</v>
      </c>
      <c r="AQ313" s="61" t="s">
        <v>4983</v>
      </c>
      <c r="AR313" s="28">
        <v>1794816.2</v>
      </c>
      <c r="AS313" s="28">
        <v>0</v>
      </c>
      <c r="AT313" s="28">
        <v>0</v>
      </c>
      <c r="AU313" s="62"/>
      <c r="BT313">
        <v>0</v>
      </c>
      <c r="BU313" s="32">
        <v>100</v>
      </c>
      <c r="BV313" s="32">
        <v>105</v>
      </c>
      <c r="BW313" s="32">
        <v>18500</v>
      </c>
      <c r="BX313" s="32">
        <v>89</v>
      </c>
      <c r="BY313" s="32">
        <v>91240</v>
      </c>
      <c r="BZ313" t="s">
        <v>1816</v>
      </c>
      <c r="CA313" t="s">
        <v>1688</v>
      </c>
      <c r="CB313" t="s">
        <v>1914</v>
      </c>
      <c r="CC313" s="52" t="s">
        <v>1785</v>
      </c>
      <c r="CD313" s="52" t="s">
        <v>1785</v>
      </c>
      <c r="CE313" s="155">
        <v>1307</v>
      </c>
      <c r="CF313" s="155">
        <v>2</v>
      </c>
      <c r="CG313" s="31" t="s">
        <v>698</v>
      </c>
      <c r="CH313" s="31" t="s">
        <v>699</v>
      </c>
      <c r="CI313" s="31" t="s">
        <v>734</v>
      </c>
      <c r="CJ313" s="31" t="s">
        <v>1192</v>
      </c>
      <c r="DC313" s="160" t="str">
        <f t="shared" si="120"/>
        <v>13400_1</v>
      </c>
      <c r="DD313" s="162">
        <v>100</v>
      </c>
      <c r="DE313" s="161">
        <v>110</v>
      </c>
      <c r="DF313" s="161">
        <v>13400</v>
      </c>
      <c r="DG313" s="163" t="s">
        <v>1816</v>
      </c>
      <c r="DH313" s="161"/>
      <c r="DI313" s="161" t="s">
        <v>5111</v>
      </c>
      <c r="DJ313" s="161">
        <v>1</v>
      </c>
      <c r="DK313" s="161" t="s">
        <v>5210</v>
      </c>
      <c r="DL313" s="161">
        <v>9</v>
      </c>
      <c r="DM313" s="43" t="s">
        <v>4584</v>
      </c>
      <c r="DN313" s="43"/>
      <c r="DO313" s="43" t="s">
        <v>4585</v>
      </c>
      <c r="DP313" s="43"/>
      <c r="DQ313" s="43" t="s">
        <v>4177</v>
      </c>
      <c r="DR313" s="43">
        <v>100</v>
      </c>
      <c r="DV313" s="31" t="s">
        <v>5409</v>
      </c>
      <c r="DW313" s="31" t="s">
        <v>345</v>
      </c>
      <c r="DX313" s="63"/>
      <c r="DY313" s="63"/>
      <c r="DZ313" s="63"/>
      <c r="EA313" s="167"/>
      <c r="EB313" s="60"/>
      <c r="EC313" s="60"/>
      <c r="ED313" s="60"/>
      <c r="EE313" s="60"/>
      <c r="EF313" s="60"/>
      <c r="EG313" s="60"/>
      <c r="EH313" s="60"/>
      <c r="EI313" s="60"/>
      <c r="EJ313" s="60"/>
      <c r="EK313" s="60"/>
      <c r="EL313" s="60"/>
      <c r="EM313" s="60"/>
      <c r="EN313" s="60"/>
      <c r="EO313" s="60"/>
      <c r="EP313" s="60"/>
      <c r="EQ313" s="60"/>
      <c r="ER313" s="60"/>
      <c r="ES313" s="60"/>
      <c r="ET313" s="60"/>
      <c r="EU313" s="60"/>
      <c r="EV313" s="60"/>
      <c r="EW313" s="60"/>
      <c r="EX313" s="60"/>
      <c r="EY313" s="60"/>
      <c r="EZ313" s="60"/>
      <c r="FA313" s="60"/>
      <c r="FB313" s="60"/>
    </row>
    <row r="314" spans="14:158" x14ac:dyDescent="0.25">
      <c r="N314"/>
      <c r="W314" s="33"/>
      <c r="X314" s="33"/>
      <c r="AH314" s="38">
        <v>100</v>
      </c>
      <c r="AI314" s="38">
        <v>140</v>
      </c>
      <c r="AJ314" s="38">
        <v>11400</v>
      </c>
      <c r="AK314" s="38">
        <v>12</v>
      </c>
      <c r="AL314" s="38">
        <v>3308558</v>
      </c>
      <c r="AM314" s="61" t="s">
        <v>1816</v>
      </c>
      <c r="AN314" s="61" t="s">
        <v>1690</v>
      </c>
      <c r="AO314" s="61" t="s">
        <v>5071</v>
      </c>
      <c r="AP314" s="61" t="s">
        <v>5035</v>
      </c>
      <c r="AQ314" s="61" t="s">
        <v>4983</v>
      </c>
      <c r="AR314" s="28">
        <v>8210807.9000000004</v>
      </c>
      <c r="AS314" s="28">
        <v>0</v>
      </c>
      <c r="AT314" s="28">
        <v>0</v>
      </c>
      <c r="AU314" s="62"/>
      <c r="BT314">
        <v>0</v>
      </c>
      <c r="BU314" s="32">
        <v>100</v>
      </c>
      <c r="BV314" s="32">
        <v>105</v>
      </c>
      <c r="BW314" s="32">
        <v>18550</v>
      </c>
      <c r="BX314" s="32">
        <v>81</v>
      </c>
      <c r="BY314" s="32">
        <v>91000</v>
      </c>
      <c r="BZ314" t="s">
        <v>1816</v>
      </c>
      <c r="CA314" t="s">
        <v>1688</v>
      </c>
      <c r="CB314" t="s">
        <v>1915</v>
      </c>
      <c r="CC314" s="52" t="s">
        <v>1683</v>
      </c>
      <c r="CD314" s="52" t="s">
        <v>1784</v>
      </c>
      <c r="CE314" s="155">
        <v>1648</v>
      </c>
      <c r="CF314" s="155">
        <v>53</v>
      </c>
      <c r="CG314" s="31" t="s">
        <v>5834</v>
      </c>
      <c r="CH314" s="31" t="s">
        <v>5835</v>
      </c>
      <c r="CI314" s="31" t="s">
        <v>735</v>
      </c>
      <c r="CJ314" s="31" t="s">
        <v>3070</v>
      </c>
      <c r="DC314" s="160" t="str">
        <f t="shared" si="120"/>
        <v>13400_7</v>
      </c>
      <c r="DD314" s="162">
        <v>100</v>
      </c>
      <c r="DE314" s="161">
        <v>110</v>
      </c>
      <c r="DF314" s="161">
        <v>13400</v>
      </c>
      <c r="DG314" s="163" t="s">
        <v>1816</v>
      </c>
      <c r="DH314" s="161"/>
      <c r="DI314" s="161" t="s">
        <v>5111</v>
      </c>
      <c r="DJ314" s="161">
        <v>7</v>
      </c>
      <c r="DK314" s="161" t="s">
        <v>5216</v>
      </c>
      <c r="DL314" s="161">
        <v>15</v>
      </c>
      <c r="DM314" s="43" t="s">
        <v>4586</v>
      </c>
      <c r="DN314" s="43"/>
      <c r="DO314" s="43" t="s">
        <v>4587</v>
      </c>
      <c r="DP314" s="43"/>
      <c r="DQ314" s="43" t="s">
        <v>4150</v>
      </c>
      <c r="DR314" s="43">
        <v>100</v>
      </c>
      <c r="DV314" s="31" t="s">
        <v>5409</v>
      </c>
      <c r="DW314" s="31" t="s">
        <v>345</v>
      </c>
      <c r="DX314" s="63"/>
      <c r="DY314" s="63"/>
      <c r="DZ314" s="63"/>
      <c r="EA314" s="167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</row>
    <row r="315" spans="14:158" x14ac:dyDescent="0.25">
      <c r="N315"/>
      <c r="W315" s="33"/>
      <c r="X315" s="33"/>
      <c r="AH315" s="38">
        <v>100</v>
      </c>
      <c r="AI315" s="38">
        <v>140</v>
      </c>
      <c r="AJ315" s="38">
        <v>12350</v>
      </c>
      <c r="AK315" s="38">
        <v>12</v>
      </c>
      <c r="AL315" s="38">
        <v>3308558</v>
      </c>
      <c r="AM315" s="61" t="s">
        <v>1816</v>
      </c>
      <c r="AN315" s="61" t="s">
        <v>1690</v>
      </c>
      <c r="AO315" s="61" t="s">
        <v>5091</v>
      </c>
      <c r="AP315" s="61" t="s">
        <v>5035</v>
      </c>
      <c r="AQ315" s="61" t="s">
        <v>4983</v>
      </c>
      <c r="AR315" s="28">
        <v>8902924.0999999996</v>
      </c>
      <c r="AS315" s="28">
        <v>0</v>
      </c>
      <c r="AT315" s="28">
        <v>0</v>
      </c>
      <c r="AU315" s="62"/>
      <c r="BT315">
        <v>0</v>
      </c>
      <c r="BU315" s="32">
        <v>100</v>
      </c>
      <c r="BV315" s="32">
        <v>105</v>
      </c>
      <c r="BW315" s="32">
        <v>18550</v>
      </c>
      <c r="BX315" s="32">
        <v>81</v>
      </c>
      <c r="BY315" s="32">
        <v>91010</v>
      </c>
      <c r="BZ315" t="s">
        <v>1816</v>
      </c>
      <c r="CA315" t="s">
        <v>1688</v>
      </c>
      <c r="CB315" t="s">
        <v>1915</v>
      </c>
      <c r="CC315" s="52" t="s">
        <v>1683</v>
      </c>
      <c r="CD315" s="52" t="s">
        <v>1683</v>
      </c>
      <c r="CE315" s="155">
        <v>17</v>
      </c>
      <c r="CF315" s="155">
        <v>1</v>
      </c>
      <c r="CG315" s="31" t="s">
        <v>5837</v>
      </c>
      <c r="CH315" s="31" t="s">
        <v>5838</v>
      </c>
      <c r="CI315" s="31" t="s">
        <v>735</v>
      </c>
      <c r="CJ315" s="31" t="s">
        <v>3071</v>
      </c>
      <c r="DC315" s="160" t="str">
        <f t="shared" si="120"/>
        <v>13400_9</v>
      </c>
      <c r="DD315" s="162">
        <v>100</v>
      </c>
      <c r="DE315" s="161">
        <v>110</v>
      </c>
      <c r="DF315" s="161">
        <v>13400</v>
      </c>
      <c r="DG315" s="163" t="s">
        <v>1816</v>
      </c>
      <c r="DH315" s="161"/>
      <c r="DI315" s="161" t="s">
        <v>5111</v>
      </c>
      <c r="DJ315" s="161">
        <v>9</v>
      </c>
      <c r="DK315" s="161" t="s">
        <v>5218</v>
      </c>
      <c r="DL315" s="161">
        <v>0</v>
      </c>
      <c r="DM315" s="43" t="s">
        <v>4588</v>
      </c>
      <c r="DN315" s="43"/>
      <c r="DO315" s="43" t="s">
        <v>4589</v>
      </c>
      <c r="DP315" s="43"/>
      <c r="DQ315" s="43" t="s">
        <v>4153</v>
      </c>
      <c r="DR315" s="43">
        <v>100</v>
      </c>
      <c r="DV315" s="31" t="s">
        <v>5409</v>
      </c>
      <c r="DW315" s="31" t="s">
        <v>345</v>
      </c>
      <c r="DX315" s="63"/>
      <c r="DY315" s="63"/>
      <c r="DZ315" s="63"/>
      <c r="EA315" s="167"/>
      <c r="EB315" s="60"/>
      <c r="EC315" s="60"/>
      <c r="ED315" s="60"/>
      <c r="EE315" s="60"/>
      <c r="EF315" s="60"/>
      <c r="EG315" s="60"/>
      <c r="EH315" s="60"/>
      <c r="EI315" s="60"/>
      <c r="EJ315" s="60"/>
      <c r="EK315" s="60"/>
      <c r="EL315" s="60"/>
      <c r="EM315" s="60"/>
      <c r="EN315" s="60"/>
      <c r="EO315" s="60"/>
      <c r="EP315" s="60"/>
      <c r="EQ315" s="60"/>
      <c r="ER315" s="60"/>
      <c r="ES315" s="60"/>
      <c r="ET315" s="60"/>
      <c r="EU315" s="60"/>
      <c r="EV315" s="60"/>
      <c r="EW315" s="60"/>
      <c r="EX315" s="60"/>
      <c r="EY315" s="60"/>
      <c r="EZ315" s="60"/>
      <c r="FA315" s="60"/>
      <c r="FB315" s="60"/>
    </row>
    <row r="316" spans="14:158" x14ac:dyDescent="0.25">
      <c r="N316"/>
      <c r="V316" s="1"/>
      <c r="W316" s="33"/>
      <c r="X316" s="33"/>
      <c r="AH316" s="38">
        <v>100</v>
      </c>
      <c r="AI316" s="38">
        <v>140</v>
      </c>
      <c r="AJ316" s="38">
        <v>12900</v>
      </c>
      <c r="AK316" s="38">
        <v>12</v>
      </c>
      <c r="AL316" s="38">
        <v>3308558</v>
      </c>
      <c r="AM316" s="61" t="s">
        <v>1816</v>
      </c>
      <c r="AN316" s="61" t="s">
        <v>1690</v>
      </c>
      <c r="AO316" s="61" t="s">
        <v>5099</v>
      </c>
      <c r="AP316" s="61" t="s">
        <v>5035</v>
      </c>
      <c r="AQ316" s="61" t="s">
        <v>4983</v>
      </c>
      <c r="AR316" s="28">
        <v>6555798.9000000004</v>
      </c>
      <c r="AS316" s="28">
        <v>0</v>
      </c>
      <c r="AT316" s="28">
        <v>0</v>
      </c>
      <c r="AU316" s="62"/>
      <c r="BT316">
        <v>0</v>
      </c>
      <c r="BU316" s="32">
        <v>100</v>
      </c>
      <c r="BV316" s="32">
        <v>105</v>
      </c>
      <c r="BW316" s="32">
        <v>18550</v>
      </c>
      <c r="BX316" s="32">
        <v>82</v>
      </c>
      <c r="BY316" s="32">
        <v>91020</v>
      </c>
      <c r="BZ316" t="s">
        <v>1816</v>
      </c>
      <c r="CA316" t="s">
        <v>1688</v>
      </c>
      <c r="CB316" t="s">
        <v>1915</v>
      </c>
      <c r="CC316" t="s">
        <v>1790</v>
      </c>
      <c r="CD316" t="s">
        <v>1792</v>
      </c>
      <c r="CE316" s="155"/>
      <c r="CF316" s="155"/>
      <c r="CG316" s="31" t="s">
        <v>5851</v>
      </c>
      <c r="CH316" s="31" t="s">
        <v>5852</v>
      </c>
      <c r="CI316" s="31" t="s">
        <v>735</v>
      </c>
      <c r="CJ316" s="31" t="s">
        <v>3072</v>
      </c>
      <c r="DC316" s="160" t="str">
        <f t="shared" si="120"/>
        <v>13400_4</v>
      </c>
      <c r="DD316" s="162">
        <v>100</v>
      </c>
      <c r="DE316" s="161">
        <v>110</v>
      </c>
      <c r="DF316" s="161">
        <v>13400</v>
      </c>
      <c r="DG316" s="163" t="s">
        <v>1816</v>
      </c>
      <c r="DH316" s="161"/>
      <c r="DI316" s="161" t="s">
        <v>5111</v>
      </c>
      <c r="DJ316" s="161">
        <v>4</v>
      </c>
      <c r="DK316" s="161" t="s">
        <v>1325</v>
      </c>
      <c r="DL316" s="161">
        <v>0</v>
      </c>
      <c r="DM316" s="43" t="s">
        <v>4590</v>
      </c>
      <c r="DN316" s="43"/>
      <c r="DO316" s="43" t="s">
        <v>4591</v>
      </c>
      <c r="DP316" s="43"/>
      <c r="DQ316" s="43" t="s">
        <v>4156</v>
      </c>
      <c r="DR316" s="43">
        <v>100</v>
      </c>
      <c r="DV316" s="31" t="s">
        <v>5409</v>
      </c>
      <c r="DW316" s="31" t="s">
        <v>345</v>
      </c>
      <c r="DX316" s="63"/>
      <c r="DY316" s="63"/>
      <c r="DZ316" s="63"/>
      <c r="EA316" s="167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</row>
    <row r="317" spans="14:158" x14ac:dyDescent="0.25">
      <c r="N317"/>
      <c r="W317" s="33"/>
      <c r="X317" s="33"/>
      <c r="AH317" s="38">
        <v>100</v>
      </c>
      <c r="AI317" s="38">
        <v>140</v>
      </c>
      <c r="AJ317" s="38">
        <v>14600</v>
      </c>
      <c r="AK317" s="38">
        <v>12</v>
      </c>
      <c r="AL317" s="38">
        <v>3308558</v>
      </c>
      <c r="AM317" s="61" t="s">
        <v>1816</v>
      </c>
      <c r="AN317" s="61" t="s">
        <v>1690</v>
      </c>
      <c r="AO317" s="61" t="s">
        <v>1580</v>
      </c>
      <c r="AP317" s="61" t="s">
        <v>5035</v>
      </c>
      <c r="AQ317" s="61" t="s">
        <v>4983</v>
      </c>
      <c r="AR317" s="28">
        <v>731498.5</v>
      </c>
      <c r="AS317" s="28">
        <v>0</v>
      </c>
      <c r="AT317" s="28">
        <v>0</v>
      </c>
      <c r="AU317" s="62"/>
      <c r="BT317">
        <v>0</v>
      </c>
      <c r="BU317" s="32">
        <v>100</v>
      </c>
      <c r="BV317" s="32">
        <v>105</v>
      </c>
      <c r="BW317" s="32">
        <v>18550</v>
      </c>
      <c r="BX317" s="32">
        <v>82</v>
      </c>
      <c r="BY317" s="32">
        <v>91040</v>
      </c>
      <c r="BZ317" t="s">
        <v>1816</v>
      </c>
      <c r="CA317" t="s">
        <v>1688</v>
      </c>
      <c r="CB317" t="s">
        <v>1915</v>
      </c>
      <c r="CC317" t="s">
        <v>1790</v>
      </c>
      <c r="CD317" t="s">
        <v>1791</v>
      </c>
      <c r="CE317" s="155">
        <v>7</v>
      </c>
      <c r="CF317" s="155">
        <v>1</v>
      </c>
      <c r="CG317" s="31" t="s">
        <v>5853</v>
      </c>
      <c r="CH317" s="31" t="s">
        <v>5854</v>
      </c>
      <c r="CI317" s="31" t="s">
        <v>735</v>
      </c>
      <c r="CJ317" s="31" t="s">
        <v>3073</v>
      </c>
      <c r="DC317" s="160" t="str">
        <f t="shared" si="120"/>
        <v>13400_3</v>
      </c>
      <c r="DD317" s="162">
        <v>100</v>
      </c>
      <c r="DE317" s="161">
        <v>110</v>
      </c>
      <c r="DF317" s="161">
        <v>13400</v>
      </c>
      <c r="DG317" s="163" t="s">
        <v>1816</v>
      </c>
      <c r="DH317" s="161"/>
      <c r="DI317" s="161" t="s">
        <v>5111</v>
      </c>
      <c r="DJ317" s="161">
        <v>3</v>
      </c>
      <c r="DK317" s="161" t="s">
        <v>1324</v>
      </c>
      <c r="DL317" s="161">
        <v>0</v>
      </c>
      <c r="DM317" s="43" t="s">
        <v>4592</v>
      </c>
      <c r="DN317" s="43"/>
      <c r="DO317" s="43" t="s">
        <v>4593</v>
      </c>
      <c r="DP317" s="43"/>
      <c r="DQ317" s="43" t="s">
        <v>4159</v>
      </c>
      <c r="DR317" s="43">
        <v>100</v>
      </c>
      <c r="DV317" s="31" t="s">
        <v>5409</v>
      </c>
      <c r="DW317" s="31" t="s">
        <v>345</v>
      </c>
      <c r="DX317" s="63"/>
      <c r="DY317" s="63"/>
      <c r="DZ317" s="63"/>
      <c r="EA317" s="167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</row>
    <row r="318" spans="14:158" x14ac:dyDescent="0.25">
      <c r="N318"/>
      <c r="V318" s="1"/>
      <c r="W318" s="33"/>
      <c r="X318" s="33"/>
      <c r="AH318" s="38">
        <v>100</v>
      </c>
      <c r="AI318" s="38">
        <v>140</v>
      </c>
      <c r="AJ318" s="38">
        <v>14870</v>
      </c>
      <c r="AK318" s="38">
        <v>12</v>
      </c>
      <c r="AL318" s="38">
        <v>3308558</v>
      </c>
      <c r="AM318" s="61" t="s">
        <v>1816</v>
      </c>
      <c r="AN318" s="61" t="s">
        <v>1690</v>
      </c>
      <c r="AO318" s="61" t="s">
        <v>1586</v>
      </c>
      <c r="AP318" s="61" t="s">
        <v>5035</v>
      </c>
      <c r="AQ318" s="61" t="s">
        <v>4983</v>
      </c>
      <c r="AR318" s="28">
        <v>445543.7</v>
      </c>
      <c r="AS318" s="28">
        <v>0</v>
      </c>
      <c r="AT318" s="28">
        <v>0</v>
      </c>
      <c r="AU318" s="62"/>
      <c r="BT318">
        <v>0</v>
      </c>
      <c r="BU318" s="32">
        <v>100</v>
      </c>
      <c r="BV318" s="32">
        <v>105</v>
      </c>
      <c r="BW318" s="32">
        <v>18550</v>
      </c>
      <c r="BX318" s="32">
        <v>83</v>
      </c>
      <c r="BY318" s="32">
        <v>91060</v>
      </c>
      <c r="BZ318" t="s">
        <v>1816</v>
      </c>
      <c r="CA318" t="s">
        <v>1688</v>
      </c>
      <c r="CB318" s="52" t="s">
        <v>1915</v>
      </c>
      <c r="CC318" s="52" t="s">
        <v>1786</v>
      </c>
      <c r="CD318" s="52" t="s">
        <v>5043</v>
      </c>
      <c r="CE318" s="155">
        <v>5675</v>
      </c>
      <c r="CF318" s="155">
        <v>8</v>
      </c>
      <c r="CG318" s="31" t="s">
        <v>684</v>
      </c>
      <c r="CH318" s="31" t="s">
        <v>685</v>
      </c>
      <c r="CI318" s="31" t="s">
        <v>735</v>
      </c>
      <c r="CJ318" s="31" t="s">
        <v>3074</v>
      </c>
      <c r="DC318" s="160" t="str">
        <f t="shared" si="120"/>
        <v>13400_2</v>
      </c>
      <c r="DD318" s="162">
        <v>100</v>
      </c>
      <c r="DE318" s="161">
        <v>110</v>
      </c>
      <c r="DF318" s="161">
        <v>13400</v>
      </c>
      <c r="DG318" s="163" t="s">
        <v>1816</v>
      </c>
      <c r="DH318" s="161"/>
      <c r="DI318" s="161" t="s">
        <v>5111</v>
      </c>
      <c r="DJ318" s="161">
        <v>2</v>
      </c>
      <c r="DK318" s="161" t="s">
        <v>1323</v>
      </c>
      <c r="DL318" s="161">
        <v>0</v>
      </c>
      <c r="DM318" s="43" t="s">
        <v>4594</v>
      </c>
      <c r="DN318" s="43"/>
      <c r="DO318" s="43" t="s">
        <v>4595</v>
      </c>
      <c r="DP318" s="43"/>
      <c r="DQ318" s="43" t="s">
        <v>4162</v>
      </c>
      <c r="DR318" s="43">
        <v>100</v>
      </c>
      <c r="DV318" s="31" t="s">
        <v>5409</v>
      </c>
      <c r="DW318" s="31" t="s">
        <v>345</v>
      </c>
      <c r="DX318" s="63"/>
      <c r="DY318" s="63"/>
      <c r="DZ318" s="63"/>
      <c r="EA318" s="167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</row>
    <row r="319" spans="14:158" x14ac:dyDescent="0.25">
      <c r="N319"/>
      <c r="W319" s="33"/>
      <c r="X319" s="33"/>
      <c r="AH319" s="38">
        <v>100</v>
      </c>
      <c r="AI319" s="38">
        <v>140</v>
      </c>
      <c r="AJ319" s="38">
        <v>15270</v>
      </c>
      <c r="AK319" s="38">
        <v>12</v>
      </c>
      <c r="AL319" s="38">
        <v>3308558</v>
      </c>
      <c r="AM319" s="61" t="s">
        <v>1816</v>
      </c>
      <c r="AN319" s="61" t="s">
        <v>1690</v>
      </c>
      <c r="AO319" s="61" t="s">
        <v>1596</v>
      </c>
      <c r="AP319" s="61" t="s">
        <v>5035</v>
      </c>
      <c r="AQ319" s="61" t="s">
        <v>4983</v>
      </c>
      <c r="AR319" s="28">
        <v>975603.3</v>
      </c>
      <c r="AS319" s="28">
        <v>0</v>
      </c>
      <c r="AT319" s="28">
        <v>0</v>
      </c>
      <c r="AU319" s="62"/>
      <c r="BT319">
        <v>0</v>
      </c>
      <c r="BU319" s="32">
        <v>100</v>
      </c>
      <c r="BV319" s="32">
        <v>105</v>
      </c>
      <c r="BW319" s="32">
        <v>18550</v>
      </c>
      <c r="BX319" s="32">
        <v>83</v>
      </c>
      <c r="BY319" s="32">
        <v>91080</v>
      </c>
      <c r="BZ319" t="s">
        <v>1816</v>
      </c>
      <c r="CA319" t="s">
        <v>1688</v>
      </c>
      <c r="CB319" t="s">
        <v>1915</v>
      </c>
      <c r="CC319" t="s">
        <v>1786</v>
      </c>
      <c r="CD319" t="s">
        <v>1784</v>
      </c>
      <c r="CE319" s="155">
        <v>485100</v>
      </c>
      <c r="CF319" s="155">
        <v>7</v>
      </c>
      <c r="CG319" s="31" t="s">
        <v>686</v>
      </c>
      <c r="CH319" s="31" t="s">
        <v>687</v>
      </c>
      <c r="CI319" s="31" t="s">
        <v>735</v>
      </c>
      <c r="CJ319" s="31" t="s">
        <v>3075</v>
      </c>
      <c r="DC319" s="160" t="str">
        <f t="shared" si="120"/>
        <v>13400_6</v>
      </c>
      <c r="DD319" s="162">
        <v>100</v>
      </c>
      <c r="DE319" s="161">
        <v>110</v>
      </c>
      <c r="DF319" s="161">
        <v>13400</v>
      </c>
      <c r="DG319" s="163" t="s">
        <v>1816</v>
      </c>
      <c r="DH319" s="161"/>
      <c r="DI319" s="161" t="s">
        <v>5111</v>
      </c>
      <c r="DJ319" s="161">
        <v>6</v>
      </c>
      <c r="DK319" s="161" t="s">
        <v>1327</v>
      </c>
      <c r="DL319" s="161">
        <v>0</v>
      </c>
      <c r="DM319" s="43" t="s">
        <v>4596</v>
      </c>
      <c r="DN319" s="43"/>
      <c r="DO319" s="43" t="s">
        <v>4597</v>
      </c>
      <c r="DP319" s="43"/>
      <c r="DQ319" s="43" t="s">
        <v>4165</v>
      </c>
      <c r="DR319" s="43">
        <v>100</v>
      </c>
      <c r="DV319" s="31" t="s">
        <v>5409</v>
      </c>
      <c r="DW319" s="31" t="s">
        <v>345</v>
      </c>
      <c r="DX319" s="63"/>
      <c r="DY319" s="63"/>
      <c r="DZ319" s="63"/>
      <c r="EA319" s="167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</row>
    <row r="320" spans="14:158" x14ac:dyDescent="0.25">
      <c r="N320"/>
      <c r="V320" s="1"/>
      <c r="W320" s="33"/>
      <c r="X320" s="33"/>
      <c r="AH320" s="38">
        <v>100</v>
      </c>
      <c r="AI320" s="38">
        <v>140</v>
      </c>
      <c r="AJ320" s="38">
        <v>16100</v>
      </c>
      <c r="AK320" s="38">
        <v>12</v>
      </c>
      <c r="AL320" s="38">
        <v>3308558</v>
      </c>
      <c r="AM320" s="61" t="s">
        <v>1816</v>
      </c>
      <c r="AN320" s="61" t="s">
        <v>1690</v>
      </c>
      <c r="AO320" s="61" t="s">
        <v>1612</v>
      </c>
      <c r="AP320" s="61" t="s">
        <v>5035</v>
      </c>
      <c r="AQ320" s="61" t="s">
        <v>4983</v>
      </c>
      <c r="AR320" s="28">
        <v>1441787.8</v>
      </c>
      <c r="AS320" s="28">
        <v>0</v>
      </c>
      <c r="AT320" s="28">
        <v>0</v>
      </c>
      <c r="AU320" s="62"/>
      <c r="BT320">
        <v>0</v>
      </c>
      <c r="BU320" s="32">
        <v>100</v>
      </c>
      <c r="BV320" s="32">
        <v>105</v>
      </c>
      <c r="BW320" s="32">
        <v>18550</v>
      </c>
      <c r="BX320" s="32">
        <v>84</v>
      </c>
      <c r="BY320" s="32">
        <v>91100</v>
      </c>
      <c r="BZ320" t="s">
        <v>1816</v>
      </c>
      <c r="CA320" t="s">
        <v>1688</v>
      </c>
      <c r="CB320" t="s">
        <v>1915</v>
      </c>
      <c r="CC320" t="s">
        <v>1795</v>
      </c>
      <c r="CD320" t="s">
        <v>1796</v>
      </c>
      <c r="CE320" s="155">
        <v>144</v>
      </c>
      <c r="CF320" s="155">
        <v>23</v>
      </c>
      <c r="CG320" s="31" t="s">
        <v>688</v>
      </c>
      <c r="CH320" s="31" t="s">
        <v>689</v>
      </c>
      <c r="CI320" s="31" t="s">
        <v>735</v>
      </c>
      <c r="CJ320" s="31" t="s">
        <v>3076</v>
      </c>
      <c r="DC320" s="160" t="str">
        <f t="shared" si="120"/>
        <v>13400_10</v>
      </c>
      <c r="DD320" s="162">
        <v>100</v>
      </c>
      <c r="DE320" s="161">
        <v>110</v>
      </c>
      <c r="DF320" s="161">
        <v>13400</v>
      </c>
      <c r="DG320" s="163" t="s">
        <v>1816</v>
      </c>
      <c r="DH320" s="161"/>
      <c r="DI320" s="161" t="s">
        <v>5111</v>
      </c>
      <c r="DJ320" s="161">
        <v>10</v>
      </c>
      <c r="DK320" s="161" t="s">
        <v>1329</v>
      </c>
      <c r="DL320" s="161">
        <v>3</v>
      </c>
      <c r="DM320" s="43" t="s">
        <v>4598</v>
      </c>
      <c r="DN320" s="43"/>
      <c r="DO320" s="43" t="s">
        <v>4599</v>
      </c>
      <c r="DP320" s="43"/>
      <c r="DQ320" s="43" t="s">
        <v>4168</v>
      </c>
      <c r="DR320" s="43">
        <v>100</v>
      </c>
      <c r="DV320" s="31" t="s">
        <v>5409</v>
      </c>
      <c r="DW320" s="31" t="s">
        <v>345</v>
      </c>
      <c r="DX320" s="63"/>
      <c r="DY320" s="63"/>
      <c r="DZ320" s="63"/>
      <c r="EA320" s="167"/>
      <c r="EB320" s="60"/>
      <c r="EC320" s="60"/>
      <c r="ED320" s="60"/>
      <c r="EE320" s="60"/>
      <c r="EF320" s="60"/>
      <c r="EG320" s="60"/>
      <c r="EH320" s="60"/>
      <c r="EI320" s="60"/>
      <c r="EJ320" s="60"/>
      <c r="EK320" s="60"/>
      <c r="EL320" s="60"/>
      <c r="EM320" s="60"/>
      <c r="EN320" s="60"/>
      <c r="EO320" s="60"/>
      <c r="EP320" s="60"/>
      <c r="EQ320" s="60"/>
      <c r="ER320" s="60"/>
      <c r="ES320" s="60"/>
      <c r="ET320" s="60"/>
      <c r="EU320" s="60"/>
      <c r="EV320" s="60"/>
      <c r="EW320" s="60"/>
      <c r="EX320" s="60"/>
      <c r="EY320" s="60"/>
      <c r="EZ320" s="60"/>
      <c r="FA320" s="60"/>
      <c r="FB320" s="60"/>
    </row>
    <row r="321" spans="14:158" x14ac:dyDescent="0.25">
      <c r="N321"/>
      <c r="W321" s="33"/>
      <c r="X321" s="33"/>
      <c r="AH321" s="38">
        <v>100</v>
      </c>
      <c r="AI321" s="38">
        <v>140</v>
      </c>
      <c r="AJ321" s="38">
        <v>16150</v>
      </c>
      <c r="AK321" s="38">
        <v>12</v>
      </c>
      <c r="AL321" s="38">
        <v>3308558</v>
      </c>
      <c r="AM321" s="61" t="s">
        <v>1816</v>
      </c>
      <c r="AN321" s="61" t="s">
        <v>1690</v>
      </c>
      <c r="AO321" s="61" t="s">
        <v>1613</v>
      </c>
      <c r="AP321" s="61" t="s">
        <v>5035</v>
      </c>
      <c r="AQ321" s="61" t="s">
        <v>4983</v>
      </c>
      <c r="AR321" s="28">
        <v>615781.19999999995</v>
      </c>
      <c r="AS321" s="28">
        <v>0</v>
      </c>
      <c r="AT321" s="28">
        <v>0</v>
      </c>
      <c r="AU321" s="62"/>
      <c r="BT321">
        <v>0</v>
      </c>
      <c r="BU321" s="32">
        <v>100</v>
      </c>
      <c r="BV321" s="32">
        <v>105</v>
      </c>
      <c r="BW321" s="32">
        <v>18550</v>
      </c>
      <c r="BX321" s="32">
        <v>85</v>
      </c>
      <c r="BY321" s="32">
        <v>91120</v>
      </c>
      <c r="BZ321" t="s">
        <v>1816</v>
      </c>
      <c r="CA321" t="s">
        <v>1688</v>
      </c>
      <c r="CB321" t="s">
        <v>1915</v>
      </c>
      <c r="CC321" t="s">
        <v>1797</v>
      </c>
      <c r="CD321" t="s">
        <v>1797</v>
      </c>
      <c r="CE321" s="155">
        <v>57</v>
      </c>
      <c r="CF321" s="155">
        <v>2</v>
      </c>
      <c r="CG321" s="31" t="s">
        <v>690</v>
      </c>
      <c r="CH321" s="31" t="s">
        <v>691</v>
      </c>
      <c r="CI321" s="31" t="s">
        <v>735</v>
      </c>
      <c r="CJ321" s="31" t="s">
        <v>1193</v>
      </c>
      <c r="DC321" s="160" t="str">
        <f t="shared" si="120"/>
        <v>13400_8</v>
      </c>
      <c r="DD321" s="162">
        <v>100</v>
      </c>
      <c r="DE321" s="161">
        <v>110</v>
      </c>
      <c r="DF321" s="161">
        <v>13400</v>
      </c>
      <c r="DG321" s="163" t="s">
        <v>1816</v>
      </c>
      <c r="DH321" s="161"/>
      <c r="DI321" s="161" t="s">
        <v>5111</v>
      </c>
      <c r="DJ321" s="161">
        <v>8</v>
      </c>
      <c r="DK321" s="161" t="s">
        <v>1328</v>
      </c>
      <c r="DL321" s="161">
        <v>18</v>
      </c>
      <c r="DM321" s="43" t="s">
        <v>4600</v>
      </c>
      <c r="DN321" s="43"/>
      <c r="DO321" s="43" t="s">
        <v>4601</v>
      </c>
      <c r="DP321" s="43"/>
      <c r="DQ321" s="43" t="s">
        <v>4171</v>
      </c>
      <c r="DR321" s="43">
        <v>100</v>
      </c>
      <c r="DV321" s="31" t="s">
        <v>5409</v>
      </c>
      <c r="DW321" s="31" t="s">
        <v>345</v>
      </c>
      <c r="DX321" s="63"/>
      <c r="DY321" s="63"/>
      <c r="DZ321" s="63"/>
      <c r="EA321" s="167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</row>
    <row r="322" spans="14:158" x14ac:dyDescent="0.25">
      <c r="N322"/>
      <c r="W322" s="33"/>
      <c r="X322" s="33"/>
      <c r="AH322" s="38">
        <v>100</v>
      </c>
      <c r="AI322" s="38">
        <v>140</v>
      </c>
      <c r="AJ322" s="38">
        <v>16200</v>
      </c>
      <c r="AK322" s="38">
        <v>12</v>
      </c>
      <c r="AL322" s="38">
        <v>3308558</v>
      </c>
      <c r="AM322" s="61" t="s">
        <v>1816</v>
      </c>
      <c r="AN322" s="61" t="s">
        <v>1690</v>
      </c>
      <c r="AO322" s="61" t="s">
        <v>1615</v>
      </c>
      <c r="AP322" s="61" t="s">
        <v>5035</v>
      </c>
      <c r="AQ322" s="61" t="s">
        <v>4983</v>
      </c>
      <c r="AR322" s="28">
        <v>1751459.8</v>
      </c>
      <c r="AS322" s="28">
        <v>0</v>
      </c>
      <c r="AT322" s="28">
        <v>0</v>
      </c>
      <c r="AU322" s="62"/>
      <c r="BT322">
        <v>0</v>
      </c>
      <c r="BU322" s="32">
        <v>100</v>
      </c>
      <c r="BV322" s="32">
        <v>105</v>
      </c>
      <c r="BW322" s="32">
        <v>18550</v>
      </c>
      <c r="BX322" s="32">
        <v>86</v>
      </c>
      <c r="BY322" s="32">
        <v>91140</v>
      </c>
      <c r="BZ322" t="s">
        <v>1816</v>
      </c>
      <c r="CA322" t="s">
        <v>1688</v>
      </c>
      <c r="CB322" s="52" t="s">
        <v>1915</v>
      </c>
      <c r="CC322" s="52" t="s">
        <v>1787</v>
      </c>
      <c r="CD322" s="52" t="s">
        <v>1789</v>
      </c>
      <c r="CE322" s="155">
        <v>294</v>
      </c>
      <c r="CF322" s="155">
        <v>29</v>
      </c>
      <c r="CG322" s="31" t="s">
        <v>5839</v>
      </c>
      <c r="CH322" s="31" t="s">
        <v>5840</v>
      </c>
      <c r="CI322" s="31" t="s">
        <v>735</v>
      </c>
      <c r="CJ322" s="31" t="s">
        <v>3077</v>
      </c>
      <c r="DC322" s="160" t="str">
        <f t="shared" si="120"/>
        <v>13400_5</v>
      </c>
      <c r="DD322" s="162">
        <v>100</v>
      </c>
      <c r="DE322" s="161">
        <v>110</v>
      </c>
      <c r="DF322" s="161">
        <v>13400</v>
      </c>
      <c r="DG322" s="163" t="s">
        <v>1816</v>
      </c>
      <c r="DH322" s="161"/>
      <c r="DI322" s="161" t="s">
        <v>5111</v>
      </c>
      <c r="DJ322" s="161">
        <v>5</v>
      </c>
      <c r="DK322" s="161" t="s">
        <v>1326</v>
      </c>
      <c r="DL322" s="161">
        <v>0</v>
      </c>
      <c r="DM322" s="43" t="s">
        <v>4602</v>
      </c>
      <c r="DN322" s="43"/>
      <c r="DO322" s="43" t="s">
        <v>4603</v>
      </c>
      <c r="DP322" s="43"/>
      <c r="DQ322" s="43" t="s">
        <v>4174</v>
      </c>
      <c r="DR322" s="43">
        <v>100</v>
      </c>
      <c r="DV322" s="31" t="s">
        <v>5409</v>
      </c>
      <c r="DW322" s="31" t="s">
        <v>345</v>
      </c>
      <c r="DX322" s="63"/>
      <c r="DY322" s="63"/>
      <c r="DZ322" s="63"/>
      <c r="EA322" s="167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</row>
    <row r="323" spans="14:158" x14ac:dyDescent="0.25">
      <c r="N323"/>
      <c r="V323" s="1"/>
      <c r="W323" s="33"/>
      <c r="X323" s="33"/>
      <c r="AH323" s="38">
        <v>100</v>
      </c>
      <c r="AI323" s="38">
        <v>140</v>
      </c>
      <c r="AJ323" s="38">
        <v>18100</v>
      </c>
      <c r="AK323" s="38">
        <v>12</v>
      </c>
      <c r="AL323" s="38">
        <v>3308558</v>
      </c>
      <c r="AM323" s="61" t="s">
        <v>1816</v>
      </c>
      <c r="AN323" s="61" t="s">
        <v>1690</v>
      </c>
      <c r="AO323" s="61" t="s">
        <v>1658</v>
      </c>
      <c r="AP323" s="61" t="s">
        <v>5035</v>
      </c>
      <c r="AQ323" s="61" t="s">
        <v>4983</v>
      </c>
      <c r="AR323" s="28">
        <v>1828893.4</v>
      </c>
      <c r="AS323" s="28">
        <v>0</v>
      </c>
      <c r="AT323" s="28">
        <v>0</v>
      </c>
      <c r="AU323" s="62"/>
      <c r="BT323">
        <v>0</v>
      </c>
      <c r="BU323" s="32">
        <v>100</v>
      </c>
      <c r="BV323" s="32">
        <v>105</v>
      </c>
      <c r="BW323" s="32">
        <v>18550</v>
      </c>
      <c r="BX323" s="32">
        <v>86</v>
      </c>
      <c r="BY323" s="32">
        <v>91160</v>
      </c>
      <c r="BZ323" t="s">
        <v>1816</v>
      </c>
      <c r="CA323" t="s">
        <v>1688</v>
      </c>
      <c r="CB323" t="s">
        <v>1915</v>
      </c>
      <c r="CC323" t="s">
        <v>1787</v>
      </c>
      <c r="CD323" s="52" t="s">
        <v>1788</v>
      </c>
      <c r="CE323" s="155">
        <v>577</v>
      </c>
      <c r="CF323" s="155">
        <v>24</v>
      </c>
      <c r="CG323" s="31" t="s">
        <v>5831</v>
      </c>
      <c r="CH323" s="31" t="s">
        <v>5832</v>
      </c>
      <c r="CI323" s="31" t="s">
        <v>735</v>
      </c>
      <c r="CJ323" s="31" t="s">
        <v>3078</v>
      </c>
      <c r="DC323" s="160" t="str">
        <f t="shared" ref="DC323:DC386" si="121">DF323&amp;"_"&amp;DJ323</f>
        <v>13450_1</v>
      </c>
      <c r="DD323" s="162">
        <v>100</v>
      </c>
      <c r="DE323" s="161">
        <v>150</v>
      </c>
      <c r="DF323" s="161">
        <v>13450</v>
      </c>
      <c r="DG323" s="163" t="s">
        <v>1816</v>
      </c>
      <c r="DH323" s="161"/>
      <c r="DI323" s="161" t="s">
        <v>5112</v>
      </c>
      <c r="DJ323" s="161">
        <v>1</v>
      </c>
      <c r="DK323" s="161" t="s">
        <v>5210</v>
      </c>
      <c r="DL323" s="161">
        <v>194</v>
      </c>
      <c r="DM323" s="43" t="s">
        <v>4604</v>
      </c>
      <c r="DN323" s="43"/>
      <c r="DO323" s="43" t="s">
        <v>4605</v>
      </c>
      <c r="DP323" s="43"/>
      <c r="DQ323" s="43" t="s">
        <v>4177</v>
      </c>
      <c r="DR323" s="43">
        <v>100</v>
      </c>
      <c r="DV323" s="31" t="s">
        <v>5409</v>
      </c>
      <c r="DW323" s="31" t="s">
        <v>345</v>
      </c>
      <c r="DX323" s="63"/>
      <c r="DY323" s="63"/>
      <c r="DZ323" s="63"/>
      <c r="EA323" s="167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</row>
    <row r="324" spans="14:158" x14ac:dyDescent="0.25">
      <c r="N324"/>
      <c r="W324" s="33"/>
      <c r="X324" s="33"/>
      <c r="AH324" s="38">
        <v>100</v>
      </c>
      <c r="AI324" s="38">
        <v>145</v>
      </c>
      <c r="AJ324" s="38">
        <v>10550</v>
      </c>
      <c r="AK324" s="38">
        <v>12</v>
      </c>
      <c r="AL324" s="38">
        <v>3308558</v>
      </c>
      <c r="AM324" s="61" t="s">
        <v>1816</v>
      </c>
      <c r="AN324" s="61" t="s">
        <v>1691</v>
      </c>
      <c r="AO324" s="61" t="s">
        <v>5054</v>
      </c>
      <c r="AP324" s="61" t="s">
        <v>5035</v>
      </c>
      <c r="AQ324" s="61" t="s">
        <v>4983</v>
      </c>
      <c r="AR324" s="28">
        <v>667761.80000000005</v>
      </c>
      <c r="AS324" s="28">
        <v>0</v>
      </c>
      <c r="AT324" s="28">
        <v>0</v>
      </c>
      <c r="AU324" s="62"/>
      <c r="BT324">
        <v>0</v>
      </c>
      <c r="BU324" s="32">
        <v>100</v>
      </c>
      <c r="BV324" s="32">
        <v>105</v>
      </c>
      <c r="BW324" s="32">
        <v>18550</v>
      </c>
      <c r="BX324" s="32">
        <v>87</v>
      </c>
      <c r="BY324" s="32">
        <v>91180</v>
      </c>
      <c r="BZ324" t="s">
        <v>1816</v>
      </c>
      <c r="CA324" t="s">
        <v>1688</v>
      </c>
      <c r="CB324" t="s">
        <v>1915</v>
      </c>
      <c r="CC324" s="52" t="s">
        <v>1726</v>
      </c>
      <c r="CD324" s="52" t="s">
        <v>1793</v>
      </c>
      <c r="CE324" s="155">
        <v>68606</v>
      </c>
      <c r="CF324" s="155">
        <v>22</v>
      </c>
      <c r="CG324" s="31" t="s">
        <v>5841</v>
      </c>
      <c r="CH324" s="31" t="s">
        <v>5842</v>
      </c>
      <c r="CI324" s="31" t="s">
        <v>735</v>
      </c>
      <c r="CJ324" s="31" t="s">
        <v>3079</v>
      </c>
      <c r="DC324" s="160" t="str">
        <f t="shared" si="121"/>
        <v>13450_7</v>
      </c>
      <c r="DD324" s="162">
        <v>100</v>
      </c>
      <c r="DE324" s="161">
        <v>150</v>
      </c>
      <c r="DF324" s="161">
        <v>13450</v>
      </c>
      <c r="DG324" s="163" t="s">
        <v>1816</v>
      </c>
      <c r="DH324" s="161"/>
      <c r="DI324" s="161" t="s">
        <v>5112</v>
      </c>
      <c r="DJ324" s="161">
        <v>7</v>
      </c>
      <c r="DK324" s="161" t="s">
        <v>5216</v>
      </c>
      <c r="DL324" s="161">
        <v>13</v>
      </c>
      <c r="DM324" s="43" t="s">
        <v>4606</v>
      </c>
      <c r="DN324" s="43"/>
      <c r="DO324" s="43" t="s">
        <v>4607</v>
      </c>
      <c r="DP324" s="43"/>
      <c r="DQ324" s="43" t="s">
        <v>4150</v>
      </c>
      <c r="DR324" s="43">
        <v>100</v>
      </c>
      <c r="DV324" s="31" t="s">
        <v>5409</v>
      </c>
      <c r="DW324" s="31" t="s">
        <v>346</v>
      </c>
      <c r="DX324" s="63"/>
      <c r="DY324" s="63"/>
      <c r="DZ324" s="63"/>
      <c r="EA324" s="167"/>
      <c r="EB324" s="60"/>
      <c r="EC324" s="60"/>
      <c r="ED324" s="60"/>
      <c r="EE324" s="60"/>
      <c r="EF324" s="60"/>
      <c r="EG324" s="60"/>
      <c r="EH324" s="60"/>
      <c r="EI324" s="60"/>
      <c r="EJ324" s="60"/>
      <c r="EK324" s="60"/>
      <c r="EL324" s="60"/>
      <c r="EM324" s="60"/>
      <c r="EN324" s="60"/>
      <c r="EO324" s="60"/>
      <c r="EP324" s="60"/>
      <c r="EQ324" s="60"/>
      <c r="ER324" s="60"/>
      <c r="ES324" s="60"/>
      <c r="ET324" s="60"/>
      <c r="EU324" s="60"/>
      <c r="EV324" s="60"/>
      <c r="EW324" s="60"/>
      <c r="EX324" s="60"/>
      <c r="EY324" s="60"/>
      <c r="EZ324" s="60"/>
      <c r="FA324" s="60"/>
      <c r="FB324" s="60"/>
    </row>
    <row r="325" spans="14:158" x14ac:dyDescent="0.25">
      <c r="N325"/>
      <c r="W325" s="33"/>
      <c r="X325" s="33"/>
      <c r="AH325" s="38">
        <v>100</v>
      </c>
      <c r="AI325" s="38">
        <v>145</v>
      </c>
      <c r="AJ325" s="38">
        <v>11000</v>
      </c>
      <c r="AK325" s="38">
        <v>12</v>
      </c>
      <c r="AL325" s="38">
        <v>3308558</v>
      </c>
      <c r="AM325" s="61" t="s">
        <v>1816</v>
      </c>
      <c r="AN325" s="61" t="s">
        <v>1691</v>
      </c>
      <c r="AO325" s="61" t="s">
        <v>5063</v>
      </c>
      <c r="AP325" s="61" t="s">
        <v>5035</v>
      </c>
      <c r="AQ325" s="61" t="s">
        <v>4983</v>
      </c>
      <c r="AR325" s="28">
        <v>369738.9</v>
      </c>
      <c r="AS325" s="28">
        <v>0</v>
      </c>
      <c r="AT325" s="28">
        <v>0</v>
      </c>
      <c r="AU325" s="62"/>
      <c r="BT325">
        <v>0</v>
      </c>
      <c r="BU325" s="32">
        <v>100</v>
      </c>
      <c r="BV325" s="32">
        <v>105</v>
      </c>
      <c r="BW325" s="32">
        <v>18550</v>
      </c>
      <c r="BX325" s="32">
        <v>87</v>
      </c>
      <c r="BY325" s="32">
        <v>91190</v>
      </c>
      <c r="BZ325" t="s">
        <v>1816</v>
      </c>
      <c r="CA325" t="s">
        <v>1688</v>
      </c>
      <c r="CB325" t="s">
        <v>1915</v>
      </c>
      <c r="CC325" t="s">
        <v>1726</v>
      </c>
      <c r="CD325" s="52" t="s">
        <v>1726</v>
      </c>
      <c r="CE325" s="155">
        <v>37</v>
      </c>
      <c r="CF325" s="155">
        <v>18</v>
      </c>
      <c r="CG325" s="31" t="s">
        <v>5843</v>
      </c>
      <c r="CH325" s="31" t="s">
        <v>5844</v>
      </c>
      <c r="CI325" s="31" t="s">
        <v>735</v>
      </c>
      <c r="CJ325" s="31" t="s">
        <v>3080</v>
      </c>
      <c r="DC325" s="160" t="str">
        <f t="shared" si="121"/>
        <v>13450_9</v>
      </c>
      <c r="DD325" s="162">
        <v>100</v>
      </c>
      <c r="DE325" s="161">
        <v>150</v>
      </c>
      <c r="DF325" s="161">
        <v>13450</v>
      </c>
      <c r="DG325" s="163" t="s">
        <v>1816</v>
      </c>
      <c r="DH325" s="161"/>
      <c r="DI325" s="161" t="s">
        <v>5112</v>
      </c>
      <c r="DJ325" s="161">
        <v>9</v>
      </c>
      <c r="DK325" s="161" t="s">
        <v>5218</v>
      </c>
      <c r="DL325" s="161">
        <v>0</v>
      </c>
      <c r="DM325" s="43" t="s">
        <v>4608</v>
      </c>
      <c r="DN325" s="43"/>
      <c r="DO325" s="43" t="s">
        <v>4609</v>
      </c>
      <c r="DP325" s="43"/>
      <c r="DQ325" s="43" t="s">
        <v>4153</v>
      </c>
      <c r="DR325" s="43">
        <v>100</v>
      </c>
      <c r="DV325" s="31" t="s">
        <v>5409</v>
      </c>
      <c r="DW325" s="31" t="s">
        <v>346</v>
      </c>
      <c r="DX325" s="63"/>
      <c r="DY325" s="63"/>
      <c r="DZ325" s="63"/>
      <c r="EA325" s="167"/>
      <c r="EB325" s="60"/>
      <c r="EC325" s="60"/>
      <c r="ED325" s="60"/>
      <c r="EE325" s="60"/>
      <c r="EF325" s="60"/>
      <c r="EG325" s="60"/>
      <c r="EH325" s="60"/>
      <c r="EI325" s="60"/>
      <c r="EJ325" s="60"/>
      <c r="EK325" s="60"/>
      <c r="EL325" s="60"/>
      <c r="EM325" s="60"/>
      <c r="EN325" s="60"/>
      <c r="EO325" s="60"/>
      <c r="EP325" s="60"/>
      <c r="EQ325" s="60"/>
      <c r="ER325" s="60"/>
      <c r="ES325" s="60"/>
      <c r="ET325" s="60"/>
      <c r="EU325" s="60"/>
      <c r="EV325" s="60"/>
      <c r="EW325" s="60"/>
      <c r="EX325" s="60"/>
      <c r="EY325" s="60"/>
      <c r="EZ325" s="60"/>
      <c r="FA325" s="60"/>
      <c r="FB325" s="60"/>
    </row>
    <row r="326" spans="14:158" x14ac:dyDescent="0.25">
      <c r="N326"/>
      <c r="V326" s="1"/>
      <c r="W326" s="33"/>
      <c r="X326" s="33"/>
      <c r="AH326" s="38">
        <v>100</v>
      </c>
      <c r="AI326" s="38">
        <v>145</v>
      </c>
      <c r="AJ326" s="38">
        <v>11050</v>
      </c>
      <c r="AK326" s="38">
        <v>12</v>
      </c>
      <c r="AL326" s="38">
        <v>3308558</v>
      </c>
      <c r="AM326" s="61" t="s">
        <v>1816</v>
      </c>
      <c r="AN326" s="61" t="s">
        <v>1691</v>
      </c>
      <c r="AO326" s="61" t="s">
        <v>5064</v>
      </c>
      <c r="AP326" s="61" t="s">
        <v>5035</v>
      </c>
      <c r="AQ326" s="61" t="s">
        <v>4983</v>
      </c>
      <c r="AR326" s="28">
        <v>814187.6</v>
      </c>
      <c r="AS326" s="28">
        <v>0</v>
      </c>
      <c r="AT326" s="28">
        <v>0</v>
      </c>
      <c r="AU326" s="62"/>
      <c r="BT326">
        <v>0</v>
      </c>
      <c r="BU326" s="32">
        <v>100</v>
      </c>
      <c r="BV326" s="32">
        <v>105</v>
      </c>
      <c r="BW326" s="32">
        <v>18550</v>
      </c>
      <c r="BX326" s="32">
        <v>87</v>
      </c>
      <c r="BY326" s="32">
        <v>91192</v>
      </c>
      <c r="BZ326" t="s">
        <v>1816</v>
      </c>
      <c r="CA326" t="s">
        <v>1688</v>
      </c>
      <c r="CB326" t="s">
        <v>1915</v>
      </c>
      <c r="CC326" s="52" t="s">
        <v>1726</v>
      </c>
      <c r="CD326" s="52" t="s">
        <v>1115</v>
      </c>
      <c r="CE326" s="155">
        <v>10524</v>
      </c>
      <c r="CF326" s="155">
        <v>10</v>
      </c>
      <c r="CG326" s="31" t="s">
        <v>692</v>
      </c>
      <c r="CH326" s="31" t="s">
        <v>693</v>
      </c>
      <c r="CI326" s="31" t="s">
        <v>735</v>
      </c>
      <c r="CJ326" s="31" t="s">
        <v>1195</v>
      </c>
      <c r="DC326" s="160" t="str">
        <f t="shared" si="121"/>
        <v>13450_4</v>
      </c>
      <c r="DD326" s="162">
        <v>100</v>
      </c>
      <c r="DE326" s="161">
        <v>150</v>
      </c>
      <c r="DF326" s="161">
        <v>13450</v>
      </c>
      <c r="DG326" s="163" t="s">
        <v>1816</v>
      </c>
      <c r="DH326" s="161"/>
      <c r="DI326" s="161" t="s">
        <v>5112</v>
      </c>
      <c r="DJ326" s="161">
        <v>4</v>
      </c>
      <c r="DK326" s="161" t="s">
        <v>1325</v>
      </c>
      <c r="DL326" s="161">
        <v>29</v>
      </c>
      <c r="DM326" s="43" t="s">
        <v>4610</v>
      </c>
      <c r="DN326" s="43"/>
      <c r="DO326" s="43" t="s">
        <v>4611</v>
      </c>
      <c r="DP326" s="43"/>
      <c r="DQ326" s="43" t="s">
        <v>4156</v>
      </c>
      <c r="DR326" s="43">
        <v>100</v>
      </c>
      <c r="DV326" s="31" t="s">
        <v>5409</v>
      </c>
      <c r="DW326" s="31" t="s">
        <v>346</v>
      </c>
      <c r="DX326" s="63"/>
      <c r="DY326" s="63"/>
      <c r="DZ326" s="63"/>
      <c r="EA326" s="167"/>
      <c r="EB326" s="60"/>
      <c r="EC326" s="60"/>
      <c r="ED326" s="60"/>
      <c r="EE326" s="60"/>
      <c r="EF326" s="60"/>
      <c r="EG326" s="60"/>
      <c r="EH326" s="60"/>
      <c r="EI326" s="60"/>
      <c r="EJ326" s="60"/>
      <c r="EK326" s="60"/>
      <c r="EL326" s="60"/>
      <c r="EM326" s="60"/>
      <c r="EN326" s="60"/>
      <c r="EO326" s="60"/>
      <c r="EP326" s="60"/>
      <c r="EQ326" s="60"/>
      <c r="ER326" s="60"/>
      <c r="ES326" s="60"/>
      <c r="ET326" s="60"/>
      <c r="EU326" s="60"/>
      <c r="EV326" s="60"/>
      <c r="EW326" s="60"/>
      <c r="EX326" s="60"/>
      <c r="EY326" s="60"/>
      <c r="EZ326" s="60"/>
      <c r="FA326" s="60"/>
      <c r="FB326" s="60"/>
    </row>
    <row r="327" spans="14:158" x14ac:dyDescent="0.25">
      <c r="N327"/>
      <c r="W327" s="33"/>
      <c r="X327" s="33"/>
      <c r="AH327" s="38">
        <v>100</v>
      </c>
      <c r="AI327" s="38">
        <v>145</v>
      </c>
      <c r="AJ327" s="38">
        <v>12050</v>
      </c>
      <c r="AK327" s="38">
        <v>12</v>
      </c>
      <c r="AL327" s="38">
        <v>3308558</v>
      </c>
      <c r="AM327" s="61" t="s">
        <v>1816</v>
      </c>
      <c r="AN327" s="61" t="s">
        <v>1691</v>
      </c>
      <c r="AO327" s="61" t="s">
        <v>5085</v>
      </c>
      <c r="AP327" s="61" t="s">
        <v>5035</v>
      </c>
      <c r="AQ327" s="61" t="s">
        <v>4983</v>
      </c>
      <c r="AR327" s="28">
        <v>541776.19999999995</v>
      </c>
      <c r="AS327" s="28">
        <v>0</v>
      </c>
      <c r="AT327" s="28">
        <v>0</v>
      </c>
      <c r="AU327" s="62"/>
      <c r="BT327">
        <v>0</v>
      </c>
      <c r="BU327" s="32">
        <v>100</v>
      </c>
      <c r="BV327" s="32">
        <v>105</v>
      </c>
      <c r="BW327" s="32">
        <v>18550</v>
      </c>
      <c r="BX327" s="32">
        <v>87</v>
      </c>
      <c r="BY327" s="32">
        <v>91194</v>
      </c>
      <c r="BZ327" t="s">
        <v>1816</v>
      </c>
      <c r="CA327" t="s">
        <v>1688</v>
      </c>
      <c r="CB327" t="s">
        <v>1915</v>
      </c>
      <c r="CC327" t="s">
        <v>1726</v>
      </c>
      <c r="CD327" s="52" t="s">
        <v>1114</v>
      </c>
      <c r="CE327" s="155">
        <v>36</v>
      </c>
      <c r="CF327" s="155">
        <v>15</v>
      </c>
      <c r="CG327" s="31" t="s">
        <v>694</v>
      </c>
      <c r="CH327" s="31" t="s">
        <v>695</v>
      </c>
      <c r="CI327" s="31" t="s">
        <v>735</v>
      </c>
      <c r="CJ327" s="31" t="s">
        <v>1194</v>
      </c>
      <c r="DC327" s="160" t="str">
        <f t="shared" si="121"/>
        <v>13450_3</v>
      </c>
      <c r="DD327" s="162">
        <v>100</v>
      </c>
      <c r="DE327" s="161">
        <v>150</v>
      </c>
      <c r="DF327" s="161">
        <v>13450</v>
      </c>
      <c r="DG327" s="163" t="s">
        <v>1816</v>
      </c>
      <c r="DH327" s="161"/>
      <c r="DI327" s="161" t="s">
        <v>5112</v>
      </c>
      <c r="DJ327" s="161">
        <v>3</v>
      </c>
      <c r="DK327" s="161" t="s">
        <v>1324</v>
      </c>
      <c r="DL327" s="161">
        <v>5</v>
      </c>
      <c r="DM327" s="43" t="s">
        <v>4612</v>
      </c>
      <c r="DN327" s="43"/>
      <c r="DO327" s="43" t="s">
        <v>4613</v>
      </c>
      <c r="DP327" s="43"/>
      <c r="DQ327" s="43" t="s">
        <v>4159</v>
      </c>
      <c r="DR327" s="43">
        <v>100</v>
      </c>
      <c r="DV327" s="31" t="s">
        <v>5409</v>
      </c>
      <c r="DW327" s="31" t="s">
        <v>346</v>
      </c>
      <c r="DX327" s="63"/>
      <c r="DY327" s="63"/>
      <c r="DZ327" s="63"/>
      <c r="EA327" s="167"/>
      <c r="EB327" s="60"/>
      <c r="EC327" s="60"/>
      <c r="ED327" s="60"/>
      <c r="EE327" s="60"/>
      <c r="EF327" s="60"/>
      <c r="EG327" s="60"/>
      <c r="EH327" s="60"/>
      <c r="EI327" s="60"/>
      <c r="EJ327" s="60"/>
      <c r="EK327" s="60"/>
      <c r="EL327" s="60"/>
      <c r="EM327" s="60"/>
      <c r="EN327" s="60"/>
      <c r="EO327" s="60"/>
      <c r="EP327" s="60"/>
      <c r="EQ327" s="60"/>
      <c r="ER327" s="60"/>
      <c r="ES327" s="60"/>
      <c r="ET327" s="60"/>
      <c r="EU327" s="60"/>
      <c r="EV327" s="60"/>
      <c r="EW327" s="60"/>
      <c r="EX327" s="60"/>
      <c r="EY327" s="60"/>
      <c r="EZ327" s="60"/>
      <c r="FA327" s="60"/>
      <c r="FB327" s="60"/>
    </row>
    <row r="328" spans="14:158" x14ac:dyDescent="0.25">
      <c r="N328"/>
      <c r="W328" s="33"/>
      <c r="X328" s="33"/>
      <c r="AH328" s="38">
        <v>100</v>
      </c>
      <c r="AI328" s="38">
        <v>145</v>
      </c>
      <c r="AJ328" s="38">
        <v>12750</v>
      </c>
      <c r="AK328" s="38">
        <v>12</v>
      </c>
      <c r="AL328" s="38">
        <v>3308558</v>
      </c>
      <c r="AM328" s="61" t="s">
        <v>1816</v>
      </c>
      <c r="AN328" s="61" t="s">
        <v>1691</v>
      </c>
      <c r="AO328" s="61" t="s">
        <v>5097</v>
      </c>
      <c r="AP328" s="61" t="s">
        <v>5035</v>
      </c>
      <c r="AQ328" s="61" t="s">
        <v>4983</v>
      </c>
      <c r="AR328" s="28">
        <v>475863.2</v>
      </c>
      <c r="AS328" s="28">
        <v>0</v>
      </c>
      <c r="AT328" s="28">
        <v>0</v>
      </c>
      <c r="AU328" s="62"/>
      <c r="BT328">
        <v>0</v>
      </c>
      <c r="BU328" s="32">
        <v>100</v>
      </c>
      <c r="BV328" s="32">
        <v>105</v>
      </c>
      <c r="BW328" s="32">
        <v>18550</v>
      </c>
      <c r="BX328" s="32">
        <v>87</v>
      </c>
      <c r="BY328" s="32">
        <v>91200</v>
      </c>
      <c r="BZ328" t="s">
        <v>1816</v>
      </c>
      <c r="CA328" t="s">
        <v>1688</v>
      </c>
      <c r="CB328" t="s">
        <v>1915</v>
      </c>
      <c r="CC328" s="52" t="s">
        <v>1726</v>
      </c>
      <c r="CD328" s="52" t="s">
        <v>1794</v>
      </c>
      <c r="CE328" s="155">
        <v>140</v>
      </c>
      <c r="CF328" s="155">
        <v>7</v>
      </c>
      <c r="CG328" s="31" t="s">
        <v>5845</v>
      </c>
      <c r="CH328" s="31" t="s">
        <v>5846</v>
      </c>
      <c r="CI328" s="31" t="s">
        <v>735</v>
      </c>
      <c r="CJ328" s="31" t="s">
        <v>3081</v>
      </c>
      <c r="DC328" s="160" t="str">
        <f t="shared" si="121"/>
        <v>13450_2</v>
      </c>
      <c r="DD328" s="162">
        <v>100</v>
      </c>
      <c r="DE328" s="161">
        <v>150</v>
      </c>
      <c r="DF328" s="161">
        <v>13450</v>
      </c>
      <c r="DG328" s="163" t="s">
        <v>1816</v>
      </c>
      <c r="DH328" s="161"/>
      <c r="DI328" s="161" t="s">
        <v>5112</v>
      </c>
      <c r="DJ328" s="161">
        <v>2</v>
      </c>
      <c r="DK328" s="161" t="s">
        <v>1323</v>
      </c>
      <c r="DL328" s="161">
        <v>3</v>
      </c>
      <c r="DM328" s="43" t="s">
        <v>4614</v>
      </c>
      <c r="DN328" s="43"/>
      <c r="DO328" s="43" t="s">
        <v>4615</v>
      </c>
      <c r="DP328" s="43"/>
      <c r="DQ328" s="43" t="s">
        <v>4162</v>
      </c>
      <c r="DR328" s="43">
        <v>100</v>
      </c>
      <c r="DV328" s="31" t="s">
        <v>5409</v>
      </c>
      <c r="DW328" s="31" t="s">
        <v>346</v>
      </c>
      <c r="DX328" s="63"/>
      <c r="DY328" s="63"/>
      <c r="DZ328" s="63"/>
      <c r="EA328" s="167"/>
      <c r="EB328" s="60"/>
      <c r="EC328" s="60"/>
      <c r="ED328" s="60"/>
      <c r="EE328" s="60"/>
      <c r="EF328" s="60"/>
      <c r="EG328" s="60"/>
      <c r="EH328" s="60"/>
      <c r="EI328" s="60"/>
      <c r="EJ328" s="60"/>
      <c r="EK328" s="60"/>
      <c r="EL328" s="60"/>
      <c r="EM328" s="60"/>
      <c r="EN328" s="60"/>
      <c r="EO328" s="60"/>
      <c r="EP328" s="60"/>
      <c r="EQ328" s="60"/>
      <c r="ER328" s="60"/>
      <c r="ES328" s="60"/>
      <c r="ET328" s="60"/>
      <c r="EU328" s="60"/>
      <c r="EV328" s="60"/>
      <c r="EW328" s="60"/>
      <c r="EX328" s="60"/>
      <c r="EY328" s="60"/>
      <c r="EZ328" s="60"/>
      <c r="FA328" s="60"/>
      <c r="FB328" s="60"/>
    </row>
    <row r="329" spans="14:158" x14ac:dyDescent="0.25">
      <c r="N329"/>
      <c r="V329" s="1"/>
      <c r="W329" s="33"/>
      <c r="X329" s="33"/>
      <c r="AH329" s="38">
        <v>100</v>
      </c>
      <c r="AI329" s="38">
        <v>145</v>
      </c>
      <c r="AJ329" s="38">
        <v>13310</v>
      </c>
      <c r="AK329" s="38">
        <v>12</v>
      </c>
      <c r="AL329" s="38">
        <v>3308558</v>
      </c>
      <c r="AM329" s="61" t="s">
        <v>1816</v>
      </c>
      <c r="AN329" s="61" t="s">
        <v>1691</v>
      </c>
      <c r="AO329" s="61" t="s">
        <v>5108</v>
      </c>
      <c r="AP329" s="61" t="s">
        <v>5035</v>
      </c>
      <c r="AQ329" s="61" t="s">
        <v>4983</v>
      </c>
      <c r="AR329" s="28">
        <v>733611.8</v>
      </c>
      <c r="AS329" s="28">
        <v>0</v>
      </c>
      <c r="AT329" s="28">
        <v>0</v>
      </c>
      <c r="AU329" s="62"/>
      <c r="BT329">
        <v>0</v>
      </c>
      <c r="BU329" s="32">
        <v>100</v>
      </c>
      <c r="BV329" s="32">
        <v>105</v>
      </c>
      <c r="BW329" s="32">
        <v>18550</v>
      </c>
      <c r="BX329" s="32">
        <v>88</v>
      </c>
      <c r="BY329" s="32">
        <v>91220</v>
      </c>
      <c r="BZ329" t="s">
        <v>1816</v>
      </c>
      <c r="CA329" t="s">
        <v>1688</v>
      </c>
      <c r="CB329" t="s">
        <v>1915</v>
      </c>
      <c r="CC329" t="s">
        <v>1684</v>
      </c>
      <c r="CD329" t="s">
        <v>1684</v>
      </c>
      <c r="CE329" s="155">
        <v>13</v>
      </c>
      <c r="CF329" s="155">
        <v>5</v>
      </c>
      <c r="CG329" s="31" t="s">
        <v>696</v>
      </c>
      <c r="CH329" s="31" t="s">
        <v>697</v>
      </c>
      <c r="CI329" s="31" t="s">
        <v>735</v>
      </c>
      <c r="CJ329" s="31" t="s">
        <v>3082</v>
      </c>
      <c r="DC329" s="160" t="str">
        <f t="shared" si="121"/>
        <v>13450_6</v>
      </c>
      <c r="DD329" s="162">
        <v>100</v>
      </c>
      <c r="DE329" s="161">
        <v>150</v>
      </c>
      <c r="DF329" s="161">
        <v>13450</v>
      </c>
      <c r="DG329" s="163" t="s">
        <v>1816</v>
      </c>
      <c r="DH329" s="161"/>
      <c r="DI329" s="161" t="s">
        <v>5112</v>
      </c>
      <c r="DJ329" s="161">
        <v>6</v>
      </c>
      <c r="DK329" s="161" t="s">
        <v>1327</v>
      </c>
      <c r="DL329" s="161">
        <v>0</v>
      </c>
      <c r="DM329" s="43" t="s">
        <v>4616</v>
      </c>
      <c r="DN329" s="43"/>
      <c r="DO329" s="43" t="s">
        <v>4617</v>
      </c>
      <c r="DP329" s="43"/>
      <c r="DQ329" s="43" t="s">
        <v>4165</v>
      </c>
      <c r="DR329" s="43">
        <v>100</v>
      </c>
      <c r="DV329" s="31" t="s">
        <v>5409</v>
      </c>
      <c r="DW329" s="31" t="s">
        <v>346</v>
      </c>
      <c r="DX329" s="63"/>
      <c r="DY329" s="63"/>
      <c r="DZ329" s="63"/>
      <c r="EA329" s="167"/>
      <c r="EB329" s="60"/>
      <c r="EC329" s="60"/>
      <c r="ED329" s="60"/>
      <c r="EE329" s="60"/>
      <c r="EF329" s="60"/>
      <c r="EG329" s="60"/>
      <c r="EH329" s="60"/>
      <c r="EI329" s="60"/>
      <c r="EJ329" s="60"/>
      <c r="EK329" s="60"/>
      <c r="EL329" s="60"/>
      <c r="EM329" s="60"/>
      <c r="EN329" s="60"/>
      <c r="EO329" s="60"/>
      <c r="EP329" s="60"/>
      <c r="EQ329" s="60"/>
      <c r="ER329" s="60"/>
      <c r="ES329" s="60"/>
      <c r="ET329" s="60"/>
      <c r="EU329" s="60"/>
      <c r="EV329" s="60"/>
      <c r="EW329" s="60"/>
      <c r="EX329" s="60"/>
      <c r="EY329" s="60"/>
      <c r="EZ329" s="60"/>
      <c r="FA329" s="60"/>
      <c r="FB329" s="60"/>
    </row>
    <row r="330" spans="14:158" x14ac:dyDescent="0.25">
      <c r="N330"/>
      <c r="W330" s="33"/>
      <c r="X330" s="33"/>
      <c r="AH330" s="38">
        <v>100</v>
      </c>
      <c r="AI330" s="38">
        <v>145</v>
      </c>
      <c r="AJ330" s="38">
        <v>13700</v>
      </c>
      <c r="AK330" s="38">
        <v>12</v>
      </c>
      <c r="AL330" s="38">
        <v>3308558</v>
      </c>
      <c r="AM330" s="61" t="s">
        <v>1816</v>
      </c>
      <c r="AN330" s="61" t="s">
        <v>1691</v>
      </c>
      <c r="AO330" s="61" t="s">
        <v>5118</v>
      </c>
      <c r="AP330" s="61" t="s">
        <v>5035</v>
      </c>
      <c r="AQ330" s="61" t="s">
        <v>4983</v>
      </c>
      <c r="AR330" s="28">
        <v>1429385.5</v>
      </c>
      <c r="AS330" s="28">
        <v>0</v>
      </c>
      <c r="AT330" s="28">
        <v>0</v>
      </c>
      <c r="AU330" s="62"/>
      <c r="BT330">
        <v>0</v>
      </c>
      <c r="BU330" s="32">
        <v>100</v>
      </c>
      <c r="BV330" s="32">
        <v>105</v>
      </c>
      <c r="BW330" s="32">
        <v>18550</v>
      </c>
      <c r="BX330" s="32">
        <v>89</v>
      </c>
      <c r="BY330" s="32">
        <v>91240</v>
      </c>
      <c r="BZ330" t="s">
        <v>1816</v>
      </c>
      <c r="CA330" t="s">
        <v>1688</v>
      </c>
      <c r="CB330" t="s">
        <v>1915</v>
      </c>
      <c r="CC330" s="52" t="s">
        <v>1785</v>
      </c>
      <c r="CD330" s="52" t="s">
        <v>1785</v>
      </c>
      <c r="CE330" s="155">
        <v>24</v>
      </c>
      <c r="CF330" s="155">
        <v>4</v>
      </c>
      <c r="CG330" s="31" t="s">
        <v>698</v>
      </c>
      <c r="CH330" s="31" t="s">
        <v>699</v>
      </c>
      <c r="CI330" s="31" t="s">
        <v>735</v>
      </c>
      <c r="CJ330" s="31" t="s">
        <v>3083</v>
      </c>
      <c r="DC330" s="160" t="str">
        <f t="shared" si="121"/>
        <v>13450_10</v>
      </c>
      <c r="DD330" s="162">
        <v>100</v>
      </c>
      <c r="DE330" s="161">
        <v>150</v>
      </c>
      <c r="DF330" s="161">
        <v>13450</v>
      </c>
      <c r="DG330" s="163" t="s">
        <v>1816</v>
      </c>
      <c r="DH330" s="161"/>
      <c r="DI330" s="161" t="s">
        <v>5112</v>
      </c>
      <c r="DJ330" s="161">
        <v>10</v>
      </c>
      <c r="DK330" s="161" t="s">
        <v>1329</v>
      </c>
      <c r="DL330" s="161">
        <v>6</v>
      </c>
      <c r="DM330" s="43" t="s">
        <v>4618</v>
      </c>
      <c r="DN330" s="43"/>
      <c r="DO330" s="43" t="s">
        <v>4619</v>
      </c>
      <c r="DP330" s="43"/>
      <c r="DQ330" s="43" t="s">
        <v>4168</v>
      </c>
      <c r="DR330" s="43">
        <v>100</v>
      </c>
      <c r="DV330" s="31" t="s">
        <v>5409</v>
      </c>
      <c r="DW330" s="31" t="s">
        <v>346</v>
      </c>
      <c r="DX330" s="63"/>
      <c r="DY330" s="63"/>
      <c r="DZ330" s="63"/>
      <c r="EA330" s="167"/>
      <c r="EB330" s="60"/>
      <c r="EC330" s="60"/>
      <c r="ED330" s="60"/>
      <c r="EE330" s="60"/>
      <c r="EF330" s="60"/>
      <c r="EG330" s="60"/>
      <c r="EH330" s="60"/>
      <c r="EI330" s="60"/>
      <c r="EJ330" s="60"/>
      <c r="EK330" s="60"/>
      <c r="EL330" s="60"/>
      <c r="EM330" s="60"/>
      <c r="EN330" s="60"/>
      <c r="EO330" s="60"/>
      <c r="EP330" s="60"/>
      <c r="EQ330" s="60"/>
      <c r="ER330" s="60"/>
      <c r="ES330" s="60"/>
      <c r="ET330" s="60"/>
      <c r="EU330" s="60"/>
      <c r="EV330" s="60"/>
      <c r="EW330" s="60"/>
      <c r="EX330" s="60"/>
      <c r="EY330" s="60"/>
      <c r="EZ330" s="60"/>
      <c r="FA330" s="60"/>
      <c r="FB330" s="60"/>
    </row>
    <row r="331" spans="14:158" x14ac:dyDescent="0.25">
      <c r="N331"/>
      <c r="W331" s="33"/>
      <c r="X331" s="33"/>
      <c r="AH331" s="38">
        <v>100</v>
      </c>
      <c r="AI331" s="38">
        <v>145</v>
      </c>
      <c r="AJ331" s="38">
        <v>16180</v>
      </c>
      <c r="AK331" s="38">
        <v>12</v>
      </c>
      <c r="AL331" s="38">
        <v>3308558</v>
      </c>
      <c r="AM331" s="61" t="s">
        <v>1816</v>
      </c>
      <c r="AN331" s="61" t="s">
        <v>1691</v>
      </c>
      <c r="AO331" s="61" t="s">
        <v>1614</v>
      </c>
      <c r="AP331" s="61" t="s">
        <v>5035</v>
      </c>
      <c r="AQ331" s="61" t="s">
        <v>4983</v>
      </c>
      <c r="AR331" s="28">
        <v>1148370.7999999998</v>
      </c>
      <c r="AS331" s="28">
        <v>0</v>
      </c>
      <c r="AT331" s="28">
        <v>0</v>
      </c>
      <c r="AU331" s="62"/>
      <c r="BT331">
        <v>0</v>
      </c>
      <c r="BU331" s="32">
        <v>100</v>
      </c>
      <c r="BV331" s="32">
        <v>105</v>
      </c>
      <c r="BW331" s="32">
        <v>18550</v>
      </c>
      <c r="BX331" s="32">
        <v>90</v>
      </c>
      <c r="BY331" s="32">
        <v>91260</v>
      </c>
      <c r="BZ331" t="s">
        <v>1816</v>
      </c>
      <c r="CA331" t="s">
        <v>1688</v>
      </c>
      <c r="CB331" t="s">
        <v>1915</v>
      </c>
      <c r="CC331" t="s">
        <v>5036</v>
      </c>
      <c r="CD331" s="52" t="s">
        <v>5036</v>
      </c>
      <c r="CE331" s="155">
        <v>59</v>
      </c>
      <c r="CF331" s="155">
        <v>14</v>
      </c>
      <c r="CG331" s="31" t="s">
        <v>5848</v>
      </c>
      <c r="CH331" s="31" t="s">
        <v>5849</v>
      </c>
      <c r="CI331" s="31" t="s">
        <v>735</v>
      </c>
      <c r="CJ331" s="31" t="s">
        <v>3084</v>
      </c>
      <c r="DC331" s="160" t="str">
        <f t="shared" si="121"/>
        <v>13450_8</v>
      </c>
      <c r="DD331" s="162">
        <v>100</v>
      </c>
      <c r="DE331" s="161">
        <v>150</v>
      </c>
      <c r="DF331" s="161">
        <v>13450</v>
      </c>
      <c r="DG331" s="163" t="s">
        <v>1816</v>
      </c>
      <c r="DH331" s="161"/>
      <c r="DI331" s="161" t="s">
        <v>5112</v>
      </c>
      <c r="DJ331" s="161">
        <v>8</v>
      </c>
      <c r="DK331" s="161" t="s">
        <v>1328</v>
      </c>
      <c r="DL331" s="161">
        <v>36</v>
      </c>
      <c r="DM331" s="43" t="s">
        <v>4620</v>
      </c>
      <c r="DN331" s="43"/>
      <c r="DO331" s="43" t="s">
        <v>4621</v>
      </c>
      <c r="DP331" s="43"/>
      <c r="DQ331" s="43" t="s">
        <v>4171</v>
      </c>
      <c r="DR331" s="43">
        <v>100</v>
      </c>
      <c r="DV331" s="31" t="s">
        <v>5409</v>
      </c>
      <c r="DW331" s="31" t="s">
        <v>346</v>
      </c>
      <c r="DX331" s="63"/>
      <c r="DY331" s="63"/>
      <c r="DZ331" s="63"/>
      <c r="EA331" s="167"/>
      <c r="EB331" s="60"/>
      <c r="EC331" s="60"/>
      <c r="ED331" s="60"/>
      <c r="EE331" s="60"/>
      <c r="EF331" s="60"/>
      <c r="EG331" s="60"/>
      <c r="EH331" s="60"/>
      <c r="EI331" s="60"/>
      <c r="EJ331" s="60"/>
      <c r="EK331" s="60"/>
      <c r="EL331" s="60"/>
      <c r="EM331" s="60"/>
      <c r="EN331" s="60"/>
      <c r="EO331" s="60"/>
      <c r="EP331" s="60"/>
      <c r="EQ331" s="60"/>
      <c r="ER331" s="60"/>
      <c r="ES331" s="60"/>
      <c r="ET331" s="60"/>
      <c r="EU331" s="60"/>
      <c r="EV331" s="60"/>
      <c r="EW331" s="60"/>
      <c r="EX331" s="60"/>
      <c r="EY331" s="60"/>
      <c r="EZ331" s="60"/>
      <c r="FA331" s="60"/>
      <c r="FB331" s="60"/>
    </row>
    <row r="332" spans="14:158" x14ac:dyDescent="0.25">
      <c r="N332"/>
      <c r="W332" s="33"/>
      <c r="X332" s="33"/>
      <c r="AH332" s="38">
        <v>100</v>
      </c>
      <c r="AI332" s="38">
        <v>145</v>
      </c>
      <c r="AJ332" s="38">
        <v>17050</v>
      </c>
      <c r="AK332" s="38">
        <v>12</v>
      </c>
      <c r="AL332" s="38">
        <v>3308558</v>
      </c>
      <c r="AM332" s="61" t="s">
        <v>1816</v>
      </c>
      <c r="AN332" s="61" t="s">
        <v>1691</v>
      </c>
      <c r="AO332" s="61" t="s">
        <v>1634</v>
      </c>
      <c r="AP332" s="61" t="s">
        <v>5035</v>
      </c>
      <c r="AQ332" s="61" t="s">
        <v>4983</v>
      </c>
      <c r="AR332" s="28">
        <v>683431.3</v>
      </c>
      <c r="AS332" s="28">
        <v>0</v>
      </c>
      <c r="AT332" s="28">
        <v>0</v>
      </c>
      <c r="AU332" s="62"/>
      <c r="BT332">
        <v>0</v>
      </c>
      <c r="BU332" s="32">
        <v>100</v>
      </c>
      <c r="BV332" s="32">
        <v>110</v>
      </c>
      <c r="BW332" s="32">
        <v>11720</v>
      </c>
      <c r="BX332" s="32">
        <v>81</v>
      </c>
      <c r="BY332" s="32">
        <v>91000</v>
      </c>
      <c r="BZ332" t="s">
        <v>1816</v>
      </c>
      <c r="CA332" t="s">
        <v>1696</v>
      </c>
      <c r="CB332" t="s">
        <v>1286</v>
      </c>
      <c r="CC332" s="52" t="s">
        <v>1683</v>
      </c>
      <c r="CD332" s="52" t="s">
        <v>1784</v>
      </c>
      <c r="CE332" s="155">
        <v>8854</v>
      </c>
      <c r="CF332" s="155">
        <v>158</v>
      </c>
      <c r="CG332" s="31" t="s">
        <v>5834</v>
      </c>
      <c r="CH332" s="31" t="s">
        <v>736</v>
      </c>
      <c r="CI332" s="31" t="s">
        <v>737</v>
      </c>
      <c r="CJ332" s="31" t="s">
        <v>3085</v>
      </c>
      <c r="DC332" s="160" t="str">
        <f t="shared" si="121"/>
        <v>13450_5</v>
      </c>
      <c r="DD332" s="162">
        <v>100</v>
      </c>
      <c r="DE332" s="161">
        <v>150</v>
      </c>
      <c r="DF332" s="161">
        <v>13450</v>
      </c>
      <c r="DG332" s="163" t="s">
        <v>1816</v>
      </c>
      <c r="DH332" s="161"/>
      <c r="DI332" s="161" t="s">
        <v>5112</v>
      </c>
      <c r="DJ332" s="161">
        <v>5</v>
      </c>
      <c r="DK332" s="161" t="s">
        <v>1326</v>
      </c>
      <c r="DL332" s="161">
        <v>15</v>
      </c>
      <c r="DM332" s="43" t="s">
        <v>4622</v>
      </c>
      <c r="DN332" s="43"/>
      <c r="DO332" s="43" t="s">
        <v>4623</v>
      </c>
      <c r="DP332" s="43"/>
      <c r="DQ332" s="43" t="s">
        <v>4174</v>
      </c>
      <c r="DR332" s="43">
        <v>100</v>
      </c>
      <c r="DV332" s="31" t="s">
        <v>5409</v>
      </c>
      <c r="DW332" s="31" t="s">
        <v>346</v>
      </c>
      <c r="DX332" s="63"/>
      <c r="DY332" s="63"/>
      <c r="DZ332" s="63"/>
      <c r="EA332" s="167"/>
      <c r="EB332" s="60"/>
      <c r="EC332" s="60"/>
      <c r="ED332" s="60"/>
      <c r="EE332" s="60"/>
      <c r="EF332" s="60"/>
      <c r="EG332" s="60"/>
      <c r="EH332" s="60"/>
      <c r="EI332" s="60"/>
      <c r="EJ332" s="60"/>
      <c r="EK332" s="60"/>
      <c r="EL332" s="60"/>
      <c r="EM332" s="60"/>
      <c r="EN332" s="60"/>
      <c r="EO332" s="60"/>
      <c r="EP332" s="60"/>
      <c r="EQ332" s="60"/>
      <c r="ER332" s="60"/>
      <c r="ES332" s="60"/>
      <c r="ET332" s="60"/>
      <c r="EU332" s="60"/>
      <c r="EV332" s="60"/>
      <c r="EW332" s="60"/>
      <c r="EX332" s="60"/>
      <c r="EY332" s="60"/>
      <c r="EZ332" s="60"/>
      <c r="FA332" s="60"/>
      <c r="FB332" s="60"/>
    </row>
    <row r="333" spans="14:158" x14ac:dyDescent="0.25">
      <c r="N333"/>
      <c r="W333" s="33"/>
      <c r="X333" s="33"/>
      <c r="AH333" s="38">
        <v>100</v>
      </c>
      <c r="AI333" s="38">
        <v>145</v>
      </c>
      <c r="AJ333" s="38">
        <v>17640</v>
      </c>
      <c r="AK333" s="38">
        <v>12</v>
      </c>
      <c r="AL333" s="38">
        <v>3308558</v>
      </c>
      <c r="AM333" s="61" t="s">
        <v>1816</v>
      </c>
      <c r="AN333" s="61" t="s">
        <v>1691</v>
      </c>
      <c r="AO333" s="61" t="s">
        <v>1647</v>
      </c>
      <c r="AP333" s="61" t="s">
        <v>5035</v>
      </c>
      <c r="AQ333" s="61" t="s">
        <v>4983</v>
      </c>
      <c r="AR333" s="28">
        <v>2485124.9</v>
      </c>
      <c r="AS333" s="28">
        <v>0</v>
      </c>
      <c r="AT333" s="28">
        <v>0</v>
      </c>
      <c r="AU333" s="62"/>
      <c r="BT333">
        <v>0</v>
      </c>
      <c r="BU333" s="32">
        <v>100</v>
      </c>
      <c r="BV333" s="32">
        <v>110</v>
      </c>
      <c r="BW333" s="32">
        <v>11720</v>
      </c>
      <c r="BX333" s="32">
        <v>81</v>
      </c>
      <c r="BY333" s="32">
        <v>91010</v>
      </c>
      <c r="BZ333" t="s">
        <v>1816</v>
      </c>
      <c r="CA333" t="s">
        <v>1696</v>
      </c>
      <c r="CB333" t="s">
        <v>1286</v>
      </c>
      <c r="CC333" t="s">
        <v>1683</v>
      </c>
      <c r="CD333" s="52" t="s">
        <v>1683</v>
      </c>
      <c r="CE333" s="155">
        <v>145</v>
      </c>
      <c r="CF333" s="155">
        <v>5</v>
      </c>
      <c r="CG333" s="31" t="s">
        <v>5837</v>
      </c>
      <c r="CH333" s="31" t="s">
        <v>738</v>
      </c>
      <c r="CI333" s="31" t="s">
        <v>737</v>
      </c>
      <c r="CJ333" s="31" t="s">
        <v>3086</v>
      </c>
      <c r="DC333" s="160" t="str">
        <f t="shared" si="121"/>
        <v>13800_1</v>
      </c>
      <c r="DD333" s="162">
        <v>100</v>
      </c>
      <c r="DE333" s="161">
        <v>105</v>
      </c>
      <c r="DF333" s="161">
        <v>13800</v>
      </c>
      <c r="DG333" s="163" t="s">
        <v>1816</v>
      </c>
      <c r="DH333" s="161"/>
      <c r="DI333" s="161" t="s">
        <v>5120</v>
      </c>
      <c r="DJ333" s="161">
        <v>1</v>
      </c>
      <c r="DK333" s="161" t="s">
        <v>5210</v>
      </c>
      <c r="DL333" s="161">
        <v>25</v>
      </c>
      <c r="DM333" s="43" t="s">
        <v>4624</v>
      </c>
      <c r="DN333" s="43"/>
      <c r="DO333" s="43" t="s">
        <v>4197</v>
      </c>
      <c r="DP333" s="43"/>
      <c r="DQ333" s="43" t="s">
        <v>4177</v>
      </c>
      <c r="DR333" s="43">
        <v>100</v>
      </c>
      <c r="DV333" s="31" t="s">
        <v>5409</v>
      </c>
      <c r="DW333" s="31" t="s">
        <v>346</v>
      </c>
      <c r="DX333" s="63"/>
      <c r="DY333" s="63"/>
      <c r="DZ333" s="63"/>
      <c r="EA333" s="167"/>
      <c r="EB333" s="60"/>
      <c r="EC333" s="60"/>
      <c r="ED333" s="60"/>
      <c r="EE333" s="60"/>
      <c r="EF333" s="60"/>
      <c r="EG333" s="60"/>
      <c r="EH333" s="60"/>
      <c r="EI333" s="60"/>
      <c r="EJ333" s="60"/>
      <c r="EK333" s="60"/>
      <c r="EL333" s="60"/>
      <c r="EM333" s="60"/>
      <c r="EN333" s="60"/>
      <c r="EO333" s="60"/>
      <c r="EP333" s="60"/>
      <c r="EQ333" s="60"/>
      <c r="ER333" s="60"/>
      <c r="ES333" s="60"/>
      <c r="ET333" s="60"/>
      <c r="EU333" s="60"/>
      <c r="EV333" s="60"/>
      <c r="EW333" s="60"/>
      <c r="EX333" s="60"/>
      <c r="EY333" s="60"/>
      <c r="EZ333" s="60"/>
      <c r="FA333" s="60"/>
      <c r="FB333" s="60"/>
    </row>
    <row r="334" spans="14:158" x14ac:dyDescent="0.25">
      <c r="N334"/>
      <c r="W334" s="33"/>
      <c r="X334" s="33"/>
      <c r="AH334" s="38">
        <v>100</v>
      </c>
      <c r="AI334" s="38">
        <v>145</v>
      </c>
      <c r="AJ334" s="38">
        <v>18710</v>
      </c>
      <c r="AK334" s="38">
        <v>12</v>
      </c>
      <c r="AL334" s="38">
        <v>3308558</v>
      </c>
      <c r="AM334" s="61" t="s">
        <v>1816</v>
      </c>
      <c r="AN334" s="61" t="s">
        <v>1691</v>
      </c>
      <c r="AO334" s="61" t="s">
        <v>1671</v>
      </c>
      <c r="AP334" s="61" t="s">
        <v>5035</v>
      </c>
      <c r="AQ334" s="61" t="s">
        <v>4983</v>
      </c>
      <c r="AR334" s="28">
        <v>2255741.9</v>
      </c>
      <c r="AS334" s="28">
        <v>0</v>
      </c>
      <c r="AT334" s="28">
        <v>0</v>
      </c>
      <c r="AU334" s="62"/>
      <c r="BT334">
        <v>0</v>
      </c>
      <c r="BU334" s="32">
        <v>100</v>
      </c>
      <c r="BV334" s="32">
        <v>110</v>
      </c>
      <c r="BW334" s="32">
        <v>11720</v>
      </c>
      <c r="BX334" s="32">
        <v>82</v>
      </c>
      <c r="BY334" s="32">
        <v>91020</v>
      </c>
      <c r="BZ334" t="s">
        <v>1816</v>
      </c>
      <c r="CA334" t="s">
        <v>1696</v>
      </c>
      <c r="CB334" t="s">
        <v>1286</v>
      </c>
      <c r="CC334" t="s">
        <v>1790</v>
      </c>
      <c r="CD334" t="s">
        <v>1792</v>
      </c>
      <c r="CE334" s="155">
        <v>177</v>
      </c>
      <c r="CF334" s="155">
        <v>2</v>
      </c>
      <c r="CG334" s="31" t="s">
        <v>5851</v>
      </c>
      <c r="CH334" s="31" t="s">
        <v>739</v>
      </c>
      <c r="CI334" s="31" t="s">
        <v>737</v>
      </c>
      <c r="CJ334" s="31" t="s">
        <v>3087</v>
      </c>
      <c r="DC334" s="160" t="str">
        <f t="shared" si="121"/>
        <v>13800_7</v>
      </c>
      <c r="DD334" s="162">
        <v>100</v>
      </c>
      <c r="DE334" s="161">
        <v>105</v>
      </c>
      <c r="DF334" s="161">
        <v>13800</v>
      </c>
      <c r="DG334" s="163" t="s">
        <v>1816</v>
      </c>
      <c r="DH334" s="161"/>
      <c r="DI334" s="161" t="s">
        <v>5120</v>
      </c>
      <c r="DJ334" s="161">
        <v>7</v>
      </c>
      <c r="DK334" s="161" t="s">
        <v>5216</v>
      </c>
      <c r="DL334" s="161">
        <v>3</v>
      </c>
      <c r="DM334" s="43" t="s">
        <v>4625</v>
      </c>
      <c r="DN334" s="43"/>
      <c r="DO334" s="43" t="s">
        <v>4199</v>
      </c>
      <c r="DP334" s="43"/>
      <c r="DQ334" s="43" t="s">
        <v>4150</v>
      </c>
      <c r="DR334" s="43">
        <v>100</v>
      </c>
      <c r="DV334" s="31" t="s">
        <v>5409</v>
      </c>
      <c r="DW334" s="31" t="s">
        <v>346</v>
      </c>
      <c r="DX334" s="63"/>
      <c r="DY334" s="63"/>
      <c r="DZ334" s="63"/>
      <c r="EA334" s="167"/>
      <c r="EB334" s="60"/>
      <c r="EC334" s="60"/>
      <c r="ED334" s="60"/>
      <c r="EE334" s="60"/>
      <c r="EF334" s="60"/>
      <c r="EG334" s="60"/>
      <c r="EH334" s="60"/>
      <c r="EI334" s="60"/>
      <c r="EJ334" s="60"/>
      <c r="EK334" s="60"/>
      <c r="EL334" s="60"/>
      <c r="EM334" s="60"/>
      <c r="EN334" s="60"/>
      <c r="EO334" s="60"/>
      <c r="EP334" s="60"/>
      <c r="EQ334" s="60"/>
      <c r="ER334" s="60"/>
      <c r="ES334" s="60"/>
      <c r="ET334" s="60"/>
      <c r="EU334" s="60"/>
      <c r="EV334" s="60"/>
      <c r="EW334" s="60"/>
      <c r="EX334" s="60"/>
      <c r="EY334" s="60"/>
      <c r="EZ334" s="60"/>
      <c r="FA334" s="60"/>
      <c r="FB334" s="60"/>
    </row>
    <row r="335" spans="14:158" x14ac:dyDescent="0.25">
      <c r="N335"/>
      <c r="V335" s="1"/>
      <c r="W335" s="33"/>
      <c r="X335" s="33"/>
      <c r="AH335" s="38">
        <v>100</v>
      </c>
      <c r="AI335" s="38">
        <v>145</v>
      </c>
      <c r="AJ335" s="38">
        <v>18750</v>
      </c>
      <c r="AK335" s="38">
        <v>12</v>
      </c>
      <c r="AL335" s="38">
        <v>3308558</v>
      </c>
      <c r="AM335" s="61" t="s">
        <v>1816</v>
      </c>
      <c r="AN335" s="61" t="s">
        <v>1691</v>
      </c>
      <c r="AO335" s="61" t="s">
        <v>1672</v>
      </c>
      <c r="AP335" s="61" t="s">
        <v>5035</v>
      </c>
      <c r="AQ335" s="61" t="s">
        <v>4983</v>
      </c>
      <c r="AR335" s="28">
        <v>4122815.8</v>
      </c>
      <c r="AS335" s="28">
        <v>0</v>
      </c>
      <c r="AT335" s="28">
        <v>0</v>
      </c>
      <c r="AU335" s="62"/>
      <c r="BT335">
        <v>0</v>
      </c>
      <c r="BU335" s="32">
        <v>100</v>
      </c>
      <c r="BV335" s="32">
        <v>110</v>
      </c>
      <c r="BW335" s="32">
        <v>11720</v>
      </c>
      <c r="BX335" s="32">
        <v>82</v>
      </c>
      <c r="BY335" s="32">
        <v>91040</v>
      </c>
      <c r="BZ335" t="s">
        <v>1816</v>
      </c>
      <c r="CA335" t="s">
        <v>1696</v>
      </c>
      <c r="CB335" t="s">
        <v>1286</v>
      </c>
      <c r="CC335" t="s">
        <v>1790</v>
      </c>
      <c r="CD335" t="s">
        <v>1791</v>
      </c>
      <c r="CE335" s="155">
        <v>26</v>
      </c>
      <c r="CF335" s="155">
        <v>2</v>
      </c>
      <c r="CG335" s="31" t="s">
        <v>5853</v>
      </c>
      <c r="CH335" s="31" t="s">
        <v>740</v>
      </c>
      <c r="CI335" s="31" t="s">
        <v>737</v>
      </c>
      <c r="CJ335" s="31" t="s">
        <v>3088</v>
      </c>
      <c r="DC335" s="160" t="str">
        <f t="shared" si="121"/>
        <v>13800_9</v>
      </c>
      <c r="DD335" s="162">
        <v>100</v>
      </c>
      <c r="DE335" s="161">
        <v>105</v>
      </c>
      <c r="DF335" s="161">
        <v>13800</v>
      </c>
      <c r="DG335" s="163" t="s">
        <v>1816</v>
      </c>
      <c r="DH335" s="161"/>
      <c r="DI335" s="161" t="s">
        <v>5120</v>
      </c>
      <c r="DJ335" s="161">
        <v>9</v>
      </c>
      <c r="DK335" s="161" t="s">
        <v>5218</v>
      </c>
      <c r="DL335" s="161">
        <v>0</v>
      </c>
      <c r="DM335" s="43" t="s">
        <v>4626</v>
      </c>
      <c r="DN335" s="43"/>
      <c r="DO335" s="43" t="s">
        <v>4201</v>
      </c>
      <c r="DP335" s="43"/>
      <c r="DQ335" s="43" t="s">
        <v>4153</v>
      </c>
      <c r="DR335" s="43">
        <v>100</v>
      </c>
      <c r="DV335" s="31" t="s">
        <v>5409</v>
      </c>
      <c r="DW335" s="31" t="s">
        <v>346</v>
      </c>
      <c r="DX335" s="63"/>
      <c r="DY335" s="63"/>
      <c r="DZ335" s="63"/>
      <c r="EA335" s="167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</row>
    <row r="336" spans="14:158" x14ac:dyDescent="0.25">
      <c r="N336"/>
      <c r="W336" s="33"/>
      <c r="X336" s="33"/>
      <c r="AH336" s="38">
        <v>100</v>
      </c>
      <c r="AI336" s="38">
        <v>150</v>
      </c>
      <c r="AJ336" s="38">
        <v>11600</v>
      </c>
      <c r="AK336" s="38">
        <v>12</v>
      </c>
      <c r="AL336" s="38">
        <v>3308558</v>
      </c>
      <c r="AM336" s="61" t="s">
        <v>1816</v>
      </c>
      <c r="AN336" s="61" t="s">
        <v>1695</v>
      </c>
      <c r="AO336" s="61" t="s">
        <v>5076</v>
      </c>
      <c r="AP336" s="61" t="s">
        <v>5035</v>
      </c>
      <c r="AQ336" s="61" t="s">
        <v>4983</v>
      </c>
      <c r="AR336" s="28">
        <v>760740.3</v>
      </c>
      <c r="AS336" s="28">
        <v>0</v>
      </c>
      <c r="AT336" s="28">
        <v>0</v>
      </c>
      <c r="AU336" s="62"/>
      <c r="BT336">
        <v>0</v>
      </c>
      <c r="BU336" s="32">
        <v>100</v>
      </c>
      <c r="BV336" s="32">
        <v>110</v>
      </c>
      <c r="BW336" s="32">
        <v>11720</v>
      </c>
      <c r="BX336" s="32">
        <v>83</v>
      </c>
      <c r="BY336" s="32">
        <v>91060</v>
      </c>
      <c r="BZ336" t="s">
        <v>1816</v>
      </c>
      <c r="CA336" t="s">
        <v>1696</v>
      </c>
      <c r="CB336" t="s">
        <v>1286</v>
      </c>
      <c r="CC336" t="s">
        <v>1786</v>
      </c>
      <c r="CD336" s="52" t="s">
        <v>5043</v>
      </c>
      <c r="CE336" s="155">
        <v>69834</v>
      </c>
      <c r="CF336" s="155">
        <v>9</v>
      </c>
      <c r="CG336" s="31" t="s">
        <v>684</v>
      </c>
      <c r="CH336" s="31" t="s">
        <v>741</v>
      </c>
      <c r="CI336" s="31" t="s">
        <v>737</v>
      </c>
      <c r="CJ336" s="31" t="s">
        <v>3089</v>
      </c>
      <c r="DC336" s="160" t="str">
        <f t="shared" si="121"/>
        <v>13800_4</v>
      </c>
      <c r="DD336" s="162">
        <v>100</v>
      </c>
      <c r="DE336" s="161">
        <v>105</v>
      </c>
      <c r="DF336" s="161">
        <v>13800</v>
      </c>
      <c r="DG336" s="163" t="s">
        <v>1816</v>
      </c>
      <c r="DH336" s="161"/>
      <c r="DI336" s="161" t="s">
        <v>5120</v>
      </c>
      <c r="DJ336" s="161">
        <v>4</v>
      </c>
      <c r="DK336" s="161" t="s">
        <v>1325</v>
      </c>
      <c r="DL336" s="161">
        <v>6</v>
      </c>
      <c r="DM336" s="43" t="s">
        <v>4627</v>
      </c>
      <c r="DN336" s="43"/>
      <c r="DO336" s="43" t="s">
        <v>4203</v>
      </c>
      <c r="DP336" s="43"/>
      <c r="DQ336" s="43" t="s">
        <v>4156</v>
      </c>
      <c r="DR336" s="43">
        <v>100</v>
      </c>
      <c r="DV336" s="31" t="s">
        <v>5409</v>
      </c>
      <c r="DW336" s="31" t="s">
        <v>347</v>
      </c>
      <c r="DX336" s="63"/>
      <c r="DY336" s="63"/>
      <c r="DZ336" s="63"/>
      <c r="EA336" s="167"/>
      <c r="EB336" s="60"/>
      <c r="EC336" s="60"/>
      <c r="ED336" s="60"/>
      <c r="EE336" s="60"/>
      <c r="EF336" s="60"/>
      <c r="EG336" s="60"/>
      <c r="EH336" s="60"/>
      <c r="EI336" s="60"/>
      <c r="EJ336" s="60"/>
      <c r="EK336" s="60"/>
      <c r="EL336" s="60"/>
      <c r="EM336" s="60"/>
      <c r="EN336" s="60"/>
      <c r="EO336" s="60"/>
      <c r="EP336" s="60"/>
      <c r="EQ336" s="60"/>
      <c r="ER336" s="60"/>
      <c r="ES336" s="60"/>
      <c r="ET336" s="60"/>
      <c r="EU336" s="60"/>
      <c r="EV336" s="60"/>
      <c r="EW336" s="60"/>
      <c r="EX336" s="60"/>
      <c r="EY336" s="60"/>
      <c r="EZ336" s="60"/>
      <c r="FA336" s="60"/>
      <c r="FB336" s="60"/>
    </row>
    <row r="337" spans="14:158" x14ac:dyDescent="0.25">
      <c r="N337"/>
      <c r="W337" s="33"/>
      <c r="X337" s="33"/>
      <c r="AH337" s="38">
        <v>100</v>
      </c>
      <c r="AI337" s="38">
        <v>150</v>
      </c>
      <c r="AJ337" s="38">
        <v>12000</v>
      </c>
      <c r="AK337" s="38">
        <v>12</v>
      </c>
      <c r="AL337" s="38">
        <v>3308558</v>
      </c>
      <c r="AM337" s="61" t="s">
        <v>1816</v>
      </c>
      <c r="AN337" s="61" t="s">
        <v>1695</v>
      </c>
      <c r="AO337" s="61" t="s">
        <v>5084</v>
      </c>
      <c r="AP337" s="61" t="s">
        <v>5035</v>
      </c>
      <c r="AQ337" s="61" t="s">
        <v>4983</v>
      </c>
      <c r="AR337" s="28">
        <v>1299983.2</v>
      </c>
      <c r="AS337" s="28">
        <v>0</v>
      </c>
      <c r="AT337" s="28">
        <v>0</v>
      </c>
      <c r="AU337" s="62"/>
      <c r="BT337">
        <v>0</v>
      </c>
      <c r="BU337" s="32">
        <v>100</v>
      </c>
      <c r="BV337" s="32">
        <v>110</v>
      </c>
      <c r="BW337" s="32">
        <v>11720</v>
      </c>
      <c r="BX337" s="32">
        <v>83</v>
      </c>
      <c r="BY337" s="32">
        <v>91080</v>
      </c>
      <c r="BZ337" t="s">
        <v>1816</v>
      </c>
      <c r="CA337" t="s">
        <v>1696</v>
      </c>
      <c r="CB337" t="s">
        <v>1286</v>
      </c>
      <c r="CC337" s="52" t="s">
        <v>1786</v>
      </c>
      <c r="CD337" s="52" t="s">
        <v>1784</v>
      </c>
      <c r="CE337" s="155">
        <v>660060</v>
      </c>
      <c r="CF337" s="155">
        <v>6</v>
      </c>
      <c r="CG337" s="31" t="s">
        <v>686</v>
      </c>
      <c r="CH337" s="31" t="s">
        <v>742</v>
      </c>
      <c r="CI337" s="31" t="s">
        <v>737</v>
      </c>
      <c r="CJ337" s="31" t="s">
        <v>3090</v>
      </c>
      <c r="DC337" s="160" t="str">
        <f t="shared" si="121"/>
        <v>13800_3</v>
      </c>
      <c r="DD337" s="162">
        <v>100</v>
      </c>
      <c r="DE337" s="161">
        <v>105</v>
      </c>
      <c r="DF337" s="161">
        <v>13800</v>
      </c>
      <c r="DG337" s="163" t="s">
        <v>1816</v>
      </c>
      <c r="DH337" s="161"/>
      <c r="DI337" s="161" t="s">
        <v>5120</v>
      </c>
      <c r="DJ337" s="161">
        <v>3</v>
      </c>
      <c r="DK337" s="161" t="s">
        <v>1324</v>
      </c>
      <c r="DL337" s="161">
        <v>0</v>
      </c>
      <c r="DM337" s="43" t="s">
        <v>4628</v>
      </c>
      <c r="DN337" s="43"/>
      <c r="DO337" s="43" t="s">
        <v>4205</v>
      </c>
      <c r="DP337" s="43"/>
      <c r="DQ337" s="43" t="s">
        <v>4159</v>
      </c>
      <c r="DR337" s="43">
        <v>100</v>
      </c>
      <c r="DV337" s="31" t="s">
        <v>5409</v>
      </c>
      <c r="DW337" s="31" t="s">
        <v>347</v>
      </c>
      <c r="DX337" s="63"/>
      <c r="DY337" s="63"/>
      <c r="DZ337" s="63"/>
      <c r="EA337" s="167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</row>
    <row r="338" spans="14:158" x14ac:dyDescent="0.25">
      <c r="N338"/>
      <c r="W338" s="33"/>
      <c r="X338" s="33"/>
      <c r="AH338" s="38">
        <v>100</v>
      </c>
      <c r="AI338" s="38">
        <v>150</v>
      </c>
      <c r="AJ338" s="38">
        <v>12200</v>
      </c>
      <c r="AK338" s="38">
        <v>12</v>
      </c>
      <c r="AL338" s="38">
        <v>3308558</v>
      </c>
      <c r="AM338" s="61" t="s">
        <v>1816</v>
      </c>
      <c r="AN338" s="61" t="s">
        <v>1695</v>
      </c>
      <c r="AO338" s="61" t="s">
        <v>5088</v>
      </c>
      <c r="AP338" s="61" t="s">
        <v>5035</v>
      </c>
      <c r="AQ338" s="61" t="s">
        <v>4983</v>
      </c>
      <c r="AR338" s="28">
        <v>1988544.1</v>
      </c>
      <c r="AS338" s="28">
        <v>0</v>
      </c>
      <c r="AT338" s="28">
        <v>0</v>
      </c>
      <c r="AU338" s="62"/>
      <c r="BT338">
        <v>0</v>
      </c>
      <c r="BU338" s="32">
        <v>100</v>
      </c>
      <c r="BV338" s="32">
        <v>110</v>
      </c>
      <c r="BW338" s="32">
        <v>11720</v>
      </c>
      <c r="BX338" s="32">
        <v>84</v>
      </c>
      <c r="BY338" s="32">
        <v>91100</v>
      </c>
      <c r="BZ338" t="s">
        <v>1816</v>
      </c>
      <c r="CA338" t="s">
        <v>1696</v>
      </c>
      <c r="CB338" t="s">
        <v>1286</v>
      </c>
      <c r="CC338" s="52" t="s">
        <v>1795</v>
      </c>
      <c r="CD338" s="52" t="s">
        <v>1796</v>
      </c>
      <c r="CE338" s="155">
        <v>121</v>
      </c>
      <c r="CF338" s="155">
        <v>28</v>
      </c>
      <c r="CG338" s="31" t="s">
        <v>688</v>
      </c>
      <c r="CH338" s="31" t="s">
        <v>743</v>
      </c>
      <c r="CI338" s="31" t="s">
        <v>737</v>
      </c>
      <c r="CJ338" s="31" t="s">
        <v>3091</v>
      </c>
      <c r="DC338" s="160" t="str">
        <f t="shared" si="121"/>
        <v>13800_2</v>
      </c>
      <c r="DD338" s="162">
        <v>100</v>
      </c>
      <c r="DE338" s="161">
        <v>105</v>
      </c>
      <c r="DF338" s="161">
        <v>13800</v>
      </c>
      <c r="DG338" s="163" t="s">
        <v>1816</v>
      </c>
      <c r="DH338" s="161"/>
      <c r="DI338" s="161" t="s">
        <v>5120</v>
      </c>
      <c r="DJ338" s="161">
        <v>2</v>
      </c>
      <c r="DK338" s="161" t="s">
        <v>1323</v>
      </c>
      <c r="DL338" s="161">
        <v>0</v>
      </c>
      <c r="DM338" s="43" t="s">
        <v>4629</v>
      </c>
      <c r="DN338" s="43"/>
      <c r="DO338" s="43" t="s">
        <v>4207</v>
      </c>
      <c r="DP338" s="43"/>
      <c r="DQ338" s="43" t="s">
        <v>4162</v>
      </c>
      <c r="DR338" s="43">
        <v>100</v>
      </c>
      <c r="DV338" s="31" t="s">
        <v>5409</v>
      </c>
      <c r="DW338" s="31" t="s">
        <v>347</v>
      </c>
      <c r="DX338" s="63"/>
      <c r="DY338" s="63"/>
      <c r="DZ338" s="63"/>
      <c r="EA338" s="167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</row>
    <row r="339" spans="14:158" x14ac:dyDescent="0.25">
      <c r="W339" s="33"/>
      <c r="X339" s="33"/>
      <c r="AH339" s="38">
        <v>100</v>
      </c>
      <c r="AI339" s="38">
        <v>150</v>
      </c>
      <c r="AJ339" s="38">
        <v>13450</v>
      </c>
      <c r="AK339" s="38">
        <v>12</v>
      </c>
      <c r="AL339" s="38">
        <v>3308558</v>
      </c>
      <c r="AM339" s="61" t="s">
        <v>1816</v>
      </c>
      <c r="AN339" s="61" t="s">
        <v>1695</v>
      </c>
      <c r="AO339" s="61" t="s">
        <v>5112</v>
      </c>
      <c r="AP339" s="61" t="s">
        <v>5035</v>
      </c>
      <c r="AQ339" s="61" t="s">
        <v>4983</v>
      </c>
      <c r="AR339" s="28">
        <v>880943.9</v>
      </c>
      <c r="AS339" s="28">
        <v>0</v>
      </c>
      <c r="AT339" s="28">
        <v>0</v>
      </c>
      <c r="AU339" s="62"/>
      <c r="BT339">
        <v>0</v>
      </c>
      <c r="BU339" s="32">
        <v>100</v>
      </c>
      <c r="BV339" s="32">
        <v>110</v>
      </c>
      <c r="BW339" s="32">
        <v>11720</v>
      </c>
      <c r="BX339" s="32">
        <v>85</v>
      </c>
      <c r="BY339" s="32">
        <v>91120</v>
      </c>
      <c r="BZ339" t="s">
        <v>1816</v>
      </c>
      <c r="CA339" t="s">
        <v>1696</v>
      </c>
      <c r="CB339" t="s">
        <v>1286</v>
      </c>
      <c r="CC339" s="52" t="s">
        <v>1797</v>
      </c>
      <c r="CD339" s="52" t="s">
        <v>1797</v>
      </c>
      <c r="CE339" s="155">
        <v>1649</v>
      </c>
      <c r="CF339" s="155">
        <v>151</v>
      </c>
      <c r="CG339" s="31" t="s">
        <v>690</v>
      </c>
      <c r="CH339" s="31" t="s">
        <v>744</v>
      </c>
      <c r="CI339" s="31" t="s">
        <v>737</v>
      </c>
      <c r="CJ339" s="31" t="s">
        <v>3092</v>
      </c>
      <c r="DC339" s="160" t="str">
        <f t="shared" si="121"/>
        <v>13800_6</v>
      </c>
      <c r="DD339" s="162">
        <v>100</v>
      </c>
      <c r="DE339" s="161">
        <v>105</v>
      </c>
      <c r="DF339" s="161">
        <v>13800</v>
      </c>
      <c r="DG339" s="163" t="s">
        <v>1816</v>
      </c>
      <c r="DH339" s="161"/>
      <c r="DI339" s="161" t="s">
        <v>5120</v>
      </c>
      <c r="DJ339" s="161">
        <v>6</v>
      </c>
      <c r="DK339" s="161" t="s">
        <v>1327</v>
      </c>
      <c r="DL339" s="161">
        <v>0</v>
      </c>
      <c r="DM339" s="43" t="s">
        <v>4630</v>
      </c>
      <c r="DN339" s="43"/>
      <c r="DO339" s="43" t="s">
        <v>4209</v>
      </c>
      <c r="DP339" s="43"/>
      <c r="DQ339" s="43" t="s">
        <v>4165</v>
      </c>
      <c r="DR339" s="43">
        <v>100</v>
      </c>
      <c r="DV339" s="31" t="s">
        <v>5409</v>
      </c>
      <c r="DW339" s="31" t="s">
        <v>347</v>
      </c>
      <c r="DX339" s="63"/>
      <c r="DY339" s="63"/>
      <c r="DZ339" s="63"/>
      <c r="EA339" s="167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</row>
    <row r="340" spans="14:158" x14ac:dyDescent="0.25">
      <c r="W340" s="33"/>
      <c r="X340" s="33"/>
      <c r="AH340" s="38">
        <v>100</v>
      </c>
      <c r="AI340" s="38">
        <v>150</v>
      </c>
      <c r="AJ340" s="38">
        <v>13500</v>
      </c>
      <c r="AK340" s="38">
        <v>12</v>
      </c>
      <c r="AL340" s="38">
        <v>3308558</v>
      </c>
      <c r="AM340" s="61" t="s">
        <v>1816</v>
      </c>
      <c r="AN340" s="61" t="s">
        <v>1695</v>
      </c>
      <c r="AO340" s="61" t="s">
        <v>5113</v>
      </c>
      <c r="AP340" s="61" t="s">
        <v>5035</v>
      </c>
      <c r="AQ340" s="61" t="s">
        <v>4983</v>
      </c>
      <c r="AR340" s="28">
        <v>1848497.2</v>
      </c>
      <c r="AS340" s="28">
        <v>0</v>
      </c>
      <c r="AT340" s="28">
        <v>0</v>
      </c>
      <c r="AU340" s="62"/>
      <c r="BT340">
        <v>0</v>
      </c>
      <c r="BU340" s="32">
        <v>100</v>
      </c>
      <c r="BV340" s="32">
        <v>110</v>
      </c>
      <c r="BW340" s="32">
        <v>11720</v>
      </c>
      <c r="BX340" s="32">
        <v>86</v>
      </c>
      <c r="BY340" s="32">
        <v>91140</v>
      </c>
      <c r="BZ340" t="s">
        <v>1816</v>
      </c>
      <c r="CA340" s="52" t="s">
        <v>1696</v>
      </c>
      <c r="CB340" s="52" t="s">
        <v>1286</v>
      </c>
      <c r="CC340" s="52" t="s">
        <v>1787</v>
      </c>
      <c r="CD340" s="52" t="s">
        <v>1789</v>
      </c>
      <c r="CE340" s="155">
        <v>355</v>
      </c>
      <c r="CF340" s="155">
        <v>80</v>
      </c>
      <c r="CG340" s="31" t="s">
        <v>5839</v>
      </c>
      <c r="CH340" s="31" t="s">
        <v>745</v>
      </c>
      <c r="CI340" s="31" t="s">
        <v>737</v>
      </c>
      <c r="CJ340" s="31" t="s">
        <v>3093</v>
      </c>
      <c r="DC340" s="160" t="str">
        <f t="shared" si="121"/>
        <v>13800_10</v>
      </c>
      <c r="DD340" s="162">
        <v>100</v>
      </c>
      <c r="DE340" s="161">
        <v>105</v>
      </c>
      <c r="DF340" s="161">
        <v>13800</v>
      </c>
      <c r="DG340" s="163" t="s">
        <v>1816</v>
      </c>
      <c r="DH340" s="161"/>
      <c r="DI340" s="161" t="s">
        <v>5120</v>
      </c>
      <c r="DJ340" s="161">
        <v>10</v>
      </c>
      <c r="DK340" s="161" t="s">
        <v>1329</v>
      </c>
      <c r="DL340" s="161">
        <v>7</v>
      </c>
      <c r="DM340" s="43" t="s">
        <v>4631</v>
      </c>
      <c r="DN340" s="43"/>
      <c r="DO340" s="43" t="s">
        <v>4211</v>
      </c>
      <c r="DP340" s="43"/>
      <c r="DQ340" s="43" t="s">
        <v>4168</v>
      </c>
      <c r="DR340" s="43">
        <v>100</v>
      </c>
      <c r="DV340" s="31" t="s">
        <v>5409</v>
      </c>
      <c r="DW340" s="31" t="s">
        <v>347</v>
      </c>
      <c r="DX340" s="63"/>
      <c r="DY340" s="63"/>
      <c r="DZ340" s="63"/>
      <c r="EA340" s="167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</row>
    <row r="341" spans="14:158" x14ac:dyDescent="0.25">
      <c r="W341" s="33"/>
      <c r="X341" s="33"/>
      <c r="AH341" s="38">
        <v>100</v>
      </c>
      <c r="AI341" s="38">
        <v>150</v>
      </c>
      <c r="AJ341" s="38">
        <v>13850</v>
      </c>
      <c r="AK341" s="38">
        <v>12</v>
      </c>
      <c r="AL341" s="38">
        <v>3308558</v>
      </c>
      <c r="AM341" s="61" t="s">
        <v>1816</v>
      </c>
      <c r="AN341" s="61" t="s">
        <v>1695</v>
      </c>
      <c r="AO341" s="61" t="s">
        <v>5121</v>
      </c>
      <c r="AP341" s="61" t="s">
        <v>5035</v>
      </c>
      <c r="AQ341" s="61" t="s">
        <v>4983</v>
      </c>
      <c r="AR341" s="28">
        <v>237982.4</v>
      </c>
      <c r="AS341" s="28">
        <v>0</v>
      </c>
      <c r="AT341" s="28">
        <v>0</v>
      </c>
      <c r="AU341" s="62"/>
      <c r="BT341">
        <v>0</v>
      </c>
      <c r="BU341" s="32">
        <v>100</v>
      </c>
      <c r="BV341" s="32">
        <v>110</v>
      </c>
      <c r="BW341" s="32">
        <v>11720</v>
      </c>
      <c r="BX341" s="32">
        <v>86</v>
      </c>
      <c r="BY341" s="32">
        <v>91160</v>
      </c>
      <c r="BZ341" t="s">
        <v>1816</v>
      </c>
      <c r="CA341" t="s">
        <v>1696</v>
      </c>
      <c r="CB341" t="s">
        <v>1286</v>
      </c>
      <c r="CC341" t="s">
        <v>1787</v>
      </c>
      <c r="CD341" s="52" t="s">
        <v>1788</v>
      </c>
      <c r="CE341" s="155">
        <v>357</v>
      </c>
      <c r="CF341" s="155">
        <v>23</v>
      </c>
      <c r="CG341" s="31" t="s">
        <v>5831</v>
      </c>
      <c r="CH341" s="31" t="s">
        <v>746</v>
      </c>
      <c r="CI341" s="31" t="s">
        <v>737</v>
      </c>
      <c r="CJ341" s="31" t="s">
        <v>3094</v>
      </c>
      <c r="DC341" s="160" t="str">
        <f t="shared" si="121"/>
        <v>13800_8</v>
      </c>
      <c r="DD341" s="162">
        <v>100</v>
      </c>
      <c r="DE341" s="161">
        <v>105</v>
      </c>
      <c r="DF341" s="161">
        <v>13800</v>
      </c>
      <c r="DG341" s="163" t="s">
        <v>1816</v>
      </c>
      <c r="DH341" s="161"/>
      <c r="DI341" s="161" t="s">
        <v>5120</v>
      </c>
      <c r="DJ341" s="161">
        <v>8</v>
      </c>
      <c r="DK341" s="161" t="s">
        <v>1328</v>
      </c>
      <c r="DL341" s="161">
        <v>5</v>
      </c>
      <c r="DM341" s="43" t="s">
        <v>4632</v>
      </c>
      <c r="DN341" s="43"/>
      <c r="DO341" s="43" t="s">
        <v>4213</v>
      </c>
      <c r="DP341" s="43"/>
      <c r="DQ341" s="43" t="s">
        <v>4171</v>
      </c>
      <c r="DR341" s="43">
        <v>100</v>
      </c>
      <c r="DV341" s="31" t="s">
        <v>5409</v>
      </c>
      <c r="DW341" s="31" t="s">
        <v>347</v>
      </c>
      <c r="DX341" s="63"/>
      <c r="DY341" s="63"/>
      <c r="DZ341" s="63"/>
      <c r="EA341" s="167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</row>
    <row r="342" spans="14:158" x14ac:dyDescent="0.25">
      <c r="W342" s="33"/>
      <c r="X342" s="33"/>
      <c r="AH342" s="38">
        <v>100</v>
      </c>
      <c r="AI342" s="38">
        <v>150</v>
      </c>
      <c r="AJ342" s="38">
        <v>14300</v>
      </c>
      <c r="AK342" s="38">
        <v>12</v>
      </c>
      <c r="AL342" s="38">
        <v>3308558</v>
      </c>
      <c r="AM342" s="61" t="s">
        <v>1816</v>
      </c>
      <c r="AN342" s="61" t="s">
        <v>1695</v>
      </c>
      <c r="AO342" s="61" t="s">
        <v>1574</v>
      </c>
      <c r="AP342" s="61" t="s">
        <v>5035</v>
      </c>
      <c r="AQ342" s="61" t="s">
        <v>4983</v>
      </c>
      <c r="AR342" s="28">
        <v>1991252.5</v>
      </c>
      <c r="AS342" s="28">
        <v>0</v>
      </c>
      <c r="AT342" s="28">
        <v>0</v>
      </c>
      <c r="AU342" s="62"/>
      <c r="BT342">
        <v>0</v>
      </c>
      <c r="BU342" s="32">
        <v>100</v>
      </c>
      <c r="BV342" s="32">
        <v>110</v>
      </c>
      <c r="BW342" s="32">
        <v>11720</v>
      </c>
      <c r="BX342" s="32">
        <v>87</v>
      </c>
      <c r="BY342" s="32">
        <v>91180</v>
      </c>
      <c r="BZ342" t="s">
        <v>1816</v>
      </c>
      <c r="CA342" t="s">
        <v>1696</v>
      </c>
      <c r="CB342" t="s">
        <v>1286</v>
      </c>
      <c r="CC342" s="52" t="s">
        <v>1726</v>
      </c>
      <c r="CD342" s="52" t="s">
        <v>1793</v>
      </c>
      <c r="CE342" s="155"/>
      <c r="CF342" s="155"/>
      <c r="CG342" s="31" t="s">
        <v>5841</v>
      </c>
      <c r="CH342" s="31" t="s">
        <v>747</v>
      </c>
      <c r="CI342" s="31" t="s">
        <v>737</v>
      </c>
      <c r="CJ342" s="31" t="s">
        <v>3095</v>
      </c>
      <c r="DC342" s="160" t="str">
        <f t="shared" si="121"/>
        <v>13800_5</v>
      </c>
      <c r="DD342" s="162">
        <v>100</v>
      </c>
      <c r="DE342" s="161">
        <v>105</v>
      </c>
      <c r="DF342" s="161">
        <v>13800</v>
      </c>
      <c r="DG342" s="163" t="s">
        <v>1816</v>
      </c>
      <c r="DH342" s="161"/>
      <c r="DI342" s="161" t="s">
        <v>5120</v>
      </c>
      <c r="DJ342" s="161">
        <v>5</v>
      </c>
      <c r="DK342" s="161" t="s">
        <v>1326</v>
      </c>
      <c r="DL342" s="161">
        <v>0</v>
      </c>
      <c r="DM342" s="43" t="s">
        <v>4633</v>
      </c>
      <c r="DN342" s="43"/>
      <c r="DO342" s="43" t="s">
        <v>4215</v>
      </c>
      <c r="DP342" s="43"/>
      <c r="DQ342" s="43" t="s">
        <v>4174</v>
      </c>
      <c r="DR342" s="43">
        <v>100</v>
      </c>
      <c r="DV342" s="31" t="s">
        <v>5409</v>
      </c>
      <c r="DW342" s="31" t="s">
        <v>347</v>
      </c>
      <c r="DX342" s="63"/>
      <c r="DY342" s="63"/>
      <c r="DZ342" s="63"/>
      <c r="EA342" s="167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</row>
    <row r="343" spans="14:158" x14ac:dyDescent="0.25">
      <c r="W343" s="33"/>
      <c r="X343" s="33"/>
      <c r="AH343" s="38">
        <v>100</v>
      </c>
      <c r="AI343" s="38">
        <v>150</v>
      </c>
      <c r="AJ343" s="38">
        <v>14750</v>
      </c>
      <c r="AK343" s="38">
        <v>12</v>
      </c>
      <c r="AL343" s="38">
        <v>3308558</v>
      </c>
      <c r="AM343" s="61" t="s">
        <v>1816</v>
      </c>
      <c r="AN343" s="61" t="s">
        <v>1695</v>
      </c>
      <c r="AO343" s="61" t="s">
        <v>1583</v>
      </c>
      <c r="AP343" s="61" t="s">
        <v>5035</v>
      </c>
      <c r="AQ343" s="61" t="s">
        <v>4983</v>
      </c>
      <c r="AR343" s="28">
        <v>879932.7</v>
      </c>
      <c r="AS343" s="28">
        <v>0</v>
      </c>
      <c r="AT343" s="28">
        <v>0</v>
      </c>
      <c r="AU343" s="62"/>
      <c r="BT343">
        <v>0</v>
      </c>
      <c r="BU343" s="32">
        <v>100</v>
      </c>
      <c r="BV343" s="32">
        <v>110</v>
      </c>
      <c r="BW343" s="32">
        <v>11720</v>
      </c>
      <c r="BX343" s="32">
        <v>87</v>
      </c>
      <c r="BY343" s="32">
        <v>91190</v>
      </c>
      <c r="BZ343" t="s">
        <v>1816</v>
      </c>
      <c r="CA343" t="s">
        <v>1696</v>
      </c>
      <c r="CB343" t="s">
        <v>1286</v>
      </c>
      <c r="CC343" t="s">
        <v>1726</v>
      </c>
      <c r="CD343" s="52" t="s">
        <v>1726</v>
      </c>
      <c r="CE343" s="155">
        <v>1</v>
      </c>
      <c r="CF343" s="155">
        <v>2</v>
      </c>
      <c r="CG343" s="31" t="s">
        <v>5843</v>
      </c>
      <c r="CH343" s="31" t="s">
        <v>748</v>
      </c>
      <c r="CI343" s="31" t="s">
        <v>737</v>
      </c>
      <c r="CJ343" s="31" t="s">
        <v>3096</v>
      </c>
      <c r="DC343" s="160" t="str">
        <f t="shared" si="121"/>
        <v>14000_1</v>
      </c>
      <c r="DD343" s="162">
        <v>100</v>
      </c>
      <c r="DE343" s="161">
        <v>105</v>
      </c>
      <c r="DF343" s="161">
        <v>14000</v>
      </c>
      <c r="DG343" s="163" t="s">
        <v>1816</v>
      </c>
      <c r="DH343" s="161"/>
      <c r="DI343" s="161" t="s">
        <v>5124</v>
      </c>
      <c r="DJ343" s="161">
        <v>1</v>
      </c>
      <c r="DK343" s="161" t="s">
        <v>5210</v>
      </c>
      <c r="DL343" s="161">
        <v>3</v>
      </c>
      <c r="DM343" s="43" t="s">
        <v>3806</v>
      </c>
      <c r="DN343" s="43"/>
      <c r="DO343" s="43" t="s">
        <v>4197</v>
      </c>
      <c r="DP343" s="43"/>
      <c r="DQ343" s="43" t="s">
        <v>4177</v>
      </c>
      <c r="DR343" s="43">
        <v>100</v>
      </c>
      <c r="DV343" s="31" t="s">
        <v>5409</v>
      </c>
      <c r="DW343" s="31" t="s">
        <v>347</v>
      </c>
      <c r="DX343" s="63"/>
      <c r="DY343" s="63"/>
      <c r="DZ343" s="63"/>
      <c r="EA343" s="167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</row>
    <row r="344" spans="14:158" x14ac:dyDescent="0.25">
      <c r="W344" s="33"/>
      <c r="X344" s="33"/>
      <c r="AH344" s="38">
        <v>100</v>
      </c>
      <c r="AI344" s="38">
        <v>150</v>
      </c>
      <c r="AJ344" s="38">
        <v>14950</v>
      </c>
      <c r="AK344" s="38">
        <v>12</v>
      </c>
      <c r="AL344" s="38">
        <v>3308558</v>
      </c>
      <c r="AM344" s="61" t="s">
        <v>1816</v>
      </c>
      <c r="AN344" s="61" t="s">
        <v>1695</v>
      </c>
      <c r="AO344" s="61" t="s">
        <v>1589</v>
      </c>
      <c r="AP344" s="61" t="s">
        <v>5035</v>
      </c>
      <c r="AQ344" s="61" t="s">
        <v>4983</v>
      </c>
      <c r="AR344" s="28">
        <v>1518284.3</v>
      </c>
      <c r="AS344" s="28">
        <v>0</v>
      </c>
      <c r="AT344" s="28">
        <v>0</v>
      </c>
      <c r="AU344" s="62"/>
      <c r="BT344">
        <v>0</v>
      </c>
      <c r="BU344" s="32">
        <v>100</v>
      </c>
      <c r="BV344" s="32">
        <v>110</v>
      </c>
      <c r="BW344" s="32">
        <v>11720</v>
      </c>
      <c r="BX344" s="32">
        <v>87</v>
      </c>
      <c r="BY344" s="32">
        <v>91192</v>
      </c>
      <c r="BZ344" t="s">
        <v>1816</v>
      </c>
      <c r="CA344" t="s">
        <v>1696</v>
      </c>
      <c r="CB344" t="s">
        <v>1286</v>
      </c>
      <c r="CC344" s="52" t="s">
        <v>1726</v>
      </c>
      <c r="CD344" s="52" t="s">
        <v>1115</v>
      </c>
      <c r="CE344" s="155">
        <v>586</v>
      </c>
      <c r="CF344" s="155">
        <v>2</v>
      </c>
      <c r="CG344" s="31" t="s">
        <v>692</v>
      </c>
      <c r="CH344" s="31" t="s">
        <v>749</v>
      </c>
      <c r="CI344" s="31" t="s">
        <v>737</v>
      </c>
      <c r="CJ344" s="31" t="s">
        <v>1197</v>
      </c>
      <c r="DC344" s="160" t="str">
        <f t="shared" si="121"/>
        <v>14000_7</v>
      </c>
      <c r="DD344" s="162">
        <v>100</v>
      </c>
      <c r="DE344" s="161">
        <v>105</v>
      </c>
      <c r="DF344" s="161">
        <v>14000</v>
      </c>
      <c r="DG344" s="163" t="s">
        <v>1816</v>
      </c>
      <c r="DH344" s="161"/>
      <c r="DI344" s="161" t="s">
        <v>5124</v>
      </c>
      <c r="DJ344" s="161">
        <v>7</v>
      </c>
      <c r="DK344" s="161" t="s">
        <v>5216</v>
      </c>
      <c r="DL344" s="161">
        <v>0</v>
      </c>
      <c r="DM344" s="43" t="s">
        <v>3807</v>
      </c>
      <c r="DN344" s="43"/>
      <c r="DO344" s="43" t="s">
        <v>4199</v>
      </c>
      <c r="DP344" s="43"/>
      <c r="DQ344" s="43" t="s">
        <v>4150</v>
      </c>
      <c r="DR344" s="43">
        <v>100</v>
      </c>
      <c r="DV344" s="31" t="s">
        <v>5409</v>
      </c>
      <c r="DW344" s="31" t="s">
        <v>347</v>
      </c>
      <c r="DX344" s="63"/>
      <c r="DY344" s="63"/>
      <c r="DZ344" s="63"/>
      <c r="EA344" s="167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</row>
    <row r="345" spans="14:158" x14ac:dyDescent="0.25">
      <c r="W345" s="33"/>
      <c r="X345" s="33"/>
      <c r="AH345" s="38">
        <v>100</v>
      </c>
      <c r="AI345" s="38">
        <v>150</v>
      </c>
      <c r="AJ345" s="38">
        <v>15550</v>
      </c>
      <c r="AK345" s="38">
        <v>12</v>
      </c>
      <c r="AL345" s="38">
        <v>3308558</v>
      </c>
      <c r="AM345" s="61" t="s">
        <v>1816</v>
      </c>
      <c r="AN345" s="61" t="s">
        <v>1695</v>
      </c>
      <c r="AO345" s="61" t="s">
        <v>1602</v>
      </c>
      <c r="AP345" s="61" t="s">
        <v>5035</v>
      </c>
      <c r="AQ345" s="61" t="s">
        <v>4983</v>
      </c>
      <c r="AR345" s="28">
        <v>812637.5</v>
      </c>
      <c r="AS345" s="28">
        <v>0</v>
      </c>
      <c r="AT345" s="28">
        <v>0</v>
      </c>
      <c r="AU345" s="62"/>
      <c r="BT345">
        <v>0</v>
      </c>
      <c r="BU345" s="32">
        <v>100</v>
      </c>
      <c r="BV345" s="32">
        <v>110</v>
      </c>
      <c r="BW345" s="32">
        <v>11720</v>
      </c>
      <c r="BX345" s="32">
        <v>87</v>
      </c>
      <c r="BY345" s="32">
        <v>91194</v>
      </c>
      <c r="BZ345" t="s">
        <v>1816</v>
      </c>
      <c r="CA345" t="s">
        <v>1696</v>
      </c>
      <c r="CB345" t="s">
        <v>1286</v>
      </c>
      <c r="CC345" t="s">
        <v>1726</v>
      </c>
      <c r="CD345" s="52" t="s">
        <v>1114</v>
      </c>
      <c r="CE345" s="155">
        <v>1</v>
      </c>
      <c r="CF345" s="155">
        <v>2</v>
      </c>
      <c r="CG345" s="31" t="s">
        <v>694</v>
      </c>
      <c r="CH345" s="31" t="s">
        <v>750</v>
      </c>
      <c r="CI345" s="31" t="s">
        <v>737</v>
      </c>
      <c r="CJ345" s="31" t="s">
        <v>1196</v>
      </c>
      <c r="DC345" s="160" t="str">
        <f t="shared" si="121"/>
        <v>14000_9</v>
      </c>
      <c r="DD345" s="162">
        <v>100</v>
      </c>
      <c r="DE345" s="161">
        <v>105</v>
      </c>
      <c r="DF345" s="161">
        <v>14000</v>
      </c>
      <c r="DG345" s="163" t="s">
        <v>1816</v>
      </c>
      <c r="DH345" s="161"/>
      <c r="DI345" s="161" t="s">
        <v>5124</v>
      </c>
      <c r="DJ345" s="161">
        <v>9</v>
      </c>
      <c r="DK345" s="161" t="s">
        <v>5218</v>
      </c>
      <c r="DL345" s="161">
        <v>0</v>
      </c>
      <c r="DM345" s="43" t="s">
        <v>3808</v>
      </c>
      <c r="DN345" s="43"/>
      <c r="DO345" s="43" t="s">
        <v>4201</v>
      </c>
      <c r="DP345" s="43"/>
      <c r="DQ345" s="43" t="s">
        <v>4153</v>
      </c>
      <c r="DR345" s="43">
        <v>100</v>
      </c>
      <c r="DV345" s="31" t="s">
        <v>5409</v>
      </c>
      <c r="DW345" s="31" t="s">
        <v>347</v>
      </c>
      <c r="DX345" s="63"/>
      <c r="DY345" s="63"/>
      <c r="DZ345" s="63"/>
      <c r="EA345" s="167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</row>
    <row r="346" spans="14:158" x14ac:dyDescent="0.25">
      <c r="V346" s="1"/>
      <c r="W346" s="33"/>
      <c r="X346" s="33"/>
      <c r="AH346" s="38">
        <v>100</v>
      </c>
      <c r="AI346" s="38">
        <v>150</v>
      </c>
      <c r="AJ346" s="38">
        <v>15800</v>
      </c>
      <c r="AK346" s="38">
        <v>12</v>
      </c>
      <c r="AL346" s="38">
        <v>3308558</v>
      </c>
      <c r="AM346" s="61" t="s">
        <v>1816</v>
      </c>
      <c r="AN346" s="61" t="s">
        <v>1695</v>
      </c>
      <c r="AO346" s="61" t="s">
        <v>1607</v>
      </c>
      <c r="AP346" s="61" t="s">
        <v>5035</v>
      </c>
      <c r="AQ346" s="61" t="s">
        <v>4983</v>
      </c>
      <c r="AR346" s="28">
        <v>900973.2</v>
      </c>
      <c r="AS346" s="28">
        <v>0</v>
      </c>
      <c r="AT346" s="28">
        <v>0</v>
      </c>
      <c r="AU346" s="62"/>
      <c r="BT346">
        <v>0</v>
      </c>
      <c r="BU346" s="32">
        <v>100</v>
      </c>
      <c r="BV346" s="32">
        <v>110</v>
      </c>
      <c r="BW346" s="32">
        <v>11720</v>
      </c>
      <c r="BX346" s="32">
        <v>87</v>
      </c>
      <c r="BY346" s="32">
        <v>91200</v>
      </c>
      <c r="BZ346" t="s">
        <v>1816</v>
      </c>
      <c r="CA346" t="s">
        <v>1696</v>
      </c>
      <c r="CB346" t="s">
        <v>1286</v>
      </c>
      <c r="CC346" s="52" t="s">
        <v>1726</v>
      </c>
      <c r="CD346" s="52" t="s">
        <v>1794</v>
      </c>
      <c r="CE346" s="155"/>
      <c r="CF346" s="155"/>
      <c r="CG346" s="31" t="s">
        <v>5845</v>
      </c>
      <c r="CH346" s="31" t="s">
        <v>751</v>
      </c>
      <c r="CI346" s="31" t="s">
        <v>737</v>
      </c>
      <c r="CJ346" s="31" t="s">
        <v>3097</v>
      </c>
      <c r="DC346" s="160" t="str">
        <f t="shared" si="121"/>
        <v>14000_4</v>
      </c>
      <c r="DD346" s="162">
        <v>100</v>
      </c>
      <c r="DE346" s="161">
        <v>105</v>
      </c>
      <c r="DF346" s="161">
        <v>14000</v>
      </c>
      <c r="DG346" s="163" t="s">
        <v>1816</v>
      </c>
      <c r="DH346" s="161"/>
      <c r="DI346" s="161" t="s">
        <v>5124</v>
      </c>
      <c r="DJ346" s="161">
        <v>4</v>
      </c>
      <c r="DK346" s="161" t="s">
        <v>1325</v>
      </c>
      <c r="DL346" s="161">
        <v>0</v>
      </c>
      <c r="DM346" s="43" t="s">
        <v>3809</v>
      </c>
      <c r="DN346" s="43"/>
      <c r="DO346" s="43" t="s">
        <v>4203</v>
      </c>
      <c r="DP346" s="43"/>
      <c r="DQ346" s="43" t="s">
        <v>4156</v>
      </c>
      <c r="DR346" s="43">
        <v>100</v>
      </c>
      <c r="DV346" s="31" t="s">
        <v>5409</v>
      </c>
      <c r="DW346" s="31" t="s">
        <v>347</v>
      </c>
      <c r="DX346" s="63"/>
      <c r="DY346" s="63"/>
      <c r="DZ346" s="63"/>
      <c r="EA346" s="167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</row>
    <row r="347" spans="14:158" x14ac:dyDescent="0.25">
      <c r="W347" s="33"/>
      <c r="X347" s="33"/>
      <c r="AH347" s="38">
        <v>100</v>
      </c>
      <c r="AI347" s="38">
        <v>150</v>
      </c>
      <c r="AJ347" s="38">
        <v>17350</v>
      </c>
      <c r="AK347" s="38">
        <v>12</v>
      </c>
      <c r="AL347" s="38">
        <v>3308558</v>
      </c>
      <c r="AM347" s="61" t="s">
        <v>1816</v>
      </c>
      <c r="AN347" s="61" t="s">
        <v>1695</v>
      </c>
      <c r="AO347" s="61" t="s">
        <v>1641</v>
      </c>
      <c r="AP347" s="61" t="s">
        <v>5035</v>
      </c>
      <c r="AQ347" s="61" t="s">
        <v>4983</v>
      </c>
      <c r="AR347" s="28">
        <v>1596540</v>
      </c>
      <c r="AS347" s="28">
        <v>0</v>
      </c>
      <c r="AT347" s="28">
        <v>0</v>
      </c>
      <c r="AU347" s="62"/>
      <c r="BT347">
        <v>0</v>
      </c>
      <c r="BU347" s="32">
        <v>100</v>
      </c>
      <c r="BV347" s="32">
        <v>110</v>
      </c>
      <c r="BW347" s="32">
        <v>11720</v>
      </c>
      <c r="BX347" s="32">
        <v>88</v>
      </c>
      <c r="BY347" s="32">
        <v>91220</v>
      </c>
      <c r="BZ347" t="s">
        <v>1816</v>
      </c>
      <c r="CA347" t="s">
        <v>1696</v>
      </c>
      <c r="CB347" t="s">
        <v>1286</v>
      </c>
      <c r="CC347" s="52" t="s">
        <v>1684</v>
      </c>
      <c r="CD347" s="52" t="s">
        <v>1684</v>
      </c>
      <c r="CE347" s="155">
        <v>12</v>
      </c>
      <c r="CF347" s="155">
        <v>1</v>
      </c>
      <c r="CG347" s="31" t="s">
        <v>696</v>
      </c>
      <c r="CH347" s="31" t="s">
        <v>752</v>
      </c>
      <c r="CI347" s="31" t="s">
        <v>737</v>
      </c>
      <c r="CJ347" s="31" t="s">
        <v>3098</v>
      </c>
      <c r="DC347" s="160" t="str">
        <f t="shared" si="121"/>
        <v>14000_3</v>
      </c>
      <c r="DD347" s="162">
        <v>100</v>
      </c>
      <c r="DE347" s="161">
        <v>105</v>
      </c>
      <c r="DF347" s="161">
        <v>14000</v>
      </c>
      <c r="DG347" s="163" t="s">
        <v>1816</v>
      </c>
      <c r="DH347" s="161"/>
      <c r="DI347" s="161" t="s">
        <v>5124</v>
      </c>
      <c r="DJ347" s="161">
        <v>3</v>
      </c>
      <c r="DK347" s="161" t="s">
        <v>1324</v>
      </c>
      <c r="DL347" s="161">
        <v>0</v>
      </c>
      <c r="DM347" s="43" t="s">
        <v>3810</v>
      </c>
      <c r="DN347" s="43"/>
      <c r="DO347" s="43" t="s">
        <v>4205</v>
      </c>
      <c r="DP347" s="43"/>
      <c r="DQ347" s="43" t="s">
        <v>4159</v>
      </c>
      <c r="DR347" s="43">
        <v>100</v>
      </c>
      <c r="DV347" s="31" t="s">
        <v>5409</v>
      </c>
      <c r="DW347" s="31" t="s">
        <v>347</v>
      </c>
      <c r="DX347" s="63"/>
      <c r="DY347" s="63"/>
      <c r="DZ347" s="63"/>
      <c r="EA347" s="167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</row>
    <row r="348" spans="14:158" x14ac:dyDescent="0.25">
      <c r="W348" s="33"/>
      <c r="X348" s="33"/>
      <c r="AH348" s="38">
        <v>100</v>
      </c>
      <c r="AI348" s="38">
        <v>150</v>
      </c>
      <c r="AJ348" s="38">
        <v>17500</v>
      </c>
      <c r="AK348" s="38">
        <v>12</v>
      </c>
      <c r="AL348" s="38">
        <v>3308558</v>
      </c>
      <c r="AM348" s="61" t="s">
        <v>1816</v>
      </c>
      <c r="AN348" s="61" t="s">
        <v>1695</v>
      </c>
      <c r="AO348" s="61" t="s">
        <v>1644</v>
      </c>
      <c r="AP348" s="61" t="s">
        <v>5035</v>
      </c>
      <c r="AQ348" s="61" t="s">
        <v>4983</v>
      </c>
      <c r="AR348" s="28">
        <v>1499762.3</v>
      </c>
      <c r="AS348" s="28">
        <v>0</v>
      </c>
      <c r="AT348" s="28">
        <v>0</v>
      </c>
      <c r="AU348" s="62"/>
      <c r="BT348">
        <v>0</v>
      </c>
      <c r="BU348" s="32">
        <v>100</v>
      </c>
      <c r="BV348" s="32">
        <v>110</v>
      </c>
      <c r="BW348" s="32">
        <v>11720</v>
      </c>
      <c r="BX348" s="32">
        <v>89</v>
      </c>
      <c r="BY348" s="32">
        <v>91240</v>
      </c>
      <c r="BZ348" t="s">
        <v>1816</v>
      </c>
      <c r="CA348" t="s">
        <v>1696</v>
      </c>
      <c r="CB348" t="s">
        <v>1286</v>
      </c>
      <c r="CC348" s="52" t="s">
        <v>1785</v>
      </c>
      <c r="CD348" s="52" t="s">
        <v>1785</v>
      </c>
      <c r="CE348" s="155">
        <v>151</v>
      </c>
      <c r="CF348" s="155">
        <v>11</v>
      </c>
      <c r="CG348" s="31" t="s">
        <v>698</v>
      </c>
      <c r="CH348" s="31" t="s">
        <v>753</v>
      </c>
      <c r="CI348" s="31" t="s">
        <v>737</v>
      </c>
      <c r="CJ348" s="31" t="s">
        <v>3099</v>
      </c>
      <c r="DC348" s="160" t="str">
        <f t="shared" si="121"/>
        <v>14000_2</v>
      </c>
      <c r="DD348" s="162">
        <v>100</v>
      </c>
      <c r="DE348" s="161">
        <v>105</v>
      </c>
      <c r="DF348" s="161">
        <v>14000</v>
      </c>
      <c r="DG348" s="163" t="s">
        <v>1816</v>
      </c>
      <c r="DH348" s="161"/>
      <c r="DI348" s="161" t="s">
        <v>5124</v>
      </c>
      <c r="DJ348" s="161">
        <v>2</v>
      </c>
      <c r="DK348" s="161" t="s">
        <v>1323</v>
      </c>
      <c r="DL348" s="161">
        <v>0</v>
      </c>
      <c r="DM348" s="43" t="s">
        <v>3811</v>
      </c>
      <c r="DN348" s="43"/>
      <c r="DO348" s="43" t="s">
        <v>4207</v>
      </c>
      <c r="DP348" s="43"/>
      <c r="DQ348" s="43" t="s">
        <v>4162</v>
      </c>
      <c r="DR348" s="43">
        <v>100</v>
      </c>
      <c r="DV348" s="31" t="s">
        <v>5409</v>
      </c>
      <c r="DW348" s="31" t="s">
        <v>347</v>
      </c>
      <c r="DX348" s="63"/>
      <c r="DY348" s="63"/>
      <c r="DZ348" s="63"/>
      <c r="EA348" s="167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</row>
    <row r="349" spans="14:158" x14ac:dyDescent="0.25">
      <c r="V349" s="1"/>
      <c r="W349" s="33"/>
      <c r="X349" s="33"/>
      <c r="AH349" s="38">
        <v>100</v>
      </c>
      <c r="AI349" s="38">
        <v>150</v>
      </c>
      <c r="AJ349" s="38">
        <v>17750</v>
      </c>
      <c r="AK349" s="38">
        <v>12</v>
      </c>
      <c r="AL349" s="38">
        <v>3308558</v>
      </c>
      <c r="AM349" s="61" t="s">
        <v>1816</v>
      </c>
      <c r="AN349" s="61" t="s">
        <v>1695</v>
      </c>
      <c r="AO349" s="61" t="s">
        <v>1650</v>
      </c>
      <c r="AP349" s="61" t="s">
        <v>5035</v>
      </c>
      <c r="AQ349" s="61" t="s">
        <v>4983</v>
      </c>
      <c r="AR349" s="28">
        <v>5982627.5</v>
      </c>
      <c r="AS349" s="28">
        <v>0</v>
      </c>
      <c r="AT349" s="28">
        <v>0</v>
      </c>
      <c r="AU349" s="62"/>
      <c r="BT349">
        <v>0</v>
      </c>
      <c r="BU349" s="32">
        <v>100</v>
      </c>
      <c r="BV349" s="32">
        <v>110</v>
      </c>
      <c r="BW349" s="32">
        <v>11720</v>
      </c>
      <c r="BX349" s="32">
        <v>90</v>
      </c>
      <c r="BY349" s="32">
        <v>91260</v>
      </c>
      <c r="BZ349" t="s">
        <v>1816</v>
      </c>
      <c r="CA349" t="s">
        <v>1696</v>
      </c>
      <c r="CB349" t="s">
        <v>1286</v>
      </c>
      <c r="CC349" t="s">
        <v>5036</v>
      </c>
      <c r="CD349" s="52" t="s">
        <v>5036</v>
      </c>
      <c r="CE349" s="155">
        <v>6</v>
      </c>
      <c r="CF349" s="155">
        <v>5</v>
      </c>
      <c r="CG349" s="31" t="s">
        <v>5848</v>
      </c>
      <c r="CH349" s="31" t="s">
        <v>754</v>
      </c>
      <c r="CI349" s="31" t="s">
        <v>737</v>
      </c>
      <c r="CJ349" s="31" t="s">
        <v>3100</v>
      </c>
      <c r="DC349" s="160" t="str">
        <f t="shared" si="121"/>
        <v>14000_6</v>
      </c>
      <c r="DD349" s="162">
        <v>100</v>
      </c>
      <c r="DE349" s="161">
        <v>105</v>
      </c>
      <c r="DF349" s="161">
        <v>14000</v>
      </c>
      <c r="DG349" s="163" t="s">
        <v>1816</v>
      </c>
      <c r="DH349" s="161"/>
      <c r="DI349" s="161" t="s">
        <v>5124</v>
      </c>
      <c r="DJ349" s="161">
        <v>6</v>
      </c>
      <c r="DK349" s="161" t="s">
        <v>1327</v>
      </c>
      <c r="DL349" s="161">
        <v>0</v>
      </c>
      <c r="DM349" s="43" t="s">
        <v>3812</v>
      </c>
      <c r="DN349" s="43"/>
      <c r="DO349" s="43" t="s">
        <v>4209</v>
      </c>
      <c r="DP349" s="43"/>
      <c r="DQ349" s="43" t="s">
        <v>4165</v>
      </c>
      <c r="DR349" s="43">
        <v>100</v>
      </c>
      <c r="DV349" s="31" t="s">
        <v>5409</v>
      </c>
      <c r="DW349" s="31" t="s">
        <v>347</v>
      </c>
      <c r="DX349" s="63"/>
      <c r="DY349" s="63"/>
      <c r="DZ349" s="63"/>
      <c r="EA349" s="167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</row>
    <row r="350" spans="14:158" x14ac:dyDescent="0.25">
      <c r="W350" s="33"/>
      <c r="X350" s="33"/>
      <c r="AH350" s="38">
        <v>100</v>
      </c>
      <c r="AI350" s="38">
        <v>155</v>
      </c>
      <c r="AJ350" s="38">
        <v>10050</v>
      </c>
      <c r="AK350" s="38">
        <v>12</v>
      </c>
      <c r="AL350" s="38">
        <v>3308558</v>
      </c>
      <c r="AM350" s="61" t="s">
        <v>1816</v>
      </c>
      <c r="AN350" s="61" t="s">
        <v>1686</v>
      </c>
      <c r="AO350" s="61" t="s">
        <v>5044</v>
      </c>
      <c r="AP350" s="61" t="s">
        <v>5035</v>
      </c>
      <c r="AQ350" s="61" t="s">
        <v>4983</v>
      </c>
      <c r="AR350" s="28">
        <v>324203.3</v>
      </c>
      <c r="AS350" s="28">
        <v>0</v>
      </c>
      <c r="AT350" s="28">
        <v>0</v>
      </c>
      <c r="AU350" s="62"/>
      <c r="BT350">
        <v>0</v>
      </c>
      <c r="BU350" s="32">
        <v>100</v>
      </c>
      <c r="BV350" s="32">
        <v>110</v>
      </c>
      <c r="BW350" s="32">
        <v>12700</v>
      </c>
      <c r="BX350" s="32">
        <v>81</v>
      </c>
      <c r="BY350" s="32">
        <v>91000</v>
      </c>
      <c r="BZ350" t="s">
        <v>1816</v>
      </c>
      <c r="CA350" t="s">
        <v>1696</v>
      </c>
      <c r="CB350" t="s">
        <v>1820</v>
      </c>
      <c r="CC350" s="52" t="s">
        <v>1683</v>
      </c>
      <c r="CD350" s="52" t="s">
        <v>1784</v>
      </c>
      <c r="CE350" s="155">
        <v>51974</v>
      </c>
      <c r="CF350" s="155">
        <v>404</v>
      </c>
      <c r="CG350" s="31" t="s">
        <v>5834</v>
      </c>
      <c r="CH350" s="31" t="s">
        <v>736</v>
      </c>
      <c r="CI350" s="31" t="s">
        <v>755</v>
      </c>
      <c r="CJ350" s="31" t="s">
        <v>3101</v>
      </c>
      <c r="DC350" s="160" t="str">
        <f t="shared" si="121"/>
        <v>14000_10</v>
      </c>
      <c r="DD350" s="162">
        <v>100</v>
      </c>
      <c r="DE350" s="161">
        <v>105</v>
      </c>
      <c r="DF350" s="161">
        <v>14000</v>
      </c>
      <c r="DG350" s="163" t="s">
        <v>1816</v>
      </c>
      <c r="DH350" s="161"/>
      <c r="DI350" s="161" t="s">
        <v>5124</v>
      </c>
      <c r="DJ350" s="161">
        <v>10</v>
      </c>
      <c r="DK350" s="161" t="s">
        <v>1329</v>
      </c>
      <c r="DL350" s="161">
        <v>0</v>
      </c>
      <c r="DM350" s="43" t="s">
        <v>3813</v>
      </c>
      <c r="DN350" s="43"/>
      <c r="DO350" s="43" t="s">
        <v>4211</v>
      </c>
      <c r="DP350" s="43"/>
      <c r="DQ350" s="43" t="s">
        <v>4168</v>
      </c>
      <c r="DR350" s="43">
        <v>100</v>
      </c>
      <c r="DV350" s="31" t="s">
        <v>5409</v>
      </c>
      <c r="DW350" s="31" t="s">
        <v>348</v>
      </c>
      <c r="DX350" s="63"/>
      <c r="DY350" s="63"/>
      <c r="DZ350" s="63"/>
      <c r="EA350" s="167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</row>
    <row r="351" spans="14:158" x14ac:dyDescent="0.25">
      <c r="V351" s="1"/>
      <c r="W351" s="33"/>
      <c r="X351" s="33"/>
      <c r="AH351" s="38">
        <v>100</v>
      </c>
      <c r="AI351" s="38">
        <v>155</v>
      </c>
      <c r="AJ351" s="38">
        <v>10300</v>
      </c>
      <c r="AK351" s="38">
        <v>12</v>
      </c>
      <c r="AL351" s="38">
        <v>3308558</v>
      </c>
      <c r="AM351" s="61" t="s">
        <v>1816</v>
      </c>
      <c r="AN351" s="61" t="s">
        <v>1686</v>
      </c>
      <c r="AO351" s="61" t="s">
        <v>5049</v>
      </c>
      <c r="AP351" s="61" t="s">
        <v>5035</v>
      </c>
      <c r="AQ351" s="61" t="s">
        <v>4983</v>
      </c>
      <c r="AR351" s="28">
        <v>679960.5</v>
      </c>
      <c r="AS351" s="28">
        <v>0</v>
      </c>
      <c r="AT351" s="28">
        <v>0</v>
      </c>
      <c r="AU351" s="62"/>
      <c r="BT351">
        <v>0</v>
      </c>
      <c r="BU351" s="32">
        <v>100</v>
      </c>
      <c r="BV351" s="32">
        <v>110</v>
      </c>
      <c r="BW351" s="32">
        <v>12700</v>
      </c>
      <c r="BX351" s="32">
        <v>81</v>
      </c>
      <c r="BY351" s="32">
        <v>91010</v>
      </c>
      <c r="BZ351" t="s">
        <v>1816</v>
      </c>
      <c r="CA351" t="s">
        <v>1696</v>
      </c>
      <c r="CB351" t="s">
        <v>1820</v>
      </c>
      <c r="CC351" t="s">
        <v>1683</v>
      </c>
      <c r="CD351" s="52" t="s">
        <v>1683</v>
      </c>
      <c r="CE351" s="155">
        <v>8306</v>
      </c>
      <c r="CF351" s="155">
        <v>43</v>
      </c>
      <c r="CG351" s="31" t="s">
        <v>5837</v>
      </c>
      <c r="CH351" s="31" t="s">
        <v>738</v>
      </c>
      <c r="CI351" s="31" t="s">
        <v>755</v>
      </c>
      <c r="CJ351" s="31" t="s">
        <v>3102</v>
      </c>
      <c r="DC351" s="160" t="str">
        <f t="shared" si="121"/>
        <v>14000_8</v>
      </c>
      <c r="DD351" s="162">
        <v>100</v>
      </c>
      <c r="DE351" s="161">
        <v>105</v>
      </c>
      <c r="DF351" s="161">
        <v>14000</v>
      </c>
      <c r="DG351" s="163" t="s">
        <v>1816</v>
      </c>
      <c r="DH351" s="161"/>
      <c r="DI351" s="161" t="s">
        <v>5124</v>
      </c>
      <c r="DJ351" s="161">
        <v>8</v>
      </c>
      <c r="DK351" s="161" t="s">
        <v>1328</v>
      </c>
      <c r="DL351" s="161">
        <v>0</v>
      </c>
      <c r="DM351" s="43" t="s">
        <v>3814</v>
      </c>
      <c r="DN351" s="43"/>
      <c r="DO351" s="43" t="s">
        <v>4213</v>
      </c>
      <c r="DP351" s="43"/>
      <c r="DQ351" s="43" t="s">
        <v>4171</v>
      </c>
      <c r="DR351" s="43">
        <v>100</v>
      </c>
      <c r="DV351" s="31" t="s">
        <v>5409</v>
      </c>
      <c r="DW351" s="31" t="s">
        <v>348</v>
      </c>
      <c r="DX351" s="63"/>
      <c r="DY351" s="63"/>
      <c r="DZ351" s="63"/>
      <c r="EA351" s="167"/>
      <c r="EB351" s="60"/>
      <c r="EC351" s="60"/>
      <c r="ED351" s="60"/>
      <c r="EE351" s="60"/>
      <c r="EF351" s="60"/>
      <c r="EG351" s="60"/>
      <c r="EH351" s="60"/>
      <c r="EI351" s="60"/>
      <c r="EJ351" s="60"/>
      <c r="EK351" s="60"/>
      <c r="EL351" s="60"/>
      <c r="EM351" s="60"/>
      <c r="EN351" s="60"/>
      <c r="EO351" s="60"/>
      <c r="EP351" s="60"/>
      <c r="EQ351" s="60"/>
      <c r="ER351" s="60"/>
      <c r="ES351" s="60"/>
      <c r="ET351" s="60"/>
      <c r="EU351" s="60"/>
      <c r="EV351" s="60"/>
      <c r="EW351" s="60"/>
      <c r="EX351" s="60"/>
      <c r="EY351" s="60"/>
      <c r="EZ351" s="60"/>
      <c r="FA351" s="60"/>
      <c r="FB351" s="60"/>
    </row>
    <row r="352" spans="14:158" x14ac:dyDescent="0.25">
      <c r="W352" s="33"/>
      <c r="X352" s="33"/>
      <c r="AH352" s="38">
        <v>100</v>
      </c>
      <c r="AI352" s="38">
        <v>155</v>
      </c>
      <c r="AJ352" s="38">
        <v>10650</v>
      </c>
      <c r="AK352" s="38">
        <v>12</v>
      </c>
      <c r="AL352" s="38">
        <v>3308558</v>
      </c>
      <c r="AM352" s="61" t="s">
        <v>1816</v>
      </c>
      <c r="AN352" s="61" t="s">
        <v>1686</v>
      </c>
      <c r="AO352" s="61" t="s">
        <v>5056</v>
      </c>
      <c r="AP352" s="61" t="s">
        <v>5035</v>
      </c>
      <c r="AQ352" s="61" t="s">
        <v>4983</v>
      </c>
      <c r="AR352" s="28">
        <v>7610481.2999999998</v>
      </c>
      <c r="AS352" s="28">
        <v>0</v>
      </c>
      <c r="AT352" s="28">
        <v>0</v>
      </c>
      <c r="AU352" s="62"/>
      <c r="BT352">
        <v>0</v>
      </c>
      <c r="BU352" s="32">
        <v>100</v>
      </c>
      <c r="BV352" s="32">
        <v>110</v>
      </c>
      <c r="BW352" s="32">
        <v>12700</v>
      </c>
      <c r="BX352" s="32">
        <v>82</v>
      </c>
      <c r="BY352" s="32">
        <v>91020</v>
      </c>
      <c r="BZ352" t="s">
        <v>1816</v>
      </c>
      <c r="CA352" t="s">
        <v>1696</v>
      </c>
      <c r="CB352" t="s">
        <v>1820</v>
      </c>
      <c r="CC352" t="s">
        <v>1790</v>
      </c>
      <c r="CD352" t="s">
        <v>1792</v>
      </c>
      <c r="CE352" s="155">
        <v>124</v>
      </c>
      <c r="CF352" s="155">
        <v>1</v>
      </c>
      <c r="CG352" s="31" t="s">
        <v>5851</v>
      </c>
      <c r="CH352" s="31" t="s">
        <v>739</v>
      </c>
      <c r="CI352" s="31" t="s">
        <v>755</v>
      </c>
      <c r="CJ352" s="31" t="s">
        <v>3103</v>
      </c>
      <c r="DC352" s="160" t="str">
        <f t="shared" si="121"/>
        <v>14000_5</v>
      </c>
      <c r="DD352" s="162">
        <v>100</v>
      </c>
      <c r="DE352" s="161">
        <v>105</v>
      </c>
      <c r="DF352" s="161">
        <v>14000</v>
      </c>
      <c r="DG352" s="163" t="s">
        <v>1816</v>
      </c>
      <c r="DH352" s="161"/>
      <c r="DI352" s="161" t="s">
        <v>5124</v>
      </c>
      <c r="DJ352" s="161">
        <v>5</v>
      </c>
      <c r="DK352" s="161" t="s">
        <v>1326</v>
      </c>
      <c r="DL352" s="161">
        <v>0</v>
      </c>
      <c r="DM352" s="43" t="s">
        <v>3815</v>
      </c>
      <c r="DN352" s="43"/>
      <c r="DO352" s="43" t="s">
        <v>4215</v>
      </c>
      <c r="DP352" s="43"/>
      <c r="DQ352" s="43" t="s">
        <v>4174</v>
      </c>
      <c r="DR352" s="43">
        <v>100</v>
      </c>
      <c r="DV352" s="31" t="s">
        <v>5409</v>
      </c>
      <c r="DW352" s="31" t="s">
        <v>348</v>
      </c>
      <c r="DX352" s="63"/>
      <c r="DY352" s="63"/>
      <c r="DZ352" s="63"/>
      <c r="EA352" s="167"/>
      <c r="EB352" s="60"/>
      <c r="EC352" s="60"/>
      <c r="ED352" s="60"/>
      <c r="EE352" s="60"/>
      <c r="EF352" s="60"/>
      <c r="EG352" s="60"/>
      <c r="EH352" s="60"/>
      <c r="EI352" s="60"/>
      <c r="EJ352" s="60"/>
      <c r="EK352" s="60"/>
      <c r="EL352" s="60"/>
      <c r="EM352" s="60"/>
      <c r="EN352" s="60"/>
      <c r="EO352" s="60"/>
      <c r="EP352" s="60"/>
      <c r="EQ352" s="60"/>
      <c r="ER352" s="60"/>
      <c r="ES352" s="60"/>
      <c r="ET352" s="60"/>
      <c r="EU352" s="60"/>
      <c r="EV352" s="60"/>
      <c r="EW352" s="60"/>
      <c r="EX352" s="60"/>
      <c r="EY352" s="60"/>
      <c r="EZ352" s="60"/>
      <c r="FA352" s="60"/>
      <c r="FB352" s="60"/>
    </row>
    <row r="353" spans="22:158" x14ac:dyDescent="0.25">
      <c r="W353" s="33"/>
      <c r="X353" s="33"/>
      <c r="AH353" s="38">
        <v>100</v>
      </c>
      <c r="AI353" s="38">
        <v>155</v>
      </c>
      <c r="AJ353" s="38">
        <v>11860</v>
      </c>
      <c r="AK353" s="38">
        <v>12</v>
      </c>
      <c r="AL353" s="38">
        <v>3308558</v>
      </c>
      <c r="AM353" s="61" t="s">
        <v>1816</v>
      </c>
      <c r="AN353" s="61" t="s">
        <v>1686</v>
      </c>
      <c r="AO353" s="61" t="s">
        <v>5082</v>
      </c>
      <c r="AP353" s="61" t="s">
        <v>5035</v>
      </c>
      <c r="AQ353" s="61" t="s">
        <v>4983</v>
      </c>
      <c r="AR353" s="28">
        <v>2982995.7</v>
      </c>
      <c r="AS353" s="28">
        <v>0</v>
      </c>
      <c r="AT353" s="28">
        <v>0</v>
      </c>
      <c r="AU353" s="62"/>
      <c r="BT353">
        <v>0</v>
      </c>
      <c r="BU353" s="32">
        <v>100</v>
      </c>
      <c r="BV353" s="32">
        <v>110</v>
      </c>
      <c r="BW353" s="32">
        <v>12700</v>
      </c>
      <c r="BX353" s="32">
        <v>82</v>
      </c>
      <c r="BY353" s="32">
        <v>91040</v>
      </c>
      <c r="BZ353" t="s">
        <v>1816</v>
      </c>
      <c r="CA353" t="s">
        <v>1696</v>
      </c>
      <c r="CB353" t="s">
        <v>1820</v>
      </c>
      <c r="CC353" t="s">
        <v>1790</v>
      </c>
      <c r="CD353" t="s">
        <v>1791</v>
      </c>
      <c r="CE353" s="155">
        <v>271</v>
      </c>
      <c r="CF353" s="155">
        <v>2</v>
      </c>
      <c r="CG353" s="31" t="s">
        <v>5853</v>
      </c>
      <c r="CH353" s="31" t="s">
        <v>740</v>
      </c>
      <c r="CI353" s="31" t="s">
        <v>755</v>
      </c>
      <c r="CJ353" s="31" t="s">
        <v>3104</v>
      </c>
      <c r="DC353" s="160" t="str">
        <f t="shared" si="121"/>
        <v>14150_1</v>
      </c>
      <c r="DD353" s="162">
        <v>100</v>
      </c>
      <c r="DE353" s="161">
        <v>105</v>
      </c>
      <c r="DF353" s="161">
        <v>14150</v>
      </c>
      <c r="DG353" s="163" t="s">
        <v>1816</v>
      </c>
      <c r="DH353" s="161"/>
      <c r="DI353" s="161" t="s">
        <v>5126</v>
      </c>
      <c r="DJ353" s="161">
        <v>1</v>
      </c>
      <c r="DK353" s="161" t="s">
        <v>5210</v>
      </c>
      <c r="DL353" s="161">
        <v>9</v>
      </c>
      <c r="DM353" s="43" t="s">
        <v>4634</v>
      </c>
      <c r="DN353" s="43"/>
      <c r="DO353" s="43" t="s">
        <v>4197</v>
      </c>
      <c r="DP353" s="43"/>
      <c r="DQ353" s="43" t="s">
        <v>4177</v>
      </c>
      <c r="DR353" s="43">
        <v>100</v>
      </c>
      <c r="DV353" s="31" t="s">
        <v>5409</v>
      </c>
      <c r="DW353" s="31" t="s">
        <v>348</v>
      </c>
      <c r="DX353" s="63"/>
      <c r="DY353" s="63"/>
      <c r="DZ353" s="63"/>
      <c r="EA353" s="167"/>
      <c r="EB353" s="60"/>
      <c r="EC353" s="60"/>
      <c r="ED353" s="60"/>
      <c r="EE353" s="60"/>
      <c r="EF353" s="60"/>
      <c r="EG353" s="60"/>
      <c r="EH353" s="60"/>
      <c r="EI353" s="60"/>
      <c r="EJ353" s="60"/>
      <c r="EK353" s="60"/>
      <c r="EL353" s="60"/>
      <c r="EM353" s="60"/>
      <c r="EN353" s="60"/>
      <c r="EO353" s="60"/>
      <c r="EP353" s="60"/>
      <c r="EQ353" s="60"/>
      <c r="ER353" s="60"/>
      <c r="ES353" s="60"/>
      <c r="ET353" s="60"/>
      <c r="EU353" s="60"/>
      <c r="EV353" s="60"/>
      <c r="EW353" s="60"/>
      <c r="EX353" s="60"/>
      <c r="EY353" s="60"/>
      <c r="EZ353" s="60"/>
      <c r="FA353" s="60"/>
      <c r="FB353" s="60"/>
    </row>
    <row r="354" spans="22:158" x14ac:dyDescent="0.25">
      <c r="V354" s="1"/>
      <c r="W354" s="33"/>
      <c r="X354" s="33"/>
      <c r="AH354" s="38">
        <v>100</v>
      </c>
      <c r="AI354" s="38">
        <v>155</v>
      </c>
      <c r="AJ354" s="38">
        <v>12300</v>
      </c>
      <c r="AK354" s="38">
        <v>12</v>
      </c>
      <c r="AL354" s="38">
        <v>3308558</v>
      </c>
      <c r="AM354" s="61" t="s">
        <v>1816</v>
      </c>
      <c r="AN354" s="61" t="s">
        <v>1686</v>
      </c>
      <c r="AO354" s="61" t="s">
        <v>5090</v>
      </c>
      <c r="AP354" s="61" t="s">
        <v>5035</v>
      </c>
      <c r="AQ354" s="61" t="s">
        <v>4983</v>
      </c>
      <c r="AR354" s="28">
        <v>2594822.2999999998</v>
      </c>
      <c r="AS354" s="28">
        <v>0</v>
      </c>
      <c r="AT354" s="28">
        <v>0</v>
      </c>
      <c r="AU354" s="62"/>
      <c r="BT354">
        <v>0</v>
      </c>
      <c r="BU354" s="32">
        <v>100</v>
      </c>
      <c r="BV354" s="32">
        <v>110</v>
      </c>
      <c r="BW354" s="32">
        <v>12700</v>
      </c>
      <c r="BX354" s="32">
        <v>83</v>
      </c>
      <c r="BY354" s="32">
        <v>91060</v>
      </c>
      <c r="BZ354" t="s">
        <v>1816</v>
      </c>
      <c r="CA354" t="s">
        <v>1696</v>
      </c>
      <c r="CB354" t="s">
        <v>1820</v>
      </c>
      <c r="CC354" t="s">
        <v>1786</v>
      </c>
      <c r="CD354" s="52" t="s">
        <v>5043</v>
      </c>
      <c r="CE354" s="155">
        <v>29681</v>
      </c>
      <c r="CF354" s="155">
        <v>12</v>
      </c>
      <c r="CG354" s="31" t="s">
        <v>684</v>
      </c>
      <c r="CH354" s="31" t="s">
        <v>741</v>
      </c>
      <c r="CI354" s="31" t="s">
        <v>755</v>
      </c>
      <c r="CJ354" s="31" t="s">
        <v>3105</v>
      </c>
      <c r="DC354" s="160" t="str">
        <f t="shared" si="121"/>
        <v>14150_7</v>
      </c>
      <c r="DD354" s="162">
        <v>100</v>
      </c>
      <c r="DE354" s="161">
        <v>105</v>
      </c>
      <c r="DF354" s="161">
        <v>14150</v>
      </c>
      <c r="DG354" s="163" t="s">
        <v>1816</v>
      </c>
      <c r="DH354" s="161"/>
      <c r="DI354" s="161" t="s">
        <v>5126</v>
      </c>
      <c r="DJ354" s="161">
        <v>7</v>
      </c>
      <c r="DK354" s="161" t="s">
        <v>5216</v>
      </c>
      <c r="DL354" s="161">
        <v>4</v>
      </c>
      <c r="DM354" s="43" t="s">
        <v>4635</v>
      </c>
      <c r="DN354" s="43"/>
      <c r="DO354" s="43" t="s">
        <v>4199</v>
      </c>
      <c r="DP354" s="43"/>
      <c r="DQ354" s="43" t="s">
        <v>4150</v>
      </c>
      <c r="DR354" s="43">
        <v>100</v>
      </c>
      <c r="DV354" s="31" t="s">
        <v>5409</v>
      </c>
      <c r="DW354" s="31" t="s">
        <v>348</v>
      </c>
      <c r="DX354" s="63"/>
      <c r="DY354" s="63"/>
      <c r="DZ354" s="63"/>
      <c r="EA354" s="167"/>
      <c r="EB354" s="60"/>
      <c r="EC354" s="60"/>
      <c r="ED354" s="60"/>
      <c r="EE354" s="60"/>
      <c r="EF354" s="60"/>
      <c r="EG354" s="60"/>
      <c r="EH354" s="60"/>
      <c r="EI354" s="60"/>
      <c r="EJ354" s="60"/>
      <c r="EK354" s="60"/>
      <c r="EL354" s="60"/>
      <c r="EM354" s="60"/>
      <c r="EN354" s="60"/>
      <c r="EO354" s="60"/>
      <c r="EP354" s="60"/>
      <c r="EQ354" s="60"/>
      <c r="ER354" s="60"/>
      <c r="ES354" s="60"/>
      <c r="ET354" s="60"/>
      <c r="EU354" s="60"/>
      <c r="EV354" s="60"/>
      <c r="EW354" s="60"/>
      <c r="EX354" s="60"/>
      <c r="EY354" s="60"/>
      <c r="EZ354" s="60"/>
      <c r="FA354" s="60"/>
      <c r="FB354" s="60"/>
    </row>
    <row r="355" spans="22:158" x14ac:dyDescent="0.25">
      <c r="W355" s="33"/>
      <c r="X355" s="33"/>
      <c r="AH355" s="38">
        <v>100</v>
      </c>
      <c r="AI355" s="38">
        <v>155</v>
      </c>
      <c r="AJ355" s="38">
        <v>12500</v>
      </c>
      <c r="AK355" s="38">
        <v>12</v>
      </c>
      <c r="AL355" s="38">
        <v>3308558</v>
      </c>
      <c r="AM355" s="61" t="s">
        <v>1816</v>
      </c>
      <c r="AN355" s="61" t="s">
        <v>1686</v>
      </c>
      <c r="AO355" s="61" t="s">
        <v>5094</v>
      </c>
      <c r="AP355" s="61" t="s">
        <v>5035</v>
      </c>
      <c r="AQ355" s="61" t="s">
        <v>4983</v>
      </c>
      <c r="AR355" s="28">
        <v>1164191.1000000001</v>
      </c>
      <c r="AS355" s="28">
        <v>0</v>
      </c>
      <c r="AT355" s="28">
        <v>0</v>
      </c>
      <c r="AU355" s="62"/>
      <c r="BT355">
        <v>0</v>
      </c>
      <c r="BU355" s="32">
        <v>100</v>
      </c>
      <c r="BV355" s="32">
        <v>110</v>
      </c>
      <c r="BW355" s="32">
        <v>12700</v>
      </c>
      <c r="BX355" s="32">
        <v>83</v>
      </c>
      <c r="BY355" s="32">
        <v>91080</v>
      </c>
      <c r="BZ355" t="s">
        <v>1816</v>
      </c>
      <c r="CA355" t="s">
        <v>1696</v>
      </c>
      <c r="CB355" t="s">
        <v>1820</v>
      </c>
      <c r="CC355" s="52" t="s">
        <v>1786</v>
      </c>
      <c r="CD355" s="52" t="s">
        <v>1784</v>
      </c>
      <c r="CE355" s="155">
        <v>875617</v>
      </c>
      <c r="CF355" s="155">
        <v>12</v>
      </c>
      <c r="CG355" s="31" t="s">
        <v>686</v>
      </c>
      <c r="CH355" s="31" t="s">
        <v>742</v>
      </c>
      <c r="CI355" s="31" t="s">
        <v>755</v>
      </c>
      <c r="CJ355" s="31" t="s">
        <v>3106</v>
      </c>
      <c r="DC355" s="160" t="str">
        <f t="shared" si="121"/>
        <v>14150_9</v>
      </c>
      <c r="DD355" s="162">
        <v>100</v>
      </c>
      <c r="DE355" s="161">
        <v>105</v>
      </c>
      <c r="DF355" s="161">
        <v>14150</v>
      </c>
      <c r="DG355" s="163" t="s">
        <v>1816</v>
      </c>
      <c r="DH355" s="161"/>
      <c r="DI355" s="161" t="s">
        <v>5126</v>
      </c>
      <c r="DJ355" s="161">
        <v>9</v>
      </c>
      <c r="DK355" s="161" t="s">
        <v>5218</v>
      </c>
      <c r="DL355" s="161">
        <v>0</v>
      </c>
      <c r="DM355" s="43" t="s">
        <v>4636</v>
      </c>
      <c r="DN355" s="43"/>
      <c r="DO355" s="43" t="s">
        <v>4201</v>
      </c>
      <c r="DP355" s="43"/>
      <c r="DQ355" s="43" t="s">
        <v>4153</v>
      </c>
      <c r="DR355" s="43">
        <v>100</v>
      </c>
      <c r="DV355" s="31" t="s">
        <v>5409</v>
      </c>
      <c r="DW355" s="31" t="s">
        <v>348</v>
      </c>
      <c r="DX355" s="63"/>
      <c r="DY355" s="63"/>
      <c r="DZ355" s="63"/>
      <c r="EA355" s="167"/>
      <c r="EB355" s="60"/>
      <c r="EC355" s="60"/>
      <c r="ED355" s="60"/>
      <c r="EE355" s="60"/>
      <c r="EF355" s="60"/>
      <c r="EG355" s="60"/>
      <c r="EH355" s="60"/>
      <c r="EI355" s="60"/>
      <c r="EJ355" s="60"/>
      <c r="EK355" s="60"/>
      <c r="EL355" s="60"/>
      <c r="EM355" s="60"/>
      <c r="EN355" s="60"/>
      <c r="EO355" s="60"/>
      <c r="EP355" s="60"/>
      <c r="EQ355" s="60"/>
      <c r="ER355" s="60"/>
      <c r="ES355" s="60"/>
      <c r="ET355" s="60"/>
      <c r="EU355" s="60"/>
      <c r="EV355" s="60"/>
      <c r="EW355" s="60"/>
      <c r="EX355" s="60"/>
      <c r="EY355" s="60"/>
      <c r="EZ355" s="60"/>
      <c r="FA355" s="60"/>
      <c r="FB355" s="60"/>
    </row>
    <row r="356" spans="22:158" x14ac:dyDescent="0.25">
      <c r="W356" s="33"/>
      <c r="X356" s="33"/>
      <c r="AH356" s="38">
        <v>100</v>
      </c>
      <c r="AI356" s="38">
        <v>155</v>
      </c>
      <c r="AJ356" s="38">
        <v>13370</v>
      </c>
      <c r="AK356" s="38">
        <v>12</v>
      </c>
      <c r="AL356" s="38">
        <v>3308558</v>
      </c>
      <c r="AM356" s="61" t="s">
        <v>1816</v>
      </c>
      <c r="AN356" s="61" t="s">
        <v>1686</v>
      </c>
      <c r="AO356" s="61" t="s">
        <v>5110</v>
      </c>
      <c r="AP356" s="61" t="s">
        <v>5035</v>
      </c>
      <c r="AQ356" s="61" t="s">
        <v>4983</v>
      </c>
      <c r="AR356" s="28">
        <v>6971836.5</v>
      </c>
      <c r="AS356" s="28">
        <v>0</v>
      </c>
      <c r="AT356" s="28">
        <v>0</v>
      </c>
      <c r="AU356" s="62"/>
      <c r="BT356">
        <v>0</v>
      </c>
      <c r="BU356" s="32">
        <v>100</v>
      </c>
      <c r="BV356" s="32">
        <v>110</v>
      </c>
      <c r="BW356" s="32">
        <v>12700</v>
      </c>
      <c r="BX356" s="32">
        <v>84</v>
      </c>
      <c r="BY356" s="32">
        <v>91100</v>
      </c>
      <c r="BZ356" t="s">
        <v>1816</v>
      </c>
      <c r="CA356" t="s">
        <v>1696</v>
      </c>
      <c r="CB356" t="s">
        <v>1820</v>
      </c>
      <c r="CC356" s="52" t="s">
        <v>1795</v>
      </c>
      <c r="CD356" s="52" t="s">
        <v>1796</v>
      </c>
      <c r="CE356" s="155">
        <v>13</v>
      </c>
      <c r="CF356" s="155">
        <v>8</v>
      </c>
      <c r="CG356" s="31" t="s">
        <v>688</v>
      </c>
      <c r="CH356" s="31" t="s">
        <v>743</v>
      </c>
      <c r="CI356" s="31" t="s">
        <v>755</v>
      </c>
      <c r="CJ356" s="31" t="s">
        <v>3107</v>
      </c>
      <c r="DC356" s="160" t="str">
        <f t="shared" si="121"/>
        <v>14150_4</v>
      </c>
      <c r="DD356" s="162">
        <v>100</v>
      </c>
      <c r="DE356" s="161">
        <v>105</v>
      </c>
      <c r="DF356" s="161">
        <v>14150</v>
      </c>
      <c r="DG356" s="163" t="s">
        <v>1816</v>
      </c>
      <c r="DH356" s="161"/>
      <c r="DI356" s="161" t="s">
        <v>5126</v>
      </c>
      <c r="DJ356" s="161">
        <v>4</v>
      </c>
      <c r="DK356" s="161" t="s">
        <v>1325</v>
      </c>
      <c r="DL356" s="161">
        <v>0</v>
      </c>
      <c r="DM356" s="43" t="s">
        <v>4637</v>
      </c>
      <c r="DN356" s="43"/>
      <c r="DO356" s="43" t="s">
        <v>4203</v>
      </c>
      <c r="DP356" s="43"/>
      <c r="DQ356" s="43" t="s">
        <v>4156</v>
      </c>
      <c r="DR356" s="43">
        <v>100</v>
      </c>
      <c r="DV356" s="31" t="s">
        <v>5409</v>
      </c>
      <c r="DW356" s="31" t="s">
        <v>348</v>
      </c>
      <c r="DX356" s="63"/>
      <c r="DY356" s="63"/>
      <c r="DZ356" s="63"/>
      <c r="EA356" s="167"/>
      <c r="EB356" s="60"/>
      <c r="EC356" s="60"/>
      <c r="ED356" s="60"/>
      <c r="EE356" s="60"/>
      <c r="EF356" s="60"/>
      <c r="EG356" s="60"/>
      <c r="EH356" s="60"/>
      <c r="EI356" s="60"/>
      <c r="EJ356" s="60"/>
      <c r="EK356" s="60"/>
      <c r="EL356" s="60"/>
      <c r="EM356" s="60"/>
      <c r="EN356" s="60"/>
      <c r="EO356" s="60"/>
      <c r="EP356" s="60"/>
      <c r="EQ356" s="60"/>
      <c r="ER356" s="60"/>
      <c r="ES356" s="60"/>
      <c r="ET356" s="60"/>
      <c r="EU356" s="60"/>
      <c r="EV356" s="60"/>
      <c r="EW356" s="60"/>
      <c r="EX356" s="60"/>
      <c r="EY356" s="60"/>
      <c r="EZ356" s="60"/>
      <c r="FA356" s="60"/>
      <c r="FB356" s="60"/>
    </row>
    <row r="357" spans="22:158" x14ac:dyDescent="0.25">
      <c r="W357" s="33"/>
      <c r="X357" s="33"/>
      <c r="AH357" s="38">
        <v>100</v>
      </c>
      <c r="AI357" s="38">
        <v>155</v>
      </c>
      <c r="AJ357" s="38">
        <v>14250</v>
      </c>
      <c r="AK357" s="38">
        <v>12</v>
      </c>
      <c r="AL357" s="38">
        <v>3308558</v>
      </c>
      <c r="AM357" s="61" t="s">
        <v>1816</v>
      </c>
      <c r="AN357" s="61" t="s">
        <v>1686</v>
      </c>
      <c r="AO357" s="61" t="s">
        <v>1573</v>
      </c>
      <c r="AP357" s="61" t="s">
        <v>5035</v>
      </c>
      <c r="AQ357" s="61" t="s">
        <v>4983</v>
      </c>
      <c r="AR357" s="28">
        <v>1278915.3</v>
      </c>
      <c r="AS357" s="28">
        <v>0</v>
      </c>
      <c r="AT357" s="28">
        <v>0</v>
      </c>
      <c r="AU357" s="62"/>
      <c r="BT357">
        <v>0</v>
      </c>
      <c r="BU357" s="32">
        <v>100</v>
      </c>
      <c r="BV357" s="32">
        <v>110</v>
      </c>
      <c r="BW357" s="32">
        <v>12700</v>
      </c>
      <c r="BX357" s="32">
        <v>85</v>
      </c>
      <c r="BY357" s="32">
        <v>91120</v>
      </c>
      <c r="BZ357" t="s">
        <v>1816</v>
      </c>
      <c r="CA357" t="s">
        <v>1696</v>
      </c>
      <c r="CB357" t="s">
        <v>1820</v>
      </c>
      <c r="CC357" s="52" t="s">
        <v>1797</v>
      </c>
      <c r="CD357" s="52" t="s">
        <v>1797</v>
      </c>
      <c r="CE357" s="155">
        <v>23</v>
      </c>
      <c r="CF357" s="155">
        <v>5</v>
      </c>
      <c r="CG357" s="31" t="s">
        <v>690</v>
      </c>
      <c r="CH357" s="31" t="s">
        <v>744</v>
      </c>
      <c r="CI357" s="31" t="s">
        <v>755</v>
      </c>
      <c r="CJ357" s="31" t="s">
        <v>3108</v>
      </c>
      <c r="DC357" s="160" t="str">
        <f t="shared" si="121"/>
        <v>14150_3</v>
      </c>
      <c r="DD357" s="162">
        <v>100</v>
      </c>
      <c r="DE357" s="161">
        <v>105</v>
      </c>
      <c r="DF357" s="161">
        <v>14150</v>
      </c>
      <c r="DG357" s="163" t="s">
        <v>1816</v>
      </c>
      <c r="DH357" s="161"/>
      <c r="DI357" s="161" t="s">
        <v>5126</v>
      </c>
      <c r="DJ357" s="161">
        <v>3</v>
      </c>
      <c r="DK357" s="161" t="s">
        <v>1324</v>
      </c>
      <c r="DL357" s="161">
        <v>0</v>
      </c>
      <c r="DM357" s="43" t="s">
        <v>4638</v>
      </c>
      <c r="DN357" s="43"/>
      <c r="DO357" s="43" t="s">
        <v>4205</v>
      </c>
      <c r="DP357" s="43"/>
      <c r="DQ357" s="43" t="s">
        <v>4159</v>
      </c>
      <c r="DR357" s="43">
        <v>100</v>
      </c>
      <c r="DV357" s="31" t="s">
        <v>5409</v>
      </c>
      <c r="DW357" s="31" t="s">
        <v>348</v>
      </c>
      <c r="DX357" s="63"/>
      <c r="DY357" s="63"/>
      <c r="DZ357" s="63"/>
      <c r="EA357" s="167"/>
      <c r="EB357" s="60"/>
      <c r="EC357" s="60"/>
      <c r="ED357" s="60"/>
      <c r="EE357" s="60"/>
      <c r="EF357" s="60"/>
      <c r="EG357" s="60"/>
      <c r="EH357" s="60"/>
      <c r="EI357" s="60"/>
      <c r="EJ357" s="60"/>
      <c r="EK357" s="60"/>
      <c r="EL357" s="60"/>
      <c r="EM357" s="60"/>
      <c r="EN357" s="60"/>
      <c r="EO357" s="60"/>
      <c r="EP357" s="60"/>
      <c r="EQ357" s="60"/>
      <c r="ER357" s="60"/>
      <c r="ES357" s="60"/>
      <c r="ET357" s="60"/>
      <c r="EU357" s="60"/>
      <c r="EV357" s="60"/>
      <c r="EW357" s="60"/>
      <c r="EX357" s="60"/>
      <c r="EY357" s="60"/>
      <c r="EZ357" s="60"/>
      <c r="FA357" s="60"/>
      <c r="FB357" s="60"/>
    </row>
    <row r="358" spans="22:158" x14ac:dyDescent="0.25">
      <c r="W358" s="33"/>
      <c r="X358" s="33"/>
      <c r="AH358" s="38">
        <v>100</v>
      </c>
      <c r="AI358" s="38">
        <v>155</v>
      </c>
      <c r="AJ358" s="38">
        <v>15500</v>
      </c>
      <c r="AK358" s="38">
        <v>12</v>
      </c>
      <c r="AL358" s="38">
        <v>3308558</v>
      </c>
      <c r="AM358" s="61" t="s">
        <v>1816</v>
      </c>
      <c r="AN358" s="61" t="s">
        <v>1686</v>
      </c>
      <c r="AO358" s="61" t="s">
        <v>1601</v>
      </c>
      <c r="AP358" s="61" t="s">
        <v>5035</v>
      </c>
      <c r="AQ358" s="61" t="s">
        <v>4983</v>
      </c>
      <c r="AR358" s="28">
        <v>3859732.6</v>
      </c>
      <c r="AS358" s="28">
        <v>0</v>
      </c>
      <c r="AT358" s="28">
        <v>0</v>
      </c>
      <c r="AU358" s="62"/>
      <c r="BT358">
        <v>0</v>
      </c>
      <c r="BU358" s="32">
        <v>100</v>
      </c>
      <c r="BV358" s="32">
        <v>110</v>
      </c>
      <c r="BW358" s="32">
        <v>12700</v>
      </c>
      <c r="BX358" s="32">
        <v>86</v>
      </c>
      <c r="BY358" s="32">
        <v>91140</v>
      </c>
      <c r="BZ358" t="s">
        <v>1816</v>
      </c>
      <c r="CA358" t="s">
        <v>1696</v>
      </c>
      <c r="CB358" s="52" t="s">
        <v>1820</v>
      </c>
      <c r="CC358" s="52" t="s">
        <v>1787</v>
      </c>
      <c r="CD358" s="52" t="s">
        <v>1789</v>
      </c>
      <c r="CE358" s="155">
        <v>761</v>
      </c>
      <c r="CF358" s="155">
        <v>190</v>
      </c>
      <c r="CG358" s="31" t="s">
        <v>5839</v>
      </c>
      <c r="CH358" s="31" t="s">
        <v>745</v>
      </c>
      <c r="CI358" s="31" t="s">
        <v>755</v>
      </c>
      <c r="CJ358" s="31" t="s">
        <v>3109</v>
      </c>
      <c r="DC358" s="160" t="str">
        <f t="shared" si="121"/>
        <v>14150_2</v>
      </c>
      <c r="DD358" s="162">
        <v>100</v>
      </c>
      <c r="DE358" s="161">
        <v>105</v>
      </c>
      <c r="DF358" s="161">
        <v>14150</v>
      </c>
      <c r="DG358" s="163" t="s">
        <v>1816</v>
      </c>
      <c r="DH358" s="161"/>
      <c r="DI358" s="161" t="s">
        <v>5126</v>
      </c>
      <c r="DJ358" s="161">
        <v>2</v>
      </c>
      <c r="DK358" s="161" t="s">
        <v>1323</v>
      </c>
      <c r="DL358" s="161">
        <v>0</v>
      </c>
      <c r="DM358" s="43" t="s">
        <v>4639</v>
      </c>
      <c r="DN358" s="43"/>
      <c r="DO358" s="43" t="s">
        <v>4207</v>
      </c>
      <c r="DP358" s="43"/>
      <c r="DQ358" s="43" t="s">
        <v>4162</v>
      </c>
      <c r="DR358" s="43">
        <v>100</v>
      </c>
      <c r="DV358" s="31" t="s">
        <v>5409</v>
      </c>
      <c r="DW358" s="31" t="s">
        <v>348</v>
      </c>
      <c r="DX358" s="63"/>
      <c r="DY358" s="63"/>
      <c r="DZ358" s="63"/>
      <c r="EA358" s="167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</row>
    <row r="359" spans="22:158" x14ac:dyDescent="0.25">
      <c r="W359" s="33"/>
      <c r="X359" s="33"/>
      <c r="AH359" s="38">
        <v>100</v>
      </c>
      <c r="AI359" s="38">
        <v>155</v>
      </c>
      <c r="AJ359" s="38">
        <v>17450</v>
      </c>
      <c r="AK359" s="38">
        <v>12</v>
      </c>
      <c r="AL359" s="38">
        <v>3308558</v>
      </c>
      <c r="AM359" s="61" t="s">
        <v>1816</v>
      </c>
      <c r="AN359" s="61" t="s">
        <v>1686</v>
      </c>
      <c r="AO359" s="61" t="s">
        <v>1643</v>
      </c>
      <c r="AP359" s="61" t="s">
        <v>5035</v>
      </c>
      <c r="AQ359" s="61" t="s">
        <v>4983</v>
      </c>
      <c r="AR359" s="28">
        <v>3064020.1</v>
      </c>
      <c r="AS359" s="28">
        <v>0</v>
      </c>
      <c r="AT359" s="28">
        <v>0</v>
      </c>
      <c r="AU359" s="62"/>
      <c r="BT359">
        <v>0</v>
      </c>
      <c r="BU359" s="32">
        <v>100</v>
      </c>
      <c r="BV359" s="32">
        <v>110</v>
      </c>
      <c r="BW359" s="32">
        <v>12700</v>
      </c>
      <c r="BX359" s="32">
        <v>86</v>
      </c>
      <c r="BY359" s="32">
        <v>91160</v>
      </c>
      <c r="BZ359" t="s">
        <v>1816</v>
      </c>
      <c r="CA359" t="s">
        <v>1696</v>
      </c>
      <c r="CB359" t="s">
        <v>1820</v>
      </c>
      <c r="CC359" t="s">
        <v>1787</v>
      </c>
      <c r="CD359" s="52" t="s">
        <v>1788</v>
      </c>
      <c r="CE359" s="155">
        <v>250</v>
      </c>
      <c r="CF359" s="155">
        <v>30</v>
      </c>
      <c r="CG359" s="31" t="s">
        <v>5831</v>
      </c>
      <c r="CH359" s="31" t="s">
        <v>746</v>
      </c>
      <c r="CI359" s="31" t="s">
        <v>755</v>
      </c>
      <c r="CJ359" s="31" t="s">
        <v>3110</v>
      </c>
      <c r="DC359" s="160" t="str">
        <f t="shared" si="121"/>
        <v>14150_6</v>
      </c>
      <c r="DD359" s="162">
        <v>100</v>
      </c>
      <c r="DE359" s="161">
        <v>105</v>
      </c>
      <c r="DF359" s="161">
        <v>14150</v>
      </c>
      <c r="DG359" s="163" t="s">
        <v>1816</v>
      </c>
      <c r="DH359" s="161"/>
      <c r="DI359" s="161" t="s">
        <v>5126</v>
      </c>
      <c r="DJ359" s="161">
        <v>6</v>
      </c>
      <c r="DK359" s="161" t="s">
        <v>1327</v>
      </c>
      <c r="DL359" s="161">
        <v>0</v>
      </c>
      <c r="DM359" s="43" t="s">
        <v>4640</v>
      </c>
      <c r="DN359" s="43"/>
      <c r="DO359" s="43" t="s">
        <v>4209</v>
      </c>
      <c r="DP359" s="43"/>
      <c r="DQ359" s="43" t="s">
        <v>4165</v>
      </c>
      <c r="DR359" s="43">
        <v>100</v>
      </c>
      <c r="DV359" s="31" t="s">
        <v>5409</v>
      </c>
      <c r="DW359" s="31" t="s">
        <v>348</v>
      </c>
      <c r="DX359" s="63"/>
      <c r="DY359" s="63"/>
      <c r="DZ359" s="63"/>
      <c r="EA359" s="167"/>
      <c r="EB359" s="60"/>
      <c r="EC359" s="60"/>
      <c r="ED359" s="60"/>
      <c r="EE359" s="60"/>
      <c r="EF359" s="60"/>
      <c r="EG359" s="60"/>
      <c r="EH359" s="60"/>
      <c r="EI359" s="60"/>
      <c r="EJ359" s="60"/>
      <c r="EK359" s="60"/>
      <c r="EL359" s="60"/>
      <c r="EM359" s="60"/>
      <c r="EN359" s="60"/>
      <c r="EO359" s="60"/>
      <c r="EP359" s="60"/>
      <c r="EQ359" s="60"/>
      <c r="ER359" s="60"/>
      <c r="ES359" s="60"/>
      <c r="ET359" s="60"/>
      <c r="EU359" s="60"/>
      <c r="EV359" s="60"/>
      <c r="EW359" s="60"/>
      <c r="EX359" s="60"/>
      <c r="EY359" s="60"/>
      <c r="EZ359" s="60"/>
      <c r="FA359" s="60"/>
      <c r="FB359" s="60"/>
    </row>
    <row r="360" spans="22:158" x14ac:dyDescent="0.25">
      <c r="V360" s="1"/>
      <c r="W360" s="33"/>
      <c r="X360" s="33"/>
      <c r="AH360" s="38">
        <v>100</v>
      </c>
      <c r="AI360" s="38">
        <v>155</v>
      </c>
      <c r="AJ360" s="38">
        <v>17700</v>
      </c>
      <c r="AK360" s="38">
        <v>12</v>
      </c>
      <c r="AL360" s="38">
        <v>3308558</v>
      </c>
      <c r="AM360" s="61" t="s">
        <v>1816</v>
      </c>
      <c r="AN360" s="61" t="s">
        <v>1686</v>
      </c>
      <c r="AO360" s="61" t="s">
        <v>1649</v>
      </c>
      <c r="AP360" s="61" t="s">
        <v>5035</v>
      </c>
      <c r="AQ360" s="61" t="s">
        <v>4983</v>
      </c>
      <c r="AR360" s="28">
        <v>871168.4</v>
      </c>
      <c r="AS360" s="28">
        <v>0</v>
      </c>
      <c r="AT360" s="28">
        <v>0</v>
      </c>
      <c r="AU360" s="62"/>
      <c r="BT360">
        <v>0</v>
      </c>
      <c r="BU360" s="32">
        <v>100</v>
      </c>
      <c r="BV360" s="32">
        <v>110</v>
      </c>
      <c r="BW360" s="32">
        <v>12700</v>
      </c>
      <c r="BX360" s="32">
        <v>87</v>
      </c>
      <c r="BY360" s="32">
        <v>91180</v>
      </c>
      <c r="BZ360" t="s">
        <v>1816</v>
      </c>
      <c r="CA360" t="s">
        <v>1696</v>
      </c>
      <c r="CB360" t="s">
        <v>1820</v>
      </c>
      <c r="CC360" s="52" t="s">
        <v>1726</v>
      </c>
      <c r="CD360" s="52" t="s">
        <v>1793</v>
      </c>
      <c r="CE360" s="155"/>
      <c r="CF360" s="155"/>
      <c r="CG360" s="31" t="s">
        <v>5841</v>
      </c>
      <c r="CH360" s="31" t="s">
        <v>747</v>
      </c>
      <c r="CI360" s="31" t="s">
        <v>755</v>
      </c>
      <c r="CJ360" s="31" t="s">
        <v>3111</v>
      </c>
      <c r="DC360" s="160" t="str">
        <f t="shared" si="121"/>
        <v>14150_10</v>
      </c>
      <c r="DD360" s="162">
        <v>100</v>
      </c>
      <c r="DE360" s="161">
        <v>105</v>
      </c>
      <c r="DF360" s="161">
        <v>14150</v>
      </c>
      <c r="DG360" s="163" t="s">
        <v>1816</v>
      </c>
      <c r="DH360" s="161"/>
      <c r="DI360" s="161" t="s">
        <v>5126</v>
      </c>
      <c r="DJ360" s="161">
        <v>10</v>
      </c>
      <c r="DK360" s="161" t="s">
        <v>1329</v>
      </c>
      <c r="DL360" s="161">
        <v>0</v>
      </c>
      <c r="DM360" s="43" t="s">
        <v>4641</v>
      </c>
      <c r="DN360" s="43"/>
      <c r="DO360" s="43" t="s">
        <v>4211</v>
      </c>
      <c r="DP360" s="43"/>
      <c r="DQ360" s="43" t="s">
        <v>4168</v>
      </c>
      <c r="DR360" s="43">
        <v>100</v>
      </c>
      <c r="DV360" s="31" t="s">
        <v>5409</v>
      </c>
      <c r="DW360" s="31" t="s">
        <v>348</v>
      </c>
      <c r="DX360" s="63"/>
      <c r="DY360" s="63"/>
      <c r="DZ360" s="63"/>
      <c r="EA360" s="167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</row>
    <row r="361" spans="22:158" x14ac:dyDescent="0.25">
      <c r="W361" s="33"/>
      <c r="X361" s="33"/>
      <c r="AH361" s="38">
        <v>100</v>
      </c>
      <c r="AI361" s="38">
        <v>155</v>
      </c>
      <c r="AJ361" s="38">
        <v>17800</v>
      </c>
      <c r="AK361" s="38">
        <v>12</v>
      </c>
      <c r="AL361" s="38">
        <v>3308558</v>
      </c>
      <c r="AM361" s="61" t="s">
        <v>1816</v>
      </c>
      <c r="AN361" s="61" t="s">
        <v>1686</v>
      </c>
      <c r="AO361" s="61" t="s">
        <v>1651</v>
      </c>
      <c r="AP361" s="61" t="s">
        <v>5035</v>
      </c>
      <c r="AQ361" s="61" t="s">
        <v>4983</v>
      </c>
      <c r="AR361" s="28">
        <v>3636712.2</v>
      </c>
      <c r="AS361" s="28">
        <v>0</v>
      </c>
      <c r="AT361" s="28">
        <v>0</v>
      </c>
      <c r="AU361" s="62"/>
      <c r="BT361">
        <v>0</v>
      </c>
      <c r="BU361" s="32">
        <v>100</v>
      </c>
      <c r="BV361" s="32">
        <v>110</v>
      </c>
      <c r="BW361" s="32">
        <v>12700</v>
      </c>
      <c r="BX361" s="32">
        <v>87</v>
      </c>
      <c r="BY361" s="32">
        <v>91190</v>
      </c>
      <c r="BZ361" t="s">
        <v>1816</v>
      </c>
      <c r="CA361" t="s">
        <v>1696</v>
      </c>
      <c r="CB361" t="s">
        <v>1820</v>
      </c>
      <c r="CC361" t="s">
        <v>1726</v>
      </c>
      <c r="CD361" s="52" t="s">
        <v>1726</v>
      </c>
      <c r="CE361" s="155">
        <v>8</v>
      </c>
      <c r="CF361" s="155">
        <v>5</v>
      </c>
      <c r="CG361" s="31" t="s">
        <v>5843</v>
      </c>
      <c r="CH361" s="31" t="s">
        <v>748</v>
      </c>
      <c r="CI361" s="31" t="s">
        <v>755</v>
      </c>
      <c r="CJ361" s="31" t="s">
        <v>3112</v>
      </c>
      <c r="DC361" s="160" t="str">
        <f t="shared" si="121"/>
        <v>14150_8</v>
      </c>
      <c r="DD361" s="162">
        <v>100</v>
      </c>
      <c r="DE361" s="161">
        <v>105</v>
      </c>
      <c r="DF361" s="161">
        <v>14150</v>
      </c>
      <c r="DG361" s="163" t="s">
        <v>1816</v>
      </c>
      <c r="DH361" s="161"/>
      <c r="DI361" s="161" t="s">
        <v>5126</v>
      </c>
      <c r="DJ361" s="161">
        <v>8</v>
      </c>
      <c r="DK361" s="161" t="s">
        <v>1328</v>
      </c>
      <c r="DL361" s="161">
        <v>0</v>
      </c>
      <c r="DM361" s="43" t="s">
        <v>4642</v>
      </c>
      <c r="DN361" s="43"/>
      <c r="DO361" s="43" t="s">
        <v>4213</v>
      </c>
      <c r="DP361" s="43"/>
      <c r="DQ361" s="43" t="s">
        <v>4171</v>
      </c>
      <c r="DR361" s="43">
        <v>100</v>
      </c>
      <c r="DV361" s="31" t="s">
        <v>5409</v>
      </c>
      <c r="DW361" s="31" t="s">
        <v>348</v>
      </c>
      <c r="DX361" s="63"/>
      <c r="DY361" s="63"/>
      <c r="DZ361" s="63"/>
      <c r="EA361" s="167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</row>
    <row r="362" spans="22:158" x14ac:dyDescent="0.25">
      <c r="W362" s="33"/>
      <c r="X362" s="33"/>
      <c r="AH362" s="38">
        <v>100</v>
      </c>
      <c r="AI362" s="38">
        <v>155</v>
      </c>
      <c r="AJ362" s="38">
        <v>18200</v>
      </c>
      <c r="AK362" s="38">
        <v>12</v>
      </c>
      <c r="AL362" s="38">
        <v>3308558</v>
      </c>
      <c r="AM362" s="61" t="s">
        <v>1816</v>
      </c>
      <c r="AN362" s="61" t="s">
        <v>1686</v>
      </c>
      <c r="AO362" s="61" t="s">
        <v>1660</v>
      </c>
      <c r="AP362" s="61" t="s">
        <v>5035</v>
      </c>
      <c r="AQ362" s="61" t="s">
        <v>4983</v>
      </c>
      <c r="AR362" s="28">
        <v>193348.7</v>
      </c>
      <c r="AS362" s="28">
        <v>0</v>
      </c>
      <c r="AT362" s="28">
        <v>0</v>
      </c>
      <c r="AU362" s="62"/>
      <c r="BT362">
        <v>0</v>
      </c>
      <c r="BU362" s="32">
        <v>100</v>
      </c>
      <c r="BV362" s="32">
        <v>110</v>
      </c>
      <c r="BW362" s="32">
        <v>12700</v>
      </c>
      <c r="BX362" s="32">
        <v>87</v>
      </c>
      <c r="BY362" s="32">
        <v>91192</v>
      </c>
      <c r="BZ362" t="s">
        <v>1816</v>
      </c>
      <c r="CA362" t="s">
        <v>1696</v>
      </c>
      <c r="CB362" t="s">
        <v>1820</v>
      </c>
      <c r="CC362" s="52" t="s">
        <v>1726</v>
      </c>
      <c r="CD362" s="52" t="s">
        <v>1115</v>
      </c>
      <c r="CE362" s="155">
        <v>4680</v>
      </c>
      <c r="CF362" s="155">
        <v>4</v>
      </c>
      <c r="CG362" s="31" t="s">
        <v>692</v>
      </c>
      <c r="CH362" s="31" t="s">
        <v>749</v>
      </c>
      <c r="CI362" s="31" t="s">
        <v>755</v>
      </c>
      <c r="CJ362" s="31" t="s">
        <v>1199</v>
      </c>
      <c r="DC362" s="160" t="str">
        <f t="shared" si="121"/>
        <v>14150_5</v>
      </c>
      <c r="DD362" s="162">
        <v>100</v>
      </c>
      <c r="DE362" s="161">
        <v>105</v>
      </c>
      <c r="DF362" s="161">
        <v>14150</v>
      </c>
      <c r="DG362" s="163" t="s">
        <v>1816</v>
      </c>
      <c r="DH362" s="161"/>
      <c r="DI362" s="161" t="s">
        <v>5126</v>
      </c>
      <c r="DJ362" s="161">
        <v>5</v>
      </c>
      <c r="DK362" s="161" t="s">
        <v>1326</v>
      </c>
      <c r="DL362" s="161">
        <v>0</v>
      </c>
      <c r="DM362" s="43" t="s">
        <v>4643</v>
      </c>
      <c r="DN362" s="43"/>
      <c r="DO362" s="43" t="s">
        <v>4215</v>
      </c>
      <c r="DP362" s="43"/>
      <c r="DQ362" s="43" t="s">
        <v>4174</v>
      </c>
      <c r="DR362" s="43">
        <v>100</v>
      </c>
      <c r="DV362" s="31" t="s">
        <v>5409</v>
      </c>
      <c r="DW362" s="31" t="s">
        <v>348</v>
      </c>
      <c r="DX362" s="63"/>
      <c r="DY362" s="63"/>
      <c r="DZ362" s="63"/>
      <c r="EA362" s="167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</row>
    <row r="363" spans="22:158" x14ac:dyDescent="0.25">
      <c r="W363" s="33"/>
      <c r="X363" s="33"/>
      <c r="AH363" s="38">
        <v>100</v>
      </c>
      <c r="AI363" s="38">
        <v>160</v>
      </c>
      <c r="AJ363" s="38">
        <v>11700</v>
      </c>
      <c r="AK363" s="38">
        <v>12</v>
      </c>
      <c r="AL363" s="38">
        <v>3308558</v>
      </c>
      <c r="AM363" s="61" t="s">
        <v>1816</v>
      </c>
      <c r="AN363" s="61" t="s">
        <v>1694</v>
      </c>
      <c r="AO363" s="61" t="s">
        <v>5077</v>
      </c>
      <c r="AP363" s="61" t="s">
        <v>5035</v>
      </c>
      <c r="AQ363" s="61" t="s">
        <v>4983</v>
      </c>
      <c r="AR363" s="28">
        <v>19821.7</v>
      </c>
      <c r="AS363" s="28">
        <v>0</v>
      </c>
      <c r="AT363" s="28">
        <v>0</v>
      </c>
      <c r="AU363" s="62"/>
      <c r="BT363">
        <v>0</v>
      </c>
      <c r="BU363" s="32">
        <v>100</v>
      </c>
      <c r="BV363" s="32">
        <v>110</v>
      </c>
      <c r="BW363" s="32">
        <v>12700</v>
      </c>
      <c r="BX363" s="32">
        <v>87</v>
      </c>
      <c r="BY363" s="32">
        <v>91194</v>
      </c>
      <c r="BZ363" t="s">
        <v>1816</v>
      </c>
      <c r="CA363" t="s">
        <v>1696</v>
      </c>
      <c r="CB363" t="s">
        <v>1820</v>
      </c>
      <c r="CC363" t="s">
        <v>1726</v>
      </c>
      <c r="CD363" s="52" t="s">
        <v>1114</v>
      </c>
      <c r="CE363" s="155">
        <v>7</v>
      </c>
      <c r="CF363" s="155">
        <v>4</v>
      </c>
      <c r="CG363" s="31" t="s">
        <v>694</v>
      </c>
      <c r="CH363" s="31" t="s">
        <v>750</v>
      </c>
      <c r="CI363" s="31" t="s">
        <v>755</v>
      </c>
      <c r="CJ363" s="31" t="s">
        <v>1198</v>
      </c>
      <c r="DC363" s="160" t="str">
        <f t="shared" si="121"/>
        <v>18450_1</v>
      </c>
      <c r="DD363" s="162">
        <v>100</v>
      </c>
      <c r="DE363" s="161">
        <v>115</v>
      </c>
      <c r="DF363" s="161">
        <v>18450</v>
      </c>
      <c r="DG363" s="163" t="s">
        <v>1816</v>
      </c>
      <c r="DH363" s="161"/>
      <c r="DI363" s="161" t="s">
        <v>1665</v>
      </c>
      <c r="DJ363" s="161">
        <v>1</v>
      </c>
      <c r="DK363" s="161" t="s">
        <v>5210</v>
      </c>
      <c r="DL363" s="161">
        <v>0</v>
      </c>
      <c r="DM363" s="43" t="s">
        <v>3776</v>
      </c>
      <c r="DN363" s="43"/>
      <c r="DO363" s="43" t="s">
        <v>3777</v>
      </c>
      <c r="DP363" s="43"/>
      <c r="DQ363" s="43" t="s">
        <v>4177</v>
      </c>
      <c r="DR363" s="43">
        <v>100</v>
      </c>
      <c r="DV363" s="31" t="s">
        <v>5409</v>
      </c>
      <c r="DW363" s="31" t="s">
        <v>349</v>
      </c>
      <c r="DX363" s="63"/>
      <c r="DY363" s="63"/>
      <c r="DZ363" s="63"/>
      <c r="EA363" s="167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</row>
    <row r="364" spans="22:158" x14ac:dyDescent="0.25">
      <c r="W364" s="33"/>
      <c r="X364" s="33"/>
      <c r="AH364" s="38">
        <v>100</v>
      </c>
      <c r="AI364" s="38">
        <v>105</v>
      </c>
      <c r="AJ364" s="38">
        <v>11450</v>
      </c>
      <c r="AK364" s="38">
        <v>14</v>
      </c>
      <c r="AL364" s="38">
        <v>1500158</v>
      </c>
      <c r="AM364" s="61" t="s">
        <v>1816</v>
      </c>
      <c r="AN364" s="61" t="s">
        <v>1688</v>
      </c>
      <c r="AO364" s="61" t="s">
        <v>5072</v>
      </c>
      <c r="AP364" s="61" t="s">
        <v>5033</v>
      </c>
      <c r="AQ364" s="61" t="s">
        <v>1703</v>
      </c>
      <c r="AR364" s="28">
        <v>930.2</v>
      </c>
      <c r="AS364" s="28">
        <v>0</v>
      </c>
      <c r="AT364" s="28">
        <v>0</v>
      </c>
      <c r="AU364" s="62"/>
      <c r="BT364">
        <v>0</v>
      </c>
      <c r="BU364" s="32">
        <v>100</v>
      </c>
      <c r="BV364" s="32">
        <v>110</v>
      </c>
      <c r="BW364" s="32">
        <v>12700</v>
      </c>
      <c r="BX364" s="32">
        <v>87</v>
      </c>
      <c r="BY364" s="32">
        <v>91200</v>
      </c>
      <c r="BZ364" t="s">
        <v>1816</v>
      </c>
      <c r="CA364" t="s">
        <v>1696</v>
      </c>
      <c r="CB364" t="s">
        <v>1820</v>
      </c>
      <c r="CC364" s="52" t="s">
        <v>1726</v>
      </c>
      <c r="CD364" s="52" t="s">
        <v>1794</v>
      </c>
      <c r="CE364" s="155"/>
      <c r="CF364" s="155"/>
      <c r="CG364" s="31" t="s">
        <v>5845</v>
      </c>
      <c r="CH364" s="31" t="s">
        <v>751</v>
      </c>
      <c r="CI364" s="31" t="s">
        <v>755</v>
      </c>
      <c r="CJ364" s="31" t="s">
        <v>3113</v>
      </c>
      <c r="DC364" s="160" t="str">
        <f t="shared" si="121"/>
        <v>18450_7</v>
      </c>
      <c r="DD364" s="162">
        <v>100</v>
      </c>
      <c r="DE364" s="161">
        <v>115</v>
      </c>
      <c r="DF364" s="161">
        <v>18450</v>
      </c>
      <c r="DG364" s="163" t="s">
        <v>1816</v>
      </c>
      <c r="DH364" s="161"/>
      <c r="DI364" s="161" t="s">
        <v>1665</v>
      </c>
      <c r="DJ364" s="161">
        <v>7</v>
      </c>
      <c r="DK364" s="161" t="s">
        <v>5216</v>
      </c>
      <c r="DL364" s="161">
        <v>0</v>
      </c>
      <c r="DM364" s="43" t="s">
        <v>3778</v>
      </c>
      <c r="DN364" s="43"/>
      <c r="DO364" s="43" t="s">
        <v>3779</v>
      </c>
      <c r="DP364" s="43"/>
      <c r="DQ364" s="43" t="s">
        <v>4150</v>
      </c>
      <c r="DR364" s="43">
        <v>100</v>
      </c>
      <c r="DV364" s="31" t="s">
        <v>350</v>
      </c>
      <c r="DW364" s="31" t="s">
        <v>351</v>
      </c>
      <c r="DX364" s="63"/>
      <c r="DY364" s="63"/>
      <c r="DZ364" s="63"/>
      <c r="EA364" s="167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</row>
    <row r="365" spans="22:158" x14ac:dyDescent="0.25">
      <c r="V365" s="1"/>
      <c r="W365" s="33"/>
      <c r="X365" s="33"/>
      <c r="AH365" s="38">
        <v>100</v>
      </c>
      <c r="AI365" s="38">
        <v>105</v>
      </c>
      <c r="AJ365" s="38">
        <v>15200</v>
      </c>
      <c r="AK365" s="38">
        <v>14</v>
      </c>
      <c r="AL365" s="38">
        <v>1500158</v>
      </c>
      <c r="AM365" s="61" t="s">
        <v>1816</v>
      </c>
      <c r="AN365" s="61" t="s">
        <v>1688</v>
      </c>
      <c r="AO365" s="61" t="s">
        <v>1594</v>
      </c>
      <c r="AP365" s="61" t="s">
        <v>5033</v>
      </c>
      <c r="AQ365" s="61" t="s">
        <v>1703</v>
      </c>
      <c r="AR365" s="28">
        <v>536429.19999999995</v>
      </c>
      <c r="AS365" s="28">
        <v>0</v>
      </c>
      <c r="AT365" s="28">
        <v>0</v>
      </c>
      <c r="AU365" s="62"/>
      <c r="BT365">
        <v>0</v>
      </c>
      <c r="BU365" s="32">
        <v>100</v>
      </c>
      <c r="BV365" s="32">
        <v>110</v>
      </c>
      <c r="BW365" s="32">
        <v>12700</v>
      </c>
      <c r="BX365" s="32">
        <v>88</v>
      </c>
      <c r="BY365" s="32">
        <v>91220</v>
      </c>
      <c r="BZ365" t="s">
        <v>1816</v>
      </c>
      <c r="CA365" t="s">
        <v>1696</v>
      </c>
      <c r="CB365" t="s">
        <v>1820</v>
      </c>
      <c r="CC365" s="52" t="s">
        <v>1684</v>
      </c>
      <c r="CD365" s="52" t="s">
        <v>1684</v>
      </c>
      <c r="CE365" s="155">
        <v>26</v>
      </c>
      <c r="CF365" s="155">
        <v>3</v>
      </c>
      <c r="CG365" s="31" t="s">
        <v>696</v>
      </c>
      <c r="CH365" s="31" t="s">
        <v>752</v>
      </c>
      <c r="CI365" s="31" t="s">
        <v>755</v>
      </c>
      <c r="CJ365" s="31" t="s">
        <v>3114</v>
      </c>
      <c r="DC365" s="160" t="str">
        <f t="shared" si="121"/>
        <v>18450_9</v>
      </c>
      <c r="DD365" s="162">
        <v>100</v>
      </c>
      <c r="DE365" s="161">
        <v>115</v>
      </c>
      <c r="DF365" s="161">
        <v>18450</v>
      </c>
      <c r="DG365" s="163" t="s">
        <v>1816</v>
      </c>
      <c r="DH365" s="161"/>
      <c r="DI365" s="161" t="s">
        <v>1665</v>
      </c>
      <c r="DJ365" s="161">
        <v>9</v>
      </c>
      <c r="DK365" s="161" t="s">
        <v>5218</v>
      </c>
      <c r="DL365" s="161">
        <v>0</v>
      </c>
      <c r="DM365" s="43" t="s">
        <v>3780</v>
      </c>
      <c r="DN365" s="43"/>
      <c r="DO365" s="43" t="s">
        <v>3781</v>
      </c>
      <c r="DP365" s="43"/>
      <c r="DQ365" s="43" t="s">
        <v>4153</v>
      </c>
      <c r="DR365" s="43">
        <v>100</v>
      </c>
      <c r="DV365" s="31" t="s">
        <v>350</v>
      </c>
      <c r="DW365" s="31" t="s">
        <v>351</v>
      </c>
      <c r="DX365" s="63"/>
      <c r="DY365" s="63"/>
      <c r="DZ365" s="63"/>
      <c r="EA365" s="167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</row>
    <row r="366" spans="22:158" x14ac:dyDescent="0.25">
      <c r="W366" s="33"/>
      <c r="X366" s="33"/>
      <c r="AH366" s="38">
        <v>100</v>
      </c>
      <c r="AI366" s="38">
        <v>105</v>
      </c>
      <c r="AJ366" s="38">
        <v>16370</v>
      </c>
      <c r="AK366" s="38">
        <v>14</v>
      </c>
      <c r="AL366" s="38">
        <v>1500158</v>
      </c>
      <c r="AM366" s="61" t="s">
        <v>1816</v>
      </c>
      <c r="AN366" s="61" t="s">
        <v>1688</v>
      </c>
      <c r="AO366" s="61" t="s">
        <v>1619</v>
      </c>
      <c r="AP366" s="61" t="s">
        <v>5033</v>
      </c>
      <c r="AQ366" s="61" t="s">
        <v>1703</v>
      </c>
      <c r="AR366" s="28">
        <v>17958.2</v>
      </c>
      <c r="AS366" s="28">
        <v>0</v>
      </c>
      <c r="AT366" s="28">
        <v>0</v>
      </c>
      <c r="AU366" s="62"/>
      <c r="BT366">
        <v>0</v>
      </c>
      <c r="BU366" s="32">
        <v>100</v>
      </c>
      <c r="BV366" s="32">
        <v>110</v>
      </c>
      <c r="BW366" s="32">
        <v>12700</v>
      </c>
      <c r="BX366" s="32">
        <v>89</v>
      </c>
      <c r="BY366" s="32">
        <v>91240</v>
      </c>
      <c r="BZ366" t="s">
        <v>1816</v>
      </c>
      <c r="CA366" t="s">
        <v>1696</v>
      </c>
      <c r="CB366" t="s">
        <v>1820</v>
      </c>
      <c r="CC366" s="52" t="s">
        <v>1785</v>
      </c>
      <c r="CD366" s="52" t="s">
        <v>1785</v>
      </c>
      <c r="CE366" s="155">
        <v>678</v>
      </c>
      <c r="CF366" s="155">
        <v>19</v>
      </c>
      <c r="CG366" s="31" t="s">
        <v>698</v>
      </c>
      <c r="CH366" s="31" t="s">
        <v>753</v>
      </c>
      <c r="CI366" s="31" t="s">
        <v>755</v>
      </c>
      <c r="CJ366" s="31" t="s">
        <v>3115</v>
      </c>
      <c r="DC366" s="160" t="str">
        <f t="shared" si="121"/>
        <v>18450_4</v>
      </c>
      <c r="DD366" s="162">
        <v>100</v>
      </c>
      <c r="DE366" s="161">
        <v>115</v>
      </c>
      <c r="DF366" s="161">
        <v>18450</v>
      </c>
      <c r="DG366" s="163" t="s">
        <v>1816</v>
      </c>
      <c r="DH366" s="161"/>
      <c r="DI366" s="161" t="s">
        <v>1665</v>
      </c>
      <c r="DJ366" s="161">
        <v>4</v>
      </c>
      <c r="DK366" s="161" t="s">
        <v>1325</v>
      </c>
      <c r="DL366" s="161">
        <v>0</v>
      </c>
      <c r="DM366" s="43" t="s">
        <v>3782</v>
      </c>
      <c r="DN366" s="43"/>
      <c r="DO366" s="43" t="s">
        <v>3783</v>
      </c>
      <c r="DP366" s="43"/>
      <c r="DQ366" s="43" t="s">
        <v>4156</v>
      </c>
      <c r="DR366" s="43">
        <v>100</v>
      </c>
      <c r="DV366" s="31" t="s">
        <v>350</v>
      </c>
      <c r="DW366" s="31" t="s">
        <v>351</v>
      </c>
      <c r="DX366" s="63"/>
      <c r="DY366" s="63"/>
      <c r="DZ366" s="63"/>
      <c r="EA366" s="167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</row>
    <row r="367" spans="22:158" x14ac:dyDescent="0.25">
      <c r="W367" s="33"/>
      <c r="X367" s="33"/>
      <c r="AH367" s="38">
        <v>100</v>
      </c>
      <c r="AI367" s="38">
        <v>105</v>
      </c>
      <c r="AJ367" s="38">
        <v>17100</v>
      </c>
      <c r="AK367" s="38">
        <v>14</v>
      </c>
      <c r="AL367" s="38">
        <v>1500158</v>
      </c>
      <c r="AM367" s="61" t="s">
        <v>1816</v>
      </c>
      <c r="AN367" s="61" t="s">
        <v>1688</v>
      </c>
      <c r="AO367" s="61" t="s">
        <v>1635</v>
      </c>
      <c r="AP367" s="61" t="s">
        <v>5033</v>
      </c>
      <c r="AQ367" s="61" t="s">
        <v>1703</v>
      </c>
      <c r="AR367" s="28">
        <v>149981.79999999999</v>
      </c>
      <c r="AS367" s="28">
        <v>0</v>
      </c>
      <c r="AT367" s="28">
        <v>0</v>
      </c>
      <c r="AU367" s="62"/>
      <c r="BT367">
        <v>0</v>
      </c>
      <c r="BU367" s="32">
        <v>100</v>
      </c>
      <c r="BV367" s="32">
        <v>110</v>
      </c>
      <c r="BW367" s="32">
        <v>12700</v>
      </c>
      <c r="BX367" s="32">
        <v>90</v>
      </c>
      <c r="BY367" s="32">
        <v>91260</v>
      </c>
      <c r="BZ367" t="s">
        <v>1816</v>
      </c>
      <c r="CA367" t="s">
        <v>1696</v>
      </c>
      <c r="CB367" t="s">
        <v>1820</v>
      </c>
      <c r="CC367" t="s">
        <v>5036</v>
      </c>
      <c r="CD367" s="52" t="s">
        <v>5036</v>
      </c>
      <c r="CE367" s="155">
        <v>3</v>
      </c>
      <c r="CF367" s="155">
        <v>4</v>
      </c>
      <c r="CG367" s="31" t="s">
        <v>5848</v>
      </c>
      <c r="CH367" s="31" t="s">
        <v>754</v>
      </c>
      <c r="CI367" s="31" t="s">
        <v>755</v>
      </c>
      <c r="CJ367" s="31" t="s">
        <v>3116</v>
      </c>
      <c r="DC367" s="160" t="str">
        <f t="shared" si="121"/>
        <v>18450_3</v>
      </c>
      <c r="DD367" s="162">
        <v>100</v>
      </c>
      <c r="DE367" s="161">
        <v>115</v>
      </c>
      <c r="DF367" s="161">
        <v>18450</v>
      </c>
      <c r="DG367" s="163" t="s">
        <v>1816</v>
      </c>
      <c r="DH367" s="161"/>
      <c r="DI367" s="161" t="s">
        <v>1665</v>
      </c>
      <c r="DJ367" s="161">
        <v>3</v>
      </c>
      <c r="DK367" s="161" t="s">
        <v>1324</v>
      </c>
      <c r="DL367" s="161">
        <v>0</v>
      </c>
      <c r="DM367" s="43" t="s">
        <v>3784</v>
      </c>
      <c r="DN367" s="43"/>
      <c r="DO367" s="43" t="s">
        <v>3785</v>
      </c>
      <c r="DP367" s="43"/>
      <c r="DQ367" s="43" t="s">
        <v>4159</v>
      </c>
      <c r="DR367" s="43">
        <v>100</v>
      </c>
      <c r="DV367" s="31" t="s">
        <v>350</v>
      </c>
      <c r="DW367" s="31" t="s">
        <v>351</v>
      </c>
      <c r="DX367" s="63"/>
      <c r="DY367" s="63"/>
      <c r="DZ367" s="63"/>
      <c r="EA367" s="167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</row>
    <row r="368" spans="22:158" x14ac:dyDescent="0.25">
      <c r="W368" s="33"/>
      <c r="X368" s="33"/>
      <c r="AH368" s="38">
        <v>100</v>
      </c>
      <c r="AI368" s="38">
        <v>105</v>
      </c>
      <c r="AJ368" s="38">
        <v>18550</v>
      </c>
      <c r="AK368" s="38">
        <v>14</v>
      </c>
      <c r="AL368" s="38">
        <v>1500158</v>
      </c>
      <c r="AM368" s="61" t="s">
        <v>1816</v>
      </c>
      <c r="AN368" s="61" t="s">
        <v>1688</v>
      </c>
      <c r="AO368" s="61" t="s">
        <v>1667</v>
      </c>
      <c r="AP368" s="61" t="s">
        <v>5033</v>
      </c>
      <c r="AQ368" s="61" t="s">
        <v>1703</v>
      </c>
      <c r="AR368" s="28">
        <v>0</v>
      </c>
      <c r="AS368" s="28">
        <v>0</v>
      </c>
      <c r="AT368" s="28">
        <v>46333</v>
      </c>
      <c r="AU368" s="62"/>
      <c r="BT368">
        <v>0</v>
      </c>
      <c r="BU368" s="32">
        <v>100</v>
      </c>
      <c r="BV368" s="32">
        <v>110</v>
      </c>
      <c r="BW368" s="32">
        <v>13050</v>
      </c>
      <c r="BX368" s="32">
        <v>81</v>
      </c>
      <c r="BY368" s="32">
        <v>91000</v>
      </c>
      <c r="BZ368" t="s">
        <v>1816</v>
      </c>
      <c r="CA368" t="s">
        <v>1696</v>
      </c>
      <c r="CB368" t="s">
        <v>1826</v>
      </c>
      <c r="CC368" s="52" t="s">
        <v>1683</v>
      </c>
      <c r="CD368" s="52" t="s">
        <v>1784</v>
      </c>
      <c r="CE368" s="155">
        <v>50089</v>
      </c>
      <c r="CF368" s="155">
        <v>283</v>
      </c>
      <c r="CG368" s="31" t="s">
        <v>5834</v>
      </c>
      <c r="CH368" s="31" t="s">
        <v>736</v>
      </c>
      <c r="CI368" s="31" t="s">
        <v>756</v>
      </c>
      <c r="CJ368" s="31" t="s">
        <v>3117</v>
      </c>
      <c r="DC368" s="160" t="str">
        <f t="shared" si="121"/>
        <v>18450_2</v>
      </c>
      <c r="DD368" s="162">
        <v>100</v>
      </c>
      <c r="DE368" s="161">
        <v>115</v>
      </c>
      <c r="DF368" s="161">
        <v>18450</v>
      </c>
      <c r="DG368" s="163" t="s">
        <v>1816</v>
      </c>
      <c r="DH368" s="161"/>
      <c r="DI368" s="161" t="s">
        <v>1665</v>
      </c>
      <c r="DJ368" s="161">
        <v>2</v>
      </c>
      <c r="DK368" s="161" t="s">
        <v>1323</v>
      </c>
      <c r="DL368" s="161">
        <v>0</v>
      </c>
      <c r="DM368" s="43" t="s">
        <v>3786</v>
      </c>
      <c r="DN368" s="43"/>
      <c r="DO368" s="43" t="s">
        <v>3787</v>
      </c>
      <c r="DP368" s="43"/>
      <c r="DQ368" s="43" t="s">
        <v>4162</v>
      </c>
      <c r="DR368" s="43">
        <v>100</v>
      </c>
      <c r="DV368" s="31" t="s">
        <v>350</v>
      </c>
      <c r="DW368" s="31" t="s">
        <v>351</v>
      </c>
      <c r="DX368" s="63"/>
      <c r="DY368" s="63"/>
      <c r="DZ368" s="63"/>
      <c r="EA368" s="167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</row>
    <row r="369" spans="22:158" x14ac:dyDescent="0.25">
      <c r="V369" s="1"/>
      <c r="W369" s="33"/>
      <c r="X369" s="33"/>
      <c r="AH369" s="38">
        <v>100</v>
      </c>
      <c r="AI369" s="38">
        <v>105</v>
      </c>
      <c r="AJ369" s="38">
        <v>17200</v>
      </c>
      <c r="AK369" s="38">
        <v>14</v>
      </c>
      <c r="AL369" s="38">
        <v>1500158</v>
      </c>
      <c r="AM369" s="61" t="s">
        <v>1816</v>
      </c>
      <c r="AN369" s="61" t="s">
        <v>1688</v>
      </c>
      <c r="AO369" s="61" t="s">
        <v>1637</v>
      </c>
      <c r="AP369" s="61" t="s">
        <v>5033</v>
      </c>
      <c r="AQ369" s="61" t="s">
        <v>1703</v>
      </c>
      <c r="AR369" s="28">
        <v>295339</v>
      </c>
      <c r="AS369" s="28">
        <v>0</v>
      </c>
      <c r="AT369" s="28">
        <v>0</v>
      </c>
      <c r="AU369" s="62"/>
      <c r="BT369">
        <v>0</v>
      </c>
      <c r="BU369" s="32">
        <v>100</v>
      </c>
      <c r="BV369" s="32">
        <v>110</v>
      </c>
      <c r="BW369" s="32">
        <v>13050</v>
      </c>
      <c r="BX369" s="32">
        <v>81</v>
      </c>
      <c r="BY369" s="32">
        <v>91010</v>
      </c>
      <c r="BZ369" t="s">
        <v>1816</v>
      </c>
      <c r="CA369" t="s">
        <v>1696</v>
      </c>
      <c r="CB369" t="s">
        <v>1826</v>
      </c>
      <c r="CC369" t="s">
        <v>1683</v>
      </c>
      <c r="CD369" s="52" t="s">
        <v>1683</v>
      </c>
      <c r="CE369" s="155">
        <v>5341</v>
      </c>
      <c r="CF369" s="155">
        <v>34</v>
      </c>
      <c r="CG369" s="31" t="s">
        <v>5837</v>
      </c>
      <c r="CH369" s="31" t="s">
        <v>738</v>
      </c>
      <c r="CI369" s="31" t="s">
        <v>756</v>
      </c>
      <c r="CJ369" s="31" t="s">
        <v>3118</v>
      </c>
      <c r="DC369" s="160" t="str">
        <f t="shared" si="121"/>
        <v>18450_6</v>
      </c>
      <c r="DD369" s="162">
        <v>100</v>
      </c>
      <c r="DE369" s="161">
        <v>115</v>
      </c>
      <c r="DF369" s="161">
        <v>18450</v>
      </c>
      <c r="DG369" s="163" t="s">
        <v>1816</v>
      </c>
      <c r="DH369" s="161"/>
      <c r="DI369" s="161" t="s">
        <v>1665</v>
      </c>
      <c r="DJ369" s="161">
        <v>6</v>
      </c>
      <c r="DK369" s="161" t="s">
        <v>1327</v>
      </c>
      <c r="DL369" s="161">
        <v>0</v>
      </c>
      <c r="DM369" s="43" t="s">
        <v>3788</v>
      </c>
      <c r="DN369" s="43"/>
      <c r="DO369" s="43" t="s">
        <v>3789</v>
      </c>
      <c r="DP369" s="43"/>
      <c r="DQ369" s="43" t="s">
        <v>4165</v>
      </c>
      <c r="DR369" s="43">
        <v>100</v>
      </c>
      <c r="DV369" s="31" t="s">
        <v>350</v>
      </c>
      <c r="DW369" s="31" t="s">
        <v>351</v>
      </c>
      <c r="DX369" s="63"/>
      <c r="DY369" s="63"/>
      <c r="DZ369" s="63"/>
      <c r="EA369" s="167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</row>
    <row r="370" spans="22:158" x14ac:dyDescent="0.25">
      <c r="W370" s="33"/>
      <c r="X370" s="33"/>
      <c r="AH370" s="38">
        <v>100</v>
      </c>
      <c r="AI370" s="38">
        <v>110</v>
      </c>
      <c r="AJ370" s="38">
        <v>12700</v>
      </c>
      <c r="AK370" s="38">
        <v>14</v>
      </c>
      <c r="AL370" s="38">
        <v>1500158</v>
      </c>
      <c r="AM370" s="61" t="s">
        <v>1816</v>
      </c>
      <c r="AN370" s="61" t="s">
        <v>1696</v>
      </c>
      <c r="AO370" s="61" t="s">
        <v>5096</v>
      </c>
      <c r="AP370" s="61" t="s">
        <v>5033</v>
      </c>
      <c r="AQ370" s="61" t="s">
        <v>1703</v>
      </c>
      <c r="AR370" s="28">
        <v>0</v>
      </c>
      <c r="AS370" s="28">
        <v>8190</v>
      </c>
      <c r="AT370" s="28">
        <v>0</v>
      </c>
      <c r="AU370" s="62"/>
      <c r="BT370">
        <v>0</v>
      </c>
      <c r="BU370" s="32">
        <v>100</v>
      </c>
      <c r="BV370" s="32">
        <v>110</v>
      </c>
      <c r="BW370" s="32">
        <v>13050</v>
      </c>
      <c r="BX370" s="32">
        <v>82</v>
      </c>
      <c r="BY370" s="32">
        <v>91020</v>
      </c>
      <c r="BZ370" t="s">
        <v>1816</v>
      </c>
      <c r="CA370" t="s">
        <v>1696</v>
      </c>
      <c r="CB370" t="s">
        <v>1826</v>
      </c>
      <c r="CC370" t="s">
        <v>1790</v>
      </c>
      <c r="CD370" t="s">
        <v>1792</v>
      </c>
      <c r="CE370" s="155">
        <v>22</v>
      </c>
      <c r="CF370" s="155">
        <v>1</v>
      </c>
      <c r="CG370" s="31" t="s">
        <v>5851</v>
      </c>
      <c r="CH370" s="31" t="s">
        <v>739</v>
      </c>
      <c r="CI370" s="31" t="s">
        <v>756</v>
      </c>
      <c r="CJ370" s="31" t="s">
        <v>3119</v>
      </c>
      <c r="DC370" s="160" t="str">
        <f t="shared" si="121"/>
        <v>18450_10</v>
      </c>
      <c r="DD370" s="162">
        <v>100</v>
      </c>
      <c r="DE370" s="161">
        <v>115</v>
      </c>
      <c r="DF370" s="161">
        <v>18450</v>
      </c>
      <c r="DG370" s="163" t="s">
        <v>1816</v>
      </c>
      <c r="DH370" s="161"/>
      <c r="DI370" s="161" t="s">
        <v>1665</v>
      </c>
      <c r="DJ370" s="161">
        <v>10</v>
      </c>
      <c r="DK370" s="161" t="s">
        <v>1329</v>
      </c>
      <c r="DL370" s="161">
        <v>0</v>
      </c>
      <c r="DM370" s="43" t="s">
        <v>3790</v>
      </c>
      <c r="DN370" s="43"/>
      <c r="DO370" s="43" t="s">
        <v>3791</v>
      </c>
      <c r="DP370" s="43"/>
      <c r="DQ370" s="43" t="s">
        <v>4168</v>
      </c>
      <c r="DR370" s="43">
        <v>100</v>
      </c>
      <c r="DV370" s="31" t="s">
        <v>350</v>
      </c>
      <c r="DW370" s="31" t="s">
        <v>352</v>
      </c>
      <c r="DX370" s="63"/>
      <c r="DY370" s="63"/>
      <c r="DZ370" s="63"/>
      <c r="EA370" s="167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</row>
    <row r="371" spans="22:158" x14ac:dyDescent="0.25">
      <c r="W371" s="33"/>
      <c r="X371" s="33"/>
      <c r="AH371" s="38">
        <v>100</v>
      </c>
      <c r="AI371" s="38">
        <v>110</v>
      </c>
      <c r="AJ371" s="38">
        <v>14650</v>
      </c>
      <c r="AK371" s="38">
        <v>14</v>
      </c>
      <c r="AL371" s="38">
        <v>1500158</v>
      </c>
      <c r="AM371" s="61" t="s">
        <v>1816</v>
      </c>
      <c r="AN371" s="61" t="s">
        <v>1696</v>
      </c>
      <c r="AO371" s="61" t="s">
        <v>1581</v>
      </c>
      <c r="AP371" s="61" t="s">
        <v>5033</v>
      </c>
      <c r="AQ371" s="61" t="s">
        <v>1703</v>
      </c>
      <c r="AR371" s="28">
        <v>146425.79999999999</v>
      </c>
      <c r="AS371" s="28">
        <v>0</v>
      </c>
      <c r="AT371" s="28">
        <v>346344</v>
      </c>
      <c r="AU371" s="62"/>
      <c r="BT371">
        <v>0</v>
      </c>
      <c r="BU371" s="32">
        <v>100</v>
      </c>
      <c r="BV371" s="32">
        <v>110</v>
      </c>
      <c r="BW371" s="32">
        <v>13050</v>
      </c>
      <c r="BX371" s="32">
        <v>82</v>
      </c>
      <c r="BY371" s="32">
        <v>91040</v>
      </c>
      <c r="BZ371" t="s">
        <v>1816</v>
      </c>
      <c r="CA371" t="s">
        <v>1696</v>
      </c>
      <c r="CB371" t="s">
        <v>1826</v>
      </c>
      <c r="CC371" t="s">
        <v>1790</v>
      </c>
      <c r="CD371" t="s">
        <v>1791</v>
      </c>
      <c r="CE371" s="155">
        <v>45</v>
      </c>
      <c r="CF371" s="155">
        <v>1</v>
      </c>
      <c r="CG371" s="31" t="s">
        <v>5853</v>
      </c>
      <c r="CH371" s="31" t="s">
        <v>740</v>
      </c>
      <c r="CI371" s="31" t="s">
        <v>756</v>
      </c>
      <c r="CJ371" s="31" t="s">
        <v>3120</v>
      </c>
      <c r="DC371" s="160" t="str">
        <f t="shared" si="121"/>
        <v>18450_8</v>
      </c>
      <c r="DD371" s="162">
        <v>100</v>
      </c>
      <c r="DE371" s="161">
        <v>115</v>
      </c>
      <c r="DF371" s="161">
        <v>18450</v>
      </c>
      <c r="DG371" s="163" t="s">
        <v>1816</v>
      </c>
      <c r="DH371" s="161"/>
      <c r="DI371" s="161" t="s">
        <v>1665</v>
      </c>
      <c r="DJ371" s="161">
        <v>8</v>
      </c>
      <c r="DK371" s="161" t="s">
        <v>1328</v>
      </c>
      <c r="DL371" s="161">
        <v>0</v>
      </c>
      <c r="DM371" s="43" t="s">
        <v>3792</v>
      </c>
      <c r="DN371" s="43"/>
      <c r="DO371" s="43" t="s">
        <v>3793</v>
      </c>
      <c r="DP371" s="43"/>
      <c r="DQ371" s="43" t="s">
        <v>4171</v>
      </c>
      <c r="DR371" s="43">
        <v>100</v>
      </c>
      <c r="DV371" s="31" t="s">
        <v>350</v>
      </c>
      <c r="DW371" s="31" t="s">
        <v>352</v>
      </c>
      <c r="DX371" s="63"/>
      <c r="DY371" s="63"/>
      <c r="DZ371" s="63"/>
      <c r="EA371" s="167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</row>
    <row r="372" spans="22:158" x14ac:dyDescent="0.25">
      <c r="W372" s="33"/>
      <c r="X372" s="33"/>
      <c r="AH372" s="38">
        <v>100</v>
      </c>
      <c r="AI372" s="38">
        <v>110</v>
      </c>
      <c r="AJ372" s="38">
        <v>15250</v>
      </c>
      <c r="AK372" s="38">
        <v>14</v>
      </c>
      <c r="AL372" s="38">
        <v>1500158</v>
      </c>
      <c r="AM372" s="61" t="s">
        <v>1816</v>
      </c>
      <c r="AN372" s="61" t="s">
        <v>1696</v>
      </c>
      <c r="AO372" s="61" t="s">
        <v>1595</v>
      </c>
      <c r="AP372" s="61" t="s">
        <v>5033</v>
      </c>
      <c r="AQ372" s="61" t="s">
        <v>1703</v>
      </c>
      <c r="AR372" s="28">
        <v>0</v>
      </c>
      <c r="AS372" s="28">
        <v>0</v>
      </c>
      <c r="AT372" s="28">
        <v>2710627</v>
      </c>
      <c r="AU372" s="62"/>
      <c r="BT372">
        <v>0</v>
      </c>
      <c r="BU372" s="32">
        <v>100</v>
      </c>
      <c r="BV372" s="32">
        <v>110</v>
      </c>
      <c r="BW372" s="32">
        <v>13050</v>
      </c>
      <c r="BX372" s="32">
        <v>83</v>
      </c>
      <c r="BY372" s="32">
        <v>91060</v>
      </c>
      <c r="BZ372" t="s">
        <v>1816</v>
      </c>
      <c r="CA372" t="s">
        <v>1696</v>
      </c>
      <c r="CB372" t="s">
        <v>1826</v>
      </c>
      <c r="CC372" t="s">
        <v>1786</v>
      </c>
      <c r="CD372" s="52" t="s">
        <v>5043</v>
      </c>
      <c r="CE372" s="155">
        <v>20</v>
      </c>
      <c r="CF372" s="155">
        <v>2</v>
      </c>
      <c r="CG372" s="31" t="s">
        <v>684</v>
      </c>
      <c r="CH372" s="31" t="s">
        <v>741</v>
      </c>
      <c r="CI372" s="31" t="s">
        <v>756</v>
      </c>
      <c r="CJ372" s="31" t="s">
        <v>3121</v>
      </c>
      <c r="DC372" s="160" t="str">
        <f t="shared" si="121"/>
        <v>18450_5</v>
      </c>
      <c r="DD372" s="162">
        <v>100</v>
      </c>
      <c r="DE372" s="161">
        <v>115</v>
      </c>
      <c r="DF372" s="161">
        <v>18450</v>
      </c>
      <c r="DG372" s="163" t="s">
        <v>1816</v>
      </c>
      <c r="DH372" s="161"/>
      <c r="DI372" s="161" t="s">
        <v>1665</v>
      </c>
      <c r="DJ372" s="161">
        <v>5</v>
      </c>
      <c r="DK372" s="161" t="s">
        <v>1326</v>
      </c>
      <c r="DL372" s="161">
        <v>0</v>
      </c>
      <c r="DM372" s="43" t="s">
        <v>3794</v>
      </c>
      <c r="DN372" s="43"/>
      <c r="DO372" s="43" t="s">
        <v>3795</v>
      </c>
      <c r="DP372" s="43"/>
      <c r="DQ372" s="43" t="s">
        <v>4174</v>
      </c>
      <c r="DR372" s="43">
        <v>100</v>
      </c>
      <c r="DV372" s="31" t="s">
        <v>350</v>
      </c>
      <c r="DW372" s="31" t="s">
        <v>352</v>
      </c>
      <c r="DX372" s="63"/>
      <c r="DY372" s="63"/>
      <c r="DZ372" s="63"/>
      <c r="EA372" s="167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</row>
    <row r="373" spans="22:158" x14ac:dyDescent="0.25">
      <c r="W373" s="33"/>
      <c r="X373" s="33"/>
      <c r="AH373" s="38">
        <v>100</v>
      </c>
      <c r="AI373" s="38">
        <v>110</v>
      </c>
      <c r="AJ373" s="38">
        <v>15650</v>
      </c>
      <c r="AK373" s="38">
        <v>14</v>
      </c>
      <c r="AL373" s="38">
        <v>1500158</v>
      </c>
      <c r="AM373" s="61" t="s">
        <v>1816</v>
      </c>
      <c r="AN373" s="61" t="s">
        <v>1696</v>
      </c>
      <c r="AO373" s="61" t="s">
        <v>1604</v>
      </c>
      <c r="AP373" s="61" t="s">
        <v>5033</v>
      </c>
      <c r="AQ373" s="61" t="s">
        <v>1703</v>
      </c>
      <c r="AR373" s="28">
        <v>102836.5</v>
      </c>
      <c r="AS373" s="28">
        <v>56513</v>
      </c>
      <c r="AT373" s="28">
        <v>161397</v>
      </c>
      <c r="AU373" s="62"/>
      <c r="BT373">
        <v>0</v>
      </c>
      <c r="BU373" s="32">
        <v>100</v>
      </c>
      <c r="BV373" s="32">
        <v>110</v>
      </c>
      <c r="BW373" s="32">
        <v>13050</v>
      </c>
      <c r="BX373" s="32">
        <v>83</v>
      </c>
      <c r="BY373" s="32">
        <v>91080</v>
      </c>
      <c r="BZ373" t="s">
        <v>1816</v>
      </c>
      <c r="CA373" t="s">
        <v>1696</v>
      </c>
      <c r="CB373" t="s">
        <v>1826</v>
      </c>
      <c r="CC373" s="52" t="s">
        <v>1786</v>
      </c>
      <c r="CD373" s="52" t="s">
        <v>1784</v>
      </c>
      <c r="CE373" s="155">
        <v>36</v>
      </c>
      <c r="CF373" s="155">
        <v>1</v>
      </c>
      <c r="CG373" s="31" t="s">
        <v>686</v>
      </c>
      <c r="CH373" s="31" t="s">
        <v>742</v>
      </c>
      <c r="CI373" s="31" t="s">
        <v>756</v>
      </c>
      <c r="CJ373" s="31" t="s">
        <v>1200</v>
      </c>
      <c r="DC373" s="160" t="str">
        <f t="shared" si="121"/>
        <v>14200_1</v>
      </c>
      <c r="DD373" s="162">
        <v>100</v>
      </c>
      <c r="DE373" s="161">
        <v>130</v>
      </c>
      <c r="DF373" s="161">
        <v>14200</v>
      </c>
      <c r="DG373" s="163" t="s">
        <v>1816</v>
      </c>
      <c r="DH373" s="161"/>
      <c r="DI373" s="161" t="s">
        <v>5127</v>
      </c>
      <c r="DJ373" s="161">
        <v>1</v>
      </c>
      <c r="DK373" s="161" t="s">
        <v>5210</v>
      </c>
      <c r="DL373" s="161">
        <v>117</v>
      </c>
      <c r="DM373" s="43" t="s">
        <v>4644</v>
      </c>
      <c r="DN373" s="43"/>
      <c r="DO373" s="43" t="s">
        <v>4176</v>
      </c>
      <c r="DP373" s="43"/>
      <c r="DQ373" s="43" t="s">
        <v>4177</v>
      </c>
      <c r="DR373" s="43">
        <v>100</v>
      </c>
      <c r="DV373" s="31" t="s">
        <v>350</v>
      </c>
      <c r="DW373" s="31" t="s">
        <v>352</v>
      </c>
      <c r="DX373" s="63"/>
      <c r="DY373" s="63"/>
      <c r="DZ373" s="63"/>
      <c r="EA373" s="167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</row>
    <row r="374" spans="22:158" x14ac:dyDescent="0.25">
      <c r="W374" s="33"/>
      <c r="X374" s="33"/>
      <c r="AH374" s="38">
        <v>100</v>
      </c>
      <c r="AI374" s="38">
        <v>110</v>
      </c>
      <c r="AJ374" s="38">
        <v>16400</v>
      </c>
      <c r="AK374" s="38">
        <v>14</v>
      </c>
      <c r="AL374" s="38">
        <v>1500158</v>
      </c>
      <c r="AM374" s="61" t="s">
        <v>1816</v>
      </c>
      <c r="AN374" s="61" t="s">
        <v>1696</v>
      </c>
      <c r="AO374" s="61" t="s">
        <v>1620</v>
      </c>
      <c r="AP374" s="61" t="s">
        <v>5033</v>
      </c>
      <c r="AQ374" s="61" t="s">
        <v>1703</v>
      </c>
      <c r="AR374" s="28">
        <v>0</v>
      </c>
      <c r="AS374" s="28">
        <v>0</v>
      </c>
      <c r="AT374" s="28">
        <v>94802</v>
      </c>
      <c r="AU374" s="62"/>
      <c r="BT374">
        <v>0</v>
      </c>
      <c r="BU374" s="32">
        <v>100</v>
      </c>
      <c r="BV374" s="32">
        <v>110</v>
      </c>
      <c r="BW374" s="32">
        <v>13050</v>
      </c>
      <c r="BX374" s="32">
        <v>84</v>
      </c>
      <c r="BY374" s="32">
        <v>91100</v>
      </c>
      <c r="BZ374" t="s">
        <v>1816</v>
      </c>
      <c r="CA374" t="s">
        <v>1696</v>
      </c>
      <c r="CB374" t="s">
        <v>1826</v>
      </c>
      <c r="CC374" s="52" t="s">
        <v>1795</v>
      </c>
      <c r="CD374" s="52" t="s">
        <v>1796</v>
      </c>
      <c r="CE374" s="155">
        <v>21</v>
      </c>
      <c r="CF374" s="155">
        <v>7</v>
      </c>
      <c r="CG374" s="31" t="s">
        <v>688</v>
      </c>
      <c r="CH374" s="31" t="s">
        <v>743</v>
      </c>
      <c r="CI374" s="31" t="s">
        <v>756</v>
      </c>
      <c r="CJ374" s="31" t="s">
        <v>3122</v>
      </c>
      <c r="DC374" s="160" t="str">
        <f t="shared" si="121"/>
        <v>14200_7</v>
      </c>
      <c r="DD374" s="162">
        <v>100</v>
      </c>
      <c r="DE374" s="161">
        <v>130</v>
      </c>
      <c r="DF374" s="161">
        <v>14200</v>
      </c>
      <c r="DG374" s="163" t="s">
        <v>1816</v>
      </c>
      <c r="DH374" s="161"/>
      <c r="DI374" s="161" t="s">
        <v>5127</v>
      </c>
      <c r="DJ374" s="161">
        <v>7</v>
      </c>
      <c r="DK374" s="161" t="s">
        <v>5216</v>
      </c>
      <c r="DL374" s="161">
        <v>3</v>
      </c>
      <c r="DM374" s="43" t="s">
        <v>4645</v>
      </c>
      <c r="DN374" s="43"/>
      <c r="DO374" s="43" t="s">
        <v>4179</v>
      </c>
      <c r="DP374" s="43"/>
      <c r="DQ374" s="43" t="s">
        <v>4150</v>
      </c>
      <c r="DR374" s="43">
        <v>100</v>
      </c>
      <c r="DV374" s="31" t="s">
        <v>350</v>
      </c>
      <c r="DW374" s="31" t="s">
        <v>352</v>
      </c>
      <c r="DX374" s="63"/>
      <c r="DY374" s="63"/>
      <c r="DZ374" s="63"/>
      <c r="EA374" s="167"/>
      <c r="EB374" s="60"/>
      <c r="EC374" s="60"/>
      <c r="ED374" s="60"/>
      <c r="EE374" s="60"/>
      <c r="EF374" s="60"/>
      <c r="EG374" s="60"/>
      <c r="EH374" s="60"/>
      <c r="EI374" s="60"/>
      <c r="EJ374" s="60"/>
      <c r="EK374" s="60"/>
      <c r="EL374" s="60"/>
      <c r="EM374" s="60"/>
      <c r="EN374" s="60"/>
      <c r="EO374" s="60"/>
      <c r="EP374" s="60"/>
      <c r="EQ374" s="60"/>
      <c r="ER374" s="60"/>
      <c r="ES374" s="60"/>
      <c r="ET374" s="60"/>
      <c r="EU374" s="60"/>
      <c r="EV374" s="60"/>
      <c r="EW374" s="60"/>
      <c r="EX374" s="60"/>
      <c r="EY374" s="60"/>
      <c r="EZ374" s="60"/>
      <c r="FA374" s="60"/>
      <c r="FB374" s="60"/>
    </row>
    <row r="375" spans="22:158" x14ac:dyDescent="0.25">
      <c r="W375" s="33"/>
      <c r="X375" s="33"/>
      <c r="AH375" s="38">
        <v>100</v>
      </c>
      <c r="AI375" s="38">
        <v>110</v>
      </c>
      <c r="AJ375" s="38">
        <v>16800</v>
      </c>
      <c r="AK375" s="38">
        <v>14</v>
      </c>
      <c r="AL375" s="38">
        <v>1500158</v>
      </c>
      <c r="AM375" s="61" t="s">
        <v>1816</v>
      </c>
      <c r="AN375" s="61" t="s">
        <v>1696</v>
      </c>
      <c r="AO375" s="61" t="s">
        <v>1629</v>
      </c>
      <c r="AP375" s="61" t="s">
        <v>5033</v>
      </c>
      <c r="AQ375" s="61" t="s">
        <v>1703</v>
      </c>
      <c r="AR375" s="28">
        <v>0</v>
      </c>
      <c r="AS375" s="28">
        <v>0</v>
      </c>
      <c r="AT375" s="28">
        <v>59417</v>
      </c>
      <c r="AU375" s="62"/>
      <c r="BT375">
        <v>0</v>
      </c>
      <c r="BU375" s="32">
        <v>100</v>
      </c>
      <c r="BV375" s="32">
        <v>110</v>
      </c>
      <c r="BW375" s="32">
        <v>13050</v>
      </c>
      <c r="BX375" s="32">
        <v>85</v>
      </c>
      <c r="BY375" s="32">
        <v>91120</v>
      </c>
      <c r="BZ375" t="s">
        <v>1816</v>
      </c>
      <c r="CA375" t="s">
        <v>1696</v>
      </c>
      <c r="CB375" t="s">
        <v>1826</v>
      </c>
      <c r="CC375" s="52" t="s">
        <v>1797</v>
      </c>
      <c r="CD375" s="52" t="s">
        <v>1797</v>
      </c>
      <c r="CE375" s="155">
        <v>1</v>
      </c>
      <c r="CF375" s="155">
        <v>3</v>
      </c>
      <c r="CG375" s="31" t="s">
        <v>690</v>
      </c>
      <c r="CH375" s="31" t="s">
        <v>744</v>
      </c>
      <c r="CI375" s="31" t="s">
        <v>756</v>
      </c>
      <c r="CJ375" s="31" t="s">
        <v>1201</v>
      </c>
      <c r="DC375" s="160" t="str">
        <f t="shared" si="121"/>
        <v>14200_9</v>
      </c>
      <c r="DD375" s="162">
        <v>100</v>
      </c>
      <c r="DE375" s="161">
        <v>130</v>
      </c>
      <c r="DF375" s="161">
        <v>14200</v>
      </c>
      <c r="DG375" s="163" t="s">
        <v>1816</v>
      </c>
      <c r="DH375" s="161"/>
      <c r="DI375" s="161" t="s">
        <v>5127</v>
      </c>
      <c r="DJ375" s="161">
        <v>9</v>
      </c>
      <c r="DK375" s="161" t="s">
        <v>5218</v>
      </c>
      <c r="DL375" s="161">
        <v>0</v>
      </c>
      <c r="DM375" s="43" t="s">
        <v>4646</v>
      </c>
      <c r="DN375" s="43"/>
      <c r="DO375" s="43" t="s">
        <v>4181</v>
      </c>
      <c r="DP375" s="43"/>
      <c r="DQ375" s="43" t="s">
        <v>4153</v>
      </c>
      <c r="DR375" s="43">
        <v>100</v>
      </c>
      <c r="DV375" s="31" t="s">
        <v>350</v>
      </c>
      <c r="DW375" s="31" t="s">
        <v>352</v>
      </c>
      <c r="DX375" s="63"/>
      <c r="DY375" s="63"/>
      <c r="DZ375" s="63"/>
      <c r="EA375" s="167"/>
      <c r="EB375" s="60"/>
      <c r="EC375" s="60"/>
      <c r="ED375" s="60"/>
      <c r="EE375" s="60"/>
      <c r="EF375" s="60"/>
      <c r="EG375" s="60"/>
      <c r="EH375" s="60"/>
      <c r="EI375" s="60"/>
      <c r="EJ375" s="60"/>
      <c r="EK375" s="60"/>
      <c r="EL375" s="60"/>
      <c r="EM375" s="60"/>
      <c r="EN375" s="60"/>
      <c r="EO375" s="60"/>
      <c r="EP375" s="60"/>
      <c r="EQ375" s="60"/>
      <c r="ER375" s="60"/>
      <c r="ES375" s="60"/>
      <c r="ET375" s="60"/>
      <c r="EU375" s="60"/>
      <c r="EV375" s="60"/>
      <c r="EW375" s="60"/>
      <c r="EX375" s="60"/>
      <c r="EY375" s="60"/>
      <c r="EZ375" s="60"/>
      <c r="FA375" s="60"/>
      <c r="FB375" s="60"/>
    </row>
    <row r="376" spans="22:158" x14ac:dyDescent="0.25">
      <c r="W376" s="33"/>
      <c r="X376" s="33"/>
      <c r="AH376" s="38">
        <v>100</v>
      </c>
      <c r="AI376" s="38">
        <v>110</v>
      </c>
      <c r="AJ376" s="38">
        <v>17000</v>
      </c>
      <c r="AK376" s="38">
        <v>14</v>
      </c>
      <c r="AL376" s="38">
        <v>1500158</v>
      </c>
      <c r="AM376" s="61" t="s">
        <v>1816</v>
      </c>
      <c r="AN376" s="61" t="s">
        <v>1696</v>
      </c>
      <c r="AO376" s="61" t="s">
        <v>1633</v>
      </c>
      <c r="AP376" s="61" t="s">
        <v>5033</v>
      </c>
      <c r="AQ376" s="61" t="s">
        <v>1703</v>
      </c>
      <c r="AR376" s="28">
        <v>3624.2</v>
      </c>
      <c r="AS376" s="28">
        <v>0</v>
      </c>
      <c r="AT376" s="28">
        <v>43255</v>
      </c>
      <c r="AU376" s="62"/>
      <c r="BT376">
        <v>0</v>
      </c>
      <c r="BU376" s="32">
        <v>100</v>
      </c>
      <c r="BV376" s="32">
        <v>110</v>
      </c>
      <c r="BW376" s="32">
        <v>13050</v>
      </c>
      <c r="BX376" s="32">
        <v>86</v>
      </c>
      <c r="BY376" s="32">
        <v>91140</v>
      </c>
      <c r="BZ376" t="s">
        <v>1816</v>
      </c>
      <c r="CA376" t="s">
        <v>1696</v>
      </c>
      <c r="CB376" s="52" t="s">
        <v>1826</v>
      </c>
      <c r="CC376" s="52" t="s">
        <v>1787</v>
      </c>
      <c r="CD376" s="52" t="s">
        <v>1789</v>
      </c>
      <c r="CE376" s="155">
        <v>632</v>
      </c>
      <c r="CF376" s="155">
        <v>137</v>
      </c>
      <c r="CG376" s="31" t="s">
        <v>5839</v>
      </c>
      <c r="CH376" s="31" t="s">
        <v>745</v>
      </c>
      <c r="CI376" s="31" t="s">
        <v>756</v>
      </c>
      <c r="CJ376" s="31" t="s">
        <v>3123</v>
      </c>
      <c r="DC376" s="160" t="str">
        <f t="shared" si="121"/>
        <v>14200_4</v>
      </c>
      <c r="DD376" s="162">
        <v>100</v>
      </c>
      <c r="DE376" s="161">
        <v>130</v>
      </c>
      <c r="DF376" s="161">
        <v>14200</v>
      </c>
      <c r="DG376" s="163" t="s">
        <v>1816</v>
      </c>
      <c r="DH376" s="161"/>
      <c r="DI376" s="161" t="s">
        <v>5127</v>
      </c>
      <c r="DJ376" s="161">
        <v>4</v>
      </c>
      <c r="DK376" s="161" t="s">
        <v>1325</v>
      </c>
      <c r="DL376" s="161">
        <v>5</v>
      </c>
      <c r="DM376" s="43" t="s">
        <v>4647</v>
      </c>
      <c r="DN376" s="43"/>
      <c r="DO376" s="43" t="s">
        <v>4183</v>
      </c>
      <c r="DP376" s="43"/>
      <c r="DQ376" s="43" t="s">
        <v>4156</v>
      </c>
      <c r="DR376" s="43">
        <v>100</v>
      </c>
      <c r="DV376" s="31" t="s">
        <v>350</v>
      </c>
      <c r="DW376" s="31" t="s">
        <v>352</v>
      </c>
      <c r="DX376" s="63"/>
      <c r="DY376" s="63"/>
      <c r="DZ376" s="63"/>
      <c r="EA376" s="167"/>
      <c r="EB376" s="60"/>
      <c r="EC376" s="60"/>
      <c r="ED376" s="60"/>
      <c r="EE376" s="60"/>
      <c r="EF376" s="60"/>
      <c r="EG376" s="60"/>
      <c r="EH376" s="60"/>
      <c r="EI376" s="60"/>
      <c r="EJ376" s="60"/>
      <c r="EK376" s="60"/>
      <c r="EL376" s="60"/>
      <c r="EM376" s="60"/>
      <c r="EN376" s="60"/>
      <c r="EO376" s="60"/>
      <c r="EP376" s="60"/>
      <c r="EQ376" s="60"/>
      <c r="ER376" s="60"/>
      <c r="ES376" s="60"/>
      <c r="ET376" s="60"/>
      <c r="EU376" s="60"/>
      <c r="EV376" s="60"/>
      <c r="EW376" s="60"/>
      <c r="EX376" s="60"/>
      <c r="EY376" s="60"/>
      <c r="EZ376" s="60"/>
      <c r="FA376" s="60"/>
      <c r="FB376" s="60"/>
    </row>
    <row r="377" spans="22:158" x14ac:dyDescent="0.25">
      <c r="W377" s="33"/>
      <c r="X377" s="33"/>
      <c r="AH377" s="38">
        <v>100</v>
      </c>
      <c r="AI377" s="38">
        <v>110</v>
      </c>
      <c r="AJ377" s="38">
        <v>17620</v>
      </c>
      <c r="AK377" s="38">
        <v>14</v>
      </c>
      <c r="AL377" s="38">
        <v>1500158</v>
      </c>
      <c r="AM377" s="61" t="s">
        <v>1816</v>
      </c>
      <c r="AN377" s="61" t="s">
        <v>1696</v>
      </c>
      <c r="AO377" s="61" t="s">
        <v>1646</v>
      </c>
      <c r="AP377" s="61" t="s">
        <v>5033</v>
      </c>
      <c r="AQ377" s="61" t="s">
        <v>1703</v>
      </c>
      <c r="AR377" s="28">
        <v>3225192.3</v>
      </c>
      <c r="AS377" s="28">
        <v>1755656</v>
      </c>
      <c r="AT377" s="28">
        <v>0</v>
      </c>
      <c r="AU377" s="62"/>
      <c r="BT377">
        <v>0</v>
      </c>
      <c r="BU377" s="32">
        <v>100</v>
      </c>
      <c r="BV377" s="32">
        <v>110</v>
      </c>
      <c r="BW377" s="32">
        <v>13050</v>
      </c>
      <c r="BX377" s="32">
        <v>86</v>
      </c>
      <c r="BY377" s="32">
        <v>91160</v>
      </c>
      <c r="BZ377" t="s">
        <v>1816</v>
      </c>
      <c r="CA377" t="s">
        <v>1696</v>
      </c>
      <c r="CB377" t="s">
        <v>1826</v>
      </c>
      <c r="CC377" t="s">
        <v>1787</v>
      </c>
      <c r="CD377" s="52" t="s">
        <v>1788</v>
      </c>
      <c r="CE377" s="155">
        <v>187</v>
      </c>
      <c r="CF377" s="155">
        <v>13</v>
      </c>
      <c r="CG377" s="31" t="s">
        <v>5831</v>
      </c>
      <c r="CH377" s="31" t="s">
        <v>746</v>
      </c>
      <c r="CI377" s="31" t="s">
        <v>756</v>
      </c>
      <c r="CJ377" s="31" t="s">
        <v>3124</v>
      </c>
      <c r="DC377" s="160" t="str">
        <f t="shared" si="121"/>
        <v>14200_3</v>
      </c>
      <c r="DD377" s="162">
        <v>100</v>
      </c>
      <c r="DE377" s="161">
        <v>130</v>
      </c>
      <c r="DF377" s="161">
        <v>14200</v>
      </c>
      <c r="DG377" s="163" t="s">
        <v>1816</v>
      </c>
      <c r="DH377" s="161"/>
      <c r="DI377" s="161" t="s">
        <v>5127</v>
      </c>
      <c r="DJ377" s="161">
        <v>3</v>
      </c>
      <c r="DK377" s="161" t="s">
        <v>1324</v>
      </c>
      <c r="DL377" s="161">
        <v>0</v>
      </c>
      <c r="DM377" s="43" t="s">
        <v>4648</v>
      </c>
      <c r="DN377" s="43"/>
      <c r="DO377" s="43" t="s">
        <v>4185</v>
      </c>
      <c r="DP377" s="43"/>
      <c r="DQ377" s="43" t="s">
        <v>4159</v>
      </c>
      <c r="DR377" s="43">
        <v>100</v>
      </c>
      <c r="DV377" s="31" t="s">
        <v>350</v>
      </c>
      <c r="DW377" s="31" t="s">
        <v>352</v>
      </c>
      <c r="DX377" s="63"/>
      <c r="DY377" s="63"/>
      <c r="DZ377" s="63"/>
      <c r="EA377" s="167"/>
      <c r="EB377" s="60"/>
      <c r="EC377" s="60"/>
      <c r="ED377" s="60"/>
      <c r="EE377" s="60"/>
      <c r="EF377" s="60"/>
      <c r="EG377" s="60"/>
      <c r="EH377" s="60"/>
      <c r="EI377" s="60"/>
      <c r="EJ377" s="60"/>
      <c r="EK377" s="60"/>
      <c r="EL377" s="60"/>
      <c r="EM377" s="60"/>
      <c r="EN377" s="60"/>
      <c r="EO377" s="60"/>
      <c r="EP377" s="60"/>
      <c r="EQ377" s="60"/>
      <c r="ER377" s="60"/>
      <c r="ES377" s="60"/>
      <c r="ET377" s="60"/>
      <c r="EU377" s="60"/>
      <c r="EV377" s="60"/>
      <c r="EW377" s="60"/>
      <c r="EX377" s="60"/>
      <c r="EY377" s="60"/>
      <c r="EZ377" s="60"/>
      <c r="FA377" s="60"/>
      <c r="FB377" s="60"/>
    </row>
    <row r="378" spans="22:158" x14ac:dyDescent="0.25">
      <c r="V378" s="1"/>
      <c r="W378" s="33"/>
      <c r="X378" s="33"/>
      <c r="AH378" s="38">
        <v>100</v>
      </c>
      <c r="AI378" s="38">
        <v>115</v>
      </c>
      <c r="AJ378" s="38">
        <v>16900</v>
      </c>
      <c r="AK378" s="38">
        <v>14</v>
      </c>
      <c r="AL378" s="38">
        <v>1500158</v>
      </c>
      <c r="AM378" s="61" t="s">
        <v>1816</v>
      </c>
      <c r="AN378" s="61" t="s">
        <v>1697</v>
      </c>
      <c r="AO378" s="61" t="s">
        <v>1631</v>
      </c>
      <c r="AP378" s="61" t="s">
        <v>5033</v>
      </c>
      <c r="AQ378" s="61" t="s">
        <v>1703</v>
      </c>
      <c r="AR378" s="28">
        <v>51869.599999999999</v>
      </c>
      <c r="AS378" s="28">
        <v>0</v>
      </c>
      <c r="AT378" s="28">
        <v>16144</v>
      </c>
      <c r="AU378" s="62"/>
      <c r="BT378">
        <v>0</v>
      </c>
      <c r="BU378" s="32">
        <v>100</v>
      </c>
      <c r="BV378" s="32">
        <v>110</v>
      </c>
      <c r="BW378" s="32">
        <v>13050</v>
      </c>
      <c r="BX378" s="32">
        <v>87</v>
      </c>
      <c r="BY378" s="32">
        <v>91180</v>
      </c>
      <c r="BZ378" t="s">
        <v>1816</v>
      </c>
      <c r="CA378" t="s">
        <v>1696</v>
      </c>
      <c r="CB378" t="s">
        <v>1826</v>
      </c>
      <c r="CC378" s="52" t="s">
        <v>1726</v>
      </c>
      <c r="CD378" s="52" t="s">
        <v>1793</v>
      </c>
      <c r="CE378" s="155"/>
      <c r="CF378" s="155"/>
      <c r="CG378" s="31" t="s">
        <v>5841</v>
      </c>
      <c r="CH378" s="31" t="s">
        <v>747</v>
      </c>
      <c r="CI378" s="31" t="s">
        <v>756</v>
      </c>
      <c r="CJ378" s="31" t="s">
        <v>3125</v>
      </c>
      <c r="DC378" s="160" t="str">
        <f t="shared" si="121"/>
        <v>14200_2</v>
      </c>
      <c r="DD378" s="162">
        <v>100</v>
      </c>
      <c r="DE378" s="161">
        <v>130</v>
      </c>
      <c r="DF378" s="161">
        <v>14200</v>
      </c>
      <c r="DG378" s="163" t="s">
        <v>1816</v>
      </c>
      <c r="DH378" s="161"/>
      <c r="DI378" s="161" t="s">
        <v>5127</v>
      </c>
      <c r="DJ378" s="161">
        <v>2</v>
      </c>
      <c r="DK378" s="161" t="s">
        <v>1323</v>
      </c>
      <c r="DL378" s="161">
        <v>0</v>
      </c>
      <c r="DM378" s="43" t="s">
        <v>4649</v>
      </c>
      <c r="DN378" s="43"/>
      <c r="DO378" s="43" t="s">
        <v>4187</v>
      </c>
      <c r="DP378" s="43"/>
      <c r="DQ378" s="43" t="s">
        <v>4162</v>
      </c>
      <c r="DR378" s="43">
        <v>100</v>
      </c>
      <c r="DV378" s="31" t="s">
        <v>350</v>
      </c>
      <c r="DW378" s="31" t="s">
        <v>353</v>
      </c>
      <c r="DX378" s="63"/>
      <c r="DY378" s="63"/>
      <c r="DZ378" s="63"/>
      <c r="EA378" s="167"/>
      <c r="EB378" s="60"/>
      <c r="EC378" s="60"/>
      <c r="ED378" s="60"/>
      <c r="EE378" s="60"/>
      <c r="EF378" s="60"/>
      <c r="EG378" s="60"/>
      <c r="EH378" s="60"/>
      <c r="EI378" s="60"/>
      <c r="EJ378" s="60"/>
      <c r="EK378" s="60"/>
      <c r="EL378" s="60"/>
      <c r="EM378" s="60"/>
      <c r="EN378" s="60"/>
      <c r="EO378" s="60"/>
      <c r="EP378" s="60"/>
      <c r="EQ378" s="60"/>
      <c r="ER378" s="60"/>
      <c r="ES378" s="60"/>
      <c r="ET378" s="60"/>
      <c r="EU378" s="60"/>
      <c r="EV378" s="60"/>
      <c r="EW378" s="60"/>
      <c r="EX378" s="60"/>
      <c r="EY378" s="60"/>
      <c r="EZ378" s="60"/>
      <c r="FA378" s="60"/>
      <c r="FB378" s="60"/>
    </row>
    <row r="379" spans="22:158" x14ac:dyDescent="0.25">
      <c r="W379" s="33"/>
      <c r="X379" s="33"/>
      <c r="AH379" s="38">
        <v>100</v>
      </c>
      <c r="AI379" s="38">
        <v>115</v>
      </c>
      <c r="AJ379" s="38">
        <v>16950</v>
      </c>
      <c r="AK379" s="38">
        <v>14</v>
      </c>
      <c r="AL379" s="38">
        <v>1500158</v>
      </c>
      <c r="AM379" s="61" t="s">
        <v>1816</v>
      </c>
      <c r="AN379" s="61" t="s">
        <v>1697</v>
      </c>
      <c r="AO379" s="61" t="s">
        <v>1632</v>
      </c>
      <c r="AP379" s="61" t="s">
        <v>5033</v>
      </c>
      <c r="AQ379" s="61" t="s">
        <v>1703</v>
      </c>
      <c r="AR379" s="28">
        <v>530608.30000000005</v>
      </c>
      <c r="AS379" s="28">
        <v>0</v>
      </c>
      <c r="AT379" s="28">
        <v>47276</v>
      </c>
      <c r="AU379" s="62"/>
      <c r="BT379">
        <v>0</v>
      </c>
      <c r="BU379" s="32">
        <v>100</v>
      </c>
      <c r="BV379" s="32">
        <v>110</v>
      </c>
      <c r="BW379" s="32">
        <v>13050</v>
      </c>
      <c r="BX379" s="32">
        <v>87</v>
      </c>
      <c r="BY379" s="32">
        <v>91190</v>
      </c>
      <c r="BZ379" t="s">
        <v>1816</v>
      </c>
      <c r="CA379" t="s">
        <v>1696</v>
      </c>
      <c r="CB379" t="s">
        <v>1826</v>
      </c>
      <c r="CC379" t="s">
        <v>1726</v>
      </c>
      <c r="CD379" s="52" t="s">
        <v>1726</v>
      </c>
      <c r="CE379" s="155">
        <v>0</v>
      </c>
      <c r="CF379" s="155">
        <v>1</v>
      </c>
      <c r="CG379" s="31" t="s">
        <v>5843</v>
      </c>
      <c r="CH379" s="31" t="s">
        <v>748</v>
      </c>
      <c r="CI379" s="31" t="s">
        <v>756</v>
      </c>
      <c r="CJ379" s="31" t="s">
        <v>3126</v>
      </c>
      <c r="DC379" s="160" t="str">
        <f t="shared" si="121"/>
        <v>14200_6</v>
      </c>
      <c r="DD379" s="162">
        <v>100</v>
      </c>
      <c r="DE379" s="161">
        <v>130</v>
      </c>
      <c r="DF379" s="161">
        <v>14200</v>
      </c>
      <c r="DG379" s="163" t="s">
        <v>1816</v>
      </c>
      <c r="DH379" s="161"/>
      <c r="DI379" s="161" t="s">
        <v>5127</v>
      </c>
      <c r="DJ379" s="161">
        <v>6</v>
      </c>
      <c r="DK379" s="161" t="s">
        <v>1327</v>
      </c>
      <c r="DL379" s="161">
        <v>0</v>
      </c>
      <c r="DM379" s="43" t="s">
        <v>4650</v>
      </c>
      <c r="DN379" s="43"/>
      <c r="DO379" s="43" t="s">
        <v>4189</v>
      </c>
      <c r="DP379" s="43"/>
      <c r="DQ379" s="43" t="s">
        <v>4165</v>
      </c>
      <c r="DR379" s="43">
        <v>100</v>
      </c>
      <c r="DV379" s="31" t="s">
        <v>350</v>
      </c>
      <c r="DW379" s="31" t="s">
        <v>353</v>
      </c>
      <c r="DX379" s="63"/>
      <c r="DY379" s="63"/>
      <c r="DZ379" s="63"/>
      <c r="EA379" s="167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</row>
    <row r="380" spans="22:158" x14ac:dyDescent="0.25">
      <c r="W380" s="33"/>
      <c r="X380" s="33"/>
      <c r="AH380" s="38">
        <v>100</v>
      </c>
      <c r="AI380" s="38">
        <v>115</v>
      </c>
      <c r="AJ380" s="38">
        <v>18350</v>
      </c>
      <c r="AK380" s="38">
        <v>14</v>
      </c>
      <c r="AL380" s="38">
        <v>1500158</v>
      </c>
      <c r="AM380" s="61" t="s">
        <v>1816</v>
      </c>
      <c r="AN380" s="61" t="s">
        <v>1697</v>
      </c>
      <c r="AO380" s="61" t="s">
        <v>1663</v>
      </c>
      <c r="AP380" s="61" t="s">
        <v>5033</v>
      </c>
      <c r="AQ380" s="61" t="s">
        <v>1703</v>
      </c>
      <c r="AR380" s="28">
        <v>41935.599999999999</v>
      </c>
      <c r="AS380" s="28">
        <v>0</v>
      </c>
      <c r="AT380" s="28">
        <v>87471</v>
      </c>
      <c r="AU380" s="62"/>
      <c r="BT380">
        <v>0</v>
      </c>
      <c r="BU380" s="32">
        <v>100</v>
      </c>
      <c r="BV380" s="32">
        <v>110</v>
      </c>
      <c r="BW380" s="32">
        <v>13050</v>
      </c>
      <c r="BX380" s="32">
        <v>87</v>
      </c>
      <c r="BY380" s="32">
        <v>91192</v>
      </c>
      <c r="BZ380" t="s">
        <v>1816</v>
      </c>
      <c r="CA380" t="s">
        <v>1696</v>
      </c>
      <c r="CB380" t="s">
        <v>1826</v>
      </c>
      <c r="CC380" s="52" t="s">
        <v>1726</v>
      </c>
      <c r="CD380" s="52" t="s">
        <v>1115</v>
      </c>
      <c r="CE380" s="155">
        <v>44</v>
      </c>
      <c r="CF380" s="155">
        <v>1</v>
      </c>
      <c r="CG380" s="31" t="s">
        <v>692</v>
      </c>
      <c r="CH380" s="31" t="s">
        <v>749</v>
      </c>
      <c r="CI380" s="31" t="s">
        <v>756</v>
      </c>
      <c r="CJ380" s="31" t="s">
        <v>1203</v>
      </c>
      <c r="DC380" s="160" t="str">
        <f t="shared" si="121"/>
        <v>14200_10</v>
      </c>
      <c r="DD380" s="162">
        <v>100</v>
      </c>
      <c r="DE380" s="161">
        <v>130</v>
      </c>
      <c r="DF380" s="161">
        <v>14200</v>
      </c>
      <c r="DG380" s="163" t="s">
        <v>1816</v>
      </c>
      <c r="DH380" s="161"/>
      <c r="DI380" s="161" t="s">
        <v>5127</v>
      </c>
      <c r="DJ380" s="161">
        <v>10</v>
      </c>
      <c r="DK380" s="161" t="s">
        <v>1329</v>
      </c>
      <c r="DL380" s="161">
        <v>6</v>
      </c>
      <c r="DM380" s="43" t="s">
        <v>4651</v>
      </c>
      <c r="DN380" s="43"/>
      <c r="DO380" s="43" t="s">
        <v>4191</v>
      </c>
      <c r="DP380" s="43"/>
      <c r="DQ380" s="43" t="s">
        <v>4168</v>
      </c>
      <c r="DR380" s="43">
        <v>100</v>
      </c>
      <c r="DV380" s="31" t="s">
        <v>350</v>
      </c>
      <c r="DW380" s="31" t="s">
        <v>353</v>
      </c>
      <c r="DX380" s="63"/>
      <c r="DY380" s="63"/>
      <c r="DZ380" s="63"/>
      <c r="EA380" s="167"/>
      <c r="EB380" s="60"/>
      <c r="EC380" s="60"/>
      <c r="ED380" s="60"/>
      <c r="EE380" s="60"/>
      <c r="EF380" s="60"/>
      <c r="EG380" s="60"/>
      <c r="EH380" s="60"/>
      <c r="EI380" s="60"/>
      <c r="EJ380" s="60"/>
      <c r="EK380" s="60"/>
      <c r="EL380" s="60"/>
      <c r="EM380" s="60"/>
      <c r="EN380" s="60"/>
      <c r="EO380" s="60"/>
      <c r="EP380" s="60"/>
      <c r="EQ380" s="60"/>
      <c r="ER380" s="60"/>
      <c r="ES380" s="60"/>
      <c r="ET380" s="60"/>
      <c r="EU380" s="60"/>
      <c r="EV380" s="60"/>
      <c r="EW380" s="60"/>
      <c r="EX380" s="60"/>
      <c r="EY380" s="60"/>
      <c r="EZ380" s="60"/>
      <c r="FA380" s="60"/>
      <c r="FB380" s="60"/>
    </row>
    <row r="381" spans="22:158" x14ac:dyDescent="0.25">
      <c r="V381" s="1"/>
      <c r="W381" s="33"/>
      <c r="X381" s="33"/>
      <c r="AH381" s="38">
        <v>100</v>
      </c>
      <c r="AI381" s="38">
        <v>120</v>
      </c>
      <c r="AJ381" s="38">
        <v>10250</v>
      </c>
      <c r="AK381" s="38">
        <v>14</v>
      </c>
      <c r="AL381" s="38">
        <v>1500158</v>
      </c>
      <c r="AM381" s="61" t="s">
        <v>1816</v>
      </c>
      <c r="AN381" s="61" t="s">
        <v>1689</v>
      </c>
      <c r="AO381" s="61" t="s">
        <v>5048</v>
      </c>
      <c r="AP381" s="61" t="s">
        <v>5033</v>
      </c>
      <c r="AQ381" s="61" t="s">
        <v>1703</v>
      </c>
      <c r="AR381" s="28">
        <v>14351.7</v>
      </c>
      <c r="AS381" s="28">
        <v>1424</v>
      </c>
      <c r="AT381" s="28">
        <v>0</v>
      </c>
      <c r="AU381" s="62"/>
      <c r="BT381">
        <v>0</v>
      </c>
      <c r="BU381" s="32">
        <v>100</v>
      </c>
      <c r="BV381" s="32">
        <v>110</v>
      </c>
      <c r="BW381" s="32">
        <v>13050</v>
      </c>
      <c r="BX381" s="32">
        <v>87</v>
      </c>
      <c r="BY381" s="32">
        <v>91194</v>
      </c>
      <c r="BZ381" t="s">
        <v>1816</v>
      </c>
      <c r="CA381" t="s">
        <v>1696</v>
      </c>
      <c r="CB381" t="s">
        <v>1826</v>
      </c>
      <c r="CC381" t="s">
        <v>1726</v>
      </c>
      <c r="CD381" t="s">
        <v>1114</v>
      </c>
      <c r="CE381" s="155">
        <v>0</v>
      </c>
      <c r="CF381" s="155">
        <v>1</v>
      </c>
      <c r="CG381" s="31" t="s">
        <v>694</v>
      </c>
      <c r="CH381" s="31" t="s">
        <v>750</v>
      </c>
      <c r="CI381" s="31" t="s">
        <v>756</v>
      </c>
      <c r="CJ381" s="31" t="s">
        <v>1202</v>
      </c>
      <c r="DC381" s="160" t="str">
        <f t="shared" si="121"/>
        <v>14200_8</v>
      </c>
      <c r="DD381" s="162">
        <v>100</v>
      </c>
      <c r="DE381" s="161">
        <v>130</v>
      </c>
      <c r="DF381" s="161">
        <v>14200</v>
      </c>
      <c r="DG381" s="163" t="s">
        <v>1816</v>
      </c>
      <c r="DH381" s="161"/>
      <c r="DI381" s="161" t="s">
        <v>5127</v>
      </c>
      <c r="DJ381" s="161">
        <v>8</v>
      </c>
      <c r="DK381" s="161" t="s">
        <v>1328</v>
      </c>
      <c r="DL381" s="161">
        <v>6</v>
      </c>
      <c r="DM381" s="43" t="s">
        <v>4652</v>
      </c>
      <c r="DN381" s="43"/>
      <c r="DO381" s="43" t="s">
        <v>4193</v>
      </c>
      <c r="DP381" s="43"/>
      <c r="DQ381" s="43" t="s">
        <v>4171</v>
      </c>
      <c r="DR381" s="43">
        <v>100</v>
      </c>
      <c r="DV381" s="31" t="s">
        <v>350</v>
      </c>
      <c r="DW381" s="31" t="s">
        <v>354</v>
      </c>
      <c r="DX381" s="63"/>
      <c r="DY381" s="63"/>
      <c r="DZ381" s="63"/>
      <c r="EA381" s="167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</row>
    <row r="382" spans="22:158" x14ac:dyDescent="0.25">
      <c r="W382" s="33"/>
      <c r="X382" s="33"/>
      <c r="AH382" s="38">
        <v>100</v>
      </c>
      <c r="AI382" s="38">
        <v>120</v>
      </c>
      <c r="AJ382" s="38">
        <v>14550</v>
      </c>
      <c r="AK382" s="38">
        <v>14</v>
      </c>
      <c r="AL382" s="38">
        <v>1500158</v>
      </c>
      <c r="AM382" s="61" t="s">
        <v>1816</v>
      </c>
      <c r="AN382" s="61" t="s">
        <v>1689</v>
      </c>
      <c r="AO382" s="61" t="s">
        <v>1579</v>
      </c>
      <c r="AP382" s="61" t="s">
        <v>5033</v>
      </c>
      <c r="AQ382" s="61" t="s">
        <v>1703</v>
      </c>
      <c r="AR382" s="28">
        <v>0</v>
      </c>
      <c r="AS382" s="28">
        <v>9192</v>
      </c>
      <c r="AT382" s="28">
        <v>259316</v>
      </c>
      <c r="AU382" s="62"/>
      <c r="BT382">
        <v>0</v>
      </c>
      <c r="BU382" s="32">
        <v>100</v>
      </c>
      <c r="BV382" s="32">
        <v>110</v>
      </c>
      <c r="BW382" s="32">
        <v>13050</v>
      </c>
      <c r="BX382" s="32">
        <v>87</v>
      </c>
      <c r="BY382" s="32">
        <v>91200</v>
      </c>
      <c r="BZ382" t="s">
        <v>1816</v>
      </c>
      <c r="CA382" t="s">
        <v>1696</v>
      </c>
      <c r="CB382" t="s">
        <v>1826</v>
      </c>
      <c r="CC382" s="52" t="s">
        <v>1726</v>
      </c>
      <c r="CD382" s="52" t="s">
        <v>1794</v>
      </c>
      <c r="CE382" s="155"/>
      <c r="CF382" s="155"/>
      <c r="CG382" s="31" t="s">
        <v>5845</v>
      </c>
      <c r="CH382" s="31" t="s">
        <v>751</v>
      </c>
      <c r="CI382" s="31" t="s">
        <v>756</v>
      </c>
      <c r="CJ382" s="31" t="s">
        <v>3127</v>
      </c>
      <c r="DC382" s="160" t="str">
        <f t="shared" si="121"/>
        <v>14200_5</v>
      </c>
      <c r="DD382" s="162">
        <v>100</v>
      </c>
      <c r="DE382" s="161">
        <v>130</v>
      </c>
      <c r="DF382" s="161">
        <v>14200</v>
      </c>
      <c r="DG382" s="163" t="s">
        <v>1816</v>
      </c>
      <c r="DH382" s="161"/>
      <c r="DI382" s="161" t="s">
        <v>5127</v>
      </c>
      <c r="DJ382" s="161">
        <v>5</v>
      </c>
      <c r="DK382" s="161" t="s">
        <v>1326</v>
      </c>
      <c r="DL382" s="161">
        <v>32</v>
      </c>
      <c r="DM382" s="43" t="s">
        <v>4653</v>
      </c>
      <c r="DN382" s="43"/>
      <c r="DO382" s="43" t="s">
        <v>4195</v>
      </c>
      <c r="DP382" s="43"/>
      <c r="DQ382" s="43" t="s">
        <v>4174</v>
      </c>
      <c r="DR382" s="43">
        <v>100</v>
      </c>
      <c r="DV382" s="31" t="s">
        <v>350</v>
      </c>
      <c r="DW382" s="31" t="s">
        <v>354</v>
      </c>
      <c r="DX382" s="63"/>
      <c r="DY382" s="63"/>
      <c r="DZ382" s="63"/>
      <c r="EA382" s="167"/>
      <c r="EB382" s="60"/>
      <c r="EC382" s="60"/>
      <c r="ED382" s="60"/>
      <c r="EE382" s="60"/>
      <c r="EF382" s="60"/>
      <c r="EG382" s="60"/>
      <c r="EH382" s="60"/>
      <c r="EI382" s="60"/>
      <c r="EJ382" s="60"/>
      <c r="EK382" s="60"/>
      <c r="EL382" s="60"/>
      <c r="EM382" s="60"/>
      <c r="EN382" s="60"/>
      <c r="EO382" s="60"/>
      <c r="EP382" s="60"/>
      <c r="EQ382" s="60"/>
      <c r="ER382" s="60"/>
      <c r="ES382" s="60"/>
      <c r="ET382" s="60"/>
      <c r="EU382" s="60"/>
      <c r="EV382" s="60"/>
      <c r="EW382" s="60"/>
      <c r="EX382" s="60"/>
      <c r="EY382" s="60"/>
      <c r="EZ382" s="60"/>
      <c r="FA382" s="60"/>
      <c r="FB382" s="60"/>
    </row>
    <row r="383" spans="22:158" x14ac:dyDescent="0.25">
      <c r="W383" s="33"/>
      <c r="X383" s="33"/>
      <c r="AH383" s="38">
        <v>100</v>
      </c>
      <c r="AI383" s="38">
        <v>120</v>
      </c>
      <c r="AJ383" s="38">
        <v>14850</v>
      </c>
      <c r="AK383" s="38">
        <v>14</v>
      </c>
      <c r="AL383" s="38">
        <v>1500158</v>
      </c>
      <c r="AM383" s="61" t="s">
        <v>1816</v>
      </c>
      <c r="AN383" s="61" t="s">
        <v>1689</v>
      </c>
      <c r="AO383" s="61" t="s">
        <v>1585</v>
      </c>
      <c r="AP383" s="61" t="s">
        <v>5033</v>
      </c>
      <c r="AQ383" s="61" t="s">
        <v>1703</v>
      </c>
      <c r="AR383" s="28">
        <v>424792.6</v>
      </c>
      <c r="AS383" s="28">
        <v>58062</v>
      </c>
      <c r="AT383" s="28">
        <v>18664</v>
      </c>
      <c r="AU383" s="62"/>
      <c r="BT383">
        <v>0</v>
      </c>
      <c r="BU383" s="32">
        <v>100</v>
      </c>
      <c r="BV383" s="32">
        <v>110</v>
      </c>
      <c r="BW383" s="32">
        <v>13050</v>
      </c>
      <c r="BX383" s="32">
        <v>88</v>
      </c>
      <c r="BY383" s="32">
        <v>91220</v>
      </c>
      <c r="BZ383" t="s">
        <v>1816</v>
      </c>
      <c r="CA383" t="s">
        <v>1696</v>
      </c>
      <c r="CB383" t="s">
        <v>1826</v>
      </c>
      <c r="CC383" t="s">
        <v>1684</v>
      </c>
      <c r="CD383" t="s">
        <v>1684</v>
      </c>
      <c r="CE383" s="155">
        <v>3</v>
      </c>
      <c r="CF383" s="155">
        <v>1</v>
      </c>
      <c r="CG383" s="31" t="s">
        <v>696</v>
      </c>
      <c r="CH383" s="31" t="s">
        <v>752</v>
      </c>
      <c r="CI383" s="31" t="s">
        <v>756</v>
      </c>
      <c r="CJ383" s="31" t="s">
        <v>3128</v>
      </c>
      <c r="DC383" s="160" t="str">
        <f t="shared" si="121"/>
        <v>14350_1</v>
      </c>
      <c r="DD383" s="162">
        <v>100</v>
      </c>
      <c r="DE383" s="161">
        <v>125</v>
      </c>
      <c r="DF383" s="161">
        <v>14350</v>
      </c>
      <c r="DG383" s="163" t="s">
        <v>1816</v>
      </c>
      <c r="DH383" s="161"/>
      <c r="DI383" s="161" t="s">
        <v>1575</v>
      </c>
      <c r="DJ383" s="161">
        <v>1</v>
      </c>
      <c r="DK383" s="161" t="s">
        <v>5210</v>
      </c>
      <c r="DL383" s="161">
        <v>33</v>
      </c>
      <c r="DM383" s="43" t="s">
        <v>4654</v>
      </c>
      <c r="DN383" s="43"/>
      <c r="DO383" s="43" t="s">
        <v>4387</v>
      </c>
      <c r="DP383" s="43"/>
      <c r="DQ383" s="43" t="s">
        <v>4177</v>
      </c>
      <c r="DR383" s="43">
        <v>100</v>
      </c>
      <c r="DV383" s="31" t="s">
        <v>350</v>
      </c>
      <c r="DW383" s="31" t="s">
        <v>354</v>
      </c>
      <c r="DX383" s="63"/>
      <c r="DY383" s="63"/>
      <c r="DZ383" s="63"/>
      <c r="EA383" s="167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</row>
    <row r="384" spans="22:158" x14ac:dyDescent="0.25">
      <c r="W384" s="33"/>
      <c r="X384" s="33"/>
      <c r="AH384" s="38">
        <v>100</v>
      </c>
      <c r="AI384" s="38">
        <v>120</v>
      </c>
      <c r="AJ384" s="38">
        <v>16610</v>
      </c>
      <c r="AK384" s="38">
        <v>14</v>
      </c>
      <c r="AL384" s="38">
        <v>1500158</v>
      </c>
      <c r="AM384" s="61" t="s">
        <v>1816</v>
      </c>
      <c r="AN384" s="61" t="s">
        <v>1689</v>
      </c>
      <c r="AO384" s="61" t="s">
        <v>1625</v>
      </c>
      <c r="AP384" s="61" t="s">
        <v>5033</v>
      </c>
      <c r="AQ384" s="61" t="s">
        <v>1703</v>
      </c>
      <c r="AR384" s="28">
        <v>486289</v>
      </c>
      <c r="AS384" s="28">
        <v>246828</v>
      </c>
      <c r="AT384" s="28">
        <v>167073</v>
      </c>
      <c r="AU384" s="62"/>
      <c r="BT384">
        <v>0</v>
      </c>
      <c r="BU384" s="32">
        <v>100</v>
      </c>
      <c r="BV384" s="32">
        <v>110</v>
      </c>
      <c r="BW384" s="32">
        <v>13050</v>
      </c>
      <c r="BX384" s="32">
        <v>89</v>
      </c>
      <c r="BY384" s="32">
        <v>91240</v>
      </c>
      <c r="BZ384" t="s">
        <v>1816</v>
      </c>
      <c r="CA384" t="s">
        <v>1696</v>
      </c>
      <c r="CB384" t="s">
        <v>1826</v>
      </c>
      <c r="CC384" s="52" t="s">
        <v>1785</v>
      </c>
      <c r="CD384" s="52" t="s">
        <v>1785</v>
      </c>
      <c r="CE384" s="155">
        <v>155</v>
      </c>
      <c r="CF384" s="155">
        <v>10</v>
      </c>
      <c r="CG384" s="31" t="s">
        <v>698</v>
      </c>
      <c r="CH384" s="31" t="s">
        <v>753</v>
      </c>
      <c r="CI384" s="31" t="s">
        <v>756</v>
      </c>
      <c r="CJ384" s="31" t="s">
        <v>3129</v>
      </c>
      <c r="DC384" s="160" t="str">
        <f t="shared" si="121"/>
        <v>14350_7</v>
      </c>
      <c r="DD384" s="162">
        <v>100</v>
      </c>
      <c r="DE384" s="161">
        <v>125</v>
      </c>
      <c r="DF384" s="161">
        <v>14350</v>
      </c>
      <c r="DG384" s="163" t="s">
        <v>1816</v>
      </c>
      <c r="DH384" s="161"/>
      <c r="DI384" s="161" t="s">
        <v>1575</v>
      </c>
      <c r="DJ384" s="161">
        <v>7</v>
      </c>
      <c r="DK384" s="161" t="s">
        <v>5216</v>
      </c>
      <c r="DL384" s="161">
        <v>84</v>
      </c>
      <c r="DM384" s="43" t="s">
        <v>4655</v>
      </c>
      <c r="DN384" s="43"/>
      <c r="DO384" s="43" t="s">
        <v>4389</v>
      </c>
      <c r="DP384" s="43"/>
      <c r="DQ384" s="43" t="s">
        <v>4150</v>
      </c>
      <c r="DR384" s="43">
        <v>100</v>
      </c>
      <c r="DV384" s="31" t="s">
        <v>350</v>
      </c>
      <c r="DW384" s="31" t="s">
        <v>354</v>
      </c>
      <c r="DX384" s="63"/>
      <c r="DY384" s="63"/>
      <c r="DZ384" s="63"/>
      <c r="EA384" s="167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</row>
    <row r="385" spans="22:158" x14ac:dyDescent="0.25">
      <c r="W385" s="33"/>
      <c r="X385" s="33"/>
      <c r="AH385" s="38">
        <v>100</v>
      </c>
      <c r="AI385" s="38">
        <v>125</v>
      </c>
      <c r="AJ385" s="38">
        <v>10600</v>
      </c>
      <c r="AK385" s="38">
        <v>14</v>
      </c>
      <c r="AL385" s="38">
        <v>1500158</v>
      </c>
      <c r="AM385" s="61" t="s">
        <v>1816</v>
      </c>
      <c r="AN385" s="61" t="s">
        <v>1692</v>
      </c>
      <c r="AO385" s="61" t="s">
        <v>5055</v>
      </c>
      <c r="AP385" s="61" t="s">
        <v>5033</v>
      </c>
      <c r="AQ385" s="61" t="s">
        <v>1703</v>
      </c>
      <c r="AR385" s="28">
        <v>389885.7</v>
      </c>
      <c r="AS385" s="28">
        <v>0</v>
      </c>
      <c r="AT385" s="28">
        <v>0</v>
      </c>
      <c r="AU385" s="62"/>
      <c r="BT385">
        <v>0</v>
      </c>
      <c r="BU385" s="32">
        <v>100</v>
      </c>
      <c r="BV385" s="32">
        <v>110</v>
      </c>
      <c r="BW385" s="32">
        <v>13050</v>
      </c>
      <c r="BX385" s="32">
        <v>90</v>
      </c>
      <c r="BY385" s="32">
        <v>91260</v>
      </c>
      <c r="BZ385" t="s">
        <v>1816</v>
      </c>
      <c r="CA385" t="s">
        <v>1696</v>
      </c>
      <c r="CB385" t="s">
        <v>1826</v>
      </c>
      <c r="CC385" t="s">
        <v>5036</v>
      </c>
      <c r="CD385" s="52" t="s">
        <v>5036</v>
      </c>
      <c r="CE385" s="155">
        <v>2</v>
      </c>
      <c r="CF385" s="155">
        <v>4</v>
      </c>
      <c r="CG385" s="31" t="s">
        <v>5848</v>
      </c>
      <c r="CH385" s="31" t="s">
        <v>754</v>
      </c>
      <c r="CI385" s="31" t="s">
        <v>756</v>
      </c>
      <c r="CJ385" s="31" t="s">
        <v>3130</v>
      </c>
      <c r="DC385" s="160" t="str">
        <f t="shared" si="121"/>
        <v>14350_9</v>
      </c>
      <c r="DD385" s="162">
        <v>100</v>
      </c>
      <c r="DE385" s="161">
        <v>125</v>
      </c>
      <c r="DF385" s="161">
        <v>14350</v>
      </c>
      <c r="DG385" s="163" t="s">
        <v>1816</v>
      </c>
      <c r="DH385" s="161"/>
      <c r="DI385" s="161" t="s">
        <v>1575</v>
      </c>
      <c r="DJ385" s="161">
        <v>9</v>
      </c>
      <c r="DK385" s="161" t="s">
        <v>5218</v>
      </c>
      <c r="DL385" s="161">
        <v>0</v>
      </c>
      <c r="DM385" s="43" t="s">
        <v>4656</v>
      </c>
      <c r="DN385" s="43"/>
      <c r="DO385" s="43" t="s">
        <v>4391</v>
      </c>
      <c r="DP385" s="43"/>
      <c r="DQ385" s="43" t="s">
        <v>4153</v>
      </c>
      <c r="DR385" s="43">
        <v>100</v>
      </c>
      <c r="DV385" s="31" t="s">
        <v>350</v>
      </c>
      <c r="DW385" s="31" t="s">
        <v>355</v>
      </c>
      <c r="DX385" s="63"/>
      <c r="DY385" s="63"/>
      <c r="DZ385" s="63"/>
      <c r="EA385" s="167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</row>
    <row r="386" spans="22:158" x14ac:dyDescent="0.25">
      <c r="W386" s="33"/>
      <c r="X386" s="33"/>
      <c r="AH386" s="38">
        <v>100</v>
      </c>
      <c r="AI386" s="38">
        <v>125</v>
      </c>
      <c r="AJ386" s="38">
        <v>11730</v>
      </c>
      <c r="AK386" s="38">
        <v>14</v>
      </c>
      <c r="AL386" s="38">
        <v>1500158</v>
      </c>
      <c r="AM386" s="61" t="s">
        <v>1816</v>
      </c>
      <c r="AN386" s="61" t="s">
        <v>1692</v>
      </c>
      <c r="AO386" s="61" t="s">
        <v>5079</v>
      </c>
      <c r="AP386" s="61" t="s">
        <v>5033</v>
      </c>
      <c r="AQ386" s="61" t="s">
        <v>1703</v>
      </c>
      <c r="AR386" s="28">
        <v>508189.9</v>
      </c>
      <c r="AS386" s="28">
        <v>13465</v>
      </c>
      <c r="AT386" s="28">
        <v>0</v>
      </c>
      <c r="AU386" s="62"/>
      <c r="BT386">
        <v>0</v>
      </c>
      <c r="BU386" s="32">
        <v>100</v>
      </c>
      <c r="BV386" s="32">
        <v>110</v>
      </c>
      <c r="BW386" s="32">
        <v>13400</v>
      </c>
      <c r="BX386" s="32">
        <v>81</v>
      </c>
      <c r="BY386" s="32">
        <v>91000</v>
      </c>
      <c r="BZ386" t="s">
        <v>1816</v>
      </c>
      <c r="CA386" t="s">
        <v>1696</v>
      </c>
      <c r="CB386" t="s">
        <v>1831</v>
      </c>
      <c r="CC386" s="52" t="s">
        <v>1683</v>
      </c>
      <c r="CD386" s="52" t="s">
        <v>1784</v>
      </c>
      <c r="CE386" s="155">
        <v>31225</v>
      </c>
      <c r="CF386" s="155">
        <v>256</v>
      </c>
      <c r="CG386" s="31" t="s">
        <v>5834</v>
      </c>
      <c r="CH386" s="31" t="s">
        <v>736</v>
      </c>
      <c r="CI386" s="31" t="s">
        <v>757</v>
      </c>
      <c r="CJ386" s="31" t="s">
        <v>3131</v>
      </c>
      <c r="DC386" s="160" t="str">
        <f t="shared" si="121"/>
        <v>14350_4</v>
      </c>
      <c r="DD386" s="162">
        <v>100</v>
      </c>
      <c r="DE386" s="161">
        <v>125</v>
      </c>
      <c r="DF386" s="161">
        <v>14350</v>
      </c>
      <c r="DG386" s="163" t="s">
        <v>1816</v>
      </c>
      <c r="DH386" s="161"/>
      <c r="DI386" s="161" t="s">
        <v>1575</v>
      </c>
      <c r="DJ386" s="161">
        <v>4</v>
      </c>
      <c r="DK386" s="161" t="s">
        <v>1325</v>
      </c>
      <c r="DL386" s="161">
        <v>16</v>
      </c>
      <c r="DM386" s="43" t="s">
        <v>4657</v>
      </c>
      <c r="DN386" s="43"/>
      <c r="DO386" s="43" t="s">
        <v>4393</v>
      </c>
      <c r="DP386" s="43"/>
      <c r="DQ386" s="43" t="s">
        <v>4156</v>
      </c>
      <c r="DR386" s="43">
        <v>100</v>
      </c>
      <c r="DV386" s="31" t="s">
        <v>350</v>
      </c>
      <c r="DW386" s="31" t="s">
        <v>355</v>
      </c>
      <c r="DX386" s="63"/>
      <c r="DY386" s="63"/>
      <c r="DZ386" s="63"/>
      <c r="EA386" s="167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</row>
    <row r="387" spans="22:158" x14ac:dyDescent="0.25">
      <c r="W387" s="33"/>
      <c r="X387" s="33"/>
      <c r="AH387" s="38">
        <v>100</v>
      </c>
      <c r="AI387" s="38">
        <v>125</v>
      </c>
      <c r="AJ387" s="38">
        <v>12250</v>
      </c>
      <c r="AK387" s="38">
        <v>14</v>
      </c>
      <c r="AL387" s="38">
        <v>1500158</v>
      </c>
      <c r="AM387" s="61" t="s">
        <v>1816</v>
      </c>
      <c r="AN387" s="61" t="s">
        <v>1692</v>
      </c>
      <c r="AO387" s="61" t="s">
        <v>5089</v>
      </c>
      <c r="AP387" s="61" t="s">
        <v>5033</v>
      </c>
      <c r="AQ387" s="61" t="s">
        <v>1703</v>
      </c>
      <c r="AR387" s="28">
        <v>0</v>
      </c>
      <c r="AS387" s="28">
        <v>0</v>
      </c>
      <c r="AT387" s="28">
        <v>127532</v>
      </c>
      <c r="AU387" s="62"/>
      <c r="BT387">
        <v>0</v>
      </c>
      <c r="BU387" s="32">
        <v>100</v>
      </c>
      <c r="BV387" s="32">
        <v>110</v>
      </c>
      <c r="BW387" s="32">
        <v>13400</v>
      </c>
      <c r="BX387" s="32">
        <v>81</v>
      </c>
      <c r="BY387" s="32">
        <v>91010</v>
      </c>
      <c r="BZ387" t="s">
        <v>1816</v>
      </c>
      <c r="CA387" t="s">
        <v>1696</v>
      </c>
      <c r="CB387" t="s">
        <v>1831</v>
      </c>
      <c r="CC387" t="s">
        <v>1683</v>
      </c>
      <c r="CD387" s="52" t="s">
        <v>1683</v>
      </c>
      <c r="CE387" s="155">
        <v>1838</v>
      </c>
      <c r="CF387" s="155">
        <v>12</v>
      </c>
      <c r="CG387" s="31" t="s">
        <v>5837</v>
      </c>
      <c r="CH387" s="31" t="s">
        <v>738</v>
      </c>
      <c r="CI387" s="31" t="s">
        <v>757</v>
      </c>
      <c r="CJ387" s="31" t="s">
        <v>3132</v>
      </c>
      <c r="DC387" s="160" t="str">
        <f t="shared" ref="DC387:DC450" si="122">DF387&amp;"_"&amp;DJ387</f>
        <v>14350_3</v>
      </c>
      <c r="DD387" s="162">
        <v>100</v>
      </c>
      <c r="DE387" s="161">
        <v>125</v>
      </c>
      <c r="DF387" s="161">
        <v>14350</v>
      </c>
      <c r="DG387" s="163" t="s">
        <v>1816</v>
      </c>
      <c r="DH387" s="161"/>
      <c r="DI387" s="161" t="s">
        <v>1575</v>
      </c>
      <c r="DJ387" s="161">
        <v>3</v>
      </c>
      <c r="DK387" s="161" t="s">
        <v>1324</v>
      </c>
      <c r="DL387" s="161">
        <v>0</v>
      </c>
      <c r="DM387" s="43" t="s">
        <v>4658</v>
      </c>
      <c r="DN387" s="43"/>
      <c r="DO387" s="43" t="s">
        <v>4395</v>
      </c>
      <c r="DP387" s="43"/>
      <c r="DQ387" s="43" t="s">
        <v>4159</v>
      </c>
      <c r="DR387" s="43">
        <v>100</v>
      </c>
      <c r="DV387" s="31" t="s">
        <v>350</v>
      </c>
      <c r="DW387" s="31" t="s">
        <v>355</v>
      </c>
      <c r="DX387" s="63"/>
      <c r="DY387" s="63"/>
      <c r="DZ387" s="63"/>
      <c r="EA387" s="167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</row>
    <row r="388" spans="22:158" x14ac:dyDescent="0.25">
      <c r="W388" s="33"/>
      <c r="X388" s="33"/>
      <c r="AH388" s="38">
        <v>100</v>
      </c>
      <c r="AI388" s="38">
        <v>125</v>
      </c>
      <c r="AJ388" s="38">
        <v>13350</v>
      </c>
      <c r="AK388" s="38">
        <v>14</v>
      </c>
      <c r="AL388" s="38">
        <v>1500158</v>
      </c>
      <c r="AM388" s="61" t="s">
        <v>1816</v>
      </c>
      <c r="AN388" s="61" t="s">
        <v>1692</v>
      </c>
      <c r="AO388" s="61" t="s">
        <v>5109</v>
      </c>
      <c r="AP388" s="61" t="s">
        <v>5033</v>
      </c>
      <c r="AQ388" s="61" t="s">
        <v>1703</v>
      </c>
      <c r="AR388" s="28">
        <v>0</v>
      </c>
      <c r="AS388" s="28">
        <v>0</v>
      </c>
      <c r="AT388" s="28">
        <v>117411</v>
      </c>
      <c r="AU388" s="62"/>
      <c r="BT388">
        <v>0</v>
      </c>
      <c r="BU388" s="32">
        <v>100</v>
      </c>
      <c r="BV388" s="32">
        <v>110</v>
      </c>
      <c r="BW388" s="32">
        <v>13400</v>
      </c>
      <c r="BX388" s="32">
        <v>82</v>
      </c>
      <c r="BY388" s="32">
        <v>91020</v>
      </c>
      <c r="BZ388" t="s">
        <v>1816</v>
      </c>
      <c r="CA388" t="s">
        <v>1696</v>
      </c>
      <c r="CB388" t="s">
        <v>1831</v>
      </c>
      <c r="CC388" t="s">
        <v>1790</v>
      </c>
      <c r="CD388" t="s">
        <v>1792</v>
      </c>
      <c r="CE388" s="155"/>
      <c r="CF388" s="155"/>
      <c r="CG388" s="31" t="s">
        <v>5851</v>
      </c>
      <c r="CH388" s="31" t="s">
        <v>739</v>
      </c>
      <c r="CI388" s="31" t="s">
        <v>757</v>
      </c>
      <c r="CJ388" s="31" t="s">
        <v>3133</v>
      </c>
      <c r="DC388" s="160" t="str">
        <f t="shared" si="122"/>
        <v>14350_2</v>
      </c>
      <c r="DD388" s="162">
        <v>100</v>
      </c>
      <c r="DE388" s="161">
        <v>125</v>
      </c>
      <c r="DF388" s="161">
        <v>14350</v>
      </c>
      <c r="DG388" s="163" t="s">
        <v>1816</v>
      </c>
      <c r="DH388" s="161"/>
      <c r="DI388" s="161" t="s">
        <v>1575</v>
      </c>
      <c r="DJ388" s="161">
        <v>2</v>
      </c>
      <c r="DK388" s="161" t="s">
        <v>1323</v>
      </c>
      <c r="DL388" s="161">
        <v>0</v>
      </c>
      <c r="DM388" s="43" t="s">
        <v>4659</v>
      </c>
      <c r="DN388" s="43"/>
      <c r="DO388" s="43" t="s">
        <v>4397</v>
      </c>
      <c r="DP388" s="43"/>
      <c r="DQ388" s="43" t="s">
        <v>4162</v>
      </c>
      <c r="DR388" s="43">
        <v>100</v>
      </c>
      <c r="DV388" s="31" t="s">
        <v>350</v>
      </c>
      <c r="DW388" s="31" t="s">
        <v>355</v>
      </c>
      <c r="DX388" s="63"/>
      <c r="DY388" s="63"/>
      <c r="DZ388" s="63"/>
      <c r="EA388" s="167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</row>
    <row r="389" spans="22:158" x14ac:dyDescent="0.25">
      <c r="W389" s="33"/>
      <c r="X389" s="33"/>
      <c r="AH389" s="38">
        <v>100</v>
      </c>
      <c r="AI389" s="38">
        <v>130</v>
      </c>
      <c r="AJ389" s="38">
        <v>10110</v>
      </c>
      <c r="AK389" s="38">
        <v>14</v>
      </c>
      <c r="AL389" s="38">
        <v>1500158</v>
      </c>
      <c r="AM389" s="61" t="s">
        <v>1816</v>
      </c>
      <c r="AN389" s="61" t="s">
        <v>1687</v>
      </c>
      <c r="AO389" s="61" t="s">
        <v>5045</v>
      </c>
      <c r="AP389" s="61" t="s">
        <v>5033</v>
      </c>
      <c r="AQ389" s="61" t="s">
        <v>1703</v>
      </c>
      <c r="AR389" s="28">
        <v>0</v>
      </c>
      <c r="AS389" s="28">
        <v>406697</v>
      </c>
      <c r="AT389" s="28">
        <v>123587</v>
      </c>
      <c r="AU389" s="62"/>
      <c r="BT389">
        <v>0</v>
      </c>
      <c r="BU389" s="32">
        <v>100</v>
      </c>
      <c r="BV389" s="32">
        <v>110</v>
      </c>
      <c r="BW389" s="32">
        <v>13400</v>
      </c>
      <c r="BX389" s="32">
        <v>82</v>
      </c>
      <c r="BY389" s="32">
        <v>91040</v>
      </c>
      <c r="BZ389" t="s">
        <v>1816</v>
      </c>
      <c r="CA389" t="s">
        <v>1696</v>
      </c>
      <c r="CB389" t="s">
        <v>1831</v>
      </c>
      <c r="CC389" t="s">
        <v>1790</v>
      </c>
      <c r="CD389" t="s">
        <v>1791</v>
      </c>
      <c r="CE389" s="155">
        <v>38</v>
      </c>
      <c r="CF389" s="155">
        <v>2</v>
      </c>
      <c r="CG389" s="31" t="s">
        <v>5853</v>
      </c>
      <c r="CH389" s="31" t="s">
        <v>740</v>
      </c>
      <c r="CI389" s="31" t="s">
        <v>757</v>
      </c>
      <c r="CJ389" s="31" t="s">
        <v>3134</v>
      </c>
      <c r="DC389" s="160" t="str">
        <f t="shared" si="122"/>
        <v>14350_6</v>
      </c>
      <c r="DD389" s="162">
        <v>100</v>
      </c>
      <c r="DE389" s="161">
        <v>125</v>
      </c>
      <c r="DF389" s="161">
        <v>14350</v>
      </c>
      <c r="DG389" s="163" t="s">
        <v>1816</v>
      </c>
      <c r="DH389" s="161"/>
      <c r="DI389" s="161" t="s">
        <v>1575</v>
      </c>
      <c r="DJ389" s="161">
        <v>6</v>
      </c>
      <c r="DK389" s="161" t="s">
        <v>1327</v>
      </c>
      <c r="DL389" s="161">
        <v>0</v>
      </c>
      <c r="DM389" s="43" t="s">
        <v>4660</v>
      </c>
      <c r="DN389" s="43"/>
      <c r="DO389" s="43" t="s">
        <v>4399</v>
      </c>
      <c r="DP389" s="43"/>
      <c r="DQ389" s="43" t="s">
        <v>4165</v>
      </c>
      <c r="DR389" s="43">
        <v>100</v>
      </c>
      <c r="DV389" s="31" t="s">
        <v>350</v>
      </c>
      <c r="DW389" s="31" t="s">
        <v>356</v>
      </c>
      <c r="DX389" s="63"/>
      <c r="DY389" s="63"/>
      <c r="DZ389" s="63"/>
      <c r="EA389" s="167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</row>
    <row r="390" spans="22:158" x14ac:dyDescent="0.25">
      <c r="V390" s="1"/>
      <c r="W390" s="33"/>
      <c r="X390" s="33"/>
      <c r="AH390" s="38">
        <v>100</v>
      </c>
      <c r="AI390" s="38">
        <v>130</v>
      </c>
      <c r="AJ390" s="38">
        <v>10400</v>
      </c>
      <c r="AK390" s="38">
        <v>14</v>
      </c>
      <c r="AL390" s="38">
        <v>1500158</v>
      </c>
      <c r="AM390" s="61" t="s">
        <v>1816</v>
      </c>
      <c r="AN390" s="61" t="s">
        <v>1687</v>
      </c>
      <c r="AO390" s="61" t="s">
        <v>5051</v>
      </c>
      <c r="AP390" s="61" t="s">
        <v>5033</v>
      </c>
      <c r="AQ390" s="61" t="s">
        <v>1703</v>
      </c>
      <c r="AR390" s="28">
        <v>0</v>
      </c>
      <c r="AS390" s="28">
        <v>0</v>
      </c>
      <c r="AT390" s="28">
        <v>182947</v>
      </c>
      <c r="AU390" s="62"/>
      <c r="BT390">
        <v>0</v>
      </c>
      <c r="BU390" s="32">
        <v>100</v>
      </c>
      <c r="BV390" s="32">
        <v>110</v>
      </c>
      <c r="BW390" s="32">
        <v>13400</v>
      </c>
      <c r="BX390" s="32">
        <v>83</v>
      </c>
      <c r="BY390" s="32">
        <v>91060</v>
      </c>
      <c r="BZ390" t="s">
        <v>1816</v>
      </c>
      <c r="CA390" t="s">
        <v>1696</v>
      </c>
      <c r="CB390" t="s">
        <v>1831</v>
      </c>
      <c r="CC390" t="s">
        <v>1786</v>
      </c>
      <c r="CD390" s="52" t="s">
        <v>5043</v>
      </c>
      <c r="CE390" s="155">
        <v>296636</v>
      </c>
      <c r="CF390" s="155">
        <v>11</v>
      </c>
      <c r="CG390" s="31" t="s">
        <v>684</v>
      </c>
      <c r="CH390" s="31" t="s">
        <v>741</v>
      </c>
      <c r="CI390" s="31" t="s">
        <v>757</v>
      </c>
      <c r="CJ390" s="31" t="s">
        <v>3135</v>
      </c>
      <c r="DC390" s="160" t="str">
        <f t="shared" si="122"/>
        <v>14350_10</v>
      </c>
      <c r="DD390" s="162">
        <v>100</v>
      </c>
      <c r="DE390" s="161">
        <v>125</v>
      </c>
      <c r="DF390" s="161">
        <v>14350</v>
      </c>
      <c r="DG390" s="163" t="s">
        <v>1816</v>
      </c>
      <c r="DH390" s="161"/>
      <c r="DI390" s="161" t="s">
        <v>1575</v>
      </c>
      <c r="DJ390" s="161">
        <v>10</v>
      </c>
      <c r="DK390" s="161" t="s">
        <v>1329</v>
      </c>
      <c r="DL390" s="161">
        <v>12</v>
      </c>
      <c r="DM390" s="43" t="s">
        <v>4661</v>
      </c>
      <c r="DN390" s="43"/>
      <c r="DO390" s="43" t="s">
        <v>4401</v>
      </c>
      <c r="DP390" s="43"/>
      <c r="DQ390" s="43" t="s">
        <v>4168</v>
      </c>
      <c r="DR390" s="43">
        <v>100</v>
      </c>
      <c r="DV390" s="31" t="s">
        <v>350</v>
      </c>
      <c r="DW390" s="31" t="s">
        <v>356</v>
      </c>
      <c r="DX390" s="63"/>
      <c r="DY390" s="63"/>
      <c r="DZ390" s="63"/>
      <c r="EA390" s="167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</row>
    <row r="391" spans="22:158" x14ac:dyDescent="0.25">
      <c r="W391" s="33"/>
      <c r="X391" s="33"/>
      <c r="AH391" s="38">
        <v>100</v>
      </c>
      <c r="AI391" s="38">
        <v>130</v>
      </c>
      <c r="AJ391" s="38">
        <v>10700</v>
      </c>
      <c r="AK391" s="38">
        <v>14</v>
      </c>
      <c r="AL391" s="38">
        <v>1500158</v>
      </c>
      <c r="AM391" s="61" t="s">
        <v>1816</v>
      </c>
      <c r="AN391" s="61" t="s">
        <v>1687</v>
      </c>
      <c r="AO391" s="61" t="s">
        <v>5057</v>
      </c>
      <c r="AP391" s="61" t="s">
        <v>5033</v>
      </c>
      <c r="AQ391" s="61" t="s">
        <v>1703</v>
      </c>
      <c r="AR391" s="28">
        <v>0</v>
      </c>
      <c r="AS391" s="28">
        <v>0</v>
      </c>
      <c r="AT391" s="28">
        <v>277056</v>
      </c>
      <c r="AU391" s="62"/>
      <c r="BT391">
        <v>0</v>
      </c>
      <c r="BU391" s="32">
        <v>100</v>
      </c>
      <c r="BV391" s="32">
        <v>110</v>
      </c>
      <c r="BW391" s="32">
        <v>13400</v>
      </c>
      <c r="BX391" s="32">
        <v>83</v>
      </c>
      <c r="BY391" s="32">
        <v>91080</v>
      </c>
      <c r="BZ391" t="s">
        <v>1816</v>
      </c>
      <c r="CA391" t="s">
        <v>1696</v>
      </c>
      <c r="CB391" t="s">
        <v>1831</v>
      </c>
      <c r="CC391" s="52" t="s">
        <v>1786</v>
      </c>
      <c r="CD391" s="52" t="s">
        <v>1784</v>
      </c>
      <c r="CE391" s="155">
        <v>1099050</v>
      </c>
      <c r="CF391" s="155">
        <v>12</v>
      </c>
      <c r="CG391" s="31" t="s">
        <v>686</v>
      </c>
      <c r="CH391" s="31" t="s">
        <v>742</v>
      </c>
      <c r="CI391" s="31" t="s">
        <v>757</v>
      </c>
      <c r="CJ391" s="31" t="s">
        <v>3136</v>
      </c>
      <c r="DC391" s="160" t="str">
        <f t="shared" si="122"/>
        <v>14350_8</v>
      </c>
      <c r="DD391" s="162">
        <v>100</v>
      </c>
      <c r="DE391" s="161">
        <v>125</v>
      </c>
      <c r="DF391" s="161">
        <v>14350</v>
      </c>
      <c r="DG391" s="163" t="s">
        <v>1816</v>
      </c>
      <c r="DH391" s="161"/>
      <c r="DI391" s="161" t="s">
        <v>1575</v>
      </c>
      <c r="DJ391" s="161">
        <v>8</v>
      </c>
      <c r="DK391" s="161" t="s">
        <v>1328</v>
      </c>
      <c r="DL391" s="161">
        <v>0</v>
      </c>
      <c r="DM391" s="43" t="s">
        <v>4662</v>
      </c>
      <c r="DN391" s="43"/>
      <c r="DO391" s="43" t="s">
        <v>4403</v>
      </c>
      <c r="DP391" s="43"/>
      <c r="DQ391" s="43" t="s">
        <v>4171</v>
      </c>
      <c r="DR391" s="43">
        <v>100</v>
      </c>
      <c r="DV391" s="31" t="s">
        <v>350</v>
      </c>
      <c r="DW391" s="31" t="s">
        <v>356</v>
      </c>
      <c r="DX391" s="63"/>
      <c r="DY391" s="63"/>
      <c r="DZ391" s="63"/>
      <c r="EA391" s="167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</row>
    <row r="392" spans="22:158" x14ac:dyDescent="0.25">
      <c r="W392" s="33"/>
      <c r="X392" s="33"/>
      <c r="AH392" s="38">
        <v>100</v>
      </c>
      <c r="AI392" s="38">
        <v>130</v>
      </c>
      <c r="AJ392" s="38">
        <v>13000</v>
      </c>
      <c r="AK392" s="38">
        <v>14</v>
      </c>
      <c r="AL392" s="38">
        <v>1500158</v>
      </c>
      <c r="AM392" s="61" t="s">
        <v>1816</v>
      </c>
      <c r="AN392" s="61" t="s">
        <v>1687</v>
      </c>
      <c r="AO392" s="61" t="s">
        <v>5101</v>
      </c>
      <c r="AP392" s="61" t="s">
        <v>5033</v>
      </c>
      <c r="AQ392" s="61" t="s">
        <v>1703</v>
      </c>
      <c r="AR392" s="28">
        <v>0</v>
      </c>
      <c r="AS392" s="28">
        <v>0</v>
      </c>
      <c r="AT392" s="28">
        <v>73964</v>
      </c>
      <c r="AU392" s="62"/>
      <c r="BT392">
        <v>0</v>
      </c>
      <c r="BU392" s="32">
        <v>100</v>
      </c>
      <c r="BV392" s="32">
        <v>110</v>
      </c>
      <c r="BW392" s="32">
        <v>13400</v>
      </c>
      <c r="BX392" s="32">
        <v>84</v>
      </c>
      <c r="BY392" s="32">
        <v>91100</v>
      </c>
      <c r="BZ392" t="s">
        <v>1816</v>
      </c>
      <c r="CA392" t="s">
        <v>1696</v>
      </c>
      <c r="CB392" t="s">
        <v>1831</v>
      </c>
      <c r="CC392" s="52" t="s">
        <v>1795</v>
      </c>
      <c r="CD392" s="52" t="s">
        <v>1796</v>
      </c>
      <c r="CE392" s="155">
        <v>27</v>
      </c>
      <c r="CF392" s="155">
        <v>7</v>
      </c>
      <c r="CG392" s="31" t="s">
        <v>688</v>
      </c>
      <c r="CH392" s="31" t="s">
        <v>743</v>
      </c>
      <c r="CI392" s="31" t="s">
        <v>757</v>
      </c>
      <c r="CJ392" s="31" t="s">
        <v>3137</v>
      </c>
      <c r="DC392" s="160" t="str">
        <f t="shared" si="122"/>
        <v>14350_5</v>
      </c>
      <c r="DD392" s="162">
        <v>100</v>
      </c>
      <c r="DE392" s="161">
        <v>125</v>
      </c>
      <c r="DF392" s="161">
        <v>14350</v>
      </c>
      <c r="DG392" s="163" t="s">
        <v>1816</v>
      </c>
      <c r="DH392" s="161"/>
      <c r="DI392" s="161" t="s">
        <v>1575</v>
      </c>
      <c r="DJ392" s="161">
        <v>5</v>
      </c>
      <c r="DK392" s="161" t="s">
        <v>1326</v>
      </c>
      <c r="DL392" s="161">
        <v>4</v>
      </c>
      <c r="DM392" s="43" t="s">
        <v>4663</v>
      </c>
      <c r="DN392" s="43"/>
      <c r="DO392" s="43" t="s">
        <v>4405</v>
      </c>
      <c r="DP392" s="43"/>
      <c r="DQ392" s="43" t="s">
        <v>4174</v>
      </c>
      <c r="DR392" s="43">
        <v>100</v>
      </c>
      <c r="DV392" s="31" t="s">
        <v>350</v>
      </c>
      <c r="DW392" s="31" t="s">
        <v>356</v>
      </c>
      <c r="DX392" s="63"/>
      <c r="DY392" s="63"/>
      <c r="DZ392" s="63"/>
      <c r="EA392" s="167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</row>
    <row r="393" spans="22:158" x14ac:dyDescent="0.25">
      <c r="V393" s="1"/>
      <c r="W393" s="33"/>
      <c r="X393" s="33"/>
      <c r="AH393" s="38">
        <v>100</v>
      </c>
      <c r="AI393" s="38">
        <v>130</v>
      </c>
      <c r="AJ393" s="38">
        <v>13010</v>
      </c>
      <c r="AK393" s="38">
        <v>14</v>
      </c>
      <c r="AL393" s="38">
        <v>1500158</v>
      </c>
      <c r="AM393" s="61" t="s">
        <v>1816</v>
      </c>
      <c r="AN393" s="61" t="s">
        <v>1687</v>
      </c>
      <c r="AO393" s="61" t="s">
        <v>5102</v>
      </c>
      <c r="AP393" s="61" t="s">
        <v>5033</v>
      </c>
      <c r="AQ393" s="61" t="s">
        <v>1703</v>
      </c>
      <c r="AR393" s="28">
        <v>335638.7</v>
      </c>
      <c r="AS393" s="28">
        <v>1031982</v>
      </c>
      <c r="AT393" s="28">
        <v>0</v>
      </c>
      <c r="AU393" s="62"/>
      <c r="BT393">
        <v>0</v>
      </c>
      <c r="BU393" s="32">
        <v>100</v>
      </c>
      <c r="BV393" s="32">
        <v>110</v>
      </c>
      <c r="BW393" s="32">
        <v>13400</v>
      </c>
      <c r="BX393" s="32">
        <v>85</v>
      </c>
      <c r="BY393" s="32">
        <v>91120</v>
      </c>
      <c r="BZ393" t="s">
        <v>1816</v>
      </c>
      <c r="CA393" t="s">
        <v>1696</v>
      </c>
      <c r="CB393" t="s">
        <v>1831</v>
      </c>
      <c r="CC393" s="52" t="s">
        <v>1797</v>
      </c>
      <c r="CD393" s="52" t="s">
        <v>1797</v>
      </c>
      <c r="CE393" s="155">
        <v>12</v>
      </c>
      <c r="CF393" s="155">
        <v>8</v>
      </c>
      <c r="CG393" s="31" t="s">
        <v>690</v>
      </c>
      <c r="CH393" s="31" t="s">
        <v>744</v>
      </c>
      <c r="CI393" s="31" t="s">
        <v>757</v>
      </c>
      <c r="CJ393" s="31" t="s">
        <v>3138</v>
      </c>
      <c r="DC393" s="160" t="str">
        <f t="shared" si="122"/>
        <v>14400_1</v>
      </c>
      <c r="DD393" s="162">
        <v>100</v>
      </c>
      <c r="DE393" s="161">
        <v>115</v>
      </c>
      <c r="DF393" s="161">
        <v>14400</v>
      </c>
      <c r="DG393" s="163" t="s">
        <v>1816</v>
      </c>
      <c r="DH393" s="161"/>
      <c r="DI393" s="161" t="s">
        <v>1576</v>
      </c>
      <c r="DJ393" s="161">
        <v>1</v>
      </c>
      <c r="DK393" s="161" t="s">
        <v>5210</v>
      </c>
      <c r="DL393" s="161">
        <v>9</v>
      </c>
      <c r="DM393" s="43" t="s">
        <v>4664</v>
      </c>
      <c r="DN393" s="43"/>
      <c r="DO393" s="43" t="s">
        <v>3777</v>
      </c>
      <c r="DP393" s="43"/>
      <c r="DQ393" s="43" t="s">
        <v>4177</v>
      </c>
      <c r="DR393" s="43">
        <v>100</v>
      </c>
      <c r="DV393" s="31" t="s">
        <v>350</v>
      </c>
      <c r="DW393" s="31" t="s">
        <v>356</v>
      </c>
      <c r="DX393" s="63"/>
      <c r="DY393" s="63"/>
      <c r="DZ393" s="63"/>
      <c r="EA393" s="167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</row>
    <row r="394" spans="22:158" x14ac:dyDescent="0.25">
      <c r="W394" s="33"/>
      <c r="X394" s="33"/>
      <c r="AH394" s="38">
        <v>100</v>
      </c>
      <c r="AI394" s="38">
        <v>130</v>
      </c>
      <c r="AJ394" s="38">
        <v>13550</v>
      </c>
      <c r="AK394" s="38">
        <v>14</v>
      </c>
      <c r="AL394" s="38">
        <v>1500158</v>
      </c>
      <c r="AM394" s="61" t="s">
        <v>1816</v>
      </c>
      <c r="AN394" s="61" t="s">
        <v>1687</v>
      </c>
      <c r="AO394" s="61" t="s">
        <v>5114</v>
      </c>
      <c r="AP394" s="61" t="s">
        <v>5033</v>
      </c>
      <c r="AQ394" s="61" t="s">
        <v>1703</v>
      </c>
      <c r="AR394" s="28">
        <v>33766437.100000001</v>
      </c>
      <c r="AS394" s="28">
        <v>26994938</v>
      </c>
      <c r="AT394" s="28">
        <v>25482411</v>
      </c>
      <c r="AU394" s="62"/>
      <c r="BT394">
        <v>0</v>
      </c>
      <c r="BU394" s="32">
        <v>100</v>
      </c>
      <c r="BV394" s="32">
        <v>110</v>
      </c>
      <c r="BW394" s="32">
        <v>13400</v>
      </c>
      <c r="BX394" s="32">
        <v>86</v>
      </c>
      <c r="BY394" s="32">
        <v>91140</v>
      </c>
      <c r="BZ394" t="s">
        <v>1816</v>
      </c>
      <c r="CA394" t="s">
        <v>1696</v>
      </c>
      <c r="CB394" s="52" t="s">
        <v>1831</v>
      </c>
      <c r="CC394" s="52" t="s">
        <v>1787</v>
      </c>
      <c r="CD394" s="52" t="s">
        <v>1789</v>
      </c>
      <c r="CE394" s="155">
        <v>473</v>
      </c>
      <c r="CF394" s="155">
        <v>119</v>
      </c>
      <c r="CG394" s="31" t="s">
        <v>5839</v>
      </c>
      <c r="CH394" s="31" t="s">
        <v>745</v>
      </c>
      <c r="CI394" s="31" t="s">
        <v>757</v>
      </c>
      <c r="CJ394" s="31" t="s">
        <v>3139</v>
      </c>
      <c r="DC394" s="160" t="str">
        <f t="shared" si="122"/>
        <v>14400_7</v>
      </c>
      <c r="DD394" s="162">
        <v>100</v>
      </c>
      <c r="DE394" s="161">
        <v>115</v>
      </c>
      <c r="DF394" s="161">
        <v>14400</v>
      </c>
      <c r="DG394" s="163" t="s">
        <v>1816</v>
      </c>
      <c r="DH394" s="161"/>
      <c r="DI394" s="161" t="s">
        <v>1576</v>
      </c>
      <c r="DJ394" s="161">
        <v>7</v>
      </c>
      <c r="DK394" s="161" t="s">
        <v>5216</v>
      </c>
      <c r="DL394" s="161">
        <v>103</v>
      </c>
      <c r="DM394" s="43" t="s">
        <v>4665</v>
      </c>
      <c r="DN394" s="43"/>
      <c r="DO394" s="43" t="s">
        <v>3779</v>
      </c>
      <c r="DP394" s="43"/>
      <c r="DQ394" s="43" t="s">
        <v>4150</v>
      </c>
      <c r="DR394" s="43">
        <v>100</v>
      </c>
      <c r="DV394" s="31" t="s">
        <v>350</v>
      </c>
      <c r="DW394" s="31" t="s">
        <v>356</v>
      </c>
      <c r="DX394" s="63"/>
      <c r="DY394" s="63"/>
      <c r="DZ394" s="63"/>
      <c r="EA394" s="167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</row>
    <row r="395" spans="22:158" x14ac:dyDescent="0.25">
      <c r="V395" s="1"/>
      <c r="W395" s="33"/>
      <c r="X395" s="33"/>
      <c r="AH395" s="38">
        <v>100</v>
      </c>
      <c r="AI395" s="38">
        <v>130</v>
      </c>
      <c r="AJ395" s="38">
        <v>13650</v>
      </c>
      <c r="AK395" s="38">
        <v>14</v>
      </c>
      <c r="AL395" s="38">
        <v>1500158</v>
      </c>
      <c r="AM395" s="61" t="s">
        <v>1816</v>
      </c>
      <c r="AN395" s="61" t="s">
        <v>1687</v>
      </c>
      <c r="AO395" s="61" t="s">
        <v>5116</v>
      </c>
      <c r="AP395" s="61" t="s">
        <v>5033</v>
      </c>
      <c r="AQ395" s="61" t="s">
        <v>1703</v>
      </c>
      <c r="AR395" s="28">
        <v>0</v>
      </c>
      <c r="AS395" s="28">
        <v>16356</v>
      </c>
      <c r="AT395" s="28">
        <v>21377</v>
      </c>
      <c r="AU395" s="62"/>
      <c r="BT395">
        <v>0</v>
      </c>
      <c r="BU395" s="32">
        <v>100</v>
      </c>
      <c r="BV395" s="32">
        <v>110</v>
      </c>
      <c r="BW395" s="32">
        <v>13400</v>
      </c>
      <c r="BX395" s="32">
        <v>86</v>
      </c>
      <c r="BY395" s="32">
        <v>91160</v>
      </c>
      <c r="BZ395" t="s">
        <v>1816</v>
      </c>
      <c r="CA395" t="s">
        <v>1696</v>
      </c>
      <c r="CB395" t="s">
        <v>1831</v>
      </c>
      <c r="CC395" t="s">
        <v>1787</v>
      </c>
      <c r="CD395" s="52" t="s">
        <v>1788</v>
      </c>
      <c r="CE395" s="155">
        <v>165</v>
      </c>
      <c r="CF395" s="155">
        <v>17</v>
      </c>
      <c r="CG395" s="31" t="s">
        <v>5831</v>
      </c>
      <c r="CH395" s="31" t="s">
        <v>746</v>
      </c>
      <c r="CI395" s="31" t="s">
        <v>757</v>
      </c>
      <c r="CJ395" s="31" t="s">
        <v>3140</v>
      </c>
      <c r="DC395" s="160" t="str">
        <f t="shared" si="122"/>
        <v>14400_9</v>
      </c>
      <c r="DD395" s="162">
        <v>100</v>
      </c>
      <c r="DE395" s="161">
        <v>115</v>
      </c>
      <c r="DF395" s="161">
        <v>14400</v>
      </c>
      <c r="DG395" s="163" t="s">
        <v>1816</v>
      </c>
      <c r="DH395" s="161"/>
      <c r="DI395" s="161" t="s">
        <v>1576</v>
      </c>
      <c r="DJ395" s="161">
        <v>9</v>
      </c>
      <c r="DK395" s="161" t="s">
        <v>5218</v>
      </c>
      <c r="DL395" s="161">
        <v>0</v>
      </c>
      <c r="DM395" s="43" t="s">
        <v>4666</v>
      </c>
      <c r="DN395" s="43"/>
      <c r="DO395" s="43" t="s">
        <v>3781</v>
      </c>
      <c r="DP395" s="43"/>
      <c r="DQ395" s="43" t="s">
        <v>4153</v>
      </c>
      <c r="DR395" s="43">
        <v>100</v>
      </c>
      <c r="DV395" s="31" t="s">
        <v>350</v>
      </c>
      <c r="DW395" s="31" t="s">
        <v>356</v>
      </c>
      <c r="DX395" s="63"/>
      <c r="DY395" s="63"/>
      <c r="DZ395" s="63"/>
      <c r="EA395" s="167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</row>
    <row r="396" spans="22:158" x14ac:dyDescent="0.25">
      <c r="W396" s="33"/>
      <c r="X396" s="33"/>
      <c r="AH396" s="38">
        <v>100</v>
      </c>
      <c r="AI396" s="38">
        <v>130</v>
      </c>
      <c r="AJ396" s="38">
        <v>13660</v>
      </c>
      <c r="AK396" s="38">
        <v>14</v>
      </c>
      <c r="AL396" s="38">
        <v>1500158</v>
      </c>
      <c r="AM396" s="61" t="s">
        <v>1816</v>
      </c>
      <c r="AN396" s="61" t="s">
        <v>1687</v>
      </c>
      <c r="AO396" s="61" t="s">
        <v>5117</v>
      </c>
      <c r="AP396" s="61" t="s">
        <v>5033</v>
      </c>
      <c r="AQ396" s="61" t="s">
        <v>1703</v>
      </c>
      <c r="AR396" s="28">
        <v>42189005.200000003</v>
      </c>
      <c r="AS396" s="28">
        <v>21100416</v>
      </c>
      <c r="AT396" s="28">
        <v>0</v>
      </c>
      <c r="AU396" s="62"/>
      <c r="BT396">
        <v>0</v>
      </c>
      <c r="BU396" s="32">
        <v>100</v>
      </c>
      <c r="BV396" s="32">
        <v>110</v>
      </c>
      <c r="BW396" s="32">
        <v>13400</v>
      </c>
      <c r="BX396" s="32">
        <v>87</v>
      </c>
      <c r="BY396" s="32">
        <v>91180</v>
      </c>
      <c r="BZ396" t="s">
        <v>1816</v>
      </c>
      <c r="CA396" t="s">
        <v>1696</v>
      </c>
      <c r="CB396" t="s">
        <v>1831</v>
      </c>
      <c r="CC396" s="52" t="s">
        <v>1726</v>
      </c>
      <c r="CD396" s="52" t="s">
        <v>1793</v>
      </c>
      <c r="CE396" s="155">
        <v>20</v>
      </c>
      <c r="CF396" s="155">
        <v>2</v>
      </c>
      <c r="CG396" s="31" t="s">
        <v>5841</v>
      </c>
      <c r="CH396" s="31" t="s">
        <v>747</v>
      </c>
      <c r="CI396" s="31" t="s">
        <v>757</v>
      </c>
      <c r="CJ396" s="31" t="s">
        <v>3141</v>
      </c>
      <c r="DC396" s="160" t="str">
        <f t="shared" si="122"/>
        <v>14400_4</v>
      </c>
      <c r="DD396" s="162">
        <v>100</v>
      </c>
      <c r="DE396" s="161">
        <v>115</v>
      </c>
      <c r="DF396" s="161">
        <v>14400</v>
      </c>
      <c r="DG396" s="163" t="s">
        <v>1816</v>
      </c>
      <c r="DH396" s="161"/>
      <c r="DI396" s="161" t="s">
        <v>1576</v>
      </c>
      <c r="DJ396" s="161">
        <v>4</v>
      </c>
      <c r="DK396" s="161" t="s">
        <v>1325</v>
      </c>
      <c r="DL396" s="161">
        <v>0</v>
      </c>
      <c r="DM396" s="43" t="s">
        <v>4667</v>
      </c>
      <c r="DN396" s="43"/>
      <c r="DO396" s="43" t="s">
        <v>3783</v>
      </c>
      <c r="DP396" s="43"/>
      <c r="DQ396" s="43" t="s">
        <v>4156</v>
      </c>
      <c r="DR396" s="43">
        <v>100</v>
      </c>
      <c r="DV396" s="31" t="s">
        <v>350</v>
      </c>
      <c r="DW396" s="31" t="s">
        <v>356</v>
      </c>
      <c r="DX396" s="63"/>
      <c r="DY396" s="63"/>
      <c r="DZ396" s="63"/>
      <c r="EA396" s="167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</row>
    <row r="397" spans="22:158" x14ac:dyDescent="0.25">
      <c r="W397" s="33"/>
      <c r="X397" s="33"/>
      <c r="AH397" s="38">
        <v>100</v>
      </c>
      <c r="AI397" s="38">
        <v>130</v>
      </c>
      <c r="AJ397" s="38">
        <v>14200</v>
      </c>
      <c r="AK397" s="38">
        <v>14</v>
      </c>
      <c r="AL397" s="38">
        <v>1500158</v>
      </c>
      <c r="AM397" s="61" t="s">
        <v>1816</v>
      </c>
      <c r="AN397" s="61" t="s">
        <v>1687</v>
      </c>
      <c r="AO397" s="61" t="s">
        <v>5127</v>
      </c>
      <c r="AP397" s="61" t="s">
        <v>5033</v>
      </c>
      <c r="AQ397" s="61" t="s">
        <v>1703</v>
      </c>
      <c r="AR397" s="28">
        <v>7367182.6999999993</v>
      </c>
      <c r="AS397" s="28">
        <v>2734647</v>
      </c>
      <c r="AT397" s="28">
        <v>4624353</v>
      </c>
      <c r="AU397" s="62"/>
      <c r="BT397">
        <v>0</v>
      </c>
      <c r="BU397" s="32">
        <v>100</v>
      </c>
      <c r="BV397" s="32">
        <v>110</v>
      </c>
      <c r="BW397" s="32">
        <v>13400</v>
      </c>
      <c r="BX397" s="32">
        <v>87</v>
      </c>
      <c r="BY397" s="32">
        <v>91190</v>
      </c>
      <c r="BZ397" t="s">
        <v>1816</v>
      </c>
      <c r="CA397" t="s">
        <v>1696</v>
      </c>
      <c r="CB397" t="s">
        <v>1831</v>
      </c>
      <c r="CC397" t="s">
        <v>1726</v>
      </c>
      <c r="CD397" s="52" t="s">
        <v>1726</v>
      </c>
      <c r="CE397" s="155">
        <v>5</v>
      </c>
      <c r="CF397" s="155">
        <v>2</v>
      </c>
      <c r="CG397" s="31" t="s">
        <v>5843</v>
      </c>
      <c r="CH397" s="31" t="s">
        <v>748</v>
      </c>
      <c r="CI397" s="31" t="s">
        <v>757</v>
      </c>
      <c r="CJ397" s="31" t="s">
        <v>3142</v>
      </c>
      <c r="DC397" s="160" t="str">
        <f t="shared" si="122"/>
        <v>14400_3</v>
      </c>
      <c r="DD397" s="162">
        <v>100</v>
      </c>
      <c r="DE397" s="161">
        <v>115</v>
      </c>
      <c r="DF397" s="161">
        <v>14400</v>
      </c>
      <c r="DG397" s="163" t="s">
        <v>1816</v>
      </c>
      <c r="DH397" s="161"/>
      <c r="DI397" s="161" t="s">
        <v>1576</v>
      </c>
      <c r="DJ397" s="161">
        <v>3</v>
      </c>
      <c r="DK397" s="161" t="s">
        <v>1324</v>
      </c>
      <c r="DL397" s="161">
        <v>0</v>
      </c>
      <c r="DM397" s="43" t="s">
        <v>4668</v>
      </c>
      <c r="DN397" s="43"/>
      <c r="DO397" s="43" t="s">
        <v>3785</v>
      </c>
      <c r="DP397" s="43"/>
      <c r="DQ397" s="43" t="s">
        <v>4159</v>
      </c>
      <c r="DR397" s="43">
        <v>100</v>
      </c>
      <c r="DV397" s="31" t="s">
        <v>350</v>
      </c>
      <c r="DW397" s="31" t="s">
        <v>356</v>
      </c>
      <c r="DX397" s="63"/>
      <c r="DY397" s="63"/>
      <c r="DZ397" s="63"/>
      <c r="EA397" s="167"/>
      <c r="EB397" s="60"/>
      <c r="EC397" s="60"/>
      <c r="ED397" s="60"/>
      <c r="EE397" s="60"/>
      <c r="EF397" s="60"/>
      <c r="EG397" s="60"/>
      <c r="EH397" s="60"/>
      <c r="EI397" s="60"/>
      <c r="EJ397" s="60"/>
      <c r="EK397" s="60"/>
      <c r="EL397" s="60"/>
      <c r="EM397" s="60"/>
      <c r="EN397" s="60"/>
      <c r="EO397" s="60"/>
      <c r="EP397" s="60"/>
      <c r="EQ397" s="60"/>
      <c r="ER397" s="60"/>
      <c r="ES397" s="60"/>
      <c r="ET397" s="60"/>
      <c r="EU397" s="60"/>
      <c r="EV397" s="60"/>
      <c r="EW397" s="60"/>
      <c r="EX397" s="60"/>
      <c r="EY397" s="60"/>
      <c r="EZ397" s="60"/>
      <c r="FA397" s="60"/>
      <c r="FB397" s="60"/>
    </row>
    <row r="398" spans="22:158" x14ac:dyDescent="0.25">
      <c r="W398" s="33"/>
      <c r="X398" s="33"/>
      <c r="AH398" s="38">
        <v>100</v>
      </c>
      <c r="AI398" s="38">
        <v>130</v>
      </c>
      <c r="AJ398" s="38">
        <v>14920</v>
      </c>
      <c r="AK398" s="38">
        <v>14</v>
      </c>
      <c r="AL398" s="38">
        <v>1500158</v>
      </c>
      <c r="AM398" s="61" t="s">
        <v>1816</v>
      </c>
      <c r="AN398" s="61" t="s">
        <v>1687</v>
      </c>
      <c r="AO398" s="61" t="s">
        <v>1588</v>
      </c>
      <c r="AP398" s="61" t="s">
        <v>5033</v>
      </c>
      <c r="AQ398" s="61" t="s">
        <v>1703</v>
      </c>
      <c r="AR398" s="28">
        <v>25439153.699999999</v>
      </c>
      <c r="AS398" s="28">
        <v>15788899</v>
      </c>
      <c r="AT398" s="28">
        <v>0</v>
      </c>
      <c r="AU398" s="62"/>
      <c r="BT398">
        <v>0</v>
      </c>
      <c r="BU398" s="32">
        <v>100</v>
      </c>
      <c r="BV398" s="32">
        <v>110</v>
      </c>
      <c r="BW398" s="32">
        <v>13400</v>
      </c>
      <c r="BX398" s="32">
        <v>87</v>
      </c>
      <c r="BY398" s="32">
        <v>91192</v>
      </c>
      <c r="BZ398" t="s">
        <v>1816</v>
      </c>
      <c r="CA398" t="s">
        <v>1696</v>
      </c>
      <c r="CB398" t="s">
        <v>1831</v>
      </c>
      <c r="CC398" s="52" t="s">
        <v>1726</v>
      </c>
      <c r="CD398" s="52" t="s">
        <v>1115</v>
      </c>
      <c r="CE398" s="155">
        <v>1676</v>
      </c>
      <c r="CF398" s="155">
        <v>1</v>
      </c>
      <c r="CG398" s="31" t="s">
        <v>692</v>
      </c>
      <c r="CH398" s="31" t="s">
        <v>749</v>
      </c>
      <c r="CI398" s="31" t="s">
        <v>757</v>
      </c>
      <c r="CJ398" s="31" t="s">
        <v>1205</v>
      </c>
      <c r="DC398" s="160" t="str">
        <f t="shared" si="122"/>
        <v>14400_2</v>
      </c>
      <c r="DD398" s="162">
        <v>100</v>
      </c>
      <c r="DE398" s="161">
        <v>115</v>
      </c>
      <c r="DF398" s="161">
        <v>14400</v>
      </c>
      <c r="DG398" s="163" t="s">
        <v>1816</v>
      </c>
      <c r="DH398" s="161"/>
      <c r="DI398" s="161" t="s">
        <v>1576</v>
      </c>
      <c r="DJ398" s="161">
        <v>2</v>
      </c>
      <c r="DK398" s="161" t="s">
        <v>1323</v>
      </c>
      <c r="DL398" s="161">
        <v>0</v>
      </c>
      <c r="DM398" s="43" t="s">
        <v>4669</v>
      </c>
      <c r="DN398" s="43"/>
      <c r="DO398" s="43" t="s">
        <v>3787</v>
      </c>
      <c r="DP398" s="43"/>
      <c r="DQ398" s="43" t="s">
        <v>4162</v>
      </c>
      <c r="DR398" s="43">
        <v>100</v>
      </c>
      <c r="DV398" s="31" t="s">
        <v>350</v>
      </c>
      <c r="DW398" s="31" t="s">
        <v>356</v>
      </c>
      <c r="DX398" s="63"/>
      <c r="DY398" s="63"/>
      <c r="DZ398" s="63"/>
      <c r="EA398" s="167"/>
      <c r="EB398" s="60"/>
      <c r="EC398" s="60"/>
      <c r="ED398" s="60"/>
      <c r="EE398" s="60"/>
      <c r="EF398" s="60"/>
      <c r="EG398" s="60"/>
      <c r="EH398" s="60"/>
      <c r="EI398" s="60"/>
      <c r="EJ398" s="60"/>
      <c r="EK398" s="60"/>
      <c r="EL398" s="60"/>
      <c r="EM398" s="60"/>
      <c r="EN398" s="60"/>
      <c r="EO398" s="60"/>
      <c r="EP398" s="60"/>
      <c r="EQ398" s="60"/>
      <c r="ER398" s="60"/>
      <c r="ES398" s="60"/>
      <c r="ET398" s="60"/>
      <c r="EU398" s="60"/>
      <c r="EV398" s="60"/>
      <c r="EW398" s="60"/>
      <c r="EX398" s="60"/>
      <c r="EY398" s="60"/>
      <c r="EZ398" s="60"/>
      <c r="FA398" s="60"/>
      <c r="FB398" s="60"/>
    </row>
    <row r="399" spans="22:158" x14ac:dyDescent="0.25">
      <c r="W399" s="33"/>
      <c r="X399" s="33"/>
      <c r="AH399" s="38">
        <v>100</v>
      </c>
      <c r="AI399" s="38">
        <v>130</v>
      </c>
      <c r="AJ399" s="38">
        <v>15100</v>
      </c>
      <c r="AK399" s="38">
        <v>14</v>
      </c>
      <c r="AL399" s="38">
        <v>1500158</v>
      </c>
      <c r="AM399" s="61" t="s">
        <v>1816</v>
      </c>
      <c r="AN399" s="61" t="s">
        <v>1687</v>
      </c>
      <c r="AO399" s="61" t="s">
        <v>1592</v>
      </c>
      <c r="AP399" s="61" t="s">
        <v>5033</v>
      </c>
      <c r="AQ399" s="61" t="s">
        <v>1703</v>
      </c>
      <c r="AR399" s="28">
        <v>0</v>
      </c>
      <c r="AS399" s="28">
        <v>0</v>
      </c>
      <c r="AT399" s="28">
        <v>532947</v>
      </c>
      <c r="AU399" s="62"/>
      <c r="BT399">
        <v>0</v>
      </c>
      <c r="BU399" s="32">
        <v>100</v>
      </c>
      <c r="BV399" s="32">
        <v>110</v>
      </c>
      <c r="BW399" s="32">
        <v>13400</v>
      </c>
      <c r="BX399" s="32">
        <v>87</v>
      </c>
      <c r="BY399" s="32">
        <v>91194</v>
      </c>
      <c r="BZ399" t="s">
        <v>1816</v>
      </c>
      <c r="CA399" t="s">
        <v>1696</v>
      </c>
      <c r="CB399" t="s">
        <v>1831</v>
      </c>
      <c r="CC399" t="s">
        <v>1726</v>
      </c>
      <c r="CD399" s="52" t="s">
        <v>1114</v>
      </c>
      <c r="CE399" s="155">
        <v>5</v>
      </c>
      <c r="CF399" s="155">
        <v>2</v>
      </c>
      <c r="CG399" s="31" t="s">
        <v>694</v>
      </c>
      <c r="CH399" s="31" t="s">
        <v>750</v>
      </c>
      <c r="CI399" s="31" t="s">
        <v>757</v>
      </c>
      <c r="CJ399" s="31" t="s">
        <v>1204</v>
      </c>
      <c r="DC399" s="160" t="str">
        <f t="shared" si="122"/>
        <v>14400_6</v>
      </c>
      <c r="DD399" s="162">
        <v>100</v>
      </c>
      <c r="DE399" s="161">
        <v>115</v>
      </c>
      <c r="DF399" s="161">
        <v>14400</v>
      </c>
      <c r="DG399" s="163" t="s">
        <v>1816</v>
      </c>
      <c r="DH399" s="161"/>
      <c r="DI399" s="161" t="s">
        <v>1576</v>
      </c>
      <c r="DJ399" s="161">
        <v>6</v>
      </c>
      <c r="DK399" s="161" t="s">
        <v>1327</v>
      </c>
      <c r="DL399" s="161">
        <v>0</v>
      </c>
      <c r="DM399" s="43" t="s">
        <v>4670</v>
      </c>
      <c r="DN399" s="43"/>
      <c r="DO399" s="43" t="s">
        <v>3789</v>
      </c>
      <c r="DP399" s="43"/>
      <c r="DQ399" s="43" t="s">
        <v>4165</v>
      </c>
      <c r="DR399" s="43">
        <v>100</v>
      </c>
      <c r="DV399" s="31" t="s">
        <v>350</v>
      </c>
      <c r="DW399" s="31" t="s">
        <v>356</v>
      </c>
      <c r="DX399" s="63"/>
      <c r="DY399" s="63"/>
      <c r="DZ399" s="63"/>
      <c r="EA399" s="167"/>
      <c r="EB399" s="60"/>
      <c r="EC399" s="60"/>
      <c r="ED399" s="60"/>
      <c r="EE399" s="60"/>
      <c r="EF399" s="60"/>
      <c r="EG399" s="60"/>
      <c r="EH399" s="60"/>
      <c r="EI399" s="60"/>
      <c r="EJ399" s="60"/>
      <c r="EK399" s="60"/>
      <c r="EL399" s="60"/>
      <c r="EM399" s="60"/>
      <c r="EN399" s="60"/>
      <c r="EO399" s="60"/>
      <c r="EP399" s="60"/>
      <c r="EQ399" s="60"/>
      <c r="ER399" s="60"/>
      <c r="ES399" s="60"/>
      <c r="ET399" s="60"/>
      <c r="EU399" s="60"/>
      <c r="EV399" s="60"/>
      <c r="EW399" s="60"/>
      <c r="EX399" s="60"/>
      <c r="EY399" s="60"/>
      <c r="EZ399" s="60"/>
      <c r="FA399" s="60"/>
      <c r="FB399" s="60"/>
    </row>
    <row r="400" spans="22:158" x14ac:dyDescent="0.25">
      <c r="W400" s="33"/>
      <c r="X400" s="33"/>
      <c r="AH400" s="38">
        <v>100</v>
      </c>
      <c r="AI400" s="38">
        <v>130</v>
      </c>
      <c r="AJ400" s="38">
        <v>15300</v>
      </c>
      <c r="AK400" s="38">
        <v>14</v>
      </c>
      <c r="AL400" s="38">
        <v>1500158</v>
      </c>
      <c r="AM400" s="61" t="s">
        <v>1816</v>
      </c>
      <c r="AN400" s="61" t="s">
        <v>1687</v>
      </c>
      <c r="AO400" s="61" t="s">
        <v>1597</v>
      </c>
      <c r="AP400" s="61" t="s">
        <v>5033</v>
      </c>
      <c r="AQ400" s="61" t="s">
        <v>1703</v>
      </c>
      <c r="AR400" s="28">
        <v>204700348.80000001</v>
      </c>
      <c r="AS400" s="28">
        <v>128207657</v>
      </c>
      <c r="AT400" s="28">
        <v>73785170</v>
      </c>
      <c r="AU400" s="62"/>
      <c r="BT400">
        <v>0</v>
      </c>
      <c r="BU400" s="32">
        <v>100</v>
      </c>
      <c r="BV400" s="32">
        <v>110</v>
      </c>
      <c r="BW400" s="32">
        <v>13400</v>
      </c>
      <c r="BX400" s="32">
        <v>87</v>
      </c>
      <c r="BY400" s="32">
        <v>91200</v>
      </c>
      <c r="BZ400" t="s">
        <v>1816</v>
      </c>
      <c r="CA400" t="s">
        <v>1696</v>
      </c>
      <c r="CB400" t="s">
        <v>1831</v>
      </c>
      <c r="CC400" s="52" t="s">
        <v>1726</v>
      </c>
      <c r="CD400" s="52" t="s">
        <v>1794</v>
      </c>
      <c r="CE400" s="155"/>
      <c r="CF400" s="155"/>
      <c r="CG400" s="31" t="s">
        <v>5845</v>
      </c>
      <c r="CH400" s="31" t="s">
        <v>751</v>
      </c>
      <c r="CI400" s="31" t="s">
        <v>757</v>
      </c>
      <c r="CJ400" s="31" t="s">
        <v>3143</v>
      </c>
      <c r="DC400" s="160" t="str">
        <f t="shared" si="122"/>
        <v>14400_10</v>
      </c>
      <c r="DD400" s="162">
        <v>100</v>
      </c>
      <c r="DE400" s="161">
        <v>115</v>
      </c>
      <c r="DF400" s="161">
        <v>14400</v>
      </c>
      <c r="DG400" s="163" t="s">
        <v>1816</v>
      </c>
      <c r="DH400" s="161"/>
      <c r="DI400" s="161" t="s">
        <v>1576</v>
      </c>
      <c r="DJ400" s="161">
        <v>10</v>
      </c>
      <c r="DK400" s="161" t="s">
        <v>1329</v>
      </c>
      <c r="DL400" s="161">
        <v>0</v>
      </c>
      <c r="DM400" s="43" t="s">
        <v>4671</v>
      </c>
      <c r="DN400" s="43"/>
      <c r="DO400" s="43" t="s">
        <v>3791</v>
      </c>
      <c r="DP400" s="43"/>
      <c r="DQ400" s="43" t="s">
        <v>4168</v>
      </c>
      <c r="DR400" s="43">
        <v>100</v>
      </c>
      <c r="DV400" s="31" t="s">
        <v>350</v>
      </c>
      <c r="DW400" s="31" t="s">
        <v>356</v>
      </c>
      <c r="DX400" s="63"/>
      <c r="DY400" s="63"/>
      <c r="DZ400" s="63"/>
      <c r="EA400" s="167"/>
      <c r="EB400" s="60"/>
      <c r="EC400" s="60"/>
      <c r="ED400" s="60"/>
      <c r="EE400" s="60"/>
      <c r="EF400" s="60"/>
      <c r="EG400" s="60"/>
      <c r="EH400" s="60"/>
      <c r="EI400" s="60"/>
      <c r="EJ400" s="60"/>
      <c r="EK400" s="60"/>
      <c r="EL400" s="60"/>
      <c r="EM400" s="60"/>
      <c r="EN400" s="60"/>
      <c r="EO400" s="60"/>
      <c r="EP400" s="60"/>
      <c r="EQ400" s="60"/>
      <c r="ER400" s="60"/>
      <c r="ES400" s="60"/>
      <c r="ET400" s="60"/>
      <c r="EU400" s="60"/>
      <c r="EV400" s="60"/>
      <c r="EW400" s="60"/>
      <c r="EX400" s="60"/>
      <c r="EY400" s="60"/>
      <c r="EZ400" s="60"/>
      <c r="FA400" s="60"/>
      <c r="FB400" s="60"/>
    </row>
    <row r="401" spans="22:158" x14ac:dyDescent="0.25">
      <c r="W401" s="33"/>
      <c r="X401" s="33"/>
      <c r="AH401" s="38">
        <v>100</v>
      </c>
      <c r="AI401" s="38">
        <v>130</v>
      </c>
      <c r="AJ401" s="38">
        <v>15600</v>
      </c>
      <c r="AK401" s="38">
        <v>14</v>
      </c>
      <c r="AL401" s="38">
        <v>1500158</v>
      </c>
      <c r="AM401" s="61" t="s">
        <v>1816</v>
      </c>
      <c r="AN401" s="61" t="s">
        <v>1687</v>
      </c>
      <c r="AO401" s="61" t="s">
        <v>1603</v>
      </c>
      <c r="AP401" s="61" t="s">
        <v>5033</v>
      </c>
      <c r="AQ401" s="61" t="s">
        <v>1703</v>
      </c>
      <c r="AR401" s="28">
        <v>0</v>
      </c>
      <c r="AS401" s="28">
        <v>0</v>
      </c>
      <c r="AT401" s="28">
        <v>5268400</v>
      </c>
      <c r="AU401" s="62"/>
      <c r="BT401">
        <v>0</v>
      </c>
      <c r="BU401" s="32">
        <v>100</v>
      </c>
      <c r="BV401" s="32">
        <v>110</v>
      </c>
      <c r="BW401" s="32">
        <v>13400</v>
      </c>
      <c r="BX401" s="32">
        <v>88</v>
      </c>
      <c r="BY401" s="32">
        <v>91220</v>
      </c>
      <c r="BZ401" t="s">
        <v>1816</v>
      </c>
      <c r="CA401" t="s">
        <v>1696</v>
      </c>
      <c r="CB401" t="s">
        <v>1831</v>
      </c>
      <c r="CC401" s="52" t="s">
        <v>1684</v>
      </c>
      <c r="CD401" s="52" t="s">
        <v>1684</v>
      </c>
      <c r="CE401" s="155">
        <v>67</v>
      </c>
      <c r="CF401" s="155">
        <v>7</v>
      </c>
      <c r="CG401" s="31" t="s">
        <v>696</v>
      </c>
      <c r="CH401" s="31" t="s">
        <v>752</v>
      </c>
      <c r="CI401" s="31" t="s">
        <v>757</v>
      </c>
      <c r="CJ401" s="31" t="s">
        <v>3144</v>
      </c>
      <c r="DC401" s="160" t="str">
        <f t="shared" si="122"/>
        <v>14400_8</v>
      </c>
      <c r="DD401" s="162">
        <v>100</v>
      </c>
      <c r="DE401" s="161">
        <v>115</v>
      </c>
      <c r="DF401" s="161">
        <v>14400</v>
      </c>
      <c r="DG401" s="163" t="s">
        <v>1816</v>
      </c>
      <c r="DH401" s="161"/>
      <c r="DI401" s="161" t="s">
        <v>1576</v>
      </c>
      <c r="DJ401" s="161">
        <v>8</v>
      </c>
      <c r="DK401" s="161" t="s">
        <v>1328</v>
      </c>
      <c r="DL401" s="161">
        <v>0</v>
      </c>
      <c r="DM401" s="43" t="s">
        <v>4672</v>
      </c>
      <c r="DN401" s="43"/>
      <c r="DO401" s="43" t="s">
        <v>3793</v>
      </c>
      <c r="DP401" s="43"/>
      <c r="DQ401" s="43" t="s">
        <v>4171</v>
      </c>
      <c r="DR401" s="43">
        <v>100</v>
      </c>
      <c r="DV401" s="31" t="s">
        <v>350</v>
      </c>
      <c r="DW401" s="31" t="s">
        <v>356</v>
      </c>
      <c r="DX401" s="63"/>
      <c r="DY401" s="63"/>
      <c r="DZ401" s="63"/>
      <c r="EA401" s="167"/>
      <c r="EB401" s="60"/>
      <c r="EC401" s="60"/>
      <c r="ED401" s="60"/>
      <c r="EE401" s="60"/>
      <c r="EF401" s="60"/>
      <c r="EG401" s="60"/>
      <c r="EH401" s="60"/>
      <c r="EI401" s="60"/>
      <c r="EJ401" s="60"/>
      <c r="EK401" s="60"/>
      <c r="EL401" s="60"/>
      <c r="EM401" s="60"/>
      <c r="EN401" s="60"/>
      <c r="EO401" s="60"/>
      <c r="EP401" s="60"/>
      <c r="EQ401" s="60"/>
      <c r="ER401" s="60"/>
      <c r="ES401" s="60"/>
      <c r="ET401" s="60"/>
      <c r="EU401" s="60"/>
      <c r="EV401" s="60"/>
      <c r="EW401" s="60"/>
      <c r="EX401" s="60"/>
      <c r="EY401" s="60"/>
      <c r="EZ401" s="60"/>
      <c r="FA401" s="60"/>
      <c r="FB401" s="60"/>
    </row>
    <row r="402" spans="22:158" x14ac:dyDescent="0.25">
      <c r="V402" s="1"/>
      <c r="W402" s="33"/>
      <c r="X402" s="33"/>
      <c r="AH402" s="38">
        <v>100</v>
      </c>
      <c r="AI402" s="38">
        <v>130</v>
      </c>
      <c r="AJ402" s="38">
        <v>15750</v>
      </c>
      <c r="AK402" s="38">
        <v>14</v>
      </c>
      <c r="AL402" s="38">
        <v>1500158</v>
      </c>
      <c r="AM402" s="61" t="s">
        <v>1816</v>
      </c>
      <c r="AN402" s="61" t="s">
        <v>1687</v>
      </c>
      <c r="AO402" s="61" t="s">
        <v>1606</v>
      </c>
      <c r="AP402" s="61" t="s">
        <v>5033</v>
      </c>
      <c r="AQ402" s="61" t="s">
        <v>1703</v>
      </c>
      <c r="AR402" s="28">
        <v>99537846.5</v>
      </c>
      <c r="AS402" s="28">
        <v>45647612</v>
      </c>
      <c r="AT402" s="28">
        <v>39272732</v>
      </c>
      <c r="AU402" s="62"/>
      <c r="BT402">
        <v>0</v>
      </c>
      <c r="BU402" s="32">
        <v>100</v>
      </c>
      <c r="BV402" s="32">
        <v>110</v>
      </c>
      <c r="BW402" s="32">
        <v>13400</v>
      </c>
      <c r="BX402" s="32">
        <v>89</v>
      </c>
      <c r="BY402" s="32">
        <v>91240</v>
      </c>
      <c r="BZ402" t="s">
        <v>1816</v>
      </c>
      <c r="CA402" t="s">
        <v>1696</v>
      </c>
      <c r="CB402" t="s">
        <v>1831</v>
      </c>
      <c r="CC402" s="52" t="s">
        <v>1785</v>
      </c>
      <c r="CD402" s="52" t="s">
        <v>1785</v>
      </c>
      <c r="CE402" s="155">
        <v>1367</v>
      </c>
      <c r="CF402" s="155">
        <v>10</v>
      </c>
      <c r="CG402" s="31" t="s">
        <v>698</v>
      </c>
      <c r="CH402" s="31" t="s">
        <v>753</v>
      </c>
      <c r="CI402" s="31" t="s">
        <v>757</v>
      </c>
      <c r="CJ402" s="31" t="s">
        <v>3145</v>
      </c>
      <c r="DC402" s="160" t="str">
        <f t="shared" si="122"/>
        <v>14400_5</v>
      </c>
      <c r="DD402" s="162">
        <v>100</v>
      </c>
      <c r="DE402" s="161">
        <v>115</v>
      </c>
      <c r="DF402" s="161">
        <v>14400</v>
      </c>
      <c r="DG402" s="163" t="s">
        <v>1816</v>
      </c>
      <c r="DH402" s="161"/>
      <c r="DI402" s="161" t="s">
        <v>1576</v>
      </c>
      <c r="DJ402" s="161">
        <v>5</v>
      </c>
      <c r="DK402" s="161" t="s">
        <v>1326</v>
      </c>
      <c r="DL402" s="161">
        <v>0</v>
      </c>
      <c r="DM402" s="43" t="s">
        <v>4673</v>
      </c>
      <c r="DN402" s="43"/>
      <c r="DO402" s="43" t="s">
        <v>3795</v>
      </c>
      <c r="DP402" s="43"/>
      <c r="DQ402" s="43" t="s">
        <v>4174</v>
      </c>
      <c r="DR402" s="43">
        <v>100</v>
      </c>
      <c r="DV402" s="31" t="s">
        <v>350</v>
      </c>
      <c r="DW402" s="31" t="s">
        <v>356</v>
      </c>
      <c r="DX402" s="63"/>
      <c r="DY402" s="63"/>
      <c r="DZ402" s="63"/>
      <c r="EA402" s="167"/>
      <c r="EB402" s="60"/>
      <c r="EC402" s="60"/>
      <c r="ED402" s="60"/>
      <c r="EE402" s="60"/>
      <c r="EF402" s="60"/>
      <c r="EG402" s="60"/>
      <c r="EH402" s="60"/>
      <c r="EI402" s="60"/>
      <c r="EJ402" s="60"/>
      <c r="EK402" s="60"/>
      <c r="EL402" s="60"/>
      <c r="EM402" s="60"/>
      <c r="EN402" s="60"/>
      <c r="EO402" s="60"/>
      <c r="EP402" s="60"/>
      <c r="EQ402" s="60"/>
      <c r="ER402" s="60"/>
      <c r="ES402" s="60"/>
      <c r="ET402" s="60"/>
      <c r="EU402" s="60"/>
      <c r="EV402" s="60"/>
      <c r="EW402" s="60"/>
      <c r="EX402" s="60"/>
      <c r="EY402" s="60"/>
      <c r="EZ402" s="60"/>
      <c r="FA402" s="60"/>
      <c r="FB402" s="60"/>
    </row>
    <row r="403" spans="22:158" x14ac:dyDescent="0.25">
      <c r="W403" s="33"/>
      <c r="X403" s="33"/>
      <c r="AH403" s="38">
        <v>100</v>
      </c>
      <c r="AI403" s="38">
        <v>130</v>
      </c>
      <c r="AJ403" s="38">
        <v>16000</v>
      </c>
      <c r="AK403" s="38">
        <v>14</v>
      </c>
      <c r="AL403" s="38">
        <v>1500158</v>
      </c>
      <c r="AM403" s="61" t="s">
        <v>1816</v>
      </c>
      <c r="AN403" s="61" t="s">
        <v>1687</v>
      </c>
      <c r="AO403" s="61" t="s">
        <v>1611</v>
      </c>
      <c r="AP403" s="61" t="s">
        <v>5033</v>
      </c>
      <c r="AQ403" s="61" t="s">
        <v>1703</v>
      </c>
      <c r="AR403" s="28">
        <v>0</v>
      </c>
      <c r="AS403" s="28">
        <v>0</v>
      </c>
      <c r="AT403" s="28">
        <v>105019</v>
      </c>
      <c r="AU403" s="62"/>
      <c r="BT403">
        <v>0</v>
      </c>
      <c r="BU403" s="32">
        <v>100</v>
      </c>
      <c r="BV403" s="32">
        <v>110</v>
      </c>
      <c r="BW403" s="32">
        <v>13400</v>
      </c>
      <c r="BX403" s="32">
        <v>90</v>
      </c>
      <c r="BY403" s="32">
        <v>91260</v>
      </c>
      <c r="BZ403" t="s">
        <v>1816</v>
      </c>
      <c r="CA403" t="s">
        <v>1696</v>
      </c>
      <c r="CB403" t="s">
        <v>1831</v>
      </c>
      <c r="CC403" t="s">
        <v>5036</v>
      </c>
      <c r="CD403" s="52" t="s">
        <v>5036</v>
      </c>
      <c r="CE403" s="155">
        <v>1</v>
      </c>
      <c r="CF403" s="155">
        <v>2</v>
      </c>
      <c r="CG403" s="31" t="s">
        <v>5848</v>
      </c>
      <c r="CH403" s="31" t="s">
        <v>754</v>
      </c>
      <c r="CI403" s="31" t="s">
        <v>757</v>
      </c>
      <c r="CJ403" s="31" t="s">
        <v>3146</v>
      </c>
      <c r="DC403" s="160" t="str">
        <f t="shared" si="122"/>
        <v>14450_1</v>
      </c>
      <c r="DD403" s="162">
        <v>100</v>
      </c>
      <c r="DE403" s="161">
        <v>165</v>
      </c>
      <c r="DF403" s="161">
        <v>14450</v>
      </c>
      <c r="DG403" s="163" t="s">
        <v>1816</v>
      </c>
      <c r="DH403" s="161"/>
      <c r="DI403" s="161" t="s">
        <v>890</v>
      </c>
      <c r="DJ403" s="161">
        <v>1</v>
      </c>
      <c r="DK403" s="161" t="s">
        <v>5210</v>
      </c>
      <c r="DL403" s="161">
        <v>0</v>
      </c>
      <c r="DM403" s="43" t="s">
        <v>4674</v>
      </c>
      <c r="DN403" s="43"/>
      <c r="DO403" s="43" t="s">
        <v>4317</v>
      </c>
      <c r="DP403" s="43"/>
      <c r="DQ403" s="43" t="s">
        <v>4177</v>
      </c>
      <c r="DR403" s="43">
        <v>100</v>
      </c>
      <c r="DV403" s="31" t="s">
        <v>350</v>
      </c>
      <c r="DW403" s="31" t="s">
        <v>356</v>
      </c>
      <c r="DX403" s="63"/>
      <c r="DY403" s="63"/>
      <c r="DZ403" s="63"/>
      <c r="EA403" s="167"/>
      <c r="EB403" s="60"/>
      <c r="EC403" s="60"/>
      <c r="ED403" s="60"/>
      <c r="EE403" s="60"/>
      <c r="EF403" s="60"/>
      <c r="EG403" s="60"/>
      <c r="EH403" s="60"/>
      <c r="EI403" s="60"/>
      <c r="EJ403" s="60"/>
      <c r="EK403" s="60"/>
      <c r="EL403" s="60"/>
      <c r="EM403" s="60"/>
      <c r="EN403" s="60"/>
      <c r="EO403" s="60"/>
      <c r="EP403" s="60"/>
      <c r="EQ403" s="60"/>
      <c r="ER403" s="60"/>
      <c r="ES403" s="60"/>
      <c r="ET403" s="60"/>
      <c r="EU403" s="60"/>
      <c r="EV403" s="60"/>
      <c r="EW403" s="60"/>
      <c r="EX403" s="60"/>
      <c r="EY403" s="60"/>
      <c r="EZ403" s="60"/>
      <c r="FA403" s="60"/>
      <c r="FB403" s="60"/>
    </row>
    <row r="404" spans="22:158" x14ac:dyDescent="0.25">
      <c r="W404" s="33"/>
      <c r="X404" s="33"/>
      <c r="AH404" s="38">
        <v>100</v>
      </c>
      <c r="AI404" s="38">
        <v>130</v>
      </c>
      <c r="AJ404" s="38">
        <v>16300</v>
      </c>
      <c r="AK404" s="38">
        <v>14</v>
      </c>
      <c r="AL404" s="38">
        <v>1500158</v>
      </c>
      <c r="AM404" s="61" t="s">
        <v>1816</v>
      </c>
      <c r="AN404" s="61" t="s">
        <v>1687</v>
      </c>
      <c r="AO404" s="61" t="s">
        <v>1617</v>
      </c>
      <c r="AP404" s="61" t="s">
        <v>5033</v>
      </c>
      <c r="AQ404" s="61" t="s">
        <v>1703</v>
      </c>
      <c r="AR404" s="28">
        <v>0</v>
      </c>
      <c r="AS404" s="28">
        <v>0</v>
      </c>
      <c r="AT404" s="28">
        <v>5317773</v>
      </c>
      <c r="AU404" s="62"/>
      <c r="BT404">
        <v>0</v>
      </c>
      <c r="BU404" s="32">
        <v>100</v>
      </c>
      <c r="BV404" s="32">
        <v>110</v>
      </c>
      <c r="BW404" s="32">
        <v>14650</v>
      </c>
      <c r="BX404" s="32">
        <v>81</v>
      </c>
      <c r="BY404" s="32">
        <v>91000</v>
      </c>
      <c r="BZ404" t="s">
        <v>1816</v>
      </c>
      <c r="CA404" t="s">
        <v>1696</v>
      </c>
      <c r="CB404" t="s">
        <v>1852</v>
      </c>
      <c r="CC404" s="52" t="s">
        <v>1683</v>
      </c>
      <c r="CD404" s="52" t="s">
        <v>1784</v>
      </c>
      <c r="CE404" s="155">
        <v>1345</v>
      </c>
      <c r="CF404" s="155">
        <v>26</v>
      </c>
      <c r="CG404" s="31" t="s">
        <v>5834</v>
      </c>
      <c r="CH404" s="31" t="s">
        <v>736</v>
      </c>
      <c r="CI404" s="31" t="s">
        <v>758</v>
      </c>
      <c r="CJ404" s="31" t="s">
        <v>3147</v>
      </c>
      <c r="DC404" s="160" t="str">
        <f t="shared" si="122"/>
        <v>14450_7</v>
      </c>
      <c r="DD404" s="162">
        <v>100</v>
      </c>
      <c r="DE404" s="161">
        <v>165</v>
      </c>
      <c r="DF404" s="161">
        <v>14450</v>
      </c>
      <c r="DG404" s="163" t="s">
        <v>1816</v>
      </c>
      <c r="DH404" s="161"/>
      <c r="DI404" s="161" t="s">
        <v>890</v>
      </c>
      <c r="DJ404" s="161">
        <v>7</v>
      </c>
      <c r="DK404" s="161" t="s">
        <v>5216</v>
      </c>
      <c r="DL404" s="161">
        <v>0</v>
      </c>
      <c r="DM404" s="43" t="s">
        <v>4675</v>
      </c>
      <c r="DN404" s="43"/>
      <c r="DO404" s="43" t="s">
        <v>4319</v>
      </c>
      <c r="DP404" s="43"/>
      <c r="DQ404" s="43" t="s">
        <v>4150</v>
      </c>
      <c r="DR404" s="43">
        <v>100</v>
      </c>
      <c r="DV404" s="31" t="s">
        <v>350</v>
      </c>
      <c r="DW404" s="31" t="s">
        <v>356</v>
      </c>
      <c r="DX404" s="63"/>
      <c r="DY404" s="63"/>
      <c r="DZ404" s="63"/>
      <c r="EA404" s="167"/>
      <c r="EB404" s="60"/>
      <c r="EC404" s="60"/>
      <c r="ED404" s="60"/>
      <c r="EE404" s="60"/>
      <c r="EF404" s="60"/>
      <c r="EG404" s="60"/>
      <c r="EH404" s="60"/>
      <c r="EI404" s="60"/>
      <c r="EJ404" s="60"/>
      <c r="EK404" s="60"/>
      <c r="EL404" s="60"/>
      <c r="EM404" s="60"/>
      <c r="EN404" s="60"/>
      <c r="EO404" s="60"/>
      <c r="EP404" s="60"/>
      <c r="EQ404" s="60"/>
      <c r="ER404" s="60"/>
      <c r="ES404" s="60"/>
      <c r="ET404" s="60"/>
      <c r="EU404" s="60"/>
      <c r="EV404" s="60"/>
      <c r="EW404" s="60"/>
      <c r="EX404" s="60"/>
      <c r="EY404" s="60"/>
      <c r="EZ404" s="60"/>
      <c r="FA404" s="60"/>
      <c r="FB404" s="60"/>
    </row>
    <row r="405" spans="22:158" x14ac:dyDescent="0.25">
      <c r="W405" s="33"/>
      <c r="X405" s="33"/>
      <c r="AH405" s="38">
        <v>100</v>
      </c>
      <c r="AI405" s="38">
        <v>130</v>
      </c>
      <c r="AJ405" s="38">
        <v>16500</v>
      </c>
      <c r="AK405" s="38">
        <v>14</v>
      </c>
      <c r="AL405" s="38">
        <v>1500158</v>
      </c>
      <c r="AM405" s="61" t="s">
        <v>1816</v>
      </c>
      <c r="AN405" s="61" t="s">
        <v>1687</v>
      </c>
      <c r="AO405" s="61" t="s">
        <v>1623</v>
      </c>
      <c r="AP405" s="61" t="s">
        <v>5033</v>
      </c>
      <c r="AQ405" s="61" t="s">
        <v>1703</v>
      </c>
      <c r="AR405" s="28">
        <v>0</v>
      </c>
      <c r="AS405" s="28">
        <v>0</v>
      </c>
      <c r="AT405" s="28">
        <v>13032904</v>
      </c>
      <c r="AU405" s="62"/>
      <c r="BT405">
        <v>0</v>
      </c>
      <c r="BU405" s="32">
        <v>100</v>
      </c>
      <c r="BV405" s="32">
        <v>110</v>
      </c>
      <c r="BW405" s="32">
        <v>14650</v>
      </c>
      <c r="BX405" s="32">
        <v>81</v>
      </c>
      <c r="BY405" s="32">
        <v>91010</v>
      </c>
      <c r="BZ405" t="s">
        <v>1816</v>
      </c>
      <c r="CA405" t="s">
        <v>1696</v>
      </c>
      <c r="CB405" t="s">
        <v>1852</v>
      </c>
      <c r="CC405" t="s">
        <v>1683</v>
      </c>
      <c r="CD405" s="52" t="s">
        <v>1683</v>
      </c>
      <c r="CE405" s="155"/>
      <c r="CF405" s="155"/>
      <c r="CG405" s="31" t="s">
        <v>5837</v>
      </c>
      <c r="CH405" s="31" t="s">
        <v>738</v>
      </c>
      <c r="CI405" s="31" t="s">
        <v>758</v>
      </c>
      <c r="CJ405" s="31" t="s">
        <v>3148</v>
      </c>
      <c r="DC405" s="160" t="str">
        <f t="shared" si="122"/>
        <v>14450_9</v>
      </c>
      <c r="DD405" s="162">
        <v>100</v>
      </c>
      <c r="DE405" s="161">
        <v>165</v>
      </c>
      <c r="DF405" s="161">
        <v>14450</v>
      </c>
      <c r="DG405" s="163" t="s">
        <v>1816</v>
      </c>
      <c r="DH405" s="161"/>
      <c r="DI405" s="161" t="s">
        <v>890</v>
      </c>
      <c r="DJ405" s="161">
        <v>9</v>
      </c>
      <c r="DK405" s="161" t="s">
        <v>5218</v>
      </c>
      <c r="DL405" s="161">
        <v>0</v>
      </c>
      <c r="DM405" s="43" t="s">
        <v>4676</v>
      </c>
      <c r="DN405" s="43"/>
      <c r="DO405" s="43" t="s">
        <v>4321</v>
      </c>
      <c r="DP405" s="43"/>
      <c r="DQ405" s="43" t="s">
        <v>4153</v>
      </c>
      <c r="DR405" s="43">
        <v>100</v>
      </c>
      <c r="DV405" s="31" t="s">
        <v>350</v>
      </c>
      <c r="DW405" s="31" t="s">
        <v>356</v>
      </c>
      <c r="DX405" s="63"/>
      <c r="DY405" s="63"/>
      <c r="DZ405" s="63"/>
      <c r="EA405" s="167"/>
      <c r="EB405" s="60"/>
      <c r="EC405" s="60"/>
      <c r="ED405" s="60"/>
      <c r="EE405" s="60"/>
      <c r="EF405" s="60"/>
      <c r="EG405" s="60"/>
      <c r="EH405" s="60"/>
      <c r="EI405" s="60"/>
      <c r="EJ405" s="60"/>
      <c r="EK405" s="60"/>
      <c r="EL405" s="60"/>
      <c r="EM405" s="60"/>
      <c r="EN405" s="60"/>
      <c r="EO405" s="60"/>
      <c r="EP405" s="60"/>
      <c r="EQ405" s="60"/>
      <c r="ER405" s="60"/>
      <c r="ES405" s="60"/>
      <c r="ET405" s="60"/>
      <c r="EU405" s="60"/>
      <c r="EV405" s="60"/>
      <c r="EW405" s="60"/>
      <c r="EX405" s="60"/>
      <c r="EY405" s="60"/>
      <c r="EZ405" s="60"/>
      <c r="FA405" s="60"/>
      <c r="FB405" s="60"/>
    </row>
    <row r="406" spans="22:158" x14ac:dyDescent="0.25">
      <c r="V406" s="1"/>
      <c r="W406" s="33"/>
      <c r="X406" s="33"/>
      <c r="AH406" s="38">
        <v>100</v>
      </c>
      <c r="AI406" s="38">
        <v>130</v>
      </c>
      <c r="AJ406" s="38">
        <v>16850</v>
      </c>
      <c r="AK406" s="38">
        <v>14</v>
      </c>
      <c r="AL406" s="38">
        <v>1500158</v>
      </c>
      <c r="AM406" s="61" t="s">
        <v>1816</v>
      </c>
      <c r="AN406" s="61" t="s">
        <v>1687</v>
      </c>
      <c r="AO406" s="61" t="s">
        <v>1630</v>
      </c>
      <c r="AP406" s="61" t="s">
        <v>5033</v>
      </c>
      <c r="AQ406" s="61" t="s">
        <v>1703</v>
      </c>
      <c r="AR406" s="28">
        <v>0</v>
      </c>
      <c r="AS406" s="28">
        <v>0</v>
      </c>
      <c r="AT406" s="28">
        <v>75118</v>
      </c>
      <c r="AU406" s="62"/>
      <c r="BT406">
        <v>0</v>
      </c>
      <c r="BU406" s="32">
        <v>100</v>
      </c>
      <c r="BV406" s="32">
        <v>110</v>
      </c>
      <c r="BW406" s="32">
        <v>14650</v>
      </c>
      <c r="BX406" s="32">
        <v>82</v>
      </c>
      <c r="BY406" s="32">
        <v>91020</v>
      </c>
      <c r="BZ406" t="s">
        <v>1816</v>
      </c>
      <c r="CA406" t="s">
        <v>1696</v>
      </c>
      <c r="CB406" t="s">
        <v>1852</v>
      </c>
      <c r="CC406" t="s">
        <v>1790</v>
      </c>
      <c r="CD406" t="s">
        <v>1792</v>
      </c>
      <c r="CE406" s="155">
        <v>437</v>
      </c>
      <c r="CF406" s="155">
        <v>1</v>
      </c>
      <c r="CG406" s="31" t="s">
        <v>5851</v>
      </c>
      <c r="CH406" s="31" t="s">
        <v>739</v>
      </c>
      <c r="CI406" s="31" t="s">
        <v>758</v>
      </c>
      <c r="CJ406" s="31" t="s">
        <v>1206</v>
      </c>
      <c r="DC406" s="160" t="str">
        <f t="shared" si="122"/>
        <v>14450_4</v>
      </c>
      <c r="DD406" s="162">
        <v>100</v>
      </c>
      <c r="DE406" s="161">
        <v>165</v>
      </c>
      <c r="DF406" s="161">
        <v>14450</v>
      </c>
      <c r="DG406" s="163" t="s">
        <v>1816</v>
      </c>
      <c r="DH406" s="161"/>
      <c r="DI406" s="161" t="s">
        <v>890</v>
      </c>
      <c r="DJ406" s="161">
        <v>4</v>
      </c>
      <c r="DK406" s="161" t="s">
        <v>1325</v>
      </c>
      <c r="DL406" s="161">
        <v>0</v>
      </c>
      <c r="DM406" s="43" t="s">
        <v>4677</v>
      </c>
      <c r="DN406" s="43"/>
      <c r="DO406" s="43" t="s">
        <v>4323</v>
      </c>
      <c r="DP406" s="43"/>
      <c r="DQ406" s="43" t="s">
        <v>4156</v>
      </c>
      <c r="DR406" s="43">
        <v>100</v>
      </c>
      <c r="DV406" s="31" t="s">
        <v>350</v>
      </c>
      <c r="DW406" s="31" t="s">
        <v>356</v>
      </c>
      <c r="DX406" s="63"/>
      <c r="DY406" s="63"/>
      <c r="DZ406" s="63"/>
      <c r="EA406" s="167"/>
      <c r="EB406" s="60"/>
      <c r="EC406" s="60"/>
      <c r="ED406" s="60"/>
      <c r="EE406" s="60"/>
      <c r="EF406" s="60"/>
      <c r="EG406" s="60"/>
      <c r="EH406" s="60"/>
      <c r="EI406" s="60"/>
      <c r="EJ406" s="60"/>
      <c r="EK406" s="60"/>
      <c r="EL406" s="60"/>
      <c r="EM406" s="60"/>
      <c r="EN406" s="60"/>
      <c r="EO406" s="60"/>
      <c r="EP406" s="60"/>
      <c r="EQ406" s="60"/>
      <c r="ER406" s="60"/>
      <c r="ES406" s="60"/>
      <c r="ET406" s="60"/>
      <c r="EU406" s="60"/>
      <c r="EV406" s="60"/>
      <c r="EW406" s="60"/>
      <c r="EX406" s="60"/>
      <c r="EY406" s="60"/>
      <c r="EZ406" s="60"/>
      <c r="FA406" s="60"/>
      <c r="FB406" s="60"/>
    </row>
    <row r="407" spans="22:158" x14ac:dyDescent="0.25">
      <c r="W407" s="33"/>
      <c r="X407" s="33"/>
      <c r="AH407" s="38">
        <v>100</v>
      </c>
      <c r="AI407" s="38">
        <v>130</v>
      </c>
      <c r="AJ407" s="38">
        <v>17300</v>
      </c>
      <c r="AK407" s="38">
        <v>14</v>
      </c>
      <c r="AL407" s="38">
        <v>1500158</v>
      </c>
      <c r="AM407" s="61" t="s">
        <v>1816</v>
      </c>
      <c r="AN407" s="61" t="s">
        <v>1687</v>
      </c>
      <c r="AO407" s="61" t="s">
        <v>1639</v>
      </c>
      <c r="AP407" s="61" t="s">
        <v>5033</v>
      </c>
      <c r="AQ407" s="61" t="s">
        <v>1703</v>
      </c>
      <c r="AR407" s="28">
        <v>0</v>
      </c>
      <c r="AS407" s="28">
        <v>0</v>
      </c>
      <c r="AT407" s="28">
        <v>254890</v>
      </c>
      <c r="AU407" s="62"/>
      <c r="BT407">
        <v>0</v>
      </c>
      <c r="BU407" s="32">
        <v>100</v>
      </c>
      <c r="BV407" s="32">
        <v>110</v>
      </c>
      <c r="BW407" s="32">
        <v>14650</v>
      </c>
      <c r="BX407" s="32">
        <v>82</v>
      </c>
      <c r="BY407" s="32">
        <v>91040</v>
      </c>
      <c r="BZ407" t="s">
        <v>1816</v>
      </c>
      <c r="CA407" t="s">
        <v>1696</v>
      </c>
      <c r="CB407" t="s">
        <v>1852</v>
      </c>
      <c r="CC407" t="s">
        <v>1790</v>
      </c>
      <c r="CD407" t="s">
        <v>1791</v>
      </c>
      <c r="CE407" s="155">
        <v>42</v>
      </c>
      <c r="CF407" s="155">
        <v>1</v>
      </c>
      <c r="CG407" s="31" t="s">
        <v>5853</v>
      </c>
      <c r="CH407" s="31" t="s">
        <v>740</v>
      </c>
      <c r="CI407" s="31" t="s">
        <v>758</v>
      </c>
      <c r="CJ407" s="31" t="s">
        <v>1207</v>
      </c>
      <c r="DC407" s="160" t="str">
        <f t="shared" si="122"/>
        <v>14450_3</v>
      </c>
      <c r="DD407" s="162">
        <v>100</v>
      </c>
      <c r="DE407" s="161">
        <v>165</v>
      </c>
      <c r="DF407" s="161">
        <v>14450</v>
      </c>
      <c r="DG407" s="163" t="s">
        <v>1816</v>
      </c>
      <c r="DH407" s="161"/>
      <c r="DI407" s="161" t="s">
        <v>890</v>
      </c>
      <c r="DJ407" s="161">
        <v>3</v>
      </c>
      <c r="DK407" s="161" t="s">
        <v>1324</v>
      </c>
      <c r="DL407" s="161">
        <v>0</v>
      </c>
      <c r="DM407" s="43" t="s">
        <v>4678</v>
      </c>
      <c r="DN407" s="43"/>
      <c r="DO407" s="43" t="s">
        <v>4325</v>
      </c>
      <c r="DP407" s="43"/>
      <c r="DQ407" s="43" t="s">
        <v>4159</v>
      </c>
      <c r="DR407" s="43">
        <v>100</v>
      </c>
      <c r="DV407" s="31" t="s">
        <v>350</v>
      </c>
      <c r="DW407" s="31" t="s">
        <v>356</v>
      </c>
      <c r="DX407" s="63"/>
      <c r="DY407" s="63"/>
      <c r="DZ407" s="63"/>
      <c r="EA407" s="167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</row>
    <row r="408" spans="22:158" x14ac:dyDescent="0.25">
      <c r="W408" s="33"/>
      <c r="X408" s="33"/>
      <c r="AH408" s="38">
        <v>100</v>
      </c>
      <c r="AI408" s="38">
        <v>130</v>
      </c>
      <c r="AJ408" s="38">
        <v>17310</v>
      </c>
      <c r="AK408" s="38">
        <v>14</v>
      </c>
      <c r="AL408" s="38">
        <v>1500158</v>
      </c>
      <c r="AM408" s="61" t="s">
        <v>1816</v>
      </c>
      <c r="AN408" s="61" t="s">
        <v>1687</v>
      </c>
      <c r="AO408" s="61" t="s">
        <v>1640</v>
      </c>
      <c r="AP408" s="61" t="s">
        <v>5033</v>
      </c>
      <c r="AQ408" s="61" t="s">
        <v>1703</v>
      </c>
      <c r="AR408" s="28">
        <v>4750194.3</v>
      </c>
      <c r="AS408" s="28">
        <v>5542510</v>
      </c>
      <c r="AT408" s="28">
        <v>0</v>
      </c>
      <c r="AU408" s="62"/>
      <c r="BT408">
        <v>0</v>
      </c>
      <c r="BU408" s="32">
        <v>100</v>
      </c>
      <c r="BV408" s="32">
        <v>110</v>
      </c>
      <c r="BW408" s="32">
        <v>14650</v>
      </c>
      <c r="BX408" s="32">
        <v>83</v>
      </c>
      <c r="BY408" s="32">
        <v>91060</v>
      </c>
      <c r="BZ408" t="s">
        <v>1816</v>
      </c>
      <c r="CA408" t="s">
        <v>1696</v>
      </c>
      <c r="CB408" t="s">
        <v>1852</v>
      </c>
      <c r="CC408" t="s">
        <v>1786</v>
      </c>
      <c r="CD408" s="52" t="s">
        <v>5043</v>
      </c>
      <c r="CE408" s="155">
        <v>238564</v>
      </c>
      <c r="CF408" s="155">
        <v>3</v>
      </c>
      <c r="CG408" s="31" t="s">
        <v>684</v>
      </c>
      <c r="CH408" s="31" t="s">
        <v>741</v>
      </c>
      <c r="CI408" s="31" t="s">
        <v>758</v>
      </c>
      <c r="CJ408" s="31" t="s">
        <v>3149</v>
      </c>
      <c r="DC408" s="160" t="str">
        <f t="shared" si="122"/>
        <v>14450_2</v>
      </c>
      <c r="DD408" s="162">
        <v>100</v>
      </c>
      <c r="DE408" s="161">
        <v>165</v>
      </c>
      <c r="DF408" s="161">
        <v>14450</v>
      </c>
      <c r="DG408" s="163" t="s">
        <v>1816</v>
      </c>
      <c r="DH408" s="161"/>
      <c r="DI408" s="161" t="s">
        <v>890</v>
      </c>
      <c r="DJ408" s="161">
        <v>2</v>
      </c>
      <c r="DK408" s="161" t="s">
        <v>1323</v>
      </c>
      <c r="DL408" s="161">
        <v>0</v>
      </c>
      <c r="DM408" s="43" t="s">
        <v>4679</v>
      </c>
      <c r="DN408" s="43"/>
      <c r="DO408" s="43" t="s">
        <v>4327</v>
      </c>
      <c r="DP408" s="43"/>
      <c r="DQ408" s="43" t="s">
        <v>4162</v>
      </c>
      <c r="DR408" s="43">
        <v>100</v>
      </c>
      <c r="DV408" s="31" t="s">
        <v>350</v>
      </c>
      <c r="DW408" s="31" t="s">
        <v>356</v>
      </c>
      <c r="DX408" s="63"/>
      <c r="DY408" s="63"/>
      <c r="DZ408" s="63"/>
      <c r="EA408" s="167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</row>
    <row r="409" spans="22:158" x14ac:dyDescent="0.25">
      <c r="W409" s="33"/>
      <c r="X409" s="33"/>
      <c r="AH409" s="38">
        <v>100</v>
      </c>
      <c r="AI409" s="38">
        <v>130</v>
      </c>
      <c r="AJ409" s="38">
        <v>17400</v>
      </c>
      <c r="AK409" s="38">
        <v>14</v>
      </c>
      <c r="AL409" s="38">
        <v>1500158</v>
      </c>
      <c r="AM409" s="61" t="s">
        <v>1816</v>
      </c>
      <c r="AN409" s="61" t="s">
        <v>1687</v>
      </c>
      <c r="AO409" s="61" t="s">
        <v>1642</v>
      </c>
      <c r="AP409" s="61" t="s">
        <v>5033</v>
      </c>
      <c r="AQ409" s="61" t="s">
        <v>1703</v>
      </c>
      <c r="AR409" s="28">
        <v>26540.7</v>
      </c>
      <c r="AS409" s="28">
        <v>18277</v>
      </c>
      <c r="AT409" s="28">
        <v>38194</v>
      </c>
      <c r="AU409" s="62"/>
      <c r="BT409">
        <v>0</v>
      </c>
      <c r="BU409" s="32">
        <v>100</v>
      </c>
      <c r="BV409" s="32">
        <v>110</v>
      </c>
      <c r="BW409" s="32">
        <v>14650</v>
      </c>
      <c r="BX409" s="32">
        <v>83</v>
      </c>
      <c r="BY409" s="32">
        <v>91080</v>
      </c>
      <c r="BZ409" t="s">
        <v>1816</v>
      </c>
      <c r="CA409" t="s">
        <v>1696</v>
      </c>
      <c r="CB409" t="s">
        <v>1852</v>
      </c>
      <c r="CC409" s="52" t="s">
        <v>1786</v>
      </c>
      <c r="CD409" s="52" t="s">
        <v>1784</v>
      </c>
      <c r="CE409" s="155">
        <v>140795</v>
      </c>
      <c r="CF409" s="155">
        <v>1</v>
      </c>
      <c r="CG409" s="31" t="s">
        <v>686</v>
      </c>
      <c r="CH409" s="31" t="s">
        <v>742</v>
      </c>
      <c r="CI409" s="31" t="s">
        <v>758</v>
      </c>
      <c r="CJ409" s="31" t="s">
        <v>3150</v>
      </c>
      <c r="DC409" s="160" t="str">
        <f t="shared" si="122"/>
        <v>14450_6</v>
      </c>
      <c r="DD409" s="162">
        <v>100</v>
      </c>
      <c r="DE409" s="161">
        <v>165</v>
      </c>
      <c r="DF409" s="161">
        <v>14450</v>
      </c>
      <c r="DG409" s="163" t="s">
        <v>1816</v>
      </c>
      <c r="DH409" s="161"/>
      <c r="DI409" s="161" t="s">
        <v>890</v>
      </c>
      <c r="DJ409" s="161">
        <v>6</v>
      </c>
      <c r="DK409" s="161" t="s">
        <v>1327</v>
      </c>
      <c r="DL409" s="161">
        <v>0</v>
      </c>
      <c r="DM409" s="43" t="s">
        <v>4680</v>
      </c>
      <c r="DN409" s="43"/>
      <c r="DO409" s="43" t="s">
        <v>4329</v>
      </c>
      <c r="DP409" s="43"/>
      <c r="DQ409" s="43" t="s">
        <v>4165</v>
      </c>
      <c r="DR409" s="43">
        <v>100</v>
      </c>
      <c r="DV409" s="31" t="s">
        <v>350</v>
      </c>
      <c r="DW409" s="31" t="s">
        <v>356</v>
      </c>
      <c r="DX409" s="63"/>
      <c r="DY409" s="63"/>
      <c r="DZ409" s="63"/>
      <c r="EA409" s="167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</row>
    <row r="410" spans="22:158" x14ac:dyDescent="0.25">
      <c r="V410" s="1"/>
      <c r="W410" s="33"/>
      <c r="X410" s="33"/>
      <c r="AH410" s="38">
        <v>100</v>
      </c>
      <c r="AI410" s="38">
        <v>130</v>
      </c>
      <c r="AJ410" s="38">
        <v>17650</v>
      </c>
      <c r="AK410" s="38">
        <v>14</v>
      </c>
      <c r="AL410" s="38">
        <v>1500158</v>
      </c>
      <c r="AM410" s="61" t="s">
        <v>1816</v>
      </c>
      <c r="AN410" s="61" t="s">
        <v>1687</v>
      </c>
      <c r="AO410" s="61" t="s">
        <v>1648</v>
      </c>
      <c r="AP410" s="61" t="s">
        <v>5033</v>
      </c>
      <c r="AQ410" s="61" t="s">
        <v>1703</v>
      </c>
      <c r="AR410" s="28">
        <v>0</v>
      </c>
      <c r="AS410" s="28">
        <v>0</v>
      </c>
      <c r="AT410" s="28">
        <v>33249</v>
      </c>
      <c r="AU410" s="62"/>
      <c r="BT410">
        <v>0</v>
      </c>
      <c r="BU410" s="32">
        <v>100</v>
      </c>
      <c r="BV410" s="32">
        <v>110</v>
      </c>
      <c r="BW410" s="32">
        <v>14650</v>
      </c>
      <c r="BX410" s="32">
        <v>84</v>
      </c>
      <c r="BY410" s="32">
        <v>91100</v>
      </c>
      <c r="BZ410" t="s">
        <v>1816</v>
      </c>
      <c r="CA410" t="s">
        <v>1696</v>
      </c>
      <c r="CB410" t="s">
        <v>1852</v>
      </c>
      <c r="CC410" s="52" t="s">
        <v>1795</v>
      </c>
      <c r="CD410" s="52" t="s">
        <v>1796</v>
      </c>
      <c r="CE410" s="155">
        <v>4</v>
      </c>
      <c r="CF410" s="155">
        <v>2</v>
      </c>
      <c r="CG410" s="31" t="s">
        <v>688</v>
      </c>
      <c r="CH410" s="31" t="s">
        <v>743</v>
      </c>
      <c r="CI410" s="31" t="s">
        <v>758</v>
      </c>
      <c r="CJ410" s="31" t="s">
        <v>3151</v>
      </c>
      <c r="DC410" s="160" t="str">
        <f t="shared" si="122"/>
        <v>14450_10</v>
      </c>
      <c r="DD410" s="162">
        <v>100</v>
      </c>
      <c r="DE410" s="161">
        <v>165</v>
      </c>
      <c r="DF410" s="161">
        <v>14450</v>
      </c>
      <c r="DG410" s="163" t="s">
        <v>1816</v>
      </c>
      <c r="DH410" s="161"/>
      <c r="DI410" s="161" t="s">
        <v>890</v>
      </c>
      <c r="DJ410" s="161">
        <v>10</v>
      </c>
      <c r="DK410" s="161" t="s">
        <v>1329</v>
      </c>
      <c r="DL410" s="161">
        <v>0</v>
      </c>
      <c r="DM410" s="43" t="s">
        <v>4681</v>
      </c>
      <c r="DN410" s="43"/>
      <c r="DO410" s="43" t="s">
        <v>4331</v>
      </c>
      <c r="DP410" s="43"/>
      <c r="DQ410" s="43" t="s">
        <v>4168</v>
      </c>
      <c r="DR410" s="43">
        <v>100</v>
      </c>
      <c r="DV410" s="31" t="s">
        <v>350</v>
      </c>
      <c r="DW410" s="31" t="s">
        <v>356</v>
      </c>
      <c r="DX410" s="63"/>
      <c r="DY410" s="63"/>
      <c r="DZ410" s="63"/>
      <c r="EA410" s="167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</row>
    <row r="411" spans="22:158" x14ac:dyDescent="0.25">
      <c r="W411" s="33"/>
      <c r="X411" s="33"/>
      <c r="AH411" s="38">
        <v>100</v>
      </c>
      <c r="AI411" s="38">
        <v>130</v>
      </c>
      <c r="AJ411" s="38">
        <v>17850</v>
      </c>
      <c r="AK411" s="38">
        <v>14</v>
      </c>
      <c r="AL411" s="38">
        <v>1500158</v>
      </c>
      <c r="AM411" s="61" t="s">
        <v>1816</v>
      </c>
      <c r="AN411" s="61" t="s">
        <v>1687</v>
      </c>
      <c r="AO411" s="61" t="s">
        <v>1652</v>
      </c>
      <c r="AP411" s="61" t="s">
        <v>5033</v>
      </c>
      <c r="AQ411" s="61" t="s">
        <v>1703</v>
      </c>
      <c r="AR411" s="28">
        <v>0</v>
      </c>
      <c r="AS411" s="28">
        <v>30115</v>
      </c>
      <c r="AT411" s="28">
        <v>0</v>
      </c>
      <c r="AU411" s="62"/>
      <c r="BT411">
        <v>0</v>
      </c>
      <c r="BU411" s="32">
        <v>100</v>
      </c>
      <c r="BV411" s="32">
        <v>110</v>
      </c>
      <c r="BW411" s="32">
        <v>14650</v>
      </c>
      <c r="BX411" s="32">
        <v>85</v>
      </c>
      <c r="BY411" s="32">
        <v>91120</v>
      </c>
      <c r="BZ411" t="s">
        <v>1816</v>
      </c>
      <c r="CA411" t="s">
        <v>1696</v>
      </c>
      <c r="CB411" t="s">
        <v>1852</v>
      </c>
      <c r="CC411" s="52" t="s">
        <v>1797</v>
      </c>
      <c r="CD411" s="52" t="s">
        <v>1797</v>
      </c>
      <c r="CE411" s="155">
        <v>1</v>
      </c>
      <c r="CF411" s="155">
        <v>1</v>
      </c>
      <c r="CG411" s="31" t="s">
        <v>690</v>
      </c>
      <c r="CH411" s="31" t="s">
        <v>744</v>
      </c>
      <c r="CI411" s="31" t="s">
        <v>758</v>
      </c>
      <c r="CJ411" s="31" t="s">
        <v>1208</v>
      </c>
      <c r="DC411" s="160" t="str">
        <f t="shared" si="122"/>
        <v>14450_8</v>
      </c>
      <c r="DD411" s="162">
        <v>100</v>
      </c>
      <c r="DE411" s="161">
        <v>165</v>
      </c>
      <c r="DF411" s="161">
        <v>14450</v>
      </c>
      <c r="DG411" s="163" t="s">
        <v>1816</v>
      </c>
      <c r="DH411" s="161"/>
      <c r="DI411" s="161" t="s">
        <v>890</v>
      </c>
      <c r="DJ411" s="161">
        <v>8</v>
      </c>
      <c r="DK411" s="161" t="s">
        <v>1328</v>
      </c>
      <c r="DL411" s="161">
        <v>0</v>
      </c>
      <c r="DM411" s="43" t="s">
        <v>4682</v>
      </c>
      <c r="DN411" s="43"/>
      <c r="DO411" s="43" t="s">
        <v>4333</v>
      </c>
      <c r="DP411" s="43"/>
      <c r="DQ411" s="43" t="s">
        <v>4171</v>
      </c>
      <c r="DR411" s="43">
        <v>100</v>
      </c>
      <c r="DV411" s="31" t="s">
        <v>350</v>
      </c>
      <c r="DW411" s="31" t="s">
        <v>356</v>
      </c>
      <c r="DX411" s="63"/>
      <c r="DY411" s="63"/>
      <c r="DZ411" s="63"/>
      <c r="EA411" s="167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</row>
    <row r="412" spans="22:158" x14ac:dyDescent="0.25">
      <c r="W412" s="33"/>
      <c r="X412" s="33"/>
      <c r="AH412" s="38">
        <v>100</v>
      </c>
      <c r="AI412" s="38">
        <v>130</v>
      </c>
      <c r="AJ412" s="38">
        <v>18600</v>
      </c>
      <c r="AK412" s="38">
        <v>14</v>
      </c>
      <c r="AL412" s="38">
        <v>1500158</v>
      </c>
      <c r="AM412" s="61" t="s">
        <v>1816</v>
      </c>
      <c r="AN412" s="61" t="s">
        <v>1687</v>
      </c>
      <c r="AO412" s="61" t="s">
        <v>1668</v>
      </c>
      <c r="AP412" s="61" t="s">
        <v>5033</v>
      </c>
      <c r="AQ412" s="61" t="s">
        <v>1703</v>
      </c>
      <c r="AR412" s="28">
        <v>0</v>
      </c>
      <c r="AS412" s="28">
        <v>0</v>
      </c>
      <c r="AT412" s="28">
        <v>28699354</v>
      </c>
      <c r="AU412" s="62"/>
      <c r="BT412">
        <v>0</v>
      </c>
      <c r="BU412" s="32">
        <v>100</v>
      </c>
      <c r="BV412" s="32">
        <v>110</v>
      </c>
      <c r="BW412" s="32">
        <v>14650</v>
      </c>
      <c r="BX412" s="32">
        <v>86</v>
      </c>
      <c r="BY412" s="32">
        <v>91140</v>
      </c>
      <c r="BZ412" t="s">
        <v>1816</v>
      </c>
      <c r="CA412" t="s">
        <v>1696</v>
      </c>
      <c r="CB412" s="52" t="s">
        <v>1852</v>
      </c>
      <c r="CC412" s="52" t="s">
        <v>1787</v>
      </c>
      <c r="CD412" s="52" t="s">
        <v>1789</v>
      </c>
      <c r="CE412" s="155">
        <v>130</v>
      </c>
      <c r="CF412" s="155">
        <v>19</v>
      </c>
      <c r="CG412" s="31" t="s">
        <v>5839</v>
      </c>
      <c r="CH412" s="31" t="s">
        <v>745</v>
      </c>
      <c r="CI412" s="31" t="s">
        <v>758</v>
      </c>
      <c r="CJ412" s="31" t="s">
        <v>3152</v>
      </c>
      <c r="DC412" s="160" t="str">
        <f t="shared" si="122"/>
        <v>14450_5</v>
      </c>
      <c r="DD412" s="162">
        <v>100</v>
      </c>
      <c r="DE412" s="161">
        <v>165</v>
      </c>
      <c r="DF412" s="161">
        <v>14450</v>
      </c>
      <c r="DG412" s="163" t="s">
        <v>1816</v>
      </c>
      <c r="DH412" s="161"/>
      <c r="DI412" s="161" t="s">
        <v>890</v>
      </c>
      <c r="DJ412" s="161">
        <v>5</v>
      </c>
      <c r="DK412" s="161" t="s">
        <v>1326</v>
      </c>
      <c r="DL412" s="161">
        <v>0</v>
      </c>
      <c r="DM412" s="43" t="s">
        <v>4683</v>
      </c>
      <c r="DN412" s="43"/>
      <c r="DO412" s="43" t="s">
        <v>4335</v>
      </c>
      <c r="DP412" s="43"/>
      <c r="DQ412" s="43" t="s">
        <v>4174</v>
      </c>
      <c r="DR412" s="43">
        <v>100</v>
      </c>
      <c r="DV412" s="31" t="s">
        <v>350</v>
      </c>
      <c r="DW412" s="31" t="s">
        <v>356</v>
      </c>
      <c r="DX412" s="63"/>
      <c r="DY412" s="63"/>
      <c r="DZ412" s="63"/>
      <c r="EA412" s="167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</row>
    <row r="413" spans="22:158" x14ac:dyDescent="0.25">
      <c r="V413" s="1"/>
      <c r="W413" s="33"/>
      <c r="X413" s="33"/>
      <c r="AH413" s="38">
        <v>100</v>
      </c>
      <c r="AI413" s="38">
        <v>135</v>
      </c>
      <c r="AJ413" s="38">
        <v>10950</v>
      </c>
      <c r="AK413" s="38">
        <v>14</v>
      </c>
      <c r="AL413" s="38">
        <v>1500158</v>
      </c>
      <c r="AM413" s="61" t="s">
        <v>1816</v>
      </c>
      <c r="AN413" s="61" t="s">
        <v>1693</v>
      </c>
      <c r="AO413" s="61" t="s">
        <v>5062</v>
      </c>
      <c r="AP413" s="61" t="s">
        <v>5033</v>
      </c>
      <c r="AQ413" s="61" t="s">
        <v>1703</v>
      </c>
      <c r="AR413" s="28">
        <v>43353305.899999999</v>
      </c>
      <c r="AS413" s="28">
        <v>24447229</v>
      </c>
      <c r="AT413" s="28">
        <v>31677590</v>
      </c>
      <c r="AU413" s="62"/>
      <c r="BT413">
        <v>0</v>
      </c>
      <c r="BU413" s="32">
        <v>100</v>
      </c>
      <c r="BV413" s="32">
        <v>110</v>
      </c>
      <c r="BW413" s="32">
        <v>14650</v>
      </c>
      <c r="BX413" s="32">
        <v>86</v>
      </c>
      <c r="BY413" s="32">
        <v>91160</v>
      </c>
      <c r="BZ413" t="s">
        <v>1816</v>
      </c>
      <c r="CA413" t="s">
        <v>1696</v>
      </c>
      <c r="CB413" t="s">
        <v>1852</v>
      </c>
      <c r="CC413" t="s">
        <v>1787</v>
      </c>
      <c r="CD413" s="52" t="s">
        <v>1788</v>
      </c>
      <c r="CE413" s="155">
        <v>99</v>
      </c>
      <c r="CF413" s="155">
        <v>10</v>
      </c>
      <c r="CG413" s="31" t="s">
        <v>5831</v>
      </c>
      <c r="CH413" s="31" t="s">
        <v>746</v>
      </c>
      <c r="CI413" s="31" t="s">
        <v>758</v>
      </c>
      <c r="CJ413" s="31" t="s">
        <v>3153</v>
      </c>
      <c r="DC413" s="160" t="str">
        <f t="shared" si="122"/>
        <v>14500_1</v>
      </c>
      <c r="DD413" s="162">
        <v>100</v>
      </c>
      <c r="DE413" s="161">
        <v>105</v>
      </c>
      <c r="DF413" s="161">
        <v>14500</v>
      </c>
      <c r="DG413" s="163" t="s">
        <v>1816</v>
      </c>
      <c r="DH413" s="161"/>
      <c r="DI413" s="161" t="s">
        <v>1578</v>
      </c>
      <c r="DJ413" s="161">
        <v>1</v>
      </c>
      <c r="DK413" s="161" t="s">
        <v>5210</v>
      </c>
      <c r="DL413" s="161">
        <v>7</v>
      </c>
      <c r="DM413" s="43" t="s">
        <v>4684</v>
      </c>
      <c r="DN413" s="43"/>
      <c r="DO413" s="43" t="s">
        <v>4197</v>
      </c>
      <c r="DP413" s="43"/>
      <c r="DQ413" s="43" t="s">
        <v>4177</v>
      </c>
      <c r="DR413" s="43">
        <v>100</v>
      </c>
      <c r="DV413" s="31" t="s">
        <v>350</v>
      </c>
      <c r="DW413" s="31" t="s">
        <v>357</v>
      </c>
      <c r="DX413" s="63"/>
      <c r="DY413" s="63"/>
      <c r="DZ413" s="63"/>
      <c r="EA413" s="167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</row>
    <row r="414" spans="22:158" x14ac:dyDescent="0.25">
      <c r="W414" s="33"/>
      <c r="X414" s="33"/>
      <c r="AH414" s="38">
        <v>100</v>
      </c>
      <c r="AI414" s="38">
        <v>135</v>
      </c>
      <c r="AJ414" s="38">
        <v>11150</v>
      </c>
      <c r="AK414" s="38">
        <v>14</v>
      </c>
      <c r="AL414" s="38">
        <v>1500158</v>
      </c>
      <c r="AM414" s="61" t="s">
        <v>1816</v>
      </c>
      <c r="AN414" s="61" t="s">
        <v>1693</v>
      </c>
      <c r="AO414" s="61" t="s">
        <v>5066</v>
      </c>
      <c r="AP414" s="61" t="s">
        <v>5033</v>
      </c>
      <c r="AQ414" s="61" t="s">
        <v>1703</v>
      </c>
      <c r="AR414" s="28">
        <v>1157934.3999999999</v>
      </c>
      <c r="AS414" s="28">
        <v>1461985</v>
      </c>
      <c r="AT414" s="28">
        <v>852104</v>
      </c>
      <c r="AU414" s="62"/>
      <c r="BT414">
        <v>0</v>
      </c>
      <c r="BU414" s="32">
        <v>100</v>
      </c>
      <c r="BV414" s="32">
        <v>110</v>
      </c>
      <c r="BW414" s="32">
        <v>14650</v>
      </c>
      <c r="BX414" s="32">
        <v>87</v>
      </c>
      <c r="BY414" s="32">
        <v>91180</v>
      </c>
      <c r="BZ414" t="s">
        <v>1816</v>
      </c>
      <c r="CA414" t="s">
        <v>1696</v>
      </c>
      <c r="CB414" t="s">
        <v>1852</v>
      </c>
      <c r="CC414" t="s">
        <v>1726</v>
      </c>
      <c r="CD414" t="s">
        <v>1793</v>
      </c>
      <c r="CE414" s="155">
        <v>13841</v>
      </c>
      <c r="CF414" s="155">
        <v>5</v>
      </c>
      <c r="CG414" s="31" t="s">
        <v>5841</v>
      </c>
      <c r="CH414" s="31" t="s">
        <v>747</v>
      </c>
      <c r="CI414" s="31" t="s">
        <v>758</v>
      </c>
      <c r="CJ414" s="31" t="s">
        <v>3154</v>
      </c>
      <c r="DC414" s="160" t="str">
        <f t="shared" si="122"/>
        <v>14500_7</v>
      </c>
      <c r="DD414" s="162">
        <v>100</v>
      </c>
      <c r="DE414" s="161">
        <v>105</v>
      </c>
      <c r="DF414" s="161">
        <v>14500</v>
      </c>
      <c r="DG414" s="163" t="s">
        <v>1816</v>
      </c>
      <c r="DH414" s="161"/>
      <c r="DI414" s="161" t="s">
        <v>1578</v>
      </c>
      <c r="DJ414" s="161">
        <v>7</v>
      </c>
      <c r="DK414" s="161" t="s">
        <v>5216</v>
      </c>
      <c r="DL414" s="161">
        <v>6</v>
      </c>
      <c r="DM414" s="43" t="s">
        <v>4685</v>
      </c>
      <c r="DN414" s="43"/>
      <c r="DO414" s="43" t="s">
        <v>4199</v>
      </c>
      <c r="DP414" s="43"/>
      <c r="DQ414" s="43" t="s">
        <v>4150</v>
      </c>
      <c r="DR414" s="43">
        <v>100</v>
      </c>
      <c r="DV414" s="31" t="s">
        <v>350</v>
      </c>
      <c r="DW414" s="31" t="s">
        <v>357</v>
      </c>
      <c r="DX414" s="63"/>
      <c r="DY414" s="63"/>
      <c r="DZ414" s="63"/>
      <c r="EA414" s="167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</row>
    <row r="415" spans="22:158" x14ac:dyDescent="0.25">
      <c r="W415" s="33"/>
      <c r="X415" s="33"/>
      <c r="AH415" s="38">
        <v>100</v>
      </c>
      <c r="AI415" s="38">
        <v>135</v>
      </c>
      <c r="AJ415" s="38">
        <v>11200</v>
      </c>
      <c r="AK415" s="38">
        <v>14</v>
      </c>
      <c r="AL415" s="38">
        <v>1500158</v>
      </c>
      <c r="AM415" s="61" t="s">
        <v>1816</v>
      </c>
      <c r="AN415" s="61" t="s">
        <v>1693</v>
      </c>
      <c r="AO415" s="61" t="s">
        <v>5067</v>
      </c>
      <c r="AP415" s="61" t="s">
        <v>5033</v>
      </c>
      <c r="AQ415" s="61" t="s">
        <v>1703</v>
      </c>
      <c r="AR415" s="28">
        <v>9918304.4000000004</v>
      </c>
      <c r="AS415" s="28">
        <v>1730255</v>
      </c>
      <c r="AT415" s="28">
        <v>5565390</v>
      </c>
      <c r="AU415" s="62"/>
      <c r="BT415">
        <v>0</v>
      </c>
      <c r="BU415" s="32">
        <v>100</v>
      </c>
      <c r="BV415" s="32">
        <v>110</v>
      </c>
      <c r="BW415" s="32">
        <v>14650</v>
      </c>
      <c r="BX415" s="32">
        <v>87</v>
      </c>
      <c r="BY415" s="32">
        <v>91190</v>
      </c>
      <c r="BZ415" t="s">
        <v>1816</v>
      </c>
      <c r="CA415" t="s">
        <v>1696</v>
      </c>
      <c r="CB415" t="s">
        <v>1852</v>
      </c>
      <c r="CC415" t="s">
        <v>1726</v>
      </c>
      <c r="CD415" t="s">
        <v>1726</v>
      </c>
      <c r="CE415" s="155">
        <v>8</v>
      </c>
      <c r="CF415" s="155">
        <v>8</v>
      </c>
      <c r="CG415" s="31" t="s">
        <v>5843</v>
      </c>
      <c r="CH415" s="31" t="s">
        <v>748</v>
      </c>
      <c r="CI415" s="31" t="s">
        <v>758</v>
      </c>
      <c r="CJ415" s="31" t="s">
        <v>3155</v>
      </c>
      <c r="DC415" s="160" t="str">
        <f t="shared" si="122"/>
        <v>14500_9</v>
      </c>
      <c r="DD415" s="162">
        <v>100</v>
      </c>
      <c r="DE415" s="161">
        <v>105</v>
      </c>
      <c r="DF415" s="161">
        <v>14500</v>
      </c>
      <c r="DG415" s="163" t="s">
        <v>1816</v>
      </c>
      <c r="DH415" s="161"/>
      <c r="DI415" s="161" t="s">
        <v>1578</v>
      </c>
      <c r="DJ415" s="161">
        <v>9</v>
      </c>
      <c r="DK415" s="161" t="s">
        <v>5218</v>
      </c>
      <c r="DL415" s="161">
        <v>0</v>
      </c>
      <c r="DM415" s="43" t="s">
        <v>4686</v>
      </c>
      <c r="DN415" s="43"/>
      <c r="DO415" s="43" t="s">
        <v>4201</v>
      </c>
      <c r="DP415" s="43"/>
      <c r="DQ415" s="43" t="s">
        <v>4153</v>
      </c>
      <c r="DR415" s="43">
        <v>100</v>
      </c>
      <c r="DV415" s="31" t="s">
        <v>350</v>
      </c>
      <c r="DW415" s="31" t="s">
        <v>357</v>
      </c>
      <c r="DX415" s="63"/>
      <c r="DY415" s="63"/>
      <c r="DZ415" s="63"/>
      <c r="EA415" s="167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</row>
    <row r="416" spans="22:158" x14ac:dyDescent="0.25">
      <c r="W416" s="33"/>
      <c r="X416" s="33"/>
      <c r="AH416" s="38">
        <v>100</v>
      </c>
      <c r="AI416" s="38">
        <v>135</v>
      </c>
      <c r="AJ416" s="38">
        <v>11750</v>
      </c>
      <c r="AK416" s="38">
        <v>14</v>
      </c>
      <c r="AL416" s="38">
        <v>1500158</v>
      </c>
      <c r="AM416" s="61" t="s">
        <v>1816</v>
      </c>
      <c r="AN416" s="61" t="s">
        <v>1693</v>
      </c>
      <c r="AO416" s="61" t="s">
        <v>5080</v>
      </c>
      <c r="AP416" s="61" t="s">
        <v>5033</v>
      </c>
      <c r="AQ416" s="61" t="s">
        <v>1703</v>
      </c>
      <c r="AR416" s="28">
        <v>13612648.699999999</v>
      </c>
      <c r="AS416" s="28">
        <v>9241342</v>
      </c>
      <c r="AT416" s="28">
        <v>17893483</v>
      </c>
      <c r="AU416" s="62"/>
      <c r="BT416">
        <v>0</v>
      </c>
      <c r="BU416" s="32">
        <v>100</v>
      </c>
      <c r="BV416" s="32">
        <v>110</v>
      </c>
      <c r="BW416" s="32">
        <v>14650</v>
      </c>
      <c r="BX416" s="32">
        <v>87</v>
      </c>
      <c r="BY416" s="32">
        <v>91192</v>
      </c>
      <c r="BZ416" t="s">
        <v>1816</v>
      </c>
      <c r="CA416" t="s">
        <v>1696</v>
      </c>
      <c r="CB416" t="s">
        <v>1852</v>
      </c>
      <c r="CC416" s="52" t="s">
        <v>1726</v>
      </c>
      <c r="CD416" s="52" t="s">
        <v>1115</v>
      </c>
      <c r="CE416" s="155">
        <v>25195</v>
      </c>
      <c r="CF416" s="155">
        <v>8</v>
      </c>
      <c r="CG416" s="31" t="s">
        <v>692</v>
      </c>
      <c r="CH416" s="31" t="s">
        <v>749</v>
      </c>
      <c r="CI416" s="31" t="s">
        <v>758</v>
      </c>
      <c r="CJ416" s="31" t="s">
        <v>1335</v>
      </c>
      <c r="DC416" s="160" t="str">
        <f t="shared" si="122"/>
        <v>14500_4</v>
      </c>
      <c r="DD416" s="162">
        <v>100</v>
      </c>
      <c r="DE416" s="161">
        <v>105</v>
      </c>
      <c r="DF416" s="161">
        <v>14500</v>
      </c>
      <c r="DG416" s="163" t="s">
        <v>1816</v>
      </c>
      <c r="DH416" s="161"/>
      <c r="DI416" s="161" t="s">
        <v>1578</v>
      </c>
      <c r="DJ416" s="161">
        <v>4</v>
      </c>
      <c r="DK416" s="161" t="s">
        <v>1325</v>
      </c>
      <c r="DL416" s="161">
        <v>0</v>
      </c>
      <c r="DM416" s="43" t="s">
        <v>4687</v>
      </c>
      <c r="DN416" s="43"/>
      <c r="DO416" s="43" t="s">
        <v>4203</v>
      </c>
      <c r="DP416" s="43"/>
      <c r="DQ416" s="43" t="s">
        <v>4156</v>
      </c>
      <c r="DR416" s="43">
        <v>100</v>
      </c>
      <c r="DV416" s="31" t="s">
        <v>350</v>
      </c>
      <c r="DW416" s="31" t="s">
        <v>357</v>
      </c>
      <c r="DX416" s="63"/>
      <c r="DY416" s="63"/>
      <c r="DZ416" s="63"/>
      <c r="EA416" s="167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</row>
    <row r="417" spans="22:158" x14ac:dyDescent="0.25">
      <c r="W417" s="33"/>
      <c r="X417" s="33"/>
      <c r="AH417" s="38">
        <v>100</v>
      </c>
      <c r="AI417" s="38">
        <v>135</v>
      </c>
      <c r="AJ417" s="38">
        <v>11950</v>
      </c>
      <c r="AK417" s="38">
        <v>14</v>
      </c>
      <c r="AL417" s="38">
        <v>1500158</v>
      </c>
      <c r="AM417" s="61" t="s">
        <v>1816</v>
      </c>
      <c r="AN417" s="61" t="s">
        <v>1693</v>
      </c>
      <c r="AO417" s="61" t="s">
        <v>5083</v>
      </c>
      <c r="AP417" s="61" t="s">
        <v>5033</v>
      </c>
      <c r="AQ417" s="61" t="s">
        <v>1703</v>
      </c>
      <c r="AR417" s="28">
        <v>0</v>
      </c>
      <c r="AS417" s="28">
        <v>0</v>
      </c>
      <c r="AT417" s="28">
        <v>6434369</v>
      </c>
      <c r="AU417" s="62"/>
      <c r="BT417">
        <v>0</v>
      </c>
      <c r="BU417" s="32">
        <v>100</v>
      </c>
      <c r="BV417" s="32">
        <v>110</v>
      </c>
      <c r="BW417" s="32">
        <v>14650</v>
      </c>
      <c r="BX417" s="32">
        <v>87</v>
      </c>
      <c r="BY417" s="32">
        <v>91194</v>
      </c>
      <c r="BZ417" t="s">
        <v>1816</v>
      </c>
      <c r="CA417" t="s">
        <v>1696</v>
      </c>
      <c r="CB417" t="s">
        <v>1852</v>
      </c>
      <c r="CC417" t="s">
        <v>1726</v>
      </c>
      <c r="CD417" s="52" t="s">
        <v>1114</v>
      </c>
      <c r="CE417" s="155">
        <v>5</v>
      </c>
      <c r="CF417" s="155">
        <v>4</v>
      </c>
      <c r="CG417" s="31" t="s">
        <v>694</v>
      </c>
      <c r="CH417" s="31" t="s">
        <v>750</v>
      </c>
      <c r="CI417" s="31" t="s">
        <v>758</v>
      </c>
      <c r="CJ417" s="31" t="s">
        <v>1334</v>
      </c>
      <c r="DC417" s="160" t="str">
        <f t="shared" si="122"/>
        <v>14500_3</v>
      </c>
      <c r="DD417" s="162">
        <v>100</v>
      </c>
      <c r="DE417" s="161">
        <v>105</v>
      </c>
      <c r="DF417" s="161">
        <v>14500</v>
      </c>
      <c r="DG417" s="163" t="s">
        <v>1816</v>
      </c>
      <c r="DH417" s="161"/>
      <c r="DI417" s="161" t="s">
        <v>1578</v>
      </c>
      <c r="DJ417" s="161">
        <v>3</v>
      </c>
      <c r="DK417" s="161" t="s">
        <v>1324</v>
      </c>
      <c r="DL417" s="161">
        <v>0</v>
      </c>
      <c r="DM417" s="43" t="s">
        <v>4688</v>
      </c>
      <c r="DN417" s="43"/>
      <c r="DO417" s="43" t="s">
        <v>4205</v>
      </c>
      <c r="DP417" s="43"/>
      <c r="DQ417" s="43" t="s">
        <v>4159</v>
      </c>
      <c r="DR417" s="43">
        <v>100</v>
      </c>
      <c r="DV417" s="31" t="s">
        <v>350</v>
      </c>
      <c r="DW417" s="31" t="s">
        <v>357</v>
      </c>
      <c r="DX417" s="63"/>
      <c r="DY417" s="63"/>
      <c r="DZ417" s="63"/>
      <c r="EA417" s="167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</row>
    <row r="418" spans="22:158" x14ac:dyDescent="0.25">
      <c r="W418" s="33"/>
      <c r="X418" s="33"/>
      <c r="AH418" s="38">
        <v>100</v>
      </c>
      <c r="AI418" s="38">
        <v>135</v>
      </c>
      <c r="AJ418" s="38">
        <v>12100</v>
      </c>
      <c r="AK418" s="38">
        <v>14</v>
      </c>
      <c r="AL418" s="38">
        <v>1500158</v>
      </c>
      <c r="AM418" s="61" t="s">
        <v>1816</v>
      </c>
      <c r="AN418" s="61" t="s">
        <v>1693</v>
      </c>
      <c r="AO418" s="61" t="s">
        <v>5086</v>
      </c>
      <c r="AP418" s="61" t="s">
        <v>5033</v>
      </c>
      <c r="AQ418" s="61" t="s">
        <v>1703</v>
      </c>
      <c r="AR418" s="28">
        <v>0</v>
      </c>
      <c r="AS418" s="28">
        <v>0</v>
      </c>
      <c r="AT418" s="28">
        <v>10145257</v>
      </c>
      <c r="AU418" s="62"/>
      <c r="BT418">
        <v>0</v>
      </c>
      <c r="BU418" s="32">
        <v>100</v>
      </c>
      <c r="BV418" s="32">
        <v>110</v>
      </c>
      <c r="BW418" s="32">
        <v>14650</v>
      </c>
      <c r="BX418" s="32">
        <v>87</v>
      </c>
      <c r="BY418" s="32">
        <v>91200</v>
      </c>
      <c r="BZ418" t="s">
        <v>1816</v>
      </c>
      <c r="CA418" t="s">
        <v>1696</v>
      </c>
      <c r="CB418" t="s">
        <v>1852</v>
      </c>
      <c r="CC418" s="52" t="s">
        <v>1726</v>
      </c>
      <c r="CD418" s="52" t="s">
        <v>1794</v>
      </c>
      <c r="CE418" s="155"/>
      <c r="CF418" s="155"/>
      <c r="CG418" s="31" t="s">
        <v>5845</v>
      </c>
      <c r="CH418" s="31" t="s">
        <v>751</v>
      </c>
      <c r="CI418" s="31" t="s">
        <v>758</v>
      </c>
      <c r="CJ418" s="31" t="s">
        <v>3156</v>
      </c>
      <c r="DC418" s="160" t="str">
        <f t="shared" si="122"/>
        <v>14500_2</v>
      </c>
      <c r="DD418" s="162">
        <v>100</v>
      </c>
      <c r="DE418" s="161">
        <v>105</v>
      </c>
      <c r="DF418" s="161">
        <v>14500</v>
      </c>
      <c r="DG418" s="163" t="s">
        <v>1816</v>
      </c>
      <c r="DH418" s="161"/>
      <c r="DI418" s="161" t="s">
        <v>1578</v>
      </c>
      <c r="DJ418" s="161">
        <v>2</v>
      </c>
      <c r="DK418" s="161" t="s">
        <v>1323</v>
      </c>
      <c r="DL418" s="161">
        <v>0</v>
      </c>
      <c r="DM418" s="43" t="s">
        <v>4689</v>
      </c>
      <c r="DN418" s="43"/>
      <c r="DO418" s="43" t="s">
        <v>4207</v>
      </c>
      <c r="DP418" s="43"/>
      <c r="DQ418" s="43" t="s">
        <v>4162</v>
      </c>
      <c r="DR418" s="43">
        <v>100</v>
      </c>
      <c r="DV418" s="31" t="s">
        <v>350</v>
      </c>
      <c r="DW418" s="31" t="s">
        <v>357</v>
      </c>
      <c r="DX418" s="63"/>
      <c r="DY418" s="63"/>
      <c r="DZ418" s="63"/>
      <c r="EA418" s="167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</row>
    <row r="419" spans="22:158" x14ac:dyDescent="0.25">
      <c r="V419" s="1"/>
      <c r="W419" s="33"/>
      <c r="X419" s="33"/>
      <c r="AH419" s="38">
        <v>100</v>
      </c>
      <c r="AI419" s="38">
        <v>135</v>
      </c>
      <c r="AJ419" s="38">
        <v>12150</v>
      </c>
      <c r="AK419" s="38">
        <v>14</v>
      </c>
      <c r="AL419" s="38">
        <v>1500158</v>
      </c>
      <c r="AM419" s="61" t="s">
        <v>1816</v>
      </c>
      <c r="AN419" s="61" t="s">
        <v>1693</v>
      </c>
      <c r="AO419" s="61" t="s">
        <v>5087</v>
      </c>
      <c r="AP419" s="61" t="s">
        <v>5033</v>
      </c>
      <c r="AQ419" s="61" t="s">
        <v>1703</v>
      </c>
      <c r="AR419" s="28">
        <v>73326207.299999997</v>
      </c>
      <c r="AS419" s="28">
        <v>42202170</v>
      </c>
      <c r="AT419" s="28">
        <v>35256579</v>
      </c>
      <c r="AU419" s="62"/>
      <c r="BT419">
        <v>0</v>
      </c>
      <c r="BU419" s="32">
        <v>100</v>
      </c>
      <c r="BV419" s="32">
        <v>110</v>
      </c>
      <c r="BW419" s="32">
        <v>14650</v>
      </c>
      <c r="BX419" s="32">
        <v>89</v>
      </c>
      <c r="BY419" s="32">
        <v>91240</v>
      </c>
      <c r="BZ419" t="s">
        <v>1816</v>
      </c>
      <c r="CA419" t="s">
        <v>1696</v>
      </c>
      <c r="CB419" t="s">
        <v>1852</v>
      </c>
      <c r="CC419" t="s">
        <v>1785</v>
      </c>
      <c r="CD419" t="s">
        <v>1785</v>
      </c>
      <c r="CE419" s="155">
        <v>6</v>
      </c>
      <c r="CF419" s="155">
        <v>1</v>
      </c>
      <c r="CG419" s="31" t="s">
        <v>698</v>
      </c>
      <c r="CH419" s="31" t="s">
        <v>753</v>
      </c>
      <c r="CI419" s="31" t="s">
        <v>758</v>
      </c>
      <c r="CJ419" s="31" t="s">
        <v>1336</v>
      </c>
      <c r="DC419" s="160" t="str">
        <f t="shared" si="122"/>
        <v>14500_6</v>
      </c>
      <c r="DD419" s="162">
        <v>100</v>
      </c>
      <c r="DE419" s="161">
        <v>105</v>
      </c>
      <c r="DF419" s="161">
        <v>14500</v>
      </c>
      <c r="DG419" s="163" t="s">
        <v>1816</v>
      </c>
      <c r="DH419" s="161"/>
      <c r="DI419" s="161" t="s">
        <v>1578</v>
      </c>
      <c r="DJ419" s="161">
        <v>6</v>
      </c>
      <c r="DK419" s="161" t="s">
        <v>1327</v>
      </c>
      <c r="DL419" s="161">
        <v>0</v>
      </c>
      <c r="DM419" s="43" t="s">
        <v>4690</v>
      </c>
      <c r="DN419" s="43"/>
      <c r="DO419" s="43" t="s">
        <v>4209</v>
      </c>
      <c r="DP419" s="43"/>
      <c r="DQ419" s="43" t="s">
        <v>4165</v>
      </c>
      <c r="DR419" s="43">
        <v>100</v>
      </c>
      <c r="DV419" s="31" t="s">
        <v>350</v>
      </c>
      <c r="DW419" s="31" t="s">
        <v>357</v>
      </c>
      <c r="DX419" s="63"/>
      <c r="DY419" s="63"/>
      <c r="DZ419" s="63"/>
      <c r="EA419" s="167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</row>
    <row r="420" spans="22:158" x14ac:dyDescent="0.25">
      <c r="W420" s="33"/>
      <c r="X420" s="33"/>
      <c r="AH420" s="38">
        <v>100</v>
      </c>
      <c r="AI420" s="38">
        <v>135</v>
      </c>
      <c r="AJ420" s="38">
        <v>12600</v>
      </c>
      <c r="AK420" s="38">
        <v>14</v>
      </c>
      <c r="AL420" s="38">
        <v>1500158</v>
      </c>
      <c r="AM420" s="61" t="s">
        <v>1816</v>
      </c>
      <c r="AN420" s="61" t="s">
        <v>1693</v>
      </c>
      <c r="AO420" s="61" t="s">
        <v>5095</v>
      </c>
      <c r="AP420" s="61" t="s">
        <v>5033</v>
      </c>
      <c r="AQ420" s="61" t="s">
        <v>1703</v>
      </c>
      <c r="AR420" s="28">
        <v>9747014.5999999996</v>
      </c>
      <c r="AS420" s="28">
        <v>5635045</v>
      </c>
      <c r="AT420" s="28">
        <v>9507984</v>
      </c>
      <c r="AU420" s="62"/>
      <c r="BT420">
        <v>0</v>
      </c>
      <c r="BU420" s="32">
        <v>100</v>
      </c>
      <c r="BV420" s="32">
        <v>110</v>
      </c>
      <c r="BW420" s="32">
        <v>14650</v>
      </c>
      <c r="BX420" s="32">
        <v>90</v>
      </c>
      <c r="BY420" s="32">
        <v>91260</v>
      </c>
      <c r="BZ420" t="s">
        <v>1816</v>
      </c>
      <c r="CA420" t="s">
        <v>1696</v>
      </c>
      <c r="CB420" t="s">
        <v>1852</v>
      </c>
      <c r="CC420" s="52" t="s">
        <v>5036</v>
      </c>
      <c r="CD420" s="52" t="s">
        <v>5036</v>
      </c>
      <c r="CE420" s="155">
        <v>0</v>
      </c>
      <c r="CF420" s="155">
        <v>1</v>
      </c>
      <c r="CG420" s="31" t="s">
        <v>5848</v>
      </c>
      <c r="CH420" s="31" t="s">
        <v>754</v>
      </c>
      <c r="CI420" s="31" t="s">
        <v>758</v>
      </c>
      <c r="CJ420" s="31" t="s">
        <v>3157</v>
      </c>
      <c r="DC420" s="160" t="str">
        <f t="shared" si="122"/>
        <v>14500_10</v>
      </c>
      <c r="DD420" s="162">
        <v>100</v>
      </c>
      <c r="DE420" s="161">
        <v>105</v>
      </c>
      <c r="DF420" s="161">
        <v>14500</v>
      </c>
      <c r="DG420" s="163" t="s">
        <v>1816</v>
      </c>
      <c r="DH420" s="161"/>
      <c r="DI420" s="161" t="s">
        <v>1578</v>
      </c>
      <c r="DJ420" s="161">
        <v>10</v>
      </c>
      <c r="DK420" s="161" t="s">
        <v>1329</v>
      </c>
      <c r="DL420" s="161">
        <v>0</v>
      </c>
      <c r="DM420" s="43" t="s">
        <v>4691</v>
      </c>
      <c r="DN420" s="43"/>
      <c r="DO420" s="43" t="s">
        <v>4211</v>
      </c>
      <c r="DP420" s="43"/>
      <c r="DQ420" s="43" t="s">
        <v>4168</v>
      </c>
      <c r="DR420" s="43">
        <v>100</v>
      </c>
      <c r="DV420" s="31" t="s">
        <v>350</v>
      </c>
      <c r="DW420" s="31" t="s">
        <v>357</v>
      </c>
      <c r="DX420" s="63"/>
      <c r="DY420" s="63"/>
      <c r="DZ420" s="63"/>
      <c r="EA420" s="167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</row>
    <row r="421" spans="22:158" x14ac:dyDescent="0.25">
      <c r="V421" s="1"/>
      <c r="W421" s="33"/>
      <c r="X421" s="33"/>
      <c r="AH421" s="38">
        <v>100</v>
      </c>
      <c r="AI421" s="38">
        <v>135</v>
      </c>
      <c r="AJ421" s="38">
        <v>12950</v>
      </c>
      <c r="AK421" s="38">
        <v>14</v>
      </c>
      <c r="AL421" s="38">
        <v>1500158</v>
      </c>
      <c r="AM421" s="61" t="s">
        <v>1816</v>
      </c>
      <c r="AN421" s="61" t="s">
        <v>1693</v>
      </c>
      <c r="AO421" s="61" t="s">
        <v>5100</v>
      </c>
      <c r="AP421" s="61" t="s">
        <v>5033</v>
      </c>
      <c r="AQ421" s="61" t="s">
        <v>1703</v>
      </c>
      <c r="AR421" s="28">
        <v>36392491</v>
      </c>
      <c r="AS421" s="28">
        <v>23633709</v>
      </c>
      <c r="AT421" s="28">
        <v>18978927</v>
      </c>
      <c r="AU421" s="62"/>
      <c r="BT421">
        <v>0</v>
      </c>
      <c r="BU421" s="32">
        <v>100</v>
      </c>
      <c r="BV421" s="32">
        <v>110</v>
      </c>
      <c r="BW421" s="32">
        <v>15050</v>
      </c>
      <c r="BX421" s="32">
        <v>81</v>
      </c>
      <c r="BY421" s="32">
        <v>91000</v>
      </c>
      <c r="BZ421" t="s">
        <v>1816</v>
      </c>
      <c r="CA421" t="s">
        <v>1696</v>
      </c>
      <c r="CB421" t="s">
        <v>1861</v>
      </c>
      <c r="CC421" t="s">
        <v>1683</v>
      </c>
      <c r="CD421" s="52" t="s">
        <v>1784</v>
      </c>
      <c r="CE421" s="155">
        <v>9973</v>
      </c>
      <c r="CF421" s="155">
        <v>143</v>
      </c>
      <c r="CG421" s="31" t="s">
        <v>5834</v>
      </c>
      <c r="CH421" s="31" t="s">
        <v>736</v>
      </c>
      <c r="CI421" s="31" t="s">
        <v>759</v>
      </c>
      <c r="CJ421" s="31" t="s">
        <v>3158</v>
      </c>
      <c r="DC421" s="160" t="str">
        <f t="shared" si="122"/>
        <v>14500_8</v>
      </c>
      <c r="DD421" s="162">
        <v>100</v>
      </c>
      <c r="DE421" s="161">
        <v>105</v>
      </c>
      <c r="DF421" s="161">
        <v>14500</v>
      </c>
      <c r="DG421" s="163" t="s">
        <v>1816</v>
      </c>
      <c r="DH421" s="161"/>
      <c r="DI421" s="161" t="s">
        <v>1578</v>
      </c>
      <c r="DJ421" s="161">
        <v>8</v>
      </c>
      <c r="DK421" s="161" t="s">
        <v>1328</v>
      </c>
      <c r="DL421" s="161">
        <v>0</v>
      </c>
      <c r="DM421" s="43" t="s">
        <v>4692</v>
      </c>
      <c r="DN421" s="43"/>
      <c r="DO421" s="43" t="s">
        <v>4213</v>
      </c>
      <c r="DP421" s="43"/>
      <c r="DQ421" s="43" t="s">
        <v>4171</v>
      </c>
      <c r="DR421" s="43">
        <v>100</v>
      </c>
      <c r="DV421" s="31" t="s">
        <v>350</v>
      </c>
      <c r="DW421" s="31" t="s">
        <v>357</v>
      </c>
      <c r="DX421" s="63"/>
      <c r="DY421" s="63"/>
      <c r="DZ421" s="63"/>
      <c r="EA421" s="167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</row>
    <row r="422" spans="22:158" x14ac:dyDescent="0.25">
      <c r="W422" s="33"/>
      <c r="X422" s="33"/>
      <c r="AH422" s="38">
        <v>100</v>
      </c>
      <c r="AI422" s="38">
        <v>135</v>
      </c>
      <c r="AJ422" s="38">
        <v>15270</v>
      </c>
      <c r="AK422" s="38">
        <v>14</v>
      </c>
      <c r="AL422" s="38">
        <v>1500158</v>
      </c>
      <c r="AM422" s="61" t="s">
        <v>1816</v>
      </c>
      <c r="AN422" s="61" t="s">
        <v>1693</v>
      </c>
      <c r="AO422" s="61" t="s">
        <v>1596</v>
      </c>
      <c r="AP422" s="61" t="s">
        <v>5033</v>
      </c>
      <c r="AQ422" s="61" t="s">
        <v>1703</v>
      </c>
      <c r="AR422" s="28">
        <v>564452.80000000005</v>
      </c>
      <c r="AS422" s="28">
        <v>489456</v>
      </c>
      <c r="AT422" s="28">
        <v>0</v>
      </c>
      <c r="AU422" s="62"/>
      <c r="BT422">
        <v>0</v>
      </c>
      <c r="BU422" s="32">
        <v>100</v>
      </c>
      <c r="BV422" s="32">
        <v>110</v>
      </c>
      <c r="BW422" s="32">
        <v>15050</v>
      </c>
      <c r="BX422" s="32">
        <v>81</v>
      </c>
      <c r="BY422" s="32">
        <v>91010</v>
      </c>
      <c r="BZ422" t="s">
        <v>1816</v>
      </c>
      <c r="CA422" t="s">
        <v>1696</v>
      </c>
      <c r="CB422" t="s">
        <v>1861</v>
      </c>
      <c r="CC422" s="52" t="s">
        <v>1683</v>
      </c>
      <c r="CD422" s="52" t="s">
        <v>1683</v>
      </c>
      <c r="CE422" s="155">
        <v>1638</v>
      </c>
      <c r="CF422" s="155">
        <v>8</v>
      </c>
      <c r="CG422" s="31" t="s">
        <v>5837</v>
      </c>
      <c r="CH422" s="31" t="s">
        <v>738</v>
      </c>
      <c r="CI422" s="31" t="s">
        <v>759</v>
      </c>
      <c r="CJ422" s="31" t="s">
        <v>3159</v>
      </c>
      <c r="DC422" s="160" t="str">
        <f t="shared" si="122"/>
        <v>14500_5</v>
      </c>
      <c r="DD422" s="162">
        <v>100</v>
      </c>
      <c r="DE422" s="161">
        <v>105</v>
      </c>
      <c r="DF422" s="161">
        <v>14500</v>
      </c>
      <c r="DG422" s="163" t="s">
        <v>1816</v>
      </c>
      <c r="DH422" s="161"/>
      <c r="DI422" s="161" t="s">
        <v>1578</v>
      </c>
      <c r="DJ422" s="161">
        <v>5</v>
      </c>
      <c r="DK422" s="161" t="s">
        <v>1326</v>
      </c>
      <c r="DL422" s="161">
        <v>0</v>
      </c>
      <c r="DM422" s="43" t="s">
        <v>4693</v>
      </c>
      <c r="DN422" s="43"/>
      <c r="DO422" s="43" t="s">
        <v>4215</v>
      </c>
      <c r="DP422" s="43"/>
      <c r="DQ422" s="43" t="s">
        <v>4174</v>
      </c>
      <c r="DR422" s="43">
        <v>100</v>
      </c>
      <c r="DV422" s="31" t="s">
        <v>350</v>
      </c>
      <c r="DW422" s="31" t="s">
        <v>357</v>
      </c>
      <c r="DX422" s="63"/>
      <c r="DY422" s="63"/>
      <c r="DZ422" s="63"/>
      <c r="EA422" s="167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</row>
    <row r="423" spans="22:158" x14ac:dyDescent="0.25">
      <c r="W423" s="33"/>
      <c r="X423" s="33"/>
      <c r="AH423" s="38">
        <v>100</v>
      </c>
      <c r="AI423" s="38">
        <v>135</v>
      </c>
      <c r="AJ423" s="38">
        <v>15400</v>
      </c>
      <c r="AK423" s="38">
        <v>14</v>
      </c>
      <c r="AL423" s="38">
        <v>1500158</v>
      </c>
      <c r="AM423" s="61" t="s">
        <v>1816</v>
      </c>
      <c r="AN423" s="61" t="s">
        <v>1693</v>
      </c>
      <c r="AO423" s="61" t="s">
        <v>1599</v>
      </c>
      <c r="AP423" s="61" t="s">
        <v>5033</v>
      </c>
      <c r="AQ423" s="61" t="s">
        <v>1703</v>
      </c>
      <c r="AR423" s="28">
        <v>0</v>
      </c>
      <c r="AS423" s="28">
        <v>0</v>
      </c>
      <c r="AT423" s="28">
        <v>1135548</v>
      </c>
      <c r="AU423" s="62"/>
      <c r="BT423">
        <v>0</v>
      </c>
      <c r="BU423" s="32">
        <v>100</v>
      </c>
      <c r="BV423" s="32">
        <v>110</v>
      </c>
      <c r="BW423" s="32">
        <v>15050</v>
      </c>
      <c r="BX423" s="32">
        <v>82</v>
      </c>
      <c r="BY423" s="32">
        <v>91020</v>
      </c>
      <c r="BZ423" t="s">
        <v>1816</v>
      </c>
      <c r="CA423" t="s">
        <v>1696</v>
      </c>
      <c r="CB423" t="s">
        <v>1861</v>
      </c>
      <c r="CC423" t="s">
        <v>1790</v>
      </c>
      <c r="CD423" s="52" t="s">
        <v>1792</v>
      </c>
      <c r="CE423" s="155">
        <v>43</v>
      </c>
      <c r="CF423" s="155">
        <v>5</v>
      </c>
      <c r="CG423" s="31" t="s">
        <v>5851</v>
      </c>
      <c r="CH423" s="31" t="s">
        <v>739</v>
      </c>
      <c r="CI423" s="31" t="s">
        <v>759</v>
      </c>
      <c r="CJ423" s="31" t="s">
        <v>3160</v>
      </c>
      <c r="DC423" s="160" t="str">
        <f t="shared" si="122"/>
        <v>14600_1</v>
      </c>
      <c r="DD423" s="162">
        <v>100</v>
      </c>
      <c r="DE423" s="161">
        <v>140</v>
      </c>
      <c r="DF423" s="161">
        <v>14600</v>
      </c>
      <c r="DG423" s="163" t="s">
        <v>1816</v>
      </c>
      <c r="DH423" s="161"/>
      <c r="DI423" s="161" t="s">
        <v>1580</v>
      </c>
      <c r="DJ423" s="161">
        <v>1</v>
      </c>
      <c r="DK423" s="161" t="s">
        <v>5210</v>
      </c>
      <c r="DL423" s="161">
        <v>202</v>
      </c>
      <c r="DM423" s="43" t="s">
        <v>4694</v>
      </c>
      <c r="DN423" s="43"/>
      <c r="DO423" s="43" t="s">
        <v>4227</v>
      </c>
      <c r="DP423" s="43"/>
      <c r="DQ423" s="43" t="s">
        <v>4177</v>
      </c>
      <c r="DR423" s="43">
        <v>100</v>
      </c>
      <c r="DV423" s="31" t="s">
        <v>350</v>
      </c>
      <c r="DW423" s="31" t="s">
        <v>357</v>
      </c>
      <c r="DX423" s="63"/>
      <c r="DY423" s="63"/>
      <c r="DZ423" s="63"/>
      <c r="EA423" s="167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</row>
    <row r="424" spans="22:158" x14ac:dyDescent="0.25">
      <c r="W424" s="33"/>
      <c r="X424" s="33"/>
      <c r="AH424" s="38">
        <v>100</v>
      </c>
      <c r="AI424" s="38">
        <v>135</v>
      </c>
      <c r="AJ424" s="38">
        <v>15850</v>
      </c>
      <c r="AK424" s="38">
        <v>14</v>
      </c>
      <c r="AL424" s="38">
        <v>1500158</v>
      </c>
      <c r="AM424" s="61" t="s">
        <v>1816</v>
      </c>
      <c r="AN424" s="61" t="s">
        <v>1693</v>
      </c>
      <c r="AO424" s="61" t="s">
        <v>1608</v>
      </c>
      <c r="AP424" s="61" t="s">
        <v>5033</v>
      </c>
      <c r="AQ424" s="61" t="s">
        <v>1703</v>
      </c>
      <c r="AR424" s="28">
        <v>94821029.700000003</v>
      </c>
      <c r="AS424" s="28">
        <v>43957889</v>
      </c>
      <c r="AT424" s="28">
        <v>40487304</v>
      </c>
      <c r="AU424" s="62"/>
      <c r="BT424">
        <v>0</v>
      </c>
      <c r="BU424" s="32">
        <v>100</v>
      </c>
      <c r="BV424" s="32">
        <v>110</v>
      </c>
      <c r="BW424" s="32">
        <v>15050</v>
      </c>
      <c r="BX424" s="32">
        <v>82</v>
      </c>
      <c r="BY424" s="32">
        <v>91040</v>
      </c>
      <c r="BZ424" t="s">
        <v>1816</v>
      </c>
      <c r="CA424" t="s">
        <v>1696</v>
      </c>
      <c r="CB424" t="s">
        <v>1861</v>
      </c>
      <c r="CC424" t="s">
        <v>1790</v>
      </c>
      <c r="CD424" t="s">
        <v>1791</v>
      </c>
      <c r="CE424" s="155"/>
      <c r="CF424" s="155"/>
      <c r="CG424" s="31" t="s">
        <v>5853</v>
      </c>
      <c r="CH424" s="31" t="s">
        <v>740</v>
      </c>
      <c r="CI424" s="31" t="s">
        <v>759</v>
      </c>
      <c r="CJ424" s="31" t="s">
        <v>3161</v>
      </c>
      <c r="DC424" s="160" t="str">
        <f t="shared" si="122"/>
        <v>14600_7</v>
      </c>
      <c r="DD424" s="162">
        <v>100</v>
      </c>
      <c r="DE424" s="161">
        <v>140</v>
      </c>
      <c r="DF424" s="161">
        <v>14600</v>
      </c>
      <c r="DG424" s="163" t="s">
        <v>1816</v>
      </c>
      <c r="DH424" s="161"/>
      <c r="DI424" s="161" t="s">
        <v>1580</v>
      </c>
      <c r="DJ424" s="161">
        <v>7</v>
      </c>
      <c r="DK424" s="161" t="s">
        <v>5216</v>
      </c>
      <c r="DL424" s="161">
        <v>125</v>
      </c>
      <c r="DM424" s="43" t="s">
        <v>4695</v>
      </c>
      <c r="DN424" s="43"/>
      <c r="DO424" s="43" t="s">
        <v>4229</v>
      </c>
      <c r="DP424" s="43"/>
      <c r="DQ424" s="43" t="s">
        <v>4150</v>
      </c>
      <c r="DR424" s="43">
        <v>100</v>
      </c>
      <c r="DV424" s="31" t="s">
        <v>350</v>
      </c>
      <c r="DW424" s="31" t="s">
        <v>357</v>
      </c>
      <c r="DX424" s="63"/>
      <c r="DY424" s="63"/>
      <c r="DZ424" s="63"/>
      <c r="EA424" s="167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</row>
    <row r="425" spans="22:158" x14ac:dyDescent="0.25">
      <c r="W425" s="33"/>
      <c r="X425" s="33"/>
      <c r="AH425" s="38">
        <v>100</v>
      </c>
      <c r="AI425" s="38">
        <v>135</v>
      </c>
      <c r="AJ425" s="38">
        <v>17900</v>
      </c>
      <c r="AK425" s="38">
        <v>14</v>
      </c>
      <c r="AL425" s="38">
        <v>1500158</v>
      </c>
      <c r="AM425" s="61" t="s">
        <v>1816</v>
      </c>
      <c r="AN425" s="61" t="s">
        <v>1693</v>
      </c>
      <c r="AO425" s="61" t="s">
        <v>1653</v>
      </c>
      <c r="AP425" s="61" t="s">
        <v>5033</v>
      </c>
      <c r="AQ425" s="61" t="s">
        <v>1703</v>
      </c>
      <c r="AR425" s="28">
        <v>167073863.90000001</v>
      </c>
      <c r="AS425" s="28">
        <v>71289225</v>
      </c>
      <c r="AT425" s="28">
        <v>66468605</v>
      </c>
      <c r="AU425" s="62"/>
      <c r="BT425">
        <v>0</v>
      </c>
      <c r="BU425" s="32">
        <v>100</v>
      </c>
      <c r="BV425" s="32">
        <v>110</v>
      </c>
      <c r="BW425" s="32">
        <v>15050</v>
      </c>
      <c r="BX425" s="32">
        <v>83</v>
      </c>
      <c r="BY425" s="32">
        <v>91060</v>
      </c>
      <c r="BZ425" t="s">
        <v>1816</v>
      </c>
      <c r="CA425" t="s">
        <v>1696</v>
      </c>
      <c r="CB425" t="s">
        <v>1861</v>
      </c>
      <c r="CC425" t="s">
        <v>1786</v>
      </c>
      <c r="CD425" t="s">
        <v>5043</v>
      </c>
      <c r="CE425" s="155">
        <v>154</v>
      </c>
      <c r="CF425" s="155">
        <v>5</v>
      </c>
      <c r="CG425" s="31" t="s">
        <v>684</v>
      </c>
      <c r="CH425" s="31" t="s">
        <v>741</v>
      </c>
      <c r="CI425" s="31" t="s">
        <v>759</v>
      </c>
      <c r="CJ425" s="31" t="s">
        <v>3162</v>
      </c>
      <c r="DC425" s="160" t="str">
        <f t="shared" si="122"/>
        <v>14600_9</v>
      </c>
      <c r="DD425" s="162">
        <v>100</v>
      </c>
      <c r="DE425" s="161">
        <v>140</v>
      </c>
      <c r="DF425" s="161">
        <v>14600</v>
      </c>
      <c r="DG425" s="163" t="s">
        <v>1816</v>
      </c>
      <c r="DH425" s="161"/>
      <c r="DI425" s="161" t="s">
        <v>1580</v>
      </c>
      <c r="DJ425" s="161">
        <v>9</v>
      </c>
      <c r="DK425" s="161" t="s">
        <v>5218</v>
      </c>
      <c r="DL425" s="161">
        <v>0</v>
      </c>
      <c r="DM425" s="43" t="s">
        <v>4696</v>
      </c>
      <c r="DN425" s="43"/>
      <c r="DO425" s="43" t="s">
        <v>4231</v>
      </c>
      <c r="DP425" s="43"/>
      <c r="DQ425" s="43" t="s">
        <v>4153</v>
      </c>
      <c r="DR425" s="43">
        <v>100</v>
      </c>
      <c r="DV425" s="31" t="s">
        <v>350</v>
      </c>
      <c r="DW425" s="31" t="s">
        <v>357</v>
      </c>
      <c r="DX425" s="63"/>
      <c r="DY425" s="63"/>
      <c r="DZ425" s="63"/>
      <c r="EA425" s="167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</row>
    <row r="426" spans="22:158" x14ac:dyDescent="0.25">
      <c r="V426" s="1"/>
      <c r="W426" s="33"/>
      <c r="X426" s="33"/>
      <c r="AH426" s="38">
        <v>100</v>
      </c>
      <c r="AI426" s="38">
        <v>135</v>
      </c>
      <c r="AJ426" s="38">
        <v>17950</v>
      </c>
      <c r="AK426" s="38">
        <v>14</v>
      </c>
      <c r="AL426" s="38">
        <v>1500158</v>
      </c>
      <c r="AM426" s="61" t="s">
        <v>1816</v>
      </c>
      <c r="AN426" s="61" t="s">
        <v>1693</v>
      </c>
      <c r="AO426" s="61" t="s">
        <v>1654</v>
      </c>
      <c r="AP426" s="61" t="s">
        <v>5033</v>
      </c>
      <c r="AQ426" s="61" t="s">
        <v>1703</v>
      </c>
      <c r="AR426" s="28">
        <v>58464327.600000001</v>
      </c>
      <c r="AS426" s="28">
        <v>41590078</v>
      </c>
      <c r="AT426" s="28">
        <v>27176766</v>
      </c>
      <c r="AU426" s="62"/>
      <c r="BT426">
        <v>0</v>
      </c>
      <c r="BU426" s="32">
        <v>100</v>
      </c>
      <c r="BV426" s="32">
        <v>110</v>
      </c>
      <c r="BW426" s="32">
        <v>15050</v>
      </c>
      <c r="BX426" s="32">
        <v>83</v>
      </c>
      <c r="BY426" s="32">
        <v>91080</v>
      </c>
      <c r="BZ426" t="s">
        <v>1816</v>
      </c>
      <c r="CA426" t="s">
        <v>1696</v>
      </c>
      <c r="CB426" t="s">
        <v>1861</v>
      </c>
      <c r="CC426" t="s">
        <v>1786</v>
      </c>
      <c r="CD426" s="52" t="s">
        <v>1784</v>
      </c>
      <c r="CE426" s="155">
        <v>725886</v>
      </c>
      <c r="CF426" s="155">
        <v>6</v>
      </c>
      <c r="CG426" s="31" t="s">
        <v>686</v>
      </c>
      <c r="CH426" s="31" t="s">
        <v>742</v>
      </c>
      <c r="CI426" s="31" t="s">
        <v>759</v>
      </c>
      <c r="CJ426" s="31" t="s">
        <v>3163</v>
      </c>
      <c r="DC426" s="160" t="str">
        <f t="shared" si="122"/>
        <v>14600_4</v>
      </c>
      <c r="DD426" s="162">
        <v>100</v>
      </c>
      <c r="DE426" s="161">
        <v>140</v>
      </c>
      <c r="DF426" s="161">
        <v>14600</v>
      </c>
      <c r="DG426" s="163" t="s">
        <v>1816</v>
      </c>
      <c r="DH426" s="161"/>
      <c r="DI426" s="161" t="s">
        <v>1580</v>
      </c>
      <c r="DJ426" s="161">
        <v>4</v>
      </c>
      <c r="DK426" s="161" t="s">
        <v>1325</v>
      </c>
      <c r="DL426" s="161">
        <v>8</v>
      </c>
      <c r="DM426" s="43" t="s">
        <v>4697</v>
      </c>
      <c r="DN426" s="43"/>
      <c r="DO426" s="43" t="s">
        <v>4233</v>
      </c>
      <c r="DP426" s="43"/>
      <c r="DQ426" s="43" t="s">
        <v>4156</v>
      </c>
      <c r="DR426" s="43">
        <v>100</v>
      </c>
      <c r="DV426" s="31" t="s">
        <v>350</v>
      </c>
      <c r="DW426" s="31" t="s">
        <v>357</v>
      </c>
      <c r="DX426" s="63"/>
      <c r="DY426" s="63"/>
      <c r="DZ426" s="63"/>
      <c r="EA426" s="167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</row>
    <row r="427" spans="22:158" x14ac:dyDescent="0.25">
      <c r="V427" s="1"/>
      <c r="W427" s="33"/>
      <c r="X427" s="33"/>
      <c r="AH427" s="38">
        <v>100</v>
      </c>
      <c r="AI427" s="38">
        <v>135</v>
      </c>
      <c r="AJ427" s="38">
        <v>18020</v>
      </c>
      <c r="AK427" s="38">
        <v>14</v>
      </c>
      <c r="AL427" s="38">
        <v>1500158</v>
      </c>
      <c r="AM427" s="61" t="s">
        <v>1816</v>
      </c>
      <c r="AN427" s="61" t="s">
        <v>1693</v>
      </c>
      <c r="AO427" s="61" t="s">
        <v>1656</v>
      </c>
      <c r="AP427" s="61" t="s">
        <v>5033</v>
      </c>
      <c r="AQ427" s="61" t="s">
        <v>1703</v>
      </c>
      <c r="AR427" s="28">
        <v>14885108.4</v>
      </c>
      <c r="AS427" s="28">
        <v>15726439</v>
      </c>
      <c r="AT427" s="28">
        <v>0</v>
      </c>
      <c r="AU427" s="62"/>
      <c r="BT427">
        <v>0</v>
      </c>
      <c r="BU427" s="32">
        <v>100</v>
      </c>
      <c r="BV427" s="32">
        <v>110</v>
      </c>
      <c r="BW427" s="32">
        <v>15050</v>
      </c>
      <c r="BX427" s="32">
        <v>84</v>
      </c>
      <c r="BY427" s="32">
        <v>91100</v>
      </c>
      <c r="BZ427" t="s">
        <v>1816</v>
      </c>
      <c r="CA427" t="s">
        <v>1696</v>
      </c>
      <c r="CB427" t="s">
        <v>1861</v>
      </c>
      <c r="CC427" t="s">
        <v>1795</v>
      </c>
      <c r="CD427" t="s">
        <v>1796</v>
      </c>
      <c r="CE427" s="155">
        <v>38</v>
      </c>
      <c r="CF427" s="155">
        <v>10</v>
      </c>
      <c r="CG427" s="31" t="s">
        <v>688</v>
      </c>
      <c r="CH427" s="31" t="s">
        <v>743</v>
      </c>
      <c r="CI427" s="31" t="s">
        <v>759</v>
      </c>
      <c r="CJ427" s="31" t="s">
        <v>3164</v>
      </c>
      <c r="DC427" s="160" t="str">
        <f t="shared" si="122"/>
        <v>14600_3</v>
      </c>
      <c r="DD427" s="162">
        <v>100</v>
      </c>
      <c r="DE427" s="161">
        <v>140</v>
      </c>
      <c r="DF427" s="161">
        <v>14600</v>
      </c>
      <c r="DG427" s="163" t="s">
        <v>1816</v>
      </c>
      <c r="DH427" s="161"/>
      <c r="DI427" s="161" t="s">
        <v>1580</v>
      </c>
      <c r="DJ427" s="161">
        <v>3</v>
      </c>
      <c r="DK427" s="161" t="s">
        <v>1324</v>
      </c>
      <c r="DL427" s="161">
        <v>3</v>
      </c>
      <c r="DM427" s="43" t="s">
        <v>4698</v>
      </c>
      <c r="DN427" s="43"/>
      <c r="DO427" s="43" t="s">
        <v>4235</v>
      </c>
      <c r="DP427" s="43"/>
      <c r="DQ427" s="43" t="s">
        <v>4159</v>
      </c>
      <c r="DR427" s="43">
        <v>100</v>
      </c>
      <c r="DV427" s="31" t="s">
        <v>350</v>
      </c>
      <c r="DW427" s="31" t="s">
        <v>357</v>
      </c>
      <c r="DX427" s="63"/>
      <c r="DY427" s="63"/>
      <c r="DZ427" s="63"/>
      <c r="EA427" s="167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</row>
    <row r="428" spans="22:158" x14ac:dyDescent="0.25">
      <c r="W428" s="33"/>
      <c r="X428" s="33"/>
      <c r="AH428" s="38">
        <v>100</v>
      </c>
      <c r="AI428" s="38">
        <v>135</v>
      </c>
      <c r="AJ428" s="38">
        <v>18150</v>
      </c>
      <c r="AK428" s="38">
        <v>14</v>
      </c>
      <c r="AL428" s="38">
        <v>1500158</v>
      </c>
      <c r="AM428" s="61" t="s">
        <v>1816</v>
      </c>
      <c r="AN428" s="61" t="s">
        <v>1693</v>
      </c>
      <c r="AO428" s="61" t="s">
        <v>1659</v>
      </c>
      <c r="AP428" s="61" t="s">
        <v>5033</v>
      </c>
      <c r="AQ428" s="61" t="s">
        <v>1703</v>
      </c>
      <c r="AR428" s="28">
        <v>11643429.4</v>
      </c>
      <c r="AS428" s="28">
        <v>12811641</v>
      </c>
      <c r="AT428" s="28">
        <v>12911664</v>
      </c>
      <c r="AU428" s="62"/>
      <c r="BT428">
        <v>0</v>
      </c>
      <c r="BU428" s="32">
        <v>100</v>
      </c>
      <c r="BV428" s="32">
        <v>110</v>
      </c>
      <c r="BW428" s="32">
        <v>15050</v>
      </c>
      <c r="BX428" s="32">
        <v>85</v>
      </c>
      <c r="BY428" s="32">
        <v>91120</v>
      </c>
      <c r="BZ428" t="s">
        <v>1816</v>
      </c>
      <c r="CA428" t="s">
        <v>1696</v>
      </c>
      <c r="CB428" t="s">
        <v>1861</v>
      </c>
      <c r="CC428" s="52" t="s">
        <v>1797</v>
      </c>
      <c r="CD428" s="52" t="s">
        <v>1797</v>
      </c>
      <c r="CE428" s="155">
        <v>12</v>
      </c>
      <c r="CF428" s="155">
        <v>4</v>
      </c>
      <c r="CG428" s="31" t="s">
        <v>690</v>
      </c>
      <c r="CH428" s="31" t="s">
        <v>744</v>
      </c>
      <c r="CI428" s="31" t="s">
        <v>759</v>
      </c>
      <c r="CJ428" s="31" t="s">
        <v>3165</v>
      </c>
      <c r="DC428" s="160" t="str">
        <f t="shared" si="122"/>
        <v>14600_2</v>
      </c>
      <c r="DD428" s="162">
        <v>100</v>
      </c>
      <c r="DE428" s="161">
        <v>140</v>
      </c>
      <c r="DF428" s="161">
        <v>14600</v>
      </c>
      <c r="DG428" s="163" t="s">
        <v>1816</v>
      </c>
      <c r="DH428" s="161"/>
      <c r="DI428" s="161" t="s">
        <v>1580</v>
      </c>
      <c r="DJ428" s="161">
        <v>2</v>
      </c>
      <c r="DK428" s="161" t="s">
        <v>1323</v>
      </c>
      <c r="DL428" s="161">
        <v>3</v>
      </c>
      <c r="DM428" s="43" t="s">
        <v>4699</v>
      </c>
      <c r="DN428" s="43"/>
      <c r="DO428" s="43" t="s">
        <v>4237</v>
      </c>
      <c r="DP428" s="43"/>
      <c r="DQ428" s="43" t="s">
        <v>4162</v>
      </c>
      <c r="DR428" s="43">
        <v>100</v>
      </c>
      <c r="DV428" s="31" t="s">
        <v>350</v>
      </c>
      <c r="DW428" s="31" t="s">
        <v>357</v>
      </c>
      <c r="DX428" s="63"/>
      <c r="DY428" s="63"/>
      <c r="DZ428" s="63"/>
      <c r="EA428" s="167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</row>
    <row r="429" spans="22:158" x14ac:dyDescent="0.25">
      <c r="W429" s="33"/>
      <c r="X429" s="33"/>
      <c r="AH429" s="38">
        <v>100</v>
      </c>
      <c r="AI429" s="38">
        <v>140</v>
      </c>
      <c r="AJ429" s="38">
        <v>10470</v>
      </c>
      <c r="AK429" s="38">
        <v>14</v>
      </c>
      <c r="AL429" s="38">
        <v>1500158</v>
      </c>
      <c r="AM429" s="61" t="s">
        <v>1816</v>
      </c>
      <c r="AN429" s="61" t="s">
        <v>1690</v>
      </c>
      <c r="AO429" s="61" t="s">
        <v>5052</v>
      </c>
      <c r="AP429" s="61" t="s">
        <v>5033</v>
      </c>
      <c r="AQ429" s="61" t="s">
        <v>1703</v>
      </c>
      <c r="AR429" s="28">
        <v>0</v>
      </c>
      <c r="AS429" s="28">
        <v>1064609</v>
      </c>
      <c r="AT429" s="28">
        <v>1113133</v>
      </c>
      <c r="AU429" s="62"/>
      <c r="BT429">
        <v>0</v>
      </c>
      <c r="BU429" s="32">
        <v>100</v>
      </c>
      <c r="BV429" s="32">
        <v>110</v>
      </c>
      <c r="BW429" s="32">
        <v>15050</v>
      </c>
      <c r="BX429" s="32">
        <v>86</v>
      </c>
      <c r="BY429" s="32">
        <v>91140</v>
      </c>
      <c r="BZ429" t="s">
        <v>1816</v>
      </c>
      <c r="CA429" t="s">
        <v>1696</v>
      </c>
      <c r="CB429" s="52" t="s">
        <v>1861</v>
      </c>
      <c r="CC429" s="52" t="s">
        <v>1787</v>
      </c>
      <c r="CD429" s="52" t="s">
        <v>1789</v>
      </c>
      <c r="CE429" s="155">
        <v>424</v>
      </c>
      <c r="CF429" s="155">
        <v>55</v>
      </c>
      <c r="CG429" s="31" t="s">
        <v>5839</v>
      </c>
      <c r="CH429" s="31" t="s">
        <v>745</v>
      </c>
      <c r="CI429" s="31" t="s">
        <v>759</v>
      </c>
      <c r="CJ429" s="31" t="s">
        <v>3166</v>
      </c>
      <c r="DC429" s="160" t="str">
        <f t="shared" si="122"/>
        <v>14600_6</v>
      </c>
      <c r="DD429" s="162">
        <v>100</v>
      </c>
      <c r="DE429" s="161">
        <v>140</v>
      </c>
      <c r="DF429" s="161">
        <v>14600</v>
      </c>
      <c r="DG429" s="163" t="s">
        <v>1816</v>
      </c>
      <c r="DH429" s="161"/>
      <c r="DI429" s="161" t="s">
        <v>1580</v>
      </c>
      <c r="DJ429" s="161">
        <v>6</v>
      </c>
      <c r="DK429" s="161" t="s">
        <v>1327</v>
      </c>
      <c r="DL429" s="161">
        <v>0</v>
      </c>
      <c r="DM429" s="43" t="s">
        <v>4700</v>
      </c>
      <c r="DN429" s="43"/>
      <c r="DO429" s="43" t="s">
        <v>4239</v>
      </c>
      <c r="DP429" s="43"/>
      <c r="DQ429" s="43" t="s">
        <v>4165</v>
      </c>
      <c r="DR429" s="43">
        <v>100</v>
      </c>
      <c r="DV429" s="31" t="s">
        <v>350</v>
      </c>
      <c r="DW429" s="31" t="s">
        <v>358</v>
      </c>
      <c r="DX429" s="63"/>
      <c r="DY429" s="63"/>
      <c r="DZ429" s="63"/>
      <c r="EA429" s="167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</row>
    <row r="430" spans="22:158" x14ac:dyDescent="0.25">
      <c r="W430" s="33"/>
      <c r="X430" s="33"/>
      <c r="AH430" s="38">
        <v>100</v>
      </c>
      <c r="AI430" s="38">
        <v>140</v>
      </c>
      <c r="AJ430" s="38">
        <v>10470</v>
      </c>
      <c r="AK430" s="38">
        <v>14</v>
      </c>
      <c r="AL430" s="38">
        <v>1500158</v>
      </c>
      <c r="AM430" s="61" t="s">
        <v>1816</v>
      </c>
      <c r="AN430" s="61" t="s">
        <v>1690</v>
      </c>
      <c r="AO430" s="61" t="s">
        <v>1112</v>
      </c>
      <c r="AP430" s="61" t="s">
        <v>5033</v>
      </c>
      <c r="AQ430" s="61" t="s">
        <v>1703</v>
      </c>
      <c r="AR430" s="28">
        <v>827873.9</v>
      </c>
      <c r="AS430" s="28">
        <v>0</v>
      </c>
      <c r="AT430" s="28">
        <v>0</v>
      </c>
      <c r="AU430" s="62"/>
      <c r="BT430">
        <v>0</v>
      </c>
      <c r="BU430" s="32">
        <v>100</v>
      </c>
      <c r="BV430" s="32">
        <v>110</v>
      </c>
      <c r="BW430" s="32">
        <v>15050</v>
      </c>
      <c r="BX430" s="32">
        <v>86</v>
      </c>
      <c r="BY430" s="32">
        <v>91160</v>
      </c>
      <c r="BZ430" t="s">
        <v>1816</v>
      </c>
      <c r="CA430" t="s">
        <v>1696</v>
      </c>
      <c r="CB430" t="s">
        <v>1861</v>
      </c>
      <c r="CC430" t="s">
        <v>1787</v>
      </c>
      <c r="CD430" s="52" t="s">
        <v>1788</v>
      </c>
      <c r="CE430" s="155">
        <v>208</v>
      </c>
      <c r="CF430" s="155">
        <v>20</v>
      </c>
      <c r="CG430" s="31" t="s">
        <v>5831</v>
      </c>
      <c r="CH430" s="31" t="s">
        <v>746</v>
      </c>
      <c r="CI430" s="31" t="s">
        <v>759</v>
      </c>
      <c r="CJ430" s="31" t="s">
        <v>3167</v>
      </c>
      <c r="DC430" s="160" t="str">
        <f t="shared" si="122"/>
        <v>14600_10</v>
      </c>
      <c r="DD430" s="162">
        <v>100</v>
      </c>
      <c r="DE430" s="161">
        <v>140</v>
      </c>
      <c r="DF430" s="161">
        <v>14600</v>
      </c>
      <c r="DG430" s="163" t="s">
        <v>1816</v>
      </c>
      <c r="DH430" s="161"/>
      <c r="DI430" s="161" t="s">
        <v>1580</v>
      </c>
      <c r="DJ430" s="161">
        <v>10</v>
      </c>
      <c r="DK430" s="161" t="s">
        <v>1329</v>
      </c>
      <c r="DL430" s="161">
        <v>13</v>
      </c>
      <c r="DM430" s="43" t="s">
        <v>4701</v>
      </c>
      <c r="DN430" s="43"/>
      <c r="DO430" s="43" t="s">
        <v>4241</v>
      </c>
      <c r="DP430" s="43"/>
      <c r="DQ430" s="43" t="s">
        <v>4168</v>
      </c>
      <c r="DR430" s="43">
        <v>100</v>
      </c>
      <c r="DV430" s="31" t="s">
        <v>350</v>
      </c>
      <c r="DW430" s="31" t="s">
        <v>358</v>
      </c>
      <c r="DX430" s="63"/>
      <c r="DY430" s="63"/>
      <c r="DZ430" s="63"/>
      <c r="EA430" s="167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</row>
    <row r="431" spans="22:158" x14ac:dyDescent="0.25">
      <c r="V431" s="1"/>
      <c r="W431" s="33"/>
      <c r="X431" s="33"/>
      <c r="AH431" s="38">
        <v>100</v>
      </c>
      <c r="AI431" s="38">
        <v>140</v>
      </c>
      <c r="AJ431" s="38">
        <v>10800</v>
      </c>
      <c r="AK431" s="38">
        <v>14</v>
      </c>
      <c r="AL431" s="38">
        <v>1500158</v>
      </c>
      <c r="AM431" s="61" t="s">
        <v>1816</v>
      </c>
      <c r="AN431" s="61" t="s">
        <v>1690</v>
      </c>
      <c r="AO431" s="61" t="s">
        <v>5059</v>
      </c>
      <c r="AP431" s="61" t="s">
        <v>5033</v>
      </c>
      <c r="AQ431" s="61" t="s">
        <v>1703</v>
      </c>
      <c r="AR431" s="28">
        <v>145592790.09999999</v>
      </c>
      <c r="AS431" s="28">
        <v>65975337</v>
      </c>
      <c r="AT431" s="28">
        <v>79078988</v>
      </c>
      <c r="AU431" s="62"/>
      <c r="BT431">
        <v>0</v>
      </c>
      <c r="BU431" s="32">
        <v>100</v>
      </c>
      <c r="BV431" s="32">
        <v>110</v>
      </c>
      <c r="BW431" s="32">
        <v>15050</v>
      </c>
      <c r="BX431" s="32">
        <v>87</v>
      </c>
      <c r="BY431" s="32">
        <v>91180</v>
      </c>
      <c r="BZ431" t="s">
        <v>1816</v>
      </c>
      <c r="CA431" t="s">
        <v>1696</v>
      </c>
      <c r="CB431" t="s">
        <v>1861</v>
      </c>
      <c r="CC431" s="52" t="s">
        <v>1726</v>
      </c>
      <c r="CD431" s="52" t="s">
        <v>1793</v>
      </c>
      <c r="CE431" s="155"/>
      <c r="CF431" s="155"/>
      <c r="CG431" s="31" t="s">
        <v>5841</v>
      </c>
      <c r="CH431" s="31" t="s">
        <v>747</v>
      </c>
      <c r="CI431" s="31" t="s">
        <v>759</v>
      </c>
      <c r="CJ431" s="31" t="s">
        <v>3168</v>
      </c>
      <c r="DC431" s="160" t="str">
        <f t="shared" si="122"/>
        <v>14600_8</v>
      </c>
      <c r="DD431" s="162">
        <v>100</v>
      </c>
      <c r="DE431" s="161">
        <v>140</v>
      </c>
      <c r="DF431" s="161">
        <v>14600</v>
      </c>
      <c r="DG431" s="163" t="s">
        <v>1816</v>
      </c>
      <c r="DH431" s="161"/>
      <c r="DI431" s="161" t="s">
        <v>1580</v>
      </c>
      <c r="DJ431" s="161">
        <v>8</v>
      </c>
      <c r="DK431" s="161" t="s">
        <v>1328</v>
      </c>
      <c r="DL431" s="161">
        <v>0</v>
      </c>
      <c r="DM431" s="43" t="s">
        <v>4702</v>
      </c>
      <c r="DN431" s="43"/>
      <c r="DO431" s="43" t="s">
        <v>4243</v>
      </c>
      <c r="DP431" s="43"/>
      <c r="DQ431" s="43" t="s">
        <v>4171</v>
      </c>
      <c r="DR431" s="43">
        <v>100</v>
      </c>
      <c r="DV431" s="31" t="s">
        <v>350</v>
      </c>
      <c r="DW431" s="31" t="s">
        <v>358</v>
      </c>
      <c r="DX431" s="63"/>
      <c r="DY431" s="63"/>
      <c r="DZ431" s="63"/>
      <c r="EA431" s="167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</row>
    <row r="432" spans="22:158" x14ac:dyDescent="0.25">
      <c r="W432" s="33"/>
      <c r="X432" s="33"/>
      <c r="AH432" s="38">
        <v>100</v>
      </c>
      <c r="AI432" s="38">
        <v>140</v>
      </c>
      <c r="AJ432" s="38">
        <v>10850</v>
      </c>
      <c r="AK432" s="38">
        <v>14</v>
      </c>
      <c r="AL432" s="38">
        <v>1500158</v>
      </c>
      <c r="AM432" s="61" t="s">
        <v>1816</v>
      </c>
      <c r="AN432" s="61" t="s">
        <v>1690</v>
      </c>
      <c r="AO432" s="61" t="s">
        <v>5060</v>
      </c>
      <c r="AP432" s="61" t="s">
        <v>5033</v>
      </c>
      <c r="AQ432" s="61" t="s">
        <v>1703</v>
      </c>
      <c r="AR432" s="28">
        <v>545833.5</v>
      </c>
      <c r="AS432" s="28">
        <v>591834</v>
      </c>
      <c r="AT432" s="28">
        <v>464698</v>
      </c>
      <c r="AU432" s="62"/>
      <c r="BT432">
        <v>0</v>
      </c>
      <c r="BU432" s="32">
        <v>100</v>
      </c>
      <c r="BV432" s="32">
        <v>110</v>
      </c>
      <c r="BW432" s="32">
        <v>15050</v>
      </c>
      <c r="BX432" s="32">
        <v>87</v>
      </c>
      <c r="BY432" s="32">
        <v>91190</v>
      </c>
      <c r="BZ432" t="s">
        <v>1816</v>
      </c>
      <c r="CA432" t="s">
        <v>1696</v>
      </c>
      <c r="CB432" t="s">
        <v>1861</v>
      </c>
      <c r="CC432" t="s">
        <v>1726</v>
      </c>
      <c r="CD432" s="52" t="s">
        <v>1726</v>
      </c>
      <c r="CE432" s="155"/>
      <c r="CF432" s="155"/>
      <c r="CG432" s="31" t="s">
        <v>5843</v>
      </c>
      <c r="CH432" s="31" t="s">
        <v>748</v>
      </c>
      <c r="CI432" s="31" t="s">
        <v>759</v>
      </c>
      <c r="CJ432" s="31" t="s">
        <v>3169</v>
      </c>
      <c r="DC432" s="160" t="str">
        <f t="shared" si="122"/>
        <v>14600_5</v>
      </c>
      <c r="DD432" s="162">
        <v>100</v>
      </c>
      <c r="DE432" s="161">
        <v>140</v>
      </c>
      <c r="DF432" s="161">
        <v>14600</v>
      </c>
      <c r="DG432" s="163" t="s">
        <v>1816</v>
      </c>
      <c r="DH432" s="161"/>
      <c r="DI432" s="161" t="s">
        <v>1580</v>
      </c>
      <c r="DJ432" s="161">
        <v>5</v>
      </c>
      <c r="DK432" s="161" t="s">
        <v>1326</v>
      </c>
      <c r="DL432" s="161">
        <v>48</v>
      </c>
      <c r="DM432" s="43" t="s">
        <v>4703</v>
      </c>
      <c r="DN432" s="43"/>
      <c r="DO432" s="43" t="s">
        <v>4245</v>
      </c>
      <c r="DP432" s="43"/>
      <c r="DQ432" s="43" t="s">
        <v>4174</v>
      </c>
      <c r="DR432" s="43">
        <v>100</v>
      </c>
      <c r="DV432" s="31" t="s">
        <v>350</v>
      </c>
      <c r="DW432" s="31" t="s">
        <v>358</v>
      </c>
      <c r="DX432" s="63"/>
      <c r="DY432" s="63"/>
      <c r="DZ432" s="63"/>
      <c r="EA432" s="167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</row>
    <row r="433" spans="22:158" x14ac:dyDescent="0.25">
      <c r="W433" s="33"/>
      <c r="X433" s="33"/>
      <c r="AH433" s="38">
        <v>100</v>
      </c>
      <c r="AI433" s="38">
        <v>140</v>
      </c>
      <c r="AJ433" s="38">
        <v>11400</v>
      </c>
      <c r="AK433" s="38">
        <v>14</v>
      </c>
      <c r="AL433" s="38">
        <v>1500158</v>
      </c>
      <c r="AM433" s="61" t="s">
        <v>1816</v>
      </c>
      <c r="AN433" s="61" t="s">
        <v>1690</v>
      </c>
      <c r="AO433" s="61" t="s">
        <v>5071</v>
      </c>
      <c r="AP433" s="61" t="s">
        <v>5033</v>
      </c>
      <c r="AQ433" s="61" t="s">
        <v>1703</v>
      </c>
      <c r="AR433" s="28">
        <v>28664762.5</v>
      </c>
      <c r="AS433" s="28">
        <v>18385654</v>
      </c>
      <c r="AT433" s="28">
        <v>24426811</v>
      </c>
      <c r="AU433" s="62"/>
      <c r="BT433">
        <v>0</v>
      </c>
      <c r="BU433" s="32">
        <v>100</v>
      </c>
      <c r="BV433" s="32">
        <v>110</v>
      </c>
      <c r="BW433" s="32">
        <v>15050</v>
      </c>
      <c r="BX433" s="32">
        <v>87</v>
      </c>
      <c r="BY433" s="32">
        <v>91200</v>
      </c>
      <c r="BZ433" t="s">
        <v>1816</v>
      </c>
      <c r="CA433" t="s">
        <v>1696</v>
      </c>
      <c r="CB433" t="s">
        <v>1861</v>
      </c>
      <c r="CC433" s="52" t="s">
        <v>1726</v>
      </c>
      <c r="CD433" s="52" t="s">
        <v>1794</v>
      </c>
      <c r="CE433" s="155">
        <v>93</v>
      </c>
      <c r="CF433" s="155">
        <v>7</v>
      </c>
      <c r="CG433" s="31" t="s">
        <v>5845</v>
      </c>
      <c r="CH433" s="31" t="s">
        <v>751</v>
      </c>
      <c r="CI433" s="31" t="s">
        <v>759</v>
      </c>
      <c r="CJ433" s="31" t="s">
        <v>3170</v>
      </c>
      <c r="DC433" s="160" t="str">
        <f t="shared" si="122"/>
        <v>14650_1</v>
      </c>
      <c r="DD433" s="162">
        <v>100</v>
      </c>
      <c r="DE433" s="161">
        <v>110</v>
      </c>
      <c r="DF433" s="161">
        <v>14650</v>
      </c>
      <c r="DG433" s="163" t="s">
        <v>1816</v>
      </c>
      <c r="DH433" s="161"/>
      <c r="DI433" s="161" t="s">
        <v>1581</v>
      </c>
      <c r="DJ433" s="161">
        <v>1</v>
      </c>
      <c r="DK433" s="161" t="s">
        <v>5210</v>
      </c>
      <c r="DL433" s="161">
        <v>4</v>
      </c>
      <c r="DM433" s="43" t="s">
        <v>4704</v>
      </c>
      <c r="DN433" s="43"/>
      <c r="DO433" s="43" t="s">
        <v>4585</v>
      </c>
      <c r="DP433" s="43"/>
      <c r="DQ433" s="43" t="s">
        <v>4177</v>
      </c>
      <c r="DR433" s="43">
        <v>100</v>
      </c>
      <c r="DV433" s="31" t="s">
        <v>350</v>
      </c>
      <c r="DW433" s="31" t="s">
        <v>358</v>
      </c>
      <c r="DX433" s="63"/>
      <c r="DY433" s="63"/>
      <c r="DZ433" s="63"/>
      <c r="EA433" s="167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</row>
    <row r="434" spans="22:158" x14ac:dyDescent="0.25">
      <c r="W434" s="33"/>
      <c r="X434" s="33"/>
      <c r="AH434" s="38">
        <v>100</v>
      </c>
      <c r="AI434" s="38">
        <v>140</v>
      </c>
      <c r="AJ434" s="38">
        <v>12350</v>
      </c>
      <c r="AK434" s="38">
        <v>14</v>
      </c>
      <c r="AL434" s="38">
        <v>1500158</v>
      </c>
      <c r="AM434" s="61" t="s">
        <v>1816</v>
      </c>
      <c r="AN434" s="61" t="s">
        <v>1690</v>
      </c>
      <c r="AO434" s="61" t="s">
        <v>5091</v>
      </c>
      <c r="AP434" s="61" t="s">
        <v>5033</v>
      </c>
      <c r="AQ434" s="61" t="s">
        <v>1703</v>
      </c>
      <c r="AR434" s="28">
        <v>13799908.6</v>
      </c>
      <c r="AS434" s="28">
        <v>14300759</v>
      </c>
      <c r="AT434" s="28">
        <v>18431510</v>
      </c>
      <c r="AU434" s="62"/>
      <c r="BT434">
        <v>0</v>
      </c>
      <c r="BU434" s="32">
        <v>100</v>
      </c>
      <c r="BV434" s="32">
        <v>110</v>
      </c>
      <c r="BW434" s="32">
        <v>15050</v>
      </c>
      <c r="BX434" s="32">
        <v>88</v>
      </c>
      <c r="BY434" s="32">
        <v>91220</v>
      </c>
      <c r="BZ434" t="s">
        <v>1816</v>
      </c>
      <c r="CA434" t="s">
        <v>1696</v>
      </c>
      <c r="CB434" t="s">
        <v>1861</v>
      </c>
      <c r="CC434" t="s">
        <v>1684</v>
      </c>
      <c r="CD434" s="52" t="s">
        <v>1684</v>
      </c>
      <c r="CE434" s="155">
        <v>12</v>
      </c>
      <c r="CF434" s="155">
        <v>5</v>
      </c>
      <c r="CG434" s="31" t="s">
        <v>696</v>
      </c>
      <c r="CH434" s="31" t="s">
        <v>752</v>
      </c>
      <c r="CI434" s="31" t="s">
        <v>759</v>
      </c>
      <c r="CJ434" s="31" t="s">
        <v>3171</v>
      </c>
      <c r="DC434" s="160" t="str">
        <f t="shared" si="122"/>
        <v>14650_7</v>
      </c>
      <c r="DD434" s="162">
        <v>100</v>
      </c>
      <c r="DE434" s="161">
        <v>110</v>
      </c>
      <c r="DF434" s="161">
        <v>14650</v>
      </c>
      <c r="DG434" s="163" t="s">
        <v>1816</v>
      </c>
      <c r="DH434" s="161"/>
      <c r="DI434" s="161" t="s">
        <v>1581</v>
      </c>
      <c r="DJ434" s="161">
        <v>7</v>
      </c>
      <c r="DK434" s="161" t="s">
        <v>5216</v>
      </c>
      <c r="DL434" s="161">
        <v>0</v>
      </c>
      <c r="DM434" s="43" t="s">
        <v>4705</v>
      </c>
      <c r="DN434" s="43"/>
      <c r="DO434" s="43" t="s">
        <v>4587</v>
      </c>
      <c r="DP434" s="43"/>
      <c r="DQ434" s="43" t="s">
        <v>4150</v>
      </c>
      <c r="DR434" s="43">
        <v>100</v>
      </c>
      <c r="DV434" s="31" t="s">
        <v>350</v>
      </c>
      <c r="DW434" s="31" t="s">
        <v>358</v>
      </c>
      <c r="DX434" s="63"/>
      <c r="DY434" s="63"/>
      <c r="DZ434" s="63"/>
      <c r="EA434" s="167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</row>
    <row r="435" spans="22:158" x14ac:dyDescent="0.25">
      <c r="W435" s="33"/>
      <c r="X435" s="33"/>
      <c r="AH435" s="38">
        <v>100</v>
      </c>
      <c r="AI435" s="38">
        <v>140</v>
      </c>
      <c r="AJ435" s="38">
        <v>12900</v>
      </c>
      <c r="AK435" s="38">
        <v>14</v>
      </c>
      <c r="AL435" s="38">
        <v>1500158</v>
      </c>
      <c r="AM435" s="61" t="s">
        <v>1816</v>
      </c>
      <c r="AN435" s="61" t="s">
        <v>1690</v>
      </c>
      <c r="AO435" s="61" t="s">
        <v>5099</v>
      </c>
      <c r="AP435" s="61" t="s">
        <v>5033</v>
      </c>
      <c r="AQ435" s="61" t="s">
        <v>1703</v>
      </c>
      <c r="AR435" s="28">
        <v>56764150.600000001</v>
      </c>
      <c r="AS435" s="28">
        <v>31196204</v>
      </c>
      <c r="AT435" s="28">
        <v>35594842</v>
      </c>
      <c r="AU435" s="62"/>
      <c r="BT435">
        <v>0</v>
      </c>
      <c r="BU435" s="32">
        <v>100</v>
      </c>
      <c r="BV435" s="32">
        <v>110</v>
      </c>
      <c r="BW435" s="32">
        <v>15050</v>
      </c>
      <c r="BX435" s="32">
        <v>89</v>
      </c>
      <c r="BY435" s="32">
        <v>91240</v>
      </c>
      <c r="BZ435" t="s">
        <v>1816</v>
      </c>
      <c r="CA435" t="s">
        <v>1696</v>
      </c>
      <c r="CB435" t="s">
        <v>1861</v>
      </c>
      <c r="CC435" s="52" t="s">
        <v>1785</v>
      </c>
      <c r="CD435" s="52" t="s">
        <v>1785</v>
      </c>
      <c r="CE435" s="155">
        <v>782</v>
      </c>
      <c r="CF435" s="155">
        <v>18</v>
      </c>
      <c r="CG435" s="31" t="s">
        <v>698</v>
      </c>
      <c r="CH435" s="31" t="s">
        <v>753</v>
      </c>
      <c r="CI435" s="31" t="s">
        <v>759</v>
      </c>
      <c r="CJ435" s="31" t="s">
        <v>3172</v>
      </c>
      <c r="DC435" s="160" t="str">
        <f t="shared" si="122"/>
        <v>14650_9</v>
      </c>
      <c r="DD435" s="162">
        <v>100</v>
      </c>
      <c r="DE435" s="161">
        <v>110</v>
      </c>
      <c r="DF435" s="161">
        <v>14650</v>
      </c>
      <c r="DG435" s="163" t="s">
        <v>1816</v>
      </c>
      <c r="DH435" s="161"/>
      <c r="DI435" s="161" t="s">
        <v>1581</v>
      </c>
      <c r="DJ435" s="161">
        <v>9</v>
      </c>
      <c r="DK435" s="161" t="s">
        <v>5218</v>
      </c>
      <c r="DL435" s="161">
        <v>0</v>
      </c>
      <c r="DM435" s="43" t="s">
        <v>4706</v>
      </c>
      <c r="DN435" s="43"/>
      <c r="DO435" s="43" t="s">
        <v>4589</v>
      </c>
      <c r="DP435" s="43"/>
      <c r="DQ435" s="43" t="s">
        <v>4153</v>
      </c>
      <c r="DR435" s="43">
        <v>100</v>
      </c>
      <c r="DV435" s="31" t="s">
        <v>350</v>
      </c>
      <c r="DW435" s="31" t="s">
        <v>358</v>
      </c>
      <c r="DX435" s="63"/>
      <c r="DY435" s="63"/>
      <c r="DZ435" s="63"/>
      <c r="EA435" s="167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</row>
    <row r="436" spans="22:158" x14ac:dyDescent="0.25">
      <c r="W436" s="33"/>
      <c r="X436" s="33"/>
      <c r="AH436" s="38">
        <v>100</v>
      </c>
      <c r="AI436" s="38">
        <v>140</v>
      </c>
      <c r="AJ436" s="38">
        <v>14600</v>
      </c>
      <c r="AK436" s="38">
        <v>14</v>
      </c>
      <c r="AL436" s="38">
        <v>1500158</v>
      </c>
      <c r="AM436" s="61" t="s">
        <v>1816</v>
      </c>
      <c r="AN436" s="61" t="s">
        <v>1690</v>
      </c>
      <c r="AO436" s="61" t="s">
        <v>1580</v>
      </c>
      <c r="AP436" s="61" t="s">
        <v>5033</v>
      </c>
      <c r="AQ436" s="61" t="s">
        <v>1703</v>
      </c>
      <c r="AR436" s="28">
        <v>146391593.59999999</v>
      </c>
      <c r="AS436" s="28">
        <v>71297652</v>
      </c>
      <c r="AT436" s="28">
        <v>103287005</v>
      </c>
      <c r="AU436" s="62"/>
      <c r="BT436">
        <v>0</v>
      </c>
      <c r="BU436" s="32">
        <v>100</v>
      </c>
      <c r="BV436" s="32">
        <v>110</v>
      </c>
      <c r="BW436" s="32">
        <v>15050</v>
      </c>
      <c r="BX436" s="32">
        <v>90</v>
      </c>
      <c r="BY436" s="32">
        <v>91260</v>
      </c>
      <c r="BZ436" t="s">
        <v>1816</v>
      </c>
      <c r="CA436" t="s">
        <v>1696</v>
      </c>
      <c r="CB436" t="s">
        <v>1861</v>
      </c>
      <c r="CC436" s="52" t="s">
        <v>5036</v>
      </c>
      <c r="CD436" s="52" t="s">
        <v>5036</v>
      </c>
      <c r="CE436" s="155">
        <v>156</v>
      </c>
      <c r="CF436" s="155">
        <v>15</v>
      </c>
      <c r="CG436" s="31" t="s">
        <v>5848</v>
      </c>
      <c r="CH436" s="31" t="s">
        <v>754</v>
      </c>
      <c r="CI436" s="31" t="s">
        <v>759</v>
      </c>
      <c r="CJ436" s="31" t="s">
        <v>3173</v>
      </c>
      <c r="DC436" s="160" t="str">
        <f t="shared" si="122"/>
        <v>14650_4</v>
      </c>
      <c r="DD436" s="162">
        <v>100</v>
      </c>
      <c r="DE436" s="161">
        <v>110</v>
      </c>
      <c r="DF436" s="161">
        <v>14650</v>
      </c>
      <c r="DG436" s="163" t="s">
        <v>1816</v>
      </c>
      <c r="DH436" s="161"/>
      <c r="DI436" s="161" t="s">
        <v>1581</v>
      </c>
      <c r="DJ436" s="161">
        <v>4</v>
      </c>
      <c r="DK436" s="161" t="s">
        <v>1325</v>
      </c>
      <c r="DL436" s="161">
        <v>0</v>
      </c>
      <c r="DM436" s="43" t="s">
        <v>4707</v>
      </c>
      <c r="DN436" s="43"/>
      <c r="DO436" s="43" t="s">
        <v>4591</v>
      </c>
      <c r="DP436" s="43"/>
      <c r="DQ436" s="43" t="s">
        <v>4156</v>
      </c>
      <c r="DR436" s="43">
        <v>100</v>
      </c>
      <c r="DV436" s="31" t="s">
        <v>350</v>
      </c>
      <c r="DW436" s="31" t="s">
        <v>358</v>
      </c>
      <c r="DX436" s="63"/>
      <c r="DY436" s="63"/>
      <c r="DZ436" s="63"/>
      <c r="EA436" s="167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</row>
    <row r="437" spans="22:158" x14ac:dyDescent="0.25">
      <c r="W437" s="33"/>
      <c r="X437" s="33"/>
      <c r="AH437" s="38">
        <v>100</v>
      </c>
      <c r="AI437" s="38">
        <v>140</v>
      </c>
      <c r="AJ437" s="38">
        <v>14870</v>
      </c>
      <c r="AK437" s="38">
        <v>14</v>
      </c>
      <c r="AL437" s="38">
        <v>1500158</v>
      </c>
      <c r="AM437" s="61" t="s">
        <v>1816</v>
      </c>
      <c r="AN437" s="61" t="s">
        <v>1690</v>
      </c>
      <c r="AO437" s="61" t="s">
        <v>1586</v>
      </c>
      <c r="AP437" s="61" t="s">
        <v>5033</v>
      </c>
      <c r="AQ437" s="61" t="s">
        <v>1703</v>
      </c>
      <c r="AR437" s="28">
        <v>0</v>
      </c>
      <c r="AS437" s="28">
        <v>97269</v>
      </c>
      <c r="AT437" s="28">
        <v>0</v>
      </c>
      <c r="AU437" s="62"/>
      <c r="BT437">
        <v>0</v>
      </c>
      <c r="BU437" s="32">
        <v>100</v>
      </c>
      <c r="BV437" s="32">
        <v>110</v>
      </c>
      <c r="BW437" s="32">
        <v>15650</v>
      </c>
      <c r="BX437" s="32">
        <v>81</v>
      </c>
      <c r="BY437" s="32">
        <v>91000</v>
      </c>
      <c r="BZ437" t="s">
        <v>1816</v>
      </c>
      <c r="CA437" t="s">
        <v>1696</v>
      </c>
      <c r="CB437" t="s">
        <v>1866</v>
      </c>
      <c r="CC437" s="52" t="s">
        <v>1683</v>
      </c>
      <c r="CD437" s="52" t="s">
        <v>1784</v>
      </c>
      <c r="CE437" s="155">
        <v>34500</v>
      </c>
      <c r="CF437" s="155">
        <v>214</v>
      </c>
      <c r="CG437" s="31" t="s">
        <v>5834</v>
      </c>
      <c r="CH437" s="31" t="s">
        <v>736</v>
      </c>
      <c r="CI437" s="31" t="s">
        <v>760</v>
      </c>
      <c r="CJ437" s="31" t="s">
        <v>3174</v>
      </c>
      <c r="DC437" s="160" t="str">
        <f t="shared" si="122"/>
        <v>14650_3</v>
      </c>
      <c r="DD437" s="162">
        <v>100</v>
      </c>
      <c r="DE437" s="161">
        <v>110</v>
      </c>
      <c r="DF437" s="161">
        <v>14650</v>
      </c>
      <c r="DG437" s="163" t="s">
        <v>1816</v>
      </c>
      <c r="DH437" s="161"/>
      <c r="DI437" s="161" t="s">
        <v>1581</v>
      </c>
      <c r="DJ437" s="161">
        <v>3</v>
      </c>
      <c r="DK437" s="161" t="s">
        <v>1324</v>
      </c>
      <c r="DL437" s="161">
        <v>0</v>
      </c>
      <c r="DM437" s="43" t="s">
        <v>4708</v>
      </c>
      <c r="DN437" s="43"/>
      <c r="DO437" s="43" t="s">
        <v>4593</v>
      </c>
      <c r="DP437" s="43"/>
      <c r="DQ437" s="43" t="s">
        <v>4159</v>
      </c>
      <c r="DR437" s="43">
        <v>100</v>
      </c>
      <c r="DV437" s="31" t="s">
        <v>350</v>
      </c>
      <c r="DW437" s="31" t="s">
        <v>358</v>
      </c>
      <c r="DX437" s="63"/>
      <c r="DY437" s="63"/>
      <c r="DZ437" s="63"/>
      <c r="EA437" s="167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</row>
    <row r="438" spans="22:158" x14ac:dyDescent="0.25">
      <c r="W438" s="33"/>
      <c r="X438" s="33"/>
      <c r="AH438" s="38">
        <v>100</v>
      </c>
      <c r="AI438" s="38">
        <v>140</v>
      </c>
      <c r="AJ438" s="38">
        <v>14875</v>
      </c>
      <c r="AK438" s="38">
        <v>14</v>
      </c>
      <c r="AL438" s="38">
        <v>1500158</v>
      </c>
      <c r="AM438" s="61" t="s">
        <v>1816</v>
      </c>
      <c r="AN438" s="61" t="s">
        <v>1690</v>
      </c>
      <c r="AO438" s="61" t="s">
        <v>1230</v>
      </c>
      <c r="AP438" s="61" t="s">
        <v>5033</v>
      </c>
      <c r="AQ438" s="61" t="s">
        <v>1703</v>
      </c>
      <c r="AR438" s="28">
        <v>0</v>
      </c>
      <c r="AS438" s="28">
        <v>113237</v>
      </c>
      <c r="AT438" s="28">
        <v>0</v>
      </c>
      <c r="AU438" s="62"/>
      <c r="BT438">
        <v>0</v>
      </c>
      <c r="BU438" s="32">
        <v>100</v>
      </c>
      <c r="BV438" s="32">
        <v>110</v>
      </c>
      <c r="BW438" s="32">
        <v>15650</v>
      </c>
      <c r="BX438" s="32">
        <v>81</v>
      </c>
      <c r="BY438" s="32">
        <v>91010</v>
      </c>
      <c r="BZ438" t="s">
        <v>1816</v>
      </c>
      <c r="CA438" t="s">
        <v>1696</v>
      </c>
      <c r="CB438" t="s">
        <v>1866</v>
      </c>
      <c r="CC438" t="s">
        <v>1683</v>
      </c>
      <c r="CD438" s="52" t="s">
        <v>1683</v>
      </c>
      <c r="CE438" s="155">
        <v>10546</v>
      </c>
      <c r="CF438" s="155">
        <v>30</v>
      </c>
      <c r="CG438" s="31" t="s">
        <v>5837</v>
      </c>
      <c r="CH438" s="31" t="s">
        <v>738</v>
      </c>
      <c r="CI438" s="31" t="s">
        <v>760</v>
      </c>
      <c r="CJ438" s="31" t="s">
        <v>3175</v>
      </c>
      <c r="DC438" s="160" t="str">
        <f t="shared" si="122"/>
        <v>14650_2</v>
      </c>
      <c r="DD438" s="162">
        <v>100</v>
      </c>
      <c r="DE438" s="161">
        <v>110</v>
      </c>
      <c r="DF438" s="161">
        <v>14650</v>
      </c>
      <c r="DG438" s="163" t="s">
        <v>1816</v>
      </c>
      <c r="DH438" s="161"/>
      <c r="DI438" s="161" t="s">
        <v>1581</v>
      </c>
      <c r="DJ438" s="161">
        <v>2</v>
      </c>
      <c r="DK438" s="161" t="s">
        <v>1323</v>
      </c>
      <c r="DL438" s="161">
        <v>0</v>
      </c>
      <c r="DM438" s="43" t="s">
        <v>4709</v>
      </c>
      <c r="DN438" s="43"/>
      <c r="DO438" s="43" t="s">
        <v>4595</v>
      </c>
      <c r="DP438" s="43"/>
      <c r="DQ438" s="43" t="s">
        <v>4162</v>
      </c>
      <c r="DR438" s="43">
        <v>100</v>
      </c>
      <c r="DV438" s="31" t="s">
        <v>350</v>
      </c>
      <c r="DW438" s="31" t="s">
        <v>358</v>
      </c>
      <c r="DX438" s="63"/>
      <c r="DY438" s="63"/>
      <c r="DZ438" s="63"/>
      <c r="EA438" s="167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</row>
    <row r="439" spans="22:158" x14ac:dyDescent="0.25">
      <c r="V439" s="1"/>
      <c r="W439" s="33"/>
      <c r="X439" s="33"/>
      <c r="AH439" s="38">
        <v>100</v>
      </c>
      <c r="AI439" s="38">
        <v>140</v>
      </c>
      <c r="AJ439" s="38">
        <v>15270</v>
      </c>
      <c r="AK439" s="38">
        <v>14</v>
      </c>
      <c r="AL439" s="38">
        <v>1500158</v>
      </c>
      <c r="AM439" s="61" t="s">
        <v>1816</v>
      </c>
      <c r="AN439" s="61" t="s">
        <v>1690</v>
      </c>
      <c r="AO439" s="61" t="s">
        <v>1596</v>
      </c>
      <c r="AP439" s="61" t="s">
        <v>5033</v>
      </c>
      <c r="AQ439" s="61" t="s">
        <v>1703</v>
      </c>
      <c r="AR439" s="28">
        <v>88921.1</v>
      </c>
      <c r="AS439" s="28">
        <v>0</v>
      </c>
      <c r="AT439" s="28">
        <v>0</v>
      </c>
      <c r="AU439" s="62"/>
      <c r="BT439">
        <v>0</v>
      </c>
      <c r="BU439" s="32">
        <v>100</v>
      </c>
      <c r="BV439" s="32">
        <v>110</v>
      </c>
      <c r="BW439" s="32">
        <v>15650</v>
      </c>
      <c r="BX439" s="32">
        <v>82</v>
      </c>
      <c r="BY439" s="32">
        <v>91020</v>
      </c>
      <c r="BZ439" t="s">
        <v>1816</v>
      </c>
      <c r="CA439" t="s">
        <v>1696</v>
      </c>
      <c r="CB439" t="s">
        <v>1866</v>
      </c>
      <c r="CC439" s="52" t="s">
        <v>1790</v>
      </c>
      <c r="CD439" s="52" t="s">
        <v>1792</v>
      </c>
      <c r="CE439" s="155">
        <v>285</v>
      </c>
      <c r="CF439" s="155">
        <v>6</v>
      </c>
      <c r="CG439" s="31" t="s">
        <v>5851</v>
      </c>
      <c r="CH439" s="31" t="s">
        <v>739</v>
      </c>
      <c r="CI439" s="31" t="s">
        <v>760</v>
      </c>
      <c r="CJ439" s="31" t="s">
        <v>3176</v>
      </c>
      <c r="DC439" s="160" t="str">
        <f t="shared" si="122"/>
        <v>14650_6</v>
      </c>
      <c r="DD439" s="162">
        <v>100</v>
      </c>
      <c r="DE439" s="161">
        <v>110</v>
      </c>
      <c r="DF439" s="161">
        <v>14650</v>
      </c>
      <c r="DG439" s="163" t="s">
        <v>1816</v>
      </c>
      <c r="DH439" s="161"/>
      <c r="DI439" s="161" t="s">
        <v>1581</v>
      </c>
      <c r="DJ439" s="161">
        <v>6</v>
      </c>
      <c r="DK439" s="161" t="s">
        <v>1327</v>
      </c>
      <c r="DL439" s="161">
        <v>0</v>
      </c>
      <c r="DM439" s="43" t="s">
        <v>4710</v>
      </c>
      <c r="DN439" s="43"/>
      <c r="DO439" s="43" t="s">
        <v>4597</v>
      </c>
      <c r="DP439" s="43"/>
      <c r="DQ439" s="43" t="s">
        <v>4165</v>
      </c>
      <c r="DR439" s="43">
        <v>100</v>
      </c>
      <c r="DV439" s="31" t="s">
        <v>350</v>
      </c>
      <c r="DW439" s="31" t="s">
        <v>358</v>
      </c>
      <c r="DX439" s="63"/>
      <c r="DY439" s="63"/>
      <c r="DZ439" s="63"/>
      <c r="EA439" s="167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</row>
    <row r="440" spans="22:158" x14ac:dyDescent="0.25">
      <c r="W440" s="33"/>
      <c r="X440" s="33"/>
      <c r="AH440" s="38">
        <v>100</v>
      </c>
      <c r="AI440" s="38">
        <v>140</v>
      </c>
      <c r="AJ440" s="38">
        <v>16100</v>
      </c>
      <c r="AK440" s="38">
        <v>14</v>
      </c>
      <c r="AL440" s="38">
        <v>1500158</v>
      </c>
      <c r="AM440" s="61" t="s">
        <v>1816</v>
      </c>
      <c r="AN440" s="61" t="s">
        <v>1690</v>
      </c>
      <c r="AO440" s="61" t="s">
        <v>1612</v>
      </c>
      <c r="AP440" s="61" t="s">
        <v>5033</v>
      </c>
      <c r="AQ440" s="61" t="s">
        <v>1703</v>
      </c>
      <c r="AR440" s="28">
        <v>0</v>
      </c>
      <c r="AS440" s="28">
        <v>1757283</v>
      </c>
      <c r="AT440" s="28">
        <v>112851</v>
      </c>
      <c r="AU440" s="62"/>
      <c r="BT440">
        <v>0</v>
      </c>
      <c r="BU440" s="32">
        <v>100</v>
      </c>
      <c r="BV440" s="32">
        <v>110</v>
      </c>
      <c r="BW440" s="32">
        <v>15650</v>
      </c>
      <c r="BX440" s="32">
        <v>82</v>
      </c>
      <c r="BY440" s="32">
        <v>91040</v>
      </c>
      <c r="BZ440" t="s">
        <v>1816</v>
      </c>
      <c r="CA440" t="s">
        <v>1696</v>
      </c>
      <c r="CB440" t="s">
        <v>1866</v>
      </c>
      <c r="CC440" t="s">
        <v>1790</v>
      </c>
      <c r="CD440" s="52" t="s">
        <v>1791</v>
      </c>
      <c r="CE440" s="155">
        <v>157</v>
      </c>
      <c r="CF440" s="155">
        <v>4</v>
      </c>
      <c r="CG440" s="31" t="s">
        <v>5853</v>
      </c>
      <c r="CH440" s="31" t="s">
        <v>740</v>
      </c>
      <c r="CI440" s="31" t="s">
        <v>760</v>
      </c>
      <c r="CJ440" s="31" t="s">
        <v>3177</v>
      </c>
      <c r="DC440" s="160" t="str">
        <f t="shared" si="122"/>
        <v>14650_10</v>
      </c>
      <c r="DD440" s="162">
        <v>100</v>
      </c>
      <c r="DE440" s="161">
        <v>110</v>
      </c>
      <c r="DF440" s="161">
        <v>14650</v>
      </c>
      <c r="DG440" s="163" t="s">
        <v>1816</v>
      </c>
      <c r="DH440" s="161"/>
      <c r="DI440" s="161" t="s">
        <v>1581</v>
      </c>
      <c r="DJ440" s="161">
        <v>10</v>
      </c>
      <c r="DK440" s="161" t="s">
        <v>1329</v>
      </c>
      <c r="DL440" s="161">
        <v>0</v>
      </c>
      <c r="DM440" s="43" t="s">
        <v>4711</v>
      </c>
      <c r="DN440" s="43"/>
      <c r="DO440" s="43" t="s">
        <v>4599</v>
      </c>
      <c r="DP440" s="43"/>
      <c r="DQ440" s="43" t="s">
        <v>4168</v>
      </c>
      <c r="DR440" s="43">
        <v>100</v>
      </c>
      <c r="DV440" s="31" t="s">
        <v>350</v>
      </c>
      <c r="DW440" s="31" t="s">
        <v>358</v>
      </c>
      <c r="DX440" s="63"/>
      <c r="DY440" s="63"/>
      <c r="DZ440" s="63"/>
      <c r="EA440" s="167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</row>
    <row r="441" spans="22:158" x14ac:dyDescent="0.25">
      <c r="W441" s="33"/>
      <c r="X441" s="33"/>
      <c r="AH441" s="38">
        <v>100</v>
      </c>
      <c r="AI441" s="38">
        <v>140</v>
      </c>
      <c r="AJ441" s="38">
        <v>16150</v>
      </c>
      <c r="AK441" s="38">
        <v>14</v>
      </c>
      <c r="AL441" s="38">
        <v>1500158</v>
      </c>
      <c r="AM441" s="61" t="s">
        <v>1816</v>
      </c>
      <c r="AN441" s="61" t="s">
        <v>1690</v>
      </c>
      <c r="AO441" s="61" t="s">
        <v>1613</v>
      </c>
      <c r="AP441" s="61" t="s">
        <v>5033</v>
      </c>
      <c r="AQ441" s="61" t="s">
        <v>1703</v>
      </c>
      <c r="AR441" s="28">
        <v>4946.7</v>
      </c>
      <c r="AS441" s="28">
        <v>25024</v>
      </c>
      <c r="AT441" s="28">
        <v>39021</v>
      </c>
      <c r="AU441" s="62"/>
      <c r="BT441">
        <v>0</v>
      </c>
      <c r="BU441" s="32">
        <v>100</v>
      </c>
      <c r="BV441" s="32">
        <v>110</v>
      </c>
      <c r="BW441" s="32">
        <v>15650</v>
      </c>
      <c r="BX441" s="32">
        <v>83</v>
      </c>
      <c r="BY441" s="32">
        <v>91060</v>
      </c>
      <c r="BZ441" t="s">
        <v>1816</v>
      </c>
      <c r="CA441" t="s">
        <v>1696</v>
      </c>
      <c r="CB441" t="s">
        <v>1866</v>
      </c>
      <c r="CC441" t="s">
        <v>1786</v>
      </c>
      <c r="CD441" s="52" t="s">
        <v>5043</v>
      </c>
      <c r="CE441" s="155">
        <v>487</v>
      </c>
      <c r="CF441" s="155">
        <v>7</v>
      </c>
      <c r="CG441" s="31" t="s">
        <v>684</v>
      </c>
      <c r="CH441" s="31" t="s">
        <v>741</v>
      </c>
      <c r="CI441" s="31" t="s">
        <v>760</v>
      </c>
      <c r="CJ441" s="31" t="s">
        <v>3178</v>
      </c>
      <c r="DC441" s="160" t="str">
        <f t="shared" si="122"/>
        <v>14650_8</v>
      </c>
      <c r="DD441" s="162">
        <v>100</v>
      </c>
      <c r="DE441" s="161">
        <v>110</v>
      </c>
      <c r="DF441" s="161">
        <v>14650</v>
      </c>
      <c r="DG441" s="163" t="s">
        <v>1816</v>
      </c>
      <c r="DH441" s="161"/>
      <c r="DI441" s="161" t="s">
        <v>1581</v>
      </c>
      <c r="DJ441" s="161">
        <v>8</v>
      </c>
      <c r="DK441" s="161" t="s">
        <v>1328</v>
      </c>
      <c r="DL441" s="161">
        <v>4</v>
      </c>
      <c r="DM441" s="43" t="s">
        <v>4712</v>
      </c>
      <c r="DN441" s="43"/>
      <c r="DO441" s="43" t="s">
        <v>4601</v>
      </c>
      <c r="DP441" s="43"/>
      <c r="DQ441" s="43" t="s">
        <v>4171</v>
      </c>
      <c r="DR441" s="43">
        <v>100</v>
      </c>
      <c r="DV441" s="31" t="s">
        <v>350</v>
      </c>
      <c r="DW441" s="31" t="s">
        <v>358</v>
      </c>
      <c r="DX441" s="63"/>
      <c r="DY441" s="63"/>
      <c r="DZ441" s="63"/>
      <c r="EA441" s="167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</row>
    <row r="442" spans="22:158" x14ac:dyDescent="0.25">
      <c r="W442" s="33"/>
      <c r="X442" s="33"/>
      <c r="AH442" s="38">
        <v>100</v>
      </c>
      <c r="AI442" s="38">
        <v>140</v>
      </c>
      <c r="AJ442" s="38">
        <v>16200</v>
      </c>
      <c r="AK442" s="38">
        <v>14</v>
      </c>
      <c r="AL442" s="38">
        <v>1500158</v>
      </c>
      <c r="AM442" s="61" t="s">
        <v>1816</v>
      </c>
      <c r="AN442" s="61" t="s">
        <v>1690</v>
      </c>
      <c r="AO442" s="61" t="s">
        <v>1615</v>
      </c>
      <c r="AP442" s="61" t="s">
        <v>5033</v>
      </c>
      <c r="AQ442" s="61" t="s">
        <v>1703</v>
      </c>
      <c r="AR442" s="28">
        <v>74034697.299999997</v>
      </c>
      <c r="AS442" s="28">
        <v>37491488</v>
      </c>
      <c r="AT442" s="28">
        <v>45287215</v>
      </c>
      <c r="AU442" s="62"/>
      <c r="BT442">
        <v>0</v>
      </c>
      <c r="BU442" s="32">
        <v>100</v>
      </c>
      <c r="BV442" s="32">
        <v>110</v>
      </c>
      <c r="BW442" s="32">
        <v>15650</v>
      </c>
      <c r="BX442" s="32">
        <v>83</v>
      </c>
      <c r="BY442" s="32">
        <v>91080</v>
      </c>
      <c r="BZ442" t="s">
        <v>1816</v>
      </c>
      <c r="CA442" t="s">
        <v>1696</v>
      </c>
      <c r="CB442" t="s">
        <v>1866</v>
      </c>
      <c r="CC442" s="52" t="s">
        <v>1786</v>
      </c>
      <c r="CD442" s="52" t="s">
        <v>1784</v>
      </c>
      <c r="CE442" s="155">
        <v>2885</v>
      </c>
      <c r="CF442" s="155">
        <v>4</v>
      </c>
      <c r="CG442" s="31" t="s">
        <v>686</v>
      </c>
      <c r="CH442" s="31" t="s">
        <v>742</v>
      </c>
      <c r="CI442" s="31" t="s">
        <v>760</v>
      </c>
      <c r="CJ442" s="31" t="s">
        <v>3179</v>
      </c>
      <c r="DC442" s="160" t="str">
        <f t="shared" si="122"/>
        <v>14650_5</v>
      </c>
      <c r="DD442" s="162">
        <v>100</v>
      </c>
      <c r="DE442" s="161">
        <v>110</v>
      </c>
      <c r="DF442" s="161">
        <v>14650</v>
      </c>
      <c r="DG442" s="163" t="s">
        <v>1816</v>
      </c>
      <c r="DH442" s="161"/>
      <c r="DI442" s="161" t="s">
        <v>1581</v>
      </c>
      <c r="DJ442" s="161">
        <v>5</v>
      </c>
      <c r="DK442" s="161" t="s">
        <v>1326</v>
      </c>
      <c r="DL442" s="161">
        <v>0</v>
      </c>
      <c r="DM442" s="43" t="s">
        <v>4713</v>
      </c>
      <c r="DN442" s="43"/>
      <c r="DO442" s="43" t="s">
        <v>4603</v>
      </c>
      <c r="DP442" s="43"/>
      <c r="DQ442" s="43" t="s">
        <v>4174</v>
      </c>
      <c r="DR442" s="43">
        <v>100</v>
      </c>
      <c r="DV442" s="31" t="s">
        <v>350</v>
      </c>
      <c r="DW442" s="31" t="s">
        <v>358</v>
      </c>
      <c r="DX442" s="63"/>
      <c r="DY442" s="63"/>
      <c r="DZ442" s="63"/>
      <c r="EA442" s="167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</row>
    <row r="443" spans="22:158" x14ac:dyDescent="0.25">
      <c r="W443" s="33"/>
      <c r="X443" s="33"/>
      <c r="AH443" s="38">
        <v>100</v>
      </c>
      <c r="AI443" s="38">
        <v>140</v>
      </c>
      <c r="AJ443" s="38">
        <v>16750</v>
      </c>
      <c r="AK443" s="38">
        <v>14</v>
      </c>
      <c r="AL443" s="38">
        <v>1500158</v>
      </c>
      <c r="AM443" s="61" t="s">
        <v>1816</v>
      </c>
      <c r="AN443" s="61" t="s">
        <v>1690</v>
      </c>
      <c r="AO443" s="61" t="s">
        <v>1628</v>
      </c>
      <c r="AP443" s="61" t="s">
        <v>5033</v>
      </c>
      <c r="AQ443" s="61" t="s">
        <v>1703</v>
      </c>
      <c r="AR443" s="28">
        <v>0</v>
      </c>
      <c r="AS443" s="28">
        <v>0</v>
      </c>
      <c r="AT443" s="28">
        <v>292623</v>
      </c>
      <c r="AU443" s="62"/>
      <c r="BT443">
        <v>0</v>
      </c>
      <c r="BU443" s="32">
        <v>100</v>
      </c>
      <c r="BV443" s="32">
        <v>110</v>
      </c>
      <c r="BW443" s="32">
        <v>15650</v>
      </c>
      <c r="BX443" s="32">
        <v>84</v>
      </c>
      <c r="BY443" s="32">
        <v>91100</v>
      </c>
      <c r="BZ443" t="s">
        <v>1816</v>
      </c>
      <c r="CA443" t="s">
        <v>1696</v>
      </c>
      <c r="CB443" t="s">
        <v>1866</v>
      </c>
      <c r="CC443" s="52" t="s">
        <v>1795</v>
      </c>
      <c r="CD443" s="52" t="s">
        <v>1796</v>
      </c>
      <c r="CE443" s="155">
        <v>395</v>
      </c>
      <c r="CF443" s="155">
        <v>14</v>
      </c>
      <c r="CG443" s="31" t="s">
        <v>688</v>
      </c>
      <c r="CH443" s="31" t="s">
        <v>743</v>
      </c>
      <c r="CI443" s="31" t="s">
        <v>760</v>
      </c>
      <c r="CJ443" s="31" t="s">
        <v>3180</v>
      </c>
      <c r="DC443" s="160" t="str">
        <f t="shared" si="122"/>
        <v>14650_1</v>
      </c>
      <c r="DD443" s="162">
        <v>100</v>
      </c>
      <c r="DE443" s="161">
        <v>110</v>
      </c>
      <c r="DF443" s="161">
        <v>14650</v>
      </c>
      <c r="DG443" s="163" t="s">
        <v>1816</v>
      </c>
      <c r="DH443" s="161"/>
      <c r="DI443" s="161" t="s">
        <v>1581</v>
      </c>
      <c r="DJ443" s="161">
        <v>1</v>
      </c>
      <c r="DK443" s="161" t="s">
        <v>5210</v>
      </c>
      <c r="DL443" s="161">
        <v>5</v>
      </c>
      <c r="DM443" s="43" t="s">
        <v>4704</v>
      </c>
      <c r="DN443" s="43"/>
      <c r="DO443" s="43" t="s">
        <v>4585</v>
      </c>
      <c r="DP443" s="43"/>
      <c r="DQ443" s="43" t="s">
        <v>4177</v>
      </c>
      <c r="DR443" s="43">
        <v>100</v>
      </c>
      <c r="DV443" s="31" t="s">
        <v>350</v>
      </c>
      <c r="DW443" s="31" t="s">
        <v>358</v>
      </c>
      <c r="DX443" s="63"/>
      <c r="DY443" s="63"/>
      <c r="DZ443" s="63"/>
      <c r="EA443" s="167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</row>
    <row r="444" spans="22:158" x14ac:dyDescent="0.25">
      <c r="W444" s="33"/>
      <c r="X444" s="33"/>
      <c r="AH444" s="38">
        <v>100</v>
      </c>
      <c r="AI444" s="38">
        <v>140</v>
      </c>
      <c r="AJ444" s="38">
        <v>18100</v>
      </c>
      <c r="AK444" s="38">
        <v>14</v>
      </c>
      <c r="AL444" s="38">
        <v>1500158</v>
      </c>
      <c r="AM444" s="61" t="s">
        <v>1816</v>
      </c>
      <c r="AN444" s="61" t="s">
        <v>1690</v>
      </c>
      <c r="AO444" s="61" t="s">
        <v>1658</v>
      </c>
      <c r="AP444" s="61" t="s">
        <v>5033</v>
      </c>
      <c r="AQ444" s="61" t="s">
        <v>1703</v>
      </c>
      <c r="AR444" s="28">
        <v>52510619</v>
      </c>
      <c r="AS444" s="28">
        <v>34469544</v>
      </c>
      <c r="AT444" s="28">
        <v>38168720</v>
      </c>
      <c r="AU444" s="62"/>
      <c r="BT444">
        <v>0</v>
      </c>
      <c r="BU444" s="32">
        <v>100</v>
      </c>
      <c r="BV444" s="32">
        <v>110</v>
      </c>
      <c r="BW444" s="32">
        <v>15650</v>
      </c>
      <c r="BX444" s="32">
        <v>85</v>
      </c>
      <c r="BY444" s="32">
        <v>91120</v>
      </c>
      <c r="BZ444" t="s">
        <v>1816</v>
      </c>
      <c r="CA444" t="s">
        <v>1696</v>
      </c>
      <c r="CB444" t="s">
        <v>1866</v>
      </c>
      <c r="CC444" s="52" t="s">
        <v>1797</v>
      </c>
      <c r="CD444" s="52" t="s">
        <v>1797</v>
      </c>
      <c r="CE444" s="155">
        <v>1309</v>
      </c>
      <c r="CF444" s="155">
        <v>31</v>
      </c>
      <c r="CG444" s="31" t="s">
        <v>690</v>
      </c>
      <c r="CH444" s="31" t="s">
        <v>744</v>
      </c>
      <c r="CI444" s="31" t="s">
        <v>760</v>
      </c>
      <c r="CJ444" s="31" t="s">
        <v>3181</v>
      </c>
      <c r="DC444" s="160" t="str">
        <f t="shared" si="122"/>
        <v>14650_7</v>
      </c>
      <c r="DD444" s="162">
        <v>100</v>
      </c>
      <c r="DE444" s="161">
        <v>110</v>
      </c>
      <c r="DF444" s="161">
        <v>14650</v>
      </c>
      <c r="DG444" s="163" t="s">
        <v>1816</v>
      </c>
      <c r="DH444" s="161"/>
      <c r="DI444" s="161" t="s">
        <v>1581</v>
      </c>
      <c r="DJ444" s="161">
        <v>7</v>
      </c>
      <c r="DK444" s="161" t="s">
        <v>5216</v>
      </c>
      <c r="DL444" s="161">
        <v>3</v>
      </c>
      <c r="DM444" s="43" t="s">
        <v>4705</v>
      </c>
      <c r="DN444" s="43"/>
      <c r="DO444" s="43" t="s">
        <v>4587</v>
      </c>
      <c r="DP444" s="43"/>
      <c r="DQ444" s="43" t="s">
        <v>4150</v>
      </c>
      <c r="DR444" s="43">
        <v>100</v>
      </c>
      <c r="DV444" s="31" t="s">
        <v>350</v>
      </c>
      <c r="DW444" s="31" t="s">
        <v>358</v>
      </c>
      <c r="DX444" s="63"/>
      <c r="DY444" s="63"/>
      <c r="DZ444" s="63"/>
      <c r="EA444" s="167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</row>
    <row r="445" spans="22:158" x14ac:dyDescent="0.25">
      <c r="W445" s="33"/>
      <c r="X445" s="33"/>
      <c r="AH445" s="38">
        <v>100</v>
      </c>
      <c r="AI445" s="38">
        <v>145</v>
      </c>
      <c r="AJ445" s="38">
        <v>11000</v>
      </c>
      <c r="AK445" s="38">
        <v>14</v>
      </c>
      <c r="AL445" s="38">
        <v>1500158</v>
      </c>
      <c r="AM445" s="61" t="s">
        <v>1816</v>
      </c>
      <c r="AN445" s="61" t="s">
        <v>1691</v>
      </c>
      <c r="AO445" s="61" t="s">
        <v>5063</v>
      </c>
      <c r="AP445" s="61" t="s">
        <v>5033</v>
      </c>
      <c r="AQ445" s="61" t="s">
        <v>1703</v>
      </c>
      <c r="AR445" s="28">
        <v>570224.30000000005</v>
      </c>
      <c r="AS445" s="28">
        <v>92582</v>
      </c>
      <c r="AT445" s="28">
        <v>318849</v>
      </c>
      <c r="AU445" s="62"/>
      <c r="BT445">
        <v>0</v>
      </c>
      <c r="BU445" s="32">
        <v>100</v>
      </c>
      <c r="BV445" s="32">
        <v>110</v>
      </c>
      <c r="BW445" s="32">
        <v>15650</v>
      </c>
      <c r="BX445" s="32">
        <v>86</v>
      </c>
      <c r="BY445" s="32">
        <v>91140</v>
      </c>
      <c r="BZ445" t="s">
        <v>1816</v>
      </c>
      <c r="CA445" t="s">
        <v>1696</v>
      </c>
      <c r="CB445" s="52" t="s">
        <v>1866</v>
      </c>
      <c r="CC445" s="52" t="s">
        <v>1787</v>
      </c>
      <c r="CD445" s="52" t="s">
        <v>1789</v>
      </c>
      <c r="CE445" s="155">
        <v>516</v>
      </c>
      <c r="CF445" s="155">
        <v>99</v>
      </c>
      <c r="CG445" s="31" t="s">
        <v>5839</v>
      </c>
      <c r="CH445" s="31" t="s">
        <v>745</v>
      </c>
      <c r="CI445" s="31" t="s">
        <v>760</v>
      </c>
      <c r="CJ445" s="31" t="s">
        <v>3182</v>
      </c>
      <c r="DC445" s="160" t="str">
        <f t="shared" si="122"/>
        <v>14650_9</v>
      </c>
      <c r="DD445" s="162">
        <v>100</v>
      </c>
      <c r="DE445" s="161">
        <v>110</v>
      </c>
      <c r="DF445" s="161">
        <v>14650</v>
      </c>
      <c r="DG445" s="163" t="s">
        <v>1816</v>
      </c>
      <c r="DH445" s="161"/>
      <c r="DI445" s="161" t="s">
        <v>1581</v>
      </c>
      <c r="DJ445" s="161">
        <v>9</v>
      </c>
      <c r="DK445" s="161" t="s">
        <v>5218</v>
      </c>
      <c r="DL445" s="161">
        <v>0</v>
      </c>
      <c r="DM445" s="43" t="s">
        <v>4706</v>
      </c>
      <c r="DN445" s="43"/>
      <c r="DO445" s="43" t="s">
        <v>4589</v>
      </c>
      <c r="DP445" s="43"/>
      <c r="DQ445" s="43" t="s">
        <v>4153</v>
      </c>
      <c r="DR445" s="43">
        <v>100</v>
      </c>
      <c r="DV445" s="31" t="s">
        <v>350</v>
      </c>
      <c r="DW445" s="31" t="s">
        <v>359</v>
      </c>
      <c r="DX445" s="63"/>
      <c r="DY445" s="63"/>
      <c r="DZ445" s="63"/>
      <c r="EA445" s="167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</row>
    <row r="446" spans="22:158" x14ac:dyDescent="0.25">
      <c r="W446" s="33"/>
      <c r="X446" s="33"/>
      <c r="AH446" s="38">
        <v>100</v>
      </c>
      <c r="AI446" s="38">
        <v>145</v>
      </c>
      <c r="AJ446" s="38">
        <v>11050</v>
      </c>
      <c r="AK446" s="38">
        <v>14</v>
      </c>
      <c r="AL446" s="38">
        <v>1500158</v>
      </c>
      <c r="AM446" s="61" t="s">
        <v>1816</v>
      </c>
      <c r="AN446" s="61" t="s">
        <v>1691</v>
      </c>
      <c r="AO446" s="61" t="s">
        <v>5064</v>
      </c>
      <c r="AP446" s="61" t="s">
        <v>5033</v>
      </c>
      <c r="AQ446" s="61" t="s">
        <v>1703</v>
      </c>
      <c r="AR446" s="28">
        <v>4939581.2</v>
      </c>
      <c r="AS446" s="28">
        <v>2667939</v>
      </c>
      <c r="AT446" s="28">
        <v>4373773</v>
      </c>
      <c r="AU446" s="62"/>
      <c r="BT446">
        <v>0</v>
      </c>
      <c r="BU446" s="32">
        <v>100</v>
      </c>
      <c r="BV446" s="32">
        <v>110</v>
      </c>
      <c r="BW446" s="32">
        <v>15650</v>
      </c>
      <c r="BX446" s="32">
        <v>86</v>
      </c>
      <c r="BY446" s="32">
        <v>91160</v>
      </c>
      <c r="BZ446" t="s">
        <v>1816</v>
      </c>
      <c r="CA446" t="s">
        <v>1696</v>
      </c>
      <c r="CB446" t="s">
        <v>1866</v>
      </c>
      <c r="CC446" t="s">
        <v>1787</v>
      </c>
      <c r="CD446" s="52" t="s">
        <v>1788</v>
      </c>
      <c r="CE446" s="155">
        <v>3546</v>
      </c>
      <c r="CF446" s="155">
        <v>38</v>
      </c>
      <c r="CG446" s="31" t="s">
        <v>5831</v>
      </c>
      <c r="CH446" s="31" t="s">
        <v>746</v>
      </c>
      <c r="CI446" s="31" t="s">
        <v>760</v>
      </c>
      <c r="CJ446" s="31" t="s">
        <v>3183</v>
      </c>
      <c r="DC446" s="160" t="str">
        <f t="shared" si="122"/>
        <v>14650_4</v>
      </c>
      <c r="DD446" s="162">
        <v>100</v>
      </c>
      <c r="DE446" s="161">
        <v>110</v>
      </c>
      <c r="DF446" s="161">
        <v>14650</v>
      </c>
      <c r="DG446" s="163" t="s">
        <v>1816</v>
      </c>
      <c r="DH446" s="161"/>
      <c r="DI446" s="161" t="s">
        <v>1581</v>
      </c>
      <c r="DJ446" s="161">
        <v>4</v>
      </c>
      <c r="DK446" s="161" t="s">
        <v>1325</v>
      </c>
      <c r="DL446" s="161">
        <v>0</v>
      </c>
      <c r="DM446" s="43" t="s">
        <v>4707</v>
      </c>
      <c r="DN446" s="43"/>
      <c r="DO446" s="43" t="s">
        <v>4591</v>
      </c>
      <c r="DP446" s="43"/>
      <c r="DQ446" s="43" t="s">
        <v>4156</v>
      </c>
      <c r="DR446" s="43">
        <v>100</v>
      </c>
      <c r="DV446" s="31" t="s">
        <v>350</v>
      </c>
      <c r="DW446" s="31" t="s">
        <v>359</v>
      </c>
      <c r="DX446" s="63"/>
      <c r="DY446" s="63"/>
      <c r="DZ446" s="63"/>
      <c r="EA446" s="167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</row>
    <row r="447" spans="22:158" x14ac:dyDescent="0.25">
      <c r="W447" s="33"/>
      <c r="X447" s="33"/>
      <c r="AH447" s="38">
        <v>100</v>
      </c>
      <c r="AI447" s="38">
        <v>145</v>
      </c>
      <c r="AJ447" s="38">
        <v>12050</v>
      </c>
      <c r="AK447" s="38">
        <v>14</v>
      </c>
      <c r="AL447" s="38">
        <v>1500158</v>
      </c>
      <c r="AM447" s="61" t="s">
        <v>1816</v>
      </c>
      <c r="AN447" s="61" t="s">
        <v>1691</v>
      </c>
      <c r="AO447" s="61" t="s">
        <v>5085</v>
      </c>
      <c r="AP447" s="61" t="s">
        <v>5033</v>
      </c>
      <c r="AQ447" s="61" t="s">
        <v>1703</v>
      </c>
      <c r="AR447" s="28">
        <v>40466.9</v>
      </c>
      <c r="AS447" s="28">
        <v>66589</v>
      </c>
      <c r="AT447" s="28">
        <v>76234</v>
      </c>
      <c r="AU447" s="62"/>
      <c r="BT447">
        <v>0</v>
      </c>
      <c r="BU447" s="32">
        <v>100</v>
      </c>
      <c r="BV447" s="32">
        <v>110</v>
      </c>
      <c r="BW447" s="32">
        <v>15650</v>
      </c>
      <c r="BX447" s="32">
        <v>87</v>
      </c>
      <c r="BY447" s="32">
        <v>91180</v>
      </c>
      <c r="BZ447" t="s">
        <v>1816</v>
      </c>
      <c r="CA447" t="s">
        <v>1696</v>
      </c>
      <c r="CB447" t="s">
        <v>1866</v>
      </c>
      <c r="CC447" s="52" t="s">
        <v>1726</v>
      </c>
      <c r="CD447" s="52" t="s">
        <v>1793</v>
      </c>
      <c r="CE447" s="155"/>
      <c r="CF447" s="155"/>
      <c r="CG447" s="31" t="s">
        <v>5841</v>
      </c>
      <c r="CH447" s="31" t="s">
        <v>747</v>
      </c>
      <c r="CI447" s="31" t="s">
        <v>760</v>
      </c>
      <c r="CJ447" s="31" t="s">
        <v>3184</v>
      </c>
      <c r="DC447" s="160" t="str">
        <f t="shared" si="122"/>
        <v>14650_3</v>
      </c>
      <c r="DD447" s="162">
        <v>100</v>
      </c>
      <c r="DE447" s="161">
        <v>110</v>
      </c>
      <c r="DF447" s="161">
        <v>14650</v>
      </c>
      <c r="DG447" s="163" t="s">
        <v>1816</v>
      </c>
      <c r="DH447" s="161"/>
      <c r="DI447" s="161" t="s">
        <v>1581</v>
      </c>
      <c r="DJ447" s="161">
        <v>3</v>
      </c>
      <c r="DK447" s="161" t="s">
        <v>1324</v>
      </c>
      <c r="DL447" s="161">
        <v>0</v>
      </c>
      <c r="DM447" s="43" t="s">
        <v>4708</v>
      </c>
      <c r="DN447" s="43"/>
      <c r="DO447" s="43" t="s">
        <v>4593</v>
      </c>
      <c r="DP447" s="43"/>
      <c r="DQ447" s="43" t="s">
        <v>4159</v>
      </c>
      <c r="DR447" s="43">
        <v>100</v>
      </c>
      <c r="DV447" s="31" t="s">
        <v>350</v>
      </c>
      <c r="DW447" s="31" t="s">
        <v>359</v>
      </c>
      <c r="DX447" s="63"/>
      <c r="DY447" s="63"/>
      <c r="DZ447" s="63"/>
      <c r="EA447" s="167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</row>
    <row r="448" spans="22:158" x14ac:dyDescent="0.25">
      <c r="V448" s="1"/>
      <c r="W448" s="33"/>
      <c r="X448" s="33"/>
      <c r="AH448" s="38">
        <v>100</v>
      </c>
      <c r="AI448" s="38">
        <v>145</v>
      </c>
      <c r="AJ448" s="38">
        <v>12400</v>
      </c>
      <c r="AK448" s="38">
        <v>14</v>
      </c>
      <c r="AL448" s="38">
        <v>1500158</v>
      </c>
      <c r="AM448" s="61" t="s">
        <v>1816</v>
      </c>
      <c r="AN448" s="61" t="s">
        <v>1691</v>
      </c>
      <c r="AO448" s="61" t="s">
        <v>5092</v>
      </c>
      <c r="AP448" s="61" t="s">
        <v>5033</v>
      </c>
      <c r="AQ448" s="61" t="s">
        <v>1703</v>
      </c>
      <c r="AR448" s="28">
        <v>0</v>
      </c>
      <c r="AS448" s="28">
        <v>0</v>
      </c>
      <c r="AT448" s="28">
        <v>342169</v>
      </c>
      <c r="AU448" s="62"/>
      <c r="BT448">
        <v>0</v>
      </c>
      <c r="BU448" s="32">
        <v>100</v>
      </c>
      <c r="BV448" s="32">
        <v>110</v>
      </c>
      <c r="BW448" s="32">
        <v>15650</v>
      </c>
      <c r="BX448" s="32">
        <v>87</v>
      </c>
      <c r="BY448" s="32">
        <v>91190</v>
      </c>
      <c r="BZ448" t="s">
        <v>1816</v>
      </c>
      <c r="CA448" t="s">
        <v>1696</v>
      </c>
      <c r="CB448" t="s">
        <v>1866</v>
      </c>
      <c r="CC448" t="s">
        <v>1726</v>
      </c>
      <c r="CD448" s="52" t="s">
        <v>1726</v>
      </c>
      <c r="CE448" s="155">
        <v>1</v>
      </c>
      <c r="CF448" s="155">
        <v>1</v>
      </c>
      <c r="CG448" s="31" t="s">
        <v>5843</v>
      </c>
      <c r="CH448" s="31" t="s">
        <v>748</v>
      </c>
      <c r="CI448" s="31" t="s">
        <v>760</v>
      </c>
      <c r="CJ448" s="31" t="s">
        <v>3185</v>
      </c>
      <c r="DC448" s="160" t="str">
        <f t="shared" si="122"/>
        <v>14650_2</v>
      </c>
      <c r="DD448" s="162">
        <v>100</v>
      </c>
      <c r="DE448" s="161">
        <v>110</v>
      </c>
      <c r="DF448" s="161">
        <v>14650</v>
      </c>
      <c r="DG448" s="163" t="s">
        <v>1816</v>
      </c>
      <c r="DH448" s="161"/>
      <c r="DI448" s="161" t="s">
        <v>1581</v>
      </c>
      <c r="DJ448" s="161">
        <v>2</v>
      </c>
      <c r="DK448" s="161" t="s">
        <v>1323</v>
      </c>
      <c r="DL448" s="161">
        <v>5</v>
      </c>
      <c r="DM448" s="43" t="s">
        <v>4709</v>
      </c>
      <c r="DN448" s="43"/>
      <c r="DO448" s="43" t="s">
        <v>4595</v>
      </c>
      <c r="DP448" s="43"/>
      <c r="DQ448" s="43" t="s">
        <v>4162</v>
      </c>
      <c r="DR448" s="43">
        <v>100</v>
      </c>
      <c r="DV448" s="31" t="s">
        <v>350</v>
      </c>
      <c r="DW448" s="31" t="s">
        <v>359</v>
      </c>
      <c r="DX448" s="63"/>
      <c r="DY448" s="63"/>
      <c r="DZ448" s="63"/>
      <c r="EA448" s="167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</row>
    <row r="449" spans="22:158" x14ac:dyDescent="0.25">
      <c r="W449" s="33"/>
      <c r="X449" s="33"/>
      <c r="AH449" s="38">
        <v>100</v>
      </c>
      <c r="AI449" s="38">
        <v>145</v>
      </c>
      <c r="AJ449" s="38">
        <v>13310</v>
      </c>
      <c r="AK449" s="38">
        <v>14</v>
      </c>
      <c r="AL449" s="38">
        <v>1500158</v>
      </c>
      <c r="AM449" s="61" t="s">
        <v>1816</v>
      </c>
      <c r="AN449" s="61" t="s">
        <v>1691</v>
      </c>
      <c r="AO449" s="61" t="s">
        <v>5108</v>
      </c>
      <c r="AP449" s="61" t="s">
        <v>5033</v>
      </c>
      <c r="AQ449" s="61" t="s">
        <v>1703</v>
      </c>
      <c r="AR449" s="28">
        <v>333771.59999999998</v>
      </c>
      <c r="AS449" s="28">
        <v>71174</v>
      </c>
      <c r="AT449" s="28">
        <v>0</v>
      </c>
      <c r="AU449" s="62"/>
      <c r="BT449">
        <v>0</v>
      </c>
      <c r="BU449" s="32">
        <v>100</v>
      </c>
      <c r="BV449" s="32">
        <v>110</v>
      </c>
      <c r="BW449" s="32">
        <v>15650</v>
      </c>
      <c r="BX449" s="32">
        <v>87</v>
      </c>
      <c r="BY449" s="32">
        <v>91192</v>
      </c>
      <c r="BZ449" t="s">
        <v>1816</v>
      </c>
      <c r="CA449" t="s">
        <v>1696</v>
      </c>
      <c r="CB449" t="s">
        <v>1866</v>
      </c>
      <c r="CC449" s="52" t="s">
        <v>1726</v>
      </c>
      <c r="CD449" s="52" t="s">
        <v>1115</v>
      </c>
      <c r="CE449" s="155">
        <v>184</v>
      </c>
      <c r="CF449" s="155">
        <v>1</v>
      </c>
      <c r="CG449" s="31" t="s">
        <v>692</v>
      </c>
      <c r="CH449" s="31" t="s">
        <v>749</v>
      </c>
      <c r="CI449" s="31" t="s">
        <v>760</v>
      </c>
      <c r="CJ449" s="31" t="s">
        <v>1338</v>
      </c>
      <c r="DC449" s="160" t="str">
        <f t="shared" si="122"/>
        <v>14650_6</v>
      </c>
      <c r="DD449" s="162">
        <v>100</v>
      </c>
      <c r="DE449" s="161">
        <v>110</v>
      </c>
      <c r="DF449" s="161">
        <v>14650</v>
      </c>
      <c r="DG449" s="163" t="s">
        <v>1816</v>
      </c>
      <c r="DH449" s="161"/>
      <c r="DI449" s="161" t="s">
        <v>1581</v>
      </c>
      <c r="DJ449" s="161">
        <v>6</v>
      </c>
      <c r="DK449" s="161" t="s">
        <v>1327</v>
      </c>
      <c r="DL449" s="161">
        <v>0</v>
      </c>
      <c r="DM449" s="43" t="s">
        <v>4710</v>
      </c>
      <c r="DN449" s="43"/>
      <c r="DO449" s="43" t="s">
        <v>4597</v>
      </c>
      <c r="DP449" s="43"/>
      <c r="DQ449" s="43" t="s">
        <v>4165</v>
      </c>
      <c r="DR449" s="43">
        <v>100</v>
      </c>
      <c r="DV449" s="31" t="s">
        <v>350</v>
      </c>
      <c r="DW449" s="31" t="s">
        <v>359</v>
      </c>
      <c r="DX449" s="63"/>
      <c r="DY449" s="63"/>
      <c r="DZ449" s="63"/>
      <c r="EA449" s="167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</row>
    <row r="450" spans="22:158" x14ac:dyDescent="0.25">
      <c r="W450" s="33"/>
      <c r="X450" s="33"/>
      <c r="AH450" s="38">
        <v>100</v>
      </c>
      <c r="AI450" s="38">
        <v>145</v>
      </c>
      <c r="AJ450" s="38">
        <v>13600</v>
      </c>
      <c r="AK450" s="38">
        <v>14</v>
      </c>
      <c r="AL450" s="38">
        <v>1500158</v>
      </c>
      <c r="AM450" s="61" t="s">
        <v>1816</v>
      </c>
      <c r="AN450" s="61" t="s">
        <v>1691</v>
      </c>
      <c r="AO450" s="61" t="s">
        <v>5115</v>
      </c>
      <c r="AP450" s="61" t="s">
        <v>5033</v>
      </c>
      <c r="AQ450" s="61" t="s">
        <v>1703</v>
      </c>
      <c r="AR450" s="28">
        <v>0</v>
      </c>
      <c r="AS450" s="28">
        <v>0</v>
      </c>
      <c r="AT450" s="28">
        <v>75734</v>
      </c>
      <c r="AU450" s="62"/>
      <c r="BT450">
        <v>0</v>
      </c>
      <c r="BU450" s="32">
        <v>100</v>
      </c>
      <c r="BV450" s="32">
        <v>110</v>
      </c>
      <c r="BW450" s="32">
        <v>15650</v>
      </c>
      <c r="BX450" s="32">
        <v>87</v>
      </c>
      <c r="BY450" s="32">
        <v>91194</v>
      </c>
      <c r="BZ450" t="s">
        <v>1816</v>
      </c>
      <c r="CA450" t="s">
        <v>1696</v>
      </c>
      <c r="CB450" t="s">
        <v>1866</v>
      </c>
      <c r="CC450" t="s">
        <v>1726</v>
      </c>
      <c r="CD450" s="52" t="s">
        <v>1114</v>
      </c>
      <c r="CE450" s="155">
        <v>1</v>
      </c>
      <c r="CF450" s="155">
        <v>1</v>
      </c>
      <c r="CG450" s="31" t="s">
        <v>694</v>
      </c>
      <c r="CH450" s="31" t="s">
        <v>750</v>
      </c>
      <c r="CI450" s="31" t="s">
        <v>760</v>
      </c>
      <c r="CJ450" s="31" t="s">
        <v>1337</v>
      </c>
      <c r="DC450" s="160" t="str">
        <f t="shared" si="122"/>
        <v>14650_10</v>
      </c>
      <c r="DD450" s="162">
        <v>100</v>
      </c>
      <c r="DE450" s="161">
        <v>110</v>
      </c>
      <c r="DF450" s="161">
        <v>14650</v>
      </c>
      <c r="DG450" s="163" t="s">
        <v>1816</v>
      </c>
      <c r="DH450" s="161"/>
      <c r="DI450" s="161" t="s">
        <v>1581</v>
      </c>
      <c r="DJ450" s="161">
        <v>10</v>
      </c>
      <c r="DK450" s="161" t="s">
        <v>1329</v>
      </c>
      <c r="DL450" s="161">
        <v>0</v>
      </c>
      <c r="DM450" s="43" t="s">
        <v>4711</v>
      </c>
      <c r="DN450" s="43"/>
      <c r="DO450" s="43" t="s">
        <v>4599</v>
      </c>
      <c r="DP450" s="43"/>
      <c r="DQ450" s="43" t="s">
        <v>4168</v>
      </c>
      <c r="DR450" s="43">
        <v>100</v>
      </c>
      <c r="DV450" s="31" t="s">
        <v>350</v>
      </c>
      <c r="DW450" s="31" t="s">
        <v>359</v>
      </c>
      <c r="DX450" s="63"/>
      <c r="DY450" s="63"/>
      <c r="DZ450" s="63"/>
      <c r="EA450" s="167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</row>
    <row r="451" spans="22:158" x14ac:dyDescent="0.25">
      <c r="W451" s="33"/>
      <c r="X451" s="33"/>
      <c r="AH451" s="38">
        <v>100</v>
      </c>
      <c r="AI451" s="38">
        <v>145</v>
      </c>
      <c r="AJ451" s="38">
        <v>13700</v>
      </c>
      <c r="AK451" s="38">
        <v>14</v>
      </c>
      <c r="AL451" s="38">
        <v>1500158</v>
      </c>
      <c r="AM451" s="61" t="s">
        <v>1816</v>
      </c>
      <c r="AN451" s="61" t="s">
        <v>1691</v>
      </c>
      <c r="AO451" s="61" t="s">
        <v>5118</v>
      </c>
      <c r="AP451" s="61" t="s">
        <v>5033</v>
      </c>
      <c r="AQ451" s="61" t="s">
        <v>1703</v>
      </c>
      <c r="AR451" s="28">
        <v>21112679.100000001</v>
      </c>
      <c r="AS451" s="28">
        <v>14102946</v>
      </c>
      <c r="AT451" s="28">
        <v>17018848</v>
      </c>
      <c r="AU451" s="62"/>
      <c r="BT451">
        <v>0</v>
      </c>
      <c r="BU451" s="32">
        <v>100</v>
      </c>
      <c r="BV451" s="32">
        <v>110</v>
      </c>
      <c r="BW451" s="32">
        <v>15650</v>
      </c>
      <c r="BX451" s="32">
        <v>87</v>
      </c>
      <c r="BY451" s="32">
        <v>91200</v>
      </c>
      <c r="BZ451" t="s">
        <v>1816</v>
      </c>
      <c r="CA451" t="s">
        <v>1696</v>
      </c>
      <c r="CB451" t="s">
        <v>1866</v>
      </c>
      <c r="CC451" s="52" t="s">
        <v>1726</v>
      </c>
      <c r="CD451" s="52" t="s">
        <v>1794</v>
      </c>
      <c r="CE451" s="155"/>
      <c r="CF451" s="155"/>
      <c r="CG451" s="31" t="s">
        <v>5845</v>
      </c>
      <c r="CH451" s="31" t="s">
        <v>751</v>
      </c>
      <c r="CI451" s="31" t="s">
        <v>760</v>
      </c>
      <c r="CJ451" s="31" t="s">
        <v>3186</v>
      </c>
      <c r="DC451" s="160" t="str">
        <f t="shared" ref="DC451:DC514" si="123">DF451&amp;"_"&amp;DJ451</f>
        <v>14650_8</v>
      </c>
      <c r="DD451" s="162">
        <v>100</v>
      </c>
      <c r="DE451" s="161">
        <v>110</v>
      </c>
      <c r="DF451" s="161">
        <v>14650</v>
      </c>
      <c r="DG451" s="163" t="s">
        <v>1816</v>
      </c>
      <c r="DH451" s="161"/>
      <c r="DI451" s="161" t="s">
        <v>1581</v>
      </c>
      <c r="DJ451" s="161">
        <v>8</v>
      </c>
      <c r="DK451" s="161" t="s">
        <v>1328</v>
      </c>
      <c r="DL451" s="161">
        <v>6</v>
      </c>
      <c r="DM451" s="43" t="s">
        <v>4712</v>
      </c>
      <c r="DN451" s="43"/>
      <c r="DO451" s="43" t="s">
        <v>4601</v>
      </c>
      <c r="DP451" s="43"/>
      <c r="DQ451" s="43" t="s">
        <v>4171</v>
      </c>
      <c r="DR451" s="43">
        <v>100</v>
      </c>
      <c r="DV451" s="31" t="s">
        <v>350</v>
      </c>
      <c r="DW451" s="31" t="s">
        <v>359</v>
      </c>
      <c r="DX451" s="63"/>
      <c r="DY451" s="63"/>
      <c r="DZ451" s="63"/>
      <c r="EA451" s="167"/>
      <c r="EB451" s="60"/>
      <c r="EC451" s="60"/>
      <c r="ED451" s="60"/>
      <c r="EE451" s="60"/>
      <c r="EF451" s="60"/>
      <c r="EG451" s="60"/>
      <c r="EH451" s="60"/>
      <c r="EI451" s="60"/>
      <c r="EJ451" s="60"/>
      <c r="EK451" s="60"/>
      <c r="EL451" s="60"/>
      <c r="EM451" s="60"/>
      <c r="EN451" s="60"/>
      <c r="EO451" s="60"/>
      <c r="EP451" s="60"/>
      <c r="EQ451" s="60"/>
      <c r="ER451" s="60"/>
      <c r="ES451" s="60"/>
      <c r="ET451" s="60"/>
      <c r="EU451" s="60"/>
      <c r="EV451" s="60"/>
      <c r="EW451" s="60"/>
      <c r="EX451" s="60"/>
      <c r="EY451" s="60"/>
      <c r="EZ451" s="60"/>
      <c r="FA451" s="60"/>
      <c r="FB451" s="60"/>
    </row>
    <row r="452" spans="22:158" x14ac:dyDescent="0.25">
      <c r="V452" s="1"/>
      <c r="W452" s="33"/>
      <c r="X452" s="33"/>
      <c r="AH452" s="38">
        <v>100</v>
      </c>
      <c r="AI452" s="38">
        <v>145</v>
      </c>
      <c r="AJ452" s="38">
        <v>15450</v>
      </c>
      <c r="AK452" s="38">
        <v>14</v>
      </c>
      <c r="AL452" s="38">
        <v>1500158</v>
      </c>
      <c r="AM452" s="61" t="s">
        <v>1816</v>
      </c>
      <c r="AN452" s="61" t="s">
        <v>1691</v>
      </c>
      <c r="AO452" s="61" t="s">
        <v>1600</v>
      </c>
      <c r="AP452" s="61" t="s">
        <v>5033</v>
      </c>
      <c r="AQ452" s="61" t="s">
        <v>1703</v>
      </c>
      <c r="AR452" s="28">
        <v>0</v>
      </c>
      <c r="AS452" s="28">
        <v>0</v>
      </c>
      <c r="AT452" s="28">
        <v>129110</v>
      </c>
      <c r="AU452" s="62"/>
      <c r="BT452">
        <v>0</v>
      </c>
      <c r="BU452" s="32">
        <v>100</v>
      </c>
      <c r="BV452" s="32">
        <v>110</v>
      </c>
      <c r="BW452" s="32">
        <v>15650</v>
      </c>
      <c r="BX452" s="32">
        <v>88</v>
      </c>
      <c r="BY452" s="32">
        <v>91220</v>
      </c>
      <c r="BZ452" t="s">
        <v>1816</v>
      </c>
      <c r="CA452" t="s">
        <v>1696</v>
      </c>
      <c r="CB452" t="s">
        <v>1866</v>
      </c>
      <c r="CC452" s="52" t="s">
        <v>1684</v>
      </c>
      <c r="CD452" s="52" t="s">
        <v>1684</v>
      </c>
      <c r="CE452" s="155">
        <v>16</v>
      </c>
      <c r="CF452" s="155">
        <v>6</v>
      </c>
      <c r="CG452" s="31" t="s">
        <v>696</v>
      </c>
      <c r="CH452" s="31" t="s">
        <v>752</v>
      </c>
      <c r="CI452" s="31" t="s">
        <v>760</v>
      </c>
      <c r="CJ452" s="31" t="s">
        <v>3187</v>
      </c>
      <c r="DC452" s="160" t="str">
        <f t="shared" si="123"/>
        <v>14650_5</v>
      </c>
      <c r="DD452" s="162">
        <v>100</v>
      </c>
      <c r="DE452" s="161">
        <v>110</v>
      </c>
      <c r="DF452" s="161">
        <v>14650</v>
      </c>
      <c r="DG452" s="163" t="s">
        <v>1816</v>
      </c>
      <c r="DH452" s="161"/>
      <c r="DI452" s="161" t="s">
        <v>1581</v>
      </c>
      <c r="DJ452" s="161">
        <v>5</v>
      </c>
      <c r="DK452" s="161" t="s">
        <v>1326</v>
      </c>
      <c r="DL452" s="161">
        <v>0</v>
      </c>
      <c r="DM452" s="43" t="s">
        <v>4713</v>
      </c>
      <c r="DN452" s="43"/>
      <c r="DO452" s="43" t="s">
        <v>4603</v>
      </c>
      <c r="DP452" s="43"/>
      <c r="DQ452" s="43" t="s">
        <v>4174</v>
      </c>
      <c r="DR452" s="43">
        <v>100</v>
      </c>
      <c r="DV452" s="31" t="s">
        <v>350</v>
      </c>
      <c r="DW452" s="31" t="s">
        <v>359</v>
      </c>
      <c r="DX452" s="63"/>
      <c r="DY452" s="63"/>
      <c r="DZ452" s="63"/>
      <c r="EA452" s="167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</row>
    <row r="453" spans="22:158" x14ac:dyDescent="0.25">
      <c r="W453" s="33"/>
      <c r="X453" s="33"/>
      <c r="AH453" s="38">
        <v>100</v>
      </c>
      <c r="AI453" s="38">
        <v>145</v>
      </c>
      <c r="AJ453" s="38">
        <v>16180</v>
      </c>
      <c r="AK453" s="38">
        <v>14</v>
      </c>
      <c r="AL453" s="38">
        <v>1500158</v>
      </c>
      <c r="AM453" s="61" t="s">
        <v>1816</v>
      </c>
      <c r="AN453" s="61" t="s">
        <v>1691</v>
      </c>
      <c r="AO453" s="61" t="s">
        <v>1614</v>
      </c>
      <c r="AP453" s="61" t="s">
        <v>5033</v>
      </c>
      <c r="AQ453" s="61" t="s">
        <v>1703</v>
      </c>
      <c r="AR453" s="28">
        <v>58954.400000000001</v>
      </c>
      <c r="AS453" s="28">
        <v>82689</v>
      </c>
      <c r="AT453" s="28">
        <v>0</v>
      </c>
      <c r="AU453" s="62"/>
      <c r="BT453">
        <v>0</v>
      </c>
      <c r="BU453" s="32">
        <v>100</v>
      </c>
      <c r="BV453" s="32">
        <v>110</v>
      </c>
      <c r="BW453" s="32">
        <v>15650</v>
      </c>
      <c r="BX453" s="32">
        <v>89</v>
      </c>
      <c r="BY453" s="32">
        <v>91240</v>
      </c>
      <c r="BZ453" t="s">
        <v>1816</v>
      </c>
      <c r="CA453" t="s">
        <v>1696</v>
      </c>
      <c r="CB453" t="s">
        <v>1866</v>
      </c>
      <c r="CC453" s="52" t="s">
        <v>1785</v>
      </c>
      <c r="CD453" s="52" t="s">
        <v>1785</v>
      </c>
      <c r="CE453" s="155">
        <v>2957</v>
      </c>
      <c r="CF453" s="155">
        <v>25</v>
      </c>
      <c r="CG453" s="31" t="s">
        <v>698</v>
      </c>
      <c r="CH453" s="31" t="s">
        <v>753</v>
      </c>
      <c r="CI453" s="31" t="s">
        <v>760</v>
      </c>
      <c r="CJ453" s="31" t="s">
        <v>3188</v>
      </c>
      <c r="DC453" s="160" t="str">
        <f t="shared" si="123"/>
        <v>14800_1</v>
      </c>
      <c r="DD453" s="162">
        <v>100</v>
      </c>
      <c r="DE453" s="161">
        <v>105</v>
      </c>
      <c r="DF453" s="161">
        <v>14800</v>
      </c>
      <c r="DG453" s="163" t="s">
        <v>1816</v>
      </c>
      <c r="DH453" s="161"/>
      <c r="DI453" s="161" t="s">
        <v>1584</v>
      </c>
      <c r="DJ453" s="161">
        <v>1</v>
      </c>
      <c r="DK453" s="161" t="s">
        <v>5210</v>
      </c>
      <c r="DL453" s="161">
        <v>4</v>
      </c>
      <c r="DM453" s="43" t="s">
        <v>4714</v>
      </c>
      <c r="DN453" s="43"/>
      <c r="DO453" s="43" t="s">
        <v>4197</v>
      </c>
      <c r="DP453" s="43"/>
      <c r="DQ453" s="43" t="s">
        <v>4177</v>
      </c>
      <c r="DR453" s="43">
        <v>100</v>
      </c>
      <c r="DV453" s="31" t="s">
        <v>350</v>
      </c>
      <c r="DW453" s="31" t="s">
        <v>359</v>
      </c>
      <c r="DX453" s="63"/>
      <c r="DY453" s="63"/>
      <c r="DZ453" s="63"/>
      <c r="EA453" s="167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</row>
    <row r="454" spans="22:158" x14ac:dyDescent="0.25">
      <c r="W454" s="33"/>
      <c r="X454" s="33"/>
      <c r="AH454" s="38">
        <v>100</v>
      </c>
      <c r="AI454" s="38">
        <v>145</v>
      </c>
      <c r="AJ454" s="38">
        <v>17050</v>
      </c>
      <c r="AK454" s="38">
        <v>14</v>
      </c>
      <c r="AL454" s="38">
        <v>1500158</v>
      </c>
      <c r="AM454" s="61" t="s">
        <v>1816</v>
      </c>
      <c r="AN454" s="61" t="s">
        <v>1691</v>
      </c>
      <c r="AO454" s="61" t="s">
        <v>1634</v>
      </c>
      <c r="AP454" s="61" t="s">
        <v>5033</v>
      </c>
      <c r="AQ454" s="61" t="s">
        <v>1703</v>
      </c>
      <c r="AR454" s="28">
        <v>198185.9</v>
      </c>
      <c r="AS454" s="28">
        <v>54019</v>
      </c>
      <c r="AT454" s="28">
        <v>128802</v>
      </c>
      <c r="AU454" s="62"/>
      <c r="BT454">
        <v>0</v>
      </c>
      <c r="BU454" s="32">
        <v>100</v>
      </c>
      <c r="BV454" s="32">
        <v>110</v>
      </c>
      <c r="BW454" s="32">
        <v>15650</v>
      </c>
      <c r="BX454" s="32">
        <v>90</v>
      </c>
      <c r="BY454" s="32">
        <v>91260</v>
      </c>
      <c r="BZ454" t="s">
        <v>1816</v>
      </c>
      <c r="CA454" t="s">
        <v>1696</v>
      </c>
      <c r="CB454" t="s">
        <v>1866</v>
      </c>
      <c r="CC454" t="s">
        <v>5036</v>
      </c>
      <c r="CD454" s="52" t="s">
        <v>5036</v>
      </c>
      <c r="CE454" s="155">
        <v>5</v>
      </c>
      <c r="CF454" s="155">
        <v>1</v>
      </c>
      <c r="CG454" s="31" t="s">
        <v>5848</v>
      </c>
      <c r="CH454" s="31" t="s">
        <v>754</v>
      </c>
      <c r="CI454" s="31" t="s">
        <v>760</v>
      </c>
      <c r="CJ454" s="31" t="s">
        <v>3189</v>
      </c>
      <c r="DC454" s="160" t="str">
        <f t="shared" si="123"/>
        <v>14800_7</v>
      </c>
      <c r="DD454" s="162">
        <v>100</v>
      </c>
      <c r="DE454" s="161">
        <v>105</v>
      </c>
      <c r="DF454" s="161">
        <v>14800</v>
      </c>
      <c r="DG454" s="163" t="s">
        <v>1816</v>
      </c>
      <c r="DH454" s="161"/>
      <c r="DI454" s="161" t="s">
        <v>1584</v>
      </c>
      <c r="DJ454" s="161">
        <v>7</v>
      </c>
      <c r="DK454" s="161" t="s">
        <v>5216</v>
      </c>
      <c r="DL454" s="161">
        <v>0</v>
      </c>
      <c r="DM454" s="43" t="s">
        <v>4715</v>
      </c>
      <c r="DN454" s="43"/>
      <c r="DO454" s="43" t="s">
        <v>4199</v>
      </c>
      <c r="DP454" s="43"/>
      <c r="DQ454" s="43" t="s">
        <v>4150</v>
      </c>
      <c r="DR454" s="43">
        <v>100</v>
      </c>
      <c r="DV454" s="31" t="s">
        <v>350</v>
      </c>
      <c r="DW454" s="31" t="s">
        <v>359</v>
      </c>
      <c r="DX454" s="63"/>
      <c r="DY454" s="63"/>
      <c r="DZ454" s="63"/>
      <c r="EA454" s="167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</row>
    <row r="455" spans="22:158" x14ac:dyDescent="0.25">
      <c r="V455" s="1"/>
      <c r="W455" s="33"/>
      <c r="X455" s="33"/>
      <c r="AH455" s="38">
        <v>100</v>
      </c>
      <c r="AI455" s="38">
        <v>145</v>
      </c>
      <c r="AJ455" s="38">
        <v>17640</v>
      </c>
      <c r="AK455" s="38">
        <v>14</v>
      </c>
      <c r="AL455" s="38">
        <v>1500158</v>
      </c>
      <c r="AM455" s="61" t="s">
        <v>1816</v>
      </c>
      <c r="AN455" s="61" t="s">
        <v>1691</v>
      </c>
      <c r="AO455" s="61" t="s">
        <v>1647</v>
      </c>
      <c r="AP455" s="61" t="s">
        <v>5033</v>
      </c>
      <c r="AQ455" s="61" t="s">
        <v>1703</v>
      </c>
      <c r="AR455" s="28">
        <v>104679.5</v>
      </c>
      <c r="AS455" s="28">
        <v>363380</v>
      </c>
      <c r="AT455" s="28">
        <v>0</v>
      </c>
      <c r="AU455" s="62"/>
      <c r="BT455">
        <v>0</v>
      </c>
      <c r="BU455" s="32">
        <v>100</v>
      </c>
      <c r="BV455" s="32">
        <v>110</v>
      </c>
      <c r="BW455" s="32">
        <v>15900</v>
      </c>
      <c r="BX455" s="32">
        <v>81</v>
      </c>
      <c r="BY455" s="32">
        <v>91000</v>
      </c>
      <c r="BZ455" t="s">
        <v>1816</v>
      </c>
      <c r="CA455" t="s">
        <v>1696</v>
      </c>
      <c r="CB455" t="s">
        <v>1871</v>
      </c>
      <c r="CC455" s="52" t="s">
        <v>1683</v>
      </c>
      <c r="CD455" s="52" t="s">
        <v>1784</v>
      </c>
      <c r="CE455" s="155">
        <v>955</v>
      </c>
      <c r="CF455" s="155">
        <v>10</v>
      </c>
      <c r="CG455" s="31" t="s">
        <v>5834</v>
      </c>
      <c r="CH455" s="31" t="s">
        <v>736</v>
      </c>
      <c r="CI455" s="31" t="s">
        <v>761</v>
      </c>
      <c r="CJ455" s="31" t="s">
        <v>3190</v>
      </c>
      <c r="DC455" s="160" t="str">
        <f t="shared" si="123"/>
        <v>14800_9</v>
      </c>
      <c r="DD455" s="162">
        <v>100</v>
      </c>
      <c r="DE455" s="161">
        <v>105</v>
      </c>
      <c r="DF455" s="161">
        <v>14800</v>
      </c>
      <c r="DG455" s="163" t="s">
        <v>1816</v>
      </c>
      <c r="DH455" s="161"/>
      <c r="DI455" s="161" t="s">
        <v>1584</v>
      </c>
      <c r="DJ455" s="161">
        <v>9</v>
      </c>
      <c r="DK455" s="161" t="s">
        <v>5218</v>
      </c>
      <c r="DL455" s="161">
        <v>0</v>
      </c>
      <c r="DM455" s="43" t="s">
        <v>4716</v>
      </c>
      <c r="DN455" s="43"/>
      <c r="DO455" s="43" t="s">
        <v>4201</v>
      </c>
      <c r="DP455" s="43"/>
      <c r="DQ455" s="43" t="s">
        <v>4153</v>
      </c>
      <c r="DR455" s="43">
        <v>100</v>
      </c>
      <c r="DV455" s="31" t="s">
        <v>350</v>
      </c>
      <c r="DW455" s="31" t="s">
        <v>359</v>
      </c>
      <c r="DX455" s="63"/>
      <c r="DY455" s="63"/>
      <c r="DZ455" s="63"/>
      <c r="EA455" s="167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</row>
    <row r="456" spans="22:158" x14ac:dyDescent="0.25">
      <c r="W456" s="33"/>
      <c r="X456" s="33"/>
      <c r="AH456" s="38">
        <v>100</v>
      </c>
      <c r="AI456" s="38">
        <v>145</v>
      </c>
      <c r="AJ456" s="38">
        <v>18650</v>
      </c>
      <c r="AK456" s="38">
        <v>14</v>
      </c>
      <c r="AL456" s="38">
        <v>1500158</v>
      </c>
      <c r="AM456" s="61" t="s">
        <v>1816</v>
      </c>
      <c r="AN456" s="61" t="s">
        <v>1691</v>
      </c>
      <c r="AO456" s="61" t="s">
        <v>1669</v>
      </c>
      <c r="AP456" s="61" t="s">
        <v>5033</v>
      </c>
      <c r="AQ456" s="61" t="s">
        <v>1703</v>
      </c>
      <c r="AR456" s="28">
        <v>0</v>
      </c>
      <c r="AS456" s="28">
        <v>0</v>
      </c>
      <c r="AT456" s="28">
        <v>248214</v>
      </c>
      <c r="AU456" s="62"/>
      <c r="BT456">
        <v>0</v>
      </c>
      <c r="BU456" s="32">
        <v>100</v>
      </c>
      <c r="BV456" s="32">
        <v>110</v>
      </c>
      <c r="BW456" s="32">
        <v>15900</v>
      </c>
      <c r="BX456" s="32">
        <v>81</v>
      </c>
      <c r="BY456" s="32">
        <v>91010</v>
      </c>
      <c r="BZ456" t="s">
        <v>1816</v>
      </c>
      <c r="CA456" t="s">
        <v>1696</v>
      </c>
      <c r="CB456" t="s">
        <v>1871</v>
      </c>
      <c r="CC456" t="s">
        <v>1683</v>
      </c>
      <c r="CD456" s="52" t="s">
        <v>1683</v>
      </c>
      <c r="CE456" s="155"/>
      <c r="CF456" s="155"/>
      <c r="CG456" s="31" t="s">
        <v>5837</v>
      </c>
      <c r="CH456" s="31" t="s">
        <v>738</v>
      </c>
      <c r="CI456" s="31" t="s">
        <v>761</v>
      </c>
      <c r="CJ456" s="31" t="s">
        <v>3191</v>
      </c>
      <c r="DC456" s="160" t="str">
        <f t="shared" si="123"/>
        <v>14800_4</v>
      </c>
      <c r="DD456" s="162">
        <v>100</v>
      </c>
      <c r="DE456" s="161">
        <v>105</v>
      </c>
      <c r="DF456" s="161">
        <v>14800</v>
      </c>
      <c r="DG456" s="163" t="s">
        <v>1816</v>
      </c>
      <c r="DH456" s="161"/>
      <c r="DI456" s="161" t="s">
        <v>1584</v>
      </c>
      <c r="DJ456" s="161">
        <v>4</v>
      </c>
      <c r="DK456" s="161" t="s">
        <v>1325</v>
      </c>
      <c r="DL456" s="161">
        <v>0</v>
      </c>
      <c r="DM456" s="43" t="s">
        <v>4717</v>
      </c>
      <c r="DN456" s="43"/>
      <c r="DO456" s="43" t="s">
        <v>4203</v>
      </c>
      <c r="DP456" s="43"/>
      <c r="DQ456" s="43" t="s">
        <v>4156</v>
      </c>
      <c r="DR456" s="43">
        <v>100</v>
      </c>
      <c r="DV456" s="31" t="s">
        <v>350</v>
      </c>
      <c r="DW456" s="31" t="s">
        <v>359</v>
      </c>
      <c r="DX456" s="63"/>
      <c r="DY456" s="63"/>
      <c r="DZ456" s="63"/>
      <c r="EA456" s="167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</row>
    <row r="457" spans="22:158" x14ac:dyDescent="0.25">
      <c r="W457" s="33"/>
      <c r="X457" s="33"/>
      <c r="AH457" s="38">
        <v>100</v>
      </c>
      <c r="AI457" s="38">
        <v>145</v>
      </c>
      <c r="AJ457" s="38">
        <v>18700</v>
      </c>
      <c r="AK457" s="38">
        <v>14</v>
      </c>
      <c r="AL457" s="38">
        <v>1500158</v>
      </c>
      <c r="AM457" s="61" t="s">
        <v>1816</v>
      </c>
      <c r="AN457" s="61" t="s">
        <v>1691</v>
      </c>
      <c r="AO457" s="61" t="s">
        <v>1670</v>
      </c>
      <c r="AP457" s="61" t="s">
        <v>5033</v>
      </c>
      <c r="AQ457" s="61" t="s">
        <v>1703</v>
      </c>
      <c r="AR457" s="28">
        <v>0</v>
      </c>
      <c r="AS457" s="28">
        <v>0</v>
      </c>
      <c r="AT457" s="28">
        <v>1486145</v>
      </c>
      <c r="AU457" s="62"/>
      <c r="BT457">
        <v>0</v>
      </c>
      <c r="BU457" s="32">
        <v>100</v>
      </c>
      <c r="BV457" s="32">
        <v>110</v>
      </c>
      <c r="BW457" s="32">
        <v>15900</v>
      </c>
      <c r="BX457" s="32">
        <v>85</v>
      </c>
      <c r="BY457" s="32">
        <v>91120</v>
      </c>
      <c r="BZ457" t="s">
        <v>1816</v>
      </c>
      <c r="CA457" t="s">
        <v>1696</v>
      </c>
      <c r="CB457" t="s">
        <v>1871</v>
      </c>
      <c r="CC457" t="s">
        <v>1797</v>
      </c>
      <c r="CD457" t="s">
        <v>1797</v>
      </c>
      <c r="CE457" s="155"/>
      <c r="CF457" s="155"/>
      <c r="CG457" s="31" t="s">
        <v>690</v>
      </c>
      <c r="CH457" s="31" t="s">
        <v>744</v>
      </c>
      <c r="CI457" s="31" t="s">
        <v>761</v>
      </c>
      <c r="CJ457" s="31" t="s">
        <v>3192</v>
      </c>
      <c r="DC457" s="160" t="str">
        <f t="shared" si="123"/>
        <v>14800_3</v>
      </c>
      <c r="DD457" s="162">
        <v>100</v>
      </c>
      <c r="DE457" s="161">
        <v>105</v>
      </c>
      <c r="DF457" s="161">
        <v>14800</v>
      </c>
      <c r="DG457" s="163" t="s">
        <v>1816</v>
      </c>
      <c r="DH457" s="161"/>
      <c r="DI457" s="161" t="s">
        <v>1584</v>
      </c>
      <c r="DJ457" s="161">
        <v>3</v>
      </c>
      <c r="DK457" s="161" t="s">
        <v>1324</v>
      </c>
      <c r="DL457" s="161">
        <v>0</v>
      </c>
      <c r="DM457" s="43" t="s">
        <v>4718</v>
      </c>
      <c r="DN457" s="43"/>
      <c r="DO457" s="43" t="s">
        <v>4205</v>
      </c>
      <c r="DP457" s="43"/>
      <c r="DQ457" s="43" t="s">
        <v>4159</v>
      </c>
      <c r="DR457" s="43">
        <v>100</v>
      </c>
      <c r="DV457" s="31" t="s">
        <v>350</v>
      </c>
      <c r="DW457" s="31" t="s">
        <v>359</v>
      </c>
      <c r="DX457" s="63"/>
      <c r="DY457" s="63"/>
      <c r="DZ457" s="63"/>
      <c r="EA457" s="167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</row>
    <row r="458" spans="22:158" x14ac:dyDescent="0.25">
      <c r="W458" s="33"/>
      <c r="X458" s="33"/>
      <c r="AH458" s="38">
        <v>100</v>
      </c>
      <c r="AI458" s="38">
        <v>145</v>
      </c>
      <c r="AJ458" s="38">
        <v>18710</v>
      </c>
      <c r="AK458" s="38">
        <v>14</v>
      </c>
      <c r="AL458" s="38">
        <v>1500158</v>
      </c>
      <c r="AM458" s="61" t="s">
        <v>1816</v>
      </c>
      <c r="AN458" s="61" t="s">
        <v>1691</v>
      </c>
      <c r="AO458" s="61" t="s">
        <v>1671</v>
      </c>
      <c r="AP458" s="61" t="s">
        <v>5033</v>
      </c>
      <c r="AQ458" s="61" t="s">
        <v>1703</v>
      </c>
      <c r="AR458" s="28">
        <v>1929189.8</v>
      </c>
      <c r="AS458" s="28">
        <v>1118577</v>
      </c>
      <c r="AT458" s="28">
        <v>0</v>
      </c>
      <c r="AU458" s="62"/>
      <c r="BT458">
        <v>0</v>
      </c>
      <c r="BU458" s="32">
        <v>100</v>
      </c>
      <c r="BV458" s="32">
        <v>110</v>
      </c>
      <c r="BW458" s="32">
        <v>15900</v>
      </c>
      <c r="BX458" s="32">
        <v>86</v>
      </c>
      <c r="BY458" s="32">
        <v>91140</v>
      </c>
      <c r="BZ458" t="s">
        <v>1816</v>
      </c>
      <c r="CA458" t="s">
        <v>1696</v>
      </c>
      <c r="CB458" t="s">
        <v>1871</v>
      </c>
      <c r="CC458" t="s">
        <v>1787</v>
      </c>
      <c r="CD458" t="s">
        <v>1789</v>
      </c>
      <c r="CE458" s="155">
        <v>14</v>
      </c>
      <c r="CF458" s="155">
        <v>4</v>
      </c>
      <c r="CG458" s="31" t="s">
        <v>5839</v>
      </c>
      <c r="CH458" s="31" t="s">
        <v>745</v>
      </c>
      <c r="CI458" s="31" t="s">
        <v>761</v>
      </c>
      <c r="CJ458" s="31" t="s">
        <v>3193</v>
      </c>
      <c r="DC458" s="160" t="str">
        <f t="shared" si="123"/>
        <v>14800_2</v>
      </c>
      <c r="DD458" s="162">
        <v>100</v>
      </c>
      <c r="DE458" s="161">
        <v>105</v>
      </c>
      <c r="DF458" s="161">
        <v>14800</v>
      </c>
      <c r="DG458" s="163" t="s">
        <v>1816</v>
      </c>
      <c r="DH458" s="161"/>
      <c r="DI458" s="161" t="s">
        <v>1584</v>
      </c>
      <c r="DJ458" s="161">
        <v>2</v>
      </c>
      <c r="DK458" s="161" t="s">
        <v>1323</v>
      </c>
      <c r="DL458" s="161">
        <v>0</v>
      </c>
      <c r="DM458" s="43" t="s">
        <v>4719</v>
      </c>
      <c r="DN458" s="43"/>
      <c r="DO458" s="43" t="s">
        <v>4207</v>
      </c>
      <c r="DP458" s="43"/>
      <c r="DQ458" s="43" t="s">
        <v>4162</v>
      </c>
      <c r="DR458" s="43">
        <v>100</v>
      </c>
      <c r="DV458" s="31" t="s">
        <v>350</v>
      </c>
      <c r="DW458" s="31" t="s">
        <v>359</v>
      </c>
      <c r="DX458" s="63"/>
      <c r="DY458" s="63"/>
      <c r="DZ458" s="63"/>
      <c r="EA458" s="167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</row>
    <row r="459" spans="22:158" x14ac:dyDescent="0.25">
      <c r="W459" s="33"/>
      <c r="X459" s="33"/>
      <c r="AH459" s="38">
        <v>100</v>
      </c>
      <c r="AI459" s="38">
        <v>145</v>
      </c>
      <c r="AJ459" s="38">
        <v>18750</v>
      </c>
      <c r="AK459" s="38">
        <v>14</v>
      </c>
      <c r="AL459" s="38">
        <v>1500158</v>
      </c>
      <c r="AM459" s="61" t="s">
        <v>1816</v>
      </c>
      <c r="AN459" s="61" t="s">
        <v>1691</v>
      </c>
      <c r="AO459" s="61" t="s">
        <v>1672</v>
      </c>
      <c r="AP459" s="61" t="s">
        <v>5033</v>
      </c>
      <c r="AQ459" s="61" t="s">
        <v>1703</v>
      </c>
      <c r="AR459" s="28">
        <v>39460783.5</v>
      </c>
      <c r="AS459" s="28">
        <v>30030549</v>
      </c>
      <c r="AT459" s="28">
        <v>29507299</v>
      </c>
      <c r="AU459" s="62"/>
      <c r="BT459">
        <v>0</v>
      </c>
      <c r="BU459" s="32">
        <v>100</v>
      </c>
      <c r="BV459" s="32">
        <v>110</v>
      </c>
      <c r="BW459" s="32">
        <v>15900</v>
      </c>
      <c r="BX459" s="32">
        <v>86</v>
      </c>
      <c r="BY459" s="32">
        <v>91160</v>
      </c>
      <c r="BZ459" t="s">
        <v>1816</v>
      </c>
      <c r="CA459" t="s">
        <v>1696</v>
      </c>
      <c r="CB459" t="s">
        <v>1871</v>
      </c>
      <c r="CC459" t="s">
        <v>1787</v>
      </c>
      <c r="CD459" s="52" t="s">
        <v>1788</v>
      </c>
      <c r="CE459" s="155"/>
      <c r="CF459" s="155"/>
      <c r="CG459" s="31" t="s">
        <v>5831</v>
      </c>
      <c r="CH459" s="31" t="s">
        <v>746</v>
      </c>
      <c r="CI459" s="31" t="s">
        <v>761</v>
      </c>
      <c r="CJ459" s="31" t="s">
        <v>3194</v>
      </c>
      <c r="DC459" s="160" t="str">
        <f t="shared" si="123"/>
        <v>14800_6</v>
      </c>
      <c r="DD459" s="162">
        <v>100</v>
      </c>
      <c r="DE459" s="161">
        <v>105</v>
      </c>
      <c r="DF459" s="161">
        <v>14800</v>
      </c>
      <c r="DG459" s="163" t="s">
        <v>1816</v>
      </c>
      <c r="DH459" s="161"/>
      <c r="DI459" s="161" t="s">
        <v>1584</v>
      </c>
      <c r="DJ459" s="161">
        <v>6</v>
      </c>
      <c r="DK459" s="161" t="s">
        <v>1327</v>
      </c>
      <c r="DL459" s="161">
        <v>0</v>
      </c>
      <c r="DM459" s="43" t="s">
        <v>4720</v>
      </c>
      <c r="DN459" s="43"/>
      <c r="DO459" s="43" t="s">
        <v>4209</v>
      </c>
      <c r="DP459" s="43"/>
      <c r="DQ459" s="43" t="s">
        <v>4165</v>
      </c>
      <c r="DR459" s="43">
        <v>100</v>
      </c>
      <c r="DV459" s="31" t="s">
        <v>350</v>
      </c>
      <c r="DW459" s="31" t="s">
        <v>359</v>
      </c>
      <c r="DX459" s="63"/>
      <c r="DY459" s="63"/>
      <c r="DZ459" s="63"/>
      <c r="EA459" s="167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</row>
    <row r="460" spans="22:158" x14ac:dyDescent="0.25">
      <c r="W460" s="33"/>
      <c r="X460" s="33"/>
      <c r="AH460" s="38">
        <v>100</v>
      </c>
      <c r="AI460" s="38">
        <v>150</v>
      </c>
      <c r="AJ460" s="38">
        <v>11600</v>
      </c>
      <c r="AK460" s="38">
        <v>14</v>
      </c>
      <c r="AL460" s="38">
        <v>1500158</v>
      </c>
      <c r="AM460" s="61" t="s">
        <v>1816</v>
      </c>
      <c r="AN460" s="61" t="s">
        <v>1695</v>
      </c>
      <c r="AO460" s="61" t="s">
        <v>5076</v>
      </c>
      <c r="AP460" s="61" t="s">
        <v>5033</v>
      </c>
      <c r="AQ460" s="61" t="s">
        <v>1703</v>
      </c>
      <c r="AR460" s="28">
        <v>106963257.8</v>
      </c>
      <c r="AS460" s="28">
        <v>51669045</v>
      </c>
      <c r="AT460" s="28">
        <v>76283315</v>
      </c>
      <c r="AU460" s="62"/>
      <c r="BT460">
        <v>0</v>
      </c>
      <c r="BU460" s="32">
        <v>100</v>
      </c>
      <c r="BV460" s="32">
        <v>110</v>
      </c>
      <c r="BW460" s="32">
        <v>15900</v>
      </c>
      <c r="BX460" s="32">
        <v>87</v>
      </c>
      <c r="BY460" s="32">
        <v>91180</v>
      </c>
      <c r="BZ460" t="s">
        <v>1816</v>
      </c>
      <c r="CA460" t="s">
        <v>1696</v>
      </c>
      <c r="CB460" t="s">
        <v>1871</v>
      </c>
      <c r="CC460" s="52" t="s">
        <v>1726</v>
      </c>
      <c r="CD460" s="52" t="s">
        <v>1793</v>
      </c>
      <c r="CE460" s="155"/>
      <c r="CF460" s="155"/>
      <c r="CG460" s="31" t="s">
        <v>5841</v>
      </c>
      <c r="CH460" s="31" t="s">
        <v>747</v>
      </c>
      <c r="CI460" s="31" t="s">
        <v>761</v>
      </c>
      <c r="CJ460" s="31" t="s">
        <v>3195</v>
      </c>
      <c r="DC460" s="160" t="str">
        <f t="shared" si="123"/>
        <v>14800_10</v>
      </c>
      <c r="DD460" s="162">
        <v>100</v>
      </c>
      <c r="DE460" s="161">
        <v>105</v>
      </c>
      <c r="DF460" s="161">
        <v>14800</v>
      </c>
      <c r="DG460" s="163" t="s">
        <v>1816</v>
      </c>
      <c r="DH460" s="161"/>
      <c r="DI460" s="161" t="s">
        <v>1584</v>
      </c>
      <c r="DJ460" s="161">
        <v>10</v>
      </c>
      <c r="DK460" s="161" t="s">
        <v>1329</v>
      </c>
      <c r="DL460" s="161">
        <v>0</v>
      </c>
      <c r="DM460" s="43" t="s">
        <v>4721</v>
      </c>
      <c r="DN460" s="43"/>
      <c r="DO460" s="43" t="s">
        <v>4211</v>
      </c>
      <c r="DP460" s="43"/>
      <c r="DQ460" s="43" t="s">
        <v>4168</v>
      </c>
      <c r="DR460" s="43">
        <v>100</v>
      </c>
      <c r="DV460" s="31" t="s">
        <v>350</v>
      </c>
      <c r="DW460" s="31" t="s">
        <v>360</v>
      </c>
      <c r="DX460" s="63"/>
      <c r="DY460" s="63"/>
      <c r="DZ460" s="63"/>
      <c r="EA460" s="167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</row>
    <row r="461" spans="22:158" x14ac:dyDescent="0.25">
      <c r="W461" s="33"/>
      <c r="X461" s="33"/>
      <c r="AH461" s="38">
        <v>100</v>
      </c>
      <c r="AI461" s="38">
        <v>150</v>
      </c>
      <c r="AJ461" s="38">
        <v>12000</v>
      </c>
      <c r="AK461" s="38">
        <v>14</v>
      </c>
      <c r="AL461" s="38">
        <v>1500158</v>
      </c>
      <c r="AM461" s="61" t="s">
        <v>1816</v>
      </c>
      <c r="AN461" s="61" t="s">
        <v>1695</v>
      </c>
      <c r="AO461" s="61" t="s">
        <v>5084</v>
      </c>
      <c r="AP461" s="61" t="s">
        <v>5033</v>
      </c>
      <c r="AQ461" s="61" t="s">
        <v>1703</v>
      </c>
      <c r="AR461" s="28">
        <v>63968713.600000001</v>
      </c>
      <c r="AS461" s="28">
        <v>35413056</v>
      </c>
      <c r="AT461" s="28">
        <v>39793441</v>
      </c>
      <c r="AU461" s="62"/>
      <c r="BT461">
        <v>0</v>
      </c>
      <c r="BU461" s="32">
        <v>100</v>
      </c>
      <c r="BV461" s="32">
        <v>110</v>
      </c>
      <c r="BW461" s="32">
        <v>15900</v>
      </c>
      <c r="BX461" s="32">
        <v>87</v>
      </c>
      <c r="BY461" s="32">
        <v>91190</v>
      </c>
      <c r="BZ461" t="s">
        <v>1816</v>
      </c>
      <c r="CA461" t="s">
        <v>1696</v>
      </c>
      <c r="CB461" t="s">
        <v>1871</v>
      </c>
      <c r="CC461" s="52" t="s">
        <v>1726</v>
      </c>
      <c r="CD461" s="52" t="s">
        <v>1726</v>
      </c>
      <c r="CE461" s="155">
        <v>1</v>
      </c>
      <c r="CF461" s="155">
        <v>2</v>
      </c>
      <c r="CG461" s="31" t="s">
        <v>5843</v>
      </c>
      <c r="CH461" s="31" t="s">
        <v>748</v>
      </c>
      <c r="CI461" s="31" t="s">
        <v>761</v>
      </c>
      <c r="CJ461" s="31" t="s">
        <v>3196</v>
      </c>
      <c r="DC461" s="160" t="str">
        <f t="shared" si="123"/>
        <v>14800_8</v>
      </c>
      <c r="DD461" s="162">
        <v>100</v>
      </c>
      <c r="DE461" s="161">
        <v>105</v>
      </c>
      <c r="DF461" s="161">
        <v>14800</v>
      </c>
      <c r="DG461" s="163" t="s">
        <v>1816</v>
      </c>
      <c r="DH461" s="161"/>
      <c r="DI461" s="161" t="s">
        <v>1584</v>
      </c>
      <c r="DJ461" s="161">
        <v>8</v>
      </c>
      <c r="DK461" s="161" t="s">
        <v>1328</v>
      </c>
      <c r="DL461" s="161">
        <v>0</v>
      </c>
      <c r="DM461" s="43" t="s">
        <v>4722</v>
      </c>
      <c r="DN461" s="43"/>
      <c r="DO461" s="43" t="s">
        <v>4213</v>
      </c>
      <c r="DP461" s="43"/>
      <c r="DQ461" s="43" t="s">
        <v>4171</v>
      </c>
      <c r="DR461" s="43">
        <v>100</v>
      </c>
      <c r="DV461" s="31" t="s">
        <v>350</v>
      </c>
      <c r="DW461" s="31" t="s">
        <v>360</v>
      </c>
      <c r="DX461" s="63"/>
      <c r="DY461" s="63"/>
      <c r="DZ461" s="63"/>
      <c r="EA461" s="167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</row>
    <row r="462" spans="22:158" x14ac:dyDescent="0.25">
      <c r="W462" s="33"/>
      <c r="X462" s="33"/>
      <c r="AH462" s="38">
        <v>100</v>
      </c>
      <c r="AI462" s="38">
        <v>150</v>
      </c>
      <c r="AJ462" s="38">
        <v>12200</v>
      </c>
      <c r="AK462" s="38">
        <v>14</v>
      </c>
      <c r="AL462" s="38">
        <v>1500158</v>
      </c>
      <c r="AM462" s="61" t="s">
        <v>1816</v>
      </c>
      <c r="AN462" s="61" t="s">
        <v>1695</v>
      </c>
      <c r="AO462" s="61" t="s">
        <v>5088</v>
      </c>
      <c r="AP462" s="61" t="s">
        <v>5033</v>
      </c>
      <c r="AQ462" s="61" t="s">
        <v>1703</v>
      </c>
      <c r="AR462" s="28">
        <v>17986777.199999999</v>
      </c>
      <c r="AS462" s="28">
        <v>14180184</v>
      </c>
      <c r="AT462" s="28">
        <v>17793756</v>
      </c>
      <c r="AU462" s="62"/>
      <c r="BT462">
        <v>0</v>
      </c>
      <c r="BU462" s="32">
        <v>100</v>
      </c>
      <c r="BV462" s="32">
        <v>110</v>
      </c>
      <c r="BW462" s="32">
        <v>15900</v>
      </c>
      <c r="BX462" s="32">
        <v>87</v>
      </c>
      <c r="BY462" s="32">
        <v>91192</v>
      </c>
      <c r="BZ462" t="s">
        <v>1816</v>
      </c>
      <c r="CA462" t="s">
        <v>1696</v>
      </c>
      <c r="CB462" t="s">
        <v>1871</v>
      </c>
      <c r="CC462" t="s">
        <v>1726</v>
      </c>
      <c r="CD462" s="52" t="s">
        <v>1115</v>
      </c>
      <c r="CE462" s="155">
        <v>1299</v>
      </c>
      <c r="CF462" s="155">
        <v>2</v>
      </c>
      <c r="CG462" s="31" t="s">
        <v>692</v>
      </c>
      <c r="CH462" s="31" t="s">
        <v>749</v>
      </c>
      <c r="CI462" s="31" t="s">
        <v>761</v>
      </c>
      <c r="CJ462" s="31" t="s">
        <v>1340</v>
      </c>
      <c r="DC462" s="160" t="str">
        <f t="shared" si="123"/>
        <v>14800_5</v>
      </c>
      <c r="DD462" s="162">
        <v>100</v>
      </c>
      <c r="DE462" s="161">
        <v>105</v>
      </c>
      <c r="DF462" s="161">
        <v>14800</v>
      </c>
      <c r="DG462" s="163" t="s">
        <v>1816</v>
      </c>
      <c r="DH462" s="161"/>
      <c r="DI462" s="161" t="s">
        <v>1584</v>
      </c>
      <c r="DJ462" s="161">
        <v>5</v>
      </c>
      <c r="DK462" s="161" t="s">
        <v>1326</v>
      </c>
      <c r="DL462" s="161">
        <v>0</v>
      </c>
      <c r="DM462" s="43" t="s">
        <v>4723</v>
      </c>
      <c r="DN462" s="43"/>
      <c r="DO462" s="43" t="s">
        <v>4215</v>
      </c>
      <c r="DP462" s="43"/>
      <c r="DQ462" s="43" t="s">
        <v>4174</v>
      </c>
      <c r="DR462" s="43">
        <v>100</v>
      </c>
      <c r="DV462" s="31" t="s">
        <v>350</v>
      </c>
      <c r="DW462" s="31" t="s">
        <v>360</v>
      </c>
      <c r="DX462" s="63"/>
      <c r="DY462" s="63"/>
      <c r="DZ462" s="63"/>
      <c r="EA462" s="167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</row>
    <row r="463" spans="22:158" x14ac:dyDescent="0.25">
      <c r="W463" s="33"/>
      <c r="X463" s="33"/>
      <c r="AH463" s="38">
        <v>100</v>
      </c>
      <c r="AI463" s="38">
        <v>150</v>
      </c>
      <c r="AJ463" s="38">
        <v>13450</v>
      </c>
      <c r="AK463" s="38">
        <v>14</v>
      </c>
      <c r="AL463" s="38">
        <v>1500158</v>
      </c>
      <c r="AM463" s="61" t="s">
        <v>1816</v>
      </c>
      <c r="AN463" s="61" t="s">
        <v>1695</v>
      </c>
      <c r="AO463" s="61" t="s">
        <v>5112</v>
      </c>
      <c r="AP463" s="61" t="s">
        <v>5033</v>
      </c>
      <c r="AQ463" s="61" t="s">
        <v>1703</v>
      </c>
      <c r="AR463" s="28">
        <v>31178862.600000001</v>
      </c>
      <c r="AS463" s="28">
        <v>23751593</v>
      </c>
      <c r="AT463" s="28">
        <v>24334336</v>
      </c>
      <c r="AU463" s="62"/>
      <c r="BT463">
        <v>0</v>
      </c>
      <c r="BU463" s="32">
        <v>100</v>
      </c>
      <c r="BV463" s="32">
        <v>110</v>
      </c>
      <c r="BW463" s="32">
        <v>15900</v>
      </c>
      <c r="BX463" s="32">
        <v>87</v>
      </c>
      <c r="BY463" s="32">
        <v>91194</v>
      </c>
      <c r="BZ463" t="s">
        <v>1816</v>
      </c>
      <c r="CA463" t="s">
        <v>1696</v>
      </c>
      <c r="CB463" s="52" t="s">
        <v>1871</v>
      </c>
      <c r="CC463" s="52" t="s">
        <v>1726</v>
      </c>
      <c r="CD463" s="52" t="s">
        <v>1114</v>
      </c>
      <c r="CE463" s="155">
        <v>0</v>
      </c>
      <c r="CF463" s="155">
        <v>2</v>
      </c>
      <c r="CG463" s="31" t="s">
        <v>694</v>
      </c>
      <c r="CH463" s="31" t="s">
        <v>750</v>
      </c>
      <c r="CI463" s="31" t="s">
        <v>761</v>
      </c>
      <c r="CJ463" s="31" t="s">
        <v>1339</v>
      </c>
      <c r="DC463" s="160" t="str">
        <f t="shared" si="123"/>
        <v>14870_1</v>
      </c>
      <c r="DD463" s="162">
        <v>100</v>
      </c>
      <c r="DE463" s="161">
        <v>140</v>
      </c>
      <c r="DF463" s="161">
        <v>14870</v>
      </c>
      <c r="DG463" s="163" t="s">
        <v>1816</v>
      </c>
      <c r="DH463" s="161"/>
      <c r="DI463" s="161" t="s">
        <v>1586</v>
      </c>
      <c r="DJ463" s="161">
        <v>1</v>
      </c>
      <c r="DK463" s="161" t="s">
        <v>5210</v>
      </c>
      <c r="DL463" s="161">
        <v>60</v>
      </c>
      <c r="DM463" s="43" t="s">
        <v>4724</v>
      </c>
      <c r="DN463" s="43"/>
      <c r="DO463" s="43" t="s">
        <v>4227</v>
      </c>
      <c r="DP463" s="43"/>
      <c r="DQ463" s="43" t="s">
        <v>4177</v>
      </c>
      <c r="DR463" s="43">
        <v>100</v>
      </c>
      <c r="DV463" s="31" t="s">
        <v>350</v>
      </c>
      <c r="DW463" s="31" t="s">
        <v>360</v>
      </c>
      <c r="DX463" s="63"/>
      <c r="DY463" s="63"/>
      <c r="DZ463" s="63"/>
      <c r="EA463" s="167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</row>
    <row r="464" spans="22:158" x14ac:dyDescent="0.25">
      <c r="W464" s="33"/>
      <c r="X464" s="33"/>
      <c r="AH464" s="38">
        <v>100</v>
      </c>
      <c r="AI464" s="38">
        <v>150</v>
      </c>
      <c r="AJ464" s="38">
        <v>13500</v>
      </c>
      <c r="AK464" s="38">
        <v>14</v>
      </c>
      <c r="AL464" s="38">
        <v>1500158</v>
      </c>
      <c r="AM464" s="61" t="s">
        <v>1816</v>
      </c>
      <c r="AN464" s="61" t="s">
        <v>1695</v>
      </c>
      <c r="AO464" s="61" t="s">
        <v>5113</v>
      </c>
      <c r="AP464" s="61" t="s">
        <v>5033</v>
      </c>
      <c r="AQ464" s="61" t="s">
        <v>1703</v>
      </c>
      <c r="AR464" s="28">
        <v>2172960.1</v>
      </c>
      <c r="AS464" s="28">
        <v>1559751</v>
      </c>
      <c r="AT464" s="28">
        <v>1546755</v>
      </c>
      <c r="AU464" s="62"/>
      <c r="BT464">
        <v>0</v>
      </c>
      <c r="BU464" s="32">
        <v>100</v>
      </c>
      <c r="BV464" s="32">
        <v>110</v>
      </c>
      <c r="BW464" s="32">
        <v>15900</v>
      </c>
      <c r="BX464" s="32">
        <v>87</v>
      </c>
      <c r="BY464" s="32">
        <v>91200</v>
      </c>
      <c r="BZ464" t="s">
        <v>1816</v>
      </c>
      <c r="CA464" t="s">
        <v>1696</v>
      </c>
      <c r="CB464" t="s">
        <v>1871</v>
      </c>
      <c r="CC464" s="52" t="s">
        <v>1726</v>
      </c>
      <c r="CD464" s="52" t="s">
        <v>1794</v>
      </c>
      <c r="CE464" s="155"/>
      <c r="CF464" s="155"/>
      <c r="CG464" s="31" t="s">
        <v>5845</v>
      </c>
      <c r="CH464" s="31" t="s">
        <v>751</v>
      </c>
      <c r="CI464" s="31" t="s">
        <v>761</v>
      </c>
      <c r="CJ464" s="31" t="s">
        <v>3197</v>
      </c>
      <c r="DC464" s="160" t="str">
        <f t="shared" si="123"/>
        <v>14870_7</v>
      </c>
      <c r="DD464" s="162">
        <v>100</v>
      </c>
      <c r="DE464" s="161">
        <v>140</v>
      </c>
      <c r="DF464" s="161">
        <v>14870</v>
      </c>
      <c r="DG464" s="163" t="s">
        <v>1816</v>
      </c>
      <c r="DH464" s="161"/>
      <c r="DI464" s="161" t="s">
        <v>1586</v>
      </c>
      <c r="DJ464" s="161">
        <v>7</v>
      </c>
      <c r="DK464" s="161" t="s">
        <v>5216</v>
      </c>
      <c r="DL464" s="161">
        <v>0</v>
      </c>
      <c r="DM464" s="43" t="s">
        <v>4725</v>
      </c>
      <c r="DN464" s="43"/>
      <c r="DO464" s="43" t="s">
        <v>4229</v>
      </c>
      <c r="DP464" s="43"/>
      <c r="DQ464" s="43" t="s">
        <v>4150</v>
      </c>
      <c r="DR464" s="43">
        <v>100</v>
      </c>
      <c r="DV464" s="31" t="s">
        <v>350</v>
      </c>
      <c r="DW464" s="31" t="s">
        <v>360</v>
      </c>
      <c r="DX464" s="63"/>
      <c r="DY464" s="63"/>
      <c r="DZ464" s="63"/>
      <c r="EA464" s="167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</row>
    <row r="465" spans="22:158" x14ac:dyDescent="0.25">
      <c r="V465" s="1"/>
      <c r="W465" s="33"/>
      <c r="X465" s="33"/>
      <c r="AH465" s="38">
        <v>100</v>
      </c>
      <c r="AI465" s="38">
        <v>150</v>
      </c>
      <c r="AJ465" s="38">
        <v>13850</v>
      </c>
      <c r="AK465" s="38">
        <v>14</v>
      </c>
      <c r="AL465" s="38">
        <v>1500158</v>
      </c>
      <c r="AM465" s="61" t="s">
        <v>1816</v>
      </c>
      <c r="AN465" s="61" t="s">
        <v>1695</v>
      </c>
      <c r="AO465" s="61" t="s">
        <v>5121</v>
      </c>
      <c r="AP465" s="61" t="s">
        <v>5033</v>
      </c>
      <c r="AQ465" s="61" t="s">
        <v>1703</v>
      </c>
      <c r="AR465" s="28">
        <v>5271439.5999999996</v>
      </c>
      <c r="AS465" s="28">
        <v>3789877</v>
      </c>
      <c r="AT465" s="28">
        <v>6156581</v>
      </c>
      <c r="AU465" s="62"/>
      <c r="BT465">
        <v>0</v>
      </c>
      <c r="BU465" s="32">
        <v>100</v>
      </c>
      <c r="BV465" s="32">
        <v>110</v>
      </c>
      <c r="BW465" s="32">
        <v>15900</v>
      </c>
      <c r="BX465" s="32">
        <v>88</v>
      </c>
      <c r="BY465" s="32">
        <v>91220</v>
      </c>
      <c r="BZ465" t="s">
        <v>1816</v>
      </c>
      <c r="CA465" t="s">
        <v>1696</v>
      </c>
      <c r="CB465" t="s">
        <v>1871</v>
      </c>
      <c r="CC465" s="52" t="s">
        <v>1684</v>
      </c>
      <c r="CD465" s="52" t="s">
        <v>1684</v>
      </c>
      <c r="CE465" s="155">
        <v>16</v>
      </c>
      <c r="CF465" s="155">
        <v>1</v>
      </c>
      <c r="CG465" s="31" t="s">
        <v>696</v>
      </c>
      <c r="CH465" s="31" t="s">
        <v>752</v>
      </c>
      <c r="CI465" s="31" t="s">
        <v>761</v>
      </c>
      <c r="CJ465" s="31" t="s">
        <v>1341</v>
      </c>
      <c r="DC465" s="160" t="str">
        <f t="shared" si="123"/>
        <v>14870_9</v>
      </c>
      <c r="DD465" s="162">
        <v>100</v>
      </c>
      <c r="DE465" s="161">
        <v>140</v>
      </c>
      <c r="DF465" s="161">
        <v>14870</v>
      </c>
      <c r="DG465" s="163" t="s">
        <v>1816</v>
      </c>
      <c r="DH465" s="161"/>
      <c r="DI465" s="161" t="s">
        <v>1586</v>
      </c>
      <c r="DJ465" s="161">
        <v>9</v>
      </c>
      <c r="DK465" s="161" t="s">
        <v>5218</v>
      </c>
      <c r="DL465" s="161">
        <v>0</v>
      </c>
      <c r="DM465" s="43" t="s">
        <v>4726</v>
      </c>
      <c r="DN465" s="43"/>
      <c r="DO465" s="43" t="s">
        <v>4231</v>
      </c>
      <c r="DP465" s="43"/>
      <c r="DQ465" s="43" t="s">
        <v>4153</v>
      </c>
      <c r="DR465" s="43">
        <v>100</v>
      </c>
      <c r="DV465" s="31" t="s">
        <v>350</v>
      </c>
      <c r="DW465" s="31" t="s">
        <v>360</v>
      </c>
      <c r="DX465" s="63"/>
      <c r="DY465" s="63"/>
      <c r="DZ465" s="63"/>
      <c r="EA465" s="167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</row>
    <row r="466" spans="22:158" x14ac:dyDescent="0.25">
      <c r="W466" s="33"/>
      <c r="X466" s="33"/>
      <c r="AH466" s="38">
        <v>100</v>
      </c>
      <c r="AI466" s="38">
        <v>150</v>
      </c>
      <c r="AJ466" s="38">
        <v>14300</v>
      </c>
      <c r="AK466" s="38">
        <v>14</v>
      </c>
      <c r="AL466" s="38">
        <v>1500158</v>
      </c>
      <c r="AM466" s="61" t="s">
        <v>1816</v>
      </c>
      <c r="AN466" s="61" t="s">
        <v>1695</v>
      </c>
      <c r="AO466" s="61" t="s">
        <v>1574</v>
      </c>
      <c r="AP466" s="61" t="s">
        <v>5033</v>
      </c>
      <c r="AQ466" s="61" t="s">
        <v>1703</v>
      </c>
      <c r="AR466" s="28">
        <v>40032787.200000003</v>
      </c>
      <c r="AS466" s="28">
        <v>27180248</v>
      </c>
      <c r="AT466" s="28">
        <v>32155795</v>
      </c>
      <c r="AU466" s="62"/>
      <c r="BT466">
        <v>0</v>
      </c>
      <c r="BU466" s="32">
        <v>100</v>
      </c>
      <c r="BV466" s="32">
        <v>110</v>
      </c>
      <c r="BW466" s="32">
        <v>15900</v>
      </c>
      <c r="BX466" s="32">
        <v>89</v>
      </c>
      <c r="BY466" s="32">
        <v>91240</v>
      </c>
      <c r="BZ466" t="s">
        <v>1816</v>
      </c>
      <c r="CA466" t="s">
        <v>1696</v>
      </c>
      <c r="CB466" t="s">
        <v>1871</v>
      </c>
      <c r="CC466" s="52" t="s">
        <v>1785</v>
      </c>
      <c r="CD466" s="52" t="s">
        <v>1785</v>
      </c>
      <c r="CE466" s="155">
        <v>12</v>
      </c>
      <c r="CF466" s="155">
        <v>1</v>
      </c>
      <c r="CG466" s="31" t="s">
        <v>698</v>
      </c>
      <c r="CH466" s="31" t="s">
        <v>753</v>
      </c>
      <c r="CI466" s="31" t="s">
        <v>761</v>
      </c>
      <c r="CJ466" s="31" t="s">
        <v>1342</v>
      </c>
      <c r="DC466" s="160" t="str">
        <f t="shared" si="123"/>
        <v>14870_4</v>
      </c>
      <c r="DD466" s="162">
        <v>100</v>
      </c>
      <c r="DE466" s="161">
        <v>140</v>
      </c>
      <c r="DF466" s="161">
        <v>14870</v>
      </c>
      <c r="DG466" s="163" t="s">
        <v>1816</v>
      </c>
      <c r="DH466" s="161"/>
      <c r="DI466" s="161" t="s">
        <v>1586</v>
      </c>
      <c r="DJ466" s="161">
        <v>4</v>
      </c>
      <c r="DK466" s="161" t="s">
        <v>1325</v>
      </c>
      <c r="DL466" s="161">
        <v>0</v>
      </c>
      <c r="DM466" s="43" t="s">
        <v>4727</v>
      </c>
      <c r="DN466" s="43"/>
      <c r="DO466" s="43" t="s">
        <v>4233</v>
      </c>
      <c r="DP466" s="43"/>
      <c r="DQ466" s="43" t="s">
        <v>4156</v>
      </c>
      <c r="DR466" s="43">
        <v>100</v>
      </c>
      <c r="DV466" s="31" t="s">
        <v>350</v>
      </c>
      <c r="DW466" s="31" t="s">
        <v>360</v>
      </c>
      <c r="DX466" s="63"/>
      <c r="DY466" s="63"/>
      <c r="DZ466" s="63"/>
      <c r="EA466" s="167"/>
      <c r="EB466" s="60"/>
      <c r="EC466" s="60"/>
      <c r="ED466" s="60"/>
      <c r="EE466" s="60"/>
      <c r="EF466" s="60"/>
      <c r="EG466" s="60"/>
      <c r="EH466" s="60"/>
      <c r="EI466" s="60"/>
      <c r="EJ466" s="60"/>
      <c r="EK466" s="60"/>
      <c r="EL466" s="60"/>
      <c r="EM466" s="60"/>
      <c r="EN466" s="60"/>
      <c r="EO466" s="60"/>
      <c r="EP466" s="60"/>
      <c r="EQ466" s="60"/>
      <c r="ER466" s="60"/>
      <c r="ES466" s="60"/>
      <c r="ET466" s="60"/>
      <c r="EU466" s="60"/>
      <c r="EV466" s="60"/>
      <c r="EW466" s="60"/>
      <c r="EX466" s="60"/>
      <c r="EY466" s="60"/>
      <c r="EZ466" s="60"/>
      <c r="FA466" s="60"/>
      <c r="FB466" s="60"/>
    </row>
    <row r="467" spans="22:158" x14ac:dyDescent="0.25">
      <c r="W467" s="33"/>
      <c r="X467" s="33"/>
      <c r="AH467" s="38">
        <v>100</v>
      </c>
      <c r="AI467" s="38">
        <v>150</v>
      </c>
      <c r="AJ467" s="38">
        <v>14750</v>
      </c>
      <c r="AK467" s="38">
        <v>14</v>
      </c>
      <c r="AL467" s="38">
        <v>1500158</v>
      </c>
      <c r="AM467" s="61" t="s">
        <v>1816</v>
      </c>
      <c r="AN467" s="61" t="s">
        <v>1695</v>
      </c>
      <c r="AO467" s="61" t="s">
        <v>1583</v>
      </c>
      <c r="AP467" s="61" t="s">
        <v>5033</v>
      </c>
      <c r="AQ467" s="61" t="s">
        <v>1703</v>
      </c>
      <c r="AR467" s="28">
        <v>5189912.0999999996</v>
      </c>
      <c r="AS467" s="28">
        <v>6298849</v>
      </c>
      <c r="AT467" s="28">
        <v>6579583</v>
      </c>
      <c r="AU467" s="62"/>
      <c r="BT467">
        <v>0</v>
      </c>
      <c r="BU467" s="32">
        <v>100</v>
      </c>
      <c r="BV467" s="32">
        <v>110</v>
      </c>
      <c r="BW467" s="32">
        <v>15900</v>
      </c>
      <c r="BX467" s="32">
        <v>90</v>
      </c>
      <c r="BY467" s="32">
        <v>91260</v>
      </c>
      <c r="BZ467" t="s">
        <v>1816</v>
      </c>
      <c r="CA467" t="s">
        <v>1696</v>
      </c>
      <c r="CB467" t="s">
        <v>1871</v>
      </c>
      <c r="CC467" t="s">
        <v>5036</v>
      </c>
      <c r="CD467" s="52" t="s">
        <v>5036</v>
      </c>
      <c r="CE467" s="155">
        <v>1</v>
      </c>
      <c r="CF467" s="155">
        <v>1</v>
      </c>
      <c r="CG467" s="31" t="s">
        <v>5848</v>
      </c>
      <c r="CH467" s="31" t="s">
        <v>754</v>
      </c>
      <c r="CI467" s="31" t="s">
        <v>761</v>
      </c>
      <c r="CJ467" s="31" t="s">
        <v>3198</v>
      </c>
      <c r="DC467" s="160" t="str">
        <f t="shared" si="123"/>
        <v>14870_3</v>
      </c>
      <c r="DD467" s="162">
        <v>100</v>
      </c>
      <c r="DE467" s="161">
        <v>140</v>
      </c>
      <c r="DF467" s="161">
        <v>14870</v>
      </c>
      <c r="DG467" s="163" t="s">
        <v>1816</v>
      </c>
      <c r="DH467" s="161"/>
      <c r="DI467" s="161" t="s">
        <v>1586</v>
      </c>
      <c r="DJ467" s="161">
        <v>3</v>
      </c>
      <c r="DK467" s="161" t="s">
        <v>1324</v>
      </c>
      <c r="DL467" s="161">
        <v>0</v>
      </c>
      <c r="DM467" s="43" t="s">
        <v>4728</v>
      </c>
      <c r="DN467" s="43"/>
      <c r="DO467" s="43" t="s">
        <v>4235</v>
      </c>
      <c r="DP467" s="43"/>
      <c r="DQ467" s="43" t="s">
        <v>4159</v>
      </c>
      <c r="DR467" s="43">
        <v>100</v>
      </c>
      <c r="DV467" s="31" t="s">
        <v>350</v>
      </c>
      <c r="DW467" s="31" t="s">
        <v>360</v>
      </c>
      <c r="DX467" s="63"/>
      <c r="DY467" s="63"/>
      <c r="DZ467" s="63"/>
      <c r="EA467" s="167"/>
      <c r="EB467" s="60"/>
      <c r="EC467" s="60"/>
      <c r="ED467" s="60"/>
      <c r="EE467" s="60"/>
      <c r="EF467" s="60"/>
      <c r="EG467" s="60"/>
      <c r="EH467" s="60"/>
      <c r="EI467" s="60"/>
      <c r="EJ467" s="60"/>
      <c r="EK467" s="60"/>
      <c r="EL467" s="60"/>
      <c r="EM467" s="60"/>
      <c r="EN467" s="60"/>
      <c r="EO467" s="60"/>
      <c r="EP467" s="60"/>
      <c r="EQ467" s="60"/>
      <c r="ER467" s="60"/>
      <c r="ES467" s="60"/>
      <c r="ET467" s="60"/>
      <c r="EU467" s="60"/>
      <c r="EV467" s="60"/>
      <c r="EW467" s="60"/>
      <c r="EX467" s="60"/>
      <c r="EY467" s="60"/>
      <c r="EZ467" s="60"/>
      <c r="FA467" s="60"/>
      <c r="FB467" s="60"/>
    </row>
    <row r="468" spans="22:158" x14ac:dyDescent="0.25">
      <c r="W468" s="33"/>
      <c r="X468" s="33"/>
      <c r="AH468" s="38">
        <v>100</v>
      </c>
      <c r="AI468" s="38">
        <v>150</v>
      </c>
      <c r="AJ468" s="38">
        <v>14950</v>
      </c>
      <c r="AK468" s="38">
        <v>14</v>
      </c>
      <c r="AL468" s="38">
        <v>1500158</v>
      </c>
      <c r="AM468" s="61" t="s">
        <v>1816</v>
      </c>
      <c r="AN468" s="61" t="s">
        <v>1695</v>
      </c>
      <c r="AO468" s="61" t="s">
        <v>1589</v>
      </c>
      <c r="AP468" s="61" t="s">
        <v>5033</v>
      </c>
      <c r="AQ468" s="61" t="s">
        <v>1703</v>
      </c>
      <c r="AR468" s="28">
        <v>58266861.399999999</v>
      </c>
      <c r="AS468" s="28">
        <v>49454289</v>
      </c>
      <c r="AT468" s="28">
        <v>41758004</v>
      </c>
      <c r="AU468" s="62"/>
      <c r="BT468">
        <v>0</v>
      </c>
      <c r="BU468" s="32">
        <v>100</v>
      </c>
      <c r="BV468" s="32">
        <v>110</v>
      </c>
      <c r="BW468" s="32">
        <v>16400</v>
      </c>
      <c r="BX468" s="32">
        <v>81</v>
      </c>
      <c r="BY468" s="32">
        <v>91000</v>
      </c>
      <c r="BZ468" t="s">
        <v>1816</v>
      </c>
      <c r="CA468" t="s">
        <v>1696</v>
      </c>
      <c r="CB468" t="s">
        <v>1880</v>
      </c>
      <c r="CC468" s="52" t="s">
        <v>1683</v>
      </c>
      <c r="CD468" s="52" t="s">
        <v>1784</v>
      </c>
      <c r="CE468" s="155">
        <v>7606</v>
      </c>
      <c r="CF468" s="155">
        <v>91</v>
      </c>
      <c r="CG468" s="31" t="s">
        <v>5834</v>
      </c>
      <c r="CH468" s="31" t="s">
        <v>736</v>
      </c>
      <c r="CI468" s="31" t="s">
        <v>762</v>
      </c>
      <c r="CJ468" s="31" t="s">
        <v>3199</v>
      </c>
      <c r="DC468" s="160" t="str">
        <f t="shared" si="123"/>
        <v>14870_2</v>
      </c>
      <c r="DD468" s="162">
        <v>100</v>
      </c>
      <c r="DE468" s="161">
        <v>140</v>
      </c>
      <c r="DF468" s="161">
        <v>14870</v>
      </c>
      <c r="DG468" s="163" t="s">
        <v>1816</v>
      </c>
      <c r="DH468" s="161"/>
      <c r="DI468" s="161" t="s">
        <v>1586</v>
      </c>
      <c r="DJ468" s="161">
        <v>2</v>
      </c>
      <c r="DK468" s="161" t="s">
        <v>1323</v>
      </c>
      <c r="DL468" s="161">
        <v>0</v>
      </c>
      <c r="DM468" s="43" t="s">
        <v>4729</v>
      </c>
      <c r="DN468" s="43"/>
      <c r="DO468" s="43" t="s">
        <v>4237</v>
      </c>
      <c r="DP468" s="43"/>
      <c r="DQ468" s="43" t="s">
        <v>4162</v>
      </c>
      <c r="DR468" s="43">
        <v>100</v>
      </c>
      <c r="DV468" s="31" t="s">
        <v>350</v>
      </c>
      <c r="DW468" s="31" t="s">
        <v>360</v>
      </c>
      <c r="DX468" s="63"/>
      <c r="DY468" s="63"/>
      <c r="DZ468" s="63"/>
      <c r="EA468" s="167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</row>
    <row r="469" spans="22:158" x14ac:dyDescent="0.25">
      <c r="W469" s="33"/>
      <c r="X469" s="33"/>
      <c r="AH469" s="38">
        <v>100</v>
      </c>
      <c r="AI469" s="38">
        <v>150</v>
      </c>
      <c r="AJ469" s="38">
        <v>15550</v>
      </c>
      <c r="AK469" s="38">
        <v>14</v>
      </c>
      <c r="AL469" s="38">
        <v>1500158</v>
      </c>
      <c r="AM469" s="61" t="s">
        <v>1816</v>
      </c>
      <c r="AN469" s="61" t="s">
        <v>1695</v>
      </c>
      <c r="AO469" s="61" t="s">
        <v>1602</v>
      </c>
      <c r="AP469" s="61" t="s">
        <v>5033</v>
      </c>
      <c r="AQ469" s="61" t="s">
        <v>1703</v>
      </c>
      <c r="AR469" s="28">
        <v>19794387.899999999</v>
      </c>
      <c r="AS469" s="28">
        <v>12281035</v>
      </c>
      <c r="AT469" s="28">
        <v>11344283</v>
      </c>
      <c r="AU469" s="62"/>
      <c r="BT469">
        <v>0</v>
      </c>
      <c r="BU469" s="32">
        <v>100</v>
      </c>
      <c r="BV469" s="32">
        <v>110</v>
      </c>
      <c r="BW469" s="32">
        <v>16400</v>
      </c>
      <c r="BX469" s="32">
        <v>81</v>
      </c>
      <c r="BY469" s="32">
        <v>91010</v>
      </c>
      <c r="BZ469" t="s">
        <v>1816</v>
      </c>
      <c r="CA469" t="s">
        <v>1696</v>
      </c>
      <c r="CB469" t="s">
        <v>1880</v>
      </c>
      <c r="CC469" t="s">
        <v>1683</v>
      </c>
      <c r="CD469" s="52" t="s">
        <v>1683</v>
      </c>
      <c r="CE469" s="155">
        <v>1168</v>
      </c>
      <c r="CF469" s="155">
        <v>9</v>
      </c>
      <c r="CG469" s="31" t="s">
        <v>5837</v>
      </c>
      <c r="CH469" s="31" t="s">
        <v>738</v>
      </c>
      <c r="CI469" s="31" t="s">
        <v>762</v>
      </c>
      <c r="CJ469" s="31" t="s">
        <v>3200</v>
      </c>
      <c r="DC469" s="160" t="str">
        <f t="shared" si="123"/>
        <v>14870_6</v>
      </c>
      <c r="DD469" s="162">
        <v>100</v>
      </c>
      <c r="DE469" s="161">
        <v>140</v>
      </c>
      <c r="DF469" s="161">
        <v>14870</v>
      </c>
      <c r="DG469" s="163" t="s">
        <v>1816</v>
      </c>
      <c r="DH469" s="161"/>
      <c r="DI469" s="161" t="s">
        <v>1586</v>
      </c>
      <c r="DJ469" s="161">
        <v>6</v>
      </c>
      <c r="DK469" s="161" t="s">
        <v>1327</v>
      </c>
      <c r="DL469" s="161">
        <v>0</v>
      </c>
      <c r="DM469" s="43" t="s">
        <v>4730</v>
      </c>
      <c r="DN469" s="43"/>
      <c r="DO469" s="43" t="s">
        <v>4239</v>
      </c>
      <c r="DP469" s="43"/>
      <c r="DQ469" s="43" t="s">
        <v>4165</v>
      </c>
      <c r="DR469" s="43">
        <v>100</v>
      </c>
      <c r="DV469" s="31" t="s">
        <v>350</v>
      </c>
      <c r="DW469" s="31" t="s">
        <v>360</v>
      </c>
      <c r="DX469" s="63"/>
      <c r="DY469" s="63"/>
      <c r="DZ469" s="63"/>
      <c r="EA469" s="167"/>
      <c r="EB469" s="60"/>
      <c r="EC469" s="60"/>
      <c r="ED469" s="60"/>
      <c r="EE469" s="60"/>
      <c r="EF469" s="60"/>
      <c r="EG469" s="60"/>
      <c r="EH469" s="60"/>
      <c r="EI469" s="60"/>
      <c r="EJ469" s="60"/>
      <c r="EK469" s="60"/>
      <c r="EL469" s="60"/>
      <c r="EM469" s="60"/>
      <c r="EN469" s="60"/>
      <c r="EO469" s="60"/>
      <c r="EP469" s="60"/>
      <c r="EQ469" s="60"/>
      <c r="ER469" s="60"/>
      <c r="ES469" s="60"/>
      <c r="ET469" s="60"/>
      <c r="EU469" s="60"/>
      <c r="EV469" s="60"/>
      <c r="EW469" s="60"/>
      <c r="EX469" s="60"/>
      <c r="EY469" s="60"/>
      <c r="EZ469" s="60"/>
      <c r="FA469" s="60"/>
      <c r="FB469" s="60"/>
    </row>
    <row r="470" spans="22:158" x14ac:dyDescent="0.25">
      <c r="V470" s="1"/>
      <c r="W470" s="33"/>
      <c r="X470" s="33"/>
      <c r="AH470" s="38">
        <v>100</v>
      </c>
      <c r="AI470" s="38">
        <v>150</v>
      </c>
      <c r="AJ470" s="38">
        <v>15800</v>
      </c>
      <c r="AK470" s="38">
        <v>14</v>
      </c>
      <c r="AL470" s="38">
        <v>1500158</v>
      </c>
      <c r="AM470" s="61" t="s">
        <v>1816</v>
      </c>
      <c r="AN470" s="61" t="s">
        <v>1695</v>
      </c>
      <c r="AO470" s="61" t="s">
        <v>1607</v>
      </c>
      <c r="AP470" s="61" t="s">
        <v>5033</v>
      </c>
      <c r="AQ470" s="61" t="s">
        <v>1703</v>
      </c>
      <c r="AR470" s="28">
        <v>74753352.599999994</v>
      </c>
      <c r="AS470" s="28">
        <v>40599684</v>
      </c>
      <c r="AT470" s="28">
        <v>41161887</v>
      </c>
      <c r="AU470" s="62"/>
      <c r="BT470">
        <v>0</v>
      </c>
      <c r="BU470" s="32">
        <v>100</v>
      </c>
      <c r="BV470" s="32">
        <v>110</v>
      </c>
      <c r="BW470" s="32">
        <v>16400</v>
      </c>
      <c r="BX470" s="32">
        <v>82</v>
      </c>
      <c r="BY470" s="32">
        <v>91020</v>
      </c>
      <c r="BZ470" t="s">
        <v>1816</v>
      </c>
      <c r="CA470" t="s">
        <v>1696</v>
      </c>
      <c r="CB470" t="s">
        <v>1880</v>
      </c>
      <c r="CC470" t="s">
        <v>1790</v>
      </c>
      <c r="CD470" t="s">
        <v>1792</v>
      </c>
      <c r="CE470" s="155">
        <v>1</v>
      </c>
      <c r="CF470" s="155">
        <v>1</v>
      </c>
      <c r="CG470" s="31" t="s">
        <v>5851</v>
      </c>
      <c r="CH470" s="31" t="s">
        <v>739</v>
      </c>
      <c r="CI470" s="31" t="s">
        <v>762</v>
      </c>
      <c r="CJ470" s="31" t="s">
        <v>3201</v>
      </c>
      <c r="DC470" s="160" t="str">
        <f t="shared" si="123"/>
        <v>14870_10</v>
      </c>
      <c r="DD470" s="162">
        <v>100</v>
      </c>
      <c r="DE470" s="161">
        <v>140</v>
      </c>
      <c r="DF470" s="161">
        <v>14870</v>
      </c>
      <c r="DG470" s="163" t="s">
        <v>1816</v>
      </c>
      <c r="DH470" s="161"/>
      <c r="DI470" s="161" t="s">
        <v>1586</v>
      </c>
      <c r="DJ470" s="161">
        <v>10</v>
      </c>
      <c r="DK470" s="161" t="s">
        <v>1329</v>
      </c>
      <c r="DL470" s="161">
        <v>19</v>
      </c>
      <c r="DM470" s="43" t="s">
        <v>4731</v>
      </c>
      <c r="DN470" s="43"/>
      <c r="DO470" s="43" t="s">
        <v>4241</v>
      </c>
      <c r="DP470" s="43"/>
      <c r="DQ470" s="43" t="s">
        <v>4168</v>
      </c>
      <c r="DR470" s="43">
        <v>100</v>
      </c>
      <c r="DV470" s="31" t="s">
        <v>350</v>
      </c>
      <c r="DW470" s="31" t="s">
        <v>360</v>
      </c>
      <c r="DX470" s="63"/>
      <c r="DY470" s="63"/>
      <c r="DZ470" s="63"/>
      <c r="EA470" s="167"/>
      <c r="EB470" s="60"/>
      <c r="EC470" s="60"/>
      <c r="ED470" s="60"/>
      <c r="EE470" s="60"/>
      <c r="EF470" s="60"/>
      <c r="EG470" s="60"/>
      <c r="EH470" s="60"/>
      <c r="EI470" s="60"/>
      <c r="EJ470" s="60"/>
      <c r="EK470" s="60"/>
      <c r="EL470" s="60"/>
      <c r="EM470" s="60"/>
      <c r="EN470" s="60"/>
      <c r="EO470" s="60"/>
      <c r="EP470" s="60"/>
      <c r="EQ470" s="60"/>
      <c r="ER470" s="60"/>
      <c r="ES470" s="60"/>
      <c r="ET470" s="60"/>
      <c r="EU470" s="60"/>
      <c r="EV470" s="60"/>
      <c r="EW470" s="60"/>
      <c r="EX470" s="60"/>
      <c r="EY470" s="60"/>
      <c r="EZ470" s="60"/>
      <c r="FA470" s="60"/>
      <c r="FB470" s="60"/>
    </row>
    <row r="471" spans="22:158" x14ac:dyDescent="0.25">
      <c r="W471" s="33"/>
      <c r="X471" s="33"/>
      <c r="AH471" s="38">
        <v>100</v>
      </c>
      <c r="AI471" s="38">
        <v>150</v>
      </c>
      <c r="AJ471" s="38">
        <v>17350</v>
      </c>
      <c r="AK471" s="38">
        <v>14</v>
      </c>
      <c r="AL471" s="38">
        <v>1500158</v>
      </c>
      <c r="AM471" s="61" t="s">
        <v>1816</v>
      </c>
      <c r="AN471" s="61" t="s">
        <v>1695</v>
      </c>
      <c r="AO471" s="61" t="s">
        <v>1641</v>
      </c>
      <c r="AP471" s="61" t="s">
        <v>5033</v>
      </c>
      <c r="AQ471" s="61" t="s">
        <v>1703</v>
      </c>
      <c r="AR471" s="28">
        <v>68830744</v>
      </c>
      <c r="AS471" s="28">
        <v>42828293</v>
      </c>
      <c r="AT471" s="28">
        <v>36584348</v>
      </c>
      <c r="AU471" s="62"/>
      <c r="BT471">
        <v>0</v>
      </c>
      <c r="BU471" s="32">
        <v>100</v>
      </c>
      <c r="BV471" s="32">
        <v>110</v>
      </c>
      <c r="BW471" s="32">
        <v>16400</v>
      </c>
      <c r="BX471" s="32">
        <v>82</v>
      </c>
      <c r="BY471" s="32">
        <v>91040</v>
      </c>
      <c r="BZ471" t="s">
        <v>1816</v>
      </c>
      <c r="CA471" t="s">
        <v>1696</v>
      </c>
      <c r="CB471" t="s">
        <v>1880</v>
      </c>
      <c r="CC471" t="s">
        <v>1790</v>
      </c>
      <c r="CD471" t="s">
        <v>1791</v>
      </c>
      <c r="CE471" s="155"/>
      <c r="CF471" s="155"/>
      <c r="CG471" s="31" t="s">
        <v>5853</v>
      </c>
      <c r="CH471" s="31" t="s">
        <v>740</v>
      </c>
      <c r="CI471" s="31" t="s">
        <v>762</v>
      </c>
      <c r="CJ471" s="31" t="s">
        <v>3202</v>
      </c>
      <c r="DC471" s="160" t="str">
        <f t="shared" si="123"/>
        <v>14870_8</v>
      </c>
      <c r="DD471" s="162">
        <v>100</v>
      </c>
      <c r="DE471" s="161">
        <v>140</v>
      </c>
      <c r="DF471" s="161">
        <v>14870</v>
      </c>
      <c r="DG471" s="163" t="s">
        <v>1816</v>
      </c>
      <c r="DH471" s="161"/>
      <c r="DI471" s="161" t="s">
        <v>1586</v>
      </c>
      <c r="DJ471" s="161">
        <v>8</v>
      </c>
      <c r="DK471" s="161" t="s">
        <v>1328</v>
      </c>
      <c r="DL471" s="161">
        <v>0</v>
      </c>
      <c r="DM471" s="43" t="s">
        <v>4732</v>
      </c>
      <c r="DN471" s="43"/>
      <c r="DO471" s="43" t="s">
        <v>4243</v>
      </c>
      <c r="DP471" s="43"/>
      <c r="DQ471" s="43" t="s">
        <v>4171</v>
      </c>
      <c r="DR471" s="43">
        <v>100</v>
      </c>
      <c r="DV471" s="31" t="s">
        <v>350</v>
      </c>
      <c r="DW471" s="31" t="s">
        <v>360</v>
      </c>
      <c r="DX471" s="63"/>
      <c r="DY471" s="63"/>
      <c r="DZ471" s="63"/>
      <c r="EA471" s="167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</row>
    <row r="472" spans="22:158" x14ac:dyDescent="0.25">
      <c r="W472" s="33"/>
      <c r="X472" s="33"/>
      <c r="AH472" s="38">
        <v>100</v>
      </c>
      <c r="AI472" s="38">
        <v>150</v>
      </c>
      <c r="AJ472" s="38">
        <v>17500</v>
      </c>
      <c r="AK472" s="38">
        <v>14</v>
      </c>
      <c r="AL472" s="38">
        <v>1500158</v>
      </c>
      <c r="AM472" s="61" t="s">
        <v>1816</v>
      </c>
      <c r="AN472" s="61" t="s">
        <v>1695</v>
      </c>
      <c r="AO472" s="61" t="s">
        <v>1644</v>
      </c>
      <c r="AP472" s="61" t="s">
        <v>5033</v>
      </c>
      <c r="AQ472" s="61" t="s">
        <v>1703</v>
      </c>
      <c r="AR472" s="28">
        <v>927694.3</v>
      </c>
      <c r="AS472" s="28">
        <v>102094</v>
      </c>
      <c r="AT472" s="28">
        <v>216369</v>
      </c>
      <c r="AU472" s="62"/>
      <c r="BT472">
        <v>0</v>
      </c>
      <c r="BU472" s="32">
        <v>100</v>
      </c>
      <c r="BV472" s="32">
        <v>110</v>
      </c>
      <c r="BW472" s="32">
        <v>16400</v>
      </c>
      <c r="BX472" s="32">
        <v>83</v>
      </c>
      <c r="BY472" s="32">
        <v>91060</v>
      </c>
      <c r="BZ472" t="s">
        <v>1816</v>
      </c>
      <c r="CA472" t="s">
        <v>1696</v>
      </c>
      <c r="CB472" t="s">
        <v>1880</v>
      </c>
      <c r="CC472" t="s">
        <v>1786</v>
      </c>
      <c r="CD472" s="52" t="s">
        <v>5043</v>
      </c>
      <c r="CE472" s="155">
        <v>84130</v>
      </c>
      <c r="CF472" s="155">
        <v>9</v>
      </c>
      <c r="CG472" s="31" t="s">
        <v>684</v>
      </c>
      <c r="CH472" s="31" t="s">
        <v>741</v>
      </c>
      <c r="CI472" s="31" t="s">
        <v>762</v>
      </c>
      <c r="CJ472" s="31" t="s">
        <v>3203</v>
      </c>
      <c r="DC472" s="160" t="str">
        <f t="shared" si="123"/>
        <v>14870_5</v>
      </c>
      <c r="DD472" s="162">
        <v>100</v>
      </c>
      <c r="DE472" s="161">
        <v>140</v>
      </c>
      <c r="DF472" s="161">
        <v>14870</v>
      </c>
      <c r="DG472" s="163" t="s">
        <v>1816</v>
      </c>
      <c r="DH472" s="161"/>
      <c r="DI472" s="161" t="s">
        <v>1586</v>
      </c>
      <c r="DJ472" s="161">
        <v>5</v>
      </c>
      <c r="DK472" s="161" t="s">
        <v>1326</v>
      </c>
      <c r="DL472" s="161">
        <v>11</v>
      </c>
      <c r="DM472" s="43" t="s">
        <v>4733</v>
      </c>
      <c r="DN472" s="43"/>
      <c r="DO472" s="43" t="s">
        <v>4245</v>
      </c>
      <c r="DP472" s="43"/>
      <c r="DQ472" s="43" t="s">
        <v>4174</v>
      </c>
      <c r="DR472" s="43">
        <v>100</v>
      </c>
      <c r="DV472" s="31" t="s">
        <v>350</v>
      </c>
      <c r="DW472" s="31" t="s">
        <v>360</v>
      </c>
      <c r="DX472" s="63"/>
      <c r="DY472" s="63"/>
      <c r="DZ472" s="63"/>
      <c r="EA472" s="167"/>
      <c r="EB472" s="60"/>
      <c r="EC472" s="60"/>
      <c r="ED472" s="60"/>
      <c r="EE472" s="60"/>
      <c r="EF472" s="60"/>
      <c r="EG472" s="60"/>
      <c r="EH472" s="60"/>
      <c r="EI472" s="60"/>
      <c r="EJ472" s="60"/>
      <c r="EK472" s="60"/>
      <c r="EL472" s="60"/>
      <c r="EM472" s="60"/>
      <c r="EN472" s="60"/>
      <c r="EO472" s="60"/>
      <c r="EP472" s="60"/>
      <c r="EQ472" s="60"/>
      <c r="ER472" s="60"/>
      <c r="ES472" s="60"/>
      <c r="ET472" s="60"/>
      <c r="EU472" s="60"/>
      <c r="EV472" s="60"/>
      <c r="EW472" s="60"/>
      <c r="EX472" s="60"/>
      <c r="EY472" s="60"/>
      <c r="EZ472" s="60"/>
      <c r="FA472" s="60"/>
      <c r="FB472" s="60"/>
    </row>
    <row r="473" spans="22:158" x14ac:dyDescent="0.25">
      <c r="W473" s="33"/>
      <c r="X473" s="33"/>
      <c r="AH473" s="38">
        <v>100</v>
      </c>
      <c r="AI473" s="38">
        <v>150</v>
      </c>
      <c r="AJ473" s="38">
        <v>17750</v>
      </c>
      <c r="AK473" s="38">
        <v>14</v>
      </c>
      <c r="AL473" s="38">
        <v>1500158</v>
      </c>
      <c r="AM473" s="61" t="s">
        <v>1816</v>
      </c>
      <c r="AN473" s="61" t="s">
        <v>1695</v>
      </c>
      <c r="AO473" s="61" t="s">
        <v>1650</v>
      </c>
      <c r="AP473" s="61" t="s">
        <v>5033</v>
      </c>
      <c r="AQ473" s="61" t="s">
        <v>1703</v>
      </c>
      <c r="AR473" s="28">
        <v>43629858.699999996</v>
      </c>
      <c r="AS473" s="28">
        <v>27361358</v>
      </c>
      <c r="AT473" s="28">
        <v>30486011</v>
      </c>
      <c r="AU473" s="62"/>
      <c r="BT473">
        <v>0</v>
      </c>
      <c r="BU473" s="32">
        <v>100</v>
      </c>
      <c r="BV473" s="32">
        <v>110</v>
      </c>
      <c r="BW473" s="32">
        <v>16400</v>
      </c>
      <c r="BX473" s="32">
        <v>83</v>
      </c>
      <c r="BY473" s="32">
        <v>91080</v>
      </c>
      <c r="BZ473" t="s">
        <v>1816</v>
      </c>
      <c r="CA473" t="s">
        <v>1696</v>
      </c>
      <c r="CB473" t="s">
        <v>1880</v>
      </c>
      <c r="CC473" t="s">
        <v>1786</v>
      </c>
      <c r="CD473" t="s">
        <v>1784</v>
      </c>
      <c r="CE473" s="155">
        <v>1052295</v>
      </c>
      <c r="CF473" s="155">
        <v>14</v>
      </c>
      <c r="CG473" s="31" t="s">
        <v>686</v>
      </c>
      <c r="CH473" s="31" t="s">
        <v>742</v>
      </c>
      <c r="CI473" s="31" t="s">
        <v>762</v>
      </c>
      <c r="CJ473" s="31" t="s">
        <v>3204</v>
      </c>
      <c r="DC473" s="160" t="str">
        <f t="shared" si="123"/>
        <v>14900_1</v>
      </c>
      <c r="DD473" s="162">
        <v>100</v>
      </c>
      <c r="DE473" s="161">
        <v>105</v>
      </c>
      <c r="DF473" s="161">
        <v>14900</v>
      </c>
      <c r="DG473" s="163" t="s">
        <v>1816</v>
      </c>
      <c r="DH473" s="161"/>
      <c r="DI473" s="161" t="s">
        <v>1587</v>
      </c>
      <c r="DJ473" s="161">
        <v>1</v>
      </c>
      <c r="DK473" s="161" t="s">
        <v>5210</v>
      </c>
      <c r="DL473" s="161">
        <v>4</v>
      </c>
      <c r="DM473" s="43" t="s">
        <v>4734</v>
      </c>
      <c r="DN473" s="43"/>
      <c r="DO473" s="43" t="s">
        <v>4197</v>
      </c>
      <c r="DP473" s="43"/>
      <c r="DQ473" s="43" t="s">
        <v>4177</v>
      </c>
      <c r="DR473" s="43">
        <v>100</v>
      </c>
      <c r="DV473" s="31" t="s">
        <v>350</v>
      </c>
      <c r="DW473" s="31" t="s">
        <v>360</v>
      </c>
      <c r="DX473" s="63"/>
      <c r="DY473" s="63"/>
      <c r="DZ473" s="63"/>
      <c r="EA473" s="167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</row>
    <row r="474" spans="22:158" x14ac:dyDescent="0.25">
      <c r="V474" s="1"/>
      <c r="W474" s="33"/>
      <c r="X474" s="33"/>
      <c r="AH474" s="38">
        <v>100</v>
      </c>
      <c r="AI474" s="38">
        <v>155</v>
      </c>
      <c r="AJ474" s="38">
        <v>10050</v>
      </c>
      <c r="AK474" s="38">
        <v>14</v>
      </c>
      <c r="AL474" s="38">
        <v>1500158</v>
      </c>
      <c r="AM474" s="61" t="s">
        <v>1816</v>
      </c>
      <c r="AN474" s="61" t="s">
        <v>1686</v>
      </c>
      <c r="AO474" s="61" t="s">
        <v>5044</v>
      </c>
      <c r="AP474" s="61" t="s">
        <v>5033</v>
      </c>
      <c r="AQ474" s="61" t="s">
        <v>1703</v>
      </c>
      <c r="AR474" s="28">
        <v>418339.3</v>
      </c>
      <c r="AS474" s="28">
        <v>515853</v>
      </c>
      <c r="AT474" s="28">
        <v>0</v>
      </c>
      <c r="AU474" s="62"/>
      <c r="BT474">
        <v>0</v>
      </c>
      <c r="BU474" s="32">
        <v>100</v>
      </c>
      <c r="BV474" s="32">
        <v>110</v>
      </c>
      <c r="BW474" s="32">
        <v>16400</v>
      </c>
      <c r="BX474" s="32">
        <v>84</v>
      </c>
      <c r="BY474" s="32">
        <v>91100</v>
      </c>
      <c r="BZ474" t="s">
        <v>1816</v>
      </c>
      <c r="CA474" t="s">
        <v>1696</v>
      </c>
      <c r="CB474" t="s">
        <v>1880</v>
      </c>
      <c r="CC474" t="s">
        <v>1795</v>
      </c>
      <c r="CD474" t="s">
        <v>1796</v>
      </c>
      <c r="CE474" s="155">
        <v>99</v>
      </c>
      <c r="CF474" s="155">
        <v>15</v>
      </c>
      <c r="CG474" s="31" t="s">
        <v>688</v>
      </c>
      <c r="CH474" s="31" t="s">
        <v>743</v>
      </c>
      <c r="CI474" s="31" t="s">
        <v>762</v>
      </c>
      <c r="CJ474" s="31" t="s">
        <v>3205</v>
      </c>
      <c r="DC474" s="160" t="str">
        <f t="shared" si="123"/>
        <v>14900_7</v>
      </c>
      <c r="DD474" s="162">
        <v>100</v>
      </c>
      <c r="DE474" s="161">
        <v>105</v>
      </c>
      <c r="DF474" s="161">
        <v>14900</v>
      </c>
      <c r="DG474" s="163" t="s">
        <v>1816</v>
      </c>
      <c r="DH474" s="161"/>
      <c r="DI474" s="161" t="s">
        <v>1587</v>
      </c>
      <c r="DJ474" s="161">
        <v>7</v>
      </c>
      <c r="DK474" s="161" t="s">
        <v>5216</v>
      </c>
      <c r="DL474" s="161">
        <v>4</v>
      </c>
      <c r="DM474" s="43" t="s">
        <v>4735</v>
      </c>
      <c r="DN474" s="43"/>
      <c r="DO474" s="43" t="s">
        <v>4199</v>
      </c>
      <c r="DP474" s="43"/>
      <c r="DQ474" s="43" t="s">
        <v>4150</v>
      </c>
      <c r="DR474" s="43">
        <v>100</v>
      </c>
      <c r="DV474" s="31" t="s">
        <v>350</v>
      </c>
      <c r="DW474" s="31" t="s">
        <v>361</v>
      </c>
      <c r="DX474" s="63"/>
      <c r="DY474" s="63"/>
      <c r="DZ474" s="63"/>
      <c r="EA474" s="167"/>
      <c r="EB474" s="60"/>
      <c r="EC474" s="60"/>
      <c r="ED474" s="60"/>
      <c r="EE474" s="60"/>
      <c r="EF474" s="60"/>
      <c r="EG474" s="60"/>
      <c r="EH474" s="60"/>
      <c r="EI474" s="60"/>
      <c r="EJ474" s="60"/>
      <c r="EK474" s="60"/>
      <c r="EL474" s="60"/>
      <c r="EM474" s="60"/>
      <c r="EN474" s="60"/>
      <c r="EO474" s="60"/>
      <c r="EP474" s="60"/>
      <c r="EQ474" s="60"/>
      <c r="ER474" s="60"/>
      <c r="ES474" s="60"/>
      <c r="ET474" s="60"/>
      <c r="EU474" s="60"/>
      <c r="EV474" s="60"/>
      <c r="EW474" s="60"/>
      <c r="EX474" s="60"/>
      <c r="EY474" s="60"/>
      <c r="EZ474" s="60"/>
      <c r="FA474" s="60"/>
      <c r="FB474" s="60"/>
    </row>
    <row r="475" spans="22:158" x14ac:dyDescent="0.25">
      <c r="W475" s="33"/>
      <c r="X475" s="33"/>
      <c r="AH475" s="38">
        <v>100</v>
      </c>
      <c r="AI475" s="38">
        <v>155</v>
      </c>
      <c r="AJ475" s="38">
        <v>10300</v>
      </c>
      <c r="AK475" s="38">
        <v>14</v>
      </c>
      <c r="AL475" s="38">
        <v>1500158</v>
      </c>
      <c r="AM475" s="61" t="s">
        <v>1816</v>
      </c>
      <c r="AN475" s="61" t="s">
        <v>1686</v>
      </c>
      <c r="AO475" s="61" t="s">
        <v>5049</v>
      </c>
      <c r="AP475" s="61" t="s">
        <v>5033</v>
      </c>
      <c r="AQ475" s="61" t="s">
        <v>1703</v>
      </c>
      <c r="AR475" s="28">
        <v>45717081.100000001</v>
      </c>
      <c r="AS475" s="28">
        <v>15691472</v>
      </c>
      <c r="AT475" s="28">
        <v>24206189</v>
      </c>
      <c r="AU475" s="62"/>
      <c r="BT475">
        <v>0</v>
      </c>
      <c r="BU475" s="32">
        <v>100</v>
      </c>
      <c r="BV475" s="32">
        <v>110</v>
      </c>
      <c r="BW475" s="32">
        <v>16400</v>
      </c>
      <c r="BX475" s="32">
        <v>85</v>
      </c>
      <c r="BY475" s="32">
        <v>91120</v>
      </c>
      <c r="BZ475" t="s">
        <v>1816</v>
      </c>
      <c r="CA475" t="s">
        <v>1696</v>
      </c>
      <c r="CB475" t="s">
        <v>1880</v>
      </c>
      <c r="CC475" s="52" t="s">
        <v>1797</v>
      </c>
      <c r="CD475" s="52" t="s">
        <v>1797</v>
      </c>
      <c r="CE475" s="155">
        <v>6</v>
      </c>
      <c r="CF475" s="155">
        <v>1</v>
      </c>
      <c r="CG475" s="31" t="s">
        <v>690</v>
      </c>
      <c r="CH475" s="31" t="s">
        <v>744</v>
      </c>
      <c r="CI475" s="31" t="s">
        <v>762</v>
      </c>
      <c r="CJ475" s="31" t="s">
        <v>3206</v>
      </c>
      <c r="DC475" s="160" t="str">
        <f t="shared" si="123"/>
        <v>14900_9</v>
      </c>
      <c r="DD475" s="162">
        <v>100</v>
      </c>
      <c r="DE475" s="161">
        <v>105</v>
      </c>
      <c r="DF475" s="161">
        <v>14900</v>
      </c>
      <c r="DG475" s="163" t="s">
        <v>1816</v>
      </c>
      <c r="DH475" s="161"/>
      <c r="DI475" s="161" t="s">
        <v>1587</v>
      </c>
      <c r="DJ475" s="161">
        <v>9</v>
      </c>
      <c r="DK475" s="161" t="s">
        <v>5218</v>
      </c>
      <c r="DL475" s="161">
        <v>0</v>
      </c>
      <c r="DM475" s="43" t="s">
        <v>4736</v>
      </c>
      <c r="DN475" s="43"/>
      <c r="DO475" s="43" t="s">
        <v>4201</v>
      </c>
      <c r="DP475" s="43"/>
      <c r="DQ475" s="43" t="s">
        <v>4153</v>
      </c>
      <c r="DR475" s="43">
        <v>100</v>
      </c>
      <c r="DV475" s="31" t="s">
        <v>350</v>
      </c>
      <c r="DW475" s="31" t="s">
        <v>361</v>
      </c>
      <c r="DX475" s="63"/>
      <c r="DY475" s="63"/>
      <c r="DZ475" s="63"/>
      <c r="EA475" s="167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</row>
    <row r="476" spans="22:158" x14ac:dyDescent="0.25">
      <c r="W476" s="33"/>
      <c r="X476" s="33"/>
      <c r="AH476" s="38">
        <v>100</v>
      </c>
      <c r="AI476" s="38">
        <v>155</v>
      </c>
      <c r="AJ476" s="38">
        <v>10650</v>
      </c>
      <c r="AK476" s="38">
        <v>14</v>
      </c>
      <c r="AL476" s="38">
        <v>1500158</v>
      </c>
      <c r="AM476" s="61" t="s">
        <v>1816</v>
      </c>
      <c r="AN476" s="61" t="s">
        <v>1686</v>
      </c>
      <c r="AO476" s="61" t="s">
        <v>5056</v>
      </c>
      <c r="AP476" s="61" t="s">
        <v>5033</v>
      </c>
      <c r="AQ476" s="61" t="s">
        <v>1703</v>
      </c>
      <c r="AR476" s="28">
        <v>43179173.399999999</v>
      </c>
      <c r="AS476" s="28">
        <v>18288841</v>
      </c>
      <c r="AT476" s="28">
        <v>24978729</v>
      </c>
      <c r="AU476" s="62"/>
      <c r="BT476">
        <v>0</v>
      </c>
      <c r="BU476" s="32">
        <v>100</v>
      </c>
      <c r="BV476" s="32">
        <v>110</v>
      </c>
      <c r="BW476" s="32">
        <v>16400</v>
      </c>
      <c r="BX476" s="32">
        <v>86</v>
      </c>
      <c r="BY476" s="32">
        <v>91140</v>
      </c>
      <c r="BZ476" t="s">
        <v>1816</v>
      </c>
      <c r="CA476" t="s">
        <v>1696</v>
      </c>
      <c r="CB476" s="52" t="s">
        <v>1880</v>
      </c>
      <c r="CC476" s="52" t="s">
        <v>1787</v>
      </c>
      <c r="CD476" s="52" t="s">
        <v>1789</v>
      </c>
      <c r="CE476" s="155">
        <v>258</v>
      </c>
      <c r="CF476" s="155">
        <v>48</v>
      </c>
      <c r="CG476" s="31" t="s">
        <v>5839</v>
      </c>
      <c r="CH476" s="31" t="s">
        <v>745</v>
      </c>
      <c r="CI476" s="31" t="s">
        <v>762</v>
      </c>
      <c r="CJ476" s="31" t="s">
        <v>3207</v>
      </c>
      <c r="DC476" s="160" t="str">
        <f t="shared" si="123"/>
        <v>14900_4</v>
      </c>
      <c r="DD476" s="162">
        <v>100</v>
      </c>
      <c r="DE476" s="161">
        <v>105</v>
      </c>
      <c r="DF476" s="161">
        <v>14900</v>
      </c>
      <c r="DG476" s="163" t="s">
        <v>1816</v>
      </c>
      <c r="DH476" s="161"/>
      <c r="DI476" s="161" t="s">
        <v>1587</v>
      </c>
      <c r="DJ476" s="161">
        <v>4</v>
      </c>
      <c r="DK476" s="161" t="s">
        <v>1325</v>
      </c>
      <c r="DL476" s="161">
        <v>0</v>
      </c>
      <c r="DM476" s="43" t="s">
        <v>4737</v>
      </c>
      <c r="DN476" s="43"/>
      <c r="DO476" s="43" t="s">
        <v>4203</v>
      </c>
      <c r="DP476" s="43"/>
      <c r="DQ476" s="43" t="s">
        <v>4156</v>
      </c>
      <c r="DR476" s="43">
        <v>100</v>
      </c>
      <c r="DV476" s="31" t="s">
        <v>350</v>
      </c>
      <c r="DW476" s="31" t="s">
        <v>361</v>
      </c>
      <c r="DX476" s="63"/>
      <c r="DY476" s="63"/>
      <c r="DZ476" s="63"/>
      <c r="EA476" s="167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</row>
    <row r="477" spans="22:158" x14ac:dyDescent="0.25">
      <c r="V477" s="1"/>
      <c r="W477" s="33"/>
      <c r="X477" s="33"/>
      <c r="AH477" s="38">
        <v>100</v>
      </c>
      <c r="AI477" s="38">
        <v>155</v>
      </c>
      <c r="AJ477" s="38">
        <v>11860</v>
      </c>
      <c r="AK477" s="38">
        <v>14</v>
      </c>
      <c r="AL477" s="38">
        <v>1500158</v>
      </c>
      <c r="AM477" s="61" t="s">
        <v>1816</v>
      </c>
      <c r="AN477" s="61" t="s">
        <v>1686</v>
      </c>
      <c r="AO477" s="61" t="s">
        <v>5082</v>
      </c>
      <c r="AP477" s="61" t="s">
        <v>5033</v>
      </c>
      <c r="AQ477" s="61" t="s">
        <v>1703</v>
      </c>
      <c r="AR477" s="28">
        <v>20207049.600000001</v>
      </c>
      <c r="AS477" s="28">
        <v>16973647</v>
      </c>
      <c r="AT477" s="28">
        <v>15539996</v>
      </c>
      <c r="AU477" s="62"/>
      <c r="BT477">
        <v>0</v>
      </c>
      <c r="BU477" s="32">
        <v>100</v>
      </c>
      <c r="BV477" s="32">
        <v>110</v>
      </c>
      <c r="BW477" s="32">
        <v>16400</v>
      </c>
      <c r="BX477" s="32">
        <v>86</v>
      </c>
      <c r="BY477" s="32">
        <v>91160</v>
      </c>
      <c r="BZ477" t="s">
        <v>1816</v>
      </c>
      <c r="CA477" t="s">
        <v>1696</v>
      </c>
      <c r="CB477" t="s">
        <v>1880</v>
      </c>
      <c r="CC477" t="s">
        <v>1787</v>
      </c>
      <c r="CD477" s="52" t="s">
        <v>1788</v>
      </c>
      <c r="CE477" s="155">
        <v>217</v>
      </c>
      <c r="CF477" s="155">
        <v>22</v>
      </c>
      <c r="CG477" s="31" t="s">
        <v>5831</v>
      </c>
      <c r="CH477" s="31" t="s">
        <v>746</v>
      </c>
      <c r="CI477" s="31" t="s">
        <v>762</v>
      </c>
      <c r="CJ477" s="31" t="s">
        <v>3208</v>
      </c>
      <c r="DC477" s="160" t="str">
        <f t="shared" si="123"/>
        <v>14900_3</v>
      </c>
      <c r="DD477" s="162">
        <v>100</v>
      </c>
      <c r="DE477" s="161">
        <v>105</v>
      </c>
      <c r="DF477" s="161">
        <v>14900</v>
      </c>
      <c r="DG477" s="163" t="s">
        <v>1816</v>
      </c>
      <c r="DH477" s="161"/>
      <c r="DI477" s="161" t="s">
        <v>1587</v>
      </c>
      <c r="DJ477" s="161">
        <v>3</v>
      </c>
      <c r="DK477" s="161" t="s">
        <v>1324</v>
      </c>
      <c r="DL477" s="161">
        <v>0</v>
      </c>
      <c r="DM477" s="43" t="s">
        <v>4738</v>
      </c>
      <c r="DN477" s="43"/>
      <c r="DO477" s="43" t="s">
        <v>4205</v>
      </c>
      <c r="DP477" s="43"/>
      <c r="DQ477" s="43" t="s">
        <v>4159</v>
      </c>
      <c r="DR477" s="43">
        <v>100</v>
      </c>
      <c r="DV477" s="31" t="s">
        <v>350</v>
      </c>
      <c r="DW477" s="31" t="s">
        <v>361</v>
      </c>
      <c r="DX477" s="63"/>
      <c r="DY477" s="63"/>
      <c r="DZ477" s="63"/>
      <c r="EA477" s="167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</row>
    <row r="478" spans="22:158" x14ac:dyDescent="0.25">
      <c r="W478" s="33"/>
      <c r="X478" s="33"/>
      <c r="AH478" s="38">
        <v>100</v>
      </c>
      <c r="AI478" s="38">
        <v>155</v>
      </c>
      <c r="AJ478" s="38">
        <v>12300</v>
      </c>
      <c r="AK478" s="38">
        <v>14</v>
      </c>
      <c r="AL478" s="38">
        <v>1500158</v>
      </c>
      <c r="AM478" s="61" t="s">
        <v>1816</v>
      </c>
      <c r="AN478" s="61" t="s">
        <v>1686</v>
      </c>
      <c r="AO478" s="61" t="s">
        <v>5090</v>
      </c>
      <c r="AP478" s="61" t="s">
        <v>5033</v>
      </c>
      <c r="AQ478" s="61" t="s">
        <v>1703</v>
      </c>
      <c r="AR478" s="28">
        <v>48418479.5</v>
      </c>
      <c r="AS478" s="28">
        <v>31101363</v>
      </c>
      <c r="AT478" s="28">
        <v>23374808</v>
      </c>
      <c r="AU478" s="62"/>
      <c r="BT478">
        <v>0</v>
      </c>
      <c r="BU478" s="32">
        <v>100</v>
      </c>
      <c r="BV478" s="32">
        <v>110</v>
      </c>
      <c r="BW478" s="32">
        <v>16400</v>
      </c>
      <c r="BX478" s="32">
        <v>87</v>
      </c>
      <c r="BY478" s="32">
        <v>91180</v>
      </c>
      <c r="BZ478" t="s">
        <v>1816</v>
      </c>
      <c r="CA478" t="s">
        <v>1696</v>
      </c>
      <c r="CB478" t="s">
        <v>1880</v>
      </c>
      <c r="CC478" s="52" t="s">
        <v>1726</v>
      </c>
      <c r="CD478" s="52" t="s">
        <v>1793</v>
      </c>
      <c r="CE478" s="155">
        <v>1752</v>
      </c>
      <c r="CF478" s="155">
        <v>2</v>
      </c>
      <c r="CG478" s="31" t="s">
        <v>5841</v>
      </c>
      <c r="CH478" s="31" t="s">
        <v>747</v>
      </c>
      <c r="CI478" s="31" t="s">
        <v>762</v>
      </c>
      <c r="CJ478" s="31" t="s">
        <v>3209</v>
      </c>
      <c r="DC478" s="160" t="str">
        <f t="shared" si="123"/>
        <v>14900_2</v>
      </c>
      <c r="DD478" s="162">
        <v>100</v>
      </c>
      <c r="DE478" s="161">
        <v>105</v>
      </c>
      <c r="DF478" s="161">
        <v>14900</v>
      </c>
      <c r="DG478" s="163" t="s">
        <v>1816</v>
      </c>
      <c r="DH478" s="161"/>
      <c r="DI478" s="161" t="s">
        <v>1587</v>
      </c>
      <c r="DJ478" s="161">
        <v>2</v>
      </c>
      <c r="DK478" s="161" t="s">
        <v>1323</v>
      </c>
      <c r="DL478" s="161">
        <v>0</v>
      </c>
      <c r="DM478" s="43" t="s">
        <v>4739</v>
      </c>
      <c r="DN478" s="43"/>
      <c r="DO478" s="43" t="s">
        <v>4207</v>
      </c>
      <c r="DP478" s="43"/>
      <c r="DQ478" s="43" t="s">
        <v>4162</v>
      </c>
      <c r="DR478" s="43">
        <v>100</v>
      </c>
      <c r="DV478" s="31" t="s">
        <v>350</v>
      </c>
      <c r="DW478" s="31" t="s">
        <v>361</v>
      </c>
      <c r="DX478" s="63"/>
      <c r="DY478" s="63"/>
      <c r="DZ478" s="63"/>
      <c r="EA478" s="167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</row>
    <row r="479" spans="22:158" x14ac:dyDescent="0.25">
      <c r="W479" s="33"/>
      <c r="X479" s="33"/>
      <c r="AH479" s="38">
        <v>100</v>
      </c>
      <c r="AI479" s="38">
        <v>155</v>
      </c>
      <c r="AJ479" s="38">
        <v>12450</v>
      </c>
      <c r="AK479" s="38">
        <v>14</v>
      </c>
      <c r="AL479" s="38">
        <v>1500158</v>
      </c>
      <c r="AM479" s="61" t="s">
        <v>1816</v>
      </c>
      <c r="AN479" s="61" t="s">
        <v>1686</v>
      </c>
      <c r="AO479" s="61" t="s">
        <v>5093</v>
      </c>
      <c r="AP479" s="61" t="s">
        <v>5033</v>
      </c>
      <c r="AQ479" s="61" t="s">
        <v>1703</v>
      </c>
      <c r="AR479" s="28">
        <v>0</v>
      </c>
      <c r="AS479" s="28">
        <v>0</v>
      </c>
      <c r="AT479" s="28">
        <v>19335469</v>
      </c>
      <c r="AU479" s="62"/>
      <c r="BT479">
        <v>0</v>
      </c>
      <c r="BU479" s="32">
        <v>100</v>
      </c>
      <c r="BV479" s="32">
        <v>110</v>
      </c>
      <c r="BW479" s="32">
        <v>16400</v>
      </c>
      <c r="BX479" s="32">
        <v>87</v>
      </c>
      <c r="BY479" s="32">
        <v>91190</v>
      </c>
      <c r="BZ479" t="s">
        <v>1816</v>
      </c>
      <c r="CA479" t="s">
        <v>1696</v>
      </c>
      <c r="CB479" t="s">
        <v>1880</v>
      </c>
      <c r="CC479" t="s">
        <v>1726</v>
      </c>
      <c r="CD479" s="52" t="s">
        <v>1726</v>
      </c>
      <c r="CE479" s="155">
        <v>4</v>
      </c>
      <c r="CF479" s="155">
        <v>4</v>
      </c>
      <c r="CG479" s="31" t="s">
        <v>5843</v>
      </c>
      <c r="CH479" s="31" t="s">
        <v>748</v>
      </c>
      <c r="CI479" s="31" t="s">
        <v>762</v>
      </c>
      <c r="CJ479" s="31" t="s">
        <v>3210</v>
      </c>
      <c r="DC479" s="160" t="str">
        <f t="shared" si="123"/>
        <v>14900_6</v>
      </c>
      <c r="DD479" s="162">
        <v>100</v>
      </c>
      <c r="DE479" s="161">
        <v>105</v>
      </c>
      <c r="DF479" s="161">
        <v>14900</v>
      </c>
      <c r="DG479" s="163" t="s">
        <v>1816</v>
      </c>
      <c r="DH479" s="161"/>
      <c r="DI479" s="161" t="s">
        <v>1587</v>
      </c>
      <c r="DJ479" s="161">
        <v>6</v>
      </c>
      <c r="DK479" s="161" t="s">
        <v>1327</v>
      </c>
      <c r="DL479" s="161">
        <v>0</v>
      </c>
      <c r="DM479" s="43" t="s">
        <v>4740</v>
      </c>
      <c r="DN479" s="43"/>
      <c r="DO479" s="43" t="s">
        <v>4209</v>
      </c>
      <c r="DP479" s="43"/>
      <c r="DQ479" s="43" t="s">
        <v>4165</v>
      </c>
      <c r="DR479" s="43">
        <v>100</v>
      </c>
      <c r="DV479" s="31" t="s">
        <v>350</v>
      </c>
      <c r="DW479" s="31" t="s">
        <v>361</v>
      </c>
      <c r="DX479" s="63"/>
      <c r="DY479" s="63"/>
      <c r="DZ479" s="63"/>
      <c r="EA479" s="167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</row>
    <row r="480" spans="22:158" x14ac:dyDescent="0.25">
      <c r="W480" s="33"/>
      <c r="X480" s="33"/>
      <c r="AH480" s="38">
        <v>100</v>
      </c>
      <c r="AI480" s="38">
        <v>155</v>
      </c>
      <c r="AJ480" s="38">
        <v>12500</v>
      </c>
      <c r="AK480" s="38">
        <v>14</v>
      </c>
      <c r="AL480" s="38">
        <v>1500158</v>
      </c>
      <c r="AM480" s="61" t="s">
        <v>1816</v>
      </c>
      <c r="AN480" s="61" t="s">
        <v>1686</v>
      </c>
      <c r="AO480" s="61" t="s">
        <v>5094</v>
      </c>
      <c r="AP480" s="61" t="s">
        <v>5033</v>
      </c>
      <c r="AQ480" s="61" t="s">
        <v>1703</v>
      </c>
      <c r="AR480" s="28">
        <v>6508943.5</v>
      </c>
      <c r="AS480" s="28">
        <v>333800</v>
      </c>
      <c r="AT480" s="28">
        <v>1310587</v>
      </c>
      <c r="AU480" s="62"/>
      <c r="BT480">
        <v>0</v>
      </c>
      <c r="BU480" s="32">
        <v>100</v>
      </c>
      <c r="BV480" s="32">
        <v>110</v>
      </c>
      <c r="BW480" s="32">
        <v>16400</v>
      </c>
      <c r="BX480" s="32">
        <v>87</v>
      </c>
      <c r="BY480" s="32">
        <v>91192</v>
      </c>
      <c r="BZ480" t="s">
        <v>1816</v>
      </c>
      <c r="CA480" t="s">
        <v>1696</v>
      </c>
      <c r="CB480" t="s">
        <v>1880</v>
      </c>
      <c r="CC480" s="52" t="s">
        <v>1726</v>
      </c>
      <c r="CD480" s="52" t="s">
        <v>1115</v>
      </c>
      <c r="CE480" s="155">
        <v>10375</v>
      </c>
      <c r="CF480" s="155">
        <v>2</v>
      </c>
      <c r="CG480" s="31" t="s">
        <v>692</v>
      </c>
      <c r="CH480" s="31" t="s">
        <v>749</v>
      </c>
      <c r="CI480" s="31" t="s">
        <v>762</v>
      </c>
      <c r="CJ480" s="31" t="s">
        <v>1344</v>
      </c>
      <c r="DC480" s="160" t="str">
        <f t="shared" si="123"/>
        <v>14900_10</v>
      </c>
      <c r="DD480" s="162">
        <v>100</v>
      </c>
      <c r="DE480" s="161">
        <v>105</v>
      </c>
      <c r="DF480" s="161">
        <v>14900</v>
      </c>
      <c r="DG480" s="163" t="s">
        <v>1816</v>
      </c>
      <c r="DH480" s="161"/>
      <c r="DI480" s="161" t="s">
        <v>1587</v>
      </c>
      <c r="DJ480" s="161">
        <v>10</v>
      </c>
      <c r="DK480" s="161" t="s">
        <v>1329</v>
      </c>
      <c r="DL480" s="161">
        <v>0</v>
      </c>
      <c r="DM480" s="43" t="s">
        <v>4741</v>
      </c>
      <c r="DN480" s="43"/>
      <c r="DO480" s="43" t="s">
        <v>4211</v>
      </c>
      <c r="DP480" s="43"/>
      <c r="DQ480" s="43" t="s">
        <v>4168</v>
      </c>
      <c r="DR480" s="43">
        <v>100</v>
      </c>
      <c r="DV480" s="31" t="s">
        <v>350</v>
      </c>
      <c r="DW480" s="31" t="s">
        <v>361</v>
      </c>
      <c r="DX480" s="63"/>
      <c r="DY480" s="63"/>
      <c r="DZ480" s="63"/>
      <c r="EA480" s="167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</row>
    <row r="481" spans="22:158" x14ac:dyDescent="0.25">
      <c r="W481" s="33"/>
      <c r="X481" s="33"/>
      <c r="AH481" s="38">
        <v>100</v>
      </c>
      <c r="AI481" s="38">
        <v>155</v>
      </c>
      <c r="AJ481" s="38">
        <v>13370</v>
      </c>
      <c r="AK481" s="38">
        <v>14</v>
      </c>
      <c r="AL481" s="38">
        <v>1500158</v>
      </c>
      <c r="AM481" s="61" t="s">
        <v>1816</v>
      </c>
      <c r="AN481" s="61" t="s">
        <v>1686</v>
      </c>
      <c r="AO481" s="61" t="s">
        <v>5110</v>
      </c>
      <c r="AP481" s="61" t="s">
        <v>5033</v>
      </c>
      <c r="AQ481" s="61" t="s">
        <v>1703</v>
      </c>
      <c r="AR481" s="28">
        <v>62612638.899999999</v>
      </c>
      <c r="AS481" s="28">
        <v>33002543</v>
      </c>
      <c r="AT481" s="28">
        <v>0</v>
      </c>
      <c r="AU481" s="62"/>
      <c r="BT481">
        <v>0</v>
      </c>
      <c r="BU481" s="32">
        <v>100</v>
      </c>
      <c r="BV481" s="32">
        <v>110</v>
      </c>
      <c r="BW481" s="32">
        <v>16400</v>
      </c>
      <c r="BX481" s="32">
        <v>87</v>
      </c>
      <c r="BY481" s="32">
        <v>91194</v>
      </c>
      <c r="BZ481" t="s">
        <v>1816</v>
      </c>
      <c r="CA481" t="s">
        <v>1696</v>
      </c>
      <c r="CB481" t="s">
        <v>1880</v>
      </c>
      <c r="CC481" t="s">
        <v>1726</v>
      </c>
      <c r="CD481" s="52" t="s">
        <v>1114</v>
      </c>
      <c r="CE481" s="155">
        <v>3</v>
      </c>
      <c r="CF481" s="155">
        <v>4</v>
      </c>
      <c r="CG481" s="31" t="s">
        <v>694</v>
      </c>
      <c r="CH481" s="31" t="s">
        <v>750</v>
      </c>
      <c r="CI481" s="31" t="s">
        <v>762</v>
      </c>
      <c r="CJ481" s="31" t="s">
        <v>1343</v>
      </c>
      <c r="DC481" s="160" t="str">
        <f t="shared" si="123"/>
        <v>14900_8</v>
      </c>
      <c r="DD481" s="162">
        <v>100</v>
      </c>
      <c r="DE481" s="161">
        <v>105</v>
      </c>
      <c r="DF481" s="161">
        <v>14900</v>
      </c>
      <c r="DG481" s="163" t="s">
        <v>1816</v>
      </c>
      <c r="DH481" s="161"/>
      <c r="DI481" s="161" t="s">
        <v>1587</v>
      </c>
      <c r="DJ481" s="161">
        <v>8</v>
      </c>
      <c r="DK481" s="161" t="s">
        <v>1328</v>
      </c>
      <c r="DL481" s="161">
        <v>0</v>
      </c>
      <c r="DM481" s="43" t="s">
        <v>4742</v>
      </c>
      <c r="DN481" s="43"/>
      <c r="DO481" s="43" t="s">
        <v>4213</v>
      </c>
      <c r="DP481" s="43"/>
      <c r="DQ481" s="43" t="s">
        <v>4171</v>
      </c>
      <c r="DR481" s="43">
        <v>100</v>
      </c>
      <c r="DV481" s="31" t="s">
        <v>350</v>
      </c>
      <c r="DW481" s="31" t="s">
        <v>361</v>
      </c>
      <c r="DX481" s="63"/>
      <c r="DY481" s="63"/>
      <c r="DZ481" s="63"/>
      <c r="EA481" s="167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</row>
    <row r="482" spans="22:158" x14ac:dyDescent="0.25">
      <c r="W482" s="33"/>
      <c r="X482" s="33"/>
      <c r="AH482" s="38">
        <v>100</v>
      </c>
      <c r="AI482" s="38">
        <v>155</v>
      </c>
      <c r="AJ482" s="38">
        <v>13900</v>
      </c>
      <c r="AK482" s="38">
        <v>14</v>
      </c>
      <c r="AL482" s="38">
        <v>1500158</v>
      </c>
      <c r="AM482" s="61" t="s">
        <v>1816</v>
      </c>
      <c r="AN482" s="61" t="s">
        <v>1686</v>
      </c>
      <c r="AO482" s="61" t="s">
        <v>5122</v>
      </c>
      <c r="AP482" s="61" t="s">
        <v>5033</v>
      </c>
      <c r="AQ482" s="61" t="s">
        <v>1703</v>
      </c>
      <c r="AR482" s="28">
        <v>0</v>
      </c>
      <c r="AS482" s="28">
        <v>0</v>
      </c>
      <c r="AT482" s="28">
        <v>1975857</v>
      </c>
      <c r="AU482" s="62"/>
      <c r="BT482">
        <v>0</v>
      </c>
      <c r="BU482" s="32">
        <v>100</v>
      </c>
      <c r="BV482" s="32">
        <v>110</v>
      </c>
      <c r="BW482" s="32">
        <v>16400</v>
      </c>
      <c r="BX482" s="32">
        <v>87</v>
      </c>
      <c r="BY482" s="32">
        <v>91200</v>
      </c>
      <c r="BZ482" t="s">
        <v>1816</v>
      </c>
      <c r="CA482" t="s">
        <v>1696</v>
      </c>
      <c r="CB482" t="s">
        <v>1880</v>
      </c>
      <c r="CC482" s="52" t="s">
        <v>1726</v>
      </c>
      <c r="CD482" s="52" t="s">
        <v>1794</v>
      </c>
      <c r="CE482" s="155">
        <v>7</v>
      </c>
      <c r="CF482" s="155">
        <v>1</v>
      </c>
      <c r="CG482" s="31" t="s">
        <v>5845</v>
      </c>
      <c r="CH482" s="31" t="s">
        <v>751</v>
      </c>
      <c r="CI482" s="31" t="s">
        <v>762</v>
      </c>
      <c r="CJ482" s="31" t="s">
        <v>3211</v>
      </c>
      <c r="DC482" s="160" t="str">
        <f t="shared" si="123"/>
        <v>14900_5</v>
      </c>
      <c r="DD482" s="162">
        <v>100</v>
      </c>
      <c r="DE482" s="161">
        <v>105</v>
      </c>
      <c r="DF482" s="161">
        <v>14900</v>
      </c>
      <c r="DG482" s="163" t="s">
        <v>1816</v>
      </c>
      <c r="DH482" s="161"/>
      <c r="DI482" s="161" t="s">
        <v>1587</v>
      </c>
      <c r="DJ482" s="161">
        <v>5</v>
      </c>
      <c r="DK482" s="161" t="s">
        <v>1326</v>
      </c>
      <c r="DL482" s="161">
        <v>0</v>
      </c>
      <c r="DM482" s="43" t="s">
        <v>4743</v>
      </c>
      <c r="DN482" s="43"/>
      <c r="DO482" s="43" t="s">
        <v>4215</v>
      </c>
      <c r="DP482" s="43"/>
      <c r="DQ482" s="43" t="s">
        <v>4174</v>
      </c>
      <c r="DR482" s="43">
        <v>100</v>
      </c>
      <c r="DV482" s="31" t="s">
        <v>350</v>
      </c>
      <c r="DW482" s="31" t="s">
        <v>361</v>
      </c>
      <c r="DX482" s="63"/>
      <c r="DY482" s="63"/>
      <c r="DZ482" s="63"/>
      <c r="EA482" s="167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</row>
    <row r="483" spans="22:158" x14ac:dyDescent="0.25">
      <c r="W483" s="33"/>
      <c r="X483" s="33"/>
      <c r="AH483" s="38">
        <v>100</v>
      </c>
      <c r="AI483" s="38">
        <v>155</v>
      </c>
      <c r="AJ483" s="38">
        <v>14050</v>
      </c>
      <c r="AK483" s="38">
        <v>14</v>
      </c>
      <c r="AL483" s="38">
        <v>1500158</v>
      </c>
      <c r="AM483" s="61" t="s">
        <v>1816</v>
      </c>
      <c r="AN483" s="61" t="s">
        <v>1686</v>
      </c>
      <c r="AO483" s="61" t="s">
        <v>5125</v>
      </c>
      <c r="AP483" s="61" t="s">
        <v>5033</v>
      </c>
      <c r="AQ483" s="61" t="s">
        <v>1703</v>
      </c>
      <c r="AR483" s="28">
        <v>0</v>
      </c>
      <c r="AS483" s="28">
        <v>0</v>
      </c>
      <c r="AT483" s="28">
        <v>14914074</v>
      </c>
      <c r="AU483" s="62"/>
      <c r="BT483">
        <v>0</v>
      </c>
      <c r="BU483" s="32">
        <v>100</v>
      </c>
      <c r="BV483" s="32">
        <v>110</v>
      </c>
      <c r="BW483" s="32">
        <v>16400</v>
      </c>
      <c r="BX483" s="32">
        <v>88</v>
      </c>
      <c r="BY483" s="32">
        <v>91220</v>
      </c>
      <c r="BZ483" t="s">
        <v>1816</v>
      </c>
      <c r="CA483" t="s">
        <v>1696</v>
      </c>
      <c r="CB483" t="s">
        <v>1880</v>
      </c>
      <c r="CC483" s="52" t="s">
        <v>1684</v>
      </c>
      <c r="CD483" s="52" t="s">
        <v>1684</v>
      </c>
      <c r="CE483" s="155">
        <v>11</v>
      </c>
      <c r="CF483" s="155">
        <v>1</v>
      </c>
      <c r="CG483" s="31" t="s">
        <v>696</v>
      </c>
      <c r="CH483" s="31" t="s">
        <v>752</v>
      </c>
      <c r="CI483" s="31" t="s">
        <v>762</v>
      </c>
      <c r="CJ483" s="31" t="s">
        <v>1345</v>
      </c>
      <c r="DC483" s="160" t="str">
        <f t="shared" si="123"/>
        <v>19399_1</v>
      </c>
      <c r="DD483" s="162">
        <v>100</v>
      </c>
      <c r="DE483" s="161">
        <v>160</v>
      </c>
      <c r="DF483" s="161">
        <v>19399</v>
      </c>
      <c r="DG483" s="163" t="s">
        <v>1816</v>
      </c>
      <c r="DH483" s="161"/>
      <c r="DI483" s="161" t="s">
        <v>1673</v>
      </c>
      <c r="DJ483" s="161">
        <v>1</v>
      </c>
      <c r="DK483" s="161" t="s">
        <v>5210</v>
      </c>
      <c r="DL483" s="161">
        <v>0</v>
      </c>
      <c r="DM483" s="43" t="s">
        <v>4744</v>
      </c>
      <c r="DN483" s="43"/>
      <c r="DO483" s="43" t="s">
        <v>4745</v>
      </c>
      <c r="DP483" s="43"/>
      <c r="DQ483" s="43" t="s">
        <v>4177</v>
      </c>
      <c r="DR483" s="43">
        <v>100</v>
      </c>
      <c r="DV483" s="31" t="s">
        <v>350</v>
      </c>
      <c r="DW483" s="31" t="s">
        <v>361</v>
      </c>
      <c r="DX483" s="63"/>
      <c r="DY483" s="63"/>
      <c r="DZ483" s="63"/>
      <c r="EA483" s="167"/>
      <c r="EB483" s="60"/>
      <c r="EC483" s="60"/>
      <c r="ED483" s="60"/>
      <c r="EE483" s="60"/>
      <c r="EF483" s="60"/>
      <c r="EG483" s="60"/>
      <c r="EH483" s="60"/>
      <c r="EI483" s="60"/>
      <c r="EJ483" s="60"/>
      <c r="EK483" s="60"/>
      <c r="EL483" s="60"/>
      <c r="EM483" s="60"/>
      <c r="EN483" s="60"/>
      <c r="EO483" s="60"/>
      <c r="EP483" s="60"/>
      <c r="EQ483" s="60"/>
      <c r="ER483" s="60"/>
      <c r="ES483" s="60"/>
      <c r="ET483" s="60"/>
      <c r="EU483" s="60"/>
      <c r="EV483" s="60"/>
      <c r="EW483" s="60"/>
      <c r="EX483" s="60"/>
      <c r="EY483" s="60"/>
      <c r="EZ483" s="60"/>
      <c r="FA483" s="60"/>
      <c r="FB483" s="60"/>
    </row>
    <row r="484" spans="22:158" x14ac:dyDescent="0.25">
      <c r="V484" s="1"/>
      <c r="W484" s="33"/>
      <c r="X484" s="33"/>
      <c r="AH484" s="38">
        <v>100</v>
      </c>
      <c r="AI484" s="38">
        <v>155</v>
      </c>
      <c r="AJ484" s="38">
        <v>14250</v>
      </c>
      <c r="AK484" s="38">
        <v>14</v>
      </c>
      <c r="AL484" s="38">
        <v>1500158</v>
      </c>
      <c r="AM484" s="61" t="s">
        <v>1816</v>
      </c>
      <c r="AN484" s="61" t="s">
        <v>1686</v>
      </c>
      <c r="AO484" s="61" t="s">
        <v>1573</v>
      </c>
      <c r="AP484" s="61" t="s">
        <v>5033</v>
      </c>
      <c r="AQ484" s="61" t="s">
        <v>1703</v>
      </c>
      <c r="AR484" s="28">
        <v>40113080.5</v>
      </c>
      <c r="AS484" s="28">
        <v>20843327</v>
      </c>
      <c r="AT484" s="28">
        <v>28536919</v>
      </c>
      <c r="AU484" s="62"/>
      <c r="BT484">
        <v>0</v>
      </c>
      <c r="BU484" s="32">
        <v>100</v>
      </c>
      <c r="BV484" s="32">
        <v>110</v>
      </c>
      <c r="BW484" s="32">
        <v>16400</v>
      </c>
      <c r="BX484" s="32">
        <v>89</v>
      </c>
      <c r="BY484" s="32">
        <v>91240</v>
      </c>
      <c r="BZ484" t="s">
        <v>1816</v>
      </c>
      <c r="CA484" t="s">
        <v>1696</v>
      </c>
      <c r="CB484" t="s">
        <v>1880</v>
      </c>
      <c r="CC484" s="52" t="s">
        <v>1785</v>
      </c>
      <c r="CD484" s="52" t="s">
        <v>1785</v>
      </c>
      <c r="CE484" s="155">
        <v>177</v>
      </c>
      <c r="CF484" s="155">
        <v>7</v>
      </c>
      <c r="CG484" s="31" t="s">
        <v>698</v>
      </c>
      <c r="CH484" s="31" t="s">
        <v>753</v>
      </c>
      <c r="CI484" s="31" t="s">
        <v>762</v>
      </c>
      <c r="CJ484" s="31" t="s">
        <v>3212</v>
      </c>
      <c r="DC484" s="160" t="str">
        <f t="shared" si="123"/>
        <v>19399_7</v>
      </c>
      <c r="DD484" s="162">
        <v>100</v>
      </c>
      <c r="DE484" s="161">
        <v>160</v>
      </c>
      <c r="DF484" s="161">
        <v>19399</v>
      </c>
      <c r="DG484" s="163" t="s">
        <v>1816</v>
      </c>
      <c r="DH484" s="161"/>
      <c r="DI484" s="161" t="s">
        <v>1673</v>
      </c>
      <c r="DJ484" s="161">
        <v>7</v>
      </c>
      <c r="DK484" s="161" t="s">
        <v>5216</v>
      </c>
      <c r="DL484" s="161">
        <v>0</v>
      </c>
      <c r="DM484" s="43" t="s">
        <v>4746</v>
      </c>
      <c r="DN484" s="43"/>
      <c r="DO484" s="43" t="s">
        <v>4747</v>
      </c>
      <c r="DP484" s="43"/>
      <c r="DQ484" s="43" t="s">
        <v>4150</v>
      </c>
      <c r="DR484" s="43">
        <v>100</v>
      </c>
      <c r="DV484" s="31" t="s">
        <v>350</v>
      </c>
      <c r="DW484" s="31" t="s">
        <v>361</v>
      </c>
      <c r="DX484" s="63"/>
      <c r="DY484" s="63"/>
      <c r="DZ484" s="63"/>
      <c r="EA484" s="167"/>
      <c r="EB484" s="60"/>
      <c r="EC484" s="60"/>
      <c r="ED484" s="60"/>
      <c r="EE484" s="60"/>
      <c r="EF484" s="60"/>
      <c r="EG484" s="60"/>
      <c r="EH484" s="60"/>
      <c r="EI484" s="60"/>
      <c r="EJ484" s="60"/>
      <c r="EK484" s="60"/>
      <c r="EL484" s="60"/>
      <c r="EM484" s="60"/>
      <c r="EN484" s="60"/>
      <c r="EO484" s="60"/>
      <c r="EP484" s="60"/>
      <c r="EQ484" s="60"/>
      <c r="ER484" s="60"/>
      <c r="ES484" s="60"/>
      <c r="ET484" s="60"/>
      <c r="EU484" s="60"/>
      <c r="EV484" s="60"/>
      <c r="EW484" s="60"/>
      <c r="EX484" s="60"/>
      <c r="EY484" s="60"/>
      <c r="EZ484" s="60"/>
      <c r="FA484" s="60"/>
      <c r="FB484" s="60"/>
    </row>
    <row r="485" spans="22:158" x14ac:dyDescent="0.25">
      <c r="W485" s="33"/>
      <c r="X485" s="33"/>
      <c r="AH485" s="38">
        <v>100</v>
      </c>
      <c r="AI485" s="38">
        <v>155</v>
      </c>
      <c r="AJ485" s="38">
        <v>15500</v>
      </c>
      <c r="AK485" s="38">
        <v>14</v>
      </c>
      <c r="AL485" s="38">
        <v>1500158</v>
      </c>
      <c r="AM485" s="61" t="s">
        <v>1816</v>
      </c>
      <c r="AN485" s="61" t="s">
        <v>1686</v>
      </c>
      <c r="AO485" s="61" t="s">
        <v>1601</v>
      </c>
      <c r="AP485" s="61" t="s">
        <v>5033</v>
      </c>
      <c r="AQ485" s="61" t="s">
        <v>1703</v>
      </c>
      <c r="AR485" s="28">
        <v>29336550.100000001</v>
      </c>
      <c r="AS485" s="28">
        <v>21689233</v>
      </c>
      <c r="AT485" s="28">
        <v>21468875</v>
      </c>
      <c r="AU485" s="62"/>
      <c r="BT485">
        <v>0</v>
      </c>
      <c r="BU485" s="32">
        <v>100</v>
      </c>
      <c r="BV485" s="32">
        <v>110</v>
      </c>
      <c r="BW485" s="32">
        <v>16400</v>
      </c>
      <c r="BX485" s="32">
        <v>90</v>
      </c>
      <c r="BY485" s="32">
        <v>91260</v>
      </c>
      <c r="BZ485" t="s">
        <v>1816</v>
      </c>
      <c r="CA485" t="s">
        <v>1696</v>
      </c>
      <c r="CB485" t="s">
        <v>1880</v>
      </c>
      <c r="CC485" t="s">
        <v>5036</v>
      </c>
      <c r="CD485" s="52" t="s">
        <v>5036</v>
      </c>
      <c r="CE485" s="155">
        <v>10</v>
      </c>
      <c r="CF485" s="155">
        <v>11</v>
      </c>
      <c r="CG485" s="31" t="s">
        <v>5848</v>
      </c>
      <c r="CH485" s="31" t="s">
        <v>754</v>
      </c>
      <c r="CI485" s="31" t="s">
        <v>762</v>
      </c>
      <c r="CJ485" s="31" t="s">
        <v>3213</v>
      </c>
      <c r="DC485" s="160" t="str">
        <f t="shared" si="123"/>
        <v>19399_9</v>
      </c>
      <c r="DD485" s="162">
        <v>100</v>
      </c>
      <c r="DE485" s="161">
        <v>160</v>
      </c>
      <c r="DF485" s="161">
        <v>19399</v>
      </c>
      <c r="DG485" s="163" t="s">
        <v>1816</v>
      </c>
      <c r="DH485" s="161"/>
      <c r="DI485" s="161" t="s">
        <v>1673</v>
      </c>
      <c r="DJ485" s="161">
        <v>9</v>
      </c>
      <c r="DK485" s="161" t="s">
        <v>5218</v>
      </c>
      <c r="DL485" s="161">
        <v>0</v>
      </c>
      <c r="DM485" s="43" t="s">
        <v>4748</v>
      </c>
      <c r="DN485" s="43"/>
      <c r="DO485" s="43" t="s">
        <v>4749</v>
      </c>
      <c r="DP485" s="43"/>
      <c r="DQ485" s="43" t="s">
        <v>4153</v>
      </c>
      <c r="DR485" s="43">
        <v>100</v>
      </c>
      <c r="DV485" s="31" t="s">
        <v>350</v>
      </c>
      <c r="DW485" s="31" t="s">
        <v>361</v>
      </c>
      <c r="DX485" s="63"/>
      <c r="DY485" s="63"/>
      <c r="DZ485" s="63"/>
      <c r="EA485" s="167"/>
      <c r="EB485" s="60"/>
      <c r="EC485" s="60"/>
      <c r="ED485" s="60"/>
      <c r="EE485" s="60"/>
      <c r="EF485" s="60"/>
      <c r="EG485" s="60"/>
      <c r="EH485" s="60"/>
      <c r="EI485" s="60"/>
      <c r="EJ485" s="60"/>
      <c r="EK485" s="60"/>
      <c r="EL485" s="60"/>
      <c r="EM485" s="60"/>
      <c r="EN485" s="60"/>
      <c r="EO485" s="60"/>
      <c r="EP485" s="60"/>
      <c r="EQ485" s="60"/>
      <c r="ER485" s="60"/>
      <c r="ES485" s="60"/>
      <c r="ET485" s="60"/>
      <c r="EU485" s="60"/>
      <c r="EV485" s="60"/>
      <c r="EW485" s="60"/>
      <c r="EX485" s="60"/>
      <c r="EY485" s="60"/>
      <c r="EZ485" s="60"/>
      <c r="FA485" s="60"/>
      <c r="FB485" s="60"/>
    </row>
    <row r="486" spans="22:158" x14ac:dyDescent="0.25">
      <c r="W486" s="33"/>
      <c r="X486" s="33"/>
      <c r="AH486" s="38">
        <v>100</v>
      </c>
      <c r="AI486" s="38">
        <v>155</v>
      </c>
      <c r="AJ486" s="38">
        <v>17450</v>
      </c>
      <c r="AK486" s="38">
        <v>14</v>
      </c>
      <c r="AL486" s="38">
        <v>1500158</v>
      </c>
      <c r="AM486" s="61" t="s">
        <v>1816</v>
      </c>
      <c r="AN486" s="61" t="s">
        <v>1686</v>
      </c>
      <c r="AO486" s="61" t="s">
        <v>1643</v>
      </c>
      <c r="AP486" s="61" t="s">
        <v>5033</v>
      </c>
      <c r="AQ486" s="61" t="s">
        <v>1703</v>
      </c>
      <c r="AR486" s="28">
        <v>377370.9</v>
      </c>
      <c r="AS486" s="28">
        <v>8900</v>
      </c>
      <c r="AT486" s="28">
        <v>55184</v>
      </c>
      <c r="AU486" s="62"/>
      <c r="BT486">
        <v>0</v>
      </c>
      <c r="BU486" s="32">
        <v>100</v>
      </c>
      <c r="BV486" s="32">
        <v>110</v>
      </c>
      <c r="BW486" s="32">
        <v>17000</v>
      </c>
      <c r="BX486" s="32">
        <v>81</v>
      </c>
      <c r="BY486" s="32">
        <v>91000</v>
      </c>
      <c r="BZ486" t="s">
        <v>1816</v>
      </c>
      <c r="CA486" t="s">
        <v>1696</v>
      </c>
      <c r="CB486" t="s">
        <v>1888</v>
      </c>
      <c r="CC486" s="52" t="s">
        <v>1683</v>
      </c>
      <c r="CD486" s="52" t="s">
        <v>1784</v>
      </c>
      <c r="CE486" s="155">
        <v>49113</v>
      </c>
      <c r="CF486" s="155">
        <v>399</v>
      </c>
      <c r="CG486" s="31" t="s">
        <v>5834</v>
      </c>
      <c r="CH486" s="31" t="s">
        <v>736</v>
      </c>
      <c r="CI486" s="31" t="s">
        <v>763</v>
      </c>
      <c r="CJ486" s="31" t="s">
        <v>3214</v>
      </c>
      <c r="DC486" s="160" t="str">
        <f t="shared" si="123"/>
        <v>19399_4</v>
      </c>
      <c r="DD486" s="162">
        <v>100</v>
      </c>
      <c r="DE486" s="161">
        <v>160</v>
      </c>
      <c r="DF486" s="161">
        <v>19399</v>
      </c>
      <c r="DG486" s="163" t="s">
        <v>1816</v>
      </c>
      <c r="DH486" s="161"/>
      <c r="DI486" s="161" t="s">
        <v>1673</v>
      </c>
      <c r="DJ486" s="161">
        <v>4</v>
      </c>
      <c r="DK486" s="161" t="s">
        <v>1325</v>
      </c>
      <c r="DL486" s="161">
        <v>0</v>
      </c>
      <c r="DM486" s="43" t="s">
        <v>4750</v>
      </c>
      <c r="DN486" s="43"/>
      <c r="DO486" s="43" t="s">
        <v>4751</v>
      </c>
      <c r="DP486" s="43"/>
      <c r="DQ486" s="43" t="s">
        <v>4156</v>
      </c>
      <c r="DR486" s="43">
        <v>100</v>
      </c>
      <c r="DV486" s="31" t="s">
        <v>350</v>
      </c>
      <c r="DW486" s="31" t="s">
        <v>361</v>
      </c>
      <c r="DX486" s="63"/>
      <c r="DY486" s="63"/>
      <c r="DZ486" s="63"/>
      <c r="EA486" s="167"/>
      <c r="EB486" s="60"/>
      <c r="EC486" s="60"/>
      <c r="ED486" s="60"/>
      <c r="EE486" s="60"/>
      <c r="EF486" s="60"/>
      <c r="EG486" s="60"/>
      <c r="EH486" s="60"/>
      <c r="EI486" s="60"/>
      <c r="EJ486" s="60"/>
      <c r="EK486" s="60"/>
      <c r="EL486" s="60"/>
      <c r="EM486" s="60"/>
      <c r="EN486" s="60"/>
      <c r="EO486" s="60"/>
      <c r="EP486" s="60"/>
      <c r="EQ486" s="60"/>
      <c r="ER486" s="60"/>
      <c r="ES486" s="60"/>
      <c r="ET486" s="60"/>
      <c r="EU486" s="60"/>
      <c r="EV486" s="60"/>
      <c r="EW486" s="60"/>
      <c r="EX486" s="60"/>
      <c r="EY486" s="60"/>
      <c r="EZ486" s="60"/>
      <c r="FA486" s="60"/>
      <c r="FB486" s="60"/>
    </row>
    <row r="487" spans="22:158" x14ac:dyDescent="0.25">
      <c r="V487" s="1"/>
      <c r="W487" s="33"/>
      <c r="X487" s="33"/>
      <c r="AH487" s="38">
        <v>100</v>
      </c>
      <c r="AI487" s="38">
        <v>155</v>
      </c>
      <c r="AJ487" s="38">
        <v>17700</v>
      </c>
      <c r="AK487" s="38">
        <v>14</v>
      </c>
      <c r="AL487" s="38">
        <v>1500158</v>
      </c>
      <c r="AM487" s="61" t="s">
        <v>1816</v>
      </c>
      <c r="AN487" s="61" t="s">
        <v>1686</v>
      </c>
      <c r="AO487" s="61" t="s">
        <v>1649</v>
      </c>
      <c r="AP487" s="61" t="s">
        <v>5033</v>
      </c>
      <c r="AQ487" s="61" t="s">
        <v>1703</v>
      </c>
      <c r="AR487" s="28">
        <v>61604647.700000003</v>
      </c>
      <c r="AS487" s="28">
        <v>33588082</v>
      </c>
      <c r="AT487" s="28">
        <v>33669705</v>
      </c>
      <c r="AU487" s="62"/>
      <c r="BT487">
        <v>0</v>
      </c>
      <c r="BU487" s="32">
        <v>100</v>
      </c>
      <c r="BV487" s="32">
        <v>110</v>
      </c>
      <c r="BW487" s="32">
        <v>17000</v>
      </c>
      <c r="BX487" s="32">
        <v>81</v>
      </c>
      <c r="BY487" s="32">
        <v>91010</v>
      </c>
      <c r="BZ487" t="s">
        <v>1816</v>
      </c>
      <c r="CA487" t="s">
        <v>1696</v>
      </c>
      <c r="CB487" t="s">
        <v>1888</v>
      </c>
      <c r="CC487" t="s">
        <v>1683</v>
      </c>
      <c r="CD487" s="52" t="s">
        <v>1683</v>
      </c>
      <c r="CE487" s="155">
        <v>7722</v>
      </c>
      <c r="CF487" s="155">
        <v>32</v>
      </c>
      <c r="CG487" s="31" t="s">
        <v>5837</v>
      </c>
      <c r="CH487" s="31" t="s">
        <v>738</v>
      </c>
      <c r="CI487" s="31" t="s">
        <v>763</v>
      </c>
      <c r="CJ487" s="31" t="s">
        <v>3215</v>
      </c>
      <c r="DC487" s="160" t="str">
        <f t="shared" si="123"/>
        <v>19399_3</v>
      </c>
      <c r="DD487" s="162">
        <v>100</v>
      </c>
      <c r="DE487" s="161">
        <v>160</v>
      </c>
      <c r="DF487" s="161">
        <v>19399</v>
      </c>
      <c r="DG487" s="163" t="s">
        <v>1816</v>
      </c>
      <c r="DH487" s="161"/>
      <c r="DI487" s="161" t="s">
        <v>1673</v>
      </c>
      <c r="DJ487" s="161">
        <v>3</v>
      </c>
      <c r="DK487" s="161" t="s">
        <v>1324</v>
      </c>
      <c r="DL487" s="161">
        <v>0</v>
      </c>
      <c r="DM487" s="43" t="s">
        <v>4752</v>
      </c>
      <c r="DN487" s="43"/>
      <c r="DO487" s="43" t="s">
        <v>4753</v>
      </c>
      <c r="DP487" s="43"/>
      <c r="DQ487" s="43" t="s">
        <v>4159</v>
      </c>
      <c r="DR487" s="43">
        <v>100</v>
      </c>
      <c r="DV487" s="31" t="s">
        <v>350</v>
      </c>
      <c r="DW487" s="31" t="s">
        <v>361</v>
      </c>
      <c r="DX487" s="63"/>
      <c r="DY487" s="63"/>
      <c r="DZ487" s="63"/>
      <c r="EA487" s="167"/>
      <c r="EB487" s="60"/>
      <c r="EC487" s="60"/>
      <c r="ED487" s="60"/>
      <c r="EE487" s="60"/>
      <c r="EF487" s="60"/>
      <c r="EG487" s="60"/>
      <c r="EH487" s="60"/>
      <c r="EI487" s="60"/>
      <c r="EJ487" s="60"/>
      <c r="EK487" s="60"/>
      <c r="EL487" s="60"/>
      <c r="EM487" s="60"/>
      <c r="EN487" s="60"/>
      <c r="EO487" s="60"/>
      <c r="EP487" s="60"/>
      <c r="EQ487" s="60"/>
      <c r="ER487" s="60"/>
      <c r="ES487" s="60"/>
      <c r="ET487" s="60"/>
      <c r="EU487" s="60"/>
      <c r="EV487" s="60"/>
      <c r="EW487" s="60"/>
      <c r="EX487" s="60"/>
      <c r="EY487" s="60"/>
      <c r="EZ487" s="60"/>
      <c r="FA487" s="60"/>
      <c r="FB487" s="60"/>
    </row>
    <row r="488" spans="22:158" x14ac:dyDescent="0.25">
      <c r="W488" s="33"/>
      <c r="X488" s="33"/>
      <c r="AH488" s="38">
        <v>100</v>
      </c>
      <c r="AI488" s="38">
        <v>155</v>
      </c>
      <c r="AJ488" s="38">
        <v>17800</v>
      </c>
      <c r="AK488" s="38">
        <v>14</v>
      </c>
      <c r="AL488" s="38">
        <v>1500158</v>
      </c>
      <c r="AM488" s="61" t="s">
        <v>1816</v>
      </c>
      <c r="AN488" s="61" t="s">
        <v>1686</v>
      </c>
      <c r="AO488" s="61" t="s">
        <v>1651</v>
      </c>
      <c r="AP488" s="61" t="s">
        <v>5033</v>
      </c>
      <c r="AQ488" s="61" t="s">
        <v>1703</v>
      </c>
      <c r="AR488" s="28">
        <v>47272969.399999999</v>
      </c>
      <c r="AS488" s="28">
        <v>20880617</v>
      </c>
      <c r="AT488" s="28">
        <v>28511232</v>
      </c>
      <c r="AU488" s="62"/>
      <c r="BT488">
        <v>0</v>
      </c>
      <c r="BU488" s="32">
        <v>100</v>
      </c>
      <c r="BV488" s="32">
        <v>110</v>
      </c>
      <c r="BW488" s="32">
        <v>17000</v>
      </c>
      <c r="BX488" s="32">
        <v>82</v>
      </c>
      <c r="BY488" s="32">
        <v>91020</v>
      </c>
      <c r="BZ488" t="s">
        <v>1816</v>
      </c>
      <c r="CA488" t="s">
        <v>1696</v>
      </c>
      <c r="CB488" t="s">
        <v>1888</v>
      </c>
      <c r="CC488" t="s">
        <v>1790</v>
      </c>
      <c r="CD488" t="s">
        <v>1792</v>
      </c>
      <c r="CE488" s="155">
        <v>45</v>
      </c>
      <c r="CF488" s="155">
        <v>5</v>
      </c>
      <c r="CG488" s="31" t="s">
        <v>5851</v>
      </c>
      <c r="CH488" s="31" t="s">
        <v>739</v>
      </c>
      <c r="CI488" s="31" t="s">
        <v>763</v>
      </c>
      <c r="CJ488" s="31" t="s">
        <v>3216</v>
      </c>
      <c r="DC488" s="160" t="str">
        <f t="shared" si="123"/>
        <v>19399_2</v>
      </c>
      <c r="DD488" s="162">
        <v>100</v>
      </c>
      <c r="DE488" s="161">
        <v>160</v>
      </c>
      <c r="DF488" s="161">
        <v>19399</v>
      </c>
      <c r="DG488" s="163" t="s">
        <v>1816</v>
      </c>
      <c r="DH488" s="161"/>
      <c r="DI488" s="161" t="s">
        <v>1673</v>
      </c>
      <c r="DJ488" s="161">
        <v>2</v>
      </c>
      <c r="DK488" s="161" t="s">
        <v>1323</v>
      </c>
      <c r="DL488" s="161">
        <v>0</v>
      </c>
      <c r="DM488" s="43" t="s">
        <v>4754</v>
      </c>
      <c r="DN488" s="43"/>
      <c r="DO488" s="43" t="s">
        <v>4755</v>
      </c>
      <c r="DP488" s="43"/>
      <c r="DQ488" s="43" t="s">
        <v>4162</v>
      </c>
      <c r="DR488" s="43">
        <v>100</v>
      </c>
      <c r="DV488" s="31" t="s">
        <v>350</v>
      </c>
      <c r="DW488" s="31" t="s">
        <v>361</v>
      </c>
      <c r="DX488" s="63"/>
      <c r="DY488" s="63"/>
      <c r="DZ488" s="63"/>
      <c r="EA488" s="167"/>
      <c r="EB488" s="60"/>
      <c r="EC488" s="60"/>
      <c r="ED488" s="60"/>
      <c r="EE488" s="60"/>
      <c r="EF488" s="60"/>
      <c r="EG488" s="60"/>
      <c r="EH488" s="60"/>
      <c r="EI488" s="60"/>
      <c r="EJ488" s="60"/>
      <c r="EK488" s="60"/>
      <c r="EL488" s="60"/>
      <c r="EM488" s="60"/>
      <c r="EN488" s="60"/>
      <c r="EO488" s="60"/>
      <c r="EP488" s="60"/>
      <c r="EQ488" s="60"/>
      <c r="ER488" s="60"/>
      <c r="ES488" s="60"/>
      <c r="ET488" s="60"/>
      <c r="EU488" s="60"/>
      <c r="EV488" s="60"/>
      <c r="EW488" s="60"/>
      <c r="EX488" s="60"/>
      <c r="EY488" s="60"/>
      <c r="EZ488" s="60"/>
      <c r="FA488" s="60"/>
      <c r="FB488" s="60"/>
    </row>
    <row r="489" spans="22:158" x14ac:dyDescent="0.25">
      <c r="W489" s="33"/>
      <c r="X489" s="33"/>
      <c r="AH489" s="38">
        <v>100</v>
      </c>
      <c r="AI489" s="38">
        <v>155</v>
      </c>
      <c r="AJ489" s="38">
        <v>18200</v>
      </c>
      <c r="AK489" s="38">
        <v>14</v>
      </c>
      <c r="AL489" s="38">
        <v>1500158</v>
      </c>
      <c r="AM489" s="61" t="s">
        <v>1816</v>
      </c>
      <c r="AN489" s="61" t="s">
        <v>1686</v>
      </c>
      <c r="AO489" s="61" t="s">
        <v>1660</v>
      </c>
      <c r="AP489" s="61" t="s">
        <v>5033</v>
      </c>
      <c r="AQ489" s="61" t="s">
        <v>1703</v>
      </c>
      <c r="AR489" s="28">
        <v>17578364.199999999</v>
      </c>
      <c r="AS489" s="28">
        <v>12918845</v>
      </c>
      <c r="AT489" s="28">
        <v>18534625</v>
      </c>
      <c r="AU489" s="62"/>
      <c r="BT489">
        <v>0</v>
      </c>
      <c r="BU489" s="32">
        <v>100</v>
      </c>
      <c r="BV489" s="32">
        <v>110</v>
      </c>
      <c r="BW489" s="32">
        <v>17000</v>
      </c>
      <c r="BX489" s="32">
        <v>82</v>
      </c>
      <c r="BY489" s="32">
        <v>91040</v>
      </c>
      <c r="BZ489" t="s">
        <v>1816</v>
      </c>
      <c r="CA489" t="s">
        <v>1696</v>
      </c>
      <c r="CB489" t="s">
        <v>1888</v>
      </c>
      <c r="CC489" t="s">
        <v>1790</v>
      </c>
      <c r="CD489" t="s">
        <v>1791</v>
      </c>
      <c r="CE489" s="155">
        <v>47</v>
      </c>
      <c r="CF489" s="155">
        <v>5</v>
      </c>
      <c r="CG489" s="31" t="s">
        <v>5853</v>
      </c>
      <c r="CH489" s="31" t="s">
        <v>740</v>
      </c>
      <c r="CI489" s="31" t="s">
        <v>763</v>
      </c>
      <c r="CJ489" s="31" t="s">
        <v>3217</v>
      </c>
      <c r="DC489" s="160" t="str">
        <f t="shared" si="123"/>
        <v>19399_6</v>
      </c>
      <c r="DD489" s="162">
        <v>100</v>
      </c>
      <c r="DE489" s="161">
        <v>160</v>
      </c>
      <c r="DF489" s="161">
        <v>19399</v>
      </c>
      <c r="DG489" s="163" t="s">
        <v>1816</v>
      </c>
      <c r="DH489" s="161"/>
      <c r="DI489" s="161" t="s">
        <v>1673</v>
      </c>
      <c r="DJ489" s="161">
        <v>6</v>
      </c>
      <c r="DK489" s="161" t="s">
        <v>1327</v>
      </c>
      <c r="DL489" s="161">
        <v>0</v>
      </c>
      <c r="DM489" s="43" t="s">
        <v>4756</v>
      </c>
      <c r="DN489" s="43"/>
      <c r="DO489" s="43" t="s">
        <v>4757</v>
      </c>
      <c r="DP489" s="43"/>
      <c r="DQ489" s="43" t="s">
        <v>4165</v>
      </c>
      <c r="DR489" s="43">
        <v>100</v>
      </c>
      <c r="DV489" s="31" t="s">
        <v>350</v>
      </c>
      <c r="DW489" s="31" t="s">
        <v>361</v>
      </c>
      <c r="DX489" s="63"/>
      <c r="DY489" s="63"/>
      <c r="DZ489" s="63"/>
      <c r="EA489" s="167"/>
      <c r="EB489" s="60"/>
      <c r="EC489" s="60"/>
      <c r="ED489" s="60"/>
      <c r="EE489" s="60"/>
      <c r="EF489" s="60"/>
      <c r="EG489" s="60"/>
      <c r="EH489" s="60"/>
      <c r="EI489" s="60"/>
      <c r="EJ489" s="60"/>
      <c r="EK489" s="60"/>
      <c r="EL489" s="60"/>
      <c r="EM489" s="60"/>
      <c r="EN489" s="60"/>
      <c r="EO489" s="60"/>
      <c r="EP489" s="60"/>
      <c r="EQ489" s="60"/>
      <c r="ER489" s="60"/>
      <c r="ES489" s="60"/>
      <c r="ET489" s="60"/>
      <c r="EU489" s="60"/>
      <c r="EV489" s="60"/>
      <c r="EW489" s="60"/>
      <c r="EX489" s="60"/>
      <c r="EY489" s="60"/>
      <c r="EZ489" s="60"/>
      <c r="FA489" s="60"/>
      <c r="FB489" s="60"/>
    </row>
    <row r="490" spans="22:158" x14ac:dyDescent="0.25">
      <c r="W490" s="33"/>
      <c r="X490" s="33"/>
      <c r="AH490" s="38">
        <v>100</v>
      </c>
      <c r="AI490" s="38">
        <v>155</v>
      </c>
      <c r="AJ490" s="38">
        <v>18300</v>
      </c>
      <c r="AK490" s="38">
        <v>14</v>
      </c>
      <c r="AL490" s="38">
        <v>1500158</v>
      </c>
      <c r="AM490" s="61" t="s">
        <v>1816</v>
      </c>
      <c r="AN490" s="61" t="s">
        <v>1686</v>
      </c>
      <c r="AO490" s="61" t="s">
        <v>1662</v>
      </c>
      <c r="AP490" s="61" t="s">
        <v>5033</v>
      </c>
      <c r="AQ490" s="61" t="s">
        <v>1703</v>
      </c>
      <c r="AR490" s="28">
        <v>0</v>
      </c>
      <c r="AS490" s="28">
        <v>0</v>
      </c>
      <c r="AT490" s="28">
        <v>2655404</v>
      </c>
      <c r="AU490" s="62"/>
      <c r="BT490">
        <v>0</v>
      </c>
      <c r="BU490" s="32">
        <v>100</v>
      </c>
      <c r="BV490" s="32">
        <v>110</v>
      </c>
      <c r="BW490" s="32">
        <v>17000</v>
      </c>
      <c r="BX490" s="32">
        <v>83</v>
      </c>
      <c r="BY490" s="32">
        <v>91060</v>
      </c>
      <c r="BZ490" t="s">
        <v>1816</v>
      </c>
      <c r="CA490" t="s">
        <v>1696</v>
      </c>
      <c r="CB490" t="s">
        <v>1888</v>
      </c>
      <c r="CC490" t="s">
        <v>1786</v>
      </c>
      <c r="CD490" s="52" t="s">
        <v>5043</v>
      </c>
      <c r="CE490" s="155">
        <v>143</v>
      </c>
      <c r="CF490" s="155">
        <v>9</v>
      </c>
      <c r="CG490" s="31" t="s">
        <v>684</v>
      </c>
      <c r="CH490" s="31" t="s">
        <v>741</v>
      </c>
      <c r="CI490" s="31" t="s">
        <v>763</v>
      </c>
      <c r="CJ490" s="31" t="s">
        <v>3218</v>
      </c>
      <c r="DC490" s="160" t="str">
        <f t="shared" si="123"/>
        <v>19399_10</v>
      </c>
      <c r="DD490" s="162">
        <v>100</v>
      </c>
      <c r="DE490" s="161">
        <v>160</v>
      </c>
      <c r="DF490" s="161">
        <v>19399</v>
      </c>
      <c r="DG490" s="163" t="s">
        <v>1816</v>
      </c>
      <c r="DH490" s="161"/>
      <c r="DI490" s="161" t="s">
        <v>1673</v>
      </c>
      <c r="DJ490" s="161">
        <v>10</v>
      </c>
      <c r="DK490" s="161" t="s">
        <v>1329</v>
      </c>
      <c r="DL490" s="161">
        <v>0</v>
      </c>
      <c r="DM490" s="43" t="s">
        <v>4758</v>
      </c>
      <c r="DN490" s="43"/>
      <c r="DO490" s="43" t="s">
        <v>4759</v>
      </c>
      <c r="DP490" s="43"/>
      <c r="DQ490" s="43" t="s">
        <v>4168</v>
      </c>
      <c r="DR490" s="43">
        <v>100</v>
      </c>
      <c r="DV490" s="31" t="s">
        <v>350</v>
      </c>
      <c r="DW490" s="31" t="s">
        <v>361</v>
      </c>
      <c r="DX490" s="63"/>
      <c r="DY490" s="63"/>
      <c r="DZ490" s="63"/>
      <c r="EA490" s="167"/>
      <c r="EB490" s="60"/>
      <c r="EC490" s="60"/>
      <c r="ED490" s="60"/>
      <c r="EE490" s="60"/>
      <c r="EF490" s="60"/>
      <c r="EG490" s="60"/>
      <c r="EH490" s="60"/>
      <c r="EI490" s="60"/>
      <c r="EJ490" s="60"/>
      <c r="EK490" s="60"/>
      <c r="EL490" s="60"/>
      <c r="EM490" s="60"/>
      <c r="EN490" s="60"/>
      <c r="EO490" s="60"/>
      <c r="EP490" s="60"/>
      <c r="EQ490" s="60"/>
      <c r="ER490" s="60"/>
      <c r="ES490" s="60"/>
      <c r="ET490" s="60"/>
      <c r="EU490" s="60"/>
      <c r="EV490" s="60"/>
      <c r="EW490" s="60"/>
      <c r="EX490" s="60"/>
      <c r="EY490" s="60"/>
      <c r="EZ490" s="60"/>
      <c r="FA490" s="60"/>
      <c r="FB490" s="60"/>
    </row>
    <row r="491" spans="22:158" x14ac:dyDescent="0.25">
      <c r="V491" s="1"/>
      <c r="W491" s="33"/>
      <c r="X491" s="33"/>
      <c r="AH491" s="38">
        <v>100</v>
      </c>
      <c r="AI491" s="38">
        <v>160</v>
      </c>
      <c r="AJ491" s="38">
        <v>11700</v>
      </c>
      <c r="AK491" s="38">
        <v>14</v>
      </c>
      <c r="AL491" s="38">
        <v>1500158</v>
      </c>
      <c r="AM491" s="61" t="s">
        <v>1816</v>
      </c>
      <c r="AN491" s="61" t="s">
        <v>1694</v>
      </c>
      <c r="AO491" s="61" t="s">
        <v>5077</v>
      </c>
      <c r="AP491" s="61" t="s">
        <v>5033</v>
      </c>
      <c r="AQ491" s="61" t="s">
        <v>1703</v>
      </c>
      <c r="AR491" s="28">
        <v>1090288.3999999999</v>
      </c>
      <c r="AS491" s="28">
        <v>1080439</v>
      </c>
      <c r="AT491" s="28">
        <v>2451272</v>
      </c>
      <c r="AU491" s="62"/>
      <c r="BT491">
        <v>0</v>
      </c>
      <c r="BU491" s="32">
        <v>100</v>
      </c>
      <c r="BV491" s="32">
        <v>110</v>
      </c>
      <c r="BW491" s="32">
        <v>17000</v>
      </c>
      <c r="BX491" s="32">
        <v>83</v>
      </c>
      <c r="BY491" s="32">
        <v>91080</v>
      </c>
      <c r="BZ491" t="s">
        <v>1816</v>
      </c>
      <c r="CA491" t="s">
        <v>1696</v>
      </c>
      <c r="CB491" t="s">
        <v>1888</v>
      </c>
      <c r="CC491" t="s">
        <v>1786</v>
      </c>
      <c r="CD491" t="s">
        <v>1784</v>
      </c>
      <c r="CE491" s="155">
        <v>728136</v>
      </c>
      <c r="CF491" s="155">
        <v>7</v>
      </c>
      <c r="CG491" s="31" t="s">
        <v>686</v>
      </c>
      <c r="CH491" s="31" t="s">
        <v>742</v>
      </c>
      <c r="CI491" s="31" t="s">
        <v>763</v>
      </c>
      <c r="CJ491" s="31" t="s">
        <v>3219</v>
      </c>
      <c r="DC491" s="160" t="str">
        <f t="shared" si="123"/>
        <v>19399_8</v>
      </c>
      <c r="DD491" s="162">
        <v>100</v>
      </c>
      <c r="DE491" s="161">
        <v>160</v>
      </c>
      <c r="DF491" s="161">
        <v>19399</v>
      </c>
      <c r="DG491" s="163" t="s">
        <v>1816</v>
      </c>
      <c r="DH491" s="161"/>
      <c r="DI491" s="161" t="s">
        <v>1673</v>
      </c>
      <c r="DJ491" s="161">
        <v>8</v>
      </c>
      <c r="DK491" s="161" t="s">
        <v>1328</v>
      </c>
      <c r="DL491" s="161">
        <v>0</v>
      </c>
      <c r="DM491" s="43" t="s">
        <v>4760</v>
      </c>
      <c r="DN491" s="43"/>
      <c r="DO491" s="43" t="s">
        <v>4761</v>
      </c>
      <c r="DP491" s="43"/>
      <c r="DQ491" s="43" t="s">
        <v>4171</v>
      </c>
      <c r="DR491" s="43">
        <v>100</v>
      </c>
      <c r="DV491" s="31" t="s">
        <v>350</v>
      </c>
      <c r="DW491" s="31" t="s">
        <v>362</v>
      </c>
      <c r="DX491" s="63"/>
      <c r="DY491" s="63"/>
      <c r="DZ491" s="63"/>
      <c r="EA491" s="167"/>
      <c r="EB491" s="60"/>
      <c r="EC491" s="60"/>
      <c r="ED491" s="60"/>
      <c r="EE491" s="60"/>
      <c r="EF491" s="60"/>
      <c r="EG491" s="60"/>
      <c r="EH491" s="60"/>
      <c r="EI491" s="60"/>
      <c r="EJ491" s="60"/>
      <c r="EK491" s="60"/>
      <c r="EL491" s="60"/>
      <c r="EM491" s="60"/>
      <c r="EN491" s="60"/>
      <c r="EO491" s="60"/>
      <c r="EP491" s="60"/>
      <c r="EQ491" s="60"/>
      <c r="ER491" s="60"/>
      <c r="ES491" s="60"/>
      <c r="ET491" s="60"/>
      <c r="EU491" s="60"/>
      <c r="EV491" s="60"/>
      <c r="EW491" s="60"/>
      <c r="EX491" s="60"/>
      <c r="EY491" s="60"/>
      <c r="EZ491" s="60"/>
      <c r="FA491" s="60"/>
      <c r="FB491" s="60"/>
    </row>
    <row r="492" spans="22:158" x14ac:dyDescent="0.25">
      <c r="W492" s="33"/>
      <c r="X492" s="33"/>
      <c r="AH492" s="38">
        <v>100</v>
      </c>
      <c r="AI492" s="38">
        <v>160</v>
      </c>
      <c r="AJ492" s="38">
        <v>19399</v>
      </c>
      <c r="AK492" s="38">
        <v>14</v>
      </c>
      <c r="AL492" s="38">
        <v>1500158</v>
      </c>
      <c r="AM492" s="61" t="s">
        <v>1816</v>
      </c>
      <c r="AN492" s="61" t="s">
        <v>1694</v>
      </c>
      <c r="AO492" s="61" t="s">
        <v>1673</v>
      </c>
      <c r="AP492" s="61" t="s">
        <v>5033</v>
      </c>
      <c r="AQ492" s="61" t="s">
        <v>1703</v>
      </c>
      <c r="AR492" s="28">
        <v>0</v>
      </c>
      <c r="AS492" s="28">
        <v>0</v>
      </c>
      <c r="AT492" s="28">
        <v>65421</v>
      </c>
      <c r="AU492" s="62"/>
      <c r="BT492">
        <v>0</v>
      </c>
      <c r="BU492" s="32">
        <v>100</v>
      </c>
      <c r="BV492" s="32">
        <v>110</v>
      </c>
      <c r="BW492" s="32">
        <v>17000</v>
      </c>
      <c r="BX492" s="32">
        <v>84</v>
      </c>
      <c r="BY492" s="32">
        <v>91100</v>
      </c>
      <c r="BZ492" t="s">
        <v>1816</v>
      </c>
      <c r="CA492" t="s">
        <v>1696</v>
      </c>
      <c r="CB492" t="s">
        <v>1888</v>
      </c>
      <c r="CC492" s="52" t="s">
        <v>1795</v>
      </c>
      <c r="CD492" s="52" t="s">
        <v>1796</v>
      </c>
      <c r="CE492" s="155">
        <v>152</v>
      </c>
      <c r="CF492" s="155">
        <v>25</v>
      </c>
      <c r="CG492" s="31" t="s">
        <v>688</v>
      </c>
      <c r="CH492" s="31" t="s">
        <v>743</v>
      </c>
      <c r="CI492" s="31" t="s">
        <v>763</v>
      </c>
      <c r="CJ492" s="31" t="s">
        <v>3220</v>
      </c>
      <c r="DC492" s="160" t="str">
        <f t="shared" si="123"/>
        <v>19399_5</v>
      </c>
      <c r="DD492" s="162">
        <v>100</v>
      </c>
      <c r="DE492" s="161">
        <v>160</v>
      </c>
      <c r="DF492" s="161">
        <v>19399</v>
      </c>
      <c r="DG492" s="163" t="s">
        <v>1816</v>
      </c>
      <c r="DH492" s="161"/>
      <c r="DI492" s="161" t="s">
        <v>1673</v>
      </c>
      <c r="DJ492" s="161">
        <v>5</v>
      </c>
      <c r="DK492" s="161" t="s">
        <v>1326</v>
      </c>
      <c r="DL492" s="161">
        <v>0</v>
      </c>
      <c r="DM492" s="43" t="s">
        <v>4762</v>
      </c>
      <c r="DN492" s="43"/>
      <c r="DO492" s="43" t="s">
        <v>4763</v>
      </c>
      <c r="DP492" s="43"/>
      <c r="DQ492" s="43" t="s">
        <v>4174</v>
      </c>
      <c r="DR492" s="43">
        <v>100</v>
      </c>
      <c r="DV492" s="31" t="s">
        <v>350</v>
      </c>
      <c r="DW492" s="31" t="s">
        <v>362</v>
      </c>
      <c r="DX492" s="63"/>
      <c r="DY492" s="63"/>
      <c r="DZ492" s="63"/>
      <c r="EA492" s="167"/>
      <c r="EB492" s="60"/>
      <c r="EC492" s="60"/>
      <c r="ED492" s="60"/>
      <c r="EE492" s="60"/>
      <c r="EF492" s="60"/>
      <c r="EG492" s="60"/>
      <c r="EH492" s="60"/>
      <c r="EI492" s="60"/>
      <c r="EJ492" s="60"/>
      <c r="EK492" s="60"/>
      <c r="EL492" s="60"/>
      <c r="EM492" s="60"/>
      <c r="EN492" s="60"/>
      <c r="EO492" s="60"/>
      <c r="EP492" s="60"/>
      <c r="EQ492" s="60"/>
      <c r="ER492" s="60"/>
      <c r="ES492" s="60"/>
      <c r="ET492" s="60"/>
      <c r="EU492" s="60"/>
      <c r="EV492" s="60"/>
      <c r="EW492" s="60"/>
      <c r="EX492" s="60"/>
      <c r="EY492" s="60"/>
      <c r="EZ492" s="60"/>
      <c r="FA492" s="60"/>
      <c r="FB492" s="60"/>
    </row>
    <row r="493" spans="22:158" x14ac:dyDescent="0.25">
      <c r="V493" s="1"/>
      <c r="W493" s="33"/>
      <c r="X493" s="33"/>
      <c r="AH493" s="38">
        <v>100</v>
      </c>
      <c r="AI493" s="38">
        <v>105</v>
      </c>
      <c r="AJ493" s="38">
        <v>11500</v>
      </c>
      <c r="AK493" s="38">
        <v>14</v>
      </c>
      <c r="AL493" s="38">
        <v>1500858</v>
      </c>
      <c r="AM493" s="61" t="s">
        <v>1816</v>
      </c>
      <c r="AN493" s="61" t="s">
        <v>1688</v>
      </c>
      <c r="AO493" s="61" t="s">
        <v>5073</v>
      </c>
      <c r="AP493" s="61" t="s">
        <v>5033</v>
      </c>
      <c r="AQ493" s="61" t="s">
        <v>1704</v>
      </c>
      <c r="AR493" s="28">
        <v>0</v>
      </c>
      <c r="AS493" s="28">
        <v>0</v>
      </c>
      <c r="AT493" s="28">
        <v>2011</v>
      </c>
      <c r="AU493" s="62"/>
      <c r="BT493">
        <v>0</v>
      </c>
      <c r="BU493" s="32">
        <v>100</v>
      </c>
      <c r="BV493" s="32">
        <v>110</v>
      </c>
      <c r="BW493" s="32">
        <v>17000</v>
      </c>
      <c r="BX493" s="32">
        <v>85</v>
      </c>
      <c r="BY493" s="32">
        <v>91120</v>
      </c>
      <c r="BZ493" t="s">
        <v>1816</v>
      </c>
      <c r="CA493" t="s">
        <v>1696</v>
      </c>
      <c r="CB493" t="s">
        <v>1888</v>
      </c>
      <c r="CC493" s="52" t="s">
        <v>1797</v>
      </c>
      <c r="CD493" s="52" t="s">
        <v>1797</v>
      </c>
      <c r="CE493" s="155">
        <v>929</v>
      </c>
      <c r="CF493" s="155">
        <v>95</v>
      </c>
      <c r="CG493" s="31" t="s">
        <v>690</v>
      </c>
      <c r="CH493" s="31" t="s">
        <v>744</v>
      </c>
      <c r="CI493" s="31" t="s">
        <v>763</v>
      </c>
      <c r="CJ493" s="31" t="s">
        <v>3221</v>
      </c>
      <c r="DC493" s="160" t="str">
        <f t="shared" si="123"/>
        <v>11720_1</v>
      </c>
      <c r="DD493" s="162">
        <v>100</v>
      </c>
      <c r="DE493" s="161">
        <v>110</v>
      </c>
      <c r="DF493" s="161">
        <v>11720</v>
      </c>
      <c r="DG493" s="163" t="s">
        <v>1816</v>
      </c>
      <c r="DH493" s="161"/>
      <c r="DI493" s="161" t="s">
        <v>5078</v>
      </c>
      <c r="DJ493" s="161">
        <v>1</v>
      </c>
      <c r="DK493" s="161" t="s">
        <v>5210</v>
      </c>
      <c r="DL493" s="161">
        <v>46</v>
      </c>
      <c r="DM493" s="43" t="s">
        <v>4764</v>
      </c>
      <c r="DN493" s="43"/>
      <c r="DO493" s="43" t="s">
        <v>4585</v>
      </c>
      <c r="DP493" s="43"/>
      <c r="DQ493" s="43" t="s">
        <v>4177</v>
      </c>
      <c r="DR493" s="43">
        <v>100</v>
      </c>
      <c r="DV493" s="31" t="s">
        <v>363</v>
      </c>
      <c r="DW493" s="31" t="s">
        <v>364</v>
      </c>
      <c r="DX493" s="63"/>
      <c r="DY493" s="63"/>
      <c r="DZ493" s="63"/>
      <c r="EA493" s="167"/>
      <c r="EB493" s="60"/>
      <c r="EC493" s="60"/>
      <c r="ED493" s="60"/>
      <c r="EE493" s="60"/>
      <c r="EF493" s="60"/>
      <c r="EG493" s="60"/>
      <c r="EH493" s="60"/>
      <c r="EI493" s="60"/>
      <c r="EJ493" s="60"/>
      <c r="EK493" s="60"/>
      <c r="EL493" s="60"/>
      <c r="EM493" s="60"/>
      <c r="EN493" s="60"/>
      <c r="EO493" s="60"/>
      <c r="EP493" s="60"/>
      <c r="EQ493" s="60"/>
      <c r="ER493" s="60"/>
      <c r="ES493" s="60"/>
      <c r="ET493" s="60"/>
      <c r="EU493" s="60"/>
      <c r="EV493" s="60"/>
      <c r="EW493" s="60"/>
      <c r="EX493" s="60"/>
      <c r="EY493" s="60"/>
      <c r="EZ493" s="60"/>
      <c r="FA493" s="60"/>
      <c r="FB493" s="60"/>
    </row>
    <row r="494" spans="22:158" x14ac:dyDescent="0.25">
      <c r="V494" s="1"/>
      <c r="W494" s="33"/>
      <c r="X494" s="33"/>
      <c r="AH494" s="38">
        <v>100</v>
      </c>
      <c r="AI494" s="38">
        <v>105</v>
      </c>
      <c r="AJ494" s="38">
        <v>18400</v>
      </c>
      <c r="AK494" s="38">
        <v>14</v>
      </c>
      <c r="AL494" s="38">
        <v>1500858</v>
      </c>
      <c r="AM494" s="61" t="s">
        <v>1816</v>
      </c>
      <c r="AN494" s="61" t="s">
        <v>1688</v>
      </c>
      <c r="AO494" s="61" t="s">
        <v>1664</v>
      </c>
      <c r="AP494" s="61" t="s">
        <v>5033</v>
      </c>
      <c r="AQ494" s="61" t="s">
        <v>1704</v>
      </c>
      <c r="AR494" s="28">
        <v>2233.5</v>
      </c>
      <c r="AS494" s="28">
        <v>0</v>
      </c>
      <c r="AT494" s="28">
        <v>4010</v>
      </c>
      <c r="AU494" s="62"/>
      <c r="BT494">
        <v>0</v>
      </c>
      <c r="BU494" s="32">
        <v>100</v>
      </c>
      <c r="BV494" s="32">
        <v>110</v>
      </c>
      <c r="BW494" s="32">
        <v>17000</v>
      </c>
      <c r="BX494" s="32">
        <v>86</v>
      </c>
      <c r="BY494" s="32">
        <v>91140</v>
      </c>
      <c r="BZ494" t="s">
        <v>1816</v>
      </c>
      <c r="CA494" t="s">
        <v>1696</v>
      </c>
      <c r="CB494" s="52" t="s">
        <v>1888</v>
      </c>
      <c r="CC494" s="52" t="s">
        <v>1787</v>
      </c>
      <c r="CD494" s="52" t="s">
        <v>1789</v>
      </c>
      <c r="CE494" s="155">
        <v>1017</v>
      </c>
      <c r="CF494" s="155">
        <v>193</v>
      </c>
      <c r="CG494" s="31" t="s">
        <v>5839</v>
      </c>
      <c r="CH494" s="31" t="s">
        <v>745</v>
      </c>
      <c r="CI494" s="31" t="s">
        <v>763</v>
      </c>
      <c r="CJ494" s="31" t="s">
        <v>3222</v>
      </c>
      <c r="DC494" s="160" t="str">
        <f t="shared" si="123"/>
        <v>11720_7</v>
      </c>
      <c r="DD494" s="162">
        <v>100</v>
      </c>
      <c r="DE494" s="161">
        <v>110</v>
      </c>
      <c r="DF494" s="161">
        <v>11720</v>
      </c>
      <c r="DG494" s="163" t="s">
        <v>1816</v>
      </c>
      <c r="DH494" s="161"/>
      <c r="DI494" s="161" t="s">
        <v>5078</v>
      </c>
      <c r="DJ494" s="161">
        <v>7</v>
      </c>
      <c r="DK494" s="161" t="s">
        <v>5216</v>
      </c>
      <c r="DL494" s="161">
        <v>195</v>
      </c>
      <c r="DM494" s="43" t="s">
        <v>4765</v>
      </c>
      <c r="DN494" s="43"/>
      <c r="DO494" s="43" t="s">
        <v>4587</v>
      </c>
      <c r="DP494" s="43"/>
      <c r="DQ494" s="43" t="s">
        <v>4150</v>
      </c>
      <c r="DR494" s="43">
        <v>100</v>
      </c>
      <c r="DV494" s="31" t="s">
        <v>363</v>
      </c>
      <c r="DW494" s="31" t="s">
        <v>364</v>
      </c>
      <c r="DX494" s="63"/>
      <c r="DY494" s="63"/>
      <c r="DZ494" s="63"/>
      <c r="EA494" s="167"/>
      <c r="EB494" s="60"/>
      <c r="EC494" s="60"/>
      <c r="ED494" s="60"/>
      <c r="EE494" s="60"/>
      <c r="EF494" s="60"/>
      <c r="EG494" s="60"/>
      <c r="EH494" s="60"/>
      <c r="EI494" s="60"/>
      <c r="EJ494" s="60"/>
      <c r="EK494" s="60"/>
      <c r="EL494" s="60"/>
      <c r="EM494" s="60"/>
      <c r="EN494" s="60"/>
      <c r="EO494" s="60"/>
      <c r="EP494" s="60"/>
      <c r="EQ494" s="60"/>
      <c r="ER494" s="60"/>
      <c r="ES494" s="60"/>
      <c r="ET494" s="60"/>
      <c r="EU494" s="60"/>
      <c r="EV494" s="60"/>
      <c r="EW494" s="60"/>
      <c r="EX494" s="60"/>
      <c r="EY494" s="60"/>
      <c r="EZ494" s="60"/>
      <c r="FA494" s="60"/>
      <c r="FB494" s="60"/>
    </row>
    <row r="495" spans="22:158" x14ac:dyDescent="0.25">
      <c r="W495" s="33"/>
      <c r="X495" s="33"/>
      <c r="AH495" s="38">
        <v>100</v>
      </c>
      <c r="AI495" s="38">
        <v>110</v>
      </c>
      <c r="AJ495" s="38">
        <v>11720</v>
      </c>
      <c r="AK495" s="38">
        <v>14</v>
      </c>
      <c r="AL495" s="38">
        <v>1500858</v>
      </c>
      <c r="AM495" s="61" t="s">
        <v>1816</v>
      </c>
      <c r="AN495" s="61" t="s">
        <v>1696</v>
      </c>
      <c r="AO495" s="61" t="s">
        <v>5078</v>
      </c>
      <c r="AP495" s="61" t="s">
        <v>5033</v>
      </c>
      <c r="AQ495" s="61" t="s">
        <v>1704</v>
      </c>
      <c r="AR495" s="28">
        <v>3657.3</v>
      </c>
      <c r="AS495" s="28">
        <v>0</v>
      </c>
      <c r="AT495" s="28">
        <v>9743</v>
      </c>
      <c r="AU495" s="62"/>
      <c r="BT495">
        <v>0</v>
      </c>
      <c r="BU495" s="32">
        <v>100</v>
      </c>
      <c r="BV495" s="32">
        <v>110</v>
      </c>
      <c r="BW495" s="32">
        <v>17000</v>
      </c>
      <c r="BX495" s="32">
        <v>86</v>
      </c>
      <c r="BY495" s="32">
        <v>91160</v>
      </c>
      <c r="BZ495" t="s">
        <v>1816</v>
      </c>
      <c r="CA495" t="s">
        <v>1696</v>
      </c>
      <c r="CB495" t="s">
        <v>1888</v>
      </c>
      <c r="CC495" t="s">
        <v>1787</v>
      </c>
      <c r="CD495" s="52" t="s">
        <v>1788</v>
      </c>
      <c r="CE495" s="155">
        <v>735</v>
      </c>
      <c r="CF495" s="155">
        <v>50</v>
      </c>
      <c r="CG495" s="31" t="s">
        <v>5831</v>
      </c>
      <c r="CH495" s="31" t="s">
        <v>746</v>
      </c>
      <c r="CI495" s="31" t="s">
        <v>763</v>
      </c>
      <c r="CJ495" s="31" t="s">
        <v>3223</v>
      </c>
      <c r="DC495" s="160" t="str">
        <f t="shared" si="123"/>
        <v>11720_9</v>
      </c>
      <c r="DD495" s="162">
        <v>100</v>
      </c>
      <c r="DE495" s="161">
        <v>110</v>
      </c>
      <c r="DF495" s="161">
        <v>11720</v>
      </c>
      <c r="DG495" s="163" t="s">
        <v>1816</v>
      </c>
      <c r="DH495" s="161"/>
      <c r="DI495" s="161" t="s">
        <v>5078</v>
      </c>
      <c r="DJ495" s="161">
        <v>9</v>
      </c>
      <c r="DK495" s="161" t="s">
        <v>5218</v>
      </c>
      <c r="DL495" s="161">
        <v>0</v>
      </c>
      <c r="DM495" s="43" t="s">
        <v>4766</v>
      </c>
      <c r="DN495" s="43"/>
      <c r="DO495" s="43" t="s">
        <v>4589</v>
      </c>
      <c r="DP495" s="43"/>
      <c r="DQ495" s="43" t="s">
        <v>4153</v>
      </c>
      <c r="DR495" s="43">
        <v>100</v>
      </c>
      <c r="DV495" s="31" t="s">
        <v>363</v>
      </c>
      <c r="DW495" s="31" t="s">
        <v>365</v>
      </c>
      <c r="DX495" s="63"/>
      <c r="DY495" s="63"/>
      <c r="DZ495" s="63"/>
      <c r="EA495" s="167"/>
      <c r="EB495" s="60"/>
      <c r="EC495" s="60"/>
      <c r="ED495" s="60"/>
      <c r="EE495" s="60"/>
      <c r="EF495" s="60"/>
      <c r="EG495" s="60"/>
      <c r="EH495" s="60"/>
      <c r="EI495" s="60"/>
      <c r="EJ495" s="60"/>
      <c r="EK495" s="60"/>
      <c r="EL495" s="60"/>
      <c r="EM495" s="60"/>
      <c r="EN495" s="60"/>
      <c r="EO495" s="60"/>
      <c r="EP495" s="60"/>
      <c r="EQ495" s="60"/>
      <c r="ER495" s="60"/>
      <c r="ES495" s="60"/>
      <c r="ET495" s="60"/>
      <c r="EU495" s="60"/>
      <c r="EV495" s="60"/>
      <c r="EW495" s="60"/>
      <c r="EX495" s="60"/>
      <c r="EY495" s="60"/>
      <c r="EZ495" s="60"/>
      <c r="FA495" s="60"/>
      <c r="FB495" s="60"/>
    </row>
    <row r="496" spans="22:158" x14ac:dyDescent="0.25">
      <c r="V496" s="1"/>
      <c r="W496" s="33"/>
      <c r="X496" s="33"/>
      <c r="AH496" s="38">
        <v>100</v>
      </c>
      <c r="AI496" s="38">
        <v>110</v>
      </c>
      <c r="AJ496" s="38">
        <v>13050</v>
      </c>
      <c r="AK496" s="38">
        <v>14</v>
      </c>
      <c r="AL496" s="38">
        <v>1500858</v>
      </c>
      <c r="AM496" s="61" t="s">
        <v>1816</v>
      </c>
      <c r="AN496" s="61" t="s">
        <v>1696</v>
      </c>
      <c r="AO496" s="61" t="s">
        <v>5103</v>
      </c>
      <c r="AP496" s="61" t="s">
        <v>5033</v>
      </c>
      <c r="AQ496" s="61" t="s">
        <v>1704</v>
      </c>
      <c r="AR496" s="28">
        <v>4545</v>
      </c>
      <c r="AS496" s="28">
        <v>0</v>
      </c>
      <c r="AT496" s="28">
        <v>5240</v>
      </c>
      <c r="AU496" s="62"/>
      <c r="BT496">
        <v>0</v>
      </c>
      <c r="BU496" s="32">
        <v>100</v>
      </c>
      <c r="BV496" s="32">
        <v>110</v>
      </c>
      <c r="BW496" s="32">
        <v>17000</v>
      </c>
      <c r="BX496" s="32">
        <v>87</v>
      </c>
      <c r="BY496" s="32">
        <v>91180</v>
      </c>
      <c r="BZ496" t="s">
        <v>1816</v>
      </c>
      <c r="CA496" t="s">
        <v>1696</v>
      </c>
      <c r="CB496" t="s">
        <v>1888</v>
      </c>
      <c r="CC496" s="52" t="s">
        <v>1726</v>
      </c>
      <c r="CD496" s="52" t="s">
        <v>1793</v>
      </c>
      <c r="CE496" s="155">
        <v>4</v>
      </c>
      <c r="CF496" s="155">
        <v>2</v>
      </c>
      <c r="CG496" s="31" t="s">
        <v>5841</v>
      </c>
      <c r="CH496" s="31" t="s">
        <v>747</v>
      </c>
      <c r="CI496" s="31" t="s">
        <v>763</v>
      </c>
      <c r="CJ496" s="31" t="s">
        <v>3224</v>
      </c>
      <c r="DC496" s="160" t="str">
        <f t="shared" si="123"/>
        <v>11720_4</v>
      </c>
      <c r="DD496" s="162">
        <v>100</v>
      </c>
      <c r="DE496" s="161">
        <v>110</v>
      </c>
      <c r="DF496" s="161">
        <v>11720</v>
      </c>
      <c r="DG496" s="163" t="s">
        <v>1816</v>
      </c>
      <c r="DH496" s="161"/>
      <c r="DI496" s="161" t="s">
        <v>5078</v>
      </c>
      <c r="DJ496" s="161">
        <v>4</v>
      </c>
      <c r="DK496" s="161" t="s">
        <v>1325</v>
      </c>
      <c r="DL496" s="161">
        <v>0</v>
      </c>
      <c r="DM496" s="43" t="s">
        <v>4767</v>
      </c>
      <c r="DN496" s="43"/>
      <c r="DO496" s="43" t="s">
        <v>4591</v>
      </c>
      <c r="DP496" s="43"/>
      <c r="DQ496" s="43" t="s">
        <v>4156</v>
      </c>
      <c r="DR496" s="43">
        <v>100</v>
      </c>
      <c r="DV496" s="31" t="s">
        <v>363</v>
      </c>
      <c r="DW496" s="31" t="s">
        <v>365</v>
      </c>
      <c r="DX496" s="63"/>
      <c r="DY496" s="63"/>
      <c r="DZ496" s="63"/>
      <c r="EA496" s="167"/>
      <c r="EB496" s="60"/>
      <c r="EC496" s="60"/>
      <c r="ED496" s="60"/>
      <c r="EE496" s="60"/>
      <c r="EF496" s="60"/>
      <c r="EG496" s="60"/>
      <c r="EH496" s="60"/>
      <c r="EI496" s="60"/>
      <c r="EJ496" s="60"/>
      <c r="EK496" s="60"/>
      <c r="EL496" s="60"/>
      <c r="EM496" s="60"/>
      <c r="EN496" s="60"/>
      <c r="EO496" s="60"/>
      <c r="EP496" s="60"/>
      <c r="EQ496" s="60"/>
      <c r="ER496" s="60"/>
      <c r="ES496" s="60"/>
      <c r="ET496" s="60"/>
      <c r="EU496" s="60"/>
      <c r="EV496" s="60"/>
      <c r="EW496" s="60"/>
      <c r="EX496" s="60"/>
      <c r="EY496" s="60"/>
      <c r="EZ496" s="60"/>
      <c r="FA496" s="60"/>
      <c r="FB496" s="60"/>
    </row>
    <row r="497" spans="22:158" x14ac:dyDescent="0.25">
      <c r="W497" s="33"/>
      <c r="X497" s="33"/>
      <c r="AH497" s="38">
        <v>100</v>
      </c>
      <c r="AI497" s="38">
        <v>110</v>
      </c>
      <c r="AJ497" s="38">
        <v>13400</v>
      </c>
      <c r="AK497" s="38">
        <v>14</v>
      </c>
      <c r="AL497" s="38">
        <v>1500858</v>
      </c>
      <c r="AM497" s="61" t="s">
        <v>1816</v>
      </c>
      <c r="AN497" s="61" t="s">
        <v>1696</v>
      </c>
      <c r="AO497" s="61" t="s">
        <v>5111</v>
      </c>
      <c r="AP497" s="61" t="s">
        <v>5033</v>
      </c>
      <c r="AQ497" s="61" t="s">
        <v>1704</v>
      </c>
      <c r="AR497" s="28">
        <v>0</v>
      </c>
      <c r="AS497" s="28">
        <v>25677</v>
      </c>
      <c r="AT497" s="28">
        <v>0</v>
      </c>
      <c r="AU497" s="62"/>
      <c r="BT497">
        <v>0</v>
      </c>
      <c r="BU497" s="32">
        <v>100</v>
      </c>
      <c r="BV497" s="32">
        <v>110</v>
      </c>
      <c r="BW497" s="32">
        <v>17000</v>
      </c>
      <c r="BX497" s="32">
        <v>87</v>
      </c>
      <c r="BY497" s="32">
        <v>91190</v>
      </c>
      <c r="BZ497" t="s">
        <v>1816</v>
      </c>
      <c r="CA497" t="s">
        <v>1696</v>
      </c>
      <c r="CB497" t="s">
        <v>1888</v>
      </c>
      <c r="CC497" t="s">
        <v>1726</v>
      </c>
      <c r="CD497" s="52" t="s">
        <v>1726</v>
      </c>
      <c r="CE497" s="155">
        <v>1</v>
      </c>
      <c r="CF497" s="155">
        <v>5</v>
      </c>
      <c r="CG497" s="31" t="s">
        <v>5843</v>
      </c>
      <c r="CH497" s="31" t="s">
        <v>748</v>
      </c>
      <c r="CI497" s="31" t="s">
        <v>763</v>
      </c>
      <c r="CJ497" s="31" t="s">
        <v>3225</v>
      </c>
      <c r="DC497" s="160" t="str">
        <f t="shared" si="123"/>
        <v>11720_3</v>
      </c>
      <c r="DD497" s="162">
        <v>100</v>
      </c>
      <c r="DE497" s="161">
        <v>110</v>
      </c>
      <c r="DF497" s="161">
        <v>11720</v>
      </c>
      <c r="DG497" s="163" t="s">
        <v>1816</v>
      </c>
      <c r="DH497" s="161"/>
      <c r="DI497" s="161" t="s">
        <v>5078</v>
      </c>
      <c r="DJ497" s="161">
        <v>3</v>
      </c>
      <c r="DK497" s="161" t="s">
        <v>1324</v>
      </c>
      <c r="DL497" s="161">
        <v>0</v>
      </c>
      <c r="DM497" s="43" t="s">
        <v>4768</v>
      </c>
      <c r="DN497" s="43"/>
      <c r="DO497" s="43" t="s">
        <v>4593</v>
      </c>
      <c r="DP497" s="43"/>
      <c r="DQ497" s="43" t="s">
        <v>4159</v>
      </c>
      <c r="DR497" s="43">
        <v>100</v>
      </c>
      <c r="DV497" s="31" t="s">
        <v>363</v>
      </c>
      <c r="DW497" s="31" t="s">
        <v>365</v>
      </c>
      <c r="DX497" s="63"/>
      <c r="DY497" s="63"/>
      <c r="DZ497" s="63"/>
      <c r="EA497" s="167"/>
      <c r="EB497" s="60"/>
      <c r="EC497" s="60"/>
      <c r="ED497" s="60"/>
      <c r="EE497" s="60"/>
      <c r="EF497" s="60"/>
      <c r="EG497" s="60"/>
      <c r="EH497" s="60"/>
      <c r="EI497" s="60"/>
      <c r="EJ497" s="60"/>
      <c r="EK497" s="60"/>
      <c r="EL497" s="60"/>
      <c r="EM497" s="60"/>
      <c r="EN497" s="60"/>
      <c r="EO497" s="60"/>
      <c r="EP497" s="60"/>
      <c r="EQ497" s="60"/>
      <c r="ER497" s="60"/>
      <c r="ES497" s="60"/>
      <c r="ET497" s="60"/>
      <c r="EU497" s="60"/>
      <c r="EV497" s="60"/>
      <c r="EW497" s="60"/>
      <c r="EX497" s="60"/>
      <c r="EY497" s="60"/>
      <c r="EZ497" s="60"/>
      <c r="FA497" s="60"/>
      <c r="FB497" s="60"/>
    </row>
    <row r="498" spans="22:158" x14ac:dyDescent="0.25">
      <c r="W498" s="33"/>
      <c r="X498" s="33"/>
      <c r="AH498" s="38">
        <v>100</v>
      </c>
      <c r="AI498" s="38">
        <v>110</v>
      </c>
      <c r="AJ498" s="38">
        <v>15050</v>
      </c>
      <c r="AK498" s="38">
        <v>14</v>
      </c>
      <c r="AL498" s="38">
        <v>1500858</v>
      </c>
      <c r="AM498" s="61" t="s">
        <v>1816</v>
      </c>
      <c r="AN498" s="61" t="s">
        <v>1696</v>
      </c>
      <c r="AO498" s="61" t="s">
        <v>1591</v>
      </c>
      <c r="AP498" s="61" t="s">
        <v>5033</v>
      </c>
      <c r="AQ498" s="61" t="s">
        <v>1704</v>
      </c>
      <c r="AR498" s="28">
        <v>693.5</v>
      </c>
      <c r="AS498" s="28">
        <v>0</v>
      </c>
      <c r="AT498" s="28">
        <v>0</v>
      </c>
      <c r="AU498" s="62"/>
      <c r="BT498">
        <v>0</v>
      </c>
      <c r="BU498" s="32">
        <v>100</v>
      </c>
      <c r="BV498" s="32">
        <v>110</v>
      </c>
      <c r="BW498" s="32">
        <v>17000</v>
      </c>
      <c r="BX498" s="32">
        <v>87</v>
      </c>
      <c r="BY498" s="32">
        <v>91192</v>
      </c>
      <c r="BZ498" t="s">
        <v>1816</v>
      </c>
      <c r="CA498" t="s">
        <v>1696</v>
      </c>
      <c r="CB498" t="s">
        <v>1888</v>
      </c>
      <c r="CC498" s="52" t="s">
        <v>1726</v>
      </c>
      <c r="CD498" s="52" t="s">
        <v>1115</v>
      </c>
      <c r="CE498" s="155">
        <v>1737</v>
      </c>
      <c r="CF498" s="155">
        <v>4</v>
      </c>
      <c r="CG498" s="31" t="s">
        <v>692</v>
      </c>
      <c r="CH498" s="31" t="s">
        <v>749</v>
      </c>
      <c r="CI498" s="31" t="s">
        <v>763</v>
      </c>
      <c r="CJ498" s="31" t="s">
        <v>1347</v>
      </c>
      <c r="DC498" s="160" t="str">
        <f t="shared" si="123"/>
        <v>11720_2</v>
      </c>
      <c r="DD498" s="162">
        <v>100</v>
      </c>
      <c r="DE498" s="161">
        <v>110</v>
      </c>
      <c r="DF498" s="161">
        <v>11720</v>
      </c>
      <c r="DG498" s="163" t="s">
        <v>1816</v>
      </c>
      <c r="DH498" s="161"/>
      <c r="DI498" s="161" t="s">
        <v>5078</v>
      </c>
      <c r="DJ498" s="161">
        <v>2</v>
      </c>
      <c r="DK498" s="161" t="s">
        <v>1323</v>
      </c>
      <c r="DL498" s="161">
        <v>0</v>
      </c>
      <c r="DM498" s="43" t="s">
        <v>4769</v>
      </c>
      <c r="DN498" s="43"/>
      <c r="DO498" s="43" t="s">
        <v>4595</v>
      </c>
      <c r="DP498" s="43"/>
      <c r="DQ498" s="43" t="s">
        <v>4162</v>
      </c>
      <c r="DR498" s="43">
        <v>100</v>
      </c>
      <c r="DV498" s="31" t="s">
        <v>363</v>
      </c>
      <c r="DW498" s="31" t="s">
        <v>365</v>
      </c>
      <c r="DX498" s="63"/>
      <c r="DY498" s="63"/>
      <c r="DZ498" s="63"/>
      <c r="EA498" s="167"/>
      <c r="EB498" s="60"/>
      <c r="EC498" s="60"/>
      <c r="ED498" s="60"/>
      <c r="EE498" s="60"/>
      <c r="EF498" s="60"/>
      <c r="EG498" s="60"/>
      <c r="EH498" s="60"/>
      <c r="EI498" s="60"/>
      <c r="EJ498" s="60"/>
      <c r="EK498" s="60"/>
      <c r="EL498" s="60"/>
      <c r="EM498" s="60"/>
      <c r="EN498" s="60"/>
      <c r="EO498" s="60"/>
      <c r="EP498" s="60"/>
      <c r="EQ498" s="60"/>
      <c r="ER498" s="60"/>
      <c r="ES498" s="60"/>
      <c r="ET498" s="60"/>
      <c r="EU498" s="60"/>
      <c r="EV498" s="60"/>
      <c r="EW498" s="60"/>
      <c r="EX498" s="60"/>
      <c r="EY498" s="60"/>
      <c r="EZ498" s="60"/>
      <c r="FA498" s="60"/>
      <c r="FB498" s="60"/>
    </row>
    <row r="499" spans="22:158" x14ac:dyDescent="0.25">
      <c r="V499" s="1"/>
      <c r="W499" s="33"/>
      <c r="X499" s="33"/>
      <c r="AH499" s="38">
        <v>100</v>
      </c>
      <c r="AI499" s="38">
        <v>110</v>
      </c>
      <c r="AJ499" s="38">
        <v>15250</v>
      </c>
      <c r="AK499" s="38">
        <v>14</v>
      </c>
      <c r="AL499" s="38">
        <v>1500858</v>
      </c>
      <c r="AM499" s="61" t="s">
        <v>1816</v>
      </c>
      <c r="AN499" s="61" t="s">
        <v>1696</v>
      </c>
      <c r="AO499" s="61" t="s">
        <v>1595</v>
      </c>
      <c r="AP499" s="61" t="s">
        <v>5033</v>
      </c>
      <c r="AQ499" s="61" t="s">
        <v>1704</v>
      </c>
      <c r="AR499" s="28">
        <v>0</v>
      </c>
      <c r="AS499" s="28">
        <v>0</v>
      </c>
      <c r="AT499" s="28">
        <v>87170</v>
      </c>
      <c r="AU499" s="62"/>
      <c r="BT499">
        <v>0</v>
      </c>
      <c r="BU499" s="32">
        <v>100</v>
      </c>
      <c r="BV499" s="32">
        <v>110</v>
      </c>
      <c r="BW499" s="32">
        <v>17000</v>
      </c>
      <c r="BX499" s="32">
        <v>87</v>
      </c>
      <c r="BY499" s="32">
        <v>91194</v>
      </c>
      <c r="BZ499" t="s">
        <v>1816</v>
      </c>
      <c r="CA499" t="s">
        <v>1696</v>
      </c>
      <c r="CB499" t="s">
        <v>1888</v>
      </c>
      <c r="CC499" t="s">
        <v>1726</v>
      </c>
      <c r="CD499" s="52" t="s">
        <v>1114</v>
      </c>
      <c r="CE499" s="155">
        <v>1</v>
      </c>
      <c r="CF499" s="155">
        <v>4</v>
      </c>
      <c r="CG499" s="31" t="s">
        <v>694</v>
      </c>
      <c r="CH499" s="31" t="s">
        <v>750</v>
      </c>
      <c r="CI499" s="31" t="s">
        <v>763</v>
      </c>
      <c r="CJ499" s="31" t="s">
        <v>1346</v>
      </c>
      <c r="DC499" s="160" t="str">
        <f t="shared" si="123"/>
        <v>11720_6</v>
      </c>
      <c r="DD499" s="162">
        <v>100</v>
      </c>
      <c r="DE499" s="161">
        <v>110</v>
      </c>
      <c r="DF499" s="161">
        <v>11720</v>
      </c>
      <c r="DG499" s="163" t="s">
        <v>1816</v>
      </c>
      <c r="DH499" s="161"/>
      <c r="DI499" s="161" t="s">
        <v>5078</v>
      </c>
      <c r="DJ499" s="161">
        <v>6</v>
      </c>
      <c r="DK499" s="161" t="s">
        <v>1327</v>
      </c>
      <c r="DL499" s="161">
        <v>0</v>
      </c>
      <c r="DM499" s="43" t="s">
        <v>4770</v>
      </c>
      <c r="DN499" s="43"/>
      <c r="DO499" s="43" t="s">
        <v>4597</v>
      </c>
      <c r="DP499" s="43"/>
      <c r="DQ499" s="43" t="s">
        <v>4165</v>
      </c>
      <c r="DR499" s="43">
        <v>100</v>
      </c>
      <c r="DV499" s="31" t="s">
        <v>363</v>
      </c>
      <c r="DW499" s="31" t="s">
        <v>365</v>
      </c>
      <c r="DX499" s="63"/>
      <c r="DY499" s="63"/>
      <c r="DZ499" s="63"/>
      <c r="EA499" s="167"/>
      <c r="EB499" s="60"/>
      <c r="EC499" s="60"/>
      <c r="ED499" s="60"/>
      <c r="EE499" s="60"/>
      <c r="EF499" s="60"/>
      <c r="EG499" s="60"/>
      <c r="EH499" s="60"/>
      <c r="EI499" s="60"/>
      <c r="EJ499" s="60"/>
      <c r="EK499" s="60"/>
      <c r="EL499" s="60"/>
      <c r="EM499" s="60"/>
      <c r="EN499" s="60"/>
      <c r="EO499" s="60"/>
      <c r="EP499" s="60"/>
      <c r="EQ499" s="60"/>
      <c r="ER499" s="60"/>
      <c r="ES499" s="60"/>
      <c r="ET499" s="60"/>
      <c r="EU499" s="60"/>
      <c r="EV499" s="60"/>
      <c r="EW499" s="60"/>
      <c r="EX499" s="60"/>
      <c r="EY499" s="60"/>
      <c r="EZ499" s="60"/>
      <c r="FA499" s="60"/>
      <c r="FB499" s="60"/>
    </row>
    <row r="500" spans="22:158" x14ac:dyDescent="0.25">
      <c r="W500" s="33"/>
      <c r="X500" s="33"/>
      <c r="AH500" s="38">
        <v>100</v>
      </c>
      <c r="AI500" s="38">
        <v>110</v>
      </c>
      <c r="AJ500" s="38">
        <v>15650</v>
      </c>
      <c r="AK500" s="38">
        <v>14</v>
      </c>
      <c r="AL500" s="38">
        <v>1500858</v>
      </c>
      <c r="AM500" s="61" t="s">
        <v>1816</v>
      </c>
      <c r="AN500" s="61" t="s">
        <v>1696</v>
      </c>
      <c r="AO500" s="61" t="s">
        <v>1604</v>
      </c>
      <c r="AP500" s="61" t="s">
        <v>5033</v>
      </c>
      <c r="AQ500" s="61" t="s">
        <v>1704</v>
      </c>
      <c r="AR500" s="28">
        <v>24558.5</v>
      </c>
      <c r="AS500" s="28">
        <v>4333</v>
      </c>
      <c r="AT500" s="28">
        <v>0</v>
      </c>
      <c r="AU500" s="62"/>
      <c r="BT500">
        <v>0</v>
      </c>
      <c r="BU500" s="32">
        <v>100</v>
      </c>
      <c r="BV500" s="32">
        <v>110</v>
      </c>
      <c r="BW500" s="32">
        <v>17000</v>
      </c>
      <c r="BX500" s="32">
        <v>87</v>
      </c>
      <c r="BY500" s="32">
        <v>91200</v>
      </c>
      <c r="BZ500" t="s">
        <v>1816</v>
      </c>
      <c r="CA500" t="s">
        <v>1696</v>
      </c>
      <c r="CB500" t="s">
        <v>1888</v>
      </c>
      <c r="CC500" s="52" t="s">
        <v>1726</v>
      </c>
      <c r="CD500" s="52" t="s">
        <v>1794</v>
      </c>
      <c r="CE500" s="155"/>
      <c r="CF500" s="155"/>
      <c r="CG500" s="31" t="s">
        <v>5845</v>
      </c>
      <c r="CH500" s="31" t="s">
        <v>751</v>
      </c>
      <c r="CI500" s="31" t="s">
        <v>763</v>
      </c>
      <c r="CJ500" s="31" t="s">
        <v>3226</v>
      </c>
      <c r="DC500" s="160" t="str">
        <f t="shared" si="123"/>
        <v>11720_10</v>
      </c>
      <c r="DD500" s="162">
        <v>100</v>
      </c>
      <c r="DE500" s="161">
        <v>110</v>
      </c>
      <c r="DF500" s="161">
        <v>11720</v>
      </c>
      <c r="DG500" s="163" t="s">
        <v>1816</v>
      </c>
      <c r="DH500" s="161"/>
      <c r="DI500" s="161" t="s">
        <v>5078</v>
      </c>
      <c r="DJ500" s="161">
        <v>10</v>
      </c>
      <c r="DK500" s="161" t="s">
        <v>1329</v>
      </c>
      <c r="DL500" s="161">
        <v>8</v>
      </c>
      <c r="DM500" s="43" t="s">
        <v>4771</v>
      </c>
      <c r="DN500" s="43"/>
      <c r="DO500" s="43" t="s">
        <v>4599</v>
      </c>
      <c r="DP500" s="43"/>
      <c r="DQ500" s="43" t="s">
        <v>4168</v>
      </c>
      <c r="DR500" s="43">
        <v>100</v>
      </c>
      <c r="DV500" s="31" t="s">
        <v>363</v>
      </c>
      <c r="DW500" s="31" t="s">
        <v>365</v>
      </c>
      <c r="DX500" s="63"/>
      <c r="DY500" s="63"/>
      <c r="DZ500" s="63"/>
      <c r="EA500" s="167"/>
      <c r="EB500" s="60"/>
      <c r="EC500" s="60"/>
      <c r="ED500" s="60"/>
      <c r="EE500" s="60"/>
      <c r="EF500" s="60"/>
      <c r="EG500" s="60"/>
      <c r="EH500" s="60"/>
      <c r="EI500" s="60"/>
      <c r="EJ500" s="60"/>
      <c r="EK500" s="60"/>
      <c r="EL500" s="60"/>
      <c r="EM500" s="60"/>
      <c r="EN500" s="60"/>
      <c r="EO500" s="60"/>
      <c r="EP500" s="60"/>
      <c r="EQ500" s="60"/>
      <c r="ER500" s="60"/>
      <c r="ES500" s="60"/>
      <c r="ET500" s="60"/>
      <c r="EU500" s="60"/>
      <c r="EV500" s="60"/>
      <c r="EW500" s="60"/>
      <c r="EX500" s="60"/>
      <c r="EY500" s="60"/>
      <c r="EZ500" s="60"/>
      <c r="FA500" s="60"/>
      <c r="FB500" s="60"/>
    </row>
    <row r="501" spans="22:158" x14ac:dyDescent="0.25">
      <c r="V501" s="1"/>
      <c r="W501" s="33"/>
      <c r="X501" s="33"/>
      <c r="AH501" s="38">
        <v>100</v>
      </c>
      <c r="AI501" s="38">
        <v>110</v>
      </c>
      <c r="AJ501" s="38">
        <v>16400</v>
      </c>
      <c r="AK501" s="38">
        <v>14</v>
      </c>
      <c r="AL501" s="38">
        <v>1500858</v>
      </c>
      <c r="AM501" s="61" t="s">
        <v>1816</v>
      </c>
      <c r="AN501" s="61" t="s">
        <v>1696</v>
      </c>
      <c r="AO501" s="61" t="s">
        <v>1620</v>
      </c>
      <c r="AP501" s="61" t="s">
        <v>5033</v>
      </c>
      <c r="AQ501" s="61" t="s">
        <v>1704</v>
      </c>
      <c r="AR501" s="28">
        <v>147.1</v>
      </c>
      <c r="AS501" s="28">
        <v>0</v>
      </c>
      <c r="AT501" s="28">
        <v>0</v>
      </c>
      <c r="AU501" s="62"/>
      <c r="BT501">
        <v>0</v>
      </c>
      <c r="BU501" s="32">
        <v>100</v>
      </c>
      <c r="BV501" s="32">
        <v>110</v>
      </c>
      <c r="BW501" s="32">
        <v>17000</v>
      </c>
      <c r="BX501" s="32">
        <v>88</v>
      </c>
      <c r="BY501" s="32">
        <v>91220</v>
      </c>
      <c r="BZ501" t="s">
        <v>1816</v>
      </c>
      <c r="CA501" t="s">
        <v>1696</v>
      </c>
      <c r="CB501" t="s">
        <v>1888</v>
      </c>
      <c r="CC501" s="52" t="s">
        <v>1684</v>
      </c>
      <c r="CD501" s="52" t="s">
        <v>1684</v>
      </c>
      <c r="CE501" s="155">
        <v>125</v>
      </c>
      <c r="CF501" s="155">
        <v>6</v>
      </c>
      <c r="CG501" s="31" t="s">
        <v>696</v>
      </c>
      <c r="CH501" s="31" t="s">
        <v>752</v>
      </c>
      <c r="CI501" s="31" t="s">
        <v>763</v>
      </c>
      <c r="CJ501" s="31" t="s">
        <v>3227</v>
      </c>
      <c r="DC501" s="160" t="str">
        <f t="shared" si="123"/>
        <v>11720_8</v>
      </c>
      <c r="DD501" s="162">
        <v>100</v>
      </c>
      <c r="DE501" s="161">
        <v>110</v>
      </c>
      <c r="DF501" s="161">
        <v>11720</v>
      </c>
      <c r="DG501" s="163" t="s">
        <v>1816</v>
      </c>
      <c r="DH501" s="161"/>
      <c r="DI501" s="161" t="s">
        <v>5078</v>
      </c>
      <c r="DJ501" s="161">
        <v>8</v>
      </c>
      <c r="DK501" s="161" t="s">
        <v>1328</v>
      </c>
      <c r="DL501" s="161">
        <v>10</v>
      </c>
      <c r="DM501" s="43" t="s">
        <v>4772</v>
      </c>
      <c r="DN501" s="43"/>
      <c r="DO501" s="43" t="s">
        <v>4601</v>
      </c>
      <c r="DP501" s="43"/>
      <c r="DQ501" s="43" t="s">
        <v>4171</v>
      </c>
      <c r="DR501" s="43">
        <v>100</v>
      </c>
      <c r="DV501" s="31" t="s">
        <v>363</v>
      </c>
      <c r="DW501" s="31" t="s">
        <v>365</v>
      </c>
      <c r="DX501" s="63"/>
      <c r="DY501" s="63"/>
      <c r="DZ501" s="63"/>
      <c r="EA501" s="167"/>
      <c r="EB501" s="60"/>
      <c r="EC501" s="60"/>
      <c r="ED501" s="60"/>
      <c r="EE501" s="60"/>
      <c r="EF501" s="60"/>
      <c r="EG501" s="60"/>
      <c r="EH501" s="60"/>
      <c r="EI501" s="60"/>
      <c r="EJ501" s="60"/>
      <c r="EK501" s="60"/>
      <c r="EL501" s="60"/>
      <c r="EM501" s="60"/>
      <c r="EN501" s="60"/>
      <c r="EO501" s="60"/>
      <c r="EP501" s="60"/>
      <c r="EQ501" s="60"/>
      <c r="ER501" s="60"/>
      <c r="ES501" s="60"/>
      <c r="ET501" s="60"/>
      <c r="EU501" s="60"/>
      <c r="EV501" s="60"/>
      <c r="EW501" s="60"/>
      <c r="EX501" s="60"/>
      <c r="EY501" s="60"/>
      <c r="EZ501" s="60"/>
      <c r="FA501" s="60"/>
      <c r="FB501" s="60"/>
    </row>
    <row r="502" spans="22:158" x14ac:dyDescent="0.25">
      <c r="W502" s="33"/>
      <c r="X502" s="33"/>
      <c r="AH502" s="38">
        <v>100</v>
      </c>
      <c r="AI502" s="38">
        <v>110</v>
      </c>
      <c r="AJ502" s="38">
        <v>16800</v>
      </c>
      <c r="AK502" s="38">
        <v>14</v>
      </c>
      <c r="AL502" s="38">
        <v>1500858</v>
      </c>
      <c r="AM502" s="61" t="s">
        <v>1816</v>
      </c>
      <c r="AN502" s="61" t="s">
        <v>1696</v>
      </c>
      <c r="AO502" s="61" t="s">
        <v>1629</v>
      </c>
      <c r="AP502" s="61" t="s">
        <v>5033</v>
      </c>
      <c r="AQ502" s="61" t="s">
        <v>1704</v>
      </c>
      <c r="AR502" s="28">
        <v>0</v>
      </c>
      <c r="AS502" s="28">
        <v>0</v>
      </c>
      <c r="AT502" s="28">
        <v>18491</v>
      </c>
      <c r="AU502" s="62"/>
      <c r="BT502">
        <v>0</v>
      </c>
      <c r="BU502" s="32">
        <v>100</v>
      </c>
      <c r="BV502" s="32">
        <v>110</v>
      </c>
      <c r="BW502" s="32">
        <v>17000</v>
      </c>
      <c r="BX502" s="32">
        <v>89</v>
      </c>
      <c r="BY502" s="32">
        <v>91240</v>
      </c>
      <c r="BZ502" t="s">
        <v>1816</v>
      </c>
      <c r="CA502" t="s">
        <v>1696</v>
      </c>
      <c r="CB502" t="s">
        <v>1888</v>
      </c>
      <c r="CC502" s="52" t="s">
        <v>1785</v>
      </c>
      <c r="CD502" s="52" t="s">
        <v>1785</v>
      </c>
      <c r="CE502" s="155">
        <v>664</v>
      </c>
      <c r="CF502" s="155">
        <v>27</v>
      </c>
      <c r="CG502" s="31" t="s">
        <v>698</v>
      </c>
      <c r="CH502" s="31" t="s">
        <v>753</v>
      </c>
      <c r="CI502" s="31" t="s">
        <v>763</v>
      </c>
      <c r="CJ502" s="31" t="s">
        <v>3228</v>
      </c>
      <c r="DC502" s="160" t="str">
        <f t="shared" si="123"/>
        <v>11720_5</v>
      </c>
      <c r="DD502" s="162">
        <v>100</v>
      </c>
      <c r="DE502" s="161">
        <v>110</v>
      </c>
      <c r="DF502" s="161">
        <v>11720</v>
      </c>
      <c r="DG502" s="163" t="s">
        <v>1816</v>
      </c>
      <c r="DH502" s="161"/>
      <c r="DI502" s="161" t="s">
        <v>5078</v>
      </c>
      <c r="DJ502" s="161">
        <v>5</v>
      </c>
      <c r="DK502" s="161" t="s">
        <v>1326</v>
      </c>
      <c r="DL502" s="161">
        <v>9</v>
      </c>
      <c r="DM502" s="43" t="s">
        <v>4773</v>
      </c>
      <c r="DN502" s="43"/>
      <c r="DO502" s="43" t="s">
        <v>4603</v>
      </c>
      <c r="DP502" s="43"/>
      <c r="DQ502" s="43" t="s">
        <v>4174</v>
      </c>
      <c r="DR502" s="43">
        <v>100</v>
      </c>
      <c r="DV502" s="31" t="s">
        <v>363</v>
      </c>
      <c r="DW502" s="31" t="s">
        <v>365</v>
      </c>
      <c r="DX502" s="63"/>
      <c r="DY502" s="63"/>
      <c r="DZ502" s="63"/>
      <c r="EA502" s="167"/>
      <c r="EB502" s="60"/>
      <c r="EC502" s="60"/>
      <c r="ED502" s="60"/>
      <c r="EE502" s="60"/>
      <c r="EF502" s="60"/>
      <c r="EG502" s="60"/>
      <c r="EH502" s="60"/>
      <c r="EI502" s="60"/>
      <c r="EJ502" s="60"/>
      <c r="EK502" s="60"/>
      <c r="EL502" s="60"/>
      <c r="EM502" s="60"/>
      <c r="EN502" s="60"/>
      <c r="EO502" s="60"/>
      <c r="EP502" s="60"/>
      <c r="EQ502" s="60"/>
      <c r="ER502" s="60"/>
      <c r="ES502" s="60"/>
      <c r="ET502" s="60"/>
      <c r="EU502" s="60"/>
      <c r="EV502" s="60"/>
      <c r="EW502" s="60"/>
      <c r="EX502" s="60"/>
      <c r="EY502" s="60"/>
      <c r="EZ502" s="60"/>
      <c r="FA502" s="60"/>
      <c r="FB502" s="60"/>
    </row>
    <row r="503" spans="22:158" x14ac:dyDescent="0.25">
      <c r="W503" s="33"/>
      <c r="X503" s="33"/>
      <c r="AH503" s="38">
        <v>100</v>
      </c>
      <c r="AI503" s="38">
        <v>110</v>
      </c>
      <c r="AJ503" s="38">
        <v>17000</v>
      </c>
      <c r="AK503" s="38">
        <v>14</v>
      </c>
      <c r="AL503" s="38">
        <v>1500858</v>
      </c>
      <c r="AM503" s="61" t="s">
        <v>1816</v>
      </c>
      <c r="AN503" s="61" t="s">
        <v>1696</v>
      </c>
      <c r="AO503" s="61" t="s">
        <v>1633</v>
      </c>
      <c r="AP503" s="61" t="s">
        <v>5033</v>
      </c>
      <c r="AQ503" s="61" t="s">
        <v>1704</v>
      </c>
      <c r="AR503" s="28">
        <v>0</v>
      </c>
      <c r="AS503" s="28">
        <v>669</v>
      </c>
      <c r="AT503" s="28">
        <v>0</v>
      </c>
      <c r="AU503" s="62"/>
      <c r="BT503">
        <v>0</v>
      </c>
      <c r="BU503" s="32">
        <v>100</v>
      </c>
      <c r="BV503" s="32">
        <v>110</v>
      </c>
      <c r="BW503" s="32">
        <v>17000</v>
      </c>
      <c r="BX503" s="32">
        <v>90</v>
      </c>
      <c r="BY503" s="32">
        <v>91260</v>
      </c>
      <c r="BZ503" t="s">
        <v>1816</v>
      </c>
      <c r="CA503" t="s">
        <v>1696</v>
      </c>
      <c r="CB503" t="s">
        <v>1888</v>
      </c>
      <c r="CC503" t="s">
        <v>5036</v>
      </c>
      <c r="CD503" s="52" t="s">
        <v>5036</v>
      </c>
      <c r="CE503" s="155">
        <v>56</v>
      </c>
      <c r="CF503" s="155">
        <v>7</v>
      </c>
      <c r="CG503" s="31" t="s">
        <v>5848</v>
      </c>
      <c r="CH503" s="31" t="s">
        <v>754</v>
      </c>
      <c r="CI503" s="31" t="s">
        <v>763</v>
      </c>
      <c r="CJ503" s="31" t="s">
        <v>3229</v>
      </c>
      <c r="DC503" s="160" t="str">
        <f t="shared" si="123"/>
        <v>11720_1</v>
      </c>
      <c r="DD503" s="162">
        <v>100</v>
      </c>
      <c r="DE503" s="161">
        <v>110</v>
      </c>
      <c r="DF503" s="161">
        <v>11720</v>
      </c>
      <c r="DG503" s="163" t="s">
        <v>1816</v>
      </c>
      <c r="DH503" s="161"/>
      <c r="DI503" s="161" t="s">
        <v>5078</v>
      </c>
      <c r="DJ503" s="161">
        <v>1</v>
      </c>
      <c r="DK503" s="161" t="s">
        <v>5210</v>
      </c>
      <c r="DL503" s="161">
        <v>47</v>
      </c>
      <c r="DM503" s="43" t="s">
        <v>4764</v>
      </c>
      <c r="DN503" s="43"/>
      <c r="DO503" s="43" t="s">
        <v>4585</v>
      </c>
      <c r="DP503" s="43"/>
      <c r="DQ503" s="43" t="s">
        <v>4177</v>
      </c>
      <c r="DR503" s="43">
        <v>100</v>
      </c>
      <c r="DV503" s="31" t="s">
        <v>363</v>
      </c>
      <c r="DW503" s="31" t="s">
        <v>365</v>
      </c>
      <c r="DX503" s="63"/>
      <c r="DY503" s="63"/>
      <c r="DZ503" s="63"/>
      <c r="EA503" s="167"/>
      <c r="EB503" s="60"/>
      <c r="EC503" s="60"/>
      <c r="ED503" s="60"/>
      <c r="EE503" s="60"/>
      <c r="EF503" s="60"/>
      <c r="EG503" s="60"/>
      <c r="EH503" s="60"/>
      <c r="EI503" s="60"/>
      <c r="EJ503" s="60"/>
      <c r="EK503" s="60"/>
      <c r="EL503" s="60"/>
      <c r="EM503" s="60"/>
      <c r="EN503" s="60"/>
      <c r="EO503" s="60"/>
      <c r="EP503" s="60"/>
      <c r="EQ503" s="60"/>
      <c r="ER503" s="60"/>
      <c r="ES503" s="60"/>
      <c r="ET503" s="60"/>
      <c r="EU503" s="60"/>
      <c r="EV503" s="60"/>
      <c r="EW503" s="60"/>
      <c r="EX503" s="60"/>
      <c r="EY503" s="60"/>
      <c r="EZ503" s="60"/>
      <c r="FA503" s="60"/>
      <c r="FB503" s="60"/>
    </row>
    <row r="504" spans="22:158" x14ac:dyDescent="0.25">
      <c r="W504" s="33"/>
      <c r="X504" s="33"/>
      <c r="AH504" s="38">
        <v>100</v>
      </c>
      <c r="AI504" s="38">
        <v>110</v>
      </c>
      <c r="AJ504" s="38">
        <v>17620</v>
      </c>
      <c r="AK504" s="38">
        <v>14</v>
      </c>
      <c r="AL504" s="38">
        <v>1500858</v>
      </c>
      <c r="AM504" s="61" t="s">
        <v>1816</v>
      </c>
      <c r="AN504" s="61" t="s">
        <v>1696</v>
      </c>
      <c r="AO504" s="61" t="s">
        <v>1646</v>
      </c>
      <c r="AP504" s="61" t="s">
        <v>5033</v>
      </c>
      <c r="AQ504" s="61" t="s">
        <v>1704</v>
      </c>
      <c r="AR504" s="28">
        <v>194363.5</v>
      </c>
      <c r="AS504" s="28">
        <v>338047</v>
      </c>
      <c r="AT504" s="28">
        <v>0</v>
      </c>
      <c r="AU504" s="62"/>
      <c r="BT504">
        <v>0</v>
      </c>
      <c r="BU504" s="32">
        <v>100</v>
      </c>
      <c r="BV504" s="32">
        <v>110</v>
      </c>
      <c r="BW504" s="32">
        <v>17620</v>
      </c>
      <c r="BX504" s="32">
        <v>81</v>
      </c>
      <c r="BY504" s="32">
        <v>91000</v>
      </c>
      <c r="BZ504" t="s">
        <v>1816</v>
      </c>
      <c r="CA504" t="s">
        <v>1696</v>
      </c>
      <c r="CB504" t="s">
        <v>1897</v>
      </c>
      <c r="CC504" s="52" t="s">
        <v>1683</v>
      </c>
      <c r="CD504" s="52" t="s">
        <v>1784</v>
      </c>
      <c r="CE504" s="155">
        <v>184869</v>
      </c>
      <c r="CF504" s="155">
        <v>567</v>
      </c>
      <c r="CG504" s="31" t="s">
        <v>5834</v>
      </c>
      <c r="CH504" s="31" t="s">
        <v>736</v>
      </c>
      <c r="CI504" s="31" t="s">
        <v>764</v>
      </c>
      <c r="CJ504" s="31" t="s">
        <v>3230</v>
      </c>
      <c r="DC504" s="160" t="str">
        <f t="shared" si="123"/>
        <v>11720_7</v>
      </c>
      <c r="DD504" s="162">
        <v>100</v>
      </c>
      <c r="DE504" s="161">
        <v>110</v>
      </c>
      <c r="DF504" s="161">
        <v>11720</v>
      </c>
      <c r="DG504" s="163" t="s">
        <v>1816</v>
      </c>
      <c r="DH504" s="161"/>
      <c r="DI504" s="161" t="s">
        <v>5078</v>
      </c>
      <c r="DJ504" s="161">
        <v>7</v>
      </c>
      <c r="DK504" s="161" t="s">
        <v>5216</v>
      </c>
      <c r="DL504" s="161">
        <v>7</v>
      </c>
      <c r="DM504" s="43" t="s">
        <v>4765</v>
      </c>
      <c r="DN504" s="43"/>
      <c r="DO504" s="43" t="s">
        <v>4587</v>
      </c>
      <c r="DP504" s="43"/>
      <c r="DQ504" s="43" t="s">
        <v>4150</v>
      </c>
      <c r="DR504" s="43">
        <v>100</v>
      </c>
      <c r="DV504" s="31" t="s">
        <v>363</v>
      </c>
      <c r="DW504" s="31" t="s">
        <v>365</v>
      </c>
      <c r="DX504" s="63"/>
      <c r="DY504" s="63"/>
      <c r="DZ504" s="63"/>
      <c r="EA504" s="167"/>
      <c r="EB504" s="60"/>
      <c r="EC504" s="60"/>
      <c r="ED504" s="60"/>
      <c r="EE504" s="60"/>
      <c r="EF504" s="60"/>
      <c r="EG504" s="60"/>
      <c r="EH504" s="60"/>
      <c r="EI504" s="60"/>
      <c r="EJ504" s="60"/>
      <c r="EK504" s="60"/>
      <c r="EL504" s="60"/>
      <c r="EM504" s="60"/>
      <c r="EN504" s="60"/>
      <c r="EO504" s="60"/>
      <c r="EP504" s="60"/>
      <c r="EQ504" s="60"/>
      <c r="ER504" s="60"/>
      <c r="ES504" s="60"/>
      <c r="ET504" s="60"/>
      <c r="EU504" s="60"/>
      <c r="EV504" s="60"/>
      <c r="EW504" s="60"/>
      <c r="EX504" s="60"/>
      <c r="EY504" s="60"/>
      <c r="EZ504" s="60"/>
      <c r="FA504" s="60"/>
      <c r="FB504" s="60"/>
    </row>
    <row r="505" spans="22:158" x14ac:dyDescent="0.25">
      <c r="W505" s="33"/>
      <c r="X505" s="33"/>
      <c r="AH505" s="38">
        <v>100</v>
      </c>
      <c r="AI505" s="38">
        <v>115</v>
      </c>
      <c r="AJ505" s="38">
        <v>16900</v>
      </c>
      <c r="AK505" s="38">
        <v>14</v>
      </c>
      <c r="AL505" s="38">
        <v>1500858</v>
      </c>
      <c r="AM505" s="61" t="s">
        <v>1816</v>
      </c>
      <c r="AN505" s="61" t="s">
        <v>1697</v>
      </c>
      <c r="AO505" s="61" t="s">
        <v>1631</v>
      </c>
      <c r="AP505" s="61" t="s">
        <v>5033</v>
      </c>
      <c r="AQ505" s="61" t="s">
        <v>1704</v>
      </c>
      <c r="AR505" s="28">
        <v>9448.7999999999993</v>
      </c>
      <c r="AS505" s="28">
        <v>0</v>
      </c>
      <c r="AT505" s="28">
        <v>0</v>
      </c>
      <c r="AU505" s="62"/>
      <c r="BT505">
        <v>0</v>
      </c>
      <c r="BU505" s="32">
        <v>100</v>
      </c>
      <c r="BV505" s="32">
        <v>110</v>
      </c>
      <c r="BW505" s="32">
        <v>17620</v>
      </c>
      <c r="BX505" s="32">
        <v>81</v>
      </c>
      <c r="BY505" s="32">
        <v>91010</v>
      </c>
      <c r="BZ505" t="s">
        <v>1816</v>
      </c>
      <c r="CA505" t="s">
        <v>1696</v>
      </c>
      <c r="CB505" t="s">
        <v>1897</v>
      </c>
      <c r="CC505" t="s">
        <v>1683</v>
      </c>
      <c r="CD505" s="52" t="s">
        <v>1683</v>
      </c>
      <c r="CE505" s="155">
        <v>7674</v>
      </c>
      <c r="CF505" s="155">
        <v>30</v>
      </c>
      <c r="CG505" s="31" t="s">
        <v>5837</v>
      </c>
      <c r="CH505" s="31" t="s">
        <v>738</v>
      </c>
      <c r="CI505" s="31" t="s">
        <v>764</v>
      </c>
      <c r="CJ505" s="31" t="s">
        <v>3231</v>
      </c>
      <c r="DC505" s="160" t="str">
        <f t="shared" si="123"/>
        <v>11720_9</v>
      </c>
      <c r="DD505" s="162">
        <v>100</v>
      </c>
      <c r="DE505" s="161">
        <v>110</v>
      </c>
      <c r="DF505" s="161">
        <v>11720</v>
      </c>
      <c r="DG505" s="163" t="s">
        <v>1816</v>
      </c>
      <c r="DH505" s="161"/>
      <c r="DI505" s="161" t="s">
        <v>5078</v>
      </c>
      <c r="DJ505" s="161">
        <v>9</v>
      </c>
      <c r="DK505" s="161" t="s">
        <v>5218</v>
      </c>
      <c r="DL505" s="161">
        <v>0</v>
      </c>
      <c r="DM505" s="43" t="s">
        <v>4766</v>
      </c>
      <c r="DN505" s="43"/>
      <c r="DO505" s="43" t="s">
        <v>4589</v>
      </c>
      <c r="DP505" s="43"/>
      <c r="DQ505" s="43" t="s">
        <v>4153</v>
      </c>
      <c r="DR505" s="43">
        <v>100</v>
      </c>
      <c r="DV505" s="31" t="s">
        <v>363</v>
      </c>
      <c r="DW505" s="31" t="s">
        <v>366</v>
      </c>
      <c r="DX505" s="63"/>
      <c r="DY505" s="63"/>
      <c r="DZ505" s="63"/>
      <c r="EA505" s="167"/>
      <c r="EB505" s="60"/>
      <c r="EC505" s="60"/>
      <c r="ED505" s="60"/>
      <c r="EE505" s="60"/>
      <c r="EF505" s="60"/>
      <c r="EG505" s="60"/>
      <c r="EH505" s="60"/>
      <c r="EI505" s="60"/>
      <c r="EJ505" s="60"/>
      <c r="EK505" s="60"/>
      <c r="EL505" s="60"/>
      <c r="EM505" s="60"/>
      <c r="EN505" s="60"/>
      <c r="EO505" s="60"/>
      <c r="EP505" s="60"/>
      <c r="EQ505" s="60"/>
      <c r="ER505" s="60"/>
      <c r="ES505" s="60"/>
      <c r="ET505" s="60"/>
      <c r="EU505" s="60"/>
      <c r="EV505" s="60"/>
      <c r="EW505" s="60"/>
      <c r="EX505" s="60"/>
      <c r="EY505" s="60"/>
      <c r="EZ505" s="60"/>
      <c r="FA505" s="60"/>
      <c r="FB505" s="60"/>
    </row>
    <row r="506" spans="22:158" x14ac:dyDescent="0.25">
      <c r="V506" s="1"/>
      <c r="W506" s="33"/>
      <c r="X506" s="33"/>
      <c r="AH506" s="38">
        <v>100</v>
      </c>
      <c r="AI506" s="38">
        <v>115</v>
      </c>
      <c r="AJ506" s="38">
        <v>16950</v>
      </c>
      <c r="AK506" s="38">
        <v>14</v>
      </c>
      <c r="AL506" s="38">
        <v>1500858</v>
      </c>
      <c r="AM506" s="61" t="s">
        <v>1816</v>
      </c>
      <c r="AN506" s="61" t="s">
        <v>1697</v>
      </c>
      <c r="AO506" s="61" t="s">
        <v>1632</v>
      </c>
      <c r="AP506" s="61" t="s">
        <v>5033</v>
      </c>
      <c r="AQ506" s="61" t="s">
        <v>1704</v>
      </c>
      <c r="AR506" s="28">
        <v>0</v>
      </c>
      <c r="AS506" s="28">
        <v>2900</v>
      </c>
      <c r="AT506" s="28">
        <v>278</v>
      </c>
      <c r="AU506" s="62"/>
      <c r="BT506">
        <v>0</v>
      </c>
      <c r="BU506" s="32">
        <v>100</v>
      </c>
      <c r="BV506" s="32">
        <v>110</v>
      </c>
      <c r="BW506" s="32">
        <v>17620</v>
      </c>
      <c r="BX506" s="32">
        <v>82</v>
      </c>
      <c r="BY506" s="32">
        <v>91020</v>
      </c>
      <c r="BZ506" t="s">
        <v>1816</v>
      </c>
      <c r="CA506" t="s">
        <v>1696</v>
      </c>
      <c r="CB506" t="s">
        <v>1897</v>
      </c>
      <c r="CC506" t="s">
        <v>1790</v>
      </c>
      <c r="CD506" t="s">
        <v>1792</v>
      </c>
      <c r="CE506" s="155">
        <v>10162</v>
      </c>
      <c r="CF506" s="155">
        <v>62</v>
      </c>
      <c r="CG506" s="31" t="s">
        <v>5851</v>
      </c>
      <c r="CH506" s="31" t="s">
        <v>739</v>
      </c>
      <c r="CI506" s="31" t="s">
        <v>764</v>
      </c>
      <c r="CJ506" s="31" t="s">
        <v>3232</v>
      </c>
      <c r="DC506" s="160" t="str">
        <f t="shared" si="123"/>
        <v>11720_4</v>
      </c>
      <c r="DD506" s="162">
        <v>100</v>
      </c>
      <c r="DE506" s="161">
        <v>110</v>
      </c>
      <c r="DF506" s="161">
        <v>11720</v>
      </c>
      <c r="DG506" s="163" t="s">
        <v>1816</v>
      </c>
      <c r="DH506" s="161"/>
      <c r="DI506" s="161" t="s">
        <v>5078</v>
      </c>
      <c r="DJ506" s="161">
        <v>4</v>
      </c>
      <c r="DK506" s="161" t="s">
        <v>1325</v>
      </c>
      <c r="DL506" s="161">
        <v>24</v>
      </c>
      <c r="DM506" s="43" t="s">
        <v>4767</v>
      </c>
      <c r="DN506" s="43"/>
      <c r="DO506" s="43" t="s">
        <v>4591</v>
      </c>
      <c r="DP506" s="43"/>
      <c r="DQ506" s="43" t="s">
        <v>4156</v>
      </c>
      <c r="DR506" s="43">
        <v>100</v>
      </c>
      <c r="DV506" s="31" t="s">
        <v>363</v>
      </c>
      <c r="DW506" s="31" t="s">
        <v>366</v>
      </c>
      <c r="DX506" s="63"/>
      <c r="DY506" s="63"/>
      <c r="DZ506" s="63"/>
      <c r="EA506" s="167"/>
      <c r="EB506" s="60"/>
      <c r="EC506" s="60"/>
      <c r="ED506" s="60"/>
      <c r="EE506" s="60"/>
      <c r="EF506" s="60"/>
      <c r="EG506" s="60"/>
      <c r="EH506" s="60"/>
      <c r="EI506" s="60"/>
      <c r="EJ506" s="60"/>
      <c r="EK506" s="60"/>
      <c r="EL506" s="60"/>
      <c r="EM506" s="60"/>
      <c r="EN506" s="60"/>
      <c r="EO506" s="60"/>
      <c r="EP506" s="60"/>
      <c r="EQ506" s="60"/>
      <c r="ER506" s="60"/>
      <c r="ES506" s="60"/>
      <c r="ET506" s="60"/>
      <c r="EU506" s="60"/>
      <c r="EV506" s="60"/>
      <c r="EW506" s="60"/>
      <c r="EX506" s="60"/>
      <c r="EY506" s="60"/>
      <c r="EZ506" s="60"/>
      <c r="FA506" s="60"/>
      <c r="FB506" s="60"/>
    </row>
    <row r="507" spans="22:158" x14ac:dyDescent="0.25">
      <c r="W507" s="33"/>
      <c r="X507" s="33"/>
      <c r="AH507" s="38">
        <v>100</v>
      </c>
      <c r="AI507" s="38">
        <v>115</v>
      </c>
      <c r="AJ507" s="38">
        <v>18350</v>
      </c>
      <c r="AK507" s="38">
        <v>14</v>
      </c>
      <c r="AL507" s="38">
        <v>1500858</v>
      </c>
      <c r="AM507" s="61" t="s">
        <v>1816</v>
      </c>
      <c r="AN507" s="61" t="s">
        <v>1697</v>
      </c>
      <c r="AO507" s="61" t="s">
        <v>1663</v>
      </c>
      <c r="AP507" s="61" t="s">
        <v>5033</v>
      </c>
      <c r="AQ507" s="61" t="s">
        <v>1704</v>
      </c>
      <c r="AR507" s="28">
        <v>0</v>
      </c>
      <c r="AS507" s="28">
        <v>23876</v>
      </c>
      <c r="AT507" s="28">
        <v>1540</v>
      </c>
      <c r="AU507" s="62"/>
      <c r="BT507">
        <v>0</v>
      </c>
      <c r="BU507" s="32">
        <v>100</v>
      </c>
      <c r="BV507" s="32">
        <v>110</v>
      </c>
      <c r="BW507" s="32">
        <v>17620</v>
      </c>
      <c r="BX507" s="32">
        <v>82</v>
      </c>
      <c r="BY507" s="32">
        <v>91040</v>
      </c>
      <c r="BZ507" t="s">
        <v>1816</v>
      </c>
      <c r="CA507" t="s">
        <v>1696</v>
      </c>
      <c r="CB507" t="s">
        <v>1897</v>
      </c>
      <c r="CC507" t="s">
        <v>1790</v>
      </c>
      <c r="CD507" t="s">
        <v>1791</v>
      </c>
      <c r="CE507" s="155">
        <v>4141</v>
      </c>
      <c r="CF507" s="155">
        <v>43</v>
      </c>
      <c r="CG507" s="31" t="s">
        <v>5853</v>
      </c>
      <c r="CH507" s="31" t="s">
        <v>740</v>
      </c>
      <c r="CI507" s="31" t="s">
        <v>764</v>
      </c>
      <c r="CJ507" s="31" t="s">
        <v>3233</v>
      </c>
      <c r="DC507" s="160" t="str">
        <f t="shared" si="123"/>
        <v>11720_3</v>
      </c>
      <c r="DD507" s="162">
        <v>100</v>
      </c>
      <c r="DE507" s="161">
        <v>110</v>
      </c>
      <c r="DF507" s="161">
        <v>11720</v>
      </c>
      <c r="DG507" s="163" t="s">
        <v>1816</v>
      </c>
      <c r="DH507" s="161"/>
      <c r="DI507" s="161" t="s">
        <v>5078</v>
      </c>
      <c r="DJ507" s="161">
        <v>3</v>
      </c>
      <c r="DK507" s="161" t="s">
        <v>1324</v>
      </c>
      <c r="DL507" s="161">
        <v>0</v>
      </c>
      <c r="DM507" s="43" t="s">
        <v>4768</v>
      </c>
      <c r="DN507" s="43"/>
      <c r="DO507" s="43" t="s">
        <v>4593</v>
      </c>
      <c r="DP507" s="43"/>
      <c r="DQ507" s="43" t="s">
        <v>4159</v>
      </c>
      <c r="DR507" s="43">
        <v>100</v>
      </c>
      <c r="DV507" s="31" t="s">
        <v>363</v>
      </c>
      <c r="DW507" s="31" t="s">
        <v>366</v>
      </c>
      <c r="DX507" s="63"/>
      <c r="DY507" s="63"/>
      <c r="DZ507" s="63"/>
      <c r="EA507" s="167"/>
      <c r="EB507" s="60"/>
      <c r="EC507" s="60"/>
      <c r="ED507" s="60"/>
      <c r="EE507" s="60"/>
      <c r="EF507" s="60"/>
      <c r="EG507" s="60"/>
      <c r="EH507" s="60"/>
      <c r="EI507" s="60"/>
      <c r="EJ507" s="60"/>
      <c r="EK507" s="60"/>
      <c r="EL507" s="60"/>
      <c r="EM507" s="60"/>
      <c r="EN507" s="60"/>
      <c r="EO507" s="60"/>
      <c r="EP507" s="60"/>
      <c r="EQ507" s="60"/>
      <c r="ER507" s="60"/>
      <c r="ES507" s="60"/>
      <c r="ET507" s="60"/>
      <c r="EU507" s="60"/>
      <c r="EV507" s="60"/>
      <c r="EW507" s="60"/>
      <c r="EX507" s="60"/>
      <c r="EY507" s="60"/>
      <c r="EZ507" s="60"/>
      <c r="FA507" s="60"/>
      <c r="FB507" s="60"/>
    </row>
    <row r="508" spans="22:158" x14ac:dyDescent="0.25">
      <c r="W508" s="33"/>
      <c r="X508" s="33"/>
      <c r="AH508" s="38">
        <v>100</v>
      </c>
      <c r="AI508" s="38">
        <v>115</v>
      </c>
      <c r="AJ508" s="38">
        <v>18450</v>
      </c>
      <c r="AK508" s="38">
        <v>14</v>
      </c>
      <c r="AL508" s="38">
        <v>1500858</v>
      </c>
      <c r="AM508" s="61" t="s">
        <v>1816</v>
      </c>
      <c r="AN508" s="61" t="s">
        <v>1697</v>
      </c>
      <c r="AO508" s="61" t="s">
        <v>1665</v>
      </c>
      <c r="AP508" s="61" t="s">
        <v>5033</v>
      </c>
      <c r="AQ508" s="61" t="s">
        <v>1704</v>
      </c>
      <c r="AR508" s="28">
        <v>4518.7</v>
      </c>
      <c r="AS508" s="28">
        <v>0</v>
      </c>
      <c r="AT508" s="28">
        <v>0</v>
      </c>
      <c r="AU508" s="62"/>
      <c r="BT508">
        <v>0</v>
      </c>
      <c r="BU508" s="32">
        <v>100</v>
      </c>
      <c r="BV508" s="32">
        <v>110</v>
      </c>
      <c r="BW508" s="32">
        <v>17620</v>
      </c>
      <c r="BX508" s="32">
        <v>83</v>
      </c>
      <c r="BY508" s="32">
        <v>91060</v>
      </c>
      <c r="BZ508" t="s">
        <v>1816</v>
      </c>
      <c r="CA508" t="s">
        <v>1696</v>
      </c>
      <c r="CB508" t="s">
        <v>1897</v>
      </c>
      <c r="CC508" t="s">
        <v>1786</v>
      </c>
      <c r="CD508" s="52" t="s">
        <v>5043</v>
      </c>
      <c r="CE508" s="155">
        <v>103</v>
      </c>
      <c r="CF508" s="155">
        <v>12</v>
      </c>
      <c r="CG508" s="31" t="s">
        <v>684</v>
      </c>
      <c r="CH508" s="31" t="s">
        <v>741</v>
      </c>
      <c r="CI508" s="31" t="s">
        <v>764</v>
      </c>
      <c r="CJ508" s="31" t="s">
        <v>3234</v>
      </c>
      <c r="DC508" s="160" t="str">
        <f t="shared" si="123"/>
        <v>11720_2</v>
      </c>
      <c r="DD508" s="162">
        <v>100</v>
      </c>
      <c r="DE508" s="161">
        <v>110</v>
      </c>
      <c r="DF508" s="161">
        <v>11720</v>
      </c>
      <c r="DG508" s="163" t="s">
        <v>1816</v>
      </c>
      <c r="DH508" s="161"/>
      <c r="DI508" s="161" t="s">
        <v>5078</v>
      </c>
      <c r="DJ508" s="161">
        <v>2</v>
      </c>
      <c r="DK508" s="161" t="s">
        <v>1323</v>
      </c>
      <c r="DL508" s="161">
        <v>0</v>
      </c>
      <c r="DM508" s="43" t="s">
        <v>4769</v>
      </c>
      <c r="DN508" s="43"/>
      <c r="DO508" s="43" t="s">
        <v>4595</v>
      </c>
      <c r="DP508" s="43"/>
      <c r="DQ508" s="43" t="s">
        <v>4162</v>
      </c>
      <c r="DR508" s="43">
        <v>100</v>
      </c>
      <c r="DV508" s="31" t="s">
        <v>363</v>
      </c>
      <c r="DW508" s="31" t="s">
        <v>366</v>
      </c>
      <c r="DX508" s="63"/>
      <c r="DY508" s="63"/>
      <c r="DZ508" s="63"/>
      <c r="EA508" s="167"/>
      <c r="EB508" s="60"/>
      <c r="EC508" s="60"/>
      <c r="ED508" s="60"/>
      <c r="EE508" s="60"/>
      <c r="EF508" s="60"/>
      <c r="EG508" s="60"/>
      <c r="EH508" s="60"/>
      <c r="EI508" s="60"/>
      <c r="EJ508" s="60"/>
      <c r="EK508" s="60"/>
      <c r="EL508" s="60"/>
      <c r="EM508" s="60"/>
      <c r="EN508" s="60"/>
      <c r="EO508" s="60"/>
      <c r="EP508" s="60"/>
      <c r="EQ508" s="60"/>
      <c r="ER508" s="60"/>
      <c r="ES508" s="60"/>
      <c r="ET508" s="60"/>
      <c r="EU508" s="60"/>
      <c r="EV508" s="60"/>
      <c r="EW508" s="60"/>
      <c r="EX508" s="60"/>
      <c r="EY508" s="60"/>
      <c r="EZ508" s="60"/>
      <c r="FA508" s="60"/>
      <c r="FB508" s="60"/>
    </row>
    <row r="509" spans="22:158" x14ac:dyDescent="0.25">
      <c r="W509" s="33"/>
      <c r="X509" s="33"/>
      <c r="AH509" s="38">
        <v>100</v>
      </c>
      <c r="AI509" s="38">
        <v>120</v>
      </c>
      <c r="AJ509" s="38">
        <v>14550</v>
      </c>
      <c r="AK509" s="38">
        <v>14</v>
      </c>
      <c r="AL509" s="38">
        <v>1500858</v>
      </c>
      <c r="AM509" s="61" t="s">
        <v>1816</v>
      </c>
      <c r="AN509" s="61" t="s">
        <v>1689</v>
      </c>
      <c r="AO509" s="61" t="s">
        <v>1579</v>
      </c>
      <c r="AP509" s="61" t="s">
        <v>5033</v>
      </c>
      <c r="AQ509" s="61" t="s">
        <v>1704</v>
      </c>
      <c r="AR509" s="28">
        <v>0</v>
      </c>
      <c r="AS509" s="28">
        <v>37451</v>
      </c>
      <c r="AT509" s="28">
        <v>10994</v>
      </c>
      <c r="AU509" s="62"/>
      <c r="BT509">
        <v>0</v>
      </c>
      <c r="BU509" s="32">
        <v>100</v>
      </c>
      <c r="BV509" s="32">
        <v>110</v>
      </c>
      <c r="BW509" s="32">
        <v>17620</v>
      </c>
      <c r="BX509" s="32">
        <v>83</v>
      </c>
      <c r="BY509" s="32">
        <v>91080</v>
      </c>
      <c r="BZ509" t="s">
        <v>1816</v>
      </c>
      <c r="CA509" t="s">
        <v>1696</v>
      </c>
      <c r="CB509" t="s">
        <v>1897</v>
      </c>
      <c r="CC509" s="52" t="s">
        <v>1786</v>
      </c>
      <c r="CD509" s="52" t="s">
        <v>1784</v>
      </c>
      <c r="CE509" s="155"/>
      <c r="CF509" s="155"/>
      <c r="CG509" s="31" t="s">
        <v>686</v>
      </c>
      <c r="CH509" s="31" t="s">
        <v>742</v>
      </c>
      <c r="CI509" s="31" t="s">
        <v>764</v>
      </c>
      <c r="CJ509" s="31" t="s">
        <v>3235</v>
      </c>
      <c r="DC509" s="160" t="str">
        <f t="shared" si="123"/>
        <v>11720_6</v>
      </c>
      <c r="DD509" s="162">
        <v>100</v>
      </c>
      <c r="DE509" s="161">
        <v>110</v>
      </c>
      <c r="DF509" s="161">
        <v>11720</v>
      </c>
      <c r="DG509" s="163" t="s">
        <v>1816</v>
      </c>
      <c r="DH509" s="161"/>
      <c r="DI509" s="161" t="s">
        <v>5078</v>
      </c>
      <c r="DJ509" s="161">
        <v>6</v>
      </c>
      <c r="DK509" s="161" t="s">
        <v>1327</v>
      </c>
      <c r="DL509" s="161">
        <v>0</v>
      </c>
      <c r="DM509" s="43" t="s">
        <v>4770</v>
      </c>
      <c r="DN509" s="43"/>
      <c r="DO509" s="43" t="s">
        <v>4597</v>
      </c>
      <c r="DP509" s="43"/>
      <c r="DQ509" s="43" t="s">
        <v>4165</v>
      </c>
      <c r="DR509" s="43">
        <v>100</v>
      </c>
      <c r="DV509" s="31" t="s">
        <v>363</v>
      </c>
      <c r="DW509" s="31" t="s">
        <v>367</v>
      </c>
      <c r="DX509" s="63"/>
      <c r="DY509" s="63"/>
      <c r="DZ509" s="63"/>
      <c r="EA509" s="167"/>
      <c r="EB509" s="60"/>
      <c r="EC509" s="60"/>
      <c r="ED509" s="60"/>
      <c r="EE509" s="60"/>
      <c r="EF509" s="60"/>
      <c r="EG509" s="60"/>
      <c r="EH509" s="60"/>
      <c r="EI509" s="60"/>
      <c r="EJ509" s="60"/>
      <c r="EK509" s="60"/>
      <c r="EL509" s="60"/>
      <c r="EM509" s="60"/>
      <c r="EN509" s="60"/>
      <c r="EO509" s="60"/>
      <c r="EP509" s="60"/>
      <c r="EQ509" s="60"/>
      <c r="ER509" s="60"/>
      <c r="ES509" s="60"/>
      <c r="ET509" s="60"/>
      <c r="EU509" s="60"/>
      <c r="EV509" s="60"/>
      <c r="EW509" s="60"/>
      <c r="EX509" s="60"/>
      <c r="EY509" s="60"/>
      <c r="EZ509" s="60"/>
      <c r="FA509" s="60"/>
      <c r="FB509" s="60"/>
    </row>
    <row r="510" spans="22:158" x14ac:dyDescent="0.25">
      <c r="W510" s="33"/>
      <c r="X510" s="33"/>
      <c r="AH510" s="38">
        <v>100</v>
      </c>
      <c r="AI510" s="38">
        <v>120</v>
      </c>
      <c r="AJ510" s="38">
        <v>16610</v>
      </c>
      <c r="AK510" s="38">
        <v>14</v>
      </c>
      <c r="AL510" s="38">
        <v>1500858</v>
      </c>
      <c r="AM510" s="61" t="s">
        <v>1816</v>
      </c>
      <c r="AN510" s="61" t="s">
        <v>1689</v>
      </c>
      <c r="AO510" s="61" t="s">
        <v>1625</v>
      </c>
      <c r="AP510" s="61" t="s">
        <v>5033</v>
      </c>
      <c r="AQ510" s="61" t="s">
        <v>1704</v>
      </c>
      <c r="AR510" s="28">
        <v>10521.8</v>
      </c>
      <c r="AS510" s="28">
        <v>0</v>
      </c>
      <c r="AT510" s="28">
        <v>0</v>
      </c>
      <c r="AU510" s="62"/>
      <c r="BT510">
        <v>0</v>
      </c>
      <c r="BU510" s="32">
        <v>100</v>
      </c>
      <c r="BV510" s="32">
        <v>110</v>
      </c>
      <c r="BW510" s="32">
        <v>17620</v>
      </c>
      <c r="BX510" s="32">
        <v>84</v>
      </c>
      <c r="BY510" s="32">
        <v>91100</v>
      </c>
      <c r="BZ510" t="s">
        <v>1816</v>
      </c>
      <c r="CA510" t="s">
        <v>1696</v>
      </c>
      <c r="CB510" t="s">
        <v>1897</v>
      </c>
      <c r="CC510" s="52" t="s">
        <v>1795</v>
      </c>
      <c r="CD510" s="52" t="s">
        <v>1796</v>
      </c>
      <c r="CE510" s="155">
        <v>368</v>
      </c>
      <c r="CF510" s="155">
        <v>7</v>
      </c>
      <c r="CG510" s="31" t="s">
        <v>688</v>
      </c>
      <c r="CH510" s="31" t="s">
        <v>743</v>
      </c>
      <c r="CI510" s="31" t="s">
        <v>764</v>
      </c>
      <c r="CJ510" s="31" t="s">
        <v>3236</v>
      </c>
      <c r="DC510" s="160" t="str">
        <f t="shared" si="123"/>
        <v>11720_10</v>
      </c>
      <c r="DD510" s="162">
        <v>100</v>
      </c>
      <c r="DE510" s="161">
        <v>110</v>
      </c>
      <c r="DF510" s="161">
        <v>11720</v>
      </c>
      <c r="DG510" s="163" t="s">
        <v>1816</v>
      </c>
      <c r="DH510" s="161"/>
      <c r="DI510" s="161" t="s">
        <v>5078</v>
      </c>
      <c r="DJ510" s="161">
        <v>10</v>
      </c>
      <c r="DK510" s="161" t="s">
        <v>1329</v>
      </c>
      <c r="DL510" s="161">
        <v>4</v>
      </c>
      <c r="DM510" s="43" t="s">
        <v>4771</v>
      </c>
      <c r="DN510" s="43"/>
      <c r="DO510" s="43" t="s">
        <v>4599</v>
      </c>
      <c r="DP510" s="43"/>
      <c r="DQ510" s="43" t="s">
        <v>4168</v>
      </c>
      <c r="DR510" s="43">
        <v>100</v>
      </c>
      <c r="DV510" s="31" t="s">
        <v>363</v>
      </c>
      <c r="DW510" s="31" t="s">
        <v>367</v>
      </c>
      <c r="DX510" s="63"/>
      <c r="DY510" s="63"/>
      <c r="DZ510" s="63"/>
      <c r="EA510" s="167"/>
      <c r="EB510" s="60"/>
      <c r="EC510" s="60"/>
      <c r="ED510" s="60"/>
      <c r="EE510" s="60"/>
      <c r="EF510" s="60"/>
      <c r="EG510" s="60"/>
      <c r="EH510" s="60"/>
      <c r="EI510" s="60"/>
      <c r="EJ510" s="60"/>
      <c r="EK510" s="60"/>
      <c r="EL510" s="60"/>
      <c r="EM510" s="60"/>
      <c r="EN510" s="60"/>
      <c r="EO510" s="60"/>
      <c r="EP510" s="60"/>
      <c r="EQ510" s="60"/>
      <c r="ER510" s="60"/>
      <c r="ES510" s="60"/>
      <c r="ET510" s="60"/>
      <c r="EU510" s="60"/>
      <c r="EV510" s="60"/>
      <c r="EW510" s="60"/>
      <c r="EX510" s="60"/>
      <c r="EY510" s="60"/>
      <c r="EZ510" s="60"/>
      <c r="FA510" s="60"/>
      <c r="FB510" s="60"/>
    </row>
    <row r="511" spans="22:158" x14ac:dyDescent="0.25">
      <c r="V511" s="1"/>
      <c r="W511" s="33"/>
      <c r="X511" s="33"/>
      <c r="AH511" s="38">
        <v>100</v>
      </c>
      <c r="AI511" s="38">
        <v>125</v>
      </c>
      <c r="AJ511" s="38">
        <v>10600</v>
      </c>
      <c r="AK511" s="38">
        <v>14</v>
      </c>
      <c r="AL511" s="38">
        <v>1500858</v>
      </c>
      <c r="AM511" s="61" t="s">
        <v>1816</v>
      </c>
      <c r="AN511" s="61" t="s">
        <v>1692</v>
      </c>
      <c r="AO511" s="61" t="s">
        <v>5055</v>
      </c>
      <c r="AP511" s="61" t="s">
        <v>5033</v>
      </c>
      <c r="AQ511" s="61" t="s">
        <v>1704</v>
      </c>
      <c r="AR511" s="28">
        <v>0</v>
      </c>
      <c r="AS511" s="28">
        <v>0</v>
      </c>
      <c r="AT511" s="28">
        <v>813</v>
      </c>
      <c r="AU511" s="62"/>
      <c r="BT511">
        <v>0</v>
      </c>
      <c r="BU511" s="32">
        <v>100</v>
      </c>
      <c r="BV511" s="32">
        <v>110</v>
      </c>
      <c r="BW511" s="32">
        <v>17620</v>
      </c>
      <c r="BX511" s="32">
        <v>85</v>
      </c>
      <c r="BY511" s="32">
        <v>91120</v>
      </c>
      <c r="BZ511" t="s">
        <v>1816</v>
      </c>
      <c r="CA511" t="s">
        <v>1696</v>
      </c>
      <c r="CB511" t="s">
        <v>1897</v>
      </c>
      <c r="CC511" s="52" t="s">
        <v>1797</v>
      </c>
      <c r="CD511" s="52" t="s">
        <v>1797</v>
      </c>
      <c r="CE511" s="155">
        <v>130</v>
      </c>
      <c r="CF511" s="155">
        <v>4</v>
      </c>
      <c r="CG511" s="31" t="s">
        <v>690</v>
      </c>
      <c r="CH511" s="31" t="s">
        <v>744</v>
      </c>
      <c r="CI511" s="31" t="s">
        <v>764</v>
      </c>
      <c r="CJ511" s="31" t="s">
        <v>3237</v>
      </c>
      <c r="DC511" s="160" t="str">
        <f t="shared" si="123"/>
        <v>11720_8</v>
      </c>
      <c r="DD511" s="162">
        <v>100</v>
      </c>
      <c r="DE511" s="161">
        <v>110</v>
      </c>
      <c r="DF511" s="161">
        <v>11720</v>
      </c>
      <c r="DG511" s="163" t="s">
        <v>1816</v>
      </c>
      <c r="DH511" s="161"/>
      <c r="DI511" s="161" t="s">
        <v>5078</v>
      </c>
      <c r="DJ511" s="161">
        <v>8</v>
      </c>
      <c r="DK511" s="161" t="s">
        <v>1328</v>
      </c>
      <c r="DL511" s="161">
        <v>0</v>
      </c>
      <c r="DM511" s="43" t="s">
        <v>4772</v>
      </c>
      <c r="DN511" s="43"/>
      <c r="DO511" s="43" t="s">
        <v>4601</v>
      </c>
      <c r="DP511" s="43"/>
      <c r="DQ511" s="43" t="s">
        <v>4171</v>
      </c>
      <c r="DR511" s="43">
        <v>100</v>
      </c>
      <c r="DV511" s="31" t="s">
        <v>363</v>
      </c>
      <c r="DW511" s="31" t="s">
        <v>368</v>
      </c>
      <c r="DX511" s="63"/>
      <c r="DY511" s="63"/>
      <c r="DZ511" s="63"/>
      <c r="EA511" s="167"/>
      <c r="EB511" s="60"/>
      <c r="EC511" s="60"/>
      <c r="ED511" s="60"/>
      <c r="EE511" s="60"/>
      <c r="EF511" s="60"/>
      <c r="EG511" s="60"/>
      <c r="EH511" s="60"/>
      <c r="EI511" s="60"/>
      <c r="EJ511" s="60"/>
      <c r="EK511" s="60"/>
      <c r="EL511" s="60"/>
      <c r="EM511" s="60"/>
      <c r="EN511" s="60"/>
      <c r="EO511" s="60"/>
      <c r="EP511" s="60"/>
      <c r="EQ511" s="60"/>
      <c r="ER511" s="60"/>
      <c r="ES511" s="60"/>
      <c r="ET511" s="60"/>
      <c r="EU511" s="60"/>
      <c r="EV511" s="60"/>
      <c r="EW511" s="60"/>
      <c r="EX511" s="60"/>
      <c r="EY511" s="60"/>
      <c r="EZ511" s="60"/>
      <c r="FA511" s="60"/>
      <c r="FB511" s="60"/>
    </row>
    <row r="512" spans="22:158" x14ac:dyDescent="0.25">
      <c r="W512" s="33"/>
      <c r="X512" s="33"/>
      <c r="AH512" s="38">
        <v>100</v>
      </c>
      <c r="AI512" s="38">
        <v>125</v>
      </c>
      <c r="AJ512" s="38">
        <v>11730</v>
      </c>
      <c r="AK512" s="38">
        <v>14</v>
      </c>
      <c r="AL512" s="38">
        <v>1500858</v>
      </c>
      <c r="AM512" s="61" t="s">
        <v>1816</v>
      </c>
      <c r="AN512" s="61" t="s">
        <v>1692</v>
      </c>
      <c r="AO512" s="61" t="s">
        <v>5079</v>
      </c>
      <c r="AP512" s="61" t="s">
        <v>5033</v>
      </c>
      <c r="AQ512" s="61" t="s">
        <v>1704</v>
      </c>
      <c r="AR512" s="28">
        <v>161.30000000000001</v>
      </c>
      <c r="AS512" s="28">
        <v>2044</v>
      </c>
      <c r="AT512" s="28">
        <v>0</v>
      </c>
      <c r="AU512" s="62"/>
      <c r="BT512">
        <v>0</v>
      </c>
      <c r="BU512" s="32">
        <v>100</v>
      </c>
      <c r="BV512" s="32">
        <v>110</v>
      </c>
      <c r="BW512" s="32">
        <v>17620</v>
      </c>
      <c r="BX512" s="32">
        <v>86</v>
      </c>
      <c r="BY512" s="32">
        <v>91140</v>
      </c>
      <c r="BZ512" t="s">
        <v>1816</v>
      </c>
      <c r="CA512" t="s">
        <v>1696</v>
      </c>
      <c r="CB512" s="52" t="s">
        <v>1897</v>
      </c>
      <c r="CC512" s="52" t="s">
        <v>1787</v>
      </c>
      <c r="CD512" s="52" t="s">
        <v>1789</v>
      </c>
      <c r="CE512" s="155">
        <v>2713</v>
      </c>
      <c r="CF512" s="155">
        <v>308</v>
      </c>
      <c r="CG512" s="31" t="s">
        <v>5839</v>
      </c>
      <c r="CH512" s="31" t="s">
        <v>745</v>
      </c>
      <c r="CI512" s="31" t="s">
        <v>764</v>
      </c>
      <c r="CJ512" s="31" t="s">
        <v>3238</v>
      </c>
      <c r="DC512" s="160" t="str">
        <f t="shared" si="123"/>
        <v>11720_5</v>
      </c>
      <c r="DD512" s="162">
        <v>100</v>
      </c>
      <c r="DE512" s="161">
        <v>110</v>
      </c>
      <c r="DF512" s="161">
        <v>11720</v>
      </c>
      <c r="DG512" s="163" t="s">
        <v>1816</v>
      </c>
      <c r="DH512" s="161"/>
      <c r="DI512" s="161" t="s">
        <v>5078</v>
      </c>
      <c r="DJ512" s="161">
        <v>5</v>
      </c>
      <c r="DK512" s="161" t="s">
        <v>1326</v>
      </c>
      <c r="DL512" s="161">
        <v>8</v>
      </c>
      <c r="DM512" s="43" t="s">
        <v>4773</v>
      </c>
      <c r="DN512" s="43"/>
      <c r="DO512" s="43" t="s">
        <v>4603</v>
      </c>
      <c r="DP512" s="43"/>
      <c r="DQ512" s="43" t="s">
        <v>4174</v>
      </c>
      <c r="DR512" s="43">
        <v>100</v>
      </c>
      <c r="DV512" s="31" t="s">
        <v>363</v>
      </c>
      <c r="DW512" s="31" t="s">
        <v>368</v>
      </c>
      <c r="DX512" s="63"/>
      <c r="DY512" s="63"/>
      <c r="DZ512" s="63"/>
      <c r="EA512" s="167"/>
      <c r="EB512" s="60"/>
      <c r="EC512" s="60"/>
      <c r="ED512" s="60"/>
      <c r="EE512" s="60"/>
      <c r="EF512" s="60"/>
      <c r="EG512" s="60"/>
      <c r="EH512" s="60"/>
      <c r="EI512" s="60"/>
      <c r="EJ512" s="60"/>
      <c r="EK512" s="60"/>
      <c r="EL512" s="60"/>
      <c r="EM512" s="60"/>
      <c r="EN512" s="60"/>
      <c r="EO512" s="60"/>
      <c r="EP512" s="60"/>
      <c r="EQ512" s="60"/>
      <c r="ER512" s="60"/>
      <c r="ES512" s="60"/>
      <c r="ET512" s="60"/>
      <c r="EU512" s="60"/>
      <c r="EV512" s="60"/>
      <c r="EW512" s="60"/>
      <c r="EX512" s="60"/>
      <c r="EY512" s="60"/>
      <c r="EZ512" s="60"/>
      <c r="FA512" s="60"/>
      <c r="FB512" s="60"/>
    </row>
    <row r="513" spans="22:158" x14ac:dyDescent="0.25">
      <c r="W513" s="33"/>
      <c r="X513" s="33"/>
      <c r="AH513" s="38">
        <v>100</v>
      </c>
      <c r="AI513" s="38">
        <v>125</v>
      </c>
      <c r="AJ513" s="38">
        <v>12250</v>
      </c>
      <c r="AK513" s="38">
        <v>14</v>
      </c>
      <c r="AL513" s="38">
        <v>1500858</v>
      </c>
      <c r="AM513" s="61" t="s">
        <v>1816</v>
      </c>
      <c r="AN513" s="61" t="s">
        <v>1692</v>
      </c>
      <c r="AO513" s="61" t="s">
        <v>5089</v>
      </c>
      <c r="AP513" s="61" t="s">
        <v>5033</v>
      </c>
      <c r="AQ513" s="61" t="s">
        <v>1704</v>
      </c>
      <c r="AR513" s="28">
        <v>0</v>
      </c>
      <c r="AS513" s="28">
        <v>0</v>
      </c>
      <c r="AT513" s="28">
        <v>9080</v>
      </c>
      <c r="AU513" s="62"/>
      <c r="BT513">
        <v>0</v>
      </c>
      <c r="BU513" s="32">
        <v>100</v>
      </c>
      <c r="BV513" s="32">
        <v>110</v>
      </c>
      <c r="BW513" s="32">
        <v>17620</v>
      </c>
      <c r="BX513" s="32">
        <v>86</v>
      </c>
      <c r="BY513" s="32">
        <v>91160</v>
      </c>
      <c r="BZ513" t="s">
        <v>1816</v>
      </c>
      <c r="CA513" t="s">
        <v>1696</v>
      </c>
      <c r="CB513" t="s">
        <v>1897</v>
      </c>
      <c r="CC513" t="s">
        <v>1787</v>
      </c>
      <c r="CD513" s="52" t="s">
        <v>1788</v>
      </c>
      <c r="CE513" s="155">
        <v>4944</v>
      </c>
      <c r="CF513" s="155">
        <v>112</v>
      </c>
      <c r="CG513" s="31" t="s">
        <v>5831</v>
      </c>
      <c r="CH513" s="31" t="s">
        <v>746</v>
      </c>
      <c r="CI513" s="31" t="s">
        <v>764</v>
      </c>
      <c r="CJ513" s="31" t="s">
        <v>3239</v>
      </c>
      <c r="DC513" s="160" t="str">
        <f t="shared" si="123"/>
        <v>15050_1</v>
      </c>
      <c r="DD513" s="162">
        <v>100</v>
      </c>
      <c r="DE513" s="161">
        <v>110</v>
      </c>
      <c r="DF513" s="161">
        <v>15050</v>
      </c>
      <c r="DG513" s="163" t="s">
        <v>1816</v>
      </c>
      <c r="DH513" s="161"/>
      <c r="DI513" s="161" t="s">
        <v>1591</v>
      </c>
      <c r="DJ513" s="161">
        <v>1</v>
      </c>
      <c r="DK513" s="161" t="s">
        <v>5210</v>
      </c>
      <c r="DL513" s="161">
        <v>25</v>
      </c>
      <c r="DM513" s="43" t="s">
        <v>4774</v>
      </c>
      <c r="DN513" s="43"/>
      <c r="DO513" s="43" t="s">
        <v>4585</v>
      </c>
      <c r="DP513" s="43"/>
      <c r="DQ513" s="43" t="s">
        <v>4177</v>
      </c>
      <c r="DR513" s="43">
        <v>100</v>
      </c>
      <c r="DV513" s="31" t="s">
        <v>363</v>
      </c>
      <c r="DW513" s="31" t="s">
        <v>368</v>
      </c>
      <c r="DX513" s="63"/>
      <c r="DY513" s="63"/>
      <c r="DZ513" s="63"/>
      <c r="EA513" s="167"/>
      <c r="EB513" s="60"/>
      <c r="EC513" s="60"/>
      <c r="ED513" s="60"/>
      <c r="EE513" s="60"/>
      <c r="EF513" s="60"/>
      <c r="EG513" s="60"/>
      <c r="EH513" s="60"/>
      <c r="EI513" s="60"/>
      <c r="EJ513" s="60"/>
      <c r="EK513" s="60"/>
      <c r="EL513" s="60"/>
      <c r="EM513" s="60"/>
      <c r="EN513" s="60"/>
      <c r="EO513" s="60"/>
      <c r="EP513" s="60"/>
      <c r="EQ513" s="60"/>
      <c r="ER513" s="60"/>
      <c r="ES513" s="60"/>
      <c r="ET513" s="60"/>
      <c r="EU513" s="60"/>
      <c r="EV513" s="60"/>
      <c r="EW513" s="60"/>
      <c r="EX513" s="60"/>
      <c r="EY513" s="60"/>
      <c r="EZ513" s="60"/>
      <c r="FA513" s="60"/>
      <c r="FB513" s="60"/>
    </row>
    <row r="514" spans="22:158" x14ac:dyDescent="0.25">
      <c r="W514" s="33"/>
      <c r="X514" s="33"/>
      <c r="AH514" s="38">
        <v>100</v>
      </c>
      <c r="AI514" s="38">
        <v>125</v>
      </c>
      <c r="AJ514" s="38">
        <v>13350</v>
      </c>
      <c r="AK514" s="38">
        <v>14</v>
      </c>
      <c r="AL514" s="38">
        <v>1500858</v>
      </c>
      <c r="AM514" s="61" t="s">
        <v>1816</v>
      </c>
      <c r="AN514" s="61" t="s">
        <v>1692</v>
      </c>
      <c r="AO514" s="61" t="s">
        <v>5109</v>
      </c>
      <c r="AP514" s="61" t="s">
        <v>5033</v>
      </c>
      <c r="AQ514" s="61" t="s">
        <v>1704</v>
      </c>
      <c r="AR514" s="28">
        <v>0</v>
      </c>
      <c r="AS514" s="28">
        <v>0</v>
      </c>
      <c r="AT514" s="28">
        <v>396</v>
      </c>
      <c r="AU514" s="62"/>
      <c r="BT514">
        <v>0</v>
      </c>
      <c r="BU514" s="32">
        <v>100</v>
      </c>
      <c r="BV514" s="32">
        <v>110</v>
      </c>
      <c r="BW514" s="32">
        <v>17620</v>
      </c>
      <c r="BX514" s="32">
        <v>87</v>
      </c>
      <c r="BY514" s="32">
        <v>91180</v>
      </c>
      <c r="BZ514" t="s">
        <v>1816</v>
      </c>
      <c r="CA514" t="s">
        <v>1696</v>
      </c>
      <c r="CB514" t="s">
        <v>1897</v>
      </c>
      <c r="CC514" s="52" t="s">
        <v>1726</v>
      </c>
      <c r="CD514" s="52" t="s">
        <v>1793</v>
      </c>
      <c r="CE514" s="155"/>
      <c r="CF514" s="155"/>
      <c r="CG514" s="31" t="s">
        <v>5841</v>
      </c>
      <c r="CH514" s="31" t="s">
        <v>747</v>
      </c>
      <c r="CI514" s="31" t="s">
        <v>764</v>
      </c>
      <c r="CJ514" s="31" t="s">
        <v>3240</v>
      </c>
      <c r="DC514" s="160" t="str">
        <f t="shared" si="123"/>
        <v>15050_7</v>
      </c>
      <c r="DD514" s="162">
        <v>100</v>
      </c>
      <c r="DE514" s="161">
        <v>110</v>
      </c>
      <c r="DF514" s="161">
        <v>15050</v>
      </c>
      <c r="DG514" s="163" t="s">
        <v>1816</v>
      </c>
      <c r="DH514" s="161"/>
      <c r="DI514" s="161" t="s">
        <v>1591</v>
      </c>
      <c r="DJ514" s="161">
        <v>7</v>
      </c>
      <c r="DK514" s="161" t="s">
        <v>5216</v>
      </c>
      <c r="DL514" s="161">
        <v>9</v>
      </c>
      <c r="DM514" s="43" t="s">
        <v>4775</v>
      </c>
      <c r="DN514" s="43"/>
      <c r="DO514" s="43" t="s">
        <v>4587</v>
      </c>
      <c r="DP514" s="43"/>
      <c r="DQ514" s="43" t="s">
        <v>4150</v>
      </c>
      <c r="DR514" s="43">
        <v>100</v>
      </c>
      <c r="DV514" s="31" t="s">
        <v>363</v>
      </c>
      <c r="DW514" s="31" t="s">
        <v>368</v>
      </c>
      <c r="DX514" s="63"/>
      <c r="DY514" s="63"/>
      <c r="DZ514" s="63"/>
      <c r="EA514" s="167"/>
      <c r="EB514" s="60"/>
      <c r="EC514" s="60"/>
      <c r="ED514" s="60"/>
      <c r="EE514" s="60"/>
      <c r="EF514" s="60"/>
      <c r="EG514" s="60"/>
      <c r="EH514" s="60"/>
      <c r="EI514" s="60"/>
      <c r="EJ514" s="60"/>
      <c r="EK514" s="60"/>
      <c r="EL514" s="60"/>
      <c r="EM514" s="60"/>
      <c r="EN514" s="60"/>
      <c r="EO514" s="60"/>
      <c r="EP514" s="60"/>
      <c r="EQ514" s="60"/>
      <c r="ER514" s="60"/>
      <c r="ES514" s="60"/>
      <c r="ET514" s="60"/>
      <c r="EU514" s="60"/>
      <c r="EV514" s="60"/>
      <c r="EW514" s="60"/>
      <c r="EX514" s="60"/>
      <c r="EY514" s="60"/>
      <c r="EZ514" s="60"/>
      <c r="FA514" s="60"/>
      <c r="FB514" s="60"/>
    </row>
    <row r="515" spans="22:158" x14ac:dyDescent="0.25">
      <c r="W515" s="33"/>
      <c r="X515" s="33"/>
      <c r="AH515" s="38">
        <v>100</v>
      </c>
      <c r="AI515" s="38">
        <v>125</v>
      </c>
      <c r="AJ515" s="38">
        <v>13750</v>
      </c>
      <c r="AK515" s="38">
        <v>14</v>
      </c>
      <c r="AL515" s="38">
        <v>1500858</v>
      </c>
      <c r="AM515" s="61" t="s">
        <v>1816</v>
      </c>
      <c r="AN515" s="61" t="s">
        <v>1692</v>
      </c>
      <c r="AO515" s="61" t="s">
        <v>5119</v>
      </c>
      <c r="AP515" s="61" t="s">
        <v>5033</v>
      </c>
      <c r="AQ515" s="61" t="s">
        <v>1704</v>
      </c>
      <c r="AR515" s="28">
        <v>0</v>
      </c>
      <c r="AS515" s="28">
        <v>1502</v>
      </c>
      <c r="AT515" s="28">
        <v>0</v>
      </c>
      <c r="AU515" s="62"/>
      <c r="BT515">
        <v>0</v>
      </c>
      <c r="BU515" s="32">
        <v>100</v>
      </c>
      <c r="BV515" s="32">
        <v>110</v>
      </c>
      <c r="BW515" s="32">
        <v>17620</v>
      </c>
      <c r="BX515" s="32">
        <v>87</v>
      </c>
      <c r="BY515" s="32">
        <v>91190</v>
      </c>
      <c r="BZ515" t="s">
        <v>1816</v>
      </c>
      <c r="CA515" t="s">
        <v>1696</v>
      </c>
      <c r="CB515" t="s">
        <v>1897</v>
      </c>
      <c r="CC515" t="s">
        <v>1726</v>
      </c>
      <c r="CD515" s="52" t="s">
        <v>1726</v>
      </c>
      <c r="CE515" s="155"/>
      <c r="CF515" s="155"/>
      <c r="CG515" s="31" t="s">
        <v>5843</v>
      </c>
      <c r="CH515" s="31" t="s">
        <v>748</v>
      </c>
      <c r="CI515" s="31" t="s">
        <v>764</v>
      </c>
      <c r="CJ515" s="31" t="s">
        <v>3241</v>
      </c>
      <c r="DC515" s="160" t="str">
        <f t="shared" ref="DC515:DC578" si="124">DF515&amp;"_"&amp;DJ515</f>
        <v>15050_9</v>
      </c>
      <c r="DD515" s="162">
        <v>100</v>
      </c>
      <c r="DE515" s="161">
        <v>110</v>
      </c>
      <c r="DF515" s="161">
        <v>15050</v>
      </c>
      <c r="DG515" s="163" t="s">
        <v>1816</v>
      </c>
      <c r="DH515" s="161"/>
      <c r="DI515" s="161" t="s">
        <v>1591</v>
      </c>
      <c r="DJ515" s="161">
        <v>9</v>
      </c>
      <c r="DK515" s="161" t="s">
        <v>5218</v>
      </c>
      <c r="DL515" s="161">
        <v>0</v>
      </c>
      <c r="DM515" s="43" t="s">
        <v>4776</v>
      </c>
      <c r="DN515" s="43"/>
      <c r="DO515" s="43" t="s">
        <v>4589</v>
      </c>
      <c r="DP515" s="43"/>
      <c r="DQ515" s="43" t="s">
        <v>4153</v>
      </c>
      <c r="DR515" s="43">
        <v>100</v>
      </c>
      <c r="DV515" s="31" t="s">
        <v>363</v>
      </c>
      <c r="DW515" s="31" t="s">
        <v>368</v>
      </c>
      <c r="DX515" s="63"/>
      <c r="DY515" s="63"/>
      <c r="DZ515" s="63"/>
      <c r="EA515" s="167"/>
      <c r="EB515" s="60"/>
      <c r="EC515" s="60"/>
      <c r="ED515" s="60"/>
      <c r="EE515" s="60"/>
      <c r="EF515" s="60"/>
      <c r="EG515" s="60"/>
      <c r="EH515" s="60"/>
      <c r="EI515" s="60"/>
      <c r="EJ515" s="60"/>
      <c r="EK515" s="60"/>
      <c r="EL515" s="60"/>
      <c r="EM515" s="60"/>
      <c r="EN515" s="60"/>
      <c r="EO515" s="60"/>
      <c r="EP515" s="60"/>
      <c r="EQ515" s="60"/>
      <c r="ER515" s="60"/>
      <c r="ES515" s="60"/>
      <c r="ET515" s="60"/>
      <c r="EU515" s="60"/>
      <c r="EV515" s="60"/>
      <c r="EW515" s="60"/>
      <c r="EX515" s="60"/>
      <c r="EY515" s="60"/>
      <c r="EZ515" s="60"/>
      <c r="FA515" s="60"/>
      <c r="FB515" s="60"/>
    </row>
    <row r="516" spans="22:158" x14ac:dyDescent="0.25">
      <c r="W516" s="33"/>
      <c r="X516" s="33"/>
      <c r="AH516" s="38">
        <v>100</v>
      </c>
      <c r="AI516" s="38">
        <v>125</v>
      </c>
      <c r="AJ516" s="38">
        <v>14350</v>
      </c>
      <c r="AK516" s="38">
        <v>14</v>
      </c>
      <c r="AL516" s="38">
        <v>1500858</v>
      </c>
      <c r="AM516" s="61" t="s">
        <v>1816</v>
      </c>
      <c r="AN516" s="61" t="s">
        <v>1692</v>
      </c>
      <c r="AO516" s="61" t="s">
        <v>1575</v>
      </c>
      <c r="AP516" s="61" t="s">
        <v>5033</v>
      </c>
      <c r="AQ516" s="61" t="s">
        <v>1704</v>
      </c>
      <c r="AR516" s="28">
        <v>444.4</v>
      </c>
      <c r="AS516" s="28">
        <v>0</v>
      </c>
      <c r="AT516" s="28">
        <v>12619</v>
      </c>
      <c r="AU516" s="62"/>
      <c r="BT516">
        <v>0</v>
      </c>
      <c r="BU516" s="32">
        <v>100</v>
      </c>
      <c r="BV516" s="32">
        <v>110</v>
      </c>
      <c r="BW516" s="32">
        <v>17620</v>
      </c>
      <c r="BX516" s="32">
        <v>87</v>
      </c>
      <c r="BY516" s="32">
        <v>91200</v>
      </c>
      <c r="BZ516" t="s">
        <v>1816</v>
      </c>
      <c r="CA516" t="s">
        <v>1696</v>
      </c>
      <c r="CB516" t="s">
        <v>1897</v>
      </c>
      <c r="CC516" s="52" t="s">
        <v>1726</v>
      </c>
      <c r="CD516" s="52" t="s">
        <v>1794</v>
      </c>
      <c r="CE516" s="155"/>
      <c r="CF516" s="155"/>
      <c r="CG516" s="31" t="s">
        <v>5845</v>
      </c>
      <c r="CH516" s="31" t="s">
        <v>751</v>
      </c>
      <c r="CI516" s="31" t="s">
        <v>764</v>
      </c>
      <c r="CJ516" s="31" t="s">
        <v>3242</v>
      </c>
      <c r="DC516" s="160" t="str">
        <f t="shared" si="124"/>
        <v>15050_4</v>
      </c>
      <c r="DD516" s="162">
        <v>100</v>
      </c>
      <c r="DE516" s="161">
        <v>110</v>
      </c>
      <c r="DF516" s="161">
        <v>15050</v>
      </c>
      <c r="DG516" s="163" t="s">
        <v>1816</v>
      </c>
      <c r="DH516" s="161"/>
      <c r="DI516" s="161" t="s">
        <v>1591</v>
      </c>
      <c r="DJ516" s="161">
        <v>4</v>
      </c>
      <c r="DK516" s="161" t="s">
        <v>1325</v>
      </c>
      <c r="DL516" s="161">
        <v>0</v>
      </c>
      <c r="DM516" s="43" t="s">
        <v>4777</v>
      </c>
      <c r="DN516" s="43"/>
      <c r="DO516" s="43" t="s">
        <v>4591</v>
      </c>
      <c r="DP516" s="43"/>
      <c r="DQ516" s="43" t="s">
        <v>4156</v>
      </c>
      <c r="DR516" s="43">
        <v>100</v>
      </c>
      <c r="DV516" s="31" t="s">
        <v>363</v>
      </c>
      <c r="DW516" s="31" t="s">
        <v>368</v>
      </c>
      <c r="DX516" s="63"/>
      <c r="DY516" s="63"/>
      <c r="DZ516" s="63"/>
      <c r="EA516" s="167"/>
      <c r="EB516" s="60"/>
      <c r="EC516" s="60"/>
      <c r="ED516" s="60"/>
      <c r="EE516" s="60"/>
      <c r="EF516" s="60"/>
      <c r="EG516" s="60"/>
      <c r="EH516" s="60"/>
      <c r="EI516" s="60"/>
      <c r="EJ516" s="60"/>
      <c r="EK516" s="60"/>
      <c r="EL516" s="60"/>
      <c r="EM516" s="60"/>
      <c r="EN516" s="60"/>
      <c r="EO516" s="60"/>
      <c r="EP516" s="60"/>
      <c r="EQ516" s="60"/>
      <c r="ER516" s="60"/>
      <c r="ES516" s="60"/>
      <c r="ET516" s="60"/>
      <c r="EU516" s="60"/>
      <c r="EV516" s="60"/>
      <c r="EW516" s="60"/>
      <c r="EX516" s="60"/>
      <c r="EY516" s="60"/>
      <c r="EZ516" s="60"/>
      <c r="FA516" s="60"/>
      <c r="FB516" s="60"/>
    </row>
    <row r="517" spans="22:158" x14ac:dyDescent="0.25">
      <c r="W517" s="33"/>
      <c r="X517" s="33"/>
      <c r="AH517" s="38">
        <v>100</v>
      </c>
      <c r="AI517" s="38">
        <v>125</v>
      </c>
      <c r="AJ517" s="38">
        <v>16380</v>
      </c>
      <c r="AK517" s="38">
        <v>14</v>
      </c>
      <c r="AL517" s="38">
        <v>1500858</v>
      </c>
      <c r="AM517" s="61" t="s">
        <v>1816</v>
      </c>
      <c r="AN517" s="61" t="s">
        <v>1692</v>
      </c>
      <c r="AO517" s="61" t="s">
        <v>894</v>
      </c>
      <c r="AP517" s="61" t="s">
        <v>5033</v>
      </c>
      <c r="AQ517" s="61" t="s">
        <v>1704</v>
      </c>
      <c r="AR517" s="28">
        <v>7683.8</v>
      </c>
      <c r="AS517" s="28">
        <v>0</v>
      </c>
      <c r="AT517" s="28">
        <v>0</v>
      </c>
      <c r="AU517" s="62"/>
      <c r="BT517">
        <v>0</v>
      </c>
      <c r="BU517" s="32">
        <v>100</v>
      </c>
      <c r="BV517" s="32">
        <v>110</v>
      </c>
      <c r="BW517" s="32">
        <v>17620</v>
      </c>
      <c r="BX517" s="32">
        <v>88</v>
      </c>
      <c r="BY517" s="32">
        <v>91220</v>
      </c>
      <c r="BZ517" t="s">
        <v>1816</v>
      </c>
      <c r="CA517" t="s">
        <v>1696</v>
      </c>
      <c r="CB517" t="s">
        <v>1897</v>
      </c>
      <c r="CC517" t="s">
        <v>1684</v>
      </c>
      <c r="CD517" s="52" t="s">
        <v>1684</v>
      </c>
      <c r="CE517" s="155">
        <v>261</v>
      </c>
      <c r="CF517" s="155">
        <v>8</v>
      </c>
      <c r="CG517" s="31" t="s">
        <v>696</v>
      </c>
      <c r="CH517" s="31" t="s">
        <v>752</v>
      </c>
      <c r="CI517" s="31" t="s">
        <v>764</v>
      </c>
      <c r="CJ517" s="31" t="s">
        <v>3243</v>
      </c>
      <c r="DC517" s="160" t="str">
        <f t="shared" si="124"/>
        <v>15050_3</v>
      </c>
      <c r="DD517" s="162">
        <v>100</v>
      </c>
      <c r="DE517" s="161">
        <v>110</v>
      </c>
      <c r="DF517" s="161">
        <v>15050</v>
      </c>
      <c r="DG517" s="163" t="s">
        <v>1816</v>
      </c>
      <c r="DH517" s="161"/>
      <c r="DI517" s="161" t="s">
        <v>1591</v>
      </c>
      <c r="DJ517" s="161">
        <v>3</v>
      </c>
      <c r="DK517" s="161" t="s">
        <v>1324</v>
      </c>
      <c r="DL517" s="161">
        <v>0</v>
      </c>
      <c r="DM517" s="43" t="s">
        <v>4778</v>
      </c>
      <c r="DN517" s="43"/>
      <c r="DO517" s="43" t="s">
        <v>4593</v>
      </c>
      <c r="DP517" s="43"/>
      <c r="DQ517" s="43" t="s">
        <v>4159</v>
      </c>
      <c r="DR517" s="43">
        <v>100</v>
      </c>
      <c r="DV517" s="31" t="s">
        <v>363</v>
      </c>
      <c r="DW517" s="31" t="s">
        <v>368</v>
      </c>
      <c r="DX517" s="63"/>
      <c r="DY517" s="63"/>
      <c r="DZ517" s="63"/>
      <c r="EA517" s="167"/>
      <c r="EB517" s="60"/>
      <c r="EC517" s="60"/>
      <c r="ED517" s="60"/>
      <c r="EE517" s="60"/>
      <c r="EF517" s="60"/>
      <c r="EG517" s="60"/>
      <c r="EH517" s="60"/>
      <c r="EI517" s="60"/>
      <c r="EJ517" s="60"/>
      <c r="EK517" s="60"/>
      <c r="EL517" s="60"/>
      <c r="EM517" s="60"/>
      <c r="EN517" s="60"/>
      <c r="EO517" s="60"/>
      <c r="EP517" s="60"/>
      <c r="EQ517" s="60"/>
      <c r="ER517" s="60"/>
      <c r="ES517" s="60"/>
      <c r="ET517" s="60"/>
      <c r="EU517" s="60"/>
      <c r="EV517" s="60"/>
      <c r="EW517" s="60"/>
      <c r="EX517" s="60"/>
      <c r="EY517" s="60"/>
      <c r="EZ517" s="60"/>
      <c r="FA517" s="60"/>
      <c r="FB517" s="60"/>
    </row>
    <row r="518" spans="22:158" x14ac:dyDescent="0.25">
      <c r="W518" s="33"/>
      <c r="X518" s="33"/>
      <c r="AH518" s="38">
        <v>100</v>
      </c>
      <c r="AI518" s="38">
        <v>125</v>
      </c>
      <c r="AJ518" s="38">
        <v>16420</v>
      </c>
      <c r="AK518" s="38">
        <v>14</v>
      </c>
      <c r="AL518" s="38">
        <v>1500858</v>
      </c>
      <c r="AM518" s="61" t="s">
        <v>1816</v>
      </c>
      <c r="AN518" s="61" t="s">
        <v>1692</v>
      </c>
      <c r="AO518" s="61" t="s">
        <v>1621</v>
      </c>
      <c r="AP518" s="61" t="s">
        <v>5033</v>
      </c>
      <c r="AQ518" s="61" t="s">
        <v>1704</v>
      </c>
      <c r="AR518" s="28">
        <v>0</v>
      </c>
      <c r="AS518" s="28">
        <v>0</v>
      </c>
      <c r="AT518" s="28">
        <v>588</v>
      </c>
      <c r="AU518" s="62"/>
      <c r="BT518">
        <v>0</v>
      </c>
      <c r="BU518" s="32">
        <v>100</v>
      </c>
      <c r="BV518" s="32">
        <v>110</v>
      </c>
      <c r="BW518" s="32">
        <v>17620</v>
      </c>
      <c r="BX518" s="32">
        <v>89</v>
      </c>
      <c r="BY518" s="32">
        <v>91240</v>
      </c>
      <c r="BZ518" t="s">
        <v>1816</v>
      </c>
      <c r="CA518" t="s">
        <v>1696</v>
      </c>
      <c r="CB518" t="s">
        <v>1897</v>
      </c>
      <c r="CC518" s="52" t="s">
        <v>1785</v>
      </c>
      <c r="CD518" s="52" t="s">
        <v>1785</v>
      </c>
      <c r="CE518" s="155">
        <v>190408</v>
      </c>
      <c r="CF518" s="155">
        <v>200</v>
      </c>
      <c r="CG518" s="31" t="s">
        <v>698</v>
      </c>
      <c r="CH518" s="31" t="s">
        <v>753</v>
      </c>
      <c r="CI518" s="31" t="s">
        <v>764</v>
      </c>
      <c r="CJ518" s="31" t="s">
        <v>3244</v>
      </c>
      <c r="DC518" s="160" t="str">
        <f t="shared" si="124"/>
        <v>15050_2</v>
      </c>
      <c r="DD518" s="162">
        <v>100</v>
      </c>
      <c r="DE518" s="161">
        <v>110</v>
      </c>
      <c r="DF518" s="161">
        <v>15050</v>
      </c>
      <c r="DG518" s="163" t="s">
        <v>1816</v>
      </c>
      <c r="DH518" s="161"/>
      <c r="DI518" s="161" t="s">
        <v>1591</v>
      </c>
      <c r="DJ518" s="161">
        <v>2</v>
      </c>
      <c r="DK518" s="161" t="s">
        <v>1323</v>
      </c>
      <c r="DL518" s="161">
        <v>0</v>
      </c>
      <c r="DM518" s="43" t="s">
        <v>4779</v>
      </c>
      <c r="DN518" s="43"/>
      <c r="DO518" s="43" t="s">
        <v>4595</v>
      </c>
      <c r="DP518" s="43"/>
      <c r="DQ518" s="43" t="s">
        <v>4162</v>
      </c>
      <c r="DR518" s="43">
        <v>100</v>
      </c>
      <c r="DV518" s="31" t="s">
        <v>363</v>
      </c>
      <c r="DW518" s="31" t="s">
        <v>368</v>
      </c>
      <c r="DX518" s="63"/>
      <c r="DY518" s="63"/>
      <c r="DZ518" s="63"/>
      <c r="EA518" s="167"/>
      <c r="EB518" s="60"/>
      <c r="EC518" s="60"/>
      <c r="ED518" s="60"/>
      <c r="EE518" s="60"/>
      <c r="EF518" s="60"/>
      <c r="EG518" s="60"/>
      <c r="EH518" s="60"/>
      <c r="EI518" s="60"/>
      <c r="EJ518" s="60"/>
      <c r="EK518" s="60"/>
      <c r="EL518" s="60"/>
      <c r="EM518" s="60"/>
      <c r="EN518" s="60"/>
      <c r="EO518" s="60"/>
      <c r="EP518" s="60"/>
      <c r="EQ518" s="60"/>
      <c r="ER518" s="60"/>
      <c r="ES518" s="60"/>
      <c r="ET518" s="60"/>
      <c r="EU518" s="60"/>
      <c r="EV518" s="60"/>
      <c r="EW518" s="60"/>
      <c r="EX518" s="60"/>
      <c r="EY518" s="60"/>
      <c r="EZ518" s="60"/>
      <c r="FA518" s="60"/>
      <c r="FB518" s="60"/>
    </row>
    <row r="519" spans="22:158" x14ac:dyDescent="0.25">
      <c r="V519" s="1"/>
      <c r="W519" s="33"/>
      <c r="X519" s="33"/>
      <c r="AH519" s="38">
        <v>100</v>
      </c>
      <c r="AI519" s="38">
        <v>130</v>
      </c>
      <c r="AJ519" s="38">
        <v>10110</v>
      </c>
      <c r="AK519" s="38">
        <v>14</v>
      </c>
      <c r="AL519" s="38">
        <v>1500858</v>
      </c>
      <c r="AM519" s="61" t="s">
        <v>1816</v>
      </c>
      <c r="AN519" s="61" t="s">
        <v>1687</v>
      </c>
      <c r="AO519" s="61" t="s">
        <v>5045</v>
      </c>
      <c r="AP519" s="61" t="s">
        <v>5033</v>
      </c>
      <c r="AQ519" s="61" t="s">
        <v>1704</v>
      </c>
      <c r="AR519" s="28">
        <v>21432.5</v>
      </c>
      <c r="AS519" s="28">
        <v>161456</v>
      </c>
      <c r="AT519" s="28">
        <v>47718</v>
      </c>
      <c r="AU519" s="62"/>
      <c r="BT519">
        <v>0</v>
      </c>
      <c r="BU519" s="32">
        <v>100</v>
      </c>
      <c r="BV519" s="32">
        <v>110</v>
      </c>
      <c r="BW519" s="32">
        <v>17620</v>
      </c>
      <c r="BX519" s="32">
        <v>90</v>
      </c>
      <c r="BY519" s="32">
        <v>91260</v>
      </c>
      <c r="BZ519" t="s">
        <v>1816</v>
      </c>
      <c r="CA519" t="s">
        <v>1696</v>
      </c>
      <c r="CB519" t="s">
        <v>1897</v>
      </c>
      <c r="CC519" s="52" t="s">
        <v>5036</v>
      </c>
      <c r="CD519" s="52" t="s">
        <v>5036</v>
      </c>
      <c r="CE519" s="155">
        <v>9</v>
      </c>
      <c r="CF519" s="155">
        <v>7</v>
      </c>
      <c r="CG519" s="31" t="s">
        <v>5848</v>
      </c>
      <c r="CH519" s="31" t="s">
        <v>754</v>
      </c>
      <c r="CI519" s="31" t="s">
        <v>764</v>
      </c>
      <c r="CJ519" s="31" t="s">
        <v>3245</v>
      </c>
      <c r="DC519" s="160" t="str">
        <f t="shared" si="124"/>
        <v>15050_6</v>
      </c>
      <c r="DD519" s="162">
        <v>100</v>
      </c>
      <c r="DE519" s="161">
        <v>110</v>
      </c>
      <c r="DF519" s="161">
        <v>15050</v>
      </c>
      <c r="DG519" s="163" t="s">
        <v>1816</v>
      </c>
      <c r="DH519" s="161"/>
      <c r="DI519" s="161" t="s">
        <v>1591</v>
      </c>
      <c r="DJ519" s="161">
        <v>6</v>
      </c>
      <c r="DK519" s="161" t="s">
        <v>1327</v>
      </c>
      <c r="DL519" s="161">
        <v>0</v>
      </c>
      <c r="DM519" s="43" t="s">
        <v>4780</v>
      </c>
      <c r="DN519" s="43"/>
      <c r="DO519" s="43" t="s">
        <v>4597</v>
      </c>
      <c r="DP519" s="43"/>
      <c r="DQ519" s="43" t="s">
        <v>4165</v>
      </c>
      <c r="DR519" s="43">
        <v>100</v>
      </c>
      <c r="DV519" s="31" t="s">
        <v>363</v>
      </c>
      <c r="DW519" s="31" t="s">
        <v>369</v>
      </c>
      <c r="DX519" s="63"/>
      <c r="DY519" s="63"/>
      <c r="DZ519" s="63"/>
      <c r="EA519" s="167"/>
      <c r="EB519" s="60"/>
      <c r="EC519" s="60"/>
      <c r="ED519" s="60"/>
      <c r="EE519" s="60"/>
      <c r="EF519" s="60"/>
      <c r="EG519" s="60"/>
      <c r="EH519" s="60"/>
      <c r="EI519" s="60"/>
      <c r="EJ519" s="60"/>
      <c r="EK519" s="60"/>
      <c r="EL519" s="60"/>
      <c r="EM519" s="60"/>
      <c r="EN519" s="60"/>
      <c r="EO519" s="60"/>
      <c r="EP519" s="60"/>
      <c r="EQ519" s="60"/>
      <c r="ER519" s="60"/>
      <c r="ES519" s="60"/>
      <c r="ET519" s="60"/>
      <c r="EU519" s="60"/>
      <c r="EV519" s="60"/>
      <c r="EW519" s="60"/>
      <c r="EX519" s="60"/>
      <c r="EY519" s="60"/>
      <c r="EZ519" s="60"/>
      <c r="FA519" s="60"/>
      <c r="FB519" s="60"/>
    </row>
    <row r="520" spans="22:158" x14ac:dyDescent="0.25">
      <c r="W520" s="33"/>
      <c r="X520" s="33"/>
      <c r="AH520" s="38">
        <v>100</v>
      </c>
      <c r="AI520" s="38">
        <v>130</v>
      </c>
      <c r="AJ520" s="38">
        <v>10400</v>
      </c>
      <c r="AK520" s="38">
        <v>14</v>
      </c>
      <c r="AL520" s="38">
        <v>1500858</v>
      </c>
      <c r="AM520" s="61" t="s">
        <v>1816</v>
      </c>
      <c r="AN520" s="61" t="s">
        <v>1687</v>
      </c>
      <c r="AO520" s="61" t="s">
        <v>5051</v>
      </c>
      <c r="AP520" s="61" t="s">
        <v>5033</v>
      </c>
      <c r="AQ520" s="61" t="s">
        <v>1704</v>
      </c>
      <c r="AR520" s="28">
        <v>0</v>
      </c>
      <c r="AS520" s="28">
        <v>0</v>
      </c>
      <c r="AT520" s="28">
        <v>257650</v>
      </c>
      <c r="AU520" s="62"/>
      <c r="BT520">
        <v>0</v>
      </c>
      <c r="BU520" s="32">
        <v>100</v>
      </c>
      <c r="BV520" s="32">
        <v>115</v>
      </c>
      <c r="BW520" s="32">
        <v>14400</v>
      </c>
      <c r="BX520" s="32">
        <v>81</v>
      </c>
      <c r="BY520" s="32">
        <v>91000</v>
      </c>
      <c r="BZ520" t="s">
        <v>1816</v>
      </c>
      <c r="CA520" t="s">
        <v>1697</v>
      </c>
      <c r="CB520" t="s">
        <v>1848</v>
      </c>
      <c r="CC520" s="52" t="s">
        <v>1683</v>
      </c>
      <c r="CD520" s="52" t="s">
        <v>1784</v>
      </c>
      <c r="CE520" s="155">
        <v>3319</v>
      </c>
      <c r="CF520" s="155">
        <v>72</v>
      </c>
      <c r="CG520" s="31" t="s">
        <v>5834</v>
      </c>
      <c r="CH520" s="31" t="s">
        <v>765</v>
      </c>
      <c r="CI520" s="31" t="s">
        <v>766</v>
      </c>
      <c r="CJ520" s="31" t="s">
        <v>3246</v>
      </c>
      <c r="DC520" s="160" t="str">
        <f t="shared" si="124"/>
        <v>15050_10</v>
      </c>
      <c r="DD520" s="162">
        <v>100</v>
      </c>
      <c r="DE520" s="161">
        <v>110</v>
      </c>
      <c r="DF520" s="161">
        <v>15050</v>
      </c>
      <c r="DG520" s="163" t="s">
        <v>1816</v>
      </c>
      <c r="DH520" s="161"/>
      <c r="DI520" s="161" t="s">
        <v>1591</v>
      </c>
      <c r="DJ520" s="161">
        <v>10</v>
      </c>
      <c r="DK520" s="161" t="s">
        <v>1329</v>
      </c>
      <c r="DL520" s="161">
        <v>4</v>
      </c>
      <c r="DM520" s="43" t="s">
        <v>4781</v>
      </c>
      <c r="DN520" s="43"/>
      <c r="DO520" s="43" t="s">
        <v>4599</v>
      </c>
      <c r="DP520" s="43"/>
      <c r="DQ520" s="43" t="s">
        <v>4168</v>
      </c>
      <c r="DR520" s="43">
        <v>100</v>
      </c>
      <c r="DV520" s="31" t="s">
        <v>363</v>
      </c>
      <c r="DW520" s="31" t="s">
        <v>369</v>
      </c>
      <c r="DX520" s="63"/>
      <c r="DY520" s="63"/>
      <c r="DZ520" s="63"/>
      <c r="EA520" s="167"/>
      <c r="EB520" s="60"/>
      <c r="EC520" s="60"/>
      <c r="ED520" s="60"/>
      <c r="EE520" s="60"/>
      <c r="EF520" s="60"/>
      <c r="EG520" s="60"/>
      <c r="EH520" s="60"/>
      <c r="EI520" s="60"/>
      <c r="EJ520" s="60"/>
      <c r="EK520" s="60"/>
      <c r="EL520" s="60"/>
      <c r="EM520" s="60"/>
      <c r="EN520" s="60"/>
      <c r="EO520" s="60"/>
      <c r="EP520" s="60"/>
      <c r="EQ520" s="60"/>
      <c r="ER520" s="60"/>
      <c r="ES520" s="60"/>
      <c r="ET520" s="60"/>
      <c r="EU520" s="60"/>
      <c r="EV520" s="60"/>
      <c r="EW520" s="60"/>
      <c r="EX520" s="60"/>
      <c r="EY520" s="60"/>
      <c r="EZ520" s="60"/>
      <c r="FA520" s="60"/>
      <c r="FB520" s="60"/>
    </row>
    <row r="521" spans="22:158" x14ac:dyDescent="0.25">
      <c r="W521" s="33"/>
      <c r="X521" s="33"/>
      <c r="AH521" s="38">
        <v>100</v>
      </c>
      <c r="AI521" s="38">
        <v>130</v>
      </c>
      <c r="AJ521" s="38">
        <v>10700</v>
      </c>
      <c r="AK521" s="38">
        <v>14</v>
      </c>
      <c r="AL521" s="38">
        <v>1500858</v>
      </c>
      <c r="AM521" s="61" t="s">
        <v>1816</v>
      </c>
      <c r="AN521" s="61" t="s">
        <v>1687</v>
      </c>
      <c r="AO521" s="61" t="s">
        <v>5057</v>
      </c>
      <c r="AP521" s="61" t="s">
        <v>5033</v>
      </c>
      <c r="AQ521" s="61" t="s">
        <v>1704</v>
      </c>
      <c r="AR521" s="28">
        <v>0</v>
      </c>
      <c r="AS521" s="28">
        <v>0</v>
      </c>
      <c r="AT521" s="28">
        <v>95897</v>
      </c>
      <c r="AU521" s="62"/>
      <c r="BT521">
        <v>0</v>
      </c>
      <c r="BU521" s="32">
        <v>100</v>
      </c>
      <c r="BV521" s="32">
        <v>115</v>
      </c>
      <c r="BW521" s="32">
        <v>14400</v>
      </c>
      <c r="BX521" s="32">
        <v>81</v>
      </c>
      <c r="BY521" s="32">
        <v>91010</v>
      </c>
      <c r="BZ521" t="s">
        <v>1816</v>
      </c>
      <c r="CA521" t="s">
        <v>1697</v>
      </c>
      <c r="CB521" t="s">
        <v>1848</v>
      </c>
      <c r="CC521" t="s">
        <v>1683</v>
      </c>
      <c r="CD521" s="52" t="s">
        <v>1683</v>
      </c>
      <c r="CE521" s="155">
        <v>8982</v>
      </c>
      <c r="CF521" s="155">
        <v>35</v>
      </c>
      <c r="CG521" s="31" t="s">
        <v>5837</v>
      </c>
      <c r="CH521" s="31" t="s">
        <v>767</v>
      </c>
      <c r="CI521" s="31" t="s">
        <v>766</v>
      </c>
      <c r="CJ521" s="31" t="s">
        <v>3247</v>
      </c>
      <c r="DC521" s="160" t="str">
        <f t="shared" si="124"/>
        <v>15050_8</v>
      </c>
      <c r="DD521" s="162">
        <v>100</v>
      </c>
      <c r="DE521" s="161">
        <v>110</v>
      </c>
      <c r="DF521" s="161">
        <v>15050</v>
      </c>
      <c r="DG521" s="163" t="s">
        <v>1816</v>
      </c>
      <c r="DH521" s="161"/>
      <c r="DI521" s="161" t="s">
        <v>1591</v>
      </c>
      <c r="DJ521" s="161">
        <v>8</v>
      </c>
      <c r="DK521" s="161" t="s">
        <v>1328</v>
      </c>
      <c r="DL521" s="161">
        <v>9</v>
      </c>
      <c r="DM521" s="43" t="s">
        <v>4782</v>
      </c>
      <c r="DN521" s="43"/>
      <c r="DO521" s="43" t="s">
        <v>4601</v>
      </c>
      <c r="DP521" s="43"/>
      <c r="DQ521" s="43" t="s">
        <v>4171</v>
      </c>
      <c r="DR521" s="43">
        <v>100</v>
      </c>
      <c r="DV521" s="31" t="s">
        <v>363</v>
      </c>
      <c r="DW521" s="31" t="s">
        <v>369</v>
      </c>
      <c r="DX521" s="63"/>
      <c r="DY521" s="63"/>
      <c r="DZ521" s="63"/>
      <c r="EA521" s="167"/>
      <c r="EB521" s="60"/>
      <c r="EC521" s="60"/>
      <c r="ED521" s="60"/>
      <c r="EE521" s="60"/>
      <c r="EF521" s="60"/>
      <c r="EG521" s="60"/>
      <c r="EH521" s="60"/>
      <c r="EI521" s="60"/>
      <c r="EJ521" s="60"/>
      <c r="EK521" s="60"/>
      <c r="EL521" s="60"/>
      <c r="EM521" s="60"/>
      <c r="EN521" s="60"/>
      <c r="EO521" s="60"/>
      <c r="EP521" s="60"/>
      <c r="EQ521" s="60"/>
      <c r="ER521" s="60"/>
      <c r="ES521" s="60"/>
      <c r="ET521" s="60"/>
      <c r="EU521" s="60"/>
      <c r="EV521" s="60"/>
      <c r="EW521" s="60"/>
      <c r="EX521" s="60"/>
      <c r="EY521" s="60"/>
      <c r="EZ521" s="60"/>
      <c r="FA521" s="60"/>
      <c r="FB521" s="60"/>
    </row>
    <row r="522" spans="22:158" x14ac:dyDescent="0.25">
      <c r="W522" s="33"/>
      <c r="X522" s="33"/>
      <c r="AH522" s="38">
        <v>100</v>
      </c>
      <c r="AI522" s="38">
        <v>130</v>
      </c>
      <c r="AJ522" s="38">
        <v>13000</v>
      </c>
      <c r="AK522" s="38">
        <v>14</v>
      </c>
      <c r="AL522" s="38">
        <v>1500858</v>
      </c>
      <c r="AM522" s="61" t="s">
        <v>1816</v>
      </c>
      <c r="AN522" s="61" t="s">
        <v>1687</v>
      </c>
      <c r="AO522" s="61" t="s">
        <v>5101</v>
      </c>
      <c r="AP522" s="61" t="s">
        <v>5033</v>
      </c>
      <c r="AQ522" s="61" t="s">
        <v>1704</v>
      </c>
      <c r="AR522" s="28">
        <v>0</v>
      </c>
      <c r="AS522" s="28">
        <v>0</v>
      </c>
      <c r="AT522" s="28">
        <v>36136</v>
      </c>
      <c r="AU522" s="62"/>
      <c r="BT522">
        <v>0</v>
      </c>
      <c r="BU522" s="32">
        <v>100</v>
      </c>
      <c r="BV522" s="32">
        <v>115</v>
      </c>
      <c r="BW522" s="32">
        <v>14400</v>
      </c>
      <c r="BX522" s="32">
        <v>82</v>
      </c>
      <c r="BY522" s="32">
        <v>91020</v>
      </c>
      <c r="BZ522" t="s">
        <v>1816</v>
      </c>
      <c r="CA522" t="s">
        <v>1697</v>
      </c>
      <c r="CB522" t="s">
        <v>1848</v>
      </c>
      <c r="CC522" s="52" t="s">
        <v>1790</v>
      </c>
      <c r="CD522" s="52" t="s">
        <v>1792</v>
      </c>
      <c r="CE522" s="155"/>
      <c r="CF522" s="155"/>
      <c r="CG522" s="31" t="s">
        <v>5851</v>
      </c>
      <c r="CH522" s="31" t="s">
        <v>768</v>
      </c>
      <c r="CI522" s="31" t="s">
        <v>766</v>
      </c>
      <c r="CJ522" s="31" t="s">
        <v>3248</v>
      </c>
      <c r="DC522" s="160" t="str">
        <f t="shared" si="124"/>
        <v>15050_5</v>
      </c>
      <c r="DD522" s="162">
        <v>100</v>
      </c>
      <c r="DE522" s="161">
        <v>110</v>
      </c>
      <c r="DF522" s="161">
        <v>15050</v>
      </c>
      <c r="DG522" s="163" t="s">
        <v>1816</v>
      </c>
      <c r="DH522" s="161"/>
      <c r="DI522" s="161" t="s">
        <v>1591</v>
      </c>
      <c r="DJ522" s="161">
        <v>5</v>
      </c>
      <c r="DK522" s="161" t="s">
        <v>1326</v>
      </c>
      <c r="DL522" s="161">
        <v>0</v>
      </c>
      <c r="DM522" s="43" t="s">
        <v>4783</v>
      </c>
      <c r="DN522" s="43"/>
      <c r="DO522" s="43" t="s">
        <v>4603</v>
      </c>
      <c r="DP522" s="43"/>
      <c r="DQ522" s="43" t="s">
        <v>4174</v>
      </c>
      <c r="DR522" s="43">
        <v>100</v>
      </c>
      <c r="DV522" s="31" t="s">
        <v>363</v>
      </c>
      <c r="DW522" s="31" t="s">
        <v>369</v>
      </c>
      <c r="DX522" s="63"/>
      <c r="DY522" s="63"/>
      <c r="DZ522" s="63"/>
      <c r="EA522" s="167"/>
      <c r="EB522" s="60"/>
      <c r="EC522" s="60"/>
      <c r="ED522" s="60"/>
      <c r="EE522" s="60"/>
      <c r="EF522" s="60"/>
      <c r="EG522" s="60"/>
      <c r="EH522" s="60"/>
      <c r="EI522" s="60"/>
      <c r="EJ522" s="60"/>
      <c r="EK522" s="60"/>
      <c r="EL522" s="60"/>
      <c r="EM522" s="60"/>
      <c r="EN522" s="60"/>
      <c r="EO522" s="60"/>
      <c r="EP522" s="60"/>
      <c r="EQ522" s="60"/>
      <c r="ER522" s="60"/>
      <c r="ES522" s="60"/>
      <c r="ET522" s="60"/>
      <c r="EU522" s="60"/>
      <c r="EV522" s="60"/>
      <c r="EW522" s="60"/>
      <c r="EX522" s="60"/>
      <c r="EY522" s="60"/>
      <c r="EZ522" s="60"/>
      <c r="FA522" s="60"/>
      <c r="FB522" s="60"/>
    </row>
    <row r="523" spans="22:158" x14ac:dyDescent="0.25">
      <c r="W523" s="33"/>
      <c r="X523" s="33"/>
      <c r="AH523" s="38">
        <v>100</v>
      </c>
      <c r="AI523" s="38">
        <v>130</v>
      </c>
      <c r="AJ523" s="38">
        <v>13010</v>
      </c>
      <c r="AK523" s="38">
        <v>14</v>
      </c>
      <c r="AL523" s="38">
        <v>1500858</v>
      </c>
      <c r="AM523" s="61" t="s">
        <v>1816</v>
      </c>
      <c r="AN523" s="61" t="s">
        <v>1687</v>
      </c>
      <c r="AO523" s="61" t="s">
        <v>5102</v>
      </c>
      <c r="AP523" s="61" t="s">
        <v>5033</v>
      </c>
      <c r="AQ523" s="61" t="s">
        <v>1704</v>
      </c>
      <c r="AR523" s="28">
        <v>153519</v>
      </c>
      <c r="AS523" s="28">
        <v>248147</v>
      </c>
      <c r="AT523" s="28">
        <v>0</v>
      </c>
      <c r="AU523" s="62"/>
      <c r="BT523">
        <v>0</v>
      </c>
      <c r="BU523" s="32">
        <v>100</v>
      </c>
      <c r="BV523" s="32">
        <v>115</v>
      </c>
      <c r="BW523" s="32">
        <v>14400</v>
      </c>
      <c r="BX523" s="32">
        <v>82</v>
      </c>
      <c r="BY523" s="32">
        <v>91040</v>
      </c>
      <c r="BZ523" t="s">
        <v>1816</v>
      </c>
      <c r="CA523" t="s">
        <v>1697</v>
      </c>
      <c r="CB523" t="s">
        <v>1848</v>
      </c>
      <c r="CC523" t="s">
        <v>1790</v>
      </c>
      <c r="CD523" s="52" t="s">
        <v>1791</v>
      </c>
      <c r="CE523" s="155"/>
      <c r="CF523" s="155"/>
      <c r="CG523" s="31" t="s">
        <v>5853</v>
      </c>
      <c r="CH523" s="31" t="s">
        <v>769</v>
      </c>
      <c r="CI523" s="31" t="s">
        <v>766</v>
      </c>
      <c r="CJ523" s="31" t="s">
        <v>3249</v>
      </c>
      <c r="DC523" s="160" t="str">
        <f t="shared" si="124"/>
        <v>15150_1</v>
      </c>
      <c r="DD523" s="162">
        <v>100</v>
      </c>
      <c r="DE523" s="161">
        <v>105</v>
      </c>
      <c r="DF523" s="161">
        <v>15150</v>
      </c>
      <c r="DG523" s="163" t="s">
        <v>1816</v>
      </c>
      <c r="DH523" s="161"/>
      <c r="DI523" s="161" t="s">
        <v>1593</v>
      </c>
      <c r="DJ523" s="161">
        <v>1</v>
      </c>
      <c r="DK523" s="161" t="s">
        <v>5210</v>
      </c>
      <c r="DL523" s="161">
        <v>4</v>
      </c>
      <c r="DM523" s="43" t="s">
        <v>4784</v>
      </c>
      <c r="DN523" s="43"/>
      <c r="DO523" s="43" t="s">
        <v>4197</v>
      </c>
      <c r="DP523" s="43"/>
      <c r="DQ523" s="43" t="s">
        <v>4177</v>
      </c>
      <c r="DR523" s="43">
        <v>100</v>
      </c>
      <c r="DV523" s="31" t="s">
        <v>363</v>
      </c>
      <c r="DW523" s="31" t="s">
        <v>369</v>
      </c>
      <c r="DX523" s="63"/>
      <c r="DY523" s="63"/>
      <c r="DZ523" s="63"/>
      <c r="EA523" s="167"/>
      <c r="EB523" s="60"/>
      <c r="EC523" s="60"/>
      <c r="ED523" s="60"/>
      <c r="EE523" s="60"/>
      <c r="EF523" s="60"/>
      <c r="EG523" s="60"/>
      <c r="EH523" s="60"/>
      <c r="EI523" s="60"/>
      <c r="EJ523" s="60"/>
      <c r="EK523" s="60"/>
      <c r="EL523" s="60"/>
      <c r="EM523" s="60"/>
      <c r="EN523" s="60"/>
      <c r="EO523" s="60"/>
      <c r="EP523" s="60"/>
      <c r="EQ523" s="60"/>
      <c r="ER523" s="60"/>
      <c r="ES523" s="60"/>
      <c r="ET523" s="60"/>
      <c r="EU523" s="60"/>
      <c r="EV523" s="60"/>
      <c r="EW523" s="60"/>
      <c r="EX523" s="60"/>
      <c r="EY523" s="60"/>
      <c r="EZ523" s="60"/>
      <c r="FA523" s="60"/>
      <c r="FB523" s="60"/>
    </row>
    <row r="524" spans="22:158" x14ac:dyDescent="0.25">
      <c r="W524" s="33"/>
      <c r="X524" s="33"/>
      <c r="AH524" s="38">
        <v>100</v>
      </c>
      <c r="AI524" s="38">
        <v>130</v>
      </c>
      <c r="AJ524" s="38">
        <v>13550</v>
      </c>
      <c r="AK524" s="38">
        <v>14</v>
      </c>
      <c r="AL524" s="38">
        <v>1500858</v>
      </c>
      <c r="AM524" s="61" t="s">
        <v>1816</v>
      </c>
      <c r="AN524" s="61" t="s">
        <v>1687</v>
      </c>
      <c r="AO524" s="61" t="s">
        <v>5114</v>
      </c>
      <c r="AP524" s="61" t="s">
        <v>5033</v>
      </c>
      <c r="AQ524" s="61" t="s">
        <v>1704</v>
      </c>
      <c r="AR524" s="28">
        <v>690499.6</v>
      </c>
      <c r="AS524" s="28">
        <v>463106</v>
      </c>
      <c r="AT524" s="28">
        <v>119211</v>
      </c>
      <c r="AU524" s="62"/>
      <c r="BT524">
        <v>0</v>
      </c>
      <c r="BU524" s="32">
        <v>100</v>
      </c>
      <c r="BV524" s="32">
        <v>115</v>
      </c>
      <c r="BW524" s="32">
        <v>14400</v>
      </c>
      <c r="BX524" s="32">
        <v>83</v>
      </c>
      <c r="BY524" s="32">
        <v>91060</v>
      </c>
      <c r="BZ524" t="s">
        <v>1816</v>
      </c>
      <c r="CA524" t="s">
        <v>1697</v>
      </c>
      <c r="CB524" t="s">
        <v>1848</v>
      </c>
      <c r="CC524" t="s">
        <v>1786</v>
      </c>
      <c r="CD524" s="52" t="s">
        <v>5043</v>
      </c>
      <c r="CE524" s="155">
        <v>68</v>
      </c>
      <c r="CF524" s="155">
        <v>2</v>
      </c>
      <c r="CG524" s="31" t="s">
        <v>684</v>
      </c>
      <c r="CH524" s="31" t="s">
        <v>770</v>
      </c>
      <c r="CI524" s="31" t="s">
        <v>766</v>
      </c>
      <c r="CJ524" s="31" t="s">
        <v>3250</v>
      </c>
      <c r="DC524" s="160" t="str">
        <f t="shared" si="124"/>
        <v>15150_7</v>
      </c>
      <c r="DD524" s="162">
        <v>100</v>
      </c>
      <c r="DE524" s="161">
        <v>105</v>
      </c>
      <c r="DF524" s="161">
        <v>15150</v>
      </c>
      <c r="DG524" s="163" t="s">
        <v>1816</v>
      </c>
      <c r="DH524" s="161"/>
      <c r="DI524" s="161" t="s">
        <v>1593</v>
      </c>
      <c r="DJ524" s="161">
        <v>7</v>
      </c>
      <c r="DK524" s="161" t="s">
        <v>5216</v>
      </c>
      <c r="DL524" s="161">
        <v>0</v>
      </c>
      <c r="DM524" s="43" t="s">
        <v>4785</v>
      </c>
      <c r="DN524" s="43"/>
      <c r="DO524" s="43" t="s">
        <v>4199</v>
      </c>
      <c r="DP524" s="43"/>
      <c r="DQ524" s="43" t="s">
        <v>4150</v>
      </c>
      <c r="DR524" s="43">
        <v>100</v>
      </c>
      <c r="DV524" s="31" t="s">
        <v>363</v>
      </c>
      <c r="DW524" s="31" t="s">
        <v>369</v>
      </c>
      <c r="DX524" s="63"/>
      <c r="DY524" s="63"/>
      <c r="DZ524" s="63"/>
      <c r="EA524" s="167"/>
      <c r="EB524" s="60"/>
      <c r="EC524" s="60"/>
      <c r="ED524" s="60"/>
      <c r="EE524" s="60"/>
      <c r="EF524" s="60"/>
      <c r="EG524" s="60"/>
      <c r="EH524" s="60"/>
      <c r="EI524" s="60"/>
      <c r="EJ524" s="60"/>
      <c r="EK524" s="60"/>
      <c r="EL524" s="60"/>
      <c r="EM524" s="60"/>
      <c r="EN524" s="60"/>
      <c r="EO524" s="60"/>
      <c r="EP524" s="60"/>
      <c r="EQ524" s="60"/>
      <c r="ER524" s="60"/>
      <c r="ES524" s="60"/>
      <c r="ET524" s="60"/>
      <c r="EU524" s="60"/>
      <c r="EV524" s="60"/>
      <c r="EW524" s="60"/>
      <c r="EX524" s="60"/>
      <c r="EY524" s="60"/>
      <c r="EZ524" s="60"/>
      <c r="FA524" s="60"/>
      <c r="FB524" s="60"/>
    </row>
    <row r="525" spans="22:158" x14ac:dyDescent="0.25">
      <c r="V525" s="1"/>
      <c r="W525" s="33"/>
      <c r="X525" s="33"/>
      <c r="AH525" s="38">
        <v>100</v>
      </c>
      <c r="AI525" s="38">
        <v>130</v>
      </c>
      <c r="AJ525" s="38">
        <v>13650</v>
      </c>
      <c r="AK525" s="38">
        <v>14</v>
      </c>
      <c r="AL525" s="38">
        <v>1500858</v>
      </c>
      <c r="AM525" s="61" t="s">
        <v>1816</v>
      </c>
      <c r="AN525" s="61" t="s">
        <v>1687</v>
      </c>
      <c r="AO525" s="61" t="s">
        <v>5116</v>
      </c>
      <c r="AP525" s="61" t="s">
        <v>5033</v>
      </c>
      <c r="AQ525" s="61" t="s">
        <v>1704</v>
      </c>
      <c r="AR525" s="28">
        <v>33161</v>
      </c>
      <c r="AS525" s="28">
        <v>72322</v>
      </c>
      <c r="AT525" s="28">
        <v>78540</v>
      </c>
      <c r="AU525" s="62"/>
      <c r="BT525">
        <v>0</v>
      </c>
      <c r="BU525" s="32">
        <v>100</v>
      </c>
      <c r="BV525" s="32">
        <v>115</v>
      </c>
      <c r="BW525" s="32">
        <v>14400</v>
      </c>
      <c r="BX525" s="32">
        <v>84</v>
      </c>
      <c r="BY525" s="32">
        <v>91100</v>
      </c>
      <c r="BZ525" t="s">
        <v>1816</v>
      </c>
      <c r="CA525" t="s">
        <v>1697</v>
      </c>
      <c r="CB525" t="s">
        <v>1848</v>
      </c>
      <c r="CC525" s="52" t="s">
        <v>1795</v>
      </c>
      <c r="CD525" s="52" t="s">
        <v>1796</v>
      </c>
      <c r="CE525" s="155">
        <v>5</v>
      </c>
      <c r="CF525" s="155">
        <v>3</v>
      </c>
      <c r="CG525" s="31" t="s">
        <v>688</v>
      </c>
      <c r="CH525" s="31" t="s">
        <v>771</v>
      </c>
      <c r="CI525" s="31" t="s">
        <v>766</v>
      </c>
      <c r="CJ525" s="31" t="s">
        <v>3251</v>
      </c>
      <c r="DC525" s="160" t="str">
        <f t="shared" si="124"/>
        <v>15150_9</v>
      </c>
      <c r="DD525" s="162">
        <v>100</v>
      </c>
      <c r="DE525" s="161">
        <v>105</v>
      </c>
      <c r="DF525" s="161">
        <v>15150</v>
      </c>
      <c r="DG525" s="163" t="s">
        <v>1816</v>
      </c>
      <c r="DH525" s="161"/>
      <c r="DI525" s="161" t="s">
        <v>1593</v>
      </c>
      <c r="DJ525" s="161">
        <v>9</v>
      </c>
      <c r="DK525" s="161" t="s">
        <v>5218</v>
      </c>
      <c r="DL525" s="161">
        <v>0</v>
      </c>
      <c r="DM525" s="43" t="s">
        <v>4786</v>
      </c>
      <c r="DN525" s="43"/>
      <c r="DO525" s="43" t="s">
        <v>4201</v>
      </c>
      <c r="DP525" s="43"/>
      <c r="DQ525" s="43" t="s">
        <v>4153</v>
      </c>
      <c r="DR525" s="43">
        <v>100</v>
      </c>
      <c r="DV525" s="31" t="s">
        <v>363</v>
      </c>
      <c r="DW525" s="31" t="s">
        <v>369</v>
      </c>
      <c r="DX525" s="63"/>
      <c r="DY525" s="63"/>
      <c r="DZ525" s="63"/>
      <c r="EA525" s="167"/>
      <c r="EB525" s="60"/>
      <c r="EC525" s="60"/>
      <c r="ED525" s="60"/>
      <c r="EE525" s="60"/>
      <c r="EF525" s="60"/>
      <c r="EG525" s="60"/>
      <c r="EH525" s="60"/>
      <c r="EI525" s="60"/>
      <c r="EJ525" s="60"/>
      <c r="EK525" s="60"/>
      <c r="EL525" s="60"/>
      <c r="EM525" s="60"/>
      <c r="EN525" s="60"/>
      <c r="EO525" s="60"/>
      <c r="EP525" s="60"/>
      <c r="EQ525" s="60"/>
      <c r="ER525" s="60"/>
      <c r="ES525" s="60"/>
      <c r="ET525" s="60"/>
      <c r="EU525" s="60"/>
      <c r="EV525" s="60"/>
      <c r="EW525" s="60"/>
      <c r="EX525" s="60"/>
      <c r="EY525" s="60"/>
      <c r="EZ525" s="60"/>
      <c r="FA525" s="60"/>
      <c r="FB525" s="60"/>
    </row>
    <row r="526" spans="22:158" x14ac:dyDescent="0.25">
      <c r="W526" s="33"/>
      <c r="X526" s="33"/>
      <c r="AH526" s="38">
        <v>100</v>
      </c>
      <c r="AI526" s="38">
        <v>130</v>
      </c>
      <c r="AJ526" s="38">
        <v>13660</v>
      </c>
      <c r="AK526" s="38">
        <v>14</v>
      </c>
      <c r="AL526" s="38">
        <v>1500858</v>
      </c>
      <c r="AM526" s="61" t="s">
        <v>1816</v>
      </c>
      <c r="AN526" s="61" t="s">
        <v>1687</v>
      </c>
      <c r="AO526" s="61" t="s">
        <v>5117</v>
      </c>
      <c r="AP526" s="61" t="s">
        <v>5033</v>
      </c>
      <c r="AQ526" s="61" t="s">
        <v>1704</v>
      </c>
      <c r="AR526" s="28">
        <v>587705.59999999998</v>
      </c>
      <c r="AS526" s="28">
        <v>667879</v>
      </c>
      <c r="AT526" s="28">
        <v>0</v>
      </c>
      <c r="AU526" s="62"/>
      <c r="BT526">
        <v>0</v>
      </c>
      <c r="BU526" s="32">
        <v>100</v>
      </c>
      <c r="BV526" s="32">
        <v>115</v>
      </c>
      <c r="BW526" s="32">
        <v>14400</v>
      </c>
      <c r="BX526" s="32">
        <v>85</v>
      </c>
      <c r="BY526" s="32">
        <v>91120</v>
      </c>
      <c r="BZ526" t="s">
        <v>1816</v>
      </c>
      <c r="CA526" t="s">
        <v>1697</v>
      </c>
      <c r="CB526" t="s">
        <v>1848</v>
      </c>
      <c r="CC526" s="52" t="s">
        <v>1797</v>
      </c>
      <c r="CD526" s="52" t="s">
        <v>1797</v>
      </c>
      <c r="CE526" s="155">
        <v>21</v>
      </c>
      <c r="CF526" s="155">
        <v>3</v>
      </c>
      <c r="CG526" s="31" t="s">
        <v>690</v>
      </c>
      <c r="CH526" s="31" t="s">
        <v>772</v>
      </c>
      <c r="CI526" s="31" t="s">
        <v>766</v>
      </c>
      <c r="CJ526" s="31" t="s">
        <v>3252</v>
      </c>
      <c r="DC526" s="160" t="str">
        <f t="shared" si="124"/>
        <v>15150_4</v>
      </c>
      <c r="DD526" s="162">
        <v>100</v>
      </c>
      <c r="DE526" s="161">
        <v>105</v>
      </c>
      <c r="DF526" s="161">
        <v>15150</v>
      </c>
      <c r="DG526" s="163" t="s">
        <v>1816</v>
      </c>
      <c r="DH526" s="161"/>
      <c r="DI526" s="161" t="s">
        <v>1593</v>
      </c>
      <c r="DJ526" s="161">
        <v>4</v>
      </c>
      <c r="DK526" s="161" t="s">
        <v>1325</v>
      </c>
      <c r="DL526" s="161">
        <v>0</v>
      </c>
      <c r="DM526" s="43" t="s">
        <v>4787</v>
      </c>
      <c r="DN526" s="43"/>
      <c r="DO526" s="43" t="s">
        <v>4203</v>
      </c>
      <c r="DP526" s="43"/>
      <c r="DQ526" s="43" t="s">
        <v>4156</v>
      </c>
      <c r="DR526" s="43">
        <v>100</v>
      </c>
      <c r="DV526" s="31" t="s">
        <v>363</v>
      </c>
      <c r="DW526" s="31" t="s">
        <v>369</v>
      </c>
      <c r="DX526" s="63"/>
      <c r="DY526" s="63"/>
      <c r="DZ526" s="63"/>
      <c r="EA526" s="167"/>
      <c r="EB526" s="60"/>
      <c r="EC526" s="60"/>
      <c r="ED526" s="60"/>
      <c r="EE526" s="60"/>
      <c r="EF526" s="60"/>
      <c r="EG526" s="60"/>
      <c r="EH526" s="60"/>
      <c r="EI526" s="60"/>
      <c r="EJ526" s="60"/>
      <c r="EK526" s="60"/>
      <c r="EL526" s="60"/>
      <c r="EM526" s="60"/>
      <c r="EN526" s="60"/>
      <c r="EO526" s="60"/>
      <c r="EP526" s="60"/>
      <c r="EQ526" s="60"/>
      <c r="ER526" s="60"/>
      <c r="ES526" s="60"/>
      <c r="ET526" s="60"/>
      <c r="EU526" s="60"/>
      <c r="EV526" s="60"/>
      <c r="EW526" s="60"/>
      <c r="EX526" s="60"/>
      <c r="EY526" s="60"/>
      <c r="EZ526" s="60"/>
      <c r="FA526" s="60"/>
      <c r="FB526" s="60"/>
    </row>
    <row r="527" spans="22:158" x14ac:dyDescent="0.25">
      <c r="W527" s="33"/>
      <c r="X527" s="33"/>
      <c r="AH527" s="38">
        <v>100</v>
      </c>
      <c r="AI527" s="38">
        <v>130</v>
      </c>
      <c r="AJ527" s="38">
        <v>14200</v>
      </c>
      <c r="AK527" s="38">
        <v>14</v>
      </c>
      <c r="AL527" s="38">
        <v>1500858</v>
      </c>
      <c r="AM527" s="61" t="s">
        <v>1816</v>
      </c>
      <c r="AN527" s="61" t="s">
        <v>1687</v>
      </c>
      <c r="AO527" s="61" t="s">
        <v>5127</v>
      </c>
      <c r="AP527" s="61" t="s">
        <v>5033</v>
      </c>
      <c r="AQ527" s="61" t="s">
        <v>1704</v>
      </c>
      <c r="AR527" s="28">
        <v>960034.6</v>
      </c>
      <c r="AS527" s="28">
        <v>682345</v>
      </c>
      <c r="AT527" s="28">
        <v>309421</v>
      </c>
      <c r="AU527" s="62"/>
      <c r="BT527">
        <v>0</v>
      </c>
      <c r="BU527" s="32">
        <v>100</v>
      </c>
      <c r="BV527" s="32">
        <v>115</v>
      </c>
      <c r="BW527" s="32">
        <v>14400</v>
      </c>
      <c r="BX527" s="32">
        <v>86</v>
      </c>
      <c r="BY527" s="32">
        <v>91140</v>
      </c>
      <c r="BZ527" t="s">
        <v>1816</v>
      </c>
      <c r="CA527" t="s">
        <v>1697</v>
      </c>
      <c r="CB527" t="s">
        <v>1848</v>
      </c>
      <c r="CC527" s="52" t="s">
        <v>1787</v>
      </c>
      <c r="CD527" s="52" t="s">
        <v>1789</v>
      </c>
      <c r="CE527" s="155">
        <v>103</v>
      </c>
      <c r="CF527" s="155">
        <v>25</v>
      </c>
      <c r="CG527" s="31" t="s">
        <v>5839</v>
      </c>
      <c r="CH527" s="31" t="s">
        <v>3827</v>
      </c>
      <c r="CI527" s="31" t="s">
        <v>766</v>
      </c>
      <c r="CJ527" s="31" t="s">
        <v>3253</v>
      </c>
      <c r="DC527" s="160" t="str">
        <f t="shared" si="124"/>
        <v>15150_3</v>
      </c>
      <c r="DD527" s="162">
        <v>100</v>
      </c>
      <c r="DE527" s="161">
        <v>105</v>
      </c>
      <c r="DF527" s="161">
        <v>15150</v>
      </c>
      <c r="DG527" s="163" t="s">
        <v>1816</v>
      </c>
      <c r="DH527" s="161"/>
      <c r="DI527" s="161" t="s">
        <v>1593</v>
      </c>
      <c r="DJ527" s="161">
        <v>3</v>
      </c>
      <c r="DK527" s="161" t="s">
        <v>1324</v>
      </c>
      <c r="DL527" s="161">
        <v>0</v>
      </c>
      <c r="DM527" s="43" t="s">
        <v>4788</v>
      </c>
      <c r="DN527" s="43"/>
      <c r="DO527" s="43" t="s">
        <v>4205</v>
      </c>
      <c r="DP527" s="43"/>
      <c r="DQ527" s="43" t="s">
        <v>4159</v>
      </c>
      <c r="DR527" s="43">
        <v>100</v>
      </c>
      <c r="DV527" s="31" t="s">
        <v>363</v>
      </c>
      <c r="DW527" s="31" t="s">
        <v>369</v>
      </c>
      <c r="DX527" s="63"/>
      <c r="DY527" s="63"/>
      <c r="DZ527" s="63"/>
      <c r="EA527" s="167"/>
      <c r="EB527" s="60"/>
      <c r="EC527" s="60"/>
      <c r="ED527" s="60"/>
      <c r="EE527" s="60"/>
      <c r="EF527" s="60"/>
      <c r="EG527" s="60"/>
      <c r="EH527" s="60"/>
      <c r="EI527" s="60"/>
      <c r="EJ527" s="60"/>
      <c r="EK527" s="60"/>
      <c r="EL527" s="60"/>
      <c r="EM527" s="60"/>
      <c r="EN527" s="60"/>
      <c r="EO527" s="60"/>
      <c r="EP527" s="60"/>
      <c r="EQ527" s="60"/>
      <c r="ER527" s="60"/>
      <c r="ES527" s="60"/>
      <c r="ET527" s="60"/>
      <c r="EU527" s="60"/>
      <c r="EV527" s="60"/>
      <c r="EW527" s="60"/>
      <c r="EX527" s="60"/>
      <c r="EY527" s="60"/>
      <c r="EZ527" s="60"/>
      <c r="FA527" s="60"/>
      <c r="FB527" s="60"/>
    </row>
    <row r="528" spans="22:158" x14ac:dyDescent="0.25">
      <c r="W528" s="33"/>
      <c r="X528" s="33"/>
      <c r="AH528" s="38">
        <v>100</v>
      </c>
      <c r="AI528" s="38">
        <v>130</v>
      </c>
      <c r="AJ528" s="38">
        <v>14920</v>
      </c>
      <c r="AK528" s="38">
        <v>14</v>
      </c>
      <c r="AL528" s="38">
        <v>1500858</v>
      </c>
      <c r="AM528" s="61" t="s">
        <v>1816</v>
      </c>
      <c r="AN528" s="61" t="s">
        <v>1687</v>
      </c>
      <c r="AO528" s="61" t="s">
        <v>1588</v>
      </c>
      <c r="AP528" s="61" t="s">
        <v>5033</v>
      </c>
      <c r="AQ528" s="61" t="s">
        <v>1704</v>
      </c>
      <c r="AR528" s="28">
        <v>215266.9</v>
      </c>
      <c r="AS528" s="28">
        <v>355602</v>
      </c>
      <c r="AT528" s="28">
        <v>0</v>
      </c>
      <c r="AU528" s="62"/>
      <c r="BT528">
        <v>0</v>
      </c>
      <c r="BU528" s="32">
        <v>100</v>
      </c>
      <c r="BV528" s="32">
        <v>115</v>
      </c>
      <c r="BW528" s="32">
        <v>14400</v>
      </c>
      <c r="BX528" s="32">
        <v>86</v>
      </c>
      <c r="BY528" s="32">
        <v>91160</v>
      </c>
      <c r="BZ528" t="s">
        <v>1816</v>
      </c>
      <c r="CA528" s="52" t="s">
        <v>1697</v>
      </c>
      <c r="CB528" s="52" t="s">
        <v>1848</v>
      </c>
      <c r="CC528" s="52" t="s">
        <v>1787</v>
      </c>
      <c r="CD528" s="52" t="s">
        <v>1788</v>
      </c>
      <c r="CE528" s="155">
        <v>86</v>
      </c>
      <c r="CF528" s="155">
        <v>6</v>
      </c>
      <c r="CG528" s="31" t="s">
        <v>5831</v>
      </c>
      <c r="CH528" s="31" t="s">
        <v>3828</v>
      </c>
      <c r="CI528" s="31" t="s">
        <v>766</v>
      </c>
      <c r="CJ528" s="31" t="s">
        <v>3254</v>
      </c>
      <c r="DC528" s="160" t="str">
        <f t="shared" si="124"/>
        <v>15150_2</v>
      </c>
      <c r="DD528" s="162">
        <v>100</v>
      </c>
      <c r="DE528" s="161">
        <v>105</v>
      </c>
      <c r="DF528" s="161">
        <v>15150</v>
      </c>
      <c r="DG528" s="163" t="s">
        <v>1816</v>
      </c>
      <c r="DH528" s="161"/>
      <c r="DI528" s="161" t="s">
        <v>1593</v>
      </c>
      <c r="DJ528" s="161">
        <v>2</v>
      </c>
      <c r="DK528" s="161" t="s">
        <v>1323</v>
      </c>
      <c r="DL528" s="161">
        <v>0</v>
      </c>
      <c r="DM528" s="43" t="s">
        <v>4789</v>
      </c>
      <c r="DN528" s="43"/>
      <c r="DO528" s="43" t="s">
        <v>4207</v>
      </c>
      <c r="DP528" s="43"/>
      <c r="DQ528" s="43" t="s">
        <v>4162</v>
      </c>
      <c r="DR528" s="43">
        <v>100</v>
      </c>
      <c r="DV528" s="31" t="s">
        <v>363</v>
      </c>
      <c r="DW528" s="31" t="s">
        <v>369</v>
      </c>
      <c r="DX528" s="63"/>
      <c r="DY528" s="63"/>
      <c r="DZ528" s="63"/>
      <c r="EA528" s="167"/>
      <c r="EB528" s="60"/>
      <c r="EC528" s="60"/>
      <c r="ED528" s="60"/>
      <c r="EE528" s="60"/>
      <c r="EF528" s="60"/>
      <c r="EG528" s="60"/>
      <c r="EH528" s="60"/>
      <c r="EI528" s="60"/>
      <c r="EJ528" s="60"/>
      <c r="EK528" s="60"/>
      <c r="EL528" s="60"/>
      <c r="EM528" s="60"/>
      <c r="EN528" s="60"/>
      <c r="EO528" s="60"/>
      <c r="EP528" s="60"/>
      <c r="EQ528" s="60"/>
      <c r="ER528" s="60"/>
      <c r="ES528" s="60"/>
      <c r="ET528" s="60"/>
      <c r="EU528" s="60"/>
      <c r="EV528" s="60"/>
      <c r="EW528" s="60"/>
      <c r="EX528" s="60"/>
      <c r="EY528" s="60"/>
      <c r="EZ528" s="60"/>
      <c r="FA528" s="60"/>
      <c r="FB528" s="60"/>
    </row>
    <row r="529" spans="22:158" x14ac:dyDescent="0.25">
      <c r="W529" s="33"/>
      <c r="X529" s="33"/>
      <c r="AH529" s="38">
        <v>100</v>
      </c>
      <c r="AI529" s="38">
        <v>130</v>
      </c>
      <c r="AJ529" s="38">
        <v>15100</v>
      </c>
      <c r="AK529" s="38">
        <v>14</v>
      </c>
      <c r="AL529" s="38">
        <v>1500858</v>
      </c>
      <c r="AM529" s="61" t="s">
        <v>1816</v>
      </c>
      <c r="AN529" s="61" t="s">
        <v>1687</v>
      </c>
      <c r="AO529" s="61" t="s">
        <v>1592</v>
      </c>
      <c r="AP529" s="61" t="s">
        <v>5033</v>
      </c>
      <c r="AQ529" s="61" t="s">
        <v>1704</v>
      </c>
      <c r="AR529" s="28">
        <v>0</v>
      </c>
      <c r="AS529" s="28">
        <v>0</v>
      </c>
      <c r="AT529" s="28">
        <v>45088</v>
      </c>
      <c r="AU529" s="62"/>
      <c r="BT529">
        <v>0</v>
      </c>
      <c r="BU529" s="32">
        <v>100</v>
      </c>
      <c r="BV529" s="32">
        <v>115</v>
      </c>
      <c r="BW529" s="32">
        <v>14400</v>
      </c>
      <c r="BX529" s="32">
        <v>87</v>
      </c>
      <c r="BY529" s="32">
        <v>91180</v>
      </c>
      <c r="BZ529" t="s">
        <v>1816</v>
      </c>
      <c r="CA529" t="s">
        <v>1697</v>
      </c>
      <c r="CB529" t="s">
        <v>1848</v>
      </c>
      <c r="CC529" t="s">
        <v>1726</v>
      </c>
      <c r="CD529" s="52" t="s">
        <v>1793</v>
      </c>
      <c r="CE529" s="155">
        <v>22</v>
      </c>
      <c r="CF529" s="155">
        <v>2</v>
      </c>
      <c r="CG529" s="31" t="s">
        <v>5841</v>
      </c>
      <c r="CH529" s="31" t="s">
        <v>3829</v>
      </c>
      <c r="CI529" s="31" t="s">
        <v>766</v>
      </c>
      <c r="CJ529" s="31" t="s">
        <v>218</v>
      </c>
      <c r="DC529" s="160" t="str">
        <f t="shared" si="124"/>
        <v>15150_6</v>
      </c>
      <c r="DD529" s="162">
        <v>100</v>
      </c>
      <c r="DE529" s="161">
        <v>105</v>
      </c>
      <c r="DF529" s="161">
        <v>15150</v>
      </c>
      <c r="DG529" s="163" t="s">
        <v>1816</v>
      </c>
      <c r="DH529" s="161"/>
      <c r="DI529" s="161" t="s">
        <v>1593</v>
      </c>
      <c r="DJ529" s="161">
        <v>6</v>
      </c>
      <c r="DK529" s="161" t="s">
        <v>1327</v>
      </c>
      <c r="DL529" s="161">
        <v>0</v>
      </c>
      <c r="DM529" s="43" t="s">
        <v>4790</v>
      </c>
      <c r="DN529" s="43"/>
      <c r="DO529" s="43" t="s">
        <v>4209</v>
      </c>
      <c r="DP529" s="43"/>
      <c r="DQ529" s="43" t="s">
        <v>4165</v>
      </c>
      <c r="DR529" s="43">
        <v>100</v>
      </c>
      <c r="DV529" s="31" t="s">
        <v>363</v>
      </c>
      <c r="DW529" s="31" t="s">
        <v>369</v>
      </c>
      <c r="DX529" s="63"/>
      <c r="DY529" s="63"/>
      <c r="DZ529" s="63"/>
      <c r="EA529" s="167"/>
      <c r="EB529" s="60"/>
      <c r="EC529" s="60"/>
      <c r="ED529" s="60"/>
      <c r="EE529" s="60"/>
      <c r="EF529" s="60"/>
      <c r="EG529" s="60"/>
      <c r="EH529" s="60"/>
      <c r="EI529" s="60"/>
      <c r="EJ529" s="60"/>
      <c r="EK529" s="60"/>
      <c r="EL529" s="60"/>
      <c r="EM529" s="60"/>
      <c r="EN529" s="60"/>
      <c r="EO529" s="60"/>
      <c r="EP529" s="60"/>
      <c r="EQ529" s="60"/>
      <c r="ER529" s="60"/>
      <c r="ES529" s="60"/>
      <c r="ET529" s="60"/>
      <c r="EU529" s="60"/>
      <c r="EV529" s="60"/>
      <c r="EW529" s="60"/>
      <c r="EX529" s="60"/>
      <c r="EY529" s="60"/>
      <c r="EZ529" s="60"/>
      <c r="FA529" s="60"/>
      <c r="FB529" s="60"/>
    </row>
    <row r="530" spans="22:158" x14ac:dyDescent="0.25">
      <c r="W530" s="33"/>
      <c r="X530" s="33"/>
      <c r="AH530" s="38">
        <v>100</v>
      </c>
      <c r="AI530" s="38">
        <v>130</v>
      </c>
      <c r="AJ530" s="38">
        <v>15300</v>
      </c>
      <c r="AK530" s="38">
        <v>14</v>
      </c>
      <c r="AL530" s="38">
        <v>1500858</v>
      </c>
      <c r="AM530" s="61" t="s">
        <v>1816</v>
      </c>
      <c r="AN530" s="61" t="s">
        <v>1687</v>
      </c>
      <c r="AO530" s="61" t="s">
        <v>1597</v>
      </c>
      <c r="AP530" s="61" t="s">
        <v>5033</v>
      </c>
      <c r="AQ530" s="61" t="s">
        <v>1704</v>
      </c>
      <c r="AR530" s="28">
        <v>446818</v>
      </c>
      <c r="AS530" s="28">
        <v>838679</v>
      </c>
      <c r="AT530" s="28">
        <v>406367</v>
      </c>
      <c r="AU530" s="62"/>
      <c r="BT530">
        <v>0</v>
      </c>
      <c r="BU530" s="32">
        <v>100</v>
      </c>
      <c r="BV530" s="32">
        <v>115</v>
      </c>
      <c r="BW530" s="32">
        <v>14400</v>
      </c>
      <c r="BX530" s="32">
        <v>87</v>
      </c>
      <c r="BY530" s="32">
        <v>91190</v>
      </c>
      <c r="BZ530" t="s">
        <v>1816</v>
      </c>
      <c r="CA530" t="s">
        <v>1697</v>
      </c>
      <c r="CB530" t="s">
        <v>1848</v>
      </c>
      <c r="CC530" s="52" t="s">
        <v>1726</v>
      </c>
      <c r="CD530" s="52" t="s">
        <v>1726</v>
      </c>
      <c r="CE530" s="155">
        <v>1</v>
      </c>
      <c r="CF530" s="155">
        <v>1</v>
      </c>
      <c r="CG530" s="31" t="s">
        <v>5843</v>
      </c>
      <c r="CH530" s="31" t="s">
        <v>3830</v>
      </c>
      <c r="CI530" s="31" t="s">
        <v>766</v>
      </c>
      <c r="CJ530" s="31" t="s">
        <v>219</v>
      </c>
      <c r="DC530" s="160" t="str">
        <f t="shared" si="124"/>
        <v>15150_10</v>
      </c>
      <c r="DD530" s="162">
        <v>100</v>
      </c>
      <c r="DE530" s="161">
        <v>105</v>
      </c>
      <c r="DF530" s="161">
        <v>15150</v>
      </c>
      <c r="DG530" s="163" t="s">
        <v>1816</v>
      </c>
      <c r="DH530" s="161"/>
      <c r="DI530" s="161" t="s">
        <v>1593</v>
      </c>
      <c r="DJ530" s="161">
        <v>10</v>
      </c>
      <c r="DK530" s="161" t="s">
        <v>1329</v>
      </c>
      <c r="DL530" s="161">
        <v>0</v>
      </c>
      <c r="DM530" s="43" t="s">
        <v>4791</v>
      </c>
      <c r="DN530" s="43"/>
      <c r="DO530" s="43" t="s">
        <v>4211</v>
      </c>
      <c r="DP530" s="43"/>
      <c r="DQ530" s="43" t="s">
        <v>4168</v>
      </c>
      <c r="DR530" s="43">
        <v>100</v>
      </c>
      <c r="DV530" s="31" t="s">
        <v>363</v>
      </c>
      <c r="DW530" s="31" t="s">
        <v>369</v>
      </c>
      <c r="DX530" s="63"/>
      <c r="DY530" s="63"/>
      <c r="DZ530" s="63"/>
      <c r="EA530" s="167"/>
      <c r="EB530" s="60"/>
      <c r="EC530" s="60"/>
      <c r="ED530" s="60"/>
      <c r="EE530" s="60"/>
      <c r="EF530" s="60"/>
      <c r="EG530" s="60"/>
      <c r="EH530" s="60"/>
      <c r="EI530" s="60"/>
      <c r="EJ530" s="60"/>
      <c r="EK530" s="60"/>
      <c r="EL530" s="60"/>
      <c r="EM530" s="60"/>
      <c r="EN530" s="60"/>
      <c r="EO530" s="60"/>
      <c r="EP530" s="60"/>
      <c r="EQ530" s="60"/>
      <c r="ER530" s="60"/>
      <c r="ES530" s="60"/>
      <c r="ET530" s="60"/>
      <c r="EU530" s="60"/>
      <c r="EV530" s="60"/>
      <c r="EW530" s="60"/>
      <c r="EX530" s="60"/>
      <c r="EY530" s="60"/>
      <c r="EZ530" s="60"/>
      <c r="FA530" s="60"/>
      <c r="FB530" s="60"/>
    </row>
    <row r="531" spans="22:158" x14ac:dyDescent="0.25">
      <c r="W531" s="33"/>
      <c r="X531" s="33"/>
      <c r="AH531" s="38">
        <v>100</v>
      </c>
      <c r="AI531" s="38">
        <v>130</v>
      </c>
      <c r="AJ531" s="38">
        <v>15600</v>
      </c>
      <c r="AK531" s="38">
        <v>14</v>
      </c>
      <c r="AL531" s="38">
        <v>1500858</v>
      </c>
      <c r="AM531" s="61" t="s">
        <v>1816</v>
      </c>
      <c r="AN531" s="61" t="s">
        <v>1687</v>
      </c>
      <c r="AO531" s="61" t="s">
        <v>1603</v>
      </c>
      <c r="AP531" s="61" t="s">
        <v>5033</v>
      </c>
      <c r="AQ531" s="61" t="s">
        <v>1704</v>
      </c>
      <c r="AR531" s="28">
        <v>0</v>
      </c>
      <c r="AS531" s="28">
        <v>0</v>
      </c>
      <c r="AT531" s="28">
        <v>26469</v>
      </c>
      <c r="AU531" s="62"/>
      <c r="BT531">
        <v>0</v>
      </c>
      <c r="BU531" s="32">
        <v>100</v>
      </c>
      <c r="BV531" s="32">
        <v>115</v>
      </c>
      <c r="BW531" s="32">
        <v>14400</v>
      </c>
      <c r="BX531" s="32">
        <v>87</v>
      </c>
      <c r="BY531" s="32">
        <v>91192</v>
      </c>
      <c r="BZ531" t="s">
        <v>1816</v>
      </c>
      <c r="CA531" t="s">
        <v>1697</v>
      </c>
      <c r="CB531" t="s">
        <v>1848</v>
      </c>
      <c r="CC531" s="52" t="s">
        <v>1726</v>
      </c>
      <c r="CD531" s="52" t="s">
        <v>1115</v>
      </c>
      <c r="CE531" s="155">
        <v>2317</v>
      </c>
      <c r="CF531" s="155">
        <v>1</v>
      </c>
      <c r="CG531" s="31" t="s">
        <v>692</v>
      </c>
      <c r="CH531" s="31" t="s">
        <v>3831</v>
      </c>
      <c r="CI531" s="31" t="s">
        <v>766</v>
      </c>
      <c r="CJ531" s="31" t="s">
        <v>1349</v>
      </c>
      <c r="DC531" s="160" t="str">
        <f t="shared" si="124"/>
        <v>15150_8</v>
      </c>
      <c r="DD531" s="162">
        <v>100</v>
      </c>
      <c r="DE531" s="161">
        <v>105</v>
      </c>
      <c r="DF531" s="161">
        <v>15150</v>
      </c>
      <c r="DG531" s="163" t="s">
        <v>1816</v>
      </c>
      <c r="DH531" s="161"/>
      <c r="DI531" s="161" t="s">
        <v>1593</v>
      </c>
      <c r="DJ531" s="161">
        <v>8</v>
      </c>
      <c r="DK531" s="161" t="s">
        <v>1328</v>
      </c>
      <c r="DL531" s="161">
        <v>0</v>
      </c>
      <c r="DM531" s="43" t="s">
        <v>4792</v>
      </c>
      <c r="DN531" s="43"/>
      <c r="DO531" s="43" t="s">
        <v>4213</v>
      </c>
      <c r="DP531" s="43"/>
      <c r="DQ531" s="43" t="s">
        <v>4171</v>
      </c>
      <c r="DR531" s="43">
        <v>100</v>
      </c>
      <c r="DV531" s="31" t="s">
        <v>363</v>
      </c>
      <c r="DW531" s="31" t="s">
        <v>369</v>
      </c>
      <c r="DX531" s="63"/>
      <c r="DY531" s="63"/>
      <c r="DZ531" s="63"/>
      <c r="EA531" s="167"/>
      <c r="EB531" s="60"/>
      <c r="EC531" s="60"/>
      <c r="ED531" s="60"/>
      <c r="EE531" s="60"/>
      <c r="EF531" s="60"/>
      <c r="EG531" s="60"/>
      <c r="EH531" s="60"/>
      <c r="EI531" s="60"/>
      <c r="EJ531" s="60"/>
      <c r="EK531" s="60"/>
      <c r="EL531" s="60"/>
      <c r="EM531" s="60"/>
      <c r="EN531" s="60"/>
      <c r="EO531" s="60"/>
      <c r="EP531" s="60"/>
      <c r="EQ531" s="60"/>
      <c r="ER531" s="60"/>
      <c r="ES531" s="60"/>
      <c r="ET531" s="60"/>
      <c r="EU531" s="60"/>
      <c r="EV531" s="60"/>
      <c r="EW531" s="60"/>
      <c r="EX531" s="60"/>
      <c r="EY531" s="60"/>
      <c r="EZ531" s="60"/>
      <c r="FA531" s="60"/>
      <c r="FB531" s="60"/>
    </row>
    <row r="532" spans="22:158" x14ac:dyDescent="0.25">
      <c r="V532" s="1"/>
      <c r="W532" s="33"/>
      <c r="X532" s="33"/>
      <c r="AH532" s="38">
        <v>100</v>
      </c>
      <c r="AI532" s="38">
        <v>130</v>
      </c>
      <c r="AJ532" s="38">
        <v>15750</v>
      </c>
      <c r="AK532" s="38">
        <v>14</v>
      </c>
      <c r="AL532" s="38">
        <v>1500858</v>
      </c>
      <c r="AM532" s="61" t="s">
        <v>1816</v>
      </c>
      <c r="AN532" s="61" t="s">
        <v>1687</v>
      </c>
      <c r="AO532" s="61" t="s">
        <v>1606</v>
      </c>
      <c r="AP532" s="61" t="s">
        <v>5033</v>
      </c>
      <c r="AQ532" s="61" t="s">
        <v>1704</v>
      </c>
      <c r="AR532" s="28">
        <v>559737</v>
      </c>
      <c r="AS532" s="28">
        <v>804377</v>
      </c>
      <c r="AT532" s="28">
        <v>235416</v>
      </c>
      <c r="AU532" s="62"/>
      <c r="BT532">
        <v>0</v>
      </c>
      <c r="BU532" s="32">
        <v>100</v>
      </c>
      <c r="BV532" s="32">
        <v>115</v>
      </c>
      <c r="BW532" s="32">
        <v>14400</v>
      </c>
      <c r="BX532" s="32">
        <v>87</v>
      </c>
      <c r="BY532" s="32">
        <v>91194</v>
      </c>
      <c r="BZ532" t="s">
        <v>1816</v>
      </c>
      <c r="CA532" t="s">
        <v>1697</v>
      </c>
      <c r="CB532" t="s">
        <v>1848</v>
      </c>
      <c r="CC532" s="52" t="s">
        <v>1726</v>
      </c>
      <c r="CD532" s="52" t="s">
        <v>1114</v>
      </c>
      <c r="CE532" s="155">
        <v>1</v>
      </c>
      <c r="CF532" s="155">
        <v>1</v>
      </c>
      <c r="CG532" s="31" t="s">
        <v>694</v>
      </c>
      <c r="CH532" s="31" t="s">
        <v>3832</v>
      </c>
      <c r="CI532" s="31" t="s">
        <v>766</v>
      </c>
      <c r="CJ532" s="31" t="s">
        <v>1348</v>
      </c>
      <c r="DC532" s="160" t="str">
        <f t="shared" si="124"/>
        <v>15150_5</v>
      </c>
      <c r="DD532" s="162">
        <v>100</v>
      </c>
      <c r="DE532" s="161">
        <v>105</v>
      </c>
      <c r="DF532" s="161">
        <v>15150</v>
      </c>
      <c r="DG532" s="163" t="s">
        <v>1816</v>
      </c>
      <c r="DH532" s="161"/>
      <c r="DI532" s="161" t="s">
        <v>1593</v>
      </c>
      <c r="DJ532" s="161">
        <v>5</v>
      </c>
      <c r="DK532" s="161" t="s">
        <v>1326</v>
      </c>
      <c r="DL532" s="161">
        <v>0</v>
      </c>
      <c r="DM532" s="43" t="s">
        <v>4793</v>
      </c>
      <c r="DN532" s="43"/>
      <c r="DO532" s="43" t="s">
        <v>4215</v>
      </c>
      <c r="DP532" s="43"/>
      <c r="DQ532" s="43" t="s">
        <v>4174</v>
      </c>
      <c r="DR532" s="43">
        <v>100</v>
      </c>
      <c r="DV532" s="31" t="s">
        <v>363</v>
      </c>
      <c r="DW532" s="31" t="s">
        <v>369</v>
      </c>
      <c r="DX532" s="63"/>
      <c r="DY532" s="63"/>
      <c r="DZ532" s="63"/>
      <c r="EA532" s="167"/>
      <c r="EB532" s="60"/>
      <c r="EC532" s="60"/>
      <c r="ED532" s="60"/>
      <c r="EE532" s="60"/>
      <c r="EF532" s="60"/>
      <c r="EG532" s="60"/>
      <c r="EH532" s="60"/>
      <c r="EI532" s="60"/>
      <c r="EJ532" s="60"/>
      <c r="EK532" s="60"/>
      <c r="EL532" s="60"/>
      <c r="EM532" s="60"/>
      <c r="EN532" s="60"/>
      <c r="EO532" s="60"/>
      <c r="EP532" s="60"/>
      <c r="EQ532" s="60"/>
      <c r="ER532" s="60"/>
      <c r="ES532" s="60"/>
      <c r="ET532" s="60"/>
      <c r="EU532" s="60"/>
      <c r="EV532" s="60"/>
      <c r="EW532" s="60"/>
      <c r="EX532" s="60"/>
      <c r="EY532" s="60"/>
      <c r="EZ532" s="60"/>
      <c r="FA532" s="60"/>
      <c r="FB532" s="60"/>
    </row>
    <row r="533" spans="22:158" x14ac:dyDescent="0.25">
      <c r="W533" s="33"/>
      <c r="X533" s="33"/>
      <c r="AH533" s="38">
        <v>100</v>
      </c>
      <c r="AI533" s="38">
        <v>130</v>
      </c>
      <c r="AJ533" s="38">
        <v>16000</v>
      </c>
      <c r="AK533" s="38">
        <v>14</v>
      </c>
      <c r="AL533" s="38">
        <v>1500858</v>
      </c>
      <c r="AM533" s="61" t="s">
        <v>1816</v>
      </c>
      <c r="AN533" s="61" t="s">
        <v>1687</v>
      </c>
      <c r="AO533" s="61" t="s">
        <v>1611</v>
      </c>
      <c r="AP533" s="61" t="s">
        <v>5033</v>
      </c>
      <c r="AQ533" s="61" t="s">
        <v>1704</v>
      </c>
      <c r="AR533" s="28">
        <v>0</v>
      </c>
      <c r="AS533" s="28">
        <v>0</v>
      </c>
      <c r="AT533" s="28">
        <v>22137</v>
      </c>
      <c r="AU533" s="62"/>
      <c r="BT533">
        <v>0</v>
      </c>
      <c r="BU533" s="32">
        <v>100</v>
      </c>
      <c r="BV533" s="32">
        <v>115</v>
      </c>
      <c r="BW533" s="32">
        <v>14400</v>
      </c>
      <c r="BX533" s="32">
        <v>87</v>
      </c>
      <c r="BY533" s="32">
        <v>91200</v>
      </c>
      <c r="BZ533" t="s">
        <v>1816</v>
      </c>
      <c r="CA533" t="s">
        <v>1697</v>
      </c>
      <c r="CB533" t="s">
        <v>1848</v>
      </c>
      <c r="CC533" t="s">
        <v>1726</v>
      </c>
      <c r="CD533" s="52" t="s">
        <v>1794</v>
      </c>
      <c r="CE533" s="155"/>
      <c r="CF533" s="155"/>
      <c r="CG533" s="31" t="s">
        <v>5845</v>
      </c>
      <c r="CH533" s="31" t="s">
        <v>3833</v>
      </c>
      <c r="CI533" s="31" t="s">
        <v>766</v>
      </c>
      <c r="CJ533" s="31" t="s">
        <v>220</v>
      </c>
      <c r="DC533" s="160" t="str">
        <f t="shared" si="124"/>
        <v>15200_1</v>
      </c>
      <c r="DD533" s="162">
        <v>100</v>
      </c>
      <c r="DE533" s="161">
        <v>165</v>
      </c>
      <c r="DF533" s="161">
        <v>15200</v>
      </c>
      <c r="DG533" s="163" t="s">
        <v>1816</v>
      </c>
      <c r="DH533" s="161"/>
      <c r="DI533" s="161" t="s">
        <v>1594</v>
      </c>
      <c r="DJ533" s="161">
        <v>1</v>
      </c>
      <c r="DK533" s="161" t="s">
        <v>5210</v>
      </c>
      <c r="DL533" s="161">
        <v>0</v>
      </c>
      <c r="DM533" s="43" t="s">
        <v>4794</v>
      </c>
      <c r="DN533" s="43"/>
      <c r="DO533" s="43" t="s">
        <v>4317</v>
      </c>
      <c r="DP533" s="43"/>
      <c r="DQ533" s="43" t="s">
        <v>4177</v>
      </c>
      <c r="DR533" s="43">
        <v>100</v>
      </c>
      <c r="DV533" s="31" t="s">
        <v>363</v>
      </c>
      <c r="DW533" s="31" t="s">
        <v>369</v>
      </c>
      <c r="DX533" s="63"/>
      <c r="DY533" s="63"/>
      <c r="DZ533" s="63"/>
      <c r="EA533" s="167"/>
      <c r="EB533" s="60"/>
      <c r="EC533" s="60"/>
      <c r="ED533" s="60"/>
      <c r="EE533" s="60"/>
      <c r="EF533" s="60"/>
      <c r="EG533" s="60"/>
      <c r="EH533" s="60"/>
      <c r="EI533" s="60"/>
      <c r="EJ533" s="60"/>
      <c r="EK533" s="60"/>
      <c r="EL533" s="60"/>
      <c r="EM533" s="60"/>
      <c r="EN533" s="60"/>
      <c r="EO533" s="60"/>
      <c r="EP533" s="60"/>
      <c r="EQ533" s="60"/>
      <c r="ER533" s="60"/>
      <c r="ES533" s="60"/>
      <c r="ET533" s="60"/>
      <c r="EU533" s="60"/>
      <c r="EV533" s="60"/>
      <c r="EW533" s="60"/>
      <c r="EX533" s="60"/>
      <c r="EY533" s="60"/>
      <c r="EZ533" s="60"/>
      <c r="FA533" s="60"/>
      <c r="FB533" s="60"/>
    </row>
    <row r="534" spans="22:158" x14ac:dyDescent="0.25">
      <c r="W534" s="33"/>
      <c r="X534" s="33"/>
      <c r="AH534" s="38">
        <v>100</v>
      </c>
      <c r="AI534" s="38">
        <v>130</v>
      </c>
      <c r="AJ534" s="38">
        <v>16300</v>
      </c>
      <c r="AK534" s="38">
        <v>14</v>
      </c>
      <c r="AL534" s="38">
        <v>1500858</v>
      </c>
      <c r="AM534" s="61" t="s">
        <v>1816</v>
      </c>
      <c r="AN534" s="61" t="s">
        <v>1687</v>
      </c>
      <c r="AO534" s="61" t="s">
        <v>1617</v>
      </c>
      <c r="AP534" s="61" t="s">
        <v>5033</v>
      </c>
      <c r="AQ534" s="61" t="s">
        <v>1704</v>
      </c>
      <c r="AR534" s="28">
        <v>0</v>
      </c>
      <c r="AS534" s="28">
        <v>0</v>
      </c>
      <c r="AT534" s="28">
        <v>125071</v>
      </c>
      <c r="AU534" s="62"/>
      <c r="BT534">
        <v>0</v>
      </c>
      <c r="BU534" s="32">
        <v>100</v>
      </c>
      <c r="BV534" s="32">
        <v>115</v>
      </c>
      <c r="BW534" s="32">
        <v>14400</v>
      </c>
      <c r="BX534" s="32">
        <v>88</v>
      </c>
      <c r="BY534" s="32">
        <v>91220</v>
      </c>
      <c r="BZ534" t="s">
        <v>1816</v>
      </c>
      <c r="CA534" t="s">
        <v>1697</v>
      </c>
      <c r="CB534" t="s">
        <v>1848</v>
      </c>
      <c r="CC534" s="52" t="s">
        <v>1684</v>
      </c>
      <c r="CD534" s="52" t="s">
        <v>1684</v>
      </c>
      <c r="CE534" s="155">
        <v>22</v>
      </c>
      <c r="CF534" s="155">
        <v>2</v>
      </c>
      <c r="CG534" s="31" t="s">
        <v>696</v>
      </c>
      <c r="CH534" s="31" t="s">
        <v>3834</v>
      </c>
      <c r="CI534" s="31" t="s">
        <v>766</v>
      </c>
      <c r="CJ534" s="31" t="s">
        <v>221</v>
      </c>
      <c r="DC534" s="160" t="str">
        <f t="shared" si="124"/>
        <v>15200_7</v>
      </c>
      <c r="DD534" s="162">
        <v>100</v>
      </c>
      <c r="DE534" s="161">
        <v>165</v>
      </c>
      <c r="DF534" s="161">
        <v>15200</v>
      </c>
      <c r="DG534" s="163" t="s">
        <v>1816</v>
      </c>
      <c r="DH534" s="161"/>
      <c r="DI534" s="161" t="s">
        <v>1594</v>
      </c>
      <c r="DJ534" s="161">
        <v>7</v>
      </c>
      <c r="DK534" s="161" t="s">
        <v>5216</v>
      </c>
      <c r="DL534" s="161">
        <v>0</v>
      </c>
      <c r="DM534" s="43" t="s">
        <v>4795</v>
      </c>
      <c r="DN534" s="43"/>
      <c r="DO534" s="43" t="s">
        <v>4319</v>
      </c>
      <c r="DP534" s="43"/>
      <c r="DQ534" s="43" t="s">
        <v>4150</v>
      </c>
      <c r="DR534" s="43">
        <v>100</v>
      </c>
      <c r="DV534" s="31" t="s">
        <v>363</v>
      </c>
      <c r="DW534" s="31" t="s">
        <v>369</v>
      </c>
      <c r="DX534" s="63"/>
      <c r="DY534" s="63"/>
      <c r="DZ534" s="63"/>
      <c r="EA534" s="167"/>
      <c r="EB534" s="60"/>
      <c r="EC534" s="60"/>
      <c r="ED534" s="60"/>
      <c r="EE534" s="60"/>
      <c r="EF534" s="60"/>
      <c r="EG534" s="60"/>
      <c r="EH534" s="60"/>
      <c r="EI534" s="60"/>
      <c r="EJ534" s="60"/>
      <c r="EK534" s="60"/>
      <c r="EL534" s="60"/>
      <c r="EM534" s="60"/>
      <c r="EN534" s="60"/>
      <c r="EO534" s="60"/>
      <c r="EP534" s="60"/>
      <c r="EQ534" s="60"/>
      <c r="ER534" s="60"/>
      <c r="ES534" s="60"/>
      <c r="ET534" s="60"/>
      <c r="EU534" s="60"/>
      <c r="EV534" s="60"/>
      <c r="EW534" s="60"/>
      <c r="EX534" s="60"/>
      <c r="EY534" s="60"/>
      <c r="EZ534" s="60"/>
      <c r="FA534" s="60"/>
      <c r="FB534" s="60"/>
    </row>
    <row r="535" spans="22:158" x14ac:dyDescent="0.25">
      <c r="V535" s="1"/>
      <c r="W535" s="33"/>
      <c r="X535" s="33"/>
      <c r="AH535" s="38">
        <v>100</v>
      </c>
      <c r="AI535" s="38">
        <v>130</v>
      </c>
      <c r="AJ535" s="38">
        <v>16500</v>
      </c>
      <c r="AK535" s="38">
        <v>14</v>
      </c>
      <c r="AL535" s="38">
        <v>1500858</v>
      </c>
      <c r="AM535" s="61" t="s">
        <v>1816</v>
      </c>
      <c r="AN535" s="61" t="s">
        <v>1687</v>
      </c>
      <c r="AO535" s="61" t="s">
        <v>1623</v>
      </c>
      <c r="AP535" s="61" t="s">
        <v>5033</v>
      </c>
      <c r="AQ535" s="61" t="s">
        <v>1704</v>
      </c>
      <c r="AR535" s="28">
        <v>0</v>
      </c>
      <c r="AS535" s="28">
        <v>0</v>
      </c>
      <c r="AT535" s="28">
        <v>84069</v>
      </c>
      <c r="AU535" s="62"/>
      <c r="BT535">
        <v>0</v>
      </c>
      <c r="BU535" s="32">
        <v>100</v>
      </c>
      <c r="BV535" s="32">
        <v>115</v>
      </c>
      <c r="BW535" s="32">
        <v>14400</v>
      </c>
      <c r="BX535" s="32">
        <v>89</v>
      </c>
      <c r="BY535" s="32">
        <v>91240</v>
      </c>
      <c r="BZ535" t="s">
        <v>1816</v>
      </c>
      <c r="CA535" t="s">
        <v>1697</v>
      </c>
      <c r="CB535" t="s">
        <v>1848</v>
      </c>
      <c r="CC535" s="52" t="s">
        <v>1785</v>
      </c>
      <c r="CD535" s="52" t="s">
        <v>1785</v>
      </c>
      <c r="CE535" s="155">
        <v>62</v>
      </c>
      <c r="CF535" s="155">
        <v>3</v>
      </c>
      <c r="CG535" s="31" t="s">
        <v>698</v>
      </c>
      <c r="CH535" s="31" t="s">
        <v>3835</v>
      </c>
      <c r="CI535" s="31" t="s">
        <v>766</v>
      </c>
      <c r="CJ535" s="31" t="s">
        <v>222</v>
      </c>
      <c r="DC535" s="160" t="str">
        <f t="shared" si="124"/>
        <v>15200_9</v>
      </c>
      <c r="DD535" s="162">
        <v>100</v>
      </c>
      <c r="DE535" s="161">
        <v>165</v>
      </c>
      <c r="DF535" s="161">
        <v>15200</v>
      </c>
      <c r="DG535" s="163" t="s">
        <v>1816</v>
      </c>
      <c r="DH535" s="161"/>
      <c r="DI535" s="161" t="s">
        <v>1594</v>
      </c>
      <c r="DJ535" s="161">
        <v>9</v>
      </c>
      <c r="DK535" s="161" t="s">
        <v>5218</v>
      </c>
      <c r="DL535" s="161">
        <v>0</v>
      </c>
      <c r="DM535" s="43" t="s">
        <v>4796</v>
      </c>
      <c r="DN535" s="43"/>
      <c r="DO535" s="43" t="s">
        <v>4321</v>
      </c>
      <c r="DP535" s="43"/>
      <c r="DQ535" s="43" t="s">
        <v>4153</v>
      </c>
      <c r="DR535" s="43">
        <v>100</v>
      </c>
      <c r="DV535" s="31" t="s">
        <v>363</v>
      </c>
      <c r="DW535" s="31" t="s">
        <v>369</v>
      </c>
      <c r="DX535" s="63"/>
      <c r="DY535" s="63"/>
      <c r="DZ535" s="63"/>
      <c r="EA535" s="167"/>
      <c r="EB535" s="60"/>
      <c r="EC535" s="60"/>
      <c r="ED535" s="60"/>
      <c r="EE535" s="60"/>
      <c r="EF535" s="60"/>
      <c r="EG535" s="60"/>
      <c r="EH535" s="60"/>
      <c r="EI535" s="60"/>
      <c r="EJ535" s="60"/>
      <c r="EK535" s="60"/>
      <c r="EL535" s="60"/>
      <c r="EM535" s="60"/>
      <c r="EN535" s="60"/>
      <c r="EO535" s="60"/>
      <c r="EP535" s="60"/>
      <c r="EQ535" s="60"/>
      <c r="ER535" s="60"/>
      <c r="ES535" s="60"/>
      <c r="ET535" s="60"/>
      <c r="EU535" s="60"/>
      <c r="EV535" s="60"/>
      <c r="EW535" s="60"/>
      <c r="EX535" s="60"/>
      <c r="EY535" s="60"/>
      <c r="EZ535" s="60"/>
      <c r="FA535" s="60"/>
      <c r="FB535" s="60"/>
    </row>
    <row r="536" spans="22:158" x14ac:dyDescent="0.25">
      <c r="W536" s="33"/>
      <c r="X536" s="33"/>
      <c r="AH536" s="38">
        <v>100</v>
      </c>
      <c r="AI536" s="38">
        <v>130</v>
      </c>
      <c r="AJ536" s="38">
        <v>16850</v>
      </c>
      <c r="AK536" s="38">
        <v>14</v>
      </c>
      <c r="AL536" s="38">
        <v>1500858</v>
      </c>
      <c r="AM536" s="61" t="s">
        <v>1816</v>
      </c>
      <c r="AN536" s="61" t="s">
        <v>1687</v>
      </c>
      <c r="AO536" s="61" t="s">
        <v>1630</v>
      </c>
      <c r="AP536" s="61" t="s">
        <v>5033</v>
      </c>
      <c r="AQ536" s="61" t="s">
        <v>1704</v>
      </c>
      <c r="AR536" s="28">
        <v>0</v>
      </c>
      <c r="AS536" s="28">
        <v>0</v>
      </c>
      <c r="AT536" s="28">
        <v>83973</v>
      </c>
      <c r="AU536" s="62"/>
      <c r="BT536">
        <v>0</v>
      </c>
      <c r="BU536" s="32">
        <v>100</v>
      </c>
      <c r="BV536" s="32">
        <v>115</v>
      </c>
      <c r="BW536" s="32">
        <v>14400</v>
      </c>
      <c r="BX536" s="32">
        <v>90</v>
      </c>
      <c r="BY536" s="32">
        <v>91260</v>
      </c>
      <c r="BZ536" t="s">
        <v>1816</v>
      </c>
      <c r="CA536" t="s">
        <v>1697</v>
      </c>
      <c r="CB536" t="s">
        <v>1848</v>
      </c>
      <c r="CC536" t="s">
        <v>5036</v>
      </c>
      <c r="CD536" s="52" t="s">
        <v>5036</v>
      </c>
      <c r="CE536" s="155">
        <v>2</v>
      </c>
      <c r="CF536" s="155">
        <v>1</v>
      </c>
      <c r="CG536" s="31" t="s">
        <v>5848</v>
      </c>
      <c r="CH536" s="31" t="s">
        <v>3836</v>
      </c>
      <c r="CI536" s="31" t="s">
        <v>766</v>
      </c>
      <c r="CJ536" s="31" t="s">
        <v>1350</v>
      </c>
      <c r="DC536" s="160" t="str">
        <f t="shared" si="124"/>
        <v>15200_4</v>
      </c>
      <c r="DD536" s="162">
        <v>100</v>
      </c>
      <c r="DE536" s="161">
        <v>165</v>
      </c>
      <c r="DF536" s="161">
        <v>15200</v>
      </c>
      <c r="DG536" s="163" t="s">
        <v>1816</v>
      </c>
      <c r="DH536" s="161"/>
      <c r="DI536" s="161" t="s">
        <v>1594</v>
      </c>
      <c r="DJ536" s="161">
        <v>4</v>
      </c>
      <c r="DK536" s="161" t="s">
        <v>1325</v>
      </c>
      <c r="DL536" s="161">
        <v>0</v>
      </c>
      <c r="DM536" s="43" t="s">
        <v>4797</v>
      </c>
      <c r="DN536" s="43"/>
      <c r="DO536" s="43" t="s">
        <v>4323</v>
      </c>
      <c r="DP536" s="43"/>
      <c r="DQ536" s="43" t="s">
        <v>4156</v>
      </c>
      <c r="DR536" s="43">
        <v>100</v>
      </c>
      <c r="DV536" s="31" t="s">
        <v>363</v>
      </c>
      <c r="DW536" s="31" t="s">
        <v>369</v>
      </c>
      <c r="DX536" s="63"/>
      <c r="DY536" s="63"/>
      <c r="DZ536" s="63"/>
      <c r="EA536" s="167"/>
      <c r="EB536" s="60"/>
      <c r="EC536" s="60"/>
      <c r="ED536" s="60"/>
      <c r="EE536" s="60"/>
      <c r="EF536" s="60"/>
      <c r="EG536" s="60"/>
      <c r="EH536" s="60"/>
      <c r="EI536" s="60"/>
      <c r="EJ536" s="60"/>
      <c r="EK536" s="60"/>
      <c r="EL536" s="60"/>
      <c r="EM536" s="60"/>
      <c r="EN536" s="60"/>
      <c r="EO536" s="60"/>
      <c r="EP536" s="60"/>
      <c r="EQ536" s="60"/>
      <c r="ER536" s="60"/>
      <c r="ES536" s="60"/>
      <c r="ET536" s="60"/>
      <c r="EU536" s="60"/>
      <c r="EV536" s="60"/>
      <c r="EW536" s="60"/>
      <c r="EX536" s="60"/>
      <c r="EY536" s="60"/>
      <c r="EZ536" s="60"/>
      <c r="FA536" s="60"/>
      <c r="FB536" s="60"/>
    </row>
    <row r="537" spans="22:158" x14ac:dyDescent="0.25">
      <c r="W537" s="33"/>
      <c r="X537" s="33"/>
      <c r="AH537" s="38">
        <v>100</v>
      </c>
      <c r="AI537" s="38">
        <v>130</v>
      </c>
      <c r="AJ537" s="38">
        <v>17300</v>
      </c>
      <c r="AK537" s="38">
        <v>14</v>
      </c>
      <c r="AL537" s="38">
        <v>1500858</v>
      </c>
      <c r="AM537" s="61" t="s">
        <v>1816</v>
      </c>
      <c r="AN537" s="61" t="s">
        <v>1687</v>
      </c>
      <c r="AO537" s="61" t="s">
        <v>1639</v>
      </c>
      <c r="AP537" s="61" t="s">
        <v>5033</v>
      </c>
      <c r="AQ537" s="61" t="s">
        <v>1704</v>
      </c>
      <c r="AR537" s="28">
        <v>0</v>
      </c>
      <c r="AS537" s="28">
        <v>0</v>
      </c>
      <c r="AT537" s="28">
        <v>1893</v>
      </c>
      <c r="AU537" s="62"/>
      <c r="BT537">
        <v>0</v>
      </c>
      <c r="BU537" s="32">
        <v>100</v>
      </c>
      <c r="BV537" s="32">
        <v>115</v>
      </c>
      <c r="BW537" s="32">
        <v>16900</v>
      </c>
      <c r="BX537" s="32">
        <v>81</v>
      </c>
      <c r="BY537" s="32">
        <v>91000</v>
      </c>
      <c r="BZ537" t="s">
        <v>1816</v>
      </c>
      <c r="CA537" t="s">
        <v>1697</v>
      </c>
      <c r="CB537" t="s">
        <v>1886</v>
      </c>
      <c r="CC537" s="52" t="s">
        <v>1683</v>
      </c>
      <c r="CD537" s="52" t="s">
        <v>1784</v>
      </c>
      <c r="CE537" s="155">
        <v>2091</v>
      </c>
      <c r="CF537" s="155">
        <v>34</v>
      </c>
      <c r="CG537" s="31" t="s">
        <v>5834</v>
      </c>
      <c r="CH537" s="31" t="s">
        <v>765</v>
      </c>
      <c r="CI537" s="31" t="s">
        <v>3837</v>
      </c>
      <c r="CJ537" s="31" t="s">
        <v>223</v>
      </c>
      <c r="DC537" s="160" t="str">
        <f t="shared" si="124"/>
        <v>15200_3</v>
      </c>
      <c r="DD537" s="162">
        <v>100</v>
      </c>
      <c r="DE537" s="161">
        <v>165</v>
      </c>
      <c r="DF537" s="161">
        <v>15200</v>
      </c>
      <c r="DG537" s="163" t="s">
        <v>1816</v>
      </c>
      <c r="DH537" s="161"/>
      <c r="DI537" s="161" t="s">
        <v>1594</v>
      </c>
      <c r="DJ537" s="161">
        <v>3</v>
      </c>
      <c r="DK537" s="161" t="s">
        <v>1324</v>
      </c>
      <c r="DL537" s="161">
        <v>0</v>
      </c>
      <c r="DM537" s="43" t="s">
        <v>4798</v>
      </c>
      <c r="DN537" s="43"/>
      <c r="DO537" s="43" t="s">
        <v>4325</v>
      </c>
      <c r="DP537" s="43"/>
      <c r="DQ537" s="43" t="s">
        <v>4159</v>
      </c>
      <c r="DR537" s="43">
        <v>100</v>
      </c>
      <c r="DV537" s="31" t="s">
        <v>363</v>
      </c>
      <c r="DW537" s="31" t="s">
        <v>369</v>
      </c>
      <c r="DX537" s="63"/>
      <c r="DY537" s="63"/>
      <c r="DZ537" s="63"/>
      <c r="EA537" s="167"/>
      <c r="EB537" s="60"/>
      <c r="EC537" s="60"/>
      <c r="ED537" s="60"/>
      <c r="EE537" s="60"/>
      <c r="EF537" s="60"/>
      <c r="EG537" s="60"/>
      <c r="EH537" s="60"/>
      <c r="EI537" s="60"/>
      <c r="EJ537" s="60"/>
      <c r="EK537" s="60"/>
      <c r="EL537" s="60"/>
      <c r="EM537" s="60"/>
      <c r="EN537" s="60"/>
      <c r="EO537" s="60"/>
      <c r="EP537" s="60"/>
      <c r="EQ537" s="60"/>
      <c r="ER537" s="60"/>
      <c r="ES537" s="60"/>
      <c r="ET537" s="60"/>
      <c r="EU537" s="60"/>
      <c r="EV537" s="60"/>
      <c r="EW537" s="60"/>
      <c r="EX537" s="60"/>
      <c r="EY537" s="60"/>
      <c r="EZ537" s="60"/>
      <c r="FA537" s="60"/>
      <c r="FB537" s="60"/>
    </row>
    <row r="538" spans="22:158" x14ac:dyDescent="0.25">
      <c r="V538" s="1"/>
      <c r="W538" s="33"/>
      <c r="X538" s="33"/>
      <c r="AH538" s="38">
        <v>100</v>
      </c>
      <c r="AI538" s="38">
        <v>130</v>
      </c>
      <c r="AJ538" s="38">
        <v>17310</v>
      </c>
      <c r="AK538" s="38">
        <v>14</v>
      </c>
      <c r="AL538" s="38">
        <v>1500858</v>
      </c>
      <c r="AM538" s="61" t="s">
        <v>1816</v>
      </c>
      <c r="AN538" s="61" t="s">
        <v>1687</v>
      </c>
      <c r="AO538" s="61" t="s">
        <v>1640</v>
      </c>
      <c r="AP538" s="61" t="s">
        <v>5033</v>
      </c>
      <c r="AQ538" s="61" t="s">
        <v>1704</v>
      </c>
      <c r="AR538" s="28">
        <v>1031650.7</v>
      </c>
      <c r="AS538" s="28">
        <v>793498</v>
      </c>
      <c r="AT538" s="28">
        <v>0</v>
      </c>
      <c r="AU538" s="62"/>
      <c r="BT538">
        <v>0</v>
      </c>
      <c r="BU538" s="32">
        <v>100</v>
      </c>
      <c r="BV538" s="32">
        <v>115</v>
      </c>
      <c r="BW538" s="32">
        <v>16900</v>
      </c>
      <c r="BX538" s="32">
        <v>81</v>
      </c>
      <c r="BY538" s="32">
        <v>91010</v>
      </c>
      <c r="BZ538" t="s">
        <v>1816</v>
      </c>
      <c r="CA538" t="s">
        <v>1697</v>
      </c>
      <c r="CB538" t="s">
        <v>1886</v>
      </c>
      <c r="CC538" t="s">
        <v>1683</v>
      </c>
      <c r="CD538" s="52" t="s">
        <v>1683</v>
      </c>
      <c r="CE538" s="155">
        <v>2393</v>
      </c>
      <c r="CF538" s="155">
        <v>9</v>
      </c>
      <c r="CG538" s="31" t="s">
        <v>5837</v>
      </c>
      <c r="CH538" s="31" t="s">
        <v>767</v>
      </c>
      <c r="CI538" s="31" t="s">
        <v>3837</v>
      </c>
      <c r="CJ538" s="31" t="s">
        <v>224</v>
      </c>
      <c r="DC538" s="160" t="str">
        <f t="shared" si="124"/>
        <v>15200_2</v>
      </c>
      <c r="DD538" s="162">
        <v>100</v>
      </c>
      <c r="DE538" s="161">
        <v>165</v>
      </c>
      <c r="DF538" s="161">
        <v>15200</v>
      </c>
      <c r="DG538" s="163" t="s">
        <v>1816</v>
      </c>
      <c r="DH538" s="161"/>
      <c r="DI538" s="161" t="s">
        <v>1594</v>
      </c>
      <c r="DJ538" s="161">
        <v>2</v>
      </c>
      <c r="DK538" s="161" t="s">
        <v>1323</v>
      </c>
      <c r="DL538" s="161">
        <v>0</v>
      </c>
      <c r="DM538" s="43" t="s">
        <v>4799</v>
      </c>
      <c r="DN538" s="43"/>
      <c r="DO538" s="43" t="s">
        <v>4327</v>
      </c>
      <c r="DP538" s="43"/>
      <c r="DQ538" s="43" t="s">
        <v>4162</v>
      </c>
      <c r="DR538" s="43">
        <v>100</v>
      </c>
      <c r="DV538" s="31" t="s">
        <v>363</v>
      </c>
      <c r="DW538" s="31" t="s">
        <v>369</v>
      </c>
      <c r="DX538" s="63"/>
      <c r="DY538" s="63"/>
      <c r="DZ538" s="63"/>
      <c r="EA538" s="167"/>
      <c r="EB538" s="60"/>
      <c r="EC538" s="60"/>
      <c r="ED538" s="60"/>
      <c r="EE538" s="60"/>
      <c r="EF538" s="60"/>
      <c r="EG538" s="60"/>
      <c r="EH538" s="60"/>
      <c r="EI538" s="60"/>
      <c r="EJ538" s="60"/>
      <c r="EK538" s="60"/>
      <c r="EL538" s="60"/>
      <c r="EM538" s="60"/>
      <c r="EN538" s="60"/>
      <c r="EO538" s="60"/>
      <c r="EP538" s="60"/>
      <c r="EQ538" s="60"/>
      <c r="ER538" s="60"/>
      <c r="ES538" s="60"/>
      <c r="ET538" s="60"/>
      <c r="EU538" s="60"/>
      <c r="EV538" s="60"/>
      <c r="EW538" s="60"/>
      <c r="EX538" s="60"/>
      <c r="EY538" s="60"/>
      <c r="EZ538" s="60"/>
      <c r="FA538" s="60"/>
      <c r="FB538" s="60"/>
    </row>
    <row r="539" spans="22:158" x14ac:dyDescent="0.25">
      <c r="W539" s="33"/>
      <c r="X539" s="33"/>
      <c r="AH539" s="38">
        <v>100</v>
      </c>
      <c r="AI539" s="38">
        <v>130</v>
      </c>
      <c r="AJ539" s="38">
        <v>17400</v>
      </c>
      <c r="AK539" s="38">
        <v>14</v>
      </c>
      <c r="AL539" s="38">
        <v>1500858</v>
      </c>
      <c r="AM539" s="61" t="s">
        <v>1816</v>
      </c>
      <c r="AN539" s="61" t="s">
        <v>1687</v>
      </c>
      <c r="AO539" s="61" t="s">
        <v>1642</v>
      </c>
      <c r="AP539" s="61" t="s">
        <v>5033</v>
      </c>
      <c r="AQ539" s="61" t="s">
        <v>1704</v>
      </c>
      <c r="AR539" s="28">
        <v>5588.7</v>
      </c>
      <c r="AS539" s="28">
        <v>7254</v>
      </c>
      <c r="AT539" s="28">
        <v>545</v>
      </c>
      <c r="AU539" s="62"/>
      <c r="BT539">
        <v>0</v>
      </c>
      <c r="BU539" s="32">
        <v>100</v>
      </c>
      <c r="BV539" s="32">
        <v>115</v>
      </c>
      <c r="BW539" s="32">
        <v>16900</v>
      </c>
      <c r="BX539" s="32">
        <v>82</v>
      </c>
      <c r="BY539" s="32">
        <v>91020</v>
      </c>
      <c r="BZ539" t="s">
        <v>1816</v>
      </c>
      <c r="CA539" t="s">
        <v>1697</v>
      </c>
      <c r="CB539" t="s">
        <v>1886</v>
      </c>
      <c r="CC539" t="s">
        <v>1790</v>
      </c>
      <c r="CD539" t="s">
        <v>1792</v>
      </c>
      <c r="CE539" s="155">
        <v>66</v>
      </c>
      <c r="CF539" s="155">
        <v>1</v>
      </c>
      <c r="CG539" s="31" t="s">
        <v>5851</v>
      </c>
      <c r="CH539" s="31" t="s">
        <v>768</v>
      </c>
      <c r="CI539" s="31" t="s">
        <v>3837</v>
      </c>
      <c r="CJ539" s="31" t="s">
        <v>225</v>
      </c>
      <c r="DC539" s="160" t="str">
        <f t="shared" si="124"/>
        <v>15200_6</v>
      </c>
      <c r="DD539" s="162">
        <v>100</v>
      </c>
      <c r="DE539" s="161">
        <v>165</v>
      </c>
      <c r="DF539" s="161">
        <v>15200</v>
      </c>
      <c r="DG539" s="163" t="s">
        <v>1816</v>
      </c>
      <c r="DH539" s="161"/>
      <c r="DI539" s="161" t="s">
        <v>1594</v>
      </c>
      <c r="DJ539" s="161">
        <v>6</v>
      </c>
      <c r="DK539" s="161" t="s">
        <v>1327</v>
      </c>
      <c r="DL539" s="161">
        <v>0</v>
      </c>
      <c r="DM539" s="43" t="s">
        <v>4800</v>
      </c>
      <c r="DN539" s="43"/>
      <c r="DO539" s="43" t="s">
        <v>4329</v>
      </c>
      <c r="DP539" s="43"/>
      <c r="DQ539" s="43" t="s">
        <v>4165</v>
      </c>
      <c r="DR539" s="43">
        <v>100</v>
      </c>
      <c r="DV539" s="31" t="s">
        <v>363</v>
      </c>
      <c r="DW539" s="31" t="s">
        <v>369</v>
      </c>
      <c r="DX539" s="63"/>
      <c r="DY539" s="63"/>
      <c r="DZ539" s="63"/>
      <c r="EA539" s="167"/>
      <c r="EB539" s="60"/>
      <c r="EC539" s="60"/>
      <c r="ED539" s="60"/>
      <c r="EE539" s="60"/>
      <c r="EF539" s="60"/>
      <c r="EG539" s="60"/>
      <c r="EH539" s="60"/>
      <c r="EI539" s="60"/>
      <c r="EJ539" s="60"/>
      <c r="EK539" s="60"/>
      <c r="EL539" s="60"/>
      <c r="EM539" s="60"/>
      <c r="EN539" s="60"/>
      <c r="EO539" s="60"/>
      <c r="EP539" s="60"/>
      <c r="EQ539" s="60"/>
      <c r="ER539" s="60"/>
      <c r="ES539" s="60"/>
      <c r="ET539" s="60"/>
      <c r="EU539" s="60"/>
      <c r="EV539" s="60"/>
      <c r="EW539" s="60"/>
      <c r="EX539" s="60"/>
      <c r="EY539" s="60"/>
      <c r="EZ539" s="60"/>
      <c r="FA539" s="60"/>
      <c r="FB539" s="60"/>
    </row>
    <row r="540" spans="22:158" x14ac:dyDescent="0.25">
      <c r="W540" s="33"/>
      <c r="X540" s="33"/>
      <c r="AH540" s="38">
        <v>100</v>
      </c>
      <c r="AI540" s="38">
        <v>130</v>
      </c>
      <c r="AJ540" s="38">
        <v>17650</v>
      </c>
      <c r="AK540" s="38">
        <v>14</v>
      </c>
      <c r="AL540" s="38">
        <v>1500858</v>
      </c>
      <c r="AM540" s="61" t="s">
        <v>1816</v>
      </c>
      <c r="AN540" s="61" t="s">
        <v>1687</v>
      </c>
      <c r="AO540" s="61" t="s">
        <v>1648</v>
      </c>
      <c r="AP540" s="61" t="s">
        <v>5033</v>
      </c>
      <c r="AQ540" s="61" t="s">
        <v>1704</v>
      </c>
      <c r="AR540" s="28">
        <v>56083.6</v>
      </c>
      <c r="AS540" s="28">
        <v>66361</v>
      </c>
      <c r="AT540" s="28">
        <v>21346</v>
      </c>
      <c r="AU540" s="62"/>
      <c r="BT540">
        <v>0</v>
      </c>
      <c r="BU540" s="32">
        <v>100</v>
      </c>
      <c r="BV540" s="32">
        <v>115</v>
      </c>
      <c r="BW540" s="32">
        <v>16900</v>
      </c>
      <c r="BX540" s="32">
        <v>82</v>
      </c>
      <c r="BY540" s="32">
        <v>91040</v>
      </c>
      <c r="BZ540" t="s">
        <v>1816</v>
      </c>
      <c r="CA540" t="s">
        <v>1697</v>
      </c>
      <c r="CB540" t="s">
        <v>1886</v>
      </c>
      <c r="CC540" t="s">
        <v>1790</v>
      </c>
      <c r="CD540" t="s">
        <v>1791</v>
      </c>
      <c r="CE540" s="155"/>
      <c r="CF540" s="155"/>
      <c r="CG540" s="31" t="s">
        <v>5853</v>
      </c>
      <c r="CH540" s="31" t="s">
        <v>769</v>
      </c>
      <c r="CI540" s="31" t="s">
        <v>3837</v>
      </c>
      <c r="CJ540" s="31" t="s">
        <v>226</v>
      </c>
      <c r="DC540" s="160" t="str">
        <f t="shared" si="124"/>
        <v>15200_10</v>
      </c>
      <c r="DD540" s="162">
        <v>100</v>
      </c>
      <c r="DE540" s="161">
        <v>165</v>
      </c>
      <c r="DF540" s="161">
        <v>15200</v>
      </c>
      <c r="DG540" s="163" t="s">
        <v>1816</v>
      </c>
      <c r="DH540" s="161"/>
      <c r="DI540" s="161" t="s">
        <v>1594</v>
      </c>
      <c r="DJ540" s="161">
        <v>10</v>
      </c>
      <c r="DK540" s="161" t="s">
        <v>1329</v>
      </c>
      <c r="DL540" s="161">
        <v>0</v>
      </c>
      <c r="DM540" s="43" t="s">
        <v>4801</v>
      </c>
      <c r="DN540" s="43"/>
      <c r="DO540" s="43" t="s">
        <v>4331</v>
      </c>
      <c r="DP540" s="43"/>
      <c r="DQ540" s="43" t="s">
        <v>4168</v>
      </c>
      <c r="DR540" s="43">
        <v>100</v>
      </c>
      <c r="DV540" s="31" t="s">
        <v>363</v>
      </c>
      <c r="DW540" s="31" t="s">
        <v>369</v>
      </c>
      <c r="DX540" s="63"/>
      <c r="DY540" s="63"/>
      <c r="DZ540" s="63"/>
      <c r="EA540" s="167"/>
      <c r="EB540" s="60"/>
      <c r="EC540" s="60"/>
      <c r="ED540" s="60"/>
      <c r="EE540" s="60"/>
      <c r="EF540" s="60"/>
      <c r="EG540" s="60"/>
      <c r="EH540" s="60"/>
      <c r="EI540" s="60"/>
      <c r="EJ540" s="60"/>
      <c r="EK540" s="60"/>
      <c r="EL540" s="60"/>
      <c r="EM540" s="60"/>
      <c r="EN540" s="60"/>
      <c r="EO540" s="60"/>
      <c r="EP540" s="60"/>
      <c r="EQ540" s="60"/>
      <c r="ER540" s="60"/>
      <c r="ES540" s="60"/>
      <c r="ET540" s="60"/>
      <c r="EU540" s="60"/>
      <c r="EV540" s="60"/>
      <c r="EW540" s="60"/>
      <c r="EX540" s="60"/>
      <c r="EY540" s="60"/>
      <c r="EZ540" s="60"/>
      <c r="FA540" s="60"/>
      <c r="FB540" s="60"/>
    </row>
    <row r="541" spans="22:158" x14ac:dyDescent="0.25">
      <c r="W541" s="33"/>
      <c r="X541" s="33"/>
      <c r="AH541" s="38">
        <v>100</v>
      </c>
      <c r="AI541" s="38">
        <v>130</v>
      </c>
      <c r="AJ541" s="38">
        <v>17850</v>
      </c>
      <c r="AK541" s="38">
        <v>14</v>
      </c>
      <c r="AL541" s="38">
        <v>1500858</v>
      </c>
      <c r="AM541" s="61" t="s">
        <v>1816</v>
      </c>
      <c r="AN541" s="61" t="s">
        <v>1687</v>
      </c>
      <c r="AO541" s="61" t="s">
        <v>1652</v>
      </c>
      <c r="AP541" s="61" t="s">
        <v>5033</v>
      </c>
      <c r="AQ541" s="61" t="s">
        <v>1704</v>
      </c>
      <c r="AR541" s="28">
        <v>0</v>
      </c>
      <c r="AS541" s="28">
        <v>23202</v>
      </c>
      <c r="AT541" s="28">
        <v>34265</v>
      </c>
      <c r="AU541" s="62"/>
      <c r="BT541">
        <v>0</v>
      </c>
      <c r="BU541" s="32">
        <v>100</v>
      </c>
      <c r="BV541" s="32">
        <v>115</v>
      </c>
      <c r="BW541" s="32">
        <v>16900</v>
      </c>
      <c r="BX541" s="32">
        <v>83</v>
      </c>
      <c r="BY541" s="32">
        <v>91060</v>
      </c>
      <c r="BZ541" t="s">
        <v>1816</v>
      </c>
      <c r="CA541" t="s">
        <v>1697</v>
      </c>
      <c r="CB541" t="s">
        <v>1886</v>
      </c>
      <c r="CC541" t="s">
        <v>1786</v>
      </c>
      <c r="CD541" s="52" t="s">
        <v>5043</v>
      </c>
      <c r="CE541" s="155">
        <v>9743</v>
      </c>
      <c r="CF541" s="155">
        <v>1</v>
      </c>
      <c r="CG541" s="31" t="s">
        <v>684</v>
      </c>
      <c r="CH541" s="31" t="s">
        <v>770</v>
      </c>
      <c r="CI541" s="31" t="s">
        <v>3837</v>
      </c>
      <c r="CJ541" s="31" t="s">
        <v>227</v>
      </c>
      <c r="DC541" s="160" t="str">
        <f t="shared" si="124"/>
        <v>15200_8</v>
      </c>
      <c r="DD541" s="162">
        <v>100</v>
      </c>
      <c r="DE541" s="161">
        <v>165</v>
      </c>
      <c r="DF541" s="161">
        <v>15200</v>
      </c>
      <c r="DG541" s="163" t="s">
        <v>1816</v>
      </c>
      <c r="DH541" s="161"/>
      <c r="DI541" s="161" t="s">
        <v>1594</v>
      </c>
      <c r="DJ541" s="161">
        <v>8</v>
      </c>
      <c r="DK541" s="161" t="s">
        <v>1328</v>
      </c>
      <c r="DL541" s="161">
        <v>0</v>
      </c>
      <c r="DM541" s="43" t="s">
        <v>4802</v>
      </c>
      <c r="DN541" s="43"/>
      <c r="DO541" s="43" t="s">
        <v>4333</v>
      </c>
      <c r="DP541" s="43"/>
      <c r="DQ541" s="43" t="s">
        <v>4171</v>
      </c>
      <c r="DR541" s="43">
        <v>100</v>
      </c>
      <c r="DV541" s="31" t="s">
        <v>363</v>
      </c>
      <c r="DW541" s="31" t="s">
        <v>369</v>
      </c>
      <c r="DX541" s="63"/>
      <c r="DY541" s="63"/>
      <c r="DZ541" s="63"/>
      <c r="EA541" s="167"/>
      <c r="EB541" s="60"/>
      <c r="EC541" s="60"/>
      <c r="ED541" s="60"/>
      <c r="EE541" s="60"/>
      <c r="EF541" s="60"/>
      <c r="EG541" s="60"/>
      <c r="EH541" s="60"/>
      <c r="EI541" s="60"/>
      <c r="EJ541" s="60"/>
      <c r="EK541" s="60"/>
      <c r="EL541" s="60"/>
      <c r="EM541" s="60"/>
      <c r="EN541" s="60"/>
      <c r="EO541" s="60"/>
      <c r="EP541" s="60"/>
      <c r="EQ541" s="60"/>
      <c r="ER541" s="60"/>
      <c r="ES541" s="60"/>
      <c r="ET541" s="60"/>
      <c r="EU541" s="60"/>
      <c r="EV541" s="60"/>
      <c r="EW541" s="60"/>
      <c r="EX541" s="60"/>
      <c r="EY541" s="60"/>
      <c r="EZ541" s="60"/>
      <c r="FA541" s="60"/>
      <c r="FB541" s="60"/>
    </row>
    <row r="542" spans="22:158" x14ac:dyDescent="0.25">
      <c r="W542" s="33"/>
      <c r="X542" s="33"/>
      <c r="AH542" s="38">
        <v>100</v>
      </c>
      <c r="AI542" s="38">
        <v>130</v>
      </c>
      <c r="AJ542" s="38">
        <v>18600</v>
      </c>
      <c r="AK542" s="38">
        <v>14</v>
      </c>
      <c r="AL542" s="38">
        <v>1500858</v>
      </c>
      <c r="AM542" s="61" t="s">
        <v>1816</v>
      </c>
      <c r="AN542" s="61" t="s">
        <v>1687</v>
      </c>
      <c r="AO542" s="61" t="s">
        <v>1668</v>
      </c>
      <c r="AP542" s="61" t="s">
        <v>5033</v>
      </c>
      <c r="AQ542" s="61" t="s">
        <v>1704</v>
      </c>
      <c r="AR542" s="28">
        <v>0</v>
      </c>
      <c r="AS542" s="28">
        <v>0</v>
      </c>
      <c r="AT542" s="28">
        <v>123349</v>
      </c>
      <c r="AU542" s="62"/>
      <c r="BT542">
        <v>0</v>
      </c>
      <c r="BU542" s="32">
        <v>100</v>
      </c>
      <c r="BV542" s="32">
        <v>115</v>
      </c>
      <c r="BW542" s="32">
        <v>16900</v>
      </c>
      <c r="BX542" s="32">
        <v>84</v>
      </c>
      <c r="BY542" s="32">
        <v>91100</v>
      </c>
      <c r="BZ542" t="s">
        <v>1816</v>
      </c>
      <c r="CA542" t="s">
        <v>1697</v>
      </c>
      <c r="CB542" t="s">
        <v>1886</v>
      </c>
      <c r="CC542" s="52" t="s">
        <v>1795</v>
      </c>
      <c r="CD542" s="52" t="s">
        <v>1796</v>
      </c>
      <c r="CE542" s="155">
        <v>2</v>
      </c>
      <c r="CF542" s="155">
        <v>1</v>
      </c>
      <c r="CG542" s="31" t="s">
        <v>688</v>
      </c>
      <c r="CH542" s="31" t="s">
        <v>771</v>
      </c>
      <c r="CI542" s="31" t="s">
        <v>3837</v>
      </c>
      <c r="CJ542" s="31" t="s">
        <v>228</v>
      </c>
      <c r="DC542" s="160" t="str">
        <f t="shared" si="124"/>
        <v>15200_5</v>
      </c>
      <c r="DD542" s="162">
        <v>100</v>
      </c>
      <c r="DE542" s="161">
        <v>165</v>
      </c>
      <c r="DF542" s="161">
        <v>15200</v>
      </c>
      <c r="DG542" s="163" t="s">
        <v>1816</v>
      </c>
      <c r="DH542" s="161"/>
      <c r="DI542" s="161" t="s">
        <v>1594</v>
      </c>
      <c r="DJ542" s="161">
        <v>5</v>
      </c>
      <c r="DK542" s="161" t="s">
        <v>1326</v>
      </c>
      <c r="DL542" s="161">
        <v>0</v>
      </c>
      <c r="DM542" s="43" t="s">
        <v>4803</v>
      </c>
      <c r="DN542" s="43"/>
      <c r="DO542" s="43" t="s">
        <v>4335</v>
      </c>
      <c r="DP542" s="43"/>
      <c r="DQ542" s="43" t="s">
        <v>4174</v>
      </c>
      <c r="DR542" s="43">
        <v>100</v>
      </c>
      <c r="DV542" s="31" t="s">
        <v>363</v>
      </c>
      <c r="DW542" s="31" t="s">
        <v>369</v>
      </c>
      <c r="DX542" s="63"/>
      <c r="DY542" s="63"/>
      <c r="DZ542" s="63"/>
      <c r="EA542" s="167"/>
      <c r="EB542" s="60"/>
      <c r="EC542" s="60"/>
      <c r="ED542" s="60"/>
      <c r="EE542" s="60"/>
      <c r="EF542" s="60"/>
      <c r="EG542" s="60"/>
      <c r="EH542" s="60"/>
      <c r="EI542" s="60"/>
      <c r="EJ542" s="60"/>
      <c r="EK542" s="60"/>
      <c r="EL542" s="60"/>
      <c r="EM542" s="60"/>
      <c r="EN542" s="60"/>
      <c r="EO542" s="60"/>
      <c r="EP542" s="60"/>
      <c r="EQ542" s="60"/>
      <c r="ER542" s="60"/>
      <c r="ES542" s="60"/>
      <c r="ET542" s="60"/>
      <c r="EU542" s="60"/>
      <c r="EV542" s="60"/>
      <c r="EW542" s="60"/>
      <c r="EX542" s="60"/>
      <c r="EY542" s="60"/>
      <c r="EZ542" s="60"/>
      <c r="FA542" s="60"/>
      <c r="FB542" s="60"/>
    </row>
    <row r="543" spans="22:158" x14ac:dyDescent="0.25">
      <c r="V543" s="1"/>
      <c r="W543" s="33"/>
      <c r="X543" s="33"/>
      <c r="AH543" s="38">
        <v>100</v>
      </c>
      <c r="AI543" s="38">
        <v>135</v>
      </c>
      <c r="AJ543" s="38">
        <v>10950</v>
      </c>
      <c r="AK543" s="38">
        <v>14</v>
      </c>
      <c r="AL543" s="38">
        <v>1500858</v>
      </c>
      <c r="AM543" s="61" t="s">
        <v>1816</v>
      </c>
      <c r="AN543" s="61" t="s">
        <v>1693</v>
      </c>
      <c r="AO543" s="61" t="s">
        <v>5062</v>
      </c>
      <c r="AP543" s="61" t="s">
        <v>5033</v>
      </c>
      <c r="AQ543" s="61" t="s">
        <v>1704</v>
      </c>
      <c r="AR543" s="28">
        <v>2294589</v>
      </c>
      <c r="AS543" s="28">
        <v>1903464</v>
      </c>
      <c r="AT543" s="28">
        <v>202403</v>
      </c>
      <c r="AU543" s="62"/>
      <c r="BT543">
        <v>0</v>
      </c>
      <c r="BU543" s="32">
        <v>100</v>
      </c>
      <c r="BV543" s="32">
        <v>115</v>
      </c>
      <c r="BW543" s="32">
        <v>16900</v>
      </c>
      <c r="BX543" s="32">
        <v>85</v>
      </c>
      <c r="BY543" s="32">
        <v>91120</v>
      </c>
      <c r="BZ543" t="s">
        <v>1816</v>
      </c>
      <c r="CA543" t="s">
        <v>1697</v>
      </c>
      <c r="CB543" t="s">
        <v>1886</v>
      </c>
      <c r="CC543" s="52" t="s">
        <v>1797</v>
      </c>
      <c r="CD543" s="52" t="s">
        <v>1797</v>
      </c>
      <c r="CE543" s="155">
        <v>2</v>
      </c>
      <c r="CF543" s="155">
        <v>1</v>
      </c>
      <c r="CG543" s="31" t="s">
        <v>690</v>
      </c>
      <c r="CH543" s="31" t="s">
        <v>772</v>
      </c>
      <c r="CI543" s="31" t="s">
        <v>3837</v>
      </c>
      <c r="CJ543" s="31" t="s">
        <v>1351</v>
      </c>
      <c r="DC543" s="160" t="str">
        <f t="shared" si="124"/>
        <v>16250_1</v>
      </c>
      <c r="DD543" s="162">
        <v>100</v>
      </c>
      <c r="DE543" s="161">
        <v>105</v>
      </c>
      <c r="DF543" s="161">
        <v>16250</v>
      </c>
      <c r="DG543" s="163" t="s">
        <v>1816</v>
      </c>
      <c r="DH543" s="161"/>
      <c r="DI543" s="161" t="s">
        <v>1616</v>
      </c>
      <c r="DJ543" s="161">
        <v>1</v>
      </c>
      <c r="DK543" s="161" t="s">
        <v>5210</v>
      </c>
      <c r="DL543" s="161">
        <v>5</v>
      </c>
      <c r="DM543" s="43" t="s">
        <v>4366</v>
      </c>
      <c r="DN543" s="43"/>
      <c r="DO543" s="43" t="s">
        <v>4197</v>
      </c>
      <c r="DP543" s="43"/>
      <c r="DQ543" s="43" t="s">
        <v>4177</v>
      </c>
      <c r="DR543" s="43">
        <v>100</v>
      </c>
      <c r="DV543" s="31" t="s">
        <v>363</v>
      </c>
      <c r="DW543" s="31" t="s">
        <v>370</v>
      </c>
      <c r="DX543" s="63"/>
      <c r="DY543" s="63"/>
      <c r="DZ543" s="63"/>
      <c r="EA543" s="167"/>
      <c r="EB543" s="60"/>
      <c r="EC543" s="60"/>
      <c r="ED543" s="60"/>
      <c r="EE543" s="60"/>
      <c r="EF543" s="60"/>
      <c r="EG543" s="60"/>
      <c r="EH543" s="60"/>
      <c r="EI543" s="60"/>
      <c r="EJ543" s="60"/>
      <c r="EK543" s="60"/>
      <c r="EL543" s="60"/>
      <c r="EM543" s="60"/>
      <c r="EN543" s="60"/>
      <c r="EO543" s="60"/>
      <c r="EP543" s="60"/>
      <c r="EQ543" s="60"/>
      <c r="ER543" s="60"/>
      <c r="ES543" s="60"/>
      <c r="ET543" s="60"/>
      <c r="EU543" s="60"/>
      <c r="EV543" s="60"/>
      <c r="EW543" s="60"/>
      <c r="EX543" s="60"/>
      <c r="EY543" s="60"/>
      <c r="EZ543" s="60"/>
      <c r="FA543" s="60"/>
      <c r="FB543" s="60"/>
    </row>
    <row r="544" spans="22:158" x14ac:dyDescent="0.25">
      <c r="V544" s="1"/>
      <c r="W544" s="33"/>
      <c r="X544" s="33"/>
      <c r="AH544" s="38">
        <v>100</v>
      </c>
      <c r="AI544" s="38">
        <v>135</v>
      </c>
      <c r="AJ544" s="38">
        <v>11150</v>
      </c>
      <c r="AK544" s="38">
        <v>14</v>
      </c>
      <c r="AL544" s="38">
        <v>1500858</v>
      </c>
      <c r="AM544" s="61" t="s">
        <v>1816</v>
      </c>
      <c r="AN544" s="61" t="s">
        <v>1693</v>
      </c>
      <c r="AO544" s="61" t="s">
        <v>5066</v>
      </c>
      <c r="AP544" s="61" t="s">
        <v>5033</v>
      </c>
      <c r="AQ544" s="61" t="s">
        <v>1704</v>
      </c>
      <c r="AR544" s="28">
        <v>0</v>
      </c>
      <c r="AS544" s="28">
        <v>16091</v>
      </c>
      <c r="AT544" s="28">
        <v>1380</v>
      </c>
      <c r="AU544" s="62"/>
      <c r="BT544">
        <v>0</v>
      </c>
      <c r="BU544" s="32">
        <v>100</v>
      </c>
      <c r="BV544" s="32">
        <v>115</v>
      </c>
      <c r="BW544" s="32">
        <v>16900</v>
      </c>
      <c r="BX544" s="32">
        <v>86</v>
      </c>
      <c r="BY544" s="32">
        <v>91140</v>
      </c>
      <c r="BZ544" t="s">
        <v>1816</v>
      </c>
      <c r="CA544" t="s">
        <v>1697</v>
      </c>
      <c r="CB544" t="s">
        <v>1886</v>
      </c>
      <c r="CC544" t="s">
        <v>1787</v>
      </c>
      <c r="CD544" t="s">
        <v>1789</v>
      </c>
      <c r="CE544" s="155">
        <v>267</v>
      </c>
      <c r="CF544" s="155">
        <v>14</v>
      </c>
      <c r="CG544" s="31" t="s">
        <v>5839</v>
      </c>
      <c r="CH544" s="31" t="s">
        <v>3827</v>
      </c>
      <c r="CI544" s="31" t="s">
        <v>3837</v>
      </c>
      <c r="CJ544" s="31" t="s">
        <v>229</v>
      </c>
      <c r="DC544" s="160" t="str">
        <f t="shared" si="124"/>
        <v>16250_7</v>
      </c>
      <c r="DD544" s="162">
        <v>100</v>
      </c>
      <c r="DE544" s="161">
        <v>105</v>
      </c>
      <c r="DF544" s="161">
        <v>16250</v>
      </c>
      <c r="DG544" s="163" t="s">
        <v>1816</v>
      </c>
      <c r="DH544" s="161"/>
      <c r="DI544" s="161" t="s">
        <v>1616</v>
      </c>
      <c r="DJ544" s="161">
        <v>7</v>
      </c>
      <c r="DK544" s="161" t="s">
        <v>5216</v>
      </c>
      <c r="DL544" s="161">
        <v>4</v>
      </c>
      <c r="DM544" s="43" t="s">
        <v>4367</v>
      </c>
      <c r="DN544" s="43"/>
      <c r="DO544" s="43" t="s">
        <v>4199</v>
      </c>
      <c r="DP544" s="43"/>
      <c r="DQ544" s="43" t="s">
        <v>4150</v>
      </c>
      <c r="DR544" s="43">
        <v>100</v>
      </c>
      <c r="DV544" s="31" t="s">
        <v>363</v>
      </c>
      <c r="DW544" s="31" t="s">
        <v>370</v>
      </c>
      <c r="DX544" s="63"/>
      <c r="DY544" s="63"/>
      <c r="DZ544" s="63"/>
      <c r="EA544" s="167"/>
      <c r="EB544" s="60"/>
      <c r="EC544" s="60"/>
      <c r="ED544" s="60"/>
      <c r="EE544" s="60"/>
      <c r="EF544" s="60"/>
      <c r="EG544" s="60"/>
      <c r="EH544" s="60"/>
      <c r="EI544" s="60"/>
      <c r="EJ544" s="60"/>
      <c r="EK544" s="60"/>
      <c r="EL544" s="60"/>
      <c r="EM544" s="60"/>
      <c r="EN544" s="60"/>
      <c r="EO544" s="60"/>
      <c r="EP544" s="60"/>
      <c r="EQ544" s="60"/>
      <c r="ER544" s="60"/>
      <c r="ES544" s="60"/>
      <c r="ET544" s="60"/>
      <c r="EU544" s="60"/>
      <c r="EV544" s="60"/>
      <c r="EW544" s="60"/>
      <c r="EX544" s="60"/>
      <c r="EY544" s="60"/>
      <c r="EZ544" s="60"/>
      <c r="FA544" s="60"/>
      <c r="FB544" s="60"/>
    </row>
    <row r="545" spans="22:158" x14ac:dyDescent="0.25">
      <c r="W545" s="33"/>
      <c r="X545" s="33"/>
      <c r="AH545" s="38">
        <v>100</v>
      </c>
      <c r="AI545" s="38">
        <v>135</v>
      </c>
      <c r="AJ545" s="38">
        <v>11200</v>
      </c>
      <c r="AK545" s="38">
        <v>14</v>
      </c>
      <c r="AL545" s="38">
        <v>1500858</v>
      </c>
      <c r="AM545" s="61" t="s">
        <v>1816</v>
      </c>
      <c r="AN545" s="61" t="s">
        <v>1693</v>
      </c>
      <c r="AO545" s="61" t="s">
        <v>5067</v>
      </c>
      <c r="AP545" s="61" t="s">
        <v>5033</v>
      </c>
      <c r="AQ545" s="61" t="s">
        <v>1704</v>
      </c>
      <c r="AR545" s="28">
        <v>172821.7</v>
      </c>
      <c r="AS545" s="28">
        <v>42999</v>
      </c>
      <c r="AT545" s="28">
        <v>1904</v>
      </c>
      <c r="AU545" s="62"/>
      <c r="BT545">
        <v>0</v>
      </c>
      <c r="BU545" s="32">
        <v>100</v>
      </c>
      <c r="BV545" s="32">
        <v>115</v>
      </c>
      <c r="BW545" s="32">
        <v>16900</v>
      </c>
      <c r="BX545" s="32">
        <v>86</v>
      </c>
      <c r="BY545" s="32">
        <v>91160</v>
      </c>
      <c r="BZ545" t="s">
        <v>1816</v>
      </c>
      <c r="CA545" t="s">
        <v>1697</v>
      </c>
      <c r="CB545" s="52" t="s">
        <v>1886</v>
      </c>
      <c r="CC545" s="52" t="s">
        <v>1787</v>
      </c>
      <c r="CD545" s="52" t="s">
        <v>1788</v>
      </c>
      <c r="CE545" s="155">
        <v>242</v>
      </c>
      <c r="CF545" s="155">
        <v>6</v>
      </c>
      <c r="CG545" s="31" t="s">
        <v>5831</v>
      </c>
      <c r="CH545" s="31" t="s">
        <v>3828</v>
      </c>
      <c r="CI545" s="31" t="s">
        <v>3837</v>
      </c>
      <c r="CJ545" s="31" t="s">
        <v>230</v>
      </c>
      <c r="DC545" s="160" t="str">
        <f t="shared" si="124"/>
        <v>16250_9</v>
      </c>
      <c r="DD545" s="162">
        <v>100</v>
      </c>
      <c r="DE545" s="161">
        <v>105</v>
      </c>
      <c r="DF545" s="161">
        <v>16250</v>
      </c>
      <c r="DG545" s="163" t="s">
        <v>1816</v>
      </c>
      <c r="DH545" s="161"/>
      <c r="DI545" s="161" t="s">
        <v>1616</v>
      </c>
      <c r="DJ545" s="161">
        <v>9</v>
      </c>
      <c r="DK545" s="161" t="s">
        <v>5218</v>
      </c>
      <c r="DL545" s="161">
        <v>0</v>
      </c>
      <c r="DM545" s="43" t="s">
        <v>4368</v>
      </c>
      <c r="DN545" s="43"/>
      <c r="DO545" s="43" t="s">
        <v>4201</v>
      </c>
      <c r="DP545" s="43"/>
      <c r="DQ545" s="43" t="s">
        <v>4153</v>
      </c>
      <c r="DR545" s="43">
        <v>100</v>
      </c>
      <c r="DV545" s="31" t="s">
        <v>363</v>
      </c>
      <c r="DW545" s="31" t="s">
        <v>370</v>
      </c>
      <c r="DX545" s="63"/>
      <c r="DY545" s="63"/>
      <c r="DZ545" s="63"/>
      <c r="EA545" s="167"/>
      <c r="EB545" s="60"/>
      <c r="EC545" s="60"/>
      <c r="ED545" s="60"/>
      <c r="EE545" s="60"/>
      <c r="EF545" s="60"/>
      <c r="EG545" s="60"/>
      <c r="EH545" s="60"/>
      <c r="EI545" s="60"/>
      <c r="EJ545" s="60"/>
      <c r="EK545" s="60"/>
      <c r="EL545" s="60"/>
      <c r="EM545" s="60"/>
      <c r="EN545" s="60"/>
      <c r="EO545" s="60"/>
      <c r="EP545" s="60"/>
      <c r="EQ545" s="60"/>
      <c r="ER545" s="60"/>
      <c r="ES545" s="60"/>
      <c r="ET545" s="60"/>
      <c r="EU545" s="60"/>
      <c r="EV545" s="60"/>
      <c r="EW545" s="60"/>
      <c r="EX545" s="60"/>
      <c r="EY545" s="60"/>
      <c r="EZ545" s="60"/>
      <c r="FA545" s="60"/>
      <c r="FB545" s="60"/>
    </row>
    <row r="546" spans="22:158" x14ac:dyDescent="0.25">
      <c r="W546" s="33"/>
      <c r="X546" s="33"/>
      <c r="AH546" s="38">
        <v>100</v>
      </c>
      <c r="AI546" s="38">
        <v>135</v>
      </c>
      <c r="AJ546" s="38">
        <v>11750</v>
      </c>
      <c r="AK546" s="38">
        <v>14</v>
      </c>
      <c r="AL546" s="38">
        <v>1500858</v>
      </c>
      <c r="AM546" s="61" t="s">
        <v>1816</v>
      </c>
      <c r="AN546" s="61" t="s">
        <v>1693</v>
      </c>
      <c r="AO546" s="61" t="s">
        <v>5080</v>
      </c>
      <c r="AP546" s="61" t="s">
        <v>5033</v>
      </c>
      <c r="AQ546" s="61" t="s">
        <v>1704</v>
      </c>
      <c r="AR546" s="28">
        <v>1686514.3</v>
      </c>
      <c r="AS546" s="28">
        <v>720529</v>
      </c>
      <c r="AT546" s="28">
        <v>89363</v>
      </c>
      <c r="AU546" s="62"/>
      <c r="BT546">
        <v>0</v>
      </c>
      <c r="BU546" s="32">
        <v>100</v>
      </c>
      <c r="BV546" s="32">
        <v>115</v>
      </c>
      <c r="BW546" s="32">
        <v>16900</v>
      </c>
      <c r="BX546" s="32">
        <v>87</v>
      </c>
      <c r="BY546" s="32">
        <v>91180</v>
      </c>
      <c r="BZ546" t="s">
        <v>1816</v>
      </c>
      <c r="CA546" t="s">
        <v>1697</v>
      </c>
      <c r="CB546" t="s">
        <v>1886</v>
      </c>
      <c r="CC546" t="s">
        <v>1726</v>
      </c>
      <c r="CD546" s="52" t="s">
        <v>1793</v>
      </c>
      <c r="CE546" s="155"/>
      <c r="CF546" s="155"/>
      <c r="CG546" s="31" t="s">
        <v>5841</v>
      </c>
      <c r="CH546" s="31" t="s">
        <v>3829</v>
      </c>
      <c r="CI546" s="31" t="s">
        <v>3837</v>
      </c>
      <c r="CJ546" s="31" t="s">
        <v>231</v>
      </c>
      <c r="DC546" s="160" t="str">
        <f t="shared" si="124"/>
        <v>16250_4</v>
      </c>
      <c r="DD546" s="162">
        <v>100</v>
      </c>
      <c r="DE546" s="161">
        <v>105</v>
      </c>
      <c r="DF546" s="161">
        <v>16250</v>
      </c>
      <c r="DG546" s="163" t="s">
        <v>1816</v>
      </c>
      <c r="DH546" s="161"/>
      <c r="DI546" s="161" t="s">
        <v>1616</v>
      </c>
      <c r="DJ546" s="161">
        <v>4</v>
      </c>
      <c r="DK546" s="161" t="s">
        <v>1325</v>
      </c>
      <c r="DL546" s="161">
        <v>0</v>
      </c>
      <c r="DM546" s="43" t="s">
        <v>4369</v>
      </c>
      <c r="DN546" s="43"/>
      <c r="DO546" s="43" t="s">
        <v>4203</v>
      </c>
      <c r="DP546" s="43"/>
      <c r="DQ546" s="43" t="s">
        <v>4156</v>
      </c>
      <c r="DR546" s="43">
        <v>100</v>
      </c>
      <c r="DV546" s="31" t="s">
        <v>363</v>
      </c>
      <c r="DW546" s="31" t="s">
        <v>370</v>
      </c>
      <c r="DX546" s="63"/>
      <c r="DY546" s="63"/>
      <c r="DZ546" s="63"/>
      <c r="EA546" s="167"/>
      <c r="EB546" s="60"/>
      <c r="EC546" s="60"/>
      <c r="ED546" s="60"/>
      <c r="EE546" s="60"/>
      <c r="EF546" s="60"/>
      <c r="EG546" s="60"/>
      <c r="EH546" s="60"/>
      <c r="EI546" s="60"/>
      <c r="EJ546" s="60"/>
      <c r="EK546" s="60"/>
      <c r="EL546" s="60"/>
      <c r="EM546" s="60"/>
      <c r="EN546" s="60"/>
      <c r="EO546" s="60"/>
      <c r="EP546" s="60"/>
      <c r="EQ546" s="60"/>
      <c r="ER546" s="60"/>
      <c r="ES546" s="60"/>
      <c r="ET546" s="60"/>
      <c r="EU546" s="60"/>
      <c r="EV546" s="60"/>
      <c r="EW546" s="60"/>
      <c r="EX546" s="60"/>
      <c r="EY546" s="60"/>
      <c r="EZ546" s="60"/>
      <c r="FA546" s="60"/>
      <c r="FB546" s="60"/>
    </row>
    <row r="547" spans="22:158" x14ac:dyDescent="0.25">
      <c r="V547" s="1"/>
      <c r="W547" s="33"/>
      <c r="X547" s="33"/>
      <c r="AH547" s="38">
        <v>100</v>
      </c>
      <c r="AI547" s="38">
        <v>135</v>
      </c>
      <c r="AJ547" s="38">
        <v>11950</v>
      </c>
      <c r="AK547" s="38">
        <v>14</v>
      </c>
      <c r="AL547" s="38">
        <v>1500858</v>
      </c>
      <c r="AM547" s="61" t="s">
        <v>1816</v>
      </c>
      <c r="AN547" s="61" t="s">
        <v>1693</v>
      </c>
      <c r="AO547" s="61" t="s">
        <v>5083</v>
      </c>
      <c r="AP547" s="61" t="s">
        <v>5033</v>
      </c>
      <c r="AQ547" s="61" t="s">
        <v>1704</v>
      </c>
      <c r="AR547" s="28">
        <v>0</v>
      </c>
      <c r="AS547" s="28">
        <v>0</v>
      </c>
      <c r="AT547" s="28">
        <v>362370</v>
      </c>
      <c r="AU547" s="62"/>
      <c r="BT547">
        <v>0</v>
      </c>
      <c r="BU547" s="32">
        <v>100</v>
      </c>
      <c r="BV547" s="32">
        <v>115</v>
      </c>
      <c r="BW547" s="32">
        <v>16900</v>
      </c>
      <c r="BX547" s="32">
        <v>87</v>
      </c>
      <c r="BY547" s="32">
        <v>91190</v>
      </c>
      <c r="BZ547" t="s">
        <v>1816</v>
      </c>
      <c r="CA547" t="s">
        <v>1697</v>
      </c>
      <c r="CB547" t="s">
        <v>1886</v>
      </c>
      <c r="CC547" s="52" t="s">
        <v>1726</v>
      </c>
      <c r="CD547" s="52" t="s">
        <v>1726</v>
      </c>
      <c r="CE547" s="155">
        <v>6</v>
      </c>
      <c r="CF547" s="155">
        <v>1</v>
      </c>
      <c r="CG547" s="31" t="s">
        <v>5843</v>
      </c>
      <c r="CH547" s="31" t="s">
        <v>3830</v>
      </c>
      <c r="CI547" s="31" t="s">
        <v>3837</v>
      </c>
      <c r="CJ547" s="31" t="s">
        <v>232</v>
      </c>
      <c r="DC547" s="160" t="str">
        <f t="shared" si="124"/>
        <v>16250_3</v>
      </c>
      <c r="DD547" s="162">
        <v>100</v>
      </c>
      <c r="DE547" s="161">
        <v>105</v>
      </c>
      <c r="DF547" s="161">
        <v>16250</v>
      </c>
      <c r="DG547" s="163" t="s">
        <v>1816</v>
      </c>
      <c r="DH547" s="161"/>
      <c r="DI547" s="161" t="s">
        <v>1616</v>
      </c>
      <c r="DJ547" s="161">
        <v>3</v>
      </c>
      <c r="DK547" s="161" t="s">
        <v>1324</v>
      </c>
      <c r="DL547" s="161">
        <v>0</v>
      </c>
      <c r="DM547" s="43" t="s">
        <v>4370</v>
      </c>
      <c r="DN547" s="43"/>
      <c r="DO547" s="43" t="s">
        <v>4205</v>
      </c>
      <c r="DP547" s="43"/>
      <c r="DQ547" s="43" t="s">
        <v>4159</v>
      </c>
      <c r="DR547" s="43">
        <v>100</v>
      </c>
      <c r="DV547" s="31" t="s">
        <v>363</v>
      </c>
      <c r="DW547" s="31" t="s">
        <v>370</v>
      </c>
      <c r="DX547" s="63"/>
      <c r="DY547" s="63"/>
      <c r="DZ547" s="63"/>
      <c r="EA547" s="167"/>
      <c r="EB547" s="60"/>
      <c r="EC547" s="60"/>
      <c r="ED547" s="60"/>
      <c r="EE547" s="60"/>
      <c r="EF547" s="60"/>
      <c r="EG547" s="60"/>
      <c r="EH547" s="60"/>
      <c r="EI547" s="60"/>
      <c r="EJ547" s="60"/>
      <c r="EK547" s="60"/>
      <c r="EL547" s="60"/>
      <c r="EM547" s="60"/>
      <c r="EN547" s="60"/>
      <c r="EO547" s="60"/>
      <c r="EP547" s="60"/>
      <c r="EQ547" s="60"/>
      <c r="ER547" s="60"/>
      <c r="ES547" s="60"/>
      <c r="ET547" s="60"/>
      <c r="EU547" s="60"/>
      <c r="EV547" s="60"/>
      <c r="EW547" s="60"/>
      <c r="EX547" s="60"/>
      <c r="EY547" s="60"/>
      <c r="EZ547" s="60"/>
      <c r="FA547" s="60"/>
      <c r="FB547" s="60"/>
    </row>
    <row r="548" spans="22:158" x14ac:dyDescent="0.25">
      <c r="W548" s="33"/>
      <c r="X548" s="33"/>
      <c r="AH548" s="38">
        <v>100</v>
      </c>
      <c r="AI548" s="38">
        <v>135</v>
      </c>
      <c r="AJ548" s="38">
        <v>12100</v>
      </c>
      <c r="AK548" s="38">
        <v>14</v>
      </c>
      <c r="AL548" s="38">
        <v>1500858</v>
      </c>
      <c r="AM548" s="61" t="s">
        <v>1816</v>
      </c>
      <c r="AN548" s="61" t="s">
        <v>1693</v>
      </c>
      <c r="AO548" s="61" t="s">
        <v>5086</v>
      </c>
      <c r="AP548" s="61" t="s">
        <v>5033</v>
      </c>
      <c r="AQ548" s="61" t="s">
        <v>1704</v>
      </c>
      <c r="AR548" s="28">
        <v>0</v>
      </c>
      <c r="AS548" s="28">
        <v>0</v>
      </c>
      <c r="AT548" s="28">
        <v>214648</v>
      </c>
      <c r="AU548" s="62"/>
      <c r="BT548">
        <v>0</v>
      </c>
      <c r="BU548" s="32">
        <v>100</v>
      </c>
      <c r="BV548" s="32">
        <v>115</v>
      </c>
      <c r="BW548" s="32">
        <v>16900</v>
      </c>
      <c r="BX548" s="32">
        <v>87</v>
      </c>
      <c r="BY548" s="32">
        <v>91194</v>
      </c>
      <c r="BZ548" t="s">
        <v>1816</v>
      </c>
      <c r="CA548" t="s">
        <v>1697</v>
      </c>
      <c r="CB548" t="s">
        <v>1886</v>
      </c>
      <c r="CC548" s="52" t="s">
        <v>1726</v>
      </c>
      <c r="CD548" s="52" t="s">
        <v>1114</v>
      </c>
      <c r="CE548" s="155">
        <v>6</v>
      </c>
      <c r="CF548" s="155">
        <v>1</v>
      </c>
      <c r="CG548" s="31" t="s">
        <v>694</v>
      </c>
      <c r="CH548" s="31" t="s">
        <v>3832</v>
      </c>
      <c r="CI548" s="31" t="s">
        <v>3837</v>
      </c>
      <c r="CJ548" s="31" t="s">
        <v>1352</v>
      </c>
      <c r="DC548" s="160" t="str">
        <f t="shared" si="124"/>
        <v>16250_2</v>
      </c>
      <c r="DD548" s="162">
        <v>100</v>
      </c>
      <c r="DE548" s="161">
        <v>105</v>
      </c>
      <c r="DF548" s="161">
        <v>16250</v>
      </c>
      <c r="DG548" s="163" t="s">
        <v>1816</v>
      </c>
      <c r="DH548" s="161"/>
      <c r="DI548" s="161" t="s">
        <v>1616</v>
      </c>
      <c r="DJ548" s="161">
        <v>2</v>
      </c>
      <c r="DK548" s="161" t="s">
        <v>1323</v>
      </c>
      <c r="DL548" s="161">
        <v>0</v>
      </c>
      <c r="DM548" s="43" t="s">
        <v>4371</v>
      </c>
      <c r="DN548" s="43"/>
      <c r="DO548" s="43" t="s">
        <v>4207</v>
      </c>
      <c r="DP548" s="43"/>
      <c r="DQ548" s="43" t="s">
        <v>4162</v>
      </c>
      <c r="DR548" s="43">
        <v>100</v>
      </c>
      <c r="DV548" s="31" t="s">
        <v>363</v>
      </c>
      <c r="DW548" s="31" t="s">
        <v>370</v>
      </c>
      <c r="DX548" s="63"/>
      <c r="DY548" s="63"/>
      <c r="DZ548" s="63"/>
      <c r="EA548" s="167"/>
      <c r="EB548" s="60"/>
      <c r="EC548" s="60"/>
      <c r="ED548" s="60"/>
      <c r="EE548" s="60"/>
      <c r="EF548" s="60"/>
      <c r="EG548" s="60"/>
      <c r="EH548" s="60"/>
      <c r="EI548" s="60"/>
      <c r="EJ548" s="60"/>
      <c r="EK548" s="60"/>
      <c r="EL548" s="60"/>
      <c r="EM548" s="60"/>
      <c r="EN548" s="60"/>
      <c r="EO548" s="60"/>
      <c r="EP548" s="60"/>
      <c r="EQ548" s="60"/>
      <c r="ER548" s="60"/>
      <c r="ES548" s="60"/>
      <c r="ET548" s="60"/>
      <c r="EU548" s="60"/>
      <c r="EV548" s="60"/>
      <c r="EW548" s="60"/>
      <c r="EX548" s="60"/>
      <c r="EY548" s="60"/>
      <c r="EZ548" s="60"/>
      <c r="FA548" s="60"/>
      <c r="FB548" s="60"/>
    </row>
    <row r="549" spans="22:158" x14ac:dyDescent="0.25">
      <c r="V549" s="1"/>
      <c r="W549" s="33"/>
      <c r="X549" s="33"/>
      <c r="AH549" s="38">
        <v>100</v>
      </c>
      <c r="AI549" s="38">
        <v>135</v>
      </c>
      <c r="AJ549" s="38">
        <v>12150</v>
      </c>
      <c r="AK549" s="38">
        <v>14</v>
      </c>
      <c r="AL549" s="38">
        <v>1500858</v>
      </c>
      <c r="AM549" s="61" t="s">
        <v>1816</v>
      </c>
      <c r="AN549" s="61" t="s">
        <v>1693</v>
      </c>
      <c r="AO549" s="61" t="s">
        <v>5087</v>
      </c>
      <c r="AP549" s="61" t="s">
        <v>5033</v>
      </c>
      <c r="AQ549" s="61" t="s">
        <v>1704</v>
      </c>
      <c r="AR549" s="28">
        <v>1176885.6000000001</v>
      </c>
      <c r="AS549" s="28">
        <v>1387113</v>
      </c>
      <c r="AT549" s="28">
        <v>263928</v>
      </c>
      <c r="AU549" s="62"/>
      <c r="BT549">
        <v>0</v>
      </c>
      <c r="BU549" s="32">
        <v>100</v>
      </c>
      <c r="BV549" s="32">
        <v>115</v>
      </c>
      <c r="BW549" s="32">
        <v>16900</v>
      </c>
      <c r="BX549" s="32">
        <v>87</v>
      </c>
      <c r="BY549" s="32">
        <v>91200</v>
      </c>
      <c r="BZ549" t="s">
        <v>1816</v>
      </c>
      <c r="CA549" t="s">
        <v>1697</v>
      </c>
      <c r="CB549" t="s">
        <v>1886</v>
      </c>
      <c r="CC549" t="s">
        <v>1726</v>
      </c>
      <c r="CD549" s="52" t="s">
        <v>1794</v>
      </c>
      <c r="CE549" s="155"/>
      <c r="CF549" s="155"/>
      <c r="CG549" s="31" t="s">
        <v>5845</v>
      </c>
      <c r="CH549" s="31" t="s">
        <v>3833</v>
      </c>
      <c r="CI549" s="31" t="s">
        <v>3837</v>
      </c>
      <c r="CJ549" s="31" t="s">
        <v>233</v>
      </c>
      <c r="DC549" s="160" t="str">
        <f t="shared" si="124"/>
        <v>16250_6</v>
      </c>
      <c r="DD549" s="162">
        <v>100</v>
      </c>
      <c r="DE549" s="161">
        <v>105</v>
      </c>
      <c r="DF549" s="161">
        <v>16250</v>
      </c>
      <c r="DG549" s="163" t="s">
        <v>1816</v>
      </c>
      <c r="DH549" s="161"/>
      <c r="DI549" s="161" t="s">
        <v>1616</v>
      </c>
      <c r="DJ549" s="161">
        <v>6</v>
      </c>
      <c r="DK549" s="161" t="s">
        <v>1327</v>
      </c>
      <c r="DL549" s="161">
        <v>0</v>
      </c>
      <c r="DM549" s="43" t="s">
        <v>4372</v>
      </c>
      <c r="DN549" s="43"/>
      <c r="DO549" s="43" t="s">
        <v>4209</v>
      </c>
      <c r="DP549" s="43"/>
      <c r="DQ549" s="43" t="s">
        <v>4165</v>
      </c>
      <c r="DR549" s="43">
        <v>100</v>
      </c>
      <c r="DV549" s="31" t="s">
        <v>363</v>
      </c>
      <c r="DW549" s="31" t="s">
        <v>370</v>
      </c>
      <c r="DX549" s="63"/>
      <c r="DY549" s="63"/>
      <c r="DZ549" s="63"/>
      <c r="EA549" s="167"/>
      <c r="EB549" s="60"/>
      <c r="EC549" s="60"/>
      <c r="ED549" s="60"/>
      <c r="EE549" s="60"/>
      <c r="EF549" s="60"/>
      <c r="EG549" s="60"/>
      <c r="EH549" s="60"/>
      <c r="EI549" s="60"/>
      <c r="EJ549" s="60"/>
      <c r="EK549" s="60"/>
      <c r="EL549" s="60"/>
      <c r="EM549" s="60"/>
      <c r="EN549" s="60"/>
      <c r="EO549" s="60"/>
      <c r="EP549" s="60"/>
      <c r="EQ549" s="60"/>
      <c r="ER549" s="60"/>
      <c r="ES549" s="60"/>
      <c r="ET549" s="60"/>
      <c r="EU549" s="60"/>
      <c r="EV549" s="60"/>
      <c r="EW549" s="60"/>
      <c r="EX549" s="60"/>
      <c r="EY549" s="60"/>
      <c r="EZ549" s="60"/>
      <c r="FA549" s="60"/>
      <c r="FB549" s="60"/>
    </row>
    <row r="550" spans="22:158" x14ac:dyDescent="0.25">
      <c r="W550" s="33"/>
      <c r="X550" s="33"/>
      <c r="AH550" s="38">
        <v>100</v>
      </c>
      <c r="AI550" s="38">
        <v>135</v>
      </c>
      <c r="AJ550" s="38">
        <v>12600</v>
      </c>
      <c r="AK550" s="38">
        <v>14</v>
      </c>
      <c r="AL550" s="38">
        <v>1500858</v>
      </c>
      <c r="AM550" s="61" t="s">
        <v>1816</v>
      </c>
      <c r="AN550" s="61" t="s">
        <v>1693</v>
      </c>
      <c r="AO550" s="61" t="s">
        <v>5095</v>
      </c>
      <c r="AP550" s="61" t="s">
        <v>5033</v>
      </c>
      <c r="AQ550" s="61" t="s">
        <v>1704</v>
      </c>
      <c r="AR550" s="28">
        <v>1356476.7</v>
      </c>
      <c r="AS550" s="28">
        <v>1182790</v>
      </c>
      <c r="AT550" s="28">
        <v>225855</v>
      </c>
      <c r="AU550" s="62"/>
      <c r="BT550">
        <v>0</v>
      </c>
      <c r="BU550" s="32">
        <v>100</v>
      </c>
      <c r="BV550" s="32">
        <v>115</v>
      </c>
      <c r="BW550" s="32">
        <v>16900</v>
      </c>
      <c r="BX550" s="32">
        <v>88</v>
      </c>
      <c r="BY550" s="32">
        <v>91220</v>
      </c>
      <c r="BZ550" t="s">
        <v>1816</v>
      </c>
      <c r="CA550" t="s">
        <v>1697</v>
      </c>
      <c r="CB550" t="s">
        <v>1886</v>
      </c>
      <c r="CC550" s="52" t="s">
        <v>1684</v>
      </c>
      <c r="CD550" s="52" t="s">
        <v>1684</v>
      </c>
      <c r="CE550" s="155">
        <v>6</v>
      </c>
      <c r="CF550" s="155">
        <v>1</v>
      </c>
      <c r="CG550" s="31" t="s">
        <v>696</v>
      </c>
      <c r="CH550" s="31" t="s">
        <v>3834</v>
      </c>
      <c r="CI550" s="31" t="s">
        <v>3837</v>
      </c>
      <c r="CJ550" s="31" t="s">
        <v>1353</v>
      </c>
      <c r="DC550" s="160" t="str">
        <f t="shared" si="124"/>
        <v>16250_10</v>
      </c>
      <c r="DD550" s="162">
        <v>100</v>
      </c>
      <c r="DE550" s="161">
        <v>105</v>
      </c>
      <c r="DF550" s="161">
        <v>16250</v>
      </c>
      <c r="DG550" s="163" t="s">
        <v>1816</v>
      </c>
      <c r="DH550" s="161"/>
      <c r="DI550" s="161" t="s">
        <v>1616</v>
      </c>
      <c r="DJ550" s="161">
        <v>10</v>
      </c>
      <c r="DK550" s="161" t="s">
        <v>1329</v>
      </c>
      <c r="DL550" s="161">
        <v>0</v>
      </c>
      <c r="DM550" s="43" t="s">
        <v>4373</v>
      </c>
      <c r="DN550" s="43"/>
      <c r="DO550" s="43" t="s">
        <v>4211</v>
      </c>
      <c r="DP550" s="43"/>
      <c r="DQ550" s="43" t="s">
        <v>4168</v>
      </c>
      <c r="DR550" s="43">
        <v>100</v>
      </c>
      <c r="DV550" s="31" t="s">
        <v>363</v>
      </c>
      <c r="DW550" s="31" t="s">
        <v>370</v>
      </c>
      <c r="DX550" s="63"/>
      <c r="DY550" s="63"/>
      <c r="DZ550" s="63"/>
      <c r="EA550" s="167"/>
      <c r="EB550" s="60"/>
      <c r="EC550" s="60"/>
      <c r="ED550" s="60"/>
      <c r="EE550" s="60"/>
      <c r="EF550" s="60"/>
      <c r="EG550" s="60"/>
      <c r="EH550" s="60"/>
      <c r="EI550" s="60"/>
      <c r="EJ550" s="60"/>
      <c r="EK550" s="60"/>
      <c r="EL550" s="60"/>
      <c r="EM550" s="60"/>
      <c r="EN550" s="60"/>
      <c r="EO550" s="60"/>
      <c r="EP550" s="60"/>
      <c r="EQ550" s="60"/>
      <c r="ER550" s="60"/>
      <c r="ES550" s="60"/>
      <c r="ET550" s="60"/>
      <c r="EU550" s="60"/>
      <c r="EV550" s="60"/>
      <c r="EW550" s="60"/>
      <c r="EX550" s="60"/>
      <c r="EY550" s="60"/>
      <c r="EZ550" s="60"/>
      <c r="FA550" s="60"/>
      <c r="FB550" s="60"/>
    </row>
    <row r="551" spans="22:158" x14ac:dyDescent="0.25">
      <c r="W551" s="33"/>
      <c r="X551" s="33"/>
      <c r="AH551" s="38">
        <v>100</v>
      </c>
      <c r="AI551" s="38">
        <v>135</v>
      </c>
      <c r="AJ551" s="38">
        <v>12950</v>
      </c>
      <c r="AK551" s="38">
        <v>14</v>
      </c>
      <c r="AL551" s="38">
        <v>1500858</v>
      </c>
      <c r="AM551" s="61" t="s">
        <v>1816</v>
      </c>
      <c r="AN551" s="61" t="s">
        <v>1693</v>
      </c>
      <c r="AO551" s="61" t="s">
        <v>5100</v>
      </c>
      <c r="AP551" s="61" t="s">
        <v>5033</v>
      </c>
      <c r="AQ551" s="61" t="s">
        <v>1704</v>
      </c>
      <c r="AR551" s="28">
        <v>2047982.6</v>
      </c>
      <c r="AS551" s="28">
        <v>2631778</v>
      </c>
      <c r="AT551" s="28">
        <v>267382</v>
      </c>
      <c r="AU551" s="62"/>
      <c r="BT551">
        <v>0</v>
      </c>
      <c r="BU551" s="32">
        <v>100</v>
      </c>
      <c r="BV551" s="32">
        <v>115</v>
      </c>
      <c r="BW551" s="32">
        <v>16900</v>
      </c>
      <c r="BX551" s="32">
        <v>89</v>
      </c>
      <c r="BY551" s="32">
        <v>91240</v>
      </c>
      <c r="BZ551" t="s">
        <v>1816</v>
      </c>
      <c r="CA551" t="s">
        <v>1697</v>
      </c>
      <c r="CB551" t="s">
        <v>1886</v>
      </c>
      <c r="CC551" t="s">
        <v>1785</v>
      </c>
      <c r="CD551" t="s">
        <v>1785</v>
      </c>
      <c r="CE551" s="155">
        <v>117</v>
      </c>
      <c r="CF551" s="155">
        <v>1</v>
      </c>
      <c r="CG551" s="31" t="s">
        <v>698</v>
      </c>
      <c r="CH551" s="31" t="s">
        <v>3835</v>
      </c>
      <c r="CI551" s="31" t="s">
        <v>3837</v>
      </c>
      <c r="CJ551" s="31" t="s">
        <v>1354</v>
      </c>
      <c r="DC551" s="160" t="str">
        <f t="shared" si="124"/>
        <v>16250_8</v>
      </c>
      <c r="DD551" s="162">
        <v>100</v>
      </c>
      <c r="DE551" s="161">
        <v>105</v>
      </c>
      <c r="DF551" s="161">
        <v>16250</v>
      </c>
      <c r="DG551" s="163" t="s">
        <v>1816</v>
      </c>
      <c r="DH551" s="161"/>
      <c r="DI551" s="161" t="s">
        <v>1616</v>
      </c>
      <c r="DJ551" s="161">
        <v>8</v>
      </c>
      <c r="DK551" s="161" t="s">
        <v>1328</v>
      </c>
      <c r="DL551" s="161">
        <v>5</v>
      </c>
      <c r="DM551" s="43" t="s">
        <v>4374</v>
      </c>
      <c r="DN551" s="43"/>
      <c r="DO551" s="43" t="s">
        <v>4213</v>
      </c>
      <c r="DP551" s="43"/>
      <c r="DQ551" s="43" t="s">
        <v>4171</v>
      </c>
      <c r="DR551" s="43">
        <v>100</v>
      </c>
      <c r="DV551" s="31" t="s">
        <v>363</v>
      </c>
      <c r="DW551" s="31" t="s">
        <v>370</v>
      </c>
      <c r="DX551" s="63"/>
      <c r="DY551" s="63"/>
      <c r="DZ551" s="63"/>
      <c r="EA551" s="167"/>
      <c r="EB551" s="60"/>
      <c r="EC551" s="60"/>
      <c r="ED551" s="60"/>
      <c r="EE551" s="60"/>
      <c r="EF551" s="60"/>
      <c r="EG551" s="60"/>
      <c r="EH551" s="60"/>
      <c r="EI551" s="60"/>
      <c r="EJ551" s="60"/>
      <c r="EK551" s="60"/>
      <c r="EL551" s="60"/>
      <c r="EM551" s="60"/>
      <c r="EN551" s="60"/>
      <c r="EO551" s="60"/>
      <c r="EP551" s="60"/>
      <c r="EQ551" s="60"/>
      <c r="ER551" s="60"/>
      <c r="ES551" s="60"/>
      <c r="ET551" s="60"/>
      <c r="EU551" s="60"/>
      <c r="EV551" s="60"/>
      <c r="EW551" s="60"/>
      <c r="EX551" s="60"/>
      <c r="EY551" s="60"/>
      <c r="EZ551" s="60"/>
      <c r="FA551" s="60"/>
      <c r="FB551" s="60"/>
    </row>
    <row r="552" spans="22:158" x14ac:dyDescent="0.25">
      <c r="V552" s="1"/>
      <c r="W552" s="33"/>
      <c r="X552" s="33"/>
      <c r="AH552" s="38">
        <v>100</v>
      </c>
      <c r="AI552" s="38">
        <v>135</v>
      </c>
      <c r="AJ552" s="38">
        <v>15270</v>
      </c>
      <c r="AK552" s="38">
        <v>14</v>
      </c>
      <c r="AL552" s="38">
        <v>1500858</v>
      </c>
      <c r="AM552" s="61" t="s">
        <v>1816</v>
      </c>
      <c r="AN552" s="61" t="s">
        <v>1693</v>
      </c>
      <c r="AO552" s="61" t="s">
        <v>1596</v>
      </c>
      <c r="AP552" s="61" t="s">
        <v>5033</v>
      </c>
      <c r="AQ552" s="61" t="s">
        <v>1704</v>
      </c>
      <c r="AR552" s="28">
        <v>497799.5</v>
      </c>
      <c r="AS552" s="28">
        <v>1113041</v>
      </c>
      <c r="AT552" s="28">
        <v>0</v>
      </c>
      <c r="AU552" s="62"/>
      <c r="BT552">
        <v>0</v>
      </c>
      <c r="BU552" s="32">
        <v>100</v>
      </c>
      <c r="BV552" s="32">
        <v>115</v>
      </c>
      <c r="BW552" s="32">
        <v>16900</v>
      </c>
      <c r="BX552" s="32">
        <v>90</v>
      </c>
      <c r="BY552" s="32">
        <v>91260</v>
      </c>
      <c r="BZ552" t="s">
        <v>1816</v>
      </c>
      <c r="CA552" t="s">
        <v>1697</v>
      </c>
      <c r="CB552" t="s">
        <v>1886</v>
      </c>
      <c r="CC552" s="52" t="s">
        <v>5036</v>
      </c>
      <c r="CD552" s="52" t="s">
        <v>5036</v>
      </c>
      <c r="CE552" s="155">
        <v>7</v>
      </c>
      <c r="CF552" s="155">
        <v>2</v>
      </c>
      <c r="CG552" s="31" t="s">
        <v>5848</v>
      </c>
      <c r="CH552" s="31" t="s">
        <v>3836</v>
      </c>
      <c r="CI552" s="31" t="s">
        <v>3837</v>
      </c>
      <c r="CJ552" s="31" t="s">
        <v>234</v>
      </c>
      <c r="DC552" s="160" t="str">
        <f t="shared" si="124"/>
        <v>16250_5</v>
      </c>
      <c r="DD552" s="162">
        <v>100</v>
      </c>
      <c r="DE552" s="161">
        <v>105</v>
      </c>
      <c r="DF552" s="161">
        <v>16250</v>
      </c>
      <c r="DG552" s="163" t="s">
        <v>1816</v>
      </c>
      <c r="DH552" s="161"/>
      <c r="DI552" s="161" t="s">
        <v>1616</v>
      </c>
      <c r="DJ552" s="161">
        <v>5</v>
      </c>
      <c r="DK552" s="161" t="s">
        <v>1326</v>
      </c>
      <c r="DL552" s="161">
        <v>0</v>
      </c>
      <c r="DM552" s="43" t="s">
        <v>4375</v>
      </c>
      <c r="DN552" s="43"/>
      <c r="DO552" s="43" t="s">
        <v>4215</v>
      </c>
      <c r="DP552" s="43"/>
      <c r="DQ552" s="43" t="s">
        <v>4174</v>
      </c>
      <c r="DR552" s="43">
        <v>100</v>
      </c>
      <c r="DV552" s="31" t="s">
        <v>363</v>
      </c>
      <c r="DW552" s="31" t="s">
        <v>370</v>
      </c>
      <c r="DX552" s="63"/>
      <c r="DY552" s="63"/>
      <c r="DZ552" s="63"/>
      <c r="EA552" s="167"/>
      <c r="EB552" s="60"/>
      <c r="EC552" s="60"/>
      <c r="ED552" s="60"/>
      <c r="EE552" s="60"/>
      <c r="EF552" s="60"/>
      <c r="EG552" s="60"/>
      <c r="EH552" s="60"/>
      <c r="EI552" s="60"/>
      <c r="EJ552" s="60"/>
      <c r="EK552" s="60"/>
      <c r="EL552" s="60"/>
      <c r="EM552" s="60"/>
      <c r="EN552" s="60"/>
      <c r="EO552" s="60"/>
      <c r="EP552" s="60"/>
      <c r="EQ552" s="60"/>
      <c r="ER552" s="60"/>
      <c r="ES552" s="60"/>
      <c r="ET552" s="60"/>
      <c r="EU552" s="60"/>
      <c r="EV552" s="60"/>
      <c r="EW552" s="60"/>
      <c r="EX552" s="60"/>
      <c r="EY552" s="60"/>
      <c r="EZ552" s="60"/>
      <c r="FA552" s="60"/>
      <c r="FB552" s="60"/>
    </row>
    <row r="553" spans="22:158" x14ac:dyDescent="0.25">
      <c r="W553" s="33"/>
      <c r="X553" s="33"/>
      <c r="AH553" s="38">
        <v>100</v>
      </c>
      <c r="AI553" s="38">
        <v>135</v>
      </c>
      <c r="AJ553" s="38">
        <v>15400</v>
      </c>
      <c r="AK553" s="38">
        <v>14</v>
      </c>
      <c r="AL553" s="38">
        <v>1500858</v>
      </c>
      <c r="AM553" s="61" t="s">
        <v>1816</v>
      </c>
      <c r="AN553" s="61" t="s">
        <v>1693</v>
      </c>
      <c r="AO553" s="61" t="s">
        <v>1599</v>
      </c>
      <c r="AP553" s="61" t="s">
        <v>5033</v>
      </c>
      <c r="AQ553" s="61" t="s">
        <v>1704</v>
      </c>
      <c r="AR553" s="28">
        <v>0</v>
      </c>
      <c r="AS553" s="28">
        <v>0</v>
      </c>
      <c r="AT553" s="28">
        <v>232796</v>
      </c>
      <c r="AU553" s="62"/>
      <c r="BT553">
        <v>0</v>
      </c>
      <c r="BU553" s="32">
        <v>100</v>
      </c>
      <c r="BV553" s="32">
        <v>115</v>
      </c>
      <c r="BW553" s="32">
        <v>16950</v>
      </c>
      <c r="BX553" s="32">
        <v>81</v>
      </c>
      <c r="BY553" s="32">
        <v>91000</v>
      </c>
      <c r="BZ553" t="s">
        <v>1816</v>
      </c>
      <c r="CA553" t="s">
        <v>1697</v>
      </c>
      <c r="CB553" t="s">
        <v>1887</v>
      </c>
      <c r="CC553" t="s">
        <v>1683</v>
      </c>
      <c r="CD553" s="52" t="s">
        <v>1784</v>
      </c>
      <c r="CE553" s="155">
        <v>16260</v>
      </c>
      <c r="CF553" s="155">
        <v>253</v>
      </c>
      <c r="CG553" s="31" t="s">
        <v>5834</v>
      </c>
      <c r="CH553" s="31" t="s">
        <v>765</v>
      </c>
      <c r="CI553" s="31" t="s">
        <v>3838</v>
      </c>
      <c r="CJ553" s="31" t="s">
        <v>235</v>
      </c>
      <c r="DC553" s="160" t="str">
        <f t="shared" si="124"/>
        <v>15300_1</v>
      </c>
      <c r="DD553" s="162">
        <v>100</v>
      </c>
      <c r="DE553" s="161">
        <v>130</v>
      </c>
      <c r="DF553" s="161">
        <v>15300</v>
      </c>
      <c r="DG553" s="163" t="s">
        <v>1816</v>
      </c>
      <c r="DH553" s="161"/>
      <c r="DI553" s="161" t="s">
        <v>1597</v>
      </c>
      <c r="DJ553" s="161">
        <v>1</v>
      </c>
      <c r="DK553" s="161" t="s">
        <v>5210</v>
      </c>
      <c r="DL553" s="161">
        <v>155</v>
      </c>
      <c r="DM553" s="43" t="s">
        <v>4804</v>
      </c>
      <c r="DN553" s="43"/>
      <c r="DO553" s="43" t="s">
        <v>4176</v>
      </c>
      <c r="DP553" s="43"/>
      <c r="DQ553" s="43" t="s">
        <v>4177</v>
      </c>
      <c r="DR553" s="43">
        <v>100</v>
      </c>
      <c r="DV553" s="31" t="s">
        <v>363</v>
      </c>
      <c r="DW553" s="31" t="s">
        <v>370</v>
      </c>
      <c r="DX553" s="63"/>
      <c r="DY553" s="63"/>
      <c r="DZ553" s="63"/>
      <c r="EA553" s="167"/>
      <c r="EB553" s="60"/>
      <c r="EC553" s="60"/>
      <c r="ED553" s="60"/>
      <c r="EE553" s="60"/>
      <c r="EF553" s="60"/>
      <c r="EG553" s="60"/>
      <c r="EH553" s="60"/>
      <c r="EI553" s="60"/>
      <c r="EJ553" s="60"/>
      <c r="EK553" s="60"/>
      <c r="EL553" s="60"/>
      <c r="EM553" s="60"/>
      <c r="EN553" s="60"/>
      <c r="EO553" s="60"/>
      <c r="EP553" s="60"/>
      <c r="EQ553" s="60"/>
      <c r="ER553" s="60"/>
      <c r="ES553" s="60"/>
      <c r="ET553" s="60"/>
      <c r="EU553" s="60"/>
      <c r="EV553" s="60"/>
      <c r="EW553" s="60"/>
      <c r="EX553" s="60"/>
      <c r="EY553" s="60"/>
      <c r="EZ553" s="60"/>
      <c r="FA553" s="60"/>
      <c r="FB553" s="60"/>
    </row>
    <row r="554" spans="22:158" x14ac:dyDescent="0.25">
      <c r="W554" s="33"/>
      <c r="X554" s="33"/>
      <c r="AH554" s="38">
        <v>100</v>
      </c>
      <c r="AI554" s="38">
        <v>135</v>
      </c>
      <c r="AJ554" s="38">
        <v>15850</v>
      </c>
      <c r="AK554" s="38">
        <v>14</v>
      </c>
      <c r="AL554" s="38">
        <v>1500858</v>
      </c>
      <c r="AM554" s="61" t="s">
        <v>1816</v>
      </c>
      <c r="AN554" s="61" t="s">
        <v>1693</v>
      </c>
      <c r="AO554" s="61" t="s">
        <v>1608</v>
      </c>
      <c r="AP554" s="61" t="s">
        <v>5033</v>
      </c>
      <c r="AQ554" s="61" t="s">
        <v>1704</v>
      </c>
      <c r="AR554" s="28">
        <v>2871605</v>
      </c>
      <c r="AS554" s="28">
        <v>4264558</v>
      </c>
      <c r="AT554" s="28">
        <v>956723</v>
      </c>
      <c r="AU554" s="62"/>
      <c r="BT554">
        <v>0</v>
      </c>
      <c r="BU554" s="32">
        <v>100</v>
      </c>
      <c r="BV554" s="32">
        <v>115</v>
      </c>
      <c r="BW554" s="32">
        <v>16950</v>
      </c>
      <c r="BX554" s="32">
        <v>81</v>
      </c>
      <c r="BY554" s="32">
        <v>91010</v>
      </c>
      <c r="BZ554" t="s">
        <v>1816</v>
      </c>
      <c r="CA554" t="s">
        <v>1697</v>
      </c>
      <c r="CB554" t="s">
        <v>1887</v>
      </c>
      <c r="CC554" s="52" t="s">
        <v>1683</v>
      </c>
      <c r="CD554" s="52" t="s">
        <v>1683</v>
      </c>
      <c r="CE554" s="155">
        <v>24052</v>
      </c>
      <c r="CF554" s="155">
        <v>62</v>
      </c>
      <c r="CG554" s="31" t="s">
        <v>5837</v>
      </c>
      <c r="CH554" s="31" t="s">
        <v>767</v>
      </c>
      <c r="CI554" s="31" t="s">
        <v>3838</v>
      </c>
      <c r="CJ554" s="31" t="s">
        <v>236</v>
      </c>
      <c r="DC554" s="160" t="str">
        <f t="shared" si="124"/>
        <v>15300_7</v>
      </c>
      <c r="DD554" s="162">
        <v>100</v>
      </c>
      <c r="DE554" s="161">
        <v>130</v>
      </c>
      <c r="DF554" s="161">
        <v>15300</v>
      </c>
      <c r="DG554" s="163" t="s">
        <v>1816</v>
      </c>
      <c r="DH554" s="161"/>
      <c r="DI554" s="161" t="s">
        <v>1597</v>
      </c>
      <c r="DJ554" s="161">
        <v>7</v>
      </c>
      <c r="DK554" s="161" t="s">
        <v>5216</v>
      </c>
      <c r="DL554" s="161">
        <v>0</v>
      </c>
      <c r="DM554" s="43" t="s">
        <v>4805</v>
      </c>
      <c r="DN554" s="43"/>
      <c r="DO554" s="43" t="s">
        <v>4179</v>
      </c>
      <c r="DP554" s="43"/>
      <c r="DQ554" s="43" t="s">
        <v>4150</v>
      </c>
      <c r="DR554" s="43">
        <v>100</v>
      </c>
      <c r="DV554" s="31" t="s">
        <v>363</v>
      </c>
      <c r="DW554" s="31" t="s">
        <v>370</v>
      </c>
      <c r="DX554" s="63"/>
      <c r="DY554" s="63"/>
      <c r="DZ554" s="63"/>
      <c r="EA554" s="167"/>
      <c r="EB554" s="60"/>
      <c r="EC554" s="60"/>
      <c r="ED554" s="60"/>
      <c r="EE554" s="60"/>
      <c r="EF554" s="60"/>
      <c r="EG554" s="60"/>
      <c r="EH554" s="60"/>
      <c r="EI554" s="60"/>
      <c r="EJ554" s="60"/>
      <c r="EK554" s="60"/>
      <c r="EL554" s="60"/>
      <c r="EM554" s="60"/>
      <c r="EN554" s="60"/>
      <c r="EO554" s="60"/>
      <c r="EP554" s="60"/>
      <c r="EQ554" s="60"/>
      <c r="ER554" s="60"/>
      <c r="ES554" s="60"/>
      <c r="ET554" s="60"/>
      <c r="EU554" s="60"/>
      <c r="EV554" s="60"/>
      <c r="EW554" s="60"/>
      <c r="EX554" s="60"/>
      <c r="EY554" s="60"/>
      <c r="EZ554" s="60"/>
      <c r="FA554" s="60"/>
      <c r="FB554" s="60"/>
    </row>
    <row r="555" spans="22:158" x14ac:dyDescent="0.25">
      <c r="V555" s="1"/>
      <c r="W555" s="33"/>
      <c r="X555" s="33"/>
      <c r="AH555" s="38">
        <v>100</v>
      </c>
      <c r="AI555" s="38">
        <v>135</v>
      </c>
      <c r="AJ555" s="38">
        <v>17900</v>
      </c>
      <c r="AK555" s="38">
        <v>14</v>
      </c>
      <c r="AL555" s="38">
        <v>1500858</v>
      </c>
      <c r="AM555" s="61" t="s">
        <v>1816</v>
      </c>
      <c r="AN555" s="61" t="s">
        <v>1693</v>
      </c>
      <c r="AO555" s="61" t="s">
        <v>1653</v>
      </c>
      <c r="AP555" s="61" t="s">
        <v>5033</v>
      </c>
      <c r="AQ555" s="61" t="s">
        <v>1704</v>
      </c>
      <c r="AR555" s="28">
        <v>1117768.6000000001</v>
      </c>
      <c r="AS555" s="28">
        <v>792402</v>
      </c>
      <c r="AT555" s="28">
        <v>139947</v>
      </c>
      <c r="AU555" s="62"/>
      <c r="BT555">
        <v>0</v>
      </c>
      <c r="BU555" s="32">
        <v>100</v>
      </c>
      <c r="BV555" s="32">
        <v>115</v>
      </c>
      <c r="BW555" s="32">
        <v>16950</v>
      </c>
      <c r="BX555" s="32">
        <v>82</v>
      </c>
      <c r="BY555" s="32">
        <v>91020</v>
      </c>
      <c r="BZ555" t="s">
        <v>1816</v>
      </c>
      <c r="CA555" t="s">
        <v>1697</v>
      </c>
      <c r="CB555" t="s">
        <v>1887</v>
      </c>
      <c r="CC555" t="s">
        <v>1790</v>
      </c>
      <c r="CD555" s="52" t="s">
        <v>1792</v>
      </c>
      <c r="CE555" s="155">
        <v>1091</v>
      </c>
      <c r="CF555" s="155">
        <v>6</v>
      </c>
      <c r="CG555" s="31" t="s">
        <v>5851</v>
      </c>
      <c r="CH555" s="31" t="s">
        <v>768</v>
      </c>
      <c r="CI555" s="31" t="s">
        <v>3838</v>
      </c>
      <c r="CJ555" s="31" t="s">
        <v>237</v>
      </c>
      <c r="DC555" s="160" t="str">
        <f t="shared" si="124"/>
        <v>15300_9</v>
      </c>
      <c r="DD555" s="162">
        <v>100</v>
      </c>
      <c r="DE555" s="161">
        <v>130</v>
      </c>
      <c r="DF555" s="161">
        <v>15300</v>
      </c>
      <c r="DG555" s="163" t="s">
        <v>1816</v>
      </c>
      <c r="DH555" s="161"/>
      <c r="DI555" s="161" t="s">
        <v>1597</v>
      </c>
      <c r="DJ555" s="161">
        <v>9</v>
      </c>
      <c r="DK555" s="161" t="s">
        <v>5218</v>
      </c>
      <c r="DL555" s="161">
        <v>0</v>
      </c>
      <c r="DM555" s="43" t="s">
        <v>4806</v>
      </c>
      <c r="DN555" s="43"/>
      <c r="DO555" s="43" t="s">
        <v>4181</v>
      </c>
      <c r="DP555" s="43"/>
      <c r="DQ555" s="43" t="s">
        <v>4153</v>
      </c>
      <c r="DR555" s="43">
        <v>100</v>
      </c>
      <c r="DV555" s="31" t="s">
        <v>363</v>
      </c>
      <c r="DW555" s="31" t="s">
        <v>370</v>
      </c>
      <c r="DX555" s="63"/>
      <c r="DY555" s="63"/>
      <c r="DZ555" s="63"/>
      <c r="EA555" s="167"/>
      <c r="EB555" s="60"/>
      <c r="EC555" s="60"/>
      <c r="ED555" s="60"/>
      <c r="EE555" s="60"/>
      <c r="EF555" s="60"/>
      <c r="EG555" s="60"/>
      <c r="EH555" s="60"/>
      <c r="EI555" s="60"/>
      <c r="EJ555" s="60"/>
      <c r="EK555" s="60"/>
      <c r="EL555" s="60"/>
      <c r="EM555" s="60"/>
      <c r="EN555" s="60"/>
      <c r="EO555" s="60"/>
      <c r="EP555" s="60"/>
      <c r="EQ555" s="60"/>
      <c r="ER555" s="60"/>
      <c r="ES555" s="60"/>
      <c r="ET555" s="60"/>
      <c r="EU555" s="60"/>
      <c r="EV555" s="60"/>
      <c r="EW555" s="60"/>
      <c r="EX555" s="60"/>
      <c r="EY555" s="60"/>
      <c r="EZ555" s="60"/>
      <c r="FA555" s="60"/>
      <c r="FB555" s="60"/>
    </row>
    <row r="556" spans="22:158" x14ac:dyDescent="0.25">
      <c r="W556" s="33"/>
      <c r="X556" s="33"/>
      <c r="AH556" s="38">
        <v>100</v>
      </c>
      <c r="AI556" s="38">
        <v>135</v>
      </c>
      <c r="AJ556" s="38">
        <v>17950</v>
      </c>
      <c r="AK556" s="38">
        <v>14</v>
      </c>
      <c r="AL556" s="38">
        <v>1500858</v>
      </c>
      <c r="AM556" s="61" t="s">
        <v>1816</v>
      </c>
      <c r="AN556" s="61" t="s">
        <v>1693</v>
      </c>
      <c r="AO556" s="61" t="s">
        <v>1654</v>
      </c>
      <c r="AP556" s="61" t="s">
        <v>5033</v>
      </c>
      <c r="AQ556" s="61" t="s">
        <v>1704</v>
      </c>
      <c r="AR556" s="28">
        <v>704671.1</v>
      </c>
      <c r="AS556" s="28">
        <v>1967879</v>
      </c>
      <c r="AT556" s="28">
        <v>169079</v>
      </c>
      <c r="AU556" s="62"/>
      <c r="BT556">
        <v>0</v>
      </c>
      <c r="BU556" s="32">
        <v>100</v>
      </c>
      <c r="BV556" s="32">
        <v>115</v>
      </c>
      <c r="BW556" s="32">
        <v>16950</v>
      </c>
      <c r="BX556" s="32">
        <v>82</v>
      </c>
      <c r="BY556" s="32">
        <v>91040</v>
      </c>
      <c r="BZ556" t="s">
        <v>1816</v>
      </c>
      <c r="CA556" t="s">
        <v>1697</v>
      </c>
      <c r="CB556" t="s">
        <v>1887</v>
      </c>
      <c r="CC556" t="s">
        <v>1790</v>
      </c>
      <c r="CD556" t="s">
        <v>1791</v>
      </c>
      <c r="CE556" s="155">
        <v>170</v>
      </c>
      <c r="CF556" s="155">
        <v>3</v>
      </c>
      <c r="CG556" s="31" t="s">
        <v>5853</v>
      </c>
      <c r="CH556" s="31" t="s">
        <v>769</v>
      </c>
      <c r="CI556" s="31" t="s">
        <v>3838</v>
      </c>
      <c r="CJ556" s="31" t="s">
        <v>238</v>
      </c>
      <c r="DC556" s="160" t="str">
        <f t="shared" si="124"/>
        <v>15300_4</v>
      </c>
      <c r="DD556" s="162">
        <v>100</v>
      </c>
      <c r="DE556" s="161">
        <v>130</v>
      </c>
      <c r="DF556" s="161">
        <v>15300</v>
      </c>
      <c r="DG556" s="163" t="s">
        <v>1816</v>
      </c>
      <c r="DH556" s="161"/>
      <c r="DI556" s="161" t="s">
        <v>1597</v>
      </c>
      <c r="DJ556" s="161">
        <v>4</v>
      </c>
      <c r="DK556" s="161" t="s">
        <v>1325</v>
      </c>
      <c r="DL556" s="161">
        <v>4</v>
      </c>
      <c r="DM556" s="43" t="s">
        <v>4807</v>
      </c>
      <c r="DN556" s="43"/>
      <c r="DO556" s="43" t="s">
        <v>4183</v>
      </c>
      <c r="DP556" s="43"/>
      <c r="DQ556" s="43" t="s">
        <v>4156</v>
      </c>
      <c r="DR556" s="43">
        <v>100</v>
      </c>
      <c r="DV556" s="31" t="s">
        <v>363</v>
      </c>
      <c r="DW556" s="31" t="s">
        <v>370</v>
      </c>
      <c r="DX556" s="63"/>
      <c r="DY556" s="63"/>
      <c r="DZ556" s="63"/>
      <c r="EA556" s="167"/>
      <c r="EB556" s="60"/>
      <c r="EC556" s="60"/>
      <c r="ED556" s="60"/>
      <c r="EE556" s="60"/>
      <c r="EF556" s="60"/>
      <c r="EG556" s="60"/>
      <c r="EH556" s="60"/>
      <c r="EI556" s="60"/>
      <c r="EJ556" s="60"/>
      <c r="EK556" s="60"/>
      <c r="EL556" s="60"/>
      <c r="EM556" s="60"/>
      <c r="EN556" s="60"/>
      <c r="EO556" s="60"/>
      <c r="EP556" s="60"/>
      <c r="EQ556" s="60"/>
      <c r="ER556" s="60"/>
      <c r="ES556" s="60"/>
      <c r="ET556" s="60"/>
      <c r="EU556" s="60"/>
      <c r="EV556" s="60"/>
      <c r="EW556" s="60"/>
      <c r="EX556" s="60"/>
      <c r="EY556" s="60"/>
      <c r="EZ556" s="60"/>
      <c r="FA556" s="60"/>
      <c r="FB556" s="60"/>
    </row>
    <row r="557" spans="22:158" x14ac:dyDescent="0.25">
      <c r="W557" s="33"/>
      <c r="X557" s="33"/>
      <c r="AH557" s="38">
        <v>100</v>
      </c>
      <c r="AI557" s="38">
        <v>135</v>
      </c>
      <c r="AJ557" s="38">
        <v>18020</v>
      </c>
      <c r="AK557" s="38">
        <v>14</v>
      </c>
      <c r="AL557" s="38">
        <v>1500858</v>
      </c>
      <c r="AM557" s="61" t="s">
        <v>1816</v>
      </c>
      <c r="AN557" s="61" t="s">
        <v>1693</v>
      </c>
      <c r="AO557" s="61" t="s">
        <v>1656</v>
      </c>
      <c r="AP557" s="61" t="s">
        <v>5033</v>
      </c>
      <c r="AQ557" s="61" t="s">
        <v>1704</v>
      </c>
      <c r="AR557" s="28">
        <v>2837788</v>
      </c>
      <c r="AS557" s="28">
        <v>3483302</v>
      </c>
      <c r="AT557" s="28">
        <v>0</v>
      </c>
      <c r="AU557" s="62"/>
      <c r="BT557">
        <v>0</v>
      </c>
      <c r="BU557" s="32">
        <v>100</v>
      </c>
      <c r="BV557" s="32">
        <v>115</v>
      </c>
      <c r="BW557" s="32">
        <v>16950</v>
      </c>
      <c r="BX557" s="32">
        <v>83</v>
      </c>
      <c r="BY557" s="32">
        <v>91060</v>
      </c>
      <c r="BZ557" t="s">
        <v>1816</v>
      </c>
      <c r="CA557" t="s">
        <v>1697</v>
      </c>
      <c r="CB557" t="s">
        <v>1887</v>
      </c>
      <c r="CC557" t="s">
        <v>1786</v>
      </c>
      <c r="CD557" s="52" t="s">
        <v>5043</v>
      </c>
      <c r="CE557" s="155">
        <v>786</v>
      </c>
      <c r="CF557" s="155">
        <v>15</v>
      </c>
      <c r="CG557" s="31" t="s">
        <v>684</v>
      </c>
      <c r="CH557" s="31" t="s">
        <v>770</v>
      </c>
      <c r="CI557" s="31" t="s">
        <v>3838</v>
      </c>
      <c r="CJ557" s="31" t="s">
        <v>239</v>
      </c>
      <c r="DC557" s="160" t="str">
        <f t="shared" si="124"/>
        <v>15300_3</v>
      </c>
      <c r="DD557" s="162">
        <v>100</v>
      </c>
      <c r="DE557" s="161">
        <v>130</v>
      </c>
      <c r="DF557" s="161">
        <v>15300</v>
      </c>
      <c r="DG557" s="163" t="s">
        <v>1816</v>
      </c>
      <c r="DH557" s="161"/>
      <c r="DI557" s="161" t="s">
        <v>1597</v>
      </c>
      <c r="DJ557" s="161">
        <v>3</v>
      </c>
      <c r="DK557" s="161" t="s">
        <v>1324</v>
      </c>
      <c r="DL557" s="161">
        <v>0</v>
      </c>
      <c r="DM557" s="43" t="s">
        <v>4808</v>
      </c>
      <c r="DN557" s="43"/>
      <c r="DO557" s="43" t="s">
        <v>4185</v>
      </c>
      <c r="DP557" s="43"/>
      <c r="DQ557" s="43" t="s">
        <v>4159</v>
      </c>
      <c r="DR557" s="43">
        <v>100</v>
      </c>
      <c r="DV557" s="31" t="s">
        <v>363</v>
      </c>
      <c r="DW557" s="31" t="s">
        <v>370</v>
      </c>
      <c r="DX557" s="63"/>
      <c r="DY557" s="63"/>
      <c r="DZ557" s="63"/>
      <c r="EA557" s="167"/>
      <c r="EB557" s="60"/>
      <c r="EC557" s="60"/>
      <c r="ED557" s="60"/>
      <c r="EE557" s="60"/>
      <c r="EF557" s="60"/>
      <c r="EG557" s="60"/>
      <c r="EH557" s="60"/>
      <c r="EI557" s="60"/>
      <c r="EJ557" s="60"/>
      <c r="EK557" s="60"/>
      <c r="EL557" s="60"/>
      <c r="EM557" s="60"/>
      <c r="EN557" s="60"/>
      <c r="EO557" s="60"/>
      <c r="EP557" s="60"/>
      <c r="EQ557" s="60"/>
      <c r="ER557" s="60"/>
      <c r="ES557" s="60"/>
      <c r="ET557" s="60"/>
      <c r="EU557" s="60"/>
      <c r="EV557" s="60"/>
      <c r="EW557" s="60"/>
      <c r="EX557" s="60"/>
      <c r="EY557" s="60"/>
      <c r="EZ557" s="60"/>
      <c r="FA557" s="60"/>
      <c r="FB557" s="60"/>
    </row>
    <row r="558" spans="22:158" x14ac:dyDescent="0.25">
      <c r="W558" s="33"/>
      <c r="X558" s="33"/>
      <c r="AH558" s="38">
        <v>100</v>
      </c>
      <c r="AI558" s="38">
        <v>135</v>
      </c>
      <c r="AJ558" s="38">
        <v>18150</v>
      </c>
      <c r="AK558" s="38">
        <v>14</v>
      </c>
      <c r="AL558" s="38">
        <v>1500858</v>
      </c>
      <c r="AM558" s="61" t="s">
        <v>1816</v>
      </c>
      <c r="AN558" s="61" t="s">
        <v>1693</v>
      </c>
      <c r="AO558" s="61" t="s">
        <v>1659</v>
      </c>
      <c r="AP558" s="61" t="s">
        <v>5033</v>
      </c>
      <c r="AQ558" s="61" t="s">
        <v>1704</v>
      </c>
      <c r="AR558" s="28">
        <v>835927.4</v>
      </c>
      <c r="AS558" s="28">
        <v>1772229</v>
      </c>
      <c r="AT558" s="28">
        <v>336874</v>
      </c>
      <c r="AU558" s="62"/>
      <c r="BT558">
        <v>0</v>
      </c>
      <c r="BU558" s="32">
        <v>100</v>
      </c>
      <c r="BV558" s="32">
        <v>115</v>
      </c>
      <c r="BW558" s="32">
        <v>16950</v>
      </c>
      <c r="BX558" s="32">
        <v>83</v>
      </c>
      <c r="BY558" s="32">
        <v>91080</v>
      </c>
      <c r="BZ558" t="s">
        <v>1816</v>
      </c>
      <c r="CA558" t="s">
        <v>1697</v>
      </c>
      <c r="CB558" t="s">
        <v>1887</v>
      </c>
      <c r="CC558" t="s">
        <v>1786</v>
      </c>
      <c r="CD558" t="s">
        <v>1784</v>
      </c>
      <c r="CE558" s="155">
        <v>0</v>
      </c>
      <c r="CF558" s="155">
        <v>3</v>
      </c>
      <c r="CG558" s="31" t="s">
        <v>686</v>
      </c>
      <c r="CH558" s="31" t="s">
        <v>3839</v>
      </c>
      <c r="CI558" s="31" t="s">
        <v>3838</v>
      </c>
      <c r="CJ558" s="31" t="s">
        <v>240</v>
      </c>
      <c r="DC558" s="160" t="str">
        <f t="shared" si="124"/>
        <v>15300_2</v>
      </c>
      <c r="DD558" s="162">
        <v>100</v>
      </c>
      <c r="DE558" s="161">
        <v>130</v>
      </c>
      <c r="DF558" s="161">
        <v>15300</v>
      </c>
      <c r="DG558" s="163" t="s">
        <v>1816</v>
      </c>
      <c r="DH558" s="161"/>
      <c r="DI558" s="161" t="s">
        <v>1597</v>
      </c>
      <c r="DJ558" s="161">
        <v>2</v>
      </c>
      <c r="DK558" s="161" t="s">
        <v>1323</v>
      </c>
      <c r="DL558" s="161">
        <v>0</v>
      </c>
      <c r="DM558" s="43" t="s">
        <v>4809</v>
      </c>
      <c r="DN558" s="43"/>
      <c r="DO558" s="43" t="s">
        <v>4187</v>
      </c>
      <c r="DP558" s="43"/>
      <c r="DQ558" s="43" t="s">
        <v>4162</v>
      </c>
      <c r="DR558" s="43">
        <v>100</v>
      </c>
      <c r="DV558" s="31" t="s">
        <v>363</v>
      </c>
      <c r="DW558" s="31" t="s">
        <v>370</v>
      </c>
      <c r="DX558" s="63"/>
      <c r="DY558" s="63"/>
      <c r="DZ558" s="63"/>
      <c r="EA558" s="167"/>
      <c r="EB558" s="60"/>
      <c r="EC558" s="60"/>
      <c r="ED558" s="60"/>
      <c r="EE558" s="60"/>
      <c r="EF558" s="60"/>
      <c r="EG558" s="60"/>
      <c r="EH558" s="60"/>
      <c r="EI558" s="60"/>
      <c r="EJ558" s="60"/>
      <c r="EK558" s="60"/>
      <c r="EL558" s="60"/>
      <c r="EM558" s="60"/>
      <c r="EN558" s="60"/>
      <c r="EO558" s="60"/>
      <c r="EP558" s="60"/>
      <c r="EQ558" s="60"/>
      <c r="ER558" s="60"/>
      <c r="ES558" s="60"/>
      <c r="ET558" s="60"/>
      <c r="EU558" s="60"/>
      <c r="EV558" s="60"/>
      <c r="EW558" s="60"/>
      <c r="EX558" s="60"/>
      <c r="EY558" s="60"/>
      <c r="EZ558" s="60"/>
      <c r="FA558" s="60"/>
      <c r="FB558" s="60"/>
    </row>
    <row r="559" spans="22:158" x14ac:dyDescent="0.25">
      <c r="W559" s="33"/>
      <c r="X559" s="33"/>
      <c r="AH559" s="38">
        <v>100</v>
      </c>
      <c r="AI559" s="38">
        <v>140</v>
      </c>
      <c r="AJ559" s="38">
        <v>10470</v>
      </c>
      <c r="AK559" s="38">
        <v>14</v>
      </c>
      <c r="AL559" s="38">
        <v>1500858</v>
      </c>
      <c r="AM559" s="61" t="s">
        <v>1816</v>
      </c>
      <c r="AN559" s="61" t="s">
        <v>1690</v>
      </c>
      <c r="AO559" s="61" t="s">
        <v>5052</v>
      </c>
      <c r="AP559" s="61" t="s">
        <v>5033</v>
      </c>
      <c r="AQ559" s="61" t="s">
        <v>1704</v>
      </c>
      <c r="AR559" s="28">
        <v>0</v>
      </c>
      <c r="AS559" s="28">
        <v>623649</v>
      </c>
      <c r="AT559" s="28">
        <v>138214</v>
      </c>
      <c r="AU559" s="62"/>
      <c r="BT559">
        <v>0</v>
      </c>
      <c r="BU559" s="32">
        <v>100</v>
      </c>
      <c r="BV559" s="32">
        <v>115</v>
      </c>
      <c r="BW559" s="32">
        <v>16950</v>
      </c>
      <c r="BX559" s="32">
        <v>84</v>
      </c>
      <c r="BY559" s="32">
        <v>91100</v>
      </c>
      <c r="BZ559" t="s">
        <v>1816</v>
      </c>
      <c r="CA559" t="s">
        <v>1697</v>
      </c>
      <c r="CB559" t="s">
        <v>1887</v>
      </c>
      <c r="CC559" t="s">
        <v>1795</v>
      </c>
      <c r="CD559" t="s">
        <v>1796</v>
      </c>
      <c r="CE559" s="155">
        <v>30</v>
      </c>
      <c r="CF559" s="155">
        <v>12</v>
      </c>
      <c r="CG559" s="31" t="s">
        <v>688</v>
      </c>
      <c r="CH559" s="31" t="s">
        <v>771</v>
      </c>
      <c r="CI559" s="31" t="s">
        <v>3838</v>
      </c>
      <c r="CJ559" s="31" t="s">
        <v>241</v>
      </c>
      <c r="DC559" s="160" t="str">
        <f t="shared" si="124"/>
        <v>15300_6</v>
      </c>
      <c r="DD559" s="162">
        <v>100</v>
      </c>
      <c r="DE559" s="161">
        <v>130</v>
      </c>
      <c r="DF559" s="161">
        <v>15300</v>
      </c>
      <c r="DG559" s="163" t="s">
        <v>1816</v>
      </c>
      <c r="DH559" s="161"/>
      <c r="DI559" s="161" t="s">
        <v>1597</v>
      </c>
      <c r="DJ559" s="161">
        <v>6</v>
      </c>
      <c r="DK559" s="161" t="s">
        <v>1327</v>
      </c>
      <c r="DL559" s="161">
        <v>0</v>
      </c>
      <c r="DM559" s="43" t="s">
        <v>4810</v>
      </c>
      <c r="DN559" s="43"/>
      <c r="DO559" s="43" t="s">
        <v>4189</v>
      </c>
      <c r="DP559" s="43"/>
      <c r="DQ559" s="43" t="s">
        <v>4165</v>
      </c>
      <c r="DR559" s="43">
        <v>100</v>
      </c>
      <c r="DV559" s="31" t="s">
        <v>363</v>
      </c>
      <c r="DW559" s="31" t="s">
        <v>371</v>
      </c>
      <c r="DX559" s="63"/>
      <c r="DY559" s="63"/>
      <c r="DZ559" s="63"/>
      <c r="EA559" s="167"/>
      <c r="EB559" s="60"/>
      <c r="EC559" s="60"/>
      <c r="ED559" s="60"/>
      <c r="EE559" s="60"/>
      <c r="EF559" s="60"/>
      <c r="EG559" s="60"/>
      <c r="EH559" s="60"/>
      <c r="EI559" s="60"/>
      <c r="EJ559" s="60"/>
      <c r="EK559" s="60"/>
      <c r="EL559" s="60"/>
      <c r="EM559" s="60"/>
      <c r="EN559" s="60"/>
      <c r="EO559" s="60"/>
      <c r="EP559" s="60"/>
      <c r="EQ559" s="60"/>
      <c r="ER559" s="60"/>
      <c r="ES559" s="60"/>
      <c r="ET559" s="60"/>
      <c r="EU559" s="60"/>
      <c r="EV559" s="60"/>
      <c r="EW559" s="60"/>
      <c r="EX559" s="60"/>
      <c r="EY559" s="60"/>
      <c r="EZ559" s="60"/>
      <c r="FA559" s="60"/>
      <c r="FB559" s="60"/>
    </row>
    <row r="560" spans="22:158" x14ac:dyDescent="0.25">
      <c r="W560" s="33"/>
      <c r="X560" s="33"/>
      <c r="AH560" s="38">
        <v>100</v>
      </c>
      <c r="AI560" s="38">
        <v>140</v>
      </c>
      <c r="AJ560" s="38">
        <v>10470</v>
      </c>
      <c r="AK560" s="38">
        <v>14</v>
      </c>
      <c r="AL560" s="38">
        <v>1500858</v>
      </c>
      <c r="AM560" s="61" t="s">
        <v>1816</v>
      </c>
      <c r="AN560" s="61" t="s">
        <v>1690</v>
      </c>
      <c r="AO560" s="61" t="s">
        <v>1112</v>
      </c>
      <c r="AP560" s="61" t="s">
        <v>5033</v>
      </c>
      <c r="AQ560" s="61" t="s">
        <v>1704</v>
      </c>
      <c r="AR560" s="28">
        <v>315368.69999999995</v>
      </c>
      <c r="AS560" s="28">
        <v>0</v>
      </c>
      <c r="AT560" s="28">
        <v>0</v>
      </c>
      <c r="AU560" s="62"/>
      <c r="BT560">
        <v>0</v>
      </c>
      <c r="BU560" s="32">
        <v>100</v>
      </c>
      <c r="BV560" s="32">
        <v>115</v>
      </c>
      <c r="BW560" s="32">
        <v>16950</v>
      </c>
      <c r="BX560" s="32">
        <v>85</v>
      </c>
      <c r="BY560" s="32">
        <v>91120</v>
      </c>
      <c r="BZ560" t="s">
        <v>1816</v>
      </c>
      <c r="CA560" t="s">
        <v>1697</v>
      </c>
      <c r="CB560" t="s">
        <v>1887</v>
      </c>
      <c r="CC560" s="52" t="s">
        <v>1797</v>
      </c>
      <c r="CD560" s="52" t="s">
        <v>1797</v>
      </c>
      <c r="CE560" s="155">
        <v>46</v>
      </c>
      <c r="CF560" s="155">
        <v>10</v>
      </c>
      <c r="CG560" s="31" t="s">
        <v>690</v>
      </c>
      <c r="CH560" s="31" t="s">
        <v>772</v>
      </c>
      <c r="CI560" s="31" t="s">
        <v>3838</v>
      </c>
      <c r="CJ560" s="31" t="s">
        <v>242</v>
      </c>
      <c r="DC560" s="160" t="str">
        <f t="shared" si="124"/>
        <v>15300_10</v>
      </c>
      <c r="DD560" s="162">
        <v>100</v>
      </c>
      <c r="DE560" s="161">
        <v>130</v>
      </c>
      <c r="DF560" s="161">
        <v>15300</v>
      </c>
      <c r="DG560" s="163" t="s">
        <v>1816</v>
      </c>
      <c r="DH560" s="161"/>
      <c r="DI560" s="161" t="s">
        <v>1597</v>
      </c>
      <c r="DJ560" s="161">
        <v>10</v>
      </c>
      <c r="DK560" s="161" t="s">
        <v>1329</v>
      </c>
      <c r="DL560" s="161">
        <v>4</v>
      </c>
      <c r="DM560" s="43" t="s">
        <v>4811</v>
      </c>
      <c r="DN560" s="43"/>
      <c r="DO560" s="43" t="s">
        <v>4191</v>
      </c>
      <c r="DP560" s="43"/>
      <c r="DQ560" s="43" t="s">
        <v>4168</v>
      </c>
      <c r="DR560" s="43">
        <v>100</v>
      </c>
      <c r="DV560" s="31" t="s">
        <v>363</v>
      </c>
      <c r="DW560" s="31" t="s">
        <v>371</v>
      </c>
      <c r="DX560" s="63"/>
      <c r="DY560" s="63"/>
      <c r="DZ560" s="63"/>
      <c r="EA560" s="167"/>
      <c r="EB560" s="60"/>
      <c r="EC560" s="60"/>
      <c r="ED560" s="60"/>
      <c r="EE560" s="60"/>
      <c r="EF560" s="60"/>
      <c r="EG560" s="60"/>
      <c r="EH560" s="60"/>
      <c r="EI560" s="60"/>
      <c r="EJ560" s="60"/>
      <c r="EK560" s="60"/>
      <c r="EL560" s="60"/>
      <c r="EM560" s="60"/>
      <c r="EN560" s="60"/>
      <c r="EO560" s="60"/>
      <c r="EP560" s="60"/>
      <c r="EQ560" s="60"/>
      <c r="ER560" s="60"/>
      <c r="ES560" s="60"/>
      <c r="ET560" s="60"/>
      <c r="EU560" s="60"/>
      <c r="EV560" s="60"/>
      <c r="EW560" s="60"/>
      <c r="EX560" s="60"/>
      <c r="EY560" s="60"/>
      <c r="EZ560" s="60"/>
      <c r="FA560" s="60"/>
      <c r="FB560" s="60"/>
    </row>
    <row r="561" spans="22:158" x14ac:dyDescent="0.25">
      <c r="V561" s="1"/>
      <c r="W561" s="33"/>
      <c r="X561" s="33"/>
      <c r="AH561" s="38">
        <v>100</v>
      </c>
      <c r="AI561" s="38">
        <v>140</v>
      </c>
      <c r="AJ561" s="38">
        <v>10800</v>
      </c>
      <c r="AK561" s="38">
        <v>14</v>
      </c>
      <c r="AL561" s="38">
        <v>1500858</v>
      </c>
      <c r="AM561" s="61" t="s">
        <v>1816</v>
      </c>
      <c r="AN561" s="61" t="s">
        <v>1690</v>
      </c>
      <c r="AO561" s="61" t="s">
        <v>5059</v>
      </c>
      <c r="AP561" s="61" t="s">
        <v>5033</v>
      </c>
      <c r="AQ561" s="61" t="s">
        <v>1704</v>
      </c>
      <c r="AR561" s="28">
        <v>9811299.8000000007</v>
      </c>
      <c r="AS561" s="28">
        <v>6255728</v>
      </c>
      <c r="AT561" s="28">
        <v>2434734</v>
      </c>
      <c r="AU561" s="62"/>
      <c r="BT561">
        <v>0</v>
      </c>
      <c r="BU561" s="32">
        <v>100</v>
      </c>
      <c r="BV561" s="32">
        <v>115</v>
      </c>
      <c r="BW561" s="32">
        <v>16950</v>
      </c>
      <c r="BX561" s="32">
        <v>86</v>
      </c>
      <c r="BY561" s="32">
        <v>91140</v>
      </c>
      <c r="BZ561" t="s">
        <v>1816</v>
      </c>
      <c r="CA561" t="s">
        <v>1697</v>
      </c>
      <c r="CB561" s="52" t="s">
        <v>1887</v>
      </c>
      <c r="CC561" s="52" t="s">
        <v>1787</v>
      </c>
      <c r="CD561" s="52" t="s">
        <v>1789</v>
      </c>
      <c r="CE561" s="155">
        <v>308</v>
      </c>
      <c r="CF561" s="155">
        <v>85</v>
      </c>
      <c r="CG561" s="31" t="s">
        <v>5839</v>
      </c>
      <c r="CH561" s="31" t="s">
        <v>3827</v>
      </c>
      <c r="CI561" s="31" t="s">
        <v>3838</v>
      </c>
      <c r="CJ561" s="31" t="s">
        <v>243</v>
      </c>
      <c r="DC561" s="160" t="str">
        <f t="shared" si="124"/>
        <v>15300_8</v>
      </c>
      <c r="DD561" s="162">
        <v>100</v>
      </c>
      <c r="DE561" s="161">
        <v>130</v>
      </c>
      <c r="DF561" s="161">
        <v>15300</v>
      </c>
      <c r="DG561" s="163" t="s">
        <v>1816</v>
      </c>
      <c r="DH561" s="161"/>
      <c r="DI561" s="161" t="s">
        <v>1597</v>
      </c>
      <c r="DJ561" s="161">
        <v>8</v>
      </c>
      <c r="DK561" s="161" t="s">
        <v>1328</v>
      </c>
      <c r="DL561" s="161">
        <v>0</v>
      </c>
      <c r="DM561" s="43" t="s">
        <v>4812</v>
      </c>
      <c r="DN561" s="43"/>
      <c r="DO561" s="43" t="s">
        <v>4193</v>
      </c>
      <c r="DP561" s="43"/>
      <c r="DQ561" s="43" t="s">
        <v>4171</v>
      </c>
      <c r="DR561" s="43">
        <v>100</v>
      </c>
      <c r="DV561" s="31" t="s">
        <v>363</v>
      </c>
      <c r="DW561" s="31" t="s">
        <v>371</v>
      </c>
      <c r="DX561" s="63"/>
      <c r="DY561" s="63"/>
      <c r="DZ561" s="63"/>
      <c r="EA561" s="167"/>
      <c r="EB561" s="60"/>
      <c r="EC561" s="60"/>
      <c r="ED561" s="60"/>
      <c r="EE561" s="60"/>
      <c r="EF561" s="60"/>
      <c r="EG561" s="60"/>
      <c r="EH561" s="60"/>
      <c r="EI561" s="60"/>
      <c r="EJ561" s="60"/>
      <c r="EK561" s="60"/>
      <c r="EL561" s="60"/>
      <c r="EM561" s="60"/>
      <c r="EN561" s="60"/>
      <c r="EO561" s="60"/>
      <c r="EP561" s="60"/>
      <c r="EQ561" s="60"/>
      <c r="ER561" s="60"/>
      <c r="ES561" s="60"/>
      <c r="ET561" s="60"/>
      <c r="EU561" s="60"/>
      <c r="EV561" s="60"/>
      <c r="EW561" s="60"/>
      <c r="EX561" s="60"/>
      <c r="EY561" s="60"/>
      <c r="EZ561" s="60"/>
      <c r="FA561" s="60"/>
      <c r="FB561" s="60"/>
    </row>
    <row r="562" spans="22:158" x14ac:dyDescent="0.25">
      <c r="W562" s="33"/>
      <c r="X562" s="33"/>
      <c r="AH562" s="38">
        <v>100</v>
      </c>
      <c r="AI562" s="38">
        <v>140</v>
      </c>
      <c r="AJ562" s="38">
        <v>10850</v>
      </c>
      <c r="AK562" s="38">
        <v>14</v>
      </c>
      <c r="AL562" s="38">
        <v>1500858</v>
      </c>
      <c r="AM562" s="61" t="s">
        <v>1816</v>
      </c>
      <c r="AN562" s="61" t="s">
        <v>1690</v>
      </c>
      <c r="AO562" s="61" t="s">
        <v>5060</v>
      </c>
      <c r="AP562" s="61" t="s">
        <v>5033</v>
      </c>
      <c r="AQ562" s="61" t="s">
        <v>1704</v>
      </c>
      <c r="AR562" s="28">
        <v>419412.9</v>
      </c>
      <c r="AS562" s="28">
        <v>469899</v>
      </c>
      <c r="AT562" s="28">
        <v>217856</v>
      </c>
      <c r="AU562" s="62"/>
      <c r="BT562">
        <v>0</v>
      </c>
      <c r="BU562" s="32">
        <v>100</v>
      </c>
      <c r="BV562" s="32">
        <v>115</v>
      </c>
      <c r="BW562" s="32">
        <v>16950</v>
      </c>
      <c r="BX562" s="32">
        <v>86</v>
      </c>
      <c r="BY562" s="32">
        <v>91160</v>
      </c>
      <c r="BZ562" t="s">
        <v>1816</v>
      </c>
      <c r="CA562" t="s">
        <v>1697</v>
      </c>
      <c r="CB562" t="s">
        <v>1887</v>
      </c>
      <c r="CC562" t="s">
        <v>1787</v>
      </c>
      <c r="CD562" s="52" t="s">
        <v>1788</v>
      </c>
      <c r="CE562" s="155">
        <v>277</v>
      </c>
      <c r="CF562" s="155">
        <v>32</v>
      </c>
      <c r="CG562" s="31" t="s">
        <v>5831</v>
      </c>
      <c r="CH562" s="31" t="s">
        <v>3828</v>
      </c>
      <c r="CI562" s="31" t="s">
        <v>3838</v>
      </c>
      <c r="CJ562" s="31" t="s">
        <v>244</v>
      </c>
      <c r="DC562" s="160" t="str">
        <f t="shared" si="124"/>
        <v>15300_5</v>
      </c>
      <c r="DD562" s="162">
        <v>100</v>
      </c>
      <c r="DE562" s="161">
        <v>130</v>
      </c>
      <c r="DF562" s="161">
        <v>15300</v>
      </c>
      <c r="DG562" s="163" t="s">
        <v>1816</v>
      </c>
      <c r="DH562" s="161"/>
      <c r="DI562" s="161" t="s">
        <v>1597</v>
      </c>
      <c r="DJ562" s="161">
        <v>5</v>
      </c>
      <c r="DK562" s="161" t="s">
        <v>1326</v>
      </c>
      <c r="DL562" s="161">
        <v>28</v>
      </c>
      <c r="DM562" s="43" t="s">
        <v>4813</v>
      </c>
      <c r="DN562" s="43"/>
      <c r="DO562" s="43" t="s">
        <v>4195</v>
      </c>
      <c r="DP562" s="43"/>
      <c r="DQ562" s="43" t="s">
        <v>4174</v>
      </c>
      <c r="DR562" s="43">
        <v>100</v>
      </c>
      <c r="DV562" s="31" t="s">
        <v>363</v>
      </c>
      <c r="DW562" s="31" t="s">
        <v>371</v>
      </c>
      <c r="DX562" s="63"/>
      <c r="DY562" s="63"/>
      <c r="DZ562" s="63"/>
      <c r="EA562" s="167"/>
      <c r="EB562" s="60"/>
      <c r="EC562" s="60"/>
      <c r="ED562" s="60"/>
      <c r="EE562" s="60"/>
      <c r="EF562" s="60"/>
      <c r="EG562" s="60"/>
      <c r="EH562" s="60"/>
      <c r="EI562" s="60"/>
      <c r="EJ562" s="60"/>
      <c r="EK562" s="60"/>
      <c r="EL562" s="60"/>
      <c r="EM562" s="60"/>
      <c r="EN562" s="60"/>
      <c r="EO562" s="60"/>
      <c r="EP562" s="60"/>
      <c r="EQ562" s="60"/>
      <c r="ER562" s="60"/>
      <c r="ES562" s="60"/>
      <c r="ET562" s="60"/>
      <c r="EU562" s="60"/>
      <c r="EV562" s="60"/>
      <c r="EW562" s="60"/>
      <c r="EX562" s="60"/>
      <c r="EY562" s="60"/>
      <c r="EZ562" s="60"/>
      <c r="FA562" s="60"/>
      <c r="FB562" s="60"/>
    </row>
    <row r="563" spans="22:158" x14ac:dyDescent="0.25">
      <c r="W563" s="33"/>
      <c r="X563" s="33"/>
      <c r="AH563" s="38">
        <v>100</v>
      </c>
      <c r="AI563" s="38">
        <v>140</v>
      </c>
      <c r="AJ563" s="38">
        <v>11400</v>
      </c>
      <c r="AK563" s="38">
        <v>14</v>
      </c>
      <c r="AL563" s="38">
        <v>1500858</v>
      </c>
      <c r="AM563" s="61" t="s">
        <v>1816</v>
      </c>
      <c r="AN563" s="61" t="s">
        <v>1690</v>
      </c>
      <c r="AO563" s="61" t="s">
        <v>5071</v>
      </c>
      <c r="AP563" s="61" t="s">
        <v>5033</v>
      </c>
      <c r="AQ563" s="61" t="s">
        <v>1704</v>
      </c>
      <c r="AR563" s="28">
        <v>1768978.5</v>
      </c>
      <c r="AS563" s="28">
        <v>2737750</v>
      </c>
      <c r="AT563" s="28">
        <v>942125</v>
      </c>
      <c r="AU563" s="62"/>
      <c r="BT563">
        <v>0</v>
      </c>
      <c r="BU563" s="32">
        <v>100</v>
      </c>
      <c r="BV563" s="32">
        <v>115</v>
      </c>
      <c r="BW563" s="32">
        <v>16950</v>
      </c>
      <c r="BX563" s="32">
        <v>87</v>
      </c>
      <c r="BY563" s="32">
        <v>91180</v>
      </c>
      <c r="BZ563" t="s">
        <v>1816</v>
      </c>
      <c r="CA563" t="s">
        <v>1697</v>
      </c>
      <c r="CB563" t="s">
        <v>1887</v>
      </c>
      <c r="CC563" s="52" t="s">
        <v>1726</v>
      </c>
      <c r="CD563" s="52" t="s">
        <v>1793</v>
      </c>
      <c r="CE563" s="155">
        <v>14282</v>
      </c>
      <c r="CF563" s="155">
        <v>27</v>
      </c>
      <c r="CG563" s="31" t="s">
        <v>5841</v>
      </c>
      <c r="CH563" s="31" t="s">
        <v>3829</v>
      </c>
      <c r="CI563" s="31" t="s">
        <v>3838</v>
      </c>
      <c r="CJ563" s="31" t="s">
        <v>245</v>
      </c>
      <c r="DC563" s="160" t="str">
        <f t="shared" si="124"/>
        <v>18450_1</v>
      </c>
      <c r="DD563" s="162">
        <v>100</v>
      </c>
      <c r="DE563" s="161">
        <v>115</v>
      </c>
      <c r="DF563" s="161">
        <v>18450</v>
      </c>
      <c r="DG563" s="163" t="s">
        <v>1816</v>
      </c>
      <c r="DH563" s="161"/>
      <c r="DI563" s="161" t="s">
        <v>1665</v>
      </c>
      <c r="DJ563" s="161">
        <v>1</v>
      </c>
      <c r="DK563" s="161" t="s">
        <v>5210</v>
      </c>
      <c r="DL563" s="161">
        <v>8</v>
      </c>
      <c r="DM563" s="43" t="s">
        <v>3776</v>
      </c>
      <c r="DN563" s="43"/>
      <c r="DO563" s="43" t="s">
        <v>3777</v>
      </c>
      <c r="DP563" s="43"/>
      <c r="DQ563" s="43" t="s">
        <v>4177</v>
      </c>
      <c r="DR563" s="43">
        <v>100</v>
      </c>
      <c r="DV563" s="31" t="s">
        <v>363</v>
      </c>
      <c r="DW563" s="31" t="s">
        <v>371</v>
      </c>
      <c r="DX563" s="63"/>
      <c r="DY563" s="63"/>
      <c r="DZ563" s="63"/>
      <c r="EA563" s="167"/>
      <c r="EB563" s="60"/>
      <c r="EC563" s="60"/>
      <c r="ED563" s="60"/>
      <c r="EE563" s="60"/>
      <c r="EF563" s="60"/>
      <c r="EG563" s="60"/>
      <c r="EH563" s="60"/>
      <c r="EI563" s="60"/>
      <c r="EJ563" s="60"/>
      <c r="EK563" s="60"/>
      <c r="EL563" s="60"/>
      <c r="EM563" s="60"/>
      <c r="EN563" s="60"/>
      <c r="EO563" s="60"/>
      <c r="EP563" s="60"/>
      <c r="EQ563" s="60"/>
      <c r="ER563" s="60"/>
      <c r="ES563" s="60"/>
      <c r="ET563" s="60"/>
      <c r="EU563" s="60"/>
      <c r="EV563" s="60"/>
      <c r="EW563" s="60"/>
      <c r="EX563" s="60"/>
      <c r="EY563" s="60"/>
      <c r="EZ563" s="60"/>
      <c r="FA563" s="60"/>
      <c r="FB563" s="60"/>
    </row>
    <row r="564" spans="22:158" x14ac:dyDescent="0.25">
      <c r="W564" s="33"/>
      <c r="X564" s="33"/>
      <c r="AH564" s="38">
        <v>100</v>
      </c>
      <c r="AI564" s="38">
        <v>140</v>
      </c>
      <c r="AJ564" s="38">
        <v>12350</v>
      </c>
      <c r="AK564" s="38">
        <v>14</v>
      </c>
      <c r="AL564" s="38">
        <v>1500858</v>
      </c>
      <c r="AM564" s="61" t="s">
        <v>1816</v>
      </c>
      <c r="AN564" s="61" t="s">
        <v>1690</v>
      </c>
      <c r="AO564" s="61" t="s">
        <v>5091</v>
      </c>
      <c r="AP564" s="61" t="s">
        <v>5033</v>
      </c>
      <c r="AQ564" s="61" t="s">
        <v>1704</v>
      </c>
      <c r="AR564" s="28">
        <v>971237.6</v>
      </c>
      <c r="AS564" s="28">
        <v>1742923</v>
      </c>
      <c r="AT564" s="28">
        <v>576504</v>
      </c>
      <c r="AU564" s="62"/>
      <c r="BT564">
        <v>0</v>
      </c>
      <c r="BU564" s="32">
        <v>100</v>
      </c>
      <c r="BV564" s="32">
        <v>115</v>
      </c>
      <c r="BW564" s="32">
        <v>16950</v>
      </c>
      <c r="BX564" s="32">
        <v>87</v>
      </c>
      <c r="BY564" s="32">
        <v>91190</v>
      </c>
      <c r="BZ564" t="s">
        <v>1816</v>
      </c>
      <c r="CA564" t="s">
        <v>1697</v>
      </c>
      <c r="CB564" t="s">
        <v>1887</v>
      </c>
      <c r="CC564" t="s">
        <v>1726</v>
      </c>
      <c r="CD564" s="52" t="s">
        <v>1726</v>
      </c>
      <c r="CE564" s="155">
        <v>8</v>
      </c>
      <c r="CF564" s="155">
        <v>13</v>
      </c>
      <c r="CG564" s="31" t="s">
        <v>5843</v>
      </c>
      <c r="CH564" s="31" t="s">
        <v>3830</v>
      </c>
      <c r="CI564" s="31" t="s">
        <v>3838</v>
      </c>
      <c r="CJ564" s="31" t="s">
        <v>246</v>
      </c>
      <c r="DC564" s="160" t="str">
        <f t="shared" si="124"/>
        <v>18450_7</v>
      </c>
      <c r="DD564" s="162">
        <v>100</v>
      </c>
      <c r="DE564" s="161">
        <v>115</v>
      </c>
      <c r="DF564" s="161">
        <v>18450</v>
      </c>
      <c r="DG564" s="163" t="s">
        <v>1816</v>
      </c>
      <c r="DH564" s="161"/>
      <c r="DI564" s="161" t="s">
        <v>1665</v>
      </c>
      <c r="DJ564" s="161">
        <v>7</v>
      </c>
      <c r="DK564" s="161" t="s">
        <v>5216</v>
      </c>
      <c r="DL564" s="161">
        <v>8</v>
      </c>
      <c r="DM564" s="43" t="s">
        <v>3778</v>
      </c>
      <c r="DN564" s="43"/>
      <c r="DO564" s="43" t="s">
        <v>3779</v>
      </c>
      <c r="DP564" s="43"/>
      <c r="DQ564" s="43" t="s">
        <v>4150</v>
      </c>
      <c r="DR564" s="43">
        <v>100</v>
      </c>
      <c r="DV564" s="31" t="s">
        <v>363</v>
      </c>
      <c r="DW564" s="31" t="s">
        <v>371</v>
      </c>
      <c r="DX564" s="63"/>
      <c r="DY564" s="63"/>
      <c r="DZ564" s="63"/>
      <c r="EA564" s="167"/>
      <c r="EB564" s="60"/>
      <c r="EC564" s="60"/>
      <c r="ED564" s="60"/>
      <c r="EE564" s="60"/>
      <c r="EF564" s="60"/>
      <c r="EG564" s="60"/>
      <c r="EH564" s="60"/>
      <c r="EI564" s="60"/>
      <c r="EJ564" s="60"/>
      <c r="EK564" s="60"/>
      <c r="EL564" s="60"/>
      <c r="EM564" s="60"/>
      <c r="EN564" s="60"/>
      <c r="EO564" s="60"/>
      <c r="EP564" s="60"/>
      <c r="EQ564" s="60"/>
      <c r="ER564" s="60"/>
      <c r="ES564" s="60"/>
      <c r="ET564" s="60"/>
      <c r="EU564" s="60"/>
      <c r="EV564" s="60"/>
      <c r="EW564" s="60"/>
      <c r="EX564" s="60"/>
      <c r="EY564" s="60"/>
      <c r="EZ564" s="60"/>
      <c r="FA564" s="60"/>
      <c r="FB564" s="60"/>
    </row>
    <row r="565" spans="22:158" x14ac:dyDescent="0.25">
      <c r="V565" s="1"/>
      <c r="W565" s="33"/>
      <c r="X565" s="33"/>
      <c r="AH565" s="38">
        <v>100</v>
      </c>
      <c r="AI565" s="38">
        <v>140</v>
      </c>
      <c r="AJ565" s="38">
        <v>12900</v>
      </c>
      <c r="AK565" s="38">
        <v>14</v>
      </c>
      <c r="AL565" s="38">
        <v>1500858</v>
      </c>
      <c r="AM565" s="61" t="s">
        <v>1816</v>
      </c>
      <c r="AN565" s="61" t="s">
        <v>1690</v>
      </c>
      <c r="AO565" s="61" t="s">
        <v>5099</v>
      </c>
      <c r="AP565" s="61" t="s">
        <v>5033</v>
      </c>
      <c r="AQ565" s="61" t="s">
        <v>1704</v>
      </c>
      <c r="AR565" s="28">
        <v>2842509.6</v>
      </c>
      <c r="AS565" s="28">
        <v>3081200</v>
      </c>
      <c r="AT565" s="28">
        <v>600994</v>
      </c>
      <c r="AU565" s="62"/>
      <c r="BT565">
        <v>0</v>
      </c>
      <c r="BU565" s="32">
        <v>100</v>
      </c>
      <c r="BV565" s="32">
        <v>115</v>
      </c>
      <c r="BW565" s="32">
        <v>16950</v>
      </c>
      <c r="BX565" s="32">
        <v>87</v>
      </c>
      <c r="BY565" s="32">
        <v>91192</v>
      </c>
      <c r="BZ565" t="s">
        <v>1816</v>
      </c>
      <c r="CA565" t="s">
        <v>1697</v>
      </c>
      <c r="CB565" t="s">
        <v>1887</v>
      </c>
      <c r="CC565" s="52" t="s">
        <v>1726</v>
      </c>
      <c r="CD565" s="52" t="s">
        <v>1115</v>
      </c>
      <c r="CE565" s="155">
        <v>1677</v>
      </c>
      <c r="CF565" s="155">
        <v>6</v>
      </c>
      <c r="CG565" s="31" t="s">
        <v>692</v>
      </c>
      <c r="CH565" s="31" t="s">
        <v>3831</v>
      </c>
      <c r="CI565" s="31" t="s">
        <v>3838</v>
      </c>
      <c r="CJ565" s="31" t="s">
        <v>1356</v>
      </c>
      <c r="DC565" s="160" t="str">
        <f t="shared" si="124"/>
        <v>18450_9</v>
      </c>
      <c r="DD565" s="162">
        <v>100</v>
      </c>
      <c r="DE565" s="161">
        <v>115</v>
      </c>
      <c r="DF565" s="161">
        <v>18450</v>
      </c>
      <c r="DG565" s="163" t="s">
        <v>1816</v>
      </c>
      <c r="DH565" s="161"/>
      <c r="DI565" s="161" t="s">
        <v>1665</v>
      </c>
      <c r="DJ565" s="161">
        <v>9</v>
      </c>
      <c r="DK565" s="161" t="s">
        <v>5218</v>
      </c>
      <c r="DL565" s="161">
        <v>0</v>
      </c>
      <c r="DM565" s="43" t="s">
        <v>3780</v>
      </c>
      <c r="DN565" s="43"/>
      <c r="DO565" s="43" t="s">
        <v>3781</v>
      </c>
      <c r="DP565" s="43"/>
      <c r="DQ565" s="43" t="s">
        <v>4153</v>
      </c>
      <c r="DR565" s="43">
        <v>100</v>
      </c>
      <c r="DV565" s="31" t="s">
        <v>363</v>
      </c>
      <c r="DW565" s="31" t="s">
        <v>371</v>
      </c>
      <c r="DX565" s="63"/>
      <c r="DY565" s="63"/>
      <c r="DZ565" s="63"/>
      <c r="EA565" s="167"/>
      <c r="EB565" s="60"/>
      <c r="EC565" s="60"/>
      <c r="ED565" s="60"/>
      <c r="EE565" s="60"/>
      <c r="EF565" s="60"/>
      <c r="EG565" s="60"/>
      <c r="EH565" s="60"/>
      <c r="EI565" s="60"/>
      <c r="EJ565" s="60"/>
      <c r="EK565" s="60"/>
      <c r="EL565" s="60"/>
      <c r="EM565" s="60"/>
      <c r="EN565" s="60"/>
      <c r="EO565" s="60"/>
      <c r="EP565" s="60"/>
      <c r="EQ565" s="60"/>
      <c r="ER565" s="60"/>
      <c r="ES565" s="60"/>
      <c r="ET565" s="60"/>
      <c r="EU565" s="60"/>
      <c r="EV565" s="60"/>
      <c r="EW565" s="60"/>
      <c r="EX565" s="60"/>
      <c r="EY565" s="60"/>
      <c r="EZ565" s="60"/>
      <c r="FA565" s="60"/>
      <c r="FB565" s="60"/>
    </row>
    <row r="566" spans="22:158" x14ac:dyDescent="0.25">
      <c r="W566" s="33"/>
      <c r="X566" s="33"/>
      <c r="AH566" s="38">
        <v>100</v>
      </c>
      <c r="AI566" s="38">
        <v>140</v>
      </c>
      <c r="AJ566" s="38">
        <v>13300</v>
      </c>
      <c r="AK566" s="38">
        <v>14</v>
      </c>
      <c r="AL566" s="38">
        <v>1500858</v>
      </c>
      <c r="AM566" s="61" t="s">
        <v>1816</v>
      </c>
      <c r="AN566" s="61" t="s">
        <v>1690</v>
      </c>
      <c r="AO566" s="61" t="s">
        <v>5107</v>
      </c>
      <c r="AP566" s="61" t="s">
        <v>5033</v>
      </c>
      <c r="AQ566" s="61" t="s">
        <v>1704</v>
      </c>
      <c r="AR566" s="28">
        <v>0</v>
      </c>
      <c r="AS566" s="28">
        <v>0</v>
      </c>
      <c r="AT566" s="28">
        <v>30255</v>
      </c>
      <c r="AU566" s="62"/>
      <c r="BT566">
        <v>0</v>
      </c>
      <c r="BU566" s="32">
        <v>100</v>
      </c>
      <c r="BV566" s="32">
        <v>115</v>
      </c>
      <c r="BW566" s="32">
        <v>16950</v>
      </c>
      <c r="BX566" s="32">
        <v>87</v>
      </c>
      <c r="BY566" s="32">
        <v>91194</v>
      </c>
      <c r="BZ566" t="s">
        <v>1816</v>
      </c>
      <c r="CA566" t="s">
        <v>1697</v>
      </c>
      <c r="CB566" t="s">
        <v>1887</v>
      </c>
      <c r="CC566" t="s">
        <v>1726</v>
      </c>
      <c r="CD566" s="52" t="s">
        <v>1114</v>
      </c>
      <c r="CE566" s="155">
        <v>7</v>
      </c>
      <c r="CF566" s="155">
        <v>9</v>
      </c>
      <c r="CG566" s="31" t="s">
        <v>694</v>
      </c>
      <c r="CH566" s="31" t="s">
        <v>3832</v>
      </c>
      <c r="CI566" s="31" t="s">
        <v>3838</v>
      </c>
      <c r="CJ566" s="31" t="s">
        <v>1355</v>
      </c>
      <c r="DC566" s="160" t="str">
        <f t="shared" si="124"/>
        <v>18450_4</v>
      </c>
      <c r="DD566" s="162">
        <v>100</v>
      </c>
      <c r="DE566" s="161">
        <v>115</v>
      </c>
      <c r="DF566" s="161">
        <v>18450</v>
      </c>
      <c r="DG566" s="163" t="s">
        <v>1816</v>
      </c>
      <c r="DH566" s="161"/>
      <c r="DI566" s="161" t="s">
        <v>1665</v>
      </c>
      <c r="DJ566" s="161">
        <v>4</v>
      </c>
      <c r="DK566" s="161" t="s">
        <v>1325</v>
      </c>
      <c r="DL566" s="161">
        <v>3</v>
      </c>
      <c r="DM566" s="43" t="s">
        <v>3782</v>
      </c>
      <c r="DN566" s="43"/>
      <c r="DO566" s="43" t="s">
        <v>3783</v>
      </c>
      <c r="DP566" s="43"/>
      <c r="DQ566" s="43" t="s">
        <v>4156</v>
      </c>
      <c r="DR566" s="43">
        <v>100</v>
      </c>
      <c r="DV566" s="31" t="s">
        <v>363</v>
      </c>
      <c r="DW566" s="31" t="s">
        <v>371</v>
      </c>
      <c r="DX566" s="63"/>
      <c r="DY566" s="63"/>
      <c r="DZ566" s="63"/>
      <c r="EA566" s="167"/>
      <c r="EB566" s="60"/>
      <c r="EC566" s="60"/>
      <c r="ED566" s="60"/>
      <c r="EE566" s="60"/>
      <c r="EF566" s="60"/>
      <c r="EG566" s="60"/>
      <c r="EH566" s="60"/>
      <c r="EI566" s="60"/>
      <c r="EJ566" s="60"/>
      <c r="EK566" s="60"/>
      <c r="EL566" s="60"/>
      <c r="EM566" s="60"/>
      <c r="EN566" s="60"/>
      <c r="EO566" s="60"/>
      <c r="EP566" s="60"/>
      <c r="EQ566" s="60"/>
      <c r="ER566" s="60"/>
      <c r="ES566" s="60"/>
      <c r="ET566" s="60"/>
      <c r="EU566" s="60"/>
      <c r="EV566" s="60"/>
      <c r="EW566" s="60"/>
      <c r="EX566" s="60"/>
      <c r="EY566" s="60"/>
      <c r="EZ566" s="60"/>
      <c r="FA566" s="60"/>
      <c r="FB566" s="60"/>
    </row>
    <row r="567" spans="22:158" x14ac:dyDescent="0.25">
      <c r="V567" s="1"/>
      <c r="W567" s="33"/>
      <c r="X567" s="33"/>
      <c r="AH567" s="38">
        <v>100</v>
      </c>
      <c r="AI567" s="38">
        <v>140</v>
      </c>
      <c r="AJ567" s="38">
        <v>14600</v>
      </c>
      <c r="AK567" s="38">
        <v>14</v>
      </c>
      <c r="AL567" s="38">
        <v>1500858</v>
      </c>
      <c r="AM567" s="61" t="s">
        <v>1816</v>
      </c>
      <c r="AN567" s="61" t="s">
        <v>1690</v>
      </c>
      <c r="AO567" s="61" t="s">
        <v>1580</v>
      </c>
      <c r="AP567" s="61" t="s">
        <v>5033</v>
      </c>
      <c r="AQ567" s="61" t="s">
        <v>1704</v>
      </c>
      <c r="AR567" s="28">
        <v>13317900.1</v>
      </c>
      <c r="AS567" s="28">
        <v>9880864</v>
      </c>
      <c r="AT567" s="28">
        <v>2715730</v>
      </c>
      <c r="AU567" s="62"/>
      <c r="BT567">
        <v>0</v>
      </c>
      <c r="BU567" s="32">
        <v>100</v>
      </c>
      <c r="BV567" s="32">
        <v>115</v>
      </c>
      <c r="BW567" s="32">
        <v>16950</v>
      </c>
      <c r="BX567" s="32">
        <v>87</v>
      </c>
      <c r="BY567" s="32">
        <v>91200</v>
      </c>
      <c r="BZ567" t="s">
        <v>1816</v>
      </c>
      <c r="CA567" t="s">
        <v>1697</v>
      </c>
      <c r="CB567" t="s">
        <v>1887</v>
      </c>
      <c r="CC567" s="52" t="s">
        <v>1726</v>
      </c>
      <c r="CD567" s="52" t="s">
        <v>1794</v>
      </c>
      <c r="CE567" s="155">
        <v>85</v>
      </c>
      <c r="CF567" s="155">
        <v>5</v>
      </c>
      <c r="CG567" s="31" t="s">
        <v>5845</v>
      </c>
      <c r="CH567" s="31" t="s">
        <v>3833</v>
      </c>
      <c r="CI567" s="31" t="s">
        <v>3838</v>
      </c>
      <c r="CJ567" s="31" t="s">
        <v>247</v>
      </c>
      <c r="DC567" s="160" t="str">
        <f t="shared" si="124"/>
        <v>18450_3</v>
      </c>
      <c r="DD567" s="162">
        <v>100</v>
      </c>
      <c r="DE567" s="161">
        <v>115</v>
      </c>
      <c r="DF567" s="161">
        <v>18450</v>
      </c>
      <c r="DG567" s="163" t="s">
        <v>1816</v>
      </c>
      <c r="DH567" s="161"/>
      <c r="DI567" s="161" t="s">
        <v>1665</v>
      </c>
      <c r="DJ567" s="161">
        <v>3</v>
      </c>
      <c r="DK567" s="161" t="s">
        <v>1324</v>
      </c>
      <c r="DL567" s="161">
        <v>0</v>
      </c>
      <c r="DM567" s="43" t="s">
        <v>3784</v>
      </c>
      <c r="DN567" s="43"/>
      <c r="DO567" s="43" t="s">
        <v>3785</v>
      </c>
      <c r="DP567" s="43"/>
      <c r="DQ567" s="43" t="s">
        <v>4159</v>
      </c>
      <c r="DR567" s="43">
        <v>100</v>
      </c>
      <c r="DV567" s="31" t="s">
        <v>363</v>
      </c>
      <c r="DW567" s="31" t="s">
        <v>371</v>
      </c>
      <c r="DX567" s="63"/>
      <c r="DY567" s="63"/>
      <c r="DZ567" s="63"/>
      <c r="EA567" s="167"/>
      <c r="EB567" s="60"/>
      <c r="EC567" s="60"/>
      <c r="ED567" s="60"/>
      <c r="EE567" s="60"/>
      <c r="EF567" s="60"/>
      <c r="EG567" s="60"/>
      <c r="EH567" s="60"/>
      <c r="EI567" s="60"/>
      <c r="EJ567" s="60"/>
      <c r="EK567" s="60"/>
      <c r="EL567" s="60"/>
      <c r="EM567" s="60"/>
      <c r="EN567" s="60"/>
      <c r="EO567" s="60"/>
      <c r="EP567" s="60"/>
      <c r="EQ567" s="60"/>
      <c r="ER567" s="60"/>
      <c r="ES567" s="60"/>
      <c r="ET567" s="60"/>
      <c r="EU567" s="60"/>
      <c r="EV567" s="60"/>
      <c r="EW567" s="60"/>
      <c r="EX567" s="60"/>
      <c r="EY567" s="60"/>
      <c r="EZ567" s="60"/>
      <c r="FA567" s="60"/>
      <c r="FB567" s="60"/>
    </row>
    <row r="568" spans="22:158" x14ac:dyDescent="0.25">
      <c r="W568" s="33"/>
      <c r="X568" s="33"/>
      <c r="AH568" s="38">
        <v>100</v>
      </c>
      <c r="AI568" s="38">
        <v>140</v>
      </c>
      <c r="AJ568" s="38">
        <v>14870</v>
      </c>
      <c r="AK568" s="38">
        <v>14</v>
      </c>
      <c r="AL568" s="38">
        <v>1500858</v>
      </c>
      <c r="AM568" s="61" t="s">
        <v>1816</v>
      </c>
      <c r="AN568" s="61" t="s">
        <v>1690</v>
      </c>
      <c r="AO568" s="61" t="s">
        <v>1586</v>
      </c>
      <c r="AP568" s="61" t="s">
        <v>5033</v>
      </c>
      <c r="AQ568" s="61" t="s">
        <v>1704</v>
      </c>
      <c r="AR568" s="28">
        <v>28838.5</v>
      </c>
      <c r="AS568" s="28">
        <v>8659</v>
      </c>
      <c r="AT568" s="28">
        <v>0</v>
      </c>
      <c r="AU568" s="62"/>
      <c r="BT568">
        <v>0</v>
      </c>
      <c r="BU568" s="32">
        <v>100</v>
      </c>
      <c r="BV568" s="32">
        <v>115</v>
      </c>
      <c r="BW568" s="32">
        <v>16950</v>
      </c>
      <c r="BX568" s="32">
        <v>88</v>
      </c>
      <c r="BY568" s="32">
        <v>91220</v>
      </c>
      <c r="BZ568" t="s">
        <v>1816</v>
      </c>
      <c r="CA568" t="s">
        <v>1697</v>
      </c>
      <c r="CB568" t="s">
        <v>1887</v>
      </c>
      <c r="CC568" s="52" t="s">
        <v>1684</v>
      </c>
      <c r="CD568" s="52" t="s">
        <v>1684</v>
      </c>
      <c r="CE568" s="155">
        <v>202</v>
      </c>
      <c r="CF568" s="155">
        <v>5</v>
      </c>
      <c r="CG568" s="31" t="s">
        <v>696</v>
      </c>
      <c r="CH568" s="31" t="s">
        <v>3834</v>
      </c>
      <c r="CI568" s="31" t="s">
        <v>3838</v>
      </c>
      <c r="CJ568" s="31" t="s">
        <v>248</v>
      </c>
      <c r="DC568" s="160" t="str">
        <f t="shared" si="124"/>
        <v>18450_2</v>
      </c>
      <c r="DD568" s="162">
        <v>100</v>
      </c>
      <c r="DE568" s="161">
        <v>115</v>
      </c>
      <c r="DF568" s="161">
        <v>18450</v>
      </c>
      <c r="DG568" s="163" t="s">
        <v>1816</v>
      </c>
      <c r="DH568" s="161"/>
      <c r="DI568" s="161" t="s">
        <v>1665</v>
      </c>
      <c r="DJ568" s="161">
        <v>2</v>
      </c>
      <c r="DK568" s="161" t="s">
        <v>1323</v>
      </c>
      <c r="DL568" s="161">
        <v>0</v>
      </c>
      <c r="DM568" s="43" t="s">
        <v>3786</v>
      </c>
      <c r="DN568" s="43"/>
      <c r="DO568" s="43" t="s">
        <v>3787</v>
      </c>
      <c r="DP568" s="43"/>
      <c r="DQ568" s="43" t="s">
        <v>4162</v>
      </c>
      <c r="DR568" s="43">
        <v>100</v>
      </c>
      <c r="DV568" s="31" t="s">
        <v>363</v>
      </c>
      <c r="DW568" s="31" t="s">
        <v>371</v>
      </c>
      <c r="DX568" s="63"/>
      <c r="DY568" s="63"/>
      <c r="DZ568" s="63"/>
      <c r="EA568" s="167"/>
      <c r="EB568" s="60"/>
      <c r="EC568" s="60"/>
      <c r="ED568" s="60"/>
      <c r="EE568" s="60"/>
      <c r="EF568" s="60"/>
      <c r="EG568" s="60"/>
      <c r="EH568" s="60"/>
      <c r="EI568" s="60"/>
      <c r="EJ568" s="60"/>
      <c r="EK568" s="60"/>
      <c r="EL568" s="60"/>
      <c r="EM568" s="60"/>
      <c r="EN568" s="60"/>
      <c r="EO568" s="60"/>
      <c r="EP568" s="60"/>
      <c r="EQ568" s="60"/>
      <c r="ER568" s="60"/>
      <c r="ES568" s="60"/>
      <c r="ET568" s="60"/>
      <c r="EU568" s="60"/>
      <c r="EV568" s="60"/>
      <c r="EW568" s="60"/>
      <c r="EX568" s="60"/>
      <c r="EY568" s="60"/>
      <c r="EZ568" s="60"/>
      <c r="FA568" s="60"/>
      <c r="FB568" s="60"/>
    </row>
    <row r="569" spans="22:158" x14ac:dyDescent="0.25">
      <c r="V569" s="1"/>
      <c r="W569" s="33"/>
      <c r="X569" s="33"/>
      <c r="AH569" s="38">
        <v>100</v>
      </c>
      <c r="AI569" s="38">
        <v>140</v>
      </c>
      <c r="AJ569" s="38">
        <v>14875</v>
      </c>
      <c r="AK569" s="38">
        <v>14</v>
      </c>
      <c r="AL569" s="38">
        <v>1500858</v>
      </c>
      <c r="AM569" s="61" t="s">
        <v>1816</v>
      </c>
      <c r="AN569" s="61" t="s">
        <v>1690</v>
      </c>
      <c r="AO569" s="61" t="s">
        <v>1230</v>
      </c>
      <c r="AP569" s="61" t="s">
        <v>5033</v>
      </c>
      <c r="AQ569" s="61" t="s">
        <v>1704</v>
      </c>
      <c r="AR569" s="28">
        <v>0</v>
      </c>
      <c r="AS569" s="28">
        <v>99339</v>
      </c>
      <c r="AT569" s="28">
        <v>0</v>
      </c>
      <c r="AU569" s="62"/>
      <c r="BT569">
        <v>0</v>
      </c>
      <c r="BU569" s="32">
        <v>100</v>
      </c>
      <c r="BV569" s="32">
        <v>115</v>
      </c>
      <c r="BW569" s="32">
        <v>16950</v>
      </c>
      <c r="BX569" s="32">
        <v>89</v>
      </c>
      <c r="BY569" s="32">
        <v>91240</v>
      </c>
      <c r="BZ569" t="s">
        <v>1816</v>
      </c>
      <c r="CA569" t="s">
        <v>1697</v>
      </c>
      <c r="CB569" t="s">
        <v>1887</v>
      </c>
      <c r="CC569" s="52" t="s">
        <v>1785</v>
      </c>
      <c r="CD569" s="52" t="s">
        <v>1785</v>
      </c>
      <c r="CE569" s="155">
        <v>2840</v>
      </c>
      <c r="CF569" s="155">
        <v>38</v>
      </c>
      <c r="CG569" s="31" t="s">
        <v>698</v>
      </c>
      <c r="CH569" s="31" t="s">
        <v>3835</v>
      </c>
      <c r="CI569" s="31" t="s">
        <v>3838</v>
      </c>
      <c r="CJ569" s="31" t="s">
        <v>249</v>
      </c>
      <c r="DC569" s="160" t="str">
        <f t="shared" si="124"/>
        <v>18450_6</v>
      </c>
      <c r="DD569" s="162">
        <v>100</v>
      </c>
      <c r="DE569" s="161">
        <v>115</v>
      </c>
      <c r="DF569" s="161">
        <v>18450</v>
      </c>
      <c r="DG569" s="163" t="s">
        <v>1816</v>
      </c>
      <c r="DH569" s="161"/>
      <c r="DI569" s="161" t="s">
        <v>1665</v>
      </c>
      <c r="DJ569" s="161">
        <v>6</v>
      </c>
      <c r="DK569" s="161" t="s">
        <v>1327</v>
      </c>
      <c r="DL569" s="161">
        <v>0</v>
      </c>
      <c r="DM569" s="43" t="s">
        <v>3788</v>
      </c>
      <c r="DN569" s="43"/>
      <c r="DO569" s="43" t="s">
        <v>3789</v>
      </c>
      <c r="DP569" s="43"/>
      <c r="DQ569" s="43" t="s">
        <v>4165</v>
      </c>
      <c r="DR569" s="43">
        <v>100</v>
      </c>
      <c r="DV569" s="31" t="s">
        <v>363</v>
      </c>
      <c r="DW569" s="31" t="s">
        <v>371</v>
      </c>
      <c r="DX569" s="63"/>
      <c r="DY569" s="63"/>
      <c r="DZ569" s="63"/>
      <c r="EA569" s="167"/>
      <c r="EB569" s="60"/>
      <c r="EC569" s="60"/>
      <c r="ED569" s="60"/>
      <c r="EE569" s="60"/>
      <c r="EF569" s="60"/>
      <c r="EG569" s="60"/>
      <c r="EH569" s="60"/>
      <c r="EI569" s="60"/>
      <c r="EJ569" s="60"/>
      <c r="EK569" s="60"/>
      <c r="EL569" s="60"/>
      <c r="EM569" s="60"/>
      <c r="EN569" s="60"/>
      <c r="EO569" s="60"/>
      <c r="EP569" s="60"/>
      <c r="EQ569" s="60"/>
      <c r="ER569" s="60"/>
      <c r="ES569" s="60"/>
      <c r="ET569" s="60"/>
      <c r="EU569" s="60"/>
      <c r="EV569" s="60"/>
      <c r="EW569" s="60"/>
      <c r="EX569" s="60"/>
      <c r="EY569" s="60"/>
      <c r="EZ569" s="60"/>
      <c r="FA569" s="60"/>
      <c r="FB569" s="60"/>
    </row>
    <row r="570" spans="22:158" x14ac:dyDescent="0.25">
      <c r="W570" s="33"/>
      <c r="X570" s="33"/>
      <c r="AH570" s="38">
        <v>100</v>
      </c>
      <c r="AI570" s="38">
        <v>140</v>
      </c>
      <c r="AJ570" s="38">
        <v>16100</v>
      </c>
      <c r="AK570" s="38">
        <v>14</v>
      </c>
      <c r="AL570" s="38">
        <v>1500858</v>
      </c>
      <c r="AM570" s="61" t="s">
        <v>1816</v>
      </c>
      <c r="AN570" s="61" t="s">
        <v>1690</v>
      </c>
      <c r="AO570" s="61" t="s">
        <v>1612</v>
      </c>
      <c r="AP570" s="61" t="s">
        <v>5033</v>
      </c>
      <c r="AQ570" s="61" t="s">
        <v>1704</v>
      </c>
      <c r="AR570" s="28">
        <v>81310.399999999994</v>
      </c>
      <c r="AS570" s="28">
        <v>138762</v>
      </c>
      <c r="AT570" s="28">
        <v>56926</v>
      </c>
      <c r="AU570" s="62"/>
      <c r="BT570">
        <v>0</v>
      </c>
      <c r="BU570" s="32">
        <v>100</v>
      </c>
      <c r="BV570" s="32">
        <v>115</v>
      </c>
      <c r="BW570" s="32">
        <v>16950</v>
      </c>
      <c r="BX570" s="32">
        <v>90</v>
      </c>
      <c r="BY570" s="32">
        <v>91260</v>
      </c>
      <c r="BZ570" t="s">
        <v>1816</v>
      </c>
      <c r="CA570" t="s">
        <v>1697</v>
      </c>
      <c r="CB570" t="s">
        <v>1887</v>
      </c>
      <c r="CC570" t="s">
        <v>5036</v>
      </c>
      <c r="CD570" s="52" t="s">
        <v>5036</v>
      </c>
      <c r="CE570" s="155">
        <v>7</v>
      </c>
      <c r="CF570" s="155">
        <v>5</v>
      </c>
      <c r="CG570" s="31" t="s">
        <v>5848</v>
      </c>
      <c r="CH570" s="31" t="s">
        <v>3836</v>
      </c>
      <c r="CI570" s="31" t="s">
        <v>3838</v>
      </c>
      <c r="CJ570" s="31" t="s">
        <v>250</v>
      </c>
      <c r="DC570" s="160" t="str">
        <f t="shared" si="124"/>
        <v>18450_10</v>
      </c>
      <c r="DD570" s="162">
        <v>100</v>
      </c>
      <c r="DE570" s="161">
        <v>115</v>
      </c>
      <c r="DF570" s="161">
        <v>18450</v>
      </c>
      <c r="DG570" s="163" t="s">
        <v>1816</v>
      </c>
      <c r="DH570" s="161"/>
      <c r="DI570" s="161" t="s">
        <v>1665</v>
      </c>
      <c r="DJ570" s="161">
        <v>10</v>
      </c>
      <c r="DK570" s="161" t="s">
        <v>1329</v>
      </c>
      <c r="DL570" s="161">
        <v>0</v>
      </c>
      <c r="DM570" s="43" t="s">
        <v>3790</v>
      </c>
      <c r="DN570" s="43"/>
      <c r="DO570" s="43" t="s">
        <v>3791</v>
      </c>
      <c r="DP570" s="43"/>
      <c r="DQ570" s="43" t="s">
        <v>4168</v>
      </c>
      <c r="DR570" s="43">
        <v>100</v>
      </c>
      <c r="DV570" s="31" t="s">
        <v>363</v>
      </c>
      <c r="DW570" s="31" t="s">
        <v>371</v>
      </c>
      <c r="DX570" s="63"/>
      <c r="DY570" s="63"/>
      <c r="DZ570" s="63"/>
      <c r="EA570" s="167"/>
      <c r="EB570" s="60"/>
      <c r="EC570" s="60"/>
      <c r="ED570" s="60"/>
      <c r="EE570" s="60"/>
      <c r="EF570" s="60"/>
      <c r="EG570" s="60"/>
      <c r="EH570" s="60"/>
      <c r="EI570" s="60"/>
      <c r="EJ570" s="60"/>
      <c r="EK570" s="60"/>
      <c r="EL570" s="60"/>
      <c r="EM570" s="60"/>
      <c r="EN570" s="60"/>
      <c r="EO570" s="60"/>
      <c r="EP570" s="60"/>
      <c r="EQ570" s="60"/>
      <c r="ER570" s="60"/>
      <c r="ES570" s="60"/>
      <c r="ET570" s="60"/>
      <c r="EU570" s="60"/>
      <c r="EV570" s="60"/>
      <c r="EW570" s="60"/>
      <c r="EX570" s="60"/>
      <c r="EY570" s="60"/>
      <c r="EZ570" s="60"/>
      <c r="FA570" s="60"/>
      <c r="FB570" s="60"/>
    </row>
    <row r="571" spans="22:158" x14ac:dyDescent="0.25">
      <c r="W571" s="33"/>
      <c r="X571" s="33"/>
      <c r="AH571" s="38">
        <v>100</v>
      </c>
      <c r="AI571" s="38">
        <v>140</v>
      </c>
      <c r="AJ571" s="38">
        <v>16150</v>
      </c>
      <c r="AK571" s="38">
        <v>14</v>
      </c>
      <c r="AL571" s="38">
        <v>1500858</v>
      </c>
      <c r="AM571" s="61" t="s">
        <v>1816</v>
      </c>
      <c r="AN571" s="61" t="s">
        <v>1690</v>
      </c>
      <c r="AO571" s="61" t="s">
        <v>1613</v>
      </c>
      <c r="AP571" s="61" t="s">
        <v>5033</v>
      </c>
      <c r="AQ571" s="61" t="s">
        <v>1704</v>
      </c>
      <c r="AR571" s="28">
        <v>5438.4</v>
      </c>
      <c r="AS571" s="28">
        <v>27852</v>
      </c>
      <c r="AT571" s="28">
        <v>22897</v>
      </c>
      <c r="AU571" s="62"/>
      <c r="BT571">
        <v>0</v>
      </c>
      <c r="BU571" s="32">
        <v>100</v>
      </c>
      <c r="BV571" s="32">
        <v>115</v>
      </c>
      <c r="BW571" s="32">
        <v>18350</v>
      </c>
      <c r="BX571" s="32">
        <v>81</v>
      </c>
      <c r="BY571" s="32">
        <v>91000</v>
      </c>
      <c r="BZ571" t="s">
        <v>1816</v>
      </c>
      <c r="CA571" t="s">
        <v>1697</v>
      </c>
      <c r="CB571" t="s">
        <v>1911</v>
      </c>
      <c r="CC571" s="52" t="s">
        <v>1683</v>
      </c>
      <c r="CD571" s="52" t="s">
        <v>1784</v>
      </c>
      <c r="CE571" s="155">
        <v>36361</v>
      </c>
      <c r="CF571" s="155">
        <v>430</v>
      </c>
      <c r="CG571" s="31" t="s">
        <v>5834</v>
      </c>
      <c r="CH571" s="31" t="s">
        <v>765</v>
      </c>
      <c r="CI571" s="31" t="s">
        <v>3840</v>
      </c>
      <c r="CJ571" s="31" t="s">
        <v>251</v>
      </c>
      <c r="DC571" s="160" t="str">
        <f t="shared" si="124"/>
        <v>18450_8</v>
      </c>
      <c r="DD571" s="162">
        <v>100</v>
      </c>
      <c r="DE571" s="161">
        <v>115</v>
      </c>
      <c r="DF571" s="161">
        <v>18450</v>
      </c>
      <c r="DG571" s="163" t="s">
        <v>1816</v>
      </c>
      <c r="DH571" s="161"/>
      <c r="DI571" s="161" t="s">
        <v>1665</v>
      </c>
      <c r="DJ571" s="161">
        <v>8</v>
      </c>
      <c r="DK571" s="161" t="s">
        <v>1328</v>
      </c>
      <c r="DL571" s="161">
        <v>6</v>
      </c>
      <c r="DM571" s="43" t="s">
        <v>3792</v>
      </c>
      <c r="DN571" s="43"/>
      <c r="DO571" s="43" t="s">
        <v>3793</v>
      </c>
      <c r="DP571" s="43"/>
      <c r="DQ571" s="43" t="s">
        <v>4171</v>
      </c>
      <c r="DR571" s="43">
        <v>100</v>
      </c>
      <c r="DV571" s="31" t="s">
        <v>363</v>
      </c>
      <c r="DW571" s="31" t="s">
        <v>371</v>
      </c>
      <c r="DX571" s="63"/>
      <c r="DY571" s="63"/>
      <c r="DZ571" s="63"/>
      <c r="EA571" s="167"/>
      <c r="EB571" s="60"/>
      <c r="EC571" s="60"/>
      <c r="ED571" s="60"/>
      <c r="EE571" s="60"/>
      <c r="EF571" s="60"/>
      <c r="EG571" s="60"/>
      <c r="EH571" s="60"/>
      <c r="EI571" s="60"/>
      <c r="EJ571" s="60"/>
      <c r="EK571" s="60"/>
      <c r="EL571" s="60"/>
      <c r="EM571" s="60"/>
      <c r="EN571" s="60"/>
      <c r="EO571" s="60"/>
      <c r="EP571" s="60"/>
      <c r="EQ571" s="60"/>
      <c r="ER571" s="60"/>
      <c r="ES571" s="60"/>
      <c r="ET571" s="60"/>
      <c r="EU571" s="60"/>
      <c r="EV571" s="60"/>
      <c r="EW571" s="60"/>
      <c r="EX571" s="60"/>
      <c r="EY571" s="60"/>
      <c r="EZ571" s="60"/>
      <c r="FA571" s="60"/>
      <c r="FB571" s="60"/>
    </row>
    <row r="572" spans="22:158" x14ac:dyDescent="0.25">
      <c r="W572" s="33"/>
      <c r="X572" s="33"/>
      <c r="AH572" s="38">
        <v>100</v>
      </c>
      <c r="AI572" s="38">
        <v>140</v>
      </c>
      <c r="AJ572" s="38">
        <v>16200</v>
      </c>
      <c r="AK572" s="38">
        <v>14</v>
      </c>
      <c r="AL572" s="38">
        <v>1500858</v>
      </c>
      <c r="AM572" s="61" t="s">
        <v>1816</v>
      </c>
      <c r="AN572" s="61" t="s">
        <v>1690</v>
      </c>
      <c r="AO572" s="61" t="s">
        <v>1615</v>
      </c>
      <c r="AP572" s="61" t="s">
        <v>5033</v>
      </c>
      <c r="AQ572" s="61" t="s">
        <v>1704</v>
      </c>
      <c r="AR572" s="28">
        <v>5196101.8</v>
      </c>
      <c r="AS572" s="28">
        <v>3848933</v>
      </c>
      <c r="AT572" s="28">
        <v>989031</v>
      </c>
      <c r="AU572" s="62"/>
      <c r="BT572">
        <v>0</v>
      </c>
      <c r="BU572" s="32">
        <v>100</v>
      </c>
      <c r="BV572" s="32">
        <v>115</v>
      </c>
      <c r="BW572" s="32">
        <v>18350</v>
      </c>
      <c r="BX572" s="32">
        <v>81</v>
      </c>
      <c r="BY572" s="32">
        <v>91010</v>
      </c>
      <c r="BZ572" t="s">
        <v>1816</v>
      </c>
      <c r="CA572" t="s">
        <v>1697</v>
      </c>
      <c r="CB572" t="s">
        <v>1911</v>
      </c>
      <c r="CC572" t="s">
        <v>1683</v>
      </c>
      <c r="CD572" s="52" t="s">
        <v>1683</v>
      </c>
      <c r="CE572" s="155">
        <v>6645</v>
      </c>
      <c r="CF572" s="155">
        <v>30</v>
      </c>
      <c r="CG572" s="31" t="s">
        <v>5837</v>
      </c>
      <c r="CH572" s="31" t="s">
        <v>767</v>
      </c>
      <c r="CI572" s="31" t="s">
        <v>3840</v>
      </c>
      <c r="CJ572" s="31" t="s">
        <v>252</v>
      </c>
      <c r="DC572" s="160" t="str">
        <f t="shared" si="124"/>
        <v>18450_5</v>
      </c>
      <c r="DD572" s="162">
        <v>100</v>
      </c>
      <c r="DE572" s="161">
        <v>115</v>
      </c>
      <c r="DF572" s="161">
        <v>18450</v>
      </c>
      <c r="DG572" s="163" t="s">
        <v>1816</v>
      </c>
      <c r="DH572" s="161"/>
      <c r="DI572" s="161" t="s">
        <v>1665</v>
      </c>
      <c r="DJ572" s="161">
        <v>5</v>
      </c>
      <c r="DK572" s="161" t="s">
        <v>1326</v>
      </c>
      <c r="DL572" s="161">
        <v>0</v>
      </c>
      <c r="DM572" s="43" t="s">
        <v>3794</v>
      </c>
      <c r="DN572" s="43"/>
      <c r="DO572" s="43" t="s">
        <v>3795</v>
      </c>
      <c r="DP572" s="43"/>
      <c r="DQ572" s="43" t="s">
        <v>4174</v>
      </c>
      <c r="DR572" s="43">
        <v>100</v>
      </c>
      <c r="DV572" s="31" t="s">
        <v>363</v>
      </c>
      <c r="DW572" s="31" t="s">
        <v>371</v>
      </c>
      <c r="DX572" s="63"/>
      <c r="DY572" s="63"/>
      <c r="DZ572" s="63"/>
      <c r="EA572" s="167"/>
      <c r="EB572" s="60"/>
      <c r="EC572" s="60"/>
      <c r="ED572" s="60"/>
      <c r="EE572" s="60"/>
      <c r="EF572" s="60"/>
      <c r="EG572" s="60"/>
      <c r="EH572" s="60"/>
      <c r="EI572" s="60"/>
      <c r="EJ572" s="60"/>
      <c r="EK572" s="60"/>
      <c r="EL572" s="60"/>
      <c r="EM572" s="60"/>
      <c r="EN572" s="60"/>
      <c r="EO572" s="60"/>
      <c r="EP572" s="60"/>
      <c r="EQ572" s="60"/>
      <c r="ER572" s="60"/>
      <c r="ES572" s="60"/>
      <c r="ET572" s="60"/>
      <c r="EU572" s="60"/>
      <c r="EV572" s="60"/>
      <c r="EW572" s="60"/>
      <c r="EX572" s="60"/>
      <c r="EY572" s="60"/>
      <c r="EZ572" s="60"/>
      <c r="FA572" s="60"/>
      <c r="FB572" s="60"/>
    </row>
    <row r="573" spans="22:158" x14ac:dyDescent="0.25">
      <c r="W573" s="33"/>
      <c r="X573" s="33"/>
      <c r="AH573" s="38">
        <v>100</v>
      </c>
      <c r="AI573" s="38">
        <v>140</v>
      </c>
      <c r="AJ573" s="38">
        <v>16750</v>
      </c>
      <c r="AK573" s="38">
        <v>14</v>
      </c>
      <c r="AL573" s="38">
        <v>1500858</v>
      </c>
      <c r="AM573" s="61" t="s">
        <v>1816</v>
      </c>
      <c r="AN573" s="61" t="s">
        <v>1690</v>
      </c>
      <c r="AO573" s="61" t="s">
        <v>1628</v>
      </c>
      <c r="AP573" s="61" t="s">
        <v>5033</v>
      </c>
      <c r="AQ573" s="61" t="s">
        <v>1704</v>
      </c>
      <c r="AR573" s="28">
        <v>0</v>
      </c>
      <c r="AS573" s="28">
        <v>0</v>
      </c>
      <c r="AT573" s="28">
        <v>10855</v>
      </c>
      <c r="AU573" s="62"/>
      <c r="BT573">
        <v>0</v>
      </c>
      <c r="BU573" s="32">
        <v>100</v>
      </c>
      <c r="BV573" s="32">
        <v>115</v>
      </c>
      <c r="BW573" s="32">
        <v>18350</v>
      </c>
      <c r="BX573" s="32">
        <v>82</v>
      </c>
      <c r="BY573" s="32">
        <v>91020</v>
      </c>
      <c r="BZ573" t="s">
        <v>1816</v>
      </c>
      <c r="CA573" t="s">
        <v>1697</v>
      </c>
      <c r="CB573" t="s">
        <v>1911</v>
      </c>
      <c r="CC573" t="s">
        <v>1790</v>
      </c>
      <c r="CD573" t="s">
        <v>1792</v>
      </c>
      <c r="CE573" s="155">
        <v>76</v>
      </c>
      <c r="CF573" s="155">
        <v>2</v>
      </c>
      <c r="CG573" s="31" t="s">
        <v>5851</v>
      </c>
      <c r="CH573" s="31" t="s">
        <v>768</v>
      </c>
      <c r="CI573" s="31" t="s">
        <v>3840</v>
      </c>
      <c r="CJ573" s="31" t="s">
        <v>253</v>
      </c>
      <c r="DC573" s="160" t="str">
        <f t="shared" si="124"/>
        <v>15900_1</v>
      </c>
      <c r="DD573" s="162">
        <v>100</v>
      </c>
      <c r="DE573" s="161">
        <v>110</v>
      </c>
      <c r="DF573" s="161">
        <v>15900</v>
      </c>
      <c r="DG573" s="163" t="s">
        <v>1816</v>
      </c>
      <c r="DH573" s="161"/>
      <c r="DI573" s="161" t="s">
        <v>1609</v>
      </c>
      <c r="DJ573" s="161">
        <v>1</v>
      </c>
      <c r="DK573" s="161" t="s">
        <v>5210</v>
      </c>
      <c r="DL573" s="161">
        <v>10</v>
      </c>
      <c r="DM573" s="43" t="s">
        <v>4814</v>
      </c>
      <c r="DN573" s="43"/>
      <c r="DO573" s="43" t="s">
        <v>4585</v>
      </c>
      <c r="DP573" s="43"/>
      <c r="DQ573" s="43" t="s">
        <v>4177</v>
      </c>
      <c r="DR573" s="43">
        <v>100</v>
      </c>
      <c r="DV573" s="31" t="s">
        <v>363</v>
      </c>
      <c r="DW573" s="31" t="s">
        <v>371</v>
      </c>
      <c r="DX573" s="63"/>
      <c r="DY573" s="63"/>
      <c r="DZ573" s="63"/>
      <c r="EA573" s="167"/>
      <c r="EB573" s="60"/>
      <c r="EC573" s="60"/>
      <c r="ED573" s="60"/>
      <c r="EE573" s="60"/>
      <c r="EF573" s="60"/>
      <c r="EG573" s="60"/>
      <c r="EH573" s="60"/>
      <c r="EI573" s="60"/>
      <c r="EJ573" s="60"/>
      <c r="EK573" s="60"/>
      <c r="EL573" s="60"/>
      <c r="EM573" s="60"/>
      <c r="EN573" s="60"/>
      <c r="EO573" s="60"/>
      <c r="EP573" s="60"/>
      <c r="EQ573" s="60"/>
      <c r="ER573" s="60"/>
      <c r="ES573" s="60"/>
      <c r="ET573" s="60"/>
      <c r="EU573" s="60"/>
      <c r="EV573" s="60"/>
      <c r="EW573" s="60"/>
      <c r="EX573" s="60"/>
      <c r="EY573" s="60"/>
      <c r="EZ573" s="60"/>
      <c r="FA573" s="60"/>
      <c r="FB573" s="60"/>
    </row>
    <row r="574" spans="22:158" x14ac:dyDescent="0.25">
      <c r="V574" s="1"/>
      <c r="W574" s="33"/>
      <c r="X574" s="33"/>
      <c r="AH574" s="38">
        <v>100</v>
      </c>
      <c r="AI574" s="38">
        <v>140</v>
      </c>
      <c r="AJ574" s="38">
        <v>18100</v>
      </c>
      <c r="AK574" s="38">
        <v>14</v>
      </c>
      <c r="AL574" s="38">
        <v>1500858</v>
      </c>
      <c r="AM574" s="61" t="s">
        <v>1816</v>
      </c>
      <c r="AN574" s="61" t="s">
        <v>1690</v>
      </c>
      <c r="AO574" s="61" t="s">
        <v>1658</v>
      </c>
      <c r="AP574" s="61" t="s">
        <v>5033</v>
      </c>
      <c r="AQ574" s="61" t="s">
        <v>1704</v>
      </c>
      <c r="AR574" s="28">
        <v>1793503.9</v>
      </c>
      <c r="AS574" s="28">
        <v>2309722</v>
      </c>
      <c r="AT574" s="28">
        <v>675930</v>
      </c>
      <c r="AU574" s="62"/>
      <c r="BT574">
        <v>0</v>
      </c>
      <c r="BU574" s="32">
        <v>100</v>
      </c>
      <c r="BV574" s="32">
        <v>115</v>
      </c>
      <c r="BW574" s="32">
        <v>18350</v>
      </c>
      <c r="BX574" s="32">
        <v>82</v>
      </c>
      <c r="BY574" s="32">
        <v>91040</v>
      </c>
      <c r="BZ574" t="s">
        <v>1816</v>
      </c>
      <c r="CA574" t="s">
        <v>1697</v>
      </c>
      <c r="CB574" t="s">
        <v>1911</v>
      </c>
      <c r="CC574" t="s">
        <v>1790</v>
      </c>
      <c r="CD574" t="s">
        <v>1791</v>
      </c>
      <c r="CE574" s="155">
        <v>12</v>
      </c>
      <c r="CF574" s="155">
        <v>1</v>
      </c>
      <c r="CG574" s="31" t="s">
        <v>5853</v>
      </c>
      <c r="CH574" s="31" t="s">
        <v>769</v>
      </c>
      <c r="CI574" s="31" t="s">
        <v>3840</v>
      </c>
      <c r="CJ574" s="31" t="s">
        <v>254</v>
      </c>
      <c r="DC574" s="160" t="str">
        <f t="shared" si="124"/>
        <v>15900_7</v>
      </c>
      <c r="DD574" s="162">
        <v>100</v>
      </c>
      <c r="DE574" s="161">
        <v>110</v>
      </c>
      <c r="DF574" s="161">
        <v>15900</v>
      </c>
      <c r="DG574" s="163" t="s">
        <v>1816</v>
      </c>
      <c r="DH574" s="161"/>
      <c r="DI574" s="161" t="s">
        <v>1609</v>
      </c>
      <c r="DJ574" s="161">
        <v>7</v>
      </c>
      <c r="DK574" s="161" t="s">
        <v>5216</v>
      </c>
      <c r="DL574" s="161">
        <v>3</v>
      </c>
      <c r="DM574" s="43" t="s">
        <v>4815</v>
      </c>
      <c r="DN574" s="43"/>
      <c r="DO574" s="43" t="s">
        <v>4587</v>
      </c>
      <c r="DP574" s="43"/>
      <c r="DQ574" s="43" t="s">
        <v>4150</v>
      </c>
      <c r="DR574" s="43">
        <v>100</v>
      </c>
      <c r="DV574" s="31" t="s">
        <v>363</v>
      </c>
      <c r="DW574" s="31" t="s">
        <v>371</v>
      </c>
      <c r="DX574" s="63"/>
      <c r="DY574" s="63"/>
      <c r="DZ574" s="63"/>
      <c r="EA574" s="167"/>
      <c r="EB574" s="60"/>
      <c r="EC574" s="60"/>
      <c r="ED574" s="60"/>
      <c r="EE574" s="60"/>
      <c r="EF574" s="60"/>
      <c r="EG574" s="60"/>
      <c r="EH574" s="60"/>
      <c r="EI574" s="60"/>
      <c r="EJ574" s="60"/>
      <c r="EK574" s="60"/>
      <c r="EL574" s="60"/>
      <c r="EM574" s="60"/>
      <c r="EN574" s="60"/>
      <c r="EO574" s="60"/>
      <c r="EP574" s="60"/>
      <c r="EQ574" s="60"/>
      <c r="ER574" s="60"/>
      <c r="ES574" s="60"/>
      <c r="ET574" s="60"/>
      <c r="EU574" s="60"/>
      <c r="EV574" s="60"/>
      <c r="EW574" s="60"/>
      <c r="EX574" s="60"/>
      <c r="EY574" s="60"/>
      <c r="EZ574" s="60"/>
      <c r="FA574" s="60"/>
      <c r="FB574" s="60"/>
    </row>
    <row r="575" spans="22:158" x14ac:dyDescent="0.25">
      <c r="W575" s="33"/>
      <c r="X575" s="33"/>
      <c r="AH575" s="38">
        <v>100</v>
      </c>
      <c r="AI575" s="38">
        <v>145</v>
      </c>
      <c r="AJ575" s="38">
        <v>10550</v>
      </c>
      <c r="AK575" s="38">
        <v>14</v>
      </c>
      <c r="AL575" s="38">
        <v>1500858</v>
      </c>
      <c r="AM575" s="61" t="s">
        <v>1816</v>
      </c>
      <c r="AN575" s="61" t="s">
        <v>1691</v>
      </c>
      <c r="AO575" s="61" t="s">
        <v>5054</v>
      </c>
      <c r="AP575" s="61" t="s">
        <v>5033</v>
      </c>
      <c r="AQ575" s="61" t="s">
        <v>1704</v>
      </c>
      <c r="AR575" s="28">
        <v>0</v>
      </c>
      <c r="AS575" s="28">
        <v>46106</v>
      </c>
      <c r="AT575" s="28">
        <v>0</v>
      </c>
      <c r="AU575" s="62"/>
      <c r="BT575">
        <v>0</v>
      </c>
      <c r="BU575" s="32">
        <v>100</v>
      </c>
      <c r="BV575" s="32">
        <v>115</v>
      </c>
      <c r="BW575" s="32">
        <v>18350</v>
      </c>
      <c r="BX575" s="32">
        <v>83</v>
      </c>
      <c r="BY575" s="32">
        <v>91060</v>
      </c>
      <c r="BZ575" t="s">
        <v>1816</v>
      </c>
      <c r="CA575" t="s">
        <v>1697</v>
      </c>
      <c r="CB575" t="s">
        <v>1911</v>
      </c>
      <c r="CC575" t="s">
        <v>1786</v>
      </c>
      <c r="CD575" s="52" t="s">
        <v>5043</v>
      </c>
      <c r="CE575" s="155">
        <v>3203</v>
      </c>
      <c r="CF575" s="155">
        <v>15</v>
      </c>
      <c r="CG575" s="31" t="s">
        <v>684</v>
      </c>
      <c r="CH575" s="31" t="s">
        <v>770</v>
      </c>
      <c r="CI575" s="31" t="s">
        <v>3840</v>
      </c>
      <c r="CJ575" s="31" t="s">
        <v>255</v>
      </c>
      <c r="DC575" s="160" t="str">
        <f t="shared" si="124"/>
        <v>15900_9</v>
      </c>
      <c r="DD575" s="162">
        <v>100</v>
      </c>
      <c r="DE575" s="161">
        <v>110</v>
      </c>
      <c r="DF575" s="161">
        <v>15900</v>
      </c>
      <c r="DG575" s="163" t="s">
        <v>1816</v>
      </c>
      <c r="DH575" s="161"/>
      <c r="DI575" s="161" t="s">
        <v>1609</v>
      </c>
      <c r="DJ575" s="161">
        <v>9</v>
      </c>
      <c r="DK575" s="161" t="s">
        <v>5218</v>
      </c>
      <c r="DL575" s="161">
        <v>0</v>
      </c>
      <c r="DM575" s="43" t="s">
        <v>4816</v>
      </c>
      <c r="DN575" s="43"/>
      <c r="DO575" s="43" t="s">
        <v>4589</v>
      </c>
      <c r="DP575" s="43"/>
      <c r="DQ575" s="43" t="s">
        <v>4153</v>
      </c>
      <c r="DR575" s="43">
        <v>100</v>
      </c>
      <c r="DV575" s="31" t="s">
        <v>363</v>
      </c>
      <c r="DW575" s="31" t="s">
        <v>372</v>
      </c>
      <c r="DX575" s="63"/>
      <c r="DY575" s="63"/>
      <c r="DZ575" s="63"/>
      <c r="EA575" s="167"/>
      <c r="EB575" s="60"/>
      <c r="EC575" s="60"/>
      <c r="ED575" s="60"/>
      <c r="EE575" s="60"/>
      <c r="EF575" s="60"/>
      <c r="EG575" s="60"/>
      <c r="EH575" s="60"/>
      <c r="EI575" s="60"/>
      <c r="EJ575" s="60"/>
      <c r="EK575" s="60"/>
      <c r="EL575" s="60"/>
      <c r="EM575" s="60"/>
      <c r="EN575" s="60"/>
      <c r="EO575" s="60"/>
      <c r="EP575" s="60"/>
      <c r="EQ575" s="60"/>
      <c r="ER575" s="60"/>
      <c r="ES575" s="60"/>
      <c r="ET575" s="60"/>
      <c r="EU575" s="60"/>
      <c r="EV575" s="60"/>
      <c r="EW575" s="60"/>
      <c r="EX575" s="60"/>
      <c r="EY575" s="60"/>
      <c r="EZ575" s="60"/>
      <c r="FA575" s="60"/>
      <c r="FB575" s="60"/>
    </row>
    <row r="576" spans="22:158" x14ac:dyDescent="0.25">
      <c r="W576" s="33"/>
      <c r="X576" s="33"/>
      <c r="AH576" s="38">
        <v>100</v>
      </c>
      <c r="AI576" s="38">
        <v>145</v>
      </c>
      <c r="AJ576" s="38">
        <v>11000</v>
      </c>
      <c r="AK576" s="38">
        <v>14</v>
      </c>
      <c r="AL576" s="38">
        <v>1500858</v>
      </c>
      <c r="AM576" s="61" t="s">
        <v>1816</v>
      </c>
      <c r="AN576" s="61" t="s">
        <v>1691</v>
      </c>
      <c r="AO576" s="61" t="s">
        <v>5063</v>
      </c>
      <c r="AP576" s="61" t="s">
        <v>5033</v>
      </c>
      <c r="AQ576" s="61" t="s">
        <v>1704</v>
      </c>
      <c r="AR576" s="28">
        <v>12871.8</v>
      </c>
      <c r="AS576" s="28">
        <v>33815</v>
      </c>
      <c r="AT576" s="28">
        <v>31281</v>
      </c>
      <c r="AU576" s="62"/>
      <c r="BT576">
        <v>0</v>
      </c>
      <c r="BU576" s="32">
        <v>100</v>
      </c>
      <c r="BV576" s="32">
        <v>115</v>
      </c>
      <c r="BW576" s="32">
        <v>18350</v>
      </c>
      <c r="BX576" s="32">
        <v>83</v>
      </c>
      <c r="BY576" s="32">
        <v>91080</v>
      </c>
      <c r="BZ576" t="s">
        <v>1816</v>
      </c>
      <c r="CA576" t="s">
        <v>1697</v>
      </c>
      <c r="CB576" t="s">
        <v>1911</v>
      </c>
      <c r="CC576" s="52" t="s">
        <v>1786</v>
      </c>
      <c r="CD576" s="52" t="s">
        <v>1784</v>
      </c>
      <c r="CE576" s="155">
        <v>0</v>
      </c>
      <c r="CF576" s="155">
        <v>1</v>
      </c>
      <c r="CG576" s="31" t="s">
        <v>686</v>
      </c>
      <c r="CH576" s="31" t="s">
        <v>3839</v>
      </c>
      <c r="CI576" s="31" t="s">
        <v>3840</v>
      </c>
      <c r="CJ576" s="31" t="s">
        <v>256</v>
      </c>
      <c r="DC576" s="160" t="str">
        <f t="shared" si="124"/>
        <v>15900_4</v>
      </c>
      <c r="DD576" s="162">
        <v>100</v>
      </c>
      <c r="DE576" s="161">
        <v>110</v>
      </c>
      <c r="DF576" s="161">
        <v>15900</v>
      </c>
      <c r="DG576" s="163" t="s">
        <v>1816</v>
      </c>
      <c r="DH576" s="161"/>
      <c r="DI576" s="161" t="s">
        <v>1609</v>
      </c>
      <c r="DJ576" s="161">
        <v>4</v>
      </c>
      <c r="DK576" s="161" t="s">
        <v>1325</v>
      </c>
      <c r="DL576" s="161">
        <v>4</v>
      </c>
      <c r="DM576" s="43" t="s">
        <v>4817</v>
      </c>
      <c r="DN576" s="43"/>
      <c r="DO576" s="43" t="s">
        <v>4591</v>
      </c>
      <c r="DP576" s="43"/>
      <c r="DQ576" s="43" t="s">
        <v>4156</v>
      </c>
      <c r="DR576" s="43">
        <v>100</v>
      </c>
      <c r="DV576" s="31" t="s">
        <v>363</v>
      </c>
      <c r="DW576" s="31" t="s">
        <v>372</v>
      </c>
      <c r="DX576" s="63"/>
      <c r="DY576" s="63"/>
      <c r="DZ576" s="63"/>
      <c r="EA576" s="167"/>
      <c r="EB576" s="60"/>
      <c r="EC576" s="60"/>
      <c r="ED576" s="60"/>
      <c r="EE576" s="60"/>
      <c r="EF576" s="60"/>
      <c r="EG576" s="60"/>
      <c r="EH576" s="60"/>
      <c r="EI576" s="60"/>
      <c r="EJ576" s="60"/>
      <c r="EK576" s="60"/>
      <c r="EL576" s="60"/>
      <c r="EM576" s="60"/>
      <c r="EN576" s="60"/>
      <c r="EO576" s="60"/>
      <c r="EP576" s="60"/>
      <c r="EQ576" s="60"/>
      <c r="ER576" s="60"/>
      <c r="ES576" s="60"/>
      <c r="ET576" s="60"/>
      <c r="EU576" s="60"/>
      <c r="EV576" s="60"/>
      <c r="EW576" s="60"/>
      <c r="EX576" s="60"/>
      <c r="EY576" s="60"/>
      <c r="EZ576" s="60"/>
      <c r="FA576" s="60"/>
      <c r="FB576" s="60"/>
    </row>
    <row r="577" spans="22:158" x14ac:dyDescent="0.25">
      <c r="W577" s="33"/>
      <c r="X577" s="33"/>
      <c r="AH577" s="38">
        <v>100</v>
      </c>
      <c r="AI577" s="38">
        <v>145</v>
      </c>
      <c r="AJ577" s="38">
        <v>11050</v>
      </c>
      <c r="AK577" s="38">
        <v>14</v>
      </c>
      <c r="AL577" s="38">
        <v>1500858</v>
      </c>
      <c r="AM577" s="61" t="s">
        <v>1816</v>
      </c>
      <c r="AN577" s="61" t="s">
        <v>1691</v>
      </c>
      <c r="AO577" s="61" t="s">
        <v>5064</v>
      </c>
      <c r="AP577" s="61" t="s">
        <v>5033</v>
      </c>
      <c r="AQ577" s="61" t="s">
        <v>1704</v>
      </c>
      <c r="AR577" s="28">
        <v>327842.2</v>
      </c>
      <c r="AS577" s="28">
        <v>1243123</v>
      </c>
      <c r="AT577" s="28">
        <v>312491</v>
      </c>
      <c r="AU577" s="62"/>
      <c r="BT577">
        <v>0</v>
      </c>
      <c r="BU577" s="32">
        <v>100</v>
      </c>
      <c r="BV577" s="32">
        <v>115</v>
      </c>
      <c r="BW577" s="32">
        <v>18350</v>
      </c>
      <c r="BX577" s="32">
        <v>84</v>
      </c>
      <c r="BY577" s="32">
        <v>91100</v>
      </c>
      <c r="BZ577" t="s">
        <v>1816</v>
      </c>
      <c r="CA577" t="s">
        <v>1697</v>
      </c>
      <c r="CB577" t="s">
        <v>1911</v>
      </c>
      <c r="CC577" s="52" t="s">
        <v>1795</v>
      </c>
      <c r="CD577" s="52" t="s">
        <v>1796</v>
      </c>
      <c r="CE577" s="155">
        <v>111</v>
      </c>
      <c r="CF577" s="155">
        <v>27</v>
      </c>
      <c r="CG577" s="31" t="s">
        <v>688</v>
      </c>
      <c r="CH577" s="31" t="s">
        <v>771</v>
      </c>
      <c r="CI577" s="31" t="s">
        <v>3840</v>
      </c>
      <c r="CJ577" s="31" t="s">
        <v>257</v>
      </c>
      <c r="DC577" s="160" t="str">
        <f t="shared" si="124"/>
        <v>15900_3</v>
      </c>
      <c r="DD577" s="162">
        <v>100</v>
      </c>
      <c r="DE577" s="161">
        <v>110</v>
      </c>
      <c r="DF577" s="161">
        <v>15900</v>
      </c>
      <c r="DG577" s="163" t="s">
        <v>1816</v>
      </c>
      <c r="DH577" s="161"/>
      <c r="DI577" s="161" t="s">
        <v>1609</v>
      </c>
      <c r="DJ577" s="161">
        <v>3</v>
      </c>
      <c r="DK577" s="161" t="s">
        <v>1324</v>
      </c>
      <c r="DL577" s="161">
        <v>0</v>
      </c>
      <c r="DM577" s="43" t="s">
        <v>4818</v>
      </c>
      <c r="DN577" s="43"/>
      <c r="DO577" s="43" t="s">
        <v>4593</v>
      </c>
      <c r="DP577" s="43"/>
      <c r="DQ577" s="43" t="s">
        <v>4159</v>
      </c>
      <c r="DR577" s="43">
        <v>100</v>
      </c>
      <c r="DV577" s="31" t="s">
        <v>363</v>
      </c>
      <c r="DW577" s="31" t="s">
        <v>372</v>
      </c>
      <c r="DX577" s="63"/>
      <c r="DY577" s="63"/>
      <c r="DZ577" s="63"/>
      <c r="EA577" s="167"/>
      <c r="EB577" s="60"/>
      <c r="EC577" s="60"/>
      <c r="ED577" s="60"/>
      <c r="EE577" s="60"/>
      <c r="EF577" s="60"/>
      <c r="EG577" s="60"/>
      <c r="EH577" s="60"/>
      <c r="EI577" s="60"/>
      <c r="EJ577" s="60"/>
      <c r="EK577" s="60"/>
      <c r="EL577" s="60"/>
      <c r="EM577" s="60"/>
      <c r="EN577" s="60"/>
      <c r="EO577" s="60"/>
      <c r="EP577" s="60"/>
      <c r="EQ577" s="60"/>
      <c r="ER577" s="60"/>
      <c r="ES577" s="60"/>
      <c r="ET577" s="60"/>
      <c r="EU577" s="60"/>
      <c r="EV577" s="60"/>
      <c r="EW577" s="60"/>
      <c r="EX577" s="60"/>
      <c r="EY577" s="60"/>
      <c r="EZ577" s="60"/>
      <c r="FA577" s="60"/>
      <c r="FB577" s="60"/>
    </row>
    <row r="578" spans="22:158" x14ac:dyDescent="0.25">
      <c r="W578" s="33"/>
      <c r="X578" s="33"/>
      <c r="AH578" s="38">
        <v>100</v>
      </c>
      <c r="AI578" s="38">
        <v>145</v>
      </c>
      <c r="AJ578" s="38">
        <v>12050</v>
      </c>
      <c r="AK578" s="38">
        <v>14</v>
      </c>
      <c r="AL578" s="38">
        <v>1500858</v>
      </c>
      <c r="AM578" s="61" t="s">
        <v>1816</v>
      </c>
      <c r="AN578" s="61" t="s">
        <v>1691</v>
      </c>
      <c r="AO578" s="61" t="s">
        <v>5085</v>
      </c>
      <c r="AP578" s="61" t="s">
        <v>5033</v>
      </c>
      <c r="AQ578" s="61" t="s">
        <v>1704</v>
      </c>
      <c r="AR578" s="28">
        <v>38961.300000000003</v>
      </c>
      <c r="AS578" s="28">
        <v>219286</v>
      </c>
      <c r="AT578" s="28">
        <v>24405</v>
      </c>
      <c r="AU578" s="62"/>
      <c r="BT578">
        <v>0</v>
      </c>
      <c r="BU578" s="32">
        <v>100</v>
      </c>
      <c r="BV578" s="32">
        <v>115</v>
      </c>
      <c r="BW578" s="32">
        <v>18350</v>
      </c>
      <c r="BX578" s="32">
        <v>85</v>
      </c>
      <c r="BY578" s="32">
        <v>91120</v>
      </c>
      <c r="BZ578" t="s">
        <v>1816</v>
      </c>
      <c r="CA578" t="s">
        <v>1697</v>
      </c>
      <c r="CB578" t="s">
        <v>1911</v>
      </c>
      <c r="CC578" s="52" t="s">
        <v>1797</v>
      </c>
      <c r="CD578" s="52" t="s">
        <v>1797</v>
      </c>
      <c r="CE578" s="155">
        <v>214</v>
      </c>
      <c r="CF578" s="155">
        <v>38</v>
      </c>
      <c r="CG578" s="31" t="s">
        <v>690</v>
      </c>
      <c r="CH578" s="31" t="s">
        <v>772</v>
      </c>
      <c r="CI578" s="31" t="s">
        <v>3840</v>
      </c>
      <c r="CJ578" s="31" t="s">
        <v>258</v>
      </c>
      <c r="DC578" s="160" t="str">
        <f t="shared" si="124"/>
        <v>15900_2</v>
      </c>
      <c r="DD578" s="162">
        <v>100</v>
      </c>
      <c r="DE578" s="161">
        <v>110</v>
      </c>
      <c r="DF578" s="161">
        <v>15900</v>
      </c>
      <c r="DG578" s="163" t="s">
        <v>1816</v>
      </c>
      <c r="DH578" s="161"/>
      <c r="DI578" s="161" t="s">
        <v>1609</v>
      </c>
      <c r="DJ578" s="161">
        <v>2</v>
      </c>
      <c r="DK578" s="161" t="s">
        <v>1323</v>
      </c>
      <c r="DL578" s="161">
        <v>0</v>
      </c>
      <c r="DM578" s="43" t="s">
        <v>4819</v>
      </c>
      <c r="DN578" s="43"/>
      <c r="DO578" s="43" t="s">
        <v>4595</v>
      </c>
      <c r="DP578" s="43"/>
      <c r="DQ578" s="43" t="s">
        <v>4162</v>
      </c>
      <c r="DR578" s="43">
        <v>100</v>
      </c>
      <c r="DV578" s="31" t="s">
        <v>363</v>
      </c>
      <c r="DW578" s="31" t="s">
        <v>372</v>
      </c>
      <c r="DX578" s="63"/>
      <c r="DY578" s="63"/>
      <c r="DZ578" s="63"/>
      <c r="EA578" s="167"/>
      <c r="EB578" s="60"/>
      <c r="EC578" s="60"/>
      <c r="ED578" s="60"/>
      <c r="EE578" s="60"/>
      <c r="EF578" s="60"/>
      <c r="EG578" s="60"/>
      <c r="EH578" s="60"/>
      <c r="EI578" s="60"/>
      <c r="EJ578" s="60"/>
      <c r="EK578" s="60"/>
      <c r="EL578" s="60"/>
      <c r="EM578" s="60"/>
      <c r="EN578" s="60"/>
      <c r="EO578" s="60"/>
      <c r="EP578" s="60"/>
      <c r="EQ578" s="60"/>
      <c r="ER578" s="60"/>
      <c r="ES578" s="60"/>
      <c r="ET578" s="60"/>
      <c r="EU578" s="60"/>
      <c r="EV578" s="60"/>
      <c r="EW578" s="60"/>
      <c r="EX578" s="60"/>
      <c r="EY578" s="60"/>
      <c r="EZ578" s="60"/>
      <c r="FA578" s="60"/>
      <c r="FB578" s="60"/>
    </row>
    <row r="579" spans="22:158" x14ac:dyDescent="0.25">
      <c r="W579" s="33"/>
      <c r="X579" s="33"/>
      <c r="AH579" s="38">
        <v>100</v>
      </c>
      <c r="AI579" s="38">
        <v>145</v>
      </c>
      <c r="AJ579" s="38">
        <v>12400</v>
      </c>
      <c r="AK579" s="38">
        <v>14</v>
      </c>
      <c r="AL579" s="38">
        <v>1500858</v>
      </c>
      <c r="AM579" s="61" t="s">
        <v>1816</v>
      </c>
      <c r="AN579" s="61" t="s">
        <v>1691</v>
      </c>
      <c r="AO579" s="61" t="s">
        <v>5092</v>
      </c>
      <c r="AP579" s="61" t="s">
        <v>5033</v>
      </c>
      <c r="AQ579" s="61" t="s">
        <v>1704</v>
      </c>
      <c r="AR579" s="28">
        <v>0</v>
      </c>
      <c r="AS579" s="28">
        <v>0</v>
      </c>
      <c r="AT579" s="28">
        <v>56948</v>
      </c>
      <c r="AU579" s="62"/>
      <c r="BT579">
        <v>0</v>
      </c>
      <c r="BU579" s="32">
        <v>100</v>
      </c>
      <c r="BV579" s="32">
        <v>115</v>
      </c>
      <c r="BW579" s="32">
        <v>18350</v>
      </c>
      <c r="BX579" s="32">
        <v>86</v>
      </c>
      <c r="BY579" s="32">
        <v>91140</v>
      </c>
      <c r="BZ579" t="s">
        <v>1816</v>
      </c>
      <c r="CA579" t="s">
        <v>1697</v>
      </c>
      <c r="CB579" s="52" t="s">
        <v>1911</v>
      </c>
      <c r="CC579" s="52" t="s">
        <v>1787</v>
      </c>
      <c r="CD579" s="52" t="s">
        <v>1789</v>
      </c>
      <c r="CE579" s="155">
        <v>685</v>
      </c>
      <c r="CF579" s="155">
        <v>135</v>
      </c>
      <c r="CG579" s="31" t="s">
        <v>5839</v>
      </c>
      <c r="CH579" s="31" t="s">
        <v>3827</v>
      </c>
      <c r="CI579" s="31" t="s">
        <v>3840</v>
      </c>
      <c r="CJ579" s="31" t="s">
        <v>259</v>
      </c>
      <c r="DC579" s="160" t="str">
        <f t="shared" ref="DC579:DC642" si="125">DF579&amp;"_"&amp;DJ579</f>
        <v>15900_6</v>
      </c>
      <c r="DD579" s="162">
        <v>100</v>
      </c>
      <c r="DE579" s="161">
        <v>110</v>
      </c>
      <c r="DF579" s="161">
        <v>15900</v>
      </c>
      <c r="DG579" s="163" t="s">
        <v>1816</v>
      </c>
      <c r="DH579" s="161"/>
      <c r="DI579" s="161" t="s">
        <v>1609</v>
      </c>
      <c r="DJ579" s="161">
        <v>6</v>
      </c>
      <c r="DK579" s="161" t="s">
        <v>1327</v>
      </c>
      <c r="DL579" s="161">
        <v>0</v>
      </c>
      <c r="DM579" s="43" t="s">
        <v>4820</v>
      </c>
      <c r="DN579" s="43"/>
      <c r="DO579" s="43" t="s">
        <v>4597</v>
      </c>
      <c r="DP579" s="43"/>
      <c r="DQ579" s="43" t="s">
        <v>4165</v>
      </c>
      <c r="DR579" s="43">
        <v>100</v>
      </c>
      <c r="DV579" s="31" t="s">
        <v>363</v>
      </c>
      <c r="DW579" s="31" t="s">
        <v>372</v>
      </c>
      <c r="DX579" s="63"/>
      <c r="DY579" s="63"/>
      <c r="DZ579" s="63"/>
      <c r="EA579" s="167"/>
      <c r="EB579" s="60"/>
      <c r="EC579" s="60"/>
      <c r="ED579" s="60"/>
      <c r="EE579" s="60"/>
      <c r="EF579" s="60"/>
      <c r="EG579" s="60"/>
      <c r="EH579" s="60"/>
      <c r="EI579" s="60"/>
      <c r="EJ579" s="60"/>
      <c r="EK579" s="60"/>
      <c r="EL579" s="60"/>
      <c r="EM579" s="60"/>
      <c r="EN579" s="60"/>
      <c r="EO579" s="60"/>
      <c r="EP579" s="60"/>
      <c r="EQ579" s="60"/>
      <c r="ER579" s="60"/>
      <c r="ES579" s="60"/>
      <c r="ET579" s="60"/>
      <c r="EU579" s="60"/>
      <c r="EV579" s="60"/>
      <c r="EW579" s="60"/>
      <c r="EX579" s="60"/>
      <c r="EY579" s="60"/>
      <c r="EZ579" s="60"/>
      <c r="FA579" s="60"/>
      <c r="FB579" s="60"/>
    </row>
    <row r="580" spans="22:158" x14ac:dyDescent="0.25">
      <c r="W580" s="33"/>
      <c r="X580" s="33"/>
      <c r="AH580" s="38">
        <v>100</v>
      </c>
      <c r="AI580" s="38">
        <v>145</v>
      </c>
      <c r="AJ580" s="38">
        <v>12750</v>
      </c>
      <c r="AK580" s="38">
        <v>14</v>
      </c>
      <c r="AL580" s="38">
        <v>1500858</v>
      </c>
      <c r="AM580" s="61" t="s">
        <v>1816</v>
      </c>
      <c r="AN580" s="61" t="s">
        <v>1691</v>
      </c>
      <c r="AO580" s="61" t="s">
        <v>5097</v>
      </c>
      <c r="AP580" s="61" t="s">
        <v>5033</v>
      </c>
      <c r="AQ580" s="61" t="s">
        <v>1704</v>
      </c>
      <c r="AR580" s="28">
        <v>0</v>
      </c>
      <c r="AS580" s="28">
        <v>19157</v>
      </c>
      <c r="AT580" s="28">
        <v>7401</v>
      </c>
      <c r="AU580" s="62"/>
      <c r="BT580">
        <v>0</v>
      </c>
      <c r="BU580" s="32">
        <v>100</v>
      </c>
      <c r="BV580" s="32">
        <v>115</v>
      </c>
      <c r="BW580" s="32">
        <v>18350</v>
      </c>
      <c r="BX580" s="32">
        <v>86</v>
      </c>
      <c r="BY580" s="32">
        <v>91160</v>
      </c>
      <c r="BZ580" t="s">
        <v>1816</v>
      </c>
      <c r="CA580" t="s">
        <v>1697</v>
      </c>
      <c r="CB580" t="s">
        <v>1911</v>
      </c>
      <c r="CC580" t="s">
        <v>1787</v>
      </c>
      <c r="CD580" s="52" t="s">
        <v>1788</v>
      </c>
      <c r="CE580" s="155">
        <v>829</v>
      </c>
      <c r="CF580" s="155">
        <v>44</v>
      </c>
      <c r="CG580" s="31" t="s">
        <v>5831</v>
      </c>
      <c r="CH580" s="31" t="s">
        <v>3828</v>
      </c>
      <c r="CI580" s="31" t="s">
        <v>3840</v>
      </c>
      <c r="CJ580" s="31" t="s">
        <v>260</v>
      </c>
      <c r="DC580" s="160" t="str">
        <f t="shared" si="125"/>
        <v>15900_10</v>
      </c>
      <c r="DD580" s="162">
        <v>100</v>
      </c>
      <c r="DE580" s="161">
        <v>110</v>
      </c>
      <c r="DF580" s="161">
        <v>15900</v>
      </c>
      <c r="DG580" s="163" t="s">
        <v>1816</v>
      </c>
      <c r="DH580" s="161"/>
      <c r="DI580" s="161" t="s">
        <v>1609</v>
      </c>
      <c r="DJ580" s="161">
        <v>10</v>
      </c>
      <c r="DK580" s="161" t="s">
        <v>1329</v>
      </c>
      <c r="DL580" s="161">
        <v>0</v>
      </c>
      <c r="DM580" s="43" t="s">
        <v>4821</v>
      </c>
      <c r="DN580" s="43"/>
      <c r="DO580" s="43" t="s">
        <v>4599</v>
      </c>
      <c r="DP580" s="43"/>
      <c r="DQ580" s="43" t="s">
        <v>4168</v>
      </c>
      <c r="DR580" s="43">
        <v>100</v>
      </c>
      <c r="DV580" s="31" t="s">
        <v>363</v>
      </c>
      <c r="DW580" s="31" t="s">
        <v>372</v>
      </c>
      <c r="DX580" s="63"/>
      <c r="DY580" s="63"/>
      <c r="DZ580" s="63"/>
      <c r="EA580" s="167"/>
      <c r="EB580" s="60"/>
      <c r="EC580" s="60"/>
      <c r="ED580" s="60"/>
      <c r="EE580" s="60"/>
      <c r="EF580" s="60"/>
      <c r="EG580" s="60"/>
      <c r="EH580" s="60"/>
      <c r="EI580" s="60"/>
      <c r="EJ580" s="60"/>
      <c r="EK580" s="60"/>
      <c r="EL580" s="60"/>
      <c r="EM580" s="60"/>
      <c r="EN580" s="60"/>
      <c r="EO580" s="60"/>
      <c r="EP580" s="60"/>
      <c r="EQ580" s="60"/>
      <c r="ER580" s="60"/>
      <c r="ES580" s="60"/>
      <c r="ET580" s="60"/>
      <c r="EU580" s="60"/>
      <c r="EV580" s="60"/>
      <c r="EW580" s="60"/>
      <c r="EX580" s="60"/>
      <c r="EY580" s="60"/>
      <c r="EZ580" s="60"/>
      <c r="FA580" s="60"/>
      <c r="FB580" s="60"/>
    </row>
    <row r="581" spans="22:158" x14ac:dyDescent="0.25">
      <c r="W581" s="33"/>
      <c r="X581" s="33"/>
      <c r="AH581" s="38">
        <v>100</v>
      </c>
      <c r="AI581" s="38">
        <v>145</v>
      </c>
      <c r="AJ581" s="38">
        <v>13150</v>
      </c>
      <c r="AK581" s="38">
        <v>14</v>
      </c>
      <c r="AL581" s="38">
        <v>1500858</v>
      </c>
      <c r="AM581" s="61" t="s">
        <v>1816</v>
      </c>
      <c r="AN581" s="61" t="s">
        <v>1691</v>
      </c>
      <c r="AO581" s="61" t="s">
        <v>5105</v>
      </c>
      <c r="AP581" s="61" t="s">
        <v>5033</v>
      </c>
      <c r="AQ581" s="61" t="s">
        <v>1704</v>
      </c>
      <c r="AR581" s="28">
        <v>0</v>
      </c>
      <c r="AS581" s="28">
        <v>0</v>
      </c>
      <c r="AT581" s="28">
        <v>10063</v>
      </c>
      <c r="AU581" s="62"/>
      <c r="BT581">
        <v>0</v>
      </c>
      <c r="BU581" s="32">
        <v>100</v>
      </c>
      <c r="BV581" s="32">
        <v>115</v>
      </c>
      <c r="BW581" s="32">
        <v>18350</v>
      </c>
      <c r="BX581" s="32">
        <v>87</v>
      </c>
      <c r="BY581" s="32">
        <v>91180</v>
      </c>
      <c r="BZ581" t="s">
        <v>1816</v>
      </c>
      <c r="CA581" t="s">
        <v>1697</v>
      </c>
      <c r="CB581" t="s">
        <v>1911</v>
      </c>
      <c r="CC581" s="52" t="s">
        <v>1726</v>
      </c>
      <c r="CD581" s="52" t="s">
        <v>1793</v>
      </c>
      <c r="CE581" s="155">
        <v>11146</v>
      </c>
      <c r="CF581" s="155">
        <v>23</v>
      </c>
      <c r="CG581" s="31" t="s">
        <v>5841</v>
      </c>
      <c r="CH581" s="31" t="s">
        <v>3829</v>
      </c>
      <c r="CI581" s="31" t="s">
        <v>3840</v>
      </c>
      <c r="CJ581" s="31" t="s">
        <v>261</v>
      </c>
      <c r="DC581" s="160" t="str">
        <f t="shared" si="125"/>
        <v>15900_8</v>
      </c>
      <c r="DD581" s="162">
        <v>100</v>
      </c>
      <c r="DE581" s="161">
        <v>110</v>
      </c>
      <c r="DF581" s="161">
        <v>15900</v>
      </c>
      <c r="DG581" s="163" t="s">
        <v>1816</v>
      </c>
      <c r="DH581" s="161"/>
      <c r="DI581" s="161" t="s">
        <v>1609</v>
      </c>
      <c r="DJ581" s="161">
        <v>8</v>
      </c>
      <c r="DK581" s="161" t="s">
        <v>1328</v>
      </c>
      <c r="DL581" s="161">
        <v>0</v>
      </c>
      <c r="DM581" s="43" t="s">
        <v>4822</v>
      </c>
      <c r="DN581" s="43"/>
      <c r="DO581" s="43" t="s">
        <v>4601</v>
      </c>
      <c r="DP581" s="43"/>
      <c r="DQ581" s="43" t="s">
        <v>4171</v>
      </c>
      <c r="DR581" s="43">
        <v>100</v>
      </c>
      <c r="DV581" s="31" t="s">
        <v>363</v>
      </c>
      <c r="DW581" s="31" t="s">
        <v>372</v>
      </c>
      <c r="DX581" s="63"/>
      <c r="DY581" s="63"/>
      <c r="DZ581" s="63"/>
      <c r="EA581" s="167"/>
      <c r="EB581" s="60"/>
      <c r="EC581" s="60"/>
      <c r="ED581" s="60"/>
      <c r="EE581" s="60"/>
      <c r="EF581" s="60"/>
      <c r="EG581" s="60"/>
      <c r="EH581" s="60"/>
      <c r="EI581" s="60"/>
      <c r="EJ581" s="60"/>
      <c r="EK581" s="60"/>
      <c r="EL581" s="60"/>
      <c r="EM581" s="60"/>
      <c r="EN581" s="60"/>
      <c r="EO581" s="60"/>
      <c r="EP581" s="60"/>
      <c r="EQ581" s="60"/>
      <c r="ER581" s="60"/>
      <c r="ES581" s="60"/>
      <c r="ET581" s="60"/>
      <c r="EU581" s="60"/>
      <c r="EV581" s="60"/>
      <c r="EW581" s="60"/>
      <c r="EX581" s="60"/>
      <c r="EY581" s="60"/>
      <c r="EZ581" s="60"/>
      <c r="FA581" s="60"/>
      <c r="FB581" s="60"/>
    </row>
    <row r="582" spans="22:158" x14ac:dyDescent="0.25">
      <c r="W582" s="33"/>
      <c r="X582" s="33"/>
      <c r="AH582" s="38">
        <v>100</v>
      </c>
      <c r="AI582" s="38">
        <v>145</v>
      </c>
      <c r="AJ582" s="38">
        <v>13310</v>
      </c>
      <c r="AK582" s="38">
        <v>14</v>
      </c>
      <c r="AL582" s="38">
        <v>1500858</v>
      </c>
      <c r="AM582" s="61" t="s">
        <v>1816</v>
      </c>
      <c r="AN582" s="61" t="s">
        <v>1691</v>
      </c>
      <c r="AO582" s="61" t="s">
        <v>5108</v>
      </c>
      <c r="AP582" s="61" t="s">
        <v>5033</v>
      </c>
      <c r="AQ582" s="61" t="s">
        <v>1704</v>
      </c>
      <c r="AR582" s="28">
        <v>203278</v>
      </c>
      <c r="AS582" s="28">
        <v>189980</v>
      </c>
      <c r="AT582" s="28">
        <v>0</v>
      </c>
      <c r="AU582" s="62"/>
      <c r="BT582">
        <v>0</v>
      </c>
      <c r="BU582" s="32">
        <v>100</v>
      </c>
      <c r="BV582" s="32">
        <v>115</v>
      </c>
      <c r="BW582" s="32">
        <v>18350</v>
      </c>
      <c r="BX582" s="32">
        <v>87</v>
      </c>
      <c r="BY582" s="32">
        <v>91190</v>
      </c>
      <c r="BZ582" t="s">
        <v>1816</v>
      </c>
      <c r="CA582" t="s">
        <v>1697</v>
      </c>
      <c r="CB582" t="s">
        <v>1911</v>
      </c>
      <c r="CC582" t="s">
        <v>1726</v>
      </c>
      <c r="CD582" s="52" t="s">
        <v>1726</v>
      </c>
      <c r="CE582" s="155">
        <v>65</v>
      </c>
      <c r="CF582" s="155">
        <v>14</v>
      </c>
      <c r="CG582" s="31" t="s">
        <v>5843</v>
      </c>
      <c r="CH582" s="31" t="s">
        <v>3830</v>
      </c>
      <c r="CI582" s="31" t="s">
        <v>3840</v>
      </c>
      <c r="CJ582" s="31" t="s">
        <v>262</v>
      </c>
      <c r="DC582" s="160" t="str">
        <f t="shared" si="125"/>
        <v>15900_5</v>
      </c>
      <c r="DD582" s="162">
        <v>100</v>
      </c>
      <c r="DE582" s="161">
        <v>110</v>
      </c>
      <c r="DF582" s="161">
        <v>15900</v>
      </c>
      <c r="DG582" s="163" t="s">
        <v>1816</v>
      </c>
      <c r="DH582" s="161"/>
      <c r="DI582" s="161" t="s">
        <v>1609</v>
      </c>
      <c r="DJ582" s="161">
        <v>5</v>
      </c>
      <c r="DK582" s="161" t="s">
        <v>1326</v>
      </c>
      <c r="DL582" s="161">
        <v>0</v>
      </c>
      <c r="DM582" s="43" t="s">
        <v>4823</v>
      </c>
      <c r="DN582" s="43"/>
      <c r="DO582" s="43" t="s">
        <v>4603</v>
      </c>
      <c r="DP582" s="43"/>
      <c r="DQ582" s="43" t="s">
        <v>4174</v>
      </c>
      <c r="DR582" s="43">
        <v>100</v>
      </c>
      <c r="DV582" s="31" t="s">
        <v>363</v>
      </c>
      <c r="DW582" s="31" t="s">
        <v>372</v>
      </c>
      <c r="DX582" s="63"/>
      <c r="DY582" s="63"/>
      <c r="DZ582" s="63"/>
      <c r="EA582" s="167"/>
      <c r="EB582" s="60"/>
      <c r="EC582" s="60"/>
      <c r="ED582" s="60"/>
      <c r="EE582" s="60"/>
      <c r="EF582" s="60"/>
      <c r="EG582" s="60"/>
      <c r="EH582" s="60"/>
      <c r="EI582" s="60"/>
      <c r="EJ582" s="60"/>
      <c r="EK582" s="60"/>
      <c r="EL582" s="60"/>
      <c r="EM582" s="60"/>
      <c r="EN582" s="60"/>
      <c r="EO582" s="60"/>
      <c r="EP582" s="60"/>
      <c r="EQ582" s="60"/>
      <c r="ER582" s="60"/>
      <c r="ES582" s="60"/>
      <c r="ET582" s="60"/>
      <c r="EU582" s="60"/>
      <c r="EV582" s="60"/>
      <c r="EW582" s="60"/>
      <c r="EX582" s="60"/>
      <c r="EY582" s="60"/>
      <c r="EZ582" s="60"/>
      <c r="FA582" s="60"/>
      <c r="FB582" s="60"/>
    </row>
    <row r="583" spans="22:158" x14ac:dyDescent="0.25">
      <c r="W583" s="33"/>
      <c r="X583" s="33"/>
      <c r="AH583" s="38">
        <v>100</v>
      </c>
      <c r="AI583" s="38">
        <v>145</v>
      </c>
      <c r="AJ583" s="38">
        <v>13600</v>
      </c>
      <c r="AK583" s="38">
        <v>14</v>
      </c>
      <c r="AL583" s="38">
        <v>1500858</v>
      </c>
      <c r="AM583" s="61" t="s">
        <v>1816</v>
      </c>
      <c r="AN583" s="61" t="s">
        <v>1691</v>
      </c>
      <c r="AO583" s="61" t="s">
        <v>5115</v>
      </c>
      <c r="AP583" s="61" t="s">
        <v>5033</v>
      </c>
      <c r="AQ583" s="61" t="s">
        <v>1704</v>
      </c>
      <c r="AR583" s="28">
        <v>0</v>
      </c>
      <c r="AS583" s="28">
        <v>0</v>
      </c>
      <c r="AT583" s="28">
        <v>60969</v>
      </c>
      <c r="AU583" s="62"/>
      <c r="BT583">
        <v>0</v>
      </c>
      <c r="BU583" s="32">
        <v>100</v>
      </c>
      <c r="BV583" s="32">
        <v>115</v>
      </c>
      <c r="BW583" s="32">
        <v>18350</v>
      </c>
      <c r="BX583" s="32">
        <v>87</v>
      </c>
      <c r="BY583" s="32">
        <v>91192</v>
      </c>
      <c r="BZ583" t="s">
        <v>1816</v>
      </c>
      <c r="CA583" t="s">
        <v>1697</v>
      </c>
      <c r="CB583" t="s">
        <v>1911</v>
      </c>
      <c r="CC583" s="52" t="s">
        <v>1726</v>
      </c>
      <c r="CD583" s="52" t="s">
        <v>1115</v>
      </c>
      <c r="CE583" s="155">
        <v>1132</v>
      </c>
      <c r="CF583" s="155">
        <v>7</v>
      </c>
      <c r="CG583" s="31" t="s">
        <v>692</v>
      </c>
      <c r="CH583" s="31" t="s">
        <v>3831</v>
      </c>
      <c r="CI583" s="31" t="s">
        <v>3840</v>
      </c>
      <c r="CJ583" s="31" t="s">
        <v>1358</v>
      </c>
      <c r="DC583" s="160" t="str">
        <f t="shared" si="125"/>
        <v>15950_1</v>
      </c>
      <c r="DD583" s="162">
        <v>100</v>
      </c>
      <c r="DE583" s="161">
        <v>105</v>
      </c>
      <c r="DF583" s="161">
        <v>15950</v>
      </c>
      <c r="DG583" s="163" t="s">
        <v>1816</v>
      </c>
      <c r="DH583" s="161"/>
      <c r="DI583" s="161" t="s">
        <v>1610</v>
      </c>
      <c r="DJ583" s="161">
        <v>1</v>
      </c>
      <c r="DK583" s="161" t="s">
        <v>5210</v>
      </c>
      <c r="DL583" s="161">
        <v>3</v>
      </c>
      <c r="DM583" s="43" t="s">
        <v>4376</v>
      </c>
      <c r="DN583" s="43"/>
      <c r="DO583" s="43" t="s">
        <v>4197</v>
      </c>
      <c r="DP583" s="43"/>
      <c r="DQ583" s="43" t="s">
        <v>4177</v>
      </c>
      <c r="DR583" s="43">
        <v>100</v>
      </c>
      <c r="DV583" s="31" t="s">
        <v>363</v>
      </c>
      <c r="DW583" s="31" t="s">
        <v>372</v>
      </c>
      <c r="DX583" s="63"/>
      <c r="DY583" s="63"/>
      <c r="DZ583" s="63"/>
      <c r="EA583" s="167"/>
      <c r="EB583" s="60"/>
      <c r="EC583" s="60"/>
      <c r="ED583" s="60"/>
      <c r="EE583" s="60"/>
      <c r="EF583" s="60"/>
      <c r="EG583" s="60"/>
      <c r="EH583" s="60"/>
      <c r="EI583" s="60"/>
      <c r="EJ583" s="60"/>
      <c r="EK583" s="60"/>
      <c r="EL583" s="60"/>
      <c r="EM583" s="60"/>
      <c r="EN583" s="60"/>
      <c r="EO583" s="60"/>
      <c r="EP583" s="60"/>
      <c r="EQ583" s="60"/>
      <c r="ER583" s="60"/>
      <c r="ES583" s="60"/>
      <c r="ET583" s="60"/>
      <c r="EU583" s="60"/>
      <c r="EV583" s="60"/>
      <c r="EW583" s="60"/>
      <c r="EX583" s="60"/>
      <c r="EY583" s="60"/>
      <c r="EZ583" s="60"/>
      <c r="FA583" s="60"/>
      <c r="FB583" s="60"/>
    </row>
    <row r="584" spans="22:158" x14ac:dyDescent="0.25">
      <c r="W584" s="33"/>
      <c r="X584" s="33"/>
      <c r="AH584" s="38">
        <v>100</v>
      </c>
      <c r="AI584" s="38">
        <v>145</v>
      </c>
      <c r="AJ584" s="38">
        <v>13700</v>
      </c>
      <c r="AK584" s="38">
        <v>14</v>
      </c>
      <c r="AL584" s="38">
        <v>1500858</v>
      </c>
      <c r="AM584" s="61" t="s">
        <v>1816</v>
      </c>
      <c r="AN584" s="61" t="s">
        <v>1691</v>
      </c>
      <c r="AO584" s="61" t="s">
        <v>5118</v>
      </c>
      <c r="AP584" s="61" t="s">
        <v>5033</v>
      </c>
      <c r="AQ584" s="61" t="s">
        <v>1704</v>
      </c>
      <c r="AR584" s="28">
        <v>776512.3</v>
      </c>
      <c r="AS584" s="28">
        <v>1426945</v>
      </c>
      <c r="AT584" s="28">
        <v>738771</v>
      </c>
      <c r="AU584" s="62"/>
      <c r="BT584">
        <v>0</v>
      </c>
      <c r="BU584" s="32">
        <v>100</v>
      </c>
      <c r="BV584" s="32">
        <v>115</v>
      </c>
      <c r="BW584" s="32">
        <v>18350</v>
      </c>
      <c r="BX584" s="32">
        <v>87</v>
      </c>
      <c r="BY584" s="32">
        <v>91194</v>
      </c>
      <c r="BZ584" t="s">
        <v>1816</v>
      </c>
      <c r="CA584" t="s">
        <v>1697</v>
      </c>
      <c r="CB584" t="s">
        <v>1911</v>
      </c>
      <c r="CC584" t="s">
        <v>1726</v>
      </c>
      <c r="CD584" s="52" t="s">
        <v>1114</v>
      </c>
      <c r="CE584" s="155">
        <v>65</v>
      </c>
      <c r="CF584" s="155">
        <v>13</v>
      </c>
      <c r="CG584" s="31" t="s">
        <v>694</v>
      </c>
      <c r="CH584" s="31" t="s">
        <v>3832</v>
      </c>
      <c r="CI584" s="31" t="s">
        <v>3840</v>
      </c>
      <c r="CJ584" s="31" t="s">
        <v>1357</v>
      </c>
      <c r="DC584" s="160" t="str">
        <f t="shared" si="125"/>
        <v>15950_7</v>
      </c>
      <c r="DD584" s="162">
        <v>100</v>
      </c>
      <c r="DE584" s="161">
        <v>105</v>
      </c>
      <c r="DF584" s="161">
        <v>15950</v>
      </c>
      <c r="DG584" s="163" t="s">
        <v>1816</v>
      </c>
      <c r="DH584" s="161"/>
      <c r="DI584" s="161" t="s">
        <v>1610</v>
      </c>
      <c r="DJ584" s="161">
        <v>7</v>
      </c>
      <c r="DK584" s="161" t="s">
        <v>5216</v>
      </c>
      <c r="DL584" s="161">
        <v>0</v>
      </c>
      <c r="DM584" s="43" t="s">
        <v>4377</v>
      </c>
      <c r="DN584" s="43"/>
      <c r="DO584" s="43" t="s">
        <v>4199</v>
      </c>
      <c r="DP584" s="43"/>
      <c r="DQ584" s="43" t="s">
        <v>4150</v>
      </c>
      <c r="DR584" s="43">
        <v>100</v>
      </c>
      <c r="DV584" s="31" t="s">
        <v>363</v>
      </c>
      <c r="DW584" s="31" t="s">
        <v>372</v>
      </c>
      <c r="DX584" s="63"/>
      <c r="DY584" s="63"/>
      <c r="DZ584" s="63"/>
      <c r="EA584" s="167"/>
      <c r="EB584" s="60"/>
      <c r="EC584" s="60"/>
      <c r="ED584" s="60"/>
      <c r="EE584" s="60"/>
      <c r="EF584" s="60"/>
      <c r="EG584" s="60"/>
      <c r="EH584" s="60"/>
      <c r="EI584" s="60"/>
      <c r="EJ584" s="60"/>
      <c r="EK584" s="60"/>
      <c r="EL584" s="60"/>
      <c r="EM584" s="60"/>
      <c r="EN584" s="60"/>
      <c r="EO584" s="60"/>
      <c r="EP584" s="60"/>
      <c r="EQ584" s="60"/>
      <c r="ER584" s="60"/>
      <c r="ES584" s="60"/>
      <c r="ET584" s="60"/>
      <c r="EU584" s="60"/>
      <c r="EV584" s="60"/>
      <c r="EW584" s="60"/>
      <c r="EX584" s="60"/>
      <c r="EY584" s="60"/>
      <c r="EZ584" s="60"/>
      <c r="FA584" s="60"/>
      <c r="FB584" s="60"/>
    </row>
    <row r="585" spans="22:158" x14ac:dyDescent="0.25">
      <c r="W585" s="33"/>
      <c r="X585" s="33"/>
      <c r="AH585" s="38">
        <v>100</v>
      </c>
      <c r="AI585" s="38">
        <v>145</v>
      </c>
      <c r="AJ585" s="38">
        <v>15450</v>
      </c>
      <c r="AK585" s="38">
        <v>14</v>
      </c>
      <c r="AL585" s="38">
        <v>1500858</v>
      </c>
      <c r="AM585" s="61" t="s">
        <v>1816</v>
      </c>
      <c r="AN585" s="61" t="s">
        <v>1691</v>
      </c>
      <c r="AO585" s="61" t="s">
        <v>1600</v>
      </c>
      <c r="AP585" s="61" t="s">
        <v>5033</v>
      </c>
      <c r="AQ585" s="61" t="s">
        <v>1704</v>
      </c>
      <c r="AR585" s="28">
        <v>0</v>
      </c>
      <c r="AS585" s="28">
        <v>0</v>
      </c>
      <c r="AT585" s="28">
        <v>63375</v>
      </c>
      <c r="AU585" s="62"/>
      <c r="BT585">
        <v>0</v>
      </c>
      <c r="BU585" s="32">
        <v>100</v>
      </c>
      <c r="BV585" s="32">
        <v>115</v>
      </c>
      <c r="BW585" s="32">
        <v>18350</v>
      </c>
      <c r="BX585" s="32">
        <v>87</v>
      </c>
      <c r="BY585" s="32">
        <v>91200</v>
      </c>
      <c r="BZ585" t="s">
        <v>1816</v>
      </c>
      <c r="CA585" t="s">
        <v>1697</v>
      </c>
      <c r="CB585" t="s">
        <v>1911</v>
      </c>
      <c r="CC585" s="52" t="s">
        <v>1726</v>
      </c>
      <c r="CD585" s="52" t="s">
        <v>1794</v>
      </c>
      <c r="CE585" s="155">
        <v>7</v>
      </c>
      <c r="CF585" s="155">
        <v>1</v>
      </c>
      <c r="CG585" s="31" t="s">
        <v>5845</v>
      </c>
      <c r="CH585" s="31" t="s">
        <v>3833</v>
      </c>
      <c r="CI585" s="31" t="s">
        <v>3840</v>
      </c>
      <c r="CJ585" s="31" t="s">
        <v>263</v>
      </c>
      <c r="DC585" s="160" t="str">
        <f t="shared" si="125"/>
        <v>15950_9</v>
      </c>
      <c r="DD585" s="162">
        <v>100</v>
      </c>
      <c r="DE585" s="161">
        <v>105</v>
      </c>
      <c r="DF585" s="161">
        <v>15950</v>
      </c>
      <c r="DG585" s="163" t="s">
        <v>1816</v>
      </c>
      <c r="DH585" s="161"/>
      <c r="DI585" s="161" t="s">
        <v>1610</v>
      </c>
      <c r="DJ585" s="161">
        <v>9</v>
      </c>
      <c r="DK585" s="161" t="s">
        <v>5218</v>
      </c>
      <c r="DL585" s="161">
        <v>0</v>
      </c>
      <c r="DM585" s="43" t="s">
        <v>4378</v>
      </c>
      <c r="DN585" s="43"/>
      <c r="DO585" s="43" t="s">
        <v>4201</v>
      </c>
      <c r="DP585" s="43"/>
      <c r="DQ585" s="43" t="s">
        <v>4153</v>
      </c>
      <c r="DR585" s="43">
        <v>100</v>
      </c>
      <c r="DV585" s="31" t="s">
        <v>363</v>
      </c>
      <c r="DW585" s="31" t="s">
        <v>372</v>
      </c>
      <c r="DX585" s="63"/>
      <c r="DY585" s="63"/>
      <c r="DZ585" s="63"/>
      <c r="EA585" s="167"/>
      <c r="EB585" s="60"/>
      <c r="EC585" s="60"/>
      <c r="ED585" s="60"/>
      <c r="EE585" s="60"/>
      <c r="EF585" s="60"/>
      <c r="EG585" s="60"/>
      <c r="EH585" s="60"/>
      <c r="EI585" s="60"/>
      <c r="EJ585" s="60"/>
      <c r="EK585" s="60"/>
      <c r="EL585" s="60"/>
      <c r="EM585" s="60"/>
      <c r="EN585" s="60"/>
      <c r="EO585" s="60"/>
      <c r="EP585" s="60"/>
      <c r="EQ585" s="60"/>
      <c r="ER585" s="60"/>
      <c r="ES585" s="60"/>
      <c r="ET585" s="60"/>
      <c r="EU585" s="60"/>
      <c r="EV585" s="60"/>
      <c r="EW585" s="60"/>
      <c r="EX585" s="60"/>
      <c r="EY585" s="60"/>
      <c r="EZ585" s="60"/>
      <c r="FA585" s="60"/>
      <c r="FB585" s="60"/>
    </row>
    <row r="586" spans="22:158" x14ac:dyDescent="0.25">
      <c r="W586" s="33"/>
      <c r="X586" s="33"/>
      <c r="AH586" s="38">
        <v>100</v>
      </c>
      <c r="AI586" s="38">
        <v>145</v>
      </c>
      <c r="AJ586" s="38">
        <v>16180</v>
      </c>
      <c r="AK586" s="38">
        <v>14</v>
      </c>
      <c r="AL586" s="38">
        <v>1500858</v>
      </c>
      <c r="AM586" s="61" t="s">
        <v>1816</v>
      </c>
      <c r="AN586" s="61" t="s">
        <v>1691</v>
      </c>
      <c r="AO586" s="61" t="s">
        <v>1614</v>
      </c>
      <c r="AP586" s="61" t="s">
        <v>5033</v>
      </c>
      <c r="AQ586" s="61" t="s">
        <v>1704</v>
      </c>
      <c r="AR586" s="28">
        <v>54911.7</v>
      </c>
      <c r="AS586" s="28">
        <v>10698</v>
      </c>
      <c r="AT586" s="28">
        <v>0</v>
      </c>
      <c r="AU586" s="62"/>
      <c r="BT586">
        <v>0</v>
      </c>
      <c r="BU586" s="32">
        <v>100</v>
      </c>
      <c r="BV586" s="32">
        <v>115</v>
      </c>
      <c r="BW586" s="32">
        <v>18350</v>
      </c>
      <c r="BX586" s="32">
        <v>88</v>
      </c>
      <c r="BY586" s="32">
        <v>91220</v>
      </c>
      <c r="BZ586" t="s">
        <v>1816</v>
      </c>
      <c r="CA586" t="s">
        <v>1697</v>
      </c>
      <c r="CB586" t="s">
        <v>1911</v>
      </c>
      <c r="CC586" s="52" t="s">
        <v>1684</v>
      </c>
      <c r="CD586" s="52" t="s">
        <v>1684</v>
      </c>
      <c r="CE586" s="155">
        <v>1217</v>
      </c>
      <c r="CF586" s="155">
        <v>3</v>
      </c>
      <c r="CG586" s="31" t="s">
        <v>696</v>
      </c>
      <c r="CH586" s="31" t="s">
        <v>3834</v>
      </c>
      <c r="CI586" s="31" t="s">
        <v>3840</v>
      </c>
      <c r="CJ586" s="31" t="s">
        <v>264</v>
      </c>
      <c r="DC586" s="160" t="str">
        <f t="shared" si="125"/>
        <v>15950_4</v>
      </c>
      <c r="DD586" s="162">
        <v>100</v>
      </c>
      <c r="DE586" s="161">
        <v>105</v>
      </c>
      <c r="DF586" s="161">
        <v>15950</v>
      </c>
      <c r="DG586" s="163" t="s">
        <v>1816</v>
      </c>
      <c r="DH586" s="161"/>
      <c r="DI586" s="161" t="s">
        <v>1610</v>
      </c>
      <c r="DJ586" s="161">
        <v>4</v>
      </c>
      <c r="DK586" s="161" t="s">
        <v>1325</v>
      </c>
      <c r="DL586" s="161">
        <v>0</v>
      </c>
      <c r="DM586" s="43" t="s">
        <v>4379</v>
      </c>
      <c r="DN586" s="43"/>
      <c r="DO586" s="43" t="s">
        <v>4203</v>
      </c>
      <c r="DP586" s="43"/>
      <c r="DQ586" s="43" t="s">
        <v>4156</v>
      </c>
      <c r="DR586" s="43">
        <v>100</v>
      </c>
      <c r="DV586" s="31" t="s">
        <v>363</v>
      </c>
      <c r="DW586" s="31" t="s">
        <v>372</v>
      </c>
      <c r="DX586" s="63"/>
      <c r="DY586" s="63"/>
      <c r="DZ586" s="63"/>
      <c r="EA586" s="167"/>
      <c r="EB586" s="60"/>
      <c r="EC586" s="60"/>
      <c r="ED586" s="60"/>
      <c r="EE586" s="60"/>
      <c r="EF586" s="60"/>
      <c r="EG586" s="60"/>
      <c r="EH586" s="60"/>
      <c r="EI586" s="60"/>
      <c r="EJ586" s="60"/>
      <c r="EK586" s="60"/>
      <c r="EL586" s="60"/>
      <c r="EM586" s="60"/>
      <c r="EN586" s="60"/>
      <c r="EO586" s="60"/>
      <c r="EP586" s="60"/>
      <c r="EQ586" s="60"/>
      <c r="ER586" s="60"/>
      <c r="ES586" s="60"/>
      <c r="ET586" s="60"/>
      <c r="EU586" s="60"/>
      <c r="EV586" s="60"/>
      <c r="EW586" s="60"/>
      <c r="EX586" s="60"/>
      <c r="EY586" s="60"/>
      <c r="EZ586" s="60"/>
      <c r="FA586" s="60"/>
      <c r="FB586" s="60"/>
    </row>
    <row r="587" spans="22:158" x14ac:dyDescent="0.25">
      <c r="V587" s="1"/>
      <c r="W587" s="33"/>
      <c r="X587" s="33"/>
      <c r="AH587" s="38">
        <v>100</v>
      </c>
      <c r="AI587" s="38">
        <v>145</v>
      </c>
      <c r="AJ587" s="38">
        <v>17050</v>
      </c>
      <c r="AK587" s="38">
        <v>14</v>
      </c>
      <c r="AL587" s="38">
        <v>1500858</v>
      </c>
      <c r="AM587" s="61" t="s">
        <v>1816</v>
      </c>
      <c r="AN587" s="61" t="s">
        <v>1691</v>
      </c>
      <c r="AO587" s="61" t="s">
        <v>1634</v>
      </c>
      <c r="AP587" s="61" t="s">
        <v>5033</v>
      </c>
      <c r="AQ587" s="61" t="s">
        <v>1704</v>
      </c>
      <c r="AR587" s="28">
        <v>11365.7</v>
      </c>
      <c r="AS587" s="28">
        <v>60170</v>
      </c>
      <c r="AT587" s="28">
        <v>11988</v>
      </c>
      <c r="AU587" s="62"/>
      <c r="BT587">
        <v>0</v>
      </c>
      <c r="BU587" s="32">
        <v>100</v>
      </c>
      <c r="BV587" s="32">
        <v>115</v>
      </c>
      <c r="BW587" s="32">
        <v>18350</v>
      </c>
      <c r="BX587" s="32">
        <v>89</v>
      </c>
      <c r="BY587" s="32">
        <v>91240</v>
      </c>
      <c r="BZ587" t="s">
        <v>1816</v>
      </c>
      <c r="CA587" t="s">
        <v>1697</v>
      </c>
      <c r="CB587" t="s">
        <v>1911</v>
      </c>
      <c r="CC587" s="52" t="s">
        <v>1785</v>
      </c>
      <c r="CD587" s="52" t="s">
        <v>1785</v>
      </c>
      <c r="CE587" s="155">
        <v>5258</v>
      </c>
      <c r="CF587" s="155">
        <v>50</v>
      </c>
      <c r="CG587" s="31" t="s">
        <v>698</v>
      </c>
      <c r="CH587" s="31" t="s">
        <v>3835</v>
      </c>
      <c r="CI587" s="31" t="s">
        <v>3840</v>
      </c>
      <c r="CJ587" s="31" t="s">
        <v>265</v>
      </c>
      <c r="DC587" s="160" t="str">
        <f t="shared" si="125"/>
        <v>15950_3</v>
      </c>
      <c r="DD587" s="162">
        <v>100</v>
      </c>
      <c r="DE587" s="161">
        <v>105</v>
      </c>
      <c r="DF587" s="161">
        <v>15950</v>
      </c>
      <c r="DG587" s="163" t="s">
        <v>1816</v>
      </c>
      <c r="DH587" s="161"/>
      <c r="DI587" s="161" t="s">
        <v>1610</v>
      </c>
      <c r="DJ587" s="161">
        <v>3</v>
      </c>
      <c r="DK587" s="161" t="s">
        <v>1324</v>
      </c>
      <c r="DL587" s="161">
        <v>0</v>
      </c>
      <c r="DM587" s="43" t="s">
        <v>4380</v>
      </c>
      <c r="DN587" s="43"/>
      <c r="DO587" s="43" t="s">
        <v>4205</v>
      </c>
      <c r="DP587" s="43"/>
      <c r="DQ587" s="43" t="s">
        <v>4159</v>
      </c>
      <c r="DR587" s="43">
        <v>100</v>
      </c>
      <c r="DV587" s="31" t="s">
        <v>363</v>
      </c>
      <c r="DW587" s="31" t="s">
        <v>372</v>
      </c>
      <c r="DX587" s="63"/>
      <c r="DY587" s="63"/>
      <c r="DZ587" s="63"/>
      <c r="EA587" s="167"/>
      <c r="EB587" s="60"/>
      <c r="EC587" s="60"/>
      <c r="ED587" s="60"/>
      <c r="EE587" s="60"/>
      <c r="EF587" s="60"/>
      <c r="EG587" s="60"/>
      <c r="EH587" s="60"/>
      <c r="EI587" s="60"/>
      <c r="EJ587" s="60"/>
      <c r="EK587" s="60"/>
      <c r="EL587" s="60"/>
      <c r="EM587" s="60"/>
      <c r="EN587" s="60"/>
      <c r="EO587" s="60"/>
      <c r="EP587" s="60"/>
      <c r="EQ587" s="60"/>
      <c r="ER587" s="60"/>
      <c r="ES587" s="60"/>
      <c r="ET587" s="60"/>
      <c r="EU587" s="60"/>
      <c r="EV587" s="60"/>
      <c r="EW587" s="60"/>
      <c r="EX587" s="60"/>
      <c r="EY587" s="60"/>
      <c r="EZ587" s="60"/>
      <c r="FA587" s="60"/>
      <c r="FB587" s="60"/>
    </row>
    <row r="588" spans="22:158" x14ac:dyDescent="0.25">
      <c r="W588" s="33"/>
      <c r="X588" s="33"/>
      <c r="AH588" s="38">
        <v>100</v>
      </c>
      <c r="AI588" s="38">
        <v>145</v>
      </c>
      <c r="AJ588" s="38">
        <v>17250</v>
      </c>
      <c r="AK588" s="38">
        <v>14</v>
      </c>
      <c r="AL588" s="38">
        <v>1500858</v>
      </c>
      <c r="AM588" s="61" t="s">
        <v>1816</v>
      </c>
      <c r="AN588" s="61" t="s">
        <v>1691</v>
      </c>
      <c r="AO588" s="61" t="s">
        <v>1638</v>
      </c>
      <c r="AP588" s="61" t="s">
        <v>5033</v>
      </c>
      <c r="AQ588" s="61" t="s">
        <v>1704</v>
      </c>
      <c r="AR588" s="28">
        <v>0</v>
      </c>
      <c r="AS588" s="28">
        <v>0</v>
      </c>
      <c r="AT588" s="28">
        <v>6994</v>
      </c>
      <c r="AU588" s="62"/>
      <c r="BT588">
        <v>0</v>
      </c>
      <c r="BU588" s="32">
        <v>100</v>
      </c>
      <c r="BV588" s="32">
        <v>115</v>
      </c>
      <c r="BW588" s="32">
        <v>18350</v>
      </c>
      <c r="BX588" s="32">
        <v>90</v>
      </c>
      <c r="BY588" s="32">
        <v>91260</v>
      </c>
      <c r="BZ588" t="s">
        <v>1816</v>
      </c>
      <c r="CA588" t="s">
        <v>1697</v>
      </c>
      <c r="CB588" t="s">
        <v>1911</v>
      </c>
      <c r="CC588" t="s">
        <v>5036</v>
      </c>
      <c r="CD588" s="52" t="s">
        <v>5036</v>
      </c>
      <c r="CE588" s="155">
        <v>192</v>
      </c>
      <c r="CF588" s="155">
        <v>12</v>
      </c>
      <c r="CG588" s="31" t="s">
        <v>5848</v>
      </c>
      <c r="CH588" s="31" t="s">
        <v>3836</v>
      </c>
      <c r="CI588" s="31" t="s">
        <v>3840</v>
      </c>
      <c r="CJ588" s="31" t="s">
        <v>266</v>
      </c>
      <c r="DC588" s="160" t="str">
        <f t="shared" si="125"/>
        <v>15950_2</v>
      </c>
      <c r="DD588" s="162">
        <v>100</v>
      </c>
      <c r="DE588" s="161">
        <v>105</v>
      </c>
      <c r="DF588" s="161">
        <v>15950</v>
      </c>
      <c r="DG588" s="163" t="s">
        <v>1816</v>
      </c>
      <c r="DH588" s="161"/>
      <c r="DI588" s="161" t="s">
        <v>1610</v>
      </c>
      <c r="DJ588" s="161">
        <v>2</v>
      </c>
      <c r="DK588" s="161" t="s">
        <v>1323</v>
      </c>
      <c r="DL588" s="161">
        <v>0</v>
      </c>
      <c r="DM588" s="43" t="s">
        <v>4381</v>
      </c>
      <c r="DN588" s="43"/>
      <c r="DO588" s="43" t="s">
        <v>4207</v>
      </c>
      <c r="DP588" s="43"/>
      <c r="DQ588" s="43" t="s">
        <v>4162</v>
      </c>
      <c r="DR588" s="43">
        <v>100</v>
      </c>
      <c r="DV588" s="31" t="s">
        <v>363</v>
      </c>
      <c r="DW588" s="31" t="s">
        <v>372</v>
      </c>
      <c r="DX588" s="63"/>
      <c r="DY588" s="63"/>
      <c r="DZ588" s="63"/>
      <c r="EA588" s="167"/>
      <c r="EB588" s="60"/>
      <c r="EC588" s="60"/>
      <c r="ED588" s="60"/>
      <c r="EE588" s="60"/>
      <c r="EF588" s="60"/>
      <c r="EG588" s="60"/>
      <c r="EH588" s="60"/>
      <c r="EI588" s="60"/>
      <c r="EJ588" s="60"/>
      <c r="EK588" s="60"/>
      <c r="EL588" s="60"/>
      <c r="EM588" s="60"/>
      <c r="EN588" s="60"/>
      <c r="EO588" s="60"/>
      <c r="EP588" s="60"/>
      <c r="EQ588" s="60"/>
      <c r="ER588" s="60"/>
      <c r="ES588" s="60"/>
      <c r="ET588" s="60"/>
      <c r="EU588" s="60"/>
      <c r="EV588" s="60"/>
      <c r="EW588" s="60"/>
      <c r="EX588" s="60"/>
      <c r="EY588" s="60"/>
      <c r="EZ588" s="60"/>
      <c r="FA588" s="60"/>
      <c r="FB588" s="60"/>
    </row>
    <row r="589" spans="22:158" x14ac:dyDescent="0.25">
      <c r="W589" s="33"/>
      <c r="X589" s="33"/>
      <c r="AH589" s="38">
        <v>100</v>
      </c>
      <c r="AI589" s="38">
        <v>145</v>
      </c>
      <c r="AJ589" s="38">
        <v>17640</v>
      </c>
      <c r="AK589" s="38">
        <v>14</v>
      </c>
      <c r="AL589" s="38">
        <v>1500858</v>
      </c>
      <c r="AM589" s="61" t="s">
        <v>1816</v>
      </c>
      <c r="AN589" s="61" t="s">
        <v>1691</v>
      </c>
      <c r="AO589" s="61" t="s">
        <v>1647</v>
      </c>
      <c r="AP589" s="61" t="s">
        <v>5033</v>
      </c>
      <c r="AQ589" s="61" t="s">
        <v>1704</v>
      </c>
      <c r="AR589" s="28">
        <v>93478.1</v>
      </c>
      <c r="AS589" s="28">
        <v>289603</v>
      </c>
      <c r="AT589" s="28">
        <v>0</v>
      </c>
      <c r="AU589" s="62"/>
      <c r="BT589">
        <v>0</v>
      </c>
      <c r="BU589" s="32">
        <v>100</v>
      </c>
      <c r="BV589" s="32">
        <v>115</v>
      </c>
      <c r="BW589" s="32">
        <v>18450</v>
      </c>
      <c r="BX589" s="32">
        <v>81</v>
      </c>
      <c r="BY589" s="32">
        <v>91000</v>
      </c>
      <c r="BZ589" t="s">
        <v>1816</v>
      </c>
      <c r="CA589" t="s">
        <v>1697</v>
      </c>
      <c r="CB589" t="s">
        <v>1913</v>
      </c>
      <c r="CC589" s="52" t="s">
        <v>1683</v>
      </c>
      <c r="CD589" s="52" t="s">
        <v>1784</v>
      </c>
      <c r="CE589" s="155">
        <v>1578</v>
      </c>
      <c r="CF589" s="155">
        <v>26</v>
      </c>
      <c r="CG589" s="31" t="s">
        <v>5834</v>
      </c>
      <c r="CH589" s="31" t="s">
        <v>765</v>
      </c>
      <c r="CI589" s="31" t="s">
        <v>3841</v>
      </c>
      <c r="CJ589" s="31" t="s">
        <v>267</v>
      </c>
      <c r="DC589" s="160" t="str">
        <f t="shared" si="125"/>
        <v>15950_6</v>
      </c>
      <c r="DD589" s="162">
        <v>100</v>
      </c>
      <c r="DE589" s="161">
        <v>105</v>
      </c>
      <c r="DF589" s="161">
        <v>15950</v>
      </c>
      <c r="DG589" s="163" t="s">
        <v>1816</v>
      </c>
      <c r="DH589" s="161"/>
      <c r="DI589" s="161" t="s">
        <v>1610</v>
      </c>
      <c r="DJ589" s="161">
        <v>6</v>
      </c>
      <c r="DK589" s="161" t="s">
        <v>1327</v>
      </c>
      <c r="DL589" s="161">
        <v>0</v>
      </c>
      <c r="DM589" s="43" t="s">
        <v>4382</v>
      </c>
      <c r="DN589" s="43"/>
      <c r="DO589" s="43" t="s">
        <v>4209</v>
      </c>
      <c r="DP589" s="43"/>
      <c r="DQ589" s="43" t="s">
        <v>4165</v>
      </c>
      <c r="DR589" s="43">
        <v>100</v>
      </c>
      <c r="DV589" s="31" t="s">
        <v>363</v>
      </c>
      <c r="DW589" s="31" t="s">
        <v>372</v>
      </c>
      <c r="DX589" s="63"/>
      <c r="DY589" s="63"/>
      <c r="DZ589" s="63"/>
      <c r="EA589" s="167"/>
      <c r="EB589" s="60"/>
      <c r="EC589" s="60"/>
      <c r="ED589" s="60"/>
      <c r="EE589" s="60"/>
      <c r="EF589" s="60"/>
      <c r="EG589" s="60"/>
      <c r="EH589" s="60"/>
      <c r="EI589" s="60"/>
      <c r="EJ589" s="60"/>
      <c r="EK589" s="60"/>
      <c r="EL589" s="60"/>
      <c r="EM589" s="60"/>
      <c r="EN589" s="60"/>
      <c r="EO589" s="60"/>
      <c r="EP589" s="60"/>
      <c r="EQ589" s="60"/>
      <c r="ER589" s="60"/>
      <c r="ES589" s="60"/>
      <c r="ET589" s="60"/>
      <c r="EU589" s="60"/>
      <c r="EV589" s="60"/>
      <c r="EW589" s="60"/>
      <c r="EX589" s="60"/>
      <c r="EY589" s="60"/>
      <c r="EZ589" s="60"/>
      <c r="FA589" s="60"/>
      <c r="FB589" s="60"/>
    </row>
    <row r="590" spans="22:158" x14ac:dyDescent="0.25">
      <c r="W590" s="33"/>
      <c r="X590" s="33"/>
      <c r="AH590" s="38">
        <v>100</v>
      </c>
      <c r="AI590" s="38">
        <v>145</v>
      </c>
      <c r="AJ590" s="38">
        <v>18650</v>
      </c>
      <c r="AK590" s="38">
        <v>14</v>
      </c>
      <c r="AL590" s="38">
        <v>1500858</v>
      </c>
      <c r="AM590" s="61" t="s">
        <v>1816</v>
      </c>
      <c r="AN590" s="61" t="s">
        <v>1691</v>
      </c>
      <c r="AO590" s="61" t="s">
        <v>1669</v>
      </c>
      <c r="AP590" s="61" t="s">
        <v>5033</v>
      </c>
      <c r="AQ590" s="61" t="s">
        <v>1704</v>
      </c>
      <c r="AR590" s="28">
        <v>0</v>
      </c>
      <c r="AS590" s="28">
        <v>0</v>
      </c>
      <c r="AT590" s="28">
        <v>1123</v>
      </c>
      <c r="AU590" s="62"/>
      <c r="BT590">
        <v>0</v>
      </c>
      <c r="BU590" s="32">
        <v>100</v>
      </c>
      <c r="BV590" s="32">
        <v>115</v>
      </c>
      <c r="BW590" s="32">
        <v>18450</v>
      </c>
      <c r="BX590" s="32">
        <v>81</v>
      </c>
      <c r="BY590" s="32">
        <v>91010</v>
      </c>
      <c r="BZ590" t="s">
        <v>1816</v>
      </c>
      <c r="CA590" t="s">
        <v>1697</v>
      </c>
      <c r="CB590" t="s">
        <v>1913</v>
      </c>
      <c r="CC590" t="s">
        <v>1683</v>
      </c>
      <c r="CD590" s="52" t="s">
        <v>1683</v>
      </c>
      <c r="CE590" s="155">
        <v>16</v>
      </c>
      <c r="CF590" s="155">
        <v>2</v>
      </c>
      <c r="CG590" s="31" t="s">
        <v>5837</v>
      </c>
      <c r="CH590" s="31" t="s">
        <v>767</v>
      </c>
      <c r="CI590" s="31" t="s">
        <v>3841</v>
      </c>
      <c r="CJ590" s="31" t="s">
        <v>268</v>
      </c>
      <c r="DC590" s="160" t="str">
        <f t="shared" si="125"/>
        <v>15950_10</v>
      </c>
      <c r="DD590" s="162">
        <v>100</v>
      </c>
      <c r="DE590" s="161">
        <v>105</v>
      </c>
      <c r="DF590" s="161">
        <v>15950</v>
      </c>
      <c r="DG590" s="163" t="s">
        <v>1816</v>
      </c>
      <c r="DH590" s="161"/>
      <c r="DI590" s="161" t="s">
        <v>1610</v>
      </c>
      <c r="DJ590" s="161">
        <v>10</v>
      </c>
      <c r="DK590" s="161" t="s">
        <v>1329</v>
      </c>
      <c r="DL590" s="161">
        <v>0</v>
      </c>
      <c r="DM590" s="43" t="s">
        <v>4383</v>
      </c>
      <c r="DN590" s="43"/>
      <c r="DO590" s="43" t="s">
        <v>4211</v>
      </c>
      <c r="DP590" s="43"/>
      <c r="DQ590" s="43" t="s">
        <v>4168</v>
      </c>
      <c r="DR590" s="43">
        <v>100</v>
      </c>
      <c r="DV590" s="31" t="s">
        <v>363</v>
      </c>
      <c r="DW590" s="31" t="s">
        <v>372</v>
      </c>
      <c r="DX590" s="63"/>
      <c r="DY590" s="63"/>
      <c r="DZ590" s="63"/>
      <c r="EA590" s="167"/>
      <c r="EB590" s="60"/>
      <c r="EC590" s="60"/>
      <c r="ED590" s="60"/>
      <c r="EE590" s="60"/>
      <c r="EF590" s="60"/>
      <c r="EG590" s="60"/>
      <c r="EH590" s="60"/>
      <c r="EI590" s="60"/>
      <c r="EJ590" s="60"/>
      <c r="EK590" s="60"/>
      <c r="EL590" s="60"/>
      <c r="EM590" s="60"/>
      <c r="EN590" s="60"/>
      <c r="EO590" s="60"/>
      <c r="EP590" s="60"/>
      <c r="EQ590" s="60"/>
      <c r="ER590" s="60"/>
      <c r="ES590" s="60"/>
      <c r="ET590" s="60"/>
      <c r="EU590" s="60"/>
      <c r="EV590" s="60"/>
      <c r="EW590" s="60"/>
      <c r="EX590" s="60"/>
      <c r="EY590" s="60"/>
      <c r="EZ590" s="60"/>
      <c r="FA590" s="60"/>
      <c r="FB590" s="60"/>
    </row>
    <row r="591" spans="22:158" x14ac:dyDescent="0.25">
      <c r="W591" s="33"/>
      <c r="X591" s="33"/>
      <c r="AH591" s="38">
        <v>100</v>
      </c>
      <c r="AI591" s="38">
        <v>145</v>
      </c>
      <c r="AJ591" s="38">
        <v>18700</v>
      </c>
      <c r="AK591" s="38">
        <v>14</v>
      </c>
      <c r="AL591" s="38">
        <v>1500858</v>
      </c>
      <c r="AM591" s="61" t="s">
        <v>1816</v>
      </c>
      <c r="AN591" s="61" t="s">
        <v>1691</v>
      </c>
      <c r="AO591" s="61" t="s">
        <v>1670</v>
      </c>
      <c r="AP591" s="61" t="s">
        <v>5033</v>
      </c>
      <c r="AQ591" s="61" t="s">
        <v>1704</v>
      </c>
      <c r="AR591" s="28">
        <v>0</v>
      </c>
      <c r="AS591" s="28">
        <v>0</v>
      </c>
      <c r="AT591" s="28">
        <v>203665</v>
      </c>
      <c r="AU591" s="62"/>
      <c r="BT591">
        <v>0</v>
      </c>
      <c r="BU591" s="32">
        <v>100</v>
      </c>
      <c r="BV591" s="32">
        <v>115</v>
      </c>
      <c r="BW591" s="32">
        <v>18450</v>
      </c>
      <c r="BX591" s="32">
        <v>82</v>
      </c>
      <c r="BY591" s="32">
        <v>91020</v>
      </c>
      <c r="BZ591" t="s">
        <v>1816</v>
      </c>
      <c r="CA591" t="s">
        <v>1697</v>
      </c>
      <c r="CB591" t="s">
        <v>1913</v>
      </c>
      <c r="CC591" t="s">
        <v>1790</v>
      </c>
      <c r="CD591" t="s">
        <v>1792</v>
      </c>
      <c r="CE591" s="155">
        <v>23</v>
      </c>
      <c r="CF591" s="155">
        <v>1</v>
      </c>
      <c r="CG591" s="31" t="s">
        <v>5851</v>
      </c>
      <c r="CH591" s="31" t="s">
        <v>768</v>
      </c>
      <c r="CI591" s="31" t="s">
        <v>3841</v>
      </c>
      <c r="CJ591" s="31" t="s">
        <v>269</v>
      </c>
      <c r="DC591" s="160" t="str">
        <f t="shared" si="125"/>
        <v>15950_8</v>
      </c>
      <c r="DD591" s="162">
        <v>100</v>
      </c>
      <c r="DE591" s="161">
        <v>105</v>
      </c>
      <c r="DF591" s="161">
        <v>15950</v>
      </c>
      <c r="DG591" s="163" t="s">
        <v>1816</v>
      </c>
      <c r="DH591" s="161"/>
      <c r="DI591" s="161" t="s">
        <v>1610</v>
      </c>
      <c r="DJ591" s="161">
        <v>8</v>
      </c>
      <c r="DK591" s="161" t="s">
        <v>1328</v>
      </c>
      <c r="DL591" s="161">
        <v>0</v>
      </c>
      <c r="DM591" s="43" t="s">
        <v>4384</v>
      </c>
      <c r="DN591" s="43"/>
      <c r="DO591" s="43" t="s">
        <v>4213</v>
      </c>
      <c r="DP591" s="43"/>
      <c r="DQ591" s="43" t="s">
        <v>4171</v>
      </c>
      <c r="DR591" s="43">
        <v>100</v>
      </c>
      <c r="DV591" s="31" t="s">
        <v>363</v>
      </c>
      <c r="DW591" s="31" t="s">
        <v>372</v>
      </c>
      <c r="DX591" s="63"/>
      <c r="DY591" s="63"/>
      <c r="DZ591" s="63"/>
      <c r="EA591" s="167"/>
      <c r="EB591" s="60"/>
      <c r="EC591" s="60"/>
      <c r="ED591" s="60"/>
      <c r="EE591" s="60"/>
      <c r="EF591" s="60"/>
      <c r="EG591" s="60"/>
      <c r="EH591" s="60"/>
      <c r="EI591" s="60"/>
      <c r="EJ591" s="60"/>
      <c r="EK591" s="60"/>
      <c r="EL591" s="60"/>
      <c r="EM591" s="60"/>
      <c r="EN591" s="60"/>
      <c r="EO591" s="60"/>
      <c r="EP591" s="60"/>
      <c r="EQ591" s="60"/>
      <c r="ER591" s="60"/>
      <c r="ES591" s="60"/>
      <c r="ET591" s="60"/>
      <c r="EU591" s="60"/>
      <c r="EV591" s="60"/>
      <c r="EW591" s="60"/>
      <c r="EX591" s="60"/>
      <c r="EY591" s="60"/>
      <c r="EZ591" s="60"/>
      <c r="FA591" s="60"/>
      <c r="FB591" s="60"/>
    </row>
    <row r="592" spans="22:158" x14ac:dyDescent="0.25">
      <c r="W592" s="33"/>
      <c r="X592" s="33"/>
      <c r="AH592" s="38">
        <v>100</v>
      </c>
      <c r="AI592" s="38">
        <v>145</v>
      </c>
      <c r="AJ592" s="38">
        <v>18710</v>
      </c>
      <c r="AK592" s="38">
        <v>14</v>
      </c>
      <c r="AL592" s="38">
        <v>1500858</v>
      </c>
      <c r="AM592" s="61" t="s">
        <v>1816</v>
      </c>
      <c r="AN592" s="61" t="s">
        <v>1691</v>
      </c>
      <c r="AO592" s="61" t="s">
        <v>1671</v>
      </c>
      <c r="AP592" s="61" t="s">
        <v>5033</v>
      </c>
      <c r="AQ592" s="61" t="s">
        <v>1704</v>
      </c>
      <c r="AR592" s="28">
        <v>213297.8</v>
      </c>
      <c r="AS592" s="28">
        <v>619158</v>
      </c>
      <c r="AT592" s="28">
        <v>0</v>
      </c>
      <c r="AU592" s="62"/>
      <c r="BT592">
        <v>0</v>
      </c>
      <c r="BU592" s="32">
        <v>100</v>
      </c>
      <c r="BV592" s="32">
        <v>115</v>
      </c>
      <c r="BW592" s="32">
        <v>18450</v>
      </c>
      <c r="BX592" s="32">
        <v>82</v>
      </c>
      <c r="BY592" s="32">
        <v>91040</v>
      </c>
      <c r="BZ592" t="s">
        <v>1816</v>
      </c>
      <c r="CA592" t="s">
        <v>1697</v>
      </c>
      <c r="CB592" t="s">
        <v>1913</v>
      </c>
      <c r="CC592" t="s">
        <v>1790</v>
      </c>
      <c r="CD592" t="s">
        <v>1791</v>
      </c>
      <c r="CE592" s="155"/>
      <c r="CF592" s="155"/>
      <c r="CG592" s="31" t="s">
        <v>5853</v>
      </c>
      <c r="CH592" s="31" t="s">
        <v>769</v>
      </c>
      <c r="CI592" s="31" t="s">
        <v>3841</v>
      </c>
      <c r="CJ592" s="31" t="s">
        <v>270</v>
      </c>
      <c r="DC592" s="160" t="str">
        <f t="shared" si="125"/>
        <v>15950_5</v>
      </c>
      <c r="DD592" s="162">
        <v>100</v>
      </c>
      <c r="DE592" s="161">
        <v>105</v>
      </c>
      <c r="DF592" s="161">
        <v>15950</v>
      </c>
      <c r="DG592" s="163" t="s">
        <v>1816</v>
      </c>
      <c r="DH592" s="161"/>
      <c r="DI592" s="161" t="s">
        <v>1610</v>
      </c>
      <c r="DJ592" s="161">
        <v>5</v>
      </c>
      <c r="DK592" s="161" t="s">
        <v>1326</v>
      </c>
      <c r="DL592" s="161">
        <v>0</v>
      </c>
      <c r="DM592" s="43" t="s">
        <v>4385</v>
      </c>
      <c r="DN592" s="43"/>
      <c r="DO592" s="43" t="s">
        <v>4215</v>
      </c>
      <c r="DP592" s="43"/>
      <c r="DQ592" s="43" t="s">
        <v>4174</v>
      </c>
      <c r="DR592" s="43">
        <v>100</v>
      </c>
      <c r="DV592" s="31" t="s">
        <v>363</v>
      </c>
      <c r="DW592" s="31" t="s">
        <v>372</v>
      </c>
      <c r="DX592" s="63"/>
      <c r="DY592" s="63"/>
      <c r="DZ592" s="63"/>
      <c r="EA592" s="167"/>
      <c r="EB592" s="60"/>
      <c r="EC592" s="60"/>
      <c r="ED592" s="60"/>
      <c r="EE592" s="60"/>
      <c r="EF592" s="60"/>
      <c r="EG592" s="60"/>
      <c r="EH592" s="60"/>
      <c r="EI592" s="60"/>
      <c r="EJ592" s="60"/>
      <c r="EK592" s="60"/>
      <c r="EL592" s="60"/>
      <c r="EM592" s="60"/>
      <c r="EN592" s="60"/>
      <c r="EO592" s="60"/>
      <c r="EP592" s="60"/>
      <c r="EQ592" s="60"/>
      <c r="ER592" s="60"/>
      <c r="ES592" s="60"/>
      <c r="ET592" s="60"/>
      <c r="EU592" s="60"/>
      <c r="EV592" s="60"/>
      <c r="EW592" s="60"/>
      <c r="EX592" s="60"/>
      <c r="EY592" s="60"/>
      <c r="EZ592" s="60"/>
      <c r="FA592" s="60"/>
      <c r="FB592" s="60"/>
    </row>
    <row r="593" spans="22:158" x14ac:dyDescent="0.25">
      <c r="W593" s="33"/>
      <c r="X593" s="33"/>
      <c r="AH593" s="38">
        <v>100</v>
      </c>
      <c r="AI593" s="38">
        <v>145</v>
      </c>
      <c r="AJ593" s="38">
        <v>18750</v>
      </c>
      <c r="AK593" s="38">
        <v>14</v>
      </c>
      <c r="AL593" s="38">
        <v>1500858</v>
      </c>
      <c r="AM593" s="61" t="s">
        <v>1816</v>
      </c>
      <c r="AN593" s="61" t="s">
        <v>1691</v>
      </c>
      <c r="AO593" s="61" t="s">
        <v>1672</v>
      </c>
      <c r="AP593" s="61" t="s">
        <v>5033</v>
      </c>
      <c r="AQ593" s="61" t="s">
        <v>1704</v>
      </c>
      <c r="AR593" s="28">
        <v>1307131.2</v>
      </c>
      <c r="AS593" s="28">
        <v>2346319</v>
      </c>
      <c r="AT593" s="28">
        <v>507803</v>
      </c>
      <c r="AU593" s="62"/>
      <c r="BT593">
        <v>0</v>
      </c>
      <c r="BU593" s="32">
        <v>100</v>
      </c>
      <c r="BV593" s="32">
        <v>115</v>
      </c>
      <c r="BW593" s="32">
        <v>18450</v>
      </c>
      <c r="BX593" s="32">
        <v>83</v>
      </c>
      <c r="BY593" s="32">
        <v>91060</v>
      </c>
      <c r="BZ593" t="s">
        <v>1816</v>
      </c>
      <c r="CA593" t="s">
        <v>1697</v>
      </c>
      <c r="CB593" t="s">
        <v>1913</v>
      </c>
      <c r="CC593" t="s">
        <v>1786</v>
      </c>
      <c r="CD593" s="52" t="s">
        <v>5043</v>
      </c>
      <c r="CE593" s="155">
        <v>6120</v>
      </c>
      <c r="CF593" s="155">
        <v>1</v>
      </c>
      <c r="CG593" s="31" t="s">
        <v>684</v>
      </c>
      <c r="CH593" s="31" t="s">
        <v>770</v>
      </c>
      <c r="CI593" s="31" t="s">
        <v>3841</v>
      </c>
      <c r="CJ593" s="31" t="s">
        <v>271</v>
      </c>
      <c r="DC593" s="160" t="str">
        <f t="shared" si="125"/>
        <v>16150_1</v>
      </c>
      <c r="DD593" s="162">
        <v>100</v>
      </c>
      <c r="DE593" s="161">
        <v>140</v>
      </c>
      <c r="DF593" s="161">
        <v>16150</v>
      </c>
      <c r="DG593" s="163" t="s">
        <v>1816</v>
      </c>
      <c r="DH593" s="161"/>
      <c r="DI593" s="161" t="s">
        <v>1613</v>
      </c>
      <c r="DJ593" s="161">
        <v>1</v>
      </c>
      <c r="DK593" s="161" t="s">
        <v>5210</v>
      </c>
      <c r="DL593" s="161">
        <v>55</v>
      </c>
      <c r="DM593" s="43" t="s">
        <v>4824</v>
      </c>
      <c r="DN593" s="43"/>
      <c r="DO593" s="43" t="s">
        <v>4227</v>
      </c>
      <c r="DP593" s="43"/>
      <c r="DQ593" s="43" t="s">
        <v>4177</v>
      </c>
      <c r="DR593" s="43">
        <v>100</v>
      </c>
      <c r="DV593" s="31" t="s">
        <v>363</v>
      </c>
      <c r="DW593" s="31" t="s">
        <v>372</v>
      </c>
      <c r="DX593" s="63"/>
      <c r="DY593" s="63"/>
      <c r="DZ593" s="63"/>
      <c r="EA593" s="167"/>
      <c r="EB593" s="60"/>
      <c r="EC593" s="60"/>
      <c r="ED593" s="60"/>
      <c r="EE593" s="60"/>
      <c r="EF593" s="60"/>
      <c r="EG593" s="60"/>
      <c r="EH593" s="60"/>
      <c r="EI593" s="60"/>
      <c r="EJ593" s="60"/>
      <c r="EK593" s="60"/>
      <c r="EL593" s="60"/>
      <c r="EM593" s="60"/>
      <c r="EN593" s="60"/>
      <c r="EO593" s="60"/>
      <c r="EP593" s="60"/>
      <c r="EQ593" s="60"/>
      <c r="ER593" s="60"/>
      <c r="ES593" s="60"/>
      <c r="ET593" s="60"/>
      <c r="EU593" s="60"/>
      <c r="EV593" s="60"/>
      <c r="EW593" s="60"/>
      <c r="EX593" s="60"/>
      <c r="EY593" s="60"/>
      <c r="EZ593" s="60"/>
      <c r="FA593" s="60"/>
      <c r="FB593" s="60"/>
    </row>
    <row r="594" spans="22:158" x14ac:dyDescent="0.25">
      <c r="W594" s="33"/>
      <c r="X594" s="33"/>
      <c r="AH594" s="38">
        <v>100</v>
      </c>
      <c r="AI594" s="38">
        <v>150</v>
      </c>
      <c r="AJ594" s="38">
        <v>11600</v>
      </c>
      <c r="AK594" s="38">
        <v>14</v>
      </c>
      <c r="AL594" s="38">
        <v>1500858</v>
      </c>
      <c r="AM594" s="61" t="s">
        <v>1816</v>
      </c>
      <c r="AN594" s="61" t="s">
        <v>1695</v>
      </c>
      <c r="AO594" s="61" t="s">
        <v>5076</v>
      </c>
      <c r="AP594" s="61" t="s">
        <v>5033</v>
      </c>
      <c r="AQ594" s="61" t="s">
        <v>1704</v>
      </c>
      <c r="AR594" s="28">
        <v>3173373.6</v>
      </c>
      <c r="AS594" s="28">
        <v>3752475</v>
      </c>
      <c r="AT594" s="28">
        <v>659717</v>
      </c>
      <c r="AU594" s="62"/>
      <c r="BT594">
        <v>0</v>
      </c>
      <c r="BU594" s="32">
        <v>100</v>
      </c>
      <c r="BV594" s="32">
        <v>115</v>
      </c>
      <c r="BW594" s="32">
        <v>18450</v>
      </c>
      <c r="BX594" s="32">
        <v>84</v>
      </c>
      <c r="BY594" s="32">
        <v>91100</v>
      </c>
      <c r="BZ594" t="s">
        <v>1816</v>
      </c>
      <c r="CA594" t="s">
        <v>1697</v>
      </c>
      <c r="CB594" t="s">
        <v>1913</v>
      </c>
      <c r="CC594" s="52" t="s">
        <v>1795</v>
      </c>
      <c r="CD594" s="52" t="s">
        <v>1796</v>
      </c>
      <c r="CE594" s="155">
        <v>30</v>
      </c>
      <c r="CF594" s="155">
        <v>1</v>
      </c>
      <c r="CG594" s="31" t="s">
        <v>688</v>
      </c>
      <c r="CH594" s="31" t="s">
        <v>771</v>
      </c>
      <c r="CI594" s="31" t="s">
        <v>3841</v>
      </c>
      <c r="CJ594" s="31" t="s">
        <v>272</v>
      </c>
      <c r="DC594" s="160" t="str">
        <f t="shared" si="125"/>
        <v>16150_7</v>
      </c>
      <c r="DD594" s="162">
        <v>100</v>
      </c>
      <c r="DE594" s="161">
        <v>140</v>
      </c>
      <c r="DF594" s="161">
        <v>16150</v>
      </c>
      <c r="DG594" s="163" t="s">
        <v>1816</v>
      </c>
      <c r="DH594" s="161"/>
      <c r="DI594" s="161" t="s">
        <v>1613</v>
      </c>
      <c r="DJ594" s="161">
        <v>7</v>
      </c>
      <c r="DK594" s="161" t="s">
        <v>5216</v>
      </c>
      <c r="DL594" s="161">
        <v>42</v>
      </c>
      <c r="DM594" s="43" t="s">
        <v>4825</v>
      </c>
      <c r="DN594" s="43"/>
      <c r="DO594" s="43" t="s">
        <v>4229</v>
      </c>
      <c r="DP594" s="43"/>
      <c r="DQ594" s="43" t="s">
        <v>4150</v>
      </c>
      <c r="DR594" s="43">
        <v>100</v>
      </c>
      <c r="DV594" s="31" t="s">
        <v>363</v>
      </c>
      <c r="DW594" s="31" t="s">
        <v>373</v>
      </c>
      <c r="DX594" s="63"/>
      <c r="DY594" s="63"/>
      <c r="DZ594" s="63"/>
      <c r="EA594" s="167"/>
      <c r="EB594" s="60"/>
      <c r="EC594" s="60"/>
      <c r="ED594" s="60"/>
      <c r="EE594" s="60"/>
      <c r="EF594" s="60"/>
      <c r="EG594" s="60"/>
      <c r="EH594" s="60"/>
      <c r="EI594" s="60"/>
      <c r="EJ594" s="60"/>
      <c r="EK594" s="60"/>
      <c r="EL594" s="60"/>
      <c r="EM594" s="60"/>
      <c r="EN594" s="60"/>
      <c r="EO594" s="60"/>
      <c r="EP594" s="60"/>
      <c r="EQ594" s="60"/>
      <c r="ER594" s="60"/>
      <c r="ES594" s="60"/>
      <c r="ET594" s="60"/>
      <c r="EU594" s="60"/>
      <c r="EV594" s="60"/>
      <c r="EW594" s="60"/>
      <c r="EX594" s="60"/>
      <c r="EY594" s="60"/>
      <c r="EZ594" s="60"/>
      <c r="FA594" s="60"/>
      <c r="FB594" s="60"/>
    </row>
    <row r="595" spans="22:158" x14ac:dyDescent="0.25">
      <c r="W595" s="33"/>
      <c r="X595" s="33"/>
      <c r="AH595" s="38">
        <v>100</v>
      </c>
      <c r="AI595" s="38">
        <v>150</v>
      </c>
      <c r="AJ595" s="38">
        <v>12000</v>
      </c>
      <c r="AK595" s="38">
        <v>14</v>
      </c>
      <c r="AL595" s="38">
        <v>1500858</v>
      </c>
      <c r="AM595" s="61" t="s">
        <v>1816</v>
      </c>
      <c r="AN595" s="61" t="s">
        <v>1695</v>
      </c>
      <c r="AO595" s="61" t="s">
        <v>5084</v>
      </c>
      <c r="AP595" s="61" t="s">
        <v>5033</v>
      </c>
      <c r="AQ595" s="61" t="s">
        <v>1704</v>
      </c>
      <c r="AR595" s="28">
        <v>4109958.7</v>
      </c>
      <c r="AS595" s="28">
        <v>2202684</v>
      </c>
      <c r="AT595" s="28">
        <v>300203</v>
      </c>
      <c r="AU595" s="62"/>
      <c r="BT595">
        <v>0</v>
      </c>
      <c r="BU595" s="32">
        <v>100</v>
      </c>
      <c r="BV595" s="32">
        <v>115</v>
      </c>
      <c r="BW595" s="32">
        <v>18450</v>
      </c>
      <c r="BX595" s="32">
        <v>86</v>
      </c>
      <c r="BY595" s="32">
        <v>91140</v>
      </c>
      <c r="BZ595" t="s">
        <v>1816</v>
      </c>
      <c r="CA595" t="s">
        <v>1697</v>
      </c>
      <c r="CB595" t="s">
        <v>1913</v>
      </c>
      <c r="CC595" s="52" t="s">
        <v>1787</v>
      </c>
      <c r="CD595" s="52" t="s">
        <v>1789</v>
      </c>
      <c r="CE595" s="155">
        <v>474</v>
      </c>
      <c r="CF595" s="155">
        <v>15</v>
      </c>
      <c r="CG595" s="31" t="s">
        <v>5839</v>
      </c>
      <c r="CH595" s="31" t="s">
        <v>3827</v>
      </c>
      <c r="CI595" s="31" t="s">
        <v>3841</v>
      </c>
      <c r="CJ595" s="31" t="s">
        <v>273</v>
      </c>
      <c r="DC595" s="160" t="str">
        <f t="shared" si="125"/>
        <v>16150_9</v>
      </c>
      <c r="DD595" s="162">
        <v>100</v>
      </c>
      <c r="DE595" s="161">
        <v>140</v>
      </c>
      <c r="DF595" s="161">
        <v>16150</v>
      </c>
      <c r="DG595" s="163" t="s">
        <v>1816</v>
      </c>
      <c r="DH595" s="161"/>
      <c r="DI595" s="161" t="s">
        <v>1613</v>
      </c>
      <c r="DJ595" s="161">
        <v>9</v>
      </c>
      <c r="DK595" s="161" t="s">
        <v>5218</v>
      </c>
      <c r="DL595" s="161">
        <v>6</v>
      </c>
      <c r="DM595" s="43" t="s">
        <v>4826</v>
      </c>
      <c r="DN595" s="43"/>
      <c r="DO595" s="43" t="s">
        <v>4231</v>
      </c>
      <c r="DP595" s="43"/>
      <c r="DQ595" s="43" t="s">
        <v>4153</v>
      </c>
      <c r="DR595" s="43">
        <v>100</v>
      </c>
      <c r="DV595" s="31" t="s">
        <v>363</v>
      </c>
      <c r="DW595" s="31" t="s">
        <v>373</v>
      </c>
      <c r="DX595" s="63"/>
      <c r="DY595" s="63"/>
      <c r="DZ595" s="63"/>
      <c r="EA595" s="167"/>
      <c r="EB595" s="60"/>
      <c r="EC595" s="60"/>
      <c r="ED595" s="60"/>
      <c r="EE595" s="60"/>
      <c r="EF595" s="60"/>
      <c r="EG595" s="60"/>
      <c r="EH595" s="60"/>
      <c r="EI595" s="60"/>
      <c r="EJ595" s="60"/>
      <c r="EK595" s="60"/>
      <c r="EL595" s="60"/>
      <c r="EM595" s="60"/>
      <c r="EN595" s="60"/>
      <c r="EO595" s="60"/>
      <c r="EP595" s="60"/>
      <c r="EQ595" s="60"/>
      <c r="ER595" s="60"/>
      <c r="ES595" s="60"/>
      <c r="ET595" s="60"/>
      <c r="EU595" s="60"/>
      <c r="EV595" s="60"/>
      <c r="EW595" s="60"/>
      <c r="EX595" s="60"/>
      <c r="EY595" s="60"/>
      <c r="EZ595" s="60"/>
      <c r="FA595" s="60"/>
      <c r="FB595" s="60"/>
    </row>
    <row r="596" spans="22:158" x14ac:dyDescent="0.25">
      <c r="W596" s="33"/>
      <c r="X596" s="33"/>
      <c r="AH596" s="38">
        <v>100</v>
      </c>
      <c r="AI596" s="38">
        <v>150</v>
      </c>
      <c r="AJ596" s="38">
        <v>12200</v>
      </c>
      <c r="AK596" s="38">
        <v>14</v>
      </c>
      <c r="AL596" s="38">
        <v>1500858</v>
      </c>
      <c r="AM596" s="61" t="s">
        <v>1816</v>
      </c>
      <c r="AN596" s="61" t="s">
        <v>1695</v>
      </c>
      <c r="AO596" s="61" t="s">
        <v>5088</v>
      </c>
      <c r="AP596" s="61" t="s">
        <v>5033</v>
      </c>
      <c r="AQ596" s="61" t="s">
        <v>1704</v>
      </c>
      <c r="AR596" s="28">
        <v>448266.2</v>
      </c>
      <c r="AS596" s="28">
        <v>1267422</v>
      </c>
      <c r="AT596" s="28">
        <v>213503</v>
      </c>
      <c r="AU596" s="62"/>
      <c r="BT596">
        <v>0</v>
      </c>
      <c r="BU596" s="32">
        <v>100</v>
      </c>
      <c r="BV596" s="32">
        <v>115</v>
      </c>
      <c r="BW596" s="32">
        <v>18450</v>
      </c>
      <c r="BX596" s="32">
        <v>86</v>
      </c>
      <c r="BY596" s="32">
        <v>91160</v>
      </c>
      <c r="BZ596" t="s">
        <v>1816</v>
      </c>
      <c r="CA596" t="s">
        <v>1697</v>
      </c>
      <c r="CB596" t="s">
        <v>1913</v>
      </c>
      <c r="CC596" s="52" t="s">
        <v>1787</v>
      </c>
      <c r="CD596" s="52" t="s">
        <v>1788</v>
      </c>
      <c r="CE596" s="155">
        <v>93</v>
      </c>
      <c r="CF596" s="155">
        <v>7</v>
      </c>
      <c r="CG596" s="31" t="s">
        <v>5831</v>
      </c>
      <c r="CH596" s="31" t="s">
        <v>3828</v>
      </c>
      <c r="CI596" s="31" t="s">
        <v>3841</v>
      </c>
      <c r="CJ596" s="31" t="s">
        <v>274</v>
      </c>
      <c r="DC596" s="160" t="str">
        <f t="shared" si="125"/>
        <v>16150_4</v>
      </c>
      <c r="DD596" s="162">
        <v>100</v>
      </c>
      <c r="DE596" s="161">
        <v>140</v>
      </c>
      <c r="DF596" s="161">
        <v>16150</v>
      </c>
      <c r="DG596" s="163" t="s">
        <v>1816</v>
      </c>
      <c r="DH596" s="161"/>
      <c r="DI596" s="161" t="s">
        <v>1613</v>
      </c>
      <c r="DJ596" s="161">
        <v>4</v>
      </c>
      <c r="DK596" s="161" t="s">
        <v>1325</v>
      </c>
      <c r="DL596" s="161">
        <v>28</v>
      </c>
      <c r="DM596" s="43" t="s">
        <v>4827</v>
      </c>
      <c r="DN596" s="43"/>
      <c r="DO596" s="43" t="s">
        <v>4233</v>
      </c>
      <c r="DP596" s="43"/>
      <c r="DQ596" s="43" t="s">
        <v>4156</v>
      </c>
      <c r="DR596" s="43">
        <v>100</v>
      </c>
      <c r="DV596" s="31" t="s">
        <v>363</v>
      </c>
      <c r="DW596" s="31" t="s">
        <v>373</v>
      </c>
      <c r="DX596" s="63"/>
      <c r="DY596" s="63"/>
      <c r="DZ596" s="63"/>
      <c r="EA596" s="167"/>
      <c r="EB596" s="60"/>
      <c r="EC596" s="60"/>
      <c r="ED596" s="60"/>
      <c r="EE596" s="60"/>
      <c r="EF596" s="60"/>
      <c r="EG596" s="60"/>
      <c r="EH596" s="60"/>
      <c r="EI596" s="60"/>
      <c r="EJ596" s="60"/>
      <c r="EK596" s="60"/>
      <c r="EL596" s="60"/>
      <c r="EM596" s="60"/>
      <c r="EN596" s="60"/>
      <c r="EO596" s="60"/>
      <c r="EP596" s="60"/>
      <c r="EQ596" s="60"/>
      <c r="ER596" s="60"/>
      <c r="ES596" s="60"/>
      <c r="ET596" s="60"/>
      <c r="EU596" s="60"/>
      <c r="EV596" s="60"/>
      <c r="EW596" s="60"/>
      <c r="EX596" s="60"/>
      <c r="EY596" s="60"/>
      <c r="EZ596" s="60"/>
      <c r="FA596" s="60"/>
      <c r="FB596" s="60"/>
    </row>
    <row r="597" spans="22:158" x14ac:dyDescent="0.25">
      <c r="V597" s="1"/>
      <c r="W597" s="33"/>
      <c r="X597" s="33"/>
      <c r="AH597" s="38">
        <v>100</v>
      </c>
      <c r="AI597" s="38">
        <v>150</v>
      </c>
      <c r="AJ597" s="38">
        <v>13450</v>
      </c>
      <c r="AK597" s="38">
        <v>14</v>
      </c>
      <c r="AL597" s="38">
        <v>1500858</v>
      </c>
      <c r="AM597" s="61" t="s">
        <v>1816</v>
      </c>
      <c r="AN597" s="61" t="s">
        <v>1695</v>
      </c>
      <c r="AO597" s="61" t="s">
        <v>5112</v>
      </c>
      <c r="AP597" s="61" t="s">
        <v>5033</v>
      </c>
      <c r="AQ597" s="61" t="s">
        <v>1704</v>
      </c>
      <c r="AR597" s="28">
        <v>1318073.3999999999</v>
      </c>
      <c r="AS597" s="28">
        <v>697300</v>
      </c>
      <c r="AT597" s="28">
        <v>363215</v>
      </c>
      <c r="AU597" s="62"/>
      <c r="BT597">
        <v>0</v>
      </c>
      <c r="BU597" s="32">
        <v>100</v>
      </c>
      <c r="BV597" s="32">
        <v>115</v>
      </c>
      <c r="BW597" s="32">
        <v>18450</v>
      </c>
      <c r="BX597" s="32">
        <v>87</v>
      </c>
      <c r="BY597" s="32">
        <v>91180</v>
      </c>
      <c r="BZ597" t="s">
        <v>1816</v>
      </c>
      <c r="CA597" t="s">
        <v>1697</v>
      </c>
      <c r="CB597" s="52" t="s">
        <v>1913</v>
      </c>
      <c r="CC597" s="52" t="s">
        <v>1726</v>
      </c>
      <c r="CD597" s="52" t="s">
        <v>1793</v>
      </c>
      <c r="CE597" s="155"/>
      <c r="CF597" s="155"/>
      <c r="CG597" s="31" t="s">
        <v>5841</v>
      </c>
      <c r="CH597" s="31" t="s">
        <v>3829</v>
      </c>
      <c r="CI597" s="31" t="s">
        <v>3841</v>
      </c>
      <c r="CJ597" s="31" t="s">
        <v>275</v>
      </c>
      <c r="DC597" s="160" t="str">
        <f t="shared" si="125"/>
        <v>16150_3</v>
      </c>
      <c r="DD597" s="162">
        <v>100</v>
      </c>
      <c r="DE597" s="161">
        <v>140</v>
      </c>
      <c r="DF597" s="161">
        <v>16150</v>
      </c>
      <c r="DG597" s="163" t="s">
        <v>1816</v>
      </c>
      <c r="DH597" s="161"/>
      <c r="DI597" s="161" t="s">
        <v>1613</v>
      </c>
      <c r="DJ597" s="161">
        <v>3</v>
      </c>
      <c r="DK597" s="161" t="s">
        <v>1324</v>
      </c>
      <c r="DL597" s="161">
        <v>0</v>
      </c>
      <c r="DM597" s="43" t="s">
        <v>4828</v>
      </c>
      <c r="DN597" s="43"/>
      <c r="DO597" s="43" t="s">
        <v>4235</v>
      </c>
      <c r="DP597" s="43"/>
      <c r="DQ597" s="43" t="s">
        <v>4159</v>
      </c>
      <c r="DR597" s="43">
        <v>100</v>
      </c>
      <c r="DV597" s="31" t="s">
        <v>363</v>
      </c>
      <c r="DW597" s="31" t="s">
        <v>373</v>
      </c>
      <c r="DX597" s="63"/>
      <c r="DY597" s="63"/>
      <c r="DZ597" s="63"/>
      <c r="EA597" s="167"/>
      <c r="EB597" s="60"/>
      <c r="EC597" s="60"/>
      <c r="ED597" s="60"/>
      <c r="EE597" s="60"/>
      <c r="EF597" s="60"/>
      <c r="EG597" s="60"/>
      <c r="EH597" s="60"/>
      <c r="EI597" s="60"/>
      <c r="EJ597" s="60"/>
      <c r="EK597" s="60"/>
      <c r="EL597" s="60"/>
      <c r="EM597" s="60"/>
      <c r="EN597" s="60"/>
      <c r="EO597" s="60"/>
      <c r="EP597" s="60"/>
      <c r="EQ597" s="60"/>
      <c r="ER597" s="60"/>
      <c r="ES597" s="60"/>
      <c r="ET597" s="60"/>
      <c r="EU597" s="60"/>
      <c r="EV597" s="60"/>
      <c r="EW597" s="60"/>
      <c r="EX597" s="60"/>
      <c r="EY597" s="60"/>
      <c r="EZ597" s="60"/>
      <c r="FA597" s="60"/>
      <c r="FB597" s="60"/>
    </row>
    <row r="598" spans="22:158" x14ac:dyDescent="0.25">
      <c r="W598" s="33"/>
      <c r="X598" s="33"/>
      <c r="AH598" s="38">
        <v>100</v>
      </c>
      <c r="AI598" s="38">
        <v>150</v>
      </c>
      <c r="AJ598" s="38">
        <v>13500</v>
      </c>
      <c r="AK598" s="38">
        <v>14</v>
      </c>
      <c r="AL598" s="38">
        <v>1500858</v>
      </c>
      <c r="AM598" s="61" t="s">
        <v>1816</v>
      </c>
      <c r="AN598" s="61" t="s">
        <v>1695</v>
      </c>
      <c r="AO598" s="61" t="s">
        <v>5113</v>
      </c>
      <c r="AP598" s="61" t="s">
        <v>5033</v>
      </c>
      <c r="AQ598" s="61" t="s">
        <v>1704</v>
      </c>
      <c r="AR598" s="28">
        <v>212530.3</v>
      </c>
      <c r="AS598" s="28">
        <v>738943</v>
      </c>
      <c r="AT598" s="28">
        <v>247533</v>
      </c>
      <c r="AU598" s="62"/>
      <c r="BT598">
        <v>0</v>
      </c>
      <c r="BU598" s="32">
        <v>100</v>
      </c>
      <c r="BV598" s="32">
        <v>115</v>
      </c>
      <c r="BW598" s="32">
        <v>18450</v>
      </c>
      <c r="BX598" s="32">
        <v>87</v>
      </c>
      <c r="BY598" s="32">
        <v>91190</v>
      </c>
      <c r="BZ598" t="s">
        <v>1816</v>
      </c>
      <c r="CA598" t="s">
        <v>1697</v>
      </c>
      <c r="CB598" t="s">
        <v>1913</v>
      </c>
      <c r="CC598" t="s">
        <v>1726</v>
      </c>
      <c r="CD598" s="52" t="s">
        <v>1726</v>
      </c>
      <c r="CE598" s="155">
        <v>1</v>
      </c>
      <c r="CF598" s="155">
        <v>2</v>
      </c>
      <c r="CG598" s="31" t="s">
        <v>5843</v>
      </c>
      <c r="CH598" s="31" t="s">
        <v>3830</v>
      </c>
      <c r="CI598" s="31" t="s">
        <v>3841</v>
      </c>
      <c r="CJ598" s="31" t="s">
        <v>276</v>
      </c>
      <c r="DC598" s="160" t="str">
        <f t="shared" si="125"/>
        <v>16150_2</v>
      </c>
      <c r="DD598" s="162">
        <v>100</v>
      </c>
      <c r="DE598" s="161">
        <v>140</v>
      </c>
      <c r="DF598" s="161">
        <v>16150</v>
      </c>
      <c r="DG598" s="163" t="s">
        <v>1816</v>
      </c>
      <c r="DH598" s="161"/>
      <c r="DI598" s="161" t="s">
        <v>1613</v>
      </c>
      <c r="DJ598" s="161">
        <v>2</v>
      </c>
      <c r="DK598" s="161" t="s">
        <v>1323</v>
      </c>
      <c r="DL598" s="161">
        <v>0</v>
      </c>
      <c r="DM598" s="43" t="s">
        <v>4829</v>
      </c>
      <c r="DN598" s="43"/>
      <c r="DO598" s="43" t="s">
        <v>4237</v>
      </c>
      <c r="DP598" s="43"/>
      <c r="DQ598" s="43" t="s">
        <v>4162</v>
      </c>
      <c r="DR598" s="43">
        <v>100</v>
      </c>
      <c r="DV598" s="31" t="s">
        <v>363</v>
      </c>
      <c r="DW598" s="31" t="s">
        <v>373</v>
      </c>
      <c r="DX598" s="63"/>
      <c r="DY598" s="63"/>
      <c r="DZ598" s="63"/>
      <c r="EA598" s="167"/>
      <c r="EB598" s="60"/>
      <c r="EC598" s="60"/>
      <c r="ED598" s="60"/>
      <c r="EE598" s="60"/>
      <c r="EF598" s="60"/>
      <c r="EG598" s="60"/>
      <c r="EH598" s="60"/>
      <c r="EI598" s="60"/>
      <c r="EJ598" s="60"/>
      <c r="EK598" s="60"/>
      <c r="EL598" s="60"/>
      <c r="EM598" s="60"/>
      <c r="EN598" s="60"/>
      <c r="EO598" s="60"/>
      <c r="EP598" s="60"/>
      <c r="EQ598" s="60"/>
      <c r="ER598" s="60"/>
      <c r="ES598" s="60"/>
      <c r="ET598" s="60"/>
      <c r="EU598" s="60"/>
      <c r="EV598" s="60"/>
      <c r="EW598" s="60"/>
      <c r="EX598" s="60"/>
      <c r="EY598" s="60"/>
      <c r="EZ598" s="60"/>
      <c r="FA598" s="60"/>
      <c r="FB598" s="60"/>
    </row>
    <row r="599" spans="22:158" x14ac:dyDescent="0.25">
      <c r="V599" s="1"/>
      <c r="W599" s="33"/>
      <c r="X599" s="33"/>
      <c r="AH599" s="38">
        <v>100</v>
      </c>
      <c r="AI599" s="38">
        <v>150</v>
      </c>
      <c r="AJ599" s="38">
        <v>13850</v>
      </c>
      <c r="AK599" s="38">
        <v>14</v>
      </c>
      <c r="AL599" s="38">
        <v>1500858</v>
      </c>
      <c r="AM599" s="61" t="s">
        <v>1816</v>
      </c>
      <c r="AN599" s="61" t="s">
        <v>1695</v>
      </c>
      <c r="AO599" s="61" t="s">
        <v>5121</v>
      </c>
      <c r="AP599" s="61" t="s">
        <v>5033</v>
      </c>
      <c r="AQ599" s="61" t="s">
        <v>1704</v>
      </c>
      <c r="AR599" s="28">
        <v>53397.599999999999</v>
      </c>
      <c r="AS599" s="28">
        <v>77866</v>
      </c>
      <c r="AT599" s="28">
        <v>95245</v>
      </c>
      <c r="AU599" s="62"/>
      <c r="BT599">
        <v>0</v>
      </c>
      <c r="BU599" s="32">
        <v>100</v>
      </c>
      <c r="BV599" s="32">
        <v>115</v>
      </c>
      <c r="BW599" s="32">
        <v>18450</v>
      </c>
      <c r="BX599" s="32">
        <v>87</v>
      </c>
      <c r="BY599" s="32">
        <v>91192</v>
      </c>
      <c r="BZ599" t="s">
        <v>1816</v>
      </c>
      <c r="CA599" t="s">
        <v>1697</v>
      </c>
      <c r="CB599" t="s">
        <v>1913</v>
      </c>
      <c r="CC599" s="52" t="s">
        <v>1726</v>
      </c>
      <c r="CD599" s="52" t="s">
        <v>1115</v>
      </c>
      <c r="CE599" s="155">
        <v>1</v>
      </c>
      <c r="CF599" s="155">
        <v>1</v>
      </c>
      <c r="CG599" s="31" t="s">
        <v>692</v>
      </c>
      <c r="CH599" s="31" t="s">
        <v>3831</v>
      </c>
      <c r="CI599" s="31" t="s">
        <v>3841</v>
      </c>
      <c r="CJ599" s="31" t="s">
        <v>1360</v>
      </c>
      <c r="DC599" s="160" t="str">
        <f t="shared" si="125"/>
        <v>16150_6</v>
      </c>
      <c r="DD599" s="162">
        <v>100</v>
      </c>
      <c r="DE599" s="161">
        <v>140</v>
      </c>
      <c r="DF599" s="161">
        <v>16150</v>
      </c>
      <c r="DG599" s="163" t="s">
        <v>1816</v>
      </c>
      <c r="DH599" s="161"/>
      <c r="DI599" s="161" t="s">
        <v>1613</v>
      </c>
      <c r="DJ599" s="161">
        <v>6</v>
      </c>
      <c r="DK599" s="161" t="s">
        <v>1327</v>
      </c>
      <c r="DL599" s="161">
        <v>0</v>
      </c>
      <c r="DM599" s="43" t="s">
        <v>4830</v>
      </c>
      <c r="DN599" s="43"/>
      <c r="DO599" s="43" t="s">
        <v>4239</v>
      </c>
      <c r="DP599" s="43"/>
      <c r="DQ599" s="43" t="s">
        <v>4165</v>
      </c>
      <c r="DR599" s="43">
        <v>100</v>
      </c>
      <c r="DV599" s="31" t="s">
        <v>363</v>
      </c>
      <c r="DW599" s="31" t="s">
        <v>373</v>
      </c>
      <c r="DX599" s="63"/>
      <c r="DY599" s="63"/>
      <c r="DZ599" s="63"/>
      <c r="EA599" s="167"/>
      <c r="EB599" s="60"/>
      <c r="EC599" s="60"/>
      <c r="ED599" s="60"/>
      <c r="EE599" s="60"/>
      <c r="EF599" s="60"/>
      <c r="EG599" s="60"/>
      <c r="EH599" s="60"/>
      <c r="EI599" s="60"/>
      <c r="EJ599" s="60"/>
      <c r="EK599" s="60"/>
      <c r="EL599" s="60"/>
      <c r="EM599" s="60"/>
      <c r="EN599" s="60"/>
      <c r="EO599" s="60"/>
      <c r="EP599" s="60"/>
      <c r="EQ599" s="60"/>
      <c r="ER599" s="60"/>
      <c r="ES599" s="60"/>
      <c r="ET599" s="60"/>
      <c r="EU599" s="60"/>
      <c r="EV599" s="60"/>
      <c r="EW599" s="60"/>
      <c r="EX599" s="60"/>
      <c r="EY599" s="60"/>
      <c r="EZ599" s="60"/>
      <c r="FA599" s="60"/>
      <c r="FB599" s="60"/>
    </row>
    <row r="600" spans="22:158" x14ac:dyDescent="0.25">
      <c r="W600" s="33"/>
      <c r="X600" s="33"/>
      <c r="AH600" s="38">
        <v>100</v>
      </c>
      <c r="AI600" s="38">
        <v>150</v>
      </c>
      <c r="AJ600" s="38">
        <v>14300</v>
      </c>
      <c r="AK600" s="38">
        <v>14</v>
      </c>
      <c r="AL600" s="38">
        <v>1500858</v>
      </c>
      <c r="AM600" s="61" t="s">
        <v>1816</v>
      </c>
      <c r="AN600" s="61" t="s">
        <v>1695</v>
      </c>
      <c r="AO600" s="61" t="s">
        <v>1574</v>
      </c>
      <c r="AP600" s="61" t="s">
        <v>5033</v>
      </c>
      <c r="AQ600" s="61" t="s">
        <v>1704</v>
      </c>
      <c r="AR600" s="28">
        <v>1457594.2</v>
      </c>
      <c r="AS600" s="28">
        <v>1646747</v>
      </c>
      <c r="AT600" s="28">
        <v>517738</v>
      </c>
      <c r="AU600" s="62"/>
      <c r="BT600">
        <v>0</v>
      </c>
      <c r="BU600" s="32">
        <v>100</v>
      </c>
      <c r="BV600" s="32">
        <v>115</v>
      </c>
      <c r="BW600" s="32">
        <v>18450</v>
      </c>
      <c r="BX600" s="32">
        <v>87</v>
      </c>
      <c r="BY600" s="32">
        <v>91194</v>
      </c>
      <c r="BZ600" t="s">
        <v>1816</v>
      </c>
      <c r="CA600" t="s">
        <v>1697</v>
      </c>
      <c r="CB600" t="s">
        <v>1913</v>
      </c>
      <c r="CC600" t="s">
        <v>1726</v>
      </c>
      <c r="CD600" s="52" t="s">
        <v>1114</v>
      </c>
      <c r="CE600" s="155">
        <v>1</v>
      </c>
      <c r="CF600" s="155">
        <v>1</v>
      </c>
      <c r="CG600" s="31" t="s">
        <v>694</v>
      </c>
      <c r="CH600" s="31" t="s">
        <v>3832</v>
      </c>
      <c r="CI600" s="31" t="s">
        <v>3841</v>
      </c>
      <c r="CJ600" s="31" t="s">
        <v>1359</v>
      </c>
      <c r="DC600" s="160" t="str">
        <f t="shared" si="125"/>
        <v>16150_10</v>
      </c>
      <c r="DD600" s="162">
        <v>100</v>
      </c>
      <c r="DE600" s="161">
        <v>140</v>
      </c>
      <c r="DF600" s="161">
        <v>16150</v>
      </c>
      <c r="DG600" s="163" t="s">
        <v>1816</v>
      </c>
      <c r="DH600" s="161"/>
      <c r="DI600" s="161" t="s">
        <v>1613</v>
      </c>
      <c r="DJ600" s="161">
        <v>10</v>
      </c>
      <c r="DK600" s="161" t="s">
        <v>1329</v>
      </c>
      <c r="DL600" s="161">
        <v>19</v>
      </c>
      <c r="DM600" s="43" t="s">
        <v>4831</v>
      </c>
      <c r="DN600" s="43"/>
      <c r="DO600" s="43" t="s">
        <v>4241</v>
      </c>
      <c r="DP600" s="43"/>
      <c r="DQ600" s="43" t="s">
        <v>4168</v>
      </c>
      <c r="DR600" s="43">
        <v>100</v>
      </c>
      <c r="DV600" s="31" t="s">
        <v>363</v>
      </c>
      <c r="DW600" s="31" t="s">
        <v>373</v>
      </c>
      <c r="DX600" s="63"/>
      <c r="DY600" s="63"/>
      <c r="DZ600" s="63"/>
      <c r="EA600" s="167"/>
      <c r="EB600" s="60"/>
      <c r="EC600" s="60"/>
      <c r="ED600" s="60"/>
      <c r="EE600" s="60"/>
      <c r="EF600" s="60"/>
      <c r="EG600" s="60"/>
      <c r="EH600" s="60"/>
      <c r="EI600" s="60"/>
      <c r="EJ600" s="60"/>
      <c r="EK600" s="60"/>
      <c r="EL600" s="60"/>
      <c r="EM600" s="60"/>
      <c r="EN600" s="60"/>
      <c r="EO600" s="60"/>
      <c r="EP600" s="60"/>
      <c r="EQ600" s="60"/>
      <c r="ER600" s="60"/>
      <c r="ES600" s="60"/>
      <c r="ET600" s="60"/>
      <c r="EU600" s="60"/>
      <c r="EV600" s="60"/>
      <c r="EW600" s="60"/>
      <c r="EX600" s="60"/>
      <c r="EY600" s="60"/>
      <c r="EZ600" s="60"/>
      <c r="FA600" s="60"/>
      <c r="FB600" s="60"/>
    </row>
    <row r="601" spans="22:158" x14ac:dyDescent="0.25">
      <c r="W601" s="33"/>
      <c r="X601" s="33"/>
      <c r="AH601" s="38">
        <v>100</v>
      </c>
      <c r="AI601" s="38">
        <v>150</v>
      </c>
      <c r="AJ601" s="38">
        <v>14750</v>
      </c>
      <c r="AK601" s="38">
        <v>14</v>
      </c>
      <c r="AL601" s="38">
        <v>1500858</v>
      </c>
      <c r="AM601" s="61" t="s">
        <v>1816</v>
      </c>
      <c r="AN601" s="61" t="s">
        <v>1695</v>
      </c>
      <c r="AO601" s="61" t="s">
        <v>1583</v>
      </c>
      <c r="AP601" s="61" t="s">
        <v>5033</v>
      </c>
      <c r="AQ601" s="61" t="s">
        <v>1704</v>
      </c>
      <c r="AR601" s="28">
        <v>1442238.6</v>
      </c>
      <c r="AS601" s="28">
        <v>977201</v>
      </c>
      <c r="AT601" s="28">
        <v>276183</v>
      </c>
      <c r="AU601" s="62"/>
      <c r="BT601">
        <v>0</v>
      </c>
      <c r="BU601" s="32">
        <v>100</v>
      </c>
      <c r="BV601" s="32">
        <v>115</v>
      </c>
      <c r="BW601" s="32">
        <v>18450</v>
      </c>
      <c r="BX601" s="32">
        <v>87</v>
      </c>
      <c r="BY601" s="32">
        <v>91200</v>
      </c>
      <c r="BZ601" t="s">
        <v>1816</v>
      </c>
      <c r="CA601" t="s">
        <v>1697</v>
      </c>
      <c r="CB601" t="s">
        <v>1913</v>
      </c>
      <c r="CC601" s="52" t="s">
        <v>1726</v>
      </c>
      <c r="CD601" s="52" t="s">
        <v>1794</v>
      </c>
      <c r="CE601" s="155"/>
      <c r="CF601" s="155"/>
      <c r="CG601" s="31" t="s">
        <v>5845</v>
      </c>
      <c r="CH601" s="31" t="s">
        <v>3833</v>
      </c>
      <c r="CI601" s="31" t="s">
        <v>3841</v>
      </c>
      <c r="CJ601" s="31" t="s">
        <v>277</v>
      </c>
      <c r="DC601" s="160" t="str">
        <f t="shared" si="125"/>
        <v>16150_8</v>
      </c>
      <c r="DD601" s="162">
        <v>100</v>
      </c>
      <c r="DE601" s="161">
        <v>140</v>
      </c>
      <c r="DF601" s="161">
        <v>16150</v>
      </c>
      <c r="DG601" s="163" t="s">
        <v>1816</v>
      </c>
      <c r="DH601" s="161"/>
      <c r="DI601" s="161" t="s">
        <v>1613</v>
      </c>
      <c r="DJ601" s="161">
        <v>8</v>
      </c>
      <c r="DK601" s="161" t="s">
        <v>1328</v>
      </c>
      <c r="DL601" s="161">
        <v>0</v>
      </c>
      <c r="DM601" s="43" t="s">
        <v>4832</v>
      </c>
      <c r="DN601" s="43"/>
      <c r="DO601" s="43" t="s">
        <v>4243</v>
      </c>
      <c r="DP601" s="43"/>
      <c r="DQ601" s="43" t="s">
        <v>4171</v>
      </c>
      <c r="DR601" s="43">
        <v>100</v>
      </c>
      <c r="DV601" s="31" t="s">
        <v>363</v>
      </c>
      <c r="DW601" s="31" t="s">
        <v>373</v>
      </c>
      <c r="DX601" s="63"/>
      <c r="DY601" s="63"/>
      <c r="DZ601" s="63"/>
      <c r="EA601" s="167"/>
      <c r="EB601" s="60"/>
      <c r="EC601" s="60"/>
      <c r="ED601" s="60"/>
      <c r="EE601" s="60"/>
      <c r="EF601" s="60"/>
      <c r="EG601" s="60"/>
      <c r="EH601" s="60"/>
      <c r="EI601" s="60"/>
      <c r="EJ601" s="60"/>
      <c r="EK601" s="60"/>
      <c r="EL601" s="60"/>
      <c r="EM601" s="60"/>
      <c r="EN601" s="60"/>
      <c r="EO601" s="60"/>
      <c r="EP601" s="60"/>
      <c r="EQ601" s="60"/>
      <c r="ER601" s="60"/>
      <c r="ES601" s="60"/>
      <c r="ET601" s="60"/>
      <c r="EU601" s="60"/>
      <c r="EV601" s="60"/>
      <c r="EW601" s="60"/>
      <c r="EX601" s="60"/>
      <c r="EY601" s="60"/>
      <c r="EZ601" s="60"/>
      <c r="FA601" s="60"/>
      <c r="FB601" s="60"/>
    </row>
    <row r="602" spans="22:158" x14ac:dyDescent="0.25">
      <c r="V602" s="1"/>
      <c r="W602" s="33"/>
      <c r="X602" s="33"/>
      <c r="AH602" s="38">
        <v>100</v>
      </c>
      <c r="AI602" s="38">
        <v>150</v>
      </c>
      <c r="AJ602" s="38">
        <v>14950</v>
      </c>
      <c r="AK602" s="38">
        <v>14</v>
      </c>
      <c r="AL602" s="38">
        <v>1500858</v>
      </c>
      <c r="AM602" s="61" t="s">
        <v>1816</v>
      </c>
      <c r="AN602" s="61" t="s">
        <v>1695</v>
      </c>
      <c r="AO602" s="61" t="s">
        <v>1589</v>
      </c>
      <c r="AP602" s="61" t="s">
        <v>5033</v>
      </c>
      <c r="AQ602" s="61" t="s">
        <v>1704</v>
      </c>
      <c r="AR602" s="28">
        <v>1409574</v>
      </c>
      <c r="AS602" s="28">
        <v>2285590</v>
      </c>
      <c r="AT602" s="28">
        <v>881049</v>
      </c>
      <c r="AU602" s="62"/>
      <c r="BT602">
        <v>0</v>
      </c>
      <c r="BU602" s="32">
        <v>100</v>
      </c>
      <c r="BV602" s="32">
        <v>115</v>
      </c>
      <c r="BW602" s="32">
        <v>18450</v>
      </c>
      <c r="BX602" s="32">
        <v>89</v>
      </c>
      <c r="BY602" s="32">
        <v>91240</v>
      </c>
      <c r="BZ602" t="s">
        <v>1816</v>
      </c>
      <c r="CA602" t="s">
        <v>1697</v>
      </c>
      <c r="CB602" t="s">
        <v>1913</v>
      </c>
      <c r="CC602" s="52" t="s">
        <v>1785</v>
      </c>
      <c r="CD602" s="52" t="s">
        <v>1785</v>
      </c>
      <c r="CE602" s="155">
        <v>7387</v>
      </c>
      <c r="CF602" s="155">
        <v>7</v>
      </c>
      <c r="CG602" s="31" t="s">
        <v>698</v>
      </c>
      <c r="CH602" s="31" t="s">
        <v>3835</v>
      </c>
      <c r="CI602" s="31" t="s">
        <v>3841</v>
      </c>
      <c r="CJ602" s="31" t="s">
        <v>278</v>
      </c>
      <c r="DC602" s="160" t="str">
        <f t="shared" si="125"/>
        <v>16150_5</v>
      </c>
      <c r="DD602" s="162">
        <v>100</v>
      </c>
      <c r="DE602" s="161">
        <v>140</v>
      </c>
      <c r="DF602" s="161">
        <v>16150</v>
      </c>
      <c r="DG602" s="163" t="s">
        <v>1816</v>
      </c>
      <c r="DH602" s="161"/>
      <c r="DI602" s="161" t="s">
        <v>1613</v>
      </c>
      <c r="DJ602" s="161">
        <v>5</v>
      </c>
      <c r="DK602" s="161" t="s">
        <v>1326</v>
      </c>
      <c r="DL602" s="161">
        <v>21</v>
      </c>
      <c r="DM602" s="43" t="s">
        <v>4833</v>
      </c>
      <c r="DN602" s="43"/>
      <c r="DO602" s="43" t="s">
        <v>4245</v>
      </c>
      <c r="DP602" s="43"/>
      <c r="DQ602" s="43" t="s">
        <v>4174</v>
      </c>
      <c r="DR602" s="43">
        <v>100</v>
      </c>
      <c r="DV602" s="31" t="s">
        <v>363</v>
      </c>
      <c r="DW602" s="31" t="s">
        <v>373</v>
      </c>
      <c r="DX602" s="63"/>
      <c r="DY602" s="63"/>
      <c r="DZ602" s="63"/>
      <c r="EA602" s="167"/>
      <c r="EB602" s="60"/>
      <c r="EC602" s="60"/>
      <c r="ED602" s="60"/>
      <c r="EE602" s="60"/>
      <c r="EF602" s="60"/>
      <c r="EG602" s="60"/>
      <c r="EH602" s="60"/>
      <c r="EI602" s="60"/>
      <c r="EJ602" s="60"/>
      <c r="EK602" s="60"/>
      <c r="EL602" s="60"/>
      <c r="EM602" s="60"/>
      <c r="EN602" s="60"/>
      <c r="EO602" s="60"/>
      <c r="EP602" s="60"/>
      <c r="EQ602" s="60"/>
      <c r="ER602" s="60"/>
      <c r="ES602" s="60"/>
      <c r="ET602" s="60"/>
      <c r="EU602" s="60"/>
      <c r="EV602" s="60"/>
      <c r="EW602" s="60"/>
      <c r="EX602" s="60"/>
      <c r="EY602" s="60"/>
      <c r="EZ602" s="60"/>
      <c r="FA602" s="60"/>
      <c r="FB602" s="60"/>
    </row>
    <row r="603" spans="22:158" x14ac:dyDescent="0.25">
      <c r="W603" s="33"/>
      <c r="X603" s="33"/>
      <c r="AH603" s="38">
        <v>100</v>
      </c>
      <c r="AI603" s="38">
        <v>150</v>
      </c>
      <c r="AJ603" s="38">
        <v>15550</v>
      </c>
      <c r="AK603" s="38">
        <v>14</v>
      </c>
      <c r="AL603" s="38">
        <v>1500858</v>
      </c>
      <c r="AM603" s="61" t="s">
        <v>1816</v>
      </c>
      <c r="AN603" s="61" t="s">
        <v>1695</v>
      </c>
      <c r="AO603" s="61" t="s">
        <v>1602</v>
      </c>
      <c r="AP603" s="61" t="s">
        <v>5033</v>
      </c>
      <c r="AQ603" s="61" t="s">
        <v>1704</v>
      </c>
      <c r="AR603" s="28">
        <v>722674.5</v>
      </c>
      <c r="AS603" s="28">
        <v>394925</v>
      </c>
      <c r="AT603" s="28">
        <v>98570</v>
      </c>
      <c r="AU603" s="62"/>
      <c r="BT603">
        <v>0</v>
      </c>
      <c r="BU603" s="32">
        <v>100</v>
      </c>
      <c r="BV603" s="32">
        <v>115</v>
      </c>
      <c r="BW603" s="32">
        <v>18450</v>
      </c>
      <c r="BX603" s="32">
        <v>90</v>
      </c>
      <c r="BY603" s="32">
        <v>91260</v>
      </c>
      <c r="BZ603" t="s">
        <v>1816</v>
      </c>
      <c r="CA603" t="s">
        <v>1697</v>
      </c>
      <c r="CB603" t="s">
        <v>1913</v>
      </c>
      <c r="CC603" s="52" t="s">
        <v>5036</v>
      </c>
      <c r="CD603" s="52" t="s">
        <v>5036</v>
      </c>
      <c r="CE603" s="155">
        <v>5</v>
      </c>
      <c r="CF603" s="155">
        <v>3</v>
      </c>
      <c r="CG603" s="31" t="s">
        <v>5848</v>
      </c>
      <c r="CH603" s="31" t="s">
        <v>3836</v>
      </c>
      <c r="CI603" s="31" t="s">
        <v>3841</v>
      </c>
      <c r="CJ603" s="31" t="s">
        <v>279</v>
      </c>
      <c r="DC603" s="160" t="str">
        <f t="shared" si="125"/>
        <v>16250_1</v>
      </c>
      <c r="DD603" s="162">
        <v>100</v>
      </c>
      <c r="DE603" s="161">
        <v>105</v>
      </c>
      <c r="DF603" s="161">
        <v>16250</v>
      </c>
      <c r="DG603" s="163" t="s">
        <v>1816</v>
      </c>
      <c r="DH603" s="161"/>
      <c r="DI603" s="161" t="s">
        <v>1616</v>
      </c>
      <c r="DJ603" s="161">
        <v>1</v>
      </c>
      <c r="DK603" s="161" t="s">
        <v>5210</v>
      </c>
      <c r="DL603" s="161">
        <v>5</v>
      </c>
      <c r="DM603" s="43" t="s">
        <v>4366</v>
      </c>
      <c r="DN603" s="43"/>
      <c r="DO603" s="43" t="s">
        <v>4197</v>
      </c>
      <c r="DP603" s="43"/>
      <c r="DQ603" s="43" t="s">
        <v>4177</v>
      </c>
      <c r="DR603" s="43">
        <v>100</v>
      </c>
      <c r="DV603" s="31" t="s">
        <v>363</v>
      </c>
      <c r="DW603" s="31" t="s">
        <v>373</v>
      </c>
      <c r="DX603" s="63"/>
      <c r="DY603" s="63"/>
      <c r="DZ603" s="63"/>
      <c r="EA603" s="167"/>
      <c r="EB603" s="60"/>
      <c r="EC603" s="60"/>
      <c r="ED603" s="60"/>
      <c r="EE603" s="60"/>
      <c r="EF603" s="60"/>
      <c r="EG603" s="60"/>
      <c r="EH603" s="60"/>
      <c r="EI603" s="60"/>
      <c r="EJ603" s="60"/>
      <c r="EK603" s="60"/>
      <c r="EL603" s="60"/>
      <c r="EM603" s="60"/>
      <c r="EN603" s="60"/>
      <c r="EO603" s="60"/>
      <c r="EP603" s="60"/>
      <c r="EQ603" s="60"/>
      <c r="ER603" s="60"/>
      <c r="ES603" s="60"/>
      <c r="ET603" s="60"/>
      <c r="EU603" s="60"/>
      <c r="EV603" s="60"/>
      <c r="EW603" s="60"/>
      <c r="EX603" s="60"/>
      <c r="EY603" s="60"/>
      <c r="EZ603" s="60"/>
      <c r="FA603" s="60"/>
      <c r="FB603" s="60"/>
    </row>
    <row r="604" spans="22:158" x14ac:dyDescent="0.25">
      <c r="W604" s="33"/>
      <c r="X604" s="33"/>
      <c r="AH604" s="38">
        <v>100</v>
      </c>
      <c r="AI604" s="38">
        <v>150</v>
      </c>
      <c r="AJ604" s="38">
        <v>15800</v>
      </c>
      <c r="AK604" s="38">
        <v>14</v>
      </c>
      <c r="AL604" s="38">
        <v>1500858</v>
      </c>
      <c r="AM604" s="61" t="s">
        <v>1816</v>
      </c>
      <c r="AN604" s="61" t="s">
        <v>1695</v>
      </c>
      <c r="AO604" s="61" t="s">
        <v>1607</v>
      </c>
      <c r="AP604" s="61" t="s">
        <v>5033</v>
      </c>
      <c r="AQ604" s="61" t="s">
        <v>1704</v>
      </c>
      <c r="AR604" s="28">
        <v>3807595.2</v>
      </c>
      <c r="AS604" s="28">
        <v>3484125</v>
      </c>
      <c r="AT604" s="28">
        <v>595187</v>
      </c>
      <c r="AU604" s="62"/>
      <c r="BT604">
        <v>0</v>
      </c>
      <c r="BU604" s="32">
        <v>100</v>
      </c>
      <c r="BV604" s="32">
        <v>120</v>
      </c>
      <c r="BW604" s="32">
        <v>10250</v>
      </c>
      <c r="BX604" s="32">
        <v>81</v>
      </c>
      <c r="BY604" s="32">
        <v>91000</v>
      </c>
      <c r="BZ604" t="s">
        <v>1816</v>
      </c>
      <c r="CA604" t="s">
        <v>1689</v>
      </c>
      <c r="CB604" t="s">
        <v>1262</v>
      </c>
      <c r="CC604" t="s">
        <v>1683</v>
      </c>
      <c r="CD604" s="52" t="s">
        <v>1784</v>
      </c>
      <c r="CE604" s="155">
        <v>9323</v>
      </c>
      <c r="CF604" s="155">
        <v>177</v>
      </c>
      <c r="CG604" s="31" t="s">
        <v>5834</v>
      </c>
      <c r="CH604" s="31" t="s">
        <v>3842</v>
      </c>
      <c r="CI604" s="31" t="s">
        <v>3843</v>
      </c>
      <c r="CJ604" s="31" t="s">
        <v>280</v>
      </c>
      <c r="DC604" s="160" t="str">
        <f t="shared" si="125"/>
        <v>16250_7</v>
      </c>
      <c r="DD604" s="162">
        <v>100</v>
      </c>
      <c r="DE604" s="161">
        <v>105</v>
      </c>
      <c r="DF604" s="161">
        <v>16250</v>
      </c>
      <c r="DG604" s="163" t="s">
        <v>1816</v>
      </c>
      <c r="DH604" s="161"/>
      <c r="DI604" s="161" t="s">
        <v>1616</v>
      </c>
      <c r="DJ604" s="161">
        <v>7</v>
      </c>
      <c r="DK604" s="161" t="s">
        <v>5216</v>
      </c>
      <c r="DL604" s="161">
        <v>5</v>
      </c>
      <c r="DM604" s="43" t="s">
        <v>4367</v>
      </c>
      <c r="DN604" s="43"/>
      <c r="DO604" s="43" t="s">
        <v>4199</v>
      </c>
      <c r="DP604" s="43"/>
      <c r="DQ604" s="43" t="s">
        <v>4150</v>
      </c>
      <c r="DR604" s="43">
        <v>100</v>
      </c>
      <c r="DV604" s="31" t="s">
        <v>363</v>
      </c>
      <c r="DW604" s="31" t="s">
        <v>373</v>
      </c>
      <c r="DX604" s="63"/>
      <c r="DY604" s="63"/>
      <c r="DZ604" s="63"/>
      <c r="EA604" s="167"/>
      <c r="EB604" s="60"/>
      <c r="EC604" s="60"/>
      <c r="ED604" s="60"/>
      <c r="EE604" s="60"/>
      <c r="EF604" s="60"/>
      <c r="EG604" s="60"/>
      <c r="EH604" s="60"/>
      <c r="EI604" s="60"/>
      <c r="EJ604" s="60"/>
      <c r="EK604" s="60"/>
      <c r="EL604" s="60"/>
      <c r="EM604" s="60"/>
      <c r="EN604" s="60"/>
      <c r="EO604" s="60"/>
      <c r="EP604" s="60"/>
      <c r="EQ604" s="60"/>
      <c r="ER604" s="60"/>
      <c r="ES604" s="60"/>
      <c r="ET604" s="60"/>
      <c r="EU604" s="60"/>
      <c r="EV604" s="60"/>
      <c r="EW604" s="60"/>
      <c r="EX604" s="60"/>
      <c r="EY604" s="60"/>
      <c r="EZ604" s="60"/>
      <c r="FA604" s="60"/>
      <c r="FB604" s="60"/>
    </row>
    <row r="605" spans="22:158" x14ac:dyDescent="0.25">
      <c r="W605" s="33"/>
      <c r="X605" s="33"/>
      <c r="AH605" s="38">
        <v>100</v>
      </c>
      <c r="AI605" s="38">
        <v>150</v>
      </c>
      <c r="AJ605" s="38">
        <v>17350</v>
      </c>
      <c r="AK605" s="38">
        <v>14</v>
      </c>
      <c r="AL605" s="38">
        <v>1500858</v>
      </c>
      <c r="AM605" s="61" t="s">
        <v>1816</v>
      </c>
      <c r="AN605" s="61" t="s">
        <v>1695</v>
      </c>
      <c r="AO605" s="61" t="s">
        <v>1641</v>
      </c>
      <c r="AP605" s="61" t="s">
        <v>5033</v>
      </c>
      <c r="AQ605" s="61" t="s">
        <v>1704</v>
      </c>
      <c r="AR605" s="28">
        <v>1402732.8</v>
      </c>
      <c r="AS605" s="28">
        <v>2174254</v>
      </c>
      <c r="AT605" s="28">
        <v>494767</v>
      </c>
      <c r="AU605" s="62"/>
      <c r="BT605">
        <v>0</v>
      </c>
      <c r="BU605" s="32">
        <v>100</v>
      </c>
      <c r="BV605" s="32">
        <v>120</v>
      </c>
      <c r="BW605" s="32">
        <v>10250</v>
      </c>
      <c r="BX605" s="32">
        <v>81</v>
      </c>
      <c r="BY605" s="32">
        <v>91010</v>
      </c>
      <c r="BZ605" t="s">
        <v>1816</v>
      </c>
      <c r="CA605" t="s">
        <v>1689</v>
      </c>
      <c r="CB605" t="s">
        <v>1262</v>
      </c>
      <c r="CC605" s="52" t="s">
        <v>1683</v>
      </c>
      <c r="CD605" s="52" t="s">
        <v>1683</v>
      </c>
      <c r="CE605" s="155">
        <v>325</v>
      </c>
      <c r="CF605" s="155">
        <v>6</v>
      </c>
      <c r="CG605" s="31" t="s">
        <v>5837</v>
      </c>
      <c r="CH605" s="31" t="s">
        <v>3844</v>
      </c>
      <c r="CI605" s="31" t="s">
        <v>3843</v>
      </c>
      <c r="CJ605" s="31" t="s">
        <v>281</v>
      </c>
      <c r="DC605" s="160" t="str">
        <f t="shared" si="125"/>
        <v>16250_9</v>
      </c>
      <c r="DD605" s="162">
        <v>100</v>
      </c>
      <c r="DE605" s="161">
        <v>105</v>
      </c>
      <c r="DF605" s="161">
        <v>16250</v>
      </c>
      <c r="DG605" s="163" t="s">
        <v>1816</v>
      </c>
      <c r="DH605" s="161"/>
      <c r="DI605" s="161" t="s">
        <v>1616</v>
      </c>
      <c r="DJ605" s="161">
        <v>9</v>
      </c>
      <c r="DK605" s="161" t="s">
        <v>5218</v>
      </c>
      <c r="DL605" s="161">
        <v>0</v>
      </c>
      <c r="DM605" s="43" t="s">
        <v>4368</v>
      </c>
      <c r="DN605" s="43"/>
      <c r="DO605" s="43" t="s">
        <v>4201</v>
      </c>
      <c r="DP605" s="43"/>
      <c r="DQ605" s="43" t="s">
        <v>4153</v>
      </c>
      <c r="DR605" s="43">
        <v>100</v>
      </c>
      <c r="DV605" s="31" t="s">
        <v>363</v>
      </c>
      <c r="DW605" s="31" t="s">
        <v>373</v>
      </c>
      <c r="DX605" s="63"/>
      <c r="DY605" s="63"/>
      <c r="DZ605" s="63"/>
      <c r="EA605" s="167"/>
      <c r="EB605" s="60"/>
      <c r="EC605" s="60"/>
      <c r="ED605" s="60"/>
      <c r="EE605" s="60"/>
      <c r="EF605" s="60"/>
      <c r="EG605" s="60"/>
      <c r="EH605" s="60"/>
      <c r="EI605" s="60"/>
      <c r="EJ605" s="60"/>
      <c r="EK605" s="60"/>
      <c r="EL605" s="60"/>
      <c r="EM605" s="60"/>
      <c r="EN605" s="60"/>
      <c r="EO605" s="60"/>
      <c r="EP605" s="60"/>
      <c r="EQ605" s="60"/>
      <c r="ER605" s="60"/>
      <c r="ES605" s="60"/>
      <c r="ET605" s="60"/>
      <c r="EU605" s="60"/>
      <c r="EV605" s="60"/>
      <c r="EW605" s="60"/>
      <c r="EX605" s="60"/>
      <c r="EY605" s="60"/>
      <c r="EZ605" s="60"/>
      <c r="FA605" s="60"/>
      <c r="FB605" s="60"/>
    </row>
    <row r="606" spans="22:158" x14ac:dyDescent="0.25">
      <c r="W606" s="33"/>
      <c r="X606" s="33"/>
      <c r="AH606" s="38">
        <v>100</v>
      </c>
      <c r="AI606" s="38">
        <v>150</v>
      </c>
      <c r="AJ606" s="38">
        <v>17500</v>
      </c>
      <c r="AK606" s="38">
        <v>14</v>
      </c>
      <c r="AL606" s="38">
        <v>1500858</v>
      </c>
      <c r="AM606" s="61" t="s">
        <v>1816</v>
      </c>
      <c r="AN606" s="61" t="s">
        <v>1695</v>
      </c>
      <c r="AO606" s="61" t="s">
        <v>1644</v>
      </c>
      <c r="AP606" s="61" t="s">
        <v>5033</v>
      </c>
      <c r="AQ606" s="61" t="s">
        <v>1704</v>
      </c>
      <c r="AR606" s="28">
        <v>58619.8</v>
      </c>
      <c r="AS606" s="28">
        <v>15119</v>
      </c>
      <c r="AT606" s="28">
        <v>2577</v>
      </c>
      <c r="AU606" s="62"/>
      <c r="BT606">
        <v>0</v>
      </c>
      <c r="BU606" s="32">
        <v>100</v>
      </c>
      <c r="BV606" s="32">
        <v>120</v>
      </c>
      <c r="BW606" s="32">
        <v>10250</v>
      </c>
      <c r="BX606" s="32">
        <v>82</v>
      </c>
      <c r="BY606" s="32">
        <v>91020</v>
      </c>
      <c r="BZ606" t="s">
        <v>1816</v>
      </c>
      <c r="CA606" t="s">
        <v>1689</v>
      </c>
      <c r="CB606" t="s">
        <v>1262</v>
      </c>
      <c r="CC606" t="s">
        <v>1790</v>
      </c>
      <c r="CD606" s="52" t="s">
        <v>1792</v>
      </c>
      <c r="CE606" s="155">
        <v>60</v>
      </c>
      <c r="CF606" s="155">
        <v>3</v>
      </c>
      <c r="CG606" s="31" t="s">
        <v>5851</v>
      </c>
      <c r="CH606" s="31" t="s">
        <v>3845</v>
      </c>
      <c r="CI606" s="31" t="s">
        <v>3843</v>
      </c>
      <c r="CJ606" s="31" t="s">
        <v>282</v>
      </c>
      <c r="DC606" s="160" t="str">
        <f t="shared" si="125"/>
        <v>16250_4</v>
      </c>
      <c r="DD606" s="162">
        <v>100</v>
      </c>
      <c r="DE606" s="161">
        <v>105</v>
      </c>
      <c r="DF606" s="161">
        <v>16250</v>
      </c>
      <c r="DG606" s="163" t="s">
        <v>1816</v>
      </c>
      <c r="DH606" s="161"/>
      <c r="DI606" s="161" t="s">
        <v>1616</v>
      </c>
      <c r="DJ606" s="161">
        <v>4</v>
      </c>
      <c r="DK606" s="161" t="s">
        <v>1325</v>
      </c>
      <c r="DL606" s="161">
        <v>0</v>
      </c>
      <c r="DM606" s="43" t="s">
        <v>4369</v>
      </c>
      <c r="DN606" s="43"/>
      <c r="DO606" s="43" t="s">
        <v>4203</v>
      </c>
      <c r="DP606" s="43"/>
      <c r="DQ606" s="43" t="s">
        <v>4156</v>
      </c>
      <c r="DR606" s="43">
        <v>100</v>
      </c>
      <c r="DV606" s="31" t="s">
        <v>363</v>
      </c>
      <c r="DW606" s="31" t="s">
        <v>373</v>
      </c>
      <c r="DX606" s="63"/>
      <c r="DY606" s="63"/>
      <c r="DZ606" s="63"/>
      <c r="EA606" s="167"/>
      <c r="EB606" s="60"/>
      <c r="EC606" s="60"/>
      <c r="ED606" s="60"/>
      <c r="EE606" s="60"/>
      <c r="EF606" s="60"/>
      <c r="EG606" s="60"/>
      <c r="EH606" s="60"/>
      <c r="EI606" s="60"/>
      <c r="EJ606" s="60"/>
      <c r="EK606" s="60"/>
      <c r="EL606" s="60"/>
      <c r="EM606" s="60"/>
      <c r="EN606" s="60"/>
      <c r="EO606" s="60"/>
      <c r="EP606" s="60"/>
      <c r="EQ606" s="60"/>
      <c r="ER606" s="60"/>
      <c r="ES606" s="60"/>
      <c r="ET606" s="60"/>
      <c r="EU606" s="60"/>
      <c r="EV606" s="60"/>
      <c r="EW606" s="60"/>
      <c r="EX606" s="60"/>
      <c r="EY606" s="60"/>
      <c r="EZ606" s="60"/>
      <c r="FA606" s="60"/>
      <c r="FB606" s="60"/>
    </row>
    <row r="607" spans="22:158" x14ac:dyDescent="0.25">
      <c r="W607" s="33"/>
      <c r="X607" s="33"/>
      <c r="AH607" s="38">
        <v>100</v>
      </c>
      <c r="AI607" s="38">
        <v>150</v>
      </c>
      <c r="AJ607" s="38">
        <v>17750</v>
      </c>
      <c r="AK607" s="38">
        <v>14</v>
      </c>
      <c r="AL607" s="38">
        <v>1500858</v>
      </c>
      <c r="AM607" s="61" t="s">
        <v>1816</v>
      </c>
      <c r="AN607" s="61" t="s">
        <v>1695</v>
      </c>
      <c r="AO607" s="61" t="s">
        <v>1650</v>
      </c>
      <c r="AP607" s="61" t="s">
        <v>5033</v>
      </c>
      <c r="AQ607" s="61" t="s">
        <v>1704</v>
      </c>
      <c r="AR607" s="28">
        <v>2231806.2000000002</v>
      </c>
      <c r="AS607" s="28">
        <v>2536091</v>
      </c>
      <c r="AT607" s="28">
        <v>757785</v>
      </c>
      <c r="AU607" s="62"/>
      <c r="BT607">
        <v>0</v>
      </c>
      <c r="BU607" s="32">
        <v>100</v>
      </c>
      <c r="BV607" s="32">
        <v>120</v>
      </c>
      <c r="BW607" s="32">
        <v>10250</v>
      </c>
      <c r="BX607" s="32">
        <v>82</v>
      </c>
      <c r="BY607" s="32">
        <v>91040</v>
      </c>
      <c r="BZ607" t="s">
        <v>1816</v>
      </c>
      <c r="CA607" t="s">
        <v>1689</v>
      </c>
      <c r="CB607" t="s">
        <v>1262</v>
      </c>
      <c r="CC607" t="s">
        <v>1790</v>
      </c>
      <c r="CD607" t="s">
        <v>1791</v>
      </c>
      <c r="CE607" s="155">
        <v>4685</v>
      </c>
      <c r="CF607" s="155">
        <v>241</v>
      </c>
      <c r="CG607" s="31" t="s">
        <v>5853</v>
      </c>
      <c r="CH607" s="31" t="s">
        <v>3846</v>
      </c>
      <c r="CI607" s="31" t="s">
        <v>3843</v>
      </c>
      <c r="CJ607" s="31" t="s">
        <v>283</v>
      </c>
      <c r="DC607" s="160" t="str">
        <f t="shared" si="125"/>
        <v>16250_3</v>
      </c>
      <c r="DD607" s="162">
        <v>100</v>
      </c>
      <c r="DE607" s="161">
        <v>105</v>
      </c>
      <c r="DF607" s="161">
        <v>16250</v>
      </c>
      <c r="DG607" s="163" t="s">
        <v>1816</v>
      </c>
      <c r="DH607" s="161"/>
      <c r="DI607" s="161" t="s">
        <v>1616</v>
      </c>
      <c r="DJ607" s="161">
        <v>3</v>
      </c>
      <c r="DK607" s="161" t="s">
        <v>1324</v>
      </c>
      <c r="DL607" s="161">
        <v>0</v>
      </c>
      <c r="DM607" s="43" t="s">
        <v>4370</v>
      </c>
      <c r="DN607" s="43"/>
      <c r="DO607" s="43" t="s">
        <v>4205</v>
      </c>
      <c r="DP607" s="43"/>
      <c r="DQ607" s="43" t="s">
        <v>4159</v>
      </c>
      <c r="DR607" s="43">
        <v>100</v>
      </c>
      <c r="DV607" s="31" t="s">
        <v>363</v>
      </c>
      <c r="DW607" s="31" t="s">
        <v>373</v>
      </c>
      <c r="DX607" s="63"/>
      <c r="DY607" s="63"/>
      <c r="DZ607" s="63"/>
      <c r="EA607" s="167"/>
      <c r="EB607" s="60"/>
      <c r="EC607" s="60"/>
      <c r="ED607" s="60"/>
      <c r="EE607" s="60"/>
      <c r="EF607" s="60"/>
      <c r="EG607" s="60"/>
      <c r="EH607" s="60"/>
      <c r="EI607" s="60"/>
      <c r="EJ607" s="60"/>
      <c r="EK607" s="60"/>
      <c r="EL607" s="60"/>
      <c r="EM607" s="60"/>
      <c r="EN607" s="60"/>
      <c r="EO607" s="60"/>
      <c r="EP607" s="60"/>
      <c r="EQ607" s="60"/>
      <c r="ER607" s="60"/>
      <c r="ES607" s="60"/>
      <c r="ET607" s="60"/>
      <c r="EU607" s="60"/>
      <c r="EV607" s="60"/>
      <c r="EW607" s="60"/>
      <c r="EX607" s="60"/>
      <c r="EY607" s="60"/>
      <c r="EZ607" s="60"/>
      <c r="FA607" s="60"/>
      <c r="FB607" s="60"/>
    </row>
    <row r="608" spans="22:158" x14ac:dyDescent="0.25">
      <c r="W608" s="33"/>
      <c r="X608" s="33"/>
      <c r="AH608" s="38">
        <v>100</v>
      </c>
      <c r="AI608" s="38">
        <v>155</v>
      </c>
      <c r="AJ608" s="38">
        <v>10050</v>
      </c>
      <c r="AK608" s="38">
        <v>14</v>
      </c>
      <c r="AL608" s="38">
        <v>1500858</v>
      </c>
      <c r="AM608" s="61" t="s">
        <v>1816</v>
      </c>
      <c r="AN608" s="61" t="s">
        <v>1686</v>
      </c>
      <c r="AO608" s="61" t="s">
        <v>5044</v>
      </c>
      <c r="AP608" s="61" t="s">
        <v>5033</v>
      </c>
      <c r="AQ608" s="61" t="s">
        <v>1704</v>
      </c>
      <c r="AR608" s="28">
        <v>2980.8</v>
      </c>
      <c r="AS608" s="28">
        <v>35920</v>
      </c>
      <c r="AT608" s="28">
        <v>0</v>
      </c>
      <c r="AU608" s="62"/>
      <c r="BT608">
        <v>0</v>
      </c>
      <c r="BU608" s="32">
        <v>100</v>
      </c>
      <c r="BV608" s="32">
        <v>120</v>
      </c>
      <c r="BW608" s="32">
        <v>10250</v>
      </c>
      <c r="BX608" s="32">
        <v>83</v>
      </c>
      <c r="BY608" s="32">
        <v>91060</v>
      </c>
      <c r="BZ608" t="s">
        <v>1816</v>
      </c>
      <c r="CA608" t="s">
        <v>1689</v>
      </c>
      <c r="CB608" t="s">
        <v>1262</v>
      </c>
      <c r="CC608" t="s">
        <v>1786</v>
      </c>
      <c r="CD608" t="s">
        <v>5043</v>
      </c>
      <c r="CE608" s="155">
        <v>900</v>
      </c>
      <c r="CF608" s="155">
        <v>7</v>
      </c>
      <c r="CG608" s="31" t="s">
        <v>684</v>
      </c>
      <c r="CH608" s="31" t="s">
        <v>3847</v>
      </c>
      <c r="CI608" s="31" t="s">
        <v>3843</v>
      </c>
      <c r="CJ608" s="31" t="s">
        <v>284</v>
      </c>
      <c r="DC608" s="160" t="str">
        <f t="shared" si="125"/>
        <v>16250_2</v>
      </c>
      <c r="DD608" s="162">
        <v>100</v>
      </c>
      <c r="DE608" s="161">
        <v>105</v>
      </c>
      <c r="DF608" s="161">
        <v>16250</v>
      </c>
      <c r="DG608" s="163" t="s">
        <v>1816</v>
      </c>
      <c r="DH608" s="161"/>
      <c r="DI608" s="161" t="s">
        <v>1616</v>
      </c>
      <c r="DJ608" s="161">
        <v>2</v>
      </c>
      <c r="DK608" s="161" t="s">
        <v>1323</v>
      </c>
      <c r="DL608" s="161">
        <v>0</v>
      </c>
      <c r="DM608" s="43" t="s">
        <v>4371</v>
      </c>
      <c r="DN608" s="43"/>
      <c r="DO608" s="43" t="s">
        <v>4207</v>
      </c>
      <c r="DP608" s="43"/>
      <c r="DQ608" s="43" t="s">
        <v>4162</v>
      </c>
      <c r="DR608" s="43">
        <v>100</v>
      </c>
      <c r="DV608" s="31" t="s">
        <v>363</v>
      </c>
      <c r="DW608" s="31" t="s">
        <v>374</v>
      </c>
      <c r="DX608" s="63"/>
      <c r="DY608" s="63"/>
      <c r="DZ608" s="63"/>
      <c r="EA608" s="167"/>
      <c r="EB608" s="60"/>
      <c r="EC608" s="60"/>
      <c r="ED608" s="60"/>
      <c r="EE608" s="60"/>
      <c r="EF608" s="60"/>
      <c r="EG608" s="60"/>
      <c r="EH608" s="60"/>
      <c r="EI608" s="60"/>
      <c r="EJ608" s="60"/>
      <c r="EK608" s="60"/>
      <c r="EL608" s="60"/>
      <c r="EM608" s="60"/>
      <c r="EN608" s="60"/>
      <c r="EO608" s="60"/>
      <c r="EP608" s="60"/>
      <c r="EQ608" s="60"/>
      <c r="ER608" s="60"/>
      <c r="ES608" s="60"/>
      <c r="ET608" s="60"/>
      <c r="EU608" s="60"/>
      <c r="EV608" s="60"/>
      <c r="EW608" s="60"/>
      <c r="EX608" s="60"/>
      <c r="EY608" s="60"/>
      <c r="EZ608" s="60"/>
      <c r="FA608" s="60"/>
      <c r="FB608" s="60"/>
    </row>
    <row r="609" spans="22:158" x14ac:dyDescent="0.25">
      <c r="W609" s="33"/>
      <c r="X609" s="33"/>
      <c r="AH609" s="38">
        <v>100</v>
      </c>
      <c r="AI609" s="38">
        <v>155</v>
      </c>
      <c r="AJ609" s="38">
        <v>10300</v>
      </c>
      <c r="AK609" s="38">
        <v>14</v>
      </c>
      <c r="AL609" s="38">
        <v>1500858</v>
      </c>
      <c r="AM609" s="61" t="s">
        <v>1816</v>
      </c>
      <c r="AN609" s="61" t="s">
        <v>1686</v>
      </c>
      <c r="AO609" s="61" t="s">
        <v>5049</v>
      </c>
      <c r="AP609" s="61" t="s">
        <v>5033</v>
      </c>
      <c r="AQ609" s="61" t="s">
        <v>1704</v>
      </c>
      <c r="AR609" s="28">
        <v>598363.1</v>
      </c>
      <c r="AS609" s="28">
        <v>319612</v>
      </c>
      <c r="AT609" s="28">
        <v>29067</v>
      </c>
      <c r="AU609" s="62"/>
      <c r="BT609">
        <v>0</v>
      </c>
      <c r="BU609" s="32">
        <v>100</v>
      </c>
      <c r="BV609" s="32">
        <v>120</v>
      </c>
      <c r="BW609" s="32">
        <v>10250</v>
      </c>
      <c r="BX609" s="32">
        <v>83</v>
      </c>
      <c r="BY609" s="32">
        <v>91080</v>
      </c>
      <c r="BZ609" t="s">
        <v>1816</v>
      </c>
      <c r="CA609" t="s">
        <v>1689</v>
      </c>
      <c r="CB609" t="s">
        <v>1262</v>
      </c>
      <c r="CC609" t="s">
        <v>1786</v>
      </c>
      <c r="CD609" s="52" t="s">
        <v>1784</v>
      </c>
      <c r="CE609" s="155">
        <v>6677</v>
      </c>
      <c r="CF609" s="155">
        <v>1</v>
      </c>
      <c r="CG609" s="31" t="s">
        <v>686</v>
      </c>
      <c r="CH609" s="31" t="s">
        <v>3848</v>
      </c>
      <c r="CI609" s="31" t="s">
        <v>3843</v>
      </c>
      <c r="CJ609" s="31" t="s">
        <v>285</v>
      </c>
      <c r="DC609" s="160" t="str">
        <f t="shared" si="125"/>
        <v>16250_6</v>
      </c>
      <c r="DD609" s="162">
        <v>100</v>
      </c>
      <c r="DE609" s="161">
        <v>105</v>
      </c>
      <c r="DF609" s="161">
        <v>16250</v>
      </c>
      <c r="DG609" s="163" t="s">
        <v>1816</v>
      </c>
      <c r="DH609" s="161"/>
      <c r="DI609" s="161" t="s">
        <v>1616</v>
      </c>
      <c r="DJ609" s="161">
        <v>6</v>
      </c>
      <c r="DK609" s="161" t="s">
        <v>1327</v>
      </c>
      <c r="DL609" s="161">
        <v>0</v>
      </c>
      <c r="DM609" s="43" t="s">
        <v>4372</v>
      </c>
      <c r="DN609" s="43"/>
      <c r="DO609" s="43" t="s">
        <v>4209</v>
      </c>
      <c r="DP609" s="43"/>
      <c r="DQ609" s="43" t="s">
        <v>4165</v>
      </c>
      <c r="DR609" s="43">
        <v>100</v>
      </c>
      <c r="DV609" s="31" t="s">
        <v>363</v>
      </c>
      <c r="DW609" s="31" t="s">
        <v>374</v>
      </c>
      <c r="DX609" s="63"/>
      <c r="DY609" s="63"/>
      <c r="DZ609" s="63"/>
      <c r="EA609" s="167"/>
      <c r="EB609" s="60"/>
      <c r="EC609" s="60"/>
      <c r="ED609" s="60"/>
      <c r="EE609" s="60"/>
      <c r="EF609" s="60"/>
      <c r="EG609" s="60"/>
      <c r="EH609" s="60"/>
      <c r="EI609" s="60"/>
      <c r="EJ609" s="60"/>
      <c r="EK609" s="60"/>
      <c r="EL609" s="60"/>
      <c r="EM609" s="60"/>
      <c r="EN609" s="60"/>
      <c r="EO609" s="60"/>
      <c r="EP609" s="60"/>
      <c r="EQ609" s="60"/>
      <c r="ER609" s="60"/>
      <c r="ES609" s="60"/>
      <c r="ET609" s="60"/>
      <c r="EU609" s="60"/>
      <c r="EV609" s="60"/>
      <c r="EW609" s="60"/>
      <c r="EX609" s="60"/>
      <c r="EY609" s="60"/>
      <c r="EZ609" s="60"/>
      <c r="FA609" s="60"/>
      <c r="FB609" s="60"/>
    </row>
    <row r="610" spans="22:158" x14ac:dyDescent="0.25">
      <c r="V610" s="1"/>
      <c r="W610" s="33"/>
      <c r="X610" s="33"/>
      <c r="AH610" s="38">
        <v>100</v>
      </c>
      <c r="AI610" s="38">
        <v>155</v>
      </c>
      <c r="AJ610" s="38">
        <v>10650</v>
      </c>
      <c r="AK610" s="38">
        <v>14</v>
      </c>
      <c r="AL610" s="38">
        <v>1500858</v>
      </c>
      <c r="AM610" s="61" t="s">
        <v>1816</v>
      </c>
      <c r="AN610" s="61" t="s">
        <v>1686</v>
      </c>
      <c r="AO610" s="61" t="s">
        <v>5056</v>
      </c>
      <c r="AP610" s="61" t="s">
        <v>5033</v>
      </c>
      <c r="AQ610" s="61" t="s">
        <v>1704</v>
      </c>
      <c r="AR610" s="28">
        <v>998428.6</v>
      </c>
      <c r="AS610" s="28">
        <v>698745</v>
      </c>
      <c r="AT610" s="28">
        <v>326971</v>
      </c>
      <c r="AU610" s="62"/>
      <c r="BT610">
        <v>0</v>
      </c>
      <c r="BU610" s="32">
        <v>100</v>
      </c>
      <c r="BV610" s="32">
        <v>120</v>
      </c>
      <c r="BW610" s="32">
        <v>10250</v>
      </c>
      <c r="BX610" s="32">
        <v>84</v>
      </c>
      <c r="BY610" s="32">
        <v>91100</v>
      </c>
      <c r="BZ610" t="s">
        <v>1816</v>
      </c>
      <c r="CA610" t="s">
        <v>1689</v>
      </c>
      <c r="CB610" t="s">
        <v>1262</v>
      </c>
      <c r="CC610" s="52" t="s">
        <v>1795</v>
      </c>
      <c r="CD610" s="52" t="s">
        <v>1796</v>
      </c>
      <c r="CE610" s="155">
        <v>4400</v>
      </c>
      <c r="CF610" s="155">
        <v>256</v>
      </c>
      <c r="CG610" s="31" t="s">
        <v>688</v>
      </c>
      <c r="CH610" s="31" t="s">
        <v>3849</v>
      </c>
      <c r="CI610" s="31" t="s">
        <v>3843</v>
      </c>
      <c r="CJ610" s="31" t="s">
        <v>286</v>
      </c>
      <c r="DC610" s="160" t="str">
        <f t="shared" si="125"/>
        <v>16250_10</v>
      </c>
      <c r="DD610" s="162">
        <v>100</v>
      </c>
      <c r="DE610" s="161">
        <v>105</v>
      </c>
      <c r="DF610" s="161">
        <v>16250</v>
      </c>
      <c r="DG610" s="163" t="s">
        <v>1816</v>
      </c>
      <c r="DH610" s="161"/>
      <c r="DI610" s="161" t="s">
        <v>1616</v>
      </c>
      <c r="DJ610" s="161">
        <v>10</v>
      </c>
      <c r="DK610" s="161" t="s">
        <v>1329</v>
      </c>
      <c r="DL610" s="161">
        <v>0</v>
      </c>
      <c r="DM610" s="43" t="s">
        <v>4373</v>
      </c>
      <c r="DN610" s="43"/>
      <c r="DO610" s="43" t="s">
        <v>4211</v>
      </c>
      <c r="DP610" s="43"/>
      <c r="DQ610" s="43" t="s">
        <v>4168</v>
      </c>
      <c r="DR610" s="43">
        <v>100</v>
      </c>
      <c r="DV610" s="31" t="s">
        <v>363</v>
      </c>
      <c r="DW610" s="31" t="s">
        <v>374</v>
      </c>
      <c r="DX610" s="63"/>
      <c r="DY610" s="63"/>
      <c r="DZ610" s="63"/>
      <c r="EA610" s="167"/>
      <c r="EB610" s="60"/>
      <c r="EC610" s="60"/>
      <c r="ED610" s="60"/>
      <c r="EE610" s="60"/>
      <c r="EF610" s="60"/>
      <c r="EG610" s="60"/>
      <c r="EH610" s="60"/>
      <c r="EI610" s="60"/>
      <c r="EJ610" s="60"/>
      <c r="EK610" s="60"/>
      <c r="EL610" s="60"/>
      <c r="EM610" s="60"/>
      <c r="EN610" s="60"/>
      <c r="EO610" s="60"/>
      <c r="EP610" s="60"/>
      <c r="EQ610" s="60"/>
      <c r="ER610" s="60"/>
      <c r="ES610" s="60"/>
      <c r="ET610" s="60"/>
      <c r="EU610" s="60"/>
      <c r="EV610" s="60"/>
      <c r="EW610" s="60"/>
      <c r="EX610" s="60"/>
      <c r="EY610" s="60"/>
      <c r="EZ610" s="60"/>
      <c r="FA610" s="60"/>
      <c r="FB610" s="60"/>
    </row>
    <row r="611" spans="22:158" x14ac:dyDescent="0.25">
      <c r="W611" s="33"/>
      <c r="X611" s="33"/>
      <c r="AH611" s="38">
        <v>100</v>
      </c>
      <c r="AI611" s="38">
        <v>155</v>
      </c>
      <c r="AJ611" s="38">
        <v>11860</v>
      </c>
      <c r="AK611" s="38">
        <v>14</v>
      </c>
      <c r="AL611" s="38">
        <v>1500858</v>
      </c>
      <c r="AM611" s="61" t="s">
        <v>1816</v>
      </c>
      <c r="AN611" s="61" t="s">
        <v>1686</v>
      </c>
      <c r="AO611" s="61" t="s">
        <v>5082</v>
      </c>
      <c r="AP611" s="61" t="s">
        <v>5033</v>
      </c>
      <c r="AQ611" s="61" t="s">
        <v>1704</v>
      </c>
      <c r="AR611" s="28">
        <v>552670.5</v>
      </c>
      <c r="AS611" s="28">
        <v>1218802</v>
      </c>
      <c r="AT611" s="28">
        <v>337355</v>
      </c>
      <c r="AU611" s="62"/>
      <c r="BT611">
        <v>0</v>
      </c>
      <c r="BU611" s="32">
        <v>100</v>
      </c>
      <c r="BV611" s="32">
        <v>120</v>
      </c>
      <c r="BW611" s="32">
        <v>10250</v>
      </c>
      <c r="BX611" s="32">
        <v>86</v>
      </c>
      <c r="BY611" s="32">
        <v>91140</v>
      </c>
      <c r="BZ611" t="s">
        <v>1816</v>
      </c>
      <c r="CA611" t="s">
        <v>1689</v>
      </c>
      <c r="CB611" t="s">
        <v>1262</v>
      </c>
      <c r="CC611" s="52" t="s">
        <v>1787</v>
      </c>
      <c r="CD611" s="52" t="s">
        <v>1789</v>
      </c>
      <c r="CE611" s="155">
        <v>218</v>
      </c>
      <c r="CF611" s="155">
        <v>58</v>
      </c>
      <c r="CG611" s="31" t="s">
        <v>5839</v>
      </c>
      <c r="CH611" s="31" t="s">
        <v>3850</v>
      </c>
      <c r="CI611" s="31" t="s">
        <v>3843</v>
      </c>
      <c r="CJ611" s="31" t="s">
        <v>287</v>
      </c>
      <c r="DC611" s="160" t="str">
        <f t="shared" si="125"/>
        <v>16250_8</v>
      </c>
      <c r="DD611" s="162">
        <v>100</v>
      </c>
      <c r="DE611" s="161">
        <v>105</v>
      </c>
      <c r="DF611" s="161">
        <v>16250</v>
      </c>
      <c r="DG611" s="163" t="s">
        <v>1816</v>
      </c>
      <c r="DH611" s="161"/>
      <c r="DI611" s="161" t="s">
        <v>1616</v>
      </c>
      <c r="DJ611" s="161">
        <v>8</v>
      </c>
      <c r="DK611" s="161" t="s">
        <v>1328</v>
      </c>
      <c r="DL611" s="161">
        <v>0</v>
      </c>
      <c r="DM611" s="43" t="s">
        <v>4374</v>
      </c>
      <c r="DN611" s="43"/>
      <c r="DO611" s="43" t="s">
        <v>4213</v>
      </c>
      <c r="DP611" s="43"/>
      <c r="DQ611" s="43" t="s">
        <v>4171</v>
      </c>
      <c r="DR611" s="43">
        <v>100</v>
      </c>
      <c r="DV611" s="31" t="s">
        <v>363</v>
      </c>
      <c r="DW611" s="31" t="s">
        <v>374</v>
      </c>
      <c r="DX611" s="63"/>
      <c r="DY611" s="63"/>
      <c r="DZ611" s="63"/>
      <c r="EA611" s="167"/>
      <c r="EB611" s="60"/>
      <c r="EC611" s="60"/>
      <c r="ED611" s="60"/>
      <c r="EE611" s="60"/>
      <c r="EF611" s="60"/>
      <c r="EG611" s="60"/>
      <c r="EH611" s="60"/>
      <c r="EI611" s="60"/>
      <c r="EJ611" s="60"/>
      <c r="EK611" s="60"/>
      <c r="EL611" s="60"/>
      <c r="EM611" s="60"/>
      <c r="EN611" s="60"/>
      <c r="EO611" s="60"/>
      <c r="EP611" s="60"/>
      <c r="EQ611" s="60"/>
      <c r="ER611" s="60"/>
      <c r="ES611" s="60"/>
      <c r="ET611" s="60"/>
      <c r="EU611" s="60"/>
      <c r="EV611" s="60"/>
      <c r="EW611" s="60"/>
      <c r="EX611" s="60"/>
      <c r="EY611" s="60"/>
      <c r="EZ611" s="60"/>
      <c r="FA611" s="60"/>
      <c r="FB611" s="60"/>
    </row>
    <row r="612" spans="22:158" x14ac:dyDescent="0.25">
      <c r="V612" s="1"/>
      <c r="W612" s="33"/>
      <c r="X612" s="33"/>
      <c r="AH612" s="38">
        <v>100</v>
      </c>
      <c r="AI612" s="38">
        <v>155</v>
      </c>
      <c r="AJ612" s="38">
        <v>12300</v>
      </c>
      <c r="AK612" s="38">
        <v>14</v>
      </c>
      <c r="AL612" s="38">
        <v>1500858</v>
      </c>
      <c r="AM612" s="61" t="s">
        <v>1816</v>
      </c>
      <c r="AN612" s="61" t="s">
        <v>1686</v>
      </c>
      <c r="AO612" s="61" t="s">
        <v>5090</v>
      </c>
      <c r="AP612" s="61" t="s">
        <v>5033</v>
      </c>
      <c r="AQ612" s="61" t="s">
        <v>1704</v>
      </c>
      <c r="AR612" s="28">
        <v>1720901.9</v>
      </c>
      <c r="AS612" s="28">
        <v>1058085</v>
      </c>
      <c r="AT612" s="28">
        <v>445701</v>
      </c>
      <c r="AU612" s="62"/>
      <c r="BT612">
        <v>0</v>
      </c>
      <c r="BU612" s="32">
        <v>100</v>
      </c>
      <c r="BV612" s="32">
        <v>120</v>
      </c>
      <c r="BW612" s="32">
        <v>10250</v>
      </c>
      <c r="BX612" s="32">
        <v>86</v>
      </c>
      <c r="BY612" s="32">
        <v>91160</v>
      </c>
      <c r="BZ612" t="s">
        <v>1816</v>
      </c>
      <c r="CA612" s="52" t="s">
        <v>1689</v>
      </c>
      <c r="CB612" s="52" t="s">
        <v>1262</v>
      </c>
      <c r="CC612" s="52" t="s">
        <v>1787</v>
      </c>
      <c r="CD612" s="52" t="s">
        <v>1788</v>
      </c>
      <c r="CE612" s="155">
        <v>212</v>
      </c>
      <c r="CF612" s="155">
        <v>12</v>
      </c>
      <c r="CG612" s="31" t="s">
        <v>5831</v>
      </c>
      <c r="CH612" s="31" t="s">
        <v>3851</v>
      </c>
      <c r="CI612" s="31" t="s">
        <v>3843</v>
      </c>
      <c r="CJ612" s="31" t="s">
        <v>288</v>
      </c>
      <c r="DC612" s="160" t="str">
        <f t="shared" si="125"/>
        <v>16250_5</v>
      </c>
      <c r="DD612" s="162">
        <v>100</v>
      </c>
      <c r="DE612" s="161">
        <v>105</v>
      </c>
      <c r="DF612" s="161">
        <v>16250</v>
      </c>
      <c r="DG612" s="163" t="s">
        <v>1816</v>
      </c>
      <c r="DH612" s="161"/>
      <c r="DI612" s="161" t="s">
        <v>1616</v>
      </c>
      <c r="DJ612" s="161">
        <v>5</v>
      </c>
      <c r="DK612" s="161" t="s">
        <v>1326</v>
      </c>
      <c r="DL612" s="161">
        <v>0</v>
      </c>
      <c r="DM612" s="43" t="s">
        <v>4375</v>
      </c>
      <c r="DN612" s="43"/>
      <c r="DO612" s="43" t="s">
        <v>4215</v>
      </c>
      <c r="DP612" s="43"/>
      <c r="DQ612" s="43" t="s">
        <v>4174</v>
      </c>
      <c r="DR612" s="43">
        <v>100</v>
      </c>
      <c r="DV612" s="31" t="s">
        <v>363</v>
      </c>
      <c r="DW612" s="31" t="s">
        <v>374</v>
      </c>
      <c r="DX612" s="63"/>
      <c r="DY612" s="63"/>
      <c r="DZ612" s="63"/>
      <c r="EA612" s="167"/>
      <c r="EB612" s="60"/>
      <c r="EC612" s="60"/>
      <c r="ED612" s="60"/>
      <c r="EE612" s="60"/>
      <c r="EF612" s="60"/>
      <c r="EG612" s="60"/>
      <c r="EH612" s="60"/>
      <c r="EI612" s="60"/>
      <c r="EJ612" s="60"/>
      <c r="EK612" s="60"/>
      <c r="EL612" s="60"/>
      <c r="EM612" s="60"/>
      <c r="EN612" s="60"/>
      <c r="EO612" s="60"/>
      <c r="EP612" s="60"/>
      <c r="EQ612" s="60"/>
      <c r="ER612" s="60"/>
      <c r="ES612" s="60"/>
      <c r="ET612" s="60"/>
      <c r="EU612" s="60"/>
      <c r="EV612" s="60"/>
      <c r="EW612" s="60"/>
      <c r="EX612" s="60"/>
      <c r="EY612" s="60"/>
      <c r="EZ612" s="60"/>
      <c r="FA612" s="60"/>
      <c r="FB612" s="60"/>
    </row>
    <row r="613" spans="22:158" x14ac:dyDescent="0.25">
      <c r="V613" s="1"/>
      <c r="W613" s="33"/>
      <c r="X613" s="33"/>
      <c r="AH613" s="38">
        <v>100</v>
      </c>
      <c r="AI613" s="38">
        <v>155</v>
      </c>
      <c r="AJ613" s="38">
        <v>12450</v>
      </c>
      <c r="AK613" s="38">
        <v>14</v>
      </c>
      <c r="AL613" s="38">
        <v>1500858</v>
      </c>
      <c r="AM613" s="61" t="s">
        <v>1816</v>
      </c>
      <c r="AN613" s="61" t="s">
        <v>1686</v>
      </c>
      <c r="AO613" s="61" t="s">
        <v>5093</v>
      </c>
      <c r="AP613" s="61" t="s">
        <v>5033</v>
      </c>
      <c r="AQ613" s="61" t="s">
        <v>1704</v>
      </c>
      <c r="AR613" s="28">
        <v>0</v>
      </c>
      <c r="AS613" s="28">
        <v>0</v>
      </c>
      <c r="AT613" s="28">
        <v>542186</v>
      </c>
      <c r="AU613" s="62"/>
      <c r="BT613">
        <v>0</v>
      </c>
      <c r="BU613" s="32">
        <v>100</v>
      </c>
      <c r="BV613" s="32">
        <v>120</v>
      </c>
      <c r="BW613" s="32">
        <v>10250</v>
      </c>
      <c r="BX613" s="32">
        <v>87</v>
      </c>
      <c r="BY613" s="32">
        <v>91180</v>
      </c>
      <c r="BZ613" t="s">
        <v>1816</v>
      </c>
      <c r="CA613" t="s">
        <v>1689</v>
      </c>
      <c r="CB613" t="s">
        <v>1262</v>
      </c>
      <c r="CC613" t="s">
        <v>1726</v>
      </c>
      <c r="CD613" s="52" t="s">
        <v>1793</v>
      </c>
      <c r="CE613" s="155">
        <v>2352</v>
      </c>
      <c r="CF613" s="155">
        <v>15</v>
      </c>
      <c r="CG613" s="31" t="s">
        <v>5841</v>
      </c>
      <c r="CH613" s="31" t="s">
        <v>3852</v>
      </c>
      <c r="CI613" s="31" t="s">
        <v>3843</v>
      </c>
      <c r="CJ613" s="31" t="s">
        <v>289</v>
      </c>
      <c r="DC613" s="160" t="str">
        <f t="shared" si="125"/>
        <v>16250_1</v>
      </c>
      <c r="DD613" s="162">
        <v>100</v>
      </c>
      <c r="DE613" s="161">
        <v>105</v>
      </c>
      <c r="DF613" s="161">
        <v>16250</v>
      </c>
      <c r="DG613" s="163" t="s">
        <v>1816</v>
      </c>
      <c r="DH613" s="161"/>
      <c r="DI613" s="161" t="s">
        <v>1616</v>
      </c>
      <c r="DJ613" s="161">
        <v>1</v>
      </c>
      <c r="DK613" s="161" t="s">
        <v>5210</v>
      </c>
      <c r="DL613" s="161">
        <v>3</v>
      </c>
      <c r="DM613" s="43" t="s">
        <v>4366</v>
      </c>
      <c r="DN613" s="43"/>
      <c r="DO613" s="43" t="s">
        <v>4197</v>
      </c>
      <c r="DP613" s="43"/>
      <c r="DQ613" s="43" t="s">
        <v>4177</v>
      </c>
      <c r="DR613" s="43">
        <v>100</v>
      </c>
      <c r="DV613" s="31" t="s">
        <v>363</v>
      </c>
      <c r="DW613" s="31" t="s">
        <v>374</v>
      </c>
      <c r="DX613" s="63"/>
      <c r="DY613" s="63"/>
      <c r="DZ613" s="63"/>
      <c r="EA613" s="167"/>
      <c r="EB613" s="60"/>
      <c r="EC613" s="60"/>
      <c r="ED613" s="60"/>
      <c r="EE613" s="60"/>
      <c r="EF613" s="60"/>
      <c r="EG613" s="60"/>
      <c r="EH613" s="60"/>
      <c r="EI613" s="60"/>
      <c r="EJ613" s="60"/>
      <c r="EK613" s="60"/>
      <c r="EL613" s="60"/>
      <c r="EM613" s="60"/>
      <c r="EN613" s="60"/>
      <c r="EO613" s="60"/>
      <c r="EP613" s="60"/>
      <c r="EQ613" s="60"/>
      <c r="ER613" s="60"/>
      <c r="ES613" s="60"/>
      <c r="ET613" s="60"/>
      <c r="EU613" s="60"/>
      <c r="EV613" s="60"/>
      <c r="EW613" s="60"/>
      <c r="EX613" s="60"/>
      <c r="EY613" s="60"/>
      <c r="EZ613" s="60"/>
      <c r="FA613" s="60"/>
      <c r="FB613" s="60"/>
    </row>
    <row r="614" spans="22:158" x14ac:dyDescent="0.25">
      <c r="W614" s="33"/>
      <c r="X614" s="33"/>
      <c r="AH614" s="38">
        <v>100</v>
      </c>
      <c r="AI614" s="38">
        <v>155</v>
      </c>
      <c r="AJ614" s="38">
        <v>12500</v>
      </c>
      <c r="AK614" s="38">
        <v>14</v>
      </c>
      <c r="AL614" s="38">
        <v>1500858</v>
      </c>
      <c r="AM614" s="61" t="s">
        <v>1816</v>
      </c>
      <c r="AN614" s="61" t="s">
        <v>1686</v>
      </c>
      <c r="AO614" s="61" t="s">
        <v>5094</v>
      </c>
      <c r="AP614" s="61" t="s">
        <v>5033</v>
      </c>
      <c r="AQ614" s="61" t="s">
        <v>1704</v>
      </c>
      <c r="AR614" s="28">
        <v>307440</v>
      </c>
      <c r="AS614" s="28">
        <v>59265</v>
      </c>
      <c r="AT614" s="28">
        <v>66156</v>
      </c>
      <c r="AU614" s="62"/>
      <c r="BT614">
        <v>0</v>
      </c>
      <c r="BU614" s="32">
        <v>100</v>
      </c>
      <c r="BV614" s="32">
        <v>120</v>
      </c>
      <c r="BW614" s="32">
        <v>10250</v>
      </c>
      <c r="BX614" s="32">
        <v>87</v>
      </c>
      <c r="BY614" s="32">
        <v>91190</v>
      </c>
      <c r="BZ614" t="s">
        <v>1816</v>
      </c>
      <c r="CA614" t="s">
        <v>1689</v>
      </c>
      <c r="CB614" t="s">
        <v>1262</v>
      </c>
      <c r="CC614" s="52" t="s">
        <v>1726</v>
      </c>
      <c r="CD614" s="52" t="s">
        <v>1726</v>
      </c>
      <c r="CE614" s="155">
        <v>110</v>
      </c>
      <c r="CF614" s="155">
        <v>36</v>
      </c>
      <c r="CG614" s="31" t="s">
        <v>5843</v>
      </c>
      <c r="CH614" s="31" t="s">
        <v>3853</v>
      </c>
      <c r="CI614" s="31" t="s">
        <v>3843</v>
      </c>
      <c r="CJ614" s="31" t="s">
        <v>290</v>
      </c>
      <c r="DC614" s="160" t="str">
        <f t="shared" si="125"/>
        <v>16250_7</v>
      </c>
      <c r="DD614" s="162">
        <v>100</v>
      </c>
      <c r="DE614" s="161">
        <v>105</v>
      </c>
      <c r="DF614" s="161">
        <v>16250</v>
      </c>
      <c r="DG614" s="163" t="s">
        <v>1816</v>
      </c>
      <c r="DH614" s="161"/>
      <c r="DI614" s="161" t="s">
        <v>1616</v>
      </c>
      <c r="DJ614" s="161">
        <v>7</v>
      </c>
      <c r="DK614" s="161" t="s">
        <v>5216</v>
      </c>
      <c r="DL614" s="161">
        <v>0</v>
      </c>
      <c r="DM614" s="43" t="s">
        <v>4367</v>
      </c>
      <c r="DN614" s="43"/>
      <c r="DO614" s="43" t="s">
        <v>4199</v>
      </c>
      <c r="DP614" s="43"/>
      <c r="DQ614" s="43" t="s">
        <v>4150</v>
      </c>
      <c r="DR614" s="43">
        <v>100</v>
      </c>
      <c r="DV614" s="31" t="s">
        <v>363</v>
      </c>
      <c r="DW614" s="31" t="s">
        <v>374</v>
      </c>
      <c r="DX614" s="63"/>
      <c r="DY614" s="63"/>
      <c r="DZ614" s="63"/>
      <c r="EA614" s="167"/>
      <c r="EB614" s="60"/>
      <c r="EC614" s="60"/>
      <c r="ED614" s="60"/>
      <c r="EE614" s="60"/>
      <c r="EF614" s="60"/>
      <c r="EG614" s="60"/>
      <c r="EH614" s="60"/>
      <c r="EI614" s="60"/>
      <c r="EJ614" s="60"/>
      <c r="EK614" s="60"/>
      <c r="EL614" s="60"/>
      <c r="EM614" s="60"/>
      <c r="EN614" s="60"/>
      <c r="EO614" s="60"/>
      <c r="EP614" s="60"/>
      <c r="EQ614" s="60"/>
      <c r="ER614" s="60"/>
      <c r="ES614" s="60"/>
      <c r="ET614" s="60"/>
      <c r="EU614" s="60"/>
      <c r="EV614" s="60"/>
      <c r="EW614" s="60"/>
      <c r="EX614" s="60"/>
      <c r="EY614" s="60"/>
      <c r="EZ614" s="60"/>
      <c r="FA614" s="60"/>
      <c r="FB614" s="60"/>
    </row>
    <row r="615" spans="22:158" x14ac:dyDescent="0.25">
      <c r="W615" s="33"/>
      <c r="X615" s="33"/>
      <c r="AH615" s="38">
        <v>100</v>
      </c>
      <c r="AI615" s="38">
        <v>155</v>
      </c>
      <c r="AJ615" s="38">
        <v>13370</v>
      </c>
      <c r="AK615" s="38">
        <v>14</v>
      </c>
      <c r="AL615" s="38">
        <v>1500858</v>
      </c>
      <c r="AM615" s="61" t="s">
        <v>1816</v>
      </c>
      <c r="AN615" s="61" t="s">
        <v>1686</v>
      </c>
      <c r="AO615" s="61" t="s">
        <v>5110</v>
      </c>
      <c r="AP615" s="61" t="s">
        <v>5033</v>
      </c>
      <c r="AQ615" s="61" t="s">
        <v>1704</v>
      </c>
      <c r="AR615" s="28">
        <v>2157951.8000000003</v>
      </c>
      <c r="AS615" s="28">
        <v>2140670</v>
      </c>
      <c r="AT615" s="28">
        <v>0</v>
      </c>
      <c r="AU615" s="62"/>
      <c r="BT615">
        <v>0</v>
      </c>
      <c r="BU615" s="32">
        <v>100</v>
      </c>
      <c r="BV615" s="32">
        <v>120</v>
      </c>
      <c r="BW615" s="32">
        <v>10250</v>
      </c>
      <c r="BX615" s="32">
        <v>87</v>
      </c>
      <c r="BY615" s="32">
        <v>91192</v>
      </c>
      <c r="BZ615" t="s">
        <v>1816</v>
      </c>
      <c r="CA615" t="s">
        <v>1689</v>
      </c>
      <c r="CB615" t="s">
        <v>1262</v>
      </c>
      <c r="CC615" t="s">
        <v>1726</v>
      </c>
      <c r="CD615" s="52" t="s">
        <v>1115</v>
      </c>
      <c r="CE615" s="155">
        <v>110720</v>
      </c>
      <c r="CF615" s="155">
        <v>27</v>
      </c>
      <c r="CG615" s="31" t="s">
        <v>692</v>
      </c>
      <c r="CH615" s="31" t="s">
        <v>3854</v>
      </c>
      <c r="CI615" s="31" t="s">
        <v>3843</v>
      </c>
      <c r="CJ615" s="31" t="s">
        <v>1362</v>
      </c>
      <c r="DC615" s="160" t="str">
        <f t="shared" si="125"/>
        <v>16250_9</v>
      </c>
      <c r="DD615" s="162">
        <v>100</v>
      </c>
      <c r="DE615" s="161">
        <v>105</v>
      </c>
      <c r="DF615" s="161">
        <v>16250</v>
      </c>
      <c r="DG615" s="163" t="s">
        <v>1816</v>
      </c>
      <c r="DH615" s="161"/>
      <c r="DI615" s="161" t="s">
        <v>1616</v>
      </c>
      <c r="DJ615" s="161">
        <v>9</v>
      </c>
      <c r="DK615" s="161" t="s">
        <v>5218</v>
      </c>
      <c r="DL615" s="161">
        <v>0</v>
      </c>
      <c r="DM615" s="43" t="s">
        <v>4368</v>
      </c>
      <c r="DN615" s="43"/>
      <c r="DO615" s="43" t="s">
        <v>4201</v>
      </c>
      <c r="DP615" s="43"/>
      <c r="DQ615" s="43" t="s">
        <v>4153</v>
      </c>
      <c r="DR615" s="43">
        <v>100</v>
      </c>
      <c r="DV615" s="31" t="s">
        <v>363</v>
      </c>
      <c r="DW615" s="31" t="s">
        <v>374</v>
      </c>
      <c r="DX615" s="63"/>
      <c r="DY615" s="63"/>
      <c r="DZ615" s="63"/>
      <c r="EA615" s="167"/>
      <c r="EB615" s="60"/>
      <c r="EC615" s="60"/>
      <c r="ED615" s="60"/>
      <c r="EE615" s="60"/>
      <c r="EF615" s="60"/>
      <c r="EG615" s="60"/>
      <c r="EH615" s="60"/>
      <c r="EI615" s="60"/>
      <c r="EJ615" s="60"/>
      <c r="EK615" s="60"/>
      <c r="EL615" s="60"/>
      <c r="EM615" s="60"/>
      <c r="EN615" s="60"/>
      <c r="EO615" s="60"/>
      <c r="EP615" s="60"/>
      <c r="EQ615" s="60"/>
      <c r="ER615" s="60"/>
      <c r="ES615" s="60"/>
      <c r="ET615" s="60"/>
      <c r="EU615" s="60"/>
      <c r="EV615" s="60"/>
      <c r="EW615" s="60"/>
      <c r="EX615" s="60"/>
      <c r="EY615" s="60"/>
      <c r="EZ615" s="60"/>
      <c r="FA615" s="60"/>
      <c r="FB615" s="60"/>
    </row>
    <row r="616" spans="22:158" x14ac:dyDescent="0.25">
      <c r="V616" s="1"/>
      <c r="W616" s="33"/>
      <c r="X616" s="33"/>
      <c r="AH616" s="38">
        <v>100</v>
      </c>
      <c r="AI616" s="38">
        <v>155</v>
      </c>
      <c r="AJ616" s="38">
        <v>13900</v>
      </c>
      <c r="AK616" s="38">
        <v>14</v>
      </c>
      <c r="AL616" s="38">
        <v>1500858</v>
      </c>
      <c r="AM616" s="61" t="s">
        <v>1816</v>
      </c>
      <c r="AN616" s="61" t="s">
        <v>1686</v>
      </c>
      <c r="AO616" s="61" t="s">
        <v>5122</v>
      </c>
      <c r="AP616" s="61" t="s">
        <v>5033</v>
      </c>
      <c r="AQ616" s="61" t="s">
        <v>1704</v>
      </c>
      <c r="AR616" s="28">
        <v>0</v>
      </c>
      <c r="AS616" s="28">
        <v>0</v>
      </c>
      <c r="AT616" s="28">
        <v>107415</v>
      </c>
      <c r="AU616" s="62"/>
      <c r="BT616">
        <v>0</v>
      </c>
      <c r="BU616" s="32">
        <v>100</v>
      </c>
      <c r="BV616" s="32">
        <v>120</v>
      </c>
      <c r="BW616" s="32">
        <v>10250</v>
      </c>
      <c r="BX616" s="32">
        <v>87</v>
      </c>
      <c r="BY616" s="32">
        <v>91194</v>
      </c>
      <c r="BZ616" t="s">
        <v>1816</v>
      </c>
      <c r="CA616" t="s">
        <v>1689</v>
      </c>
      <c r="CB616" t="s">
        <v>1262</v>
      </c>
      <c r="CC616" s="52" t="s">
        <v>1726</v>
      </c>
      <c r="CD616" s="52" t="s">
        <v>1114</v>
      </c>
      <c r="CE616" s="155">
        <v>99</v>
      </c>
      <c r="CF616" s="155">
        <v>33</v>
      </c>
      <c r="CG616" s="31" t="s">
        <v>694</v>
      </c>
      <c r="CH616" s="31" t="s">
        <v>3855</v>
      </c>
      <c r="CI616" s="31" t="s">
        <v>3843</v>
      </c>
      <c r="CJ616" s="31" t="s">
        <v>1361</v>
      </c>
      <c r="DC616" s="160" t="str">
        <f t="shared" si="125"/>
        <v>16250_4</v>
      </c>
      <c r="DD616" s="162">
        <v>100</v>
      </c>
      <c r="DE616" s="161">
        <v>105</v>
      </c>
      <c r="DF616" s="161">
        <v>16250</v>
      </c>
      <c r="DG616" s="163" t="s">
        <v>1816</v>
      </c>
      <c r="DH616" s="161"/>
      <c r="DI616" s="161" t="s">
        <v>1616</v>
      </c>
      <c r="DJ616" s="161">
        <v>4</v>
      </c>
      <c r="DK616" s="161" t="s">
        <v>1325</v>
      </c>
      <c r="DL616" s="161">
        <v>0</v>
      </c>
      <c r="DM616" s="43" t="s">
        <v>4369</v>
      </c>
      <c r="DN616" s="43"/>
      <c r="DO616" s="43" t="s">
        <v>4203</v>
      </c>
      <c r="DP616" s="43"/>
      <c r="DQ616" s="43" t="s">
        <v>4156</v>
      </c>
      <c r="DR616" s="43">
        <v>100</v>
      </c>
      <c r="DV616" s="31" t="s">
        <v>363</v>
      </c>
      <c r="DW616" s="31" t="s">
        <v>374</v>
      </c>
      <c r="DX616" s="63"/>
      <c r="DY616" s="63"/>
      <c r="DZ616" s="63"/>
      <c r="EA616" s="167"/>
      <c r="EB616" s="60"/>
      <c r="EC616" s="60"/>
      <c r="ED616" s="60"/>
      <c r="EE616" s="60"/>
      <c r="EF616" s="60"/>
      <c r="EG616" s="60"/>
      <c r="EH616" s="60"/>
      <c r="EI616" s="60"/>
      <c r="EJ616" s="60"/>
      <c r="EK616" s="60"/>
      <c r="EL616" s="60"/>
      <c r="EM616" s="60"/>
      <c r="EN616" s="60"/>
      <c r="EO616" s="60"/>
      <c r="EP616" s="60"/>
      <c r="EQ616" s="60"/>
      <c r="ER616" s="60"/>
      <c r="ES616" s="60"/>
      <c r="ET616" s="60"/>
      <c r="EU616" s="60"/>
      <c r="EV616" s="60"/>
      <c r="EW616" s="60"/>
      <c r="EX616" s="60"/>
      <c r="EY616" s="60"/>
      <c r="EZ616" s="60"/>
      <c r="FA616" s="60"/>
      <c r="FB616" s="60"/>
    </row>
    <row r="617" spans="22:158" x14ac:dyDescent="0.25">
      <c r="W617" s="33"/>
      <c r="X617" s="33"/>
      <c r="AH617" s="38">
        <v>100</v>
      </c>
      <c r="AI617" s="38">
        <v>155</v>
      </c>
      <c r="AJ617" s="38">
        <v>14050</v>
      </c>
      <c r="AK617" s="38">
        <v>14</v>
      </c>
      <c r="AL617" s="38">
        <v>1500858</v>
      </c>
      <c r="AM617" s="61" t="s">
        <v>1816</v>
      </c>
      <c r="AN617" s="61" t="s">
        <v>1686</v>
      </c>
      <c r="AO617" s="61" t="s">
        <v>5125</v>
      </c>
      <c r="AP617" s="61" t="s">
        <v>5033</v>
      </c>
      <c r="AQ617" s="61" t="s">
        <v>1704</v>
      </c>
      <c r="AR617" s="28">
        <v>0</v>
      </c>
      <c r="AS617" s="28">
        <v>0</v>
      </c>
      <c r="AT617" s="28">
        <v>236892</v>
      </c>
      <c r="AU617" s="62"/>
      <c r="BT617">
        <v>0</v>
      </c>
      <c r="BU617" s="32">
        <v>100</v>
      </c>
      <c r="BV617" s="32">
        <v>120</v>
      </c>
      <c r="BW617" s="32">
        <v>10250</v>
      </c>
      <c r="BX617" s="32">
        <v>87</v>
      </c>
      <c r="BY617" s="32">
        <v>91200</v>
      </c>
      <c r="BZ617" t="s">
        <v>1816</v>
      </c>
      <c r="CA617" t="s">
        <v>1689</v>
      </c>
      <c r="CB617" t="s">
        <v>1262</v>
      </c>
      <c r="CC617" t="s">
        <v>1726</v>
      </c>
      <c r="CD617" s="52" t="s">
        <v>1794</v>
      </c>
      <c r="CE617" s="155">
        <v>12</v>
      </c>
      <c r="CF617" s="155">
        <v>1</v>
      </c>
      <c r="CG617" s="31" t="s">
        <v>5845</v>
      </c>
      <c r="CH617" s="31" t="s">
        <v>3856</v>
      </c>
      <c r="CI617" s="31" t="s">
        <v>3843</v>
      </c>
      <c r="CJ617" s="31" t="s">
        <v>291</v>
      </c>
      <c r="DC617" s="160" t="str">
        <f t="shared" si="125"/>
        <v>16250_3</v>
      </c>
      <c r="DD617" s="162">
        <v>100</v>
      </c>
      <c r="DE617" s="161">
        <v>105</v>
      </c>
      <c r="DF617" s="161">
        <v>16250</v>
      </c>
      <c r="DG617" s="163" t="s">
        <v>1816</v>
      </c>
      <c r="DH617" s="161"/>
      <c r="DI617" s="161" t="s">
        <v>1616</v>
      </c>
      <c r="DJ617" s="161">
        <v>3</v>
      </c>
      <c r="DK617" s="161" t="s">
        <v>1324</v>
      </c>
      <c r="DL617" s="161">
        <v>0</v>
      </c>
      <c r="DM617" s="43" t="s">
        <v>4370</v>
      </c>
      <c r="DN617" s="43"/>
      <c r="DO617" s="43" t="s">
        <v>4205</v>
      </c>
      <c r="DP617" s="43"/>
      <c r="DQ617" s="43" t="s">
        <v>4159</v>
      </c>
      <c r="DR617" s="43">
        <v>100</v>
      </c>
      <c r="DV617" s="31" t="s">
        <v>363</v>
      </c>
      <c r="DW617" s="31" t="s">
        <v>374</v>
      </c>
      <c r="DX617" s="63"/>
      <c r="DY617" s="63"/>
      <c r="DZ617" s="63"/>
      <c r="EA617" s="167"/>
      <c r="EB617" s="60"/>
      <c r="EC617" s="60"/>
      <c r="ED617" s="60"/>
      <c r="EE617" s="60"/>
      <c r="EF617" s="60"/>
      <c r="EG617" s="60"/>
      <c r="EH617" s="60"/>
      <c r="EI617" s="60"/>
      <c r="EJ617" s="60"/>
      <c r="EK617" s="60"/>
      <c r="EL617" s="60"/>
      <c r="EM617" s="60"/>
      <c r="EN617" s="60"/>
      <c r="EO617" s="60"/>
      <c r="EP617" s="60"/>
      <c r="EQ617" s="60"/>
      <c r="ER617" s="60"/>
      <c r="ES617" s="60"/>
      <c r="ET617" s="60"/>
      <c r="EU617" s="60"/>
      <c r="EV617" s="60"/>
      <c r="EW617" s="60"/>
      <c r="EX617" s="60"/>
      <c r="EY617" s="60"/>
      <c r="EZ617" s="60"/>
      <c r="FA617" s="60"/>
      <c r="FB617" s="60"/>
    </row>
    <row r="618" spans="22:158" x14ac:dyDescent="0.25">
      <c r="W618" s="33"/>
      <c r="X618" s="33"/>
      <c r="AH618" s="38">
        <v>100</v>
      </c>
      <c r="AI618" s="38">
        <v>155</v>
      </c>
      <c r="AJ618" s="38">
        <v>14250</v>
      </c>
      <c r="AK618" s="38">
        <v>14</v>
      </c>
      <c r="AL618" s="38">
        <v>1500858</v>
      </c>
      <c r="AM618" s="61" t="s">
        <v>1816</v>
      </c>
      <c r="AN618" s="61" t="s">
        <v>1686</v>
      </c>
      <c r="AO618" s="61" t="s">
        <v>1573</v>
      </c>
      <c r="AP618" s="61" t="s">
        <v>5033</v>
      </c>
      <c r="AQ618" s="61" t="s">
        <v>1704</v>
      </c>
      <c r="AR618" s="28">
        <v>728687.5</v>
      </c>
      <c r="AS618" s="28">
        <v>1535723</v>
      </c>
      <c r="AT618" s="28">
        <v>222487</v>
      </c>
      <c r="AU618" s="62"/>
      <c r="BT618">
        <v>0</v>
      </c>
      <c r="BU618" s="32">
        <v>100</v>
      </c>
      <c r="BV618" s="32">
        <v>120</v>
      </c>
      <c r="BW618" s="32">
        <v>10250</v>
      </c>
      <c r="BX618" s="32">
        <v>88</v>
      </c>
      <c r="BY618" s="32">
        <v>91220</v>
      </c>
      <c r="BZ618" t="s">
        <v>1816</v>
      </c>
      <c r="CA618" t="s">
        <v>1689</v>
      </c>
      <c r="CB618" t="s">
        <v>1262</v>
      </c>
      <c r="CC618" s="52" t="s">
        <v>1684</v>
      </c>
      <c r="CD618" s="52" t="s">
        <v>1684</v>
      </c>
      <c r="CE618" s="155"/>
      <c r="CF618" s="155"/>
      <c r="CG618" s="31" t="s">
        <v>696</v>
      </c>
      <c r="CH618" s="31" t="s">
        <v>3857</v>
      </c>
      <c r="CI618" s="31" t="s">
        <v>3843</v>
      </c>
      <c r="CJ618" s="31" t="s">
        <v>292</v>
      </c>
      <c r="DC618" s="160" t="str">
        <f t="shared" si="125"/>
        <v>16250_2</v>
      </c>
      <c r="DD618" s="162">
        <v>100</v>
      </c>
      <c r="DE618" s="161">
        <v>105</v>
      </c>
      <c r="DF618" s="161">
        <v>16250</v>
      </c>
      <c r="DG618" s="163" t="s">
        <v>1816</v>
      </c>
      <c r="DH618" s="161"/>
      <c r="DI618" s="161" t="s">
        <v>1616</v>
      </c>
      <c r="DJ618" s="161">
        <v>2</v>
      </c>
      <c r="DK618" s="161" t="s">
        <v>1323</v>
      </c>
      <c r="DL618" s="161">
        <v>0</v>
      </c>
      <c r="DM618" s="43" t="s">
        <v>4371</v>
      </c>
      <c r="DN618" s="43"/>
      <c r="DO618" s="43" t="s">
        <v>4207</v>
      </c>
      <c r="DP618" s="43"/>
      <c r="DQ618" s="43" t="s">
        <v>4162</v>
      </c>
      <c r="DR618" s="43">
        <v>100</v>
      </c>
      <c r="DV618" s="31" t="s">
        <v>363</v>
      </c>
      <c r="DW618" s="31" t="s">
        <v>374</v>
      </c>
      <c r="DX618" s="63"/>
      <c r="DY618" s="63"/>
      <c r="DZ618" s="63"/>
      <c r="EA618" s="167"/>
      <c r="EB618" s="60"/>
      <c r="EC618" s="60"/>
      <c r="ED618" s="60"/>
      <c r="EE618" s="60"/>
      <c r="EF618" s="60"/>
      <c r="EG618" s="60"/>
      <c r="EH618" s="60"/>
      <c r="EI618" s="60"/>
      <c r="EJ618" s="60"/>
      <c r="EK618" s="60"/>
      <c r="EL618" s="60"/>
      <c r="EM618" s="60"/>
      <c r="EN618" s="60"/>
      <c r="EO618" s="60"/>
      <c r="EP618" s="60"/>
      <c r="EQ618" s="60"/>
      <c r="ER618" s="60"/>
      <c r="ES618" s="60"/>
      <c r="ET618" s="60"/>
      <c r="EU618" s="60"/>
      <c r="EV618" s="60"/>
      <c r="EW618" s="60"/>
      <c r="EX618" s="60"/>
      <c r="EY618" s="60"/>
      <c r="EZ618" s="60"/>
      <c r="FA618" s="60"/>
      <c r="FB618" s="60"/>
    </row>
    <row r="619" spans="22:158" x14ac:dyDescent="0.25">
      <c r="W619" s="33"/>
      <c r="X619" s="33"/>
      <c r="AH619" s="38">
        <v>100</v>
      </c>
      <c r="AI619" s="38">
        <v>155</v>
      </c>
      <c r="AJ619" s="38">
        <v>15500</v>
      </c>
      <c r="AK619" s="38">
        <v>14</v>
      </c>
      <c r="AL619" s="38">
        <v>1500858</v>
      </c>
      <c r="AM619" s="61" t="s">
        <v>1816</v>
      </c>
      <c r="AN619" s="61" t="s">
        <v>1686</v>
      </c>
      <c r="AO619" s="61" t="s">
        <v>1601</v>
      </c>
      <c r="AP619" s="61" t="s">
        <v>5033</v>
      </c>
      <c r="AQ619" s="61" t="s">
        <v>1704</v>
      </c>
      <c r="AR619" s="28">
        <v>702825.7</v>
      </c>
      <c r="AS619" s="28">
        <v>950972</v>
      </c>
      <c r="AT619" s="28">
        <v>301957</v>
      </c>
      <c r="AU619" s="62"/>
      <c r="BT619">
        <v>0</v>
      </c>
      <c r="BU619" s="32">
        <v>100</v>
      </c>
      <c r="BV619" s="32">
        <v>120</v>
      </c>
      <c r="BW619" s="32">
        <v>10250</v>
      </c>
      <c r="BX619" s="32">
        <v>89</v>
      </c>
      <c r="BY619" s="32">
        <v>91240</v>
      </c>
      <c r="BZ619" t="s">
        <v>1816</v>
      </c>
      <c r="CA619" t="s">
        <v>1689</v>
      </c>
      <c r="CB619" t="s">
        <v>1262</v>
      </c>
      <c r="CC619" s="52" t="s">
        <v>1785</v>
      </c>
      <c r="CD619" s="52" t="s">
        <v>1785</v>
      </c>
      <c r="CE619" s="155">
        <v>768</v>
      </c>
      <c r="CF619" s="155">
        <v>7</v>
      </c>
      <c r="CG619" s="31" t="s">
        <v>698</v>
      </c>
      <c r="CH619" s="31" t="s">
        <v>3858</v>
      </c>
      <c r="CI619" s="31" t="s">
        <v>3843</v>
      </c>
      <c r="CJ619" s="31" t="s">
        <v>293</v>
      </c>
      <c r="DC619" s="160" t="str">
        <f t="shared" si="125"/>
        <v>16250_6</v>
      </c>
      <c r="DD619" s="162">
        <v>100</v>
      </c>
      <c r="DE619" s="161">
        <v>105</v>
      </c>
      <c r="DF619" s="161">
        <v>16250</v>
      </c>
      <c r="DG619" s="163" t="s">
        <v>1816</v>
      </c>
      <c r="DH619" s="161"/>
      <c r="DI619" s="161" t="s">
        <v>1616</v>
      </c>
      <c r="DJ619" s="161">
        <v>6</v>
      </c>
      <c r="DK619" s="161" t="s">
        <v>1327</v>
      </c>
      <c r="DL619" s="161">
        <v>0</v>
      </c>
      <c r="DM619" s="43" t="s">
        <v>4372</v>
      </c>
      <c r="DN619" s="43"/>
      <c r="DO619" s="43" t="s">
        <v>4209</v>
      </c>
      <c r="DP619" s="43"/>
      <c r="DQ619" s="43" t="s">
        <v>4165</v>
      </c>
      <c r="DR619" s="43">
        <v>100</v>
      </c>
      <c r="DV619" s="31" t="s">
        <v>363</v>
      </c>
      <c r="DW619" s="31" t="s">
        <v>374</v>
      </c>
      <c r="DX619" s="63"/>
      <c r="DY619" s="63"/>
      <c r="DZ619" s="63"/>
      <c r="EA619" s="167"/>
      <c r="EB619" s="60"/>
      <c r="EC619" s="60"/>
      <c r="ED619" s="60"/>
      <c r="EE619" s="60"/>
      <c r="EF619" s="60"/>
      <c r="EG619" s="60"/>
      <c r="EH619" s="60"/>
      <c r="EI619" s="60"/>
      <c r="EJ619" s="60"/>
      <c r="EK619" s="60"/>
      <c r="EL619" s="60"/>
      <c r="EM619" s="60"/>
      <c r="EN619" s="60"/>
      <c r="EO619" s="60"/>
      <c r="EP619" s="60"/>
      <c r="EQ619" s="60"/>
      <c r="ER619" s="60"/>
      <c r="ES619" s="60"/>
      <c r="ET619" s="60"/>
      <c r="EU619" s="60"/>
      <c r="EV619" s="60"/>
      <c r="EW619" s="60"/>
      <c r="EX619" s="60"/>
      <c r="EY619" s="60"/>
      <c r="EZ619" s="60"/>
      <c r="FA619" s="60"/>
      <c r="FB619" s="60"/>
    </row>
    <row r="620" spans="22:158" x14ac:dyDescent="0.25">
      <c r="W620" s="33"/>
      <c r="X620" s="33"/>
      <c r="AH620" s="38">
        <v>100</v>
      </c>
      <c r="AI620" s="38">
        <v>155</v>
      </c>
      <c r="AJ620" s="38">
        <v>17450</v>
      </c>
      <c r="AK620" s="38">
        <v>14</v>
      </c>
      <c r="AL620" s="38">
        <v>1500858</v>
      </c>
      <c r="AM620" s="61" t="s">
        <v>1816</v>
      </c>
      <c r="AN620" s="61" t="s">
        <v>1686</v>
      </c>
      <c r="AO620" s="61" t="s">
        <v>1643</v>
      </c>
      <c r="AP620" s="61" t="s">
        <v>5033</v>
      </c>
      <c r="AQ620" s="61" t="s">
        <v>1704</v>
      </c>
      <c r="AR620" s="28">
        <v>83231.199999999997</v>
      </c>
      <c r="AS620" s="28">
        <v>101570</v>
      </c>
      <c r="AT620" s="28">
        <v>47708</v>
      </c>
      <c r="AU620" s="62"/>
      <c r="BT620">
        <v>0</v>
      </c>
      <c r="BU620" s="32">
        <v>100</v>
      </c>
      <c r="BV620" s="32">
        <v>120</v>
      </c>
      <c r="BW620" s="32">
        <v>10250</v>
      </c>
      <c r="BX620" s="32">
        <v>90</v>
      </c>
      <c r="BY620" s="32">
        <v>91260</v>
      </c>
      <c r="BZ620" t="s">
        <v>1816</v>
      </c>
      <c r="CA620" t="s">
        <v>1689</v>
      </c>
      <c r="CB620" t="s">
        <v>1262</v>
      </c>
      <c r="CC620" t="s">
        <v>5036</v>
      </c>
      <c r="CD620" s="52" t="s">
        <v>5036</v>
      </c>
      <c r="CE620" s="155">
        <v>30</v>
      </c>
      <c r="CF620" s="155">
        <v>23</v>
      </c>
      <c r="CG620" s="31" t="s">
        <v>5848</v>
      </c>
      <c r="CH620" s="31" t="s">
        <v>3859</v>
      </c>
      <c r="CI620" s="31" t="s">
        <v>3843</v>
      </c>
      <c r="CJ620" s="31" t="s">
        <v>294</v>
      </c>
      <c r="DC620" s="160" t="str">
        <f t="shared" si="125"/>
        <v>16250_10</v>
      </c>
      <c r="DD620" s="162">
        <v>100</v>
      </c>
      <c r="DE620" s="161">
        <v>105</v>
      </c>
      <c r="DF620" s="161">
        <v>16250</v>
      </c>
      <c r="DG620" s="163" t="s">
        <v>1816</v>
      </c>
      <c r="DH620" s="161"/>
      <c r="DI620" s="161" t="s">
        <v>1616</v>
      </c>
      <c r="DJ620" s="161">
        <v>10</v>
      </c>
      <c r="DK620" s="161" t="s">
        <v>1329</v>
      </c>
      <c r="DL620" s="161">
        <v>0</v>
      </c>
      <c r="DM620" s="43" t="s">
        <v>4373</v>
      </c>
      <c r="DN620" s="43"/>
      <c r="DO620" s="43" t="s">
        <v>4211</v>
      </c>
      <c r="DP620" s="43"/>
      <c r="DQ620" s="43" t="s">
        <v>4168</v>
      </c>
      <c r="DR620" s="43">
        <v>100</v>
      </c>
      <c r="DV620" s="31" t="s">
        <v>363</v>
      </c>
      <c r="DW620" s="31" t="s">
        <v>374</v>
      </c>
      <c r="DX620" s="63"/>
      <c r="DY620" s="63"/>
      <c r="DZ620" s="63"/>
      <c r="EA620" s="167"/>
      <c r="EB620" s="60"/>
      <c r="EC620" s="60"/>
      <c r="ED620" s="60"/>
      <c r="EE620" s="60"/>
      <c r="EF620" s="60"/>
      <c r="EG620" s="60"/>
      <c r="EH620" s="60"/>
      <c r="EI620" s="60"/>
      <c r="EJ620" s="60"/>
      <c r="EK620" s="60"/>
      <c r="EL620" s="60"/>
      <c r="EM620" s="60"/>
      <c r="EN620" s="60"/>
      <c r="EO620" s="60"/>
      <c r="EP620" s="60"/>
      <c r="EQ620" s="60"/>
      <c r="ER620" s="60"/>
      <c r="ES620" s="60"/>
      <c r="ET620" s="60"/>
      <c r="EU620" s="60"/>
      <c r="EV620" s="60"/>
      <c r="EW620" s="60"/>
      <c r="EX620" s="60"/>
      <c r="EY620" s="60"/>
      <c r="EZ620" s="60"/>
      <c r="FA620" s="60"/>
      <c r="FB620" s="60"/>
    </row>
    <row r="621" spans="22:158" x14ac:dyDescent="0.25">
      <c r="V621" s="1"/>
      <c r="W621" s="33"/>
      <c r="X621" s="33"/>
      <c r="AH621" s="38">
        <v>100</v>
      </c>
      <c r="AI621" s="38">
        <v>155</v>
      </c>
      <c r="AJ621" s="38">
        <v>17700</v>
      </c>
      <c r="AK621" s="38">
        <v>14</v>
      </c>
      <c r="AL621" s="38">
        <v>1500858</v>
      </c>
      <c r="AM621" s="61" t="s">
        <v>1816</v>
      </c>
      <c r="AN621" s="61" t="s">
        <v>1686</v>
      </c>
      <c r="AO621" s="61" t="s">
        <v>1649</v>
      </c>
      <c r="AP621" s="61" t="s">
        <v>5033</v>
      </c>
      <c r="AQ621" s="61" t="s">
        <v>1704</v>
      </c>
      <c r="AR621" s="28">
        <v>518813.6</v>
      </c>
      <c r="AS621" s="28">
        <v>435474</v>
      </c>
      <c r="AT621" s="28">
        <v>329987</v>
      </c>
      <c r="AU621" s="62"/>
      <c r="BT621">
        <v>0</v>
      </c>
      <c r="BU621" s="32">
        <v>100</v>
      </c>
      <c r="BV621" s="32">
        <v>120</v>
      </c>
      <c r="BW621" s="32">
        <v>11350</v>
      </c>
      <c r="BX621" s="32">
        <v>81</v>
      </c>
      <c r="BY621" s="32">
        <v>91000</v>
      </c>
      <c r="BZ621" t="s">
        <v>1816</v>
      </c>
      <c r="CA621" t="s">
        <v>1689</v>
      </c>
      <c r="CB621" t="s">
        <v>1279</v>
      </c>
      <c r="CC621" s="52" t="s">
        <v>1683</v>
      </c>
      <c r="CD621" s="52" t="s">
        <v>1784</v>
      </c>
      <c r="CE621" s="155">
        <v>11871</v>
      </c>
      <c r="CF621" s="155">
        <v>173</v>
      </c>
      <c r="CG621" s="31" t="s">
        <v>5834</v>
      </c>
      <c r="CH621" s="31" t="s">
        <v>3842</v>
      </c>
      <c r="CI621" s="31" t="s">
        <v>3860</v>
      </c>
      <c r="CJ621" s="31" t="s">
        <v>295</v>
      </c>
      <c r="DC621" s="160" t="str">
        <f t="shared" si="125"/>
        <v>16250_8</v>
      </c>
      <c r="DD621" s="162">
        <v>100</v>
      </c>
      <c r="DE621" s="161">
        <v>105</v>
      </c>
      <c r="DF621" s="161">
        <v>16250</v>
      </c>
      <c r="DG621" s="163" t="s">
        <v>1816</v>
      </c>
      <c r="DH621" s="161"/>
      <c r="DI621" s="161" t="s">
        <v>1616</v>
      </c>
      <c r="DJ621" s="161">
        <v>8</v>
      </c>
      <c r="DK621" s="161" t="s">
        <v>1328</v>
      </c>
      <c r="DL621" s="161">
        <v>0</v>
      </c>
      <c r="DM621" s="43" t="s">
        <v>4374</v>
      </c>
      <c r="DN621" s="43"/>
      <c r="DO621" s="43" t="s">
        <v>4213</v>
      </c>
      <c r="DP621" s="43"/>
      <c r="DQ621" s="43" t="s">
        <v>4171</v>
      </c>
      <c r="DR621" s="43">
        <v>100</v>
      </c>
      <c r="DV621" s="31" t="s">
        <v>363</v>
      </c>
      <c r="DW621" s="31" t="s">
        <v>374</v>
      </c>
      <c r="DX621" s="63"/>
      <c r="DY621" s="63"/>
      <c r="DZ621" s="63"/>
      <c r="EA621" s="167"/>
      <c r="EB621" s="60"/>
      <c r="EC621" s="60"/>
      <c r="ED621" s="60"/>
      <c r="EE621" s="60"/>
      <c r="EF621" s="60"/>
      <c r="EG621" s="60"/>
      <c r="EH621" s="60"/>
      <c r="EI621" s="60"/>
      <c r="EJ621" s="60"/>
      <c r="EK621" s="60"/>
      <c r="EL621" s="60"/>
      <c r="EM621" s="60"/>
      <c r="EN621" s="60"/>
      <c r="EO621" s="60"/>
      <c r="EP621" s="60"/>
      <c r="EQ621" s="60"/>
      <c r="ER621" s="60"/>
      <c r="ES621" s="60"/>
      <c r="ET621" s="60"/>
      <c r="EU621" s="60"/>
      <c r="EV621" s="60"/>
      <c r="EW621" s="60"/>
      <c r="EX621" s="60"/>
      <c r="EY621" s="60"/>
      <c r="EZ621" s="60"/>
      <c r="FA621" s="60"/>
      <c r="FB621" s="60"/>
    </row>
    <row r="622" spans="22:158" x14ac:dyDescent="0.25">
      <c r="W622" s="33"/>
      <c r="X622" s="33"/>
      <c r="AH622" s="38">
        <v>100</v>
      </c>
      <c r="AI622" s="38">
        <v>155</v>
      </c>
      <c r="AJ622" s="38">
        <v>17800</v>
      </c>
      <c r="AK622" s="38">
        <v>14</v>
      </c>
      <c r="AL622" s="38">
        <v>1500858</v>
      </c>
      <c r="AM622" s="61" t="s">
        <v>1816</v>
      </c>
      <c r="AN622" s="61" t="s">
        <v>1686</v>
      </c>
      <c r="AO622" s="61" t="s">
        <v>1651</v>
      </c>
      <c r="AP622" s="61" t="s">
        <v>5033</v>
      </c>
      <c r="AQ622" s="61" t="s">
        <v>1704</v>
      </c>
      <c r="AR622" s="28">
        <v>738691.9</v>
      </c>
      <c r="AS622" s="28">
        <v>1421825</v>
      </c>
      <c r="AT622" s="28">
        <v>401854</v>
      </c>
      <c r="AU622" s="62"/>
      <c r="BT622">
        <v>0</v>
      </c>
      <c r="BU622" s="32">
        <v>100</v>
      </c>
      <c r="BV622" s="32">
        <v>120</v>
      </c>
      <c r="BW622" s="32">
        <v>11350</v>
      </c>
      <c r="BX622" s="32">
        <v>81</v>
      </c>
      <c r="BY622" s="32">
        <v>91010</v>
      </c>
      <c r="BZ622" t="s">
        <v>1816</v>
      </c>
      <c r="CA622" t="s">
        <v>1689</v>
      </c>
      <c r="CB622" t="s">
        <v>1279</v>
      </c>
      <c r="CC622" t="s">
        <v>1683</v>
      </c>
      <c r="CD622" s="52" t="s">
        <v>1683</v>
      </c>
      <c r="CE622" s="155">
        <v>1865</v>
      </c>
      <c r="CF622" s="155">
        <v>18</v>
      </c>
      <c r="CG622" s="31" t="s">
        <v>5837</v>
      </c>
      <c r="CH622" s="31" t="s">
        <v>3844</v>
      </c>
      <c r="CI622" s="31" t="s">
        <v>3860</v>
      </c>
      <c r="CJ622" s="31" t="s">
        <v>296</v>
      </c>
      <c r="DC622" s="160" t="str">
        <f t="shared" si="125"/>
        <v>16250_5</v>
      </c>
      <c r="DD622" s="162">
        <v>100</v>
      </c>
      <c r="DE622" s="161">
        <v>105</v>
      </c>
      <c r="DF622" s="161">
        <v>16250</v>
      </c>
      <c r="DG622" s="163" t="s">
        <v>1816</v>
      </c>
      <c r="DH622" s="161"/>
      <c r="DI622" s="161" t="s">
        <v>1616</v>
      </c>
      <c r="DJ622" s="161">
        <v>5</v>
      </c>
      <c r="DK622" s="161" t="s">
        <v>1326</v>
      </c>
      <c r="DL622" s="161">
        <v>0</v>
      </c>
      <c r="DM622" s="43" t="s">
        <v>4375</v>
      </c>
      <c r="DN622" s="43"/>
      <c r="DO622" s="43" t="s">
        <v>4215</v>
      </c>
      <c r="DP622" s="43"/>
      <c r="DQ622" s="43" t="s">
        <v>4174</v>
      </c>
      <c r="DR622" s="43">
        <v>100</v>
      </c>
      <c r="DV622" s="31" t="s">
        <v>363</v>
      </c>
      <c r="DW622" s="31" t="s">
        <v>374</v>
      </c>
      <c r="DX622" s="63"/>
      <c r="DY622" s="63"/>
      <c r="DZ622" s="63"/>
      <c r="EA622" s="167"/>
      <c r="EB622" s="60"/>
      <c r="EC622" s="60"/>
      <c r="ED622" s="60"/>
      <c r="EE622" s="60"/>
      <c r="EF622" s="60"/>
      <c r="EG622" s="60"/>
      <c r="EH622" s="60"/>
      <c r="EI622" s="60"/>
      <c r="EJ622" s="60"/>
      <c r="EK622" s="60"/>
      <c r="EL622" s="60"/>
      <c r="EM622" s="60"/>
      <c r="EN622" s="60"/>
      <c r="EO622" s="60"/>
      <c r="EP622" s="60"/>
      <c r="EQ622" s="60"/>
      <c r="ER622" s="60"/>
      <c r="ES622" s="60"/>
      <c r="ET622" s="60"/>
      <c r="EU622" s="60"/>
      <c r="EV622" s="60"/>
      <c r="EW622" s="60"/>
      <c r="EX622" s="60"/>
      <c r="EY622" s="60"/>
      <c r="EZ622" s="60"/>
      <c r="FA622" s="60"/>
      <c r="FB622" s="60"/>
    </row>
    <row r="623" spans="22:158" x14ac:dyDescent="0.25">
      <c r="W623" s="33"/>
      <c r="X623" s="33"/>
      <c r="AH623" s="38">
        <v>100</v>
      </c>
      <c r="AI623" s="38">
        <v>155</v>
      </c>
      <c r="AJ623" s="38">
        <v>18200</v>
      </c>
      <c r="AK623" s="38">
        <v>14</v>
      </c>
      <c r="AL623" s="38">
        <v>1500858</v>
      </c>
      <c r="AM623" s="61" t="s">
        <v>1816</v>
      </c>
      <c r="AN623" s="61" t="s">
        <v>1686</v>
      </c>
      <c r="AO623" s="61" t="s">
        <v>1660</v>
      </c>
      <c r="AP623" s="61" t="s">
        <v>5033</v>
      </c>
      <c r="AQ623" s="61" t="s">
        <v>1704</v>
      </c>
      <c r="AR623" s="28">
        <v>223687.7</v>
      </c>
      <c r="AS623" s="28">
        <v>116553</v>
      </c>
      <c r="AT623" s="28">
        <v>49419</v>
      </c>
      <c r="AU623" s="62"/>
      <c r="BT623">
        <v>0</v>
      </c>
      <c r="BU623" s="32">
        <v>100</v>
      </c>
      <c r="BV623" s="32">
        <v>120</v>
      </c>
      <c r="BW623" s="32">
        <v>11350</v>
      </c>
      <c r="BX623" s="32">
        <v>82</v>
      </c>
      <c r="BY623" s="32">
        <v>91020</v>
      </c>
      <c r="BZ623" t="s">
        <v>1816</v>
      </c>
      <c r="CA623" t="s">
        <v>1689</v>
      </c>
      <c r="CB623" t="s">
        <v>1279</v>
      </c>
      <c r="CC623" t="s">
        <v>1790</v>
      </c>
      <c r="CD623" t="s">
        <v>1792</v>
      </c>
      <c r="CE623" s="155"/>
      <c r="CF623" s="155"/>
      <c r="CG623" s="31" t="s">
        <v>5851</v>
      </c>
      <c r="CH623" s="31" t="s">
        <v>3845</v>
      </c>
      <c r="CI623" s="31" t="s">
        <v>3860</v>
      </c>
      <c r="CJ623" s="31" t="s">
        <v>297</v>
      </c>
      <c r="DC623" s="160" t="str">
        <f t="shared" si="125"/>
        <v>16350_1</v>
      </c>
      <c r="DD623" s="162">
        <v>100</v>
      </c>
      <c r="DE623" s="161">
        <v>105</v>
      </c>
      <c r="DF623" s="161">
        <v>16350</v>
      </c>
      <c r="DG623" s="163" t="s">
        <v>1816</v>
      </c>
      <c r="DH623" s="161"/>
      <c r="DI623" s="161" t="s">
        <v>1618</v>
      </c>
      <c r="DJ623" s="161">
        <v>1</v>
      </c>
      <c r="DK623" s="161" t="s">
        <v>5210</v>
      </c>
      <c r="DL623" s="161">
        <v>34</v>
      </c>
      <c r="DM623" s="43" t="s">
        <v>4834</v>
      </c>
      <c r="DN623" s="43"/>
      <c r="DO623" s="43" t="s">
        <v>4197</v>
      </c>
      <c r="DP623" s="43"/>
      <c r="DQ623" s="43" t="s">
        <v>4177</v>
      </c>
      <c r="DR623" s="43">
        <v>100</v>
      </c>
      <c r="DV623" s="31" t="s">
        <v>363</v>
      </c>
      <c r="DW623" s="31" t="s">
        <v>374</v>
      </c>
      <c r="DX623" s="63"/>
      <c r="DY623" s="63"/>
      <c r="DZ623" s="63"/>
      <c r="EA623" s="167"/>
      <c r="EB623" s="60"/>
      <c r="EC623" s="60"/>
      <c r="ED623" s="60"/>
      <c r="EE623" s="60"/>
      <c r="EF623" s="60"/>
      <c r="EG623" s="60"/>
      <c r="EH623" s="60"/>
      <c r="EI623" s="60"/>
      <c r="EJ623" s="60"/>
      <c r="EK623" s="60"/>
      <c r="EL623" s="60"/>
      <c r="EM623" s="60"/>
      <c r="EN623" s="60"/>
      <c r="EO623" s="60"/>
      <c r="EP623" s="60"/>
      <c r="EQ623" s="60"/>
      <c r="ER623" s="60"/>
      <c r="ES623" s="60"/>
      <c r="ET623" s="60"/>
      <c r="EU623" s="60"/>
      <c r="EV623" s="60"/>
      <c r="EW623" s="60"/>
      <c r="EX623" s="60"/>
      <c r="EY623" s="60"/>
      <c r="EZ623" s="60"/>
      <c r="FA623" s="60"/>
      <c r="FB623" s="60"/>
    </row>
    <row r="624" spans="22:158" x14ac:dyDescent="0.25">
      <c r="W624" s="33"/>
      <c r="X624" s="33"/>
      <c r="AH624" s="38">
        <v>100</v>
      </c>
      <c r="AI624" s="38">
        <v>155</v>
      </c>
      <c r="AJ624" s="38">
        <v>18300</v>
      </c>
      <c r="AK624" s="38">
        <v>14</v>
      </c>
      <c r="AL624" s="38">
        <v>1500858</v>
      </c>
      <c r="AM624" s="61" t="s">
        <v>1816</v>
      </c>
      <c r="AN624" s="61" t="s">
        <v>1686</v>
      </c>
      <c r="AO624" s="61" t="s">
        <v>1662</v>
      </c>
      <c r="AP624" s="61" t="s">
        <v>5033</v>
      </c>
      <c r="AQ624" s="61" t="s">
        <v>1704</v>
      </c>
      <c r="AR624" s="28">
        <v>0</v>
      </c>
      <c r="AS624" s="28">
        <v>0</v>
      </c>
      <c r="AT624" s="28">
        <v>95437</v>
      </c>
      <c r="AU624" s="62"/>
      <c r="BT624">
        <v>0</v>
      </c>
      <c r="BU624" s="32">
        <v>100</v>
      </c>
      <c r="BV624" s="32">
        <v>120</v>
      </c>
      <c r="BW624" s="32">
        <v>11350</v>
      </c>
      <c r="BX624" s="32">
        <v>82</v>
      </c>
      <c r="BY624" s="32">
        <v>91040</v>
      </c>
      <c r="BZ624" t="s">
        <v>1816</v>
      </c>
      <c r="CA624" t="s">
        <v>1689</v>
      </c>
      <c r="CB624" t="s">
        <v>1279</v>
      </c>
      <c r="CC624" t="s">
        <v>1790</v>
      </c>
      <c r="CD624" t="s">
        <v>1791</v>
      </c>
      <c r="CE624" s="155">
        <v>445</v>
      </c>
      <c r="CF624" s="155">
        <v>34</v>
      </c>
      <c r="CG624" s="31" t="s">
        <v>5853</v>
      </c>
      <c r="CH624" s="31" t="s">
        <v>3846</v>
      </c>
      <c r="CI624" s="31" t="s">
        <v>3860</v>
      </c>
      <c r="CJ624" s="31" t="s">
        <v>298</v>
      </c>
      <c r="DC624" s="160" t="str">
        <f t="shared" si="125"/>
        <v>16350_7</v>
      </c>
      <c r="DD624" s="162">
        <v>100</v>
      </c>
      <c r="DE624" s="161">
        <v>105</v>
      </c>
      <c r="DF624" s="161">
        <v>16350</v>
      </c>
      <c r="DG624" s="163" t="s">
        <v>1816</v>
      </c>
      <c r="DH624" s="161"/>
      <c r="DI624" s="161" t="s">
        <v>1618</v>
      </c>
      <c r="DJ624" s="161">
        <v>7</v>
      </c>
      <c r="DK624" s="161" t="s">
        <v>5216</v>
      </c>
      <c r="DL624" s="161">
        <v>20</v>
      </c>
      <c r="DM624" s="43" t="s">
        <v>4835</v>
      </c>
      <c r="DN624" s="43"/>
      <c r="DO624" s="43" t="s">
        <v>4199</v>
      </c>
      <c r="DP624" s="43"/>
      <c r="DQ624" s="43" t="s">
        <v>4150</v>
      </c>
      <c r="DR624" s="43">
        <v>100</v>
      </c>
      <c r="DV624" s="31" t="s">
        <v>363</v>
      </c>
      <c r="DW624" s="31" t="s">
        <v>374</v>
      </c>
      <c r="DX624" s="63"/>
      <c r="DY624" s="63"/>
      <c r="DZ624" s="63"/>
      <c r="EA624" s="167"/>
      <c r="EB624" s="60"/>
      <c r="EC624" s="60"/>
      <c r="ED624" s="60"/>
      <c r="EE624" s="60"/>
      <c r="EF624" s="60"/>
      <c r="EG624" s="60"/>
      <c r="EH624" s="60"/>
      <c r="EI624" s="60"/>
      <c r="EJ624" s="60"/>
      <c r="EK624" s="60"/>
      <c r="EL624" s="60"/>
      <c r="EM624" s="60"/>
      <c r="EN624" s="60"/>
      <c r="EO624" s="60"/>
      <c r="EP624" s="60"/>
      <c r="EQ624" s="60"/>
      <c r="ER624" s="60"/>
      <c r="ES624" s="60"/>
      <c r="ET624" s="60"/>
      <c r="EU624" s="60"/>
      <c r="EV624" s="60"/>
      <c r="EW624" s="60"/>
      <c r="EX624" s="60"/>
      <c r="EY624" s="60"/>
      <c r="EZ624" s="60"/>
      <c r="FA624" s="60"/>
      <c r="FB624" s="60"/>
    </row>
    <row r="625" spans="22:158" x14ac:dyDescent="0.25">
      <c r="W625" s="33"/>
      <c r="X625" s="33"/>
      <c r="AH625" s="38">
        <v>100</v>
      </c>
      <c r="AI625" s="38">
        <v>160</v>
      </c>
      <c r="AJ625" s="38">
        <v>11700</v>
      </c>
      <c r="AK625" s="38">
        <v>14</v>
      </c>
      <c r="AL625" s="38">
        <v>1500858</v>
      </c>
      <c r="AM625" s="61" t="s">
        <v>1816</v>
      </c>
      <c r="AN625" s="61" t="s">
        <v>1694</v>
      </c>
      <c r="AO625" s="61" t="s">
        <v>5077</v>
      </c>
      <c r="AP625" s="61" t="s">
        <v>5033</v>
      </c>
      <c r="AQ625" s="61" t="s">
        <v>1704</v>
      </c>
      <c r="AR625" s="28">
        <v>27868.3</v>
      </c>
      <c r="AS625" s="28">
        <v>39781</v>
      </c>
      <c r="AT625" s="28">
        <v>0</v>
      </c>
      <c r="AU625" s="62"/>
      <c r="BT625">
        <v>0</v>
      </c>
      <c r="BU625" s="32">
        <v>100</v>
      </c>
      <c r="BV625" s="32">
        <v>120</v>
      </c>
      <c r="BW625" s="32">
        <v>11350</v>
      </c>
      <c r="BX625" s="32">
        <v>83</v>
      </c>
      <c r="BY625" s="32">
        <v>91060</v>
      </c>
      <c r="BZ625" t="s">
        <v>1816</v>
      </c>
      <c r="CA625" t="s">
        <v>1689</v>
      </c>
      <c r="CB625" t="s">
        <v>1279</v>
      </c>
      <c r="CC625" t="s">
        <v>1786</v>
      </c>
      <c r="CD625" s="52" t="s">
        <v>5043</v>
      </c>
      <c r="CE625" s="155">
        <v>2339</v>
      </c>
      <c r="CF625" s="155">
        <v>13</v>
      </c>
      <c r="CG625" s="31" t="s">
        <v>684</v>
      </c>
      <c r="CH625" s="31" t="s">
        <v>3847</v>
      </c>
      <c r="CI625" s="31" t="s">
        <v>3860</v>
      </c>
      <c r="CJ625" s="31" t="s">
        <v>299</v>
      </c>
      <c r="DC625" s="160" t="str">
        <f t="shared" si="125"/>
        <v>16350_9</v>
      </c>
      <c r="DD625" s="162">
        <v>100</v>
      </c>
      <c r="DE625" s="161">
        <v>105</v>
      </c>
      <c r="DF625" s="161">
        <v>16350</v>
      </c>
      <c r="DG625" s="163" t="s">
        <v>1816</v>
      </c>
      <c r="DH625" s="161"/>
      <c r="DI625" s="161" t="s">
        <v>1618</v>
      </c>
      <c r="DJ625" s="161">
        <v>9</v>
      </c>
      <c r="DK625" s="161" t="s">
        <v>5218</v>
      </c>
      <c r="DL625" s="161">
        <v>0</v>
      </c>
      <c r="DM625" s="43" t="s">
        <v>4836</v>
      </c>
      <c r="DN625" s="43"/>
      <c r="DO625" s="43" t="s">
        <v>4201</v>
      </c>
      <c r="DP625" s="43"/>
      <c r="DQ625" s="43" t="s">
        <v>4153</v>
      </c>
      <c r="DR625" s="43">
        <v>100</v>
      </c>
      <c r="DV625" s="31" t="s">
        <v>363</v>
      </c>
      <c r="DW625" s="31" t="s">
        <v>375</v>
      </c>
      <c r="DX625" s="63"/>
      <c r="DY625" s="63"/>
      <c r="DZ625" s="63"/>
      <c r="EA625" s="167"/>
      <c r="EB625" s="60"/>
      <c r="EC625" s="60"/>
      <c r="ED625" s="60"/>
      <c r="EE625" s="60"/>
      <c r="EF625" s="60"/>
      <c r="EG625" s="60"/>
      <c r="EH625" s="60"/>
      <c r="EI625" s="60"/>
      <c r="EJ625" s="60"/>
      <c r="EK625" s="60"/>
      <c r="EL625" s="60"/>
      <c r="EM625" s="60"/>
      <c r="EN625" s="60"/>
      <c r="EO625" s="60"/>
      <c r="EP625" s="60"/>
      <c r="EQ625" s="60"/>
      <c r="ER625" s="60"/>
      <c r="ES625" s="60"/>
      <c r="ET625" s="60"/>
      <c r="EU625" s="60"/>
      <c r="EV625" s="60"/>
      <c r="EW625" s="60"/>
      <c r="EX625" s="60"/>
      <c r="EY625" s="60"/>
      <c r="EZ625" s="60"/>
      <c r="FA625" s="60"/>
      <c r="FB625" s="60"/>
    </row>
    <row r="626" spans="22:158" x14ac:dyDescent="0.25">
      <c r="W626" s="33"/>
      <c r="X626" s="33"/>
      <c r="AH626" s="38">
        <v>100</v>
      </c>
      <c r="AI626" s="38">
        <v>105</v>
      </c>
      <c r="AJ626" s="38">
        <v>11450</v>
      </c>
      <c r="AK626" s="38">
        <v>14</v>
      </c>
      <c r="AL626" s="38">
        <v>1501758</v>
      </c>
      <c r="AM626" s="61" t="s">
        <v>1816</v>
      </c>
      <c r="AN626" s="61" t="s">
        <v>1688</v>
      </c>
      <c r="AO626" s="61" t="s">
        <v>5072</v>
      </c>
      <c r="AP626" s="61" t="s">
        <v>5033</v>
      </c>
      <c r="AQ626" s="61" t="s">
        <v>1705</v>
      </c>
      <c r="AR626" s="28">
        <v>0</v>
      </c>
      <c r="AS626" s="28">
        <v>768</v>
      </c>
      <c r="AT626" s="28">
        <v>0</v>
      </c>
      <c r="AU626" s="62"/>
      <c r="BT626">
        <v>0</v>
      </c>
      <c r="BU626" s="32">
        <v>100</v>
      </c>
      <c r="BV626" s="32">
        <v>120</v>
      </c>
      <c r="BW626" s="32">
        <v>11350</v>
      </c>
      <c r="BX626" s="32">
        <v>83</v>
      </c>
      <c r="BY626" s="32">
        <v>91080</v>
      </c>
      <c r="BZ626" t="s">
        <v>1816</v>
      </c>
      <c r="CA626" t="s">
        <v>1689</v>
      </c>
      <c r="CB626" t="s">
        <v>1279</v>
      </c>
      <c r="CC626" s="52" t="s">
        <v>1786</v>
      </c>
      <c r="CD626" s="52" t="s">
        <v>1784</v>
      </c>
      <c r="CE626" s="155">
        <v>105366</v>
      </c>
      <c r="CF626" s="155">
        <v>4</v>
      </c>
      <c r="CG626" s="31" t="s">
        <v>686</v>
      </c>
      <c r="CH626" s="31" t="s">
        <v>3848</v>
      </c>
      <c r="CI626" s="31" t="s">
        <v>3860</v>
      </c>
      <c r="CJ626" s="31" t="s">
        <v>300</v>
      </c>
      <c r="DC626" s="160" t="str">
        <f t="shared" si="125"/>
        <v>16350_4</v>
      </c>
      <c r="DD626" s="162">
        <v>100</v>
      </c>
      <c r="DE626" s="161">
        <v>105</v>
      </c>
      <c r="DF626" s="161">
        <v>16350</v>
      </c>
      <c r="DG626" s="163" t="s">
        <v>1816</v>
      </c>
      <c r="DH626" s="161"/>
      <c r="DI626" s="161" t="s">
        <v>1618</v>
      </c>
      <c r="DJ626" s="161">
        <v>4</v>
      </c>
      <c r="DK626" s="161" t="s">
        <v>1325</v>
      </c>
      <c r="DL626" s="161">
        <v>6</v>
      </c>
      <c r="DM626" s="43" t="s">
        <v>4837</v>
      </c>
      <c r="DN626" s="43"/>
      <c r="DO626" s="43" t="s">
        <v>4203</v>
      </c>
      <c r="DP626" s="43"/>
      <c r="DQ626" s="43" t="s">
        <v>4156</v>
      </c>
      <c r="DR626" s="43">
        <v>100</v>
      </c>
      <c r="DV626" s="31" t="s">
        <v>376</v>
      </c>
      <c r="DW626" s="31" t="s">
        <v>377</v>
      </c>
      <c r="DX626" s="63"/>
      <c r="DY626" s="63"/>
      <c r="DZ626" s="63"/>
      <c r="EA626" s="167"/>
      <c r="EB626" s="60"/>
      <c r="EC626" s="60"/>
      <c r="ED626" s="60"/>
      <c r="EE626" s="60"/>
      <c r="EF626" s="60"/>
      <c r="EG626" s="60"/>
      <c r="EH626" s="60"/>
      <c r="EI626" s="60"/>
      <c r="EJ626" s="60"/>
      <c r="EK626" s="60"/>
      <c r="EL626" s="60"/>
      <c r="EM626" s="60"/>
      <c r="EN626" s="60"/>
      <c r="EO626" s="60"/>
      <c r="EP626" s="60"/>
      <c r="EQ626" s="60"/>
      <c r="ER626" s="60"/>
      <c r="ES626" s="60"/>
      <c r="ET626" s="60"/>
      <c r="EU626" s="60"/>
      <c r="EV626" s="60"/>
      <c r="EW626" s="60"/>
      <c r="EX626" s="60"/>
      <c r="EY626" s="60"/>
      <c r="EZ626" s="60"/>
      <c r="FA626" s="60"/>
      <c r="FB626" s="60"/>
    </row>
    <row r="627" spans="22:158" x14ac:dyDescent="0.25">
      <c r="W627" s="33"/>
      <c r="X627" s="33"/>
      <c r="AH627" s="38">
        <v>100</v>
      </c>
      <c r="AI627" s="38">
        <v>105</v>
      </c>
      <c r="AJ627" s="38">
        <v>16370</v>
      </c>
      <c r="AK627" s="38">
        <v>14</v>
      </c>
      <c r="AL627" s="38">
        <v>1501758</v>
      </c>
      <c r="AM627" s="61" t="s">
        <v>1816</v>
      </c>
      <c r="AN627" s="61" t="s">
        <v>1688</v>
      </c>
      <c r="AO627" s="61" t="s">
        <v>1619</v>
      </c>
      <c r="AP627" s="61" t="s">
        <v>5033</v>
      </c>
      <c r="AQ627" s="61" t="s">
        <v>1705</v>
      </c>
      <c r="AR627" s="28">
        <v>10734.9</v>
      </c>
      <c r="AS627" s="28">
        <v>0</v>
      </c>
      <c r="AT627" s="28">
        <v>0</v>
      </c>
      <c r="AU627" s="62"/>
      <c r="BT627">
        <v>0</v>
      </c>
      <c r="BU627" s="32">
        <v>100</v>
      </c>
      <c r="BV627" s="32">
        <v>120</v>
      </c>
      <c r="BW627" s="32">
        <v>11350</v>
      </c>
      <c r="BX627" s="32">
        <v>84</v>
      </c>
      <c r="BY627" s="32">
        <v>91100</v>
      </c>
      <c r="BZ627" t="s">
        <v>1816</v>
      </c>
      <c r="CA627" t="s">
        <v>1689</v>
      </c>
      <c r="CB627" t="s">
        <v>1279</v>
      </c>
      <c r="CC627" s="52" t="s">
        <v>1795</v>
      </c>
      <c r="CD627" s="52" t="s">
        <v>1796</v>
      </c>
      <c r="CE627" s="155">
        <v>1607</v>
      </c>
      <c r="CF627" s="155">
        <v>106</v>
      </c>
      <c r="CG627" s="31" t="s">
        <v>688</v>
      </c>
      <c r="CH627" s="31" t="s">
        <v>3849</v>
      </c>
      <c r="CI627" s="31" t="s">
        <v>3860</v>
      </c>
      <c r="CJ627" s="31" t="s">
        <v>301</v>
      </c>
      <c r="DC627" s="160" t="str">
        <f t="shared" si="125"/>
        <v>16350_3</v>
      </c>
      <c r="DD627" s="162">
        <v>100</v>
      </c>
      <c r="DE627" s="161">
        <v>105</v>
      </c>
      <c r="DF627" s="161">
        <v>16350</v>
      </c>
      <c r="DG627" s="163" t="s">
        <v>1816</v>
      </c>
      <c r="DH627" s="161"/>
      <c r="DI627" s="161" t="s">
        <v>1618</v>
      </c>
      <c r="DJ627" s="161">
        <v>3</v>
      </c>
      <c r="DK627" s="161" t="s">
        <v>1324</v>
      </c>
      <c r="DL627" s="161">
        <v>6</v>
      </c>
      <c r="DM627" s="43" t="s">
        <v>4838</v>
      </c>
      <c r="DN627" s="43"/>
      <c r="DO627" s="43" t="s">
        <v>4205</v>
      </c>
      <c r="DP627" s="43"/>
      <c r="DQ627" s="43" t="s">
        <v>4159</v>
      </c>
      <c r="DR627" s="43">
        <v>100</v>
      </c>
      <c r="DV627" s="31" t="s">
        <v>376</v>
      </c>
      <c r="DW627" s="31" t="s">
        <v>377</v>
      </c>
      <c r="DX627" s="63"/>
      <c r="DY627" s="63"/>
      <c r="DZ627" s="63"/>
      <c r="EA627" s="167"/>
      <c r="EB627" s="60"/>
      <c r="EC627" s="60"/>
      <c r="ED627" s="60"/>
      <c r="EE627" s="60"/>
      <c r="EF627" s="60"/>
      <c r="EG627" s="60"/>
      <c r="EH627" s="60"/>
      <c r="EI627" s="60"/>
      <c r="EJ627" s="60"/>
      <c r="EK627" s="60"/>
      <c r="EL627" s="60"/>
      <c r="EM627" s="60"/>
      <c r="EN627" s="60"/>
      <c r="EO627" s="60"/>
      <c r="EP627" s="60"/>
      <c r="EQ627" s="60"/>
      <c r="ER627" s="60"/>
      <c r="ES627" s="60"/>
      <c r="ET627" s="60"/>
      <c r="EU627" s="60"/>
      <c r="EV627" s="60"/>
      <c r="EW627" s="60"/>
      <c r="EX627" s="60"/>
      <c r="EY627" s="60"/>
      <c r="EZ627" s="60"/>
      <c r="FA627" s="60"/>
      <c r="FB627" s="60"/>
    </row>
    <row r="628" spans="22:158" x14ac:dyDescent="0.25">
      <c r="W628" s="33"/>
      <c r="X628" s="33"/>
      <c r="AH628" s="38">
        <v>100</v>
      </c>
      <c r="AI628" s="38">
        <v>105</v>
      </c>
      <c r="AJ628" s="38">
        <v>18400</v>
      </c>
      <c r="AK628" s="38">
        <v>14</v>
      </c>
      <c r="AL628" s="38">
        <v>1501758</v>
      </c>
      <c r="AM628" s="61" t="s">
        <v>1816</v>
      </c>
      <c r="AN628" s="61" t="s">
        <v>1688</v>
      </c>
      <c r="AO628" s="61" t="s">
        <v>1664</v>
      </c>
      <c r="AP628" s="61" t="s">
        <v>5033</v>
      </c>
      <c r="AQ628" s="61" t="s">
        <v>1705</v>
      </c>
      <c r="AR628" s="28">
        <v>2386</v>
      </c>
      <c r="AS628" s="28">
        <v>0</v>
      </c>
      <c r="AT628" s="28">
        <v>0</v>
      </c>
      <c r="AU628" s="62"/>
      <c r="BT628">
        <v>0</v>
      </c>
      <c r="BU628" s="32">
        <v>100</v>
      </c>
      <c r="BV628" s="32">
        <v>120</v>
      </c>
      <c r="BW628" s="32">
        <v>11350</v>
      </c>
      <c r="BX628" s="32">
        <v>86</v>
      </c>
      <c r="BY628" s="32">
        <v>91140</v>
      </c>
      <c r="BZ628" t="s">
        <v>1816</v>
      </c>
      <c r="CA628" t="s">
        <v>1689</v>
      </c>
      <c r="CB628" t="s">
        <v>1279</v>
      </c>
      <c r="CC628" s="52" t="s">
        <v>1787</v>
      </c>
      <c r="CD628" s="52" t="s">
        <v>1789</v>
      </c>
      <c r="CE628" s="155">
        <v>202</v>
      </c>
      <c r="CF628" s="155">
        <v>61</v>
      </c>
      <c r="CG628" s="31" t="s">
        <v>5839</v>
      </c>
      <c r="CH628" s="31" t="s">
        <v>3850</v>
      </c>
      <c r="CI628" s="31" t="s">
        <v>3860</v>
      </c>
      <c r="CJ628" s="31" t="s">
        <v>302</v>
      </c>
      <c r="DC628" s="160" t="str">
        <f t="shared" si="125"/>
        <v>16350_2</v>
      </c>
      <c r="DD628" s="162">
        <v>100</v>
      </c>
      <c r="DE628" s="161">
        <v>105</v>
      </c>
      <c r="DF628" s="161">
        <v>16350</v>
      </c>
      <c r="DG628" s="163" t="s">
        <v>1816</v>
      </c>
      <c r="DH628" s="161"/>
      <c r="DI628" s="161" t="s">
        <v>1618</v>
      </c>
      <c r="DJ628" s="161">
        <v>2</v>
      </c>
      <c r="DK628" s="161" t="s">
        <v>1323</v>
      </c>
      <c r="DL628" s="161">
        <v>0</v>
      </c>
      <c r="DM628" s="43" t="s">
        <v>4839</v>
      </c>
      <c r="DN628" s="43"/>
      <c r="DO628" s="43" t="s">
        <v>4207</v>
      </c>
      <c r="DP628" s="43"/>
      <c r="DQ628" s="43" t="s">
        <v>4162</v>
      </c>
      <c r="DR628" s="43">
        <v>100</v>
      </c>
      <c r="DV628" s="31" t="s">
        <v>376</v>
      </c>
      <c r="DW628" s="31" t="s">
        <v>377</v>
      </c>
      <c r="DX628" s="63"/>
      <c r="DY628" s="63"/>
      <c r="DZ628" s="63"/>
      <c r="EA628" s="167"/>
      <c r="EB628" s="60"/>
      <c r="EC628" s="60"/>
      <c r="ED628" s="60"/>
      <c r="EE628" s="60"/>
      <c r="EF628" s="60"/>
      <c r="EG628" s="60"/>
      <c r="EH628" s="60"/>
      <c r="EI628" s="60"/>
      <c r="EJ628" s="60"/>
      <c r="EK628" s="60"/>
      <c r="EL628" s="60"/>
      <c r="EM628" s="60"/>
      <c r="EN628" s="60"/>
      <c r="EO628" s="60"/>
      <c r="EP628" s="60"/>
      <c r="EQ628" s="60"/>
      <c r="ER628" s="60"/>
      <c r="ES628" s="60"/>
      <c r="ET628" s="60"/>
      <c r="EU628" s="60"/>
      <c r="EV628" s="60"/>
      <c r="EW628" s="60"/>
      <c r="EX628" s="60"/>
      <c r="EY628" s="60"/>
      <c r="EZ628" s="60"/>
      <c r="FA628" s="60"/>
      <c r="FB628" s="60"/>
    </row>
    <row r="629" spans="22:158" x14ac:dyDescent="0.25">
      <c r="W629" s="33"/>
      <c r="X629" s="33"/>
      <c r="AH629" s="38">
        <v>100</v>
      </c>
      <c r="AI629" s="38">
        <v>105</v>
      </c>
      <c r="AJ629" s="38">
        <v>17200</v>
      </c>
      <c r="AK629" s="38">
        <v>14</v>
      </c>
      <c r="AL629" s="38">
        <v>1501758</v>
      </c>
      <c r="AM629" s="61" t="s">
        <v>1816</v>
      </c>
      <c r="AN629" s="61" t="s">
        <v>1688</v>
      </c>
      <c r="AO629" s="61" t="s">
        <v>1637</v>
      </c>
      <c r="AP629" s="61" t="s">
        <v>5033</v>
      </c>
      <c r="AQ629" s="61" t="s">
        <v>1705</v>
      </c>
      <c r="AR629" s="28">
        <v>263229.3</v>
      </c>
      <c r="AS629" s="28">
        <v>0</v>
      </c>
      <c r="AT629" s="28">
        <v>0</v>
      </c>
      <c r="AU629" s="62"/>
      <c r="BT629">
        <v>0</v>
      </c>
      <c r="BU629" s="32">
        <v>100</v>
      </c>
      <c r="BV629" s="32">
        <v>120</v>
      </c>
      <c r="BW629" s="32">
        <v>11350</v>
      </c>
      <c r="BX629" s="32">
        <v>86</v>
      </c>
      <c r="BY629" s="32">
        <v>91160</v>
      </c>
      <c r="BZ629" t="s">
        <v>1816</v>
      </c>
      <c r="CA629" t="s">
        <v>1689</v>
      </c>
      <c r="CB629" s="52" t="s">
        <v>1279</v>
      </c>
      <c r="CC629" s="52" t="s">
        <v>1787</v>
      </c>
      <c r="CD629" s="52" t="s">
        <v>1788</v>
      </c>
      <c r="CE629" s="155">
        <v>40</v>
      </c>
      <c r="CF629" s="155">
        <v>10</v>
      </c>
      <c r="CG629" s="31" t="s">
        <v>5831</v>
      </c>
      <c r="CH629" s="31" t="s">
        <v>3851</v>
      </c>
      <c r="CI629" s="31" t="s">
        <v>3860</v>
      </c>
      <c r="CJ629" s="31" t="s">
        <v>303</v>
      </c>
      <c r="DC629" s="160" t="str">
        <f t="shared" si="125"/>
        <v>16350_6</v>
      </c>
      <c r="DD629" s="162">
        <v>100</v>
      </c>
      <c r="DE629" s="161">
        <v>105</v>
      </c>
      <c r="DF629" s="161">
        <v>16350</v>
      </c>
      <c r="DG629" s="163" t="s">
        <v>1816</v>
      </c>
      <c r="DH629" s="161"/>
      <c r="DI629" s="161" t="s">
        <v>1618</v>
      </c>
      <c r="DJ629" s="161">
        <v>6</v>
      </c>
      <c r="DK629" s="161" t="s">
        <v>1327</v>
      </c>
      <c r="DL629" s="161">
        <v>0</v>
      </c>
      <c r="DM629" s="43" t="s">
        <v>4840</v>
      </c>
      <c r="DN629" s="43"/>
      <c r="DO629" s="43" t="s">
        <v>4209</v>
      </c>
      <c r="DP629" s="43"/>
      <c r="DQ629" s="43" t="s">
        <v>4165</v>
      </c>
      <c r="DR629" s="43">
        <v>100</v>
      </c>
      <c r="DV629" s="31" t="s">
        <v>376</v>
      </c>
      <c r="DW629" s="31" t="s">
        <v>377</v>
      </c>
      <c r="DX629" s="63"/>
      <c r="DY629" s="63"/>
      <c r="DZ629" s="63"/>
      <c r="EA629" s="167"/>
      <c r="EB629" s="60"/>
      <c r="EC629" s="60"/>
      <c r="ED629" s="60"/>
      <c r="EE629" s="60"/>
      <c r="EF629" s="60"/>
      <c r="EG629" s="60"/>
      <c r="EH629" s="60"/>
      <c r="EI629" s="60"/>
      <c r="EJ629" s="60"/>
      <c r="EK629" s="60"/>
      <c r="EL629" s="60"/>
      <c r="EM629" s="60"/>
      <c r="EN629" s="60"/>
      <c r="EO629" s="60"/>
      <c r="EP629" s="60"/>
      <c r="EQ629" s="60"/>
      <c r="ER629" s="60"/>
      <c r="ES629" s="60"/>
      <c r="ET629" s="60"/>
      <c r="EU629" s="60"/>
      <c r="EV629" s="60"/>
      <c r="EW629" s="60"/>
      <c r="EX629" s="60"/>
      <c r="EY629" s="60"/>
      <c r="EZ629" s="60"/>
      <c r="FA629" s="60"/>
      <c r="FB629" s="60"/>
    </row>
    <row r="630" spans="22:158" x14ac:dyDescent="0.25">
      <c r="W630" s="33"/>
      <c r="X630" s="33"/>
      <c r="AH630" s="38">
        <v>100</v>
      </c>
      <c r="AI630" s="38">
        <v>110</v>
      </c>
      <c r="AJ630" s="38">
        <v>11720</v>
      </c>
      <c r="AK630" s="38">
        <v>14</v>
      </c>
      <c r="AL630" s="38">
        <v>1501758</v>
      </c>
      <c r="AM630" s="61" t="s">
        <v>1816</v>
      </c>
      <c r="AN630" s="61" t="s">
        <v>1696</v>
      </c>
      <c r="AO630" s="61" t="s">
        <v>5078</v>
      </c>
      <c r="AP630" s="61" t="s">
        <v>5033</v>
      </c>
      <c r="AQ630" s="61" t="s">
        <v>1705</v>
      </c>
      <c r="AR630" s="28">
        <v>22603.7</v>
      </c>
      <c r="AS630" s="28">
        <v>5381</v>
      </c>
      <c r="AT630" s="28">
        <v>26625</v>
      </c>
      <c r="AU630" s="62"/>
      <c r="BT630">
        <v>0</v>
      </c>
      <c r="BU630" s="32">
        <v>100</v>
      </c>
      <c r="BV630" s="32">
        <v>120</v>
      </c>
      <c r="BW630" s="32">
        <v>11350</v>
      </c>
      <c r="BX630" s="32">
        <v>87</v>
      </c>
      <c r="BY630" s="32">
        <v>91180</v>
      </c>
      <c r="BZ630" t="s">
        <v>1816</v>
      </c>
      <c r="CA630" t="s">
        <v>1689</v>
      </c>
      <c r="CB630" t="s">
        <v>1279</v>
      </c>
      <c r="CC630" t="s">
        <v>1726</v>
      </c>
      <c r="CD630" s="52" t="s">
        <v>1793</v>
      </c>
      <c r="CE630" s="155">
        <v>2</v>
      </c>
      <c r="CF630" s="155">
        <v>2</v>
      </c>
      <c r="CG630" s="31" t="s">
        <v>5841</v>
      </c>
      <c r="CH630" s="31" t="s">
        <v>3852</v>
      </c>
      <c r="CI630" s="31" t="s">
        <v>3860</v>
      </c>
      <c r="CJ630" s="31" t="s">
        <v>304</v>
      </c>
      <c r="DC630" s="160" t="str">
        <f t="shared" si="125"/>
        <v>16350_10</v>
      </c>
      <c r="DD630" s="162">
        <v>100</v>
      </c>
      <c r="DE630" s="161">
        <v>105</v>
      </c>
      <c r="DF630" s="161">
        <v>16350</v>
      </c>
      <c r="DG630" s="163" t="s">
        <v>1816</v>
      </c>
      <c r="DH630" s="161"/>
      <c r="DI630" s="161" t="s">
        <v>1618</v>
      </c>
      <c r="DJ630" s="161">
        <v>10</v>
      </c>
      <c r="DK630" s="161" t="s">
        <v>1329</v>
      </c>
      <c r="DL630" s="161">
        <v>0</v>
      </c>
      <c r="DM630" s="43" t="s">
        <v>4841</v>
      </c>
      <c r="DN630" s="43"/>
      <c r="DO630" s="43" t="s">
        <v>4211</v>
      </c>
      <c r="DP630" s="43"/>
      <c r="DQ630" s="43" t="s">
        <v>4168</v>
      </c>
      <c r="DR630" s="43">
        <v>100</v>
      </c>
      <c r="DV630" s="31" t="s">
        <v>376</v>
      </c>
      <c r="DW630" s="31" t="s">
        <v>378</v>
      </c>
      <c r="DX630" s="63"/>
      <c r="DY630" s="63"/>
      <c r="DZ630" s="63"/>
      <c r="EA630" s="167"/>
      <c r="EB630" s="60"/>
      <c r="EC630" s="60"/>
      <c r="ED630" s="60"/>
      <c r="EE630" s="60"/>
      <c r="EF630" s="60"/>
      <c r="EG630" s="60"/>
      <c r="EH630" s="60"/>
      <c r="EI630" s="60"/>
      <c r="EJ630" s="60"/>
      <c r="EK630" s="60"/>
      <c r="EL630" s="60"/>
      <c r="EM630" s="60"/>
      <c r="EN630" s="60"/>
      <c r="EO630" s="60"/>
      <c r="EP630" s="60"/>
      <c r="EQ630" s="60"/>
      <c r="ER630" s="60"/>
      <c r="ES630" s="60"/>
      <c r="ET630" s="60"/>
      <c r="EU630" s="60"/>
      <c r="EV630" s="60"/>
      <c r="EW630" s="60"/>
      <c r="EX630" s="60"/>
      <c r="EY630" s="60"/>
      <c r="EZ630" s="60"/>
      <c r="FA630" s="60"/>
      <c r="FB630" s="60"/>
    </row>
    <row r="631" spans="22:158" x14ac:dyDescent="0.25">
      <c r="V631" s="1"/>
      <c r="W631" s="33"/>
      <c r="X631" s="33"/>
      <c r="AH631" s="38">
        <v>100</v>
      </c>
      <c r="AI631" s="38">
        <v>110</v>
      </c>
      <c r="AJ631" s="38">
        <v>12700</v>
      </c>
      <c r="AK631" s="38">
        <v>14</v>
      </c>
      <c r="AL631" s="38">
        <v>1501758</v>
      </c>
      <c r="AM631" s="61" t="s">
        <v>1816</v>
      </c>
      <c r="AN631" s="61" t="s">
        <v>1696</v>
      </c>
      <c r="AO631" s="61" t="s">
        <v>5096</v>
      </c>
      <c r="AP631" s="61" t="s">
        <v>5033</v>
      </c>
      <c r="AQ631" s="61" t="s">
        <v>1705</v>
      </c>
      <c r="AR631" s="28">
        <v>106553.9</v>
      </c>
      <c r="AS631" s="28">
        <v>0</v>
      </c>
      <c r="AT631" s="28">
        <v>0</v>
      </c>
      <c r="AU631" s="62"/>
      <c r="BT631">
        <v>0</v>
      </c>
      <c r="BU631" s="32">
        <v>100</v>
      </c>
      <c r="BV631" s="32">
        <v>120</v>
      </c>
      <c r="BW631" s="32">
        <v>11350</v>
      </c>
      <c r="BX631" s="32">
        <v>87</v>
      </c>
      <c r="BY631" s="32">
        <v>91190</v>
      </c>
      <c r="BZ631" t="s">
        <v>1816</v>
      </c>
      <c r="CA631" t="s">
        <v>1689</v>
      </c>
      <c r="CB631" t="s">
        <v>1279</v>
      </c>
      <c r="CC631" s="52" t="s">
        <v>1726</v>
      </c>
      <c r="CD631" s="52" t="s">
        <v>1726</v>
      </c>
      <c r="CE631" s="155">
        <v>41</v>
      </c>
      <c r="CF631" s="155">
        <v>24</v>
      </c>
      <c r="CG631" s="31" t="s">
        <v>5843</v>
      </c>
      <c r="CH631" s="31" t="s">
        <v>3853</v>
      </c>
      <c r="CI631" s="31" t="s">
        <v>3860</v>
      </c>
      <c r="CJ631" s="31" t="s">
        <v>305</v>
      </c>
      <c r="DC631" s="160" t="str">
        <f t="shared" si="125"/>
        <v>16350_8</v>
      </c>
      <c r="DD631" s="162">
        <v>100</v>
      </c>
      <c r="DE631" s="161">
        <v>105</v>
      </c>
      <c r="DF631" s="161">
        <v>16350</v>
      </c>
      <c r="DG631" s="163" t="s">
        <v>1816</v>
      </c>
      <c r="DH631" s="161"/>
      <c r="DI631" s="161" t="s">
        <v>1618</v>
      </c>
      <c r="DJ631" s="161">
        <v>8</v>
      </c>
      <c r="DK631" s="161" t="s">
        <v>1328</v>
      </c>
      <c r="DL631" s="161">
        <v>13</v>
      </c>
      <c r="DM631" s="43" t="s">
        <v>4842</v>
      </c>
      <c r="DN631" s="43"/>
      <c r="DO631" s="43" t="s">
        <v>4213</v>
      </c>
      <c r="DP631" s="43"/>
      <c r="DQ631" s="43" t="s">
        <v>4171</v>
      </c>
      <c r="DR631" s="43">
        <v>100</v>
      </c>
      <c r="DV631" s="31" t="s">
        <v>376</v>
      </c>
      <c r="DW631" s="31" t="s">
        <v>378</v>
      </c>
      <c r="DX631" s="63"/>
      <c r="DY631" s="63"/>
      <c r="DZ631" s="63"/>
      <c r="EA631" s="167"/>
      <c r="EB631" s="60"/>
      <c r="EC631" s="60"/>
      <c r="ED631" s="60"/>
      <c r="EE631" s="60"/>
      <c r="EF631" s="60"/>
      <c r="EG631" s="60"/>
      <c r="EH631" s="60"/>
      <c r="EI631" s="60"/>
      <c r="EJ631" s="60"/>
      <c r="EK631" s="60"/>
      <c r="EL631" s="60"/>
      <c r="EM631" s="60"/>
      <c r="EN631" s="60"/>
      <c r="EO631" s="60"/>
      <c r="EP631" s="60"/>
      <c r="EQ631" s="60"/>
      <c r="ER631" s="60"/>
      <c r="ES631" s="60"/>
      <c r="ET631" s="60"/>
      <c r="EU631" s="60"/>
      <c r="EV631" s="60"/>
      <c r="EW631" s="60"/>
      <c r="EX631" s="60"/>
      <c r="EY631" s="60"/>
      <c r="EZ631" s="60"/>
      <c r="FA631" s="60"/>
      <c r="FB631" s="60"/>
    </row>
    <row r="632" spans="22:158" x14ac:dyDescent="0.25">
      <c r="W632" s="33"/>
      <c r="X632" s="33"/>
      <c r="AH632" s="38">
        <v>100</v>
      </c>
      <c r="AI632" s="38">
        <v>110</v>
      </c>
      <c r="AJ632" s="38">
        <v>13400</v>
      </c>
      <c r="AK632" s="38">
        <v>14</v>
      </c>
      <c r="AL632" s="38">
        <v>1501758</v>
      </c>
      <c r="AM632" s="61" t="s">
        <v>1816</v>
      </c>
      <c r="AN632" s="61" t="s">
        <v>1696</v>
      </c>
      <c r="AO632" s="61" t="s">
        <v>5111</v>
      </c>
      <c r="AP632" s="61" t="s">
        <v>5033</v>
      </c>
      <c r="AQ632" s="61" t="s">
        <v>1705</v>
      </c>
      <c r="AR632" s="28">
        <v>0</v>
      </c>
      <c r="AS632" s="28">
        <v>6679</v>
      </c>
      <c r="AT632" s="28">
        <v>0</v>
      </c>
      <c r="AU632" s="62"/>
      <c r="BT632">
        <v>0</v>
      </c>
      <c r="BU632" s="32">
        <v>100</v>
      </c>
      <c r="BV632" s="32">
        <v>120</v>
      </c>
      <c r="BW632" s="32">
        <v>11350</v>
      </c>
      <c r="BX632" s="32">
        <v>87</v>
      </c>
      <c r="BY632" s="32">
        <v>91192</v>
      </c>
      <c r="BZ632" t="s">
        <v>1816</v>
      </c>
      <c r="CA632" t="s">
        <v>1689</v>
      </c>
      <c r="CB632" t="s">
        <v>1279</v>
      </c>
      <c r="CC632" t="s">
        <v>1726</v>
      </c>
      <c r="CD632" s="52" t="s">
        <v>1115</v>
      </c>
      <c r="CE632" s="155">
        <v>40114</v>
      </c>
      <c r="CF632" s="155">
        <v>18</v>
      </c>
      <c r="CG632" s="31" t="s">
        <v>692</v>
      </c>
      <c r="CH632" s="31" t="s">
        <v>3854</v>
      </c>
      <c r="CI632" s="31" t="s">
        <v>3860</v>
      </c>
      <c r="CJ632" s="31" t="s">
        <v>1364</v>
      </c>
      <c r="DC632" s="160" t="str">
        <f t="shared" si="125"/>
        <v>16350_5</v>
      </c>
      <c r="DD632" s="162">
        <v>100</v>
      </c>
      <c r="DE632" s="161">
        <v>105</v>
      </c>
      <c r="DF632" s="161">
        <v>16350</v>
      </c>
      <c r="DG632" s="163" t="s">
        <v>1816</v>
      </c>
      <c r="DH632" s="161"/>
      <c r="DI632" s="161" t="s">
        <v>1618</v>
      </c>
      <c r="DJ632" s="161">
        <v>5</v>
      </c>
      <c r="DK632" s="161" t="s">
        <v>1326</v>
      </c>
      <c r="DL632" s="161">
        <v>0</v>
      </c>
      <c r="DM632" s="43" t="s">
        <v>4843</v>
      </c>
      <c r="DN632" s="43"/>
      <c r="DO632" s="43" t="s">
        <v>4215</v>
      </c>
      <c r="DP632" s="43"/>
      <c r="DQ632" s="43" t="s">
        <v>4174</v>
      </c>
      <c r="DR632" s="43">
        <v>100</v>
      </c>
      <c r="DV632" s="31" t="s">
        <v>376</v>
      </c>
      <c r="DW632" s="31" t="s">
        <v>378</v>
      </c>
      <c r="DX632" s="63"/>
      <c r="DY632" s="63"/>
      <c r="DZ632" s="63"/>
      <c r="EA632" s="167"/>
      <c r="EB632" s="60"/>
      <c r="EC632" s="60"/>
      <c r="ED632" s="60"/>
      <c r="EE632" s="60"/>
      <c r="EF632" s="60"/>
      <c r="EG632" s="60"/>
      <c r="EH632" s="60"/>
      <c r="EI632" s="60"/>
      <c r="EJ632" s="60"/>
      <c r="EK632" s="60"/>
      <c r="EL632" s="60"/>
      <c r="EM632" s="60"/>
      <c r="EN632" s="60"/>
      <c r="EO632" s="60"/>
      <c r="EP632" s="60"/>
      <c r="EQ632" s="60"/>
      <c r="ER632" s="60"/>
      <c r="ES632" s="60"/>
      <c r="ET632" s="60"/>
      <c r="EU632" s="60"/>
      <c r="EV632" s="60"/>
      <c r="EW632" s="60"/>
      <c r="EX632" s="60"/>
      <c r="EY632" s="60"/>
      <c r="EZ632" s="60"/>
      <c r="FA632" s="60"/>
      <c r="FB632" s="60"/>
    </row>
    <row r="633" spans="22:158" x14ac:dyDescent="0.25">
      <c r="V633" s="1"/>
      <c r="W633" s="33"/>
      <c r="X633" s="33"/>
      <c r="AH633" s="38">
        <v>100</v>
      </c>
      <c r="AI633" s="38">
        <v>110</v>
      </c>
      <c r="AJ633" s="38">
        <v>14650</v>
      </c>
      <c r="AK633" s="38">
        <v>14</v>
      </c>
      <c r="AL633" s="38">
        <v>1501758</v>
      </c>
      <c r="AM633" s="61" t="s">
        <v>1816</v>
      </c>
      <c r="AN633" s="61" t="s">
        <v>1696</v>
      </c>
      <c r="AO633" s="61" t="s">
        <v>1581</v>
      </c>
      <c r="AP633" s="61" t="s">
        <v>5033</v>
      </c>
      <c r="AQ633" s="61" t="s">
        <v>1705</v>
      </c>
      <c r="AR633" s="28">
        <v>131294.1</v>
      </c>
      <c r="AS633" s="28">
        <v>0</v>
      </c>
      <c r="AT633" s="28">
        <v>0</v>
      </c>
      <c r="AU633" s="62"/>
      <c r="BT633">
        <v>0</v>
      </c>
      <c r="BU633" s="32">
        <v>100</v>
      </c>
      <c r="BV633" s="32">
        <v>120</v>
      </c>
      <c r="BW633" s="32">
        <v>11350</v>
      </c>
      <c r="BX633" s="32">
        <v>87</v>
      </c>
      <c r="BY633" s="32">
        <v>91194</v>
      </c>
      <c r="BZ633" t="s">
        <v>1816</v>
      </c>
      <c r="CA633" t="s">
        <v>1689</v>
      </c>
      <c r="CB633" t="s">
        <v>1279</v>
      </c>
      <c r="CC633" s="52" t="s">
        <v>1726</v>
      </c>
      <c r="CD633" s="52" t="s">
        <v>1114</v>
      </c>
      <c r="CE633" s="155">
        <v>37</v>
      </c>
      <c r="CF633" s="155">
        <v>18</v>
      </c>
      <c r="CG633" s="31" t="s">
        <v>694</v>
      </c>
      <c r="CH633" s="31" t="s">
        <v>3855</v>
      </c>
      <c r="CI633" s="31" t="s">
        <v>3860</v>
      </c>
      <c r="CJ633" s="31" t="s">
        <v>1363</v>
      </c>
      <c r="DC633" s="160" t="str">
        <f t="shared" si="125"/>
        <v>16370_1</v>
      </c>
      <c r="DD633" s="162">
        <v>100</v>
      </c>
      <c r="DE633" s="161">
        <v>105</v>
      </c>
      <c r="DF633" s="161">
        <v>16370</v>
      </c>
      <c r="DG633" s="163" t="s">
        <v>1816</v>
      </c>
      <c r="DH633" s="161"/>
      <c r="DI633" s="161" t="s">
        <v>1619</v>
      </c>
      <c r="DJ633" s="161">
        <v>1</v>
      </c>
      <c r="DK633" s="161" t="s">
        <v>5210</v>
      </c>
      <c r="DL633" s="161">
        <v>9</v>
      </c>
      <c r="DM633" s="43" t="s">
        <v>4844</v>
      </c>
      <c r="DN633" s="43"/>
      <c r="DO633" s="43" t="s">
        <v>4197</v>
      </c>
      <c r="DP633" s="43"/>
      <c r="DQ633" s="43" t="s">
        <v>4177</v>
      </c>
      <c r="DR633" s="43">
        <v>100</v>
      </c>
      <c r="DV633" s="31" t="s">
        <v>376</v>
      </c>
      <c r="DW633" s="31" t="s">
        <v>378</v>
      </c>
      <c r="DX633" s="63"/>
      <c r="DY633" s="63"/>
      <c r="DZ633" s="63"/>
      <c r="EA633" s="167"/>
      <c r="EB633" s="60"/>
      <c r="EC633" s="60"/>
      <c r="ED633" s="60"/>
      <c r="EE633" s="60"/>
      <c r="EF633" s="60"/>
      <c r="EG633" s="60"/>
      <c r="EH633" s="60"/>
      <c r="EI633" s="60"/>
      <c r="EJ633" s="60"/>
      <c r="EK633" s="60"/>
      <c r="EL633" s="60"/>
      <c r="EM633" s="60"/>
      <c r="EN633" s="60"/>
      <c r="EO633" s="60"/>
      <c r="EP633" s="60"/>
      <c r="EQ633" s="60"/>
      <c r="ER633" s="60"/>
      <c r="ES633" s="60"/>
      <c r="ET633" s="60"/>
      <c r="EU633" s="60"/>
      <c r="EV633" s="60"/>
      <c r="EW633" s="60"/>
      <c r="EX633" s="60"/>
      <c r="EY633" s="60"/>
      <c r="EZ633" s="60"/>
      <c r="FA633" s="60"/>
      <c r="FB633" s="60"/>
    </row>
    <row r="634" spans="22:158" x14ac:dyDescent="0.25">
      <c r="W634" s="33"/>
      <c r="X634" s="33"/>
      <c r="AH634" s="38">
        <v>100</v>
      </c>
      <c r="AI634" s="38">
        <v>110</v>
      </c>
      <c r="AJ634" s="38">
        <v>15050</v>
      </c>
      <c r="AK634" s="38">
        <v>14</v>
      </c>
      <c r="AL634" s="38">
        <v>1501758</v>
      </c>
      <c r="AM634" s="61" t="s">
        <v>1816</v>
      </c>
      <c r="AN634" s="61" t="s">
        <v>1696</v>
      </c>
      <c r="AO634" s="61" t="s">
        <v>1591</v>
      </c>
      <c r="AP634" s="61" t="s">
        <v>5033</v>
      </c>
      <c r="AQ634" s="61" t="s">
        <v>1705</v>
      </c>
      <c r="AR634" s="28">
        <v>0</v>
      </c>
      <c r="AS634" s="28">
        <v>6768</v>
      </c>
      <c r="AT634" s="28">
        <v>0</v>
      </c>
      <c r="AU634" s="62"/>
      <c r="BT634">
        <v>0</v>
      </c>
      <c r="BU634" s="32">
        <v>100</v>
      </c>
      <c r="BV634" s="32">
        <v>120</v>
      </c>
      <c r="BW634" s="32">
        <v>11350</v>
      </c>
      <c r="BX634" s="32">
        <v>87</v>
      </c>
      <c r="BY634" s="32">
        <v>91200</v>
      </c>
      <c r="BZ634" t="s">
        <v>1816</v>
      </c>
      <c r="CA634" t="s">
        <v>1689</v>
      </c>
      <c r="CB634" t="s">
        <v>1279</v>
      </c>
      <c r="CC634" t="s">
        <v>1726</v>
      </c>
      <c r="CD634" s="52" t="s">
        <v>1794</v>
      </c>
      <c r="CE634" s="155">
        <v>120</v>
      </c>
      <c r="CF634" s="155">
        <v>2</v>
      </c>
      <c r="CG634" s="31" t="s">
        <v>5845</v>
      </c>
      <c r="CH634" s="31" t="s">
        <v>3856</v>
      </c>
      <c r="CI634" s="31" t="s">
        <v>3860</v>
      </c>
      <c r="CJ634" s="31" t="s">
        <v>306</v>
      </c>
      <c r="DC634" s="160" t="str">
        <f t="shared" si="125"/>
        <v>16370_7</v>
      </c>
      <c r="DD634" s="162">
        <v>100</v>
      </c>
      <c r="DE634" s="161">
        <v>105</v>
      </c>
      <c r="DF634" s="161">
        <v>16370</v>
      </c>
      <c r="DG634" s="163" t="s">
        <v>1816</v>
      </c>
      <c r="DH634" s="161"/>
      <c r="DI634" s="161" t="s">
        <v>1619</v>
      </c>
      <c r="DJ634" s="161">
        <v>7</v>
      </c>
      <c r="DK634" s="161" t="s">
        <v>5216</v>
      </c>
      <c r="DL634" s="161">
        <v>5</v>
      </c>
      <c r="DM634" s="43" t="s">
        <v>4845</v>
      </c>
      <c r="DN634" s="43"/>
      <c r="DO634" s="43" t="s">
        <v>4199</v>
      </c>
      <c r="DP634" s="43"/>
      <c r="DQ634" s="43" t="s">
        <v>4150</v>
      </c>
      <c r="DR634" s="43">
        <v>100</v>
      </c>
      <c r="DV634" s="31" t="s">
        <v>376</v>
      </c>
      <c r="DW634" s="31" t="s">
        <v>378</v>
      </c>
      <c r="DX634" s="63"/>
      <c r="DY634" s="63"/>
      <c r="DZ634" s="63"/>
      <c r="EA634" s="167"/>
      <c r="EB634" s="60"/>
      <c r="EC634" s="60"/>
      <c r="ED634" s="60"/>
      <c r="EE634" s="60"/>
      <c r="EF634" s="60"/>
      <c r="EG634" s="60"/>
      <c r="EH634" s="60"/>
      <c r="EI634" s="60"/>
      <c r="EJ634" s="60"/>
      <c r="EK634" s="60"/>
      <c r="EL634" s="60"/>
      <c r="EM634" s="60"/>
      <c r="EN634" s="60"/>
      <c r="EO634" s="60"/>
      <c r="EP634" s="60"/>
      <c r="EQ634" s="60"/>
      <c r="ER634" s="60"/>
      <c r="ES634" s="60"/>
      <c r="ET634" s="60"/>
      <c r="EU634" s="60"/>
      <c r="EV634" s="60"/>
      <c r="EW634" s="60"/>
      <c r="EX634" s="60"/>
      <c r="EY634" s="60"/>
      <c r="EZ634" s="60"/>
      <c r="FA634" s="60"/>
      <c r="FB634" s="60"/>
    </row>
    <row r="635" spans="22:158" x14ac:dyDescent="0.25">
      <c r="V635" s="1"/>
      <c r="W635" s="33"/>
      <c r="X635" s="33"/>
      <c r="AH635" s="38">
        <v>100</v>
      </c>
      <c r="AI635" s="38">
        <v>110</v>
      </c>
      <c r="AJ635" s="38">
        <v>15250</v>
      </c>
      <c r="AK635" s="38">
        <v>14</v>
      </c>
      <c r="AL635" s="38">
        <v>1501758</v>
      </c>
      <c r="AM635" s="61" t="s">
        <v>1816</v>
      </c>
      <c r="AN635" s="61" t="s">
        <v>1696</v>
      </c>
      <c r="AO635" s="61" t="s">
        <v>1595</v>
      </c>
      <c r="AP635" s="61" t="s">
        <v>5033</v>
      </c>
      <c r="AQ635" s="61" t="s">
        <v>1705</v>
      </c>
      <c r="AR635" s="28">
        <v>0</v>
      </c>
      <c r="AS635" s="28">
        <v>0</v>
      </c>
      <c r="AT635" s="28">
        <v>625160</v>
      </c>
      <c r="AU635" s="62"/>
      <c r="BT635">
        <v>0</v>
      </c>
      <c r="BU635" s="32">
        <v>100</v>
      </c>
      <c r="BV635" s="32">
        <v>120</v>
      </c>
      <c r="BW635" s="32">
        <v>11350</v>
      </c>
      <c r="BX635" s="32">
        <v>88</v>
      </c>
      <c r="BY635" s="32">
        <v>91220</v>
      </c>
      <c r="BZ635" t="s">
        <v>1816</v>
      </c>
      <c r="CA635" t="s">
        <v>1689</v>
      </c>
      <c r="CB635" t="s">
        <v>1279</v>
      </c>
      <c r="CC635" s="52" t="s">
        <v>1684</v>
      </c>
      <c r="CD635" s="52" t="s">
        <v>1684</v>
      </c>
      <c r="CE635" s="155">
        <v>1627</v>
      </c>
      <c r="CF635" s="155">
        <v>9</v>
      </c>
      <c r="CG635" s="31" t="s">
        <v>696</v>
      </c>
      <c r="CH635" s="31" t="s">
        <v>3857</v>
      </c>
      <c r="CI635" s="31" t="s">
        <v>3860</v>
      </c>
      <c r="CJ635" s="31" t="s">
        <v>307</v>
      </c>
      <c r="DC635" s="160" t="str">
        <f t="shared" si="125"/>
        <v>16370_9</v>
      </c>
      <c r="DD635" s="162">
        <v>100</v>
      </c>
      <c r="DE635" s="161">
        <v>105</v>
      </c>
      <c r="DF635" s="161">
        <v>16370</v>
      </c>
      <c r="DG635" s="163" t="s">
        <v>1816</v>
      </c>
      <c r="DH635" s="161"/>
      <c r="DI635" s="161" t="s">
        <v>1619</v>
      </c>
      <c r="DJ635" s="161">
        <v>9</v>
      </c>
      <c r="DK635" s="161" t="s">
        <v>5218</v>
      </c>
      <c r="DL635" s="161">
        <v>0</v>
      </c>
      <c r="DM635" s="43" t="s">
        <v>4846</v>
      </c>
      <c r="DN635" s="43"/>
      <c r="DO635" s="43" t="s">
        <v>4201</v>
      </c>
      <c r="DP635" s="43"/>
      <c r="DQ635" s="43" t="s">
        <v>4153</v>
      </c>
      <c r="DR635" s="43">
        <v>100</v>
      </c>
      <c r="DV635" s="31" t="s">
        <v>376</v>
      </c>
      <c r="DW635" s="31" t="s">
        <v>378</v>
      </c>
      <c r="DX635" s="63"/>
      <c r="DY635" s="63"/>
      <c r="DZ635" s="63"/>
      <c r="EA635" s="167"/>
      <c r="EB635" s="60"/>
      <c r="EC635" s="60"/>
      <c r="ED635" s="60"/>
      <c r="EE635" s="60"/>
      <c r="EF635" s="60"/>
      <c r="EG635" s="60"/>
      <c r="EH635" s="60"/>
      <c r="EI635" s="60"/>
      <c r="EJ635" s="60"/>
      <c r="EK635" s="60"/>
      <c r="EL635" s="60"/>
      <c r="EM635" s="60"/>
      <c r="EN635" s="60"/>
      <c r="EO635" s="60"/>
      <c r="EP635" s="60"/>
      <c r="EQ635" s="60"/>
      <c r="ER635" s="60"/>
      <c r="ES635" s="60"/>
      <c r="ET635" s="60"/>
      <c r="EU635" s="60"/>
      <c r="EV635" s="60"/>
      <c r="EW635" s="60"/>
      <c r="EX635" s="60"/>
      <c r="EY635" s="60"/>
      <c r="EZ635" s="60"/>
      <c r="FA635" s="60"/>
      <c r="FB635" s="60"/>
    </row>
    <row r="636" spans="22:158" x14ac:dyDescent="0.25">
      <c r="W636" s="33"/>
      <c r="X636" s="33"/>
      <c r="AH636" s="38">
        <v>100</v>
      </c>
      <c r="AI636" s="38">
        <v>110</v>
      </c>
      <c r="AJ636" s="38">
        <v>15650</v>
      </c>
      <c r="AK636" s="38">
        <v>14</v>
      </c>
      <c r="AL636" s="38">
        <v>1501758</v>
      </c>
      <c r="AM636" s="61" t="s">
        <v>1816</v>
      </c>
      <c r="AN636" s="61" t="s">
        <v>1696</v>
      </c>
      <c r="AO636" s="61" t="s">
        <v>1604</v>
      </c>
      <c r="AP636" s="61" t="s">
        <v>5033</v>
      </c>
      <c r="AQ636" s="61" t="s">
        <v>1705</v>
      </c>
      <c r="AR636" s="28">
        <v>60589.5</v>
      </c>
      <c r="AS636" s="28">
        <v>1954</v>
      </c>
      <c r="AT636" s="28">
        <v>0</v>
      </c>
      <c r="AU636" s="62"/>
      <c r="BT636">
        <v>0</v>
      </c>
      <c r="BU636" s="32">
        <v>100</v>
      </c>
      <c r="BV636" s="32">
        <v>120</v>
      </c>
      <c r="BW636" s="32">
        <v>11350</v>
      </c>
      <c r="BX636" s="32">
        <v>89</v>
      </c>
      <c r="BY636" s="32">
        <v>91240</v>
      </c>
      <c r="BZ636" t="s">
        <v>1816</v>
      </c>
      <c r="CA636" t="s">
        <v>1689</v>
      </c>
      <c r="CB636" t="s">
        <v>1279</v>
      </c>
      <c r="CC636" s="52" t="s">
        <v>1785</v>
      </c>
      <c r="CD636" s="52" t="s">
        <v>1785</v>
      </c>
      <c r="CE636" s="155">
        <v>344</v>
      </c>
      <c r="CF636" s="155">
        <v>17</v>
      </c>
      <c r="CG636" s="31" t="s">
        <v>698</v>
      </c>
      <c r="CH636" s="31" t="s">
        <v>3858</v>
      </c>
      <c r="CI636" s="31" t="s">
        <v>3860</v>
      </c>
      <c r="CJ636" s="31" t="s">
        <v>308</v>
      </c>
      <c r="DC636" s="160" t="str">
        <f t="shared" si="125"/>
        <v>16370_4</v>
      </c>
      <c r="DD636" s="162">
        <v>100</v>
      </c>
      <c r="DE636" s="161">
        <v>105</v>
      </c>
      <c r="DF636" s="161">
        <v>16370</v>
      </c>
      <c r="DG636" s="163" t="s">
        <v>1816</v>
      </c>
      <c r="DH636" s="161"/>
      <c r="DI636" s="161" t="s">
        <v>1619</v>
      </c>
      <c r="DJ636" s="161">
        <v>4</v>
      </c>
      <c r="DK636" s="161" t="s">
        <v>1325</v>
      </c>
      <c r="DL636" s="161">
        <v>0</v>
      </c>
      <c r="DM636" s="43" t="s">
        <v>4847</v>
      </c>
      <c r="DN636" s="43"/>
      <c r="DO636" s="43" t="s">
        <v>4203</v>
      </c>
      <c r="DP636" s="43"/>
      <c r="DQ636" s="43" t="s">
        <v>4156</v>
      </c>
      <c r="DR636" s="43">
        <v>100</v>
      </c>
      <c r="DV636" s="31" t="s">
        <v>376</v>
      </c>
      <c r="DW636" s="31" t="s">
        <v>378</v>
      </c>
      <c r="DX636" s="63"/>
      <c r="DY636" s="63"/>
      <c r="DZ636" s="63"/>
      <c r="EA636" s="167"/>
      <c r="EB636" s="60"/>
      <c r="EC636" s="60"/>
      <c r="ED636" s="60"/>
      <c r="EE636" s="60"/>
      <c r="EF636" s="60"/>
      <c r="EG636" s="60"/>
      <c r="EH636" s="60"/>
      <c r="EI636" s="60"/>
      <c r="EJ636" s="60"/>
      <c r="EK636" s="60"/>
      <c r="EL636" s="60"/>
      <c r="EM636" s="60"/>
      <c r="EN636" s="60"/>
      <c r="EO636" s="60"/>
      <c r="EP636" s="60"/>
      <c r="EQ636" s="60"/>
      <c r="ER636" s="60"/>
      <c r="ES636" s="60"/>
      <c r="ET636" s="60"/>
      <c r="EU636" s="60"/>
      <c r="EV636" s="60"/>
      <c r="EW636" s="60"/>
      <c r="EX636" s="60"/>
      <c r="EY636" s="60"/>
      <c r="EZ636" s="60"/>
      <c r="FA636" s="60"/>
      <c r="FB636" s="60"/>
    </row>
    <row r="637" spans="22:158" x14ac:dyDescent="0.25">
      <c r="V637" s="1"/>
      <c r="W637" s="33"/>
      <c r="X637" s="33"/>
      <c r="AH637" s="38">
        <v>100</v>
      </c>
      <c r="AI637" s="38">
        <v>110</v>
      </c>
      <c r="AJ637" s="38">
        <v>16400</v>
      </c>
      <c r="AK637" s="38">
        <v>14</v>
      </c>
      <c r="AL637" s="38">
        <v>1501758</v>
      </c>
      <c r="AM637" s="61" t="s">
        <v>1816</v>
      </c>
      <c r="AN637" s="61" t="s">
        <v>1696</v>
      </c>
      <c r="AO637" s="61" t="s">
        <v>1620</v>
      </c>
      <c r="AP637" s="61" t="s">
        <v>5033</v>
      </c>
      <c r="AQ637" s="61" t="s">
        <v>1705</v>
      </c>
      <c r="AR637" s="28">
        <v>0</v>
      </c>
      <c r="AS637" s="28">
        <v>0</v>
      </c>
      <c r="AT637" s="28">
        <v>42895</v>
      </c>
      <c r="AU637" s="62"/>
      <c r="BT637">
        <v>0</v>
      </c>
      <c r="BU637" s="32">
        <v>100</v>
      </c>
      <c r="BV637" s="32">
        <v>120</v>
      </c>
      <c r="BW637" s="32">
        <v>11350</v>
      </c>
      <c r="BX637" s="32">
        <v>90</v>
      </c>
      <c r="BY637" s="32">
        <v>91260</v>
      </c>
      <c r="BZ637" t="s">
        <v>1816</v>
      </c>
      <c r="CA637" t="s">
        <v>1689</v>
      </c>
      <c r="CB637" t="s">
        <v>1279</v>
      </c>
      <c r="CC637" t="s">
        <v>5036</v>
      </c>
      <c r="CD637" s="52" t="s">
        <v>5036</v>
      </c>
      <c r="CE637" s="155">
        <v>28</v>
      </c>
      <c r="CF637" s="155">
        <v>22</v>
      </c>
      <c r="CG637" s="31" t="s">
        <v>5848</v>
      </c>
      <c r="CH637" s="31" t="s">
        <v>3859</v>
      </c>
      <c r="CI637" s="31" t="s">
        <v>3860</v>
      </c>
      <c r="CJ637" s="31" t="s">
        <v>309</v>
      </c>
      <c r="DC637" s="160" t="str">
        <f t="shared" si="125"/>
        <v>16370_3</v>
      </c>
      <c r="DD637" s="162">
        <v>100</v>
      </c>
      <c r="DE637" s="161">
        <v>105</v>
      </c>
      <c r="DF637" s="161">
        <v>16370</v>
      </c>
      <c r="DG637" s="163" t="s">
        <v>1816</v>
      </c>
      <c r="DH637" s="161"/>
      <c r="DI637" s="161" t="s">
        <v>1619</v>
      </c>
      <c r="DJ637" s="161">
        <v>3</v>
      </c>
      <c r="DK637" s="161" t="s">
        <v>1324</v>
      </c>
      <c r="DL637" s="161">
        <v>0</v>
      </c>
      <c r="DM637" s="43" t="s">
        <v>4848</v>
      </c>
      <c r="DN637" s="43"/>
      <c r="DO637" s="43" t="s">
        <v>4205</v>
      </c>
      <c r="DP637" s="43"/>
      <c r="DQ637" s="43" t="s">
        <v>4159</v>
      </c>
      <c r="DR637" s="43">
        <v>100</v>
      </c>
      <c r="DV637" s="31" t="s">
        <v>376</v>
      </c>
      <c r="DW637" s="31" t="s">
        <v>378</v>
      </c>
      <c r="DX637" s="63"/>
      <c r="DY637" s="63"/>
      <c r="DZ637" s="63"/>
      <c r="EA637" s="167"/>
      <c r="EB637" s="60"/>
      <c r="EC637" s="60"/>
      <c r="ED637" s="60"/>
      <c r="EE637" s="60"/>
      <c r="EF637" s="60"/>
      <c r="EG637" s="60"/>
      <c r="EH637" s="60"/>
      <c r="EI637" s="60"/>
      <c r="EJ637" s="60"/>
      <c r="EK637" s="60"/>
      <c r="EL637" s="60"/>
      <c r="EM637" s="60"/>
      <c r="EN637" s="60"/>
      <c r="EO637" s="60"/>
      <c r="EP637" s="60"/>
      <c r="EQ637" s="60"/>
      <c r="ER637" s="60"/>
      <c r="ES637" s="60"/>
      <c r="ET637" s="60"/>
      <c r="EU637" s="60"/>
      <c r="EV637" s="60"/>
      <c r="EW637" s="60"/>
      <c r="EX637" s="60"/>
      <c r="EY637" s="60"/>
      <c r="EZ637" s="60"/>
      <c r="FA637" s="60"/>
      <c r="FB637" s="60"/>
    </row>
    <row r="638" spans="22:158" x14ac:dyDescent="0.25">
      <c r="W638" s="33"/>
      <c r="X638" s="33"/>
      <c r="AH638" s="38">
        <v>100</v>
      </c>
      <c r="AI638" s="38">
        <v>110</v>
      </c>
      <c r="AJ638" s="38">
        <v>16800</v>
      </c>
      <c r="AK638" s="38">
        <v>14</v>
      </c>
      <c r="AL638" s="38">
        <v>1501758</v>
      </c>
      <c r="AM638" s="61" t="s">
        <v>1816</v>
      </c>
      <c r="AN638" s="61" t="s">
        <v>1696</v>
      </c>
      <c r="AO638" s="61" t="s">
        <v>1629</v>
      </c>
      <c r="AP638" s="61" t="s">
        <v>5033</v>
      </c>
      <c r="AQ638" s="61" t="s">
        <v>1705</v>
      </c>
      <c r="AR638" s="28">
        <v>0</v>
      </c>
      <c r="AS638" s="28">
        <v>0</v>
      </c>
      <c r="AT638" s="28">
        <v>4569</v>
      </c>
      <c r="AU638" s="62"/>
      <c r="BT638">
        <v>0</v>
      </c>
      <c r="BU638" s="32">
        <v>100</v>
      </c>
      <c r="BV638" s="32">
        <v>120</v>
      </c>
      <c r="BW638" s="32">
        <v>14550</v>
      </c>
      <c r="BX638" s="32">
        <v>81</v>
      </c>
      <c r="BY638" s="32">
        <v>91000</v>
      </c>
      <c r="BZ638" t="s">
        <v>1816</v>
      </c>
      <c r="CA638" t="s">
        <v>1689</v>
      </c>
      <c r="CB638" t="s">
        <v>1850</v>
      </c>
      <c r="CC638" s="52" t="s">
        <v>1683</v>
      </c>
      <c r="CD638" s="52" t="s">
        <v>1784</v>
      </c>
      <c r="CE638" s="155">
        <v>95788</v>
      </c>
      <c r="CF638" s="155">
        <v>547</v>
      </c>
      <c r="CG638" s="31" t="s">
        <v>5834</v>
      </c>
      <c r="CH638" s="31" t="s">
        <v>3842</v>
      </c>
      <c r="CI638" s="31" t="s">
        <v>3861</v>
      </c>
      <c r="CJ638" s="31" t="s">
        <v>310</v>
      </c>
      <c r="DC638" s="160" t="str">
        <f t="shared" si="125"/>
        <v>16370_2</v>
      </c>
      <c r="DD638" s="162">
        <v>100</v>
      </c>
      <c r="DE638" s="161">
        <v>105</v>
      </c>
      <c r="DF638" s="161">
        <v>16370</v>
      </c>
      <c r="DG638" s="163" t="s">
        <v>1816</v>
      </c>
      <c r="DH638" s="161"/>
      <c r="DI638" s="161" t="s">
        <v>1619</v>
      </c>
      <c r="DJ638" s="161">
        <v>2</v>
      </c>
      <c r="DK638" s="161" t="s">
        <v>1323</v>
      </c>
      <c r="DL638" s="161">
        <v>0</v>
      </c>
      <c r="DM638" s="43" t="s">
        <v>4849</v>
      </c>
      <c r="DN638" s="43"/>
      <c r="DO638" s="43" t="s">
        <v>4207</v>
      </c>
      <c r="DP638" s="43"/>
      <c r="DQ638" s="43" t="s">
        <v>4162</v>
      </c>
      <c r="DR638" s="43">
        <v>100</v>
      </c>
      <c r="DV638" s="31" t="s">
        <v>376</v>
      </c>
      <c r="DW638" s="31" t="s">
        <v>378</v>
      </c>
      <c r="DX638" s="63"/>
      <c r="DY638" s="63"/>
      <c r="DZ638" s="63"/>
      <c r="EA638" s="167"/>
      <c r="EB638" s="60"/>
      <c r="EC638" s="60"/>
      <c r="ED638" s="60"/>
      <c r="EE638" s="60"/>
      <c r="EF638" s="60"/>
      <c r="EG638" s="60"/>
      <c r="EH638" s="60"/>
      <c r="EI638" s="60"/>
      <c r="EJ638" s="60"/>
      <c r="EK638" s="60"/>
      <c r="EL638" s="60"/>
      <c r="EM638" s="60"/>
      <c r="EN638" s="60"/>
      <c r="EO638" s="60"/>
      <c r="EP638" s="60"/>
      <c r="EQ638" s="60"/>
      <c r="ER638" s="60"/>
      <c r="ES638" s="60"/>
      <c r="ET638" s="60"/>
      <c r="EU638" s="60"/>
      <c r="EV638" s="60"/>
      <c r="EW638" s="60"/>
      <c r="EX638" s="60"/>
      <c r="EY638" s="60"/>
      <c r="EZ638" s="60"/>
      <c r="FA638" s="60"/>
      <c r="FB638" s="60"/>
    </row>
    <row r="639" spans="22:158" x14ac:dyDescent="0.25">
      <c r="V639" s="1"/>
      <c r="W639" s="33"/>
      <c r="X639" s="33"/>
      <c r="AH639" s="38">
        <v>100</v>
      </c>
      <c r="AI639" s="38">
        <v>110</v>
      </c>
      <c r="AJ639" s="38">
        <v>17000</v>
      </c>
      <c r="AK639" s="38">
        <v>14</v>
      </c>
      <c r="AL639" s="38">
        <v>1501758</v>
      </c>
      <c r="AM639" s="61" t="s">
        <v>1816</v>
      </c>
      <c r="AN639" s="61" t="s">
        <v>1696</v>
      </c>
      <c r="AO639" s="61" t="s">
        <v>1633</v>
      </c>
      <c r="AP639" s="61" t="s">
        <v>5033</v>
      </c>
      <c r="AQ639" s="61" t="s">
        <v>1705</v>
      </c>
      <c r="AR639" s="28">
        <v>6034.8</v>
      </c>
      <c r="AS639" s="28">
        <v>261</v>
      </c>
      <c r="AT639" s="28">
        <v>13689</v>
      </c>
      <c r="AU639" s="62"/>
      <c r="BT639">
        <v>0</v>
      </c>
      <c r="BU639" s="32">
        <v>100</v>
      </c>
      <c r="BV639" s="32">
        <v>120</v>
      </c>
      <c r="BW639" s="32">
        <v>14550</v>
      </c>
      <c r="BX639" s="32">
        <v>81</v>
      </c>
      <c r="BY639" s="32">
        <v>91010</v>
      </c>
      <c r="BZ639" t="s">
        <v>1816</v>
      </c>
      <c r="CA639" t="s">
        <v>1689</v>
      </c>
      <c r="CB639" t="s">
        <v>1850</v>
      </c>
      <c r="CC639" t="s">
        <v>1683</v>
      </c>
      <c r="CD639" s="52" t="s">
        <v>1683</v>
      </c>
      <c r="CE639" s="155">
        <v>9032</v>
      </c>
      <c r="CF639" s="155">
        <v>44</v>
      </c>
      <c r="CG639" s="31" t="s">
        <v>5837</v>
      </c>
      <c r="CH639" s="31" t="s">
        <v>3844</v>
      </c>
      <c r="CI639" s="31" t="s">
        <v>3861</v>
      </c>
      <c r="CJ639" s="31" t="s">
        <v>311</v>
      </c>
      <c r="DC639" s="160" t="str">
        <f t="shared" si="125"/>
        <v>16370_6</v>
      </c>
      <c r="DD639" s="162">
        <v>100</v>
      </c>
      <c r="DE639" s="161">
        <v>105</v>
      </c>
      <c r="DF639" s="161">
        <v>16370</v>
      </c>
      <c r="DG639" s="163" t="s">
        <v>1816</v>
      </c>
      <c r="DH639" s="161"/>
      <c r="DI639" s="161" t="s">
        <v>1619</v>
      </c>
      <c r="DJ639" s="161">
        <v>6</v>
      </c>
      <c r="DK639" s="161" t="s">
        <v>1327</v>
      </c>
      <c r="DL639" s="161">
        <v>0</v>
      </c>
      <c r="DM639" s="43" t="s">
        <v>4850</v>
      </c>
      <c r="DN639" s="43"/>
      <c r="DO639" s="43" t="s">
        <v>4209</v>
      </c>
      <c r="DP639" s="43"/>
      <c r="DQ639" s="43" t="s">
        <v>4165</v>
      </c>
      <c r="DR639" s="43">
        <v>100</v>
      </c>
      <c r="DV639" s="31" t="s">
        <v>376</v>
      </c>
      <c r="DW639" s="31" t="s">
        <v>378</v>
      </c>
      <c r="DX639" s="63"/>
      <c r="DY639" s="63"/>
      <c r="DZ639" s="63"/>
      <c r="EA639" s="167"/>
      <c r="EB639" s="60"/>
      <c r="EC639" s="60"/>
      <c r="ED639" s="60"/>
      <c r="EE639" s="60"/>
      <c r="EF639" s="60"/>
      <c r="EG639" s="60"/>
      <c r="EH639" s="60"/>
      <c r="EI639" s="60"/>
      <c r="EJ639" s="60"/>
      <c r="EK639" s="60"/>
      <c r="EL639" s="60"/>
      <c r="EM639" s="60"/>
      <c r="EN639" s="60"/>
      <c r="EO639" s="60"/>
      <c r="EP639" s="60"/>
      <c r="EQ639" s="60"/>
      <c r="ER639" s="60"/>
      <c r="ES639" s="60"/>
      <c r="ET639" s="60"/>
      <c r="EU639" s="60"/>
      <c r="EV639" s="60"/>
      <c r="EW639" s="60"/>
      <c r="EX639" s="60"/>
      <c r="EY639" s="60"/>
      <c r="EZ639" s="60"/>
      <c r="FA639" s="60"/>
      <c r="FB639" s="60"/>
    </row>
    <row r="640" spans="22:158" x14ac:dyDescent="0.25">
      <c r="W640" s="33"/>
      <c r="X640" s="33"/>
      <c r="AH640" s="38">
        <v>100</v>
      </c>
      <c r="AI640" s="38">
        <v>110</v>
      </c>
      <c r="AJ640" s="38">
        <v>17620</v>
      </c>
      <c r="AK640" s="38">
        <v>14</v>
      </c>
      <c r="AL640" s="38">
        <v>1501758</v>
      </c>
      <c r="AM640" s="61" t="s">
        <v>1816</v>
      </c>
      <c r="AN640" s="61" t="s">
        <v>1696</v>
      </c>
      <c r="AO640" s="61" t="s">
        <v>1646</v>
      </c>
      <c r="AP640" s="61" t="s">
        <v>5033</v>
      </c>
      <c r="AQ640" s="61" t="s">
        <v>1705</v>
      </c>
      <c r="AR640" s="28">
        <v>1554804.4</v>
      </c>
      <c r="AS640" s="28">
        <v>749559</v>
      </c>
      <c r="AT640" s="28">
        <v>0</v>
      </c>
      <c r="AU640" s="62"/>
      <c r="BT640">
        <v>0</v>
      </c>
      <c r="BU640" s="32">
        <v>100</v>
      </c>
      <c r="BV640" s="32">
        <v>120</v>
      </c>
      <c r="BW640" s="32">
        <v>14550</v>
      </c>
      <c r="BX640" s="32">
        <v>82</v>
      </c>
      <c r="BY640" s="32">
        <v>91020</v>
      </c>
      <c r="BZ640" t="s">
        <v>1816</v>
      </c>
      <c r="CA640" t="s">
        <v>1689</v>
      </c>
      <c r="CB640" t="s">
        <v>1850</v>
      </c>
      <c r="CC640" t="s">
        <v>1790</v>
      </c>
      <c r="CD640" t="s">
        <v>1792</v>
      </c>
      <c r="CE640" s="155">
        <v>272</v>
      </c>
      <c r="CF640" s="155">
        <v>9</v>
      </c>
      <c r="CG640" s="31" t="s">
        <v>5851</v>
      </c>
      <c r="CH640" s="31" t="s">
        <v>3845</v>
      </c>
      <c r="CI640" s="31" t="s">
        <v>3861</v>
      </c>
      <c r="CJ640" s="31" t="s">
        <v>312</v>
      </c>
      <c r="DC640" s="160" t="str">
        <f t="shared" si="125"/>
        <v>16370_10</v>
      </c>
      <c r="DD640" s="162">
        <v>100</v>
      </c>
      <c r="DE640" s="161">
        <v>105</v>
      </c>
      <c r="DF640" s="161">
        <v>16370</v>
      </c>
      <c r="DG640" s="163" t="s">
        <v>1816</v>
      </c>
      <c r="DH640" s="161"/>
      <c r="DI640" s="161" t="s">
        <v>1619</v>
      </c>
      <c r="DJ640" s="161">
        <v>10</v>
      </c>
      <c r="DK640" s="161" t="s">
        <v>1329</v>
      </c>
      <c r="DL640" s="161">
        <v>0</v>
      </c>
      <c r="DM640" s="43" t="s">
        <v>4851</v>
      </c>
      <c r="DN640" s="43"/>
      <c r="DO640" s="43" t="s">
        <v>4211</v>
      </c>
      <c r="DP640" s="43"/>
      <c r="DQ640" s="43" t="s">
        <v>4168</v>
      </c>
      <c r="DR640" s="43">
        <v>100</v>
      </c>
      <c r="DV640" s="31" t="s">
        <v>376</v>
      </c>
      <c r="DW640" s="31" t="s">
        <v>378</v>
      </c>
      <c r="DX640" s="63"/>
      <c r="DY640" s="63"/>
      <c r="DZ640" s="63"/>
      <c r="EA640" s="167"/>
      <c r="EB640" s="60"/>
      <c r="EC640" s="60"/>
      <c r="ED640" s="60"/>
      <c r="EE640" s="60"/>
      <c r="EF640" s="60"/>
      <c r="EG640" s="60"/>
      <c r="EH640" s="60"/>
      <c r="EI640" s="60"/>
      <c r="EJ640" s="60"/>
      <c r="EK640" s="60"/>
      <c r="EL640" s="60"/>
      <c r="EM640" s="60"/>
      <c r="EN640" s="60"/>
      <c r="EO640" s="60"/>
      <c r="EP640" s="60"/>
      <c r="EQ640" s="60"/>
      <c r="ER640" s="60"/>
      <c r="ES640" s="60"/>
      <c r="ET640" s="60"/>
      <c r="EU640" s="60"/>
      <c r="EV640" s="60"/>
      <c r="EW640" s="60"/>
      <c r="EX640" s="60"/>
      <c r="EY640" s="60"/>
      <c r="EZ640" s="60"/>
      <c r="FA640" s="60"/>
      <c r="FB640" s="60"/>
    </row>
    <row r="641" spans="22:158" x14ac:dyDescent="0.25">
      <c r="W641" s="33"/>
      <c r="X641" s="33"/>
      <c r="AH641" s="38">
        <v>100</v>
      </c>
      <c r="AI641" s="38">
        <v>115</v>
      </c>
      <c r="AJ641" s="38">
        <v>14400</v>
      </c>
      <c r="AK641" s="38">
        <v>14</v>
      </c>
      <c r="AL641" s="38">
        <v>1501758</v>
      </c>
      <c r="AM641" s="61" t="s">
        <v>1816</v>
      </c>
      <c r="AN641" s="61" t="s">
        <v>1697</v>
      </c>
      <c r="AO641" s="61" t="s">
        <v>1576</v>
      </c>
      <c r="AP641" s="61" t="s">
        <v>5033</v>
      </c>
      <c r="AQ641" s="61" t="s">
        <v>1705</v>
      </c>
      <c r="AR641" s="28">
        <v>0</v>
      </c>
      <c r="AS641" s="28">
        <v>0</v>
      </c>
      <c r="AT641" s="28">
        <v>7848</v>
      </c>
      <c r="AU641" s="62"/>
      <c r="BT641">
        <v>0</v>
      </c>
      <c r="BU641" s="32">
        <v>100</v>
      </c>
      <c r="BV641" s="32">
        <v>120</v>
      </c>
      <c r="BW641" s="32">
        <v>14550</v>
      </c>
      <c r="BX641" s="32">
        <v>82</v>
      </c>
      <c r="BY641" s="32">
        <v>91040</v>
      </c>
      <c r="BZ641" t="s">
        <v>1816</v>
      </c>
      <c r="CA641" t="s">
        <v>1689</v>
      </c>
      <c r="CB641" t="s">
        <v>1850</v>
      </c>
      <c r="CC641" t="s">
        <v>1790</v>
      </c>
      <c r="CD641" t="s">
        <v>1791</v>
      </c>
      <c r="CE641" s="155">
        <v>396</v>
      </c>
      <c r="CF641" s="155">
        <v>15</v>
      </c>
      <c r="CG641" s="31" t="s">
        <v>5853</v>
      </c>
      <c r="CH641" s="31" t="s">
        <v>3846</v>
      </c>
      <c r="CI641" s="31" t="s">
        <v>3861</v>
      </c>
      <c r="CJ641" s="31" t="s">
        <v>313</v>
      </c>
      <c r="DC641" s="160" t="str">
        <f t="shared" si="125"/>
        <v>16370_8</v>
      </c>
      <c r="DD641" s="162">
        <v>100</v>
      </c>
      <c r="DE641" s="161">
        <v>105</v>
      </c>
      <c r="DF641" s="161">
        <v>16370</v>
      </c>
      <c r="DG641" s="163" t="s">
        <v>1816</v>
      </c>
      <c r="DH641" s="161"/>
      <c r="DI641" s="161" t="s">
        <v>1619</v>
      </c>
      <c r="DJ641" s="161">
        <v>8</v>
      </c>
      <c r="DK641" s="161" t="s">
        <v>1328</v>
      </c>
      <c r="DL641" s="161">
        <v>0</v>
      </c>
      <c r="DM641" s="43" t="s">
        <v>4852</v>
      </c>
      <c r="DN641" s="43"/>
      <c r="DO641" s="43" t="s">
        <v>4213</v>
      </c>
      <c r="DP641" s="43"/>
      <c r="DQ641" s="43" t="s">
        <v>4171</v>
      </c>
      <c r="DR641" s="43">
        <v>100</v>
      </c>
      <c r="DV641" s="31" t="s">
        <v>376</v>
      </c>
      <c r="DW641" s="31" t="s">
        <v>379</v>
      </c>
      <c r="DX641" s="63"/>
      <c r="DY641" s="63"/>
      <c r="DZ641" s="63"/>
      <c r="EA641" s="167"/>
      <c r="EB641" s="60"/>
      <c r="EC641" s="60"/>
      <c r="ED641" s="60"/>
      <c r="EE641" s="60"/>
      <c r="EF641" s="60"/>
      <c r="EG641" s="60"/>
      <c r="EH641" s="60"/>
      <c r="EI641" s="60"/>
      <c r="EJ641" s="60"/>
      <c r="EK641" s="60"/>
      <c r="EL641" s="60"/>
      <c r="EM641" s="60"/>
      <c r="EN641" s="60"/>
      <c r="EO641" s="60"/>
      <c r="EP641" s="60"/>
      <c r="EQ641" s="60"/>
      <c r="ER641" s="60"/>
      <c r="ES641" s="60"/>
      <c r="ET641" s="60"/>
      <c r="EU641" s="60"/>
      <c r="EV641" s="60"/>
      <c r="EW641" s="60"/>
      <c r="EX641" s="60"/>
      <c r="EY641" s="60"/>
      <c r="EZ641" s="60"/>
      <c r="FA641" s="60"/>
      <c r="FB641" s="60"/>
    </row>
    <row r="642" spans="22:158" x14ac:dyDescent="0.25">
      <c r="V642" s="1"/>
      <c r="W642" s="33"/>
      <c r="X642" s="33"/>
      <c r="AH642" s="38">
        <v>100</v>
      </c>
      <c r="AI642" s="38">
        <v>115</v>
      </c>
      <c r="AJ642" s="38">
        <v>16950</v>
      </c>
      <c r="AK642" s="38">
        <v>14</v>
      </c>
      <c r="AL642" s="38">
        <v>1501758</v>
      </c>
      <c r="AM642" s="61" t="s">
        <v>1816</v>
      </c>
      <c r="AN642" s="61" t="s">
        <v>1697</v>
      </c>
      <c r="AO642" s="61" t="s">
        <v>1632</v>
      </c>
      <c r="AP642" s="61" t="s">
        <v>5033</v>
      </c>
      <c r="AQ642" s="61" t="s">
        <v>1705</v>
      </c>
      <c r="AR642" s="28">
        <v>38622.799999999996</v>
      </c>
      <c r="AS642" s="28">
        <v>0</v>
      </c>
      <c r="AT642" s="28">
        <v>0</v>
      </c>
      <c r="AU642" s="62"/>
      <c r="BT642">
        <v>0</v>
      </c>
      <c r="BU642" s="32">
        <v>100</v>
      </c>
      <c r="BV642" s="32">
        <v>120</v>
      </c>
      <c r="BW642" s="32">
        <v>14550</v>
      </c>
      <c r="BX642" s="32">
        <v>83</v>
      </c>
      <c r="BY642" s="32">
        <v>91060</v>
      </c>
      <c r="BZ642" t="s">
        <v>1816</v>
      </c>
      <c r="CA642" t="s">
        <v>1689</v>
      </c>
      <c r="CB642" t="s">
        <v>1850</v>
      </c>
      <c r="CC642" t="s">
        <v>1786</v>
      </c>
      <c r="CD642" s="52" t="s">
        <v>5043</v>
      </c>
      <c r="CE642" s="155">
        <v>1646</v>
      </c>
      <c r="CF642" s="155">
        <v>11</v>
      </c>
      <c r="CG642" s="31" t="s">
        <v>684</v>
      </c>
      <c r="CH642" s="31" t="s">
        <v>3847</v>
      </c>
      <c r="CI642" s="31" t="s">
        <v>3861</v>
      </c>
      <c r="CJ642" s="31" t="s">
        <v>314</v>
      </c>
      <c r="DC642" s="160" t="str">
        <f t="shared" si="125"/>
        <v>16370_5</v>
      </c>
      <c r="DD642" s="162">
        <v>100</v>
      </c>
      <c r="DE642" s="161">
        <v>105</v>
      </c>
      <c r="DF642" s="161">
        <v>16370</v>
      </c>
      <c r="DG642" s="163" t="s">
        <v>1816</v>
      </c>
      <c r="DH642" s="161"/>
      <c r="DI642" s="161" t="s">
        <v>1619</v>
      </c>
      <c r="DJ642" s="161">
        <v>5</v>
      </c>
      <c r="DK642" s="161" t="s">
        <v>1326</v>
      </c>
      <c r="DL642" s="161">
        <v>0</v>
      </c>
      <c r="DM642" s="43" t="s">
        <v>4853</v>
      </c>
      <c r="DN642" s="43"/>
      <c r="DO642" s="43" t="s">
        <v>4215</v>
      </c>
      <c r="DP642" s="43"/>
      <c r="DQ642" s="43" t="s">
        <v>4174</v>
      </c>
      <c r="DR642" s="43">
        <v>100</v>
      </c>
      <c r="DV642" s="31" t="s">
        <v>376</v>
      </c>
      <c r="DW642" s="31" t="s">
        <v>379</v>
      </c>
      <c r="DX642" s="63"/>
      <c r="DY642" s="63"/>
      <c r="DZ642" s="63"/>
      <c r="EA642" s="167"/>
      <c r="EB642" s="60"/>
      <c r="EC642" s="60"/>
      <c r="ED642" s="60"/>
      <c r="EE642" s="60"/>
      <c r="EF642" s="60"/>
      <c r="EG642" s="60"/>
      <c r="EH642" s="60"/>
      <c r="EI642" s="60"/>
      <c r="EJ642" s="60"/>
      <c r="EK642" s="60"/>
      <c r="EL642" s="60"/>
      <c r="EM642" s="60"/>
      <c r="EN642" s="60"/>
      <c r="EO642" s="60"/>
      <c r="EP642" s="60"/>
      <c r="EQ642" s="60"/>
      <c r="ER642" s="60"/>
      <c r="ES642" s="60"/>
      <c r="ET642" s="60"/>
      <c r="EU642" s="60"/>
      <c r="EV642" s="60"/>
      <c r="EW642" s="60"/>
      <c r="EX642" s="60"/>
      <c r="EY642" s="60"/>
      <c r="EZ642" s="60"/>
      <c r="FA642" s="60"/>
      <c r="FB642" s="60"/>
    </row>
    <row r="643" spans="22:158" x14ac:dyDescent="0.25">
      <c r="W643" s="33"/>
      <c r="X643" s="33"/>
      <c r="AH643" s="38">
        <v>100</v>
      </c>
      <c r="AI643" s="38">
        <v>120</v>
      </c>
      <c r="AJ643" s="38">
        <v>14550</v>
      </c>
      <c r="AK643" s="38">
        <v>14</v>
      </c>
      <c r="AL643" s="38">
        <v>1501758</v>
      </c>
      <c r="AM643" s="61" t="s">
        <v>1816</v>
      </c>
      <c r="AN643" s="61" t="s">
        <v>1689</v>
      </c>
      <c r="AO643" s="61" t="s">
        <v>1579</v>
      </c>
      <c r="AP643" s="61" t="s">
        <v>5033</v>
      </c>
      <c r="AQ643" s="61" t="s">
        <v>1705</v>
      </c>
      <c r="AR643" s="28">
        <v>19001.599999999999</v>
      </c>
      <c r="AS643" s="28">
        <v>145232</v>
      </c>
      <c r="AT643" s="28">
        <v>248193</v>
      </c>
      <c r="AU643" s="62"/>
      <c r="BT643">
        <v>0</v>
      </c>
      <c r="BU643" s="32">
        <v>100</v>
      </c>
      <c r="BV643" s="32">
        <v>120</v>
      </c>
      <c r="BW643" s="32">
        <v>14550</v>
      </c>
      <c r="BX643" s="32">
        <v>83</v>
      </c>
      <c r="BY643" s="32">
        <v>91080</v>
      </c>
      <c r="BZ643" t="s">
        <v>1816</v>
      </c>
      <c r="CA643" t="s">
        <v>1689</v>
      </c>
      <c r="CB643" t="s">
        <v>1850</v>
      </c>
      <c r="CC643" s="52" t="s">
        <v>1786</v>
      </c>
      <c r="CD643" s="52" t="s">
        <v>1784</v>
      </c>
      <c r="CE643" s="155"/>
      <c r="CF643" s="155"/>
      <c r="CG643" s="31" t="s">
        <v>686</v>
      </c>
      <c r="CH643" s="31" t="s">
        <v>3848</v>
      </c>
      <c r="CI643" s="31" t="s">
        <v>3861</v>
      </c>
      <c r="CJ643" s="31" t="s">
        <v>315</v>
      </c>
      <c r="DC643" s="160" t="str">
        <f t="shared" ref="DC643:DC706" si="126">DF643&amp;"_"&amp;DJ643</f>
        <v>13750_1</v>
      </c>
      <c r="DD643" s="162">
        <v>100</v>
      </c>
      <c r="DE643" s="161">
        <v>125</v>
      </c>
      <c r="DF643" s="161">
        <v>13750</v>
      </c>
      <c r="DG643" s="163" t="s">
        <v>1816</v>
      </c>
      <c r="DH643" s="161"/>
      <c r="DI643" s="161" t="s">
        <v>894</v>
      </c>
      <c r="DJ643" s="161">
        <v>1</v>
      </c>
      <c r="DK643" s="161" t="s">
        <v>5210</v>
      </c>
      <c r="DL643" s="161">
        <v>18</v>
      </c>
      <c r="DM643" s="43" t="s">
        <v>4854</v>
      </c>
      <c r="DN643" s="43"/>
      <c r="DO643" s="43" t="s">
        <v>4387</v>
      </c>
      <c r="DP643" s="43"/>
      <c r="DQ643" s="43" t="s">
        <v>4177</v>
      </c>
      <c r="DR643" s="43">
        <v>100</v>
      </c>
      <c r="DV643" s="31" t="s">
        <v>376</v>
      </c>
      <c r="DW643" s="31" t="s">
        <v>380</v>
      </c>
      <c r="DX643" s="63"/>
      <c r="DY643" s="63"/>
      <c r="DZ643" s="63"/>
      <c r="EA643" s="167"/>
      <c r="EB643" s="60"/>
      <c r="EC643" s="60"/>
      <c r="ED643" s="60"/>
      <c r="EE643" s="60"/>
      <c r="EF643" s="60"/>
      <c r="EG643" s="60"/>
      <c r="EH643" s="60"/>
      <c r="EI643" s="60"/>
      <c r="EJ643" s="60"/>
      <c r="EK643" s="60"/>
      <c r="EL643" s="60"/>
      <c r="EM643" s="60"/>
      <c r="EN643" s="60"/>
      <c r="EO643" s="60"/>
      <c r="EP643" s="60"/>
      <c r="EQ643" s="60"/>
      <c r="ER643" s="60"/>
      <c r="ES643" s="60"/>
      <c r="ET643" s="60"/>
      <c r="EU643" s="60"/>
      <c r="EV643" s="60"/>
      <c r="EW643" s="60"/>
      <c r="EX643" s="60"/>
      <c r="EY643" s="60"/>
      <c r="EZ643" s="60"/>
      <c r="FA643" s="60"/>
      <c r="FB643" s="60"/>
    </row>
    <row r="644" spans="22:158" x14ac:dyDescent="0.25">
      <c r="W644" s="33"/>
      <c r="X644" s="33"/>
      <c r="AH644" s="38">
        <v>100</v>
      </c>
      <c r="AI644" s="38">
        <v>120</v>
      </c>
      <c r="AJ644" s="38">
        <v>14850</v>
      </c>
      <c r="AK644" s="38">
        <v>14</v>
      </c>
      <c r="AL644" s="38">
        <v>1501758</v>
      </c>
      <c r="AM644" s="61" t="s">
        <v>1816</v>
      </c>
      <c r="AN644" s="61" t="s">
        <v>1689</v>
      </c>
      <c r="AO644" s="61" t="s">
        <v>1585</v>
      </c>
      <c r="AP644" s="61" t="s">
        <v>5033</v>
      </c>
      <c r="AQ644" s="61" t="s">
        <v>1705</v>
      </c>
      <c r="AR644" s="28">
        <v>44269.3</v>
      </c>
      <c r="AS644" s="28">
        <v>16278</v>
      </c>
      <c r="AT644" s="28">
        <v>5483</v>
      </c>
      <c r="AU644" s="62"/>
      <c r="BT644">
        <v>0</v>
      </c>
      <c r="BU644" s="32">
        <v>100</v>
      </c>
      <c r="BV644" s="32">
        <v>120</v>
      </c>
      <c r="BW644" s="32">
        <v>14550</v>
      </c>
      <c r="BX644" s="32">
        <v>84</v>
      </c>
      <c r="BY644" s="32">
        <v>91100</v>
      </c>
      <c r="BZ644" t="s">
        <v>1816</v>
      </c>
      <c r="CA644" t="s">
        <v>1689</v>
      </c>
      <c r="CB644" t="s">
        <v>1850</v>
      </c>
      <c r="CC644" s="52" t="s">
        <v>1795</v>
      </c>
      <c r="CD644" s="52" t="s">
        <v>1796</v>
      </c>
      <c r="CE644" s="155">
        <v>266</v>
      </c>
      <c r="CF644" s="155">
        <v>28</v>
      </c>
      <c r="CG644" s="31" t="s">
        <v>688</v>
      </c>
      <c r="CH644" s="31" t="s">
        <v>3849</v>
      </c>
      <c r="CI644" s="31" t="s">
        <v>3861</v>
      </c>
      <c r="CJ644" s="31" t="s">
        <v>316</v>
      </c>
      <c r="DC644" s="160" t="str">
        <f t="shared" si="126"/>
        <v>13750_7</v>
      </c>
      <c r="DD644" s="162">
        <v>100</v>
      </c>
      <c r="DE644" s="161">
        <v>125</v>
      </c>
      <c r="DF644" s="161">
        <v>13750</v>
      </c>
      <c r="DG644" s="163" t="s">
        <v>1816</v>
      </c>
      <c r="DH644" s="161"/>
      <c r="DI644" s="161" t="s">
        <v>894</v>
      </c>
      <c r="DJ644" s="161">
        <v>7</v>
      </c>
      <c r="DK644" s="161" t="s">
        <v>5216</v>
      </c>
      <c r="DL644" s="161">
        <v>117</v>
      </c>
      <c r="DM644" s="43" t="s">
        <v>4855</v>
      </c>
      <c r="DN644" s="43"/>
      <c r="DO644" s="43" t="s">
        <v>4389</v>
      </c>
      <c r="DP644" s="43"/>
      <c r="DQ644" s="43" t="s">
        <v>4150</v>
      </c>
      <c r="DR644" s="43">
        <v>100</v>
      </c>
      <c r="DV644" s="31" t="s">
        <v>376</v>
      </c>
      <c r="DW644" s="31" t="s">
        <v>380</v>
      </c>
      <c r="DX644" s="63"/>
      <c r="DY644" s="63"/>
      <c r="DZ644" s="63"/>
      <c r="EA644" s="167"/>
      <c r="EB644" s="60"/>
      <c r="EC644" s="60"/>
      <c r="ED644" s="60"/>
      <c r="EE644" s="60"/>
      <c r="EF644" s="60"/>
      <c r="EG644" s="60"/>
      <c r="EH644" s="60"/>
      <c r="EI644" s="60"/>
      <c r="EJ644" s="60"/>
      <c r="EK644" s="60"/>
      <c r="EL644" s="60"/>
      <c r="EM644" s="60"/>
      <c r="EN644" s="60"/>
      <c r="EO644" s="60"/>
      <c r="EP644" s="60"/>
      <c r="EQ644" s="60"/>
      <c r="ER644" s="60"/>
      <c r="ES644" s="60"/>
      <c r="ET644" s="60"/>
      <c r="EU644" s="60"/>
      <c r="EV644" s="60"/>
      <c r="EW644" s="60"/>
      <c r="EX644" s="60"/>
      <c r="EY644" s="60"/>
      <c r="EZ644" s="60"/>
      <c r="FA644" s="60"/>
      <c r="FB644" s="60"/>
    </row>
    <row r="645" spans="22:158" x14ac:dyDescent="0.25">
      <c r="W645" s="33"/>
      <c r="X645" s="33"/>
      <c r="AH645" s="38">
        <v>100</v>
      </c>
      <c r="AI645" s="38">
        <v>120</v>
      </c>
      <c r="AJ645" s="38">
        <v>16610</v>
      </c>
      <c r="AK645" s="38">
        <v>14</v>
      </c>
      <c r="AL645" s="38">
        <v>1501758</v>
      </c>
      <c r="AM645" s="61" t="s">
        <v>1816</v>
      </c>
      <c r="AN645" s="61" t="s">
        <v>1689</v>
      </c>
      <c r="AO645" s="61" t="s">
        <v>1625</v>
      </c>
      <c r="AP645" s="61" t="s">
        <v>5033</v>
      </c>
      <c r="AQ645" s="61" t="s">
        <v>1705</v>
      </c>
      <c r="AR645" s="28">
        <v>131291.4</v>
      </c>
      <c r="AS645" s="28">
        <v>399442</v>
      </c>
      <c r="AT645" s="28">
        <v>399919</v>
      </c>
      <c r="AU645" s="62"/>
      <c r="BT645">
        <v>0</v>
      </c>
      <c r="BU645" s="32">
        <v>100</v>
      </c>
      <c r="BV645" s="32">
        <v>120</v>
      </c>
      <c r="BW645" s="32">
        <v>14550</v>
      </c>
      <c r="BX645" s="32">
        <v>86</v>
      </c>
      <c r="BY645" s="32">
        <v>91140</v>
      </c>
      <c r="BZ645" t="s">
        <v>1816</v>
      </c>
      <c r="CA645" t="s">
        <v>1689</v>
      </c>
      <c r="CB645" t="s">
        <v>1850</v>
      </c>
      <c r="CC645" s="52" t="s">
        <v>1787</v>
      </c>
      <c r="CD645" s="52" t="s">
        <v>1789</v>
      </c>
      <c r="CE645" s="155">
        <v>1075</v>
      </c>
      <c r="CF645" s="155">
        <v>281</v>
      </c>
      <c r="CG645" s="31" t="s">
        <v>5839</v>
      </c>
      <c r="CH645" s="31" t="s">
        <v>3850</v>
      </c>
      <c r="CI645" s="31" t="s">
        <v>3861</v>
      </c>
      <c r="CJ645" s="31" t="s">
        <v>317</v>
      </c>
      <c r="DC645" s="160" t="str">
        <f t="shared" si="126"/>
        <v>13750_9</v>
      </c>
      <c r="DD645" s="162">
        <v>100</v>
      </c>
      <c r="DE645" s="161">
        <v>125</v>
      </c>
      <c r="DF645" s="161">
        <v>13750</v>
      </c>
      <c r="DG645" s="163" t="s">
        <v>1816</v>
      </c>
      <c r="DH645" s="161"/>
      <c r="DI645" s="161" t="s">
        <v>894</v>
      </c>
      <c r="DJ645" s="161">
        <v>9</v>
      </c>
      <c r="DK645" s="161" t="s">
        <v>5218</v>
      </c>
      <c r="DL645" s="161">
        <v>0</v>
      </c>
      <c r="DM645" s="43" t="s">
        <v>4856</v>
      </c>
      <c r="DN645" s="43"/>
      <c r="DO645" s="43" t="s">
        <v>4391</v>
      </c>
      <c r="DP645" s="43"/>
      <c r="DQ645" s="43" t="s">
        <v>4153</v>
      </c>
      <c r="DR645" s="43">
        <v>100</v>
      </c>
      <c r="DV645" s="31" t="s">
        <v>376</v>
      </c>
      <c r="DW645" s="31" t="s">
        <v>380</v>
      </c>
      <c r="DX645" s="63"/>
      <c r="DY645" s="63"/>
      <c r="DZ645" s="63"/>
      <c r="EA645" s="167"/>
      <c r="EB645" s="60"/>
      <c r="EC645" s="60"/>
      <c r="ED645" s="60"/>
      <c r="EE645" s="60"/>
      <c r="EF645" s="60"/>
      <c r="EG645" s="60"/>
      <c r="EH645" s="60"/>
      <c r="EI645" s="60"/>
      <c r="EJ645" s="60"/>
      <c r="EK645" s="60"/>
      <c r="EL645" s="60"/>
      <c r="EM645" s="60"/>
      <c r="EN645" s="60"/>
      <c r="EO645" s="60"/>
      <c r="EP645" s="60"/>
      <c r="EQ645" s="60"/>
      <c r="ER645" s="60"/>
      <c r="ES645" s="60"/>
      <c r="ET645" s="60"/>
      <c r="EU645" s="60"/>
      <c r="EV645" s="60"/>
      <c r="EW645" s="60"/>
      <c r="EX645" s="60"/>
      <c r="EY645" s="60"/>
      <c r="EZ645" s="60"/>
      <c r="FA645" s="60"/>
      <c r="FB645" s="60"/>
    </row>
    <row r="646" spans="22:158" x14ac:dyDescent="0.25">
      <c r="W646" s="33"/>
      <c r="X646" s="33"/>
      <c r="AH646" s="38">
        <v>100</v>
      </c>
      <c r="AI646" s="38">
        <v>125</v>
      </c>
      <c r="AJ646" s="38">
        <v>11730</v>
      </c>
      <c r="AK646" s="38">
        <v>14</v>
      </c>
      <c r="AL646" s="38">
        <v>1501758</v>
      </c>
      <c r="AM646" s="61" t="s">
        <v>1816</v>
      </c>
      <c r="AN646" s="61" t="s">
        <v>1692</v>
      </c>
      <c r="AO646" s="61" t="s">
        <v>5079</v>
      </c>
      <c r="AP646" s="61" t="s">
        <v>5033</v>
      </c>
      <c r="AQ646" s="61" t="s">
        <v>1705</v>
      </c>
      <c r="AR646" s="28">
        <v>207680.4</v>
      </c>
      <c r="AS646" s="28">
        <v>2552</v>
      </c>
      <c r="AT646" s="28">
        <v>0</v>
      </c>
      <c r="AU646" s="62"/>
      <c r="BT646">
        <v>0</v>
      </c>
      <c r="BU646" s="32">
        <v>100</v>
      </c>
      <c r="BV646" s="32">
        <v>120</v>
      </c>
      <c r="BW646" s="32">
        <v>14550</v>
      </c>
      <c r="BX646" s="32">
        <v>86</v>
      </c>
      <c r="BY646" s="32">
        <v>91160</v>
      </c>
      <c r="BZ646" t="s">
        <v>1816</v>
      </c>
      <c r="CA646" t="s">
        <v>1689</v>
      </c>
      <c r="CB646" s="52" t="s">
        <v>1850</v>
      </c>
      <c r="CC646" s="52" t="s">
        <v>1787</v>
      </c>
      <c r="CD646" s="52" t="s">
        <v>1788</v>
      </c>
      <c r="CE646" s="155">
        <v>354</v>
      </c>
      <c r="CF646" s="155">
        <v>46</v>
      </c>
      <c r="CG646" s="31" t="s">
        <v>5831</v>
      </c>
      <c r="CH646" s="31" t="s">
        <v>3851</v>
      </c>
      <c r="CI646" s="31" t="s">
        <v>3861</v>
      </c>
      <c r="CJ646" s="31" t="s">
        <v>318</v>
      </c>
      <c r="DC646" s="160" t="str">
        <f t="shared" si="126"/>
        <v>13750_4</v>
      </c>
      <c r="DD646" s="162">
        <v>100</v>
      </c>
      <c r="DE646" s="161">
        <v>125</v>
      </c>
      <c r="DF646" s="161">
        <v>13750</v>
      </c>
      <c r="DG646" s="163" t="s">
        <v>1816</v>
      </c>
      <c r="DH646" s="161"/>
      <c r="DI646" s="161" t="s">
        <v>894</v>
      </c>
      <c r="DJ646" s="161">
        <v>4</v>
      </c>
      <c r="DK646" s="161" t="s">
        <v>1325</v>
      </c>
      <c r="DL646" s="161">
        <v>0</v>
      </c>
      <c r="DM646" s="43" t="s">
        <v>4857</v>
      </c>
      <c r="DN646" s="43"/>
      <c r="DO646" s="43" t="s">
        <v>4393</v>
      </c>
      <c r="DP646" s="43"/>
      <c r="DQ646" s="43" t="s">
        <v>4156</v>
      </c>
      <c r="DR646" s="43">
        <v>100</v>
      </c>
      <c r="DV646" s="31" t="s">
        <v>376</v>
      </c>
      <c r="DW646" s="31" t="s">
        <v>381</v>
      </c>
      <c r="DX646" s="63"/>
      <c r="DY646" s="63"/>
      <c r="DZ646" s="63"/>
      <c r="EA646" s="167"/>
      <c r="EB646" s="60"/>
      <c r="EC646" s="60"/>
      <c r="ED646" s="60"/>
      <c r="EE646" s="60"/>
      <c r="EF646" s="60"/>
      <c r="EG646" s="60"/>
      <c r="EH646" s="60"/>
      <c r="EI646" s="60"/>
      <c r="EJ646" s="60"/>
      <c r="EK646" s="60"/>
      <c r="EL646" s="60"/>
      <c r="EM646" s="60"/>
      <c r="EN646" s="60"/>
      <c r="EO646" s="60"/>
      <c r="EP646" s="60"/>
      <c r="EQ646" s="60"/>
      <c r="ER646" s="60"/>
      <c r="ES646" s="60"/>
      <c r="ET646" s="60"/>
      <c r="EU646" s="60"/>
      <c r="EV646" s="60"/>
      <c r="EW646" s="60"/>
      <c r="EX646" s="60"/>
      <c r="EY646" s="60"/>
      <c r="EZ646" s="60"/>
      <c r="FA646" s="60"/>
      <c r="FB646" s="60"/>
    </row>
    <row r="647" spans="22:158" x14ac:dyDescent="0.25">
      <c r="V647" s="1"/>
      <c r="W647" s="33"/>
      <c r="X647" s="33"/>
      <c r="AH647" s="38">
        <v>100</v>
      </c>
      <c r="AI647" s="38">
        <v>125</v>
      </c>
      <c r="AJ647" s="38">
        <v>14350</v>
      </c>
      <c r="AK647" s="38">
        <v>14</v>
      </c>
      <c r="AL647" s="38">
        <v>1501758</v>
      </c>
      <c r="AM647" s="61" t="s">
        <v>1816</v>
      </c>
      <c r="AN647" s="61" t="s">
        <v>1692</v>
      </c>
      <c r="AO647" s="61" t="s">
        <v>1575</v>
      </c>
      <c r="AP647" s="61" t="s">
        <v>5033</v>
      </c>
      <c r="AQ647" s="61" t="s">
        <v>1705</v>
      </c>
      <c r="AR647" s="28">
        <v>0</v>
      </c>
      <c r="AS647" s="28">
        <v>19134</v>
      </c>
      <c r="AT647" s="28">
        <v>0</v>
      </c>
      <c r="AU647" s="62"/>
      <c r="BT647">
        <v>0</v>
      </c>
      <c r="BU647" s="32">
        <v>100</v>
      </c>
      <c r="BV647" s="32">
        <v>120</v>
      </c>
      <c r="BW647" s="32">
        <v>14550</v>
      </c>
      <c r="BX647" s="32">
        <v>87</v>
      </c>
      <c r="BY647" s="32">
        <v>91180</v>
      </c>
      <c r="BZ647" t="s">
        <v>1816</v>
      </c>
      <c r="CA647" t="s">
        <v>1689</v>
      </c>
      <c r="CB647" t="s">
        <v>1850</v>
      </c>
      <c r="CC647" t="s">
        <v>1726</v>
      </c>
      <c r="CD647" s="52" t="s">
        <v>1793</v>
      </c>
      <c r="CE647" s="155">
        <v>0</v>
      </c>
      <c r="CF647" s="155">
        <v>2</v>
      </c>
      <c r="CG647" s="31" t="s">
        <v>5841</v>
      </c>
      <c r="CH647" s="31" t="s">
        <v>3852</v>
      </c>
      <c r="CI647" s="31" t="s">
        <v>3861</v>
      </c>
      <c r="CJ647" s="31" t="s">
        <v>319</v>
      </c>
      <c r="DC647" s="160" t="str">
        <f t="shared" si="126"/>
        <v>13750_3</v>
      </c>
      <c r="DD647" s="162">
        <v>100</v>
      </c>
      <c r="DE647" s="161">
        <v>125</v>
      </c>
      <c r="DF647" s="161">
        <v>13750</v>
      </c>
      <c r="DG647" s="163" t="s">
        <v>1816</v>
      </c>
      <c r="DH647" s="161"/>
      <c r="DI647" s="161" t="s">
        <v>894</v>
      </c>
      <c r="DJ647" s="161">
        <v>3</v>
      </c>
      <c r="DK647" s="161" t="s">
        <v>1324</v>
      </c>
      <c r="DL647" s="161">
        <v>0</v>
      </c>
      <c r="DM647" s="43" t="s">
        <v>4858</v>
      </c>
      <c r="DN647" s="43"/>
      <c r="DO647" s="43" t="s">
        <v>4395</v>
      </c>
      <c r="DP647" s="43"/>
      <c r="DQ647" s="43" t="s">
        <v>4159</v>
      </c>
      <c r="DR647" s="43">
        <v>100</v>
      </c>
      <c r="DV647" s="31" t="s">
        <v>376</v>
      </c>
      <c r="DW647" s="31" t="s">
        <v>381</v>
      </c>
      <c r="DX647" s="63"/>
      <c r="DY647" s="63"/>
      <c r="DZ647" s="63"/>
      <c r="EA647" s="167"/>
      <c r="EB647" s="60"/>
      <c r="EC647" s="60"/>
      <c r="ED647" s="60"/>
      <c r="EE647" s="60"/>
      <c r="EF647" s="60"/>
      <c r="EG647" s="60"/>
      <c r="EH647" s="60"/>
      <c r="EI647" s="60"/>
      <c r="EJ647" s="60"/>
      <c r="EK647" s="60"/>
      <c r="EL647" s="60"/>
      <c r="EM647" s="60"/>
      <c r="EN647" s="60"/>
      <c r="EO647" s="60"/>
      <c r="EP647" s="60"/>
      <c r="EQ647" s="60"/>
      <c r="ER647" s="60"/>
      <c r="ES647" s="60"/>
      <c r="ET647" s="60"/>
      <c r="EU647" s="60"/>
      <c r="EV647" s="60"/>
      <c r="EW647" s="60"/>
      <c r="EX647" s="60"/>
      <c r="EY647" s="60"/>
      <c r="EZ647" s="60"/>
      <c r="FA647" s="60"/>
      <c r="FB647" s="60"/>
    </row>
    <row r="648" spans="22:158" x14ac:dyDescent="0.25">
      <c r="W648" s="33"/>
      <c r="X648" s="33"/>
      <c r="AH648" s="38">
        <v>100</v>
      </c>
      <c r="AI648" s="38">
        <v>125</v>
      </c>
      <c r="AJ648" s="38">
        <v>16380</v>
      </c>
      <c r="AK648" s="38">
        <v>14</v>
      </c>
      <c r="AL648" s="38">
        <v>1501758</v>
      </c>
      <c r="AM648" s="61" t="s">
        <v>1816</v>
      </c>
      <c r="AN648" s="61" t="s">
        <v>1692</v>
      </c>
      <c r="AO648" s="61" t="s">
        <v>894</v>
      </c>
      <c r="AP648" s="61" t="s">
        <v>5033</v>
      </c>
      <c r="AQ648" s="61" t="s">
        <v>1705</v>
      </c>
      <c r="AR648" s="28">
        <v>33298.800000000003</v>
      </c>
      <c r="AS648" s="28">
        <v>0</v>
      </c>
      <c r="AT648" s="28">
        <v>0</v>
      </c>
      <c r="AU648" s="62"/>
      <c r="BT648">
        <v>0</v>
      </c>
      <c r="BU648" s="32">
        <v>100</v>
      </c>
      <c r="BV648" s="32">
        <v>120</v>
      </c>
      <c r="BW648" s="32">
        <v>14550</v>
      </c>
      <c r="BX648" s="32">
        <v>87</v>
      </c>
      <c r="BY648" s="32">
        <v>91190</v>
      </c>
      <c r="BZ648" t="s">
        <v>1816</v>
      </c>
      <c r="CA648" t="s">
        <v>1689</v>
      </c>
      <c r="CB648" t="s">
        <v>1850</v>
      </c>
      <c r="CC648" s="52" t="s">
        <v>1726</v>
      </c>
      <c r="CD648" s="52" t="s">
        <v>1726</v>
      </c>
      <c r="CE648" s="155">
        <v>6</v>
      </c>
      <c r="CF648" s="155">
        <v>7</v>
      </c>
      <c r="CG648" s="31" t="s">
        <v>5843</v>
      </c>
      <c r="CH648" s="31" t="s">
        <v>3853</v>
      </c>
      <c r="CI648" s="31" t="s">
        <v>3861</v>
      </c>
      <c r="CJ648" s="31" t="s">
        <v>320</v>
      </c>
      <c r="DC648" s="160" t="str">
        <f t="shared" si="126"/>
        <v>13750_2</v>
      </c>
      <c r="DD648" s="162">
        <v>100</v>
      </c>
      <c r="DE648" s="161">
        <v>125</v>
      </c>
      <c r="DF648" s="161">
        <v>13750</v>
      </c>
      <c r="DG648" s="163" t="s">
        <v>1816</v>
      </c>
      <c r="DH648" s="161"/>
      <c r="DI648" s="161" t="s">
        <v>894</v>
      </c>
      <c r="DJ648" s="161">
        <v>2</v>
      </c>
      <c r="DK648" s="161" t="s">
        <v>1323</v>
      </c>
      <c r="DL648" s="161">
        <v>0</v>
      </c>
      <c r="DM648" s="43" t="s">
        <v>4859</v>
      </c>
      <c r="DN648" s="43"/>
      <c r="DO648" s="43" t="s">
        <v>4397</v>
      </c>
      <c r="DP648" s="43"/>
      <c r="DQ648" s="43" t="s">
        <v>4162</v>
      </c>
      <c r="DR648" s="43">
        <v>100</v>
      </c>
      <c r="DV648" s="31" t="s">
        <v>376</v>
      </c>
      <c r="DW648" s="31" t="s">
        <v>381</v>
      </c>
      <c r="DX648" s="63"/>
      <c r="DY648" s="63"/>
      <c r="DZ648" s="63"/>
      <c r="EA648" s="167"/>
      <c r="EB648" s="60"/>
      <c r="EC648" s="60"/>
      <c r="ED648" s="60"/>
      <c r="EE648" s="60"/>
      <c r="EF648" s="60"/>
      <c r="EG648" s="60"/>
      <c r="EH648" s="60"/>
      <c r="EI648" s="60"/>
      <c r="EJ648" s="60"/>
      <c r="EK648" s="60"/>
      <c r="EL648" s="60"/>
      <c r="EM648" s="60"/>
      <c r="EN648" s="60"/>
      <c r="EO648" s="60"/>
      <c r="EP648" s="60"/>
      <c r="EQ648" s="60"/>
      <c r="ER648" s="60"/>
      <c r="ES648" s="60"/>
      <c r="ET648" s="60"/>
      <c r="EU648" s="60"/>
      <c r="EV648" s="60"/>
      <c r="EW648" s="60"/>
      <c r="EX648" s="60"/>
      <c r="EY648" s="60"/>
      <c r="EZ648" s="60"/>
      <c r="FA648" s="60"/>
      <c r="FB648" s="60"/>
    </row>
    <row r="649" spans="22:158" x14ac:dyDescent="0.25">
      <c r="V649" s="1"/>
      <c r="W649" s="33"/>
      <c r="X649" s="33"/>
      <c r="AH649" s="38">
        <v>100</v>
      </c>
      <c r="AI649" s="38">
        <v>130</v>
      </c>
      <c r="AJ649" s="38">
        <v>10110</v>
      </c>
      <c r="AK649" s="38">
        <v>14</v>
      </c>
      <c r="AL649" s="38">
        <v>1501758</v>
      </c>
      <c r="AM649" s="61" t="s">
        <v>1816</v>
      </c>
      <c r="AN649" s="61" t="s">
        <v>1687</v>
      </c>
      <c r="AO649" s="61" t="s">
        <v>5045</v>
      </c>
      <c r="AP649" s="61" t="s">
        <v>5033</v>
      </c>
      <c r="AQ649" s="61" t="s">
        <v>1705</v>
      </c>
      <c r="AR649" s="28">
        <v>6288.1</v>
      </c>
      <c r="AS649" s="28">
        <v>115580</v>
      </c>
      <c r="AT649" s="28">
        <v>91863</v>
      </c>
      <c r="AU649" s="62"/>
      <c r="BT649">
        <v>0</v>
      </c>
      <c r="BU649" s="32">
        <v>100</v>
      </c>
      <c r="BV649" s="32">
        <v>120</v>
      </c>
      <c r="BW649" s="32">
        <v>14550</v>
      </c>
      <c r="BX649" s="32">
        <v>87</v>
      </c>
      <c r="BY649" s="32">
        <v>91192</v>
      </c>
      <c r="BZ649" t="s">
        <v>1816</v>
      </c>
      <c r="CA649" t="s">
        <v>1689</v>
      </c>
      <c r="CB649" t="s">
        <v>1850</v>
      </c>
      <c r="CC649" t="s">
        <v>1726</v>
      </c>
      <c r="CD649" s="52" t="s">
        <v>1115</v>
      </c>
      <c r="CE649" s="155">
        <v>2522</v>
      </c>
      <c r="CF649" s="155">
        <v>6</v>
      </c>
      <c r="CG649" s="31" t="s">
        <v>692</v>
      </c>
      <c r="CH649" s="31" t="s">
        <v>3854</v>
      </c>
      <c r="CI649" s="31" t="s">
        <v>3861</v>
      </c>
      <c r="CJ649" s="31" t="s">
        <v>1366</v>
      </c>
      <c r="DC649" s="160" t="str">
        <f t="shared" si="126"/>
        <v>13750_6</v>
      </c>
      <c r="DD649" s="162">
        <v>100</v>
      </c>
      <c r="DE649" s="161">
        <v>125</v>
      </c>
      <c r="DF649" s="161">
        <v>13750</v>
      </c>
      <c r="DG649" s="163" t="s">
        <v>1816</v>
      </c>
      <c r="DH649" s="161"/>
      <c r="DI649" s="161" t="s">
        <v>894</v>
      </c>
      <c r="DJ649" s="161">
        <v>6</v>
      </c>
      <c r="DK649" s="161" t="s">
        <v>1327</v>
      </c>
      <c r="DL649" s="161">
        <v>0</v>
      </c>
      <c r="DM649" s="43" t="s">
        <v>4860</v>
      </c>
      <c r="DN649" s="43"/>
      <c r="DO649" s="43" t="s">
        <v>4399</v>
      </c>
      <c r="DP649" s="43"/>
      <c r="DQ649" s="43" t="s">
        <v>4165</v>
      </c>
      <c r="DR649" s="43">
        <v>100</v>
      </c>
      <c r="DV649" s="31" t="s">
        <v>376</v>
      </c>
      <c r="DW649" s="31" t="s">
        <v>382</v>
      </c>
      <c r="DX649" s="63"/>
      <c r="DY649" s="63"/>
      <c r="DZ649" s="63"/>
      <c r="EA649" s="167"/>
      <c r="EB649" s="60"/>
      <c r="EC649" s="60"/>
      <c r="ED649" s="60"/>
      <c r="EE649" s="60"/>
      <c r="EF649" s="60"/>
      <c r="EG649" s="60"/>
      <c r="EH649" s="60"/>
      <c r="EI649" s="60"/>
      <c r="EJ649" s="60"/>
      <c r="EK649" s="60"/>
      <c r="EL649" s="60"/>
      <c r="EM649" s="60"/>
      <c r="EN649" s="60"/>
      <c r="EO649" s="60"/>
      <c r="EP649" s="60"/>
      <c r="EQ649" s="60"/>
      <c r="ER649" s="60"/>
      <c r="ES649" s="60"/>
      <c r="ET649" s="60"/>
      <c r="EU649" s="60"/>
      <c r="EV649" s="60"/>
      <c r="EW649" s="60"/>
      <c r="EX649" s="60"/>
      <c r="EY649" s="60"/>
      <c r="EZ649" s="60"/>
      <c r="FA649" s="60"/>
      <c r="FB649" s="60"/>
    </row>
    <row r="650" spans="22:158" x14ac:dyDescent="0.25">
      <c r="W650" s="33"/>
      <c r="X650" s="33"/>
      <c r="AH650" s="38">
        <v>100</v>
      </c>
      <c r="AI650" s="38">
        <v>130</v>
      </c>
      <c r="AJ650" s="38">
        <v>10400</v>
      </c>
      <c r="AK650" s="38">
        <v>14</v>
      </c>
      <c r="AL650" s="38">
        <v>1501758</v>
      </c>
      <c r="AM650" s="61" t="s">
        <v>1816</v>
      </c>
      <c r="AN650" s="61" t="s">
        <v>1687</v>
      </c>
      <c r="AO650" s="61" t="s">
        <v>5051</v>
      </c>
      <c r="AP650" s="61" t="s">
        <v>5033</v>
      </c>
      <c r="AQ650" s="61" t="s">
        <v>1705</v>
      </c>
      <c r="AR650" s="28">
        <v>0</v>
      </c>
      <c r="AS650" s="28">
        <v>0</v>
      </c>
      <c r="AT650" s="28">
        <v>6988</v>
      </c>
      <c r="AU650" s="62"/>
      <c r="BT650">
        <v>0</v>
      </c>
      <c r="BU650" s="32">
        <v>100</v>
      </c>
      <c r="BV650" s="32">
        <v>120</v>
      </c>
      <c r="BW650" s="32">
        <v>14550</v>
      </c>
      <c r="BX650" s="32">
        <v>87</v>
      </c>
      <c r="BY650" s="32">
        <v>91194</v>
      </c>
      <c r="BZ650" t="s">
        <v>1816</v>
      </c>
      <c r="CA650" t="s">
        <v>1689</v>
      </c>
      <c r="CB650" t="s">
        <v>1850</v>
      </c>
      <c r="CC650" s="52" t="s">
        <v>1726</v>
      </c>
      <c r="CD650" s="52" t="s">
        <v>1114</v>
      </c>
      <c r="CE650" s="155">
        <v>6</v>
      </c>
      <c r="CF650" s="155">
        <v>3</v>
      </c>
      <c r="CG650" s="31" t="s">
        <v>694</v>
      </c>
      <c r="CH650" s="31" t="s">
        <v>3855</v>
      </c>
      <c r="CI650" s="31" t="s">
        <v>3861</v>
      </c>
      <c r="CJ650" s="31" t="s">
        <v>1365</v>
      </c>
      <c r="DC650" s="160" t="str">
        <f t="shared" si="126"/>
        <v>13750_10</v>
      </c>
      <c r="DD650" s="162">
        <v>100</v>
      </c>
      <c r="DE650" s="161">
        <v>125</v>
      </c>
      <c r="DF650" s="161">
        <v>13750</v>
      </c>
      <c r="DG650" s="163" t="s">
        <v>1816</v>
      </c>
      <c r="DH650" s="161"/>
      <c r="DI650" s="161" t="s">
        <v>894</v>
      </c>
      <c r="DJ650" s="161">
        <v>10</v>
      </c>
      <c r="DK650" s="161" t="s">
        <v>1329</v>
      </c>
      <c r="DL650" s="161">
        <v>4</v>
      </c>
      <c r="DM650" s="43" t="s">
        <v>4861</v>
      </c>
      <c r="DN650" s="43"/>
      <c r="DO650" s="43" t="s">
        <v>4401</v>
      </c>
      <c r="DP650" s="43"/>
      <c r="DQ650" s="43" t="s">
        <v>4168</v>
      </c>
      <c r="DR650" s="43">
        <v>100</v>
      </c>
      <c r="DV650" s="31" t="s">
        <v>376</v>
      </c>
      <c r="DW650" s="31" t="s">
        <v>382</v>
      </c>
      <c r="DX650" s="63"/>
      <c r="DY650" s="63"/>
      <c r="DZ650" s="63"/>
      <c r="EA650" s="167"/>
      <c r="EB650" s="60"/>
      <c r="EC650" s="60"/>
      <c r="ED650" s="60"/>
      <c r="EE650" s="60"/>
      <c r="EF650" s="60"/>
      <c r="EG650" s="60"/>
      <c r="EH650" s="60"/>
      <c r="EI650" s="60"/>
      <c r="EJ650" s="60"/>
      <c r="EK650" s="60"/>
      <c r="EL650" s="60"/>
      <c r="EM650" s="60"/>
      <c r="EN650" s="60"/>
      <c r="EO650" s="60"/>
      <c r="EP650" s="60"/>
      <c r="EQ650" s="60"/>
      <c r="ER650" s="60"/>
      <c r="ES650" s="60"/>
      <c r="ET650" s="60"/>
      <c r="EU650" s="60"/>
      <c r="EV650" s="60"/>
      <c r="EW650" s="60"/>
      <c r="EX650" s="60"/>
      <c r="EY650" s="60"/>
      <c r="EZ650" s="60"/>
      <c r="FA650" s="60"/>
      <c r="FB650" s="60"/>
    </row>
    <row r="651" spans="22:158" x14ac:dyDescent="0.25">
      <c r="W651" s="33"/>
      <c r="X651" s="33"/>
      <c r="AH651" s="38">
        <v>100</v>
      </c>
      <c r="AI651" s="38">
        <v>130</v>
      </c>
      <c r="AJ651" s="38">
        <v>10700</v>
      </c>
      <c r="AK651" s="38">
        <v>14</v>
      </c>
      <c r="AL651" s="38">
        <v>1501758</v>
      </c>
      <c r="AM651" s="61" t="s">
        <v>1816</v>
      </c>
      <c r="AN651" s="61" t="s">
        <v>1687</v>
      </c>
      <c r="AO651" s="61" t="s">
        <v>5057</v>
      </c>
      <c r="AP651" s="61" t="s">
        <v>5033</v>
      </c>
      <c r="AQ651" s="61" t="s">
        <v>1705</v>
      </c>
      <c r="AR651" s="28">
        <v>0</v>
      </c>
      <c r="AS651" s="28">
        <v>0</v>
      </c>
      <c r="AT651" s="28">
        <v>184192</v>
      </c>
      <c r="AU651" s="62"/>
      <c r="BT651">
        <v>0</v>
      </c>
      <c r="BU651" s="32">
        <v>100</v>
      </c>
      <c r="BV651" s="32">
        <v>120</v>
      </c>
      <c r="BW651" s="32">
        <v>14550</v>
      </c>
      <c r="BX651" s="32">
        <v>87</v>
      </c>
      <c r="BY651" s="32">
        <v>91200</v>
      </c>
      <c r="BZ651" t="s">
        <v>1816</v>
      </c>
      <c r="CA651" t="s">
        <v>1689</v>
      </c>
      <c r="CB651" t="s">
        <v>1850</v>
      </c>
      <c r="CC651" t="s">
        <v>1726</v>
      </c>
      <c r="CD651" s="52" t="s">
        <v>1794</v>
      </c>
      <c r="CE651" s="155"/>
      <c r="CF651" s="155"/>
      <c r="CG651" s="31" t="s">
        <v>5845</v>
      </c>
      <c r="CH651" s="31" t="s">
        <v>3856</v>
      </c>
      <c r="CI651" s="31" t="s">
        <v>3861</v>
      </c>
      <c r="CJ651" s="31" t="s">
        <v>321</v>
      </c>
      <c r="DC651" s="160" t="str">
        <f t="shared" si="126"/>
        <v>13750_8</v>
      </c>
      <c r="DD651" s="162">
        <v>100</v>
      </c>
      <c r="DE651" s="161">
        <v>125</v>
      </c>
      <c r="DF651" s="161">
        <v>13750</v>
      </c>
      <c r="DG651" s="163" t="s">
        <v>1816</v>
      </c>
      <c r="DH651" s="161"/>
      <c r="DI651" s="161" t="s">
        <v>894</v>
      </c>
      <c r="DJ651" s="161">
        <v>8</v>
      </c>
      <c r="DK651" s="161" t="s">
        <v>1328</v>
      </c>
      <c r="DL651" s="161">
        <v>0</v>
      </c>
      <c r="DM651" s="43" t="s">
        <v>4862</v>
      </c>
      <c r="DN651" s="43"/>
      <c r="DO651" s="43" t="s">
        <v>4403</v>
      </c>
      <c r="DP651" s="43"/>
      <c r="DQ651" s="43" t="s">
        <v>4171</v>
      </c>
      <c r="DR651" s="43">
        <v>100</v>
      </c>
      <c r="DV651" s="31" t="s">
        <v>376</v>
      </c>
      <c r="DW651" s="31" t="s">
        <v>382</v>
      </c>
      <c r="DX651" s="63"/>
      <c r="DY651" s="63"/>
      <c r="DZ651" s="63"/>
      <c r="EA651" s="167"/>
      <c r="EB651" s="60"/>
      <c r="EC651" s="60"/>
      <c r="ED651" s="60"/>
      <c r="EE651" s="60"/>
      <c r="EF651" s="60"/>
      <c r="EG651" s="60"/>
      <c r="EH651" s="60"/>
      <c r="EI651" s="60"/>
      <c r="EJ651" s="60"/>
      <c r="EK651" s="60"/>
      <c r="EL651" s="60"/>
      <c r="EM651" s="60"/>
      <c r="EN651" s="60"/>
      <c r="EO651" s="60"/>
      <c r="EP651" s="60"/>
      <c r="EQ651" s="60"/>
      <c r="ER651" s="60"/>
      <c r="ES651" s="60"/>
      <c r="ET651" s="60"/>
      <c r="EU651" s="60"/>
      <c r="EV651" s="60"/>
      <c r="EW651" s="60"/>
      <c r="EX651" s="60"/>
      <c r="EY651" s="60"/>
      <c r="EZ651" s="60"/>
      <c r="FA651" s="60"/>
      <c r="FB651" s="60"/>
    </row>
    <row r="652" spans="22:158" x14ac:dyDescent="0.25">
      <c r="W652" s="33"/>
      <c r="X652" s="33"/>
      <c r="AH652" s="38">
        <v>100</v>
      </c>
      <c r="AI652" s="38">
        <v>130</v>
      </c>
      <c r="AJ652" s="38">
        <v>13010</v>
      </c>
      <c r="AK652" s="38">
        <v>14</v>
      </c>
      <c r="AL652" s="38">
        <v>1501758</v>
      </c>
      <c r="AM652" s="61" t="s">
        <v>1816</v>
      </c>
      <c r="AN652" s="61" t="s">
        <v>1687</v>
      </c>
      <c r="AO652" s="61" t="s">
        <v>5102</v>
      </c>
      <c r="AP652" s="61" t="s">
        <v>5033</v>
      </c>
      <c r="AQ652" s="61" t="s">
        <v>1705</v>
      </c>
      <c r="AR652" s="28">
        <v>119925.4</v>
      </c>
      <c r="AS652" s="28">
        <v>116438</v>
      </c>
      <c r="AT652" s="28">
        <v>0</v>
      </c>
      <c r="AU652" s="62"/>
      <c r="BT652">
        <v>0</v>
      </c>
      <c r="BU652" s="32">
        <v>100</v>
      </c>
      <c r="BV652" s="32">
        <v>120</v>
      </c>
      <c r="BW652" s="32">
        <v>14550</v>
      </c>
      <c r="BX652" s="32">
        <v>88</v>
      </c>
      <c r="BY652" s="32">
        <v>91220</v>
      </c>
      <c r="BZ652" t="s">
        <v>1816</v>
      </c>
      <c r="CA652" t="s">
        <v>1689</v>
      </c>
      <c r="CB652" t="s">
        <v>1850</v>
      </c>
      <c r="CC652" s="52" t="s">
        <v>1684</v>
      </c>
      <c r="CD652" s="52" t="s">
        <v>1684</v>
      </c>
      <c r="CE652" s="155">
        <v>246</v>
      </c>
      <c r="CF652" s="155">
        <v>11</v>
      </c>
      <c r="CG652" s="31" t="s">
        <v>696</v>
      </c>
      <c r="CH652" s="31" t="s">
        <v>3857</v>
      </c>
      <c r="CI652" s="31" t="s">
        <v>3861</v>
      </c>
      <c r="CJ652" s="31" t="s">
        <v>322</v>
      </c>
      <c r="DC652" s="160" t="str">
        <f t="shared" si="126"/>
        <v>13750_5</v>
      </c>
      <c r="DD652" s="162">
        <v>100</v>
      </c>
      <c r="DE652" s="161">
        <v>125</v>
      </c>
      <c r="DF652" s="161">
        <v>13750</v>
      </c>
      <c r="DG652" s="163" t="s">
        <v>1816</v>
      </c>
      <c r="DH652" s="161"/>
      <c r="DI652" s="161" t="s">
        <v>894</v>
      </c>
      <c r="DJ652" s="161">
        <v>5</v>
      </c>
      <c r="DK652" s="161" t="s">
        <v>1326</v>
      </c>
      <c r="DL652" s="161">
        <v>0</v>
      </c>
      <c r="DM652" s="43" t="s">
        <v>4863</v>
      </c>
      <c r="DN652" s="43"/>
      <c r="DO652" s="43" t="s">
        <v>4405</v>
      </c>
      <c r="DP652" s="43"/>
      <c r="DQ652" s="43" t="s">
        <v>4174</v>
      </c>
      <c r="DR652" s="43">
        <v>100</v>
      </c>
      <c r="DV652" s="31" t="s">
        <v>376</v>
      </c>
      <c r="DW652" s="31" t="s">
        <v>382</v>
      </c>
      <c r="DX652" s="63"/>
      <c r="DY652" s="63"/>
      <c r="DZ652" s="63"/>
      <c r="EA652" s="167"/>
      <c r="EB652" s="60"/>
      <c r="EC652" s="60"/>
      <c r="ED652" s="60"/>
      <c r="EE652" s="60"/>
      <c r="EF652" s="60"/>
      <c r="EG652" s="60"/>
      <c r="EH652" s="60"/>
      <c r="EI652" s="60"/>
      <c r="EJ652" s="60"/>
      <c r="EK652" s="60"/>
      <c r="EL652" s="60"/>
      <c r="EM652" s="60"/>
      <c r="EN652" s="60"/>
      <c r="EO652" s="60"/>
      <c r="EP652" s="60"/>
      <c r="EQ652" s="60"/>
      <c r="ER652" s="60"/>
      <c r="ES652" s="60"/>
      <c r="ET652" s="60"/>
      <c r="EU652" s="60"/>
      <c r="EV652" s="60"/>
      <c r="EW652" s="60"/>
      <c r="EX652" s="60"/>
      <c r="EY652" s="60"/>
      <c r="EZ652" s="60"/>
      <c r="FA652" s="60"/>
      <c r="FB652" s="60"/>
    </row>
    <row r="653" spans="22:158" x14ac:dyDescent="0.25">
      <c r="V653" s="1"/>
      <c r="W653" s="33"/>
      <c r="X653" s="33"/>
      <c r="AH653" s="38">
        <v>100</v>
      </c>
      <c r="AI653" s="38">
        <v>130</v>
      </c>
      <c r="AJ653" s="38">
        <v>13550</v>
      </c>
      <c r="AK653" s="38">
        <v>14</v>
      </c>
      <c r="AL653" s="38">
        <v>1501758</v>
      </c>
      <c r="AM653" s="61" t="s">
        <v>1816</v>
      </c>
      <c r="AN653" s="61" t="s">
        <v>1687</v>
      </c>
      <c r="AO653" s="61" t="s">
        <v>5114</v>
      </c>
      <c r="AP653" s="61" t="s">
        <v>5033</v>
      </c>
      <c r="AQ653" s="61" t="s">
        <v>1705</v>
      </c>
      <c r="AR653" s="28">
        <v>7992361.9000000004</v>
      </c>
      <c r="AS653" s="28">
        <v>8225630</v>
      </c>
      <c r="AT653" s="28">
        <v>5250332</v>
      </c>
      <c r="AU653" s="62"/>
      <c r="BT653">
        <v>0</v>
      </c>
      <c r="BU653" s="32">
        <v>100</v>
      </c>
      <c r="BV653" s="32">
        <v>120</v>
      </c>
      <c r="BW653" s="32">
        <v>14550</v>
      </c>
      <c r="BX653" s="32">
        <v>89</v>
      </c>
      <c r="BY653" s="32">
        <v>91240</v>
      </c>
      <c r="BZ653" t="s">
        <v>1816</v>
      </c>
      <c r="CA653" t="s">
        <v>1689</v>
      </c>
      <c r="CB653" t="s">
        <v>1850</v>
      </c>
      <c r="CC653" s="52" t="s">
        <v>1785</v>
      </c>
      <c r="CD653" s="52" t="s">
        <v>1785</v>
      </c>
      <c r="CE653" s="155">
        <v>6252</v>
      </c>
      <c r="CF653" s="155">
        <v>22</v>
      </c>
      <c r="CG653" s="31" t="s">
        <v>698</v>
      </c>
      <c r="CH653" s="31" t="s">
        <v>3858</v>
      </c>
      <c r="CI653" s="31" t="s">
        <v>3861</v>
      </c>
      <c r="CJ653" s="31" t="s">
        <v>323</v>
      </c>
      <c r="DC653" s="160" t="str">
        <f t="shared" si="126"/>
        <v>16400_1</v>
      </c>
      <c r="DD653" s="162">
        <v>100</v>
      </c>
      <c r="DE653" s="161">
        <v>110</v>
      </c>
      <c r="DF653" s="161">
        <v>16400</v>
      </c>
      <c r="DG653" s="163" t="s">
        <v>1816</v>
      </c>
      <c r="DH653" s="161"/>
      <c r="DI653" s="161" t="s">
        <v>1620</v>
      </c>
      <c r="DJ653" s="161">
        <v>1</v>
      </c>
      <c r="DK653" s="161" t="s">
        <v>5210</v>
      </c>
      <c r="DL653" s="161">
        <v>12</v>
      </c>
      <c r="DM653" s="43" t="s">
        <v>4864</v>
      </c>
      <c r="DN653" s="43"/>
      <c r="DO653" s="43" t="s">
        <v>4585</v>
      </c>
      <c r="DP653" s="43"/>
      <c r="DQ653" s="43" t="s">
        <v>4177</v>
      </c>
      <c r="DR653" s="43">
        <v>100</v>
      </c>
      <c r="DV653" s="31" t="s">
        <v>376</v>
      </c>
      <c r="DW653" s="31" t="s">
        <v>382</v>
      </c>
      <c r="DX653" s="63"/>
      <c r="DY653" s="63"/>
      <c r="DZ653" s="63"/>
      <c r="EA653" s="167"/>
      <c r="EB653" s="60"/>
      <c r="EC653" s="60"/>
      <c r="ED653" s="60"/>
      <c r="EE653" s="60"/>
      <c r="EF653" s="60"/>
      <c r="EG653" s="60"/>
      <c r="EH653" s="60"/>
      <c r="EI653" s="60"/>
      <c r="EJ653" s="60"/>
      <c r="EK653" s="60"/>
      <c r="EL653" s="60"/>
      <c r="EM653" s="60"/>
      <c r="EN653" s="60"/>
      <c r="EO653" s="60"/>
      <c r="EP653" s="60"/>
      <c r="EQ653" s="60"/>
      <c r="ER653" s="60"/>
      <c r="ES653" s="60"/>
      <c r="ET653" s="60"/>
      <c r="EU653" s="60"/>
      <c r="EV653" s="60"/>
      <c r="EW653" s="60"/>
      <c r="EX653" s="60"/>
      <c r="EY653" s="60"/>
      <c r="EZ653" s="60"/>
      <c r="FA653" s="60"/>
      <c r="FB653" s="60"/>
    </row>
    <row r="654" spans="22:158" x14ac:dyDescent="0.25">
      <c r="W654" s="33"/>
      <c r="X654" s="33"/>
      <c r="AH654" s="38">
        <v>100</v>
      </c>
      <c r="AI654" s="38">
        <v>130</v>
      </c>
      <c r="AJ654" s="38">
        <v>13650</v>
      </c>
      <c r="AK654" s="38">
        <v>14</v>
      </c>
      <c r="AL654" s="38">
        <v>1501758</v>
      </c>
      <c r="AM654" s="61" t="s">
        <v>1816</v>
      </c>
      <c r="AN654" s="61" t="s">
        <v>1687</v>
      </c>
      <c r="AO654" s="61" t="s">
        <v>5116</v>
      </c>
      <c r="AP654" s="61" t="s">
        <v>5033</v>
      </c>
      <c r="AQ654" s="61" t="s">
        <v>1705</v>
      </c>
      <c r="AR654" s="28">
        <v>0</v>
      </c>
      <c r="AS654" s="28">
        <v>48702</v>
      </c>
      <c r="AT654" s="28">
        <v>69681</v>
      </c>
      <c r="AU654" s="62"/>
      <c r="BT654">
        <v>0</v>
      </c>
      <c r="BU654" s="32">
        <v>100</v>
      </c>
      <c r="BV654" s="32">
        <v>120</v>
      </c>
      <c r="BW654" s="32">
        <v>14550</v>
      </c>
      <c r="BX654" s="32">
        <v>90</v>
      </c>
      <c r="BY654" s="32">
        <v>91260</v>
      </c>
      <c r="BZ654" t="s">
        <v>1816</v>
      </c>
      <c r="CA654" t="s">
        <v>1689</v>
      </c>
      <c r="CB654" t="s">
        <v>1850</v>
      </c>
      <c r="CC654" t="s">
        <v>5036</v>
      </c>
      <c r="CD654" s="52" t="s">
        <v>5036</v>
      </c>
      <c r="CE654" s="155">
        <v>11</v>
      </c>
      <c r="CF654" s="155">
        <v>11</v>
      </c>
      <c r="CG654" s="31" t="s">
        <v>5848</v>
      </c>
      <c r="CH654" s="31" t="s">
        <v>3859</v>
      </c>
      <c r="CI654" s="31" t="s">
        <v>3861</v>
      </c>
      <c r="CJ654" s="31" t="s">
        <v>324</v>
      </c>
      <c r="DC654" s="160" t="str">
        <f t="shared" si="126"/>
        <v>16400_7</v>
      </c>
      <c r="DD654" s="162">
        <v>100</v>
      </c>
      <c r="DE654" s="161">
        <v>110</v>
      </c>
      <c r="DF654" s="161">
        <v>16400</v>
      </c>
      <c r="DG654" s="163" t="s">
        <v>1816</v>
      </c>
      <c r="DH654" s="161"/>
      <c r="DI654" s="161" t="s">
        <v>1620</v>
      </c>
      <c r="DJ654" s="161">
        <v>7</v>
      </c>
      <c r="DK654" s="161" t="s">
        <v>5216</v>
      </c>
      <c r="DL654" s="161">
        <v>15</v>
      </c>
      <c r="DM654" s="43" t="s">
        <v>4865</v>
      </c>
      <c r="DN654" s="43"/>
      <c r="DO654" s="43" t="s">
        <v>4587</v>
      </c>
      <c r="DP654" s="43"/>
      <c r="DQ654" s="43" t="s">
        <v>4150</v>
      </c>
      <c r="DR654" s="43">
        <v>100</v>
      </c>
      <c r="DV654" s="31" t="s">
        <v>376</v>
      </c>
      <c r="DW654" s="31" t="s">
        <v>382</v>
      </c>
      <c r="DX654" s="63"/>
      <c r="DY654" s="63"/>
      <c r="DZ654" s="63"/>
      <c r="EA654" s="167"/>
      <c r="EB654" s="60"/>
      <c r="EC654" s="60"/>
      <c r="ED654" s="60"/>
      <c r="EE654" s="60"/>
      <c r="EF654" s="60"/>
      <c r="EG654" s="60"/>
      <c r="EH654" s="60"/>
      <c r="EI654" s="60"/>
      <c r="EJ654" s="60"/>
      <c r="EK654" s="60"/>
      <c r="EL654" s="60"/>
      <c r="EM654" s="60"/>
      <c r="EN654" s="60"/>
      <c r="EO654" s="60"/>
      <c r="EP654" s="60"/>
      <c r="EQ654" s="60"/>
      <c r="ER654" s="60"/>
      <c r="ES654" s="60"/>
      <c r="ET654" s="60"/>
      <c r="EU654" s="60"/>
      <c r="EV654" s="60"/>
      <c r="EW654" s="60"/>
      <c r="EX654" s="60"/>
      <c r="EY654" s="60"/>
      <c r="EZ654" s="60"/>
      <c r="FA654" s="60"/>
      <c r="FB654" s="60"/>
    </row>
    <row r="655" spans="22:158" x14ac:dyDescent="0.25">
      <c r="V655" s="1"/>
      <c r="W655" s="33"/>
      <c r="X655" s="33"/>
      <c r="AH655" s="38">
        <v>100</v>
      </c>
      <c r="AI655" s="38">
        <v>130</v>
      </c>
      <c r="AJ655" s="38">
        <v>13660</v>
      </c>
      <c r="AK655" s="38">
        <v>14</v>
      </c>
      <c r="AL655" s="38">
        <v>1501758</v>
      </c>
      <c r="AM655" s="61" t="s">
        <v>1816</v>
      </c>
      <c r="AN655" s="61" t="s">
        <v>1687</v>
      </c>
      <c r="AO655" s="61" t="s">
        <v>5117</v>
      </c>
      <c r="AP655" s="61" t="s">
        <v>5033</v>
      </c>
      <c r="AQ655" s="61" t="s">
        <v>1705</v>
      </c>
      <c r="AR655" s="28">
        <v>17707284.5</v>
      </c>
      <c r="AS655" s="28">
        <v>10543929</v>
      </c>
      <c r="AT655" s="28">
        <v>0</v>
      </c>
      <c r="AU655" s="62"/>
      <c r="BT655">
        <v>0</v>
      </c>
      <c r="BU655" s="32">
        <v>100</v>
      </c>
      <c r="BV655" s="32">
        <v>120</v>
      </c>
      <c r="BW655" s="32">
        <v>14850</v>
      </c>
      <c r="BX655" s="32">
        <v>81</v>
      </c>
      <c r="BY655" s="32">
        <v>91000</v>
      </c>
      <c r="BZ655" t="s">
        <v>1816</v>
      </c>
      <c r="CA655" t="s">
        <v>1689</v>
      </c>
      <c r="CB655" t="s">
        <v>1856</v>
      </c>
      <c r="CC655" s="52" t="s">
        <v>1683</v>
      </c>
      <c r="CD655" s="52" t="s">
        <v>1784</v>
      </c>
      <c r="CE655" s="155">
        <v>42618</v>
      </c>
      <c r="CF655" s="155">
        <v>537</v>
      </c>
      <c r="CG655" s="31" t="s">
        <v>5834</v>
      </c>
      <c r="CH655" s="31" t="s">
        <v>3842</v>
      </c>
      <c r="CI655" s="31" t="s">
        <v>3862</v>
      </c>
      <c r="CJ655" s="31" t="s">
        <v>325</v>
      </c>
      <c r="DC655" s="160" t="str">
        <f t="shared" si="126"/>
        <v>16400_9</v>
      </c>
      <c r="DD655" s="162">
        <v>100</v>
      </c>
      <c r="DE655" s="161">
        <v>110</v>
      </c>
      <c r="DF655" s="161">
        <v>16400</v>
      </c>
      <c r="DG655" s="163" t="s">
        <v>1816</v>
      </c>
      <c r="DH655" s="161"/>
      <c r="DI655" s="161" t="s">
        <v>1620</v>
      </c>
      <c r="DJ655" s="161">
        <v>9</v>
      </c>
      <c r="DK655" s="161" t="s">
        <v>5218</v>
      </c>
      <c r="DL655" s="161">
        <v>0</v>
      </c>
      <c r="DM655" s="43" t="s">
        <v>4866</v>
      </c>
      <c r="DN655" s="43"/>
      <c r="DO655" s="43" t="s">
        <v>4589</v>
      </c>
      <c r="DP655" s="43"/>
      <c r="DQ655" s="43" t="s">
        <v>4153</v>
      </c>
      <c r="DR655" s="43">
        <v>100</v>
      </c>
      <c r="DV655" s="31" t="s">
        <v>376</v>
      </c>
      <c r="DW655" s="31" t="s">
        <v>382</v>
      </c>
      <c r="DX655" s="63"/>
      <c r="DY655" s="63"/>
      <c r="DZ655" s="63"/>
      <c r="EA655" s="167"/>
      <c r="EB655" s="60"/>
      <c r="EC655" s="60"/>
      <c r="ED655" s="60"/>
      <c r="EE655" s="60"/>
      <c r="EF655" s="60"/>
      <c r="EG655" s="60"/>
      <c r="EH655" s="60"/>
      <c r="EI655" s="60"/>
      <c r="EJ655" s="60"/>
      <c r="EK655" s="60"/>
      <c r="EL655" s="60"/>
      <c r="EM655" s="60"/>
      <c r="EN655" s="60"/>
      <c r="EO655" s="60"/>
      <c r="EP655" s="60"/>
      <c r="EQ655" s="60"/>
      <c r="ER655" s="60"/>
      <c r="ES655" s="60"/>
      <c r="ET655" s="60"/>
      <c r="EU655" s="60"/>
      <c r="EV655" s="60"/>
      <c r="EW655" s="60"/>
      <c r="EX655" s="60"/>
      <c r="EY655" s="60"/>
      <c r="EZ655" s="60"/>
      <c r="FA655" s="60"/>
      <c r="FB655" s="60"/>
    </row>
    <row r="656" spans="22:158" x14ac:dyDescent="0.25">
      <c r="W656" s="33"/>
      <c r="X656" s="33"/>
      <c r="AH656" s="38">
        <v>100</v>
      </c>
      <c r="AI656" s="38">
        <v>130</v>
      </c>
      <c r="AJ656" s="38">
        <v>14200</v>
      </c>
      <c r="AK656" s="38">
        <v>14</v>
      </c>
      <c r="AL656" s="38">
        <v>1501758</v>
      </c>
      <c r="AM656" s="61" t="s">
        <v>1816</v>
      </c>
      <c r="AN656" s="61" t="s">
        <v>1687</v>
      </c>
      <c r="AO656" s="61" t="s">
        <v>5127</v>
      </c>
      <c r="AP656" s="61" t="s">
        <v>5033</v>
      </c>
      <c r="AQ656" s="61" t="s">
        <v>1705</v>
      </c>
      <c r="AR656" s="28">
        <v>4678907.0999999996</v>
      </c>
      <c r="AS656" s="28">
        <v>3862960</v>
      </c>
      <c r="AT656" s="28">
        <v>4609638</v>
      </c>
      <c r="AU656" s="62"/>
      <c r="BT656">
        <v>0</v>
      </c>
      <c r="BU656" s="32">
        <v>100</v>
      </c>
      <c r="BV656" s="32">
        <v>120</v>
      </c>
      <c r="BW656" s="32">
        <v>14850</v>
      </c>
      <c r="BX656" s="32">
        <v>81</v>
      </c>
      <c r="BY656" s="32">
        <v>91010</v>
      </c>
      <c r="BZ656" t="s">
        <v>1816</v>
      </c>
      <c r="CA656" t="s">
        <v>1689</v>
      </c>
      <c r="CB656" t="s">
        <v>1856</v>
      </c>
      <c r="CC656" t="s">
        <v>1683</v>
      </c>
      <c r="CD656" s="52" t="s">
        <v>1683</v>
      </c>
      <c r="CE656" s="155">
        <v>6874</v>
      </c>
      <c r="CF656" s="155">
        <v>40</v>
      </c>
      <c r="CG656" s="31" t="s">
        <v>5837</v>
      </c>
      <c r="CH656" s="31" t="s">
        <v>3844</v>
      </c>
      <c r="CI656" s="31" t="s">
        <v>3862</v>
      </c>
      <c r="CJ656" s="31" t="s">
        <v>326</v>
      </c>
      <c r="DC656" s="160" t="str">
        <f t="shared" si="126"/>
        <v>16400_4</v>
      </c>
      <c r="DD656" s="162">
        <v>100</v>
      </c>
      <c r="DE656" s="161">
        <v>110</v>
      </c>
      <c r="DF656" s="161">
        <v>16400</v>
      </c>
      <c r="DG656" s="163" t="s">
        <v>1816</v>
      </c>
      <c r="DH656" s="161"/>
      <c r="DI656" s="161" t="s">
        <v>1620</v>
      </c>
      <c r="DJ656" s="161">
        <v>4</v>
      </c>
      <c r="DK656" s="161" t="s">
        <v>1325</v>
      </c>
      <c r="DL656" s="161">
        <v>4</v>
      </c>
      <c r="DM656" s="43" t="s">
        <v>4867</v>
      </c>
      <c r="DN656" s="43"/>
      <c r="DO656" s="43" t="s">
        <v>4591</v>
      </c>
      <c r="DP656" s="43"/>
      <c r="DQ656" s="43" t="s">
        <v>4156</v>
      </c>
      <c r="DR656" s="43">
        <v>100</v>
      </c>
      <c r="DV656" s="31" t="s">
        <v>376</v>
      </c>
      <c r="DW656" s="31" t="s">
        <v>382</v>
      </c>
      <c r="DX656" s="63"/>
      <c r="DY656" s="63"/>
      <c r="DZ656" s="63"/>
      <c r="EA656" s="167"/>
      <c r="EB656" s="60"/>
      <c r="EC656" s="60"/>
      <c r="ED656" s="60"/>
      <c r="EE656" s="60"/>
      <c r="EF656" s="60"/>
      <c r="EG656" s="60"/>
      <c r="EH656" s="60"/>
      <c r="EI656" s="60"/>
      <c r="EJ656" s="60"/>
      <c r="EK656" s="60"/>
      <c r="EL656" s="60"/>
      <c r="EM656" s="60"/>
      <c r="EN656" s="60"/>
      <c r="EO656" s="60"/>
      <c r="EP656" s="60"/>
      <c r="EQ656" s="60"/>
      <c r="ER656" s="60"/>
      <c r="ES656" s="60"/>
      <c r="ET656" s="60"/>
      <c r="EU656" s="60"/>
      <c r="EV656" s="60"/>
      <c r="EW656" s="60"/>
      <c r="EX656" s="60"/>
      <c r="EY656" s="60"/>
      <c r="EZ656" s="60"/>
      <c r="FA656" s="60"/>
      <c r="FB656" s="60"/>
    </row>
    <row r="657" spans="22:158" x14ac:dyDescent="0.25">
      <c r="V657" s="1"/>
      <c r="W657" s="33"/>
      <c r="X657" s="33"/>
      <c r="AH657" s="38">
        <v>100</v>
      </c>
      <c r="AI657" s="38">
        <v>130</v>
      </c>
      <c r="AJ657" s="38">
        <v>14920</v>
      </c>
      <c r="AK657" s="38">
        <v>14</v>
      </c>
      <c r="AL657" s="38">
        <v>1501758</v>
      </c>
      <c r="AM657" s="61" t="s">
        <v>1816</v>
      </c>
      <c r="AN657" s="61" t="s">
        <v>1687</v>
      </c>
      <c r="AO657" s="61" t="s">
        <v>1588</v>
      </c>
      <c r="AP657" s="61" t="s">
        <v>5033</v>
      </c>
      <c r="AQ657" s="61" t="s">
        <v>1705</v>
      </c>
      <c r="AR657" s="28">
        <v>3652973.4</v>
      </c>
      <c r="AS657" s="28">
        <v>7059132</v>
      </c>
      <c r="AT657" s="28">
        <v>0</v>
      </c>
      <c r="AU657" s="62"/>
      <c r="BT657">
        <v>0</v>
      </c>
      <c r="BU657" s="32">
        <v>100</v>
      </c>
      <c r="BV657" s="32">
        <v>120</v>
      </c>
      <c r="BW657" s="32">
        <v>14850</v>
      </c>
      <c r="BX657" s="32">
        <v>82</v>
      </c>
      <c r="BY657" s="32">
        <v>91020</v>
      </c>
      <c r="BZ657" t="s">
        <v>1816</v>
      </c>
      <c r="CA657" t="s">
        <v>1689</v>
      </c>
      <c r="CB657" t="s">
        <v>1856</v>
      </c>
      <c r="CC657" t="s">
        <v>1790</v>
      </c>
      <c r="CD657" t="s">
        <v>1792</v>
      </c>
      <c r="CE657" s="155">
        <v>1710</v>
      </c>
      <c r="CF657" s="155">
        <v>20</v>
      </c>
      <c r="CG657" s="31" t="s">
        <v>5851</v>
      </c>
      <c r="CH657" s="31" t="s">
        <v>3845</v>
      </c>
      <c r="CI657" s="31" t="s">
        <v>3862</v>
      </c>
      <c r="CJ657" s="31" t="s">
        <v>327</v>
      </c>
      <c r="DC657" s="160" t="str">
        <f t="shared" si="126"/>
        <v>16400_3</v>
      </c>
      <c r="DD657" s="162">
        <v>100</v>
      </c>
      <c r="DE657" s="161">
        <v>110</v>
      </c>
      <c r="DF657" s="161">
        <v>16400</v>
      </c>
      <c r="DG657" s="163" t="s">
        <v>1816</v>
      </c>
      <c r="DH657" s="161"/>
      <c r="DI657" s="161" t="s">
        <v>1620</v>
      </c>
      <c r="DJ657" s="161">
        <v>3</v>
      </c>
      <c r="DK657" s="161" t="s">
        <v>1324</v>
      </c>
      <c r="DL657" s="161">
        <v>0</v>
      </c>
      <c r="DM657" s="43" t="s">
        <v>4868</v>
      </c>
      <c r="DN657" s="43"/>
      <c r="DO657" s="43" t="s">
        <v>4593</v>
      </c>
      <c r="DP657" s="43"/>
      <c r="DQ657" s="43" t="s">
        <v>4159</v>
      </c>
      <c r="DR657" s="43">
        <v>100</v>
      </c>
      <c r="DV657" s="31" t="s">
        <v>376</v>
      </c>
      <c r="DW657" s="31" t="s">
        <v>382</v>
      </c>
      <c r="DX657" s="63"/>
      <c r="DY657" s="63"/>
      <c r="DZ657" s="63"/>
      <c r="EA657" s="167"/>
      <c r="EB657" s="60"/>
      <c r="EC657" s="60"/>
      <c r="ED657" s="60"/>
      <c r="EE657" s="60"/>
      <c r="EF657" s="60"/>
      <c r="EG657" s="60"/>
      <c r="EH657" s="60"/>
      <c r="EI657" s="60"/>
      <c r="EJ657" s="60"/>
      <c r="EK657" s="60"/>
      <c r="EL657" s="60"/>
      <c r="EM657" s="60"/>
      <c r="EN657" s="60"/>
      <c r="EO657" s="60"/>
      <c r="EP657" s="60"/>
      <c r="EQ657" s="60"/>
      <c r="ER657" s="60"/>
      <c r="ES657" s="60"/>
      <c r="ET657" s="60"/>
      <c r="EU657" s="60"/>
      <c r="EV657" s="60"/>
      <c r="EW657" s="60"/>
      <c r="EX657" s="60"/>
      <c r="EY657" s="60"/>
      <c r="EZ657" s="60"/>
      <c r="FA657" s="60"/>
      <c r="FB657" s="60"/>
    </row>
    <row r="658" spans="22:158" x14ac:dyDescent="0.25">
      <c r="W658" s="33"/>
      <c r="X658" s="33"/>
      <c r="AH658" s="38">
        <v>100</v>
      </c>
      <c r="AI658" s="38">
        <v>130</v>
      </c>
      <c r="AJ658" s="38">
        <v>15100</v>
      </c>
      <c r="AK658" s="38">
        <v>14</v>
      </c>
      <c r="AL658" s="38">
        <v>1501758</v>
      </c>
      <c r="AM658" s="61" t="s">
        <v>1816</v>
      </c>
      <c r="AN658" s="61" t="s">
        <v>1687</v>
      </c>
      <c r="AO658" s="61" t="s">
        <v>1592</v>
      </c>
      <c r="AP658" s="61" t="s">
        <v>5033</v>
      </c>
      <c r="AQ658" s="61" t="s">
        <v>1705</v>
      </c>
      <c r="AR658" s="28">
        <v>0</v>
      </c>
      <c r="AS658" s="28">
        <v>0</v>
      </c>
      <c r="AT658" s="28">
        <v>123917</v>
      </c>
      <c r="AU658" s="62"/>
      <c r="BT658">
        <v>0</v>
      </c>
      <c r="BU658" s="32">
        <v>100</v>
      </c>
      <c r="BV658" s="32">
        <v>120</v>
      </c>
      <c r="BW658" s="32">
        <v>14850</v>
      </c>
      <c r="BX658" s="32">
        <v>82</v>
      </c>
      <c r="BY658" s="32">
        <v>91040</v>
      </c>
      <c r="BZ658" t="s">
        <v>1816</v>
      </c>
      <c r="CA658" t="s">
        <v>1689</v>
      </c>
      <c r="CB658" t="s">
        <v>1856</v>
      </c>
      <c r="CC658" t="s">
        <v>1790</v>
      </c>
      <c r="CD658" t="s">
        <v>1791</v>
      </c>
      <c r="CE658" s="155">
        <v>5375</v>
      </c>
      <c r="CF658" s="155">
        <v>228</v>
      </c>
      <c r="CG658" s="31" t="s">
        <v>5853</v>
      </c>
      <c r="CH658" s="31" t="s">
        <v>3846</v>
      </c>
      <c r="CI658" s="31" t="s">
        <v>3862</v>
      </c>
      <c r="CJ658" s="31" t="s">
        <v>328</v>
      </c>
      <c r="DC658" s="160" t="str">
        <f t="shared" si="126"/>
        <v>16400_2</v>
      </c>
      <c r="DD658" s="162">
        <v>100</v>
      </c>
      <c r="DE658" s="161">
        <v>110</v>
      </c>
      <c r="DF658" s="161">
        <v>16400</v>
      </c>
      <c r="DG658" s="163" t="s">
        <v>1816</v>
      </c>
      <c r="DH658" s="161"/>
      <c r="DI658" s="161" t="s">
        <v>1620</v>
      </c>
      <c r="DJ658" s="161">
        <v>2</v>
      </c>
      <c r="DK658" s="161" t="s">
        <v>1323</v>
      </c>
      <c r="DL658" s="161">
        <v>0</v>
      </c>
      <c r="DM658" s="43" t="s">
        <v>4869</v>
      </c>
      <c r="DN658" s="43"/>
      <c r="DO658" s="43" t="s">
        <v>4595</v>
      </c>
      <c r="DP658" s="43"/>
      <c r="DQ658" s="43" t="s">
        <v>4162</v>
      </c>
      <c r="DR658" s="43">
        <v>100</v>
      </c>
      <c r="DV658" s="31" t="s">
        <v>376</v>
      </c>
      <c r="DW658" s="31" t="s">
        <v>382</v>
      </c>
      <c r="DX658" s="63"/>
      <c r="DY658" s="63"/>
      <c r="DZ658" s="63"/>
      <c r="EA658" s="167"/>
      <c r="EB658" s="60"/>
      <c r="EC658" s="60"/>
      <c r="ED658" s="60"/>
      <c r="EE658" s="60"/>
      <c r="EF658" s="60"/>
      <c r="EG658" s="60"/>
      <c r="EH658" s="60"/>
      <c r="EI658" s="60"/>
      <c r="EJ658" s="60"/>
      <c r="EK658" s="60"/>
      <c r="EL658" s="60"/>
      <c r="EM658" s="60"/>
      <c r="EN658" s="60"/>
      <c r="EO658" s="60"/>
      <c r="EP658" s="60"/>
      <c r="EQ658" s="60"/>
      <c r="ER658" s="60"/>
      <c r="ES658" s="60"/>
      <c r="ET658" s="60"/>
      <c r="EU658" s="60"/>
      <c r="EV658" s="60"/>
      <c r="EW658" s="60"/>
      <c r="EX658" s="60"/>
      <c r="EY658" s="60"/>
      <c r="EZ658" s="60"/>
      <c r="FA658" s="60"/>
      <c r="FB658" s="60"/>
    </row>
    <row r="659" spans="22:158" x14ac:dyDescent="0.25">
      <c r="V659" s="1"/>
      <c r="W659" s="33"/>
      <c r="X659" s="33"/>
      <c r="AH659" s="38">
        <v>100</v>
      </c>
      <c r="AI659" s="38">
        <v>130</v>
      </c>
      <c r="AJ659" s="38">
        <v>15300</v>
      </c>
      <c r="AK659" s="38">
        <v>14</v>
      </c>
      <c r="AL659" s="38">
        <v>1501758</v>
      </c>
      <c r="AM659" s="61" t="s">
        <v>1816</v>
      </c>
      <c r="AN659" s="61" t="s">
        <v>1687</v>
      </c>
      <c r="AO659" s="61" t="s">
        <v>1597</v>
      </c>
      <c r="AP659" s="61" t="s">
        <v>5033</v>
      </c>
      <c r="AQ659" s="61" t="s">
        <v>1705</v>
      </c>
      <c r="AR659" s="28">
        <v>53457357.5</v>
      </c>
      <c r="AS659" s="28">
        <v>20986760</v>
      </c>
      <c r="AT659" s="28">
        <v>15102562</v>
      </c>
      <c r="AU659" s="62"/>
      <c r="BT659">
        <v>0</v>
      </c>
      <c r="BU659" s="32">
        <v>100</v>
      </c>
      <c r="BV659" s="32">
        <v>120</v>
      </c>
      <c r="BW659" s="32">
        <v>14850</v>
      </c>
      <c r="BX659" s="32">
        <v>83</v>
      </c>
      <c r="BY659" s="32">
        <v>91060</v>
      </c>
      <c r="BZ659" t="s">
        <v>1816</v>
      </c>
      <c r="CA659" t="s">
        <v>1689</v>
      </c>
      <c r="CB659" t="s">
        <v>1856</v>
      </c>
      <c r="CC659" t="s">
        <v>1786</v>
      </c>
      <c r="CD659" s="52" t="s">
        <v>5043</v>
      </c>
      <c r="CE659" s="155">
        <v>12060</v>
      </c>
      <c r="CF659" s="155">
        <v>22</v>
      </c>
      <c r="CG659" s="31" t="s">
        <v>684</v>
      </c>
      <c r="CH659" s="31" t="s">
        <v>3847</v>
      </c>
      <c r="CI659" s="31" t="s">
        <v>3862</v>
      </c>
      <c r="CJ659" s="31" t="s">
        <v>329</v>
      </c>
      <c r="DC659" s="160" t="str">
        <f t="shared" si="126"/>
        <v>16400_6</v>
      </c>
      <c r="DD659" s="162">
        <v>100</v>
      </c>
      <c r="DE659" s="161">
        <v>110</v>
      </c>
      <c r="DF659" s="161">
        <v>16400</v>
      </c>
      <c r="DG659" s="163" t="s">
        <v>1816</v>
      </c>
      <c r="DH659" s="161"/>
      <c r="DI659" s="161" t="s">
        <v>1620</v>
      </c>
      <c r="DJ659" s="161">
        <v>6</v>
      </c>
      <c r="DK659" s="161" t="s">
        <v>1327</v>
      </c>
      <c r="DL659" s="161">
        <v>0</v>
      </c>
      <c r="DM659" s="43" t="s">
        <v>4870</v>
      </c>
      <c r="DN659" s="43"/>
      <c r="DO659" s="43" t="s">
        <v>4597</v>
      </c>
      <c r="DP659" s="43"/>
      <c r="DQ659" s="43" t="s">
        <v>4165</v>
      </c>
      <c r="DR659" s="43">
        <v>100</v>
      </c>
      <c r="DV659" s="31" t="s">
        <v>376</v>
      </c>
      <c r="DW659" s="31" t="s">
        <v>382</v>
      </c>
      <c r="DX659" s="63"/>
      <c r="DY659" s="63"/>
      <c r="DZ659" s="63"/>
      <c r="EA659" s="167"/>
      <c r="EB659" s="60"/>
      <c r="EC659" s="60"/>
      <c r="ED659" s="60"/>
      <c r="EE659" s="60"/>
      <c r="EF659" s="60"/>
      <c r="EG659" s="60"/>
      <c r="EH659" s="60"/>
      <c r="EI659" s="60"/>
      <c r="EJ659" s="60"/>
      <c r="EK659" s="60"/>
      <c r="EL659" s="60"/>
      <c r="EM659" s="60"/>
      <c r="EN659" s="60"/>
      <c r="EO659" s="60"/>
      <c r="EP659" s="60"/>
      <c r="EQ659" s="60"/>
      <c r="ER659" s="60"/>
      <c r="ES659" s="60"/>
      <c r="ET659" s="60"/>
      <c r="EU659" s="60"/>
      <c r="EV659" s="60"/>
      <c r="EW659" s="60"/>
      <c r="EX659" s="60"/>
      <c r="EY659" s="60"/>
      <c r="EZ659" s="60"/>
      <c r="FA659" s="60"/>
      <c r="FB659" s="60"/>
    </row>
    <row r="660" spans="22:158" x14ac:dyDescent="0.25">
      <c r="W660" s="33"/>
      <c r="X660" s="33"/>
      <c r="AH660" s="38">
        <v>100</v>
      </c>
      <c r="AI660" s="38">
        <v>130</v>
      </c>
      <c r="AJ660" s="38">
        <v>15600</v>
      </c>
      <c r="AK660" s="38">
        <v>14</v>
      </c>
      <c r="AL660" s="38">
        <v>1501758</v>
      </c>
      <c r="AM660" s="61" t="s">
        <v>1816</v>
      </c>
      <c r="AN660" s="61" t="s">
        <v>1687</v>
      </c>
      <c r="AO660" s="61" t="s">
        <v>1603</v>
      </c>
      <c r="AP660" s="61" t="s">
        <v>5033</v>
      </c>
      <c r="AQ660" s="61" t="s">
        <v>1705</v>
      </c>
      <c r="AR660" s="28">
        <v>0</v>
      </c>
      <c r="AS660" s="28">
        <v>0</v>
      </c>
      <c r="AT660" s="28">
        <v>2166944</v>
      </c>
      <c r="AU660" s="62"/>
      <c r="BT660">
        <v>0</v>
      </c>
      <c r="BU660" s="32">
        <v>100</v>
      </c>
      <c r="BV660" s="32">
        <v>120</v>
      </c>
      <c r="BW660" s="32">
        <v>14850</v>
      </c>
      <c r="BX660" s="32">
        <v>83</v>
      </c>
      <c r="BY660" s="32">
        <v>91080</v>
      </c>
      <c r="BZ660" t="s">
        <v>1816</v>
      </c>
      <c r="CA660" t="s">
        <v>1689</v>
      </c>
      <c r="CB660" t="s">
        <v>1856</v>
      </c>
      <c r="CC660" s="52" t="s">
        <v>1786</v>
      </c>
      <c r="CD660" s="52" t="s">
        <v>1784</v>
      </c>
      <c r="CE660" s="155">
        <v>527064</v>
      </c>
      <c r="CF660" s="155">
        <v>3</v>
      </c>
      <c r="CG660" s="31" t="s">
        <v>686</v>
      </c>
      <c r="CH660" s="31" t="s">
        <v>3848</v>
      </c>
      <c r="CI660" s="31" t="s">
        <v>3862</v>
      </c>
      <c r="CJ660" s="31" t="s">
        <v>330</v>
      </c>
      <c r="DC660" s="160" t="str">
        <f t="shared" si="126"/>
        <v>16400_10</v>
      </c>
      <c r="DD660" s="162">
        <v>100</v>
      </c>
      <c r="DE660" s="161">
        <v>110</v>
      </c>
      <c r="DF660" s="161">
        <v>16400</v>
      </c>
      <c r="DG660" s="163" t="s">
        <v>1816</v>
      </c>
      <c r="DH660" s="161"/>
      <c r="DI660" s="161" t="s">
        <v>1620</v>
      </c>
      <c r="DJ660" s="161">
        <v>10</v>
      </c>
      <c r="DK660" s="161" t="s">
        <v>1329</v>
      </c>
      <c r="DL660" s="161">
        <v>4</v>
      </c>
      <c r="DM660" s="43" t="s">
        <v>4871</v>
      </c>
      <c r="DN660" s="43"/>
      <c r="DO660" s="43" t="s">
        <v>4599</v>
      </c>
      <c r="DP660" s="43"/>
      <c r="DQ660" s="43" t="s">
        <v>4168</v>
      </c>
      <c r="DR660" s="43">
        <v>100</v>
      </c>
      <c r="DV660" s="31" t="s">
        <v>376</v>
      </c>
      <c r="DW660" s="31" t="s">
        <v>382</v>
      </c>
      <c r="DX660" s="63"/>
      <c r="DY660" s="63"/>
      <c r="DZ660" s="63"/>
      <c r="EA660" s="167"/>
      <c r="EB660" s="60"/>
      <c r="EC660" s="60"/>
      <c r="ED660" s="60"/>
      <c r="EE660" s="60"/>
      <c r="EF660" s="60"/>
      <c r="EG660" s="60"/>
      <c r="EH660" s="60"/>
      <c r="EI660" s="60"/>
      <c r="EJ660" s="60"/>
      <c r="EK660" s="60"/>
      <c r="EL660" s="60"/>
      <c r="EM660" s="60"/>
      <c r="EN660" s="60"/>
      <c r="EO660" s="60"/>
      <c r="EP660" s="60"/>
      <c r="EQ660" s="60"/>
      <c r="ER660" s="60"/>
      <c r="ES660" s="60"/>
      <c r="ET660" s="60"/>
      <c r="EU660" s="60"/>
      <c r="EV660" s="60"/>
      <c r="EW660" s="60"/>
      <c r="EX660" s="60"/>
      <c r="EY660" s="60"/>
      <c r="EZ660" s="60"/>
      <c r="FA660" s="60"/>
      <c r="FB660" s="60"/>
    </row>
    <row r="661" spans="22:158" x14ac:dyDescent="0.25">
      <c r="W661" s="33"/>
      <c r="X661" s="33"/>
      <c r="AH661" s="38">
        <v>100</v>
      </c>
      <c r="AI661" s="38">
        <v>130</v>
      </c>
      <c r="AJ661" s="38">
        <v>15750</v>
      </c>
      <c r="AK661" s="38">
        <v>14</v>
      </c>
      <c r="AL661" s="38">
        <v>1501758</v>
      </c>
      <c r="AM661" s="61" t="s">
        <v>1816</v>
      </c>
      <c r="AN661" s="61" t="s">
        <v>1687</v>
      </c>
      <c r="AO661" s="61" t="s">
        <v>1606</v>
      </c>
      <c r="AP661" s="61" t="s">
        <v>5033</v>
      </c>
      <c r="AQ661" s="61" t="s">
        <v>1705</v>
      </c>
      <c r="AR661" s="28">
        <v>4472903.0999999996</v>
      </c>
      <c r="AS661" s="28">
        <v>3763068</v>
      </c>
      <c r="AT661" s="28">
        <v>2359288</v>
      </c>
      <c r="AU661" s="62"/>
      <c r="BT661">
        <v>0</v>
      </c>
      <c r="BU661" s="32">
        <v>100</v>
      </c>
      <c r="BV661" s="32">
        <v>120</v>
      </c>
      <c r="BW661" s="32">
        <v>14850</v>
      </c>
      <c r="BX661" s="32">
        <v>84</v>
      </c>
      <c r="BY661" s="32">
        <v>91100</v>
      </c>
      <c r="BZ661" t="s">
        <v>1816</v>
      </c>
      <c r="CA661" t="s">
        <v>1689</v>
      </c>
      <c r="CB661" t="s">
        <v>1856</v>
      </c>
      <c r="CC661" s="52" t="s">
        <v>1795</v>
      </c>
      <c r="CD661" s="52" t="s">
        <v>1796</v>
      </c>
      <c r="CE661" s="155">
        <v>7070</v>
      </c>
      <c r="CF661" s="155">
        <v>309</v>
      </c>
      <c r="CG661" s="31" t="s">
        <v>688</v>
      </c>
      <c r="CH661" s="31" t="s">
        <v>3849</v>
      </c>
      <c r="CI661" s="31" t="s">
        <v>3862</v>
      </c>
      <c r="CJ661" s="31" t="s">
        <v>331</v>
      </c>
      <c r="DC661" s="160" t="str">
        <f t="shared" si="126"/>
        <v>16400_8</v>
      </c>
      <c r="DD661" s="162">
        <v>100</v>
      </c>
      <c r="DE661" s="161">
        <v>110</v>
      </c>
      <c r="DF661" s="161">
        <v>16400</v>
      </c>
      <c r="DG661" s="163" t="s">
        <v>1816</v>
      </c>
      <c r="DH661" s="161"/>
      <c r="DI661" s="161" t="s">
        <v>1620</v>
      </c>
      <c r="DJ661" s="161">
        <v>8</v>
      </c>
      <c r="DK661" s="161" t="s">
        <v>1328</v>
      </c>
      <c r="DL661" s="161">
        <v>9</v>
      </c>
      <c r="DM661" s="43" t="s">
        <v>4872</v>
      </c>
      <c r="DN661" s="43"/>
      <c r="DO661" s="43" t="s">
        <v>4601</v>
      </c>
      <c r="DP661" s="43"/>
      <c r="DQ661" s="43" t="s">
        <v>4171</v>
      </c>
      <c r="DR661" s="43">
        <v>100</v>
      </c>
      <c r="DV661" s="31" t="s">
        <v>376</v>
      </c>
      <c r="DW661" s="31" t="s">
        <v>382</v>
      </c>
      <c r="DX661" s="63"/>
      <c r="DY661" s="63"/>
      <c r="DZ661" s="63"/>
      <c r="EA661" s="167"/>
      <c r="EB661" s="60"/>
      <c r="EC661" s="60"/>
      <c r="ED661" s="60"/>
      <c r="EE661" s="60"/>
      <c r="EF661" s="60"/>
      <c r="EG661" s="60"/>
      <c r="EH661" s="60"/>
      <c r="EI661" s="60"/>
      <c r="EJ661" s="60"/>
      <c r="EK661" s="60"/>
      <c r="EL661" s="60"/>
      <c r="EM661" s="60"/>
      <c r="EN661" s="60"/>
      <c r="EO661" s="60"/>
      <c r="EP661" s="60"/>
      <c r="EQ661" s="60"/>
      <c r="ER661" s="60"/>
      <c r="ES661" s="60"/>
      <c r="ET661" s="60"/>
      <c r="EU661" s="60"/>
      <c r="EV661" s="60"/>
      <c r="EW661" s="60"/>
      <c r="EX661" s="60"/>
      <c r="EY661" s="60"/>
      <c r="EZ661" s="60"/>
      <c r="FA661" s="60"/>
      <c r="FB661" s="60"/>
    </row>
    <row r="662" spans="22:158" x14ac:dyDescent="0.25">
      <c r="W662" s="33"/>
      <c r="X662" s="33"/>
      <c r="AH662" s="38">
        <v>100</v>
      </c>
      <c r="AI662" s="38">
        <v>130</v>
      </c>
      <c r="AJ662" s="38">
        <v>16000</v>
      </c>
      <c r="AK662" s="38">
        <v>14</v>
      </c>
      <c r="AL662" s="38">
        <v>1501758</v>
      </c>
      <c r="AM662" s="61" t="s">
        <v>1816</v>
      </c>
      <c r="AN662" s="61" t="s">
        <v>1687</v>
      </c>
      <c r="AO662" s="61" t="s">
        <v>1611</v>
      </c>
      <c r="AP662" s="61" t="s">
        <v>5033</v>
      </c>
      <c r="AQ662" s="61" t="s">
        <v>1705</v>
      </c>
      <c r="AR662" s="28">
        <v>0</v>
      </c>
      <c r="AS662" s="28">
        <v>0</v>
      </c>
      <c r="AT662" s="28">
        <v>37161</v>
      </c>
      <c r="AU662" s="62"/>
      <c r="BT662">
        <v>0</v>
      </c>
      <c r="BU662" s="32">
        <v>100</v>
      </c>
      <c r="BV662" s="32">
        <v>120</v>
      </c>
      <c r="BW662" s="32">
        <v>14850</v>
      </c>
      <c r="BX662" s="32">
        <v>85</v>
      </c>
      <c r="BY662" s="32">
        <v>91120</v>
      </c>
      <c r="BZ662" t="s">
        <v>1816</v>
      </c>
      <c r="CA662" t="s">
        <v>1689</v>
      </c>
      <c r="CB662" t="s">
        <v>1856</v>
      </c>
      <c r="CC662" s="52" t="s">
        <v>1797</v>
      </c>
      <c r="CD662" s="52" t="s">
        <v>1797</v>
      </c>
      <c r="CE662" s="155">
        <v>1</v>
      </c>
      <c r="CF662" s="155">
        <v>1</v>
      </c>
      <c r="CG662" s="31" t="s">
        <v>690</v>
      </c>
      <c r="CH662" s="31" t="s">
        <v>3863</v>
      </c>
      <c r="CI662" s="31" t="s">
        <v>3862</v>
      </c>
      <c r="CJ662" s="31" t="s">
        <v>1367</v>
      </c>
      <c r="DC662" s="160" t="str">
        <f t="shared" si="126"/>
        <v>16400_5</v>
      </c>
      <c r="DD662" s="162">
        <v>100</v>
      </c>
      <c r="DE662" s="161">
        <v>110</v>
      </c>
      <c r="DF662" s="161">
        <v>16400</v>
      </c>
      <c r="DG662" s="163" t="s">
        <v>1816</v>
      </c>
      <c r="DH662" s="161"/>
      <c r="DI662" s="161" t="s">
        <v>1620</v>
      </c>
      <c r="DJ662" s="161">
        <v>5</v>
      </c>
      <c r="DK662" s="161" t="s">
        <v>1326</v>
      </c>
      <c r="DL662" s="161">
        <v>0</v>
      </c>
      <c r="DM662" s="43" t="s">
        <v>4873</v>
      </c>
      <c r="DN662" s="43"/>
      <c r="DO662" s="43" t="s">
        <v>4603</v>
      </c>
      <c r="DP662" s="43"/>
      <c r="DQ662" s="43" t="s">
        <v>4174</v>
      </c>
      <c r="DR662" s="43">
        <v>100</v>
      </c>
      <c r="DV662" s="31" t="s">
        <v>376</v>
      </c>
      <c r="DW662" s="31" t="s">
        <v>382</v>
      </c>
      <c r="DX662" s="63"/>
      <c r="DY662" s="63"/>
      <c r="DZ662" s="63"/>
      <c r="EA662" s="167"/>
      <c r="EB662" s="60"/>
      <c r="EC662" s="60"/>
      <c r="ED662" s="60"/>
      <c r="EE662" s="60"/>
      <c r="EF662" s="60"/>
      <c r="EG662" s="60"/>
      <c r="EH662" s="60"/>
      <c r="EI662" s="60"/>
      <c r="EJ662" s="60"/>
      <c r="EK662" s="60"/>
      <c r="EL662" s="60"/>
      <c r="EM662" s="60"/>
      <c r="EN662" s="60"/>
      <c r="EO662" s="60"/>
      <c r="EP662" s="60"/>
      <c r="EQ662" s="60"/>
      <c r="ER662" s="60"/>
      <c r="ES662" s="60"/>
      <c r="ET662" s="60"/>
      <c r="EU662" s="60"/>
      <c r="EV662" s="60"/>
      <c r="EW662" s="60"/>
      <c r="EX662" s="60"/>
      <c r="EY662" s="60"/>
      <c r="EZ662" s="60"/>
      <c r="FA662" s="60"/>
      <c r="FB662" s="60"/>
    </row>
    <row r="663" spans="22:158" x14ac:dyDescent="0.25">
      <c r="W663" s="33"/>
      <c r="X663" s="33"/>
      <c r="AH663" s="38">
        <v>100</v>
      </c>
      <c r="AI663" s="38">
        <v>130</v>
      </c>
      <c r="AJ663" s="38">
        <v>16300</v>
      </c>
      <c r="AK663" s="38">
        <v>14</v>
      </c>
      <c r="AL663" s="38">
        <v>1501758</v>
      </c>
      <c r="AM663" s="61" t="s">
        <v>1816</v>
      </c>
      <c r="AN663" s="61" t="s">
        <v>1687</v>
      </c>
      <c r="AO663" s="61" t="s">
        <v>1617</v>
      </c>
      <c r="AP663" s="61" t="s">
        <v>5033</v>
      </c>
      <c r="AQ663" s="61" t="s">
        <v>1705</v>
      </c>
      <c r="AR663" s="28">
        <v>0</v>
      </c>
      <c r="AS663" s="28">
        <v>0</v>
      </c>
      <c r="AT663" s="28">
        <v>1944946</v>
      </c>
      <c r="AU663" s="62"/>
      <c r="BT663">
        <v>0</v>
      </c>
      <c r="BU663" s="32">
        <v>100</v>
      </c>
      <c r="BV663" s="32">
        <v>120</v>
      </c>
      <c r="BW663" s="32">
        <v>14850</v>
      </c>
      <c r="BX663" s="32">
        <v>86</v>
      </c>
      <c r="BY663" s="32">
        <v>91140</v>
      </c>
      <c r="BZ663" t="s">
        <v>1816</v>
      </c>
      <c r="CA663" t="s">
        <v>1689</v>
      </c>
      <c r="CB663" s="52" t="s">
        <v>1856</v>
      </c>
      <c r="CC663" s="52" t="s">
        <v>1787</v>
      </c>
      <c r="CD663" s="52" t="s">
        <v>1789</v>
      </c>
      <c r="CE663" s="155">
        <v>493</v>
      </c>
      <c r="CF663" s="155">
        <v>186</v>
      </c>
      <c r="CG663" s="31" t="s">
        <v>5839</v>
      </c>
      <c r="CH663" s="31" t="s">
        <v>3850</v>
      </c>
      <c r="CI663" s="31" t="s">
        <v>3862</v>
      </c>
      <c r="CJ663" s="31" t="s">
        <v>332</v>
      </c>
      <c r="DC663" s="160" t="str">
        <f t="shared" si="126"/>
        <v>16470_1</v>
      </c>
      <c r="DD663" s="162">
        <v>100</v>
      </c>
      <c r="DE663" s="161">
        <v>145</v>
      </c>
      <c r="DF663" s="161">
        <v>16470</v>
      </c>
      <c r="DG663" s="163" t="s">
        <v>1816</v>
      </c>
      <c r="DH663" s="161"/>
      <c r="DI663" s="161" t="s">
        <v>1622</v>
      </c>
      <c r="DJ663" s="161">
        <v>1</v>
      </c>
      <c r="DK663" s="161" t="s">
        <v>5210</v>
      </c>
      <c r="DL663" s="161">
        <v>24</v>
      </c>
      <c r="DM663" s="43" t="s">
        <v>4874</v>
      </c>
      <c r="DN663" s="43"/>
      <c r="DO663" s="43" t="s">
        <v>4565</v>
      </c>
      <c r="DP663" s="43"/>
      <c r="DQ663" s="43" t="s">
        <v>4177</v>
      </c>
      <c r="DR663" s="43">
        <v>100</v>
      </c>
      <c r="DV663" s="31" t="s">
        <v>376</v>
      </c>
      <c r="DW663" s="31" t="s">
        <v>382</v>
      </c>
      <c r="DX663" s="63"/>
      <c r="DY663" s="63"/>
      <c r="DZ663" s="63"/>
      <c r="EA663" s="167"/>
      <c r="EB663" s="60"/>
      <c r="EC663" s="60"/>
      <c r="ED663" s="60"/>
      <c r="EE663" s="60"/>
      <c r="EF663" s="60"/>
      <c r="EG663" s="60"/>
      <c r="EH663" s="60"/>
      <c r="EI663" s="60"/>
      <c r="EJ663" s="60"/>
      <c r="EK663" s="60"/>
      <c r="EL663" s="60"/>
      <c r="EM663" s="60"/>
      <c r="EN663" s="60"/>
      <c r="EO663" s="60"/>
      <c r="EP663" s="60"/>
      <c r="EQ663" s="60"/>
      <c r="ER663" s="60"/>
      <c r="ES663" s="60"/>
      <c r="ET663" s="60"/>
      <c r="EU663" s="60"/>
      <c r="EV663" s="60"/>
      <c r="EW663" s="60"/>
      <c r="EX663" s="60"/>
      <c r="EY663" s="60"/>
      <c r="EZ663" s="60"/>
      <c r="FA663" s="60"/>
      <c r="FB663" s="60"/>
    </row>
    <row r="664" spans="22:158" x14ac:dyDescent="0.25">
      <c r="W664" s="33"/>
      <c r="X664" s="33"/>
      <c r="AH664" s="38">
        <v>100</v>
      </c>
      <c r="AI664" s="38">
        <v>130</v>
      </c>
      <c r="AJ664" s="38">
        <v>16500</v>
      </c>
      <c r="AK664" s="38">
        <v>14</v>
      </c>
      <c r="AL664" s="38">
        <v>1501758</v>
      </c>
      <c r="AM664" s="61" t="s">
        <v>1816</v>
      </c>
      <c r="AN664" s="61" t="s">
        <v>1687</v>
      </c>
      <c r="AO664" s="61" t="s">
        <v>1623</v>
      </c>
      <c r="AP664" s="61" t="s">
        <v>5033</v>
      </c>
      <c r="AQ664" s="61" t="s">
        <v>1705</v>
      </c>
      <c r="AR664" s="28">
        <v>0</v>
      </c>
      <c r="AS664" s="28">
        <v>0</v>
      </c>
      <c r="AT664" s="28">
        <v>3244144</v>
      </c>
      <c r="AU664" s="62"/>
      <c r="BT664">
        <v>0</v>
      </c>
      <c r="BU664" s="32">
        <v>100</v>
      </c>
      <c r="BV664" s="32">
        <v>120</v>
      </c>
      <c r="BW664" s="32">
        <v>14850</v>
      </c>
      <c r="BX664" s="32">
        <v>86</v>
      </c>
      <c r="BY664" s="32">
        <v>91160</v>
      </c>
      <c r="BZ664" t="s">
        <v>1816</v>
      </c>
      <c r="CA664" t="s">
        <v>1689</v>
      </c>
      <c r="CB664" t="s">
        <v>1856</v>
      </c>
      <c r="CC664" t="s">
        <v>1787</v>
      </c>
      <c r="CD664" s="52" t="s">
        <v>1788</v>
      </c>
      <c r="CE664" s="155">
        <v>120</v>
      </c>
      <c r="CF664" s="155">
        <v>34</v>
      </c>
      <c r="CG664" s="31" t="s">
        <v>5831</v>
      </c>
      <c r="CH664" s="31" t="s">
        <v>3851</v>
      </c>
      <c r="CI664" s="31" t="s">
        <v>3862</v>
      </c>
      <c r="CJ664" s="31" t="s">
        <v>333</v>
      </c>
      <c r="DC664" s="160" t="str">
        <f t="shared" si="126"/>
        <v>16470_7</v>
      </c>
      <c r="DD664" s="162">
        <v>100</v>
      </c>
      <c r="DE664" s="161">
        <v>145</v>
      </c>
      <c r="DF664" s="161">
        <v>16470</v>
      </c>
      <c r="DG664" s="163" t="s">
        <v>1816</v>
      </c>
      <c r="DH664" s="161"/>
      <c r="DI664" s="161" t="s">
        <v>1622</v>
      </c>
      <c r="DJ664" s="161">
        <v>7</v>
      </c>
      <c r="DK664" s="161" t="s">
        <v>5216</v>
      </c>
      <c r="DL664" s="161">
        <v>3</v>
      </c>
      <c r="DM664" s="43" t="s">
        <v>4875</v>
      </c>
      <c r="DN664" s="43"/>
      <c r="DO664" s="43" t="s">
        <v>4567</v>
      </c>
      <c r="DP664" s="43"/>
      <c r="DQ664" s="43" t="s">
        <v>4150</v>
      </c>
      <c r="DR664" s="43">
        <v>100</v>
      </c>
      <c r="DV664" s="31" t="s">
        <v>376</v>
      </c>
      <c r="DW664" s="31" t="s">
        <v>382</v>
      </c>
      <c r="DX664" s="63"/>
      <c r="DY664" s="63"/>
      <c r="DZ664" s="63"/>
      <c r="EA664" s="167"/>
      <c r="EB664" s="60"/>
      <c r="EC664" s="60"/>
      <c r="ED664" s="60"/>
      <c r="EE664" s="60"/>
      <c r="EF664" s="60"/>
      <c r="EG664" s="60"/>
      <c r="EH664" s="60"/>
      <c r="EI664" s="60"/>
      <c r="EJ664" s="60"/>
      <c r="EK664" s="60"/>
      <c r="EL664" s="60"/>
      <c r="EM664" s="60"/>
      <c r="EN664" s="60"/>
      <c r="EO664" s="60"/>
      <c r="EP664" s="60"/>
      <c r="EQ664" s="60"/>
      <c r="ER664" s="60"/>
      <c r="ES664" s="60"/>
      <c r="ET664" s="60"/>
      <c r="EU664" s="60"/>
      <c r="EV664" s="60"/>
      <c r="EW664" s="60"/>
      <c r="EX664" s="60"/>
      <c r="EY664" s="60"/>
      <c r="EZ664" s="60"/>
      <c r="FA664" s="60"/>
      <c r="FB664" s="60"/>
    </row>
    <row r="665" spans="22:158" x14ac:dyDescent="0.25">
      <c r="W665" s="33"/>
      <c r="X665" s="33"/>
      <c r="AH665" s="38">
        <v>100</v>
      </c>
      <c r="AI665" s="38">
        <v>130</v>
      </c>
      <c r="AJ665" s="38">
        <v>16850</v>
      </c>
      <c r="AK665" s="38">
        <v>14</v>
      </c>
      <c r="AL665" s="38">
        <v>1501758</v>
      </c>
      <c r="AM665" s="61" t="s">
        <v>1816</v>
      </c>
      <c r="AN665" s="61" t="s">
        <v>1687</v>
      </c>
      <c r="AO665" s="61" t="s">
        <v>1630</v>
      </c>
      <c r="AP665" s="61" t="s">
        <v>5033</v>
      </c>
      <c r="AQ665" s="61" t="s">
        <v>1705</v>
      </c>
      <c r="AR665" s="28">
        <v>0</v>
      </c>
      <c r="AS665" s="28">
        <v>0</v>
      </c>
      <c r="AT665" s="28">
        <v>25765</v>
      </c>
      <c r="AU665" s="62"/>
      <c r="BT665">
        <v>0</v>
      </c>
      <c r="BU665" s="32">
        <v>100</v>
      </c>
      <c r="BV665" s="32">
        <v>120</v>
      </c>
      <c r="BW665" s="32">
        <v>14850</v>
      </c>
      <c r="BX665" s="32">
        <v>87</v>
      </c>
      <c r="BY665" s="32">
        <v>91180</v>
      </c>
      <c r="BZ665" t="s">
        <v>1816</v>
      </c>
      <c r="CA665" t="s">
        <v>1689</v>
      </c>
      <c r="CB665" t="s">
        <v>1856</v>
      </c>
      <c r="CC665" s="52" t="s">
        <v>1726</v>
      </c>
      <c r="CD665" s="52" t="s">
        <v>1793</v>
      </c>
      <c r="CE665" s="155">
        <v>1343</v>
      </c>
      <c r="CF665" s="155">
        <v>11</v>
      </c>
      <c r="CG665" s="31" t="s">
        <v>5841</v>
      </c>
      <c r="CH665" s="31" t="s">
        <v>3852</v>
      </c>
      <c r="CI665" s="31" t="s">
        <v>3862</v>
      </c>
      <c r="CJ665" s="31" t="s">
        <v>334</v>
      </c>
      <c r="DC665" s="160" t="str">
        <f t="shared" si="126"/>
        <v>16470_9</v>
      </c>
      <c r="DD665" s="162">
        <v>100</v>
      </c>
      <c r="DE665" s="161">
        <v>145</v>
      </c>
      <c r="DF665" s="161">
        <v>16470</v>
      </c>
      <c r="DG665" s="163" t="s">
        <v>1816</v>
      </c>
      <c r="DH665" s="161"/>
      <c r="DI665" s="161" t="s">
        <v>1622</v>
      </c>
      <c r="DJ665" s="161">
        <v>9</v>
      </c>
      <c r="DK665" s="161" t="s">
        <v>5218</v>
      </c>
      <c r="DL665" s="161">
        <v>0</v>
      </c>
      <c r="DM665" s="43" t="s">
        <v>4876</v>
      </c>
      <c r="DN665" s="43"/>
      <c r="DO665" s="43" t="s">
        <v>4569</v>
      </c>
      <c r="DP665" s="43"/>
      <c r="DQ665" s="43" t="s">
        <v>4153</v>
      </c>
      <c r="DR665" s="43">
        <v>100</v>
      </c>
      <c r="DV665" s="31" t="s">
        <v>376</v>
      </c>
      <c r="DW665" s="31" t="s">
        <v>382</v>
      </c>
      <c r="DX665" s="63"/>
      <c r="DY665" s="63"/>
      <c r="DZ665" s="63"/>
      <c r="EA665" s="167"/>
      <c r="EB665" s="60"/>
      <c r="EC665" s="60"/>
      <c r="ED665" s="60"/>
      <c r="EE665" s="60"/>
      <c r="EF665" s="60"/>
      <c r="EG665" s="60"/>
      <c r="EH665" s="60"/>
      <c r="EI665" s="60"/>
      <c r="EJ665" s="60"/>
      <c r="EK665" s="60"/>
      <c r="EL665" s="60"/>
      <c r="EM665" s="60"/>
      <c r="EN665" s="60"/>
      <c r="EO665" s="60"/>
      <c r="EP665" s="60"/>
      <c r="EQ665" s="60"/>
      <c r="ER665" s="60"/>
      <c r="ES665" s="60"/>
      <c r="ET665" s="60"/>
      <c r="EU665" s="60"/>
      <c r="EV665" s="60"/>
      <c r="EW665" s="60"/>
      <c r="EX665" s="60"/>
      <c r="EY665" s="60"/>
      <c r="EZ665" s="60"/>
      <c r="FA665" s="60"/>
      <c r="FB665" s="60"/>
    </row>
    <row r="666" spans="22:158" x14ac:dyDescent="0.25">
      <c r="V666" s="1"/>
      <c r="W666" s="33"/>
      <c r="X666" s="33"/>
      <c r="AH666" s="38">
        <v>100</v>
      </c>
      <c r="AI666" s="38">
        <v>130</v>
      </c>
      <c r="AJ666" s="38">
        <v>17300</v>
      </c>
      <c r="AK666" s="38">
        <v>14</v>
      </c>
      <c r="AL666" s="38">
        <v>1501758</v>
      </c>
      <c r="AM666" s="61" t="s">
        <v>1816</v>
      </c>
      <c r="AN666" s="61" t="s">
        <v>1687</v>
      </c>
      <c r="AO666" s="61" t="s">
        <v>1639</v>
      </c>
      <c r="AP666" s="61" t="s">
        <v>5033</v>
      </c>
      <c r="AQ666" s="61" t="s">
        <v>1705</v>
      </c>
      <c r="AR666" s="28">
        <v>0</v>
      </c>
      <c r="AS666" s="28">
        <v>0</v>
      </c>
      <c r="AT666" s="28">
        <v>115998</v>
      </c>
      <c r="AU666" s="62"/>
      <c r="BT666">
        <v>0</v>
      </c>
      <c r="BU666" s="32">
        <v>100</v>
      </c>
      <c r="BV666" s="32">
        <v>120</v>
      </c>
      <c r="BW666" s="32">
        <v>14850</v>
      </c>
      <c r="BX666" s="32">
        <v>87</v>
      </c>
      <c r="BY666" s="32">
        <v>91190</v>
      </c>
      <c r="BZ666" t="s">
        <v>1816</v>
      </c>
      <c r="CA666" t="s">
        <v>1689</v>
      </c>
      <c r="CB666" t="s">
        <v>1856</v>
      </c>
      <c r="CC666" t="s">
        <v>1726</v>
      </c>
      <c r="CD666" s="52" t="s">
        <v>1726</v>
      </c>
      <c r="CE666" s="155">
        <v>21</v>
      </c>
      <c r="CF666" s="155">
        <v>14</v>
      </c>
      <c r="CG666" s="31" t="s">
        <v>5843</v>
      </c>
      <c r="CH666" s="31" t="s">
        <v>3853</v>
      </c>
      <c r="CI666" s="31" t="s">
        <v>3862</v>
      </c>
      <c r="CJ666" s="31" t="s">
        <v>335</v>
      </c>
      <c r="DC666" s="160" t="str">
        <f t="shared" si="126"/>
        <v>16470_4</v>
      </c>
      <c r="DD666" s="162">
        <v>100</v>
      </c>
      <c r="DE666" s="161">
        <v>145</v>
      </c>
      <c r="DF666" s="161">
        <v>16470</v>
      </c>
      <c r="DG666" s="163" t="s">
        <v>1816</v>
      </c>
      <c r="DH666" s="161"/>
      <c r="DI666" s="161" t="s">
        <v>1622</v>
      </c>
      <c r="DJ666" s="161">
        <v>4</v>
      </c>
      <c r="DK666" s="161" t="s">
        <v>1325</v>
      </c>
      <c r="DL666" s="161">
        <v>0</v>
      </c>
      <c r="DM666" s="43" t="s">
        <v>4877</v>
      </c>
      <c r="DN666" s="43"/>
      <c r="DO666" s="43" t="s">
        <v>4571</v>
      </c>
      <c r="DP666" s="43"/>
      <c r="DQ666" s="43" t="s">
        <v>4156</v>
      </c>
      <c r="DR666" s="43">
        <v>100</v>
      </c>
      <c r="DV666" s="31" t="s">
        <v>376</v>
      </c>
      <c r="DW666" s="31" t="s">
        <v>382</v>
      </c>
      <c r="DX666" s="63"/>
      <c r="DY666" s="63"/>
      <c r="DZ666" s="63"/>
      <c r="EA666" s="167"/>
      <c r="EB666" s="60"/>
      <c r="EC666" s="60"/>
      <c r="ED666" s="60"/>
      <c r="EE666" s="60"/>
      <c r="EF666" s="60"/>
      <c r="EG666" s="60"/>
      <c r="EH666" s="60"/>
      <c r="EI666" s="60"/>
      <c r="EJ666" s="60"/>
      <c r="EK666" s="60"/>
      <c r="EL666" s="60"/>
      <c r="EM666" s="60"/>
      <c r="EN666" s="60"/>
      <c r="EO666" s="60"/>
      <c r="EP666" s="60"/>
      <c r="EQ666" s="60"/>
      <c r="ER666" s="60"/>
      <c r="ES666" s="60"/>
      <c r="ET666" s="60"/>
      <c r="EU666" s="60"/>
      <c r="EV666" s="60"/>
      <c r="EW666" s="60"/>
      <c r="EX666" s="60"/>
      <c r="EY666" s="60"/>
      <c r="EZ666" s="60"/>
      <c r="FA666" s="60"/>
      <c r="FB666" s="60"/>
    </row>
    <row r="667" spans="22:158" x14ac:dyDescent="0.25">
      <c r="W667" s="33"/>
      <c r="X667" s="33"/>
      <c r="AH667" s="38">
        <v>100</v>
      </c>
      <c r="AI667" s="38">
        <v>130</v>
      </c>
      <c r="AJ667" s="38">
        <v>17310</v>
      </c>
      <c r="AK667" s="38">
        <v>14</v>
      </c>
      <c r="AL667" s="38">
        <v>1501758</v>
      </c>
      <c r="AM667" s="61" t="s">
        <v>1816</v>
      </c>
      <c r="AN667" s="61" t="s">
        <v>1687</v>
      </c>
      <c r="AO667" s="61" t="s">
        <v>1640</v>
      </c>
      <c r="AP667" s="61" t="s">
        <v>5033</v>
      </c>
      <c r="AQ667" s="61" t="s">
        <v>1705</v>
      </c>
      <c r="AR667" s="28">
        <v>3762108</v>
      </c>
      <c r="AS667" s="28">
        <v>1888168</v>
      </c>
      <c r="AT667" s="28">
        <v>0</v>
      </c>
      <c r="AU667" s="62"/>
      <c r="BT667">
        <v>0</v>
      </c>
      <c r="BU667" s="32">
        <v>100</v>
      </c>
      <c r="BV667" s="32">
        <v>120</v>
      </c>
      <c r="BW667" s="32">
        <v>14850</v>
      </c>
      <c r="BX667" s="32">
        <v>87</v>
      </c>
      <c r="BY667" s="32">
        <v>91192</v>
      </c>
      <c r="BZ667" t="s">
        <v>1816</v>
      </c>
      <c r="CA667" t="s">
        <v>1689</v>
      </c>
      <c r="CB667" t="s">
        <v>1856</v>
      </c>
      <c r="CC667" s="52" t="s">
        <v>1726</v>
      </c>
      <c r="CD667" s="52" t="s">
        <v>1115</v>
      </c>
      <c r="CE667" s="155">
        <v>15085</v>
      </c>
      <c r="CF667" s="155">
        <v>8</v>
      </c>
      <c r="CG667" s="31" t="s">
        <v>692</v>
      </c>
      <c r="CH667" s="31" t="s">
        <v>3854</v>
      </c>
      <c r="CI667" s="31" t="s">
        <v>3862</v>
      </c>
      <c r="CJ667" s="31" t="s">
        <v>1369</v>
      </c>
      <c r="DC667" s="160" t="str">
        <f t="shared" si="126"/>
        <v>16470_3</v>
      </c>
      <c r="DD667" s="162">
        <v>100</v>
      </c>
      <c r="DE667" s="161">
        <v>145</v>
      </c>
      <c r="DF667" s="161">
        <v>16470</v>
      </c>
      <c r="DG667" s="163" t="s">
        <v>1816</v>
      </c>
      <c r="DH667" s="161"/>
      <c r="DI667" s="161" t="s">
        <v>1622</v>
      </c>
      <c r="DJ667" s="161">
        <v>3</v>
      </c>
      <c r="DK667" s="161" t="s">
        <v>1324</v>
      </c>
      <c r="DL667" s="161">
        <v>0</v>
      </c>
      <c r="DM667" s="43" t="s">
        <v>4878</v>
      </c>
      <c r="DN667" s="43"/>
      <c r="DO667" s="43" t="s">
        <v>4573</v>
      </c>
      <c r="DP667" s="43"/>
      <c r="DQ667" s="43" t="s">
        <v>4159</v>
      </c>
      <c r="DR667" s="43">
        <v>100</v>
      </c>
      <c r="DV667" s="31" t="s">
        <v>376</v>
      </c>
      <c r="DW667" s="31" t="s">
        <v>382</v>
      </c>
      <c r="DX667" s="63"/>
      <c r="DY667" s="63"/>
      <c r="DZ667" s="63"/>
      <c r="EA667" s="167"/>
      <c r="EB667" s="60"/>
      <c r="EC667" s="60"/>
      <c r="ED667" s="60"/>
      <c r="EE667" s="60"/>
      <c r="EF667" s="60"/>
      <c r="EG667" s="60"/>
      <c r="EH667" s="60"/>
      <c r="EI667" s="60"/>
      <c r="EJ667" s="60"/>
      <c r="EK667" s="60"/>
      <c r="EL667" s="60"/>
      <c r="EM667" s="60"/>
      <c r="EN667" s="60"/>
      <c r="EO667" s="60"/>
      <c r="EP667" s="60"/>
      <c r="EQ667" s="60"/>
      <c r="ER667" s="60"/>
      <c r="ES667" s="60"/>
      <c r="ET667" s="60"/>
      <c r="EU667" s="60"/>
      <c r="EV667" s="60"/>
      <c r="EW667" s="60"/>
      <c r="EX667" s="60"/>
      <c r="EY667" s="60"/>
      <c r="EZ667" s="60"/>
      <c r="FA667" s="60"/>
      <c r="FB667" s="60"/>
    </row>
    <row r="668" spans="22:158" x14ac:dyDescent="0.25">
      <c r="W668" s="33"/>
      <c r="X668" s="33"/>
      <c r="AH668" s="38">
        <v>100</v>
      </c>
      <c r="AI668" s="38">
        <v>130</v>
      </c>
      <c r="AJ668" s="38">
        <v>17400</v>
      </c>
      <c r="AK668" s="38">
        <v>14</v>
      </c>
      <c r="AL668" s="38">
        <v>1501758</v>
      </c>
      <c r="AM668" s="61" t="s">
        <v>1816</v>
      </c>
      <c r="AN668" s="61" t="s">
        <v>1687</v>
      </c>
      <c r="AO668" s="61" t="s">
        <v>1642</v>
      </c>
      <c r="AP668" s="61" t="s">
        <v>5033</v>
      </c>
      <c r="AQ668" s="61" t="s">
        <v>1705</v>
      </c>
      <c r="AR668" s="28">
        <v>93624.2</v>
      </c>
      <c r="AS668" s="28">
        <v>50534</v>
      </c>
      <c r="AT668" s="28">
        <v>49219</v>
      </c>
      <c r="AU668" s="62"/>
      <c r="BT668">
        <v>0</v>
      </c>
      <c r="BU668" s="32">
        <v>100</v>
      </c>
      <c r="BV668" s="32">
        <v>120</v>
      </c>
      <c r="BW668" s="32">
        <v>14850</v>
      </c>
      <c r="BX668" s="32">
        <v>87</v>
      </c>
      <c r="BY668" s="32">
        <v>91194</v>
      </c>
      <c r="BZ668" t="s">
        <v>1816</v>
      </c>
      <c r="CA668" t="s">
        <v>1689</v>
      </c>
      <c r="CB668" t="s">
        <v>1856</v>
      </c>
      <c r="CC668" t="s">
        <v>1726</v>
      </c>
      <c r="CD668" s="52" t="s">
        <v>1114</v>
      </c>
      <c r="CE668" s="155">
        <v>19</v>
      </c>
      <c r="CF668" s="155">
        <v>13</v>
      </c>
      <c r="CG668" s="31" t="s">
        <v>694</v>
      </c>
      <c r="CH668" s="31" t="s">
        <v>3855</v>
      </c>
      <c r="CI668" s="31" t="s">
        <v>3862</v>
      </c>
      <c r="CJ668" s="31" t="s">
        <v>1368</v>
      </c>
      <c r="DC668" s="160" t="str">
        <f t="shared" si="126"/>
        <v>16470_2</v>
      </c>
      <c r="DD668" s="162">
        <v>100</v>
      </c>
      <c r="DE668" s="161">
        <v>145</v>
      </c>
      <c r="DF668" s="161">
        <v>16470</v>
      </c>
      <c r="DG668" s="163" t="s">
        <v>1816</v>
      </c>
      <c r="DH668" s="161"/>
      <c r="DI668" s="161" t="s">
        <v>1622</v>
      </c>
      <c r="DJ668" s="161">
        <v>2</v>
      </c>
      <c r="DK668" s="161" t="s">
        <v>1323</v>
      </c>
      <c r="DL668" s="161">
        <v>3</v>
      </c>
      <c r="DM668" s="43" t="s">
        <v>4879</v>
      </c>
      <c r="DN668" s="43"/>
      <c r="DO668" s="43" t="s">
        <v>4575</v>
      </c>
      <c r="DP668" s="43"/>
      <c r="DQ668" s="43" t="s">
        <v>4162</v>
      </c>
      <c r="DR668" s="43">
        <v>100</v>
      </c>
      <c r="DV668" s="31" t="s">
        <v>376</v>
      </c>
      <c r="DW668" s="31" t="s">
        <v>382</v>
      </c>
      <c r="DX668" s="63"/>
      <c r="DY668" s="63"/>
      <c r="DZ668" s="63"/>
      <c r="EA668" s="167"/>
      <c r="EB668" s="60"/>
      <c r="EC668" s="60"/>
      <c r="ED668" s="60"/>
      <c r="EE668" s="60"/>
      <c r="EF668" s="60"/>
      <c r="EG668" s="60"/>
      <c r="EH668" s="60"/>
      <c r="EI668" s="60"/>
      <c r="EJ668" s="60"/>
      <c r="EK668" s="60"/>
      <c r="EL668" s="60"/>
      <c r="EM668" s="60"/>
      <c r="EN668" s="60"/>
      <c r="EO668" s="60"/>
      <c r="EP668" s="60"/>
      <c r="EQ668" s="60"/>
      <c r="ER668" s="60"/>
      <c r="ES668" s="60"/>
      <c r="ET668" s="60"/>
      <c r="EU668" s="60"/>
      <c r="EV668" s="60"/>
      <c r="EW668" s="60"/>
      <c r="EX668" s="60"/>
      <c r="EY668" s="60"/>
      <c r="EZ668" s="60"/>
      <c r="FA668" s="60"/>
      <c r="FB668" s="60"/>
    </row>
    <row r="669" spans="22:158" x14ac:dyDescent="0.25">
      <c r="W669" s="33"/>
      <c r="X669" s="33"/>
      <c r="AH669" s="38">
        <v>100</v>
      </c>
      <c r="AI669" s="38">
        <v>130</v>
      </c>
      <c r="AJ669" s="38">
        <v>17650</v>
      </c>
      <c r="AK669" s="38">
        <v>14</v>
      </c>
      <c r="AL669" s="38">
        <v>1501758</v>
      </c>
      <c r="AM669" s="61" t="s">
        <v>1816</v>
      </c>
      <c r="AN669" s="61" t="s">
        <v>1687</v>
      </c>
      <c r="AO669" s="61" t="s">
        <v>1648</v>
      </c>
      <c r="AP669" s="61" t="s">
        <v>5033</v>
      </c>
      <c r="AQ669" s="61" t="s">
        <v>1705</v>
      </c>
      <c r="AR669" s="28">
        <v>29893.5</v>
      </c>
      <c r="AS669" s="28">
        <v>88091</v>
      </c>
      <c r="AT669" s="28">
        <v>24314</v>
      </c>
      <c r="AU669" s="62"/>
      <c r="BT669">
        <v>0</v>
      </c>
      <c r="BU669" s="32">
        <v>100</v>
      </c>
      <c r="BV669" s="32">
        <v>120</v>
      </c>
      <c r="BW669" s="32">
        <v>14850</v>
      </c>
      <c r="BX669" s="32">
        <v>87</v>
      </c>
      <c r="BY669" s="32">
        <v>91200</v>
      </c>
      <c r="BZ669" t="s">
        <v>1816</v>
      </c>
      <c r="CA669" t="s">
        <v>1689</v>
      </c>
      <c r="CB669" t="s">
        <v>1856</v>
      </c>
      <c r="CC669" s="52" t="s">
        <v>1726</v>
      </c>
      <c r="CD669" s="52" t="s">
        <v>1794</v>
      </c>
      <c r="CE669" s="155"/>
      <c r="CF669" s="155"/>
      <c r="CG669" s="31" t="s">
        <v>5845</v>
      </c>
      <c r="CH669" s="31" t="s">
        <v>3856</v>
      </c>
      <c r="CI669" s="31" t="s">
        <v>3862</v>
      </c>
      <c r="CJ669" s="31" t="s">
        <v>336</v>
      </c>
      <c r="DC669" s="160" t="str">
        <f t="shared" si="126"/>
        <v>16470_6</v>
      </c>
      <c r="DD669" s="162">
        <v>100</v>
      </c>
      <c r="DE669" s="161">
        <v>145</v>
      </c>
      <c r="DF669" s="161">
        <v>16470</v>
      </c>
      <c r="DG669" s="163" t="s">
        <v>1816</v>
      </c>
      <c r="DH669" s="161"/>
      <c r="DI669" s="161" t="s">
        <v>1622</v>
      </c>
      <c r="DJ669" s="161">
        <v>6</v>
      </c>
      <c r="DK669" s="161" t="s">
        <v>1327</v>
      </c>
      <c r="DL669" s="161">
        <v>0</v>
      </c>
      <c r="DM669" s="43" t="s">
        <v>4880</v>
      </c>
      <c r="DN669" s="43"/>
      <c r="DO669" s="43" t="s">
        <v>4577</v>
      </c>
      <c r="DP669" s="43"/>
      <c r="DQ669" s="43" t="s">
        <v>4165</v>
      </c>
      <c r="DR669" s="43">
        <v>100</v>
      </c>
      <c r="DV669" s="31" t="s">
        <v>376</v>
      </c>
      <c r="DW669" s="31" t="s">
        <v>382</v>
      </c>
      <c r="DX669" s="63"/>
      <c r="DY669" s="63"/>
      <c r="DZ669" s="63"/>
      <c r="EA669" s="167"/>
      <c r="EB669" s="60"/>
      <c r="EC669" s="60"/>
      <c r="ED669" s="60"/>
      <c r="EE669" s="60"/>
      <c r="EF669" s="60"/>
      <c r="EG669" s="60"/>
      <c r="EH669" s="60"/>
      <c r="EI669" s="60"/>
      <c r="EJ669" s="60"/>
      <c r="EK669" s="60"/>
      <c r="EL669" s="60"/>
      <c r="EM669" s="60"/>
      <c r="EN669" s="60"/>
      <c r="EO669" s="60"/>
      <c r="EP669" s="60"/>
      <c r="EQ669" s="60"/>
      <c r="ER669" s="60"/>
      <c r="ES669" s="60"/>
      <c r="ET669" s="60"/>
      <c r="EU669" s="60"/>
      <c r="EV669" s="60"/>
      <c r="EW669" s="60"/>
      <c r="EX669" s="60"/>
      <c r="EY669" s="60"/>
      <c r="EZ669" s="60"/>
      <c r="FA669" s="60"/>
      <c r="FB669" s="60"/>
    </row>
    <row r="670" spans="22:158" x14ac:dyDescent="0.25">
      <c r="W670" s="33"/>
      <c r="X670" s="33"/>
      <c r="AH670" s="38">
        <v>100</v>
      </c>
      <c r="AI670" s="38">
        <v>130</v>
      </c>
      <c r="AJ670" s="38">
        <v>18600</v>
      </c>
      <c r="AK670" s="38">
        <v>14</v>
      </c>
      <c r="AL670" s="38">
        <v>1501758</v>
      </c>
      <c r="AM670" s="61" t="s">
        <v>1816</v>
      </c>
      <c r="AN670" s="61" t="s">
        <v>1687</v>
      </c>
      <c r="AO670" s="61" t="s">
        <v>1668</v>
      </c>
      <c r="AP670" s="61" t="s">
        <v>5033</v>
      </c>
      <c r="AQ670" s="61" t="s">
        <v>1705</v>
      </c>
      <c r="AR670" s="28">
        <v>0</v>
      </c>
      <c r="AS670" s="28">
        <v>0</v>
      </c>
      <c r="AT670" s="28">
        <v>8455972</v>
      </c>
      <c r="AU670" s="62"/>
      <c r="BT670">
        <v>0</v>
      </c>
      <c r="BU670" s="32">
        <v>100</v>
      </c>
      <c r="BV670" s="32">
        <v>120</v>
      </c>
      <c r="BW670" s="32">
        <v>14850</v>
      </c>
      <c r="BX670" s="32">
        <v>88</v>
      </c>
      <c r="BY670" s="32">
        <v>91220</v>
      </c>
      <c r="BZ670" t="s">
        <v>1816</v>
      </c>
      <c r="CA670" t="s">
        <v>1689</v>
      </c>
      <c r="CB670" t="s">
        <v>1856</v>
      </c>
      <c r="CC670" t="s">
        <v>1684</v>
      </c>
      <c r="CD670" t="s">
        <v>1684</v>
      </c>
      <c r="CE670" s="155">
        <v>6134</v>
      </c>
      <c r="CF670" s="155">
        <v>18</v>
      </c>
      <c r="CG670" s="31" t="s">
        <v>696</v>
      </c>
      <c r="CH670" s="31" t="s">
        <v>3857</v>
      </c>
      <c r="CI670" s="31" t="s">
        <v>3862</v>
      </c>
      <c r="CJ670" s="31" t="s">
        <v>337</v>
      </c>
      <c r="DC670" s="160" t="str">
        <f t="shared" si="126"/>
        <v>16470_10</v>
      </c>
      <c r="DD670" s="162">
        <v>100</v>
      </c>
      <c r="DE670" s="161">
        <v>145</v>
      </c>
      <c r="DF670" s="161">
        <v>16470</v>
      </c>
      <c r="DG670" s="163" t="s">
        <v>1816</v>
      </c>
      <c r="DH670" s="161"/>
      <c r="DI670" s="161" t="s">
        <v>1622</v>
      </c>
      <c r="DJ670" s="161">
        <v>10</v>
      </c>
      <c r="DK670" s="161" t="s">
        <v>1329</v>
      </c>
      <c r="DL670" s="161">
        <v>10</v>
      </c>
      <c r="DM670" s="43" t="s">
        <v>4881</v>
      </c>
      <c r="DN670" s="43"/>
      <c r="DO670" s="43" t="s">
        <v>4579</v>
      </c>
      <c r="DP670" s="43"/>
      <c r="DQ670" s="43" t="s">
        <v>4168</v>
      </c>
      <c r="DR670" s="43">
        <v>100</v>
      </c>
      <c r="DV670" s="31" t="s">
        <v>376</v>
      </c>
      <c r="DW670" s="31" t="s">
        <v>382</v>
      </c>
      <c r="DX670" s="63"/>
      <c r="DY670" s="63"/>
      <c r="DZ670" s="63"/>
      <c r="EA670" s="167"/>
      <c r="EB670" s="60"/>
      <c r="EC670" s="60"/>
      <c r="ED670" s="60"/>
      <c r="EE670" s="60"/>
      <c r="EF670" s="60"/>
      <c r="EG670" s="60"/>
      <c r="EH670" s="60"/>
      <c r="EI670" s="60"/>
      <c r="EJ670" s="60"/>
      <c r="EK670" s="60"/>
      <c r="EL670" s="60"/>
      <c r="EM670" s="60"/>
      <c r="EN670" s="60"/>
      <c r="EO670" s="60"/>
      <c r="EP670" s="60"/>
      <c r="EQ670" s="60"/>
      <c r="ER670" s="60"/>
      <c r="ES670" s="60"/>
      <c r="ET670" s="60"/>
      <c r="EU670" s="60"/>
      <c r="EV670" s="60"/>
      <c r="EW670" s="60"/>
      <c r="EX670" s="60"/>
      <c r="EY670" s="60"/>
      <c r="EZ670" s="60"/>
      <c r="FA670" s="60"/>
      <c r="FB670" s="60"/>
    </row>
    <row r="671" spans="22:158" x14ac:dyDescent="0.25">
      <c r="W671" s="33"/>
      <c r="X671" s="33"/>
      <c r="AH671" s="38">
        <v>100</v>
      </c>
      <c r="AI671" s="38">
        <v>135</v>
      </c>
      <c r="AJ671" s="38">
        <v>10950</v>
      </c>
      <c r="AK671" s="38">
        <v>14</v>
      </c>
      <c r="AL671" s="38">
        <v>1501758</v>
      </c>
      <c r="AM671" s="61" t="s">
        <v>1816</v>
      </c>
      <c r="AN671" s="61" t="s">
        <v>1693</v>
      </c>
      <c r="AO671" s="61" t="s">
        <v>5062</v>
      </c>
      <c r="AP671" s="61" t="s">
        <v>5033</v>
      </c>
      <c r="AQ671" s="61" t="s">
        <v>1705</v>
      </c>
      <c r="AR671" s="28">
        <v>5523711</v>
      </c>
      <c r="AS671" s="28">
        <v>4405238</v>
      </c>
      <c r="AT671" s="28">
        <v>2099610</v>
      </c>
      <c r="AU671" s="62"/>
      <c r="BT671">
        <v>0</v>
      </c>
      <c r="BU671" s="32">
        <v>100</v>
      </c>
      <c r="BV671" s="32">
        <v>120</v>
      </c>
      <c r="BW671" s="32">
        <v>14850</v>
      </c>
      <c r="BX671" s="32">
        <v>89</v>
      </c>
      <c r="BY671" s="32">
        <v>91240</v>
      </c>
      <c r="BZ671" t="s">
        <v>1816</v>
      </c>
      <c r="CA671" t="s">
        <v>1689</v>
      </c>
      <c r="CB671" t="s">
        <v>1856</v>
      </c>
      <c r="CC671" s="52" t="s">
        <v>1785</v>
      </c>
      <c r="CD671" s="52" t="s">
        <v>1785</v>
      </c>
      <c r="CE671" s="155">
        <v>2578</v>
      </c>
      <c r="CF671" s="155">
        <v>22</v>
      </c>
      <c r="CG671" s="31" t="s">
        <v>698</v>
      </c>
      <c r="CH671" s="31" t="s">
        <v>3858</v>
      </c>
      <c r="CI671" s="31" t="s">
        <v>3862</v>
      </c>
      <c r="CJ671" s="31" t="s">
        <v>2762</v>
      </c>
      <c r="DC671" s="160" t="str">
        <f t="shared" si="126"/>
        <v>16470_8</v>
      </c>
      <c r="DD671" s="162">
        <v>100</v>
      </c>
      <c r="DE671" s="161">
        <v>145</v>
      </c>
      <c r="DF671" s="161">
        <v>16470</v>
      </c>
      <c r="DG671" s="163" t="s">
        <v>1816</v>
      </c>
      <c r="DH671" s="161"/>
      <c r="DI671" s="161" t="s">
        <v>1622</v>
      </c>
      <c r="DJ671" s="161">
        <v>8</v>
      </c>
      <c r="DK671" s="161" t="s">
        <v>1328</v>
      </c>
      <c r="DL671" s="161">
        <v>0</v>
      </c>
      <c r="DM671" s="43" t="s">
        <v>4882</v>
      </c>
      <c r="DN671" s="43"/>
      <c r="DO671" s="43" t="s">
        <v>4581</v>
      </c>
      <c r="DP671" s="43"/>
      <c r="DQ671" s="43" t="s">
        <v>4171</v>
      </c>
      <c r="DR671" s="43">
        <v>100</v>
      </c>
      <c r="DV671" s="31" t="s">
        <v>376</v>
      </c>
      <c r="DW671" s="31" t="s">
        <v>383</v>
      </c>
      <c r="DX671" s="63"/>
      <c r="DY671" s="63"/>
      <c r="DZ671" s="63"/>
      <c r="EA671" s="167"/>
      <c r="EB671" s="60"/>
      <c r="EC671" s="60"/>
      <c r="ED671" s="60"/>
      <c r="EE671" s="60"/>
      <c r="EF671" s="60"/>
      <c r="EG671" s="60"/>
      <c r="EH671" s="60"/>
      <c r="EI671" s="60"/>
      <c r="EJ671" s="60"/>
      <c r="EK671" s="60"/>
      <c r="EL671" s="60"/>
      <c r="EM671" s="60"/>
      <c r="EN671" s="60"/>
      <c r="EO671" s="60"/>
      <c r="EP671" s="60"/>
      <c r="EQ671" s="60"/>
      <c r="ER671" s="60"/>
      <c r="ES671" s="60"/>
      <c r="ET671" s="60"/>
      <c r="EU671" s="60"/>
      <c r="EV671" s="60"/>
      <c r="EW671" s="60"/>
      <c r="EX671" s="60"/>
      <c r="EY671" s="60"/>
      <c r="EZ671" s="60"/>
      <c r="FA671" s="60"/>
      <c r="FB671" s="60"/>
    </row>
    <row r="672" spans="22:158" x14ac:dyDescent="0.25">
      <c r="W672" s="33"/>
      <c r="X672" s="33"/>
      <c r="AH672" s="38">
        <v>100</v>
      </c>
      <c r="AI672" s="38">
        <v>135</v>
      </c>
      <c r="AJ672" s="38">
        <v>11150</v>
      </c>
      <c r="AK672" s="38">
        <v>14</v>
      </c>
      <c r="AL672" s="38">
        <v>1501758</v>
      </c>
      <c r="AM672" s="61" t="s">
        <v>1816</v>
      </c>
      <c r="AN672" s="61" t="s">
        <v>1693</v>
      </c>
      <c r="AO672" s="61" t="s">
        <v>5066</v>
      </c>
      <c r="AP672" s="61" t="s">
        <v>5033</v>
      </c>
      <c r="AQ672" s="61" t="s">
        <v>1705</v>
      </c>
      <c r="AR672" s="28">
        <v>247463.3</v>
      </c>
      <c r="AS672" s="28">
        <v>10067</v>
      </c>
      <c r="AT672" s="28">
        <v>0</v>
      </c>
      <c r="AU672" s="62"/>
      <c r="BT672">
        <v>0</v>
      </c>
      <c r="BU672" s="32">
        <v>100</v>
      </c>
      <c r="BV672" s="32">
        <v>120</v>
      </c>
      <c r="BW672" s="32">
        <v>14850</v>
      </c>
      <c r="BX672" s="32">
        <v>90</v>
      </c>
      <c r="BY672" s="32">
        <v>91260</v>
      </c>
      <c r="BZ672" t="s">
        <v>1816</v>
      </c>
      <c r="CA672" t="s">
        <v>1689</v>
      </c>
      <c r="CB672" t="s">
        <v>1856</v>
      </c>
      <c r="CC672" t="s">
        <v>5036</v>
      </c>
      <c r="CD672" s="52" t="s">
        <v>5036</v>
      </c>
      <c r="CE672" s="155">
        <v>101</v>
      </c>
      <c r="CF672" s="155">
        <v>13</v>
      </c>
      <c r="CG672" s="31" t="s">
        <v>5848</v>
      </c>
      <c r="CH672" s="31" t="s">
        <v>3859</v>
      </c>
      <c r="CI672" s="31" t="s">
        <v>3862</v>
      </c>
      <c r="CJ672" s="31" t="s">
        <v>2763</v>
      </c>
      <c r="DC672" s="160" t="str">
        <f t="shared" si="126"/>
        <v>16470_5</v>
      </c>
      <c r="DD672" s="162">
        <v>100</v>
      </c>
      <c r="DE672" s="161">
        <v>145</v>
      </c>
      <c r="DF672" s="161">
        <v>16470</v>
      </c>
      <c r="DG672" s="163" t="s">
        <v>1816</v>
      </c>
      <c r="DH672" s="161"/>
      <c r="DI672" s="161" t="s">
        <v>1622</v>
      </c>
      <c r="DJ672" s="161">
        <v>5</v>
      </c>
      <c r="DK672" s="161" t="s">
        <v>1326</v>
      </c>
      <c r="DL672" s="161">
        <v>3</v>
      </c>
      <c r="DM672" s="43" t="s">
        <v>4883</v>
      </c>
      <c r="DN672" s="43"/>
      <c r="DO672" s="43" t="s">
        <v>4583</v>
      </c>
      <c r="DP672" s="43"/>
      <c r="DQ672" s="43" t="s">
        <v>4174</v>
      </c>
      <c r="DR672" s="43">
        <v>100</v>
      </c>
      <c r="DV672" s="31" t="s">
        <v>376</v>
      </c>
      <c r="DW672" s="31" t="s">
        <v>383</v>
      </c>
      <c r="DX672" s="63"/>
      <c r="DY672" s="63"/>
      <c r="DZ672" s="63"/>
      <c r="EA672" s="167"/>
      <c r="EB672" s="60"/>
      <c r="EC672" s="60"/>
      <c r="ED672" s="60"/>
      <c r="EE672" s="60"/>
      <c r="EF672" s="60"/>
      <c r="EG672" s="60"/>
      <c r="EH672" s="60"/>
      <c r="EI672" s="60"/>
      <c r="EJ672" s="60"/>
      <c r="EK672" s="60"/>
      <c r="EL672" s="60"/>
      <c r="EM672" s="60"/>
      <c r="EN672" s="60"/>
      <c r="EO672" s="60"/>
      <c r="EP672" s="60"/>
      <c r="EQ672" s="60"/>
      <c r="ER672" s="60"/>
      <c r="ES672" s="60"/>
      <c r="ET672" s="60"/>
      <c r="EU672" s="60"/>
      <c r="EV672" s="60"/>
      <c r="EW672" s="60"/>
      <c r="EX672" s="60"/>
      <c r="EY672" s="60"/>
      <c r="EZ672" s="60"/>
      <c r="FA672" s="60"/>
      <c r="FB672" s="60"/>
    </row>
    <row r="673" spans="22:158" x14ac:dyDescent="0.25">
      <c r="W673" s="33"/>
      <c r="X673" s="33"/>
      <c r="AH673" s="38">
        <v>100</v>
      </c>
      <c r="AI673" s="38">
        <v>135</v>
      </c>
      <c r="AJ673" s="38">
        <v>11200</v>
      </c>
      <c r="AK673" s="38">
        <v>14</v>
      </c>
      <c r="AL673" s="38">
        <v>1501758</v>
      </c>
      <c r="AM673" s="61" t="s">
        <v>1816</v>
      </c>
      <c r="AN673" s="61" t="s">
        <v>1693</v>
      </c>
      <c r="AO673" s="61" t="s">
        <v>5067</v>
      </c>
      <c r="AP673" s="61" t="s">
        <v>5033</v>
      </c>
      <c r="AQ673" s="61" t="s">
        <v>1705</v>
      </c>
      <c r="AR673" s="28">
        <v>155057.1</v>
      </c>
      <c r="AS673" s="28">
        <v>235925</v>
      </c>
      <c r="AT673" s="28">
        <v>226872</v>
      </c>
      <c r="AU673" s="62"/>
      <c r="BT673">
        <v>0</v>
      </c>
      <c r="BU673" s="32">
        <v>100</v>
      </c>
      <c r="BV673" s="32">
        <v>120</v>
      </c>
      <c r="BW673" s="32">
        <v>16610</v>
      </c>
      <c r="BX673" s="32">
        <v>81</v>
      </c>
      <c r="BY673" s="32">
        <v>91000</v>
      </c>
      <c r="BZ673" t="s">
        <v>1816</v>
      </c>
      <c r="CA673" t="s">
        <v>1689</v>
      </c>
      <c r="CB673" t="s">
        <v>1883</v>
      </c>
      <c r="CC673" s="52" t="s">
        <v>1683</v>
      </c>
      <c r="CD673" s="52" t="s">
        <v>1784</v>
      </c>
      <c r="CE673" s="155">
        <v>54053</v>
      </c>
      <c r="CF673" s="155">
        <v>486</v>
      </c>
      <c r="CG673" s="31" t="s">
        <v>5834</v>
      </c>
      <c r="CH673" s="31" t="s">
        <v>3842</v>
      </c>
      <c r="CI673" s="31" t="s">
        <v>3864</v>
      </c>
      <c r="CJ673" s="31" t="s">
        <v>2764</v>
      </c>
      <c r="DC673" s="160" t="str">
        <f t="shared" si="126"/>
        <v>16610_1</v>
      </c>
      <c r="DD673" s="162">
        <v>100</v>
      </c>
      <c r="DE673" s="161">
        <v>120</v>
      </c>
      <c r="DF673" s="161">
        <v>16610</v>
      </c>
      <c r="DG673" s="163" t="s">
        <v>1816</v>
      </c>
      <c r="DH673" s="161"/>
      <c r="DI673" s="161" t="s">
        <v>1625</v>
      </c>
      <c r="DJ673" s="161">
        <v>1</v>
      </c>
      <c r="DK673" s="161" t="s">
        <v>5210</v>
      </c>
      <c r="DL673" s="161">
        <v>18</v>
      </c>
      <c r="DM673" s="43" t="s">
        <v>4884</v>
      </c>
      <c r="DN673" s="43"/>
      <c r="DO673" s="43" t="s">
        <v>4885</v>
      </c>
      <c r="DP673" s="43"/>
      <c r="DQ673" s="43" t="s">
        <v>4177</v>
      </c>
      <c r="DR673" s="43">
        <v>100</v>
      </c>
      <c r="DV673" s="31" t="s">
        <v>376</v>
      </c>
      <c r="DW673" s="31" t="s">
        <v>383</v>
      </c>
      <c r="DX673" s="63"/>
      <c r="DY673" s="63"/>
      <c r="DZ673" s="63"/>
      <c r="EA673" s="167"/>
      <c r="EB673" s="60"/>
      <c r="EC673" s="60"/>
      <c r="ED673" s="60"/>
      <c r="EE673" s="60"/>
      <c r="EF673" s="60"/>
      <c r="EG673" s="60"/>
      <c r="EH673" s="60"/>
      <c r="EI673" s="60"/>
      <c r="EJ673" s="60"/>
      <c r="EK673" s="60"/>
      <c r="EL673" s="60"/>
      <c r="EM673" s="60"/>
      <c r="EN673" s="60"/>
      <c r="EO673" s="60"/>
      <c r="EP673" s="60"/>
      <c r="EQ673" s="60"/>
      <c r="ER673" s="60"/>
      <c r="ES673" s="60"/>
      <c r="ET673" s="60"/>
      <c r="EU673" s="60"/>
      <c r="EV673" s="60"/>
      <c r="EW673" s="60"/>
      <c r="EX673" s="60"/>
      <c r="EY673" s="60"/>
      <c r="EZ673" s="60"/>
      <c r="FA673" s="60"/>
      <c r="FB673" s="60"/>
    </row>
    <row r="674" spans="22:158" x14ac:dyDescent="0.25">
      <c r="W674" s="33"/>
      <c r="X674" s="33"/>
      <c r="AH674" s="38">
        <v>100</v>
      </c>
      <c r="AI674" s="38">
        <v>135</v>
      </c>
      <c r="AJ674" s="38">
        <v>11750</v>
      </c>
      <c r="AK674" s="38">
        <v>14</v>
      </c>
      <c r="AL674" s="38">
        <v>1501758</v>
      </c>
      <c r="AM674" s="61" t="s">
        <v>1816</v>
      </c>
      <c r="AN674" s="61" t="s">
        <v>1693</v>
      </c>
      <c r="AO674" s="61" t="s">
        <v>5080</v>
      </c>
      <c r="AP674" s="61" t="s">
        <v>5033</v>
      </c>
      <c r="AQ674" s="61" t="s">
        <v>1705</v>
      </c>
      <c r="AR674" s="28">
        <v>1200618.2</v>
      </c>
      <c r="AS674" s="28">
        <v>1755559</v>
      </c>
      <c r="AT674" s="28">
        <v>1133569</v>
      </c>
      <c r="AU674" s="62"/>
      <c r="BT674">
        <v>0</v>
      </c>
      <c r="BU674" s="32">
        <v>100</v>
      </c>
      <c r="BV674" s="32">
        <v>120</v>
      </c>
      <c r="BW674" s="32">
        <v>16610</v>
      </c>
      <c r="BX674" s="32">
        <v>81</v>
      </c>
      <c r="BY674" s="32">
        <v>91010</v>
      </c>
      <c r="BZ674" t="s">
        <v>1816</v>
      </c>
      <c r="CA674" t="s">
        <v>1689</v>
      </c>
      <c r="CB674" t="s">
        <v>1883</v>
      </c>
      <c r="CC674" t="s">
        <v>1683</v>
      </c>
      <c r="CD674" s="52" t="s">
        <v>1683</v>
      </c>
      <c r="CE674" s="155">
        <v>5256</v>
      </c>
      <c r="CF674" s="155">
        <v>27</v>
      </c>
      <c r="CG674" s="31" t="s">
        <v>5837</v>
      </c>
      <c r="CH674" s="31" t="s">
        <v>3844</v>
      </c>
      <c r="CI674" s="31" t="s">
        <v>3864</v>
      </c>
      <c r="CJ674" s="31" t="s">
        <v>2765</v>
      </c>
      <c r="DC674" s="160" t="str">
        <f t="shared" si="126"/>
        <v>16610_7</v>
      </c>
      <c r="DD674" s="162">
        <v>100</v>
      </c>
      <c r="DE674" s="161">
        <v>120</v>
      </c>
      <c r="DF674" s="161">
        <v>16610</v>
      </c>
      <c r="DG674" s="163" t="s">
        <v>1816</v>
      </c>
      <c r="DH674" s="161"/>
      <c r="DI674" s="161" t="s">
        <v>1625</v>
      </c>
      <c r="DJ674" s="161">
        <v>7</v>
      </c>
      <c r="DK674" s="161" t="s">
        <v>5216</v>
      </c>
      <c r="DL674" s="161">
        <v>3</v>
      </c>
      <c r="DM674" s="43" t="s">
        <v>4886</v>
      </c>
      <c r="DN674" s="43"/>
      <c r="DO674" s="43" t="s">
        <v>4887</v>
      </c>
      <c r="DP674" s="43"/>
      <c r="DQ674" s="43" t="s">
        <v>4150</v>
      </c>
      <c r="DR674" s="43">
        <v>100</v>
      </c>
      <c r="DV674" s="31" t="s">
        <v>376</v>
      </c>
      <c r="DW674" s="31" t="s">
        <v>383</v>
      </c>
      <c r="DX674" s="63"/>
      <c r="DY674" s="63"/>
      <c r="DZ674" s="63"/>
      <c r="EA674" s="167"/>
      <c r="EB674" s="60"/>
      <c r="EC674" s="60"/>
      <c r="ED674" s="60"/>
      <c r="EE674" s="60"/>
      <c r="EF674" s="60"/>
      <c r="EG674" s="60"/>
      <c r="EH674" s="60"/>
      <c r="EI674" s="60"/>
      <c r="EJ674" s="60"/>
      <c r="EK674" s="60"/>
      <c r="EL674" s="60"/>
      <c r="EM674" s="60"/>
      <c r="EN674" s="60"/>
      <c r="EO674" s="60"/>
      <c r="EP674" s="60"/>
      <c r="EQ674" s="60"/>
      <c r="ER674" s="60"/>
      <c r="ES674" s="60"/>
      <c r="ET674" s="60"/>
      <c r="EU674" s="60"/>
      <c r="EV674" s="60"/>
      <c r="EW674" s="60"/>
      <c r="EX674" s="60"/>
      <c r="EY674" s="60"/>
      <c r="EZ674" s="60"/>
      <c r="FA674" s="60"/>
      <c r="FB674" s="60"/>
    </row>
    <row r="675" spans="22:158" x14ac:dyDescent="0.25">
      <c r="V675" s="1"/>
      <c r="W675" s="33"/>
      <c r="X675" s="33"/>
      <c r="AH675" s="38">
        <v>100</v>
      </c>
      <c r="AI675" s="38">
        <v>135</v>
      </c>
      <c r="AJ675" s="38">
        <v>11950</v>
      </c>
      <c r="AK675" s="38">
        <v>14</v>
      </c>
      <c r="AL675" s="38">
        <v>1501758</v>
      </c>
      <c r="AM675" s="61" t="s">
        <v>1816</v>
      </c>
      <c r="AN675" s="61" t="s">
        <v>1693</v>
      </c>
      <c r="AO675" s="61" t="s">
        <v>5083</v>
      </c>
      <c r="AP675" s="61" t="s">
        <v>5033</v>
      </c>
      <c r="AQ675" s="61" t="s">
        <v>1705</v>
      </c>
      <c r="AR675" s="28">
        <v>0</v>
      </c>
      <c r="AS675" s="28">
        <v>0</v>
      </c>
      <c r="AT675" s="28">
        <v>1049034</v>
      </c>
      <c r="AU675" s="62"/>
      <c r="BT675">
        <v>0</v>
      </c>
      <c r="BU675" s="32">
        <v>100</v>
      </c>
      <c r="BV675" s="32">
        <v>120</v>
      </c>
      <c r="BW675" s="32">
        <v>16610</v>
      </c>
      <c r="BX675" s="32">
        <v>82</v>
      </c>
      <c r="BY675" s="32">
        <v>91020</v>
      </c>
      <c r="BZ675" t="s">
        <v>1816</v>
      </c>
      <c r="CA675" t="s">
        <v>1689</v>
      </c>
      <c r="CB675" t="s">
        <v>1883</v>
      </c>
      <c r="CC675" t="s">
        <v>1790</v>
      </c>
      <c r="CD675" t="s">
        <v>1792</v>
      </c>
      <c r="CE675" s="155">
        <v>2365</v>
      </c>
      <c r="CF675" s="155">
        <v>40</v>
      </c>
      <c r="CG675" s="31" t="s">
        <v>5851</v>
      </c>
      <c r="CH675" s="31" t="s">
        <v>3845</v>
      </c>
      <c r="CI675" s="31" t="s">
        <v>3864</v>
      </c>
      <c r="CJ675" s="31" t="s">
        <v>2766</v>
      </c>
      <c r="DC675" s="160" t="str">
        <f t="shared" si="126"/>
        <v>16610_9</v>
      </c>
      <c r="DD675" s="162">
        <v>100</v>
      </c>
      <c r="DE675" s="161">
        <v>120</v>
      </c>
      <c r="DF675" s="161">
        <v>16610</v>
      </c>
      <c r="DG675" s="163" t="s">
        <v>1816</v>
      </c>
      <c r="DH675" s="161"/>
      <c r="DI675" s="161" t="s">
        <v>1625</v>
      </c>
      <c r="DJ675" s="161">
        <v>9</v>
      </c>
      <c r="DK675" s="161" t="s">
        <v>5218</v>
      </c>
      <c r="DL675" s="161">
        <v>0</v>
      </c>
      <c r="DM675" s="43" t="s">
        <v>4888</v>
      </c>
      <c r="DN675" s="43"/>
      <c r="DO675" s="43" t="s">
        <v>4889</v>
      </c>
      <c r="DP675" s="43"/>
      <c r="DQ675" s="43" t="s">
        <v>4153</v>
      </c>
      <c r="DR675" s="43">
        <v>100</v>
      </c>
      <c r="DV675" s="31" t="s">
        <v>376</v>
      </c>
      <c r="DW675" s="31" t="s">
        <v>383</v>
      </c>
      <c r="DX675" s="63"/>
      <c r="DY675" s="63"/>
      <c r="DZ675" s="63"/>
      <c r="EA675" s="167"/>
      <c r="EB675" s="60"/>
      <c r="EC675" s="60"/>
      <c r="ED675" s="60"/>
      <c r="EE675" s="60"/>
      <c r="EF675" s="60"/>
      <c r="EG675" s="60"/>
      <c r="EH675" s="60"/>
      <c r="EI675" s="60"/>
      <c r="EJ675" s="60"/>
      <c r="EK675" s="60"/>
      <c r="EL675" s="60"/>
      <c r="EM675" s="60"/>
      <c r="EN675" s="60"/>
      <c r="EO675" s="60"/>
      <c r="EP675" s="60"/>
      <c r="EQ675" s="60"/>
      <c r="ER675" s="60"/>
      <c r="ES675" s="60"/>
      <c r="ET675" s="60"/>
      <c r="EU675" s="60"/>
      <c r="EV675" s="60"/>
      <c r="EW675" s="60"/>
      <c r="EX675" s="60"/>
      <c r="EY675" s="60"/>
      <c r="EZ675" s="60"/>
      <c r="FA675" s="60"/>
      <c r="FB675" s="60"/>
    </row>
    <row r="676" spans="22:158" x14ac:dyDescent="0.25">
      <c r="W676" s="33"/>
      <c r="X676" s="33"/>
      <c r="AH676" s="38">
        <v>100</v>
      </c>
      <c r="AI676" s="38">
        <v>135</v>
      </c>
      <c r="AJ676" s="38">
        <v>12100</v>
      </c>
      <c r="AK676" s="38">
        <v>14</v>
      </c>
      <c r="AL676" s="38">
        <v>1501758</v>
      </c>
      <c r="AM676" s="61" t="s">
        <v>1816</v>
      </c>
      <c r="AN676" s="61" t="s">
        <v>1693</v>
      </c>
      <c r="AO676" s="61" t="s">
        <v>5086</v>
      </c>
      <c r="AP676" s="61" t="s">
        <v>5033</v>
      </c>
      <c r="AQ676" s="61" t="s">
        <v>1705</v>
      </c>
      <c r="AR676" s="28">
        <v>0</v>
      </c>
      <c r="AS676" s="28">
        <v>0</v>
      </c>
      <c r="AT676" s="28">
        <v>1572208</v>
      </c>
      <c r="AU676" s="62"/>
      <c r="BT676">
        <v>0</v>
      </c>
      <c r="BU676" s="32">
        <v>100</v>
      </c>
      <c r="BV676" s="32">
        <v>120</v>
      </c>
      <c r="BW676" s="32">
        <v>16610</v>
      </c>
      <c r="BX676" s="32">
        <v>82</v>
      </c>
      <c r="BY676" s="32">
        <v>91040</v>
      </c>
      <c r="BZ676" t="s">
        <v>1816</v>
      </c>
      <c r="CA676" t="s">
        <v>1689</v>
      </c>
      <c r="CB676" t="s">
        <v>1883</v>
      </c>
      <c r="CC676" t="s">
        <v>1790</v>
      </c>
      <c r="CD676" t="s">
        <v>1791</v>
      </c>
      <c r="CE676" s="155">
        <v>7096</v>
      </c>
      <c r="CF676" s="155">
        <v>140</v>
      </c>
      <c r="CG676" s="31" t="s">
        <v>5853</v>
      </c>
      <c r="CH676" s="31" t="s">
        <v>3846</v>
      </c>
      <c r="CI676" s="31" t="s">
        <v>3864</v>
      </c>
      <c r="CJ676" s="31" t="s">
        <v>2767</v>
      </c>
      <c r="DC676" s="160" t="str">
        <f t="shared" si="126"/>
        <v>16610_4</v>
      </c>
      <c r="DD676" s="162">
        <v>100</v>
      </c>
      <c r="DE676" s="161">
        <v>120</v>
      </c>
      <c r="DF676" s="161">
        <v>16610</v>
      </c>
      <c r="DG676" s="163" t="s">
        <v>1816</v>
      </c>
      <c r="DH676" s="161"/>
      <c r="DI676" s="161" t="s">
        <v>1625</v>
      </c>
      <c r="DJ676" s="161">
        <v>4</v>
      </c>
      <c r="DK676" s="161" t="s">
        <v>1325</v>
      </c>
      <c r="DL676" s="161">
        <v>0</v>
      </c>
      <c r="DM676" s="43" t="s">
        <v>4890</v>
      </c>
      <c r="DN676" s="43"/>
      <c r="DO676" s="43" t="s">
        <v>4891</v>
      </c>
      <c r="DP676" s="43"/>
      <c r="DQ676" s="43" t="s">
        <v>4156</v>
      </c>
      <c r="DR676" s="43">
        <v>100</v>
      </c>
      <c r="DV676" s="31" t="s">
        <v>376</v>
      </c>
      <c r="DW676" s="31" t="s">
        <v>383</v>
      </c>
      <c r="DX676" s="63"/>
      <c r="DY676" s="63"/>
      <c r="DZ676" s="63"/>
      <c r="EA676" s="167"/>
      <c r="EB676" s="60"/>
      <c r="EC676" s="60"/>
      <c r="ED676" s="60"/>
      <c r="EE676" s="60"/>
      <c r="EF676" s="60"/>
      <c r="EG676" s="60"/>
      <c r="EH676" s="60"/>
      <c r="EI676" s="60"/>
      <c r="EJ676" s="60"/>
      <c r="EK676" s="60"/>
      <c r="EL676" s="60"/>
      <c r="EM676" s="60"/>
      <c r="EN676" s="60"/>
      <c r="EO676" s="60"/>
      <c r="EP676" s="60"/>
      <c r="EQ676" s="60"/>
      <c r="ER676" s="60"/>
      <c r="ES676" s="60"/>
      <c r="ET676" s="60"/>
      <c r="EU676" s="60"/>
      <c r="EV676" s="60"/>
      <c r="EW676" s="60"/>
      <c r="EX676" s="60"/>
      <c r="EY676" s="60"/>
      <c r="EZ676" s="60"/>
      <c r="FA676" s="60"/>
      <c r="FB676" s="60"/>
    </row>
    <row r="677" spans="22:158" x14ac:dyDescent="0.25">
      <c r="W677" s="33"/>
      <c r="X677" s="33"/>
      <c r="AH677" s="38">
        <v>100</v>
      </c>
      <c r="AI677" s="38">
        <v>135</v>
      </c>
      <c r="AJ677" s="38">
        <v>12150</v>
      </c>
      <c r="AK677" s="38">
        <v>14</v>
      </c>
      <c r="AL677" s="38">
        <v>1501758</v>
      </c>
      <c r="AM677" s="61" t="s">
        <v>1816</v>
      </c>
      <c r="AN677" s="61" t="s">
        <v>1693</v>
      </c>
      <c r="AO677" s="61" t="s">
        <v>5087</v>
      </c>
      <c r="AP677" s="61" t="s">
        <v>5033</v>
      </c>
      <c r="AQ677" s="61" t="s">
        <v>1705</v>
      </c>
      <c r="AR677" s="28">
        <v>9371865.1999999993</v>
      </c>
      <c r="AS677" s="28">
        <v>8301656</v>
      </c>
      <c r="AT677" s="28">
        <v>4204021</v>
      </c>
      <c r="AU677" s="62"/>
      <c r="BT677">
        <v>0</v>
      </c>
      <c r="BU677" s="32">
        <v>100</v>
      </c>
      <c r="BV677" s="32">
        <v>120</v>
      </c>
      <c r="BW677" s="32">
        <v>16610</v>
      </c>
      <c r="BX677" s="32">
        <v>83</v>
      </c>
      <c r="BY677" s="32">
        <v>91060</v>
      </c>
      <c r="BZ677" t="s">
        <v>1816</v>
      </c>
      <c r="CA677" t="s">
        <v>1689</v>
      </c>
      <c r="CB677" t="s">
        <v>1883</v>
      </c>
      <c r="CC677" t="s">
        <v>1786</v>
      </c>
      <c r="CD677" s="52" t="s">
        <v>5043</v>
      </c>
      <c r="CE677" s="155">
        <v>97</v>
      </c>
      <c r="CF677" s="155">
        <v>10</v>
      </c>
      <c r="CG677" s="31" t="s">
        <v>684</v>
      </c>
      <c r="CH677" s="31" t="s">
        <v>3847</v>
      </c>
      <c r="CI677" s="31" t="s">
        <v>3864</v>
      </c>
      <c r="CJ677" s="31" t="s">
        <v>2768</v>
      </c>
      <c r="DC677" s="160" t="str">
        <f t="shared" si="126"/>
        <v>16610_3</v>
      </c>
      <c r="DD677" s="162">
        <v>100</v>
      </c>
      <c r="DE677" s="161">
        <v>120</v>
      </c>
      <c r="DF677" s="161">
        <v>16610</v>
      </c>
      <c r="DG677" s="163" t="s">
        <v>1816</v>
      </c>
      <c r="DH677" s="161"/>
      <c r="DI677" s="161" t="s">
        <v>1625</v>
      </c>
      <c r="DJ677" s="161">
        <v>3</v>
      </c>
      <c r="DK677" s="161" t="s">
        <v>1324</v>
      </c>
      <c r="DL677" s="161">
        <v>0</v>
      </c>
      <c r="DM677" s="43" t="s">
        <v>4892</v>
      </c>
      <c r="DN677" s="43"/>
      <c r="DO677" s="43" t="s">
        <v>4893</v>
      </c>
      <c r="DP677" s="43"/>
      <c r="DQ677" s="43" t="s">
        <v>4159</v>
      </c>
      <c r="DR677" s="43">
        <v>100</v>
      </c>
      <c r="DV677" s="31" t="s">
        <v>376</v>
      </c>
      <c r="DW677" s="31" t="s">
        <v>383</v>
      </c>
      <c r="DX677" s="63"/>
      <c r="DY677" s="63"/>
      <c r="DZ677" s="63"/>
      <c r="EA677" s="167"/>
      <c r="EB677" s="60"/>
      <c r="EC677" s="60"/>
      <c r="ED677" s="60"/>
      <c r="EE677" s="60"/>
      <c r="EF677" s="60"/>
      <c r="EG677" s="60"/>
      <c r="EH677" s="60"/>
      <c r="EI677" s="60"/>
      <c r="EJ677" s="60"/>
      <c r="EK677" s="60"/>
      <c r="EL677" s="60"/>
      <c r="EM677" s="60"/>
      <c r="EN677" s="60"/>
      <c r="EO677" s="60"/>
      <c r="EP677" s="60"/>
      <c r="EQ677" s="60"/>
      <c r="ER677" s="60"/>
      <c r="ES677" s="60"/>
      <c r="ET677" s="60"/>
      <c r="EU677" s="60"/>
      <c r="EV677" s="60"/>
      <c r="EW677" s="60"/>
      <c r="EX677" s="60"/>
      <c r="EY677" s="60"/>
      <c r="EZ677" s="60"/>
      <c r="FA677" s="60"/>
      <c r="FB677" s="60"/>
    </row>
    <row r="678" spans="22:158" x14ac:dyDescent="0.25">
      <c r="W678" s="33"/>
      <c r="X678" s="33"/>
      <c r="AH678" s="38">
        <v>100</v>
      </c>
      <c r="AI678" s="38">
        <v>135</v>
      </c>
      <c r="AJ678" s="38">
        <v>12600</v>
      </c>
      <c r="AK678" s="38">
        <v>14</v>
      </c>
      <c r="AL678" s="38">
        <v>1501758</v>
      </c>
      <c r="AM678" s="61" t="s">
        <v>1816</v>
      </c>
      <c r="AN678" s="61" t="s">
        <v>1693</v>
      </c>
      <c r="AO678" s="61" t="s">
        <v>5095</v>
      </c>
      <c r="AP678" s="61" t="s">
        <v>5033</v>
      </c>
      <c r="AQ678" s="61" t="s">
        <v>1705</v>
      </c>
      <c r="AR678" s="28">
        <v>1679599</v>
      </c>
      <c r="AS678" s="28">
        <v>1519192</v>
      </c>
      <c r="AT678" s="28">
        <v>476301</v>
      </c>
      <c r="AU678" s="62"/>
      <c r="BT678">
        <v>0</v>
      </c>
      <c r="BU678" s="32">
        <v>100</v>
      </c>
      <c r="BV678" s="32">
        <v>120</v>
      </c>
      <c r="BW678" s="32">
        <v>16610</v>
      </c>
      <c r="BX678" s="32">
        <v>83</v>
      </c>
      <c r="BY678" s="32">
        <v>91080</v>
      </c>
      <c r="BZ678" t="s">
        <v>1816</v>
      </c>
      <c r="CA678" t="s">
        <v>1689</v>
      </c>
      <c r="CB678" t="s">
        <v>1883</v>
      </c>
      <c r="CC678" s="52" t="s">
        <v>1786</v>
      </c>
      <c r="CD678" s="52" t="s">
        <v>1784</v>
      </c>
      <c r="CE678" s="155">
        <v>2112958</v>
      </c>
      <c r="CF678" s="155">
        <v>13</v>
      </c>
      <c r="CG678" s="31" t="s">
        <v>686</v>
      </c>
      <c r="CH678" s="31" t="s">
        <v>3848</v>
      </c>
      <c r="CI678" s="31" t="s">
        <v>3864</v>
      </c>
      <c r="CJ678" s="31" t="s">
        <v>2769</v>
      </c>
      <c r="DC678" s="160" t="str">
        <f t="shared" si="126"/>
        <v>16610_2</v>
      </c>
      <c r="DD678" s="162">
        <v>100</v>
      </c>
      <c r="DE678" s="161">
        <v>120</v>
      </c>
      <c r="DF678" s="161">
        <v>16610</v>
      </c>
      <c r="DG678" s="163" t="s">
        <v>1816</v>
      </c>
      <c r="DH678" s="161"/>
      <c r="DI678" s="161" t="s">
        <v>1625</v>
      </c>
      <c r="DJ678" s="161">
        <v>2</v>
      </c>
      <c r="DK678" s="161" t="s">
        <v>1323</v>
      </c>
      <c r="DL678" s="161">
        <v>0</v>
      </c>
      <c r="DM678" s="43" t="s">
        <v>4894</v>
      </c>
      <c r="DN678" s="43"/>
      <c r="DO678" s="43" t="s">
        <v>4895</v>
      </c>
      <c r="DP678" s="43"/>
      <c r="DQ678" s="43" t="s">
        <v>4162</v>
      </c>
      <c r="DR678" s="43">
        <v>100</v>
      </c>
      <c r="DV678" s="31" t="s">
        <v>376</v>
      </c>
      <c r="DW678" s="31" t="s">
        <v>383</v>
      </c>
      <c r="DX678" s="63"/>
      <c r="DY678" s="63"/>
      <c r="DZ678" s="63"/>
      <c r="EA678" s="167"/>
      <c r="EB678" s="60"/>
      <c r="EC678" s="60"/>
      <c r="ED678" s="60"/>
      <c r="EE678" s="60"/>
      <c r="EF678" s="60"/>
      <c r="EG678" s="60"/>
      <c r="EH678" s="60"/>
      <c r="EI678" s="60"/>
      <c r="EJ678" s="60"/>
      <c r="EK678" s="60"/>
      <c r="EL678" s="60"/>
      <c r="EM678" s="60"/>
      <c r="EN678" s="60"/>
      <c r="EO678" s="60"/>
      <c r="EP678" s="60"/>
      <c r="EQ678" s="60"/>
      <c r="ER678" s="60"/>
      <c r="ES678" s="60"/>
      <c r="ET678" s="60"/>
      <c r="EU678" s="60"/>
      <c r="EV678" s="60"/>
      <c r="EW678" s="60"/>
      <c r="EX678" s="60"/>
      <c r="EY678" s="60"/>
      <c r="EZ678" s="60"/>
      <c r="FA678" s="60"/>
      <c r="FB678" s="60"/>
    </row>
    <row r="679" spans="22:158" x14ac:dyDescent="0.25">
      <c r="V679" s="1"/>
      <c r="W679" s="33"/>
      <c r="X679" s="33"/>
      <c r="AH679" s="38">
        <v>100</v>
      </c>
      <c r="AI679" s="38">
        <v>135</v>
      </c>
      <c r="AJ679" s="38">
        <v>12950</v>
      </c>
      <c r="AK679" s="38">
        <v>14</v>
      </c>
      <c r="AL679" s="38">
        <v>1501758</v>
      </c>
      <c r="AM679" s="61" t="s">
        <v>1816</v>
      </c>
      <c r="AN679" s="61" t="s">
        <v>1693</v>
      </c>
      <c r="AO679" s="61" t="s">
        <v>5100</v>
      </c>
      <c r="AP679" s="61" t="s">
        <v>5033</v>
      </c>
      <c r="AQ679" s="61" t="s">
        <v>1705</v>
      </c>
      <c r="AR679" s="28">
        <v>5600908.4000000004</v>
      </c>
      <c r="AS679" s="28">
        <v>3742067</v>
      </c>
      <c r="AT679" s="28">
        <v>2136645</v>
      </c>
      <c r="AU679" s="62"/>
      <c r="BT679">
        <v>0</v>
      </c>
      <c r="BU679" s="32">
        <v>100</v>
      </c>
      <c r="BV679" s="32">
        <v>120</v>
      </c>
      <c r="BW679" s="32">
        <v>16610</v>
      </c>
      <c r="BX679" s="32">
        <v>84</v>
      </c>
      <c r="BY679" s="32">
        <v>91100</v>
      </c>
      <c r="BZ679" t="s">
        <v>1816</v>
      </c>
      <c r="CA679" t="s">
        <v>1689</v>
      </c>
      <c r="CB679" t="s">
        <v>1883</v>
      </c>
      <c r="CC679" s="52" t="s">
        <v>1795</v>
      </c>
      <c r="CD679" s="52" t="s">
        <v>1796</v>
      </c>
      <c r="CE679" s="155">
        <v>296</v>
      </c>
      <c r="CF679" s="155">
        <v>27</v>
      </c>
      <c r="CG679" s="31" t="s">
        <v>688</v>
      </c>
      <c r="CH679" s="31" t="s">
        <v>3849</v>
      </c>
      <c r="CI679" s="31" t="s">
        <v>3864</v>
      </c>
      <c r="CJ679" s="31" t="s">
        <v>2770</v>
      </c>
      <c r="DC679" s="160" t="str">
        <f t="shared" si="126"/>
        <v>16610_6</v>
      </c>
      <c r="DD679" s="162">
        <v>100</v>
      </c>
      <c r="DE679" s="161">
        <v>120</v>
      </c>
      <c r="DF679" s="161">
        <v>16610</v>
      </c>
      <c r="DG679" s="163" t="s">
        <v>1816</v>
      </c>
      <c r="DH679" s="161"/>
      <c r="DI679" s="161" t="s">
        <v>1625</v>
      </c>
      <c r="DJ679" s="161">
        <v>6</v>
      </c>
      <c r="DK679" s="161" t="s">
        <v>1327</v>
      </c>
      <c r="DL679" s="161">
        <v>0</v>
      </c>
      <c r="DM679" s="43" t="s">
        <v>4896</v>
      </c>
      <c r="DN679" s="43"/>
      <c r="DO679" s="43" t="s">
        <v>4897</v>
      </c>
      <c r="DP679" s="43"/>
      <c r="DQ679" s="43" t="s">
        <v>4165</v>
      </c>
      <c r="DR679" s="43">
        <v>100</v>
      </c>
      <c r="DV679" s="31" t="s">
        <v>376</v>
      </c>
      <c r="DW679" s="31" t="s">
        <v>383</v>
      </c>
      <c r="DX679" s="63"/>
      <c r="DY679" s="63"/>
      <c r="DZ679" s="63"/>
      <c r="EA679" s="167"/>
      <c r="EB679" s="60"/>
      <c r="EC679" s="60"/>
      <c r="ED679" s="60"/>
      <c r="EE679" s="60"/>
      <c r="EF679" s="60"/>
      <c r="EG679" s="60"/>
      <c r="EH679" s="60"/>
      <c r="EI679" s="60"/>
      <c r="EJ679" s="60"/>
      <c r="EK679" s="60"/>
      <c r="EL679" s="60"/>
      <c r="EM679" s="60"/>
      <c r="EN679" s="60"/>
      <c r="EO679" s="60"/>
      <c r="EP679" s="60"/>
      <c r="EQ679" s="60"/>
      <c r="ER679" s="60"/>
      <c r="ES679" s="60"/>
      <c r="ET679" s="60"/>
      <c r="EU679" s="60"/>
      <c r="EV679" s="60"/>
      <c r="EW679" s="60"/>
      <c r="EX679" s="60"/>
      <c r="EY679" s="60"/>
      <c r="EZ679" s="60"/>
      <c r="FA679" s="60"/>
      <c r="FB679" s="60"/>
    </row>
    <row r="680" spans="22:158" x14ac:dyDescent="0.25">
      <c r="W680" s="33"/>
      <c r="X680" s="33"/>
      <c r="AH680" s="38">
        <v>100</v>
      </c>
      <c r="AI680" s="38">
        <v>135</v>
      </c>
      <c r="AJ680" s="38">
        <v>15270</v>
      </c>
      <c r="AK680" s="38">
        <v>14</v>
      </c>
      <c r="AL680" s="38">
        <v>1501758</v>
      </c>
      <c r="AM680" s="61" t="s">
        <v>1816</v>
      </c>
      <c r="AN680" s="61" t="s">
        <v>1693</v>
      </c>
      <c r="AO680" s="61" t="s">
        <v>1596</v>
      </c>
      <c r="AP680" s="61" t="s">
        <v>5033</v>
      </c>
      <c r="AQ680" s="61" t="s">
        <v>1705</v>
      </c>
      <c r="AR680" s="28">
        <v>278099.59999999998</v>
      </c>
      <c r="AS680" s="28">
        <v>210288</v>
      </c>
      <c r="AT680" s="28">
        <v>0</v>
      </c>
      <c r="AU680" s="62"/>
      <c r="BT680">
        <v>0</v>
      </c>
      <c r="BU680" s="32">
        <v>100</v>
      </c>
      <c r="BV680" s="32">
        <v>120</v>
      </c>
      <c r="BW680" s="32">
        <v>16610</v>
      </c>
      <c r="BX680" s="32">
        <v>85</v>
      </c>
      <c r="BY680" s="32">
        <v>91120</v>
      </c>
      <c r="BZ680" t="s">
        <v>1816</v>
      </c>
      <c r="CA680" t="s">
        <v>1689</v>
      </c>
      <c r="CB680" t="s">
        <v>1883</v>
      </c>
      <c r="CC680" s="52" t="s">
        <v>1797</v>
      </c>
      <c r="CD680" s="52" t="s">
        <v>1797</v>
      </c>
      <c r="CE680" s="155">
        <v>2</v>
      </c>
      <c r="CF680" s="155">
        <v>1</v>
      </c>
      <c r="CG680" s="31" t="s">
        <v>690</v>
      </c>
      <c r="CH680" s="31" t="s">
        <v>3863</v>
      </c>
      <c r="CI680" s="31" t="s">
        <v>3864</v>
      </c>
      <c r="CJ680" s="31" t="s">
        <v>2771</v>
      </c>
      <c r="DC680" s="160" t="str">
        <f t="shared" si="126"/>
        <v>16610_10</v>
      </c>
      <c r="DD680" s="162">
        <v>100</v>
      </c>
      <c r="DE680" s="161">
        <v>120</v>
      </c>
      <c r="DF680" s="161">
        <v>16610</v>
      </c>
      <c r="DG680" s="163" t="s">
        <v>1816</v>
      </c>
      <c r="DH680" s="161"/>
      <c r="DI680" s="161" t="s">
        <v>1625</v>
      </c>
      <c r="DJ680" s="161">
        <v>10</v>
      </c>
      <c r="DK680" s="161" t="s">
        <v>1329</v>
      </c>
      <c r="DL680" s="161">
        <v>8</v>
      </c>
      <c r="DM680" s="43" t="s">
        <v>4898</v>
      </c>
      <c r="DN680" s="43"/>
      <c r="DO680" s="43" t="s">
        <v>4899</v>
      </c>
      <c r="DP680" s="43"/>
      <c r="DQ680" s="43" t="s">
        <v>4168</v>
      </c>
      <c r="DR680" s="43">
        <v>100</v>
      </c>
      <c r="DV680" s="31" t="s">
        <v>376</v>
      </c>
      <c r="DW680" s="31" t="s">
        <v>383</v>
      </c>
      <c r="DX680" s="63"/>
      <c r="DY680" s="63"/>
      <c r="DZ680" s="63"/>
      <c r="EA680" s="167"/>
      <c r="EB680" s="60"/>
      <c r="EC680" s="60"/>
      <c r="ED680" s="60"/>
      <c r="EE680" s="60"/>
      <c r="EF680" s="60"/>
      <c r="EG680" s="60"/>
      <c r="EH680" s="60"/>
      <c r="EI680" s="60"/>
      <c r="EJ680" s="60"/>
      <c r="EK680" s="60"/>
      <c r="EL680" s="60"/>
      <c r="EM680" s="60"/>
      <c r="EN680" s="60"/>
      <c r="EO680" s="60"/>
      <c r="EP680" s="60"/>
      <c r="EQ680" s="60"/>
      <c r="ER680" s="60"/>
      <c r="ES680" s="60"/>
      <c r="ET680" s="60"/>
      <c r="EU680" s="60"/>
      <c r="EV680" s="60"/>
      <c r="EW680" s="60"/>
      <c r="EX680" s="60"/>
      <c r="EY680" s="60"/>
      <c r="EZ680" s="60"/>
      <c r="FA680" s="60"/>
      <c r="FB680" s="60"/>
    </row>
    <row r="681" spans="22:158" x14ac:dyDescent="0.25">
      <c r="W681" s="33"/>
      <c r="X681" s="33"/>
      <c r="AH681" s="38">
        <v>100</v>
      </c>
      <c r="AI681" s="38">
        <v>135</v>
      </c>
      <c r="AJ681" s="38">
        <v>15400</v>
      </c>
      <c r="AK681" s="38">
        <v>14</v>
      </c>
      <c r="AL681" s="38">
        <v>1501758</v>
      </c>
      <c r="AM681" s="61" t="s">
        <v>1816</v>
      </c>
      <c r="AN681" s="61" t="s">
        <v>1693</v>
      </c>
      <c r="AO681" s="61" t="s">
        <v>1599</v>
      </c>
      <c r="AP681" s="61" t="s">
        <v>5033</v>
      </c>
      <c r="AQ681" s="61" t="s">
        <v>1705</v>
      </c>
      <c r="AR681" s="28">
        <v>0</v>
      </c>
      <c r="AS681" s="28">
        <v>0</v>
      </c>
      <c r="AT681" s="28">
        <v>57264</v>
      </c>
      <c r="AU681" s="62"/>
      <c r="BT681">
        <v>0</v>
      </c>
      <c r="BU681" s="32">
        <v>100</v>
      </c>
      <c r="BV681" s="32">
        <v>120</v>
      </c>
      <c r="BW681" s="32">
        <v>16610</v>
      </c>
      <c r="BX681" s="32">
        <v>86</v>
      </c>
      <c r="BY681" s="32">
        <v>91140</v>
      </c>
      <c r="BZ681" t="s">
        <v>1816</v>
      </c>
      <c r="CA681" t="s">
        <v>1689</v>
      </c>
      <c r="CB681" s="52" t="s">
        <v>1883</v>
      </c>
      <c r="CC681" s="52" t="s">
        <v>1787</v>
      </c>
      <c r="CD681" s="52" t="s">
        <v>1789</v>
      </c>
      <c r="CE681" s="155">
        <v>674</v>
      </c>
      <c r="CF681" s="155">
        <v>208</v>
      </c>
      <c r="CG681" s="31" t="s">
        <v>5839</v>
      </c>
      <c r="CH681" s="31" t="s">
        <v>3850</v>
      </c>
      <c r="CI681" s="31" t="s">
        <v>3864</v>
      </c>
      <c r="CJ681" s="31" t="s">
        <v>2772</v>
      </c>
      <c r="DC681" s="160" t="str">
        <f t="shared" si="126"/>
        <v>16610_8</v>
      </c>
      <c r="DD681" s="162">
        <v>100</v>
      </c>
      <c r="DE681" s="161">
        <v>120</v>
      </c>
      <c r="DF681" s="161">
        <v>16610</v>
      </c>
      <c r="DG681" s="163" t="s">
        <v>1816</v>
      </c>
      <c r="DH681" s="161"/>
      <c r="DI681" s="161" t="s">
        <v>1625</v>
      </c>
      <c r="DJ681" s="161">
        <v>8</v>
      </c>
      <c r="DK681" s="161" t="s">
        <v>1328</v>
      </c>
      <c r="DL681" s="161">
        <v>12</v>
      </c>
      <c r="DM681" s="43" t="s">
        <v>4900</v>
      </c>
      <c r="DN681" s="43"/>
      <c r="DO681" s="43" t="s">
        <v>4901</v>
      </c>
      <c r="DP681" s="43"/>
      <c r="DQ681" s="43" t="s">
        <v>4171</v>
      </c>
      <c r="DR681" s="43">
        <v>100</v>
      </c>
      <c r="DV681" s="31" t="s">
        <v>376</v>
      </c>
      <c r="DW681" s="31" t="s">
        <v>383</v>
      </c>
      <c r="DX681" s="63"/>
      <c r="DY681" s="63"/>
      <c r="DZ681" s="63"/>
      <c r="EA681" s="167"/>
      <c r="EB681" s="60"/>
      <c r="EC681" s="60"/>
      <c r="ED681" s="60"/>
      <c r="EE681" s="60"/>
      <c r="EF681" s="60"/>
      <c r="EG681" s="60"/>
      <c r="EH681" s="60"/>
      <c r="EI681" s="60"/>
      <c r="EJ681" s="60"/>
      <c r="EK681" s="60"/>
      <c r="EL681" s="60"/>
      <c r="EM681" s="60"/>
      <c r="EN681" s="60"/>
      <c r="EO681" s="60"/>
      <c r="EP681" s="60"/>
      <c r="EQ681" s="60"/>
      <c r="ER681" s="60"/>
      <c r="ES681" s="60"/>
      <c r="ET681" s="60"/>
      <c r="EU681" s="60"/>
      <c r="EV681" s="60"/>
      <c r="EW681" s="60"/>
      <c r="EX681" s="60"/>
      <c r="EY681" s="60"/>
      <c r="EZ681" s="60"/>
      <c r="FA681" s="60"/>
      <c r="FB681" s="60"/>
    </row>
    <row r="682" spans="22:158" x14ac:dyDescent="0.25">
      <c r="W682" s="33"/>
      <c r="X682" s="33"/>
      <c r="AH682" s="38">
        <v>100</v>
      </c>
      <c r="AI682" s="38">
        <v>135</v>
      </c>
      <c r="AJ682" s="38">
        <v>15850</v>
      </c>
      <c r="AK682" s="38">
        <v>14</v>
      </c>
      <c r="AL682" s="38">
        <v>1501758</v>
      </c>
      <c r="AM682" s="61" t="s">
        <v>1816</v>
      </c>
      <c r="AN682" s="61" t="s">
        <v>1693</v>
      </c>
      <c r="AO682" s="61" t="s">
        <v>1608</v>
      </c>
      <c r="AP682" s="61" t="s">
        <v>5033</v>
      </c>
      <c r="AQ682" s="61" t="s">
        <v>1705</v>
      </c>
      <c r="AR682" s="28">
        <v>6866846.2999999998</v>
      </c>
      <c r="AS682" s="28">
        <v>5129569</v>
      </c>
      <c r="AT682" s="28">
        <v>1187035</v>
      </c>
      <c r="AU682" s="62"/>
      <c r="BT682">
        <v>0</v>
      </c>
      <c r="BU682" s="32">
        <v>100</v>
      </c>
      <c r="BV682" s="32">
        <v>120</v>
      </c>
      <c r="BW682" s="32">
        <v>16610</v>
      </c>
      <c r="BX682" s="32">
        <v>86</v>
      </c>
      <c r="BY682" s="32">
        <v>91160</v>
      </c>
      <c r="BZ682" t="s">
        <v>1816</v>
      </c>
      <c r="CA682" t="s">
        <v>1689</v>
      </c>
      <c r="CB682" t="s">
        <v>1883</v>
      </c>
      <c r="CC682" t="s">
        <v>1787</v>
      </c>
      <c r="CD682" s="52" t="s">
        <v>1788</v>
      </c>
      <c r="CE682" s="155">
        <v>143</v>
      </c>
      <c r="CF682" s="155">
        <v>30</v>
      </c>
      <c r="CG682" s="31" t="s">
        <v>5831</v>
      </c>
      <c r="CH682" s="31" t="s">
        <v>3851</v>
      </c>
      <c r="CI682" s="31" t="s">
        <v>3864</v>
      </c>
      <c r="CJ682" s="31" t="s">
        <v>2773</v>
      </c>
      <c r="DC682" s="160" t="str">
        <f t="shared" si="126"/>
        <v>16610_5</v>
      </c>
      <c r="DD682" s="162">
        <v>100</v>
      </c>
      <c r="DE682" s="161">
        <v>120</v>
      </c>
      <c r="DF682" s="161">
        <v>16610</v>
      </c>
      <c r="DG682" s="163" t="s">
        <v>1816</v>
      </c>
      <c r="DH682" s="161"/>
      <c r="DI682" s="161" t="s">
        <v>1625</v>
      </c>
      <c r="DJ682" s="161">
        <v>5</v>
      </c>
      <c r="DK682" s="161" t="s">
        <v>1326</v>
      </c>
      <c r="DL682" s="161">
        <v>0</v>
      </c>
      <c r="DM682" s="43" t="s">
        <v>4902</v>
      </c>
      <c r="DN682" s="43"/>
      <c r="DO682" s="43" t="s">
        <v>4903</v>
      </c>
      <c r="DP682" s="43"/>
      <c r="DQ682" s="43" t="s">
        <v>4174</v>
      </c>
      <c r="DR682" s="43">
        <v>100</v>
      </c>
      <c r="DV682" s="31" t="s">
        <v>376</v>
      </c>
      <c r="DW682" s="31" t="s">
        <v>383</v>
      </c>
      <c r="DX682" s="63"/>
      <c r="DY682" s="63"/>
      <c r="DZ682" s="63"/>
      <c r="EA682" s="167"/>
      <c r="EB682" s="60"/>
      <c r="EC682" s="60"/>
      <c r="ED682" s="60"/>
      <c r="EE682" s="60"/>
      <c r="EF682" s="60"/>
      <c r="EG682" s="60"/>
      <c r="EH682" s="60"/>
      <c r="EI682" s="60"/>
      <c r="EJ682" s="60"/>
      <c r="EK682" s="60"/>
      <c r="EL682" s="60"/>
      <c r="EM682" s="60"/>
      <c r="EN682" s="60"/>
      <c r="EO682" s="60"/>
      <c r="EP682" s="60"/>
      <c r="EQ682" s="60"/>
      <c r="ER682" s="60"/>
      <c r="ES682" s="60"/>
      <c r="ET682" s="60"/>
      <c r="EU682" s="60"/>
      <c r="EV682" s="60"/>
      <c r="EW682" s="60"/>
      <c r="EX682" s="60"/>
      <c r="EY682" s="60"/>
      <c r="EZ682" s="60"/>
      <c r="FA682" s="60"/>
      <c r="FB682" s="60"/>
    </row>
    <row r="683" spans="22:158" x14ac:dyDescent="0.25">
      <c r="V683" s="1"/>
      <c r="W683" s="33"/>
      <c r="X683" s="33"/>
      <c r="AH683" s="38">
        <v>100</v>
      </c>
      <c r="AI683" s="38">
        <v>135</v>
      </c>
      <c r="AJ683" s="38">
        <v>17900</v>
      </c>
      <c r="AK683" s="38">
        <v>14</v>
      </c>
      <c r="AL683" s="38">
        <v>1501758</v>
      </c>
      <c r="AM683" s="61" t="s">
        <v>1816</v>
      </c>
      <c r="AN683" s="61" t="s">
        <v>1693</v>
      </c>
      <c r="AO683" s="61" t="s">
        <v>1653</v>
      </c>
      <c r="AP683" s="61" t="s">
        <v>5033</v>
      </c>
      <c r="AQ683" s="61" t="s">
        <v>1705</v>
      </c>
      <c r="AR683" s="28">
        <v>17938449.399999999</v>
      </c>
      <c r="AS683" s="28">
        <v>12367155</v>
      </c>
      <c r="AT683" s="28">
        <v>2341586</v>
      </c>
      <c r="AU683" s="62"/>
      <c r="BT683">
        <v>0</v>
      </c>
      <c r="BU683" s="32">
        <v>100</v>
      </c>
      <c r="BV683" s="32">
        <v>120</v>
      </c>
      <c r="BW683" s="32">
        <v>16610</v>
      </c>
      <c r="BX683" s="32">
        <v>87</v>
      </c>
      <c r="BY683" s="32">
        <v>91180</v>
      </c>
      <c r="BZ683" t="s">
        <v>1816</v>
      </c>
      <c r="CA683" t="s">
        <v>1689</v>
      </c>
      <c r="CB683" t="s">
        <v>1883</v>
      </c>
      <c r="CC683" s="52" t="s">
        <v>1726</v>
      </c>
      <c r="CD683" s="52" t="s">
        <v>1793</v>
      </c>
      <c r="CE683" s="155">
        <v>14</v>
      </c>
      <c r="CF683" s="155">
        <v>2</v>
      </c>
      <c r="CG683" s="31" t="s">
        <v>5841</v>
      </c>
      <c r="CH683" s="31" t="s">
        <v>3852</v>
      </c>
      <c r="CI683" s="31" t="s">
        <v>3864</v>
      </c>
      <c r="CJ683" s="31" t="s">
        <v>2774</v>
      </c>
      <c r="DC683" s="160" t="str">
        <f t="shared" si="126"/>
        <v>16610_1</v>
      </c>
      <c r="DD683" s="162">
        <v>100</v>
      </c>
      <c r="DE683" s="161">
        <v>120</v>
      </c>
      <c r="DF683" s="161">
        <v>16610</v>
      </c>
      <c r="DG683" s="163" t="s">
        <v>1816</v>
      </c>
      <c r="DH683" s="161"/>
      <c r="DI683" s="161" t="s">
        <v>1625</v>
      </c>
      <c r="DJ683" s="161">
        <v>1</v>
      </c>
      <c r="DK683" s="161" t="s">
        <v>5210</v>
      </c>
      <c r="DL683" s="161">
        <v>59</v>
      </c>
      <c r="DM683" s="43" t="s">
        <v>4884</v>
      </c>
      <c r="DN683" s="43"/>
      <c r="DO683" s="43" t="s">
        <v>4885</v>
      </c>
      <c r="DP683" s="43"/>
      <c r="DQ683" s="43" t="s">
        <v>4177</v>
      </c>
      <c r="DR683" s="43">
        <v>100</v>
      </c>
      <c r="DV683" s="31" t="s">
        <v>376</v>
      </c>
      <c r="DW683" s="31" t="s">
        <v>383</v>
      </c>
      <c r="DX683" s="63"/>
      <c r="DY683" s="63"/>
      <c r="DZ683" s="63"/>
      <c r="EA683" s="167"/>
      <c r="EB683" s="60"/>
      <c r="EC683" s="60"/>
      <c r="ED683" s="60"/>
      <c r="EE683" s="60"/>
      <c r="EF683" s="60"/>
      <c r="EG683" s="60"/>
      <c r="EH683" s="60"/>
      <c r="EI683" s="60"/>
      <c r="EJ683" s="60"/>
      <c r="EK683" s="60"/>
      <c r="EL683" s="60"/>
      <c r="EM683" s="60"/>
      <c r="EN683" s="60"/>
      <c r="EO683" s="60"/>
      <c r="EP683" s="60"/>
      <c r="EQ683" s="60"/>
      <c r="ER683" s="60"/>
      <c r="ES683" s="60"/>
      <c r="ET683" s="60"/>
      <c r="EU683" s="60"/>
      <c r="EV683" s="60"/>
      <c r="EW683" s="60"/>
      <c r="EX683" s="60"/>
      <c r="EY683" s="60"/>
      <c r="EZ683" s="60"/>
      <c r="FA683" s="60"/>
      <c r="FB683" s="60"/>
    </row>
    <row r="684" spans="22:158" x14ac:dyDescent="0.25">
      <c r="W684" s="33"/>
      <c r="X684" s="33"/>
      <c r="AH684" s="38">
        <v>100</v>
      </c>
      <c r="AI684" s="38">
        <v>135</v>
      </c>
      <c r="AJ684" s="38">
        <v>17950</v>
      </c>
      <c r="AK684" s="38">
        <v>14</v>
      </c>
      <c r="AL684" s="38">
        <v>1501758</v>
      </c>
      <c r="AM684" s="61" t="s">
        <v>1816</v>
      </c>
      <c r="AN684" s="61" t="s">
        <v>1693</v>
      </c>
      <c r="AO684" s="61" t="s">
        <v>1654</v>
      </c>
      <c r="AP684" s="61" t="s">
        <v>5033</v>
      </c>
      <c r="AQ684" s="61" t="s">
        <v>1705</v>
      </c>
      <c r="AR684" s="28">
        <v>3663217.6</v>
      </c>
      <c r="AS684" s="28">
        <v>3516466</v>
      </c>
      <c r="AT684" s="28">
        <v>698496</v>
      </c>
      <c r="AU684" s="62"/>
      <c r="BT684">
        <v>0</v>
      </c>
      <c r="BU684" s="32">
        <v>100</v>
      </c>
      <c r="BV684" s="32">
        <v>120</v>
      </c>
      <c r="BW684" s="32">
        <v>16610</v>
      </c>
      <c r="BX684" s="32">
        <v>87</v>
      </c>
      <c r="BY684" s="32">
        <v>91190</v>
      </c>
      <c r="BZ684" t="s">
        <v>1816</v>
      </c>
      <c r="CA684" t="s">
        <v>1689</v>
      </c>
      <c r="CB684" t="s">
        <v>1883</v>
      </c>
      <c r="CC684" t="s">
        <v>1726</v>
      </c>
      <c r="CD684" s="52" t="s">
        <v>1726</v>
      </c>
      <c r="CE684" s="155">
        <v>37</v>
      </c>
      <c r="CF684" s="155">
        <v>6</v>
      </c>
      <c r="CG684" s="31" t="s">
        <v>5843</v>
      </c>
      <c r="CH684" s="31" t="s">
        <v>3853</v>
      </c>
      <c r="CI684" s="31" t="s">
        <v>3864</v>
      </c>
      <c r="CJ684" s="31" t="s">
        <v>2775</v>
      </c>
      <c r="DC684" s="160" t="str">
        <f t="shared" si="126"/>
        <v>16610_7</v>
      </c>
      <c r="DD684" s="162">
        <v>100</v>
      </c>
      <c r="DE684" s="161">
        <v>120</v>
      </c>
      <c r="DF684" s="161">
        <v>16610</v>
      </c>
      <c r="DG684" s="163" t="s">
        <v>1816</v>
      </c>
      <c r="DH684" s="161"/>
      <c r="DI684" s="161" t="s">
        <v>1625</v>
      </c>
      <c r="DJ684" s="161">
        <v>7</v>
      </c>
      <c r="DK684" s="161" t="s">
        <v>5216</v>
      </c>
      <c r="DL684" s="161">
        <v>30</v>
      </c>
      <c r="DM684" s="43" t="s">
        <v>4886</v>
      </c>
      <c r="DN684" s="43"/>
      <c r="DO684" s="43" t="s">
        <v>4887</v>
      </c>
      <c r="DP684" s="43"/>
      <c r="DQ684" s="43" t="s">
        <v>4150</v>
      </c>
      <c r="DR684" s="43">
        <v>100</v>
      </c>
      <c r="DV684" s="31" t="s">
        <v>376</v>
      </c>
      <c r="DW684" s="31" t="s">
        <v>383</v>
      </c>
      <c r="DX684" s="63"/>
      <c r="DY684" s="63"/>
      <c r="DZ684" s="63"/>
      <c r="EA684" s="167"/>
      <c r="EB684" s="60"/>
      <c r="EC684" s="60"/>
      <c r="ED684" s="60"/>
      <c r="EE684" s="60"/>
      <c r="EF684" s="60"/>
      <c r="EG684" s="60"/>
      <c r="EH684" s="60"/>
      <c r="EI684" s="60"/>
      <c r="EJ684" s="60"/>
      <c r="EK684" s="60"/>
      <c r="EL684" s="60"/>
      <c r="EM684" s="60"/>
      <c r="EN684" s="60"/>
      <c r="EO684" s="60"/>
      <c r="EP684" s="60"/>
      <c r="EQ684" s="60"/>
      <c r="ER684" s="60"/>
      <c r="ES684" s="60"/>
      <c r="ET684" s="60"/>
      <c r="EU684" s="60"/>
      <c r="EV684" s="60"/>
      <c r="EW684" s="60"/>
      <c r="EX684" s="60"/>
      <c r="EY684" s="60"/>
      <c r="EZ684" s="60"/>
      <c r="FA684" s="60"/>
      <c r="FB684" s="60"/>
    </row>
    <row r="685" spans="22:158" x14ac:dyDescent="0.25">
      <c r="V685" s="1"/>
      <c r="W685" s="33"/>
      <c r="X685" s="33"/>
      <c r="AH685" s="38">
        <v>100</v>
      </c>
      <c r="AI685" s="38">
        <v>135</v>
      </c>
      <c r="AJ685" s="38">
        <v>18020</v>
      </c>
      <c r="AK685" s="38">
        <v>14</v>
      </c>
      <c r="AL685" s="38">
        <v>1501758</v>
      </c>
      <c r="AM685" s="61" t="s">
        <v>1816</v>
      </c>
      <c r="AN685" s="61" t="s">
        <v>1693</v>
      </c>
      <c r="AO685" s="61" t="s">
        <v>1656</v>
      </c>
      <c r="AP685" s="61" t="s">
        <v>5033</v>
      </c>
      <c r="AQ685" s="61" t="s">
        <v>1705</v>
      </c>
      <c r="AR685" s="28">
        <v>3032785.6</v>
      </c>
      <c r="AS685" s="28">
        <v>2901750</v>
      </c>
      <c r="AT685" s="28">
        <v>0</v>
      </c>
      <c r="AU685" s="62"/>
      <c r="BT685">
        <v>0</v>
      </c>
      <c r="BU685" s="32">
        <v>100</v>
      </c>
      <c r="BV685" s="32">
        <v>120</v>
      </c>
      <c r="BW685" s="32">
        <v>16610</v>
      </c>
      <c r="BX685" s="32">
        <v>87</v>
      </c>
      <c r="BY685" s="32">
        <v>91192</v>
      </c>
      <c r="BZ685" t="s">
        <v>1816</v>
      </c>
      <c r="CA685" t="s">
        <v>1689</v>
      </c>
      <c r="CB685" t="s">
        <v>1883</v>
      </c>
      <c r="CC685" s="52" t="s">
        <v>1726</v>
      </c>
      <c r="CD685" s="52" t="s">
        <v>1115</v>
      </c>
      <c r="CE685" s="155">
        <v>12098</v>
      </c>
      <c r="CF685" s="155">
        <v>5</v>
      </c>
      <c r="CG685" s="31" t="s">
        <v>692</v>
      </c>
      <c r="CH685" s="31" t="s">
        <v>3854</v>
      </c>
      <c r="CI685" s="31" t="s">
        <v>3864</v>
      </c>
      <c r="CJ685" s="31" t="s">
        <v>1371</v>
      </c>
      <c r="DC685" s="160" t="str">
        <f t="shared" si="126"/>
        <v>16610_9</v>
      </c>
      <c r="DD685" s="162">
        <v>100</v>
      </c>
      <c r="DE685" s="161">
        <v>120</v>
      </c>
      <c r="DF685" s="161">
        <v>16610</v>
      </c>
      <c r="DG685" s="163" t="s">
        <v>1816</v>
      </c>
      <c r="DH685" s="161"/>
      <c r="DI685" s="161" t="s">
        <v>1625</v>
      </c>
      <c r="DJ685" s="161">
        <v>9</v>
      </c>
      <c r="DK685" s="161" t="s">
        <v>5218</v>
      </c>
      <c r="DL685" s="161">
        <v>0</v>
      </c>
      <c r="DM685" s="43" t="s">
        <v>4888</v>
      </c>
      <c r="DN685" s="43"/>
      <c r="DO685" s="43" t="s">
        <v>4889</v>
      </c>
      <c r="DP685" s="43"/>
      <c r="DQ685" s="43" t="s">
        <v>4153</v>
      </c>
      <c r="DR685" s="43">
        <v>100</v>
      </c>
      <c r="DV685" s="31" t="s">
        <v>376</v>
      </c>
      <c r="DW685" s="31" t="s">
        <v>383</v>
      </c>
      <c r="DX685" s="63"/>
      <c r="DY685" s="63"/>
      <c r="DZ685" s="63"/>
      <c r="EA685" s="167"/>
      <c r="EB685" s="60"/>
      <c r="EC685" s="60"/>
      <c r="ED685" s="60"/>
      <c r="EE685" s="60"/>
      <c r="EF685" s="60"/>
      <c r="EG685" s="60"/>
      <c r="EH685" s="60"/>
      <c r="EI685" s="60"/>
      <c r="EJ685" s="60"/>
      <c r="EK685" s="60"/>
      <c r="EL685" s="60"/>
      <c r="EM685" s="60"/>
      <c r="EN685" s="60"/>
      <c r="EO685" s="60"/>
      <c r="EP685" s="60"/>
      <c r="EQ685" s="60"/>
      <c r="ER685" s="60"/>
      <c r="ES685" s="60"/>
      <c r="ET685" s="60"/>
      <c r="EU685" s="60"/>
      <c r="EV685" s="60"/>
      <c r="EW685" s="60"/>
      <c r="EX685" s="60"/>
      <c r="EY685" s="60"/>
      <c r="EZ685" s="60"/>
      <c r="FA685" s="60"/>
      <c r="FB685" s="60"/>
    </row>
    <row r="686" spans="22:158" x14ac:dyDescent="0.25">
      <c r="W686" s="33"/>
      <c r="X686" s="33"/>
      <c r="AH686" s="38">
        <v>100</v>
      </c>
      <c r="AI686" s="38">
        <v>135</v>
      </c>
      <c r="AJ686" s="38">
        <v>18150</v>
      </c>
      <c r="AK686" s="38">
        <v>14</v>
      </c>
      <c r="AL686" s="38">
        <v>1501758</v>
      </c>
      <c r="AM686" s="61" t="s">
        <v>1816</v>
      </c>
      <c r="AN686" s="61" t="s">
        <v>1693</v>
      </c>
      <c r="AO686" s="61" t="s">
        <v>1659</v>
      </c>
      <c r="AP686" s="61" t="s">
        <v>5033</v>
      </c>
      <c r="AQ686" s="61" t="s">
        <v>1705</v>
      </c>
      <c r="AR686" s="28">
        <v>754775.2</v>
      </c>
      <c r="AS686" s="28">
        <v>1014293</v>
      </c>
      <c r="AT686" s="28">
        <v>890482</v>
      </c>
      <c r="AU686" s="62"/>
      <c r="BT686">
        <v>0</v>
      </c>
      <c r="BU686" s="32">
        <v>100</v>
      </c>
      <c r="BV686" s="32">
        <v>120</v>
      </c>
      <c r="BW686" s="32">
        <v>16610</v>
      </c>
      <c r="BX686" s="32">
        <v>87</v>
      </c>
      <c r="BY686" s="32">
        <v>91194</v>
      </c>
      <c r="BZ686" t="s">
        <v>1816</v>
      </c>
      <c r="CA686" t="s">
        <v>1689</v>
      </c>
      <c r="CB686" t="s">
        <v>1883</v>
      </c>
      <c r="CC686" t="s">
        <v>1726</v>
      </c>
      <c r="CD686" s="52" t="s">
        <v>1114</v>
      </c>
      <c r="CE686" s="155">
        <v>36</v>
      </c>
      <c r="CF686" s="155">
        <v>4</v>
      </c>
      <c r="CG686" s="31" t="s">
        <v>694</v>
      </c>
      <c r="CH686" s="31" t="s">
        <v>3855</v>
      </c>
      <c r="CI686" s="31" t="s">
        <v>3864</v>
      </c>
      <c r="CJ686" s="31" t="s">
        <v>1370</v>
      </c>
      <c r="DC686" s="160" t="str">
        <f t="shared" si="126"/>
        <v>16610_4</v>
      </c>
      <c r="DD686" s="162">
        <v>100</v>
      </c>
      <c r="DE686" s="161">
        <v>120</v>
      </c>
      <c r="DF686" s="161">
        <v>16610</v>
      </c>
      <c r="DG686" s="163" t="s">
        <v>1816</v>
      </c>
      <c r="DH686" s="161"/>
      <c r="DI686" s="161" t="s">
        <v>1625</v>
      </c>
      <c r="DJ686" s="161">
        <v>4</v>
      </c>
      <c r="DK686" s="161" t="s">
        <v>1325</v>
      </c>
      <c r="DL686" s="161">
        <v>35</v>
      </c>
      <c r="DM686" s="43" t="s">
        <v>4890</v>
      </c>
      <c r="DN686" s="43"/>
      <c r="DO686" s="43" t="s">
        <v>4891</v>
      </c>
      <c r="DP686" s="43"/>
      <c r="DQ686" s="43" t="s">
        <v>4156</v>
      </c>
      <c r="DR686" s="43">
        <v>100</v>
      </c>
      <c r="DV686" s="31" t="s">
        <v>376</v>
      </c>
      <c r="DW686" s="31" t="s">
        <v>383</v>
      </c>
      <c r="DX686" s="63"/>
      <c r="DY686" s="63"/>
      <c r="DZ686" s="63"/>
      <c r="EA686" s="167"/>
      <c r="EB686" s="60"/>
      <c r="EC686" s="60"/>
      <c r="ED686" s="60"/>
      <c r="EE686" s="60"/>
      <c r="EF686" s="60"/>
      <c r="EG686" s="60"/>
      <c r="EH686" s="60"/>
      <c r="EI686" s="60"/>
      <c r="EJ686" s="60"/>
      <c r="EK686" s="60"/>
      <c r="EL686" s="60"/>
      <c r="EM686" s="60"/>
      <c r="EN686" s="60"/>
      <c r="EO686" s="60"/>
      <c r="EP686" s="60"/>
      <c r="EQ686" s="60"/>
      <c r="ER686" s="60"/>
      <c r="ES686" s="60"/>
      <c r="ET686" s="60"/>
      <c r="EU686" s="60"/>
      <c r="EV686" s="60"/>
      <c r="EW686" s="60"/>
      <c r="EX686" s="60"/>
      <c r="EY686" s="60"/>
      <c r="EZ686" s="60"/>
      <c r="FA686" s="60"/>
      <c r="FB686" s="60"/>
    </row>
    <row r="687" spans="22:158" x14ac:dyDescent="0.25">
      <c r="W687" s="33"/>
      <c r="X687" s="33"/>
      <c r="AH687" s="38">
        <v>100</v>
      </c>
      <c r="AI687" s="38">
        <v>140</v>
      </c>
      <c r="AJ687" s="38">
        <v>10470</v>
      </c>
      <c r="AK687" s="38">
        <v>14</v>
      </c>
      <c r="AL687" s="38">
        <v>1501758</v>
      </c>
      <c r="AM687" s="61" t="s">
        <v>1816</v>
      </c>
      <c r="AN687" s="61" t="s">
        <v>1690</v>
      </c>
      <c r="AO687" s="61" t="s">
        <v>5052</v>
      </c>
      <c r="AP687" s="61" t="s">
        <v>5033</v>
      </c>
      <c r="AQ687" s="61" t="s">
        <v>1705</v>
      </c>
      <c r="AR687" s="28">
        <v>0</v>
      </c>
      <c r="AS687" s="28">
        <v>20761</v>
      </c>
      <c r="AT687" s="28">
        <v>0</v>
      </c>
      <c r="AU687" s="62"/>
      <c r="BT687">
        <v>0</v>
      </c>
      <c r="BU687" s="32">
        <v>100</v>
      </c>
      <c r="BV687" s="32">
        <v>120</v>
      </c>
      <c r="BW687" s="32">
        <v>16610</v>
      </c>
      <c r="BX687" s="32">
        <v>87</v>
      </c>
      <c r="BY687" s="32">
        <v>91200</v>
      </c>
      <c r="BZ687" t="s">
        <v>1816</v>
      </c>
      <c r="CA687" t="s">
        <v>1689</v>
      </c>
      <c r="CB687" t="s">
        <v>1883</v>
      </c>
      <c r="CC687" s="52" t="s">
        <v>1726</v>
      </c>
      <c r="CD687" s="52" t="s">
        <v>1794</v>
      </c>
      <c r="CE687" s="155">
        <v>26</v>
      </c>
      <c r="CF687" s="155">
        <v>2</v>
      </c>
      <c r="CG687" s="31" t="s">
        <v>5845</v>
      </c>
      <c r="CH687" s="31" t="s">
        <v>3856</v>
      </c>
      <c r="CI687" s="31" t="s">
        <v>3864</v>
      </c>
      <c r="CJ687" s="31" t="s">
        <v>2776</v>
      </c>
      <c r="DC687" s="160" t="str">
        <f t="shared" si="126"/>
        <v>16610_3</v>
      </c>
      <c r="DD687" s="162">
        <v>100</v>
      </c>
      <c r="DE687" s="161">
        <v>120</v>
      </c>
      <c r="DF687" s="161">
        <v>16610</v>
      </c>
      <c r="DG687" s="163" t="s">
        <v>1816</v>
      </c>
      <c r="DH687" s="161"/>
      <c r="DI687" s="161" t="s">
        <v>1625</v>
      </c>
      <c r="DJ687" s="161">
        <v>3</v>
      </c>
      <c r="DK687" s="161" t="s">
        <v>1324</v>
      </c>
      <c r="DL687" s="161">
        <v>6</v>
      </c>
      <c r="DM687" s="43" t="s">
        <v>4892</v>
      </c>
      <c r="DN687" s="43"/>
      <c r="DO687" s="43" t="s">
        <v>4893</v>
      </c>
      <c r="DP687" s="43"/>
      <c r="DQ687" s="43" t="s">
        <v>4159</v>
      </c>
      <c r="DR687" s="43">
        <v>100</v>
      </c>
      <c r="DV687" s="31" t="s">
        <v>376</v>
      </c>
      <c r="DW687" s="31" t="s">
        <v>384</v>
      </c>
      <c r="DX687" s="63"/>
      <c r="DY687" s="63"/>
      <c r="DZ687" s="63"/>
      <c r="EA687" s="167"/>
      <c r="EB687" s="60"/>
      <c r="EC687" s="60"/>
      <c r="ED687" s="60"/>
      <c r="EE687" s="60"/>
      <c r="EF687" s="60"/>
      <c r="EG687" s="60"/>
      <c r="EH687" s="60"/>
      <c r="EI687" s="60"/>
      <c r="EJ687" s="60"/>
      <c r="EK687" s="60"/>
      <c r="EL687" s="60"/>
      <c r="EM687" s="60"/>
      <c r="EN687" s="60"/>
      <c r="EO687" s="60"/>
      <c r="EP687" s="60"/>
      <c r="EQ687" s="60"/>
      <c r="ER687" s="60"/>
      <c r="ES687" s="60"/>
      <c r="ET687" s="60"/>
      <c r="EU687" s="60"/>
      <c r="EV687" s="60"/>
      <c r="EW687" s="60"/>
      <c r="EX687" s="60"/>
      <c r="EY687" s="60"/>
      <c r="EZ687" s="60"/>
      <c r="FA687" s="60"/>
      <c r="FB687" s="60"/>
    </row>
    <row r="688" spans="22:158" x14ac:dyDescent="0.25">
      <c r="V688" s="1"/>
      <c r="W688" s="33"/>
      <c r="X688" s="33"/>
      <c r="AH688" s="38">
        <v>100</v>
      </c>
      <c r="AI688" s="38">
        <v>140</v>
      </c>
      <c r="AJ688" s="38">
        <v>10470</v>
      </c>
      <c r="AK688" s="38">
        <v>14</v>
      </c>
      <c r="AL688" s="38">
        <v>1501758</v>
      </c>
      <c r="AM688" s="61" t="s">
        <v>1816</v>
      </c>
      <c r="AN688" s="61" t="s">
        <v>1690</v>
      </c>
      <c r="AO688" s="61" t="s">
        <v>1112</v>
      </c>
      <c r="AP688" s="61" t="s">
        <v>5033</v>
      </c>
      <c r="AQ688" s="61" t="s">
        <v>1705</v>
      </c>
      <c r="AR688" s="28">
        <v>19322.8</v>
      </c>
      <c r="AS688" s="28">
        <v>0</v>
      </c>
      <c r="AT688" s="28">
        <v>0</v>
      </c>
      <c r="AU688" s="62"/>
      <c r="BT688">
        <v>0</v>
      </c>
      <c r="BU688" s="32">
        <v>100</v>
      </c>
      <c r="BV688" s="32">
        <v>120</v>
      </c>
      <c r="BW688" s="32">
        <v>16610</v>
      </c>
      <c r="BX688" s="32">
        <v>88</v>
      </c>
      <c r="BY688" s="32">
        <v>91220</v>
      </c>
      <c r="BZ688" t="s">
        <v>1816</v>
      </c>
      <c r="CA688" t="s">
        <v>1689</v>
      </c>
      <c r="CB688" t="s">
        <v>1883</v>
      </c>
      <c r="CC688" s="52" t="s">
        <v>1684</v>
      </c>
      <c r="CD688" s="52" t="s">
        <v>1684</v>
      </c>
      <c r="CE688" s="155">
        <v>18657</v>
      </c>
      <c r="CF688" s="155">
        <v>18</v>
      </c>
      <c r="CG688" s="31" t="s">
        <v>696</v>
      </c>
      <c r="CH688" s="31" t="s">
        <v>3857</v>
      </c>
      <c r="CI688" s="31" t="s">
        <v>3864</v>
      </c>
      <c r="CJ688" s="31" t="s">
        <v>2777</v>
      </c>
      <c r="DC688" s="160" t="str">
        <f t="shared" si="126"/>
        <v>16610_2</v>
      </c>
      <c r="DD688" s="162">
        <v>100</v>
      </c>
      <c r="DE688" s="161">
        <v>120</v>
      </c>
      <c r="DF688" s="161">
        <v>16610</v>
      </c>
      <c r="DG688" s="163" t="s">
        <v>1816</v>
      </c>
      <c r="DH688" s="161"/>
      <c r="DI688" s="161" t="s">
        <v>1625</v>
      </c>
      <c r="DJ688" s="161">
        <v>2</v>
      </c>
      <c r="DK688" s="161" t="s">
        <v>1323</v>
      </c>
      <c r="DL688" s="161">
        <v>0</v>
      </c>
      <c r="DM688" s="43" t="s">
        <v>4894</v>
      </c>
      <c r="DN688" s="43"/>
      <c r="DO688" s="43" t="s">
        <v>4895</v>
      </c>
      <c r="DP688" s="43"/>
      <c r="DQ688" s="43" t="s">
        <v>4162</v>
      </c>
      <c r="DR688" s="43">
        <v>100</v>
      </c>
      <c r="DV688" s="31" t="s">
        <v>376</v>
      </c>
      <c r="DW688" s="31" t="s">
        <v>384</v>
      </c>
      <c r="DX688" s="63"/>
      <c r="DY688" s="63"/>
      <c r="DZ688" s="63"/>
      <c r="EA688" s="167"/>
      <c r="EB688" s="60"/>
      <c r="EC688" s="60"/>
      <c r="ED688" s="60"/>
      <c r="EE688" s="60"/>
      <c r="EF688" s="60"/>
      <c r="EG688" s="60"/>
      <c r="EH688" s="60"/>
      <c r="EI688" s="60"/>
      <c r="EJ688" s="60"/>
      <c r="EK688" s="60"/>
      <c r="EL688" s="60"/>
      <c r="EM688" s="60"/>
      <c r="EN688" s="60"/>
      <c r="EO688" s="60"/>
      <c r="EP688" s="60"/>
      <c r="EQ688" s="60"/>
      <c r="ER688" s="60"/>
      <c r="ES688" s="60"/>
      <c r="ET688" s="60"/>
      <c r="EU688" s="60"/>
      <c r="EV688" s="60"/>
      <c r="EW688" s="60"/>
      <c r="EX688" s="60"/>
      <c r="EY688" s="60"/>
      <c r="EZ688" s="60"/>
      <c r="FA688" s="60"/>
      <c r="FB688" s="60"/>
    </row>
    <row r="689" spans="22:158" x14ac:dyDescent="0.25">
      <c r="W689" s="33"/>
      <c r="X689" s="33"/>
      <c r="AH689" s="38">
        <v>100</v>
      </c>
      <c r="AI689" s="38">
        <v>140</v>
      </c>
      <c r="AJ689" s="38">
        <v>10800</v>
      </c>
      <c r="AK689" s="38">
        <v>14</v>
      </c>
      <c r="AL689" s="38">
        <v>1501758</v>
      </c>
      <c r="AM689" s="61" t="s">
        <v>1816</v>
      </c>
      <c r="AN689" s="61" t="s">
        <v>1690</v>
      </c>
      <c r="AO689" s="61" t="s">
        <v>5059</v>
      </c>
      <c r="AP689" s="61" t="s">
        <v>5033</v>
      </c>
      <c r="AQ689" s="61" t="s">
        <v>1705</v>
      </c>
      <c r="AR689" s="28">
        <v>46218948.200000003</v>
      </c>
      <c r="AS689" s="28">
        <v>22042591</v>
      </c>
      <c r="AT689" s="28">
        <v>21428858</v>
      </c>
      <c r="AU689" s="62"/>
      <c r="BT689">
        <v>0</v>
      </c>
      <c r="BU689" s="32">
        <v>100</v>
      </c>
      <c r="BV689" s="32">
        <v>120</v>
      </c>
      <c r="BW689" s="32">
        <v>16610</v>
      </c>
      <c r="BX689" s="32">
        <v>89</v>
      </c>
      <c r="BY689" s="32">
        <v>91240</v>
      </c>
      <c r="BZ689" t="s">
        <v>1816</v>
      </c>
      <c r="CA689" t="s">
        <v>1689</v>
      </c>
      <c r="CB689" t="s">
        <v>1883</v>
      </c>
      <c r="CC689" s="52" t="s">
        <v>1785</v>
      </c>
      <c r="CD689" s="52" t="s">
        <v>1785</v>
      </c>
      <c r="CE689" s="155">
        <v>751</v>
      </c>
      <c r="CF689" s="155">
        <v>18</v>
      </c>
      <c r="CG689" s="31" t="s">
        <v>698</v>
      </c>
      <c r="CH689" s="31" t="s">
        <v>3858</v>
      </c>
      <c r="CI689" s="31" t="s">
        <v>3864</v>
      </c>
      <c r="CJ689" s="31" t="s">
        <v>2778</v>
      </c>
      <c r="DC689" s="160" t="str">
        <f t="shared" si="126"/>
        <v>16610_6</v>
      </c>
      <c r="DD689" s="162">
        <v>100</v>
      </c>
      <c r="DE689" s="161">
        <v>120</v>
      </c>
      <c r="DF689" s="161">
        <v>16610</v>
      </c>
      <c r="DG689" s="163" t="s">
        <v>1816</v>
      </c>
      <c r="DH689" s="161"/>
      <c r="DI689" s="161" t="s">
        <v>1625</v>
      </c>
      <c r="DJ689" s="161">
        <v>6</v>
      </c>
      <c r="DK689" s="161" t="s">
        <v>1327</v>
      </c>
      <c r="DL689" s="161">
        <v>0</v>
      </c>
      <c r="DM689" s="43" t="s">
        <v>4896</v>
      </c>
      <c r="DN689" s="43"/>
      <c r="DO689" s="43" t="s">
        <v>4897</v>
      </c>
      <c r="DP689" s="43"/>
      <c r="DQ689" s="43" t="s">
        <v>4165</v>
      </c>
      <c r="DR689" s="43">
        <v>100</v>
      </c>
      <c r="DV689" s="31" t="s">
        <v>376</v>
      </c>
      <c r="DW689" s="31" t="s">
        <v>384</v>
      </c>
      <c r="DX689" s="63"/>
      <c r="DY689" s="63"/>
      <c r="DZ689" s="63"/>
      <c r="EA689" s="167"/>
      <c r="EB689" s="60"/>
      <c r="EC689" s="60"/>
      <c r="ED689" s="60"/>
      <c r="EE689" s="60"/>
      <c r="EF689" s="60"/>
      <c r="EG689" s="60"/>
      <c r="EH689" s="60"/>
      <c r="EI689" s="60"/>
      <c r="EJ689" s="60"/>
      <c r="EK689" s="60"/>
      <c r="EL689" s="60"/>
      <c r="EM689" s="60"/>
      <c r="EN689" s="60"/>
      <c r="EO689" s="60"/>
      <c r="EP689" s="60"/>
      <c r="EQ689" s="60"/>
      <c r="ER689" s="60"/>
      <c r="ES689" s="60"/>
      <c r="ET689" s="60"/>
      <c r="EU689" s="60"/>
      <c r="EV689" s="60"/>
      <c r="EW689" s="60"/>
      <c r="EX689" s="60"/>
      <c r="EY689" s="60"/>
      <c r="EZ689" s="60"/>
      <c r="FA689" s="60"/>
      <c r="FB689" s="60"/>
    </row>
    <row r="690" spans="22:158" x14ac:dyDescent="0.25">
      <c r="V690" s="1"/>
      <c r="W690" s="33"/>
      <c r="X690" s="33"/>
      <c r="AH690" s="38">
        <v>100</v>
      </c>
      <c r="AI690" s="38">
        <v>140</v>
      </c>
      <c r="AJ690" s="38">
        <v>10850</v>
      </c>
      <c r="AK690" s="38">
        <v>14</v>
      </c>
      <c r="AL690" s="38">
        <v>1501758</v>
      </c>
      <c r="AM690" s="61" t="s">
        <v>1816</v>
      </c>
      <c r="AN690" s="61" t="s">
        <v>1690</v>
      </c>
      <c r="AO690" s="61" t="s">
        <v>5060</v>
      </c>
      <c r="AP690" s="61" t="s">
        <v>5033</v>
      </c>
      <c r="AQ690" s="61" t="s">
        <v>1705</v>
      </c>
      <c r="AR690" s="28">
        <v>14881.1</v>
      </c>
      <c r="AS690" s="28">
        <v>5843</v>
      </c>
      <c r="AT690" s="28">
        <v>21931</v>
      </c>
      <c r="AU690" s="62"/>
      <c r="BT690">
        <v>0</v>
      </c>
      <c r="BU690" s="32">
        <v>100</v>
      </c>
      <c r="BV690" s="32">
        <v>120</v>
      </c>
      <c r="BW690" s="32">
        <v>16610</v>
      </c>
      <c r="BX690" s="32">
        <v>90</v>
      </c>
      <c r="BY690" s="32">
        <v>91260</v>
      </c>
      <c r="BZ690" t="s">
        <v>1816</v>
      </c>
      <c r="CA690" t="s">
        <v>1689</v>
      </c>
      <c r="CB690" t="s">
        <v>1883</v>
      </c>
      <c r="CC690" t="s">
        <v>5036</v>
      </c>
      <c r="CD690" s="52" t="s">
        <v>5036</v>
      </c>
      <c r="CE690" s="155">
        <v>62</v>
      </c>
      <c r="CF690" s="155">
        <v>9</v>
      </c>
      <c r="CG690" s="31" t="s">
        <v>5848</v>
      </c>
      <c r="CH690" s="31" t="s">
        <v>3859</v>
      </c>
      <c r="CI690" s="31" t="s">
        <v>3864</v>
      </c>
      <c r="CJ690" s="31" t="s">
        <v>2779</v>
      </c>
      <c r="DC690" s="160" t="str">
        <f t="shared" si="126"/>
        <v>16610_10</v>
      </c>
      <c r="DD690" s="162">
        <v>100</v>
      </c>
      <c r="DE690" s="161">
        <v>120</v>
      </c>
      <c r="DF690" s="161">
        <v>16610</v>
      </c>
      <c r="DG690" s="163" t="s">
        <v>1816</v>
      </c>
      <c r="DH690" s="161"/>
      <c r="DI690" s="161" t="s">
        <v>1625</v>
      </c>
      <c r="DJ690" s="161">
        <v>10</v>
      </c>
      <c r="DK690" s="161" t="s">
        <v>1329</v>
      </c>
      <c r="DL690" s="161">
        <v>3</v>
      </c>
      <c r="DM690" s="43" t="s">
        <v>4898</v>
      </c>
      <c r="DN690" s="43"/>
      <c r="DO690" s="43" t="s">
        <v>4899</v>
      </c>
      <c r="DP690" s="43"/>
      <c r="DQ690" s="43" t="s">
        <v>4168</v>
      </c>
      <c r="DR690" s="43">
        <v>100</v>
      </c>
      <c r="DV690" s="31" t="s">
        <v>376</v>
      </c>
      <c r="DW690" s="31" t="s">
        <v>384</v>
      </c>
      <c r="DX690" s="63"/>
      <c r="DY690" s="63"/>
      <c r="DZ690" s="63"/>
      <c r="EA690" s="167"/>
      <c r="EB690" s="60"/>
      <c r="EC690" s="60"/>
      <c r="ED690" s="60"/>
      <c r="EE690" s="60"/>
      <c r="EF690" s="60"/>
      <c r="EG690" s="60"/>
      <c r="EH690" s="60"/>
      <c r="EI690" s="60"/>
      <c r="EJ690" s="60"/>
      <c r="EK690" s="60"/>
      <c r="EL690" s="60"/>
      <c r="EM690" s="60"/>
      <c r="EN690" s="60"/>
      <c r="EO690" s="60"/>
      <c r="EP690" s="60"/>
      <c r="EQ690" s="60"/>
      <c r="ER690" s="60"/>
      <c r="ES690" s="60"/>
      <c r="ET690" s="60"/>
      <c r="EU690" s="60"/>
      <c r="EV690" s="60"/>
      <c r="EW690" s="60"/>
      <c r="EX690" s="60"/>
      <c r="EY690" s="60"/>
      <c r="EZ690" s="60"/>
      <c r="FA690" s="60"/>
      <c r="FB690" s="60"/>
    </row>
    <row r="691" spans="22:158" x14ac:dyDescent="0.25">
      <c r="W691" s="33"/>
      <c r="X691" s="33"/>
      <c r="AH691" s="38">
        <v>100</v>
      </c>
      <c r="AI691" s="38">
        <v>140</v>
      </c>
      <c r="AJ691" s="38">
        <v>11400</v>
      </c>
      <c r="AK691" s="38">
        <v>14</v>
      </c>
      <c r="AL691" s="38">
        <v>1501758</v>
      </c>
      <c r="AM691" s="61" t="s">
        <v>1816</v>
      </c>
      <c r="AN691" s="61" t="s">
        <v>1690</v>
      </c>
      <c r="AO691" s="61" t="s">
        <v>5071</v>
      </c>
      <c r="AP691" s="61" t="s">
        <v>5033</v>
      </c>
      <c r="AQ691" s="61" t="s">
        <v>1705</v>
      </c>
      <c r="AR691" s="28">
        <v>2121167.6</v>
      </c>
      <c r="AS691" s="28">
        <v>1287845</v>
      </c>
      <c r="AT691" s="28">
        <v>851350</v>
      </c>
      <c r="AU691" s="62"/>
      <c r="BT691">
        <v>0</v>
      </c>
      <c r="BU691" s="32">
        <v>100</v>
      </c>
      <c r="BV691" s="32">
        <v>120</v>
      </c>
      <c r="BW691" s="32">
        <v>17550</v>
      </c>
      <c r="BX691" s="32">
        <v>81</v>
      </c>
      <c r="BY691" s="32">
        <v>91000</v>
      </c>
      <c r="BZ691" t="s">
        <v>1816</v>
      </c>
      <c r="CA691" t="s">
        <v>1689</v>
      </c>
      <c r="CB691" t="s">
        <v>1896</v>
      </c>
      <c r="CC691" s="52" t="s">
        <v>1683</v>
      </c>
      <c r="CD691" s="52" t="s">
        <v>1784</v>
      </c>
      <c r="CE691" s="155">
        <v>25528</v>
      </c>
      <c r="CF691" s="155">
        <v>321</v>
      </c>
      <c r="CG691" s="31" t="s">
        <v>5834</v>
      </c>
      <c r="CH691" s="31" t="s">
        <v>3842</v>
      </c>
      <c r="CI691" s="31" t="s">
        <v>3865</v>
      </c>
      <c r="CJ691" s="31" t="s">
        <v>2780</v>
      </c>
      <c r="DC691" s="160" t="str">
        <f t="shared" si="126"/>
        <v>16610_8</v>
      </c>
      <c r="DD691" s="162">
        <v>100</v>
      </c>
      <c r="DE691" s="161">
        <v>120</v>
      </c>
      <c r="DF691" s="161">
        <v>16610</v>
      </c>
      <c r="DG691" s="163" t="s">
        <v>1816</v>
      </c>
      <c r="DH691" s="161"/>
      <c r="DI691" s="161" t="s">
        <v>1625</v>
      </c>
      <c r="DJ691" s="161">
        <v>8</v>
      </c>
      <c r="DK691" s="161" t="s">
        <v>1328</v>
      </c>
      <c r="DL691" s="161">
        <v>0</v>
      </c>
      <c r="DM691" s="43" t="s">
        <v>4900</v>
      </c>
      <c r="DN691" s="43"/>
      <c r="DO691" s="43" t="s">
        <v>4901</v>
      </c>
      <c r="DP691" s="43"/>
      <c r="DQ691" s="43" t="s">
        <v>4171</v>
      </c>
      <c r="DR691" s="43">
        <v>100</v>
      </c>
      <c r="DV691" s="31" t="s">
        <v>376</v>
      </c>
      <c r="DW691" s="31" t="s">
        <v>384</v>
      </c>
      <c r="DX691" s="63"/>
      <c r="DY691" s="63"/>
      <c r="DZ691" s="63"/>
      <c r="EA691" s="167"/>
      <c r="EB691" s="60"/>
      <c r="EC691" s="60"/>
      <c r="ED691" s="60"/>
      <c r="EE691" s="60"/>
      <c r="EF691" s="60"/>
      <c r="EG691" s="60"/>
      <c r="EH691" s="60"/>
      <c r="EI691" s="60"/>
      <c r="EJ691" s="60"/>
      <c r="EK691" s="60"/>
      <c r="EL691" s="60"/>
      <c r="EM691" s="60"/>
      <c r="EN691" s="60"/>
      <c r="EO691" s="60"/>
      <c r="EP691" s="60"/>
      <c r="EQ691" s="60"/>
      <c r="ER691" s="60"/>
      <c r="ES691" s="60"/>
      <c r="ET691" s="60"/>
      <c r="EU691" s="60"/>
      <c r="EV691" s="60"/>
      <c r="EW691" s="60"/>
      <c r="EX691" s="60"/>
      <c r="EY691" s="60"/>
      <c r="EZ691" s="60"/>
      <c r="FA691" s="60"/>
      <c r="FB691" s="60"/>
    </row>
    <row r="692" spans="22:158" x14ac:dyDescent="0.25">
      <c r="W692" s="33"/>
      <c r="X692" s="33"/>
      <c r="AH692" s="38">
        <v>100</v>
      </c>
      <c r="AI692" s="38">
        <v>140</v>
      </c>
      <c r="AJ692" s="38">
        <v>12350</v>
      </c>
      <c r="AK692" s="38">
        <v>14</v>
      </c>
      <c r="AL692" s="38">
        <v>1501758</v>
      </c>
      <c r="AM692" s="61" t="s">
        <v>1816</v>
      </c>
      <c r="AN692" s="61" t="s">
        <v>1690</v>
      </c>
      <c r="AO692" s="61" t="s">
        <v>5091</v>
      </c>
      <c r="AP692" s="61" t="s">
        <v>5033</v>
      </c>
      <c r="AQ692" s="61" t="s">
        <v>1705</v>
      </c>
      <c r="AR692" s="28">
        <v>626110</v>
      </c>
      <c r="AS692" s="28">
        <v>664799</v>
      </c>
      <c r="AT692" s="28">
        <v>371430</v>
      </c>
      <c r="AU692" s="62"/>
      <c r="BT692">
        <v>0</v>
      </c>
      <c r="BU692" s="32">
        <v>100</v>
      </c>
      <c r="BV692" s="32">
        <v>120</v>
      </c>
      <c r="BW692" s="32">
        <v>17550</v>
      </c>
      <c r="BX692" s="32">
        <v>81</v>
      </c>
      <c r="BY692" s="32">
        <v>91010</v>
      </c>
      <c r="BZ692" t="s">
        <v>1816</v>
      </c>
      <c r="CA692" t="s">
        <v>1689</v>
      </c>
      <c r="CB692" t="s">
        <v>1896</v>
      </c>
      <c r="CC692" t="s">
        <v>1683</v>
      </c>
      <c r="CD692" s="52" t="s">
        <v>1683</v>
      </c>
      <c r="CE692" s="155">
        <v>2145</v>
      </c>
      <c r="CF692" s="155">
        <v>22</v>
      </c>
      <c r="CG692" s="31" t="s">
        <v>5837</v>
      </c>
      <c r="CH692" s="31" t="s">
        <v>3844</v>
      </c>
      <c r="CI692" s="31" t="s">
        <v>3865</v>
      </c>
      <c r="CJ692" s="31" t="s">
        <v>2781</v>
      </c>
      <c r="DC692" s="160" t="str">
        <f t="shared" si="126"/>
        <v>16610_5</v>
      </c>
      <c r="DD692" s="162">
        <v>100</v>
      </c>
      <c r="DE692" s="161">
        <v>120</v>
      </c>
      <c r="DF692" s="161">
        <v>16610</v>
      </c>
      <c r="DG692" s="163" t="s">
        <v>1816</v>
      </c>
      <c r="DH692" s="161"/>
      <c r="DI692" s="161" t="s">
        <v>1625</v>
      </c>
      <c r="DJ692" s="161">
        <v>5</v>
      </c>
      <c r="DK692" s="161" t="s">
        <v>1326</v>
      </c>
      <c r="DL692" s="161">
        <v>0</v>
      </c>
      <c r="DM692" s="43" t="s">
        <v>4902</v>
      </c>
      <c r="DN692" s="43"/>
      <c r="DO692" s="43" t="s">
        <v>4903</v>
      </c>
      <c r="DP692" s="43"/>
      <c r="DQ692" s="43" t="s">
        <v>4174</v>
      </c>
      <c r="DR692" s="43">
        <v>100</v>
      </c>
      <c r="DV692" s="31" t="s">
        <v>376</v>
      </c>
      <c r="DW692" s="31" t="s">
        <v>384</v>
      </c>
      <c r="DX692" s="63"/>
      <c r="DY692" s="63"/>
      <c r="DZ692" s="63"/>
      <c r="EA692" s="167"/>
      <c r="EB692" s="60"/>
      <c r="EC692" s="60"/>
      <c r="ED692" s="60"/>
      <c r="EE692" s="60"/>
      <c r="EF692" s="60"/>
      <c r="EG692" s="60"/>
      <c r="EH692" s="60"/>
      <c r="EI692" s="60"/>
      <c r="EJ692" s="60"/>
      <c r="EK692" s="60"/>
      <c r="EL692" s="60"/>
      <c r="EM692" s="60"/>
      <c r="EN692" s="60"/>
      <c r="EO692" s="60"/>
      <c r="EP692" s="60"/>
      <c r="EQ692" s="60"/>
      <c r="ER692" s="60"/>
      <c r="ES692" s="60"/>
      <c r="ET692" s="60"/>
      <c r="EU692" s="60"/>
      <c r="EV692" s="60"/>
      <c r="EW692" s="60"/>
      <c r="EX692" s="60"/>
      <c r="EY692" s="60"/>
      <c r="EZ692" s="60"/>
      <c r="FA692" s="60"/>
      <c r="FB692" s="60"/>
    </row>
    <row r="693" spans="22:158" x14ac:dyDescent="0.25">
      <c r="V693" s="1"/>
      <c r="W693" s="33"/>
      <c r="X693" s="33"/>
      <c r="AH693" s="38">
        <v>100</v>
      </c>
      <c r="AI693" s="38">
        <v>140</v>
      </c>
      <c r="AJ693" s="38">
        <v>12900</v>
      </c>
      <c r="AK693" s="38">
        <v>14</v>
      </c>
      <c r="AL693" s="38">
        <v>1501758</v>
      </c>
      <c r="AM693" s="61" t="s">
        <v>1816</v>
      </c>
      <c r="AN693" s="61" t="s">
        <v>1690</v>
      </c>
      <c r="AO693" s="61" t="s">
        <v>5099</v>
      </c>
      <c r="AP693" s="61" t="s">
        <v>5033</v>
      </c>
      <c r="AQ693" s="61" t="s">
        <v>1705</v>
      </c>
      <c r="AR693" s="28">
        <v>13026447.5</v>
      </c>
      <c r="AS693" s="28">
        <v>8572103</v>
      </c>
      <c r="AT693" s="28">
        <v>5028155</v>
      </c>
      <c r="AU693" s="62"/>
      <c r="BT693">
        <v>0</v>
      </c>
      <c r="BU693" s="32">
        <v>100</v>
      </c>
      <c r="BV693" s="32">
        <v>120</v>
      </c>
      <c r="BW693" s="32">
        <v>17550</v>
      </c>
      <c r="BX693" s="32">
        <v>82</v>
      </c>
      <c r="BY693" s="32">
        <v>91020</v>
      </c>
      <c r="BZ693" t="s">
        <v>1816</v>
      </c>
      <c r="CA693" t="s">
        <v>1689</v>
      </c>
      <c r="CB693" t="s">
        <v>1896</v>
      </c>
      <c r="CC693" t="s">
        <v>1790</v>
      </c>
      <c r="CD693" t="s">
        <v>1792</v>
      </c>
      <c r="CE693" s="155"/>
      <c r="CF693" s="155"/>
      <c r="CG693" s="31" t="s">
        <v>5851</v>
      </c>
      <c r="CH693" s="31" t="s">
        <v>3845</v>
      </c>
      <c r="CI693" s="31" t="s">
        <v>3865</v>
      </c>
      <c r="CJ693" s="31" t="s">
        <v>2782</v>
      </c>
      <c r="DC693" s="160" t="str">
        <f t="shared" si="126"/>
        <v>16610_1</v>
      </c>
      <c r="DD693" s="162">
        <v>100</v>
      </c>
      <c r="DE693" s="161">
        <v>120</v>
      </c>
      <c r="DF693" s="161">
        <v>16610</v>
      </c>
      <c r="DG693" s="163" t="s">
        <v>1816</v>
      </c>
      <c r="DH693" s="161"/>
      <c r="DI693" s="161" t="s">
        <v>1625</v>
      </c>
      <c r="DJ693" s="161">
        <v>1</v>
      </c>
      <c r="DK693" s="161" t="s">
        <v>5210</v>
      </c>
      <c r="DL693" s="161">
        <v>115</v>
      </c>
      <c r="DM693" s="43" t="s">
        <v>4884</v>
      </c>
      <c r="DN693" s="43"/>
      <c r="DO693" s="43" t="s">
        <v>4885</v>
      </c>
      <c r="DP693" s="43"/>
      <c r="DQ693" s="43" t="s">
        <v>4177</v>
      </c>
      <c r="DR693" s="43">
        <v>100</v>
      </c>
      <c r="DV693" s="31" t="s">
        <v>376</v>
      </c>
      <c r="DW693" s="31" t="s">
        <v>384</v>
      </c>
      <c r="DX693" s="63"/>
      <c r="DY693" s="63"/>
      <c r="DZ693" s="63"/>
      <c r="EA693" s="167"/>
      <c r="EB693" s="60"/>
      <c r="EC693" s="60"/>
      <c r="ED693" s="60"/>
      <c r="EE693" s="60"/>
      <c r="EF693" s="60"/>
      <c r="EG693" s="60"/>
      <c r="EH693" s="60"/>
      <c r="EI693" s="60"/>
      <c r="EJ693" s="60"/>
      <c r="EK693" s="60"/>
      <c r="EL693" s="60"/>
      <c r="EM693" s="60"/>
      <c r="EN693" s="60"/>
      <c r="EO693" s="60"/>
      <c r="EP693" s="60"/>
      <c r="EQ693" s="60"/>
      <c r="ER693" s="60"/>
      <c r="ES693" s="60"/>
      <c r="ET693" s="60"/>
      <c r="EU693" s="60"/>
      <c r="EV693" s="60"/>
      <c r="EW693" s="60"/>
      <c r="EX693" s="60"/>
      <c r="EY693" s="60"/>
      <c r="EZ693" s="60"/>
      <c r="FA693" s="60"/>
      <c r="FB693" s="60"/>
    </row>
    <row r="694" spans="22:158" x14ac:dyDescent="0.25">
      <c r="W694" s="33"/>
      <c r="X694" s="33"/>
      <c r="AH694" s="38">
        <v>100</v>
      </c>
      <c r="AI694" s="38">
        <v>140</v>
      </c>
      <c r="AJ694" s="38">
        <v>14600</v>
      </c>
      <c r="AK694" s="38">
        <v>14</v>
      </c>
      <c r="AL694" s="38">
        <v>1501758</v>
      </c>
      <c r="AM694" s="61" t="s">
        <v>1816</v>
      </c>
      <c r="AN694" s="61" t="s">
        <v>1690</v>
      </c>
      <c r="AO694" s="61" t="s">
        <v>1580</v>
      </c>
      <c r="AP694" s="61" t="s">
        <v>5033</v>
      </c>
      <c r="AQ694" s="61" t="s">
        <v>1705</v>
      </c>
      <c r="AR694" s="28">
        <v>30585497.199999999</v>
      </c>
      <c r="AS694" s="28">
        <v>15992624</v>
      </c>
      <c r="AT694" s="28">
        <v>13855001</v>
      </c>
      <c r="AU694" s="62"/>
      <c r="BT694">
        <v>0</v>
      </c>
      <c r="BU694" s="32">
        <v>100</v>
      </c>
      <c r="BV694" s="32">
        <v>120</v>
      </c>
      <c r="BW694" s="32">
        <v>17550</v>
      </c>
      <c r="BX694" s="32">
        <v>82</v>
      </c>
      <c r="BY694" s="32">
        <v>91040</v>
      </c>
      <c r="BZ694" t="s">
        <v>1816</v>
      </c>
      <c r="CA694" t="s">
        <v>1689</v>
      </c>
      <c r="CB694" t="s">
        <v>1896</v>
      </c>
      <c r="CC694" t="s">
        <v>1790</v>
      </c>
      <c r="CD694" t="s">
        <v>1791</v>
      </c>
      <c r="CE694" s="155">
        <v>7140</v>
      </c>
      <c r="CF694" s="155">
        <v>328</v>
      </c>
      <c r="CG694" s="31" t="s">
        <v>5853</v>
      </c>
      <c r="CH694" s="31" t="s">
        <v>3846</v>
      </c>
      <c r="CI694" s="31" t="s">
        <v>3865</v>
      </c>
      <c r="CJ694" s="31" t="s">
        <v>2783</v>
      </c>
      <c r="DC694" s="160" t="str">
        <f t="shared" si="126"/>
        <v>16610_7</v>
      </c>
      <c r="DD694" s="162">
        <v>100</v>
      </c>
      <c r="DE694" s="161">
        <v>120</v>
      </c>
      <c r="DF694" s="161">
        <v>16610</v>
      </c>
      <c r="DG694" s="163" t="s">
        <v>1816</v>
      </c>
      <c r="DH694" s="161"/>
      <c r="DI694" s="161" t="s">
        <v>1625</v>
      </c>
      <c r="DJ694" s="161">
        <v>7</v>
      </c>
      <c r="DK694" s="161" t="s">
        <v>5216</v>
      </c>
      <c r="DL694" s="161">
        <v>194</v>
      </c>
      <c r="DM694" s="43" t="s">
        <v>4886</v>
      </c>
      <c r="DN694" s="43"/>
      <c r="DO694" s="43" t="s">
        <v>4887</v>
      </c>
      <c r="DP694" s="43"/>
      <c r="DQ694" s="43" t="s">
        <v>4150</v>
      </c>
      <c r="DR694" s="43">
        <v>100</v>
      </c>
      <c r="DV694" s="31" t="s">
        <v>376</v>
      </c>
      <c r="DW694" s="31" t="s">
        <v>384</v>
      </c>
      <c r="DX694" s="63"/>
      <c r="DY694" s="63"/>
      <c r="DZ694" s="63"/>
      <c r="EA694" s="167"/>
      <c r="EB694" s="60"/>
      <c r="EC694" s="60"/>
      <c r="ED694" s="60"/>
      <c r="EE694" s="60"/>
      <c r="EF694" s="60"/>
      <c r="EG694" s="60"/>
      <c r="EH694" s="60"/>
      <c r="EI694" s="60"/>
      <c r="EJ694" s="60"/>
      <c r="EK694" s="60"/>
      <c r="EL694" s="60"/>
      <c r="EM694" s="60"/>
      <c r="EN694" s="60"/>
      <c r="EO694" s="60"/>
      <c r="EP694" s="60"/>
      <c r="EQ694" s="60"/>
      <c r="ER694" s="60"/>
      <c r="ES694" s="60"/>
      <c r="ET694" s="60"/>
      <c r="EU694" s="60"/>
      <c r="EV694" s="60"/>
      <c r="EW694" s="60"/>
      <c r="EX694" s="60"/>
      <c r="EY694" s="60"/>
      <c r="EZ694" s="60"/>
      <c r="FA694" s="60"/>
      <c r="FB694" s="60"/>
    </row>
    <row r="695" spans="22:158" x14ac:dyDescent="0.25">
      <c r="V695" s="1"/>
      <c r="W695" s="33"/>
      <c r="X695" s="33"/>
      <c r="AH695" s="38">
        <v>100</v>
      </c>
      <c r="AI695" s="38">
        <v>140</v>
      </c>
      <c r="AJ695" s="38">
        <v>15270</v>
      </c>
      <c r="AK695" s="38">
        <v>14</v>
      </c>
      <c r="AL695" s="38">
        <v>1501758</v>
      </c>
      <c r="AM695" s="61" t="s">
        <v>1816</v>
      </c>
      <c r="AN695" s="61" t="s">
        <v>1690</v>
      </c>
      <c r="AO695" s="61" t="s">
        <v>1596</v>
      </c>
      <c r="AP695" s="61" t="s">
        <v>5033</v>
      </c>
      <c r="AQ695" s="61" t="s">
        <v>1705</v>
      </c>
      <c r="AR695" s="28">
        <v>2727.3</v>
      </c>
      <c r="AS695" s="28">
        <v>0</v>
      </c>
      <c r="AT695" s="28">
        <v>0</v>
      </c>
      <c r="AU695" s="62"/>
      <c r="BT695">
        <v>0</v>
      </c>
      <c r="BU695" s="32">
        <v>100</v>
      </c>
      <c r="BV695" s="32">
        <v>120</v>
      </c>
      <c r="BW695" s="32">
        <v>17550</v>
      </c>
      <c r="BX695" s="32">
        <v>83</v>
      </c>
      <c r="BY695" s="32">
        <v>91060</v>
      </c>
      <c r="BZ695" t="s">
        <v>1816</v>
      </c>
      <c r="CA695" t="s">
        <v>1689</v>
      </c>
      <c r="CB695" t="s">
        <v>1896</v>
      </c>
      <c r="CC695" t="s">
        <v>1786</v>
      </c>
      <c r="CD695" s="52" t="s">
        <v>5043</v>
      </c>
      <c r="CE695" s="155">
        <v>1209</v>
      </c>
      <c r="CF695" s="155">
        <v>12</v>
      </c>
      <c r="CG695" s="31" t="s">
        <v>684</v>
      </c>
      <c r="CH695" s="31" t="s">
        <v>3847</v>
      </c>
      <c r="CI695" s="31" t="s">
        <v>3865</v>
      </c>
      <c r="CJ695" s="31" t="s">
        <v>2784</v>
      </c>
      <c r="DC695" s="160" t="str">
        <f t="shared" si="126"/>
        <v>16610_9</v>
      </c>
      <c r="DD695" s="162">
        <v>100</v>
      </c>
      <c r="DE695" s="161">
        <v>120</v>
      </c>
      <c r="DF695" s="161">
        <v>16610</v>
      </c>
      <c r="DG695" s="163" t="s">
        <v>1816</v>
      </c>
      <c r="DH695" s="161"/>
      <c r="DI695" s="161" t="s">
        <v>1625</v>
      </c>
      <c r="DJ695" s="161">
        <v>9</v>
      </c>
      <c r="DK695" s="161" t="s">
        <v>5218</v>
      </c>
      <c r="DL695" s="161">
        <v>0</v>
      </c>
      <c r="DM695" s="43" t="s">
        <v>4888</v>
      </c>
      <c r="DN695" s="43"/>
      <c r="DO695" s="43" t="s">
        <v>4889</v>
      </c>
      <c r="DP695" s="43"/>
      <c r="DQ695" s="43" t="s">
        <v>4153</v>
      </c>
      <c r="DR695" s="43">
        <v>100</v>
      </c>
      <c r="DV695" s="31" t="s">
        <v>376</v>
      </c>
      <c r="DW695" s="31" t="s">
        <v>384</v>
      </c>
      <c r="DX695" s="63"/>
      <c r="DY695" s="63"/>
      <c r="DZ695" s="63"/>
      <c r="EA695" s="167"/>
      <c r="EB695" s="60"/>
      <c r="EC695" s="60"/>
      <c r="ED695" s="60"/>
      <c r="EE695" s="60"/>
      <c r="EF695" s="60"/>
      <c r="EG695" s="60"/>
      <c r="EH695" s="60"/>
      <c r="EI695" s="60"/>
      <c r="EJ695" s="60"/>
      <c r="EK695" s="60"/>
      <c r="EL695" s="60"/>
      <c r="EM695" s="60"/>
      <c r="EN695" s="60"/>
      <c r="EO695" s="60"/>
      <c r="EP695" s="60"/>
      <c r="EQ695" s="60"/>
      <c r="ER695" s="60"/>
      <c r="ES695" s="60"/>
      <c r="ET695" s="60"/>
      <c r="EU695" s="60"/>
      <c r="EV695" s="60"/>
      <c r="EW695" s="60"/>
      <c r="EX695" s="60"/>
      <c r="EY695" s="60"/>
      <c r="EZ695" s="60"/>
      <c r="FA695" s="60"/>
      <c r="FB695" s="60"/>
    </row>
    <row r="696" spans="22:158" x14ac:dyDescent="0.25">
      <c r="W696" s="33"/>
      <c r="X696" s="33"/>
      <c r="AH696" s="38">
        <v>100</v>
      </c>
      <c r="AI696" s="38">
        <v>140</v>
      </c>
      <c r="AJ696" s="38">
        <v>16100</v>
      </c>
      <c r="AK696" s="38">
        <v>14</v>
      </c>
      <c r="AL696" s="38">
        <v>1501758</v>
      </c>
      <c r="AM696" s="61" t="s">
        <v>1816</v>
      </c>
      <c r="AN696" s="61" t="s">
        <v>1690</v>
      </c>
      <c r="AO696" s="61" t="s">
        <v>1612</v>
      </c>
      <c r="AP696" s="61" t="s">
        <v>5033</v>
      </c>
      <c r="AQ696" s="61" t="s">
        <v>1705</v>
      </c>
      <c r="AR696" s="28">
        <v>0</v>
      </c>
      <c r="AS696" s="28">
        <v>169061</v>
      </c>
      <c r="AT696" s="28">
        <v>0</v>
      </c>
      <c r="AU696" s="62"/>
      <c r="BT696">
        <v>0</v>
      </c>
      <c r="BU696" s="32">
        <v>100</v>
      </c>
      <c r="BV696" s="32">
        <v>120</v>
      </c>
      <c r="BW696" s="32">
        <v>17550</v>
      </c>
      <c r="BX696" s="32">
        <v>84</v>
      </c>
      <c r="BY696" s="32">
        <v>91100</v>
      </c>
      <c r="BZ696" t="s">
        <v>1816</v>
      </c>
      <c r="CA696" t="s">
        <v>1689</v>
      </c>
      <c r="CB696" t="s">
        <v>1896</v>
      </c>
      <c r="CC696" s="52" t="s">
        <v>1795</v>
      </c>
      <c r="CD696" s="52" t="s">
        <v>1796</v>
      </c>
      <c r="CE696" s="155">
        <v>397</v>
      </c>
      <c r="CF696" s="155">
        <v>66</v>
      </c>
      <c r="CG696" s="31" t="s">
        <v>688</v>
      </c>
      <c r="CH696" s="31" t="s">
        <v>3849</v>
      </c>
      <c r="CI696" s="31" t="s">
        <v>3865</v>
      </c>
      <c r="CJ696" s="31" t="s">
        <v>2785</v>
      </c>
      <c r="DC696" s="160" t="str">
        <f t="shared" si="126"/>
        <v>16610_4</v>
      </c>
      <c r="DD696" s="162">
        <v>100</v>
      </c>
      <c r="DE696" s="161">
        <v>120</v>
      </c>
      <c r="DF696" s="161">
        <v>16610</v>
      </c>
      <c r="DG696" s="163" t="s">
        <v>1816</v>
      </c>
      <c r="DH696" s="161"/>
      <c r="DI696" s="161" t="s">
        <v>1625</v>
      </c>
      <c r="DJ696" s="161">
        <v>4</v>
      </c>
      <c r="DK696" s="161" t="s">
        <v>1325</v>
      </c>
      <c r="DL696" s="161">
        <v>18</v>
      </c>
      <c r="DM696" s="43" t="s">
        <v>4890</v>
      </c>
      <c r="DN696" s="43"/>
      <c r="DO696" s="43" t="s">
        <v>4891</v>
      </c>
      <c r="DP696" s="43"/>
      <c r="DQ696" s="43" t="s">
        <v>4156</v>
      </c>
      <c r="DR696" s="43">
        <v>100</v>
      </c>
      <c r="DV696" s="31" t="s">
        <v>376</v>
      </c>
      <c r="DW696" s="31" t="s">
        <v>384</v>
      </c>
      <c r="DX696" s="63"/>
      <c r="DY696" s="63"/>
      <c r="DZ696" s="63"/>
      <c r="EA696" s="167"/>
      <c r="EB696" s="60"/>
      <c r="EC696" s="60"/>
      <c r="ED696" s="60"/>
      <c r="EE696" s="60"/>
      <c r="EF696" s="60"/>
      <c r="EG696" s="60"/>
      <c r="EH696" s="60"/>
      <c r="EI696" s="60"/>
      <c r="EJ696" s="60"/>
      <c r="EK696" s="60"/>
      <c r="EL696" s="60"/>
      <c r="EM696" s="60"/>
      <c r="EN696" s="60"/>
      <c r="EO696" s="60"/>
      <c r="EP696" s="60"/>
      <c r="EQ696" s="60"/>
      <c r="ER696" s="60"/>
      <c r="ES696" s="60"/>
      <c r="ET696" s="60"/>
      <c r="EU696" s="60"/>
      <c r="EV696" s="60"/>
      <c r="EW696" s="60"/>
      <c r="EX696" s="60"/>
      <c r="EY696" s="60"/>
      <c r="EZ696" s="60"/>
      <c r="FA696" s="60"/>
      <c r="FB696" s="60"/>
    </row>
    <row r="697" spans="22:158" x14ac:dyDescent="0.25">
      <c r="W697" s="33"/>
      <c r="X697" s="33"/>
      <c r="AH697" s="38">
        <v>100</v>
      </c>
      <c r="AI697" s="38">
        <v>140</v>
      </c>
      <c r="AJ697" s="38">
        <v>16150</v>
      </c>
      <c r="AK697" s="38">
        <v>14</v>
      </c>
      <c r="AL697" s="38">
        <v>1501758</v>
      </c>
      <c r="AM697" s="61" t="s">
        <v>1816</v>
      </c>
      <c r="AN697" s="61" t="s">
        <v>1690</v>
      </c>
      <c r="AO697" s="61" t="s">
        <v>1613</v>
      </c>
      <c r="AP697" s="61" t="s">
        <v>5033</v>
      </c>
      <c r="AQ697" s="61" t="s">
        <v>1705</v>
      </c>
      <c r="AR697" s="28">
        <v>0</v>
      </c>
      <c r="AS697" s="28">
        <v>54116</v>
      </c>
      <c r="AT697" s="28">
        <v>61780</v>
      </c>
      <c r="AU697" s="62"/>
      <c r="BT697">
        <v>0</v>
      </c>
      <c r="BU697" s="32">
        <v>100</v>
      </c>
      <c r="BV697" s="32">
        <v>120</v>
      </c>
      <c r="BW697" s="32">
        <v>17550</v>
      </c>
      <c r="BX697" s="32">
        <v>85</v>
      </c>
      <c r="BY697" s="32">
        <v>91120</v>
      </c>
      <c r="BZ697" t="s">
        <v>1816</v>
      </c>
      <c r="CA697" t="s">
        <v>1689</v>
      </c>
      <c r="CB697" t="s">
        <v>1896</v>
      </c>
      <c r="CC697" s="52" t="s">
        <v>1797</v>
      </c>
      <c r="CD697" s="52" t="s">
        <v>1797</v>
      </c>
      <c r="CE697" s="155">
        <v>6</v>
      </c>
      <c r="CF697" s="155">
        <v>3</v>
      </c>
      <c r="CG697" s="31" t="s">
        <v>690</v>
      </c>
      <c r="CH697" s="31" t="s">
        <v>3863</v>
      </c>
      <c r="CI697" s="31" t="s">
        <v>3865</v>
      </c>
      <c r="CJ697" s="31" t="s">
        <v>1372</v>
      </c>
      <c r="DC697" s="160" t="str">
        <f t="shared" si="126"/>
        <v>16610_3</v>
      </c>
      <c r="DD697" s="162">
        <v>100</v>
      </c>
      <c r="DE697" s="161">
        <v>120</v>
      </c>
      <c r="DF697" s="161">
        <v>16610</v>
      </c>
      <c r="DG697" s="163" t="s">
        <v>1816</v>
      </c>
      <c r="DH697" s="161"/>
      <c r="DI697" s="161" t="s">
        <v>1625</v>
      </c>
      <c r="DJ697" s="161">
        <v>3</v>
      </c>
      <c r="DK697" s="161" t="s">
        <v>1324</v>
      </c>
      <c r="DL697" s="161">
        <v>0</v>
      </c>
      <c r="DM697" s="43" t="s">
        <v>4892</v>
      </c>
      <c r="DN697" s="43"/>
      <c r="DO697" s="43" t="s">
        <v>4893</v>
      </c>
      <c r="DP697" s="43"/>
      <c r="DQ697" s="43" t="s">
        <v>4159</v>
      </c>
      <c r="DR697" s="43">
        <v>100</v>
      </c>
      <c r="DV697" s="31" t="s">
        <v>376</v>
      </c>
      <c r="DW697" s="31" t="s">
        <v>384</v>
      </c>
      <c r="DX697" s="63"/>
      <c r="DY697" s="63"/>
      <c r="DZ697" s="63"/>
      <c r="EA697" s="167"/>
      <c r="EB697" s="60"/>
      <c r="EC697" s="60"/>
      <c r="ED697" s="60"/>
      <c r="EE697" s="60"/>
      <c r="EF697" s="60"/>
      <c r="EG697" s="60"/>
      <c r="EH697" s="60"/>
      <c r="EI697" s="60"/>
      <c r="EJ697" s="60"/>
      <c r="EK697" s="60"/>
      <c r="EL697" s="60"/>
      <c r="EM697" s="60"/>
      <c r="EN697" s="60"/>
      <c r="EO697" s="60"/>
      <c r="EP697" s="60"/>
      <c r="EQ697" s="60"/>
      <c r="ER697" s="60"/>
      <c r="ES697" s="60"/>
      <c r="ET697" s="60"/>
      <c r="EU697" s="60"/>
      <c r="EV697" s="60"/>
      <c r="EW697" s="60"/>
      <c r="EX697" s="60"/>
      <c r="EY697" s="60"/>
      <c r="EZ697" s="60"/>
      <c r="FA697" s="60"/>
      <c r="FB697" s="60"/>
    </row>
    <row r="698" spans="22:158" x14ac:dyDescent="0.25">
      <c r="V698" s="1"/>
      <c r="W698" s="33"/>
      <c r="X698" s="33"/>
      <c r="AH698" s="38">
        <v>100</v>
      </c>
      <c r="AI698" s="38">
        <v>140</v>
      </c>
      <c r="AJ698" s="38">
        <v>16200</v>
      </c>
      <c r="AK698" s="38">
        <v>14</v>
      </c>
      <c r="AL698" s="38">
        <v>1501758</v>
      </c>
      <c r="AM698" s="61" t="s">
        <v>1816</v>
      </c>
      <c r="AN698" s="61" t="s">
        <v>1690</v>
      </c>
      <c r="AO698" s="61" t="s">
        <v>1615</v>
      </c>
      <c r="AP698" s="61" t="s">
        <v>5033</v>
      </c>
      <c r="AQ698" s="61" t="s">
        <v>1705</v>
      </c>
      <c r="AR698" s="28">
        <v>24740258.899999999</v>
      </c>
      <c r="AS698" s="28">
        <v>12499872</v>
      </c>
      <c r="AT698" s="28">
        <v>5897208</v>
      </c>
      <c r="AU698" s="62"/>
      <c r="BT698">
        <v>0</v>
      </c>
      <c r="BU698" s="32">
        <v>100</v>
      </c>
      <c r="BV698" s="32">
        <v>120</v>
      </c>
      <c r="BW698" s="32">
        <v>17550</v>
      </c>
      <c r="BX698" s="32">
        <v>86</v>
      </c>
      <c r="BY698" s="32">
        <v>91140</v>
      </c>
      <c r="BZ698" t="s">
        <v>1816</v>
      </c>
      <c r="CA698" t="s">
        <v>1689</v>
      </c>
      <c r="CB698" t="s">
        <v>1896</v>
      </c>
      <c r="CC698" s="52" t="s">
        <v>1787</v>
      </c>
      <c r="CD698" s="52" t="s">
        <v>1789</v>
      </c>
      <c r="CE698" s="155">
        <v>505</v>
      </c>
      <c r="CF698" s="155">
        <v>137</v>
      </c>
      <c r="CG698" s="31" t="s">
        <v>5839</v>
      </c>
      <c r="CH698" s="31" t="s">
        <v>3850</v>
      </c>
      <c r="CI698" s="31" t="s">
        <v>3865</v>
      </c>
      <c r="CJ698" s="31" t="s">
        <v>2786</v>
      </c>
      <c r="DC698" s="160" t="str">
        <f t="shared" si="126"/>
        <v>16610_2</v>
      </c>
      <c r="DD698" s="162">
        <v>100</v>
      </c>
      <c r="DE698" s="161">
        <v>120</v>
      </c>
      <c r="DF698" s="161">
        <v>16610</v>
      </c>
      <c r="DG698" s="163" t="s">
        <v>1816</v>
      </c>
      <c r="DH698" s="161"/>
      <c r="DI698" s="161" t="s">
        <v>1625</v>
      </c>
      <c r="DJ698" s="161">
        <v>2</v>
      </c>
      <c r="DK698" s="161" t="s">
        <v>1323</v>
      </c>
      <c r="DL698" s="161">
        <v>0</v>
      </c>
      <c r="DM698" s="43" t="s">
        <v>4894</v>
      </c>
      <c r="DN698" s="43"/>
      <c r="DO698" s="43" t="s">
        <v>4895</v>
      </c>
      <c r="DP698" s="43"/>
      <c r="DQ698" s="43" t="s">
        <v>4162</v>
      </c>
      <c r="DR698" s="43">
        <v>100</v>
      </c>
      <c r="DV698" s="31" t="s">
        <v>376</v>
      </c>
      <c r="DW698" s="31" t="s">
        <v>384</v>
      </c>
      <c r="DX698" s="63"/>
      <c r="DY698" s="63"/>
      <c r="DZ698" s="63"/>
      <c r="EA698" s="167"/>
      <c r="EB698" s="60"/>
      <c r="EC698" s="60"/>
      <c r="ED698" s="60"/>
      <c r="EE698" s="60"/>
      <c r="EF698" s="60"/>
      <c r="EG698" s="60"/>
      <c r="EH698" s="60"/>
      <c r="EI698" s="60"/>
      <c r="EJ698" s="60"/>
      <c r="EK698" s="60"/>
      <c r="EL698" s="60"/>
      <c r="EM698" s="60"/>
      <c r="EN698" s="60"/>
      <c r="EO698" s="60"/>
      <c r="EP698" s="60"/>
      <c r="EQ698" s="60"/>
      <c r="ER698" s="60"/>
      <c r="ES698" s="60"/>
      <c r="ET698" s="60"/>
      <c r="EU698" s="60"/>
      <c r="EV698" s="60"/>
      <c r="EW698" s="60"/>
      <c r="EX698" s="60"/>
      <c r="EY698" s="60"/>
      <c r="EZ698" s="60"/>
      <c r="FA698" s="60"/>
      <c r="FB698" s="60"/>
    </row>
    <row r="699" spans="22:158" x14ac:dyDescent="0.25">
      <c r="W699" s="33"/>
      <c r="X699" s="33"/>
      <c r="AH699" s="38">
        <v>100</v>
      </c>
      <c r="AI699" s="38">
        <v>140</v>
      </c>
      <c r="AJ699" s="38">
        <v>16750</v>
      </c>
      <c r="AK699" s="38">
        <v>14</v>
      </c>
      <c r="AL699" s="38">
        <v>1501758</v>
      </c>
      <c r="AM699" s="61" t="s">
        <v>1816</v>
      </c>
      <c r="AN699" s="61" t="s">
        <v>1690</v>
      </c>
      <c r="AO699" s="61" t="s">
        <v>1628</v>
      </c>
      <c r="AP699" s="61" t="s">
        <v>5033</v>
      </c>
      <c r="AQ699" s="61" t="s">
        <v>1705</v>
      </c>
      <c r="AR699" s="28">
        <v>0</v>
      </c>
      <c r="AS699" s="28">
        <v>0</v>
      </c>
      <c r="AT699" s="28">
        <v>4766</v>
      </c>
      <c r="AU699" s="62"/>
      <c r="BT699">
        <v>0</v>
      </c>
      <c r="BU699" s="32">
        <v>100</v>
      </c>
      <c r="BV699" s="32">
        <v>120</v>
      </c>
      <c r="BW699" s="32">
        <v>17550</v>
      </c>
      <c r="BX699" s="32">
        <v>86</v>
      </c>
      <c r="BY699" s="32">
        <v>91160</v>
      </c>
      <c r="BZ699" t="s">
        <v>1816</v>
      </c>
      <c r="CA699" t="s">
        <v>1689</v>
      </c>
      <c r="CB699" s="52" t="s">
        <v>1896</v>
      </c>
      <c r="CC699" s="52" t="s">
        <v>1787</v>
      </c>
      <c r="CD699" s="52" t="s">
        <v>1788</v>
      </c>
      <c r="CE699" s="155">
        <v>143</v>
      </c>
      <c r="CF699" s="155">
        <v>30</v>
      </c>
      <c r="CG699" s="31" t="s">
        <v>5831</v>
      </c>
      <c r="CH699" s="31" t="s">
        <v>3851</v>
      </c>
      <c r="CI699" s="31" t="s">
        <v>3865</v>
      </c>
      <c r="CJ699" s="31" t="s">
        <v>2787</v>
      </c>
      <c r="DC699" s="160" t="str">
        <f t="shared" si="126"/>
        <v>16610_6</v>
      </c>
      <c r="DD699" s="162">
        <v>100</v>
      </c>
      <c r="DE699" s="161">
        <v>120</v>
      </c>
      <c r="DF699" s="161">
        <v>16610</v>
      </c>
      <c r="DG699" s="163" t="s">
        <v>1816</v>
      </c>
      <c r="DH699" s="161"/>
      <c r="DI699" s="161" t="s">
        <v>1625</v>
      </c>
      <c r="DJ699" s="161">
        <v>6</v>
      </c>
      <c r="DK699" s="161" t="s">
        <v>1327</v>
      </c>
      <c r="DL699" s="161">
        <v>0</v>
      </c>
      <c r="DM699" s="43" t="s">
        <v>4896</v>
      </c>
      <c r="DN699" s="43"/>
      <c r="DO699" s="43" t="s">
        <v>4897</v>
      </c>
      <c r="DP699" s="43"/>
      <c r="DQ699" s="43" t="s">
        <v>4165</v>
      </c>
      <c r="DR699" s="43">
        <v>100</v>
      </c>
      <c r="DV699" s="31" t="s">
        <v>376</v>
      </c>
      <c r="DW699" s="31" t="s">
        <v>384</v>
      </c>
      <c r="DX699" s="63"/>
      <c r="DY699" s="63"/>
      <c r="DZ699" s="63"/>
      <c r="EA699" s="167"/>
      <c r="EB699" s="60"/>
      <c r="EC699" s="60"/>
      <c r="ED699" s="60"/>
      <c r="EE699" s="60"/>
      <c r="EF699" s="60"/>
      <c r="EG699" s="60"/>
      <c r="EH699" s="60"/>
      <c r="EI699" s="60"/>
      <c r="EJ699" s="60"/>
      <c r="EK699" s="60"/>
      <c r="EL699" s="60"/>
      <c r="EM699" s="60"/>
      <c r="EN699" s="60"/>
      <c r="EO699" s="60"/>
      <c r="EP699" s="60"/>
      <c r="EQ699" s="60"/>
      <c r="ER699" s="60"/>
      <c r="ES699" s="60"/>
      <c r="ET699" s="60"/>
      <c r="EU699" s="60"/>
      <c r="EV699" s="60"/>
      <c r="EW699" s="60"/>
      <c r="EX699" s="60"/>
      <c r="EY699" s="60"/>
      <c r="EZ699" s="60"/>
      <c r="FA699" s="60"/>
      <c r="FB699" s="60"/>
    </row>
    <row r="700" spans="22:158" x14ac:dyDescent="0.25">
      <c r="W700" s="33"/>
      <c r="X700" s="33"/>
      <c r="AH700" s="38">
        <v>100</v>
      </c>
      <c r="AI700" s="38">
        <v>140</v>
      </c>
      <c r="AJ700" s="38">
        <v>18100</v>
      </c>
      <c r="AK700" s="38">
        <v>14</v>
      </c>
      <c r="AL700" s="38">
        <v>1501758</v>
      </c>
      <c r="AM700" s="61" t="s">
        <v>1816</v>
      </c>
      <c r="AN700" s="61" t="s">
        <v>1690</v>
      </c>
      <c r="AO700" s="61" t="s">
        <v>1658</v>
      </c>
      <c r="AP700" s="61" t="s">
        <v>5033</v>
      </c>
      <c r="AQ700" s="61" t="s">
        <v>1705</v>
      </c>
      <c r="AR700" s="28">
        <v>6619462.7000000002</v>
      </c>
      <c r="AS700" s="28">
        <v>4136187</v>
      </c>
      <c r="AT700" s="28">
        <v>1870176</v>
      </c>
      <c r="AU700" s="62"/>
      <c r="BT700">
        <v>0</v>
      </c>
      <c r="BU700" s="32">
        <v>100</v>
      </c>
      <c r="BV700" s="32">
        <v>120</v>
      </c>
      <c r="BW700" s="32">
        <v>17550</v>
      </c>
      <c r="BX700" s="32">
        <v>87</v>
      </c>
      <c r="BY700" s="32">
        <v>91180</v>
      </c>
      <c r="BZ700" t="s">
        <v>1816</v>
      </c>
      <c r="CA700" t="s">
        <v>1689</v>
      </c>
      <c r="CB700" t="s">
        <v>1896</v>
      </c>
      <c r="CC700" t="s">
        <v>1726</v>
      </c>
      <c r="CD700" s="52" t="s">
        <v>1793</v>
      </c>
      <c r="CE700" s="155">
        <v>3565</v>
      </c>
      <c r="CF700" s="155">
        <v>4</v>
      </c>
      <c r="CG700" s="31" t="s">
        <v>5841</v>
      </c>
      <c r="CH700" s="31" t="s">
        <v>3852</v>
      </c>
      <c r="CI700" s="31" t="s">
        <v>3865</v>
      </c>
      <c r="CJ700" s="31" t="s">
        <v>2788</v>
      </c>
      <c r="DC700" s="160" t="str">
        <f t="shared" si="126"/>
        <v>16610_10</v>
      </c>
      <c r="DD700" s="162">
        <v>100</v>
      </c>
      <c r="DE700" s="161">
        <v>120</v>
      </c>
      <c r="DF700" s="161">
        <v>16610</v>
      </c>
      <c r="DG700" s="163" t="s">
        <v>1816</v>
      </c>
      <c r="DH700" s="161"/>
      <c r="DI700" s="161" t="s">
        <v>1625</v>
      </c>
      <c r="DJ700" s="161">
        <v>10</v>
      </c>
      <c r="DK700" s="161" t="s">
        <v>1329</v>
      </c>
      <c r="DL700" s="161">
        <v>20</v>
      </c>
      <c r="DM700" s="43" t="s">
        <v>4898</v>
      </c>
      <c r="DN700" s="43"/>
      <c r="DO700" s="43" t="s">
        <v>4899</v>
      </c>
      <c r="DP700" s="43"/>
      <c r="DQ700" s="43" t="s">
        <v>4168</v>
      </c>
      <c r="DR700" s="43">
        <v>100</v>
      </c>
      <c r="DV700" s="31" t="s">
        <v>376</v>
      </c>
      <c r="DW700" s="31" t="s">
        <v>384</v>
      </c>
      <c r="DX700" s="63"/>
      <c r="DY700" s="63"/>
      <c r="DZ700" s="63"/>
      <c r="EA700" s="167"/>
      <c r="EB700" s="60"/>
      <c r="EC700" s="60"/>
      <c r="ED700" s="60"/>
      <c r="EE700" s="60"/>
      <c r="EF700" s="60"/>
      <c r="EG700" s="60"/>
      <c r="EH700" s="60"/>
      <c r="EI700" s="60"/>
      <c r="EJ700" s="60"/>
      <c r="EK700" s="60"/>
      <c r="EL700" s="60"/>
      <c r="EM700" s="60"/>
      <c r="EN700" s="60"/>
      <c r="EO700" s="60"/>
      <c r="EP700" s="60"/>
      <c r="EQ700" s="60"/>
      <c r="ER700" s="60"/>
      <c r="ES700" s="60"/>
      <c r="ET700" s="60"/>
      <c r="EU700" s="60"/>
      <c r="EV700" s="60"/>
      <c r="EW700" s="60"/>
      <c r="EX700" s="60"/>
      <c r="EY700" s="60"/>
      <c r="EZ700" s="60"/>
      <c r="FA700" s="60"/>
      <c r="FB700" s="60"/>
    </row>
    <row r="701" spans="22:158" x14ac:dyDescent="0.25">
      <c r="W701" s="33"/>
      <c r="X701" s="33"/>
      <c r="AH701" s="38">
        <v>100</v>
      </c>
      <c r="AI701" s="38">
        <v>145</v>
      </c>
      <c r="AJ701" s="38">
        <v>10550</v>
      </c>
      <c r="AK701" s="38">
        <v>14</v>
      </c>
      <c r="AL701" s="38">
        <v>1501758</v>
      </c>
      <c r="AM701" s="61" t="s">
        <v>1816</v>
      </c>
      <c r="AN701" s="61" t="s">
        <v>1691</v>
      </c>
      <c r="AO701" s="61" t="s">
        <v>5054</v>
      </c>
      <c r="AP701" s="61" t="s">
        <v>5033</v>
      </c>
      <c r="AQ701" s="61" t="s">
        <v>1705</v>
      </c>
      <c r="AR701" s="28">
        <v>68894.5</v>
      </c>
      <c r="AS701" s="28">
        <v>0</v>
      </c>
      <c r="AT701" s="28">
        <v>54344</v>
      </c>
      <c r="AU701" s="62"/>
      <c r="BT701">
        <v>0</v>
      </c>
      <c r="BU701" s="32">
        <v>100</v>
      </c>
      <c r="BV701" s="32">
        <v>120</v>
      </c>
      <c r="BW701" s="32">
        <v>17550</v>
      </c>
      <c r="BX701" s="32">
        <v>87</v>
      </c>
      <c r="BY701" s="32">
        <v>91190</v>
      </c>
      <c r="BZ701" t="s">
        <v>1816</v>
      </c>
      <c r="CA701" t="s">
        <v>1689</v>
      </c>
      <c r="CB701" t="s">
        <v>1896</v>
      </c>
      <c r="CC701" s="52" t="s">
        <v>1726</v>
      </c>
      <c r="CD701" s="52" t="s">
        <v>1726</v>
      </c>
      <c r="CE701" s="155">
        <v>41</v>
      </c>
      <c r="CF701" s="155">
        <v>22</v>
      </c>
      <c r="CG701" s="31" t="s">
        <v>5843</v>
      </c>
      <c r="CH701" s="31" t="s">
        <v>3853</v>
      </c>
      <c r="CI701" s="31" t="s">
        <v>3865</v>
      </c>
      <c r="CJ701" s="31" t="s">
        <v>2789</v>
      </c>
      <c r="DC701" s="160" t="str">
        <f t="shared" si="126"/>
        <v>16610_8</v>
      </c>
      <c r="DD701" s="162">
        <v>100</v>
      </c>
      <c r="DE701" s="161">
        <v>120</v>
      </c>
      <c r="DF701" s="161">
        <v>16610</v>
      </c>
      <c r="DG701" s="163" t="s">
        <v>1816</v>
      </c>
      <c r="DH701" s="161"/>
      <c r="DI701" s="161" t="s">
        <v>1625</v>
      </c>
      <c r="DJ701" s="161">
        <v>8</v>
      </c>
      <c r="DK701" s="161" t="s">
        <v>1328</v>
      </c>
      <c r="DL701" s="161">
        <v>11</v>
      </c>
      <c r="DM701" s="43" t="s">
        <v>4900</v>
      </c>
      <c r="DN701" s="43"/>
      <c r="DO701" s="43" t="s">
        <v>4901</v>
      </c>
      <c r="DP701" s="43"/>
      <c r="DQ701" s="43" t="s">
        <v>4171</v>
      </c>
      <c r="DR701" s="43">
        <v>100</v>
      </c>
      <c r="DV701" s="31" t="s">
        <v>376</v>
      </c>
      <c r="DW701" s="31" t="s">
        <v>385</v>
      </c>
      <c r="DX701" s="63"/>
      <c r="DY701" s="63"/>
      <c r="DZ701" s="63"/>
      <c r="EA701" s="167"/>
      <c r="EB701" s="60"/>
      <c r="EC701" s="60"/>
      <c r="ED701" s="60"/>
      <c r="EE701" s="60"/>
      <c r="EF701" s="60"/>
      <c r="EG701" s="60"/>
      <c r="EH701" s="60"/>
      <c r="EI701" s="60"/>
      <c r="EJ701" s="60"/>
      <c r="EK701" s="60"/>
      <c r="EL701" s="60"/>
      <c r="EM701" s="60"/>
      <c r="EN701" s="60"/>
      <c r="EO701" s="60"/>
      <c r="EP701" s="60"/>
      <c r="EQ701" s="60"/>
      <c r="ER701" s="60"/>
      <c r="ES701" s="60"/>
      <c r="ET701" s="60"/>
      <c r="EU701" s="60"/>
      <c r="EV701" s="60"/>
      <c r="EW701" s="60"/>
      <c r="EX701" s="60"/>
      <c r="EY701" s="60"/>
      <c r="EZ701" s="60"/>
      <c r="FA701" s="60"/>
      <c r="FB701" s="60"/>
    </row>
    <row r="702" spans="22:158" x14ac:dyDescent="0.25">
      <c r="V702" s="1"/>
      <c r="W702" s="33"/>
      <c r="X702" s="33"/>
      <c r="AH702" s="38">
        <v>100</v>
      </c>
      <c r="AI702" s="38">
        <v>145</v>
      </c>
      <c r="AJ702" s="38">
        <v>11000</v>
      </c>
      <c r="AK702" s="38">
        <v>14</v>
      </c>
      <c r="AL702" s="38">
        <v>1501758</v>
      </c>
      <c r="AM702" s="61" t="s">
        <v>1816</v>
      </c>
      <c r="AN702" s="61" t="s">
        <v>1691</v>
      </c>
      <c r="AO702" s="61" t="s">
        <v>5063</v>
      </c>
      <c r="AP702" s="61" t="s">
        <v>5033</v>
      </c>
      <c r="AQ702" s="61" t="s">
        <v>1705</v>
      </c>
      <c r="AR702" s="28">
        <v>130536.1</v>
      </c>
      <c r="AS702" s="28">
        <v>0</v>
      </c>
      <c r="AT702" s="28">
        <v>0</v>
      </c>
      <c r="AU702" s="62"/>
      <c r="BT702">
        <v>0</v>
      </c>
      <c r="BU702" s="32">
        <v>100</v>
      </c>
      <c r="BV702" s="32">
        <v>120</v>
      </c>
      <c r="BW702" s="32">
        <v>17550</v>
      </c>
      <c r="BX702" s="32">
        <v>87</v>
      </c>
      <c r="BY702" s="32">
        <v>91192</v>
      </c>
      <c r="BZ702" t="s">
        <v>1816</v>
      </c>
      <c r="CA702" t="s">
        <v>1689</v>
      </c>
      <c r="CB702" t="s">
        <v>1896</v>
      </c>
      <c r="CC702" s="52" t="s">
        <v>1726</v>
      </c>
      <c r="CD702" s="52" t="s">
        <v>1115</v>
      </c>
      <c r="CE702" s="155">
        <v>51055</v>
      </c>
      <c r="CF702" s="155">
        <v>15</v>
      </c>
      <c r="CG702" s="31" t="s">
        <v>692</v>
      </c>
      <c r="CH702" s="31" t="s">
        <v>3854</v>
      </c>
      <c r="CI702" s="31" t="s">
        <v>3865</v>
      </c>
      <c r="CJ702" s="31" t="s">
        <v>1374</v>
      </c>
      <c r="DC702" s="160" t="str">
        <f t="shared" si="126"/>
        <v>16610_5</v>
      </c>
      <c r="DD702" s="162">
        <v>100</v>
      </c>
      <c r="DE702" s="161">
        <v>120</v>
      </c>
      <c r="DF702" s="161">
        <v>16610</v>
      </c>
      <c r="DG702" s="163" t="s">
        <v>1816</v>
      </c>
      <c r="DH702" s="161"/>
      <c r="DI702" s="161" t="s">
        <v>1625</v>
      </c>
      <c r="DJ702" s="161">
        <v>5</v>
      </c>
      <c r="DK702" s="161" t="s">
        <v>1326</v>
      </c>
      <c r="DL702" s="161">
        <v>0</v>
      </c>
      <c r="DM702" s="43" t="s">
        <v>4902</v>
      </c>
      <c r="DN702" s="43"/>
      <c r="DO702" s="43" t="s">
        <v>4903</v>
      </c>
      <c r="DP702" s="43"/>
      <c r="DQ702" s="43" t="s">
        <v>4174</v>
      </c>
      <c r="DR702" s="43">
        <v>100</v>
      </c>
      <c r="DV702" s="31" t="s">
        <v>376</v>
      </c>
      <c r="DW702" s="31" t="s">
        <v>385</v>
      </c>
      <c r="DX702" s="63"/>
      <c r="DY702" s="63"/>
      <c r="DZ702" s="63"/>
      <c r="EA702" s="167"/>
      <c r="EB702" s="60"/>
      <c r="EC702" s="60"/>
      <c r="ED702" s="60"/>
      <c r="EE702" s="60"/>
      <c r="EF702" s="60"/>
      <c r="EG702" s="60"/>
      <c r="EH702" s="60"/>
      <c r="EI702" s="60"/>
      <c r="EJ702" s="60"/>
      <c r="EK702" s="60"/>
      <c r="EL702" s="60"/>
      <c r="EM702" s="60"/>
      <c r="EN702" s="60"/>
      <c r="EO702" s="60"/>
      <c r="EP702" s="60"/>
      <c r="EQ702" s="60"/>
      <c r="ER702" s="60"/>
      <c r="ES702" s="60"/>
      <c r="ET702" s="60"/>
      <c r="EU702" s="60"/>
      <c r="EV702" s="60"/>
      <c r="EW702" s="60"/>
      <c r="EX702" s="60"/>
      <c r="EY702" s="60"/>
      <c r="EZ702" s="60"/>
      <c r="FA702" s="60"/>
      <c r="FB702" s="60"/>
    </row>
    <row r="703" spans="22:158" x14ac:dyDescent="0.25">
      <c r="W703" s="33"/>
      <c r="X703" s="33"/>
      <c r="AH703" s="38">
        <v>100</v>
      </c>
      <c r="AI703" s="38">
        <v>145</v>
      </c>
      <c r="AJ703" s="38">
        <v>11050</v>
      </c>
      <c r="AK703" s="38">
        <v>14</v>
      </c>
      <c r="AL703" s="38">
        <v>1501758</v>
      </c>
      <c r="AM703" s="61" t="s">
        <v>1816</v>
      </c>
      <c r="AN703" s="61" t="s">
        <v>1691</v>
      </c>
      <c r="AO703" s="61" t="s">
        <v>5064</v>
      </c>
      <c r="AP703" s="61" t="s">
        <v>5033</v>
      </c>
      <c r="AQ703" s="61" t="s">
        <v>1705</v>
      </c>
      <c r="AR703" s="28">
        <v>21277.9</v>
      </c>
      <c r="AS703" s="28">
        <v>57617</v>
      </c>
      <c r="AT703" s="28">
        <v>0</v>
      </c>
      <c r="AU703" s="62"/>
      <c r="BT703">
        <v>0</v>
      </c>
      <c r="BU703" s="32">
        <v>100</v>
      </c>
      <c r="BV703" s="32">
        <v>120</v>
      </c>
      <c r="BW703" s="32">
        <v>17550</v>
      </c>
      <c r="BX703" s="32">
        <v>87</v>
      </c>
      <c r="BY703" s="32">
        <v>91194</v>
      </c>
      <c r="BZ703" t="s">
        <v>1816</v>
      </c>
      <c r="CA703" t="s">
        <v>1689</v>
      </c>
      <c r="CB703" t="s">
        <v>1896</v>
      </c>
      <c r="CC703" s="52" t="s">
        <v>1726</v>
      </c>
      <c r="CD703" s="52" t="s">
        <v>1114</v>
      </c>
      <c r="CE703" s="155">
        <v>35</v>
      </c>
      <c r="CF703" s="155">
        <v>17</v>
      </c>
      <c r="CG703" s="31" t="s">
        <v>694</v>
      </c>
      <c r="CH703" s="31" t="s">
        <v>3855</v>
      </c>
      <c r="CI703" s="31" t="s">
        <v>3865</v>
      </c>
      <c r="CJ703" s="31" t="s">
        <v>1373</v>
      </c>
      <c r="DC703" s="160" t="str">
        <f t="shared" si="126"/>
        <v>10350_1</v>
      </c>
      <c r="DD703" s="162">
        <v>100</v>
      </c>
      <c r="DE703" s="161">
        <v>105</v>
      </c>
      <c r="DF703" s="161">
        <v>10350</v>
      </c>
      <c r="DG703" s="163" t="s">
        <v>1816</v>
      </c>
      <c r="DH703" s="161"/>
      <c r="DI703" s="161" t="s">
        <v>5050</v>
      </c>
      <c r="DJ703" s="161">
        <v>1</v>
      </c>
      <c r="DK703" s="161" t="s">
        <v>5210</v>
      </c>
      <c r="DL703" s="161">
        <v>15</v>
      </c>
      <c r="DM703" s="43" t="s">
        <v>4216</v>
      </c>
      <c r="DN703" s="43"/>
      <c r="DO703" s="43" t="s">
        <v>4197</v>
      </c>
      <c r="DP703" s="43"/>
      <c r="DQ703" s="43" t="s">
        <v>4177</v>
      </c>
      <c r="DR703" s="43">
        <v>100</v>
      </c>
      <c r="DV703" s="31" t="s">
        <v>376</v>
      </c>
      <c r="DW703" s="31" t="s">
        <v>385</v>
      </c>
      <c r="DX703" s="63"/>
      <c r="DY703" s="63"/>
      <c r="DZ703" s="63"/>
      <c r="EA703" s="167"/>
      <c r="EB703" s="60"/>
      <c r="EC703" s="60"/>
      <c r="ED703" s="60"/>
      <c r="EE703" s="60"/>
      <c r="EF703" s="60"/>
      <c r="EG703" s="60"/>
      <c r="EH703" s="60"/>
      <c r="EI703" s="60"/>
      <c r="EJ703" s="60"/>
      <c r="EK703" s="60"/>
      <c r="EL703" s="60"/>
      <c r="EM703" s="60"/>
      <c r="EN703" s="60"/>
      <c r="EO703" s="60"/>
      <c r="EP703" s="60"/>
      <c r="EQ703" s="60"/>
      <c r="ER703" s="60"/>
      <c r="ES703" s="60"/>
      <c r="ET703" s="60"/>
      <c r="EU703" s="60"/>
      <c r="EV703" s="60"/>
      <c r="EW703" s="60"/>
      <c r="EX703" s="60"/>
      <c r="EY703" s="60"/>
      <c r="EZ703" s="60"/>
      <c r="FA703" s="60"/>
      <c r="FB703" s="60"/>
    </row>
    <row r="704" spans="22:158" x14ac:dyDescent="0.25">
      <c r="W704" s="33"/>
      <c r="X704" s="33"/>
      <c r="AH704" s="38">
        <v>100</v>
      </c>
      <c r="AI704" s="38">
        <v>145</v>
      </c>
      <c r="AJ704" s="38">
        <v>12050</v>
      </c>
      <c r="AK704" s="38">
        <v>14</v>
      </c>
      <c r="AL704" s="38">
        <v>1501758</v>
      </c>
      <c r="AM704" s="61" t="s">
        <v>1816</v>
      </c>
      <c r="AN704" s="61" t="s">
        <v>1691</v>
      </c>
      <c r="AO704" s="61" t="s">
        <v>5085</v>
      </c>
      <c r="AP704" s="61" t="s">
        <v>5033</v>
      </c>
      <c r="AQ704" s="61" t="s">
        <v>1705</v>
      </c>
      <c r="AR704" s="28">
        <v>0</v>
      </c>
      <c r="AS704" s="28">
        <v>22239</v>
      </c>
      <c r="AT704" s="28">
        <v>0</v>
      </c>
      <c r="AU704" s="62"/>
      <c r="BT704">
        <v>0</v>
      </c>
      <c r="BU704" s="32">
        <v>100</v>
      </c>
      <c r="BV704" s="32">
        <v>120</v>
      </c>
      <c r="BW704" s="32">
        <v>17550</v>
      </c>
      <c r="BX704" s="32">
        <v>87</v>
      </c>
      <c r="BY704" s="32">
        <v>91200</v>
      </c>
      <c r="BZ704" t="s">
        <v>1816</v>
      </c>
      <c r="CA704" t="s">
        <v>1689</v>
      </c>
      <c r="CB704" t="s">
        <v>1896</v>
      </c>
      <c r="CC704" t="s">
        <v>1726</v>
      </c>
      <c r="CD704" s="52" t="s">
        <v>1794</v>
      </c>
      <c r="CE704" s="155">
        <v>65</v>
      </c>
      <c r="CF704" s="155">
        <v>3</v>
      </c>
      <c r="CG704" s="31" t="s">
        <v>5845</v>
      </c>
      <c r="CH704" s="31" t="s">
        <v>3856</v>
      </c>
      <c r="CI704" s="31" t="s">
        <v>3865</v>
      </c>
      <c r="CJ704" s="31" t="s">
        <v>2790</v>
      </c>
      <c r="DC704" s="160" t="str">
        <f t="shared" si="126"/>
        <v>10350_7</v>
      </c>
      <c r="DD704" s="162">
        <v>100</v>
      </c>
      <c r="DE704" s="161">
        <v>105</v>
      </c>
      <c r="DF704" s="161">
        <v>10350</v>
      </c>
      <c r="DG704" s="163" t="s">
        <v>1816</v>
      </c>
      <c r="DH704" s="161"/>
      <c r="DI704" s="161" t="s">
        <v>5050</v>
      </c>
      <c r="DJ704" s="161">
        <v>7</v>
      </c>
      <c r="DK704" s="161" t="s">
        <v>5216</v>
      </c>
      <c r="DL704" s="161">
        <v>5</v>
      </c>
      <c r="DM704" s="43" t="s">
        <v>4217</v>
      </c>
      <c r="DN704" s="43"/>
      <c r="DO704" s="43" t="s">
        <v>4199</v>
      </c>
      <c r="DP704" s="43"/>
      <c r="DQ704" s="43" t="s">
        <v>4150</v>
      </c>
      <c r="DR704" s="43">
        <v>100</v>
      </c>
      <c r="DV704" s="31" t="s">
        <v>376</v>
      </c>
      <c r="DW704" s="31" t="s">
        <v>385</v>
      </c>
      <c r="DX704" s="63"/>
      <c r="DY704" s="63"/>
      <c r="DZ704" s="63"/>
      <c r="EA704" s="167"/>
      <c r="EB704" s="60"/>
      <c r="EC704" s="60"/>
      <c r="ED704" s="60"/>
      <c r="EE704" s="60"/>
      <c r="EF704" s="60"/>
      <c r="EG704" s="60"/>
      <c r="EH704" s="60"/>
      <c r="EI704" s="60"/>
      <c r="EJ704" s="60"/>
      <c r="EK704" s="60"/>
      <c r="EL704" s="60"/>
      <c r="EM704" s="60"/>
      <c r="EN704" s="60"/>
      <c r="EO704" s="60"/>
      <c r="EP704" s="60"/>
      <c r="EQ704" s="60"/>
      <c r="ER704" s="60"/>
      <c r="ES704" s="60"/>
      <c r="ET704" s="60"/>
      <c r="EU704" s="60"/>
      <c r="EV704" s="60"/>
      <c r="EW704" s="60"/>
      <c r="EX704" s="60"/>
      <c r="EY704" s="60"/>
      <c r="EZ704" s="60"/>
      <c r="FA704" s="60"/>
      <c r="FB704" s="60"/>
    </row>
    <row r="705" spans="22:158" x14ac:dyDescent="0.25">
      <c r="W705" s="33"/>
      <c r="X705" s="33"/>
      <c r="AH705" s="38">
        <v>100</v>
      </c>
      <c r="AI705" s="38">
        <v>145</v>
      </c>
      <c r="AJ705" s="38">
        <v>13310</v>
      </c>
      <c r="AK705" s="38">
        <v>14</v>
      </c>
      <c r="AL705" s="38">
        <v>1501758</v>
      </c>
      <c r="AM705" s="61" t="s">
        <v>1816</v>
      </c>
      <c r="AN705" s="61" t="s">
        <v>1691</v>
      </c>
      <c r="AO705" s="61" t="s">
        <v>5108</v>
      </c>
      <c r="AP705" s="61" t="s">
        <v>5033</v>
      </c>
      <c r="AQ705" s="61" t="s">
        <v>1705</v>
      </c>
      <c r="AR705" s="28">
        <v>106126.8</v>
      </c>
      <c r="AS705" s="28">
        <v>18412</v>
      </c>
      <c r="AT705" s="28">
        <v>0</v>
      </c>
      <c r="AU705" s="62"/>
      <c r="BT705">
        <v>0</v>
      </c>
      <c r="BU705" s="32">
        <v>100</v>
      </c>
      <c r="BV705" s="32">
        <v>120</v>
      </c>
      <c r="BW705" s="32">
        <v>17550</v>
      </c>
      <c r="BX705" s="32">
        <v>88</v>
      </c>
      <c r="BY705" s="32">
        <v>91220</v>
      </c>
      <c r="BZ705" t="s">
        <v>1816</v>
      </c>
      <c r="CA705" t="s">
        <v>1689</v>
      </c>
      <c r="CB705" t="s">
        <v>1896</v>
      </c>
      <c r="CC705" t="s">
        <v>1684</v>
      </c>
      <c r="CD705" t="s">
        <v>1684</v>
      </c>
      <c r="CE705" s="155">
        <v>676</v>
      </c>
      <c r="CF705" s="155">
        <v>7</v>
      </c>
      <c r="CG705" s="31" t="s">
        <v>696</v>
      </c>
      <c r="CH705" s="31" t="s">
        <v>3857</v>
      </c>
      <c r="CI705" s="31" t="s">
        <v>3865</v>
      </c>
      <c r="CJ705" s="31" t="s">
        <v>2791</v>
      </c>
      <c r="DC705" s="160" t="str">
        <f t="shared" si="126"/>
        <v>10350_9</v>
      </c>
      <c r="DD705" s="162">
        <v>100</v>
      </c>
      <c r="DE705" s="161">
        <v>105</v>
      </c>
      <c r="DF705" s="161">
        <v>10350</v>
      </c>
      <c r="DG705" s="163" t="s">
        <v>1816</v>
      </c>
      <c r="DH705" s="161"/>
      <c r="DI705" s="161" t="s">
        <v>5050</v>
      </c>
      <c r="DJ705" s="161">
        <v>9</v>
      </c>
      <c r="DK705" s="161" t="s">
        <v>5218</v>
      </c>
      <c r="DL705" s="161">
        <v>0</v>
      </c>
      <c r="DM705" s="43" t="s">
        <v>4218</v>
      </c>
      <c r="DN705" s="43"/>
      <c r="DO705" s="43" t="s">
        <v>4201</v>
      </c>
      <c r="DP705" s="43"/>
      <c r="DQ705" s="43" t="s">
        <v>4153</v>
      </c>
      <c r="DR705" s="43">
        <v>100</v>
      </c>
      <c r="DV705" s="31" t="s">
        <v>376</v>
      </c>
      <c r="DW705" s="31" t="s">
        <v>385</v>
      </c>
      <c r="DX705" s="63"/>
      <c r="DY705" s="63"/>
      <c r="DZ705" s="63"/>
      <c r="EA705" s="167"/>
      <c r="EB705" s="60"/>
      <c r="EC705" s="60"/>
      <c r="ED705" s="60"/>
      <c r="EE705" s="60"/>
      <c r="EF705" s="60"/>
      <c r="EG705" s="60"/>
      <c r="EH705" s="60"/>
      <c r="EI705" s="60"/>
      <c r="EJ705" s="60"/>
      <c r="EK705" s="60"/>
      <c r="EL705" s="60"/>
      <c r="EM705" s="60"/>
      <c r="EN705" s="60"/>
      <c r="EO705" s="60"/>
      <c r="EP705" s="60"/>
      <c r="EQ705" s="60"/>
      <c r="ER705" s="60"/>
      <c r="ES705" s="60"/>
      <c r="ET705" s="60"/>
      <c r="EU705" s="60"/>
      <c r="EV705" s="60"/>
      <c r="EW705" s="60"/>
      <c r="EX705" s="60"/>
      <c r="EY705" s="60"/>
      <c r="EZ705" s="60"/>
      <c r="FA705" s="60"/>
      <c r="FB705" s="60"/>
    </row>
    <row r="706" spans="22:158" x14ac:dyDescent="0.25">
      <c r="W706" s="33"/>
      <c r="X706" s="33"/>
      <c r="AH706" s="38">
        <v>100</v>
      </c>
      <c r="AI706" s="38">
        <v>145</v>
      </c>
      <c r="AJ706" s="38">
        <v>13700</v>
      </c>
      <c r="AK706" s="38">
        <v>14</v>
      </c>
      <c r="AL706" s="38">
        <v>1501758</v>
      </c>
      <c r="AM706" s="61" t="s">
        <v>1816</v>
      </c>
      <c r="AN706" s="61" t="s">
        <v>1691</v>
      </c>
      <c r="AO706" s="61" t="s">
        <v>5118</v>
      </c>
      <c r="AP706" s="61" t="s">
        <v>5033</v>
      </c>
      <c r="AQ706" s="61" t="s">
        <v>1705</v>
      </c>
      <c r="AR706" s="28">
        <v>531598.30000000005</v>
      </c>
      <c r="AS706" s="28">
        <v>343817</v>
      </c>
      <c r="AT706" s="28">
        <v>50474</v>
      </c>
      <c r="AU706" s="62"/>
      <c r="BT706">
        <v>0</v>
      </c>
      <c r="BU706" s="32">
        <v>100</v>
      </c>
      <c r="BV706" s="32">
        <v>120</v>
      </c>
      <c r="BW706" s="32">
        <v>17550</v>
      </c>
      <c r="BX706" s="32">
        <v>89</v>
      </c>
      <c r="BY706" s="32">
        <v>91240</v>
      </c>
      <c r="BZ706" t="s">
        <v>1816</v>
      </c>
      <c r="CA706" t="s">
        <v>1689</v>
      </c>
      <c r="CB706" t="s">
        <v>1896</v>
      </c>
      <c r="CC706" s="52" t="s">
        <v>1785</v>
      </c>
      <c r="CD706" s="52" t="s">
        <v>1785</v>
      </c>
      <c r="CE706" s="155">
        <v>626</v>
      </c>
      <c r="CF706" s="155">
        <v>14</v>
      </c>
      <c r="CG706" s="31" t="s">
        <v>698</v>
      </c>
      <c r="CH706" s="31" t="s">
        <v>3858</v>
      </c>
      <c r="CI706" s="31" t="s">
        <v>3865</v>
      </c>
      <c r="CJ706" s="31" t="s">
        <v>2792</v>
      </c>
      <c r="DC706" s="160" t="str">
        <f t="shared" si="126"/>
        <v>10350_4</v>
      </c>
      <c r="DD706" s="162">
        <v>100</v>
      </c>
      <c r="DE706" s="161">
        <v>105</v>
      </c>
      <c r="DF706" s="161">
        <v>10350</v>
      </c>
      <c r="DG706" s="163" t="s">
        <v>1816</v>
      </c>
      <c r="DH706" s="161"/>
      <c r="DI706" s="161" t="s">
        <v>5050</v>
      </c>
      <c r="DJ706" s="161">
        <v>4</v>
      </c>
      <c r="DK706" s="161" t="s">
        <v>1325</v>
      </c>
      <c r="DL706" s="161">
        <v>0</v>
      </c>
      <c r="DM706" s="43" t="s">
        <v>4219</v>
      </c>
      <c r="DN706" s="43"/>
      <c r="DO706" s="43" t="s">
        <v>4203</v>
      </c>
      <c r="DP706" s="43"/>
      <c r="DQ706" s="43" t="s">
        <v>4156</v>
      </c>
      <c r="DR706" s="43">
        <v>100</v>
      </c>
      <c r="DV706" s="31" t="s">
        <v>376</v>
      </c>
      <c r="DW706" s="31" t="s">
        <v>385</v>
      </c>
      <c r="DX706" s="63"/>
      <c r="DY706" s="63"/>
      <c r="DZ706" s="63"/>
      <c r="EA706" s="167"/>
      <c r="EB706" s="60"/>
      <c r="EC706" s="60"/>
      <c r="ED706" s="60"/>
      <c r="EE706" s="60"/>
      <c r="EF706" s="60"/>
      <c r="EG706" s="60"/>
      <c r="EH706" s="60"/>
      <c r="EI706" s="60"/>
      <c r="EJ706" s="60"/>
      <c r="EK706" s="60"/>
      <c r="EL706" s="60"/>
      <c r="EM706" s="60"/>
      <c r="EN706" s="60"/>
      <c r="EO706" s="60"/>
      <c r="EP706" s="60"/>
      <c r="EQ706" s="60"/>
      <c r="ER706" s="60"/>
      <c r="ES706" s="60"/>
      <c r="ET706" s="60"/>
      <c r="EU706" s="60"/>
      <c r="EV706" s="60"/>
      <c r="EW706" s="60"/>
      <c r="EX706" s="60"/>
      <c r="EY706" s="60"/>
      <c r="EZ706" s="60"/>
      <c r="FA706" s="60"/>
      <c r="FB706" s="60"/>
    </row>
    <row r="707" spans="22:158" x14ac:dyDescent="0.25">
      <c r="W707" s="33"/>
      <c r="X707" s="33"/>
      <c r="AH707" s="38">
        <v>100</v>
      </c>
      <c r="AI707" s="38">
        <v>145</v>
      </c>
      <c r="AJ707" s="38">
        <v>16180</v>
      </c>
      <c r="AK707" s="38">
        <v>14</v>
      </c>
      <c r="AL707" s="38">
        <v>1501758</v>
      </c>
      <c r="AM707" s="61" t="s">
        <v>1816</v>
      </c>
      <c r="AN707" s="61" t="s">
        <v>1691</v>
      </c>
      <c r="AO707" s="61" t="s">
        <v>1614</v>
      </c>
      <c r="AP707" s="61" t="s">
        <v>5033</v>
      </c>
      <c r="AQ707" s="61" t="s">
        <v>1705</v>
      </c>
      <c r="AR707" s="28">
        <v>10775.3</v>
      </c>
      <c r="AS707" s="28">
        <v>0</v>
      </c>
      <c r="AT707" s="28">
        <v>0</v>
      </c>
      <c r="AU707" s="62"/>
      <c r="BT707">
        <v>0</v>
      </c>
      <c r="BU707" s="32">
        <v>100</v>
      </c>
      <c r="BV707" s="32">
        <v>120</v>
      </c>
      <c r="BW707" s="32">
        <v>17550</v>
      </c>
      <c r="BX707" s="32">
        <v>90</v>
      </c>
      <c r="BY707" s="32">
        <v>91260</v>
      </c>
      <c r="BZ707" t="s">
        <v>1816</v>
      </c>
      <c r="CA707" t="s">
        <v>1689</v>
      </c>
      <c r="CB707" t="s">
        <v>1896</v>
      </c>
      <c r="CC707" t="s">
        <v>5036</v>
      </c>
      <c r="CD707" s="52" t="s">
        <v>5036</v>
      </c>
      <c r="CE707" s="155">
        <v>226</v>
      </c>
      <c r="CF707" s="155">
        <v>51</v>
      </c>
      <c r="CG707" s="31" t="s">
        <v>5848</v>
      </c>
      <c r="CH707" s="31" t="s">
        <v>3859</v>
      </c>
      <c r="CI707" s="31" t="s">
        <v>3865</v>
      </c>
      <c r="CJ707" s="31" t="s">
        <v>2793</v>
      </c>
      <c r="DC707" s="160" t="str">
        <f t="shared" ref="DC707:DC770" si="127">DF707&amp;"_"&amp;DJ707</f>
        <v>10350_3</v>
      </c>
      <c r="DD707" s="162">
        <v>100</v>
      </c>
      <c r="DE707" s="161">
        <v>105</v>
      </c>
      <c r="DF707" s="161">
        <v>10350</v>
      </c>
      <c r="DG707" s="163" t="s">
        <v>1816</v>
      </c>
      <c r="DH707" s="161"/>
      <c r="DI707" s="161" t="s">
        <v>5050</v>
      </c>
      <c r="DJ707" s="161">
        <v>3</v>
      </c>
      <c r="DK707" s="161" t="s">
        <v>1324</v>
      </c>
      <c r="DL707" s="161">
        <v>0</v>
      </c>
      <c r="DM707" s="43" t="s">
        <v>4220</v>
      </c>
      <c r="DN707" s="43"/>
      <c r="DO707" s="43" t="s">
        <v>4205</v>
      </c>
      <c r="DP707" s="43"/>
      <c r="DQ707" s="43" t="s">
        <v>4159</v>
      </c>
      <c r="DR707" s="43">
        <v>100</v>
      </c>
      <c r="DV707" s="31" t="s">
        <v>376</v>
      </c>
      <c r="DW707" s="31" t="s">
        <v>385</v>
      </c>
      <c r="DX707" s="63"/>
      <c r="DY707" s="63"/>
      <c r="DZ707" s="63"/>
      <c r="EA707" s="167"/>
      <c r="EB707" s="60"/>
      <c r="EC707" s="60"/>
      <c r="ED707" s="60"/>
      <c r="EE707" s="60"/>
      <c r="EF707" s="60"/>
      <c r="EG707" s="60"/>
      <c r="EH707" s="60"/>
      <c r="EI707" s="60"/>
      <c r="EJ707" s="60"/>
      <c r="EK707" s="60"/>
      <c r="EL707" s="60"/>
      <c r="EM707" s="60"/>
      <c r="EN707" s="60"/>
      <c r="EO707" s="60"/>
      <c r="EP707" s="60"/>
      <c r="EQ707" s="60"/>
      <c r="ER707" s="60"/>
      <c r="ES707" s="60"/>
      <c r="ET707" s="60"/>
      <c r="EU707" s="60"/>
      <c r="EV707" s="60"/>
      <c r="EW707" s="60"/>
      <c r="EX707" s="60"/>
      <c r="EY707" s="60"/>
      <c r="EZ707" s="60"/>
      <c r="FA707" s="60"/>
      <c r="FB707" s="60"/>
    </row>
    <row r="708" spans="22:158" x14ac:dyDescent="0.25">
      <c r="W708" s="33"/>
      <c r="X708" s="33"/>
      <c r="AH708" s="38">
        <v>100</v>
      </c>
      <c r="AI708" s="38">
        <v>145</v>
      </c>
      <c r="AJ708" s="38">
        <v>17050</v>
      </c>
      <c r="AK708" s="38">
        <v>14</v>
      </c>
      <c r="AL708" s="38">
        <v>1501758</v>
      </c>
      <c r="AM708" s="61" t="s">
        <v>1816</v>
      </c>
      <c r="AN708" s="61" t="s">
        <v>1691</v>
      </c>
      <c r="AO708" s="61" t="s">
        <v>1634</v>
      </c>
      <c r="AP708" s="61" t="s">
        <v>5033</v>
      </c>
      <c r="AQ708" s="61" t="s">
        <v>1705</v>
      </c>
      <c r="AR708" s="28">
        <v>9954.4</v>
      </c>
      <c r="AS708" s="28">
        <v>0</v>
      </c>
      <c r="AT708" s="28">
        <v>0</v>
      </c>
      <c r="AU708" s="62"/>
      <c r="BT708">
        <v>0</v>
      </c>
      <c r="BU708" s="32">
        <v>100</v>
      </c>
      <c r="BV708" s="32">
        <v>125</v>
      </c>
      <c r="BW708" s="32">
        <v>10600</v>
      </c>
      <c r="BX708" s="32">
        <v>81</v>
      </c>
      <c r="BY708" s="32">
        <v>91000</v>
      </c>
      <c r="BZ708" t="s">
        <v>1816</v>
      </c>
      <c r="CA708" t="s">
        <v>1692</v>
      </c>
      <c r="CB708" t="s">
        <v>1268</v>
      </c>
      <c r="CC708" s="52" t="s">
        <v>1683</v>
      </c>
      <c r="CD708" s="52" t="s">
        <v>1784</v>
      </c>
      <c r="CE708" s="155">
        <v>19329</v>
      </c>
      <c r="CF708" s="155">
        <v>208</v>
      </c>
      <c r="CG708" s="31" t="s">
        <v>5834</v>
      </c>
      <c r="CH708" s="31" t="s">
        <v>3866</v>
      </c>
      <c r="CI708" s="31" t="s">
        <v>3867</v>
      </c>
      <c r="CJ708" s="31" t="s">
        <v>2794</v>
      </c>
      <c r="DC708" s="160" t="str">
        <f t="shared" si="127"/>
        <v>10350_2</v>
      </c>
      <c r="DD708" s="162">
        <v>100</v>
      </c>
      <c r="DE708" s="161">
        <v>105</v>
      </c>
      <c r="DF708" s="161">
        <v>10350</v>
      </c>
      <c r="DG708" s="163" t="s">
        <v>1816</v>
      </c>
      <c r="DH708" s="161"/>
      <c r="DI708" s="161" t="s">
        <v>5050</v>
      </c>
      <c r="DJ708" s="161">
        <v>2</v>
      </c>
      <c r="DK708" s="161" t="s">
        <v>1323</v>
      </c>
      <c r="DL708" s="161">
        <v>0</v>
      </c>
      <c r="DM708" s="43" t="s">
        <v>4221</v>
      </c>
      <c r="DN708" s="43"/>
      <c r="DO708" s="43" t="s">
        <v>4207</v>
      </c>
      <c r="DP708" s="43"/>
      <c r="DQ708" s="43" t="s">
        <v>4162</v>
      </c>
      <c r="DR708" s="43">
        <v>100</v>
      </c>
      <c r="DV708" s="31" t="s">
        <v>376</v>
      </c>
      <c r="DW708" s="31" t="s">
        <v>385</v>
      </c>
      <c r="DX708" s="63"/>
      <c r="DY708" s="63"/>
      <c r="DZ708" s="63"/>
      <c r="EA708" s="167"/>
      <c r="EB708" s="60"/>
      <c r="EC708" s="60"/>
      <c r="ED708" s="60"/>
      <c r="EE708" s="60"/>
      <c r="EF708" s="60"/>
      <c r="EG708" s="60"/>
      <c r="EH708" s="60"/>
      <c r="EI708" s="60"/>
      <c r="EJ708" s="60"/>
      <c r="EK708" s="60"/>
      <c r="EL708" s="60"/>
      <c r="EM708" s="60"/>
      <c r="EN708" s="60"/>
      <c r="EO708" s="60"/>
      <c r="EP708" s="60"/>
      <c r="EQ708" s="60"/>
      <c r="ER708" s="60"/>
      <c r="ES708" s="60"/>
      <c r="ET708" s="60"/>
      <c r="EU708" s="60"/>
      <c r="EV708" s="60"/>
      <c r="EW708" s="60"/>
      <c r="EX708" s="60"/>
      <c r="EY708" s="60"/>
      <c r="EZ708" s="60"/>
      <c r="FA708" s="60"/>
      <c r="FB708" s="60"/>
    </row>
    <row r="709" spans="22:158" x14ac:dyDescent="0.25">
      <c r="W709" s="33"/>
      <c r="X709" s="33"/>
      <c r="AH709" s="38">
        <v>100</v>
      </c>
      <c r="AI709" s="38">
        <v>145</v>
      </c>
      <c r="AJ709" s="38">
        <v>17640</v>
      </c>
      <c r="AK709" s="38">
        <v>14</v>
      </c>
      <c r="AL709" s="38">
        <v>1501758</v>
      </c>
      <c r="AM709" s="61" t="s">
        <v>1816</v>
      </c>
      <c r="AN709" s="61" t="s">
        <v>1691</v>
      </c>
      <c r="AO709" s="61" t="s">
        <v>1647</v>
      </c>
      <c r="AP709" s="61" t="s">
        <v>5033</v>
      </c>
      <c r="AQ709" s="61" t="s">
        <v>1705</v>
      </c>
      <c r="AR709" s="28">
        <v>0</v>
      </c>
      <c r="AS709" s="28">
        <v>54512</v>
      </c>
      <c r="AT709" s="28">
        <v>0</v>
      </c>
      <c r="AU709" s="62"/>
      <c r="BT709">
        <v>0</v>
      </c>
      <c r="BU709" s="32">
        <v>100</v>
      </c>
      <c r="BV709" s="32">
        <v>125</v>
      </c>
      <c r="BW709" s="32">
        <v>10600</v>
      </c>
      <c r="BX709" s="32">
        <v>81</v>
      </c>
      <c r="BY709" s="32">
        <v>91010</v>
      </c>
      <c r="BZ709" t="s">
        <v>1816</v>
      </c>
      <c r="CA709" t="s">
        <v>1692</v>
      </c>
      <c r="CB709" t="s">
        <v>1268</v>
      </c>
      <c r="CC709" t="s">
        <v>1683</v>
      </c>
      <c r="CD709" s="52" t="s">
        <v>1683</v>
      </c>
      <c r="CE709" s="155">
        <v>7585</v>
      </c>
      <c r="CF709" s="155">
        <v>38</v>
      </c>
      <c r="CG709" s="31" t="s">
        <v>5837</v>
      </c>
      <c r="CH709" s="31" t="s">
        <v>3868</v>
      </c>
      <c r="CI709" s="31" t="s">
        <v>3867</v>
      </c>
      <c r="CJ709" s="31" t="s">
        <v>2795</v>
      </c>
      <c r="DC709" s="160" t="str">
        <f t="shared" si="127"/>
        <v>10350_6</v>
      </c>
      <c r="DD709" s="162">
        <v>100</v>
      </c>
      <c r="DE709" s="161">
        <v>105</v>
      </c>
      <c r="DF709" s="161">
        <v>10350</v>
      </c>
      <c r="DG709" s="163" t="s">
        <v>1816</v>
      </c>
      <c r="DH709" s="161"/>
      <c r="DI709" s="161" t="s">
        <v>5050</v>
      </c>
      <c r="DJ709" s="161">
        <v>6</v>
      </c>
      <c r="DK709" s="161" t="s">
        <v>1327</v>
      </c>
      <c r="DL709" s="161">
        <v>0</v>
      </c>
      <c r="DM709" s="43" t="s">
        <v>4222</v>
      </c>
      <c r="DN709" s="43"/>
      <c r="DO709" s="43" t="s">
        <v>4209</v>
      </c>
      <c r="DP709" s="43"/>
      <c r="DQ709" s="43" t="s">
        <v>4165</v>
      </c>
      <c r="DR709" s="43">
        <v>100</v>
      </c>
      <c r="DV709" s="31" t="s">
        <v>376</v>
      </c>
      <c r="DW709" s="31" t="s">
        <v>385</v>
      </c>
      <c r="DX709" s="63"/>
      <c r="DY709" s="63"/>
      <c r="DZ709" s="63"/>
      <c r="EA709" s="167"/>
      <c r="EB709" s="60"/>
      <c r="EC709" s="60"/>
      <c r="ED709" s="60"/>
      <c r="EE709" s="60"/>
      <c r="EF709" s="60"/>
      <c r="EG709" s="60"/>
      <c r="EH709" s="60"/>
      <c r="EI709" s="60"/>
      <c r="EJ709" s="60"/>
      <c r="EK709" s="60"/>
      <c r="EL709" s="60"/>
      <c r="EM709" s="60"/>
      <c r="EN709" s="60"/>
      <c r="EO709" s="60"/>
      <c r="EP709" s="60"/>
      <c r="EQ709" s="60"/>
      <c r="ER709" s="60"/>
      <c r="ES709" s="60"/>
      <c r="ET709" s="60"/>
      <c r="EU709" s="60"/>
      <c r="EV709" s="60"/>
      <c r="EW709" s="60"/>
      <c r="EX709" s="60"/>
      <c r="EY709" s="60"/>
      <c r="EZ709" s="60"/>
      <c r="FA709" s="60"/>
      <c r="FB709" s="60"/>
    </row>
    <row r="710" spans="22:158" x14ac:dyDescent="0.25">
      <c r="W710" s="33"/>
      <c r="X710" s="33"/>
      <c r="AH710" s="38">
        <v>100</v>
      </c>
      <c r="AI710" s="38">
        <v>145</v>
      </c>
      <c r="AJ710" s="38">
        <v>18700</v>
      </c>
      <c r="AK710" s="38">
        <v>14</v>
      </c>
      <c r="AL710" s="38">
        <v>1501758</v>
      </c>
      <c r="AM710" s="61" t="s">
        <v>1816</v>
      </c>
      <c r="AN710" s="61" t="s">
        <v>1691</v>
      </c>
      <c r="AO710" s="61" t="s">
        <v>1670</v>
      </c>
      <c r="AP710" s="61" t="s">
        <v>5033</v>
      </c>
      <c r="AQ710" s="61" t="s">
        <v>1705</v>
      </c>
      <c r="AR710" s="28">
        <v>0</v>
      </c>
      <c r="AS710" s="28">
        <v>0</v>
      </c>
      <c r="AT710" s="28">
        <v>89588</v>
      </c>
      <c r="AU710" s="62"/>
      <c r="BT710">
        <v>0</v>
      </c>
      <c r="BU710" s="32">
        <v>100</v>
      </c>
      <c r="BV710" s="32">
        <v>125</v>
      </c>
      <c r="BW710" s="32">
        <v>10600</v>
      </c>
      <c r="BX710" s="32">
        <v>82</v>
      </c>
      <c r="BY710" s="32">
        <v>91020</v>
      </c>
      <c r="BZ710" t="s">
        <v>1816</v>
      </c>
      <c r="CA710" t="s">
        <v>1692</v>
      </c>
      <c r="CB710" t="s">
        <v>1268</v>
      </c>
      <c r="CC710" t="s">
        <v>1790</v>
      </c>
      <c r="CD710" t="s">
        <v>1792</v>
      </c>
      <c r="CE710" s="155">
        <v>504</v>
      </c>
      <c r="CF710" s="155">
        <v>1</v>
      </c>
      <c r="CG710" s="31" t="s">
        <v>5851</v>
      </c>
      <c r="CH710" s="31" t="s">
        <v>3869</v>
      </c>
      <c r="CI710" s="31" t="s">
        <v>3867</v>
      </c>
      <c r="CJ710" s="31" t="s">
        <v>2796</v>
      </c>
      <c r="DC710" s="160" t="str">
        <f t="shared" si="127"/>
        <v>10350_10</v>
      </c>
      <c r="DD710" s="162">
        <v>100</v>
      </c>
      <c r="DE710" s="161">
        <v>105</v>
      </c>
      <c r="DF710" s="161">
        <v>10350</v>
      </c>
      <c r="DG710" s="163" t="s">
        <v>1816</v>
      </c>
      <c r="DH710" s="161"/>
      <c r="DI710" s="161" t="s">
        <v>5050</v>
      </c>
      <c r="DJ710" s="161">
        <v>10</v>
      </c>
      <c r="DK710" s="161" t="s">
        <v>1329</v>
      </c>
      <c r="DL710" s="161">
        <v>0</v>
      </c>
      <c r="DM710" s="43" t="s">
        <v>4223</v>
      </c>
      <c r="DN710" s="43"/>
      <c r="DO710" s="43" t="s">
        <v>4211</v>
      </c>
      <c r="DP710" s="43"/>
      <c r="DQ710" s="43" t="s">
        <v>4168</v>
      </c>
      <c r="DR710" s="43">
        <v>100</v>
      </c>
      <c r="DV710" s="31" t="s">
        <v>376</v>
      </c>
      <c r="DW710" s="31" t="s">
        <v>385</v>
      </c>
      <c r="DX710" s="63"/>
      <c r="DY710" s="63"/>
      <c r="DZ710" s="63"/>
      <c r="EA710" s="167"/>
      <c r="EB710" s="60"/>
      <c r="EC710" s="60"/>
      <c r="ED710" s="60"/>
      <c r="EE710" s="60"/>
      <c r="EF710" s="60"/>
      <c r="EG710" s="60"/>
      <c r="EH710" s="60"/>
      <c r="EI710" s="60"/>
      <c r="EJ710" s="60"/>
      <c r="EK710" s="60"/>
      <c r="EL710" s="60"/>
      <c r="EM710" s="60"/>
      <c r="EN710" s="60"/>
      <c r="EO710" s="60"/>
      <c r="EP710" s="60"/>
      <c r="EQ710" s="60"/>
      <c r="ER710" s="60"/>
      <c r="ES710" s="60"/>
      <c r="ET710" s="60"/>
      <c r="EU710" s="60"/>
      <c r="EV710" s="60"/>
      <c r="EW710" s="60"/>
      <c r="EX710" s="60"/>
      <c r="EY710" s="60"/>
      <c r="EZ710" s="60"/>
      <c r="FA710" s="60"/>
      <c r="FB710" s="60"/>
    </row>
    <row r="711" spans="22:158" x14ac:dyDescent="0.25">
      <c r="W711" s="33"/>
      <c r="X711" s="33"/>
      <c r="AH711" s="38">
        <v>100</v>
      </c>
      <c r="AI711" s="38">
        <v>145</v>
      </c>
      <c r="AJ711" s="38">
        <v>18750</v>
      </c>
      <c r="AK711" s="38">
        <v>14</v>
      </c>
      <c r="AL711" s="38">
        <v>1501758</v>
      </c>
      <c r="AM711" s="61" t="s">
        <v>1816</v>
      </c>
      <c r="AN711" s="61" t="s">
        <v>1691</v>
      </c>
      <c r="AO711" s="61" t="s">
        <v>1672</v>
      </c>
      <c r="AP711" s="61" t="s">
        <v>5033</v>
      </c>
      <c r="AQ711" s="61" t="s">
        <v>1705</v>
      </c>
      <c r="AR711" s="28">
        <v>1877741.9</v>
      </c>
      <c r="AS711" s="28">
        <v>1607307</v>
      </c>
      <c r="AT711" s="28">
        <v>334359</v>
      </c>
      <c r="AU711" s="62"/>
      <c r="BT711">
        <v>0</v>
      </c>
      <c r="BU711" s="32">
        <v>100</v>
      </c>
      <c r="BV711" s="32">
        <v>125</v>
      </c>
      <c r="BW711" s="32">
        <v>10600</v>
      </c>
      <c r="BX711" s="32">
        <v>82</v>
      </c>
      <c r="BY711" s="32">
        <v>91040</v>
      </c>
      <c r="BZ711" t="s">
        <v>1816</v>
      </c>
      <c r="CA711" t="s">
        <v>1692</v>
      </c>
      <c r="CB711" t="s">
        <v>1268</v>
      </c>
      <c r="CC711" t="s">
        <v>1790</v>
      </c>
      <c r="CD711" t="s">
        <v>1791</v>
      </c>
      <c r="CE711" s="155">
        <v>26</v>
      </c>
      <c r="CF711" s="155">
        <v>2</v>
      </c>
      <c r="CG711" s="31" t="s">
        <v>5853</v>
      </c>
      <c r="CH711" s="31" t="s">
        <v>3870</v>
      </c>
      <c r="CI711" s="31" t="s">
        <v>3867</v>
      </c>
      <c r="CJ711" s="31" t="s">
        <v>2797</v>
      </c>
      <c r="DC711" s="160" t="str">
        <f t="shared" si="127"/>
        <v>10350_8</v>
      </c>
      <c r="DD711" s="162">
        <v>100</v>
      </c>
      <c r="DE711" s="161">
        <v>105</v>
      </c>
      <c r="DF711" s="161">
        <v>10350</v>
      </c>
      <c r="DG711" s="163" t="s">
        <v>1816</v>
      </c>
      <c r="DH711" s="161"/>
      <c r="DI711" s="161" t="s">
        <v>5050</v>
      </c>
      <c r="DJ711" s="161">
        <v>8</v>
      </c>
      <c r="DK711" s="161" t="s">
        <v>1328</v>
      </c>
      <c r="DL711" s="161">
        <v>4</v>
      </c>
      <c r="DM711" s="43" t="s">
        <v>4224</v>
      </c>
      <c r="DN711" s="43"/>
      <c r="DO711" s="43" t="s">
        <v>4213</v>
      </c>
      <c r="DP711" s="43"/>
      <c r="DQ711" s="43" t="s">
        <v>4171</v>
      </c>
      <c r="DR711" s="43">
        <v>100</v>
      </c>
      <c r="DV711" s="31" t="s">
        <v>376</v>
      </c>
      <c r="DW711" s="31" t="s">
        <v>385</v>
      </c>
      <c r="DX711" s="63"/>
      <c r="DY711" s="63"/>
      <c r="DZ711" s="63"/>
      <c r="EA711" s="167"/>
      <c r="EB711" s="60"/>
      <c r="EC711" s="60"/>
      <c r="ED711" s="60"/>
      <c r="EE711" s="60"/>
      <c r="EF711" s="60"/>
      <c r="EG711" s="60"/>
      <c r="EH711" s="60"/>
      <c r="EI711" s="60"/>
      <c r="EJ711" s="60"/>
      <c r="EK711" s="60"/>
      <c r="EL711" s="60"/>
      <c r="EM711" s="60"/>
      <c r="EN711" s="60"/>
      <c r="EO711" s="60"/>
      <c r="EP711" s="60"/>
      <c r="EQ711" s="60"/>
      <c r="ER711" s="60"/>
      <c r="ES711" s="60"/>
      <c r="ET711" s="60"/>
      <c r="EU711" s="60"/>
      <c r="EV711" s="60"/>
      <c r="EW711" s="60"/>
      <c r="EX711" s="60"/>
      <c r="EY711" s="60"/>
      <c r="EZ711" s="60"/>
      <c r="FA711" s="60"/>
      <c r="FB711" s="60"/>
    </row>
    <row r="712" spans="22:158" x14ac:dyDescent="0.25">
      <c r="W712" s="33"/>
      <c r="X712" s="33"/>
      <c r="AH712" s="38">
        <v>100</v>
      </c>
      <c r="AI712" s="38">
        <v>150</v>
      </c>
      <c r="AJ712" s="38">
        <v>11600</v>
      </c>
      <c r="AK712" s="38">
        <v>14</v>
      </c>
      <c r="AL712" s="38">
        <v>1501758</v>
      </c>
      <c r="AM712" s="61" t="s">
        <v>1816</v>
      </c>
      <c r="AN712" s="61" t="s">
        <v>1695</v>
      </c>
      <c r="AO712" s="61" t="s">
        <v>5076</v>
      </c>
      <c r="AP712" s="61" t="s">
        <v>5033</v>
      </c>
      <c r="AQ712" s="61" t="s">
        <v>1705</v>
      </c>
      <c r="AR712" s="28">
        <v>21360143.600000001</v>
      </c>
      <c r="AS712" s="28">
        <v>15252268</v>
      </c>
      <c r="AT712" s="28">
        <v>26615709</v>
      </c>
      <c r="AU712" s="62"/>
      <c r="BT712">
        <v>0</v>
      </c>
      <c r="BU712" s="32">
        <v>100</v>
      </c>
      <c r="BV712" s="32">
        <v>125</v>
      </c>
      <c r="BW712" s="32">
        <v>10600</v>
      </c>
      <c r="BX712" s="32">
        <v>83</v>
      </c>
      <c r="BY712" s="32">
        <v>91060</v>
      </c>
      <c r="BZ712" t="s">
        <v>1816</v>
      </c>
      <c r="CA712" t="s">
        <v>1692</v>
      </c>
      <c r="CB712" t="s">
        <v>1268</v>
      </c>
      <c r="CC712" t="s">
        <v>1786</v>
      </c>
      <c r="CD712" s="52" t="s">
        <v>5043</v>
      </c>
      <c r="CE712" s="155">
        <v>70</v>
      </c>
      <c r="CF712" s="155">
        <v>5</v>
      </c>
      <c r="CG712" s="31" t="s">
        <v>684</v>
      </c>
      <c r="CH712" s="31" t="s">
        <v>3871</v>
      </c>
      <c r="CI712" s="31" t="s">
        <v>3867</v>
      </c>
      <c r="CJ712" s="31" t="s">
        <v>2798</v>
      </c>
      <c r="DC712" s="160" t="str">
        <f t="shared" si="127"/>
        <v>10350_5</v>
      </c>
      <c r="DD712" s="162">
        <v>100</v>
      </c>
      <c r="DE712" s="161">
        <v>105</v>
      </c>
      <c r="DF712" s="161">
        <v>10350</v>
      </c>
      <c r="DG712" s="163" t="s">
        <v>1816</v>
      </c>
      <c r="DH712" s="161"/>
      <c r="DI712" s="161" t="s">
        <v>5050</v>
      </c>
      <c r="DJ712" s="161">
        <v>5</v>
      </c>
      <c r="DK712" s="161" t="s">
        <v>1326</v>
      </c>
      <c r="DL712" s="161">
        <v>0</v>
      </c>
      <c r="DM712" s="43" t="s">
        <v>4225</v>
      </c>
      <c r="DN712" s="43"/>
      <c r="DO712" s="43" t="s">
        <v>4215</v>
      </c>
      <c r="DP712" s="43"/>
      <c r="DQ712" s="43" t="s">
        <v>4174</v>
      </c>
      <c r="DR712" s="43">
        <v>100</v>
      </c>
      <c r="DV712" s="31" t="s">
        <v>376</v>
      </c>
      <c r="DW712" s="31" t="s">
        <v>386</v>
      </c>
      <c r="DX712" s="63"/>
      <c r="DY712" s="63"/>
      <c r="DZ712" s="63"/>
      <c r="EA712" s="167"/>
      <c r="EB712" s="60"/>
      <c r="EC712" s="60"/>
      <c r="ED712" s="60"/>
      <c r="EE712" s="60"/>
      <c r="EF712" s="60"/>
      <c r="EG712" s="60"/>
      <c r="EH712" s="60"/>
      <c r="EI712" s="60"/>
      <c r="EJ712" s="60"/>
      <c r="EK712" s="60"/>
      <c r="EL712" s="60"/>
      <c r="EM712" s="60"/>
      <c r="EN712" s="60"/>
      <c r="EO712" s="60"/>
      <c r="EP712" s="60"/>
      <c r="EQ712" s="60"/>
      <c r="ER712" s="60"/>
      <c r="ES712" s="60"/>
      <c r="ET712" s="60"/>
      <c r="EU712" s="60"/>
      <c r="EV712" s="60"/>
      <c r="EW712" s="60"/>
      <c r="EX712" s="60"/>
      <c r="EY712" s="60"/>
      <c r="EZ712" s="60"/>
      <c r="FA712" s="60"/>
      <c r="FB712" s="60"/>
    </row>
    <row r="713" spans="22:158" x14ac:dyDescent="0.25">
      <c r="V713" s="1"/>
      <c r="W713" s="33"/>
      <c r="X713" s="33"/>
      <c r="AH713" s="38">
        <v>100</v>
      </c>
      <c r="AI713" s="38">
        <v>150</v>
      </c>
      <c r="AJ713" s="38">
        <v>12000</v>
      </c>
      <c r="AK713" s="38">
        <v>14</v>
      </c>
      <c r="AL713" s="38">
        <v>1501758</v>
      </c>
      <c r="AM713" s="61" t="s">
        <v>1816</v>
      </c>
      <c r="AN713" s="61" t="s">
        <v>1695</v>
      </c>
      <c r="AO713" s="61" t="s">
        <v>5084</v>
      </c>
      <c r="AP713" s="61" t="s">
        <v>5033</v>
      </c>
      <c r="AQ713" s="61" t="s">
        <v>1705</v>
      </c>
      <c r="AR713" s="28">
        <v>13508595.4</v>
      </c>
      <c r="AS713" s="28">
        <v>9774406</v>
      </c>
      <c r="AT713" s="28">
        <v>7172164</v>
      </c>
      <c r="AU713" s="62"/>
      <c r="BT713">
        <v>0</v>
      </c>
      <c r="BU713" s="32">
        <v>100</v>
      </c>
      <c r="BV713" s="32">
        <v>125</v>
      </c>
      <c r="BW713" s="32">
        <v>10600</v>
      </c>
      <c r="BX713" s="32">
        <v>83</v>
      </c>
      <c r="BY713" s="32">
        <v>91080</v>
      </c>
      <c r="BZ713" t="s">
        <v>1816</v>
      </c>
      <c r="CA713" t="s">
        <v>1692</v>
      </c>
      <c r="CB713" t="s">
        <v>1268</v>
      </c>
      <c r="CC713" s="52" t="s">
        <v>1786</v>
      </c>
      <c r="CD713" s="52" t="s">
        <v>1784</v>
      </c>
      <c r="CE713" s="155"/>
      <c r="CF713" s="155"/>
      <c r="CG713" s="31" t="s">
        <v>686</v>
      </c>
      <c r="CH713" s="31" t="s">
        <v>3872</v>
      </c>
      <c r="CI713" s="31" t="s">
        <v>3867</v>
      </c>
      <c r="CJ713" s="31" t="s">
        <v>2799</v>
      </c>
      <c r="DC713" s="160" t="str">
        <f t="shared" si="127"/>
        <v>16700_1</v>
      </c>
      <c r="DD713" s="162">
        <v>100</v>
      </c>
      <c r="DE713" s="161">
        <v>105</v>
      </c>
      <c r="DF713" s="161">
        <v>16700</v>
      </c>
      <c r="DG713" s="163" t="s">
        <v>1816</v>
      </c>
      <c r="DH713" s="161"/>
      <c r="DI713" s="161" t="s">
        <v>1627</v>
      </c>
      <c r="DJ713" s="161">
        <v>1</v>
      </c>
      <c r="DK713" s="161" t="s">
        <v>5210</v>
      </c>
      <c r="DL713" s="161">
        <v>9</v>
      </c>
      <c r="DM713" s="43" t="s">
        <v>4904</v>
      </c>
      <c r="DN713" s="43"/>
      <c r="DO713" s="43" t="s">
        <v>4197</v>
      </c>
      <c r="DP713" s="43"/>
      <c r="DQ713" s="43" t="s">
        <v>4177</v>
      </c>
      <c r="DR713" s="43">
        <v>100</v>
      </c>
      <c r="DV713" s="31" t="s">
        <v>376</v>
      </c>
      <c r="DW713" s="31" t="s">
        <v>386</v>
      </c>
      <c r="DX713" s="63"/>
      <c r="DY713" s="63"/>
      <c r="DZ713" s="63"/>
      <c r="EA713" s="167"/>
      <c r="EB713" s="60"/>
      <c r="EC713" s="60"/>
      <c r="ED713" s="60"/>
      <c r="EE713" s="60"/>
      <c r="EF713" s="60"/>
      <c r="EG713" s="60"/>
      <c r="EH713" s="60"/>
      <c r="EI713" s="60"/>
      <c r="EJ713" s="60"/>
      <c r="EK713" s="60"/>
      <c r="EL713" s="60"/>
      <c r="EM713" s="60"/>
      <c r="EN713" s="60"/>
      <c r="EO713" s="60"/>
      <c r="EP713" s="60"/>
      <c r="EQ713" s="60"/>
      <c r="ER713" s="60"/>
      <c r="ES713" s="60"/>
      <c r="ET713" s="60"/>
      <c r="EU713" s="60"/>
      <c r="EV713" s="60"/>
      <c r="EW713" s="60"/>
      <c r="EX713" s="60"/>
      <c r="EY713" s="60"/>
      <c r="EZ713" s="60"/>
      <c r="FA713" s="60"/>
      <c r="FB713" s="60"/>
    </row>
    <row r="714" spans="22:158" x14ac:dyDescent="0.25">
      <c r="W714" s="33"/>
      <c r="X714" s="33"/>
      <c r="AH714" s="38">
        <v>100</v>
      </c>
      <c r="AI714" s="38">
        <v>150</v>
      </c>
      <c r="AJ714" s="38">
        <v>12200</v>
      </c>
      <c r="AK714" s="38">
        <v>14</v>
      </c>
      <c r="AL714" s="38">
        <v>1501758</v>
      </c>
      <c r="AM714" s="61" t="s">
        <v>1816</v>
      </c>
      <c r="AN714" s="61" t="s">
        <v>1695</v>
      </c>
      <c r="AO714" s="61" t="s">
        <v>5088</v>
      </c>
      <c r="AP714" s="61" t="s">
        <v>5033</v>
      </c>
      <c r="AQ714" s="61" t="s">
        <v>1705</v>
      </c>
      <c r="AR714" s="28">
        <v>587374</v>
      </c>
      <c r="AS714" s="28">
        <v>314295</v>
      </c>
      <c r="AT714" s="28">
        <v>35692</v>
      </c>
      <c r="AU714" s="62"/>
      <c r="BT714">
        <v>0</v>
      </c>
      <c r="BU714" s="32">
        <v>100</v>
      </c>
      <c r="BV714" s="32">
        <v>125</v>
      </c>
      <c r="BW714" s="32">
        <v>10600</v>
      </c>
      <c r="BX714" s="32">
        <v>84</v>
      </c>
      <c r="BY714" s="32">
        <v>91100</v>
      </c>
      <c r="BZ714" t="s">
        <v>1816</v>
      </c>
      <c r="CA714" t="s">
        <v>1692</v>
      </c>
      <c r="CB714" t="s">
        <v>1268</v>
      </c>
      <c r="CC714" s="52" t="s">
        <v>1795</v>
      </c>
      <c r="CD714" s="52" t="s">
        <v>1796</v>
      </c>
      <c r="CE714" s="155">
        <v>136</v>
      </c>
      <c r="CF714" s="155">
        <v>21</v>
      </c>
      <c r="CG714" s="31" t="s">
        <v>688</v>
      </c>
      <c r="CH714" s="31" t="s">
        <v>3873</v>
      </c>
      <c r="CI714" s="31" t="s">
        <v>3867</v>
      </c>
      <c r="CJ714" s="31" t="s">
        <v>2800</v>
      </c>
      <c r="DC714" s="160" t="str">
        <f t="shared" si="127"/>
        <v>16700_7</v>
      </c>
      <c r="DD714" s="162">
        <v>100</v>
      </c>
      <c r="DE714" s="161">
        <v>105</v>
      </c>
      <c r="DF714" s="161">
        <v>16700</v>
      </c>
      <c r="DG714" s="163" t="s">
        <v>1816</v>
      </c>
      <c r="DH714" s="161"/>
      <c r="DI714" s="161" t="s">
        <v>1627</v>
      </c>
      <c r="DJ714" s="161">
        <v>7</v>
      </c>
      <c r="DK714" s="161" t="s">
        <v>5216</v>
      </c>
      <c r="DL714" s="161">
        <v>4</v>
      </c>
      <c r="DM714" s="43" t="s">
        <v>4905</v>
      </c>
      <c r="DN714" s="43"/>
      <c r="DO714" s="43" t="s">
        <v>4199</v>
      </c>
      <c r="DP714" s="43"/>
      <c r="DQ714" s="43" t="s">
        <v>4150</v>
      </c>
      <c r="DR714" s="43">
        <v>100</v>
      </c>
      <c r="DV714" s="31" t="s">
        <v>376</v>
      </c>
      <c r="DW714" s="31" t="s">
        <v>386</v>
      </c>
      <c r="DX714" s="63"/>
      <c r="DY714" s="63"/>
      <c r="DZ714" s="63"/>
      <c r="EA714" s="167"/>
      <c r="EB714" s="60"/>
      <c r="EC714" s="60"/>
      <c r="ED714" s="60"/>
      <c r="EE714" s="60"/>
      <c r="EF714" s="60"/>
      <c r="EG714" s="60"/>
      <c r="EH714" s="60"/>
      <c r="EI714" s="60"/>
      <c r="EJ714" s="60"/>
      <c r="EK714" s="60"/>
      <c r="EL714" s="60"/>
      <c r="EM714" s="60"/>
      <c r="EN714" s="60"/>
      <c r="EO714" s="60"/>
      <c r="EP714" s="60"/>
      <c r="EQ714" s="60"/>
      <c r="ER714" s="60"/>
      <c r="ES714" s="60"/>
      <c r="ET714" s="60"/>
      <c r="EU714" s="60"/>
      <c r="EV714" s="60"/>
      <c r="EW714" s="60"/>
      <c r="EX714" s="60"/>
      <c r="EY714" s="60"/>
      <c r="EZ714" s="60"/>
      <c r="FA714" s="60"/>
      <c r="FB714" s="60"/>
    </row>
    <row r="715" spans="22:158" x14ac:dyDescent="0.25">
      <c r="W715" s="33"/>
      <c r="X715" s="33"/>
      <c r="AH715" s="38">
        <v>100</v>
      </c>
      <c r="AI715" s="38">
        <v>150</v>
      </c>
      <c r="AJ715" s="38">
        <v>13450</v>
      </c>
      <c r="AK715" s="38">
        <v>14</v>
      </c>
      <c r="AL715" s="38">
        <v>1501758</v>
      </c>
      <c r="AM715" s="61" t="s">
        <v>1816</v>
      </c>
      <c r="AN715" s="61" t="s">
        <v>1695</v>
      </c>
      <c r="AO715" s="61" t="s">
        <v>5112</v>
      </c>
      <c r="AP715" s="61" t="s">
        <v>5033</v>
      </c>
      <c r="AQ715" s="61" t="s">
        <v>1705</v>
      </c>
      <c r="AR715" s="28">
        <v>5751424.7999999998</v>
      </c>
      <c r="AS715" s="28">
        <v>1523286</v>
      </c>
      <c r="AT715" s="28">
        <v>1528758</v>
      </c>
      <c r="AU715" s="62"/>
      <c r="BT715">
        <v>0</v>
      </c>
      <c r="BU715" s="32">
        <v>100</v>
      </c>
      <c r="BV715" s="32">
        <v>125</v>
      </c>
      <c r="BW715" s="32">
        <v>10600</v>
      </c>
      <c r="BX715" s="32">
        <v>85</v>
      </c>
      <c r="BY715" s="32">
        <v>91120</v>
      </c>
      <c r="BZ715" t="s">
        <v>1816</v>
      </c>
      <c r="CA715" t="s">
        <v>1692</v>
      </c>
      <c r="CB715" t="s">
        <v>1268</v>
      </c>
      <c r="CC715" s="52" t="s">
        <v>1797</v>
      </c>
      <c r="CD715" s="52" t="s">
        <v>1797</v>
      </c>
      <c r="CE715" s="155">
        <v>1</v>
      </c>
      <c r="CF715" s="155">
        <v>1</v>
      </c>
      <c r="CG715" s="31" t="s">
        <v>690</v>
      </c>
      <c r="CH715" s="31" t="s">
        <v>3874</v>
      </c>
      <c r="CI715" s="31" t="s">
        <v>3867</v>
      </c>
      <c r="CJ715" s="31" t="s">
        <v>2801</v>
      </c>
      <c r="DC715" s="160" t="str">
        <f t="shared" si="127"/>
        <v>16700_9</v>
      </c>
      <c r="DD715" s="162">
        <v>100</v>
      </c>
      <c r="DE715" s="161">
        <v>105</v>
      </c>
      <c r="DF715" s="161">
        <v>16700</v>
      </c>
      <c r="DG715" s="163" t="s">
        <v>1816</v>
      </c>
      <c r="DH715" s="161"/>
      <c r="DI715" s="161" t="s">
        <v>1627</v>
      </c>
      <c r="DJ715" s="161">
        <v>9</v>
      </c>
      <c r="DK715" s="161" t="s">
        <v>5218</v>
      </c>
      <c r="DL715" s="161">
        <v>0</v>
      </c>
      <c r="DM715" s="43" t="s">
        <v>4906</v>
      </c>
      <c r="DN715" s="43"/>
      <c r="DO715" s="43" t="s">
        <v>4201</v>
      </c>
      <c r="DP715" s="43"/>
      <c r="DQ715" s="43" t="s">
        <v>4153</v>
      </c>
      <c r="DR715" s="43">
        <v>100</v>
      </c>
      <c r="DV715" s="31" t="s">
        <v>376</v>
      </c>
      <c r="DW715" s="31" t="s">
        <v>386</v>
      </c>
      <c r="DX715" s="63"/>
      <c r="DY715" s="63"/>
      <c r="DZ715" s="63"/>
      <c r="EA715" s="167"/>
      <c r="EB715" s="60"/>
      <c r="EC715" s="60"/>
      <c r="ED715" s="60"/>
      <c r="EE715" s="60"/>
      <c r="EF715" s="60"/>
      <c r="EG715" s="60"/>
      <c r="EH715" s="60"/>
      <c r="EI715" s="60"/>
      <c r="EJ715" s="60"/>
      <c r="EK715" s="60"/>
      <c r="EL715" s="60"/>
      <c r="EM715" s="60"/>
      <c r="EN715" s="60"/>
      <c r="EO715" s="60"/>
      <c r="EP715" s="60"/>
      <c r="EQ715" s="60"/>
      <c r="ER715" s="60"/>
      <c r="ES715" s="60"/>
      <c r="ET715" s="60"/>
      <c r="EU715" s="60"/>
      <c r="EV715" s="60"/>
      <c r="EW715" s="60"/>
      <c r="EX715" s="60"/>
      <c r="EY715" s="60"/>
      <c r="EZ715" s="60"/>
      <c r="FA715" s="60"/>
      <c r="FB715" s="60"/>
    </row>
    <row r="716" spans="22:158" x14ac:dyDescent="0.25">
      <c r="W716" s="33"/>
      <c r="X716" s="33"/>
      <c r="AH716" s="38">
        <v>100</v>
      </c>
      <c r="AI716" s="38">
        <v>150</v>
      </c>
      <c r="AJ716" s="38">
        <v>13500</v>
      </c>
      <c r="AK716" s="38">
        <v>14</v>
      </c>
      <c r="AL716" s="38">
        <v>1501758</v>
      </c>
      <c r="AM716" s="61" t="s">
        <v>1816</v>
      </c>
      <c r="AN716" s="61" t="s">
        <v>1695</v>
      </c>
      <c r="AO716" s="61" t="s">
        <v>5113</v>
      </c>
      <c r="AP716" s="61" t="s">
        <v>5033</v>
      </c>
      <c r="AQ716" s="61" t="s">
        <v>1705</v>
      </c>
      <c r="AR716" s="28">
        <v>132712.5</v>
      </c>
      <c r="AS716" s="28">
        <v>264372</v>
      </c>
      <c r="AT716" s="28">
        <v>19369</v>
      </c>
      <c r="AU716" s="62"/>
      <c r="BT716">
        <v>0</v>
      </c>
      <c r="BU716" s="32">
        <v>100</v>
      </c>
      <c r="BV716" s="32">
        <v>125</v>
      </c>
      <c r="BW716" s="32">
        <v>10600</v>
      </c>
      <c r="BX716" s="32">
        <v>86</v>
      </c>
      <c r="BY716" s="32">
        <v>91140</v>
      </c>
      <c r="BZ716" t="s">
        <v>1816</v>
      </c>
      <c r="CA716" s="52" t="s">
        <v>1692</v>
      </c>
      <c r="CB716" s="52" t="s">
        <v>1268</v>
      </c>
      <c r="CC716" s="52" t="s">
        <v>1787</v>
      </c>
      <c r="CD716" s="52" t="s">
        <v>1789</v>
      </c>
      <c r="CE716" s="155">
        <v>237</v>
      </c>
      <c r="CF716" s="155">
        <v>73</v>
      </c>
      <c r="CG716" s="31" t="s">
        <v>5839</v>
      </c>
      <c r="CH716" s="31" t="s">
        <v>3875</v>
      </c>
      <c r="CI716" s="31" t="s">
        <v>3867</v>
      </c>
      <c r="CJ716" s="31" t="s">
        <v>2802</v>
      </c>
      <c r="DC716" s="160" t="str">
        <f t="shared" si="127"/>
        <v>16700_4</v>
      </c>
      <c r="DD716" s="162">
        <v>100</v>
      </c>
      <c r="DE716" s="161">
        <v>105</v>
      </c>
      <c r="DF716" s="161">
        <v>16700</v>
      </c>
      <c r="DG716" s="163" t="s">
        <v>1816</v>
      </c>
      <c r="DH716" s="161"/>
      <c r="DI716" s="161" t="s">
        <v>1627</v>
      </c>
      <c r="DJ716" s="161">
        <v>4</v>
      </c>
      <c r="DK716" s="161" t="s">
        <v>1325</v>
      </c>
      <c r="DL716" s="161">
        <v>0</v>
      </c>
      <c r="DM716" s="43" t="s">
        <v>4907</v>
      </c>
      <c r="DN716" s="43"/>
      <c r="DO716" s="43" t="s">
        <v>4203</v>
      </c>
      <c r="DP716" s="43"/>
      <c r="DQ716" s="43" t="s">
        <v>4156</v>
      </c>
      <c r="DR716" s="43">
        <v>100</v>
      </c>
      <c r="DV716" s="31" t="s">
        <v>376</v>
      </c>
      <c r="DW716" s="31" t="s">
        <v>386</v>
      </c>
      <c r="DX716" s="63"/>
      <c r="DY716" s="63"/>
      <c r="DZ716" s="63"/>
      <c r="EA716" s="167"/>
      <c r="EB716" s="60"/>
      <c r="EC716" s="60"/>
      <c r="ED716" s="60"/>
      <c r="EE716" s="60"/>
      <c r="EF716" s="60"/>
      <c r="EG716" s="60"/>
      <c r="EH716" s="60"/>
      <c r="EI716" s="60"/>
      <c r="EJ716" s="60"/>
      <c r="EK716" s="60"/>
      <c r="EL716" s="60"/>
      <c r="EM716" s="60"/>
      <c r="EN716" s="60"/>
      <c r="EO716" s="60"/>
      <c r="EP716" s="60"/>
      <c r="EQ716" s="60"/>
      <c r="ER716" s="60"/>
      <c r="ES716" s="60"/>
      <c r="ET716" s="60"/>
      <c r="EU716" s="60"/>
      <c r="EV716" s="60"/>
      <c r="EW716" s="60"/>
      <c r="EX716" s="60"/>
      <c r="EY716" s="60"/>
      <c r="EZ716" s="60"/>
      <c r="FA716" s="60"/>
      <c r="FB716" s="60"/>
    </row>
    <row r="717" spans="22:158" x14ac:dyDescent="0.25">
      <c r="V717" s="1"/>
      <c r="W717" s="33"/>
      <c r="X717" s="33"/>
      <c r="AH717" s="38">
        <v>100</v>
      </c>
      <c r="AI717" s="38">
        <v>150</v>
      </c>
      <c r="AJ717" s="38">
        <v>13850</v>
      </c>
      <c r="AK717" s="38">
        <v>14</v>
      </c>
      <c r="AL717" s="38">
        <v>1501758</v>
      </c>
      <c r="AM717" s="61" t="s">
        <v>1816</v>
      </c>
      <c r="AN717" s="61" t="s">
        <v>1695</v>
      </c>
      <c r="AO717" s="61" t="s">
        <v>5121</v>
      </c>
      <c r="AP717" s="61" t="s">
        <v>5033</v>
      </c>
      <c r="AQ717" s="61" t="s">
        <v>1705</v>
      </c>
      <c r="AR717" s="28">
        <v>428926.9</v>
      </c>
      <c r="AS717" s="28">
        <v>624038</v>
      </c>
      <c r="AT717" s="28">
        <v>659006</v>
      </c>
      <c r="AU717" s="62"/>
      <c r="BT717">
        <v>0</v>
      </c>
      <c r="BU717" s="32">
        <v>100</v>
      </c>
      <c r="BV717" s="32">
        <v>125</v>
      </c>
      <c r="BW717" s="32">
        <v>10600</v>
      </c>
      <c r="BX717" s="32">
        <v>86</v>
      </c>
      <c r="BY717" s="32">
        <v>91160</v>
      </c>
      <c r="BZ717" t="s">
        <v>1816</v>
      </c>
      <c r="CA717" t="s">
        <v>1692</v>
      </c>
      <c r="CB717" t="s">
        <v>1268</v>
      </c>
      <c r="CC717" t="s">
        <v>1787</v>
      </c>
      <c r="CD717" s="52" t="s">
        <v>1788</v>
      </c>
      <c r="CE717" s="155">
        <v>163</v>
      </c>
      <c r="CF717" s="155">
        <v>19</v>
      </c>
      <c r="CG717" s="31" t="s">
        <v>5831</v>
      </c>
      <c r="CH717" s="31" t="s">
        <v>3876</v>
      </c>
      <c r="CI717" s="31" t="s">
        <v>3867</v>
      </c>
      <c r="CJ717" s="31" t="s">
        <v>2803</v>
      </c>
      <c r="DC717" s="160" t="str">
        <f t="shared" si="127"/>
        <v>16700_3</v>
      </c>
      <c r="DD717" s="162">
        <v>100</v>
      </c>
      <c r="DE717" s="161">
        <v>105</v>
      </c>
      <c r="DF717" s="161">
        <v>16700</v>
      </c>
      <c r="DG717" s="163" t="s">
        <v>1816</v>
      </c>
      <c r="DH717" s="161"/>
      <c r="DI717" s="161" t="s">
        <v>1627</v>
      </c>
      <c r="DJ717" s="161">
        <v>3</v>
      </c>
      <c r="DK717" s="161" t="s">
        <v>1324</v>
      </c>
      <c r="DL717" s="161">
        <v>0</v>
      </c>
      <c r="DM717" s="43" t="s">
        <v>4908</v>
      </c>
      <c r="DN717" s="43"/>
      <c r="DO717" s="43" t="s">
        <v>4205</v>
      </c>
      <c r="DP717" s="43"/>
      <c r="DQ717" s="43" t="s">
        <v>4159</v>
      </c>
      <c r="DR717" s="43">
        <v>100</v>
      </c>
      <c r="DV717" s="31" t="s">
        <v>376</v>
      </c>
      <c r="DW717" s="31" t="s">
        <v>386</v>
      </c>
      <c r="DX717" s="63"/>
      <c r="DY717" s="63"/>
      <c r="DZ717" s="63"/>
      <c r="EA717" s="167"/>
      <c r="EB717" s="60"/>
      <c r="EC717" s="60"/>
      <c r="ED717" s="60"/>
      <c r="EE717" s="60"/>
      <c r="EF717" s="60"/>
      <c r="EG717" s="60"/>
      <c r="EH717" s="60"/>
      <c r="EI717" s="60"/>
      <c r="EJ717" s="60"/>
      <c r="EK717" s="60"/>
      <c r="EL717" s="60"/>
      <c r="EM717" s="60"/>
      <c r="EN717" s="60"/>
      <c r="EO717" s="60"/>
      <c r="EP717" s="60"/>
      <c r="EQ717" s="60"/>
      <c r="ER717" s="60"/>
      <c r="ES717" s="60"/>
      <c r="ET717" s="60"/>
      <c r="EU717" s="60"/>
      <c r="EV717" s="60"/>
      <c r="EW717" s="60"/>
      <c r="EX717" s="60"/>
      <c r="EY717" s="60"/>
      <c r="EZ717" s="60"/>
      <c r="FA717" s="60"/>
      <c r="FB717" s="60"/>
    </row>
    <row r="718" spans="22:158" x14ac:dyDescent="0.25">
      <c r="W718" s="33"/>
      <c r="X718" s="33"/>
      <c r="AH718" s="38">
        <v>100</v>
      </c>
      <c r="AI718" s="38">
        <v>150</v>
      </c>
      <c r="AJ718" s="38">
        <v>14300</v>
      </c>
      <c r="AK718" s="38">
        <v>14</v>
      </c>
      <c r="AL718" s="38">
        <v>1501758</v>
      </c>
      <c r="AM718" s="61" t="s">
        <v>1816</v>
      </c>
      <c r="AN718" s="61" t="s">
        <v>1695</v>
      </c>
      <c r="AO718" s="61" t="s">
        <v>1574</v>
      </c>
      <c r="AP718" s="61" t="s">
        <v>5033</v>
      </c>
      <c r="AQ718" s="61" t="s">
        <v>1705</v>
      </c>
      <c r="AR718" s="28">
        <v>6787224.4000000004</v>
      </c>
      <c r="AS718" s="28">
        <v>3274948</v>
      </c>
      <c r="AT718" s="28">
        <v>1510643</v>
      </c>
      <c r="AU718" s="62"/>
      <c r="BT718">
        <v>0</v>
      </c>
      <c r="BU718" s="32">
        <v>100</v>
      </c>
      <c r="BV718" s="32">
        <v>125</v>
      </c>
      <c r="BW718" s="32">
        <v>10600</v>
      </c>
      <c r="BX718" s="32">
        <v>87</v>
      </c>
      <c r="BY718" s="32">
        <v>91180</v>
      </c>
      <c r="BZ718" t="s">
        <v>1816</v>
      </c>
      <c r="CA718" t="s">
        <v>1692</v>
      </c>
      <c r="CB718" t="s">
        <v>1268</v>
      </c>
      <c r="CC718" s="52" t="s">
        <v>1726</v>
      </c>
      <c r="CD718" s="52" t="s">
        <v>1793</v>
      </c>
      <c r="CE718" s="155">
        <v>4</v>
      </c>
      <c r="CF718" s="155">
        <v>2</v>
      </c>
      <c r="CG718" s="31" t="s">
        <v>5841</v>
      </c>
      <c r="CH718" s="31" t="s">
        <v>3877</v>
      </c>
      <c r="CI718" s="31" t="s">
        <v>3867</v>
      </c>
      <c r="CJ718" s="31" t="s">
        <v>2804</v>
      </c>
      <c r="DC718" s="160" t="str">
        <f t="shared" si="127"/>
        <v>16700_2</v>
      </c>
      <c r="DD718" s="162">
        <v>100</v>
      </c>
      <c r="DE718" s="161">
        <v>105</v>
      </c>
      <c r="DF718" s="161">
        <v>16700</v>
      </c>
      <c r="DG718" s="163" t="s">
        <v>1816</v>
      </c>
      <c r="DH718" s="161"/>
      <c r="DI718" s="161" t="s">
        <v>1627</v>
      </c>
      <c r="DJ718" s="161">
        <v>2</v>
      </c>
      <c r="DK718" s="161" t="s">
        <v>1323</v>
      </c>
      <c r="DL718" s="161">
        <v>0</v>
      </c>
      <c r="DM718" s="43" t="s">
        <v>4909</v>
      </c>
      <c r="DN718" s="43"/>
      <c r="DO718" s="43" t="s">
        <v>4207</v>
      </c>
      <c r="DP718" s="43"/>
      <c r="DQ718" s="43" t="s">
        <v>4162</v>
      </c>
      <c r="DR718" s="43">
        <v>100</v>
      </c>
      <c r="DV718" s="31" t="s">
        <v>376</v>
      </c>
      <c r="DW718" s="31" t="s">
        <v>386</v>
      </c>
      <c r="DX718" s="63"/>
      <c r="DY718" s="63"/>
      <c r="DZ718" s="63"/>
      <c r="EA718" s="167"/>
      <c r="EB718" s="60"/>
      <c r="EC718" s="60"/>
      <c r="ED718" s="60"/>
      <c r="EE718" s="60"/>
      <c r="EF718" s="60"/>
      <c r="EG718" s="60"/>
      <c r="EH718" s="60"/>
      <c r="EI718" s="60"/>
      <c r="EJ718" s="60"/>
      <c r="EK718" s="60"/>
      <c r="EL718" s="60"/>
      <c r="EM718" s="60"/>
      <c r="EN718" s="60"/>
      <c r="EO718" s="60"/>
      <c r="EP718" s="60"/>
      <c r="EQ718" s="60"/>
      <c r="ER718" s="60"/>
      <c r="ES718" s="60"/>
      <c r="ET718" s="60"/>
      <c r="EU718" s="60"/>
      <c r="EV718" s="60"/>
      <c r="EW718" s="60"/>
      <c r="EX718" s="60"/>
      <c r="EY718" s="60"/>
      <c r="EZ718" s="60"/>
      <c r="FA718" s="60"/>
      <c r="FB718" s="60"/>
    </row>
    <row r="719" spans="22:158" x14ac:dyDescent="0.25">
      <c r="W719" s="33"/>
      <c r="X719" s="33"/>
      <c r="AH719" s="38">
        <v>100</v>
      </c>
      <c r="AI719" s="38">
        <v>150</v>
      </c>
      <c r="AJ719" s="38">
        <v>14750</v>
      </c>
      <c r="AK719" s="38">
        <v>14</v>
      </c>
      <c r="AL719" s="38">
        <v>1501758</v>
      </c>
      <c r="AM719" s="61" t="s">
        <v>1816</v>
      </c>
      <c r="AN719" s="61" t="s">
        <v>1695</v>
      </c>
      <c r="AO719" s="61" t="s">
        <v>1583</v>
      </c>
      <c r="AP719" s="61" t="s">
        <v>5033</v>
      </c>
      <c r="AQ719" s="61" t="s">
        <v>1705</v>
      </c>
      <c r="AR719" s="28">
        <v>2886612.3</v>
      </c>
      <c r="AS719" s="28">
        <v>1796460</v>
      </c>
      <c r="AT719" s="28">
        <v>1500986</v>
      </c>
      <c r="AU719" s="62"/>
      <c r="BT719">
        <v>0</v>
      </c>
      <c r="BU719" s="32">
        <v>100</v>
      </c>
      <c r="BV719" s="32">
        <v>125</v>
      </c>
      <c r="BW719" s="32">
        <v>10600</v>
      </c>
      <c r="BX719" s="32">
        <v>87</v>
      </c>
      <c r="BY719" s="32">
        <v>91190</v>
      </c>
      <c r="BZ719" t="s">
        <v>1816</v>
      </c>
      <c r="CA719" t="s">
        <v>1692</v>
      </c>
      <c r="CB719" t="s">
        <v>1268</v>
      </c>
      <c r="CC719" t="s">
        <v>1726</v>
      </c>
      <c r="CD719" s="52" t="s">
        <v>1726</v>
      </c>
      <c r="CE719" s="155">
        <v>2</v>
      </c>
      <c r="CF719" s="155">
        <v>3</v>
      </c>
      <c r="CG719" s="31" t="s">
        <v>5843</v>
      </c>
      <c r="CH719" s="31" t="s">
        <v>3878</v>
      </c>
      <c r="CI719" s="31" t="s">
        <v>3867</v>
      </c>
      <c r="CJ719" s="31" t="s">
        <v>2805</v>
      </c>
      <c r="DC719" s="160" t="str">
        <f t="shared" si="127"/>
        <v>16700_6</v>
      </c>
      <c r="DD719" s="162">
        <v>100</v>
      </c>
      <c r="DE719" s="161">
        <v>105</v>
      </c>
      <c r="DF719" s="161">
        <v>16700</v>
      </c>
      <c r="DG719" s="163" t="s">
        <v>1816</v>
      </c>
      <c r="DH719" s="161"/>
      <c r="DI719" s="161" t="s">
        <v>1627</v>
      </c>
      <c r="DJ719" s="161">
        <v>6</v>
      </c>
      <c r="DK719" s="161" t="s">
        <v>1327</v>
      </c>
      <c r="DL719" s="161">
        <v>0</v>
      </c>
      <c r="DM719" s="43" t="s">
        <v>4910</v>
      </c>
      <c r="DN719" s="43"/>
      <c r="DO719" s="43" t="s">
        <v>4209</v>
      </c>
      <c r="DP719" s="43"/>
      <c r="DQ719" s="43" t="s">
        <v>4165</v>
      </c>
      <c r="DR719" s="43">
        <v>100</v>
      </c>
      <c r="DV719" s="31" t="s">
        <v>376</v>
      </c>
      <c r="DW719" s="31" t="s">
        <v>386</v>
      </c>
      <c r="DX719" s="63"/>
      <c r="DY719" s="63"/>
      <c r="DZ719" s="63"/>
      <c r="EA719" s="167"/>
      <c r="EB719" s="60"/>
      <c r="EC719" s="60"/>
      <c r="ED719" s="60"/>
      <c r="EE719" s="60"/>
      <c r="EF719" s="60"/>
      <c r="EG719" s="60"/>
      <c r="EH719" s="60"/>
      <c r="EI719" s="60"/>
      <c r="EJ719" s="60"/>
      <c r="EK719" s="60"/>
      <c r="EL719" s="60"/>
      <c r="EM719" s="60"/>
      <c r="EN719" s="60"/>
      <c r="EO719" s="60"/>
      <c r="EP719" s="60"/>
      <c r="EQ719" s="60"/>
      <c r="ER719" s="60"/>
      <c r="ES719" s="60"/>
      <c r="ET719" s="60"/>
      <c r="EU719" s="60"/>
      <c r="EV719" s="60"/>
      <c r="EW719" s="60"/>
      <c r="EX719" s="60"/>
      <c r="EY719" s="60"/>
      <c r="EZ719" s="60"/>
      <c r="FA719" s="60"/>
      <c r="FB719" s="60"/>
    </row>
    <row r="720" spans="22:158" x14ac:dyDescent="0.25">
      <c r="V720" s="1"/>
      <c r="W720" s="33"/>
      <c r="X720" s="33"/>
      <c r="AH720" s="38">
        <v>100</v>
      </c>
      <c r="AI720" s="38">
        <v>150</v>
      </c>
      <c r="AJ720" s="38">
        <v>14950</v>
      </c>
      <c r="AK720" s="38">
        <v>14</v>
      </c>
      <c r="AL720" s="38">
        <v>1501758</v>
      </c>
      <c r="AM720" s="61" t="s">
        <v>1816</v>
      </c>
      <c r="AN720" s="61" t="s">
        <v>1695</v>
      </c>
      <c r="AO720" s="61" t="s">
        <v>1589</v>
      </c>
      <c r="AP720" s="61" t="s">
        <v>5033</v>
      </c>
      <c r="AQ720" s="61" t="s">
        <v>1705</v>
      </c>
      <c r="AR720" s="28">
        <v>9563151</v>
      </c>
      <c r="AS720" s="28">
        <v>6401948</v>
      </c>
      <c r="AT720" s="28">
        <v>4620800</v>
      </c>
      <c r="AU720" s="62"/>
      <c r="BT720">
        <v>0</v>
      </c>
      <c r="BU720" s="32">
        <v>100</v>
      </c>
      <c r="BV720" s="32">
        <v>125</v>
      </c>
      <c r="BW720" s="32">
        <v>10600</v>
      </c>
      <c r="BX720" s="32">
        <v>87</v>
      </c>
      <c r="BY720" s="32">
        <v>91192</v>
      </c>
      <c r="BZ720" t="s">
        <v>1816</v>
      </c>
      <c r="CA720" t="s">
        <v>1692</v>
      </c>
      <c r="CB720" t="s">
        <v>1268</v>
      </c>
      <c r="CC720" s="52" t="s">
        <v>1726</v>
      </c>
      <c r="CD720" s="52" t="s">
        <v>1115</v>
      </c>
      <c r="CE720" s="155">
        <v>1187</v>
      </c>
      <c r="CF720" s="155">
        <v>3</v>
      </c>
      <c r="CG720" s="31" t="s">
        <v>692</v>
      </c>
      <c r="CH720" s="31" t="s">
        <v>3879</v>
      </c>
      <c r="CI720" s="31" t="s">
        <v>3867</v>
      </c>
      <c r="CJ720" s="31" t="s">
        <v>1376</v>
      </c>
      <c r="DC720" s="160" t="str">
        <f t="shared" si="127"/>
        <v>16700_10</v>
      </c>
      <c r="DD720" s="162">
        <v>100</v>
      </c>
      <c r="DE720" s="161">
        <v>105</v>
      </c>
      <c r="DF720" s="161">
        <v>16700</v>
      </c>
      <c r="DG720" s="163" t="s">
        <v>1816</v>
      </c>
      <c r="DH720" s="161"/>
      <c r="DI720" s="161" t="s">
        <v>1627</v>
      </c>
      <c r="DJ720" s="161">
        <v>10</v>
      </c>
      <c r="DK720" s="161" t="s">
        <v>1329</v>
      </c>
      <c r="DL720" s="161">
        <v>0</v>
      </c>
      <c r="DM720" s="43" t="s">
        <v>4911</v>
      </c>
      <c r="DN720" s="43"/>
      <c r="DO720" s="43" t="s">
        <v>4211</v>
      </c>
      <c r="DP720" s="43"/>
      <c r="DQ720" s="43" t="s">
        <v>4168</v>
      </c>
      <c r="DR720" s="43">
        <v>100</v>
      </c>
      <c r="DV720" s="31" t="s">
        <v>376</v>
      </c>
      <c r="DW720" s="31" t="s">
        <v>386</v>
      </c>
      <c r="DX720" s="63"/>
      <c r="DY720" s="63"/>
      <c r="DZ720" s="63"/>
      <c r="EA720" s="167"/>
      <c r="EB720" s="60"/>
      <c r="EC720" s="60"/>
      <c r="ED720" s="60"/>
      <c r="EE720" s="60"/>
      <c r="EF720" s="60"/>
      <c r="EG720" s="60"/>
      <c r="EH720" s="60"/>
      <c r="EI720" s="60"/>
      <c r="EJ720" s="60"/>
      <c r="EK720" s="60"/>
      <c r="EL720" s="60"/>
      <c r="EM720" s="60"/>
      <c r="EN720" s="60"/>
      <c r="EO720" s="60"/>
      <c r="EP720" s="60"/>
      <c r="EQ720" s="60"/>
      <c r="ER720" s="60"/>
      <c r="ES720" s="60"/>
      <c r="ET720" s="60"/>
      <c r="EU720" s="60"/>
      <c r="EV720" s="60"/>
      <c r="EW720" s="60"/>
      <c r="EX720" s="60"/>
      <c r="EY720" s="60"/>
      <c r="EZ720" s="60"/>
      <c r="FA720" s="60"/>
      <c r="FB720" s="60"/>
    </row>
    <row r="721" spans="22:158" x14ac:dyDescent="0.25">
      <c r="W721" s="33"/>
      <c r="X721" s="33"/>
      <c r="AH721" s="38">
        <v>100</v>
      </c>
      <c r="AI721" s="38">
        <v>150</v>
      </c>
      <c r="AJ721" s="38">
        <v>15550</v>
      </c>
      <c r="AK721" s="38">
        <v>14</v>
      </c>
      <c r="AL721" s="38">
        <v>1501758</v>
      </c>
      <c r="AM721" s="61" t="s">
        <v>1816</v>
      </c>
      <c r="AN721" s="61" t="s">
        <v>1695</v>
      </c>
      <c r="AO721" s="61" t="s">
        <v>1602</v>
      </c>
      <c r="AP721" s="61" t="s">
        <v>5033</v>
      </c>
      <c r="AQ721" s="61" t="s">
        <v>1705</v>
      </c>
      <c r="AR721" s="28">
        <v>7663975.2000000002</v>
      </c>
      <c r="AS721" s="28">
        <v>3621379</v>
      </c>
      <c r="AT721" s="28">
        <v>3196538</v>
      </c>
      <c r="AU721" s="62"/>
      <c r="BT721">
        <v>0</v>
      </c>
      <c r="BU721" s="32">
        <v>100</v>
      </c>
      <c r="BV721" s="32">
        <v>125</v>
      </c>
      <c r="BW721" s="32">
        <v>10600</v>
      </c>
      <c r="BX721" s="32">
        <v>87</v>
      </c>
      <c r="BY721" s="32">
        <v>91194</v>
      </c>
      <c r="BZ721" t="s">
        <v>1816</v>
      </c>
      <c r="CA721" t="s">
        <v>1692</v>
      </c>
      <c r="CB721" t="s">
        <v>1268</v>
      </c>
      <c r="CC721" t="s">
        <v>1726</v>
      </c>
      <c r="CD721" s="52" t="s">
        <v>1114</v>
      </c>
      <c r="CE721" s="155">
        <v>2</v>
      </c>
      <c r="CF721" s="155">
        <v>2</v>
      </c>
      <c r="CG721" s="31" t="s">
        <v>694</v>
      </c>
      <c r="CH721" s="31" t="s">
        <v>3880</v>
      </c>
      <c r="CI721" s="31" t="s">
        <v>3867</v>
      </c>
      <c r="CJ721" s="31" t="s">
        <v>1375</v>
      </c>
      <c r="DC721" s="160" t="str">
        <f t="shared" si="127"/>
        <v>16700_8</v>
      </c>
      <c r="DD721" s="162">
        <v>100</v>
      </c>
      <c r="DE721" s="161">
        <v>105</v>
      </c>
      <c r="DF721" s="161">
        <v>16700</v>
      </c>
      <c r="DG721" s="163" t="s">
        <v>1816</v>
      </c>
      <c r="DH721" s="161"/>
      <c r="DI721" s="161" t="s">
        <v>1627</v>
      </c>
      <c r="DJ721" s="161">
        <v>8</v>
      </c>
      <c r="DK721" s="161" t="s">
        <v>1328</v>
      </c>
      <c r="DL721" s="161">
        <v>0</v>
      </c>
      <c r="DM721" s="43" t="s">
        <v>4912</v>
      </c>
      <c r="DN721" s="43"/>
      <c r="DO721" s="43" t="s">
        <v>4213</v>
      </c>
      <c r="DP721" s="43"/>
      <c r="DQ721" s="43" t="s">
        <v>4171</v>
      </c>
      <c r="DR721" s="43">
        <v>100</v>
      </c>
      <c r="DV721" s="31" t="s">
        <v>376</v>
      </c>
      <c r="DW721" s="31" t="s">
        <v>386</v>
      </c>
      <c r="DX721" s="63"/>
      <c r="DY721" s="63"/>
      <c r="DZ721" s="63"/>
      <c r="EA721" s="167"/>
      <c r="EB721" s="60"/>
      <c r="EC721" s="60"/>
      <c r="ED721" s="60"/>
      <c r="EE721" s="60"/>
      <c r="EF721" s="60"/>
      <c r="EG721" s="60"/>
      <c r="EH721" s="60"/>
      <c r="EI721" s="60"/>
      <c r="EJ721" s="60"/>
      <c r="EK721" s="60"/>
      <c r="EL721" s="60"/>
      <c r="EM721" s="60"/>
      <c r="EN721" s="60"/>
      <c r="EO721" s="60"/>
      <c r="EP721" s="60"/>
      <c r="EQ721" s="60"/>
      <c r="ER721" s="60"/>
      <c r="ES721" s="60"/>
      <c r="ET721" s="60"/>
      <c r="EU721" s="60"/>
      <c r="EV721" s="60"/>
      <c r="EW721" s="60"/>
      <c r="EX721" s="60"/>
      <c r="EY721" s="60"/>
      <c r="EZ721" s="60"/>
      <c r="FA721" s="60"/>
      <c r="FB721" s="60"/>
    </row>
    <row r="722" spans="22:158" x14ac:dyDescent="0.25">
      <c r="W722" s="33"/>
      <c r="X722" s="33"/>
      <c r="AH722" s="38">
        <v>100</v>
      </c>
      <c r="AI722" s="38">
        <v>150</v>
      </c>
      <c r="AJ722" s="38">
        <v>15800</v>
      </c>
      <c r="AK722" s="38">
        <v>14</v>
      </c>
      <c r="AL722" s="38">
        <v>1501758</v>
      </c>
      <c r="AM722" s="61" t="s">
        <v>1816</v>
      </c>
      <c r="AN722" s="61" t="s">
        <v>1695</v>
      </c>
      <c r="AO722" s="61" t="s">
        <v>1607</v>
      </c>
      <c r="AP722" s="61" t="s">
        <v>5033</v>
      </c>
      <c r="AQ722" s="61" t="s">
        <v>1705</v>
      </c>
      <c r="AR722" s="28">
        <v>24114882.800000001</v>
      </c>
      <c r="AS722" s="28">
        <v>11534737</v>
      </c>
      <c r="AT722" s="28">
        <v>8351692</v>
      </c>
      <c r="AU722" s="62"/>
      <c r="BT722">
        <v>0</v>
      </c>
      <c r="BU722" s="32">
        <v>100</v>
      </c>
      <c r="BV722" s="32">
        <v>125</v>
      </c>
      <c r="BW722" s="32">
        <v>10600</v>
      </c>
      <c r="BX722" s="32">
        <v>87</v>
      </c>
      <c r="BY722" s="32">
        <v>91200</v>
      </c>
      <c r="BZ722" t="s">
        <v>1816</v>
      </c>
      <c r="CA722" t="s">
        <v>1692</v>
      </c>
      <c r="CB722" t="s">
        <v>1268</v>
      </c>
      <c r="CC722" s="52" t="s">
        <v>1726</v>
      </c>
      <c r="CD722" s="52" t="s">
        <v>1794</v>
      </c>
      <c r="CE722" s="155"/>
      <c r="CF722" s="155"/>
      <c r="CG722" s="31" t="s">
        <v>5845</v>
      </c>
      <c r="CH722" s="31" t="s">
        <v>3881</v>
      </c>
      <c r="CI722" s="31" t="s">
        <v>3867</v>
      </c>
      <c r="CJ722" s="31" t="s">
        <v>2806</v>
      </c>
      <c r="DC722" s="160" t="str">
        <f t="shared" si="127"/>
        <v>16700_5</v>
      </c>
      <c r="DD722" s="162">
        <v>100</v>
      </c>
      <c r="DE722" s="161">
        <v>105</v>
      </c>
      <c r="DF722" s="161">
        <v>16700</v>
      </c>
      <c r="DG722" s="163" t="s">
        <v>1816</v>
      </c>
      <c r="DH722" s="161"/>
      <c r="DI722" s="161" t="s">
        <v>1627</v>
      </c>
      <c r="DJ722" s="161">
        <v>5</v>
      </c>
      <c r="DK722" s="161" t="s">
        <v>1326</v>
      </c>
      <c r="DL722" s="161">
        <v>0</v>
      </c>
      <c r="DM722" s="43" t="s">
        <v>4913</v>
      </c>
      <c r="DN722" s="43"/>
      <c r="DO722" s="43" t="s">
        <v>4215</v>
      </c>
      <c r="DP722" s="43"/>
      <c r="DQ722" s="43" t="s">
        <v>4174</v>
      </c>
      <c r="DR722" s="43">
        <v>100</v>
      </c>
      <c r="DV722" s="31" t="s">
        <v>376</v>
      </c>
      <c r="DW722" s="31" t="s">
        <v>386</v>
      </c>
      <c r="DX722" s="63"/>
      <c r="DY722" s="63"/>
      <c r="DZ722" s="63"/>
      <c r="EA722" s="167"/>
      <c r="EB722" s="60"/>
      <c r="EC722" s="60"/>
      <c r="ED722" s="60"/>
      <c r="EE722" s="60"/>
      <c r="EF722" s="60"/>
      <c r="EG722" s="60"/>
      <c r="EH722" s="60"/>
      <c r="EI722" s="60"/>
      <c r="EJ722" s="60"/>
      <c r="EK722" s="60"/>
      <c r="EL722" s="60"/>
      <c r="EM722" s="60"/>
      <c r="EN722" s="60"/>
      <c r="EO722" s="60"/>
      <c r="EP722" s="60"/>
      <c r="EQ722" s="60"/>
      <c r="ER722" s="60"/>
      <c r="ES722" s="60"/>
      <c r="ET722" s="60"/>
      <c r="EU722" s="60"/>
      <c r="EV722" s="60"/>
      <c r="EW722" s="60"/>
      <c r="EX722" s="60"/>
      <c r="EY722" s="60"/>
      <c r="EZ722" s="60"/>
      <c r="FA722" s="60"/>
      <c r="FB722" s="60"/>
    </row>
    <row r="723" spans="22:158" x14ac:dyDescent="0.25">
      <c r="W723" s="33"/>
      <c r="X723" s="33"/>
      <c r="AH723" s="38">
        <v>100</v>
      </c>
      <c r="AI723" s="38">
        <v>150</v>
      </c>
      <c r="AJ723" s="38">
        <v>17350</v>
      </c>
      <c r="AK723" s="38">
        <v>14</v>
      </c>
      <c r="AL723" s="38">
        <v>1501758</v>
      </c>
      <c r="AM723" s="61" t="s">
        <v>1816</v>
      </c>
      <c r="AN723" s="61" t="s">
        <v>1695</v>
      </c>
      <c r="AO723" s="61" t="s">
        <v>1641</v>
      </c>
      <c r="AP723" s="61" t="s">
        <v>5033</v>
      </c>
      <c r="AQ723" s="61" t="s">
        <v>1705</v>
      </c>
      <c r="AR723" s="28">
        <v>11624759.9</v>
      </c>
      <c r="AS723" s="28">
        <v>5045609</v>
      </c>
      <c r="AT723" s="28">
        <v>2593775</v>
      </c>
      <c r="AU723" s="62"/>
      <c r="BT723">
        <v>0</v>
      </c>
      <c r="BU723" s="32">
        <v>100</v>
      </c>
      <c r="BV723" s="32">
        <v>125</v>
      </c>
      <c r="BW723" s="32">
        <v>10600</v>
      </c>
      <c r="BX723" s="32">
        <v>88</v>
      </c>
      <c r="BY723" s="32">
        <v>91220</v>
      </c>
      <c r="BZ723" t="s">
        <v>1816</v>
      </c>
      <c r="CA723" t="s">
        <v>1692</v>
      </c>
      <c r="CB723" t="s">
        <v>1268</v>
      </c>
      <c r="CC723" s="52" t="s">
        <v>1684</v>
      </c>
      <c r="CD723" s="52" t="s">
        <v>1684</v>
      </c>
      <c r="CE723" s="155">
        <v>60</v>
      </c>
      <c r="CF723" s="155">
        <v>1</v>
      </c>
      <c r="CG723" s="31" t="s">
        <v>696</v>
      </c>
      <c r="CH723" s="31" t="s">
        <v>3882</v>
      </c>
      <c r="CI723" s="31" t="s">
        <v>3867</v>
      </c>
      <c r="CJ723" s="31" t="s">
        <v>2807</v>
      </c>
      <c r="DC723" s="160" t="str">
        <f t="shared" si="127"/>
        <v>16950_1</v>
      </c>
      <c r="DD723" s="162">
        <v>100</v>
      </c>
      <c r="DE723" s="161">
        <v>115</v>
      </c>
      <c r="DF723" s="161">
        <v>16950</v>
      </c>
      <c r="DG723" s="163" t="s">
        <v>1816</v>
      </c>
      <c r="DH723" s="161"/>
      <c r="DI723" s="161" t="s">
        <v>1632</v>
      </c>
      <c r="DJ723" s="161">
        <v>1</v>
      </c>
      <c r="DK723" s="161" t="s">
        <v>5210</v>
      </c>
      <c r="DL723" s="161">
        <v>35</v>
      </c>
      <c r="DM723" s="43" t="s">
        <v>4914</v>
      </c>
      <c r="DN723" s="43"/>
      <c r="DO723" s="43" t="s">
        <v>3777</v>
      </c>
      <c r="DP723" s="43"/>
      <c r="DQ723" s="43" t="s">
        <v>4177</v>
      </c>
      <c r="DR723" s="43">
        <v>100</v>
      </c>
      <c r="DV723" s="31" t="s">
        <v>376</v>
      </c>
      <c r="DW723" s="31" t="s">
        <v>386</v>
      </c>
      <c r="DX723" s="63"/>
      <c r="DY723" s="63"/>
      <c r="DZ723" s="63"/>
      <c r="EA723" s="167"/>
      <c r="EB723" s="60"/>
      <c r="EC723" s="60"/>
      <c r="ED723" s="60"/>
      <c r="EE723" s="60"/>
      <c r="EF723" s="60"/>
      <c r="EG723" s="60"/>
      <c r="EH723" s="60"/>
      <c r="EI723" s="60"/>
      <c r="EJ723" s="60"/>
      <c r="EK723" s="60"/>
      <c r="EL723" s="60"/>
      <c r="EM723" s="60"/>
      <c r="EN723" s="60"/>
      <c r="EO723" s="60"/>
      <c r="EP723" s="60"/>
      <c r="EQ723" s="60"/>
      <c r="ER723" s="60"/>
      <c r="ES723" s="60"/>
      <c r="ET723" s="60"/>
      <c r="EU723" s="60"/>
      <c r="EV723" s="60"/>
      <c r="EW723" s="60"/>
      <c r="EX723" s="60"/>
      <c r="EY723" s="60"/>
      <c r="EZ723" s="60"/>
      <c r="FA723" s="60"/>
      <c r="FB723" s="60"/>
    </row>
    <row r="724" spans="22:158" x14ac:dyDescent="0.25">
      <c r="V724" s="1"/>
      <c r="W724" s="33"/>
      <c r="X724" s="33"/>
      <c r="AH724" s="38">
        <v>100</v>
      </c>
      <c r="AI724" s="38">
        <v>150</v>
      </c>
      <c r="AJ724" s="38">
        <v>17500</v>
      </c>
      <c r="AK724" s="38">
        <v>14</v>
      </c>
      <c r="AL724" s="38">
        <v>1501758</v>
      </c>
      <c r="AM724" s="61" t="s">
        <v>1816</v>
      </c>
      <c r="AN724" s="61" t="s">
        <v>1695</v>
      </c>
      <c r="AO724" s="61" t="s">
        <v>1644</v>
      </c>
      <c r="AP724" s="61" t="s">
        <v>5033</v>
      </c>
      <c r="AQ724" s="61" t="s">
        <v>1705</v>
      </c>
      <c r="AR724" s="28">
        <v>241942.6</v>
      </c>
      <c r="AS724" s="28">
        <v>0</v>
      </c>
      <c r="AT724" s="28">
        <v>0</v>
      </c>
      <c r="AU724" s="62"/>
      <c r="BT724">
        <v>0</v>
      </c>
      <c r="BU724" s="32">
        <v>100</v>
      </c>
      <c r="BV724" s="32">
        <v>125</v>
      </c>
      <c r="BW724" s="32">
        <v>10600</v>
      </c>
      <c r="BX724" s="32">
        <v>89</v>
      </c>
      <c r="BY724" s="32">
        <v>91240</v>
      </c>
      <c r="BZ724" t="s">
        <v>1816</v>
      </c>
      <c r="CA724" t="s">
        <v>1692</v>
      </c>
      <c r="CB724" t="s">
        <v>1268</v>
      </c>
      <c r="CC724" s="52" t="s">
        <v>1785</v>
      </c>
      <c r="CD724" s="52" t="s">
        <v>1785</v>
      </c>
      <c r="CE724" s="155">
        <v>703</v>
      </c>
      <c r="CF724" s="155">
        <v>14</v>
      </c>
      <c r="CG724" s="31" t="s">
        <v>698</v>
      </c>
      <c r="CH724" s="31" t="s">
        <v>3883</v>
      </c>
      <c r="CI724" s="31" t="s">
        <v>3867</v>
      </c>
      <c r="CJ724" s="31" t="s">
        <v>2808</v>
      </c>
      <c r="DC724" s="160" t="str">
        <f t="shared" si="127"/>
        <v>16950_7</v>
      </c>
      <c r="DD724" s="162">
        <v>100</v>
      </c>
      <c r="DE724" s="161">
        <v>115</v>
      </c>
      <c r="DF724" s="161">
        <v>16950</v>
      </c>
      <c r="DG724" s="163" t="s">
        <v>1816</v>
      </c>
      <c r="DH724" s="161"/>
      <c r="DI724" s="161" t="s">
        <v>1632</v>
      </c>
      <c r="DJ724" s="161">
        <v>7</v>
      </c>
      <c r="DK724" s="161" t="s">
        <v>5216</v>
      </c>
      <c r="DL724" s="161">
        <v>201</v>
      </c>
      <c r="DM724" s="43" t="s">
        <v>4915</v>
      </c>
      <c r="DN724" s="43"/>
      <c r="DO724" s="43" t="s">
        <v>3779</v>
      </c>
      <c r="DP724" s="43"/>
      <c r="DQ724" s="43" t="s">
        <v>4150</v>
      </c>
      <c r="DR724" s="43">
        <v>100</v>
      </c>
      <c r="DV724" s="31" t="s">
        <v>376</v>
      </c>
      <c r="DW724" s="31" t="s">
        <v>386</v>
      </c>
      <c r="DX724" s="63"/>
      <c r="DY724" s="63"/>
      <c r="DZ724" s="63"/>
      <c r="EA724" s="167"/>
      <c r="EB724" s="60"/>
      <c r="EC724" s="60"/>
      <c r="ED724" s="60"/>
      <c r="EE724" s="60"/>
      <c r="EF724" s="60"/>
      <c r="EG724" s="60"/>
      <c r="EH724" s="60"/>
      <c r="EI724" s="60"/>
      <c r="EJ724" s="60"/>
      <c r="EK724" s="60"/>
      <c r="EL724" s="60"/>
      <c r="EM724" s="60"/>
      <c r="EN724" s="60"/>
      <c r="EO724" s="60"/>
      <c r="EP724" s="60"/>
      <c r="EQ724" s="60"/>
      <c r="ER724" s="60"/>
      <c r="ES724" s="60"/>
      <c r="ET724" s="60"/>
      <c r="EU724" s="60"/>
      <c r="EV724" s="60"/>
      <c r="EW724" s="60"/>
      <c r="EX724" s="60"/>
      <c r="EY724" s="60"/>
      <c r="EZ724" s="60"/>
      <c r="FA724" s="60"/>
      <c r="FB724" s="60"/>
    </row>
    <row r="725" spans="22:158" x14ac:dyDescent="0.25">
      <c r="W725" s="33"/>
      <c r="X725" s="33"/>
      <c r="AH725" s="38">
        <v>100</v>
      </c>
      <c r="AI725" s="38">
        <v>150</v>
      </c>
      <c r="AJ725" s="38">
        <v>17750</v>
      </c>
      <c r="AK725" s="38">
        <v>14</v>
      </c>
      <c r="AL725" s="38">
        <v>1501758</v>
      </c>
      <c r="AM725" s="61" t="s">
        <v>1816</v>
      </c>
      <c r="AN725" s="61" t="s">
        <v>1695</v>
      </c>
      <c r="AO725" s="61" t="s">
        <v>1650</v>
      </c>
      <c r="AP725" s="61" t="s">
        <v>5033</v>
      </c>
      <c r="AQ725" s="61" t="s">
        <v>1705</v>
      </c>
      <c r="AR725" s="28">
        <v>4564117.8</v>
      </c>
      <c r="AS725" s="28">
        <v>3566713</v>
      </c>
      <c r="AT725" s="28">
        <v>2801206</v>
      </c>
      <c r="AU725" s="62"/>
      <c r="BT725">
        <v>0</v>
      </c>
      <c r="BU725" s="32">
        <v>100</v>
      </c>
      <c r="BV725" s="32">
        <v>125</v>
      </c>
      <c r="BW725" s="32">
        <v>10600</v>
      </c>
      <c r="BX725" s="32">
        <v>90</v>
      </c>
      <c r="BY725" s="32">
        <v>91260</v>
      </c>
      <c r="BZ725" t="s">
        <v>1816</v>
      </c>
      <c r="CA725" t="s">
        <v>1692</v>
      </c>
      <c r="CB725" t="s">
        <v>1268</v>
      </c>
      <c r="CC725" t="s">
        <v>5036</v>
      </c>
      <c r="CD725" s="52" t="s">
        <v>5036</v>
      </c>
      <c r="CE725" s="155">
        <v>100</v>
      </c>
      <c r="CF725" s="155">
        <v>16</v>
      </c>
      <c r="CG725" s="31" t="s">
        <v>5848</v>
      </c>
      <c r="CH725" s="31" t="s">
        <v>3884</v>
      </c>
      <c r="CI725" s="31" t="s">
        <v>3867</v>
      </c>
      <c r="CJ725" s="31" t="s">
        <v>2809</v>
      </c>
      <c r="DC725" s="160" t="str">
        <f t="shared" si="127"/>
        <v>16950_9</v>
      </c>
      <c r="DD725" s="162">
        <v>100</v>
      </c>
      <c r="DE725" s="161">
        <v>115</v>
      </c>
      <c r="DF725" s="161">
        <v>16950</v>
      </c>
      <c r="DG725" s="163" t="s">
        <v>1816</v>
      </c>
      <c r="DH725" s="161"/>
      <c r="DI725" s="161" t="s">
        <v>1632</v>
      </c>
      <c r="DJ725" s="161">
        <v>9</v>
      </c>
      <c r="DK725" s="161" t="s">
        <v>5218</v>
      </c>
      <c r="DL725" s="161">
        <v>0</v>
      </c>
      <c r="DM725" s="43" t="s">
        <v>4916</v>
      </c>
      <c r="DN725" s="43"/>
      <c r="DO725" s="43" t="s">
        <v>3781</v>
      </c>
      <c r="DP725" s="43"/>
      <c r="DQ725" s="43" t="s">
        <v>4153</v>
      </c>
      <c r="DR725" s="43">
        <v>100</v>
      </c>
      <c r="DV725" s="31" t="s">
        <v>376</v>
      </c>
      <c r="DW725" s="31" t="s">
        <v>386</v>
      </c>
      <c r="DX725" s="63"/>
      <c r="DY725" s="63"/>
      <c r="DZ725" s="63"/>
      <c r="EA725" s="167"/>
      <c r="EB725" s="60"/>
      <c r="EC725" s="60"/>
      <c r="ED725" s="60"/>
      <c r="EE725" s="60"/>
      <c r="EF725" s="60"/>
      <c r="EG725" s="60"/>
      <c r="EH725" s="60"/>
      <c r="EI725" s="60"/>
      <c r="EJ725" s="60"/>
      <c r="EK725" s="60"/>
      <c r="EL725" s="60"/>
      <c r="EM725" s="60"/>
      <c r="EN725" s="60"/>
      <c r="EO725" s="60"/>
      <c r="EP725" s="60"/>
      <c r="EQ725" s="60"/>
      <c r="ER725" s="60"/>
      <c r="ES725" s="60"/>
      <c r="ET725" s="60"/>
      <c r="EU725" s="60"/>
      <c r="EV725" s="60"/>
      <c r="EW725" s="60"/>
      <c r="EX725" s="60"/>
      <c r="EY725" s="60"/>
      <c r="EZ725" s="60"/>
      <c r="FA725" s="60"/>
      <c r="FB725" s="60"/>
    </row>
    <row r="726" spans="22:158" x14ac:dyDescent="0.25">
      <c r="V726" s="1"/>
      <c r="W726" s="33"/>
      <c r="X726" s="33"/>
      <c r="AH726" s="38">
        <v>100</v>
      </c>
      <c r="AI726" s="38">
        <v>155</v>
      </c>
      <c r="AJ726" s="38">
        <v>10300</v>
      </c>
      <c r="AK726" s="38">
        <v>14</v>
      </c>
      <c r="AL726" s="38">
        <v>1501758</v>
      </c>
      <c r="AM726" s="61" t="s">
        <v>1816</v>
      </c>
      <c r="AN726" s="61" t="s">
        <v>1686</v>
      </c>
      <c r="AO726" s="61" t="s">
        <v>5049</v>
      </c>
      <c r="AP726" s="61" t="s">
        <v>5033</v>
      </c>
      <c r="AQ726" s="61" t="s">
        <v>1705</v>
      </c>
      <c r="AR726" s="28">
        <v>2792363.1</v>
      </c>
      <c r="AS726" s="28">
        <v>708514</v>
      </c>
      <c r="AT726" s="28">
        <v>1791482</v>
      </c>
      <c r="AU726" s="62"/>
      <c r="BT726">
        <v>0</v>
      </c>
      <c r="BU726" s="32">
        <v>100</v>
      </c>
      <c r="BV726" s="32">
        <v>125</v>
      </c>
      <c r="BW726" s="32">
        <v>11730</v>
      </c>
      <c r="BX726" s="32">
        <v>81</v>
      </c>
      <c r="BY726" s="32">
        <v>91000</v>
      </c>
      <c r="BZ726" t="s">
        <v>1816</v>
      </c>
      <c r="CA726" t="s">
        <v>1692</v>
      </c>
      <c r="CB726" t="s">
        <v>1287</v>
      </c>
      <c r="CC726" s="52" t="s">
        <v>1683</v>
      </c>
      <c r="CD726" s="52" t="s">
        <v>1784</v>
      </c>
      <c r="CE726" s="155">
        <v>119965</v>
      </c>
      <c r="CF726" s="155">
        <v>623</v>
      </c>
      <c r="CG726" s="31" t="s">
        <v>5834</v>
      </c>
      <c r="CH726" s="31" t="s">
        <v>3866</v>
      </c>
      <c r="CI726" s="31" t="s">
        <v>3885</v>
      </c>
      <c r="CJ726" s="31" t="s">
        <v>2810</v>
      </c>
      <c r="DC726" s="160" t="str">
        <f t="shared" si="127"/>
        <v>16950_4</v>
      </c>
      <c r="DD726" s="162">
        <v>100</v>
      </c>
      <c r="DE726" s="161">
        <v>115</v>
      </c>
      <c r="DF726" s="161">
        <v>16950</v>
      </c>
      <c r="DG726" s="163" t="s">
        <v>1816</v>
      </c>
      <c r="DH726" s="161"/>
      <c r="DI726" s="161" t="s">
        <v>1632</v>
      </c>
      <c r="DJ726" s="161">
        <v>4</v>
      </c>
      <c r="DK726" s="161" t="s">
        <v>1325</v>
      </c>
      <c r="DL726" s="161">
        <v>0</v>
      </c>
      <c r="DM726" s="43" t="s">
        <v>4917</v>
      </c>
      <c r="DN726" s="43"/>
      <c r="DO726" s="43" t="s">
        <v>3783</v>
      </c>
      <c r="DP726" s="43"/>
      <c r="DQ726" s="43" t="s">
        <v>4156</v>
      </c>
      <c r="DR726" s="43">
        <v>100</v>
      </c>
      <c r="DV726" s="31" t="s">
        <v>376</v>
      </c>
      <c r="DW726" s="31" t="s">
        <v>387</v>
      </c>
      <c r="DX726" s="63"/>
      <c r="DY726" s="63"/>
      <c r="DZ726" s="63"/>
      <c r="EA726" s="167"/>
      <c r="EB726" s="60"/>
      <c r="EC726" s="60"/>
      <c r="ED726" s="60"/>
      <c r="EE726" s="60"/>
      <c r="EF726" s="60"/>
      <c r="EG726" s="60"/>
      <c r="EH726" s="60"/>
      <c r="EI726" s="60"/>
      <c r="EJ726" s="60"/>
      <c r="EK726" s="60"/>
      <c r="EL726" s="60"/>
      <c r="EM726" s="60"/>
      <c r="EN726" s="60"/>
      <c r="EO726" s="60"/>
      <c r="EP726" s="60"/>
      <c r="EQ726" s="60"/>
      <c r="ER726" s="60"/>
      <c r="ES726" s="60"/>
      <c r="ET726" s="60"/>
      <c r="EU726" s="60"/>
      <c r="EV726" s="60"/>
      <c r="EW726" s="60"/>
      <c r="EX726" s="60"/>
      <c r="EY726" s="60"/>
      <c r="EZ726" s="60"/>
      <c r="FA726" s="60"/>
      <c r="FB726" s="60"/>
    </row>
    <row r="727" spans="22:158" x14ac:dyDescent="0.25">
      <c r="W727" s="33"/>
      <c r="X727" s="33"/>
      <c r="AH727" s="38">
        <v>100</v>
      </c>
      <c r="AI727" s="38">
        <v>155</v>
      </c>
      <c r="AJ727" s="38">
        <v>10650</v>
      </c>
      <c r="AK727" s="38">
        <v>14</v>
      </c>
      <c r="AL727" s="38">
        <v>1501758</v>
      </c>
      <c r="AM727" s="61" t="s">
        <v>1816</v>
      </c>
      <c r="AN727" s="61" t="s">
        <v>1686</v>
      </c>
      <c r="AO727" s="61" t="s">
        <v>5056</v>
      </c>
      <c r="AP727" s="61" t="s">
        <v>5033</v>
      </c>
      <c r="AQ727" s="61" t="s">
        <v>1705</v>
      </c>
      <c r="AR727" s="28">
        <v>7033187.4000000004</v>
      </c>
      <c r="AS727" s="28">
        <v>4802352</v>
      </c>
      <c r="AT727" s="28">
        <v>4699852</v>
      </c>
      <c r="AU727" s="62"/>
      <c r="BT727">
        <v>0</v>
      </c>
      <c r="BU727" s="32">
        <v>100</v>
      </c>
      <c r="BV727" s="32">
        <v>125</v>
      </c>
      <c r="BW727" s="32">
        <v>11730</v>
      </c>
      <c r="BX727" s="32">
        <v>81</v>
      </c>
      <c r="BY727" s="32">
        <v>91010</v>
      </c>
      <c r="BZ727" t="s">
        <v>1816</v>
      </c>
      <c r="CA727" t="s">
        <v>1692</v>
      </c>
      <c r="CB727" t="s">
        <v>1287</v>
      </c>
      <c r="CC727" t="s">
        <v>1683</v>
      </c>
      <c r="CD727" s="52" t="s">
        <v>1683</v>
      </c>
      <c r="CE727" s="155">
        <v>2624</v>
      </c>
      <c r="CF727" s="155">
        <v>28</v>
      </c>
      <c r="CG727" s="31" t="s">
        <v>5837</v>
      </c>
      <c r="CH727" s="31" t="s">
        <v>3868</v>
      </c>
      <c r="CI727" s="31" t="s">
        <v>3885</v>
      </c>
      <c r="CJ727" s="31" t="s">
        <v>2811</v>
      </c>
      <c r="DC727" s="160" t="str">
        <f t="shared" si="127"/>
        <v>16950_3</v>
      </c>
      <c r="DD727" s="162">
        <v>100</v>
      </c>
      <c r="DE727" s="161">
        <v>115</v>
      </c>
      <c r="DF727" s="161">
        <v>16950</v>
      </c>
      <c r="DG727" s="163" t="s">
        <v>1816</v>
      </c>
      <c r="DH727" s="161"/>
      <c r="DI727" s="161" t="s">
        <v>1632</v>
      </c>
      <c r="DJ727" s="161">
        <v>3</v>
      </c>
      <c r="DK727" s="161" t="s">
        <v>1324</v>
      </c>
      <c r="DL727" s="161">
        <v>0</v>
      </c>
      <c r="DM727" s="43" t="s">
        <v>1942</v>
      </c>
      <c r="DN727" s="43"/>
      <c r="DO727" s="43" t="s">
        <v>3785</v>
      </c>
      <c r="DP727" s="43"/>
      <c r="DQ727" s="43" t="s">
        <v>4159</v>
      </c>
      <c r="DR727" s="43">
        <v>100</v>
      </c>
      <c r="DV727" s="31" t="s">
        <v>376</v>
      </c>
      <c r="DW727" s="31" t="s">
        <v>387</v>
      </c>
      <c r="DX727" s="63"/>
      <c r="DY727" s="63"/>
      <c r="DZ727" s="63"/>
      <c r="EA727" s="167"/>
      <c r="EB727" s="60"/>
      <c r="EC727" s="60"/>
      <c r="ED727" s="60"/>
      <c r="EE727" s="60"/>
      <c r="EF727" s="60"/>
      <c r="EG727" s="60"/>
      <c r="EH727" s="60"/>
      <c r="EI727" s="60"/>
      <c r="EJ727" s="60"/>
      <c r="EK727" s="60"/>
      <c r="EL727" s="60"/>
      <c r="EM727" s="60"/>
      <c r="EN727" s="60"/>
      <c r="EO727" s="60"/>
      <c r="EP727" s="60"/>
      <c r="EQ727" s="60"/>
      <c r="ER727" s="60"/>
      <c r="ES727" s="60"/>
      <c r="ET727" s="60"/>
      <c r="EU727" s="60"/>
      <c r="EV727" s="60"/>
      <c r="EW727" s="60"/>
      <c r="EX727" s="60"/>
      <c r="EY727" s="60"/>
      <c r="EZ727" s="60"/>
      <c r="FA727" s="60"/>
      <c r="FB727" s="60"/>
    </row>
    <row r="728" spans="22:158" x14ac:dyDescent="0.25">
      <c r="W728" s="33"/>
      <c r="X728" s="33"/>
      <c r="AH728" s="38">
        <v>100</v>
      </c>
      <c r="AI728" s="38">
        <v>155</v>
      </c>
      <c r="AJ728" s="38">
        <v>11860</v>
      </c>
      <c r="AK728" s="38">
        <v>14</v>
      </c>
      <c r="AL728" s="38">
        <v>1501758</v>
      </c>
      <c r="AM728" s="61" t="s">
        <v>1816</v>
      </c>
      <c r="AN728" s="61" t="s">
        <v>1686</v>
      </c>
      <c r="AO728" s="61" t="s">
        <v>5082</v>
      </c>
      <c r="AP728" s="61" t="s">
        <v>5033</v>
      </c>
      <c r="AQ728" s="61" t="s">
        <v>1705</v>
      </c>
      <c r="AR728" s="28">
        <v>4255159.5999999996</v>
      </c>
      <c r="AS728" s="28">
        <v>3050657</v>
      </c>
      <c r="AT728" s="28">
        <v>2685745</v>
      </c>
      <c r="AU728" s="62"/>
      <c r="BT728">
        <v>0</v>
      </c>
      <c r="BU728" s="32">
        <v>100</v>
      </c>
      <c r="BV728" s="32">
        <v>125</v>
      </c>
      <c r="BW728" s="32">
        <v>11730</v>
      </c>
      <c r="BX728" s="32">
        <v>82</v>
      </c>
      <c r="BY728" s="32">
        <v>91020</v>
      </c>
      <c r="BZ728" t="s">
        <v>1816</v>
      </c>
      <c r="CA728" t="s">
        <v>1692</v>
      </c>
      <c r="CB728" t="s">
        <v>1287</v>
      </c>
      <c r="CC728" t="s">
        <v>1790</v>
      </c>
      <c r="CD728" t="s">
        <v>1792</v>
      </c>
      <c r="CE728" s="155">
        <v>3762</v>
      </c>
      <c r="CF728" s="155">
        <v>21</v>
      </c>
      <c r="CG728" s="31" t="s">
        <v>5851</v>
      </c>
      <c r="CH728" s="31" t="s">
        <v>3869</v>
      </c>
      <c r="CI728" s="31" t="s">
        <v>3885</v>
      </c>
      <c r="CJ728" s="31" t="s">
        <v>2812</v>
      </c>
      <c r="DC728" s="160" t="str">
        <f t="shared" si="127"/>
        <v>16950_2</v>
      </c>
      <c r="DD728" s="162">
        <v>100</v>
      </c>
      <c r="DE728" s="161">
        <v>115</v>
      </c>
      <c r="DF728" s="161">
        <v>16950</v>
      </c>
      <c r="DG728" s="163" t="s">
        <v>1816</v>
      </c>
      <c r="DH728" s="161"/>
      <c r="DI728" s="161" t="s">
        <v>1632</v>
      </c>
      <c r="DJ728" s="161">
        <v>2</v>
      </c>
      <c r="DK728" s="161" t="s">
        <v>1323</v>
      </c>
      <c r="DL728" s="161">
        <v>0</v>
      </c>
      <c r="DM728" s="43" t="s">
        <v>1943</v>
      </c>
      <c r="DN728" s="43"/>
      <c r="DO728" s="43" t="s">
        <v>3787</v>
      </c>
      <c r="DP728" s="43"/>
      <c r="DQ728" s="43" t="s">
        <v>4162</v>
      </c>
      <c r="DR728" s="43">
        <v>100</v>
      </c>
      <c r="DV728" s="31" t="s">
        <v>376</v>
      </c>
      <c r="DW728" s="31" t="s">
        <v>387</v>
      </c>
      <c r="DX728" s="63"/>
      <c r="DY728" s="63"/>
      <c r="DZ728" s="63"/>
      <c r="EA728" s="167"/>
      <c r="EB728" s="60"/>
      <c r="EC728" s="60"/>
      <c r="ED728" s="60"/>
      <c r="EE728" s="60"/>
      <c r="EF728" s="60"/>
      <c r="EG728" s="60"/>
      <c r="EH728" s="60"/>
      <c r="EI728" s="60"/>
      <c r="EJ728" s="60"/>
      <c r="EK728" s="60"/>
      <c r="EL728" s="60"/>
      <c r="EM728" s="60"/>
      <c r="EN728" s="60"/>
      <c r="EO728" s="60"/>
      <c r="EP728" s="60"/>
      <c r="EQ728" s="60"/>
      <c r="ER728" s="60"/>
      <c r="ES728" s="60"/>
      <c r="ET728" s="60"/>
      <c r="EU728" s="60"/>
      <c r="EV728" s="60"/>
      <c r="EW728" s="60"/>
      <c r="EX728" s="60"/>
      <c r="EY728" s="60"/>
      <c r="EZ728" s="60"/>
      <c r="FA728" s="60"/>
      <c r="FB728" s="60"/>
    </row>
    <row r="729" spans="22:158" x14ac:dyDescent="0.25">
      <c r="W729" s="33"/>
      <c r="X729" s="33"/>
      <c r="AH729" s="38">
        <v>100</v>
      </c>
      <c r="AI729" s="38">
        <v>155</v>
      </c>
      <c r="AJ729" s="38">
        <v>12300</v>
      </c>
      <c r="AK729" s="38">
        <v>14</v>
      </c>
      <c r="AL729" s="38">
        <v>1501758</v>
      </c>
      <c r="AM729" s="61" t="s">
        <v>1816</v>
      </c>
      <c r="AN729" s="61" t="s">
        <v>1686</v>
      </c>
      <c r="AO729" s="61" t="s">
        <v>5090</v>
      </c>
      <c r="AP729" s="61" t="s">
        <v>5033</v>
      </c>
      <c r="AQ729" s="61" t="s">
        <v>1705</v>
      </c>
      <c r="AR729" s="28">
        <v>4859546.9000000004</v>
      </c>
      <c r="AS729" s="28">
        <v>2930011</v>
      </c>
      <c r="AT729" s="28">
        <v>3320043</v>
      </c>
      <c r="AU729" s="62"/>
      <c r="BT729">
        <v>0</v>
      </c>
      <c r="BU729" s="32">
        <v>100</v>
      </c>
      <c r="BV729" s="32">
        <v>125</v>
      </c>
      <c r="BW729" s="32">
        <v>11730</v>
      </c>
      <c r="BX729" s="32">
        <v>82</v>
      </c>
      <c r="BY729" s="32">
        <v>91040</v>
      </c>
      <c r="BZ729" t="s">
        <v>1816</v>
      </c>
      <c r="CA729" t="s">
        <v>1692</v>
      </c>
      <c r="CB729" t="s">
        <v>1287</v>
      </c>
      <c r="CC729" t="s">
        <v>1790</v>
      </c>
      <c r="CD729" t="s">
        <v>1791</v>
      </c>
      <c r="CE729" s="155">
        <v>11906</v>
      </c>
      <c r="CF729" s="155">
        <v>536</v>
      </c>
      <c r="CG729" s="31" t="s">
        <v>5853</v>
      </c>
      <c r="CH729" s="31" t="s">
        <v>3870</v>
      </c>
      <c r="CI729" s="31" t="s">
        <v>3885</v>
      </c>
      <c r="CJ729" s="31" t="s">
        <v>2813</v>
      </c>
      <c r="DC729" s="160" t="str">
        <f t="shared" si="127"/>
        <v>16950_6</v>
      </c>
      <c r="DD729" s="162">
        <v>100</v>
      </c>
      <c r="DE729" s="161">
        <v>115</v>
      </c>
      <c r="DF729" s="161">
        <v>16950</v>
      </c>
      <c r="DG729" s="163" t="s">
        <v>1816</v>
      </c>
      <c r="DH729" s="161"/>
      <c r="DI729" s="161" t="s">
        <v>1632</v>
      </c>
      <c r="DJ729" s="161">
        <v>6</v>
      </c>
      <c r="DK729" s="161" t="s">
        <v>1327</v>
      </c>
      <c r="DL729" s="161">
        <v>0</v>
      </c>
      <c r="DM729" s="43" t="s">
        <v>1944</v>
      </c>
      <c r="DN729" s="43"/>
      <c r="DO729" s="43" t="s">
        <v>3789</v>
      </c>
      <c r="DP729" s="43"/>
      <c r="DQ729" s="43" t="s">
        <v>4165</v>
      </c>
      <c r="DR729" s="43">
        <v>100</v>
      </c>
      <c r="DV729" s="31" t="s">
        <v>376</v>
      </c>
      <c r="DW729" s="31" t="s">
        <v>387</v>
      </c>
      <c r="DX729" s="63"/>
      <c r="DY729" s="63"/>
      <c r="DZ729" s="63"/>
      <c r="EA729" s="167"/>
      <c r="EB729" s="60"/>
      <c r="EC729" s="60"/>
      <c r="ED729" s="60"/>
      <c r="EE729" s="60"/>
      <c r="EF729" s="60"/>
      <c r="EG729" s="60"/>
      <c r="EH729" s="60"/>
      <c r="EI729" s="60"/>
      <c r="EJ729" s="60"/>
      <c r="EK729" s="60"/>
      <c r="EL729" s="60"/>
      <c r="EM729" s="60"/>
      <c r="EN729" s="60"/>
      <c r="EO729" s="60"/>
      <c r="EP729" s="60"/>
      <c r="EQ729" s="60"/>
      <c r="ER729" s="60"/>
      <c r="ES729" s="60"/>
      <c r="ET729" s="60"/>
      <c r="EU729" s="60"/>
      <c r="EV729" s="60"/>
      <c r="EW729" s="60"/>
      <c r="EX729" s="60"/>
      <c r="EY729" s="60"/>
      <c r="EZ729" s="60"/>
      <c r="FA729" s="60"/>
      <c r="FB729" s="60"/>
    </row>
    <row r="730" spans="22:158" x14ac:dyDescent="0.25">
      <c r="V730" s="1"/>
      <c r="W730" s="33"/>
      <c r="X730" s="33"/>
      <c r="AH730" s="38">
        <v>100</v>
      </c>
      <c r="AI730" s="38">
        <v>155</v>
      </c>
      <c r="AJ730" s="38">
        <v>12450</v>
      </c>
      <c r="AK730" s="38">
        <v>14</v>
      </c>
      <c r="AL730" s="38">
        <v>1501758</v>
      </c>
      <c r="AM730" s="61" t="s">
        <v>1816</v>
      </c>
      <c r="AN730" s="61" t="s">
        <v>1686</v>
      </c>
      <c r="AO730" s="61" t="s">
        <v>5093</v>
      </c>
      <c r="AP730" s="61" t="s">
        <v>5033</v>
      </c>
      <c r="AQ730" s="61" t="s">
        <v>1705</v>
      </c>
      <c r="AR730" s="28">
        <v>0</v>
      </c>
      <c r="AS730" s="28">
        <v>0</v>
      </c>
      <c r="AT730" s="28">
        <v>394293</v>
      </c>
      <c r="AU730" s="62"/>
      <c r="BT730">
        <v>0</v>
      </c>
      <c r="BU730" s="32">
        <v>100</v>
      </c>
      <c r="BV730" s="32">
        <v>125</v>
      </c>
      <c r="BW730" s="32">
        <v>11730</v>
      </c>
      <c r="BX730" s="32">
        <v>83</v>
      </c>
      <c r="BY730" s="32">
        <v>91060</v>
      </c>
      <c r="BZ730" t="s">
        <v>1816</v>
      </c>
      <c r="CA730" t="s">
        <v>1692</v>
      </c>
      <c r="CB730" t="s">
        <v>1287</v>
      </c>
      <c r="CC730" t="s">
        <v>1786</v>
      </c>
      <c r="CD730" s="52" t="s">
        <v>5043</v>
      </c>
      <c r="CE730" s="155">
        <v>8404</v>
      </c>
      <c r="CF730" s="155">
        <v>20</v>
      </c>
      <c r="CG730" s="31" t="s">
        <v>684</v>
      </c>
      <c r="CH730" s="31" t="s">
        <v>3871</v>
      </c>
      <c r="CI730" s="31" t="s">
        <v>3885</v>
      </c>
      <c r="CJ730" s="31" t="s">
        <v>2814</v>
      </c>
      <c r="DC730" s="160" t="str">
        <f t="shared" si="127"/>
        <v>16950_10</v>
      </c>
      <c r="DD730" s="162">
        <v>100</v>
      </c>
      <c r="DE730" s="161">
        <v>115</v>
      </c>
      <c r="DF730" s="161">
        <v>16950</v>
      </c>
      <c r="DG730" s="163" t="s">
        <v>1816</v>
      </c>
      <c r="DH730" s="161"/>
      <c r="DI730" s="161" t="s">
        <v>1632</v>
      </c>
      <c r="DJ730" s="161">
        <v>10</v>
      </c>
      <c r="DK730" s="161" t="s">
        <v>1329</v>
      </c>
      <c r="DL730" s="161">
        <v>13</v>
      </c>
      <c r="DM730" s="43" t="s">
        <v>1945</v>
      </c>
      <c r="DN730" s="43"/>
      <c r="DO730" s="43" t="s">
        <v>3791</v>
      </c>
      <c r="DP730" s="43"/>
      <c r="DQ730" s="43" t="s">
        <v>4168</v>
      </c>
      <c r="DR730" s="43">
        <v>100</v>
      </c>
      <c r="DV730" s="31" t="s">
        <v>376</v>
      </c>
      <c r="DW730" s="31" t="s">
        <v>387</v>
      </c>
      <c r="DX730" s="63"/>
      <c r="DY730" s="63"/>
      <c r="DZ730" s="63"/>
      <c r="EA730" s="167"/>
      <c r="EB730" s="60"/>
      <c r="EC730" s="60"/>
      <c r="ED730" s="60"/>
      <c r="EE730" s="60"/>
      <c r="EF730" s="60"/>
      <c r="EG730" s="60"/>
      <c r="EH730" s="60"/>
      <c r="EI730" s="60"/>
      <c r="EJ730" s="60"/>
      <c r="EK730" s="60"/>
      <c r="EL730" s="60"/>
      <c r="EM730" s="60"/>
      <c r="EN730" s="60"/>
      <c r="EO730" s="60"/>
      <c r="EP730" s="60"/>
      <c r="EQ730" s="60"/>
      <c r="ER730" s="60"/>
      <c r="ES730" s="60"/>
      <c r="ET730" s="60"/>
      <c r="EU730" s="60"/>
      <c r="EV730" s="60"/>
      <c r="EW730" s="60"/>
      <c r="EX730" s="60"/>
      <c r="EY730" s="60"/>
      <c r="EZ730" s="60"/>
      <c r="FA730" s="60"/>
      <c r="FB730" s="60"/>
    </row>
    <row r="731" spans="22:158" x14ac:dyDescent="0.25">
      <c r="W731" s="33"/>
      <c r="X731" s="33"/>
      <c r="AH731" s="38">
        <v>100</v>
      </c>
      <c r="AI731" s="38">
        <v>155</v>
      </c>
      <c r="AJ731" s="38">
        <v>12500</v>
      </c>
      <c r="AK731" s="38">
        <v>14</v>
      </c>
      <c r="AL731" s="38">
        <v>1501758</v>
      </c>
      <c r="AM731" s="61" t="s">
        <v>1816</v>
      </c>
      <c r="AN731" s="61" t="s">
        <v>1686</v>
      </c>
      <c r="AO731" s="61" t="s">
        <v>5094</v>
      </c>
      <c r="AP731" s="61" t="s">
        <v>5033</v>
      </c>
      <c r="AQ731" s="61" t="s">
        <v>1705</v>
      </c>
      <c r="AR731" s="28">
        <v>4413688.5</v>
      </c>
      <c r="AS731" s="28">
        <v>343321</v>
      </c>
      <c r="AT731" s="28">
        <v>637810</v>
      </c>
      <c r="AU731" s="62"/>
      <c r="BT731">
        <v>0</v>
      </c>
      <c r="BU731" s="32">
        <v>100</v>
      </c>
      <c r="BV731" s="32">
        <v>125</v>
      </c>
      <c r="BW731" s="32">
        <v>11730</v>
      </c>
      <c r="BX731" s="32">
        <v>83</v>
      </c>
      <c r="BY731" s="32">
        <v>91080</v>
      </c>
      <c r="BZ731" t="s">
        <v>1816</v>
      </c>
      <c r="CA731" t="s">
        <v>1692</v>
      </c>
      <c r="CB731" t="s">
        <v>1287</v>
      </c>
      <c r="CC731" s="52" t="s">
        <v>1786</v>
      </c>
      <c r="CD731" s="52" t="s">
        <v>1784</v>
      </c>
      <c r="CE731" s="155">
        <v>34</v>
      </c>
      <c r="CF731" s="155">
        <v>4</v>
      </c>
      <c r="CG731" s="31" t="s">
        <v>686</v>
      </c>
      <c r="CH731" s="31" t="s">
        <v>3872</v>
      </c>
      <c r="CI731" s="31" t="s">
        <v>3885</v>
      </c>
      <c r="CJ731" s="31" t="s">
        <v>2815</v>
      </c>
      <c r="DC731" s="160" t="str">
        <f t="shared" si="127"/>
        <v>16950_8</v>
      </c>
      <c r="DD731" s="162">
        <v>100</v>
      </c>
      <c r="DE731" s="161">
        <v>115</v>
      </c>
      <c r="DF731" s="161">
        <v>16950</v>
      </c>
      <c r="DG731" s="163" t="s">
        <v>1816</v>
      </c>
      <c r="DH731" s="161"/>
      <c r="DI731" s="161" t="s">
        <v>1632</v>
      </c>
      <c r="DJ731" s="161">
        <v>8</v>
      </c>
      <c r="DK731" s="161" t="s">
        <v>1328</v>
      </c>
      <c r="DL731" s="161">
        <v>3</v>
      </c>
      <c r="DM731" s="43" t="s">
        <v>1946</v>
      </c>
      <c r="DN731" s="43"/>
      <c r="DO731" s="43" t="s">
        <v>3793</v>
      </c>
      <c r="DP731" s="43"/>
      <c r="DQ731" s="43" t="s">
        <v>4171</v>
      </c>
      <c r="DR731" s="43">
        <v>100</v>
      </c>
      <c r="DV731" s="31" t="s">
        <v>376</v>
      </c>
      <c r="DW731" s="31" t="s">
        <v>387</v>
      </c>
      <c r="DX731" s="63"/>
      <c r="DY731" s="63"/>
      <c r="DZ731" s="63"/>
      <c r="EA731" s="167"/>
      <c r="EB731" s="60"/>
      <c r="EC731" s="60"/>
      <c r="ED731" s="60"/>
      <c r="EE731" s="60"/>
      <c r="EF731" s="60"/>
      <c r="EG731" s="60"/>
      <c r="EH731" s="60"/>
      <c r="EI731" s="60"/>
      <c r="EJ731" s="60"/>
      <c r="EK731" s="60"/>
      <c r="EL731" s="60"/>
      <c r="EM731" s="60"/>
      <c r="EN731" s="60"/>
      <c r="EO731" s="60"/>
      <c r="EP731" s="60"/>
      <c r="EQ731" s="60"/>
      <c r="ER731" s="60"/>
      <c r="ES731" s="60"/>
      <c r="ET731" s="60"/>
      <c r="EU731" s="60"/>
      <c r="EV731" s="60"/>
      <c r="EW731" s="60"/>
      <c r="EX731" s="60"/>
      <c r="EY731" s="60"/>
      <c r="EZ731" s="60"/>
      <c r="FA731" s="60"/>
      <c r="FB731" s="60"/>
    </row>
    <row r="732" spans="22:158" x14ac:dyDescent="0.25">
      <c r="W732" s="33"/>
      <c r="X732" s="33"/>
      <c r="AH732" s="38">
        <v>100</v>
      </c>
      <c r="AI732" s="38">
        <v>155</v>
      </c>
      <c r="AJ732" s="38">
        <v>13370</v>
      </c>
      <c r="AK732" s="38">
        <v>14</v>
      </c>
      <c r="AL732" s="38">
        <v>1501758</v>
      </c>
      <c r="AM732" s="61" t="s">
        <v>1816</v>
      </c>
      <c r="AN732" s="61" t="s">
        <v>1686</v>
      </c>
      <c r="AO732" s="61" t="s">
        <v>5110</v>
      </c>
      <c r="AP732" s="61" t="s">
        <v>5033</v>
      </c>
      <c r="AQ732" s="61" t="s">
        <v>1705</v>
      </c>
      <c r="AR732" s="28">
        <v>2684852.2</v>
      </c>
      <c r="AS732" s="28">
        <v>451220</v>
      </c>
      <c r="AT732" s="28">
        <v>0</v>
      </c>
      <c r="AU732" s="62"/>
      <c r="BT732">
        <v>0</v>
      </c>
      <c r="BU732" s="32">
        <v>100</v>
      </c>
      <c r="BV732" s="32">
        <v>125</v>
      </c>
      <c r="BW732" s="32">
        <v>11730</v>
      </c>
      <c r="BX732" s="32">
        <v>84</v>
      </c>
      <c r="BY732" s="32">
        <v>91100</v>
      </c>
      <c r="BZ732" t="s">
        <v>1816</v>
      </c>
      <c r="CA732" t="s">
        <v>1692</v>
      </c>
      <c r="CB732" t="s">
        <v>1287</v>
      </c>
      <c r="CC732" s="52" t="s">
        <v>1795</v>
      </c>
      <c r="CD732" s="52" t="s">
        <v>1796</v>
      </c>
      <c r="CE732" s="155">
        <v>116</v>
      </c>
      <c r="CF732" s="155">
        <v>23</v>
      </c>
      <c r="CG732" s="31" t="s">
        <v>688</v>
      </c>
      <c r="CH732" s="31" t="s">
        <v>3873</v>
      </c>
      <c r="CI732" s="31" t="s">
        <v>3885</v>
      </c>
      <c r="CJ732" s="31" t="s">
        <v>2816</v>
      </c>
      <c r="DC732" s="160" t="str">
        <f t="shared" si="127"/>
        <v>16950_5</v>
      </c>
      <c r="DD732" s="162">
        <v>100</v>
      </c>
      <c r="DE732" s="161">
        <v>115</v>
      </c>
      <c r="DF732" s="161">
        <v>16950</v>
      </c>
      <c r="DG732" s="163" t="s">
        <v>1816</v>
      </c>
      <c r="DH732" s="161"/>
      <c r="DI732" s="161" t="s">
        <v>1632</v>
      </c>
      <c r="DJ732" s="161">
        <v>5</v>
      </c>
      <c r="DK732" s="161" t="s">
        <v>1326</v>
      </c>
      <c r="DL732" s="161">
        <v>0</v>
      </c>
      <c r="DM732" s="43" t="s">
        <v>1947</v>
      </c>
      <c r="DN732" s="43"/>
      <c r="DO732" s="43" t="s">
        <v>3795</v>
      </c>
      <c r="DP732" s="43"/>
      <c r="DQ732" s="43" t="s">
        <v>4174</v>
      </c>
      <c r="DR732" s="43">
        <v>100</v>
      </c>
      <c r="DV732" s="31" t="s">
        <v>376</v>
      </c>
      <c r="DW732" s="31" t="s">
        <v>387</v>
      </c>
      <c r="DX732" s="63"/>
      <c r="DY732" s="63"/>
      <c r="DZ732" s="63"/>
      <c r="EA732" s="167"/>
      <c r="EB732" s="60"/>
      <c r="EC732" s="60"/>
      <c r="ED732" s="60"/>
      <c r="EE732" s="60"/>
      <c r="EF732" s="60"/>
      <c r="EG732" s="60"/>
      <c r="EH732" s="60"/>
      <c r="EI732" s="60"/>
      <c r="EJ732" s="60"/>
      <c r="EK732" s="60"/>
      <c r="EL732" s="60"/>
      <c r="EM732" s="60"/>
      <c r="EN732" s="60"/>
      <c r="EO732" s="60"/>
      <c r="EP732" s="60"/>
      <c r="EQ732" s="60"/>
      <c r="ER732" s="60"/>
      <c r="ES732" s="60"/>
      <c r="ET732" s="60"/>
      <c r="EU732" s="60"/>
      <c r="EV732" s="60"/>
      <c r="EW732" s="60"/>
      <c r="EX732" s="60"/>
      <c r="EY732" s="60"/>
      <c r="EZ732" s="60"/>
      <c r="FA732" s="60"/>
      <c r="FB732" s="60"/>
    </row>
    <row r="733" spans="22:158" x14ac:dyDescent="0.25">
      <c r="W733" s="33"/>
      <c r="X733" s="33"/>
      <c r="AH733" s="38">
        <v>100</v>
      </c>
      <c r="AI733" s="38">
        <v>155</v>
      </c>
      <c r="AJ733" s="38">
        <v>13900</v>
      </c>
      <c r="AK733" s="38">
        <v>14</v>
      </c>
      <c r="AL733" s="38">
        <v>1501758</v>
      </c>
      <c r="AM733" s="61" t="s">
        <v>1816</v>
      </c>
      <c r="AN733" s="61" t="s">
        <v>1686</v>
      </c>
      <c r="AO733" s="61" t="s">
        <v>5122</v>
      </c>
      <c r="AP733" s="61" t="s">
        <v>5033</v>
      </c>
      <c r="AQ733" s="61" t="s">
        <v>1705</v>
      </c>
      <c r="AR733" s="28">
        <v>0</v>
      </c>
      <c r="AS733" s="28">
        <v>0</v>
      </c>
      <c r="AT733" s="28">
        <v>21125</v>
      </c>
      <c r="AU733" s="62"/>
      <c r="BT733">
        <v>0</v>
      </c>
      <c r="BU733" s="32">
        <v>100</v>
      </c>
      <c r="BV733" s="32">
        <v>125</v>
      </c>
      <c r="BW733" s="32">
        <v>11730</v>
      </c>
      <c r="BX733" s="32">
        <v>86</v>
      </c>
      <c r="BY733" s="32">
        <v>91140</v>
      </c>
      <c r="BZ733" t="s">
        <v>1816</v>
      </c>
      <c r="CA733" t="s">
        <v>1692</v>
      </c>
      <c r="CB733" t="s">
        <v>1287</v>
      </c>
      <c r="CC733" s="52" t="s">
        <v>1787</v>
      </c>
      <c r="CD733" s="52" t="s">
        <v>1789</v>
      </c>
      <c r="CE733" s="155">
        <v>1553</v>
      </c>
      <c r="CF733" s="155">
        <v>334</v>
      </c>
      <c r="CG733" s="31" t="s">
        <v>5839</v>
      </c>
      <c r="CH733" s="31" t="s">
        <v>3875</v>
      </c>
      <c r="CI733" s="31" t="s">
        <v>3885</v>
      </c>
      <c r="CJ733" s="31" t="s">
        <v>2817</v>
      </c>
      <c r="DC733" s="160" t="str">
        <f t="shared" si="127"/>
        <v>17050_1</v>
      </c>
      <c r="DD733" s="162">
        <v>100</v>
      </c>
      <c r="DE733" s="161">
        <v>145</v>
      </c>
      <c r="DF733" s="161">
        <v>17050</v>
      </c>
      <c r="DG733" s="163" t="s">
        <v>1816</v>
      </c>
      <c r="DH733" s="161"/>
      <c r="DI733" s="161" t="s">
        <v>1634</v>
      </c>
      <c r="DJ733" s="161">
        <v>1</v>
      </c>
      <c r="DK733" s="161" t="s">
        <v>5210</v>
      </c>
      <c r="DL733" s="161">
        <v>16</v>
      </c>
      <c r="DM733" s="43" t="s">
        <v>1948</v>
      </c>
      <c r="DN733" s="43"/>
      <c r="DO733" s="43" t="s">
        <v>4565</v>
      </c>
      <c r="DP733" s="43"/>
      <c r="DQ733" s="43" t="s">
        <v>4177</v>
      </c>
      <c r="DR733" s="43">
        <v>100</v>
      </c>
      <c r="DV733" s="31" t="s">
        <v>376</v>
      </c>
      <c r="DW733" s="31" t="s">
        <v>387</v>
      </c>
      <c r="DX733" s="63"/>
      <c r="DY733" s="63"/>
      <c r="DZ733" s="63"/>
      <c r="EA733" s="167"/>
      <c r="EB733" s="60"/>
      <c r="EC733" s="60"/>
      <c r="ED733" s="60"/>
      <c r="EE733" s="60"/>
      <c r="EF733" s="60"/>
      <c r="EG733" s="60"/>
      <c r="EH733" s="60"/>
      <c r="EI733" s="60"/>
      <c r="EJ733" s="60"/>
      <c r="EK733" s="60"/>
      <c r="EL733" s="60"/>
      <c r="EM733" s="60"/>
      <c r="EN733" s="60"/>
      <c r="EO733" s="60"/>
      <c r="EP733" s="60"/>
      <c r="EQ733" s="60"/>
      <c r="ER733" s="60"/>
      <c r="ES733" s="60"/>
      <c r="ET733" s="60"/>
      <c r="EU733" s="60"/>
      <c r="EV733" s="60"/>
      <c r="EW733" s="60"/>
      <c r="EX733" s="60"/>
      <c r="EY733" s="60"/>
      <c r="EZ733" s="60"/>
      <c r="FA733" s="60"/>
      <c r="FB733" s="60"/>
    </row>
    <row r="734" spans="22:158" x14ac:dyDescent="0.25">
      <c r="V734" s="1"/>
      <c r="W734" s="33"/>
      <c r="X734" s="33"/>
      <c r="AH734" s="38">
        <v>100</v>
      </c>
      <c r="AI734" s="38">
        <v>155</v>
      </c>
      <c r="AJ734" s="38">
        <v>14050</v>
      </c>
      <c r="AK734" s="38">
        <v>14</v>
      </c>
      <c r="AL734" s="38">
        <v>1501758</v>
      </c>
      <c r="AM734" s="61" t="s">
        <v>1816</v>
      </c>
      <c r="AN734" s="61" t="s">
        <v>1686</v>
      </c>
      <c r="AO734" s="61" t="s">
        <v>5125</v>
      </c>
      <c r="AP734" s="61" t="s">
        <v>5033</v>
      </c>
      <c r="AQ734" s="61" t="s">
        <v>1705</v>
      </c>
      <c r="AR734" s="28">
        <v>0</v>
      </c>
      <c r="AS734" s="28">
        <v>0</v>
      </c>
      <c r="AT734" s="28">
        <v>264767</v>
      </c>
      <c r="AU734" s="62"/>
      <c r="BT734">
        <v>0</v>
      </c>
      <c r="BU734" s="32">
        <v>100</v>
      </c>
      <c r="BV734" s="32">
        <v>125</v>
      </c>
      <c r="BW734" s="32">
        <v>11730</v>
      </c>
      <c r="BX734" s="32">
        <v>86</v>
      </c>
      <c r="BY734" s="32">
        <v>91160</v>
      </c>
      <c r="BZ734" t="s">
        <v>1816</v>
      </c>
      <c r="CA734" t="s">
        <v>1692</v>
      </c>
      <c r="CB734" s="52" t="s">
        <v>1287</v>
      </c>
      <c r="CC734" s="52" t="s">
        <v>1787</v>
      </c>
      <c r="CD734" s="52" t="s">
        <v>1788</v>
      </c>
      <c r="CE734" s="155">
        <v>473</v>
      </c>
      <c r="CF734" s="155">
        <v>59</v>
      </c>
      <c r="CG734" s="31" t="s">
        <v>5831</v>
      </c>
      <c r="CH734" s="31" t="s">
        <v>3876</v>
      </c>
      <c r="CI734" s="31" t="s">
        <v>3885</v>
      </c>
      <c r="CJ734" s="31" t="s">
        <v>2818</v>
      </c>
      <c r="DC734" s="160" t="str">
        <f t="shared" si="127"/>
        <v>17050_7</v>
      </c>
      <c r="DD734" s="162">
        <v>100</v>
      </c>
      <c r="DE734" s="161">
        <v>145</v>
      </c>
      <c r="DF734" s="161">
        <v>17050</v>
      </c>
      <c r="DG734" s="163" t="s">
        <v>1816</v>
      </c>
      <c r="DH734" s="161"/>
      <c r="DI734" s="161" t="s">
        <v>1634</v>
      </c>
      <c r="DJ734" s="161">
        <v>7</v>
      </c>
      <c r="DK734" s="161" t="s">
        <v>5216</v>
      </c>
      <c r="DL734" s="161">
        <v>0</v>
      </c>
      <c r="DM734" s="43" t="s">
        <v>1949</v>
      </c>
      <c r="DN734" s="43"/>
      <c r="DO734" s="43" t="s">
        <v>4567</v>
      </c>
      <c r="DP734" s="43"/>
      <c r="DQ734" s="43" t="s">
        <v>4150</v>
      </c>
      <c r="DR734" s="43">
        <v>100</v>
      </c>
      <c r="DV734" s="31" t="s">
        <v>376</v>
      </c>
      <c r="DW734" s="31" t="s">
        <v>387</v>
      </c>
      <c r="DX734" s="63"/>
      <c r="DY734" s="63"/>
      <c r="DZ734" s="63"/>
      <c r="EA734" s="167"/>
      <c r="EB734" s="60"/>
      <c r="EC734" s="60"/>
      <c r="ED734" s="60"/>
      <c r="EE734" s="60"/>
      <c r="EF734" s="60"/>
      <c r="EG734" s="60"/>
      <c r="EH734" s="60"/>
      <c r="EI734" s="60"/>
      <c r="EJ734" s="60"/>
      <c r="EK734" s="60"/>
      <c r="EL734" s="60"/>
      <c r="EM734" s="60"/>
      <c r="EN734" s="60"/>
      <c r="EO734" s="60"/>
      <c r="EP734" s="60"/>
      <c r="EQ734" s="60"/>
      <c r="ER734" s="60"/>
      <c r="ES734" s="60"/>
      <c r="ET734" s="60"/>
      <c r="EU734" s="60"/>
      <c r="EV734" s="60"/>
      <c r="EW734" s="60"/>
      <c r="EX734" s="60"/>
      <c r="EY734" s="60"/>
      <c r="EZ734" s="60"/>
      <c r="FA734" s="60"/>
      <c r="FB734" s="60"/>
    </row>
    <row r="735" spans="22:158" x14ac:dyDescent="0.25">
      <c r="W735" s="33"/>
      <c r="X735" s="33"/>
      <c r="AH735" s="38">
        <v>100</v>
      </c>
      <c r="AI735" s="38">
        <v>155</v>
      </c>
      <c r="AJ735" s="38">
        <v>14250</v>
      </c>
      <c r="AK735" s="38">
        <v>14</v>
      </c>
      <c r="AL735" s="38">
        <v>1501758</v>
      </c>
      <c r="AM735" s="61" t="s">
        <v>1816</v>
      </c>
      <c r="AN735" s="61" t="s">
        <v>1686</v>
      </c>
      <c r="AO735" s="61" t="s">
        <v>1573</v>
      </c>
      <c r="AP735" s="61" t="s">
        <v>5033</v>
      </c>
      <c r="AQ735" s="61" t="s">
        <v>1705</v>
      </c>
      <c r="AR735" s="28">
        <v>12943440.5</v>
      </c>
      <c r="AS735" s="28">
        <v>5588368</v>
      </c>
      <c r="AT735" s="28">
        <v>3828022</v>
      </c>
      <c r="AU735" s="62"/>
      <c r="BT735">
        <v>0</v>
      </c>
      <c r="BU735" s="32">
        <v>100</v>
      </c>
      <c r="BV735" s="32">
        <v>125</v>
      </c>
      <c r="BW735" s="32">
        <v>11730</v>
      </c>
      <c r="BX735" s="32">
        <v>87</v>
      </c>
      <c r="BY735" s="32">
        <v>91180</v>
      </c>
      <c r="BZ735" t="s">
        <v>1816</v>
      </c>
      <c r="CA735" t="s">
        <v>1692</v>
      </c>
      <c r="CB735" t="s">
        <v>1287</v>
      </c>
      <c r="CC735" t="s">
        <v>1726</v>
      </c>
      <c r="CD735" s="52" t="s">
        <v>1793</v>
      </c>
      <c r="CE735" s="155">
        <v>12</v>
      </c>
      <c r="CF735" s="155">
        <v>8</v>
      </c>
      <c r="CG735" s="31" t="s">
        <v>5841</v>
      </c>
      <c r="CH735" s="31" t="s">
        <v>3877</v>
      </c>
      <c r="CI735" s="31" t="s">
        <v>3885</v>
      </c>
      <c r="CJ735" s="31" t="s">
        <v>2819</v>
      </c>
      <c r="DC735" s="160" t="str">
        <f t="shared" si="127"/>
        <v>17050_9</v>
      </c>
      <c r="DD735" s="162">
        <v>100</v>
      </c>
      <c r="DE735" s="161">
        <v>145</v>
      </c>
      <c r="DF735" s="161">
        <v>17050</v>
      </c>
      <c r="DG735" s="163" t="s">
        <v>1816</v>
      </c>
      <c r="DH735" s="161"/>
      <c r="DI735" s="161" t="s">
        <v>1634</v>
      </c>
      <c r="DJ735" s="161">
        <v>9</v>
      </c>
      <c r="DK735" s="161" t="s">
        <v>5218</v>
      </c>
      <c r="DL735" s="161">
        <v>0</v>
      </c>
      <c r="DM735" s="43" t="s">
        <v>1950</v>
      </c>
      <c r="DN735" s="43"/>
      <c r="DO735" s="43" t="s">
        <v>4569</v>
      </c>
      <c r="DP735" s="43"/>
      <c r="DQ735" s="43" t="s">
        <v>4153</v>
      </c>
      <c r="DR735" s="43">
        <v>100</v>
      </c>
      <c r="DV735" s="31" t="s">
        <v>376</v>
      </c>
      <c r="DW735" s="31" t="s">
        <v>387</v>
      </c>
      <c r="DX735" s="63"/>
      <c r="DY735" s="63"/>
      <c r="DZ735" s="63"/>
      <c r="EA735" s="167"/>
      <c r="EB735" s="60"/>
      <c r="EC735" s="60"/>
      <c r="ED735" s="60"/>
      <c r="EE735" s="60"/>
      <c r="EF735" s="60"/>
      <c r="EG735" s="60"/>
      <c r="EH735" s="60"/>
      <c r="EI735" s="60"/>
      <c r="EJ735" s="60"/>
      <c r="EK735" s="60"/>
      <c r="EL735" s="60"/>
      <c r="EM735" s="60"/>
      <c r="EN735" s="60"/>
      <c r="EO735" s="60"/>
      <c r="EP735" s="60"/>
      <c r="EQ735" s="60"/>
      <c r="ER735" s="60"/>
      <c r="ES735" s="60"/>
      <c r="ET735" s="60"/>
      <c r="EU735" s="60"/>
      <c r="EV735" s="60"/>
      <c r="EW735" s="60"/>
      <c r="EX735" s="60"/>
      <c r="EY735" s="60"/>
      <c r="EZ735" s="60"/>
      <c r="FA735" s="60"/>
      <c r="FB735" s="60"/>
    </row>
    <row r="736" spans="22:158" x14ac:dyDescent="0.25">
      <c r="W736" s="33"/>
      <c r="X736" s="33"/>
      <c r="AH736" s="38">
        <v>100</v>
      </c>
      <c r="AI736" s="38">
        <v>155</v>
      </c>
      <c r="AJ736" s="38">
        <v>15500</v>
      </c>
      <c r="AK736" s="38">
        <v>14</v>
      </c>
      <c r="AL736" s="38">
        <v>1501758</v>
      </c>
      <c r="AM736" s="61" t="s">
        <v>1816</v>
      </c>
      <c r="AN736" s="61" t="s">
        <v>1686</v>
      </c>
      <c r="AO736" s="61" t="s">
        <v>1601</v>
      </c>
      <c r="AP736" s="61" t="s">
        <v>5033</v>
      </c>
      <c r="AQ736" s="61" t="s">
        <v>1705</v>
      </c>
      <c r="AR736" s="28">
        <v>15416957.9</v>
      </c>
      <c r="AS736" s="28">
        <v>7694563</v>
      </c>
      <c r="AT736" s="28">
        <v>8398457</v>
      </c>
      <c r="AU736" s="62"/>
      <c r="BT736">
        <v>0</v>
      </c>
      <c r="BU736" s="32">
        <v>100</v>
      </c>
      <c r="BV736" s="32">
        <v>125</v>
      </c>
      <c r="BW736" s="32">
        <v>11730</v>
      </c>
      <c r="BX736" s="32">
        <v>87</v>
      </c>
      <c r="BY736" s="32">
        <v>91190</v>
      </c>
      <c r="BZ736" t="s">
        <v>1816</v>
      </c>
      <c r="CA736" t="s">
        <v>1692</v>
      </c>
      <c r="CB736" t="s">
        <v>1287</v>
      </c>
      <c r="CC736" s="52" t="s">
        <v>1726</v>
      </c>
      <c r="CD736" s="52" t="s">
        <v>1726</v>
      </c>
      <c r="CE736" s="155">
        <v>20</v>
      </c>
      <c r="CF736" s="155">
        <v>8</v>
      </c>
      <c r="CG736" s="31" t="s">
        <v>5843</v>
      </c>
      <c r="CH736" s="31" t="s">
        <v>3878</v>
      </c>
      <c r="CI736" s="31" t="s">
        <v>3885</v>
      </c>
      <c r="CJ736" s="31" t="s">
        <v>2820</v>
      </c>
      <c r="DC736" s="160" t="str">
        <f t="shared" si="127"/>
        <v>17050_4</v>
      </c>
      <c r="DD736" s="162">
        <v>100</v>
      </c>
      <c r="DE736" s="161">
        <v>145</v>
      </c>
      <c r="DF736" s="161">
        <v>17050</v>
      </c>
      <c r="DG736" s="163" t="s">
        <v>1816</v>
      </c>
      <c r="DH736" s="161"/>
      <c r="DI736" s="161" t="s">
        <v>1634</v>
      </c>
      <c r="DJ736" s="161">
        <v>4</v>
      </c>
      <c r="DK736" s="161" t="s">
        <v>1325</v>
      </c>
      <c r="DL736" s="161">
        <v>0</v>
      </c>
      <c r="DM736" s="43" t="s">
        <v>1951</v>
      </c>
      <c r="DN736" s="43"/>
      <c r="DO736" s="43" t="s">
        <v>4571</v>
      </c>
      <c r="DP736" s="43"/>
      <c r="DQ736" s="43" t="s">
        <v>4156</v>
      </c>
      <c r="DR736" s="43">
        <v>100</v>
      </c>
      <c r="DV736" s="31" t="s">
        <v>376</v>
      </c>
      <c r="DW736" s="31" t="s">
        <v>387</v>
      </c>
      <c r="DX736" s="63"/>
      <c r="DY736" s="63"/>
      <c r="DZ736" s="63"/>
      <c r="EA736" s="167"/>
      <c r="EB736" s="60"/>
      <c r="EC736" s="60"/>
      <c r="ED736" s="60"/>
      <c r="EE736" s="60"/>
      <c r="EF736" s="60"/>
      <c r="EG736" s="60"/>
      <c r="EH736" s="60"/>
      <c r="EI736" s="60"/>
      <c r="EJ736" s="60"/>
      <c r="EK736" s="60"/>
      <c r="EL736" s="60"/>
      <c r="EM736" s="60"/>
      <c r="EN736" s="60"/>
      <c r="EO736" s="60"/>
      <c r="EP736" s="60"/>
      <c r="EQ736" s="60"/>
      <c r="ER736" s="60"/>
      <c r="ES736" s="60"/>
      <c r="ET736" s="60"/>
      <c r="EU736" s="60"/>
      <c r="EV736" s="60"/>
      <c r="EW736" s="60"/>
      <c r="EX736" s="60"/>
      <c r="EY736" s="60"/>
      <c r="EZ736" s="60"/>
      <c r="FA736" s="60"/>
      <c r="FB736" s="60"/>
    </row>
    <row r="737" spans="22:158" x14ac:dyDescent="0.25">
      <c r="V737" s="1"/>
      <c r="W737" s="33"/>
      <c r="X737" s="33"/>
      <c r="AH737" s="38">
        <v>100</v>
      </c>
      <c r="AI737" s="38">
        <v>155</v>
      </c>
      <c r="AJ737" s="38">
        <v>17450</v>
      </c>
      <c r="AK737" s="38">
        <v>14</v>
      </c>
      <c r="AL737" s="38">
        <v>1501758</v>
      </c>
      <c r="AM737" s="61" t="s">
        <v>1816</v>
      </c>
      <c r="AN737" s="61" t="s">
        <v>1686</v>
      </c>
      <c r="AO737" s="61" t="s">
        <v>1643</v>
      </c>
      <c r="AP737" s="61" t="s">
        <v>5033</v>
      </c>
      <c r="AQ737" s="61" t="s">
        <v>1705</v>
      </c>
      <c r="AR737" s="28">
        <v>37497.699999999997</v>
      </c>
      <c r="AS737" s="28">
        <v>15188</v>
      </c>
      <c r="AT737" s="28">
        <v>0</v>
      </c>
      <c r="AU737" s="62"/>
      <c r="BT737">
        <v>0</v>
      </c>
      <c r="BU737" s="32">
        <v>100</v>
      </c>
      <c r="BV737" s="32">
        <v>125</v>
      </c>
      <c r="BW737" s="32">
        <v>11730</v>
      </c>
      <c r="BX737" s="32">
        <v>87</v>
      </c>
      <c r="BY737" s="32">
        <v>91192</v>
      </c>
      <c r="BZ737" t="s">
        <v>1816</v>
      </c>
      <c r="CA737" t="s">
        <v>1692</v>
      </c>
      <c r="CB737" t="s">
        <v>1287</v>
      </c>
      <c r="CC737" t="s">
        <v>1726</v>
      </c>
      <c r="CD737" s="52" t="s">
        <v>1115</v>
      </c>
      <c r="CE737" s="155">
        <v>101</v>
      </c>
      <c r="CF737" s="155">
        <v>1</v>
      </c>
      <c r="CG737" s="31" t="s">
        <v>692</v>
      </c>
      <c r="CH737" s="31" t="s">
        <v>3879</v>
      </c>
      <c r="CI737" s="31" t="s">
        <v>3885</v>
      </c>
      <c r="CJ737" s="31" t="s">
        <v>1378</v>
      </c>
      <c r="DC737" s="160" t="str">
        <f t="shared" si="127"/>
        <v>17050_3</v>
      </c>
      <c r="DD737" s="162">
        <v>100</v>
      </c>
      <c r="DE737" s="161">
        <v>145</v>
      </c>
      <c r="DF737" s="161">
        <v>17050</v>
      </c>
      <c r="DG737" s="163" t="s">
        <v>1816</v>
      </c>
      <c r="DH737" s="161"/>
      <c r="DI737" s="161" t="s">
        <v>1634</v>
      </c>
      <c r="DJ737" s="161">
        <v>3</v>
      </c>
      <c r="DK737" s="161" t="s">
        <v>1324</v>
      </c>
      <c r="DL737" s="161">
        <v>0</v>
      </c>
      <c r="DM737" s="43" t="s">
        <v>1952</v>
      </c>
      <c r="DN737" s="43"/>
      <c r="DO737" s="43" t="s">
        <v>4573</v>
      </c>
      <c r="DP737" s="43"/>
      <c r="DQ737" s="43" t="s">
        <v>4159</v>
      </c>
      <c r="DR737" s="43">
        <v>100</v>
      </c>
      <c r="DV737" s="31" t="s">
        <v>376</v>
      </c>
      <c r="DW737" s="31" t="s">
        <v>387</v>
      </c>
      <c r="DX737" s="63"/>
      <c r="DY737" s="63"/>
      <c r="DZ737" s="63"/>
      <c r="EA737" s="167"/>
      <c r="EB737" s="60"/>
      <c r="EC737" s="60"/>
      <c r="ED737" s="60"/>
      <c r="EE737" s="60"/>
      <c r="EF737" s="60"/>
      <c r="EG737" s="60"/>
      <c r="EH737" s="60"/>
      <c r="EI737" s="60"/>
      <c r="EJ737" s="60"/>
      <c r="EK737" s="60"/>
      <c r="EL737" s="60"/>
      <c r="EM737" s="60"/>
      <c r="EN737" s="60"/>
      <c r="EO737" s="60"/>
      <c r="EP737" s="60"/>
      <c r="EQ737" s="60"/>
      <c r="ER737" s="60"/>
      <c r="ES737" s="60"/>
      <c r="ET737" s="60"/>
      <c r="EU737" s="60"/>
      <c r="EV737" s="60"/>
      <c r="EW737" s="60"/>
      <c r="EX737" s="60"/>
      <c r="EY737" s="60"/>
      <c r="EZ737" s="60"/>
      <c r="FA737" s="60"/>
      <c r="FB737" s="60"/>
    </row>
    <row r="738" spans="22:158" x14ac:dyDescent="0.25">
      <c r="W738" s="33"/>
      <c r="X738" s="33"/>
      <c r="AH738" s="38">
        <v>100</v>
      </c>
      <c r="AI738" s="38">
        <v>155</v>
      </c>
      <c r="AJ738" s="38">
        <v>17700</v>
      </c>
      <c r="AK738" s="38">
        <v>14</v>
      </c>
      <c r="AL738" s="38">
        <v>1501758</v>
      </c>
      <c r="AM738" s="61" t="s">
        <v>1816</v>
      </c>
      <c r="AN738" s="61" t="s">
        <v>1686</v>
      </c>
      <c r="AO738" s="61" t="s">
        <v>1649</v>
      </c>
      <c r="AP738" s="61" t="s">
        <v>5033</v>
      </c>
      <c r="AQ738" s="61" t="s">
        <v>1705</v>
      </c>
      <c r="AR738" s="28">
        <v>14666744.4</v>
      </c>
      <c r="AS738" s="28">
        <v>9584939</v>
      </c>
      <c r="AT738" s="28">
        <v>5952430</v>
      </c>
      <c r="AU738" s="62"/>
      <c r="BT738">
        <v>0</v>
      </c>
      <c r="BU738" s="32">
        <v>100</v>
      </c>
      <c r="BV738" s="32">
        <v>125</v>
      </c>
      <c r="BW738" s="32">
        <v>11730</v>
      </c>
      <c r="BX738" s="32">
        <v>87</v>
      </c>
      <c r="BY738" s="32">
        <v>91194</v>
      </c>
      <c r="BZ738" t="s">
        <v>1816</v>
      </c>
      <c r="CA738" t="s">
        <v>1692</v>
      </c>
      <c r="CB738" t="s">
        <v>1287</v>
      </c>
      <c r="CC738" s="52" t="s">
        <v>1726</v>
      </c>
      <c r="CD738" s="52" t="s">
        <v>1114</v>
      </c>
      <c r="CE738" s="155">
        <v>20</v>
      </c>
      <c r="CF738" s="155">
        <v>8</v>
      </c>
      <c r="CG738" s="31" t="s">
        <v>694</v>
      </c>
      <c r="CH738" s="31" t="s">
        <v>3880</v>
      </c>
      <c r="CI738" s="31" t="s">
        <v>3885</v>
      </c>
      <c r="CJ738" s="31" t="s">
        <v>1377</v>
      </c>
      <c r="DC738" s="160" t="str">
        <f t="shared" si="127"/>
        <v>17050_2</v>
      </c>
      <c r="DD738" s="162">
        <v>100</v>
      </c>
      <c r="DE738" s="161">
        <v>145</v>
      </c>
      <c r="DF738" s="161">
        <v>17050</v>
      </c>
      <c r="DG738" s="163" t="s">
        <v>1816</v>
      </c>
      <c r="DH738" s="161"/>
      <c r="DI738" s="161" t="s">
        <v>1634</v>
      </c>
      <c r="DJ738" s="161">
        <v>2</v>
      </c>
      <c r="DK738" s="161" t="s">
        <v>1323</v>
      </c>
      <c r="DL738" s="161">
        <v>0</v>
      </c>
      <c r="DM738" s="43" t="s">
        <v>1953</v>
      </c>
      <c r="DN738" s="43"/>
      <c r="DO738" s="43" t="s">
        <v>4575</v>
      </c>
      <c r="DP738" s="43"/>
      <c r="DQ738" s="43" t="s">
        <v>4162</v>
      </c>
      <c r="DR738" s="43">
        <v>100</v>
      </c>
      <c r="DV738" s="31" t="s">
        <v>376</v>
      </c>
      <c r="DW738" s="31" t="s">
        <v>387</v>
      </c>
      <c r="DX738" s="63"/>
      <c r="DY738" s="63"/>
      <c r="DZ738" s="63"/>
      <c r="EA738" s="167"/>
      <c r="EB738" s="60"/>
      <c r="EC738" s="60"/>
      <c r="ED738" s="60"/>
      <c r="EE738" s="60"/>
      <c r="EF738" s="60"/>
      <c r="EG738" s="60"/>
      <c r="EH738" s="60"/>
      <c r="EI738" s="60"/>
      <c r="EJ738" s="60"/>
      <c r="EK738" s="60"/>
      <c r="EL738" s="60"/>
      <c r="EM738" s="60"/>
      <c r="EN738" s="60"/>
      <c r="EO738" s="60"/>
      <c r="EP738" s="60"/>
      <c r="EQ738" s="60"/>
      <c r="ER738" s="60"/>
      <c r="ES738" s="60"/>
      <c r="ET738" s="60"/>
      <c r="EU738" s="60"/>
      <c r="EV738" s="60"/>
      <c r="EW738" s="60"/>
      <c r="EX738" s="60"/>
      <c r="EY738" s="60"/>
      <c r="EZ738" s="60"/>
      <c r="FA738" s="60"/>
      <c r="FB738" s="60"/>
    </row>
    <row r="739" spans="22:158" x14ac:dyDescent="0.25">
      <c r="W739" s="33"/>
      <c r="X739" s="33"/>
      <c r="AH739" s="38">
        <v>100</v>
      </c>
      <c r="AI739" s="38">
        <v>155</v>
      </c>
      <c r="AJ739" s="38">
        <v>17800</v>
      </c>
      <c r="AK739" s="38">
        <v>14</v>
      </c>
      <c r="AL739" s="38">
        <v>1501758</v>
      </c>
      <c r="AM739" s="61" t="s">
        <v>1816</v>
      </c>
      <c r="AN739" s="61" t="s">
        <v>1686</v>
      </c>
      <c r="AO739" s="61" t="s">
        <v>1651</v>
      </c>
      <c r="AP739" s="61" t="s">
        <v>5033</v>
      </c>
      <c r="AQ739" s="61" t="s">
        <v>1705</v>
      </c>
      <c r="AR739" s="28">
        <v>10442456.199999999</v>
      </c>
      <c r="AS739" s="28">
        <v>9294352</v>
      </c>
      <c r="AT739" s="28">
        <v>14520386</v>
      </c>
      <c r="AU739" s="62"/>
      <c r="BT739">
        <v>0</v>
      </c>
      <c r="BU739" s="32">
        <v>100</v>
      </c>
      <c r="BV739" s="32">
        <v>125</v>
      </c>
      <c r="BW739" s="32">
        <v>11730</v>
      </c>
      <c r="BX739" s="32">
        <v>87</v>
      </c>
      <c r="BY739" s="32">
        <v>91200</v>
      </c>
      <c r="BZ739" t="s">
        <v>1816</v>
      </c>
      <c r="CA739" t="s">
        <v>1692</v>
      </c>
      <c r="CB739" t="s">
        <v>1287</v>
      </c>
      <c r="CC739" t="s">
        <v>1726</v>
      </c>
      <c r="CD739" s="52" t="s">
        <v>1794</v>
      </c>
      <c r="CE739" s="155"/>
      <c r="CF739" s="155"/>
      <c r="CG739" s="31" t="s">
        <v>5845</v>
      </c>
      <c r="CH739" s="31" t="s">
        <v>3881</v>
      </c>
      <c r="CI739" s="31" t="s">
        <v>3885</v>
      </c>
      <c r="CJ739" s="31" t="s">
        <v>2821</v>
      </c>
      <c r="DC739" s="160" t="str">
        <f t="shared" si="127"/>
        <v>17050_6</v>
      </c>
      <c r="DD739" s="162">
        <v>100</v>
      </c>
      <c r="DE739" s="161">
        <v>145</v>
      </c>
      <c r="DF739" s="161">
        <v>17050</v>
      </c>
      <c r="DG739" s="163" t="s">
        <v>1816</v>
      </c>
      <c r="DH739" s="161"/>
      <c r="DI739" s="161" t="s">
        <v>1634</v>
      </c>
      <c r="DJ739" s="161">
        <v>6</v>
      </c>
      <c r="DK739" s="161" t="s">
        <v>1327</v>
      </c>
      <c r="DL739" s="161">
        <v>0</v>
      </c>
      <c r="DM739" s="43" t="s">
        <v>1954</v>
      </c>
      <c r="DN739" s="43"/>
      <c r="DO739" s="43" t="s">
        <v>4577</v>
      </c>
      <c r="DP739" s="43"/>
      <c r="DQ739" s="43" t="s">
        <v>4165</v>
      </c>
      <c r="DR739" s="43">
        <v>100</v>
      </c>
      <c r="DV739" s="31" t="s">
        <v>376</v>
      </c>
      <c r="DW739" s="31" t="s">
        <v>387</v>
      </c>
      <c r="DX739" s="63"/>
      <c r="DY739" s="63"/>
      <c r="DZ739" s="63"/>
      <c r="EA739" s="167"/>
      <c r="EB739" s="60"/>
      <c r="EC739" s="60"/>
      <c r="ED739" s="60"/>
      <c r="EE739" s="60"/>
      <c r="EF739" s="60"/>
      <c r="EG739" s="60"/>
      <c r="EH739" s="60"/>
      <c r="EI739" s="60"/>
      <c r="EJ739" s="60"/>
      <c r="EK739" s="60"/>
      <c r="EL739" s="60"/>
      <c r="EM739" s="60"/>
      <c r="EN739" s="60"/>
      <c r="EO739" s="60"/>
      <c r="EP739" s="60"/>
      <c r="EQ739" s="60"/>
      <c r="ER739" s="60"/>
      <c r="ES739" s="60"/>
      <c r="ET739" s="60"/>
      <c r="EU739" s="60"/>
      <c r="EV739" s="60"/>
      <c r="EW739" s="60"/>
      <c r="EX739" s="60"/>
      <c r="EY739" s="60"/>
      <c r="EZ739" s="60"/>
      <c r="FA739" s="60"/>
      <c r="FB739" s="60"/>
    </row>
    <row r="740" spans="22:158" x14ac:dyDescent="0.25">
      <c r="W740" s="33"/>
      <c r="X740" s="33"/>
      <c r="AH740" s="38">
        <v>100</v>
      </c>
      <c r="AI740" s="38">
        <v>155</v>
      </c>
      <c r="AJ740" s="38">
        <v>18200</v>
      </c>
      <c r="AK740" s="38">
        <v>14</v>
      </c>
      <c r="AL740" s="38">
        <v>1501758</v>
      </c>
      <c r="AM740" s="61" t="s">
        <v>1816</v>
      </c>
      <c r="AN740" s="61" t="s">
        <v>1686</v>
      </c>
      <c r="AO740" s="61" t="s">
        <v>1660</v>
      </c>
      <c r="AP740" s="61" t="s">
        <v>5033</v>
      </c>
      <c r="AQ740" s="61" t="s">
        <v>1705</v>
      </c>
      <c r="AR740" s="28">
        <v>330273.59999999998</v>
      </c>
      <c r="AS740" s="28">
        <v>474267</v>
      </c>
      <c r="AT740" s="28">
        <v>3327712</v>
      </c>
      <c r="AU740" s="62"/>
      <c r="BT740">
        <v>0</v>
      </c>
      <c r="BU740" s="32">
        <v>100</v>
      </c>
      <c r="BV740" s="32">
        <v>125</v>
      </c>
      <c r="BW740" s="32">
        <v>11730</v>
      </c>
      <c r="BX740" s="32">
        <v>88</v>
      </c>
      <c r="BY740" s="32">
        <v>91220</v>
      </c>
      <c r="BZ740" t="s">
        <v>1816</v>
      </c>
      <c r="CA740" t="s">
        <v>1692</v>
      </c>
      <c r="CB740" t="s">
        <v>1287</v>
      </c>
      <c r="CC740" s="52" t="s">
        <v>1684</v>
      </c>
      <c r="CD740" s="52" t="s">
        <v>1684</v>
      </c>
      <c r="CE740" s="155">
        <v>267</v>
      </c>
      <c r="CF740" s="155">
        <v>16</v>
      </c>
      <c r="CG740" s="31" t="s">
        <v>696</v>
      </c>
      <c r="CH740" s="31" t="s">
        <v>3882</v>
      </c>
      <c r="CI740" s="31" t="s">
        <v>3885</v>
      </c>
      <c r="CJ740" s="31" t="s">
        <v>2822</v>
      </c>
      <c r="DC740" s="160" t="str">
        <f t="shared" si="127"/>
        <v>17050_10</v>
      </c>
      <c r="DD740" s="162">
        <v>100</v>
      </c>
      <c r="DE740" s="161">
        <v>145</v>
      </c>
      <c r="DF740" s="161">
        <v>17050</v>
      </c>
      <c r="DG740" s="163" t="s">
        <v>1816</v>
      </c>
      <c r="DH740" s="161"/>
      <c r="DI740" s="161" t="s">
        <v>1634</v>
      </c>
      <c r="DJ740" s="161">
        <v>10</v>
      </c>
      <c r="DK740" s="161" t="s">
        <v>1329</v>
      </c>
      <c r="DL740" s="161">
        <v>0</v>
      </c>
      <c r="DM740" s="43" t="s">
        <v>1955</v>
      </c>
      <c r="DN740" s="43"/>
      <c r="DO740" s="43" t="s">
        <v>4579</v>
      </c>
      <c r="DP740" s="43"/>
      <c r="DQ740" s="43" t="s">
        <v>4168</v>
      </c>
      <c r="DR740" s="43">
        <v>100</v>
      </c>
      <c r="DV740" s="31" t="s">
        <v>376</v>
      </c>
      <c r="DW740" s="31" t="s">
        <v>387</v>
      </c>
      <c r="DX740" s="63"/>
      <c r="DY740" s="63"/>
      <c r="DZ740" s="63"/>
      <c r="EA740" s="167"/>
      <c r="EB740" s="60"/>
      <c r="EC740" s="60"/>
      <c r="ED740" s="60"/>
      <c r="EE740" s="60"/>
      <c r="EF740" s="60"/>
      <c r="EG740" s="60"/>
      <c r="EH740" s="60"/>
      <c r="EI740" s="60"/>
      <c r="EJ740" s="60"/>
      <c r="EK740" s="60"/>
      <c r="EL740" s="60"/>
      <c r="EM740" s="60"/>
      <c r="EN740" s="60"/>
      <c r="EO740" s="60"/>
      <c r="EP740" s="60"/>
      <c r="EQ740" s="60"/>
      <c r="ER740" s="60"/>
      <c r="ES740" s="60"/>
      <c r="ET740" s="60"/>
      <c r="EU740" s="60"/>
      <c r="EV740" s="60"/>
      <c r="EW740" s="60"/>
      <c r="EX740" s="60"/>
      <c r="EY740" s="60"/>
      <c r="EZ740" s="60"/>
      <c r="FA740" s="60"/>
      <c r="FB740" s="60"/>
    </row>
    <row r="741" spans="22:158" x14ac:dyDescent="0.25">
      <c r="W741" s="33"/>
      <c r="X741" s="33"/>
      <c r="AH741" s="38">
        <v>100</v>
      </c>
      <c r="AI741" s="38">
        <v>155</v>
      </c>
      <c r="AJ741" s="38">
        <v>18300</v>
      </c>
      <c r="AK741" s="38">
        <v>14</v>
      </c>
      <c r="AL741" s="38">
        <v>1501758</v>
      </c>
      <c r="AM741" s="61" t="s">
        <v>1816</v>
      </c>
      <c r="AN741" s="61" t="s">
        <v>1686</v>
      </c>
      <c r="AO741" s="61" t="s">
        <v>1662</v>
      </c>
      <c r="AP741" s="61" t="s">
        <v>5033</v>
      </c>
      <c r="AQ741" s="61" t="s">
        <v>1705</v>
      </c>
      <c r="AR741" s="28">
        <v>0</v>
      </c>
      <c r="AS741" s="28">
        <v>0</v>
      </c>
      <c r="AT741" s="28">
        <v>330058</v>
      </c>
      <c r="AU741" s="62"/>
      <c r="BT741">
        <v>0</v>
      </c>
      <c r="BU741" s="32">
        <v>100</v>
      </c>
      <c r="BV741" s="32">
        <v>125</v>
      </c>
      <c r="BW741" s="32">
        <v>11730</v>
      </c>
      <c r="BX741" s="32">
        <v>89</v>
      </c>
      <c r="BY741" s="32">
        <v>91240</v>
      </c>
      <c r="BZ741" t="s">
        <v>1816</v>
      </c>
      <c r="CA741" t="s">
        <v>1692</v>
      </c>
      <c r="CB741" t="s">
        <v>1287</v>
      </c>
      <c r="CC741" s="52" t="s">
        <v>1785</v>
      </c>
      <c r="CD741" s="52" t="s">
        <v>1785</v>
      </c>
      <c r="CE741" s="155">
        <v>1281</v>
      </c>
      <c r="CF741" s="155">
        <v>36</v>
      </c>
      <c r="CG741" s="31" t="s">
        <v>698</v>
      </c>
      <c r="CH741" s="31" t="s">
        <v>3883</v>
      </c>
      <c r="CI741" s="31" t="s">
        <v>3885</v>
      </c>
      <c r="CJ741" s="31" t="s">
        <v>2823</v>
      </c>
      <c r="DC741" s="160" t="str">
        <f t="shared" si="127"/>
        <v>17050_8</v>
      </c>
      <c r="DD741" s="162">
        <v>100</v>
      </c>
      <c r="DE741" s="161">
        <v>145</v>
      </c>
      <c r="DF741" s="161">
        <v>17050</v>
      </c>
      <c r="DG741" s="163" t="s">
        <v>1816</v>
      </c>
      <c r="DH741" s="161"/>
      <c r="DI741" s="161" t="s">
        <v>1634</v>
      </c>
      <c r="DJ741" s="161">
        <v>8</v>
      </c>
      <c r="DK741" s="161" t="s">
        <v>1328</v>
      </c>
      <c r="DL741" s="161">
        <v>0</v>
      </c>
      <c r="DM741" s="43" t="s">
        <v>1956</v>
      </c>
      <c r="DN741" s="43"/>
      <c r="DO741" s="43" t="s">
        <v>4581</v>
      </c>
      <c r="DP741" s="43"/>
      <c r="DQ741" s="43" t="s">
        <v>4171</v>
      </c>
      <c r="DR741" s="43">
        <v>100</v>
      </c>
      <c r="DV741" s="31" t="s">
        <v>376</v>
      </c>
      <c r="DW741" s="31" t="s">
        <v>387</v>
      </c>
      <c r="DX741" s="63"/>
      <c r="DY741" s="63"/>
      <c r="DZ741" s="63"/>
      <c r="EA741" s="167"/>
      <c r="EB741" s="60"/>
      <c r="EC741" s="60"/>
      <c r="ED741" s="60"/>
      <c r="EE741" s="60"/>
      <c r="EF741" s="60"/>
      <c r="EG741" s="60"/>
      <c r="EH741" s="60"/>
      <c r="EI741" s="60"/>
      <c r="EJ741" s="60"/>
      <c r="EK741" s="60"/>
      <c r="EL741" s="60"/>
      <c r="EM741" s="60"/>
      <c r="EN741" s="60"/>
      <c r="EO741" s="60"/>
      <c r="EP741" s="60"/>
      <c r="EQ741" s="60"/>
      <c r="ER741" s="60"/>
      <c r="ES741" s="60"/>
      <c r="ET741" s="60"/>
      <c r="EU741" s="60"/>
      <c r="EV741" s="60"/>
      <c r="EW741" s="60"/>
      <c r="EX741" s="60"/>
      <c r="EY741" s="60"/>
      <c r="EZ741" s="60"/>
      <c r="FA741" s="60"/>
      <c r="FB741" s="60"/>
    </row>
    <row r="742" spans="22:158" x14ac:dyDescent="0.25">
      <c r="W742" s="33"/>
      <c r="X742" s="33"/>
      <c r="AH742" s="38">
        <v>100</v>
      </c>
      <c r="AI742" s="38">
        <v>160</v>
      </c>
      <c r="AJ742" s="38">
        <v>11700</v>
      </c>
      <c r="AK742" s="38">
        <v>14</v>
      </c>
      <c r="AL742" s="38">
        <v>1501758</v>
      </c>
      <c r="AM742" s="61" t="s">
        <v>1816</v>
      </c>
      <c r="AN742" s="61" t="s">
        <v>1694</v>
      </c>
      <c r="AO742" s="61" t="s">
        <v>5077</v>
      </c>
      <c r="AP742" s="61" t="s">
        <v>5033</v>
      </c>
      <c r="AQ742" s="61" t="s">
        <v>1705</v>
      </c>
      <c r="AR742" s="28">
        <v>211048.3</v>
      </c>
      <c r="AS742" s="28">
        <v>544064</v>
      </c>
      <c r="AT742" s="28">
        <v>266792</v>
      </c>
      <c r="AU742" s="62"/>
      <c r="BT742">
        <v>0</v>
      </c>
      <c r="BU742" s="32">
        <v>100</v>
      </c>
      <c r="BV742" s="32">
        <v>125</v>
      </c>
      <c r="BW742" s="32">
        <v>11730</v>
      </c>
      <c r="BX742" s="32">
        <v>90</v>
      </c>
      <c r="BY742" s="32">
        <v>91260</v>
      </c>
      <c r="BZ742" t="s">
        <v>1816</v>
      </c>
      <c r="CA742" t="s">
        <v>1692</v>
      </c>
      <c r="CB742" t="s">
        <v>1287</v>
      </c>
      <c r="CC742" t="s">
        <v>5036</v>
      </c>
      <c r="CD742" s="52" t="s">
        <v>5036</v>
      </c>
      <c r="CE742" s="155">
        <v>88</v>
      </c>
      <c r="CF742" s="155">
        <v>23</v>
      </c>
      <c r="CG742" s="31" t="s">
        <v>5848</v>
      </c>
      <c r="CH742" s="31" t="s">
        <v>3884</v>
      </c>
      <c r="CI742" s="31" t="s">
        <v>3885</v>
      </c>
      <c r="CJ742" s="31" t="s">
        <v>2824</v>
      </c>
      <c r="DC742" s="160" t="str">
        <f t="shared" si="127"/>
        <v>17050_5</v>
      </c>
      <c r="DD742" s="162">
        <v>100</v>
      </c>
      <c r="DE742" s="161">
        <v>145</v>
      </c>
      <c r="DF742" s="161">
        <v>17050</v>
      </c>
      <c r="DG742" s="163" t="s">
        <v>1816</v>
      </c>
      <c r="DH742" s="161"/>
      <c r="DI742" s="161" t="s">
        <v>1634</v>
      </c>
      <c r="DJ742" s="161">
        <v>5</v>
      </c>
      <c r="DK742" s="161" t="s">
        <v>1326</v>
      </c>
      <c r="DL742" s="161">
        <v>20</v>
      </c>
      <c r="DM742" s="43" t="s">
        <v>1957</v>
      </c>
      <c r="DN742" s="43"/>
      <c r="DO742" s="43" t="s">
        <v>4583</v>
      </c>
      <c r="DP742" s="43"/>
      <c r="DQ742" s="43" t="s">
        <v>4174</v>
      </c>
      <c r="DR742" s="43">
        <v>100</v>
      </c>
      <c r="DV742" s="31" t="s">
        <v>376</v>
      </c>
      <c r="DW742" s="31" t="s">
        <v>388</v>
      </c>
      <c r="DX742" s="63"/>
      <c r="DY742" s="63"/>
      <c r="DZ742" s="63"/>
      <c r="EA742" s="167"/>
      <c r="EB742" s="60"/>
      <c r="EC742" s="60"/>
      <c r="ED742" s="60"/>
      <c r="EE742" s="60"/>
      <c r="EF742" s="60"/>
      <c r="EG742" s="60"/>
      <c r="EH742" s="60"/>
      <c r="EI742" s="60"/>
      <c r="EJ742" s="60"/>
      <c r="EK742" s="60"/>
      <c r="EL742" s="60"/>
      <c r="EM742" s="60"/>
      <c r="EN742" s="60"/>
      <c r="EO742" s="60"/>
      <c r="EP742" s="60"/>
      <c r="EQ742" s="60"/>
      <c r="ER742" s="60"/>
      <c r="ES742" s="60"/>
      <c r="ET742" s="60"/>
      <c r="EU742" s="60"/>
      <c r="EV742" s="60"/>
      <c r="EW742" s="60"/>
      <c r="EX742" s="60"/>
      <c r="EY742" s="60"/>
      <c r="EZ742" s="60"/>
      <c r="FA742" s="60"/>
      <c r="FB742" s="60"/>
    </row>
    <row r="743" spans="22:158" x14ac:dyDescent="0.25">
      <c r="W743" s="33"/>
      <c r="X743" s="33"/>
      <c r="AH743" s="38">
        <v>100</v>
      </c>
      <c r="AI743" s="38">
        <v>160</v>
      </c>
      <c r="AJ743" s="38">
        <v>19399</v>
      </c>
      <c r="AK743" s="38">
        <v>14</v>
      </c>
      <c r="AL743" s="38">
        <v>1501758</v>
      </c>
      <c r="AM743" s="61" t="s">
        <v>1816</v>
      </c>
      <c r="AN743" s="61" t="s">
        <v>1694</v>
      </c>
      <c r="AO743" s="61" t="s">
        <v>1673</v>
      </c>
      <c r="AP743" s="61" t="s">
        <v>5033</v>
      </c>
      <c r="AQ743" s="61" t="s">
        <v>1705</v>
      </c>
      <c r="AR743" s="28">
        <v>0</v>
      </c>
      <c r="AS743" s="28">
        <v>168250</v>
      </c>
      <c r="AT743" s="28">
        <v>286680</v>
      </c>
      <c r="AU743" s="62"/>
      <c r="BT743">
        <v>0</v>
      </c>
      <c r="BU743" s="32">
        <v>100</v>
      </c>
      <c r="BV743" s="32">
        <v>125</v>
      </c>
      <c r="BW743" s="32">
        <v>11800</v>
      </c>
      <c r="BX743" s="32">
        <v>81</v>
      </c>
      <c r="BY743" s="32">
        <v>91000</v>
      </c>
      <c r="BZ743" t="s">
        <v>1816</v>
      </c>
      <c r="CA743" t="s">
        <v>1692</v>
      </c>
      <c r="CB743" t="s">
        <v>1289</v>
      </c>
      <c r="CC743" s="52" t="s">
        <v>1683</v>
      </c>
      <c r="CD743" s="52" t="s">
        <v>1784</v>
      </c>
      <c r="CE743" s="155">
        <v>11410</v>
      </c>
      <c r="CF743" s="155">
        <v>173</v>
      </c>
      <c r="CG743" s="31" t="s">
        <v>5834</v>
      </c>
      <c r="CH743" s="31" t="s">
        <v>3866</v>
      </c>
      <c r="CI743" s="31" t="s">
        <v>3886</v>
      </c>
      <c r="CJ743" s="31" t="s">
        <v>2825</v>
      </c>
      <c r="DC743" s="160" t="str">
        <f t="shared" si="127"/>
        <v>18450_1</v>
      </c>
      <c r="DD743" s="162">
        <v>100</v>
      </c>
      <c r="DE743" s="161">
        <v>115</v>
      </c>
      <c r="DF743" s="161">
        <v>18450</v>
      </c>
      <c r="DG743" s="163" t="s">
        <v>1816</v>
      </c>
      <c r="DH743" s="161"/>
      <c r="DI743" s="161" t="s">
        <v>1665</v>
      </c>
      <c r="DJ743" s="161">
        <v>1</v>
      </c>
      <c r="DK743" s="161" t="s">
        <v>5210</v>
      </c>
      <c r="DL743" s="161">
        <v>29</v>
      </c>
      <c r="DM743" s="43" t="s">
        <v>3776</v>
      </c>
      <c r="DN743" s="43"/>
      <c r="DO743" s="43" t="s">
        <v>3777</v>
      </c>
      <c r="DP743" s="43"/>
      <c r="DQ743" s="43" t="s">
        <v>4177</v>
      </c>
      <c r="DR743" s="43">
        <v>100</v>
      </c>
      <c r="DV743" s="31" t="s">
        <v>376</v>
      </c>
      <c r="DW743" s="31" t="s">
        <v>388</v>
      </c>
      <c r="DX743" s="63"/>
      <c r="DY743" s="63"/>
      <c r="DZ743" s="63"/>
      <c r="EA743" s="167"/>
      <c r="EB743" s="60"/>
      <c r="EC743" s="60"/>
      <c r="ED743" s="60"/>
      <c r="EE743" s="60"/>
      <c r="EF743" s="60"/>
      <c r="EG743" s="60"/>
      <c r="EH743" s="60"/>
      <c r="EI743" s="60"/>
      <c r="EJ743" s="60"/>
      <c r="EK743" s="60"/>
      <c r="EL743" s="60"/>
      <c r="EM743" s="60"/>
      <c r="EN743" s="60"/>
      <c r="EO743" s="60"/>
      <c r="EP743" s="60"/>
      <c r="EQ743" s="60"/>
      <c r="ER743" s="60"/>
      <c r="ES743" s="60"/>
      <c r="ET743" s="60"/>
      <c r="EU743" s="60"/>
      <c r="EV743" s="60"/>
      <c r="EW743" s="60"/>
      <c r="EX743" s="60"/>
      <c r="EY743" s="60"/>
      <c r="EZ743" s="60"/>
      <c r="FA743" s="60"/>
      <c r="FB743" s="60"/>
    </row>
    <row r="744" spans="22:158" x14ac:dyDescent="0.25">
      <c r="W744" s="33"/>
      <c r="X744" s="33"/>
      <c r="AH744" s="38">
        <v>100</v>
      </c>
      <c r="AI744" s="38">
        <v>110</v>
      </c>
      <c r="AJ744" s="38">
        <v>13400</v>
      </c>
      <c r="AK744" s="38">
        <v>14</v>
      </c>
      <c r="AL744" s="38">
        <v>1504158</v>
      </c>
      <c r="AM744" s="61" t="s">
        <v>1816</v>
      </c>
      <c r="AN744" s="61" t="s">
        <v>1696</v>
      </c>
      <c r="AO744" s="61" t="s">
        <v>5111</v>
      </c>
      <c r="AP744" s="61" t="s">
        <v>5033</v>
      </c>
      <c r="AQ744" s="61" t="s">
        <v>1706</v>
      </c>
      <c r="AR744" s="28">
        <v>0</v>
      </c>
      <c r="AS744" s="28">
        <v>132704</v>
      </c>
      <c r="AT744" s="28">
        <v>0</v>
      </c>
      <c r="AU744" s="62"/>
      <c r="BT744">
        <v>0</v>
      </c>
      <c r="BU744" s="32">
        <v>100</v>
      </c>
      <c r="BV744" s="32">
        <v>125</v>
      </c>
      <c r="BW744" s="32">
        <v>11800</v>
      </c>
      <c r="BX744" s="32">
        <v>81</v>
      </c>
      <c r="BY744" s="32">
        <v>91010</v>
      </c>
      <c r="BZ744" t="s">
        <v>1816</v>
      </c>
      <c r="CA744" t="s">
        <v>1692</v>
      </c>
      <c r="CB744" t="s">
        <v>1289</v>
      </c>
      <c r="CC744" t="s">
        <v>1683</v>
      </c>
      <c r="CD744" s="52" t="s">
        <v>1683</v>
      </c>
      <c r="CE744" s="155">
        <v>1424</v>
      </c>
      <c r="CF744" s="155">
        <v>12</v>
      </c>
      <c r="CG744" s="31" t="s">
        <v>5837</v>
      </c>
      <c r="CH744" s="31" t="s">
        <v>3868</v>
      </c>
      <c r="CI744" s="31" t="s">
        <v>3886</v>
      </c>
      <c r="CJ744" s="31" t="s">
        <v>2826</v>
      </c>
      <c r="DC744" s="160" t="str">
        <f t="shared" si="127"/>
        <v>18450_7</v>
      </c>
      <c r="DD744" s="162">
        <v>100</v>
      </c>
      <c r="DE744" s="161">
        <v>115</v>
      </c>
      <c r="DF744" s="161">
        <v>18450</v>
      </c>
      <c r="DG744" s="163" t="s">
        <v>1816</v>
      </c>
      <c r="DH744" s="161"/>
      <c r="DI744" s="161" t="s">
        <v>1665</v>
      </c>
      <c r="DJ744" s="161">
        <v>7</v>
      </c>
      <c r="DK744" s="161" t="s">
        <v>5216</v>
      </c>
      <c r="DL744" s="161">
        <v>320</v>
      </c>
      <c r="DM744" s="43" t="s">
        <v>3778</v>
      </c>
      <c r="DN744" s="43"/>
      <c r="DO744" s="43" t="s">
        <v>3779</v>
      </c>
      <c r="DP744" s="43"/>
      <c r="DQ744" s="43" t="s">
        <v>4150</v>
      </c>
      <c r="DR744" s="43">
        <v>100</v>
      </c>
      <c r="DV744" s="31" t="s">
        <v>389</v>
      </c>
      <c r="DW744" s="31" t="s">
        <v>390</v>
      </c>
      <c r="DX744" s="63"/>
      <c r="DY744" s="63"/>
      <c r="DZ744" s="63"/>
      <c r="EA744" s="167"/>
      <c r="EB744" s="60"/>
      <c r="EC744" s="60"/>
      <c r="ED744" s="60"/>
      <c r="EE744" s="60"/>
      <c r="EF744" s="60"/>
      <c r="EG744" s="60"/>
      <c r="EH744" s="60"/>
      <c r="EI744" s="60"/>
      <c r="EJ744" s="60"/>
      <c r="EK744" s="60"/>
      <c r="EL744" s="60"/>
      <c r="EM744" s="60"/>
      <c r="EN744" s="60"/>
      <c r="EO744" s="60"/>
      <c r="EP744" s="60"/>
      <c r="EQ744" s="60"/>
      <c r="ER744" s="60"/>
      <c r="ES744" s="60"/>
      <c r="ET744" s="60"/>
      <c r="EU744" s="60"/>
      <c r="EV744" s="60"/>
      <c r="EW744" s="60"/>
      <c r="EX744" s="60"/>
      <c r="EY744" s="60"/>
      <c r="EZ744" s="60"/>
      <c r="FA744" s="60"/>
      <c r="FB744" s="60"/>
    </row>
    <row r="745" spans="22:158" x14ac:dyDescent="0.25">
      <c r="W745" s="33"/>
      <c r="X745" s="33"/>
      <c r="AH745" s="38">
        <v>100</v>
      </c>
      <c r="AI745" s="38">
        <v>110</v>
      </c>
      <c r="AJ745" s="38">
        <v>15050</v>
      </c>
      <c r="AK745" s="38">
        <v>14</v>
      </c>
      <c r="AL745" s="38">
        <v>1504158</v>
      </c>
      <c r="AM745" s="61" t="s">
        <v>1816</v>
      </c>
      <c r="AN745" s="61" t="s">
        <v>1696</v>
      </c>
      <c r="AO745" s="61" t="s">
        <v>1591</v>
      </c>
      <c r="AP745" s="61" t="s">
        <v>5033</v>
      </c>
      <c r="AQ745" s="61" t="s">
        <v>1706</v>
      </c>
      <c r="AR745" s="28">
        <v>4301.3</v>
      </c>
      <c r="AS745" s="28">
        <v>0</v>
      </c>
      <c r="AT745" s="28">
        <v>8772</v>
      </c>
      <c r="AU745" s="62"/>
      <c r="BT745">
        <v>0</v>
      </c>
      <c r="BU745" s="32">
        <v>100</v>
      </c>
      <c r="BV745" s="32">
        <v>125</v>
      </c>
      <c r="BW745" s="32">
        <v>11800</v>
      </c>
      <c r="BX745" s="32">
        <v>82</v>
      </c>
      <c r="BY745" s="32">
        <v>91020</v>
      </c>
      <c r="BZ745" t="s">
        <v>1816</v>
      </c>
      <c r="CA745" t="s">
        <v>1692</v>
      </c>
      <c r="CB745" t="s">
        <v>1289</v>
      </c>
      <c r="CC745" t="s">
        <v>1790</v>
      </c>
      <c r="CD745" t="s">
        <v>1792</v>
      </c>
      <c r="CE745" s="155">
        <v>50</v>
      </c>
      <c r="CF745" s="155">
        <v>1</v>
      </c>
      <c r="CG745" s="31" t="s">
        <v>5851</v>
      </c>
      <c r="CH745" s="31" t="s">
        <v>3869</v>
      </c>
      <c r="CI745" s="31" t="s">
        <v>3886</v>
      </c>
      <c r="CJ745" s="31" t="s">
        <v>2827</v>
      </c>
      <c r="DC745" s="160" t="str">
        <f t="shared" si="127"/>
        <v>18450_9</v>
      </c>
      <c r="DD745" s="162">
        <v>100</v>
      </c>
      <c r="DE745" s="161">
        <v>115</v>
      </c>
      <c r="DF745" s="161">
        <v>18450</v>
      </c>
      <c r="DG745" s="163" t="s">
        <v>1816</v>
      </c>
      <c r="DH745" s="161"/>
      <c r="DI745" s="161" t="s">
        <v>1665</v>
      </c>
      <c r="DJ745" s="161">
        <v>9</v>
      </c>
      <c r="DK745" s="161" t="s">
        <v>5218</v>
      </c>
      <c r="DL745" s="161">
        <v>0</v>
      </c>
      <c r="DM745" s="43" t="s">
        <v>3780</v>
      </c>
      <c r="DN745" s="43"/>
      <c r="DO745" s="43" t="s">
        <v>3781</v>
      </c>
      <c r="DP745" s="43"/>
      <c r="DQ745" s="43" t="s">
        <v>4153</v>
      </c>
      <c r="DR745" s="43">
        <v>100</v>
      </c>
      <c r="DV745" s="31" t="s">
        <v>389</v>
      </c>
      <c r="DW745" s="31" t="s">
        <v>390</v>
      </c>
      <c r="DX745" s="63"/>
      <c r="DY745" s="63"/>
      <c r="DZ745" s="63"/>
      <c r="EA745" s="167"/>
      <c r="EB745" s="60"/>
      <c r="EC745" s="60"/>
      <c r="ED745" s="60"/>
      <c r="EE745" s="60"/>
      <c r="EF745" s="60"/>
      <c r="EG745" s="60"/>
      <c r="EH745" s="60"/>
      <c r="EI745" s="60"/>
      <c r="EJ745" s="60"/>
      <c r="EK745" s="60"/>
      <c r="EL745" s="60"/>
      <c r="EM745" s="60"/>
      <c r="EN745" s="60"/>
      <c r="EO745" s="60"/>
      <c r="EP745" s="60"/>
      <c r="EQ745" s="60"/>
      <c r="ER745" s="60"/>
      <c r="ES745" s="60"/>
      <c r="ET745" s="60"/>
      <c r="EU745" s="60"/>
      <c r="EV745" s="60"/>
      <c r="EW745" s="60"/>
      <c r="EX745" s="60"/>
      <c r="EY745" s="60"/>
      <c r="EZ745" s="60"/>
      <c r="FA745" s="60"/>
      <c r="FB745" s="60"/>
    </row>
    <row r="746" spans="22:158" x14ac:dyDescent="0.25">
      <c r="V746" s="1"/>
      <c r="W746" s="33"/>
      <c r="X746" s="33"/>
      <c r="AH746" s="38">
        <v>100</v>
      </c>
      <c r="AI746" s="38">
        <v>110</v>
      </c>
      <c r="AJ746" s="38">
        <v>15250</v>
      </c>
      <c r="AK746" s="38">
        <v>14</v>
      </c>
      <c r="AL746" s="38">
        <v>1504158</v>
      </c>
      <c r="AM746" s="61" t="s">
        <v>1816</v>
      </c>
      <c r="AN746" s="61" t="s">
        <v>1696</v>
      </c>
      <c r="AO746" s="61" t="s">
        <v>1595</v>
      </c>
      <c r="AP746" s="61" t="s">
        <v>5033</v>
      </c>
      <c r="AQ746" s="61" t="s">
        <v>1706</v>
      </c>
      <c r="AR746" s="28">
        <v>0</v>
      </c>
      <c r="AS746" s="28">
        <v>0</v>
      </c>
      <c r="AT746" s="28">
        <v>453191</v>
      </c>
      <c r="AU746" s="62"/>
      <c r="BT746">
        <v>0</v>
      </c>
      <c r="BU746" s="32">
        <v>100</v>
      </c>
      <c r="BV746" s="32">
        <v>125</v>
      </c>
      <c r="BW746" s="32">
        <v>11800</v>
      </c>
      <c r="BX746" s="32">
        <v>82</v>
      </c>
      <c r="BY746" s="32">
        <v>91040</v>
      </c>
      <c r="BZ746" t="s">
        <v>1816</v>
      </c>
      <c r="CA746" t="s">
        <v>1692</v>
      </c>
      <c r="CB746" t="s">
        <v>1289</v>
      </c>
      <c r="CC746" t="s">
        <v>1790</v>
      </c>
      <c r="CD746" t="s">
        <v>1791</v>
      </c>
      <c r="CE746" s="155">
        <v>7</v>
      </c>
      <c r="CF746" s="155">
        <v>4</v>
      </c>
      <c r="CG746" s="31" t="s">
        <v>5853</v>
      </c>
      <c r="CH746" s="31" t="s">
        <v>3870</v>
      </c>
      <c r="CI746" s="31" t="s">
        <v>3886</v>
      </c>
      <c r="CJ746" s="31" t="s">
        <v>2828</v>
      </c>
      <c r="DC746" s="160" t="str">
        <f t="shared" si="127"/>
        <v>18450_4</v>
      </c>
      <c r="DD746" s="162">
        <v>100</v>
      </c>
      <c r="DE746" s="161">
        <v>115</v>
      </c>
      <c r="DF746" s="161">
        <v>18450</v>
      </c>
      <c r="DG746" s="163" t="s">
        <v>1816</v>
      </c>
      <c r="DH746" s="161"/>
      <c r="DI746" s="161" t="s">
        <v>1665</v>
      </c>
      <c r="DJ746" s="161">
        <v>4</v>
      </c>
      <c r="DK746" s="161" t="s">
        <v>1325</v>
      </c>
      <c r="DL746" s="161">
        <v>3</v>
      </c>
      <c r="DM746" s="43" t="s">
        <v>3782</v>
      </c>
      <c r="DN746" s="43"/>
      <c r="DO746" s="43" t="s">
        <v>3783</v>
      </c>
      <c r="DP746" s="43"/>
      <c r="DQ746" s="43" t="s">
        <v>4156</v>
      </c>
      <c r="DR746" s="43">
        <v>100</v>
      </c>
      <c r="DV746" s="31" t="s">
        <v>389</v>
      </c>
      <c r="DW746" s="31" t="s">
        <v>390</v>
      </c>
      <c r="DX746" s="63"/>
      <c r="DY746" s="63"/>
      <c r="DZ746" s="63"/>
      <c r="EA746" s="167"/>
      <c r="EB746" s="60"/>
      <c r="EC746" s="60"/>
      <c r="ED746" s="60"/>
      <c r="EE746" s="60"/>
      <c r="EF746" s="60"/>
      <c r="EG746" s="60"/>
      <c r="EH746" s="60"/>
      <c r="EI746" s="60"/>
      <c r="EJ746" s="60"/>
      <c r="EK746" s="60"/>
      <c r="EL746" s="60"/>
      <c r="EM746" s="60"/>
      <c r="EN746" s="60"/>
      <c r="EO746" s="60"/>
      <c r="EP746" s="60"/>
      <c r="EQ746" s="60"/>
      <c r="ER746" s="60"/>
      <c r="ES746" s="60"/>
      <c r="ET746" s="60"/>
      <c r="EU746" s="60"/>
      <c r="EV746" s="60"/>
      <c r="EW746" s="60"/>
      <c r="EX746" s="60"/>
      <c r="EY746" s="60"/>
      <c r="EZ746" s="60"/>
      <c r="FA746" s="60"/>
      <c r="FB746" s="60"/>
    </row>
    <row r="747" spans="22:158" x14ac:dyDescent="0.25">
      <c r="W747" s="33"/>
      <c r="X747" s="33"/>
      <c r="AH747" s="38">
        <v>100</v>
      </c>
      <c r="AI747" s="38">
        <v>110</v>
      </c>
      <c r="AJ747" s="38">
        <v>15650</v>
      </c>
      <c r="AK747" s="38">
        <v>14</v>
      </c>
      <c r="AL747" s="38">
        <v>1504158</v>
      </c>
      <c r="AM747" s="61" t="s">
        <v>1816</v>
      </c>
      <c r="AN747" s="61" t="s">
        <v>1696</v>
      </c>
      <c r="AO747" s="61" t="s">
        <v>1604</v>
      </c>
      <c r="AP747" s="61" t="s">
        <v>5033</v>
      </c>
      <c r="AQ747" s="61" t="s">
        <v>1706</v>
      </c>
      <c r="AR747" s="28">
        <v>0</v>
      </c>
      <c r="AS747" s="28">
        <v>2891</v>
      </c>
      <c r="AT747" s="28">
        <v>5041</v>
      </c>
      <c r="AU747" s="62"/>
      <c r="BT747">
        <v>0</v>
      </c>
      <c r="BU747" s="32">
        <v>100</v>
      </c>
      <c r="BV747" s="32">
        <v>125</v>
      </c>
      <c r="BW747" s="32">
        <v>11800</v>
      </c>
      <c r="BX747" s="32">
        <v>83</v>
      </c>
      <c r="BY747" s="32">
        <v>91060</v>
      </c>
      <c r="BZ747" t="s">
        <v>1816</v>
      </c>
      <c r="CA747" t="s">
        <v>1692</v>
      </c>
      <c r="CB747" t="s">
        <v>1289</v>
      </c>
      <c r="CC747" t="s">
        <v>1786</v>
      </c>
      <c r="CD747" s="52" t="s">
        <v>5043</v>
      </c>
      <c r="CE747" s="155">
        <v>3625</v>
      </c>
      <c r="CF747" s="155">
        <v>14</v>
      </c>
      <c r="CG747" s="31" t="s">
        <v>684</v>
      </c>
      <c r="CH747" s="31" t="s">
        <v>3871</v>
      </c>
      <c r="CI747" s="31" t="s">
        <v>3886</v>
      </c>
      <c r="CJ747" s="31" t="s">
        <v>2829</v>
      </c>
      <c r="DC747" s="160" t="str">
        <f t="shared" si="127"/>
        <v>18450_3</v>
      </c>
      <c r="DD747" s="162">
        <v>100</v>
      </c>
      <c r="DE747" s="161">
        <v>115</v>
      </c>
      <c r="DF747" s="161">
        <v>18450</v>
      </c>
      <c r="DG747" s="163" t="s">
        <v>1816</v>
      </c>
      <c r="DH747" s="161"/>
      <c r="DI747" s="161" t="s">
        <v>1665</v>
      </c>
      <c r="DJ747" s="161">
        <v>3</v>
      </c>
      <c r="DK747" s="161" t="s">
        <v>1324</v>
      </c>
      <c r="DL747" s="161">
        <v>0</v>
      </c>
      <c r="DM747" s="43" t="s">
        <v>3784</v>
      </c>
      <c r="DN747" s="43"/>
      <c r="DO747" s="43" t="s">
        <v>3785</v>
      </c>
      <c r="DP747" s="43"/>
      <c r="DQ747" s="43" t="s">
        <v>4159</v>
      </c>
      <c r="DR747" s="43">
        <v>100</v>
      </c>
      <c r="DV747" s="31" t="s">
        <v>389</v>
      </c>
      <c r="DW747" s="31" t="s">
        <v>390</v>
      </c>
      <c r="DX747" s="63"/>
      <c r="DY747" s="63"/>
      <c r="DZ747" s="63"/>
      <c r="EA747" s="167"/>
      <c r="EB747" s="60"/>
      <c r="EC747" s="60"/>
      <c r="ED747" s="60"/>
      <c r="EE747" s="60"/>
      <c r="EF747" s="60"/>
      <c r="EG747" s="60"/>
      <c r="EH747" s="60"/>
      <c r="EI747" s="60"/>
      <c r="EJ747" s="60"/>
      <c r="EK747" s="60"/>
      <c r="EL747" s="60"/>
      <c r="EM747" s="60"/>
      <c r="EN747" s="60"/>
      <c r="EO747" s="60"/>
      <c r="EP747" s="60"/>
      <c r="EQ747" s="60"/>
      <c r="ER747" s="60"/>
      <c r="ES747" s="60"/>
      <c r="ET747" s="60"/>
      <c r="EU747" s="60"/>
      <c r="EV747" s="60"/>
      <c r="EW747" s="60"/>
      <c r="EX747" s="60"/>
      <c r="EY747" s="60"/>
      <c r="EZ747" s="60"/>
      <c r="FA747" s="60"/>
      <c r="FB747" s="60"/>
    </row>
    <row r="748" spans="22:158" x14ac:dyDescent="0.25">
      <c r="W748" s="33"/>
      <c r="X748" s="33"/>
      <c r="AH748" s="38">
        <v>100</v>
      </c>
      <c r="AI748" s="38">
        <v>110</v>
      </c>
      <c r="AJ748" s="38">
        <v>17000</v>
      </c>
      <c r="AK748" s="38">
        <v>14</v>
      </c>
      <c r="AL748" s="38">
        <v>1504158</v>
      </c>
      <c r="AM748" s="61" t="s">
        <v>1816</v>
      </c>
      <c r="AN748" s="61" t="s">
        <v>1696</v>
      </c>
      <c r="AO748" s="61" t="s">
        <v>1633</v>
      </c>
      <c r="AP748" s="61" t="s">
        <v>5033</v>
      </c>
      <c r="AQ748" s="61" t="s">
        <v>1706</v>
      </c>
      <c r="AR748" s="28">
        <v>0</v>
      </c>
      <c r="AS748" s="28">
        <v>0</v>
      </c>
      <c r="AT748" s="28">
        <v>10335</v>
      </c>
      <c r="AU748" s="62"/>
      <c r="BT748">
        <v>0</v>
      </c>
      <c r="BU748" s="32">
        <v>100</v>
      </c>
      <c r="BV748" s="32">
        <v>125</v>
      </c>
      <c r="BW748" s="32">
        <v>11800</v>
      </c>
      <c r="BX748" s="32">
        <v>83</v>
      </c>
      <c r="BY748" s="32">
        <v>91080</v>
      </c>
      <c r="BZ748" t="s">
        <v>1816</v>
      </c>
      <c r="CA748" t="s">
        <v>1692</v>
      </c>
      <c r="CB748" t="s">
        <v>1289</v>
      </c>
      <c r="CC748" s="52" t="s">
        <v>1786</v>
      </c>
      <c r="CD748" s="52" t="s">
        <v>1784</v>
      </c>
      <c r="CE748" s="155">
        <v>35</v>
      </c>
      <c r="CF748" s="155">
        <v>2</v>
      </c>
      <c r="CG748" s="31" t="s">
        <v>686</v>
      </c>
      <c r="CH748" s="31" t="s">
        <v>3872</v>
      </c>
      <c r="CI748" s="31" t="s">
        <v>3886</v>
      </c>
      <c r="CJ748" s="31" t="s">
        <v>2830</v>
      </c>
      <c r="DC748" s="160" t="str">
        <f t="shared" si="127"/>
        <v>18450_2</v>
      </c>
      <c r="DD748" s="162">
        <v>100</v>
      </c>
      <c r="DE748" s="161">
        <v>115</v>
      </c>
      <c r="DF748" s="161">
        <v>18450</v>
      </c>
      <c r="DG748" s="163" t="s">
        <v>1816</v>
      </c>
      <c r="DH748" s="161"/>
      <c r="DI748" s="161" t="s">
        <v>1665</v>
      </c>
      <c r="DJ748" s="161">
        <v>2</v>
      </c>
      <c r="DK748" s="161" t="s">
        <v>1323</v>
      </c>
      <c r="DL748" s="161">
        <v>0</v>
      </c>
      <c r="DM748" s="43" t="s">
        <v>3786</v>
      </c>
      <c r="DN748" s="43"/>
      <c r="DO748" s="43" t="s">
        <v>3787</v>
      </c>
      <c r="DP748" s="43"/>
      <c r="DQ748" s="43" t="s">
        <v>4162</v>
      </c>
      <c r="DR748" s="43">
        <v>100</v>
      </c>
      <c r="DV748" s="31" t="s">
        <v>389</v>
      </c>
      <c r="DW748" s="31" t="s">
        <v>390</v>
      </c>
      <c r="DX748" s="63"/>
      <c r="DY748" s="63"/>
      <c r="DZ748" s="63"/>
      <c r="EA748" s="167"/>
      <c r="EB748" s="60"/>
      <c r="EC748" s="60"/>
      <c r="ED748" s="60"/>
      <c r="EE748" s="60"/>
      <c r="EF748" s="60"/>
      <c r="EG748" s="60"/>
      <c r="EH748" s="60"/>
      <c r="EI748" s="60"/>
      <c r="EJ748" s="60"/>
      <c r="EK748" s="60"/>
      <c r="EL748" s="60"/>
      <c r="EM748" s="60"/>
      <c r="EN748" s="60"/>
      <c r="EO748" s="60"/>
      <c r="EP748" s="60"/>
      <c r="EQ748" s="60"/>
      <c r="ER748" s="60"/>
      <c r="ES748" s="60"/>
      <c r="ET748" s="60"/>
      <c r="EU748" s="60"/>
      <c r="EV748" s="60"/>
      <c r="EW748" s="60"/>
      <c r="EX748" s="60"/>
      <c r="EY748" s="60"/>
      <c r="EZ748" s="60"/>
      <c r="FA748" s="60"/>
      <c r="FB748" s="60"/>
    </row>
    <row r="749" spans="22:158" x14ac:dyDescent="0.25">
      <c r="V749" s="1"/>
      <c r="W749" s="33"/>
      <c r="X749" s="33"/>
      <c r="AH749" s="38">
        <v>100</v>
      </c>
      <c r="AI749" s="38">
        <v>110</v>
      </c>
      <c r="AJ749" s="38">
        <v>17620</v>
      </c>
      <c r="AK749" s="38">
        <v>14</v>
      </c>
      <c r="AL749" s="38">
        <v>1504158</v>
      </c>
      <c r="AM749" s="61" t="s">
        <v>1816</v>
      </c>
      <c r="AN749" s="61" t="s">
        <v>1696</v>
      </c>
      <c r="AO749" s="61" t="s">
        <v>1646</v>
      </c>
      <c r="AP749" s="61" t="s">
        <v>5033</v>
      </c>
      <c r="AQ749" s="61" t="s">
        <v>1706</v>
      </c>
      <c r="AR749" s="28">
        <v>442660.4</v>
      </c>
      <c r="AS749" s="28">
        <v>308366</v>
      </c>
      <c r="AT749" s="28">
        <v>0</v>
      </c>
      <c r="AU749" s="62"/>
      <c r="BT749">
        <v>0</v>
      </c>
      <c r="BU749" s="32">
        <v>100</v>
      </c>
      <c r="BV749" s="32">
        <v>125</v>
      </c>
      <c r="BW749" s="32">
        <v>11800</v>
      </c>
      <c r="BX749" s="32">
        <v>84</v>
      </c>
      <c r="BY749" s="32">
        <v>91100</v>
      </c>
      <c r="BZ749" t="s">
        <v>1816</v>
      </c>
      <c r="CA749" t="s">
        <v>1692</v>
      </c>
      <c r="CB749" t="s">
        <v>1289</v>
      </c>
      <c r="CC749" s="52" t="s">
        <v>1795</v>
      </c>
      <c r="CD749" s="52" t="s">
        <v>1796</v>
      </c>
      <c r="CE749" s="155">
        <v>413</v>
      </c>
      <c r="CF749" s="155">
        <v>79</v>
      </c>
      <c r="CG749" s="31" t="s">
        <v>688</v>
      </c>
      <c r="CH749" s="31" t="s">
        <v>3873</v>
      </c>
      <c r="CI749" s="31" t="s">
        <v>3886</v>
      </c>
      <c r="CJ749" s="31" t="s">
        <v>2831</v>
      </c>
      <c r="DC749" s="160" t="str">
        <f t="shared" si="127"/>
        <v>18450_6</v>
      </c>
      <c r="DD749" s="162">
        <v>100</v>
      </c>
      <c r="DE749" s="161">
        <v>115</v>
      </c>
      <c r="DF749" s="161">
        <v>18450</v>
      </c>
      <c r="DG749" s="163" t="s">
        <v>1816</v>
      </c>
      <c r="DH749" s="161"/>
      <c r="DI749" s="161" t="s">
        <v>1665</v>
      </c>
      <c r="DJ749" s="161">
        <v>6</v>
      </c>
      <c r="DK749" s="161" t="s">
        <v>1327</v>
      </c>
      <c r="DL749" s="161">
        <v>0</v>
      </c>
      <c r="DM749" s="43" t="s">
        <v>3788</v>
      </c>
      <c r="DN749" s="43"/>
      <c r="DO749" s="43" t="s">
        <v>3789</v>
      </c>
      <c r="DP749" s="43"/>
      <c r="DQ749" s="43" t="s">
        <v>4165</v>
      </c>
      <c r="DR749" s="43">
        <v>100</v>
      </c>
      <c r="DV749" s="31" t="s">
        <v>389</v>
      </c>
      <c r="DW749" s="31" t="s">
        <v>390</v>
      </c>
      <c r="DX749" s="63"/>
      <c r="DY749" s="63"/>
      <c r="DZ749" s="63"/>
      <c r="EA749" s="167"/>
      <c r="EB749" s="60"/>
      <c r="EC749" s="60"/>
      <c r="ED749" s="60"/>
      <c r="EE749" s="60"/>
      <c r="EF749" s="60"/>
      <c r="EG749" s="60"/>
      <c r="EH749" s="60"/>
      <c r="EI749" s="60"/>
      <c r="EJ749" s="60"/>
      <c r="EK749" s="60"/>
      <c r="EL749" s="60"/>
      <c r="EM749" s="60"/>
      <c r="EN749" s="60"/>
      <c r="EO749" s="60"/>
      <c r="EP749" s="60"/>
      <c r="EQ749" s="60"/>
      <c r="ER749" s="60"/>
      <c r="ES749" s="60"/>
      <c r="ET749" s="60"/>
      <c r="EU749" s="60"/>
      <c r="EV749" s="60"/>
      <c r="EW749" s="60"/>
      <c r="EX749" s="60"/>
      <c r="EY749" s="60"/>
      <c r="EZ749" s="60"/>
      <c r="FA749" s="60"/>
      <c r="FB749" s="60"/>
    </row>
    <row r="750" spans="22:158" x14ac:dyDescent="0.25">
      <c r="W750" s="33"/>
      <c r="X750" s="33"/>
      <c r="AH750" s="38">
        <v>100</v>
      </c>
      <c r="AI750" s="38">
        <v>120</v>
      </c>
      <c r="AJ750" s="38">
        <v>14550</v>
      </c>
      <c r="AK750" s="38">
        <v>14</v>
      </c>
      <c r="AL750" s="38">
        <v>1504158</v>
      </c>
      <c r="AM750" s="61" t="s">
        <v>1816</v>
      </c>
      <c r="AN750" s="61" t="s">
        <v>1689</v>
      </c>
      <c r="AO750" s="61" t="s">
        <v>1579</v>
      </c>
      <c r="AP750" s="61" t="s">
        <v>5033</v>
      </c>
      <c r="AQ750" s="61" t="s">
        <v>1706</v>
      </c>
      <c r="AR750" s="28">
        <v>0</v>
      </c>
      <c r="AS750" s="28">
        <v>0</v>
      </c>
      <c r="AT750" s="28">
        <v>18149</v>
      </c>
      <c r="AU750" s="62"/>
      <c r="BT750">
        <v>0</v>
      </c>
      <c r="BU750" s="32">
        <v>100</v>
      </c>
      <c r="BV750" s="32">
        <v>125</v>
      </c>
      <c r="BW750" s="32">
        <v>11800</v>
      </c>
      <c r="BX750" s="32">
        <v>85</v>
      </c>
      <c r="BY750" s="32">
        <v>91120</v>
      </c>
      <c r="BZ750" t="s">
        <v>1816</v>
      </c>
      <c r="CA750" t="s">
        <v>1692</v>
      </c>
      <c r="CB750" t="s">
        <v>1289</v>
      </c>
      <c r="CC750" s="52" t="s">
        <v>1797</v>
      </c>
      <c r="CD750" s="52" t="s">
        <v>1797</v>
      </c>
      <c r="CE750" s="155">
        <v>4</v>
      </c>
      <c r="CF750" s="155">
        <v>1</v>
      </c>
      <c r="CG750" s="31" t="s">
        <v>690</v>
      </c>
      <c r="CH750" s="31" t="s">
        <v>3874</v>
      </c>
      <c r="CI750" s="31" t="s">
        <v>3886</v>
      </c>
      <c r="CJ750" s="31" t="s">
        <v>2832</v>
      </c>
      <c r="DC750" s="160" t="str">
        <f t="shared" si="127"/>
        <v>18450_10</v>
      </c>
      <c r="DD750" s="162">
        <v>100</v>
      </c>
      <c r="DE750" s="161">
        <v>115</v>
      </c>
      <c r="DF750" s="161">
        <v>18450</v>
      </c>
      <c r="DG750" s="163" t="s">
        <v>1816</v>
      </c>
      <c r="DH750" s="161"/>
      <c r="DI750" s="161" t="s">
        <v>1665</v>
      </c>
      <c r="DJ750" s="161">
        <v>10</v>
      </c>
      <c r="DK750" s="161" t="s">
        <v>1329</v>
      </c>
      <c r="DL750" s="161">
        <v>6</v>
      </c>
      <c r="DM750" s="43" t="s">
        <v>3790</v>
      </c>
      <c r="DN750" s="43"/>
      <c r="DO750" s="43" t="s">
        <v>3791</v>
      </c>
      <c r="DP750" s="43"/>
      <c r="DQ750" s="43" t="s">
        <v>4168</v>
      </c>
      <c r="DR750" s="43">
        <v>100</v>
      </c>
      <c r="DV750" s="31" t="s">
        <v>389</v>
      </c>
      <c r="DW750" s="31" t="s">
        <v>391</v>
      </c>
      <c r="DX750" s="63"/>
      <c r="DY750" s="63"/>
      <c r="DZ750" s="63"/>
      <c r="EA750" s="167"/>
      <c r="EB750" s="60"/>
      <c r="EC750" s="60"/>
      <c r="ED750" s="60"/>
      <c r="EE750" s="60"/>
      <c r="EF750" s="60"/>
      <c r="EG750" s="60"/>
      <c r="EH750" s="60"/>
      <c r="EI750" s="60"/>
      <c r="EJ750" s="60"/>
      <c r="EK750" s="60"/>
      <c r="EL750" s="60"/>
      <c r="EM750" s="60"/>
      <c r="EN750" s="60"/>
      <c r="EO750" s="60"/>
      <c r="EP750" s="60"/>
      <c r="EQ750" s="60"/>
      <c r="ER750" s="60"/>
      <c r="ES750" s="60"/>
      <c r="ET750" s="60"/>
      <c r="EU750" s="60"/>
      <c r="EV750" s="60"/>
      <c r="EW750" s="60"/>
      <c r="EX750" s="60"/>
      <c r="EY750" s="60"/>
      <c r="EZ750" s="60"/>
      <c r="FA750" s="60"/>
      <c r="FB750" s="60"/>
    </row>
    <row r="751" spans="22:158" x14ac:dyDescent="0.25">
      <c r="V751" s="1"/>
      <c r="W751" s="33"/>
      <c r="X751" s="33"/>
      <c r="AH751" s="38">
        <v>100</v>
      </c>
      <c r="AI751" s="38">
        <v>120</v>
      </c>
      <c r="AJ751" s="38">
        <v>14850</v>
      </c>
      <c r="AK751" s="38">
        <v>14</v>
      </c>
      <c r="AL751" s="38">
        <v>1504158</v>
      </c>
      <c r="AM751" s="61" t="s">
        <v>1816</v>
      </c>
      <c r="AN751" s="61" t="s">
        <v>1689</v>
      </c>
      <c r="AO751" s="61" t="s">
        <v>1585</v>
      </c>
      <c r="AP751" s="61" t="s">
        <v>5033</v>
      </c>
      <c r="AQ751" s="61" t="s">
        <v>1706</v>
      </c>
      <c r="AR751" s="28">
        <v>0</v>
      </c>
      <c r="AS751" s="28">
        <v>0</v>
      </c>
      <c r="AT751" s="28">
        <v>12292</v>
      </c>
      <c r="AU751" s="62"/>
      <c r="BT751">
        <v>0</v>
      </c>
      <c r="BU751" s="32">
        <v>100</v>
      </c>
      <c r="BV751" s="32">
        <v>125</v>
      </c>
      <c r="BW751" s="32">
        <v>11800</v>
      </c>
      <c r="BX751" s="32">
        <v>86</v>
      </c>
      <c r="BY751" s="32">
        <v>91140</v>
      </c>
      <c r="BZ751" t="s">
        <v>1816</v>
      </c>
      <c r="CA751" t="s">
        <v>1692</v>
      </c>
      <c r="CB751" s="52" t="s">
        <v>1289</v>
      </c>
      <c r="CC751" s="52" t="s">
        <v>1787</v>
      </c>
      <c r="CD751" s="52" t="s">
        <v>1789</v>
      </c>
      <c r="CE751" s="155">
        <v>275</v>
      </c>
      <c r="CF751" s="155">
        <v>70</v>
      </c>
      <c r="CG751" s="31" t="s">
        <v>5839</v>
      </c>
      <c r="CH751" s="31" t="s">
        <v>3875</v>
      </c>
      <c r="CI751" s="31" t="s">
        <v>3886</v>
      </c>
      <c r="CJ751" s="31" t="s">
        <v>2833</v>
      </c>
      <c r="DC751" s="160" t="str">
        <f t="shared" si="127"/>
        <v>18450_8</v>
      </c>
      <c r="DD751" s="162">
        <v>100</v>
      </c>
      <c r="DE751" s="161">
        <v>115</v>
      </c>
      <c r="DF751" s="161">
        <v>18450</v>
      </c>
      <c r="DG751" s="163" t="s">
        <v>1816</v>
      </c>
      <c r="DH751" s="161"/>
      <c r="DI751" s="161" t="s">
        <v>1665</v>
      </c>
      <c r="DJ751" s="161">
        <v>8</v>
      </c>
      <c r="DK751" s="161" t="s">
        <v>1328</v>
      </c>
      <c r="DL751" s="161">
        <v>0</v>
      </c>
      <c r="DM751" s="43" t="s">
        <v>3792</v>
      </c>
      <c r="DN751" s="43"/>
      <c r="DO751" s="43" t="s">
        <v>3793</v>
      </c>
      <c r="DP751" s="43"/>
      <c r="DQ751" s="43" t="s">
        <v>4171</v>
      </c>
      <c r="DR751" s="43">
        <v>100</v>
      </c>
      <c r="DV751" s="31" t="s">
        <v>389</v>
      </c>
      <c r="DW751" s="31" t="s">
        <v>391</v>
      </c>
      <c r="DX751" s="63"/>
      <c r="DY751" s="63"/>
      <c r="DZ751" s="63"/>
      <c r="EA751" s="167"/>
      <c r="EB751" s="60"/>
      <c r="EC751" s="60"/>
      <c r="ED751" s="60"/>
      <c r="EE751" s="60"/>
      <c r="EF751" s="60"/>
      <c r="EG751" s="60"/>
      <c r="EH751" s="60"/>
      <c r="EI751" s="60"/>
      <c r="EJ751" s="60"/>
      <c r="EK751" s="60"/>
      <c r="EL751" s="60"/>
      <c r="EM751" s="60"/>
      <c r="EN751" s="60"/>
      <c r="EO751" s="60"/>
      <c r="EP751" s="60"/>
      <c r="EQ751" s="60"/>
      <c r="ER751" s="60"/>
      <c r="ES751" s="60"/>
      <c r="ET751" s="60"/>
      <c r="EU751" s="60"/>
      <c r="EV751" s="60"/>
      <c r="EW751" s="60"/>
      <c r="EX751" s="60"/>
      <c r="EY751" s="60"/>
      <c r="EZ751" s="60"/>
      <c r="FA751" s="60"/>
      <c r="FB751" s="60"/>
    </row>
    <row r="752" spans="22:158" x14ac:dyDescent="0.25">
      <c r="W752" s="33"/>
      <c r="X752" s="33"/>
      <c r="AH752" s="38">
        <v>100</v>
      </c>
      <c r="AI752" s="38">
        <v>120</v>
      </c>
      <c r="AJ752" s="38">
        <v>16610</v>
      </c>
      <c r="AK752" s="38">
        <v>14</v>
      </c>
      <c r="AL752" s="38">
        <v>1504158</v>
      </c>
      <c r="AM752" s="61" t="s">
        <v>1816</v>
      </c>
      <c r="AN752" s="61" t="s">
        <v>1689</v>
      </c>
      <c r="AO752" s="61" t="s">
        <v>1625</v>
      </c>
      <c r="AP752" s="61" t="s">
        <v>5033</v>
      </c>
      <c r="AQ752" s="61" t="s">
        <v>1706</v>
      </c>
      <c r="AR752" s="28">
        <v>9645.9</v>
      </c>
      <c r="AS752" s="28">
        <v>0</v>
      </c>
      <c r="AT752" s="28">
        <v>31299</v>
      </c>
      <c r="AU752" s="62"/>
      <c r="BT752">
        <v>0</v>
      </c>
      <c r="BU752" s="32">
        <v>100</v>
      </c>
      <c r="BV752" s="32">
        <v>125</v>
      </c>
      <c r="BW752" s="32">
        <v>11800</v>
      </c>
      <c r="BX752" s="32">
        <v>86</v>
      </c>
      <c r="BY752" s="32">
        <v>91160</v>
      </c>
      <c r="BZ752" t="s">
        <v>1816</v>
      </c>
      <c r="CA752" t="s">
        <v>1692</v>
      </c>
      <c r="CB752" t="s">
        <v>1289</v>
      </c>
      <c r="CC752" t="s">
        <v>1787</v>
      </c>
      <c r="CD752" s="52" t="s">
        <v>1788</v>
      </c>
      <c r="CE752" s="155">
        <v>106</v>
      </c>
      <c r="CF752" s="155">
        <v>17</v>
      </c>
      <c r="CG752" s="31" t="s">
        <v>5831</v>
      </c>
      <c r="CH752" s="31" t="s">
        <v>3876</v>
      </c>
      <c r="CI752" s="31" t="s">
        <v>3886</v>
      </c>
      <c r="CJ752" s="31" t="s">
        <v>2834</v>
      </c>
      <c r="DC752" s="160" t="str">
        <f t="shared" si="127"/>
        <v>18450_5</v>
      </c>
      <c r="DD752" s="162">
        <v>100</v>
      </c>
      <c r="DE752" s="161">
        <v>115</v>
      </c>
      <c r="DF752" s="161">
        <v>18450</v>
      </c>
      <c r="DG752" s="163" t="s">
        <v>1816</v>
      </c>
      <c r="DH752" s="161"/>
      <c r="DI752" s="161" t="s">
        <v>1665</v>
      </c>
      <c r="DJ752" s="161">
        <v>5</v>
      </c>
      <c r="DK752" s="161" t="s">
        <v>1326</v>
      </c>
      <c r="DL752" s="161">
        <v>6</v>
      </c>
      <c r="DM752" s="43" t="s">
        <v>3794</v>
      </c>
      <c r="DN752" s="43"/>
      <c r="DO752" s="43" t="s">
        <v>3795</v>
      </c>
      <c r="DP752" s="43"/>
      <c r="DQ752" s="43" t="s">
        <v>4174</v>
      </c>
      <c r="DR752" s="43">
        <v>100</v>
      </c>
      <c r="DV752" s="31" t="s">
        <v>389</v>
      </c>
      <c r="DW752" s="31" t="s">
        <v>391</v>
      </c>
      <c r="DX752" s="63"/>
      <c r="DY752" s="63"/>
      <c r="DZ752" s="63"/>
      <c r="EA752" s="167"/>
      <c r="EB752" s="60"/>
      <c r="EC752" s="60"/>
      <c r="ED752" s="60"/>
      <c r="EE752" s="60"/>
      <c r="EF752" s="60"/>
      <c r="EG752" s="60"/>
      <c r="EH752" s="60"/>
      <c r="EI752" s="60"/>
      <c r="EJ752" s="60"/>
      <c r="EK752" s="60"/>
      <c r="EL752" s="60"/>
      <c r="EM752" s="60"/>
      <c r="EN752" s="60"/>
      <c r="EO752" s="60"/>
      <c r="EP752" s="60"/>
      <c r="EQ752" s="60"/>
      <c r="ER752" s="60"/>
      <c r="ES752" s="60"/>
      <c r="ET752" s="60"/>
      <c r="EU752" s="60"/>
      <c r="EV752" s="60"/>
      <c r="EW752" s="60"/>
      <c r="EX752" s="60"/>
      <c r="EY752" s="60"/>
      <c r="EZ752" s="60"/>
      <c r="FA752" s="60"/>
      <c r="FB752" s="60"/>
    </row>
    <row r="753" spans="22:158" x14ac:dyDescent="0.25">
      <c r="W753" s="33"/>
      <c r="X753" s="33"/>
      <c r="AH753" s="38">
        <v>100</v>
      </c>
      <c r="AI753" s="38">
        <v>125</v>
      </c>
      <c r="AJ753" s="38">
        <v>13750</v>
      </c>
      <c r="AK753" s="38">
        <v>14</v>
      </c>
      <c r="AL753" s="38">
        <v>1504158</v>
      </c>
      <c r="AM753" s="61" t="s">
        <v>1816</v>
      </c>
      <c r="AN753" s="61" t="s">
        <v>1692</v>
      </c>
      <c r="AO753" s="61" t="s">
        <v>5119</v>
      </c>
      <c r="AP753" s="61" t="s">
        <v>5033</v>
      </c>
      <c r="AQ753" s="61" t="s">
        <v>1706</v>
      </c>
      <c r="AR753" s="28">
        <v>0</v>
      </c>
      <c r="AS753" s="28">
        <v>0</v>
      </c>
      <c r="AT753" s="28">
        <v>22317</v>
      </c>
      <c r="AU753" s="62"/>
      <c r="BT753">
        <v>0</v>
      </c>
      <c r="BU753" s="32">
        <v>100</v>
      </c>
      <c r="BV753" s="32">
        <v>125</v>
      </c>
      <c r="BW753" s="32">
        <v>11800</v>
      </c>
      <c r="BX753" s="32">
        <v>87</v>
      </c>
      <c r="BY753" s="32">
        <v>91180</v>
      </c>
      <c r="BZ753" t="s">
        <v>1816</v>
      </c>
      <c r="CA753" t="s">
        <v>1692</v>
      </c>
      <c r="CB753" t="s">
        <v>1289</v>
      </c>
      <c r="CC753" s="52" t="s">
        <v>1726</v>
      </c>
      <c r="CD753" s="52" t="s">
        <v>1793</v>
      </c>
      <c r="CE753" s="155">
        <v>4358</v>
      </c>
      <c r="CF753" s="155">
        <v>20</v>
      </c>
      <c r="CG753" s="31" t="s">
        <v>5841</v>
      </c>
      <c r="CH753" s="31" t="s">
        <v>3877</v>
      </c>
      <c r="CI753" s="31" t="s">
        <v>3886</v>
      </c>
      <c r="CJ753" s="31" t="s">
        <v>2835</v>
      </c>
      <c r="DC753" s="160" t="str">
        <f t="shared" si="127"/>
        <v>18400_1</v>
      </c>
      <c r="DD753" s="162">
        <v>100</v>
      </c>
      <c r="DE753" s="161">
        <v>105</v>
      </c>
      <c r="DF753" s="161">
        <v>18400</v>
      </c>
      <c r="DG753" s="163" t="s">
        <v>1816</v>
      </c>
      <c r="DH753" s="161"/>
      <c r="DI753" s="161" t="s">
        <v>1664</v>
      </c>
      <c r="DJ753" s="161">
        <v>1</v>
      </c>
      <c r="DK753" s="161" t="s">
        <v>5210</v>
      </c>
      <c r="DL753" s="161">
        <v>55</v>
      </c>
      <c r="DM753" s="43" t="s">
        <v>1958</v>
      </c>
      <c r="DN753" s="43"/>
      <c r="DO753" s="43" t="s">
        <v>4197</v>
      </c>
      <c r="DP753" s="43"/>
      <c r="DQ753" s="43" t="s">
        <v>4177</v>
      </c>
      <c r="DR753" s="43">
        <v>100</v>
      </c>
      <c r="DV753" s="31" t="s">
        <v>389</v>
      </c>
      <c r="DW753" s="31" t="s">
        <v>392</v>
      </c>
      <c r="DX753" s="63"/>
      <c r="DY753" s="63"/>
      <c r="DZ753" s="63"/>
      <c r="EA753" s="167"/>
      <c r="EB753" s="60"/>
      <c r="EC753" s="60"/>
      <c r="ED753" s="60"/>
      <c r="EE753" s="60"/>
      <c r="EF753" s="60"/>
      <c r="EG753" s="60"/>
      <c r="EH753" s="60"/>
      <c r="EI753" s="60"/>
      <c r="EJ753" s="60"/>
      <c r="EK753" s="60"/>
      <c r="EL753" s="60"/>
      <c r="EM753" s="60"/>
      <c r="EN753" s="60"/>
      <c r="EO753" s="60"/>
      <c r="EP753" s="60"/>
      <c r="EQ753" s="60"/>
      <c r="ER753" s="60"/>
      <c r="ES753" s="60"/>
      <c r="ET753" s="60"/>
      <c r="EU753" s="60"/>
      <c r="EV753" s="60"/>
      <c r="EW753" s="60"/>
      <c r="EX753" s="60"/>
      <c r="EY753" s="60"/>
      <c r="EZ753" s="60"/>
      <c r="FA753" s="60"/>
      <c r="FB753" s="60"/>
    </row>
    <row r="754" spans="22:158" x14ac:dyDescent="0.25">
      <c r="V754" s="1"/>
      <c r="W754" s="33"/>
      <c r="X754" s="33"/>
      <c r="AH754" s="38">
        <v>100</v>
      </c>
      <c r="AI754" s="38">
        <v>130</v>
      </c>
      <c r="AJ754" s="38">
        <v>10110</v>
      </c>
      <c r="AK754" s="38">
        <v>14</v>
      </c>
      <c r="AL754" s="38">
        <v>1504158</v>
      </c>
      <c r="AM754" s="61" t="s">
        <v>1816</v>
      </c>
      <c r="AN754" s="61" t="s">
        <v>1687</v>
      </c>
      <c r="AO754" s="61" t="s">
        <v>5045</v>
      </c>
      <c r="AP754" s="61" t="s">
        <v>5033</v>
      </c>
      <c r="AQ754" s="61" t="s">
        <v>1706</v>
      </c>
      <c r="AR754" s="28">
        <v>0</v>
      </c>
      <c r="AS754" s="28">
        <v>0</v>
      </c>
      <c r="AT754" s="28">
        <v>249665</v>
      </c>
      <c r="AU754" s="62"/>
      <c r="BT754">
        <v>0</v>
      </c>
      <c r="BU754" s="32">
        <v>100</v>
      </c>
      <c r="BV754" s="32">
        <v>125</v>
      </c>
      <c r="BW754" s="32">
        <v>11800</v>
      </c>
      <c r="BX754" s="32">
        <v>87</v>
      </c>
      <c r="BY754" s="32">
        <v>91190</v>
      </c>
      <c r="BZ754" t="s">
        <v>1816</v>
      </c>
      <c r="CA754" t="s">
        <v>1692</v>
      </c>
      <c r="CB754" t="s">
        <v>1289</v>
      </c>
      <c r="CC754" t="s">
        <v>1726</v>
      </c>
      <c r="CD754" s="52" t="s">
        <v>1726</v>
      </c>
      <c r="CE754" s="155">
        <v>24</v>
      </c>
      <c r="CF754" s="155">
        <v>16</v>
      </c>
      <c r="CG754" s="31" t="s">
        <v>5843</v>
      </c>
      <c r="CH754" s="31" t="s">
        <v>3878</v>
      </c>
      <c r="CI754" s="31" t="s">
        <v>3886</v>
      </c>
      <c r="CJ754" s="31" t="s">
        <v>2836</v>
      </c>
      <c r="DC754" s="160" t="str">
        <f t="shared" si="127"/>
        <v>18400_7</v>
      </c>
      <c r="DD754" s="162">
        <v>100</v>
      </c>
      <c r="DE754" s="161">
        <v>105</v>
      </c>
      <c r="DF754" s="161">
        <v>18400</v>
      </c>
      <c r="DG754" s="163" t="s">
        <v>1816</v>
      </c>
      <c r="DH754" s="161"/>
      <c r="DI754" s="161" t="s">
        <v>1664</v>
      </c>
      <c r="DJ754" s="161">
        <v>7</v>
      </c>
      <c r="DK754" s="161" t="s">
        <v>5216</v>
      </c>
      <c r="DL754" s="161">
        <v>54</v>
      </c>
      <c r="DM754" s="43" t="s">
        <v>1959</v>
      </c>
      <c r="DN754" s="43"/>
      <c r="DO754" s="43" t="s">
        <v>4199</v>
      </c>
      <c r="DP754" s="43"/>
      <c r="DQ754" s="43" t="s">
        <v>4150</v>
      </c>
      <c r="DR754" s="43">
        <v>100</v>
      </c>
      <c r="DV754" s="31" t="s">
        <v>389</v>
      </c>
      <c r="DW754" s="31" t="s">
        <v>393</v>
      </c>
      <c r="DX754" s="63"/>
      <c r="DY754" s="63"/>
      <c r="DZ754" s="63"/>
      <c r="EA754" s="167"/>
      <c r="EB754" s="60"/>
      <c r="EC754" s="60"/>
      <c r="ED754" s="60"/>
      <c r="EE754" s="60"/>
      <c r="EF754" s="60"/>
      <c r="EG754" s="60"/>
      <c r="EH754" s="60"/>
      <c r="EI754" s="60"/>
      <c r="EJ754" s="60"/>
      <c r="EK754" s="60"/>
      <c r="EL754" s="60"/>
      <c r="EM754" s="60"/>
      <c r="EN754" s="60"/>
      <c r="EO754" s="60"/>
      <c r="EP754" s="60"/>
      <c r="EQ754" s="60"/>
      <c r="ER754" s="60"/>
      <c r="ES754" s="60"/>
      <c r="ET754" s="60"/>
      <c r="EU754" s="60"/>
      <c r="EV754" s="60"/>
      <c r="EW754" s="60"/>
      <c r="EX754" s="60"/>
      <c r="EY754" s="60"/>
      <c r="EZ754" s="60"/>
      <c r="FA754" s="60"/>
      <c r="FB754" s="60"/>
    </row>
    <row r="755" spans="22:158" x14ac:dyDescent="0.25">
      <c r="W755" s="33"/>
      <c r="X755" s="33"/>
      <c r="AH755" s="38">
        <v>100</v>
      </c>
      <c r="AI755" s="38">
        <v>130</v>
      </c>
      <c r="AJ755" s="38">
        <v>10400</v>
      </c>
      <c r="AK755" s="38">
        <v>14</v>
      </c>
      <c r="AL755" s="38">
        <v>1504158</v>
      </c>
      <c r="AM755" s="61" t="s">
        <v>1816</v>
      </c>
      <c r="AN755" s="61" t="s">
        <v>1687</v>
      </c>
      <c r="AO755" s="61" t="s">
        <v>5051</v>
      </c>
      <c r="AP755" s="61" t="s">
        <v>5033</v>
      </c>
      <c r="AQ755" s="61" t="s">
        <v>1706</v>
      </c>
      <c r="AR755" s="28">
        <v>0</v>
      </c>
      <c r="AS755" s="28">
        <v>0</v>
      </c>
      <c r="AT755" s="28">
        <v>16755</v>
      </c>
      <c r="AU755" s="62"/>
      <c r="BT755">
        <v>0</v>
      </c>
      <c r="BU755" s="32">
        <v>100</v>
      </c>
      <c r="BV755" s="32">
        <v>125</v>
      </c>
      <c r="BW755" s="32">
        <v>11800</v>
      </c>
      <c r="BX755" s="32">
        <v>87</v>
      </c>
      <c r="BY755" s="32">
        <v>91192</v>
      </c>
      <c r="BZ755" t="s">
        <v>1816</v>
      </c>
      <c r="CA755" t="s">
        <v>1692</v>
      </c>
      <c r="CB755" t="s">
        <v>1289</v>
      </c>
      <c r="CC755" s="52" t="s">
        <v>1726</v>
      </c>
      <c r="CD755" s="52" t="s">
        <v>1115</v>
      </c>
      <c r="CE755" s="155">
        <v>24302</v>
      </c>
      <c r="CF755" s="155">
        <v>8</v>
      </c>
      <c r="CG755" s="31" t="s">
        <v>692</v>
      </c>
      <c r="CH755" s="31" t="s">
        <v>3879</v>
      </c>
      <c r="CI755" s="31" t="s">
        <v>3886</v>
      </c>
      <c r="CJ755" s="31" t="s">
        <v>1380</v>
      </c>
      <c r="DC755" s="160" t="str">
        <f t="shared" si="127"/>
        <v>18400_9</v>
      </c>
      <c r="DD755" s="162">
        <v>100</v>
      </c>
      <c r="DE755" s="161">
        <v>105</v>
      </c>
      <c r="DF755" s="161">
        <v>18400</v>
      </c>
      <c r="DG755" s="163" t="s">
        <v>1816</v>
      </c>
      <c r="DH755" s="161"/>
      <c r="DI755" s="161" t="s">
        <v>1664</v>
      </c>
      <c r="DJ755" s="161">
        <v>9</v>
      </c>
      <c r="DK755" s="161" t="s">
        <v>5218</v>
      </c>
      <c r="DL755" s="161">
        <v>0</v>
      </c>
      <c r="DM755" s="43" t="s">
        <v>1960</v>
      </c>
      <c r="DN755" s="43"/>
      <c r="DO755" s="43" t="s">
        <v>4201</v>
      </c>
      <c r="DP755" s="43"/>
      <c r="DQ755" s="43" t="s">
        <v>4153</v>
      </c>
      <c r="DR755" s="43">
        <v>100</v>
      </c>
      <c r="DV755" s="31" t="s">
        <v>389</v>
      </c>
      <c r="DW755" s="31" t="s">
        <v>393</v>
      </c>
      <c r="DX755" s="63"/>
      <c r="DY755" s="63"/>
      <c r="DZ755" s="63"/>
      <c r="EA755" s="167"/>
      <c r="EB755" s="60"/>
      <c r="EC755" s="60"/>
      <c r="ED755" s="60"/>
      <c r="EE755" s="60"/>
      <c r="EF755" s="60"/>
      <c r="EG755" s="60"/>
      <c r="EH755" s="60"/>
      <c r="EI755" s="60"/>
      <c r="EJ755" s="60"/>
      <c r="EK755" s="60"/>
      <c r="EL755" s="60"/>
      <c r="EM755" s="60"/>
      <c r="EN755" s="60"/>
      <c r="EO755" s="60"/>
      <c r="EP755" s="60"/>
      <c r="EQ755" s="60"/>
      <c r="ER755" s="60"/>
      <c r="ES755" s="60"/>
      <c r="ET755" s="60"/>
      <c r="EU755" s="60"/>
      <c r="EV755" s="60"/>
      <c r="EW755" s="60"/>
      <c r="EX755" s="60"/>
      <c r="EY755" s="60"/>
      <c r="EZ755" s="60"/>
      <c r="FA755" s="60"/>
      <c r="FB755" s="60"/>
    </row>
    <row r="756" spans="22:158" x14ac:dyDescent="0.25">
      <c r="V756" s="1"/>
      <c r="W756" s="33"/>
      <c r="X756" s="33"/>
      <c r="AH756" s="38">
        <v>100</v>
      </c>
      <c r="AI756" s="38">
        <v>130</v>
      </c>
      <c r="AJ756" s="38">
        <v>10700</v>
      </c>
      <c r="AK756" s="38">
        <v>14</v>
      </c>
      <c r="AL756" s="38">
        <v>1504158</v>
      </c>
      <c r="AM756" s="61" t="s">
        <v>1816</v>
      </c>
      <c r="AN756" s="61" t="s">
        <v>1687</v>
      </c>
      <c r="AO756" s="61" t="s">
        <v>5057</v>
      </c>
      <c r="AP756" s="61" t="s">
        <v>5033</v>
      </c>
      <c r="AQ756" s="61" t="s">
        <v>1706</v>
      </c>
      <c r="AR756" s="28">
        <v>0</v>
      </c>
      <c r="AS756" s="28">
        <v>0</v>
      </c>
      <c r="AT756" s="28">
        <v>269842</v>
      </c>
      <c r="AU756" s="62"/>
      <c r="BT756">
        <v>0</v>
      </c>
      <c r="BU756" s="32">
        <v>100</v>
      </c>
      <c r="BV756" s="32">
        <v>125</v>
      </c>
      <c r="BW756" s="32">
        <v>11800</v>
      </c>
      <c r="BX756" s="32">
        <v>87</v>
      </c>
      <c r="BY756" s="32">
        <v>91194</v>
      </c>
      <c r="BZ756" t="s">
        <v>1816</v>
      </c>
      <c r="CA756" t="s">
        <v>1692</v>
      </c>
      <c r="CB756" t="s">
        <v>1289</v>
      </c>
      <c r="CC756" t="s">
        <v>1726</v>
      </c>
      <c r="CD756" s="52" t="s">
        <v>1114</v>
      </c>
      <c r="CE756" s="155">
        <v>21</v>
      </c>
      <c r="CF756" s="155">
        <v>13</v>
      </c>
      <c r="CG756" s="31" t="s">
        <v>694</v>
      </c>
      <c r="CH756" s="31" t="s">
        <v>3880</v>
      </c>
      <c r="CI756" s="31" t="s">
        <v>3886</v>
      </c>
      <c r="CJ756" s="31" t="s">
        <v>1379</v>
      </c>
      <c r="DC756" s="160" t="str">
        <f t="shared" si="127"/>
        <v>18400_4</v>
      </c>
      <c r="DD756" s="162">
        <v>100</v>
      </c>
      <c r="DE756" s="161">
        <v>105</v>
      </c>
      <c r="DF756" s="161">
        <v>18400</v>
      </c>
      <c r="DG756" s="163" t="s">
        <v>1816</v>
      </c>
      <c r="DH756" s="161"/>
      <c r="DI756" s="161" t="s">
        <v>1664</v>
      </c>
      <c r="DJ756" s="161">
        <v>4</v>
      </c>
      <c r="DK756" s="161" t="s">
        <v>1325</v>
      </c>
      <c r="DL756" s="161">
        <v>3</v>
      </c>
      <c r="DM756" s="43" t="s">
        <v>1961</v>
      </c>
      <c r="DN756" s="43"/>
      <c r="DO756" s="43" t="s">
        <v>4203</v>
      </c>
      <c r="DP756" s="43"/>
      <c r="DQ756" s="43" t="s">
        <v>4156</v>
      </c>
      <c r="DR756" s="43">
        <v>100</v>
      </c>
      <c r="DV756" s="31" t="s">
        <v>389</v>
      </c>
      <c r="DW756" s="31" t="s">
        <v>393</v>
      </c>
      <c r="DX756" s="63"/>
      <c r="DY756" s="63"/>
      <c r="DZ756" s="63"/>
      <c r="EA756" s="167"/>
      <c r="EB756" s="60"/>
      <c r="EC756" s="60"/>
      <c r="ED756" s="60"/>
      <c r="EE756" s="60"/>
      <c r="EF756" s="60"/>
      <c r="EG756" s="60"/>
      <c r="EH756" s="60"/>
      <c r="EI756" s="60"/>
      <c r="EJ756" s="60"/>
      <c r="EK756" s="60"/>
      <c r="EL756" s="60"/>
      <c r="EM756" s="60"/>
      <c r="EN756" s="60"/>
      <c r="EO756" s="60"/>
      <c r="EP756" s="60"/>
      <c r="EQ756" s="60"/>
      <c r="ER756" s="60"/>
      <c r="ES756" s="60"/>
      <c r="ET756" s="60"/>
      <c r="EU756" s="60"/>
      <c r="EV756" s="60"/>
      <c r="EW756" s="60"/>
      <c r="EX756" s="60"/>
      <c r="EY756" s="60"/>
      <c r="EZ756" s="60"/>
      <c r="FA756" s="60"/>
      <c r="FB756" s="60"/>
    </row>
    <row r="757" spans="22:158" x14ac:dyDescent="0.25">
      <c r="V757" s="1"/>
      <c r="W757" s="33"/>
      <c r="X757" s="33"/>
      <c r="AH757" s="38">
        <v>100</v>
      </c>
      <c r="AI757" s="38">
        <v>130</v>
      </c>
      <c r="AJ757" s="38">
        <v>13550</v>
      </c>
      <c r="AK757" s="38">
        <v>14</v>
      </c>
      <c r="AL757" s="38">
        <v>1504158</v>
      </c>
      <c r="AM757" s="61" t="s">
        <v>1816</v>
      </c>
      <c r="AN757" s="61" t="s">
        <v>1687</v>
      </c>
      <c r="AO757" s="61" t="s">
        <v>5114</v>
      </c>
      <c r="AP757" s="61" t="s">
        <v>5033</v>
      </c>
      <c r="AQ757" s="61" t="s">
        <v>1706</v>
      </c>
      <c r="AR757" s="28">
        <v>18694954.300000001</v>
      </c>
      <c r="AS757" s="28">
        <v>16818353</v>
      </c>
      <c r="AT757" s="28">
        <v>16306683</v>
      </c>
      <c r="AU757" s="62"/>
      <c r="BT757">
        <v>0</v>
      </c>
      <c r="BU757" s="32">
        <v>100</v>
      </c>
      <c r="BV757" s="32">
        <v>125</v>
      </c>
      <c r="BW757" s="32">
        <v>11800</v>
      </c>
      <c r="BX757" s="32">
        <v>87</v>
      </c>
      <c r="BY757" s="32">
        <v>91200</v>
      </c>
      <c r="BZ757" t="s">
        <v>1816</v>
      </c>
      <c r="CA757" t="s">
        <v>1692</v>
      </c>
      <c r="CB757" t="s">
        <v>1289</v>
      </c>
      <c r="CC757" s="52" t="s">
        <v>1726</v>
      </c>
      <c r="CD757" s="52" t="s">
        <v>1794</v>
      </c>
      <c r="CE757" s="155">
        <v>1</v>
      </c>
      <c r="CF757" s="155">
        <v>1</v>
      </c>
      <c r="CG757" s="31" t="s">
        <v>5845</v>
      </c>
      <c r="CH757" s="31" t="s">
        <v>3881</v>
      </c>
      <c r="CI757" s="31" t="s">
        <v>3886</v>
      </c>
      <c r="CJ757" s="31" t="s">
        <v>2837</v>
      </c>
      <c r="DC757" s="160" t="str">
        <f t="shared" si="127"/>
        <v>18400_3</v>
      </c>
      <c r="DD757" s="162">
        <v>100</v>
      </c>
      <c r="DE757" s="161">
        <v>105</v>
      </c>
      <c r="DF757" s="161">
        <v>18400</v>
      </c>
      <c r="DG757" s="163" t="s">
        <v>1816</v>
      </c>
      <c r="DH757" s="161"/>
      <c r="DI757" s="161" t="s">
        <v>1664</v>
      </c>
      <c r="DJ757" s="161">
        <v>3</v>
      </c>
      <c r="DK757" s="161" t="s">
        <v>1324</v>
      </c>
      <c r="DL757" s="161">
        <v>0</v>
      </c>
      <c r="DM757" s="43" t="s">
        <v>1962</v>
      </c>
      <c r="DN757" s="43"/>
      <c r="DO757" s="43" t="s">
        <v>4205</v>
      </c>
      <c r="DP757" s="43"/>
      <c r="DQ757" s="43" t="s">
        <v>4159</v>
      </c>
      <c r="DR757" s="43">
        <v>100</v>
      </c>
      <c r="DV757" s="31" t="s">
        <v>389</v>
      </c>
      <c r="DW757" s="31" t="s">
        <v>393</v>
      </c>
      <c r="DX757" s="63"/>
      <c r="DY757" s="63"/>
      <c r="DZ757" s="63"/>
      <c r="EA757" s="167"/>
      <c r="EB757" s="60"/>
      <c r="EC757" s="60"/>
      <c r="ED757" s="60"/>
      <c r="EE757" s="60"/>
      <c r="EF757" s="60"/>
      <c r="EG757" s="60"/>
      <c r="EH757" s="60"/>
      <c r="EI757" s="60"/>
      <c r="EJ757" s="60"/>
      <c r="EK757" s="60"/>
      <c r="EL757" s="60"/>
      <c r="EM757" s="60"/>
      <c r="EN757" s="60"/>
      <c r="EO757" s="60"/>
      <c r="EP757" s="60"/>
      <c r="EQ757" s="60"/>
      <c r="ER757" s="60"/>
      <c r="ES757" s="60"/>
      <c r="ET757" s="60"/>
      <c r="EU757" s="60"/>
      <c r="EV757" s="60"/>
      <c r="EW757" s="60"/>
      <c r="EX757" s="60"/>
      <c r="EY757" s="60"/>
      <c r="EZ757" s="60"/>
      <c r="FA757" s="60"/>
      <c r="FB757" s="60"/>
    </row>
    <row r="758" spans="22:158" x14ac:dyDescent="0.25">
      <c r="W758" s="33"/>
      <c r="X758" s="33"/>
      <c r="AH758" s="38">
        <v>100</v>
      </c>
      <c r="AI758" s="38">
        <v>130</v>
      </c>
      <c r="AJ758" s="38">
        <v>13650</v>
      </c>
      <c r="AK758" s="38">
        <v>14</v>
      </c>
      <c r="AL758" s="38">
        <v>1504158</v>
      </c>
      <c r="AM758" s="61" t="s">
        <v>1816</v>
      </c>
      <c r="AN758" s="61" t="s">
        <v>1687</v>
      </c>
      <c r="AO758" s="61" t="s">
        <v>5116</v>
      </c>
      <c r="AP758" s="61" t="s">
        <v>5033</v>
      </c>
      <c r="AQ758" s="61" t="s">
        <v>1706</v>
      </c>
      <c r="AR758" s="28">
        <v>0</v>
      </c>
      <c r="AS758" s="28">
        <v>76216</v>
      </c>
      <c r="AT758" s="28">
        <v>0</v>
      </c>
      <c r="AU758" s="62"/>
      <c r="BT758">
        <v>0</v>
      </c>
      <c r="BU758" s="32">
        <v>100</v>
      </c>
      <c r="BV758" s="32">
        <v>125</v>
      </c>
      <c r="BW758" s="32">
        <v>11800</v>
      </c>
      <c r="BX758" s="32">
        <v>88</v>
      </c>
      <c r="BY758" s="32">
        <v>91220</v>
      </c>
      <c r="BZ758" t="s">
        <v>1816</v>
      </c>
      <c r="CA758" t="s">
        <v>1692</v>
      </c>
      <c r="CB758" t="s">
        <v>1289</v>
      </c>
      <c r="CC758" s="52" t="s">
        <v>1684</v>
      </c>
      <c r="CD758" s="52" t="s">
        <v>1684</v>
      </c>
      <c r="CE758" s="155">
        <v>17</v>
      </c>
      <c r="CF758" s="155">
        <v>7</v>
      </c>
      <c r="CG758" s="31" t="s">
        <v>696</v>
      </c>
      <c r="CH758" s="31" t="s">
        <v>3882</v>
      </c>
      <c r="CI758" s="31" t="s">
        <v>3886</v>
      </c>
      <c r="CJ758" s="31" t="s">
        <v>2838</v>
      </c>
      <c r="DC758" s="160" t="str">
        <f t="shared" si="127"/>
        <v>18400_2</v>
      </c>
      <c r="DD758" s="162">
        <v>100</v>
      </c>
      <c r="DE758" s="161">
        <v>105</v>
      </c>
      <c r="DF758" s="161">
        <v>18400</v>
      </c>
      <c r="DG758" s="163" t="s">
        <v>1816</v>
      </c>
      <c r="DH758" s="161"/>
      <c r="DI758" s="161" t="s">
        <v>1664</v>
      </c>
      <c r="DJ758" s="161">
        <v>2</v>
      </c>
      <c r="DK758" s="161" t="s">
        <v>1323</v>
      </c>
      <c r="DL758" s="161">
        <v>0</v>
      </c>
      <c r="DM758" s="43" t="s">
        <v>1963</v>
      </c>
      <c r="DN758" s="43"/>
      <c r="DO758" s="43" t="s">
        <v>4207</v>
      </c>
      <c r="DP758" s="43"/>
      <c r="DQ758" s="43" t="s">
        <v>4162</v>
      </c>
      <c r="DR758" s="43">
        <v>100</v>
      </c>
      <c r="DV758" s="31" t="s">
        <v>389</v>
      </c>
      <c r="DW758" s="31" t="s">
        <v>393</v>
      </c>
      <c r="DX758" s="63"/>
      <c r="DY758" s="63"/>
      <c r="DZ758" s="63"/>
      <c r="EA758" s="167"/>
      <c r="EB758" s="60"/>
      <c r="EC758" s="60"/>
      <c r="ED758" s="60"/>
      <c r="EE758" s="60"/>
      <c r="EF758" s="60"/>
      <c r="EG758" s="60"/>
      <c r="EH758" s="60"/>
      <c r="EI758" s="60"/>
      <c r="EJ758" s="60"/>
      <c r="EK758" s="60"/>
      <c r="EL758" s="60"/>
      <c r="EM758" s="60"/>
      <c r="EN758" s="60"/>
      <c r="EO758" s="60"/>
      <c r="EP758" s="60"/>
      <c r="EQ758" s="60"/>
      <c r="ER758" s="60"/>
      <c r="ES758" s="60"/>
      <c r="ET758" s="60"/>
      <c r="EU758" s="60"/>
      <c r="EV758" s="60"/>
      <c r="EW758" s="60"/>
      <c r="EX758" s="60"/>
      <c r="EY758" s="60"/>
      <c r="EZ758" s="60"/>
      <c r="FA758" s="60"/>
      <c r="FB758" s="60"/>
    </row>
    <row r="759" spans="22:158" x14ac:dyDescent="0.25">
      <c r="V759" s="1"/>
      <c r="W759" s="33"/>
      <c r="X759" s="33"/>
      <c r="AH759" s="38">
        <v>100</v>
      </c>
      <c r="AI759" s="38">
        <v>130</v>
      </c>
      <c r="AJ759" s="38">
        <v>13660</v>
      </c>
      <c r="AK759" s="38">
        <v>14</v>
      </c>
      <c r="AL759" s="38">
        <v>1504158</v>
      </c>
      <c r="AM759" s="61" t="s">
        <v>1816</v>
      </c>
      <c r="AN759" s="61" t="s">
        <v>1687</v>
      </c>
      <c r="AO759" s="61" t="s">
        <v>5117</v>
      </c>
      <c r="AP759" s="61" t="s">
        <v>5033</v>
      </c>
      <c r="AQ759" s="61" t="s">
        <v>1706</v>
      </c>
      <c r="AR759" s="28">
        <v>21926643</v>
      </c>
      <c r="AS759" s="28">
        <v>12457803</v>
      </c>
      <c r="AT759" s="28">
        <v>0</v>
      </c>
      <c r="AU759" s="62"/>
      <c r="BT759">
        <v>0</v>
      </c>
      <c r="BU759" s="32">
        <v>100</v>
      </c>
      <c r="BV759" s="32">
        <v>125</v>
      </c>
      <c r="BW759" s="32">
        <v>11800</v>
      </c>
      <c r="BX759" s="32">
        <v>89</v>
      </c>
      <c r="BY759" s="32">
        <v>91240</v>
      </c>
      <c r="BZ759" t="s">
        <v>1816</v>
      </c>
      <c r="CA759" t="s">
        <v>1692</v>
      </c>
      <c r="CB759" t="s">
        <v>1289</v>
      </c>
      <c r="CC759" s="52" t="s">
        <v>1785</v>
      </c>
      <c r="CD759" s="52" t="s">
        <v>1785</v>
      </c>
      <c r="CE759" s="155">
        <v>206</v>
      </c>
      <c r="CF759" s="155">
        <v>15</v>
      </c>
      <c r="CG759" s="31" t="s">
        <v>698</v>
      </c>
      <c r="CH759" s="31" t="s">
        <v>3883</v>
      </c>
      <c r="CI759" s="31" t="s">
        <v>3886</v>
      </c>
      <c r="CJ759" s="31" t="s">
        <v>2839</v>
      </c>
      <c r="DC759" s="160" t="str">
        <f t="shared" si="127"/>
        <v>18400_6</v>
      </c>
      <c r="DD759" s="162">
        <v>100</v>
      </c>
      <c r="DE759" s="161">
        <v>105</v>
      </c>
      <c r="DF759" s="161">
        <v>18400</v>
      </c>
      <c r="DG759" s="163" t="s">
        <v>1816</v>
      </c>
      <c r="DH759" s="161"/>
      <c r="DI759" s="161" t="s">
        <v>1664</v>
      </c>
      <c r="DJ759" s="161">
        <v>6</v>
      </c>
      <c r="DK759" s="161" t="s">
        <v>1327</v>
      </c>
      <c r="DL759" s="161">
        <v>0</v>
      </c>
      <c r="DM759" s="43" t="s">
        <v>1964</v>
      </c>
      <c r="DN759" s="43"/>
      <c r="DO759" s="43" t="s">
        <v>4209</v>
      </c>
      <c r="DP759" s="43"/>
      <c r="DQ759" s="43" t="s">
        <v>4165</v>
      </c>
      <c r="DR759" s="43">
        <v>100</v>
      </c>
      <c r="DV759" s="31" t="s">
        <v>389</v>
      </c>
      <c r="DW759" s="31" t="s">
        <v>393</v>
      </c>
      <c r="DX759" s="63"/>
      <c r="DY759" s="63"/>
      <c r="DZ759" s="63"/>
      <c r="EA759" s="167"/>
      <c r="EB759" s="60"/>
      <c r="EC759" s="60"/>
      <c r="ED759" s="60"/>
      <c r="EE759" s="60"/>
      <c r="EF759" s="60"/>
      <c r="EG759" s="60"/>
      <c r="EH759" s="60"/>
      <c r="EI759" s="60"/>
      <c r="EJ759" s="60"/>
      <c r="EK759" s="60"/>
      <c r="EL759" s="60"/>
      <c r="EM759" s="60"/>
      <c r="EN759" s="60"/>
      <c r="EO759" s="60"/>
      <c r="EP759" s="60"/>
      <c r="EQ759" s="60"/>
      <c r="ER759" s="60"/>
      <c r="ES759" s="60"/>
      <c r="ET759" s="60"/>
      <c r="EU759" s="60"/>
      <c r="EV759" s="60"/>
      <c r="EW759" s="60"/>
      <c r="EX759" s="60"/>
      <c r="EY759" s="60"/>
      <c r="EZ759" s="60"/>
      <c r="FA759" s="60"/>
      <c r="FB759" s="60"/>
    </row>
    <row r="760" spans="22:158" x14ac:dyDescent="0.25">
      <c r="W760" s="33"/>
      <c r="X760" s="33"/>
      <c r="AH760" s="38">
        <v>100</v>
      </c>
      <c r="AI760" s="38">
        <v>130</v>
      </c>
      <c r="AJ760" s="38">
        <v>14200</v>
      </c>
      <c r="AK760" s="38">
        <v>14</v>
      </c>
      <c r="AL760" s="38">
        <v>1504158</v>
      </c>
      <c r="AM760" s="61" t="s">
        <v>1816</v>
      </c>
      <c r="AN760" s="61" t="s">
        <v>1687</v>
      </c>
      <c r="AO760" s="61" t="s">
        <v>5127</v>
      </c>
      <c r="AP760" s="61" t="s">
        <v>5033</v>
      </c>
      <c r="AQ760" s="61" t="s">
        <v>1706</v>
      </c>
      <c r="AR760" s="28">
        <v>6536711.1000000006</v>
      </c>
      <c r="AS760" s="28">
        <v>3869244</v>
      </c>
      <c r="AT760" s="28">
        <v>3230642</v>
      </c>
      <c r="AU760" s="62"/>
      <c r="BT760">
        <v>0</v>
      </c>
      <c r="BU760" s="32">
        <v>100</v>
      </c>
      <c r="BV760" s="32">
        <v>125</v>
      </c>
      <c r="BW760" s="32">
        <v>11800</v>
      </c>
      <c r="BX760" s="32">
        <v>90</v>
      </c>
      <c r="BY760" s="32">
        <v>91260</v>
      </c>
      <c r="BZ760" t="s">
        <v>1816</v>
      </c>
      <c r="CA760" t="s">
        <v>1692</v>
      </c>
      <c r="CB760" t="s">
        <v>1289</v>
      </c>
      <c r="CC760" t="s">
        <v>5036</v>
      </c>
      <c r="CD760" s="52" t="s">
        <v>5036</v>
      </c>
      <c r="CE760" s="155">
        <v>81</v>
      </c>
      <c r="CF760" s="155">
        <v>59</v>
      </c>
      <c r="CG760" s="31" t="s">
        <v>5848</v>
      </c>
      <c r="CH760" s="31" t="s">
        <v>3884</v>
      </c>
      <c r="CI760" s="31" t="s">
        <v>3886</v>
      </c>
      <c r="CJ760" s="31" t="s">
        <v>2840</v>
      </c>
      <c r="DC760" s="160" t="str">
        <f t="shared" si="127"/>
        <v>18400_10</v>
      </c>
      <c r="DD760" s="162">
        <v>100</v>
      </c>
      <c r="DE760" s="161">
        <v>105</v>
      </c>
      <c r="DF760" s="161">
        <v>18400</v>
      </c>
      <c r="DG760" s="163" t="s">
        <v>1816</v>
      </c>
      <c r="DH760" s="161"/>
      <c r="DI760" s="161" t="s">
        <v>1664</v>
      </c>
      <c r="DJ760" s="161">
        <v>10</v>
      </c>
      <c r="DK760" s="161" t="s">
        <v>1329</v>
      </c>
      <c r="DL760" s="161">
        <v>19</v>
      </c>
      <c r="DM760" s="43" t="s">
        <v>1965</v>
      </c>
      <c r="DN760" s="43"/>
      <c r="DO760" s="43" t="s">
        <v>4211</v>
      </c>
      <c r="DP760" s="43"/>
      <c r="DQ760" s="43" t="s">
        <v>4168</v>
      </c>
      <c r="DR760" s="43">
        <v>100</v>
      </c>
      <c r="DV760" s="31" t="s">
        <v>389</v>
      </c>
      <c r="DW760" s="31" t="s">
        <v>393</v>
      </c>
      <c r="DX760" s="63"/>
      <c r="DY760" s="63"/>
      <c r="DZ760" s="63"/>
      <c r="EA760" s="167"/>
      <c r="EB760" s="60"/>
      <c r="EC760" s="60"/>
      <c r="ED760" s="60"/>
      <c r="EE760" s="60"/>
      <c r="EF760" s="60"/>
      <c r="EG760" s="60"/>
      <c r="EH760" s="60"/>
      <c r="EI760" s="60"/>
      <c r="EJ760" s="60"/>
      <c r="EK760" s="60"/>
      <c r="EL760" s="60"/>
      <c r="EM760" s="60"/>
      <c r="EN760" s="60"/>
      <c r="EO760" s="60"/>
      <c r="EP760" s="60"/>
      <c r="EQ760" s="60"/>
      <c r="ER760" s="60"/>
      <c r="ES760" s="60"/>
      <c r="ET760" s="60"/>
      <c r="EU760" s="60"/>
      <c r="EV760" s="60"/>
      <c r="EW760" s="60"/>
      <c r="EX760" s="60"/>
      <c r="EY760" s="60"/>
      <c r="EZ760" s="60"/>
      <c r="FA760" s="60"/>
      <c r="FB760" s="60"/>
    </row>
    <row r="761" spans="22:158" x14ac:dyDescent="0.25">
      <c r="W761" s="33"/>
      <c r="X761" s="33"/>
      <c r="AH761" s="38">
        <v>100</v>
      </c>
      <c r="AI761" s="38">
        <v>130</v>
      </c>
      <c r="AJ761" s="38">
        <v>14920</v>
      </c>
      <c r="AK761" s="38">
        <v>14</v>
      </c>
      <c r="AL761" s="38">
        <v>1504158</v>
      </c>
      <c r="AM761" s="61" t="s">
        <v>1816</v>
      </c>
      <c r="AN761" s="61" t="s">
        <v>1687</v>
      </c>
      <c r="AO761" s="61" t="s">
        <v>1588</v>
      </c>
      <c r="AP761" s="61" t="s">
        <v>5033</v>
      </c>
      <c r="AQ761" s="61" t="s">
        <v>1706</v>
      </c>
      <c r="AR761" s="28">
        <v>38881375.299999997</v>
      </c>
      <c r="AS761" s="28">
        <v>24027987</v>
      </c>
      <c r="AT761" s="28">
        <v>0</v>
      </c>
      <c r="AU761" s="62"/>
      <c r="BT761">
        <v>0</v>
      </c>
      <c r="BU761" s="32">
        <v>100</v>
      </c>
      <c r="BV761" s="32">
        <v>125</v>
      </c>
      <c r="BW761" s="32">
        <v>13350</v>
      </c>
      <c r="BX761" s="32">
        <v>81</v>
      </c>
      <c r="BY761" s="32">
        <v>91000</v>
      </c>
      <c r="BZ761" t="s">
        <v>1816</v>
      </c>
      <c r="CA761" t="s">
        <v>1692</v>
      </c>
      <c r="CB761" t="s">
        <v>1829</v>
      </c>
      <c r="CC761" s="52" t="s">
        <v>1683</v>
      </c>
      <c r="CD761" s="52" t="s">
        <v>1784</v>
      </c>
      <c r="CE761" s="155">
        <v>51867</v>
      </c>
      <c r="CF761" s="155">
        <v>515</v>
      </c>
      <c r="CG761" s="31" t="s">
        <v>5834</v>
      </c>
      <c r="CH761" s="31" t="s">
        <v>3866</v>
      </c>
      <c r="CI761" s="31" t="s">
        <v>3887</v>
      </c>
      <c r="CJ761" s="31" t="s">
        <v>2841</v>
      </c>
      <c r="DC761" s="160" t="str">
        <f t="shared" si="127"/>
        <v>18400_8</v>
      </c>
      <c r="DD761" s="162">
        <v>100</v>
      </c>
      <c r="DE761" s="161">
        <v>105</v>
      </c>
      <c r="DF761" s="161">
        <v>18400</v>
      </c>
      <c r="DG761" s="163" t="s">
        <v>1816</v>
      </c>
      <c r="DH761" s="161"/>
      <c r="DI761" s="161" t="s">
        <v>1664</v>
      </c>
      <c r="DJ761" s="161">
        <v>8</v>
      </c>
      <c r="DK761" s="161" t="s">
        <v>1328</v>
      </c>
      <c r="DL761" s="161">
        <v>0</v>
      </c>
      <c r="DM761" s="43" t="s">
        <v>1966</v>
      </c>
      <c r="DN761" s="43"/>
      <c r="DO761" s="43" t="s">
        <v>4213</v>
      </c>
      <c r="DP761" s="43"/>
      <c r="DQ761" s="43" t="s">
        <v>4171</v>
      </c>
      <c r="DR761" s="43">
        <v>100</v>
      </c>
      <c r="DV761" s="31" t="s">
        <v>389</v>
      </c>
      <c r="DW761" s="31" t="s">
        <v>393</v>
      </c>
      <c r="DX761" s="63"/>
      <c r="DY761" s="63"/>
      <c r="DZ761" s="63"/>
      <c r="EA761" s="167"/>
      <c r="EB761" s="60"/>
      <c r="EC761" s="60"/>
      <c r="ED761" s="60"/>
      <c r="EE761" s="60"/>
      <c r="EF761" s="60"/>
      <c r="EG761" s="60"/>
      <c r="EH761" s="60"/>
      <c r="EI761" s="60"/>
      <c r="EJ761" s="60"/>
      <c r="EK761" s="60"/>
      <c r="EL761" s="60"/>
      <c r="EM761" s="60"/>
      <c r="EN761" s="60"/>
      <c r="EO761" s="60"/>
      <c r="EP761" s="60"/>
      <c r="EQ761" s="60"/>
      <c r="ER761" s="60"/>
      <c r="ES761" s="60"/>
      <c r="ET761" s="60"/>
      <c r="EU761" s="60"/>
      <c r="EV761" s="60"/>
      <c r="EW761" s="60"/>
      <c r="EX761" s="60"/>
      <c r="EY761" s="60"/>
      <c r="EZ761" s="60"/>
      <c r="FA761" s="60"/>
      <c r="FB761" s="60"/>
    </row>
    <row r="762" spans="22:158" x14ac:dyDescent="0.25">
      <c r="W762" s="33"/>
      <c r="X762" s="33"/>
      <c r="AH762" s="38">
        <v>100</v>
      </c>
      <c r="AI762" s="38">
        <v>130</v>
      </c>
      <c r="AJ762" s="38">
        <v>15100</v>
      </c>
      <c r="AK762" s="38">
        <v>14</v>
      </c>
      <c r="AL762" s="38">
        <v>1504158</v>
      </c>
      <c r="AM762" s="61" t="s">
        <v>1816</v>
      </c>
      <c r="AN762" s="61" t="s">
        <v>1687</v>
      </c>
      <c r="AO762" s="61" t="s">
        <v>1592</v>
      </c>
      <c r="AP762" s="61" t="s">
        <v>5033</v>
      </c>
      <c r="AQ762" s="61" t="s">
        <v>1706</v>
      </c>
      <c r="AR762" s="28">
        <v>0</v>
      </c>
      <c r="AS762" s="28">
        <v>0</v>
      </c>
      <c r="AT762" s="28">
        <v>13207</v>
      </c>
      <c r="AU762" s="62"/>
      <c r="BT762">
        <v>0</v>
      </c>
      <c r="BU762" s="32">
        <v>100</v>
      </c>
      <c r="BV762" s="32">
        <v>125</v>
      </c>
      <c r="BW762" s="32">
        <v>13350</v>
      </c>
      <c r="BX762" s="32">
        <v>81</v>
      </c>
      <c r="BY762" s="32">
        <v>91010</v>
      </c>
      <c r="BZ762" t="s">
        <v>1816</v>
      </c>
      <c r="CA762" t="s">
        <v>1692</v>
      </c>
      <c r="CB762" t="s">
        <v>1829</v>
      </c>
      <c r="CC762" t="s">
        <v>1683</v>
      </c>
      <c r="CD762" s="52" t="s">
        <v>1683</v>
      </c>
      <c r="CE762" s="155">
        <v>20115</v>
      </c>
      <c r="CF762" s="155">
        <v>99</v>
      </c>
      <c r="CG762" s="31" t="s">
        <v>5837</v>
      </c>
      <c r="CH762" s="31" t="s">
        <v>3868</v>
      </c>
      <c r="CI762" s="31" t="s">
        <v>3887</v>
      </c>
      <c r="CJ762" s="31" t="s">
        <v>2842</v>
      </c>
      <c r="DC762" s="160" t="str">
        <f t="shared" si="127"/>
        <v>18400_5</v>
      </c>
      <c r="DD762" s="162">
        <v>100</v>
      </c>
      <c r="DE762" s="161">
        <v>105</v>
      </c>
      <c r="DF762" s="161">
        <v>18400</v>
      </c>
      <c r="DG762" s="163" t="s">
        <v>1816</v>
      </c>
      <c r="DH762" s="161"/>
      <c r="DI762" s="161" t="s">
        <v>1664</v>
      </c>
      <c r="DJ762" s="161">
        <v>5</v>
      </c>
      <c r="DK762" s="161" t="s">
        <v>1326</v>
      </c>
      <c r="DL762" s="161">
        <v>0</v>
      </c>
      <c r="DM762" s="43" t="s">
        <v>1967</v>
      </c>
      <c r="DN762" s="43"/>
      <c r="DO762" s="43" t="s">
        <v>4215</v>
      </c>
      <c r="DP762" s="43"/>
      <c r="DQ762" s="43" t="s">
        <v>4174</v>
      </c>
      <c r="DR762" s="43">
        <v>100</v>
      </c>
      <c r="DV762" s="31" t="s">
        <v>389</v>
      </c>
      <c r="DW762" s="31" t="s">
        <v>393</v>
      </c>
      <c r="DX762" s="63"/>
      <c r="DY762" s="63"/>
      <c r="DZ762" s="63"/>
      <c r="EA762" s="167"/>
      <c r="EB762" s="60"/>
      <c r="EC762" s="60"/>
      <c r="ED762" s="60"/>
      <c r="EE762" s="60"/>
      <c r="EF762" s="60"/>
      <c r="EG762" s="60"/>
      <c r="EH762" s="60"/>
      <c r="EI762" s="60"/>
      <c r="EJ762" s="60"/>
      <c r="EK762" s="60"/>
      <c r="EL762" s="60"/>
      <c r="EM762" s="60"/>
      <c r="EN762" s="60"/>
      <c r="EO762" s="60"/>
      <c r="EP762" s="60"/>
      <c r="EQ762" s="60"/>
      <c r="ER762" s="60"/>
      <c r="ES762" s="60"/>
      <c r="ET762" s="60"/>
      <c r="EU762" s="60"/>
      <c r="EV762" s="60"/>
      <c r="EW762" s="60"/>
      <c r="EX762" s="60"/>
      <c r="EY762" s="60"/>
      <c r="EZ762" s="60"/>
      <c r="FA762" s="60"/>
      <c r="FB762" s="60"/>
    </row>
    <row r="763" spans="22:158" x14ac:dyDescent="0.25">
      <c r="W763" s="33"/>
      <c r="X763" s="33"/>
      <c r="AH763" s="38">
        <v>100</v>
      </c>
      <c r="AI763" s="38">
        <v>130</v>
      </c>
      <c r="AJ763" s="38">
        <v>15300</v>
      </c>
      <c r="AK763" s="38">
        <v>14</v>
      </c>
      <c r="AL763" s="38">
        <v>1504158</v>
      </c>
      <c r="AM763" s="61" t="s">
        <v>1816</v>
      </c>
      <c r="AN763" s="61" t="s">
        <v>1687</v>
      </c>
      <c r="AO763" s="61" t="s">
        <v>1597</v>
      </c>
      <c r="AP763" s="61" t="s">
        <v>5033</v>
      </c>
      <c r="AQ763" s="61" t="s">
        <v>1706</v>
      </c>
      <c r="AR763" s="28">
        <v>55189893.5</v>
      </c>
      <c r="AS763" s="28">
        <v>35224576</v>
      </c>
      <c r="AT763" s="28">
        <v>30761416</v>
      </c>
      <c r="AU763" s="62"/>
      <c r="BT763">
        <v>0</v>
      </c>
      <c r="BU763" s="32">
        <v>100</v>
      </c>
      <c r="BV763" s="32">
        <v>125</v>
      </c>
      <c r="BW763" s="32">
        <v>13350</v>
      </c>
      <c r="BX763" s="32">
        <v>82</v>
      </c>
      <c r="BY763" s="32">
        <v>91020</v>
      </c>
      <c r="BZ763" t="s">
        <v>1816</v>
      </c>
      <c r="CA763" t="s">
        <v>1692</v>
      </c>
      <c r="CB763" t="s">
        <v>1829</v>
      </c>
      <c r="CC763" t="s">
        <v>1790</v>
      </c>
      <c r="CD763" t="s">
        <v>1792</v>
      </c>
      <c r="CE763" s="155">
        <v>1</v>
      </c>
      <c r="CF763" s="155">
        <v>1</v>
      </c>
      <c r="CG763" s="31" t="s">
        <v>5851</v>
      </c>
      <c r="CH763" s="31" t="s">
        <v>3869</v>
      </c>
      <c r="CI763" s="31" t="s">
        <v>3887</v>
      </c>
      <c r="CJ763" s="31" t="s">
        <v>2843</v>
      </c>
      <c r="DC763" s="160" t="str">
        <f t="shared" si="127"/>
        <v>16350_1</v>
      </c>
      <c r="DD763" s="162">
        <v>100</v>
      </c>
      <c r="DE763" s="161">
        <v>105</v>
      </c>
      <c r="DF763" s="161">
        <v>16350</v>
      </c>
      <c r="DG763" s="163" t="s">
        <v>1816</v>
      </c>
      <c r="DH763" s="161"/>
      <c r="DI763" s="161" t="s">
        <v>1618</v>
      </c>
      <c r="DJ763" s="161">
        <v>1</v>
      </c>
      <c r="DK763" s="161" t="s">
        <v>5210</v>
      </c>
      <c r="DL763" s="161">
        <v>0</v>
      </c>
      <c r="DM763" s="43" t="s">
        <v>4834</v>
      </c>
      <c r="DN763" s="43"/>
      <c r="DO763" s="43" t="s">
        <v>4197</v>
      </c>
      <c r="DP763" s="43"/>
      <c r="DQ763" s="43" t="s">
        <v>4177</v>
      </c>
      <c r="DR763" s="43">
        <v>100</v>
      </c>
      <c r="DV763" s="31" t="s">
        <v>389</v>
      </c>
      <c r="DW763" s="31" t="s">
        <v>393</v>
      </c>
      <c r="DX763" s="63"/>
      <c r="DY763" s="63"/>
      <c r="DZ763" s="63"/>
      <c r="EA763" s="167"/>
      <c r="EB763" s="60"/>
      <c r="EC763" s="60"/>
      <c r="ED763" s="60"/>
      <c r="EE763" s="60"/>
      <c r="EF763" s="60"/>
      <c r="EG763" s="60"/>
      <c r="EH763" s="60"/>
      <c r="EI763" s="60"/>
      <c r="EJ763" s="60"/>
      <c r="EK763" s="60"/>
      <c r="EL763" s="60"/>
      <c r="EM763" s="60"/>
      <c r="EN763" s="60"/>
      <c r="EO763" s="60"/>
      <c r="EP763" s="60"/>
      <c r="EQ763" s="60"/>
      <c r="ER763" s="60"/>
      <c r="ES763" s="60"/>
      <c r="ET763" s="60"/>
      <c r="EU763" s="60"/>
      <c r="EV763" s="60"/>
      <c r="EW763" s="60"/>
      <c r="EX763" s="60"/>
      <c r="EY763" s="60"/>
      <c r="EZ763" s="60"/>
      <c r="FA763" s="60"/>
      <c r="FB763" s="60"/>
    </row>
    <row r="764" spans="22:158" x14ac:dyDescent="0.25">
      <c r="V764" s="1"/>
      <c r="W764" s="33"/>
      <c r="X764" s="33"/>
      <c r="AH764" s="38">
        <v>100</v>
      </c>
      <c r="AI764" s="38">
        <v>130</v>
      </c>
      <c r="AJ764" s="38">
        <v>15600</v>
      </c>
      <c r="AK764" s="38">
        <v>14</v>
      </c>
      <c r="AL764" s="38">
        <v>1504158</v>
      </c>
      <c r="AM764" s="61" t="s">
        <v>1816</v>
      </c>
      <c r="AN764" s="61" t="s">
        <v>1687</v>
      </c>
      <c r="AO764" s="61" t="s">
        <v>1603</v>
      </c>
      <c r="AP764" s="61" t="s">
        <v>5033</v>
      </c>
      <c r="AQ764" s="61" t="s">
        <v>1706</v>
      </c>
      <c r="AR764" s="28">
        <v>0</v>
      </c>
      <c r="AS764" s="28">
        <v>0</v>
      </c>
      <c r="AT764" s="28">
        <v>8220545</v>
      </c>
      <c r="AU764" s="62"/>
      <c r="BT764">
        <v>0</v>
      </c>
      <c r="BU764" s="32">
        <v>100</v>
      </c>
      <c r="BV764" s="32">
        <v>125</v>
      </c>
      <c r="BW764" s="32">
        <v>13350</v>
      </c>
      <c r="BX764" s="32">
        <v>82</v>
      </c>
      <c r="BY764" s="32">
        <v>91040</v>
      </c>
      <c r="BZ764" t="s">
        <v>1816</v>
      </c>
      <c r="CA764" t="s">
        <v>1692</v>
      </c>
      <c r="CB764" t="s">
        <v>1829</v>
      </c>
      <c r="CC764" t="s">
        <v>1790</v>
      </c>
      <c r="CD764" t="s">
        <v>1791</v>
      </c>
      <c r="CE764" s="155">
        <v>137</v>
      </c>
      <c r="CF764" s="155">
        <v>1</v>
      </c>
      <c r="CG764" s="31" t="s">
        <v>5853</v>
      </c>
      <c r="CH764" s="31" t="s">
        <v>3870</v>
      </c>
      <c r="CI764" s="31" t="s">
        <v>3887</v>
      </c>
      <c r="CJ764" s="31" t="s">
        <v>2844</v>
      </c>
      <c r="DC764" s="160" t="str">
        <f t="shared" si="127"/>
        <v>16350_7</v>
      </c>
      <c r="DD764" s="162">
        <v>100</v>
      </c>
      <c r="DE764" s="161">
        <v>105</v>
      </c>
      <c r="DF764" s="161">
        <v>16350</v>
      </c>
      <c r="DG764" s="163" t="s">
        <v>1816</v>
      </c>
      <c r="DH764" s="161"/>
      <c r="DI764" s="161" t="s">
        <v>1618</v>
      </c>
      <c r="DJ764" s="161">
        <v>7</v>
      </c>
      <c r="DK764" s="161" t="s">
        <v>5216</v>
      </c>
      <c r="DL764" s="161">
        <v>4</v>
      </c>
      <c r="DM764" s="43" t="s">
        <v>4835</v>
      </c>
      <c r="DN764" s="43"/>
      <c r="DO764" s="43" t="s">
        <v>4199</v>
      </c>
      <c r="DP764" s="43"/>
      <c r="DQ764" s="43" t="s">
        <v>4150</v>
      </c>
      <c r="DR764" s="43">
        <v>100</v>
      </c>
      <c r="DV764" s="31" t="s">
        <v>389</v>
      </c>
      <c r="DW764" s="31" t="s">
        <v>393</v>
      </c>
      <c r="DX764" s="63"/>
      <c r="DY764" s="63"/>
      <c r="DZ764" s="63"/>
      <c r="EA764" s="167"/>
      <c r="EB764" s="60"/>
      <c r="EC764" s="60"/>
      <c r="ED764" s="60"/>
      <c r="EE764" s="60"/>
      <c r="EF764" s="60"/>
      <c r="EG764" s="60"/>
      <c r="EH764" s="60"/>
      <c r="EI764" s="60"/>
      <c r="EJ764" s="60"/>
      <c r="EK764" s="60"/>
      <c r="EL764" s="60"/>
      <c r="EM764" s="60"/>
      <c r="EN764" s="60"/>
      <c r="EO764" s="60"/>
      <c r="EP764" s="60"/>
      <c r="EQ764" s="60"/>
      <c r="ER764" s="60"/>
      <c r="ES764" s="60"/>
      <c r="ET764" s="60"/>
      <c r="EU764" s="60"/>
      <c r="EV764" s="60"/>
      <c r="EW764" s="60"/>
      <c r="EX764" s="60"/>
      <c r="EY764" s="60"/>
      <c r="EZ764" s="60"/>
      <c r="FA764" s="60"/>
      <c r="FB764" s="60"/>
    </row>
    <row r="765" spans="22:158" x14ac:dyDescent="0.25">
      <c r="W765" s="33"/>
      <c r="X765" s="33"/>
      <c r="AH765" s="38">
        <v>100</v>
      </c>
      <c r="AI765" s="38">
        <v>130</v>
      </c>
      <c r="AJ765" s="38">
        <v>15750</v>
      </c>
      <c r="AK765" s="38">
        <v>14</v>
      </c>
      <c r="AL765" s="38">
        <v>1504158</v>
      </c>
      <c r="AM765" s="61" t="s">
        <v>1816</v>
      </c>
      <c r="AN765" s="61" t="s">
        <v>1687</v>
      </c>
      <c r="AO765" s="61" t="s">
        <v>1606</v>
      </c>
      <c r="AP765" s="61" t="s">
        <v>5033</v>
      </c>
      <c r="AQ765" s="61" t="s">
        <v>1706</v>
      </c>
      <c r="AR765" s="28">
        <v>7341689.5</v>
      </c>
      <c r="AS765" s="28">
        <v>9371441</v>
      </c>
      <c r="AT765" s="28">
        <v>4493782</v>
      </c>
      <c r="AU765" s="62"/>
      <c r="BT765">
        <v>0</v>
      </c>
      <c r="BU765" s="32">
        <v>100</v>
      </c>
      <c r="BV765" s="32">
        <v>125</v>
      </c>
      <c r="BW765" s="32">
        <v>13350</v>
      </c>
      <c r="BX765" s="32">
        <v>83</v>
      </c>
      <c r="BY765" s="32">
        <v>91060</v>
      </c>
      <c r="BZ765" t="s">
        <v>1816</v>
      </c>
      <c r="CA765" t="s">
        <v>1692</v>
      </c>
      <c r="CB765" t="s">
        <v>1829</v>
      </c>
      <c r="CC765" t="s">
        <v>1786</v>
      </c>
      <c r="CD765" s="52" t="s">
        <v>5043</v>
      </c>
      <c r="CE765" s="155">
        <v>78857</v>
      </c>
      <c r="CF765" s="155">
        <v>23</v>
      </c>
      <c r="CG765" s="31" t="s">
        <v>684</v>
      </c>
      <c r="CH765" s="31" t="s">
        <v>3871</v>
      </c>
      <c r="CI765" s="31" t="s">
        <v>3887</v>
      </c>
      <c r="CJ765" s="31" t="s">
        <v>2845</v>
      </c>
      <c r="DC765" s="160" t="str">
        <f t="shared" si="127"/>
        <v>16350_9</v>
      </c>
      <c r="DD765" s="162">
        <v>100</v>
      </c>
      <c r="DE765" s="161">
        <v>105</v>
      </c>
      <c r="DF765" s="161">
        <v>16350</v>
      </c>
      <c r="DG765" s="163" t="s">
        <v>1816</v>
      </c>
      <c r="DH765" s="161"/>
      <c r="DI765" s="161" t="s">
        <v>1618</v>
      </c>
      <c r="DJ765" s="161">
        <v>9</v>
      </c>
      <c r="DK765" s="161" t="s">
        <v>5218</v>
      </c>
      <c r="DL765" s="161">
        <v>0</v>
      </c>
      <c r="DM765" s="43" t="s">
        <v>4836</v>
      </c>
      <c r="DN765" s="43"/>
      <c r="DO765" s="43" t="s">
        <v>4201</v>
      </c>
      <c r="DP765" s="43"/>
      <c r="DQ765" s="43" t="s">
        <v>4153</v>
      </c>
      <c r="DR765" s="43">
        <v>100</v>
      </c>
      <c r="DV765" s="31" t="s">
        <v>389</v>
      </c>
      <c r="DW765" s="31" t="s">
        <v>393</v>
      </c>
      <c r="DX765" s="63"/>
      <c r="DY765" s="63"/>
      <c r="DZ765" s="63"/>
      <c r="EA765" s="167"/>
      <c r="EB765" s="60"/>
      <c r="EC765" s="60"/>
      <c r="ED765" s="60"/>
      <c r="EE765" s="60"/>
      <c r="EF765" s="60"/>
      <c r="EG765" s="60"/>
      <c r="EH765" s="60"/>
      <c r="EI765" s="60"/>
      <c r="EJ765" s="60"/>
      <c r="EK765" s="60"/>
      <c r="EL765" s="60"/>
      <c r="EM765" s="60"/>
      <c r="EN765" s="60"/>
      <c r="EO765" s="60"/>
      <c r="EP765" s="60"/>
      <c r="EQ765" s="60"/>
      <c r="ER765" s="60"/>
      <c r="ES765" s="60"/>
      <c r="ET765" s="60"/>
      <c r="EU765" s="60"/>
      <c r="EV765" s="60"/>
      <c r="EW765" s="60"/>
      <c r="EX765" s="60"/>
      <c r="EY765" s="60"/>
      <c r="EZ765" s="60"/>
      <c r="FA765" s="60"/>
      <c r="FB765" s="60"/>
    </row>
    <row r="766" spans="22:158" x14ac:dyDescent="0.25">
      <c r="W766" s="33"/>
      <c r="X766" s="33"/>
      <c r="AH766" s="38">
        <v>100</v>
      </c>
      <c r="AI766" s="38">
        <v>130</v>
      </c>
      <c r="AJ766" s="38">
        <v>16000</v>
      </c>
      <c r="AK766" s="38">
        <v>14</v>
      </c>
      <c r="AL766" s="38">
        <v>1504158</v>
      </c>
      <c r="AM766" s="61" t="s">
        <v>1816</v>
      </c>
      <c r="AN766" s="61" t="s">
        <v>1687</v>
      </c>
      <c r="AO766" s="61" t="s">
        <v>1611</v>
      </c>
      <c r="AP766" s="61" t="s">
        <v>5033</v>
      </c>
      <c r="AQ766" s="61" t="s">
        <v>1706</v>
      </c>
      <c r="AR766" s="28">
        <v>0</v>
      </c>
      <c r="AS766" s="28">
        <v>0</v>
      </c>
      <c r="AT766" s="28">
        <v>0</v>
      </c>
      <c r="AU766" s="62"/>
      <c r="BT766">
        <v>0</v>
      </c>
      <c r="BU766" s="32">
        <v>100</v>
      </c>
      <c r="BV766" s="32">
        <v>125</v>
      </c>
      <c r="BW766" s="32">
        <v>13350</v>
      </c>
      <c r="BX766" s="32">
        <v>83</v>
      </c>
      <c r="BY766" s="32">
        <v>91080</v>
      </c>
      <c r="BZ766" t="s">
        <v>1816</v>
      </c>
      <c r="CA766" t="s">
        <v>1692</v>
      </c>
      <c r="CB766" t="s">
        <v>1829</v>
      </c>
      <c r="CC766" s="52" t="s">
        <v>1786</v>
      </c>
      <c r="CD766" s="52" t="s">
        <v>1784</v>
      </c>
      <c r="CE766" s="155">
        <v>38</v>
      </c>
      <c r="CF766" s="155">
        <v>1</v>
      </c>
      <c r="CG766" s="31" t="s">
        <v>686</v>
      </c>
      <c r="CH766" s="31" t="s">
        <v>3872</v>
      </c>
      <c r="CI766" s="31" t="s">
        <v>3887</v>
      </c>
      <c r="CJ766" s="31" t="s">
        <v>2846</v>
      </c>
      <c r="DC766" s="160" t="str">
        <f t="shared" si="127"/>
        <v>16350_4</v>
      </c>
      <c r="DD766" s="162">
        <v>100</v>
      </c>
      <c r="DE766" s="161">
        <v>105</v>
      </c>
      <c r="DF766" s="161">
        <v>16350</v>
      </c>
      <c r="DG766" s="163" t="s">
        <v>1816</v>
      </c>
      <c r="DH766" s="161"/>
      <c r="DI766" s="161" t="s">
        <v>1618</v>
      </c>
      <c r="DJ766" s="161">
        <v>4</v>
      </c>
      <c r="DK766" s="161" t="s">
        <v>1325</v>
      </c>
      <c r="DL766" s="161">
        <v>0</v>
      </c>
      <c r="DM766" s="43" t="s">
        <v>4837</v>
      </c>
      <c r="DN766" s="43"/>
      <c r="DO766" s="43" t="s">
        <v>4203</v>
      </c>
      <c r="DP766" s="43"/>
      <c r="DQ766" s="43" t="s">
        <v>4156</v>
      </c>
      <c r="DR766" s="43">
        <v>100</v>
      </c>
      <c r="DV766" s="31" t="s">
        <v>389</v>
      </c>
      <c r="DW766" s="31" t="s">
        <v>393</v>
      </c>
      <c r="DX766" s="63"/>
      <c r="DY766" s="63"/>
      <c r="DZ766" s="63"/>
      <c r="EA766" s="167"/>
      <c r="EB766" s="60"/>
      <c r="EC766" s="60"/>
      <c r="ED766" s="60"/>
      <c r="EE766" s="60"/>
      <c r="EF766" s="60"/>
      <c r="EG766" s="60"/>
      <c r="EH766" s="60"/>
      <c r="EI766" s="60"/>
      <c r="EJ766" s="60"/>
      <c r="EK766" s="60"/>
      <c r="EL766" s="60"/>
      <c r="EM766" s="60"/>
      <c r="EN766" s="60"/>
      <c r="EO766" s="60"/>
      <c r="EP766" s="60"/>
      <c r="EQ766" s="60"/>
      <c r="ER766" s="60"/>
      <c r="ES766" s="60"/>
      <c r="ET766" s="60"/>
      <c r="EU766" s="60"/>
      <c r="EV766" s="60"/>
      <c r="EW766" s="60"/>
      <c r="EX766" s="60"/>
      <c r="EY766" s="60"/>
      <c r="EZ766" s="60"/>
      <c r="FA766" s="60"/>
      <c r="FB766" s="60"/>
    </row>
    <row r="767" spans="22:158" x14ac:dyDescent="0.25">
      <c r="V767" s="1"/>
      <c r="W767" s="33"/>
      <c r="X767" s="33"/>
      <c r="AH767" s="38">
        <v>100</v>
      </c>
      <c r="AI767" s="38">
        <v>130</v>
      </c>
      <c r="AJ767" s="38">
        <v>16300</v>
      </c>
      <c r="AK767" s="38">
        <v>14</v>
      </c>
      <c r="AL767" s="38">
        <v>1504158</v>
      </c>
      <c r="AM767" s="61" t="s">
        <v>1816</v>
      </c>
      <c r="AN767" s="61" t="s">
        <v>1687</v>
      </c>
      <c r="AO767" s="61" t="s">
        <v>1617</v>
      </c>
      <c r="AP767" s="61" t="s">
        <v>5033</v>
      </c>
      <c r="AQ767" s="61" t="s">
        <v>1706</v>
      </c>
      <c r="AR767" s="28">
        <v>0</v>
      </c>
      <c r="AS767" s="28">
        <v>0</v>
      </c>
      <c r="AT767" s="28">
        <v>2326076</v>
      </c>
      <c r="AU767" s="62"/>
      <c r="BT767">
        <v>0</v>
      </c>
      <c r="BU767" s="32">
        <v>100</v>
      </c>
      <c r="BV767" s="32">
        <v>125</v>
      </c>
      <c r="BW767" s="32">
        <v>13350</v>
      </c>
      <c r="BX767" s="32">
        <v>84</v>
      </c>
      <c r="BY767" s="32">
        <v>91100</v>
      </c>
      <c r="BZ767" t="s">
        <v>1816</v>
      </c>
      <c r="CA767" t="s">
        <v>1692</v>
      </c>
      <c r="CB767" t="s">
        <v>1829</v>
      </c>
      <c r="CC767" s="52" t="s">
        <v>1795</v>
      </c>
      <c r="CD767" s="52" t="s">
        <v>1796</v>
      </c>
      <c r="CE767" s="155">
        <v>86</v>
      </c>
      <c r="CF767" s="155">
        <v>25</v>
      </c>
      <c r="CG767" s="31" t="s">
        <v>688</v>
      </c>
      <c r="CH767" s="31" t="s">
        <v>3873</v>
      </c>
      <c r="CI767" s="31" t="s">
        <v>3887</v>
      </c>
      <c r="CJ767" s="31" t="s">
        <v>2847</v>
      </c>
      <c r="DC767" s="160" t="str">
        <f t="shared" si="127"/>
        <v>16350_3</v>
      </c>
      <c r="DD767" s="162">
        <v>100</v>
      </c>
      <c r="DE767" s="161">
        <v>105</v>
      </c>
      <c r="DF767" s="161">
        <v>16350</v>
      </c>
      <c r="DG767" s="163" t="s">
        <v>1816</v>
      </c>
      <c r="DH767" s="161"/>
      <c r="DI767" s="161" t="s">
        <v>1618</v>
      </c>
      <c r="DJ767" s="161">
        <v>3</v>
      </c>
      <c r="DK767" s="161" t="s">
        <v>1324</v>
      </c>
      <c r="DL767" s="161">
        <v>0</v>
      </c>
      <c r="DM767" s="43" t="s">
        <v>4838</v>
      </c>
      <c r="DN767" s="43"/>
      <c r="DO767" s="43" t="s">
        <v>4205</v>
      </c>
      <c r="DP767" s="43"/>
      <c r="DQ767" s="43" t="s">
        <v>4159</v>
      </c>
      <c r="DR767" s="43">
        <v>100</v>
      </c>
      <c r="DV767" s="31" t="s">
        <v>389</v>
      </c>
      <c r="DW767" s="31" t="s">
        <v>393</v>
      </c>
      <c r="DX767" s="63"/>
      <c r="DY767" s="63"/>
      <c r="DZ767" s="63"/>
      <c r="EA767" s="167"/>
      <c r="EB767" s="60"/>
      <c r="EC767" s="60"/>
      <c r="ED767" s="60"/>
      <c r="EE767" s="60"/>
      <c r="EF767" s="60"/>
      <c r="EG767" s="60"/>
      <c r="EH767" s="60"/>
      <c r="EI767" s="60"/>
      <c r="EJ767" s="60"/>
      <c r="EK767" s="60"/>
      <c r="EL767" s="60"/>
      <c r="EM767" s="60"/>
      <c r="EN767" s="60"/>
      <c r="EO767" s="60"/>
      <c r="EP767" s="60"/>
      <c r="EQ767" s="60"/>
      <c r="ER767" s="60"/>
      <c r="ES767" s="60"/>
      <c r="ET767" s="60"/>
      <c r="EU767" s="60"/>
      <c r="EV767" s="60"/>
      <c r="EW767" s="60"/>
      <c r="EX767" s="60"/>
      <c r="EY767" s="60"/>
      <c r="EZ767" s="60"/>
      <c r="FA767" s="60"/>
      <c r="FB767" s="60"/>
    </row>
    <row r="768" spans="22:158" x14ac:dyDescent="0.25">
      <c r="W768" s="33"/>
      <c r="X768" s="33"/>
      <c r="AH768" s="38">
        <v>100</v>
      </c>
      <c r="AI768" s="38">
        <v>130</v>
      </c>
      <c r="AJ768" s="38">
        <v>16500</v>
      </c>
      <c r="AK768" s="38">
        <v>14</v>
      </c>
      <c r="AL768" s="38">
        <v>1504158</v>
      </c>
      <c r="AM768" s="61" t="s">
        <v>1816</v>
      </c>
      <c r="AN768" s="61" t="s">
        <v>1687</v>
      </c>
      <c r="AO768" s="61" t="s">
        <v>1623</v>
      </c>
      <c r="AP768" s="61" t="s">
        <v>5033</v>
      </c>
      <c r="AQ768" s="61" t="s">
        <v>1706</v>
      </c>
      <c r="AR768" s="28">
        <v>0</v>
      </c>
      <c r="AS768" s="28">
        <v>0</v>
      </c>
      <c r="AT768" s="28">
        <v>18329491</v>
      </c>
      <c r="AU768" s="62"/>
      <c r="BT768">
        <v>0</v>
      </c>
      <c r="BU768" s="32">
        <v>100</v>
      </c>
      <c r="BV768" s="32">
        <v>125</v>
      </c>
      <c r="BW768" s="32">
        <v>13350</v>
      </c>
      <c r="BX768" s="32">
        <v>85</v>
      </c>
      <c r="BY768" s="32">
        <v>91120</v>
      </c>
      <c r="BZ768" t="s">
        <v>1816</v>
      </c>
      <c r="CA768" t="s">
        <v>1692</v>
      </c>
      <c r="CB768" t="s">
        <v>1829</v>
      </c>
      <c r="CC768" s="52" t="s">
        <v>1797</v>
      </c>
      <c r="CD768" s="52" t="s">
        <v>1797</v>
      </c>
      <c r="CE768" s="155">
        <v>7</v>
      </c>
      <c r="CF768" s="155">
        <v>4</v>
      </c>
      <c r="CG768" s="31" t="s">
        <v>690</v>
      </c>
      <c r="CH768" s="31" t="s">
        <v>3874</v>
      </c>
      <c r="CI768" s="31" t="s">
        <v>3887</v>
      </c>
      <c r="CJ768" s="31" t="s">
        <v>2848</v>
      </c>
      <c r="DC768" s="160" t="str">
        <f t="shared" si="127"/>
        <v>16350_2</v>
      </c>
      <c r="DD768" s="162">
        <v>100</v>
      </c>
      <c r="DE768" s="161">
        <v>105</v>
      </c>
      <c r="DF768" s="161">
        <v>16350</v>
      </c>
      <c r="DG768" s="163" t="s">
        <v>1816</v>
      </c>
      <c r="DH768" s="161"/>
      <c r="DI768" s="161" t="s">
        <v>1618</v>
      </c>
      <c r="DJ768" s="161">
        <v>2</v>
      </c>
      <c r="DK768" s="161" t="s">
        <v>1323</v>
      </c>
      <c r="DL768" s="161">
        <v>0</v>
      </c>
      <c r="DM768" s="43" t="s">
        <v>4839</v>
      </c>
      <c r="DN768" s="43"/>
      <c r="DO768" s="43" t="s">
        <v>4207</v>
      </c>
      <c r="DP768" s="43"/>
      <c r="DQ768" s="43" t="s">
        <v>4162</v>
      </c>
      <c r="DR768" s="43">
        <v>100</v>
      </c>
      <c r="DV768" s="31" t="s">
        <v>389</v>
      </c>
      <c r="DW768" s="31" t="s">
        <v>393</v>
      </c>
      <c r="DX768" s="63"/>
      <c r="DY768" s="63"/>
      <c r="DZ768" s="63"/>
      <c r="EA768" s="167"/>
      <c r="EB768" s="60"/>
      <c r="EC768" s="60"/>
      <c r="ED768" s="60"/>
      <c r="EE768" s="60"/>
      <c r="EF768" s="60"/>
      <c r="EG768" s="60"/>
      <c r="EH768" s="60"/>
      <c r="EI768" s="60"/>
      <c r="EJ768" s="60"/>
      <c r="EK768" s="60"/>
      <c r="EL768" s="60"/>
      <c r="EM768" s="60"/>
      <c r="EN768" s="60"/>
      <c r="EO768" s="60"/>
      <c r="EP768" s="60"/>
      <c r="EQ768" s="60"/>
      <c r="ER768" s="60"/>
      <c r="ES768" s="60"/>
      <c r="ET768" s="60"/>
      <c r="EU768" s="60"/>
      <c r="EV768" s="60"/>
      <c r="EW768" s="60"/>
      <c r="EX768" s="60"/>
      <c r="EY768" s="60"/>
      <c r="EZ768" s="60"/>
      <c r="FA768" s="60"/>
      <c r="FB768" s="60"/>
    </row>
    <row r="769" spans="22:158" x14ac:dyDescent="0.25">
      <c r="W769" s="33"/>
      <c r="X769" s="33"/>
      <c r="AH769" s="38">
        <v>100</v>
      </c>
      <c r="AI769" s="38">
        <v>130</v>
      </c>
      <c r="AJ769" s="38">
        <v>17300</v>
      </c>
      <c r="AK769" s="38">
        <v>14</v>
      </c>
      <c r="AL769" s="38">
        <v>1504158</v>
      </c>
      <c r="AM769" s="61" t="s">
        <v>1816</v>
      </c>
      <c r="AN769" s="61" t="s">
        <v>1687</v>
      </c>
      <c r="AO769" s="61" t="s">
        <v>1639</v>
      </c>
      <c r="AP769" s="61" t="s">
        <v>5033</v>
      </c>
      <c r="AQ769" s="61" t="s">
        <v>1706</v>
      </c>
      <c r="AR769" s="28">
        <v>0</v>
      </c>
      <c r="AS769" s="28">
        <v>0</v>
      </c>
      <c r="AT769" s="28">
        <v>31905</v>
      </c>
      <c r="AU769" s="62"/>
      <c r="BT769">
        <v>0</v>
      </c>
      <c r="BU769" s="32">
        <v>100</v>
      </c>
      <c r="BV769" s="32">
        <v>125</v>
      </c>
      <c r="BW769" s="32">
        <v>13350</v>
      </c>
      <c r="BX769" s="32">
        <v>86</v>
      </c>
      <c r="BY769" s="32">
        <v>91140</v>
      </c>
      <c r="BZ769" t="s">
        <v>1816</v>
      </c>
      <c r="CA769" t="s">
        <v>1692</v>
      </c>
      <c r="CB769" s="52" t="s">
        <v>1829</v>
      </c>
      <c r="CC769" s="52" t="s">
        <v>1787</v>
      </c>
      <c r="CD769" s="52" t="s">
        <v>1789</v>
      </c>
      <c r="CE769" s="155">
        <v>827</v>
      </c>
      <c r="CF769" s="155">
        <v>202</v>
      </c>
      <c r="CG769" s="31" t="s">
        <v>5839</v>
      </c>
      <c r="CH769" s="31" t="s">
        <v>3875</v>
      </c>
      <c r="CI769" s="31" t="s">
        <v>3887</v>
      </c>
      <c r="CJ769" s="31" t="s">
        <v>2849</v>
      </c>
      <c r="DC769" s="160" t="str">
        <f t="shared" si="127"/>
        <v>16350_6</v>
      </c>
      <c r="DD769" s="162">
        <v>100</v>
      </c>
      <c r="DE769" s="161">
        <v>105</v>
      </c>
      <c r="DF769" s="161">
        <v>16350</v>
      </c>
      <c r="DG769" s="163" t="s">
        <v>1816</v>
      </c>
      <c r="DH769" s="161"/>
      <c r="DI769" s="161" t="s">
        <v>1618</v>
      </c>
      <c r="DJ769" s="161">
        <v>6</v>
      </c>
      <c r="DK769" s="161" t="s">
        <v>1327</v>
      </c>
      <c r="DL769" s="161">
        <v>0</v>
      </c>
      <c r="DM769" s="43" t="s">
        <v>4840</v>
      </c>
      <c r="DN769" s="43"/>
      <c r="DO769" s="43" t="s">
        <v>4209</v>
      </c>
      <c r="DP769" s="43"/>
      <c r="DQ769" s="43" t="s">
        <v>4165</v>
      </c>
      <c r="DR769" s="43">
        <v>100</v>
      </c>
      <c r="DV769" s="31" t="s">
        <v>389</v>
      </c>
      <c r="DW769" s="31" t="s">
        <v>393</v>
      </c>
      <c r="DX769" s="63"/>
      <c r="DY769" s="63"/>
      <c r="DZ769" s="63"/>
      <c r="EA769" s="167"/>
      <c r="EB769" s="60"/>
      <c r="EC769" s="60"/>
      <c r="ED769" s="60"/>
      <c r="EE769" s="60"/>
      <c r="EF769" s="60"/>
      <c r="EG769" s="60"/>
      <c r="EH769" s="60"/>
      <c r="EI769" s="60"/>
      <c r="EJ769" s="60"/>
      <c r="EK769" s="60"/>
      <c r="EL769" s="60"/>
      <c r="EM769" s="60"/>
      <c r="EN769" s="60"/>
      <c r="EO769" s="60"/>
      <c r="EP769" s="60"/>
      <c r="EQ769" s="60"/>
      <c r="ER769" s="60"/>
      <c r="ES769" s="60"/>
      <c r="ET769" s="60"/>
      <c r="EU769" s="60"/>
      <c r="EV769" s="60"/>
      <c r="EW769" s="60"/>
      <c r="EX769" s="60"/>
      <c r="EY769" s="60"/>
      <c r="EZ769" s="60"/>
      <c r="FA769" s="60"/>
      <c r="FB769" s="60"/>
    </row>
    <row r="770" spans="22:158" x14ac:dyDescent="0.25">
      <c r="W770" s="33"/>
      <c r="X770" s="33"/>
      <c r="AH770" s="38">
        <v>100</v>
      </c>
      <c r="AI770" s="38">
        <v>130</v>
      </c>
      <c r="AJ770" s="38">
        <v>17310</v>
      </c>
      <c r="AK770" s="38">
        <v>14</v>
      </c>
      <c r="AL770" s="38">
        <v>1504158</v>
      </c>
      <c r="AM770" s="61" t="s">
        <v>1816</v>
      </c>
      <c r="AN770" s="61" t="s">
        <v>1687</v>
      </c>
      <c r="AO770" s="61" t="s">
        <v>1640</v>
      </c>
      <c r="AP770" s="61" t="s">
        <v>5033</v>
      </c>
      <c r="AQ770" s="61" t="s">
        <v>1706</v>
      </c>
      <c r="AR770" s="28">
        <v>1472013.8</v>
      </c>
      <c r="AS770" s="28">
        <v>1647250</v>
      </c>
      <c r="AT770" s="28">
        <v>0</v>
      </c>
      <c r="AU770" s="62"/>
      <c r="BT770">
        <v>0</v>
      </c>
      <c r="BU770" s="32">
        <v>100</v>
      </c>
      <c r="BV770" s="32">
        <v>125</v>
      </c>
      <c r="BW770" s="32">
        <v>13350</v>
      </c>
      <c r="BX770" s="32">
        <v>86</v>
      </c>
      <c r="BY770" s="32">
        <v>91160</v>
      </c>
      <c r="BZ770" t="s">
        <v>1816</v>
      </c>
      <c r="CA770" t="s">
        <v>1692</v>
      </c>
      <c r="CB770" t="s">
        <v>1829</v>
      </c>
      <c r="CC770" t="s">
        <v>1787</v>
      </c>
      <c r="CD770" s="52" t="s">
        <v>1788</v>
      </c>
      <c r="CE770" s="155">
        <v>381</v>
      </c>
      <c r="CF770" s="155">
        <v>37</v>
      </c>
      <c r="CG770" s="31" t="s">
        <v>5831</v>
      </c>
      <c r="CH770" s="31" t="s">
        <v>3876</v>
      </c>
      <c r="CI770" s="31" t="s">
        <v>3887</v>
      </c>
      <c r="CJ770" s="31" t="s">
        <v>2850</v>
      </c>
      <c r="DC770" s="160" t="str">
        <f t="shared" si="127"/>
        <v>16350_10</v>
      </c>
      <c r="DD770" s="162">
        <v>100</v>
      </c>
      <c r="DE770" s="161">
        <v>105</v>
      </c>
      <c r="DF770" s="161">
        <v>16350</v>
      </c>
      <c r="DG770" s="163" t="s">
        <v>1816</v>
      </c>
      <c r="DH770" s="161"/>
      <c r="DI770" s="161" t="s">
        <v>1618</v>
      </c>
      <c r="DJ770" s="161">
        <v>10</v>
      </c>
      <c r="DK770" s="161" t="s">
        <v>1329</v>
      </c>
      <c r="DL770" s="161">
        <v>0</v>
      </c>
      <c r="DM770" s="43" t="s">
        <v>4841</v>
      </c>
      <c r="DN770" s="43"/>
      <c r="DO770" s="43" t="s">
        <v>4211</v>
      </c>
      <c r="DP770" s="43"/>
      <c r="DQ770" s="43" t="s">
        <v>4168</v>
      </c>
      <c r="DR770" s="43">
        <v>100</v>
      </c>
      <c r="DV770" s="31" t="s">
        <v>389</v>
      </c>
      <c r="DW770" s="31" t="s">
        <v>393</v>
      </c>
      <c r="DX770" s="63"/>
      <c r="DY770" s="63"/>
      <c r="DZ770" s="63"/>
      <c r="EA770" s="167"/>
      <c r="EB770" s="60"/>
      <c r="EC770" s="60"/>
      <c r="ED770" s="60"/>
      <c r="EE770" s="60"/>
      <c r="EF770" s="60"/>
      <c r="EG770" s="60"/>
      <c r="EH770" s="60"/>
      <c r="EI770" s="60"/>
      <c r="EJ770" s="60"/>
      <c r="EK770" s="60"/>
      <c r="EL770" s="60"/>
      <c r="EM770" s="60"/>
      <c r="EN770" s="60"/>
      <c r="EO770" s="60"/>
      <c r="EP770" s="60"/>
      <c r="EQ770" s="60"/>
      <c r="ER770" s="60"/>
      <c r="ES770" s="60"/>
      <c r="ET770" s="60"/>
      <c r="EU770" s="60"/>
      <c r="EV770" s="60"/>
      <c r="EW770" s="60"/>
      <c r="EX770" s="60"/>
      <c r="EY770" s="60"/>
      <c r="EZ770" s="60"/>
      <c r="FA770" s="60"/>
      <c r="FB770" s="60"/>
    </row>
    <row r="771" spans="22:158" x14ac:dyDescent="0.25">
      <c r="W771" s="33"/>
      <c r="X771" s="33"/>
      <c r="AH771" s="38">
        <v>100</v>
      </c>
      <c r="AI771" s="38">
        <v>130</v>
      </c>
      <c r="AJ771" s="38">
        <v>17650</v>
      </c>
      <c r="AK771" s="38">
        <v>14</v>
      </c>
      <c r="AL771" s="38">
        <v>1504158</v>
      </c>
      <c r="AM771" s="61" t="s">
        <v>1816</v>
      </c>
      <c r="AN771" s="61" t="s">
        <v>1687</v>
      </c>
      <c r="AO771" s="61" t="s">
        <v>1648</v>
      </c>
      <c r="AP771" s="61" t="s">
        <v>5033</v>
      </c>
      <c r="AQ771" s="61" t="s">
        <v>1706</v>
      </c>
      <c r="AR771" s="28">
        <v>0</v>
      </c>
      <c r="AS771" s="28">
        <v>0</v>
      </c>
      <c r="AT771" s="28">
        <v>13714</v>
      </c>
      <c r="AU771" s="62"/>
      <c r="BT771">
        <v>0</v>
      </c>
      <c r="BU771" s="32">
        <v>100</v>
      </c>
      <c r="BV771" s="32">
        <v>125</v>
      </c>
      <c r="BW771" s="32">
        <v>13350</v>
      </c>
      <c r="BX771" s="32">
        <v>87</v>
      </c>
      <c r="BY771" s="32">
        <v>91180</v>
      </c>
      <c r="BZ771" t="s">
        <v>1816</v>
      </c>
      <c r="CA771" t="s">
        <v>1692</v>
      </c>
      <c r="CB771" t="s">
        <v>1829</v>
      </c>
      <c r="CC771" s="52" t="s">
        <v>1726</v>
      </c>
      <c r="CD771" s="52" t="s">
        <v>1793</v>
      </c>
      <c r="CE771" s="155">
        <v>9312</v>
      </c>
      <c r="CF771" s="155">
        <v>22</v>
      </c>
      <c r="CG771" s="31" t="s">
        <v>5841</v>
      </c>
      <c r="CH771" s="31" t="s">
        <v>3877</v>
      </c>
      <c r="CI771" s="31" t="s">
        <v>3887</v>
      </c>
      <c r="CJ771" s="31" t="s">
        <v>2851</v>
      </c>
      <c r="DC771" s="160" t="str">
        <f t="shared" ref="DC771:DC834" si="128">DF771&amp;"_"&amp;DJ771</f>
        <v>16350_8</v>
      </c>
      <c r="DD771" s="162">
        <v>100</v>
      </c>
      <c r="DE771" s="161">
        <v>105</v>
      </c>
      <c r="DF771" s="161">
        <v>16350</v>
      </c>
      <c r="DG771" s="163" t="s">
        <v>1816</v>
      </c>
      <c r="DH771" s="161"/>
      <c r="DI771" s="161" t="s">
        <v>1618</v>
      </c>
      <c r="DJ771" s="161">
        <v>8</v>
      </c>
      <c r="DK771" s="161" t="s">
        <v>1328</v>
      </c>
      <c r="DL771" s="161">
        <v>0</v>
      </c>
      <c r="DM771" s="43" t="s">
        <v>4842</v>
      </c>
      <c r="DN771" s="43"/>
      <c r="DO771" s="43" t="s">
        <v>4213</v>
      </c>
      <c r="DP771" s="43"/>
      <c r="DQ771" s="43" t="s">
        <v>4171</v>
      </c>
      <c r="DR771" s="43">
        <v>100</v>
      </c>
      <c r="DV771" s="31" t="s">
        <v>389</v>
      </c>
      <c r="DW771" s="31" t="s">
        <v>393</v>
      </c>
      <c r="DX771" s="63"/>
      <c r="DY771" s="63"/>
      <c r="DZ771" s="63"/>
      <c r="EA771" s="167"/>
      <c r="EB771" s="60"/>
      <c r="EC771" s="60"/>
      <c r="ED771" s="60"/>
      <c r="EE771" s="60"/>
      <c r="EF771" s="60"/>
      <c r="EG771" s="60"/>
      <c r="EH771" s="60"/>
      <c r="EI771" s="60"/>
      <c r="EJ771" s="60"/>
      <c r="EK771" s="60"/>
      <c r="EL771" s="60"/>
      <c r="EM771" s="60"/>
      <c r="EN771" s="60"/>
      <c r="EO771" s="60"/>
      <c r="EP771" s="60"/>
      <c r="EQ771" s="60"/>
      <c r="ER771" s="60"/>
      <c r="ES771" s="60"/>
      <c r="ET771" s="60"/>
      <c r="EU771" s="60"/>
      <c r="EV771" s="60"/>
      <c r="EW771" s="60"/>
      <c r="EX771" s="60"/>
      <c r="EY771" s="60"/>
      <c r="EZ771" s="60"/>
      <c r="FA771" s="60"/>
      <c r="FB771" s="60"/>
    </row>
    <row r="772" spans="22:158" x14ac:dyDescent="0.25">
      <c r="W772" s="33"/>
      <c r="X772" s="33"/>
      <c r="AH772" s="38">
        <v>100</v>
      </c>
      <c r="AI772" s="38">
        <v>130</v>
      </c>
      <c r="AJ772" s="38">
        <v>18600</v>
      </c>
      <c r="AK772" s="38">
        <v>14</v>
      </c>
      <c r="AL772" s="38">
        <v>1504158</v>
      </c>
      <c r="AM772" s="61" t="s">
        <v>1816</v>
      </c>
      <c r="AN772" s="61" t="s">
        <v>1687</v>
      </c>
      <c r="AO772" s="61" t="s">
        <v>1668</v>
      </c>
      <c r="AP772" s="61" t="s">
        <v>5033</v>
      </c>
      <c r="AQ772" s="61" t="s">
        <v>1706</v>
      </c>
      <c r="AR772" s="28">
        <v>0</v>
      </c>
      <c r="AS772" s="28">
        <v>0</v>
      </c>
      <c r="AT772" s="28">
        <v>12042699</v>
      </c>
      <c r="AU772" s="62"/>
      <c r="BT772">
        <v>0</v>
      </c>
      <c r="BU772" s="32">
        <v>100</v>
      </c>
      <c r="BV772" s="32">
        <v>125</v>
      </c>
      <c r="BW772" s="32">
        <v>13350</v>
      </c>
      <c r="BX772" s="32">
        <v>87</v>
      </c>
      <c r="BY772" s="32">
        <v>91190</v>
      </c>
      <c r="BZ772" t="s">
        <v>1816</v>
      </c>
      <c r="CA772" t="s">
        <v>1692</v>
      </c>
      <c r="CB772" t="s">
        <v>1829</v>
      </c>
      <c r="CC772" t="s">
        <v>1726</v>
      </c>
      <c r="CD772" s="52" t="s">
        <v>1726</v>
      </c>
      <c r="CE772" s="155">
        <v>33</v>
      </c>
      <c r="CF772" s="155">
        <v>26</v>
      </c>
      <c r="CG772" s="31" t="s">
        <v>5843</v>
      </c>
      <c r="CH772" s="31" t="s">
        <v>3878</v>
      </c>
      <c r="CI772" s="31" t="s">
        <v>3887</v>
      </c>
      <c r="CJ772" s="31" t="s">
        <v>2852</v>
      </c>
      <c r="DC772" s="160" t="str">
        <f t="shared" si="128"/>
        <v>16350_5</v>
      </c>
      <c r="DD772" s="162">
        <v>100</v>
      </c>
      <c r="DE772" s="161">
        <v>105</v>
      </c>
      <c r="DF772" s="161">
        <v>16350</v>
      </c>
      <c r="DG772" s="163" t="s">
        <v>1816</v>
      </c>
      <c r="DH772" s="161"/>
      <c r="DI772" s="161" t="s">
        <v>1618</v>
      </c>
      <c r="DJ772" s="161">
        <v>5</v>
      </c>
      <c r="DK772" s="161" t="s">
        <v>1326</v>
      </c>
      <c r="DL772" s="161">
        <v>0</v>
      </c>
      <c r="DM772" s="43" t="s">
        <v>4843</v>
      </c>
      <c r="DN772" s="43"/>
      <c r="DO772" s="43" t="s">
        <v>4215</v>
      </c>
      <c r="DP772" s="43"/>
      <c r="DQ772" s="43" t="s">
        <v>4174</v>
      </c>
      <c r="DR772" s="43">
        <v>100</v>
      </c>
      <c r="DV772" s="31" t="s">
        <v>389</v>
      </c>
      <c r="DW772" s="31" t="s">
        <v>393</v>
      </c>
      <c r="DX772" s="63"/>
      <c r="DY772" s="63"/>
      <c r="DZ772" s="63"/>
      <c r="EA772" s="167"/>
      <c r="EB772" s="60"/>
      <c r="EC772" s="60"/>
      <c r="ED772" s="60"/>
      <c r="EE772" s="60"/>
      <c r="EF772" s="60"/>
      <c r="EG772" s="60"/>
      <c r="EH772" s="60"/>
      <c r="EI772" s="60"/>
      <c r="EJ772" s="60"/>
      <c r="EK772" s="60"/>
      <c r="EL772" s="60"/>
      <c r="EM772" s="60"/>
      <c r="EN772" s="60"/>
      <c r="EO772" s="60"/>
      <c r="EP772" s="60"/>
      <c r="EQ772" s="60"/>
      <c r="ER772" s="60"/>
      <c r="ES772" s="60"/>
      <c r="ET772" s="60"/>
      <c r="EU772" s="60"/>
      <c r="EV772" s="60"/>
      <c r="EW772" s="60"/>
      <c r="EX772" s="60"/>
      <c r="EY772" s="60"/>
      <c r="EZ772" s="60"/>
      <c r="FA772" s="60"/>
      <c r="FB772" s="60"/>
    </row>
    <row r="773" spans="22:158" x14ac:dyDescent="0.25">
      <c r="W773" s="33"/>
      <c r="X773" s="33"/>
      <c r="AH773" s="38">
        <v>100</v>
      </c>
      <c r="AI773" s="38">
        <v>135</v>
      </c>
      <c r="AJ773" s="38">
        <v>10950</v>
      </c>
      <c r="AK773" s="38">
        <v>14</v>
      </c>
      <c r="AL773" s="38">
        <v>1504158</v>
      </c>
      <c r="AM773" s="61" t="s">
        <v>1816</v>
      </c>
      <c r="AN773" s="61" t="s">
        <v>1693</v>
      </c>
      <c r="AO773" s="61" t="s">
        <v>5062</v>
      </c>
      <c r="AP773" s="61" t="s">
        <v>5033</v>
      </c>
      <c r="AQ773" s="61" t="s">
        <v>1706</v>
      </c>
      <c r="AR773" s="28">
        <v>406421</v>
      </c>
      <c r="AS773" s="28">
        <v>0</v>
      </c>
      <c r="AT773" s="28">
        <v>0</v>
      </c>
      <c r="AU773" s="62"/>
      <c r="BT773">
        <v>0</v>
      </c>
      <c r="BU773" s="32">
        <v>100</v>
      </c>
      <c r="BV773" s="32">
        <v>125</v>
      </c>
      <c r="BW773" s="32">
        <v>13350</v>
      </c>
      <c r="BX773" s="32">
        <v>87</v>
      </c>
      <c r="BY773" s="32">
        <v>91192</v>
      </c>
      <c r="BZ773" t="s">
        <v>1816</v>
      </c>
      <c r="CA773" t="s">
        <v>1692</v>
      </c>
      <c r="CB773" t="s">
        <v>1829</v>
      </c>
      <c r="CC773" s="52" t="s">
        <v>1726</v>
      </c>
      <c r="CD773" s="52" t="s">
        <v>1115</v>
      </c>
      <c r="CE773" s="155">
        <v>28429</v>
      </c>
      <c r="CF773" s="155">
        <v>20</v>
      </c>
      <c r="CG773" s="31" t="s">
        <v>692</v>
      </c>
      <c r="CH773" s="31" t="s">
        <v>3879</v>
      </c>
      <c r="CI773" s="31" t="s">
        <v>3887</v>
      </c>
      <c r="CJ773" s="31" t="s">
        <v>1382</v>
      </c>
      <c r="DC773" s="160" t="str">
        <f t="shared" si="128"/>
        <v>17100_1</v>
      </c>
      <c r="DD773" s="162">
        <v>100</v>
      </c>
      <c r="DE773" s="161">
        <v>165</v>
      </c>
      <c r="DF773" s="161">
        <v>17100</v>
      </c>
      <c r="DG773" s="163" t="s">
        <v>1816</v>
      </c>
      <c r="DH773" s="161"/>
      <c r="DI773" s="161" t="s">
        <v>1635</v>
      </c>
      <c r="DJ773" s="161">
        <v>1</v>
      </c>
      <c r="DK773" s="161" t="s">
        <v>5210</v>
      </c>
      <c r="DL773" s="161">
        <v>9</v>
      </c>
      <c r="DM773" s="43" t="s">
        <v>1968</v>
      </c>
      <c r="DN773" s="43"/>
      <c r="DO773" s="43" t="s">
        <v>4317</v>
      </c>
      <c r="DP773" s="43"/>
      <c r="DQ773" s="43" t="s">
        <v>4177</v>
      </c>
      <c r="DR773" s="43">
        <v>100</v>
      </c>
      <c r="DV773" s="31" t="s">
        <v>389</v>
      </c>
      <c r="DW773" s="31" t="s">
        <v>394</v>
      </c>
      <c r="DX773" s="63"/>
      <c r="DY773" s="63"/>
      <c r="DZ773" s="63"/>
      <c r="EA773" s="167"/>
      <c r="EB773" s="60"/>
      <c r="EC773" s="60"/>
      <c r="ED773" s="60"/>
      <c r="EE773" s="60"/>
      <c r="EF773" s="60"/>
      <c r="EG773" s="60"/>
      <c r="EH773" s="60"/>
      <c r="EI773" s="60"/>
      <c r="EJ773" s="60"/>
      <c r="EK773" s="60"/>
      <c r="EL773" s="60"/>
      <c r="EM773" s="60"/>
      <c r="EN773" s="60"/>
      <c r="EO773" s="60"/>
      <c r="EP773" s="60"/>
      <c r="EQ773" s="60"/>
      <c r="ER773" s="60"/>
      <c r="ES773" s="60"/>
      <c r="ET773" s="60"/>
      <c r="EU773" s="60"/>
      <c r="EV773" s="60"/>
      <c r="EW773" s="60"/>
      <c r="EX773" s="60"/>
      <c r="EY773" s="60"/>
      <c r="EZ773" s="60"/>
      <c r="FA773" s="60"/>
      <c r="FB773" s="60"/>
    </row>
    <row r="774" spans="22:158" x14ac:dyDescent="0.25">
      <c r="V774" s="1"/>
      <c r="W774" s="33"/>
      <c r="X774" s="33"/>
      <c r="AH774" s="38">
        <v>100</v>
      </c>
      <c r="AI774" s="38">
        <v>135</v>
      </c>
      <c r="AJ774" s="38">
        <v>11150</v>
      </c>
      <c r="AK774" s="38">
        <v>14</v>
      </c>
      <c r="AL774" s="38">
        <v>1504158</v>
      </c>
      <c r="AM774" s="61" t="s">
        <v>1816</v>
      </c>
      <c r="AN774" s="61" t="s">
        <v>1693</v>
      </c>
      <c r="AO774" s="61" t="s">
        <v>5066</v>
      </c>
      <c r="AP774" s="61" t="s">
        <v>5033</v>
      </c>
      <c r="AQ774" s="61" t="s">
        <v>1706</v>
      </c>
      <c r="AR774" s="28">
        <v>0</v>
      </c>
      <c r="AS774" s="28">
        <v>0</v>
      </c>
      <c r="AT774" s="28">
        <v>61107</v>
      </c>
      <c r="AU774" s="62"/>
      <c r="BT774">
        <v>0</v>
      </c>
      <c r="BU774" s="32">
        <v>100</v>
      </c>
      <c r="BV774" s="32">
        <v>125</v>
      </c>
      <c r="BW774" s="32">
        <v>13350</v>
      </c>
      <c r="BX774" s="32">
        <v>87</v>
      </c>
      <c r="BY774" s="32">
        <v>91194</v>
      </c>
      <c r="BZ774" t="s">
        <v>1816</v>
      </c>
      <c r="CA774" t="s">
        <v>1692</v>
      </c>
      <c r="CB774" t="s">
        <v>1829</v>
      </c>
      <c r="CC774" t="s">
        <v>1726</v>
      </c>
      <c r="CD774" s="52" t="s">
        <v>1114</v>
      </c>
      <c r="CE774" s="155">
        <v>30</v>
      </c>
      <c r="CF774" s="155">
        <v>20</v>
      </c>
      <c r="CG774" s="31" t="s">
        <v>694</v>
      </c>
      <c r="CH774" s="31" t="s">
        <v>3880</v>
      </c>
      <c r="CI774" s="31" t="s">
        <v>3887</v>
      </c>
      <c r="CJ774" s="31" t="s">
        <v>1381</v>
      </c>
      <c r="DC774" s="160" t="str">
        <f t="shared" si="128"/>
        <v>17100_7</v>
      </c>
      <c r="DD774" s="162">
        <v>100</v>
      </c>
      <c r="DE774" s="161">
        <v>165</v>
      </c>
      <c r="DF774" s="161">
        <v>17100</v>
      </c>
      <c r="DG774" s="163" t="s">
        <v>1816</v>
      </c>
      <c r="DH774" s="161"/>
      <c r="DI774" s="161" t="s">
        <v>1635</v>
      </c>
      <c r="DJ774" s="161">
        <v>7</v>
      </c>
      <c r="DK774" s="161" t="s">
        <v>5216</v>
      </c>
      <c r="DL774" s="161">
        <v>6</v>
      </c>
      <c r="DM774" s="43" t="s">
        <v>1969</v>
      </c>
      <c r="DN774" s="43"/>
      <c r="DO774" s="43" t="s">
        <v>4319</v>
      </c>
      <c r="DP774" s="43"/>
      <c r="DQ774" s="43" t="s">
        <v>4150</v>
      </c>
      <c r="DR774" s="43">
        <v>100</v>
      </c>
      <c r="DV774" s="31" t="s">
        <v>389</v>
      </c>
      <c r="DW774" s="31" t="s">
        <v>394</v>
      </c>
      <c r="DX774" s="63"/>
      <c r="DY774" s="63"/>
      <c r="DZ774" s="63"/>
      <c r="EA774" s="167"/>
      <c r="EB774" s="60"/>
      <c r="EC774" s="60"/>
      <c r="ED774" s="60"/>
      <c r="EE774" s="60"/>
      <c r="EF774" s="60"/>
      <c r="EG774" s="60"/>
      <c r="EH774" s="60"/>
      <c r="EI774" s="60"/>
      <c r="EJ774" s="60"/>
      <c r="EK774" s="60"/>
      <c r="EL774" s="60"/>
      <c r="EM774" s="60"/>
      <c r="EN774" s="60"/>
      <c r="EO774" s="60"/>
      <c r="EP774" s="60"/>
      <c r="EQ774" s="60"/>
      <c r="ER774" s="60"/>
      <c r="ES774" s="60"/>
      <c r="ET774" s="60"/>
      <c r="EU774" s="60"/>
      <c r="EV774" s="60"/>
      <c r="EW774" s="60"/>
      <c r="EX774" s="60"/>
      <c r="EY774" s="60"/>
      <c r="EZ774" s="60"/>
      <c r="FA774" s="60"/>
      <c r="FB774" s="60"/>
    </row>
    <row r="775" spans="22:158" x14ac:dyDescent="0.25">
      <c r="W775" s="33"/>
      <c r="X775" s="33"/>
      <c r="AH775" s="38">
        <v>100</v>
      </c>
      <c r="AI775" s="38">
        <v>135</v>
      </c>
      <c r="AJ775" s="38">
        <v>11200</v>
      </c>
      <c r="AK775" s="38">
        <v>14</v>
      </c>
      <c r="AL775" s="38">
        <v>1504158</v>
      </c>
      <c r="AM775" s="61" t="s">
        <v>1816</v>
      </c>
      <c r="AN775" s="61" t="s">
        <v>1693</v>
      </c>
      <c r="AO775" s="61" t="s">
        <v>5067</v>
      </c>
      <c r="AP775" s="61" t="s">
        <v>5033</v>
      </c>
      <c r="AQ775" s="61" t="s">
        <v>1706</v>
      </c>
      <c r="AR775" s="28">
        <v>0</v>
      </c>
      <c r="AS775" s="28">
        <v>0</v>
      </c>
      <c r="AT775" s="28">
        <v>169</v>
      </c>
      <c r="AU775" s="62"/>
      <c r="BT775">
        <v>0</v>
      </c>
      <c r="BU775" s="32">
        <v>100</v>
      </c>
      <c r="BV775" s="32">
        <v>125</v>
      </c>
      <c r="BW775" s="32">
        <v>13350</v>
      </c>
      <c r="BX775" s="32">
        <v>87</v>
      </c>
      <c r="BY775" s="32">
        <v>91200</v>
      </c>
      <c r="BZ775" t="s">
        <v>1816</v>
      </c>
      <c r="CA775" t="s">
        <v>1692</v>
      </c>
      <c r="CB775" t="s">
        <v>1829</v>
      </c>
      <c r="CC775" s="52" t="s">
        <v>1726</v>
      </c>
      <c r="CD775" s="52" t="s">
        <v>1794</v>
      </c>
      <c r="CE775" s="155">
        <v>157</v>
      </c>
      <c r="CF775" s="155">
        <v>6</v>
      </c>
      <c r="CG775" s="31" t="s">
        <v>5845</v>
      </c>
      <c r="CH775" s="31" t="s">
        <v>3881</v>
      </c>
      <c r="CI775" s="31" t="s">
        <v>3887</v>
      </c>
      <c r="CJ775" s="31" t="s">
        <v>2853</v>
      </c>
      <c r="DC775" s="160" t="str">
        <f t="shared" si="128"/>
        <v>17100_9</v>
      </c>
      <c r="DD775" s="162">
        <v>100</v>
      </c>
      <c r="DE775" s="161">
        <v>165</v>
      </c>
      <c r="DF775" s="161">
        <v>17100</v>
      </c>
      <c r="DG775" s="163" t="s">
        <v>1816</v>
      </c>
      <c r="DH775" s="161"/>
      <c r="DI775" s="161" t="s">
        <v>1635</v>
      </c>
      <c r="DJ775" s="161">
        <v>9</v>
      </c>
      <c r="DK775" s="161" t="s">
        <v>5218</v>
      </c>
      <c r="DL775" s="161">
        <v>0</v>
      </c>
      <c r="DM775" s="43" t="s">
        <v>1970</v>
      </c>
      <c r="DN775" s="43"/>
      <c r="DO775" s="43" t="s">
        <v>4321</v>
      </c>
      <c r="DP775" s="43"/>
      <c r="DQ775" s="43" t="s">
        <v>4153</v>
      </c>
      <c r="DR775" s="43">
        <v>100</v>
      </c>
      <c r="DV775" s="31" t="s">
        <v>389</v>
      </c>
      <c r="DW775" s="31" t="s">
        <v>394</v>
      </c>
      <c r="DX775" s="63"/>
      <c r="DY775" s="63"/>
      <c r="DZ775" s="63"/>
      <c r="EA775" s="167"/>
      <c r="EB775" s="60"/>
      <c r="EC775" s="60"/>
      <c r="ED775" s="60"/>
      <c r="EE775" s="60"/>
      <c r="EF775" s="60"/>
      <c r="EG775" s="60"/>
      <c r="EH775" s="60"/>
      <c r="EI775" s="60"/>
      <c r="EJ775" s="60"/>
      <c r="EK775" s="60"/>
      <c r="EL775" s="60"/>
      <c r="EM775" s="60"/>
      <c r="EN775" s="60"/>
      <c r="EO775" s="60"/>
      <c r="EP775" s="60"/>
      <c r="EQ775" s="60"/>
      <c r="ER775" s="60"/>
      <c r="ES775" s="60"/>
      <c r="ET775" s="60"/>
      <c r="EU775" s="60"/>
      <c r="EV775" s="60"/>
      <c r="EW775" s="60"/>
      <c r="EX775" s="60"/>
      <c r="EY775" s="60"/>
      <c r="EZ775" s="60"/>
      <c r="FA775" s="60"/>
      <c r="FB775" s="60"/>
    </row>
    <row r="776" spans="22:158" x14ac:dyDescent="0.25">
      <c r="W776" s="33"/>
      <c r="X776" s="33"/>
      <c r="AH776" s="38">
        <v>100</v>
      </c>
      <c r="AI776" s="38">
        <v>135</v>
      </c>
      <c r="AJ776" s="38">
        <v>11950</v>
      </c>
      <c r="AK776" s="38">
        <v>14</v>
      </c>
      <c r="AL776" s="38">
        <v>1504158</v>
      </c>
      <c r="AM776" s="61" t="s">
        <v>1816</v>
      </c>
      <c r="AN776" s="61" t="s">
        <v>1693</v>
      </c>
      <c r="AO776" s="61" t="s">
        <v>5083</v>
      </c>
      <c r="AP776" s="61" t="s">
        <v>5033</v>
      </c>
      <c r="AQ776" s="61" t="s">
        <v>1706</v>
      </c>
      <c r="AR776" s="28">
        <v>0</v>
      </c>
      <c r="AS776" s="28">
        <v>0</v>
      </c>
      <c r="AT776" s="28">
        <v>1483378</v>
      </c>
      <c r="AU776" s="62"/>
      <c r="BT776">
        <v>0</v>
      </c>
      <c r="BU776" s="32">
        <v>100</v>
      </c>
      <c r="BV776" s="32">
        <v>125</v>
      </c>
      <c r="BW776" s="32">
        <v>13350</v>
      </c>
      <c r="BX776" s="32">
        <v>88</v>
      </c>
      <c r="BY776" s="32">
        <v>91220</v>
      </c>
      <c r="BZ776" t="s">
        <v>1816</v>
      </c>
      <c r="CA776" t="s">
        <v>1692</v>
      </c>
      <c r="CB776" t="s">
        <v>1829</v>
      </c>
      <c r="CC776" s="52" t="s">
        <v>1684</v>
      </c>
      <c r="CD776" s="52" t="s">
        <v>1684</v>
      </c>
      <c r="CE776" s="155">
        <v>153</v>
      </c>
      <c r="CF776" s="155">
        <v>11</v>
      </c>
      <c r="CG776" s="31" t="s">
        <v>696</v>
      </c>
      <c r="CH776" s="31" t="s">
        <v>3882</v>
      </c>
      <c r="CI776" s="31" t="s">
        <v>3887</v>
      </c>
      <c r="CJ776" s="31" t="s">
        <v>416</v>
      </c>
      <c r="DC776" s="160" t="str">
        <f t="shared" si="128"/>
        <v>17100_4</v>
      </c>
      <c r="DD776" s="162">
        <v>100</v>
      </c>
      <c r="DE776" s="161">
        <v>165</v>
      </c>
      <c r="DF776" s="161">
        <v>17100</v>
      </c>
      <c r="DG776" s="163" t="s">
        <v>1816</v>
      </c>
      <c r="DH776" s="161"/>
      <c r="DI776" s="161" t="s">
        <v>1635</v>
      </c>
      <c r="DJ776" s="161">
        <v>4</v>
      </c>
      <c r="DK776" s="161" t="s">
        <v>1325</v>
      </c>
      <c r="DL776" s="161">
        <v>4</v>
      </c>
      <c r="DM776" s="43" t="s">
        <v>1971</v>
      </c>
      <c r="DN776" s="43"/>
      <c r="DO776" s="43" t="s">
        <v>4323</v>
      </c>
      <c r="DP776" s="43"/>
      <c r="DQ776" s="43" t="s">
        <v>4156</v>
      </c>
      <c r="DR776" s="43">
        <v>100</v>
      </c>
      <c r="DV776" s="31" t="s">
        <v>389</v>
      </c>
      <c r="DW776" s="31" t="s">
        <v>394</v>
      </c>
      <c r="DX776" s="63"/>
      <c r="DY776" s="63"/>
      <c r="DZ776" s="63"/>
      <c r="EA776" s="167"/>
      <c r="EB776" s="60"/>
      <c r="EC776" s="60"/>
      <c r="ED776" s="60"/>
      <c r="EE776" s="60"/>
      <c r="EF776" s="60"/>
      <c r="EG776" s="60"/>
      <c r="EH776" s="60"/>
      <c r="EI776" s="60"/>
      <c r="EJ776" s="60"/>
      <c r="EK776" s="60"/>
      <c r="EL776" s="60"/>
      <c r="EM776" s="60"/>
      <c r="EN776" s="60"/>
      <c r="EO776" s="60"/>
      <c r="EP776" s="60"/>
      <c r="EQ776" s="60"/>
      <c r="ER776" s="60"/>
      <c r="ES776" s="60"/>
      <c r="ET776" s="60"/>
      <c r="EU776" s="60"/>
      <c r="EV776" s="60"/>
      <c r="EW776" s="60"/>
      <c r="EX776" s="60"/>
      <c r="EY776" s="60"/>
      <c r="EZ776" s="60"/>
      <c r="FA776" s="60"/>
      <c r="FB776" s="60"/>
    </row>
    <row r="777" spans="22:158" x14ac:dyDescent="0.25">
      <c r="W777" s="33"/>
      <c r="X777" s="33"/>
      <c r="AH777" s="38">
        <v>100</v>
      </c>
      <c r="AI777" s="38">
        <v>135</v>
      </c>
      <c r="AJ777" s="38">
        <v>12100</v>
      </c>
      <c r="AK777" s="38">
        <v>14</v>
      </c>
      <c r="AL777" s="38">
        <v>1504158</v>
      </c>
      <c r="AM777" s="61" t="s">
        <v>1816</v>
      </c>
      <c r="AN777" s="61" t="s">
        <v>1693</v>
      </c>
      <c r="AO777" s="61" t="s">
        <v>5086</v>
      </c>
      <c r="AP777" s="61" t="s">
        <v>5033</v>
      </c>
      <c r="AQ777" s="61" t="s">
        <v>1706</v>
      </c>
      <c r="AR777" s="28">
        <v>0</v>
      </c>
      <c r="AS777" s="28">
        <v>0</v>
      </c>
      <c r="AT777" s="28">
        <v>1835165</v>
      </c>
      <c r="AU777" s="62"/>
      <c r="BT777">
        <v>0</v>
      </c>
      <c r="BU777" s="32">
        <v>100</v>
      </c>
      <c r="BV777" s="32">
        <v>125</v>
      </c>
      <c r="BW777" s="32">
        <v>13350</v>
      </c>
      <c r="BX777" s="32">
        <v>89</v>
      </c>
      <c r="BY777" s="32">
        <v>91240</v>
      </c>
      <c r="BZ777" t="s">
        <v>1816</v>
      </c>
      <c r="CA777" t="s">
        <v>1692</v>
      </c>
      <c r="CB777" t="s">
        <v>1829</v>
      </c>
      <c r="CC777" s="52" t="s">
        <v>1785</v>
      </c>
      <c r="CD777" s="52" t="s">
        <v>1785</v>
      </c>
      <c r="CE777" s="155">
        <v>715</v>
      </c>
      <c r="CF777" s="155">
        <v>30</v>
      </c>
      <c r="CG777" s="31" t="s">
        <v>698</v>
      </c>
      <c r="CH777" s="31" t="s">
        <v>3883</v>
      </c>
      <c r="CI777" s="31" t="s">
        <v>3887</v>
      </c>
      <c r="CJ777" s="31" t="s">
        <v>417</v>
      </c>
      <c r="DC777" s="160" t="str">
        <f t="shared" si="128"/>
        <v>17100_3</v>
      </c>
      <c r="DD777" s="162">
        <v>100</v>
      </c>
      <c r="DE777" s="161">
        <v>165</v>
      </c>
      <c r="DF777" s="161">
        <v>17100</v>
      </c>
      <c r="DG777" s="163" t="s">
        <v>1816</v>
      </c>
      <c r="DH777" s="161"/>
      <c r="DI777" s="161" t="s">
        <v>1635</v>
      </c>
      <c r="DJ777" s="161">
        <v>3</v>
      </c>
      <c r="DK777" s="161" t="s">
        <v>1324</v>
      </c>
      <c r="DL777" s="161">
        <v>0</v>
      </c>
      <c r="DM777" s="43" t="s">
        <v>1972</v>
      </c>
      <c r="DN777" s="43"/>
      <c r="DO777" s="43" t="s">
        <v>4325</v>
      </c>
      <c r="DP777" s="43"/>
      <c r="DQ777" s="43" t="s">
        <v>4159</v>
      </c>
      <c r="DR777" s="43">
        <v>100</v>
      </c>
      <c r="DV777" s="31" t="s">
        <v>389</v>
      </c>
      <c r="DW777" s="31" t="s">
        <v>394</v>
      </c>
      <c r="DX777" s="63"/>
      <c r="DY777" s="63"/>
      <c r="DZ777" s="63"/>
      <c r="EA777" s="167"/>
      <c r="EB777" s="60"/>
      <c r="EC777" s="60"/>
      <c r="ED777" s="60"/>
      <c r="EE777" s="60"/>
      <c r="EF777" s="60"/>
      <c r="EG777" s="60"/>
      <c r="EH777" s="60"/>
      <c r="EI777" s="60"/>
      <c r="EJ777" s="60"/>
      <c r="EK777" s="60"/>
      <c r="EL777" s="60"/>
      <c r="EM777" s="60"/>
      <c r="EN777" s="60"/>
      <c r="EO777" s="60"/>
      <c r="EP777" s="60"/>
      <c r="EQ777" s="60"/>
      <c r="ER777" s="60"/>
      <c r="ES777" s="60"/>
      <c r="ET777" s="60"/>
      <c r="EU777" s="60"/>
      <c r="EV777" s="60"/>
      <c r="EW777" s="60"/>
      <c r="EX777" s="60"/>
      <c r="EY777" s="60"/>
      <c r="EZ777" s="60"/>
      <c r="FA777" s="60"/>
      <c r="FB777" s="60"/>
    </row>
    <row r="778" spans="22:158" x14ac:dyDescent="0.25">
      <c r="V778" s="1"/>
      <c r="W778" s="33"/>
      <c r="X778" s="33"/>
      <c r="AH778" s="38">
        <v>100</v>
      </c>
      <c r="AI778" s="38">
        <v>135</v>
      </c>
      <c r="AJ778" s="38">
        <v>12150</v>
      </c>
      <c r="AK778" s="38">
        <v>14</v>
      </c>
      <c r="AL778" s="38">
        <v>1504158</v>
      </c>
      <c r="AM778" s="61" t="s">
        <v>1816</v>
      </c>
      <c r="AN778" s="61" t="s">
        <v>1693</v>
      </c>
      <c r="AO778" s="61" t="s">
        <v>5087</v>
      </c>
      <c r="AP778" s="61" t="s">
        <v>5033</v>
      </c>
      <c r="AQ778" s="61" t="s">
        <v>1706</v>
      </c>
      <c r="AR778" s="28">
        <v>2089885.5</v>
      </c>
      <c r="AS778" s="28">
        <v>1036730</v>
      </c>
      <c r="AT778" s="28">
        <v>570843</v>
      </c>
      <c r="AU778" s="62"/>
      <c r="BT778">
        <v>0</v>
      </c>
      <c r="BU778" s="32">
        <v>100</v>
      </c>
      <c r="BV778" s="32">
        <v>125</v>
      </c>
      <c r="BW778" s="32">
        <v>13350</v>
      </c>
      <c r="BX778" s="32">
        <v>90</v>
      </c>
      <c r="BY778" s="32">
        <v>91260</v>
      </c>
      <c r="BZ778" t="s">
        <v>1816</v>
      </c>
      <c r="CA778" t="s">
        <v>1692</v>
      </c>
      <c r="CB778" t="s">
        <v>1829</v>
      </c>
      <c r="CC778" t="s">
        <v>5036</v>
      </c>
      <c r="CD778" s="52" t="s">
        <v>5036</v>
      </c>
      <c r="CE778" s="155">
        <v>23</v>
      </c>
      <c r="CF778" s="155">
        <v>24</v>
      </c>
      <c r="CG778" s="31" t="s">
        <v>5848</v>
      </c>
      <c r="CH778" s="31" t="s">
        <v>3884</v>
      </c>
      <c r="CI778" s="31" t="s">
        <v>3887</v>
      </c>
      <c r="CJ778" s="31" t="s">
        <v>418</v>
      </c>
      <c r="DC778" s="160" t="str">
        <f t="shared" si="128"/>
        <v>17100_2</v>
      </c>
      <c r="DD778" s="162">
        <v>100</v>
      </c>
      <c r="DE778" s="161">
        <v>165</v>
      </c>
      <c r="DF778" s="161">
        <v>17100</v>
      </c>
      <c r="DG778" s="163" t="s">
        <v>1816</v>
      </c>
      <c r="DH778" s="161"/>
      <c r="DI778" s="161" t="s">
        <v>1635</v>
      </c>
      <c r="DJ778" s="161">
        <v>2</v>
      </c>
      <c r="DK778" s="161" t="s">
        <v>1323</v>
      </c>
      <c r="DL778" s="161">
        <v>0</v>
      </c>
      <c r="DM778" s="43" t="s">
        <v>1973</v>
      </c>
      <c r="DN778" s="43"/>
      <c r="DO778" s="43" t="s">
        <v>4327</v>
      </c>
      <c r="DP778" s="43"/>
      <c r="DQ778" s="43" t="s">
        <v>4162</v>
      </c>
      <c r="DR778" s="43">
        <v>100</v>
      </c>
      <c r="DV778" s="31" t="s">
        <v>389</v>
      </c>
      <c r="DW778" s="31" t="s">
        <v>394</v>
      </c>
      <c r="DX778" s="63"/>
      <c r="DY778" s="63"/>
      <c r="DZ778" s="63"/>
      <c r="EA778" s="167"/>
      <c r="EB778" s="60"/>
      <c r="EC778" s="60"/>
      <c r="ED778" s="60"/>
      <c r="EE778" s="60"/>
      <c r="EF778" s="60"/>
      <c r="EG778" s="60"/>
      <c r="EH778" s="60"/>
      <c r="EI778" s="60"/>
      <c r="EJ778" s="60"/>
      <c r="EK778" s="60"/>
      <c r="EL778" s="60"/>
      <c r="EM778" s="60"/>
      <c r="EN778" s="60"/>
      <c r="EO778" s="60"/>
      <c r="EP778" s="60"/>
      <c r="EQ778" s="60"/>
      <c r="ER778" s="60"/>
      <c r="ES778" s="60"/>
      <c r="ET778" s="60"/>
      <c r="EU778" s="60"/>
      <c r="EV778" s="60"/>
      <c r="EW778" s="60"/>
      <c r="EX778" s="60"/>
      <c r="EY778" s="60"/>
      <c r="EZ778" s="60"/>
      <c r="FA778" s="60"/>
      <c r="FB778" s="60"/>
    </row>
    <row r="779" spans="22:158" x14ac:dyDescent="0.25">
      <c r="W779" s="33"/>
      <c r="X779" s="33"/>
      <c r="AH779" s="38">
        <v>100</v>
      </c>
      <c r="AI779" s="38">
        <v>135</v>
      </c>
      <c r="AJ779" s="38">
        <v>12600</v>
      </c>
      <c r="AK779" s="38">
        <v>14</v>
      </c>
      <c r="AL779" s="38">
        <v>1504158</v>
      </c>
      <c r="AM779" s="61" t="s">
        <v>1816</v>
      </c>
      <c r="AN779" s="61" t="s">
        <v>1693</v>
      </c>
      <c r="AO779" s="61" t="s">
        <v>5095</v>
      </c>
      <c r="AP779" s="61" t="s">
        <v>5033</v>
      </c>
      <c r="AQ779" s="61" t="s">
        <v>1706</v>
      </c>
      <c r="AR779" s="28">
        <v>41832.5</v>
      </c>
      <c r="AS779" s="28">
        <v>11914</v>
      </c>
      <c r="AT779" s="28">
        <v>31004</v>
      </c>
      <c r="AU779" s="62"/>
      <c r="BT779">
        <v>0</v>
      </c>
      <c r="BU779" s="32">
        <v>100</v>
      </c>
      <c r="BV779" s="32">
        <v>125</v>
      </c>
      <c r="BW779" s="32">
        <v>13750</v>
      </c>
      <c r="BX779" s="32">
        <v>81</v>
      </c>
      <c r="BY779" s="32">
        <v>91000</v>
      </c>
      <c r="BZ779" t="s">
        <v>1816</v>
      </c>
      <c r="CA779" t="s">
        <v>1692</v>
      </c>
      <c r="CB779" t="s">
        <v>1838</v>
      </c>
      <c r="CC779" s="52" t="s">
        <v>1683</v>
      </c>
      <c r="CD779" s="52" t="s">
        <v>1784</v>
      </c>
      <c r="CE779" s="155"/>
      <c r="CF779" s="155"/>
      <c r="CG779" s="31" t="s">
        <v>5834</v>
      </c>
      <c r="CH779" s="31" t="s">
        <v>3866</v>
      </c>
      <c r="CI779" s="31" t="s">
        <v>3888</v>
      </c>
      <c r="CJ779" s="31" t="s">
        <v>419</v>
      </c>
      <c r="DC779" s="160" t="str">
        <f t="shared" si="128"/>
        <v>17100_6</v>
      </c>
      <c r="DD779" s="162">
        <v>100</v>
      </c>
      <c r="DE779" s="161">
        <v>165</v>
      </c>
      <c r="DF779" s="161">
        <v>17100</v>
      </c>
      <c r="DG779" s="163" t="s">
        <v>1816</v>
      </c>
      <c r="DH779" s="161"/>
      <c r="DI779" s="161" t="s">
        <v>1635</v>
      </c>
      <c r="DJ779" s="161">
        <v>6</v>
      </c>
      <c r="DK779" s="161" t="s">
        <v>1327</v>
      </c>
      <c r="DL779" s="161">
        <v>0</v>
      </c>
      <c r="DM779" s="43" t="s">
        <v>1974</v>
      </c>
      <c r="DN779" s="43"/>
      <c r="DO779" s="43" t="s">
        <v>4329</v>
      </c>
      <c r="DP779" s="43"/>
      <c r="DQ779" s="43" t="s">
        <v>4165</v>
      </c>
      <c r="DR779" s="43">
        <v>100</v>
      </c>
      <c r="DV779" s="31" t="s">
        <v>389</v>
      </c>
      <c r="DW779" s="31" t="s">
        <v>394</v>
      </c>
      <c r="DX779" s="63"/>
      <c r="DY779" s="63"/>
      <c r="DZ779" s="63"/>
      <c r="EA779" s="167"/>
      <c r="EB779" s="60"/>
      <c r="EC779" s="60"/>
      <c r="ED779" s="60"/>
      <c r="EE779" s="60"/>
      <c r="EF779" s="60"/>
      <c r="EG779" s="60"/>
      <c r="EH779" s="60"/>
      <c r="EI779" s="60"/>
      <c r="EJ779" s="60"/>
      <c r="EK779" s="60"/>
      <c r="EL779" s="60"/>
      <c r="EM779" s="60"/>
      <c r="EN779" s="60"/>
      <c r="EO779" s="60"/>
      <c r="EP779" s="60"/>
      <c r="EQ779" s="60"/>
      <c r="ER779" s="60"/>
      <c r="ES779" s="60"/>
      <c r="ET779" s="60"/>
      <c r="EU779" s="60"/>
      <c r="EV779" s="60"/>
      <c r="EW779" s="60"/>
      <c r="EX779" s="60"/>
      <c r="EY779" s="60"/>
      <c r="EZ779" s="60"/>
      <c r="FA779" s="60"/>
      <c r="FB779" s="60"/>
    </row>
    <row r="780" spans="22:158" x14ac:dyDescent="0.25">
      <c r="W780" s="33"/>
      <c r="X780" s="33"/>
      <c r="AH780" s="38">
        <v>100</v>
      </c>
      <c r="AI780" s="38">
        <v>135</v>
      </c>
      <c r="AJ780" s="38">
        <v>12950</v>
      </c>
      <c r="AK780" s="38">
        <v>14</v>
      </c>
      <c r="AL780" s="38">
        <v>1504158</v>
      </c>
      <c r="AM780" s="61" t="s">
        <v>1816</v>
      </c>
      <c r="AN780" s="61" t="s">
        <v>1693</v>
      </c>
      <c r="AO780" s="61" t="s">
        <v>5100</v>
      </c>
      <c r="AP780" s="61" t="s">
        <v>5033</v>
      </c>
      <c r="AQ780" s="61" t="s">
        <v>1706</v>
      </c>
      <c r="AR780" s="28">
        <v>218937.9</v>
      </c>
      <c r="AS780" s="28">
        <v>22695</v>
      </c>
      <c r="AT780" s="28">
        <v>304324</v>
      </c>
      <c r="AU780" s="62"/>
      <c r="BT780">
        <v>0</v>
      </c>
      <c r="BU780" s="32">
        <v>100</v>
      </c>
      <c r="BV780" s="32">
        <v>125</v>
      </c>
      <c r="BW780" s="32">
        <v>13750</v>
      </c>
      <c r="BX780" s="32">
        <v>81</v>
      </c>
      <c r="BY780" s="32">
        <v>91010</v>
      </c>
      <c r="BZ780" t="s">
        <v>1816</v>
      </c>
      <c r="CA780" t="s">
        <v>1692</v>
      </c>
      <c r="CB780" t="s">
        <v>1838</v>
      </c>
      <c r="CC780" t="s">
        <v>1683</v>
      </c>
      <c r="CD780" s="52" t="s">
        <v>1683</v>
      </c>
      <c r="CE780" s="155"/>
      <c r="CF780" s="155"/>
      <c r="CG780" s="31" t="s">
        <v>5837</v>
      </c>
      <c r="CH780" s="31" t="s">
        <v>3868</v>
      </c>
      <c r="CI780" s="31" t="s">
        <v>3888</v>
      </c>
      <c r="CJ780" s="31" t="s">
        <v>420</v>
      </c>
      <c r="DC780" s="160" t="str">
        <f t="shared" si="128"/>
        <v>17100_10</v>
      </c>
      <c r="DD780" s="162">
        <v>100</v>
      </c>
      <c r="DE780" s="161">
        <v>165</v>
      </c>
      <c r="DF780" s="161">
        <v>17100</v>
      </c>
      <c r="DG780" s="163" t="s">
        <v>1816</v>
      </c>
      <c r="DH780" s="161"/>
      <c r="DI780" s="161" t="s">
        <v>1635</v>
      </c>
      <c r="DJ780" s="161">
        <v>10</v>
      </c>
      <c r="DK780" s="161" t="s">
        <v>1329</v>
      </c>
      <c r="DL780" s="161">
        <v>0</v>
      </c>
      <c r="DM780" s="43" t="s">
        <v>1975</v>
      </c>
      <c r="DN780" s="43"/>
      <c r="DO780" s="43" t="s">
        <v>4331</v>
      </c>
      <c r="DP780" s="43"/>
      <c r="DQ780" s="43" t="s">
        <v>4168</v>
      </c>
      <c r="DR780" s="43">
        <v>100</v>
      </c>
      <c r="DV780" s="31" t="s">
        <v>389</v>
      </c>
      <c r="DW780" s="31" t="s">
        <v>394</v>
      </c>
      <c r="DX780" s="63"/>
      <c r="DY780" s="63"/>
      <c r="DZ780" s="63"/>
      <c r="EA780" s="167"/>
      <c r="EB780" s="60"/>
      <c r="EC780" s="60"/>
      <c r="ED780" s="60"/>
      <c r="EE780" s="60"/>
      <c r="EF780" s="60"/>
      <c r="EG780" s="60"/>
      <c r="EH780" s="60"/>
      <c r="EI780" s="60"/>
      <c r="EJ780" s="60"/>
      <c r="EK780" s="60"/>
      <c r="EL780" s="60"/>
      <c r="EM780" s="60"/>
      <c r="EN780" s="60"/>
      <c r="EO780" s="60"/>
      <c r="EP780" s="60"/>
      <c r="EQ780" s="60"/>
      <c r="ER780" s="60"/>
      <c r="ES780" s="60"/>
      <c r="ET780" s="60"/>
      <c r="EU780" s="60"/>
      <c r="EV780" s="60"/>
      <c r="EW780" s="60"/>
      <c r="EX780" s="60"/>
      <c r="EY780" s="60"/>
      <c r="EZ780" s="60"/>
      <c r="FA780" s="60"/>
      <c r="FB780" s="60"/>
    </row>
    <row r="781" spans="22:158" x14ac:dyDescent="0.25">
      <c r="W781" s="33"/>
      <c r="X781" s="33"/>
      <c r="AH781" s="38">
        <v>100</v>
      </c>
      <c r="AI781" s="38">
        <v>135</v>
      </c>
      <c r="AJ781" s="38">
        <v>15270</v>
      </c>
      <c r="AK781" s="38">
        <v>14</v>
      </c>
      <c r="AL781" s="38">
        <v>1504158</v>
      </c>
      <c r="AM781" s="61" t="s">
        <v>1816</v>
      </c>
      <c r="AN781" s="61" t="s">
        <v>1693</v>
      </c>
      <c r="AO781" s="61" t="s">
        <v>1596</v>
      </c>
      <c r="AP781" s="61" t="s">
        <v>5033</v>
      </c>
      <c r="AQ781" s="61" t="s">
        <v>1706</v>
      </c>
      <c r="AR781" s="28">
        <v>1542.5</v>
      </c>
      <c r="AS781" s="28">
        <v>0</v>
      </c>
      <c r="AT781" s="28">
        <v>0</v>
      </c>
      <c r="AU781" s="62"/>
      <c r="BT781">
        <v>0</v>
      </c>
      <c r="BU781" s="32">
        <v>100</v>
      </c>
      <c r="BV781" s="32">
        <v>125</v>
      </c>
      <c r="BW781" s="32">
        <v>13750</v>
      </c>
      <c r="BX781" s="32">
        <v>82</v>
      </c>
      <c r="BY781" s="32">
        <v>91020</v>
      </c>
      <c r="BZ781" t="s">
        <v>1816</v>
      </c>
      <c r="CA781" t="s">
        <v>1692</v>
      </c>
      <c r="CB781" t="s">
        <v>1838</v>
      </c>
      <c r="CC781" t="s">
        <v>1790</v>
      </c>
      <c r="CD781" t="s">
        <v>1792</v>
      </c>
      <c r="CE781" s="155"/>
      <c r="CF781" s="155"/>
      <c r="CG781" s="31" t="s">
        <v>5851</v>
      </c>
      <c r="CH781" s="31" t="s">
        <v>3869</v>
      </c>
      <c r="CI781" s="31" t="s">
        <v>3888</v>
      </c>
      <c r="CJ781" s="31" t="s">
        <v>421</v>
      </c>
      <c r="DC781" s="160" t="str">
        <f t="shared" si="128"/>
        <v>17100_8</v>
      </c>
      <c r="DD781" s="162">
        <v>100</v>
      </c>
      <c r="DE781" s="161">
        <v>165</v>
      </c>
      <c r="DF781" s="161">
        <v>17100</v>
      </c>
      <c r="DG781" s="163" t="s">
        <v>1816</v>
      </c>
      <c r="DH781" s="161"/>
      <c r="DI781" s="161" t="s">
        <v>1635</v>
      </c>
      <c r="DJ781" s="161">
        <v>8</v>
      </c>
      <c r="DK781" s="161" t="s">
        <v>1328</v>
      </c>
      <c r="DL781" s="161">
        <v>0</v>
      </c>
      <c r="DM781" s="43" t="s">
        <v>1976</v>
      </c>
      <c r="DN781" s="43"/>
      <c r="DO781" s="43" t="s">
        <v>4333</v>
      </c>
      <c r="DP781" s="43"/>
      <c r="DQ781" s="43" t="s">
        <v>4171</v>
      </c>
      <c r="DR781" s="43">
        <v>100</v>
      </c>
      <c r="DV781" s="31" t="s">
        <v>389</v>
      </c>
      <c r="DW781" s="31" t="s">
        <v>394</v>
      </c>
      <c r="DX781" s="63"/>
      <c r="DY781" s="63"/>
      <c r="DZ781" s="63"/>
      <c r="EA781" s="167"/>
      <c r="EB781" s="60"/>
      <c r="EC781" s="60"/>
      <c r="ED781" s="60"/>
      <c r="EE781" s="60"/>
      <c r="EF781" s="60"/>
      <c r="EG781" s="60"/>
      <c r="EH781" s="60"/>
      <c r="EI781" s="60"/>
      <c r="EJ781" s="60"/>
      <c r="EK781" s="60"/>
      <c r="EL781" s="60"/>
      <c r="EM781" s="60"/>
      <c r="EN781" s="60"/>
      <c r="EO781" s="60"/>
      <c r="EP781" s="60"/>
      <c r="EQ781" s="60"/>
      <c r="ER781" s="60"/>
      <c r="ES781" s="60"/>
      <c r="ET781" s="60"/>
      <c r="EU781" s="60"/>
      <c r="EV781" s="60"/>
      <c r="EW781" s="60"/>
      <c r="EX781" s="60"/>
      <c r="EY781" s="60"/>
      <c r="EZ781" s="60"/>
      <c r="FA781" s="60"/>
      <c r="FB781" s="60"/>
    </row>
    <row r="782" spans="22:158" x14ac:dyDescent="0.25">
      <c r="W782" s="33"/>
      <c r="X782" s="33"/>
      <c r="AH782" s="38">
        <v>100</v>
      </c>
      <c r="AI782" s="38">
        <v>135</v>
      </c>
      <c r="AJ782" s="38">
        <v>15850</v>
      </c>
      <c r="AK782" s="38">
        <v>14</v>
      </c>
      <c r="AL782" s="38">
        <v>1504158</v>
      </c>
      <c r="AM782" s="61" t="s">
        <v>1816</v>
      </c>
      <c r="AN782" s="61" t="s">
        <v>1693</v>
      </c>
      <c r="AO782" s="61" t="s">
        <v>1608</v>
      </c>
      <c r="AP782" s="61" t="s">
        <v>5033</v>
      </c>
      <c r="AQ782" s="61" t="s">
        <v>1706</v>
      </c>
      <c r="AR782" s="28">
        <v>2986.5</v>
      </c>
      <c r="AS782" s="28">
        <v>539209</v>
      </c>
      <c r="AT782" s="28">
        <v>176408</v>
      </c>
      <c r="AU782" s="62"/>
      <c r="BT782">
        <v>0</v>
      </c>
      <c r="BU782" s="32">
        <v>100</v>
      </c>
      <c r="BV782" s="32">
        <v>125</v>
      </c>
      <c r="BW782" s="32">
        <v>13750</v>
      </c>
      <c r="BX782" s="32">
        <v>82</v>
      </c>
      <c r="BY782" s="32">
        <v>91040</v>
      </c>
      <c r="BZ782" t="s">
        <v>1816</v>
      </c>
      <c r="CA782" t="s">
        <v>1692</v>
      </c>
      <c r="CB782" t="s">
        <v>1838</v>
      </c>
      <c r="CC782" t="s">
        <v>1790</v>
      </c>
      <c r="CD782" t="s">
        <v>1791</v>
      </c>
      <c r="CE782" s="155"/>
      <c r="CF782" s="155"/>
      <c r="CG782" s="31" t="s">
        <v>5853</v>
      </c>
      <c r="CH782" s="31" t="s">
        <v>3870</v>
      </c>
      <c r="CI782" s="31" t="s">
        <v>3888</v>
      </c>
      <c r="CJ782" s="31" t="s">
        <v>422</v>
      </c>
      <c r="DC782" s="160" t="str">
        <f t="shared" si="128"/>
        <v>17100_5</v>
      </c>
      <c r="DD782" s="162">
        <v>100</v>
      </c>
      <c r="DE782" s="161">
        <v>165</v>
      </c>
      <c r="DF782" s="161">
        <v>17100</v>
      </c>
      <c r="DG782" s="163" t="s">
        <v>1816</v>
      </c>
      <c r="DH782" s="161"/>
      <c r="DI782" s="161" t="s">
        <v>1635</v>
      </c>
      <c r="DJ782" s="161">
        <v>5</v>
      </c>
      <c r="DK782" s="161" t="s">
        <v>1326</v>
      </c>
      <c r="DL782" s="161">
        <v>0</v>
      </c>
      <c r="DM782" s="43" t="s">
        <v>1977</v>
      </c>
      <c r="DN782" s="43"/>
      <c r="DO782" s="43" t="s">
        <v>4335</v>
      </c>
      <c r="DP782" s="43"/>
      <c r="DQ782" s="43" t="s">
        <v>4174</v>
      </c>
      <c r="DR782" s="43">
        <v>100</v>
      </c>
      <c r="DV782" s="31" t="s">
        <v>389</v>
      </c>
      <c r="DW782" s="31" t="s">
        <v>394</v>
      </c>
      <c r="DX782" s="63"/>
      <c r="DY782" s="63"/>
      <c r="DZ782" s="63"/>
      <c r="EA782" s="167"/>
      <c r="EB782" s="60"/>
      <c r="EC782" s="60"/>
      <c r="ED782" s="60"/>
      <c r="EE782" s="60"/>
      <c r="EF782" s="60"/>
      <c r="EG782" s="60"/>
      <c r="EH782" s="60"/>
      <c r="EI782" s="60"/>
      <c r="EJ782" s="60"/>
      <c r="EK782" s="60"/>
      <c r="EL782" s="60"/>
      <c r="EM782" s="60"/>
      <c r="EN782" s="60"/>
      <c r="EO782" s="60"/>
      <c r="EP782" s="60"/>
      <c r="EQ782" s="60"/>
      <c r="ER782" s="60"/>
      <c r="ES782" s="60"/>
      <c r="ET782" s="60"/>
      <c r="EU782" s="60"/>
      <c r="EV782" s="60"/>
      <c r="EW782" s="60"/>
      <c r="EX782" s="60"/>
      <c r="EY782" s="60"/>
      <c r="EZ782" s="60"/>
      <c r="FA782" s="60"/>
      <c r="FB782" s="60"/>
    </row>
    <row r="783" spans="22:158" x14ac:dyDescent="0.25">
      <c r="W783" s="33"/>
      <c r="X783" s="33"/>
      <c r="AH783" s="38">
        <v>100</v>
      </c>
      <c r="AI783" s="38">
        <v>135</v>
      </c>
      <c r="AJ783" s="38">
        <v>17900</v>
      </c>
      <c r="AK783" s="38">
        <v>14</v>
      </c>
      <c r="AL783" s="38">
        <v>1504158</v>
      </c>
      <c r="AM783" s="61" t="s">
        <v>1816</v>
      </c>
      <c r="AN783" s="61" t="s">
        <v>1693</v>
      </c>
      <c r="AO783" s="61" t="s">
        <v>1653</v>
      </c>
      <c r="AP783" s="61" t="s">
        <v>5033</v>
      </c>
      <c r="AQ783" s="61" t="s">
        <v>1706</v>
      </c>
      <c r="AR783" s="28">
        <v>2261687.2000000002</v>
      </c>
      <c r="AS783" s="28">
        <v>6916960</v>
      </c>
      <c r="AT783" s="28">
        <v>6166943</v>
      </c>
      <c r="AU783" s="62"/>
      <c r="BT783">
        <v>0</v>
      </c>
      <c r="BU783" s="32">
        <v>100</v>
      </c>
      <c r="BV783" s="32">
        <v>125</v>
      </c>
      <c r="BW783" s="32">
        <v>13750</v>
      </c>
      <c r="BX783" s="32">
        <v>83</v>
      </c>
      <c r="BY783" s="32">
        <v>91060</v>
      </c>
      <c r="BZ783" t="s">
        <v>1816</v>
      </c>
      <c r="CA783" t="s">
        <v>1692</v>
      </c>
      <c r="CB783" t="s">
        <v>1838</v>
      </c>
      <c r="CC783" t="s">
        <v>1786</v>
      </c>
      <c r="CD783" s="52" t="s">
        <v>5043</v>
      </c>
      <c r="CE783" s="155"/>
      <c r="CF783" s="155"/>
      <c r="CG783" s="31" t="s">
        <v>684</v>
      </c>
      <c r="CH783" s="31" t="s">
        <v>3871</v>
      </c>
      <c r="CI783" s="31" t="s">
        <v>3888</v>
      </c>
      <c r="CJ783" s="31" t="s">
        <v>423</v>
      </c>
      <c r="DC783" s="160" t="str">
        <f t="shared" si="128"/>
        <v>17150_1</v>
      </c>
      <c r="DD783" s="162">
        <v>100</v>
      </c>
      <c r="DE783" s="161">
        <v>105</v>
      </c>
      <c r="DF783" s="161">
        <v>17150</v>
      </c>
      <c r="DG783" s="163" t="s">
        <v>1816</v>
      </c>
      <c r="DH783" s="161"/>
      <c r="DI783" s="161" t="s">
        <v>1636</v>
      </c>
      <c r="DJ783" s="161">
        <v>1</v>
      </c>
      <c r="DK783" s="161" t="s">
        <v>5210</v>
      </c>
      <c r="DL783" s="161">
        <v>0</v>
      </c>
      <c r="DM783" s="43" t="s">
        <v>3766</v>
      </c>
      <c r="DN783" s="43"/>
      <c r="DO783" s="43" t="s">
        <v>4197</v>
      </c>
      <c r="DP783" s="43"/>
      <c r="DQ783" s="43" t="s">
        <v>4177</v>
      </c>
      <c r="DR783" s="43">
        <v>100</v>
      </c>
      <c r="DV783" s="31" t="s">
        <v>389</v>
      </c>
      <c r="DW783" s="31" t="s">
        <v>394</v>
      </c>
      <c r="DX783" s="63"/>
      <c r="DY783" s="63"/>
      <c r="DZ783" s="63"/>
      <c r="EA783" s="167"/>
      <c r="EB783" s="60"/>
      <c r="EC783" s="60"/>
      <c r="ED783" s="60"/>
      <c r="EE783" s="60"/>
      <c r="EF783" s="60"/>
      <c r="EG783" s="60"/>
      <c r="EH783" s="60"/>
      <c r="EI783" s="60"/>
      <c r="EJ783" s="60"/>
      <c r="EK783" s="60"/>
      <c r="EL783" s="60"/>
      <c r="EM783" s="60"/>
      <c r="EN783" s="60"/>
      <c r="EO783" s="60"/>
      <c r="EP783" s="60"/>
      <c r="EQ783" s="60"/>
      <c r="ER783" s="60"/>
      <c r="ES783" s="60"/>
      <c r="ET783" s="60"/>
      <c r="EU783" s="60"/>
      <c r="EV783" s="60"/>
      <c r="EW783" s="60"/>
      <c r="EX783" s="60"/>
      <c r="EY783" s="60"/>
      <c r="EZ783" s="60"/>
      <c r="FA783" s="60"/>
      <c r="FB783" s="60"/>
    </row>
    <row r="784" spans="22:158" x14ac:dyDescent="0.25">
      <c r="W784" s="33"/>
      <c r="X784" s="33"/>
      <c r="AH784" s="38">
        <v>100</v>
      </c>
      <c r="AI784" s="38">
        <v>135</v>
      </c>
      <c r="AJ784" s="38">
        <v>17950</v>
      </c>
      <c r="AK784" s="38">
        <v>14</v>
      </c>
      <c r="AL784" s="38">
        <v>1504158</v>
      </c>
      <c r="AM784" s="61" t="s">
        <v>1816</v>
      </c>
      <c r="AN784" s="61" t="s">
        <v>1693</v>
      </c>
      <c r="AO784" s="61" t="s">
        <v>1654</v>
      </c>
      <c r="AP784" s="61" t="s">
        <v>5033</v>
      </c>
      <c r="AQ784" s="61" t="s">
        <v>1706</v>
      </c>
      <c r="AR784" s="28">
        <v>216602.6</v>
      </c>
      <c r="AS784" s="28">
        <v>767189</v>
      </c>
      <c r="AT784" s="28">
        <v>90802</v>
      </c>
      <c r="AU784" s="62"/>
      <c r="BT784">
        <v>0</v>
      </c>
      <c r="BU784" s="32">
        <v>100</v>
      </c>
      <c r="BV784" s="32">
        <v>125</v>
      </c>
      <c r="BW784" s="32">
        <v>13750</v>
      </c>
      <c r="BX784" s="32">
        <v>84</v>
      </c>
      <c r="BY784" s="32">
        <v>91100</v>
      </c>
      <c r="BZ784" t="s">
        <v>1816</v>
      </c>
      <c r="CA784" t="s">
        <v>1692</v>
      </c>
      <c r="CB784" t="s">
        <v>1838</v>
      </c>
      <c r="CC784" s="52" t="s">
        <v>1795</v>
      </c>
      <c r="CD784" s="52" t="s">
        <v>1796</v>
      </c>
      <c r="CE784" s="155"/>
      <c r="CF784" s="155"/>
      <c r="CG784" s="31" t="s">
        <v>688</v>
      </c>
      <c r="CH784" s="31" t="s">
        <v>3873</v>
      </c>
      <c r="CI784" s="31" t="s">
        <v>3888</v>
      </c>
      <c r="CJ784" s="31" t="s">
        <v>424</v>
      </c>
      <c r="DC784" s="160" t="str">
        <f t="shared" si="128"/>
        <v>17150_7</v>
      </c>
      <c r="DD784" s="162">
        <v>100</v>
      </c>
      <c r="DE784" s="161">
        <v>105</v>
      </c>
      <c r="DF784" s="161">
        <v>17150</v>
      </c>
      <c r="DG784" s="163" t="s">
        <v>1816</v>
      </c>
      <c r="DH784" s="161"/>
      <c r="DI784" s="161" t="s">
        <v>1636</v>
      </c>
      <c r="DJ784" s="161">
        <v>7</v>
      </c>
      <c r="DK784" s="161" t="s">
        <v>5216</v>
      </c>
      <c r="DL784" s="161">
        <v>0</v>
      </c>
      <c r="DM784" s="43" t="s">
        <v>3767</v>
      </c>
      <c r="DN784" s="43"/>
      <c r="DO784" s="43" t="s">
        <v>4199</v>
      </c>
      <c r="DP784" s="43"/>
      <c r="DQ784" s="43" t="s">
        <v>4150</v>
      </c>
      <c r="DR784" s="43">
        <v>100</v>
      </c>
      <c r="DV784" s="31" t="s">
        <v>389</v>
      </c>
      <c r="DW784" s="31" t="s">
        <v>394</v>
      </c>
      <c r="DX784" s="63"/>
      <c r="DY784" s="63"/>
      <c r="DZ784" s="63"/>
      <c r="EA784" s="167"/>
      <c r="EB784" s="60"/>
      <c r="EC784" s="60"/>
      <c r="ED784" s="60"/>
      <c r="EE784" s="60"/>
      <c r="EF784" s="60"/>
      <c r="EG784" s="60"/>
      <c r="EH784" s="60"/>
      <c r="EI784" s="60"/>
      <c r="EJ784" s="60"/>
      <c r="EK784" s="60"/>
      <c r="EL784" s="60"/>
      <c r="EM784" s="60"/>
      <c r="EN784" s="60"/>
      <c r="EO784" s="60"/>
      <c r="EP784" s="60"/>
      <c r="EQ784" s="60"/>
      <c r="ER784" s="60"/>
      <c r="ES784" s="60"/>
      <c r="ET784" s="60"/>
      <c r="EU784" s="60"/>
      <c r="EV784" s="60"/>
      <c r="EW784" s="60"/>
      <c r="EX784" s="60"/>
      <c r="EY784" s="60"/>
      <c r="EZ784" s="60"/>
      <c r="FA784" s="60"/>
      <c r="FB784" s="60"/>
    </row>
    <row r="785" spans="22:158" x14ac:dyDescent="0.25">
      <c r="W785" s="33"/>
      <c r="X785" s="33"/>
      <c r="AH785" s="38">
        <v>100</v>
      </c>
      <c r="AI785" s="38">
        <v>135</v>
      </c>
      <c r="AJ785" s="38">
        <v>18020</v>
      </c>
      <c r="AK785" s="38">
        <v>14</v>
      </c>
      <c r="AL785" s="38">
        <v>1504158</v>
      </c>
      <c r="AM785" s="61" t="s">
        <v>1816</v>
      </c>
      <c r="AN785" s="61" t="s">
        <v>1693</v>
      </c>
      <c r="AO785" s="61" t="s">
        <v>1656</v>
      </c>
      <c r="AP785" s="61" t="s">
        <v>5033</v>
      </c>
      <c r="AQ785" s="61" t="s">
        <v>1706</v>
      </c>
      <c r="AR785" s="28">
        <v>2459119.2999999998</v>
      </c>
      <c r="AS785" s="28">
        <v>3049789</v>
      </c>
      <c r="AT785" s="28">
        <v>0</v>
      </c>
      <c r="AU785" s="62"/>
      <c r="BT785">
        <v>0</v>
      </c>
      <c r="BU785" s="32">
        <v>100</v>
      </c>
      <c r="BV785" s="32">
        <v>125</v>
      </c>
      <c r="BW785" s="32">
        <v>13750</v>
      </c>
      <c r="BX785" s="32">
        <v>85</v>
      </c>
      <c r="BY785" s="32">
        <v>91120</v>
      </c>
      <c r="BZ785" t="s">
        <v>1816</v>
      </c>
      <c r="CA785" t="s">
        <v>1692</v>
      </c>
      <c r="CB785" t="s">
        <v>1838</v>
      </c>
      <c r="CC785" s="52" t="s">
        <v>1797</v>
      </c>
      <c r="CD785" s="52" t="s">
        <v>1797</v>
      </c>
      <c r="CE785" s="155"/>
      <c r="CF785" s="155"/>
      <c r="CG785" s="31" t="s">
        <v>690</v>
      </c>
      <c r="CH785" s="31" t="s">
        <v>3874</v>
      </c>
      <c r="CI785" s="31" t="s">
        <v>3888</v>
      </c>
      <c r="CJ785" s="31" t="s">
        <v>425</v>
      </c>
      <c r="DC785" s="160" t="str">
        <f t="shared" si="128"/>
        <v>17150_9</v>
      </c>
      <c r="DD785" s="162">
        <v>100</v>
      </c>
      <c r="DE785" s="161">
        <v>105</v>
      </c>
      <c r="DF785" s="161">
        <v>17150</v>
      </c>
      <c r="DG785" s="163" t="s">
        <v>1816</v>
      </c>
      <c r="DH785" s="161"/>
      <c r="DI785" s="161" t="s">
        <v>1636</v>
      </c>
      <c r="DJ785" s="161">
        <v>9</v>
      </c>
      <c r="DK785" s="161" t="s">
        <v>5218</v>
      </c>
      <c r="DL785" s="161">
        <v>0</v>
      </c>
      <c r="DM785" s="43" t="s">
        <v>3768</v>
      </c>
      <c r="DN785" s="43"/>
      <c r="DO785" s="43" t="s">
        <v>4201</v>
      </c>
      <c r="DP785" s="43"/>
      <c r="DQ785" s="43" t="s">
        <v>4153</v>
      </c>
      <c r="DR785" s="43">
        <v>100</v>
      </c>
      <c r="DV785" s="31" t="s">
        <v>389</v>
      </c>
      <c r="DW785" s="31" t="s">
        <v>394</v>
      </c>
      <c r="DX785" s="63"/>
      <c r="DY785" s="63"/>
      <c r="DZ785" s="63"/>
      <c r="EA785" s="167"/>
      <c r="EB785" s="60"/>
      <c r="EC785" s="60"/>
      <c r="ED785" s="60"/>
      <c r="EE785" s="60"/>
      <c r="EF785" s="60"/>
      <c r="EG785" s="60"/>
      <c r="EH785" s="60"/>
      <c r="EI785" s="60"/>
      <c r="EJ785" s="60"/>
      <c r="EK785" s="60"/>
      <c r="EL785" s="60"/>
      <c r="EM785" s="60"/>
      <c r="EN785" s="60"/>
      <c r="EO785" s="60"/>
      <c r="EP785" s="60"/>
      <c r="EQ785" s="60"/>
      <c r="ER785" s="60"/>
      <c r="ES785" s="60"/>
      <c r="ET785" s="60"/>
      <c r="EU785" s="60"/>
      <c r="EV785" s="60"/>
      <c r="EW785" s="60"/>
      <c r="EX785" s="60"/>
      <c r="EY785" s="60"/>
      <c r="EZ785" s="60"/>
      <c r="FA785" s="60"/>
      <c r="FB785" s="60"/>
    </row>
    <row r="786" spans="22:158" x14ac:dyDescent="0.25">
      <c r="W786" s="33"/>
      <c r="X786" s="33"/>
      <c r="AH786" s="38">
        <v>100</v>
      </c>
      <c r="AI786" s="38">
        <v>135</v>
      </c>
      <c r="AJ786" s="38">
        <v>18150</v>
      </c>
      <c r="AK786" s="38">
        <v>14</v>
      </c>
      <c r="AL786" s="38">
        <v>1504158</v>
      </c>
      <c r="AM786" s="61" t="s">
        <v>1816</v>
      </c>
      <c r="AN786" s="61" t="s">
        <v>1693</v>
      </c>
      <c r="AO786" s="61" t="s">
        <v>1659</v>
      </c>
      <c r="AP786" s="61" t="s">
        <v>5033</v>
      </c>
      <c r="AQ786" s="61" t="s">
        <v>1706</v>
      </c>
      <c r="AR786" s="28">
        <v>10901.2</v>
      </c>
      <c r="AS786" s="28">
        <v>3453</v>
      </c>
      <c r="AT786" s="28">
        <v>7237</v>
      </c>
      <c r="AU786" s="62"/>
      <c r="BT786">
        <v>0</v>
      </c>
      <c r="BU786" s="32">
        <v>100</v>
      </c>
      <c r="BV786" s="32">
        <v>125</v>
      </c>
      <c r="BW786" s="32">
        <v>13750</v>
      </c>
      <c r="BX786" s="32">
        <v>86</v>
      </c>
      <c r="BY786" s="32">
        <v>91140</v>
      </c>
      <c r="BZ786" t="s">
        <v>1816</v>
      </c>
      <c r="CA786" t="s">
        <v>1692</v>
      </c>
      <c r="CB786" t="s">
        <v>1838</v>
      </c>
      <c r="CC786" s="52" t="s">
        <v>1787</v>
      </c>
      <c r="CD786" s="52" t="s">
        <v>1789</v>
      </c>
      <c r="CE786" s="155"/>
      <c r="CF786" s="155"/>
      <c r="CG786" s="31" t="s">
        <v>5839</v>
      </c>
      <c r="CH786" s="31" t="s">
        <v>3875</v>
      </c>
      <c r="CI786" s="31" t="s">
        <v>3888</v>
      </c>
      <c r="CJ786" s="31" t="s">
        <v>426</v>
      </c>
      <c r="DC786" s="160" t="str">
        <f t="shared" si="128"/>
        <v>17150_4</v>
      </c>
      <c r="DD786" s="162">
        <v>100</v>
      </c>
      <c r="DE786" s="161">
        <v>105</v>
      </c>
      <c r="DF786" s="161">
        <v>17150</v>
      </c>
      <c r="DG786" s="163" t="s">
        <v>1816</v>
      </c>
      <c r="DH786" s="161"/>
      <c r="DI786" s="161" t="s">
        <v>1636</v>
      </c>
      <c r="DJ786" s="161">
        <v>4</v>
      </c>
      <c r="DK786" s="161" t="s">
        <v>1325</v>
      </c>
      <c r="DL786" s="161">
        <v>0</v>
      </c>
      <c r="DM786" s="43" t="s">
        <v>3769</v>
      </c>
      <c r="DN786" s="43"/>
      <c r="DO786" s="43" t="s">
        <v>4203</v>
      </c>
      <c r="DP786" s="43"/>
      <c r="DQ786" s="43" t="s">
        <v>4156</v>
      </c>
      <c r="DR786" s="43">
        <v>100</v>
      </c>
      <c r="DV786" s="31" t="s">
        <v>389</v>
      </c>
      <c r="DW786" s="31" t="s">
        <v>394</v>
      </c>
      <c r="DX786" s="63"/>
      <c r="DY786" s="63"/>
      <c r="DZ786" s="63"/>
      <c r="EA786" s="167"/>
      <c r="EB786" s="60"/>
      <c r="EC786" s="60"/>
      <c r="ED786" s="60"/>
      <c r="EE786" s="60"/>
      <c r="EF786" s="60"/>
      <c r="EG786" s="60"/>
      <c r="EH786" s="60"/>
      <c r="EI786" s="60"/>
      <c r="EJ786" s="60"/>
      <c r="EK786" s="60"/>
      <c r="EL786" s="60"/>
      <c r="EM786" s="60"/>
      <c r="EN786" s="60"/>
      <c r="EO786" s="60"/>
      <c r="EP786" s="60"/>
      <c r="EQ786" s="60"/>
      <c r="ER786" s="60"/>
      <c r="ES786" s="60"/>
      <c r="ET786" s="60"/>
      <c r="EU786" s="60"/>
      <c r="EV786" s="60"/>
      <c r="EW786" s="60"/>
      <c r="EX786" s="60"/>
      <c r="EY786" s="60"/>
      <c r="EZ786" s="60"/>
      <c r="FA786" s="60"/>
      <c r="FB786" s="60"/>
    </row>
    <row r="787" spans="22:158" x14ac:dyDescent="0.25">
      <c r="W787" s="33"/>
      <c r="X787" s="33"/>
      <c r="AH787" s="38">
        <v>100</v>
      </c>
      <c r="AI787" s="38">
        <v>140</v>
      </c>
      <c r="AJ787" s="38">
        <v>10800</v>
      </c>
      <c r="AK787" s="38">
        <v>14</v>
      </c>
      <c r="AL787" s="38">
        <v>1504158</v>
      </c>
      <c r="AM787" s="61" t="s">
        <v>1816</v>
      </c>
      <c r="AN787" s="61" t="s">
        <v>1690</v>
      </c>
      <c r="AO787" s="61" t="s">
        <v>5059</v>
      </c>
      <c r="AP787" s="61" t="s">
        <v>5033</v>
      </c>
      <c r="AQ787" s="61" t="s">
        <v>1706</v>
      </c>
      <c r="AR787" s="28">
        <v>0</v>
      </c>
      <c r="AS787" s="28">
        <v>0</v>
      </c>
      <c r="AT787" s="28">
        <v>62994</v>
      </c>
      <c r="AU787" s="62"/>
      <c r="BT787">
        <v>0</v>
      </c>
      <c r="BU787" s="32">
        <v>100</v>
      </c>
      <c r="BV787" s="32">
        <v>125</v>
      </c>
      <c r="BW787" s="32">
        <v>13750</v>
      </c>
      <c r="BX787" s="32">
        <v>86</v>
      </c>
      <c r="BY787" s="32">
        <v>91160</v>
      </c>
      <c r="BZ787" t="s">
        <v>1816</v>
      </c>
      <c r="CA787" t="s">
        <v>1692</v>
      </c>
      <c r="CB787" s="52" t="s">
        <v>1838</v>
      </c>
      <c r="CC787" s="52" t="s">
        <v>1787</v>
      </c>
      <c r="CD787" s="52" t="s">
        <v>1788</v>
      </c>
      <c r="CE787" s="155"/>
      <c r="CF787" s="155"/>
      <c r="CG787" s="31" t="s">
        <v>5831</v>
      </c>
      <c r="CH787" s="31" t="s">
        <v>3876</v>
      </c>
      <c r="CI787" s="31" t="s">
        <v>3888</v>
      </c>
      <c r="CJ787" s="31" t="s">
        <v>427</v>
      </c>
      <c r="DC787" s="160" t="str">
        <f t="shared" si="128"/>
        <v>17150_3</v>
      </c>
      <c r="DD787" s="162">
        <v>100</v>
      </c>
      <c r="DE787" s="161">
        <v>105</v>
      </c>
      <c r="DF787" s="161">
        <v>17150</v>
      </c>
      <c r="DG787" s="163" t="s">
        <v>1816</v>
      </c>
      <c r="DH787" s="161"/>
      <c r="DI787" s="161" t="s">
        <v>1636</v>
      </c>
      <c r="DJ787" s="161">
        <v>3</v>
      </c>
      <c r="DK787" s="161" t="s">
        <v>1324</v>
      </c>
      <c r="DL787" s="161">
        <v>0</v>
      </c>
      <c r="DM787" s="43" t="s">
        <v>3770</v>
      </c>
      <c r="DN787" s="43"/>
      <c r="DO787" s="43" t="s">
        <v>4205</v>
      </c>
      <c r="DP787" s="43"/>
      <c r="DQ787" s="43" t="s">
        <v>4159</v>
      </c>
      <c r="DR787" s="43">
        <v>100</v>
      </c>
      <c r="DV787" s="31" t="s">
        <v>389</v>
      </c>
      <c r="DW787" s="31" t="s">
        <v>395</v>
      </c>
      <c r="DX787" s="63"/>
      <c r="DY787" s="63"/>
      <c r="DZ787" s="63"/>
      <c r="EA787" s="167"/>
      <c r="EB787" s="60"/>
      <c r="EC787" s="60"/>
      <c r="ED787" s="60"/>
      <c r="EE787" s="60"/>
      <c r="EF787" s="60"/>
      <c r="EG787" s="60"/>
      <c r="EH787" s="60"/>
      <c r="EI787" s="60"/>
      <c r="EJ787" s="60"/>
      <c r="EK787" s="60"/>
      <c r="EL787" s="60"/>
      <c r="EM787" s="60"/>
      <c r="EN787" s="60"/>
      <c r="EO787" s="60"/>
      <c r="EP787" s="60"/>
      <c r="EQ787" s="60"/>
      <c r="ER787" s="60"/>
      <c r="ES787" s="60"/>
      <c r="ET787" s="60"/>
      <c r="EU787" s="60"/>
      <c r="EV787" s="60"/>
      <c r="EW787" s="60"/>
      <c r="EX787" s="60"/>
      <c r="EY787" s="60"/>
      <c r="EZ787" s="60"/>
      <c r="FA787" s="60"/>
      <c r="FB787" s="60"/>
    </row>
    <row r="788" spans="22:158" x14ac:dyDescent="0.25">
      <c r="V788" s="1"/>
      <c r="W788" s="33"/>
      <c r="X788" s="33"/>
      <c r="AH788" s="38">
        <v>100</v>
      </c>
      <c r="AI788" s="38">
        <v>140</v>
      </c>
      <c r="AJ788" s="38">
        <v>11400</v>
      </c>
      <c r="AK788" s="38">
        <v>14</v>
      </c>
      <c r="AL788" s="38">
        <v>1504158</v>
      </c>
      <c r="AM788" s="61" t="s">
        <v>1816</v>
      </c>
      <c r="AN788" s="61" t="s">
        <v>1690</v>
      </c>
      <c r="AO788" s="61" t="s">
        <v>5071</v>
      </c>
      <c r="AP788" s="61" t="s">
        <v>5033</v>
      </c>
      <c r="AQ788" s="61" t="s">
        <v>1706</v>
      </c>
      <c r="AR788" s="28">
        <v>59713.8</v>
      </c>
      <c r="AS788" s="28">
        <v>0</v>
      </c>
      <c r="AT788" s="28">
        <v>46591</v>
      </c>
      <c r="AU788" s="62"/>
      <c r="BT788">
        <v>0</v>
      </c>
      <c r="BU788" s="32">
        <v>100</v>
      </c>
      <c r="BV788" s="32">
        <v>125</v>
      </c>
      <c r="BW788" s="32">
        <v>13750</v>
      </c>
      <c r="BX788" s="32">
        <v>87</v>
      </c>
      <c r="BY788" s="32">
        <v>91180</v>
      </c>
      <c r="BZ788" t="s">
        <v>1816</v>
      </c>
      <c r="CA788" t="s">
        <v>1692</v>
      </c>
      <c r="CB788" t="s">
        <v>1838</v>
      </c>
      <c r="CC788" t="s">
        <v>1726</v>
      </c>
      <c r="CD788" s="52" t="s">
        <v>1793</v>
      </c>
      <c r="CE788" s="155"/>
      <c r="CF788" s="155"/>
      <c r="CG788" s="31" t="s">
        <v>5841</v>
      </c>
      <c r="CH788" s="31" t="s">
        <v>3877</v>
      </c>
      <c r="CI788" s="31" t="s">
        <v>3888</v>
      </c>
      <c r="CJ788" s="31" t="s">
        <v>428</v>
      </c>
      <c r="DC788" s="160" t="str">
        <f t="shared" si="128"/>
        <v>17150_2</v>
      </c>
      <c r="DD788" s="162">
        <v>100</v>
      </c>
      <c r="DE788" s="161">
        <v>105</v>
      </c>
      <c r="DF788" s="161">
        <v>17150</v>
      </c>
      <c r="DG788" s="163" t="s">
        <v>1816</v>
      </c>
      <c r="DH788" s="161"/>
      <c r="DI788" s="161" t="s">
        <v>1636</v>
      </c>
      <c r="DJ788" s="161">
        <v>2</v>
      </c>
      <c r="DK788" s="161" t="s">
        <v>1323</v>
      </c>
      <c r="DL788" s="161">
        <v>0</v>
      </c>
      <c r="DM788" s="43" t="s">
        <v>3771</v>
      </c>
      <c r="DN788" s="43"/>
      <c r="DO788" s="43" t="s">
        <v>4207</v>
      </c>
      <c r="DP788" s="43"/>
      <c r="DQ788" s="43" t="s">
        <v>4162</v>
      </c>
      <c r="DR788" s="43">
        <v>100</v>
      </c>
      <c r="DV788" s="31" t="s">
        <v>389</v>
      </c>
      <c r="DW788" s="31" t="s">
        <v>395</v>
      </c>
      <c r="DX788" s="63"/>
      <c r="DY788" s="63"/>
      <c r="DZ788" s="63"/>
      <c r="EA788" s="167"/>
      <c r="EB788" s="60"/>
      <c r="EC788" s="60"/>
      <c r="ED788" s="60"/>
      <c r="EE788" s="60"/>
      <c r="EF788" s="60"/>
      <c r="EG788" s="60"/>
      <c r="EH788" s="60"/>
      <c r="EI788" s="60"/>
      <c r="EJ788" s="60"/>
      <c r="EK788" s="60"/>
      <c r="EL788" s="60"/>
      <c r="EM788" s="60"/>
      <c r="EN788" s="60"/>
      <c r="EO788" s="60"/>
      <c r="EP788" s="60"/>
      <c r="EQ788" s="60"/>
      <c r="ER788" s="60"/>
      <c r="ES788" s="60"/>
      <c r="ET788" s="60"/>
      <c r="EU788" s="60"/>
      <c r="EV788" s="60"/>
      <c r="EW788" s="60"/>
      <c r="EX788" s="60"/>
      <c r="EY788" s="60"/>
      <c r="EZ788" s="60"/>
      <c r="FA788" s="60"/>
      <c r="FB788" s="60"/>
    </row>
    <row r="789" spans="22:158" x14ac:dyDescent="0.25">
      <c r="W789" s="33"/>
      <c r="X789" s="33"/>
      <c r="AH789" s="38">
        <v>100</v>
      </c>
      <c r="AI789" s="38">
        <v>140</v>
      </c>
      <c r="AJ789" s="38">
        <v>12900</v>
      </c>
      <c r="AK789" s="38">
        <v>14</v>
      </c>
      <c r="AL789" s="38">
        <v>1504158</v>
      </c>
      <c r="AM789" s="61" t="s">
        <v>1816</v>
      </c>
      <c r="AN789" s="61" t="s">
        <v>1690</v>
      </c>
      <c r="AO789" s="61" t="s">
        <v>5099</v>
      </c>
      <c r="AP789" s="61" t="s">
        <v>5033</v>
      </c>
      <c r="AQ789" s="61" t="s">
        <v>1706</v>
      </c>
      <c r="AR789" s="28">
        <v>52034.6</v>
      </c>
      <c r="AS789" s="28">
        <v>78289</v>
      </c>
      <c r="AT789" s="28">
        <v>52983</v>
      </c>
      <c r="AU789" s="62"/>
      <c r="BT789">
        <v>0</v>
      </c>
      <c r="BU789" s="32">
        <v>100</v>
      </c>
      <c r="BV789" s="32">
        <v>125</v>
      </c>
      <c r="BW789" s="32">
        <v>13750</v>
      </c>
      <c r="BX789" s="32">
        <v>87</v>
      </c>
      <c r="BY789" s="32">
        <v>91190</v>
      </c>
      <c r="BZ789" t="s">
        <v>1816</v>
      </c>
      <c r="CA789" t="s">
        <v>1692</v>
      </c>
      <c r="CB789" t="s">
        <v>1838</v>
      </c>
      <c r="CC789" s="52" t="s">
        <v>1726</v>
      </c>
      <c r="CD789" s="52" t="s">
        <v>1726</v>
      </c>
      <c r="CE789" s="155"/>
      <c r="CF789" s="155"/>
      <c r="CG789" s="31" t="s">
        <v>5843</v>
      </c>
      <c r="CH789" s="31" t="s">
        <v>3878</v>
      </c>
      <c r="CI789" s="31" t="s">
        <v>3888</v>
      </c>
      <c r="CJ789" s="31" t="s">
        <v>429</v>
      </c>
      <c r="DC789" s="160" t="str">
        <f t="shared" si="128"/>
        <v>17150_6</v>
      </c>
      <c r="DD789" s="162">
        <v>100</v>
      </c>
      <c r="DE789" s="161">
        <v>105</v>
      </c>
      <c r="DF789" s="161">
        <v>17150</v>
      </c>
      <c r="DG789" s="163" t="s">
        <v>1816</v>
      </c>
      <c r="DH789" s="161"/>
      <c r="DI789" s="161" t="s">
        <v>1636</v>
      </c>
      <c r="DJ789" s="161">
        <v>6</v>
      </c>
      <c r="DK789" s="161" t="s">
        <v>1327</v>
      </c>
      <c r="DL789" s="161">
        <v>0</v>
      </c>
      <c r="DM789" s="43" t="s">
        <v>3772</v>
      </c>
      <c r="DN789" s="43"/>
      <c r="DO789" s="43" t="s">
        <v>4209</v>
      </c>
      <c r="DP789" s="43"/>
      <c r="DQ789" s="43" t="s">
        <v>4165</v>
      </c>
      <c r="DR789" s="43">
        <v>100</v>
      </c>
      <c r="DV789" s="31" t="s">
        <v>389</v>
      </c>
      <c r="DW789" s="31" t="s">
        <v>395</v>
      </c>
      <c r="DX789" s="63"/>
      <c r="DY789" s="63"/>
      <c r="DZ789" s="63"/>
      <c r="EA789" s="167"/>
      <c r="EB789" s="60"/>
      <c r="EC789" s="60"/>
      <c r="ED789" s="60"/>
      <c r="EE789" s="60"/>
      <c r="EF789" s="60"/>
      <c r="EG789" s="60"/>
      <c r="EH789" s="60"/>
      <c r="EI789" s="60"/>
      <c r="EJ789" s="60"/>
      <c r="EK789" s="60"/>
      <c r="EL789" s="60"/>
      <c r="EM789" s="60"/>
      <c r="EN789" s="60"/>
      <c r="EO789" s="60"/>
      <c r="EP789" s="60"/>
      <c r="EQ789" s="60"/>
      <c r="ER789" s="60"/>
      <c r="ES789" s="60"/>
      <c r="ET789" s="60"/>
      <c r="EU789" s="60"/>
      <c r="EV789" s="60"/>
      <c r="EW789" s="60"/>
      <c r="EX789" s="60"/>
      <c r="EY789" s="60"/>
      <c r="EZ789" s="60"/>
      <c r="FA789" s="60"/>
      <c r="FB789" s="60"/>
    </row>
    <row r="790" spans="22:158" x14ac:dyDescent="0.25">
      <c r="V790" s="1"/>
      <c r="W790" s="33"/>
      <c r="X790" s="33"/>
      <c r="AH790" s="38">
        <v>100</v>
      </c>
      <c r="AI790" s="38">
        <v>140</v>
      </c>
      <c r="AJ790" s="38">
        <v>14600</v>
      </c>
      <c r="AK790" s="38">
        <v>14</v>
      </c>
      <c r="AL790" s="38">
        <v>1504158</v>
      </c>
      <c r="AM790" s="61" t="s">
        <v>1816</v>
      </c>
      <c r="AN790" s="61" t="s">
        <v>1690</v>
      </c>
      <c r="AO790" s="61" t="s">
        <v>1580</v>
      </c>
      <c r="AP790" s="61" t="s">
        <v>5033</v>
      </c>
      <c r="AQ790" s="61" t="s">
        <v>1706</v>
      </c>
      <c r="AR790" s="28">
        <v>65798.3</v>
      </c>
      <c r="AS790" s="28">
        <v>35279</v>
      </c>
      <c r="AT790" s="28">
        <v>23035</v>
      </c>
      <c r="AU790" s="62"/>
      <c r="BT790">
        <v>0</v>
      </c>
      <c r="BU790" s="32">
        <v>100</v>
      </c>
      <c r="BV790" s="32">
        <v>125</v>
      </c>
      <c r="BW790" s="32">
        <v>13750</v>
      </c>
      <c r="BX790" s="32">
        <v>87</v>
      </c>
      <c r="BY790" s="32">
        <v>91200</v>
      </c>
      <c r="BZ790" t="s">
        <v>1816</v>
      </c>
      <c r="CA790" t="s">
        <v>1692</v>
      </c>
      <c r="CB790" t="s">
        <v>1838</v>
      </c>
      <c r="CC790" t="s">
        <v>1726</v>
      </c>
      <c r="CD790" s="52" t="s">
        <v>1794</v>
      </c>
      <c r="CE790" s="155"/>
      <c r="CF790" s="155"/>
      <c r="CG790" s="31" t="s">
        <v>5845</v>
      </c>
      <c r="CH790" s="31" t="s">
        <v>3881</v>
      </c>
      <c r="CI790" s="31" t="s">
        <v>3888</v>
      </c>
      <c r="CJ790" s="31" t="s">
        <v>430</v>
      </c>
      <c r="DC790" s="160" t="str">
        <f t="shared" si="128"/>
        <v>17150_10</v>
      </c>
      <c r="DD790" s="162">
        <v>100</v>
      </c>
      <c r="DE790" s="161">
        <v>105</v>
      </c>
      <c r="DF790" s="161">
        <v>17150</v>
      </c>
      <c r="DG790" s="163" t="s">
        <v>1816</v>
      </c>
      <c r="DH790" s="161"/>
      <c r="DI790" s="161" t="s">
        <v>1636</v>
      </c>
      <c r="DJ790" s="161">
        <v>10</v>
      </c>
      <c r="DK790" s="161" t="s">
        <v>1329</v>
      </c>
      <c r="DL790" s="161">
        <v>0</v>
      </c>
      <c r="DM790" s="43" t="s">
        <v>3773</v>
      </c>
      <c r="DN790" s="43"/>
      <c r="DO790" s="43" t="s">
        <v>4211</v>
      </c>
      <c r="DP790" s="43"/>
      <c r="DQ790" s="43" t="s">
        <v>4168</v>
      </c>
      <c r="DR790" s="43">
        <v>100</v>
      </c>
      <c r="DV790" s="31" t="s">
        <v>389</v>
      </c>
      <c r="DW790" s="31" t="s">
        <v>395</v>
      </c>
      <c r="DX790" s="63"/>
      <c r="DY790" s="63"/>
      <c r="DZ790" s="63"/>
      <c r="EA790" s="167"/>
      <c r="EB790" s="60"/>
      <c r="EC790" s="60"/>
      <c r="ED790" s="60"/>
      <c r="EE790" s="60"/>
      <c r="EF790" s="60"/>
      <c r="EG790" s="60"/>
      <c r="EH790" s="60"/>
      <c r="EI790" s="60"/>
      <c r="EJ790" s="60"/>
      <c r="EK790" s="60"/>
      <c r="EL790" s="60"/>
      <c r="EM790" s="60"/>
      <c r="EN790" s="60"/>
      <c r="EO790" s="60"/>
      <c r="EP790" s="60"/>
      <c r="EQ790" s="60"/>
      <c r="ER790" s="60"/>
      <c r="ES790" s="60"/>
      <c r="ET790" s="60"/>
      <c r="EU790" s="60"/>
      <c r="EV790" s="60"/>
      <c r="EW790" s="60"/>
      <c r="EX790" s="60"/>
      <c r="EY790" s="60"/>
      <c r="EZ790" s="60"/>
      <c r="FA790" s="60"/>
      <c r="FB790" s="60"/>
    </row>
    <row r="791" spans="22:158" x14ac:dyDescent="0.25">
      <c r="W791" s="33"/>
      <c r="X791" s="33"/>
      <c r="AH791" s="38">
        <v>100</v>
      </c>
      <c r="AI791" s="38">
        <v>140</v>
      </c>
      <c r="AJ791" s="38">
        <v>16100</v>
      </c>
      <c r="AK791" s="38">
        <v>14</v>
      </c>
      <c r="AL791" s="38">
        <v>1504158</v>
      </c>
      <c r="AM791" s="61" t="s">
        <v>1816</v>
      </c>
      <c r="AN791" s="61" t="s">
        <v>1690</v>
      </c>
      <c r="AO791" s="61" t="s">
        <v>1612</v>
      </c>
      <c r="AP791" s="61" t="s">
        <v>5033</v>
      </c>
      <c r="AQ791" s="61" t="s">
        <v>1706</v>
      </c>
      <c r="AR791" s="28">
        <v>0</v>
      </c>
      <c r="AS791" s="28">
        <v>525777</v>
      </c>
      <c r="AT791" s="28">
        <v>0</v>
      </c>
      <c r="AU791" s="62"/>
      <c r="BT791">
        <v>0</v>
      </c>
      <c r="BU791" s="32">
        <v>100</v>
      </c>
      <c r="BV791" s="32">
        <v>125</v>
      </c>
      <c r="BW791" s="32">
        <v>13750</v>
      </c>
      <c r="BX791" s="32">
        <v>88</v>
      </c>
      <c r="BY791" s="32">
        <v>91220</v>
      </c>
      <c r="BZ791" t="s">
        <v>1816</v>
      </c>
      <c r="CA791" t="s">
        <v>1692</v>
      </c>
      <c r="CB791" t="s">
        <v>1838</v>
      </c>
      <c r="CC791" s="52" t="s">
        <v>1684</v>
      </c>
      <c r="CD791" s="52" t="s">
        <v>1684</v>
      </c>
      <c r="CE791" s="155"/>
      <c r="CF791" s="155"/>
      <c r="CG791" s="31" t="s">
        <v>696</v>
      </c>
      <c r="CH791" s="31" t="s">
        <v>3882</v>
      </c>
      <c r="CI791" s="31" t="s">
        <v>3888</v>
      </c>
      <c r="CJ791" s="31" t="s">
        <v>431</v>
      </c>
      <c r="DC791" s="160" t="str">
        <f t="shared" si="128"/>
        <v>17150_8</v>
      </c>
      <c r="DD791" s="162">
        <v>100</v>
      </c>
      <c r="DE791" s="161">
        <v>105</v>
      </c>
      <c r="DF791" s="161">
        <v>17150</v>
      </c>
      <c r="DG791" s="163" t="s">
        <v>1816</v>
      </c>
      <c r="DH791" s="161"/>
      <c r="DI791" s="161" t="s">
        <v>1636</v>
      </c>
      <c r="DJ791" s="161">
        <v>8</v>
      </c>
      <c r="DK791" s="161" t="s">
        <v>1328</v>
      </c>
      <c r="DL791" s="161">
        <v>0</v>
      </c>
      <c r="DM791" s="43" t="s">
        <v>3774</v>
      </c>
      <c r="DN791" s="43"/>
      <c r="DO791" s="43" t="s">
        <v>4213</v>
      </c>
      <c r="DP791" s="43"/>
      <c r="DQ791" s="43" t="s">
        <v>4171</v>
      </c>
      <c r="DR791" s="43">
        <v>100</v>
      </c>
      <c r="DV791" s="31" t="s">
        <v>389</v>
      </c>
      <c r="DW791" s="31" t="s">
        <v>395</v>
      </c>
      <c r="DX791" s="63"/>
      <c r="DY791" s="63"/>
      <c r="DZ791" s="63"/>
      <c r="EA791" s="167"/>
      <c r="EB791" s="60"/>
      <c r="EC791" s="60"/>
      <c r="ED791" s="60"/>
      <c r="EE791" s="60"/>
      <c r="EF791" s="60"/>
      <c r="EG791" s="60"/>
      <c r="EH791" s="60"/>
      <c r="EI791" s="60"/>
      <c r="EJ791" s="60"/>
      <c r="EK791" s="60"/>
      <c r="EL791" s="60"/>
      <c r="EM791" s="60"/>
      <c r="EN791" s="60"/>
      <c r="EO791" s="60"/>
      <c r="EP791" s="60"/>
      <c r="EQ791" s="60"/>
      <c r="ER791" s="60"/>
      <c r="ES791" s="60"/>
      <c r="ET791" s="60"/>
      <c r="EU791" s="60"/>
      <c r="EV791" s="60"/>
      <c r="EW791" s="60"/>
      <c r="EX791" s="60"/>
      <c r="EY791" s="60"/>
      <c r="EZ791" s="60"/>
      <c r="FA791" s="60"/>
      <c r="FB791" s="60"/>
    </row>
    <row r="792" spans="22:158" x14ac:dyDescent="0.25">
      <c r="V792" s="1"/>
      <c r="W792" s="33"/>
      <c r="X792" s="33"/>
      <c r="AH792" s="38">
        <v>100</v>
      </c>
      <c r="AI792" s="38">
        <v>140</v>
      </c>
      <c r="AJ792" s="38">
        <v>16200</v>
      </c>
      <c r="AK792" s="38">
        <v>14</v>
      </c>
      <c r="AL792" s="38">
        <v>1504158</v>
      </c>
      <c r="AM792" s="61" t="s">
        <v>1816</v>
      </c>
      <c r="AN792" s="61" t="s">
        <v>1690</v>
      </c>
      <c r="AO792" s="61" t="s">
        <v>1615</v>
      </c>
      <c r="AP792" s="61" t="s">
        <v>5033</v>
      </c>
      <c r="AQ792" s="61" t="s">
        <v>1706</v>
      </c>
      <c r="AR792" s="28">
        <v>161974.29999999999</v>
      </c>
      <c r="AS792" s="28">
        <v>13150</v>
      </c>
      <c r="AT792" s="28">
        <v>0</v>
      </c>
      <c r="AU792" s="62"/>
      <c r="BT792">
        <v>0</v>
      </c>
      <c r="BU792" s="32">
        <v>100</v>
      </c>
      <c r="BV792" s="32">
        <v>125</v>
      </c>
      <c r="BW792" s="32">
        <v>13750</v>
      </c>
      <c r="BX792" s="32">
        <v>89</v>
      </c>
      <c r="BY792" s="32">
        <v>91240</v>
      </c>
      <c r="BZ792" t="s">
        <v>1816</v>
      </c>
      <c r="CA792" t="s">
        <v>1692</v>
      </c>
      <c r="CB792" t="s">
        <v>1838</v>
      </c>
      <c r="CC792" s="52" t="s">
        <v>1785</v>
      </c>
      <c r="CD792" s="52" t="s">
        <v>1785</v>
      </c>
      <c r="CE792" s="155"/>
      <c r="CF792" s="155"/>
      <c r="CG792" s="31" t="s">
        <v>698</v>
      </c>
      <c r="CH792" s="31" t="s">
        <v>3883</v>
      </c>
      <c r="CI792" s="31" t="s">
        <v>3888</v>
      </c>
      <c r="CJ792" s="31" t="s">
        <v>432</v>
      </c>
      <c r="DC792" s="160" t="str">
        <f t="shared" si="128"/>
        <v>17150_5</v>
      </c>
      <c r="DD792" s="162">
        <v>100</v>
      </c>
      <c r="DE792" s="161">
        <v>105</v>
      </c>
      <c r="DF792" s="161">
        <v>17150</v>
      </c>
      <c r="DG792" s="163" t="s">
        <v>1816</v>
      </c>
      <c r="DH792" s="161"/>
      <c r="DI792" s="161" t="s">
        <v>1636</v>
      </c>
      <c r="DJ792" s="161">
        <v>5</v>
      </c>
      <c r="DK792" s="161" t="s">
        <v>1326</v>
      </c>
      <c r="DL792" s="161">
        <v>0</v>
      </c>
      <c r="DM792" s="43" t="s">
        <v>3775</v>
      </c>
      <c r="DN792" s="43"/>
      <c r="DO792" s="43" t="s">
        <v>4215</v>
      </c>
      <c r="DP792" s="43"/>
      <c r="DQ792" s="43" t="s">
        <v>4174</v>
      </c>
      <c r="DR792" s="43">
        <v>100</v>
      </c>
      <c r="DV792" s="31" t="s">
        <v>389</v>
      </c>
      <c r="DW792" s="31" t="s">
        <v>395</v>
      </c>
      <c r="DX792" s="63"/>
      <c r="DY792" s="63"/>
      <c r="DZ792" s="63"/>
      <c r="EA792" s="167"/>
      <c r="EB792" s="60"/>
      <c r="EC792" s="60"/>
      <c r="ED792" s="60"/>
      <c r="EE792" s="60"/>
      <c r="EF792" s="60"/>
      <c r="EG792" s="60"/>
      <c r="EH792" s="60"/>
      <c r="EI792" s="60"/>
      <c r="EJ792" s="60"/>
      <c r="EK792" s="60"/>
      <c r="EL792" s="60"/>
      <c r="EM792" s="60"/>
      <c r="EN792" s="60"/>
      <c r="EO792" s="60"/>
      <c r="EP792" s="60"/>
      <c r="EQ792" s="60"/>
      <c r="ER792" s="60"/>
      <c r="ES792" s="60"/>
      <c r="ET792" s="60"/>
      <c r="EU792" s="60"/>
      <c r="EV792" s="60"/>
      <c r="EW792" s="60"/>
      <c r="EX792" s="60"/>
      <c r="EY792" s="60"/>
      <c r="EZ792" s="60"/>
      <c r="FA792" s="60"/>
      <c r="FB792" s="60"/>
    </row>
    <row r="793" spans="22:158" x14ac:dyDescent="0.25">
      <c r="W793" s="33"/>
      <c r="X793" s="33"/>
      <c r="AH793" s="38">
        <v>100</v>
      </c>
      <c r="AI793" s="38">
        <v>140</v>
      </c>
      <c r="AJ793" s="38">
        <v>18100</v>
      </c>
      <c r="AK793" s="38">
        <v>14</v>
      </c>
      <c r="AL793" s="38">
        <v>1504158</v>
      </c>
      <c r="AM793" s="61" t="s">
        <v>1816</v>
      </c>
      <c r="AN793" s="61" t="s">
        <v>1690</v>
      </c>
      <c r="AO793" s="61" t="s">
        <v>1658</v>
      </c>
      <c r="AP793" s="61" t="s">
        <v>5033</v>
      </c>
      <c r="AQ793" s="61" t="s">
        <v>1706</v>
      </c>
      <c r="AR793" s="28">
        <v>6181.5</v>
      </c>
      <c r="AS793" s="28">
        <v>0</v>
      </c>
      <c r="AT793" s="28">
        <v>0</v>
      </c>
      <c r="AU793" s="62"/>
      <c r="BT793">
        <v>0</v>
      </c>
      <c r="BU793" s="32">
        <v>100</v>
      </c>
      <c r="BV793" s="32">
        <v>125</v>
      </c>
      <c r="BW793" s="32">
        <v>13750</v>
      </c>
      <c r="BX793" s="32">
        <v>90</v>
      </c>
      <c r="BY793" s="32">
        <v>91260</v>
      </c>
      <c r="BZ793" t="s">
        <v>1816</v>
      </c>
      <c r="CA793" t="s">
        <v>1692</v>
      </c>
      <c r="CB793" t="s">
        <v>1838</v>
      </c>
      <c r="CC793" s="52" t="s">
        <v>5036</v>
      </c>
      <c r="CD793" s="52" t="s">
        <v>5036</v>
      </c>
      <c r="CE793" s="155"/>
      <c r="CF793" s="155"/>
      <c r="CG793" s="31" t="s">
        <v>5848</v>
      </c>
      <c r="CH793" s="31" t="s">
        <v>3884</v>
      </c>
      <c r="CI793" s="31" t="s">
        <v>3888</v>
      </c>
      <c r="CJ793" s="31" t="s">
        <v>433</v>
      </c>
      <c r="DC793" s="160" t="str">
        <f t="shared" si="128"/>
        <v>15950_1</v>
      </c>
      <c r="DD793" s="162">
        <v>100</v>
      </c>
      <c r="DE793" s="161">
        <v>105</v>
      </c>
      <c r="DF793" s="161">
        <v>15950</v>
      </c>
      <c r="DG793" s="163" t="s">
        <v>1816</v>
      </c>
      <c r="DH793" s="161"/>
      <c r="DI793" s="161" t="s">
        <v>1610</v>
      </c>
      <c r="DJ793" s="161">
        <v>1</v>
      </c>
      <c r="DK793" s="161" t="s">
        <v>5210</v>
      </c>
      <c r="DL793" s="161">
        <v>3</v>
      </c>
      <c r="DM793" s="43" t="s">
        <v>4376</v>
      </c>
      <c r="DN793" s="43"/>
      <c r="DO793" s="43" t="s">
        <v>4197</v>
      </c>
      <c r="DP793" s="43"/>
      <c r="DQ793" s="43" t="s">
        <v>4177</v>
      </c>
      <c r="DR793" s="43">
        <v>100</v>
      </c>
      <c r="DV793" s="31" t="s">
        <v>389</v>
      </c>
      <c r="DW793" s="31" t="s">
        <v>395</v>
      </c>
      <c r="DX793" s="63"/>
      <c r="DY793" s="63"/>
      <c r="DZ793" s="63"/>
      <c r="EA793" s="167"/>
      <c r="EB793" s="60"/>
      <c r="EC793" s="60"/>
      <c r="ED793" s="60"/>
      <c r="EE793" s="60"/>
      <c r="EF793" s="60"/>
      <c r="EG793" s="60"/>
      <c r="EH793" s="60"/>
      <c r="EI793" s="60"/>
      <c r="EJ793" s="60"/>
      <c r="EK793" s="60"/>
      <c r="EL793" s="60"/>
      <c r="EM793" s="60"/>
      <c r="EN793" s="60"/>
      <c r="EO793" s="60"/>
      <c r="EP793" s="60"/>
      <c r="EQ793" s="60"/>
      <c r="ER793" s="60"/>
      <c r="ES793" s="60"/>
      <c r="ET793" s="60"/>
      <c r="EU793" s="60"/>
      <c r="EV793" s="60"/>
      <c r="EW793" s="60"/>
      <c r="EX793" s="60"/>
      <c r="EY793" s="60"/>
      <c r="EZ793" s="60"/>
      <c r="FA793" s="60"/>
      <c r="FB793" s="60"/>
    </row>
    <row r="794" spans="22:158" x14ac:dyDescent="0.25">
      <c r="W794" s="33"/>
      <c r="X794" s="33"/>
      <c r="AH794" s="38">
        <v>100</v>
      </c>
      <c r="AI794" s="38">
        <v>145</v>
      </c>
      <c r="AJ794" s="38">
        <v>11050</v>
      </c>
      <c r="AK794" s="38">
        <v>14</v>
      </c>
      <c r="AL794" s="38">
        <v>1504158</v>
      </c>
      <c r="AM794" s="61" t="s">
        <v>1816</v>
      </c>
      <c r="AN794" s="61" t="s">
        <v>1691</v>
      </c>
      <c r="AO794" s="61" t="s">
        <v>5064</v>
      </c>
      <c r="AP794" s="61" t="s">
        <v>5033</v>
      </c>
      <c r="AQ794" s="61" t="s">
        <v>1706</v>
      </c>
      <c r="AR794" s="28">
        <v>35931.800000000003</v>
      </c>
      <c r="AS794" s="28">
        <v>0</v>
      </c>
      <c r="AT794" s="28">
        <v>0</v>
      </c>
      <c r="AU794" s="62"/>
      <c r="BT794">
        <v>0</v>
      </c>
      <c r="BU794" s="32">
        <v>100</v>
      </c>
      <c r="BV794" s="32">
        <v>125</v>
      </c>
      <c r="BW794" s="32">
        <v>14350</v>
      </c>
      <c r="BX794" s="32">
        <v>81</v>
      </c>
      <c r="BY794" s="32">
        <v>91000</v>
      </c>
      <c r="BZ794" t="s">
        <v>1816</v>
      </c>
      <c r="CA794" t="s">
        <v>1692</v>
      </c>
      <c r="CB794" t="s">
        <v>1847</v>
      </c>
      <c r="CC794" s="52" t="s">
        <v>1683</v>
      </c>
      <c r="CD794" s="52" t="s">
        <v>1784</v>
      </c>
      <c r="CE794" s="155">
        <v>51565</v>
      </c>
      <c r="CF794" s="155">
        <v>418</v>
      </c>
      <c r="CG794" s="31" t="s">
        <v>5834</v>
      </c>
      <c r="CH794" s="31" t="s">
        <v>3866</v>
      </c>
      <c r="CI794" s="31" t="s">
        <v>3889</v>
      </c>
      <c r="CJ794" s="31" t="s">
        <v>434</v>
      </c>
      <c r="DC794" s="160" t="str">
        <f t="shared" si="128"/>
        <v>15950_7</v>
      </c>
      <c r="DD794" s="162">
        <v>100</v>
      </c>
      <c r="DE794" s="161">
        <v>105</v>
      </c>
      <c r="DF794" s="161">
        <v>15950</v>
      </c>
      <c r="DG794" s="163" t="s">
        <v>1816</v>
      </c>
      <c r="DH794" s="161"/>
      <c r="DI794" s="161" t="s">
        <v>1610</v>
      </c>
      <c r="DJ794" s="161">
        <v>7</v>
      </c>
      <c r="DK794" s="161" t="s">
        <v>5216</v>
      </c>
      <c r="DL794" s="161">
        <v>6</v>
      </c>
      <c r="DM794" s="43" t="s">
        <v>4377</v>
      </c>
      <c r="DN794" s="43"/>
      <c r="DO794" s="43" t="s">
        <v>4199</v>
      </c>
      <c r="DP794" s="43"/>
      <c r="DQ794" s="43" t="s">
        <v>4150</v>
      </c>
      <c r="DR794" s="43">
        <v>100</v>
      </c>
      <c r="DV794" s="31" t="s">
        <v>389</v>
      </c>
      <c r="DW794" s="31" t="s">
        <v>396</v>
      </c>
      <c r="DX794" s="63"/>
      <c r="DY794" s="63"/>
      <c r="DZ794" s="63"/>
      <c r="EA794" s="167"/>
      <c r="EB794" s="60"/>
      <c r="EC794" s="60"/>
      <c r="ED794" s="60"/>
      <c r="EE794" s="60"/>
      <c r="EF794" s="60"/>
      <c r="EG794" s="60"/>
      <c r="EH794" s="60"/>
      <c r="EI794" s="60"/>
      <c r="EJ794" s="60"/>
      <c r="EK794" s="60"/>
      <c r="EL794" s="60"/>
      <c r="EM794" s="60"/>
      <c r="EN794" s="60"/>
      <c r="EO794" s="60"/>
      <c r="EP794" s="60"/>
      <c r="EQ794" s="60"/>
      <c r="ER794" s="60"/>
      <c r="ES794" s="60"/>
      <c r="ET794" s="60"/>
      <c r="EU794" s="60"/>
      <c r="EV794" s="60"/>
      <c r="EW794" s="60"/>
      <c r="EX794" s="60"/>
      <c r="EY794" s="60"/>
      <c r="EZ794" s="60"/>
      <c r="FA794" s="60"/>
      <c r="FB794" s="60"/>
    </row>
    <row r="795" spans="22:158" x14ac:dyDescent="0.25">
      <c r="V795" s="1"/>
      <c r="W795" s="33"/>
      <c r="X795" s="33"/>
      <c r="AH795" s="38">
        <v>100</v>
      </c>
      <c r="AI795" s="38">
        <v>145</v>
      </c>
      <c r="AJ795" s="38">
        <v>13310</v>
      </c>
      <c r="AK795" s="38">
        <v>14</v>
      </c>
      <c r="AL795" s="38">
        <v>1504158</v>
      </c>
      <c r="AM795" s="61" t="s">
        <v>1816</v>
      </c>
      <c r="AN795" s="61" t="s">
        <v>1691</v>
      </c>
      <c r="AO795" s="61" t="s">
        <v>5108</v>
      </c>
      <c r="AP795" s="61" t="s">
        <v>5033</v>
      </c>
      <c r="AQ795" s="61" t="s">
        <v>1706</v>
      </c>
      <c r="AR795" s="28">
        <v>491.6</v>
      </c>
      <c r="AS795" s="28">
        <v>0</v>
      </c>
      <c r="AT795" s="28">
        <v>0</v>
      </c>
      <c r="AU795" s="62"/>
      <c r="BT795">
        <v>0</v>
      </c>
      <c r="BU795" s="32">
        <v>100</v>
      </c>
      <c r="BV795" s="32">
        <v>125</v>
      </c>
      <c r="BW795" s="32">
        <v>14350</v>
      </c>
      <c r="BX795" s="32">
        <v>81</v>
      </c>
      <c r="BY795" s="32">
        <v>91010</v>
      </c>
      <c r="BZ795" t="s">
        <v>1816</v>
      </c>
      <c r="CA795" t="s">
        <v>1692</v>
      </c>
      <c r="CB795" t="s">
        <v>1847</v>
      </c>
      <c r="CC795" t="s">
        <v>1683</v>
      </c>
      <c r="CD795" s="52" t="s">
        <v>1683</v>
      </c>
      <c r="CE795" s="155">
        <v>5902</v>
      </c>
      <c r="CF795" s="155">
        <v>36</v>
      </c>
      <c r="CG795" s="31" t="s">
        <v>5837</v>
      </c>
      <c r="CH795" s="31" t="s">
        <v>3868</v>
      </c>
      <c r="CI795" s="31" t="s">
        <v>3889</v>
      </c>
      <c r="CJ795" s="31" t="s">
        <v>435</v>
      </c>
      <c r="DC795" s="160" t="str">
        <f t="shared" si="128"/>
        <v>15950_9</v>
      </c>
      <c r="DD795" s="162">
        <v>100</v>
      </c>
      <c r="DE795" s="161">
        <v>105</v>
      </c>
      <c r="DF795" s="161">
        <v>15950</v>
      </c>
      <c r="DG795" s="163" t="s">
        <v>1816</v>
      </c>
      <c r="DH795" s="161"/>
      <c r="DI795" s="161" t="s">
        <v>1610</v>
      </c>
      <c r="DJ795" s="161">
        <v>9</v>
      </c>
      <c r="DK795" s="161" t="s">
        <v>5218</v>
      </c>
      <c r="DL795" s="161">
        <v>0</v>
      </c>
      <c r="DM795" s="43" t="s">
        <v>4378</v>
      </c>
      <c r="DN795" s="43"/>
      <c r="DO795" s="43" t="s">
        <v>4201</v>
      </c>
      <c r="DP795" s="43"/>
      <c r="DQ795" s="43" t="s">
        <v>4153</v>
      </c>
      <c r="DR795" s="43">
        <v>100</v>
      </c>
      <c r="DV795" s="31" t="s">
        <v>389</v>
      </c>
      <c r="DW795" s="31" t="s">
        <v>396</v>
      </c>
      <c r="DX795" s="63"/>
      <c r="DY795" s="63"/>
      <c r="DZ795" s="63"/>
      <c r="EA795" s="167"/>
      <c r="EB795" s="60"/>
      <c r="EC795" s="60"/>
      <c r="ED795" s="60"/>
      <c r="EE795" s="60"/>
      <c r="EF795" s="60"/>
      <c r="EG795" s="60"/>
      <c r="EH795" s="60"/>
      <c r="EI795" s="60"/>
      <c r="EJ795" s="60"/>
      <c r="EK795" s="60"/>
      <c r="EL795" s="60"/>
      <c r="EM795" s="60"/>
      <c r="EN795" s="60"/>
      <c r="EO795" s="60"/>
      <c r="EP795" s="60"/>
      <c r="EQ795" s="60"/>
      <c r="ER795" s="60"/>
      <c r="ES795" s="60"/>
      <c r="ET795" s="60"/>
      <c r="EU795" s="60"/>
      <c r="EV795" s="60"/>
      <c r="EW795" s="60"/>
      <c r="EX795" s="60"/>
      <c r="EY795" s="60"/>
      <c r="EZ795" s="60"/>
      <c r="FA795" s="60"/>
      <c r="FB795" s="60"/>
    </row>
    <row r="796" spans="22:158" x14ac:dyDescent="0.25">
      <c r="W796" s="33"/>
      <c r="X796" s="33"/>
      <c r="AH796" s="38">
        <v>100</v>
      </c>
      <c r="AI796" s="38">
        <v>150</v>
      </c>
      <c r="AJ796" s="38">
        <v>11600</v>
      </c>
      <c r="AK796" s="38">
        <v>14</v>
      </c>
      <c r="AL796" s="38">
        <v>1504158</v>
      </c>
      <c r="AM796" s="61" t="s">
        <v>1816</v>
      </c>
      <c r="AN796" s="61" t="s">
        <v>1695</v>
      </c>
      <c r="AO796" s="61" t="s">
        <v>5076</v>
      </c>
      <c r="AP796" s="61" t="s">
        <v>5033</v>
      </c>
      <c r="AQ796" s="61" t="s">
        <v>1706</v>
      </c>
      <c r="AR796" s="28">
        <v>0</v>
      </c>
      <c r="AS796" s="28">
        <v>0</v>
      </c>
      <c r="AT796" s="28">
        <v>46027</v>
      </c>
      <c r="AU796" s="62"/>
      <c r="BT796">
        <v>0</v>
      </c>
      <c r="BU796" s="32">
        <v>100</v>
      </c>
      <c r="BV796" s="32">
        <v>125</v>
      </c>
      <c r="BW796" s="32">
        <v>14350</v>
      </c>
      <c r="BX796" s="32">
        <v>82</v>
      </c>
      <c r="BY796" s="32">
        <v>91020</v>
      </c>
      <c r="BZ796" t="s">
        <v>1816</v>
      </c>
      <c r="CA796" t="s">
        <v>1692</v>
      </c>
      <c r="CB796" t="s">
        <v>1847</v>
      </c>
      <c r="CC796" s="52" t="s">
        <v>1790</v>
      </c>
      <c r="CD796" s="52" t="s">
        <v>1792</v>
      </c>
      <c r="CE796" s="155">
        <v>14</v>
      </c>
      <c r="CF796" s="155">
        <v>6</v>
      </c>
      <c r="CG796" s="31" t="s">
        <v>5851</v>
      </c>
      <c r="CH796" s="31" t="s">
        <v>3869</v>
      </c>
      <c r="CI796" s="31" t="s">
        <v>3889</v>
      </c>
      <c r="CJ796" s="31" t="s">
        <v>436</v>
      </c>
      <c r="DC796" s="160" t="str">
        <f t="shared" si="128"/>
        <v>15950_4</v>
      </c>
      <c r="DD796" s="162">
        <v>100</v>
      </c>
      <c r="DE796" s="161">
        <v>105</v>
      </c>
      <c r="DF796" s="161">
        <v>15950</v>
      </c>
      <c r="DG796" s="163" t="s">
        <v>1816</v>
      </c>
      <c r="DH796" s="161"/>
      <c r="DI796" s="161" t="s">
        <v>1610</v>
      </c>
      <c r="DJ796" s="161">
        <v>4</v>
      </c>
      <c r="DK796" s="161" t="s">
        <v>1325</v>
      </c>
      <c r="DL796" s="161">
        <v>5</v>
      </c>
      <c r="DM796" s="43" t="s">
        <v>4379</v>
      </c>
      <c r="DN796" s="43"/>
      <c r="DO796" s="43" t="s">
        <v>4203</v>
      </c>
      <c r="DP796" s="43"/>
      <c r="DQ796" s="43" t="s">
        <v>4156</v>
      </c>
      <c r="DR796" s="43">
        <v>100</v>
      </c>
      <c r="DV796" s="31" t="s">
        <v>389</v>
      </c>
      <c r="DW796" s="31" t="s">
        <v>397</v>
      </c>
      <c r="DX796" s="63"/>
      <c r="DY796" s="63"/>
      <c r="DZ796" s="63"/>
      <c r="EA796" s="167"/>
      <c r="EB796" s="60"/>
      <c r="EC796" s="60"/>
      <c r="ED796" s="60"/>
      <c r="EE796" s="60"/>
      <c r="EF796" s="60"/>
      <c r="EG796" s="60"/>
      <c r="EH796" s="60"/>
      <c r="EI796" s="60"/>
      <c r="EJ796" s="60"/>
      <c r="EK796" s="60"/>
      <c r="EL796" s="60"/>
      <c r="EM796" s="60"/>
      <c r="EN796" s="60"/>
      <c r="EO796" s="60"/>
      <c r="EP796" s="60"/>
      <c r="EQ796" s="60"/>
      <c r="ER796" s="60"/>
      <c r="ES796" s="60"/>
      <c r="ET796" s="60"/>
      <c r="EU796" s="60"/>
      <c r="EV796" s="60"/>
      <c r="EW796" s="60"/>
      <c r="EX796" s="60"/>
      <c r="EY796" s="60"/>
      <c r="EZ796" s="60"/>
      <c r="FA796" s="60"/>
      <c r="FB796" s="60"/>
    </row>
    <row r="797" spans="22:158" x14ac:dyDescent="0.25">
      <c r="V797" s="1"/>
      <c r="W797" s="33"/>
      <c r="X797" s="33"/>
      <c r="AH797" s="38">
        <v>100</v>
      </c>
      <c r="AI797" s="38">
        <v>150</v>
      </c>
      <c r="AJ797" s="38">
        <v>12000</v>
      </c>
      <c r="AK797" s="38">
        <v>14</v>
      </c>
      <c r="AL797" s="38">
        <v>1504158</v>
      </c>
      <c r="AM797" s="61" t="s">
        <v>1816</v>
      </c>
      <c r="AN797" s="61" t="s">
        <v>1695</v>
      </c>
      <c r="AO797" s="61" t="s">
        <v>5084</v>
      </c>
      <c r="AP797" s="61" t="s">
        <v>5033</v>
      </c>
      <c r="AQ797" s="61" t="s">
        <v>1706</v>
      </c>
      <c r="AR797" s="28">
        <v>0</v>
      </c>
      <c r="AS797" s="28">
        <v>50882</v>
      </c>
      <c r="AT797" s="28">
        <v>465</v>
      </c>
      <c r="AU797" s="62"/>
      <c r="BT797">
        <v>0</v>
      </c>
      <c r="BU797" s="32">
        <v>100</v>
      </c>
      <c r="BV797" s="32">
        <v>125</v>
      </c>
      <c r="BW797" s="32">
        <v>14350</v>
      </c>
      <c r="BX797" s="32">
        <v>82</v>
      </c>
      <c r="BY797" s="32">
        <v>91040</v>
      </c>
      <c r="BZ797" t="s">
        <v>1816</v>
      </c>
      <c r="CA797" t="s">
        <v>1692</v>
      </c>
      <c r="CB797" t="s">
        <v>1847</v>
      </c>
      <c r="CC797" t="s">
        <v>1790</v>
      </c>
      <c r="CD797" s="52" t="s">
        <v>1791</v>
      </c>
      <c r="CE797" s="155">
        <v>47</v>
      </c>
      <c r="CF797" s="155">
        <v>4</v>
      </c>
      <c r="CG797" s="31" t="s">
        <v>5853</v>
      </c>
      <c r="CH797" s="31" t="s">
        <v>3870</v>
      </c>
      <c r="CI797" s="31" t="s">
        <v>3889</v>
      </c>
      <c r="CJ797" s="31" t="s">
        <v>437</v>
      </c>
      <c r="DC797" s="160" t="str">
        <f t="shared" si="128"/>
        <v>15950_3</v>
      </c>
      <c r="DD797" s="162">
        <v>100</v>
      </c>
      <c r="DE797" s="161">
        <v>105</v>
      </c>
      <c r="DF797" s="161">
        <v>15950</v>
      </c>
      <c r="DG797" s="163" t="s">
        <v>1816</v>
      </c>
      <c r="DH797" s="161"/>
      <c r="DI797" s="161" t="s">
        <v>1610</v>
      </c>
      <c r="DJ797" s="161">
        <v>3</v>
      </c>
      <c r="DK797" s="161" t="s">
        <v>1324</v>
      </c>
      <c r="DL797" s="161">
        <v>0</v>
      </c>
      <c r="DM797" s="43" t="s">
        <v>4380</v>
      </c>
      <c r="DN797" s="43"/>
      <c r="DO797" s="43" t="s">
        <v>4205</v>
      </c>
      <c r="DP797" s="43"/>
      <c r="DQ797" s="43" t="s">
        <v>4159</v>
      </c>
      <c r="DR797" s="43">
        <v>100</v>
      </c>
      <c r="DV797" s="31" t="s">
        <v>389</v>
      </c>
      <c r="DW797" s="31" t="s">
        <v>397</v>
      </c>
      <c r="DX797" s="63"/>
      <c r="DY797" s="63"/>
      <c r="DZ797" s="63"/>
      <c r="EA797" s="167"/>
      <c r="EB797" s="60"/>
      <c r="EC797" s="60"/>
      <c r="ED797" s="60"/>
      <c r="EE797" s="60"/>
      <c r="EF797" s="60"/>
      <c r="EG797" s="60"/>
      <c r="EH797" s="60"/>
      <c r="EI797" s="60"/>
      <c r="EJ797" s="60"/>
      <c r="EK797" s="60"/>
      <c r="EL797" s="60"/>
      <c r="EM797" s="60"/>
      <c r="EN797" s="60"/>
      <c r="EO797" s="60"/>
      <c r="EP797" s="60"/>
      <c r="EQ797" s="60"/>
      <c r="ER797" s="60"/>
      <c r="ES797" s="60"/>
      <c r="ET797" s="60"/>
      <c r="EU797" s="60"/>
      <c r="EV797" s="60"/>
      <c r="EW797" s="60"/>
      <c r="EX797" s="60"/>
      <c r="EY797" s="60"/>
      <c r="EZ797" s="60"/>
      <c r="FA797" s="60"/>
      <c r="FB797" s="60"/>
    </row>
    <row r="798" spans="22:158" x14ac:dyDescent="0.25">
      <c r="W798" s="33"/>
      <c r="X798" s="33"/>
      <c r="AH798" s="38">
        <v>100</v>
      </c>
      <c r="AI798" s="38">
        <v>150</v>
      </c>
      <c r="AJ798" s="38">
        <v>13450</v>
      </c>
      <c r="AK798" s="38">
        <v>14</v>
      </c>
      <c r="AL798" s="38">
        <v>1504158</v>
      </c>
      <c r="AM798" s="61" t="s">
        <v>1816</v>
      </c>
      <c r="AN798" s="61" t="s">
        <v>1695</v>
      </c>
      <c r="AO798" s="61" t="s">
        <v>5112</v>
      </c>
      <c r="AP798" s="61" t="s">
        <v>5033</v>
      </c>
      <c r="AQ798" s="61" t="s">
        <v>1706</v>
      </c>
      <c r="AR798" s="28">
        <v>196036.8</v>
      </c>
      <c r="AS798" s="28">
        <v>0</v>
      </c>
      <c r="AT798" s="28">
        <v>69442</v>
      </c>
      <c r="AU798" s="62"/>
      <c r="BT798">
        <v>0</v>
      </c>
      <c r="BU798" s="32">
        <v>100</v>
      </c>
      <c r="BV798" s="32">
        <v>125</v>
      </c>
      <c r="BW798" s="32">
        <v>14350</v>
      </c>
      <c r="BX798" s="32">
        <v>83</v>
      </c>
      <c r="BY798" s="32">
        <v>91060</v>
      </c>
      <c r="BZ798" t="s">
        <v>1816</v>
      </c>
      <c r="CA798" t="s">
        <v>1692</v>
      </c>
      <c r="CB798" t="s">
        <v>1847</v>
      </c>
      <c r="CC798" t="s">
        <v>1786</v>
      </c>
      <c r="CD798" s="52" t="s">
        <v>5043</v>
      </c>
      <c r="CE798" s="155">
        <v>838</v>
      </c>
      <c r="CF798" s="155">
        <v>19</v>
      </c>
      <c r="CG798" s="31" t="s">
        <v>684</v>
      </c>
      <c r="CH798" s="31" t="s">
        <v>3871</v>
      </c>
      <c r="CI798" s="31" t="s">
        <v>3889</v>
      </c>
      <c r="CJ798" s="31" t="s">
        <v>438</v>
      </c>
      <c r="DC798" s="160" t="str">
        <f t="shared" si="128"/>
        <v>15950_2</v>
      </c>
      <c r="DD798" s="162">
        <v>100</v>
      </c>
      <c r="DE798" s="161">
        <v>105</v>
      </c>
      <c r="DF798" s="161">
        <v>15950</v>
      </c>
      <c r="DG798" s="163" t="s">
        <v>1816</v>
      </c>
      <c r="DH798" s="161"/>
      <c r="DI798" s="161" t="s">
        <v>1610</v>
      </c>
      <c r="DJ798" s="161">
        <v>2</v>
      </c>
      <c r="DK798" s="161" t="s">
        <v>1323</v>
      </c>
      <c r="DL798" s="161">
        <v>0</v>
      </c>
      <c r="DM798" s="43" t="s">
        <v>4381</v>
      </c>
      <c r="DN798" s="43"/>
      <c r="DO798" s="43" t="s">
        <v>4207</v>
      </c>
      <c r="DP798" s="43"/>
      <c r="DQ798" s="43" t="s">
        <v>4162</v>
      </c>
      <c r="DR798" s="43">
        <v>100</v>
      </c>
      <c r="DV798" s="31" t="s">
        <v>389</v>
      </c>
      <c r="DW798" s="31" t="s">
        <v>397</v>
      </c>
      <c r="DX798" s="63"/>
      <c r="DY798" s="63"/>
      <c r="DZ798" s="63"/>
      <c r="EA798" s="167"/>
      <c r="EB798" s="60"/>
      <c r="EC798" s="60"/>
      <c r="ED798" s="60"/>
      <c r="EE798" s="60"/>
      <c r="EF798" s="60"/>
      <c r="EG798" s="60"/>
      <c r="EH798" s="60"/>
      <c r="EI798" s="60"/>
      <c r="EJ798" s="60"/>
      <c r="EK798" s="60"/>
      <c r="EL798" s="60"/>
      <c r="EM798" s="60"/>
      <c r="EN798" s="60"/>
      <c r="EO798" s="60"/>
      <c r="EP798" s="60"/>
      <c r="EQ798" s="60"/>
      <c r="ER798" s="60"/>
      <c r="ES798" s="60"/>
      <c r="ET798" s="60"/>
      <c r="EU798" s="60"/>
      <c r="EV798" s="60"/>
      <c r="EW798" s="60"/>
      <c r="EX798" s="60"/>
      <c r="EY798" s="60"/>
      <c r="EZ798" s="60"/>
      <c r="FA798" s="60"/>
      <c r="FB798" s="60"/>
    </row>
    <row r="799" spans="22:158" x14ac:dyDescent="0.25">
      <c r="W799" s="33"/>
      <c r="X799" s="33"/>
      <c r="AH799" s="38">
        <v>100</v>
      </c>
      <c r="AI799" s="38">
        <v>150</v>
      </c>
      <c r="AJ799" s="38">
        <v>13500</v>
      </c>
      <c r="AK799" s="38">
        <v>14</v>
      </c>
      <c r="AL799" s="38">
        <v>1504158</v>
      </c>
      <c r="AM799" s="61" t="s">
        <v>1816</v>
      </c>
      <c r="AN799" s="61" t="s">
        <v>1695</v>
      </c>
      <c r="AO799" s="61" t="s">
        <v>5113</v>
      </c>
      <c r="AP799" s="61" t="s">
        <v>5033</v>
      </c>
      <c r="AQ799" s="61" t="s">
        <v>1706</v>
      </c>
      <c r="AR799" s="28">
        <v>0</v>
      </c>
      <c r="AS799" s="28">
        <v>0</v>
      </c>
      <c r="AT799" s="28">
        <v>42592</v>
      </c>
      <c r="AU799" s="62"/>
      <c r="BT799">
        <v>0</v>
      </c>
      <c r="BU799" s="32">
        <v>100</v>
      </c>
      <c r="BV799" s="32">
        <v>125</v>
      </c>
      <c r="BW799" s="32">
        <v>14350</v>
      </c>
      <c r="BX799" s="32">
        <v>83</v>
      </c>
      <c r="BY799" s="32">
        <v>91080</v>
      </c>
      <c r="BZ799" t="s">
        <v>1816</v>
      </c>
      <c r="CA799" t="s">
        <v>1692</v>
      </c>
      <c r="CB799" t="s">
        <v>1847</v>
      </c>
      <c r="CC799" s="52" t="s">
        <v>1786</v>
      </c>
      <c r="CD799" s="52" t="s">
        <v>1784</v>
      </c>
      <c r="CE799" s="155">
        <v>4501</v>
      </c>
      <c r="CF799" s="155">
        <v>6</v>
      </c>
      <c r="CG799" s="31" t="s">
        <v>686</v>
      </c>
      <c r="CH799" s="31" t="s">
        <v>3872</v>
      </c>
      <c r="CI799" s="31" t="s">
        <v>3889</v>
      </c>
      <c r="CJ799" s="31" t="s">
        <v>439</v>
      </c>
      <c r="DC799" s="160" t="str">
        <f t="shared" si="128"/>
        <v>15950_6</v>
      </c>
      <c r="DD799" s="162">
        <v>100</v>
      </c>
      <c r="DE799" s="161">
        <v>105</v>
      </c>
      <c r="DF799" s="161">
        <v>15950</v>
      </c>
      <c r="DG799" s="163" t="s">
        <v>1816</v>
      </c>
      <c r="DH799" s="161"/>
      <c r="DI799" s="161" t="s">
        <v>1610</v>
      </c>
      <c r="DJ799" s="161">
        <v>6</v>
      </c>
      <c r="DK799" s="161" t="s">
        <v>1327</v>
      </c>
      <c r="DL799" s="161">
        <v>0</v>
      </c>
      <c r="DM799" s="43" t="s">
        <v>4382</v>
      </c>
      <c r="DN799" s="43"/>
      <c r="DO799" s="43" t="s">
        <v>4209</v>
      </c>
      <c r="DP799" s="43"/>
      <c r="DQ799" s="43" t="s">
        <v>4165</v>
      </c>
      <c r="DR799" s="43">
        <v>100</v>
      </c>
      <c r="DV799" s="31" t="s">
        <v>389</v>
      </c>
      <c r="DW799" s="31" t="s">
        <v>397</v>
      </c>
      <c r="DX799" s="63"/>
      <c r="DY799" s="63"/>
      <c r="DZ799" s="63"/>
      <c r="EA799" s="167"/>
      <c r="EB799" s="60"/>
      <c r="EC799" s="60"/>
      <c r="ED799" s="60"/>
      <c r="EE799" s="60"/>
      <c r="EF799" s="60"/>
      <c r="EG799" s="60"/>
      <c r="EH799" s="60"/>
      <c r="EI799" s="60"/>
      <c r="EJ799" s="60"/>
      <c r="EK799" s="60"/>
      <c r="EL799" s="60"/>
      <c r="EM799" s="60"/>
      <c r="EN799" s="60"/>
      <c r="EO799" s="60"/>
      <c r="EP799" s="60"/>
      <c r="EQ799" s="60"/>
      <c r="ER799" s="60"/>
      <c r="ES799" s="60"/>
      <c r="ET799" s="60"/>
      <c r="EU799" s="60"/>
      <c r="EV799" s="60"/>
      <c r="EW799" s="60"/>
      <c r="EX799" s="60"/>
      <c r="EY799" s="60"/>
      <c r="EZ799" s="60"/>
      <c r="FA799" s="60"/>
      <c r="FB799" s="60"/>
    </row>
    <row r="800" spans="22:158" x14ac:dyDescent="0.25">
      <c r="W800" s="33"/>
      <c r="X800" s="33"/>
      <c r="AH800" s="38">
        <v>100</v>
      </c>
      <c r="AI800" s="38">
        <v>150</v>
      </c>
      <c r="AJ800" s="38">
        <v>13850</v>
      </c>
      <c r="AK800" s="38">
        <v>14</v>
      </c>
      <c r="AL800" s="38">
        <v>1504158</v>
      </c>
      <c r="AM800" s="61" t="s">
        <v>1816</v>
      </c>
      <c r="AN800" s="61" t="s">
        <v>1695</v>
      </c>
      <c r="AO800" s="61" t="s">
        <v>5121</v>
      </c>
      <c r="AP800" s="61" t="s">
        <v>5033</v>
      </c>
      <c r="AQ800" s="61" t="s">
        <v>1706</v>
      </c>
      <c r="AR800" s="28">
        <v>61675.6</v>
      </c>
      <c r="AS800" s="28">
        <v>0</v>
      </c>
      <c r="AT800" s="28">
        <v>48534</v>
      </c>
      <c r="AU800" s="62"/>
      <c r="BT800">
        <v>0</v>
      </c>
      <c r="BU800" s="32">
        <v>100</v>
      </c>
      <c r="BV800" s="32">
        <v>125</v>
      </c>
      <c r="BW800" s="32">
        <v>14350</v>
      </c>
      <c r="BX800" s="32">
        <v>84</v>
      </c>
      <c r="BY800" s="32">
        <v>91100</v>
      </c>
      <c r="BZ800" t="s">
        <v>1816</v>
      </c>
      <c r="CA800" t="s">
        <v>1692</v>
      </c>
      <c r="CB800" t="s">
        <v>1847</v>
      </c>
      <c r="CC800" s="52" t="s">
        <v>1795</v>
      </c>
      <c r="CD800" s="52" t="s">
        <v>1796</v>
      </c>
      <c r="CE800" s="155">
        <v>568</v>
      </c>
      <c r="CF800" s="155">
        <v>48</v>
      </c>
      <c r="CG800" s="31" t="s">
        <v>688</v>
      </c>
      <c r="CH800" s="31" t="s">
        <v>3873</v>
      </c>
      <c r="CI800" s="31" t="s">
        <v>3889</v>
      </c>
      <c r="CJ800" s="31" t="s">
        <v>440</v>
      </c>
      <c r="DC800" s="160" t="str">
        <f t="shared" si="128"/>
        <v>15950_10</v>
      </c>
      <c r="DD800" s="162">
        <v>100</v>
      </c>
      <c r="DE800" s="161">
        <v>105</v>
      </c>
      <c r="DF800" s="161">
        <v>15950</v>
      </c>
      <c r="DG800" s="163" t="s">
        <v>1816</v>
      </c>
      <c r="DH800" s="161"/>
      <c r="DI800" s="161" t="s">
        <v>1610</v>
      </c>
      <c r="DJ800" s="161">
        <v>10</v>
      </c>
      <c r="DK800" s="161" t="s">
        <v>1329</v>
      </c>
      <c r="DL800" s="161">
        <v>0</v>
      </c>
      <c r="DM800" s="43" t="s">
        <v>4383</v>
      </c>
      <c r="DN800" s="43"/>
      <c r="DO800" s="43" t="s">
        <v>4211</v>
      </c>
      <c r="DP800" s="43"/>
      <c r="DQ800" s="43" t="s">
        <v>4168</v>
      </c>
      <c r="DR800" s="43">
        <v>100</v>
      </c>
      <c r="DV800" s="31" t="s">
        <v>389</v>
      </c>
      <c r="DW800" s="31" t="s">
        <v>397</v>
      </c>
      <c r="DX800" s="63"/>
      <c r="DY800" s="63"/>
      <c r="DZ800" s="63"/>
      <c r="EA800" s="167"/>
      <c r="EB800" s="60"/>
      <c r="EC800" s="60"/>
      <c r="ED800" s="60"/>
      <c r="EE800" s="60"/>
      <c r="EF800" s="60"/>
      <c r="EG800" s="60"/>
      <c r="EH800" s="60"/>
      <c r="EI800" s="60"/>
      <c r="EJ800" s="60"/>
      <c r="EK800" s="60"/>
      <c r="EL800" s="60"/>
      <c r="EM800" s="60"/>
      <c r="EN800" s="60"/>
      <c r="EO800" s="60"/>
      <c r="EP800" s="60"/>
      <c r="EQ800" s="60"/>
      <c r="ER800" s="60"/>
      <c r="ES800" s="60"/>
      <c r="ET800" s="60"/>
      <c r="EU800" s="60"/>
      <c r="EV800" s="60"/>
      <c r="EW800" s="60"/>
      <c r="EX800" s="60"/>
      <c r="EY800" s="60"/>
      <c r="EZ800" s="60"/>
      <c r="FA800" s="60"/>
      <c r="FB800" s="60"/>
    </row>
    <row r="801" spans="22:158" x14ac:dyDescent="0.25">
      <c r="V801" s="1"/>
      <c r="W801" s="33"/>
      <c r="X801" s="33"/>
      <c r="AH801" s="38">
        <v>100</v>
      </c>
      <c r="AI801" s="38">
        <v>150</v>
      </c>
      <c r="AJ801" s="38">
        <v>14300</v>
      </c>
      <c r="AK801" s="38">
        <v>14</v>
      </c>
      <c r="AL801" s="38">
        <v>1504158</v>
      </c>
      <c r="AM801" s="61" t="s">
        <v>1816</v>
      </c>
      <c r="AN801" s="61" t="s">
        <v>1695</v>
      </c>
      <c r="AO801" s="61" t="s">
        <v>1574</v>
      </c>
      <c r="AP801" s="61" t="s">
        <v>5033</v>
      </c>
      <c r="AQ801" s="61" t="s">
        <v>1706</v>
      </c>
      <c r="AR801" s="28">
        <v>6195.7</v>
      </c>
      <c r="AS801" s="28">
        <v>0</v>
      </c>
      <c r="AT801" s="28">
        <v>0</v>
      </c>
      <c r="AU801" s="62"/>
      <c r="BT801">
        <v>0</v>
      </c>
      <c r="BU801" s="32">
        <v>100</v>
      </c>
      <c r="BV801" s="32">
        <v>125</v>
      </c>
      <c r="BW801" s="32">
        <v>14350</v>
      </c>
      <c r="BX801" s="32">
        <v>85</v>
      </c>
      <c r="BY801" s="32">
        <v>91120</v>
      </c>
      <c r="BZ801" t="s">
        <v>1816</v>
      </c>
      <c r="CA801" t="s">
        <v>1692</v>
      </c>
      <c r="CB801" t="s">
        <v>1847</v>
      </c>
      <c r="CC801" s="52" t="s">
        <v>1797</v>
      </c>
      <c r="CD801" s="52" t="s">
        <v>1797</v>
      </c>
      <c r="CE801" s="155">
        <v>12</v>
      </c>
      <c r="CF801" s="155">
        <v>2</v>
      </c>
      <c r="CG801" s="31" t="s">
        <v>690</v>
      </c>
      <c r="CH801" s="31" t="s">
        <v>3874</v>
      </c>
      <c r="CI801" s="31" t="s">
        <v>3889</v>
      </c>
      <c r="CJ801" s="31" t="s">
        <v>441</v>
      </c>
      <c r="DC801" s="160" t="str">
        <f t="shared" si="128"/>
        <v>15950_8</v>
      </c>
      <c r="DD801" s="162">
        <v>100</v>
      </c>
      <c r="DE801" s="161">
        <v>105</v>
      </c>
      <c r="DF801" s="161">
        <v>15950</v>
      </c>
      <c r="DG801" s="163" t="s">
        <v>1816</v>
      </c>
      <c r="DH801" s="161"/>
      <c r="DI801" s="161" t="s">
        <v>1610</v>
      </c>
      <c r="DJ801" s="161">
        <v>8</v>
      </c>
      <c r="DK801" s="161" t="s">
        <v>1328</v>
      </c>
      <c r="DL801" s="161">
        <v>0</v>
      </c>
      <c r="DM801" s="43" t="s">
        <v>4384</v>
      </c>
      <c r="DN801" s="43"/>
      <c r="DO801" s="43" t="s">
        <v>4213</v>
      </c>
      <c r="DP801" s="43"/>
      <c r="DQ801" s="43" t="s">
        <v>4171</v>
      </c>
      <c r="DR801" s="43">
        <v>100</v>
      </c>
      <c r="DV801" s="31" t="s">
        <v>389</v>
      </c>
      <c r="DW801" s="31" t="s">
        <v>397</v>
      </c>
      <c r="DX801" s="63"/>
      <c r="DY801" s="63"/>
      <c r="DZ801" s="63"/>
      <c r="EA801" s="167"/>
      <c r="EB801" s="60"/>
      <c r="EC801" s="60"/>
      <c r="ED801" s="60"/>
      <c r="EE801" s="60"/>
      <c r="EF801" s="60"/>
      <c r="EG801" s="60"/>
      <c r="EH801" s="60"/>
      <c r="EI801" s="60"/>
      <c r="EJ801" s="60"/>
      <c r="EK801" s="60"/>
      <c r="EL801" s="60"/>
      <c r="EM801" s="60"/>
      <c r="EN801" s="60"/>
      <c r="EO801" s="60"/>
      <c r="EP801" s="60"/>
      <c r="EQ801" s="60"/>
      <c r="ER801" s="60"/>
      <c r="ES801" s="60"/>
      <c r="ET801" s="60"/>
      <c r="EU801" s="60"/>
      <c r="EV801" s="60"/>
      <c r="EW801" s="60"/>
      <c r="EX801" s="60"/>
      <c r="EY801" s="60"/>
      <c r="EZ801" s="60"/>
      <c r="FA801" s="60"/>
      <c r="FB801" s="60"/>
    </row>
    <row r="802" spans="22:158" x14ac:dyDescent="0.25">
      <c r="W802" s="33"/>
      <c r="X802" s="33"/>
      <c r="AH802" s="38">
        <v>100</v>
      </c>
      <c r="AI802" s="38">
        <v>150</v>
      </c>
      <c r="AJ802" s="38">
        <v>14750</v>
      </c>
      <c r="AK802" s="38">
        <v>14</v>
      </c>
      <c r="AL802" s="38">
        <v>1504158</v>
      </c>
      <c r="AM802" s="61" t="s">
        <v>1816</v>
      </c>
      <c r="AN802" s="61" t="s">
        <v>1695</v>
      </c>
      <c r="AO802" s="61" t="s">
        <v>1583</v>
      </c>
      <c r="AP802" s="61" t="s">
        <v>5033</v>
      </c>
      <c r="AQ802" s="61" t="s">
        <v>1706</v>
      </c>
      <c r="AR802" s="28">
        <v>0</v>
      </c>
      <c r="AS802" s="28">
        <v>0</v>
      </c>
      <c r="AT802" s="28">
        <v>36425</v>
      </c>
      <c r="AU802" s="62"/>
      <c r="BT802">
        <v>0</v>
      </c>
      <c r="BU802" s="32">
        <v>100</v>
      </c>
      <c r="BV802" s="32">
        <v>125</v>
      </c>
      <c r="BW802" s="32">
        <v>14350</v>
      </c>
      <c r="BX802" s="32">
        <v>86</v>
      </c>
      <c r="BY802" s="32">
        <v>91140</v>
      </c>
      <c r="BZ802" t="s">
        <v>1816</v>
      </c>
      <c r="CA802" t="s">
        <v>1692</v>
      </c>
      <c r="CB802" s="52" t="s">
        <v>1847</v>
      </c>
      <c r="CC802" s="52" t="s">
        <v>1787</v>
      </c>
      <c r="CD802" s="52" t="s">
        <v>1789</v>
      </c>
      <c r="CE802" s="155">
        <v>999</v>
      </c>
      <c r="CF802" s="155">
        <v>213</v>
      </c>
      <c r="CG802" s="31" t="s">
        <v>5839</v>
      </c>
      <c r="CH802" s="31" t="s">
        <v>3875</v>
      </c>
      <c r="CI802" s="31" t="s">
        <v>3889</v>
      </c>
      <c r="CJ802" s="31" t="s">
        <v>442</v>
      </c>
      <c r="DC802" s="160" t="str">
        <f t="shared" si="128"/>
        <v>15950_5</v>
      </c>
      <c r="DD802" s="162">
        <v>100</v>
      </c>
      <c r="DE802" s="161">
        <v>105</v>
      </c>
      <c r="DF802" s="161">
        <v>15950</v>
      </c>
      <c r="DG802" s="163" t="s">
        <v>1816</v>
      </c>
      <c r="DH802" s="161"/>
      <c r="DI802" s="161" t="s">
        <v>1610</v>
      </c>
      <c r="DJ802" s="161">
        <v>5</v>
      </c>
      <c r="DK802" s="161" t="s">
        <v>1326</v>
      </c>
      <c r="DL802" s="161">
        <v>0</v>
      </c>
      <c r="DM802" s="43" t="s">
        <v>4385</v>
      </c>
      <c r="DN802" s="43"/>
      <c r="DO802" s="43" t="s">
        <v>4215</v>
      </c>
      <c r="DP802" s="43"/>
      <c r="DQ802" s="43" t="s">
        <v>4174</v>
      </c>
      <c r="DR802" s="43">
        <v>100</v>
      </c>
      <c r="DV802" s="31" t="s">
        <v>389</v>
      </c>
      <c r="DW802" s="31" t="s">
        <v>397</v>
      </c>
      <c r="DX802" s="63"/>
      <c r="DY802" s="63"/>
      <c r="DZ802" s="63"/>
      <c r="EA802" s="167"/>
      <c r="EB802" s="60"/>
      <c r="EC802" s="60"/>
      <c r="ED802" s="60"/>
      <c r="EE802" s="60"/>
      <c r="EF802" s="60"/>
      <c r="EG802" s="60"/>
      <c r="EH802" s="60"/>
      <c r="EI802" s="60"/>
      <c r="EJ802" s="60"/>
      <c r="EK802" s="60"/>
      <c r="EL802" s="60"/>
      <c r="EM802" s="60"/>
      <c r="EN802" s="60"/>
      <c r="EO802" s="60"/>
      <c r="EP802" s="60"/>
      <c r="EQ802" s="60"/>
      <c r="ER802" s="60"/>
      <c r="ES802" s="60"/>
      <c r="ET802" s="60"/>
      <c r="EU802" s="60"/>
      <c r="EV802" s="60"/>
      <c r="EW802" s="60"/>
      <c r="EX802" s="60"/>
      <c r="EY802" s="60"/>
      <c r="EZ802" s="60"/>
      <c r="FA802" s="60"/>
      <c r="FB802" s="60"/>
    </row>
    <row r="803" spans="22:158" x14ac:dyDescent="0.25">
      <c r="V803" s="1"/>
      <c r="W803" s="33"/>
      <c r="X803" s="33"/>
      <c r="AH803" s="38">
        <v>100</v>
      </c>
      <c r="AI803" s="38">
        <v>150</v>
      </c>
      <c r="AJ803" s="38">
        <v>14950</v>
      </c>
      <c r="AK803" s="38">
        <v>14</v>
      </c>
      <c r="AL803" s="38">
        <v>1504158</v>
      </c>
      <c r="AM803" s="61" t="s">
        <v>1816</v>
      </c>
      <c r="AN803" s="61" t="s">
        <v>1695</v>
      </c>
      <c r="AO803" s="61" t="s">
        <v>1589</v>
      </c>
      <c r="AP803" s="61" t="s">
        <v>5033</v>
      </c>
      <c r="AQ803" s="61" t="s">
        <v>1706</v>
      </c>
      <c r="AR803" s="28">
        <v>32782.6</v>
      </c>
      <c r="AS803" s="28">
        <v>0</v>
      </c>
      <c r="AT803" s="28">
        <v>29821</v>
      </c>
      <c r="AU803" s="62"/>
      <c r="BT803">
        <v>0</v>
      </c>
      <c r="BU803" s="32">
        <v>100</v>
      </c>
      <c r="BV803" s="32">
        <v>125</v>
      </c>
      <c r="BW803" s="32">
        <v>14350</v>
      </c>
      <c r="BX803" s="32">
        <v>86</v>
      </c>
      <c r="BY803" s="32">
        <v>91160</v>
      </c>
      <c r="BZ803" t="s">
        <v>1816</v>
      </c>
      <c r="CA803" t="s">
        <v>1692</v>
      </c>
      <c r="CB803" t="s">
        <v>1847</v>
      </c>
      <c r="CC803" t="s">
        <v>1787</v>
      </c>
      <c r="CD803" s="52" t="s">
        <v>1788</v>
      </c>
      <c r="CE803" s="155">
        <v>203</v>
      </c>
      <c r="CF803" s="155">
        <v>40</v>
      </c>
      <c r="CG803" s="31" t="s">
        <v>5831</v>
      </c>
      <c r="CH803" s="31" t="s">
        <v>3876</v>
      </c>
      <c r="CI803" s="31" t="s">
        <v>3889</v>
      </c>
      <c r="CJ803" s="31" t="s">
        <v>443</v>
      </c>
      <c r="DC803" s="160" t="str">
        <f t="shared" si="128"/>
        <v>17310_1</v>
      </c>
      <c r="DD803" s="162">
        <v>100</v>
      </c>
      <c r="DE803" s="161">
        <v>130</v>
      </c>
      <c r="DF803" s="161">
        <v>17310</v>
      </c>
      <c r="DG803" s="163" t="s">
        <v>1816</v>
      </c>
      <c r="DH803" s="161"/>
      <c r="DI803" s="161" t="s">
        <v>1640</v>
      </c>
      <c r="DJ803" s="161">
        <v>1</v>
      </c>
      <c r="DK803" s="161" t="s">
        <v>5210</v>
      </c>
      <c r="DL803" s="161">
        <v>186</v>
      </c>
      <c r="DM803" s="43" t="s">
        <v>1978</v>
      </c>
      <c r="DN803" s="43"/>
      <c r="DO803" s="43" t="s">
        <v>4176</v>
      </c>
      <c r="DP803" s="43"/>
      <c r="DQ803" s="43" t="s">
        <v>4177</v>
      </c>
      <c r="DR803" s="43">
        <v>100</v>
      </c>
      <c r="DV803" s="31" t="s">
        <v>389</v>
      </c>
      <c r="DW803" s="31" t="s">
        <v>397</v>
      </c>
      <c r="DX803" s="63"/>
      <c r="DY803" s="63"/>
      <c r="DZ803" s="63"/>
      <c r="EA803" s="167"/>
      <c r="EB803" s="60"/>
      <c r="EC803" s="60"/>
      <c r="ED803" s="60"/>
      <c r="EE803" s="60"/>
      <c r="EF803" s="60"/>
      <c r="EG803" s="60"/>
      <c r="EH803" s="60"/>
      <c r="EI803" s="60"/>
      <c r="EJ803" s="60"/>
      <c r="EK803" s="60"/>
      <c r="EL803" s="60"/>
      <c r="EM803" s="60"/>
      <c r="EN803" s="60"/>
      <c r="EO803" s="60"/>
      <c r="EP803" s="60"/>
      <c r="EQ803" s="60"/>
      <c r="ER803" s="60"/>
      <c r="ES803" s="60"/>
      <c r="ET803" s="60"/>
      <c r="EU803" s="60"/>
      <c r="EV803" s="60"/>
      <c r="EW803" s="60"/>
      <c r="EX803" s="60"/>
      <c r="EY803" s="60"/>
      <c r="EZ803" s="60"/>
      <c r="FA803" s="60"/>
      <c r="FB803" s="60"/>
    </row>
    <row r="804" spans="22:158" x14ac:dyDescent="0.25">
      <c r="W804" s="33"/>
      <c r="X804" s="33"/>
      <c r="AH804" s="38">
        <v>100</v>
      </c>
      <c r="AI804" s="38">
        <v>150</v>
      </c>
      <c r="AJ804" s="38">
        <v>15550</v>
      </c>
      <c r="AK804" s="38">
        <v>14</v>
      </c>
      <c r="AL804" s="38">
        <v>1504158</v>
      </c>
      <c r="AM804" s="61" t="s">
        <v>1816</v>
      </c>
      <c r="AN804" s="61" t="s">
        <v>1695</v>
      </c>
      <c r="AO804" s="61" t="s">
        <v>1602</v>
      </c>
      <c r="AP804" s="61" t="s">
        <v>5033</v>
      </c>
      <c r="AQ804" s="61" t="s">
        <v>1706</v>
      </c>
      <c r="AR804" s="28">
        <v>428499.5</v>
      </c>
      <c r="AS804" s="28">
        <v>195086</v>
      </c>
      <c r="AT804" s="28">
        <v>112175</v>
      </c>
      <c r="AU804" s="62"/>
      <c r="BT804">
        <v>0</v>
      </c>
      <c r="BU804" s="32">
        <v>100</v>
      </c>
      <c r="BV804" s="32">
        <v>125</v>
      </c>
      <c r="BW804" s="32">
        <v>14350</v>
      </c>
      <c r="BX804" s="32">
        <v>87</v>
      </c>
      <c r="BY804" s="32">
        <v>91180</v>
      </c>
      <c r="BZ804" t="s">
        <v>1816</v>
      </c>
      <c r="CA804" t="s">
        <v>1692</v>
      </c>
      <c r="CB804" t="s">
        <v>1847</v>
      </c>
      <c r="CC804" s="52" t="s">
        <v>1726</v>
      </c>
      <c r="CD804" s="52" t="s">
        <v>1793</v>
      </c>
      <c r="CE804" s="155">
        <v>2719</v>
      </c>
      <c r="CF804" s="155">
        <v>37</v>
      </c>
      <c r="CG804" s="31" t="s">
        <v>5841</v>
      </c>
      <c r="CH804" s="31" t="s">
        <v>3877</v>
      </c>
      <c r="CI804" s="31" t="s">
        <v>3889</v>
      </c>
      <c r="CJ804" s="31" t="s">
        <v>444</v>
      </c>
      <c r="DC804" s="160" t="str">
        <f t="shared" si="128"/>
        <v>17310_7</v>
      </c>
      <c r="DD804" s="162">
        <v>100</v>
      </c>
      <c r="DE804" s="161">
        <v>130</v>
      </c>
      <c r="DF804" s="161">
        <v>17310</v>
      </c>
      <c r="DG804" s="163" t="s">
        <v>1816</v>
      </c>
      <c r="DH804" s="161"/>
      <c r="DI804" s="161" t="s">
        <v>1640</v>
      </c>
      <c r="DJ804" s="161">
        <v>7</v>
      </c>
      <c r="DK804" s="161" t="s">
        <v>5216</v>
      </c>
      <c r="DL804" s="161">
        <v>66</v>
      </c>
      <c r="DM804" s="43" t="s">
        <v>1979</v>
      </c>
      <c r="DN804" s="43"/>
      <c r="DO804" s="43" t="s">
        <v>4179</v>
      </c>
      <c r="DP804" s="43"/>
      <c r="DQ804" s="43" t="s">
        <v>4150</v>
      </c>
      <c r="DR804" s="43">
        <v>100</v>
      </c>
      <c r="DV804" s="31" t="s">
        <v>389</v>
      </c>
      <c r="DW804" s="31" t="s">
        <v>397</v>
      </c>
      <c r="DX804" s="63"/>
      <c r="DY804" s="63"/>
      <c r="DZ804" s="63"/>
      <c r="EA804" s="167"/>
      <c r="EB804" s="60"/>
      <c r="EC804" s="60"/>
      <c r="ED804" s="60"/>
      <c r="EE804" s="60"/>
      <c r="EF804" s="60"/>
      <c r="EG804" s="60"/>
      <c r="EH804" s="60"/>
      <c r="EI804" s="60"/>
      <c r="EJ804" s="60"/>
      <c r="EK804" s="60"/>
      <c r="EL804" s="60"/>
      <c r="EM804" s="60"/>
      <c r="EN804" s="60"/>
      <c r="EO804" s="60"/>
      <c r="EP804" s="60"/>
      <c r="EQ804" s="60"/>
      <c r="ER804" s="60"/>
      <c r="ES804" s="60"/>
      <c r="ET804" s="60"/>
      <c r="EU804" s="60"/>
      <c r="EV804" s="60"/>
      <c r="EW804" s="60"/>
      <c r="EX804" s="60"/>
      <c r="EY804" s="60"/>
      <c r="EZ804" s="60"/>
      <c r="FA804" s="60"/>
      <c r="FB804" s="60"/>
    </row>
    <row r="805" spans="22:158" x14ac:dyDescent="0.25">
      <c r="W805" s="33"/>
      <c r="X805" s="33"/>
      <c r="AH805" s="38">
        <v>100</v>
      </c>
      <c r="AI805" s="38">
        <v>150</v>
      </c>
      <c r="AJ805" s="38">
        <v>15800</v>
      </c>
      <c r="AK805" s="38">
        <v>14</v>
      </c>
      <c r="AL805" s="38">
        <v>1504158</v>
      </c>
      <c r="AM805" s="61" t="s">
        <v>1816</v>
      </c>
      <c r="AN805" s="61" t="s">
        <v>1695</v>
      </c>
      <c r="AO805" s="61" t="s">
        <v>1607</v>
      </c>
      <c r="AP805" s="61" t="s">
        <v>5033</v>
      </c>
      <c r="AQ805" s="61" t="s">
        <v>1706</v>
      </c>
      <c r="AR805" s="28">
        <v>0</v>
      </c>
      <c r="AS805" s="28">
        <v>101673</v>
      </c>
      <c r="AT805" s="28">
        <v>0</v>
      </c>
      <c r="AU805" s="62"/>
      <c r="BT805">
        <v>0</v>
      </c>
      <c r="BU805" s="32">
        <v>100</v>
      </c>
      <c r="BV805" s="32">
        <v>125</v>
      </c>
      <c r="BW805" s="32">
        <v>14350</v>
      </c>
      <c r="BX805" s="32">
        <v>87</v>
      </c>
      <c r="BY805" s="32">
        <v>91190</v>
      </c>
      <c r="BZ805" t="s">
        <v>1816</v>
      </c>
      <c r="CA805" t="s">
        <v>1692</v>
      </c>
      <c r="CB805" t="s">
        <v>1847</v>
      </c>
      <c r="CC805" t="s">
        <v>1726</v>
      </c>
      <c r="CD805" s="52" t="s">
        <v>1726</v>
      </c>
      <c r="CE805" s="155">
        <v>30</v>
      </c>
      <c r="CF805" s="155">
        <v>17</v>
      </c>
      <c r="CG805" s="31" t="s">
        <v>5843</v>
      </c>
      <c r="CH805" s="31" t="s">
        <v>3878</v>
      </c>
      <c r="CI805" s="31" t="s">
        <v>3889</v>
      </c>
      <c r="CJ805" s="31" t="s">
        <v>445</v>
      </c>
      <c r="DC805" s="160" t="str">
        <f t="shared" si="128"/>
        <v>17310_9</v>
      </c>
      <c r="DD805" s="162">
        <v>100</v>
      </c>
      <c r="DE805" s="161">
        <v>130</v>
      </c>
      <c r="DF805" s="161">
        <v>17310</v>
      </c>
      <c r="DG805" s="163" t="s">
        <v>1816</v>
      </c>
      <c r="DH805" s="161"/>
      <c r="DI805" s="161" t="s">
        <v>1640</v>
      </c>
      <c r="DJ805" s="161">
        <v>9</v>
      </c>
      <c r="DK805" s="161" t="s">
        <v>5218</v>
      </c>
      <c r="DL805" s="161">
        <v>0</v>
      </c>
      <c r="DM805" s="43" t="s">
        <v>1980</v>
      </c>
      <c r="DN805" s="43"/>
      <c r="DO805" s="43" t="s">
        <v>4181</v>
      </c>
      <c r="DP805" s="43"/>
      <c r="DQ805" s="43" t="s">
        <v>4153</v>
      </c>
      <c r="DR805" s="43">
        <v>100</v>
      </c>
      <c r="DV805" s="31" t="s">
        <v>389</v>
      </c>
      <c r="DW805" s="31" t="s">
        <v>397</v>
      </c>
      <c r="DX805" s="63"/>
      <c r="DY805" s="63"/>
      <c r="DZ805" s="63"/>
      <c r="EA805" s="167"/>
      <c r="EB805" s="60"/>
      <c r="EC805" s="60"/>
      <c r="ED805" s="60"/>
      <c r="EE805" s="60"/>
      <c r="EF805" s="60"/>
      <c r="EG805" s="60"/>
      <c r="EH805" s="60"/>
      <c r="EI805" s="60"/>
      <c r="EJ805" s="60"/>
      <c r="EK805" s="60"/>
      <c r="EL805" s="60"/>
      <c r="EM805" s="60"/>
      <c r="EN805" s="60"/>
      <c r="EO805" s="60"/>
      <c r="EP805" s="60"/>
      <c r="EQ805" s="60"/>
      <c r="ER805" s="60"/>
      <c r="ES805" s="60"/>
      <c r="ET805" s="60"/>
      <c r="EU805" s="60"/>
      <c r="EV805" s="60"/>
      <c r="EW805" s="60"/>
      <c r="EX805" s="60"/>
      <c r="EY805" s="60"/>
      <c r="EZ805" s="60"/>
      <c r="FA805" s="60"/>
      <c r="FB805" s="60"/>
    </row>
    <row r="806" spans="22:158" x14ac:dyDescent="0.25">
      <c r="W806" s="33"/>
      <c r="X806" s="33"/>
      <c r="AH806" s="38">
        <v>100</v>
      </c>
      <c r="AI806" s="38">
        <v>150</v>
      </c>
      <c r="AJ806" s="38">
        <v>17500</v>
      </c>
      <c r="AK806" s="38">
        <v>14</v>
      </c>
      <c r="AL806" s="38">
        <v>1504158</v>
      </c>
      <c r="AM806" s="61" t="s">
        <v>1816</v>
      </c>
      <c r="AN806" s="61" t="s">
        <v>1695</v>
      </c>
      <c r="AO806" s="61" t="s">
        <v>1644</v>
      </c>
      <c r="AP806" s="61" t="s">
        <v>5033</v>
      </c>
      <c r="AQ806" s="61" t="s">
        <v>1706</v>
      </c>
      <c r="AR806" s="28">
        <v>0</v>
      </c>
      <c r="AS806" s="28">
        <v>0</v>
      </c>
      <c r="AT806" s="28">
        <v>4900</v>
      </c>
      <c r="AU806" s="62"/>
      <c r="BT806">
        <v>0</v>
      </c>
      <c r="BU806" s="32">
        <v>100</v>
      </c>
      <c r="BV806" s="32">
        <v>125</v>
      </c>
      <c r="BW806" s="32">
        <v>14350</v>
      </c>
      <c r="BX806" s="32">
        <v>87</v>
      </c>
      <c r="BY806" s="32">
        <v>91192</v>
      </c>
      <c r="BZ806" t="s">
        <v>1816</v>
      </c>
      <c r="CA806" t="s">
        <v>1692</v>
      </c>
      <c r="CB806" t="s">
        <v>1847</v>
      </c>
      <c r="CC806" s="52" t="s">
        <v>1726</v>
      </c>
      <c r="CD806" s="52" t="s">
        <v>1115</v>
      </c>
      <c r="CE806" s="155">
        <v>4006</v>
      </c>
      <c r="CF806" s="155">
        <v>10</v>
      </c>
      <c r="CG806" s="31" t="s">
        <v>692</v>
      </c>
      <c r="CH806" s="31" t="s">
        <v>3879</v>
      </c>
      <c r="CI806" s="31" t="s">
        <v>3889</v>
      </c>
      <c r="CJ806" s="31" t="s">
        <v>1384</v>
      </c>
      <c r="DC806" s="160" t="str">
        <f t="shared" si="128"/>
        <v>17310_4</v>
      </c>
      <c r="DD806" s="162">
        <v>100</v>
      </c>
      <c r="DE806" s="161">
        <v>130</v>
      </c>
      <c r="DF806" s="161">
        <v>17310</v>
      </c>
      <c r="DG806" s="163" t="s">
        <v>1816</v>
      </c>
      <c r="DH806" s="161"/>
      <c r="DI806" s="161" t="s">
        <v>1640</v>
      </c>
      <c r="DJ806" s="161">
        <v>4</v>
      </c>
      <c r="DK806" s="161" t="s">
        <v>1325</v>
      </c>
      <c r="DL806" s="161">
        <v>0</v>
      </c>
      <c r="DM806" s="43" t="s">
        <v>1981</v>
      </c>
      <c r="DN806" s="43"/>
      <c r="DO806" s="43" t="s">
        <v>4183</v>
      </c>
      <c r="DP806" s="43"/>
      <c r="DQ806" s="43" t="s">
        <v>4156</v>
      </c>
      <c r="DR806" s="43">
        <v>100</v>
      </c>
      <c r="DV806" s="31" t="s">
        <v>389</v>
      </c>
      <c r="DW806" s="31" t="s">
        <v>397</v>
      </c>
      <c r="DX806" s="63"/>
      <c r="DY806" s="63"/>
      <c r="DZ806" s="63"/>
      <c r="EA806" s="167"/>
      <c r="EB806" s="60"/>
      <c r="EC806" s="60"/>
      <c r="ED806" s="60"/>
      <c r="EE806" s="60"/>
      <c r="EF806" s="60"/>
      <c r="EG806" s="60"/>
      <c r="EH806" s="60"/>
      <c r="EI806" s="60"/>
      <c r="EJ806" s="60"/>
      <c r="EK806" s="60"/>
      <c r="EL806" s="60"/>
      <c r="EM806" s="60"/>
      <c r="EN806" s="60"/>
      <c r="EO806" s="60"/>
      <c r="EP806" s="60"/>
      <c r="EQ806" s="60"/>
      <c r="ER806" s="60"/>
      <c r="ES806" s="60"/>
      <c r="ET806" s="60"/>
      <c r="EU806" s="60"/>
      <c r="EV806" s="60"/>
      <c r="EW806" s="60"/>
      <c r="EX806" s="60"/>
      <c r="EY806" s="60"/>
      <c r="EZ806" s="60"/>
      <c r="FA806" s="60"/>
      <c r="FB806" s="60"/>
    </row>
    <row r="807" spans="22:158" x14ac:dyDescent="0.25">
      <c r="W807" s="33"/>
      <c r="X807" s="33"/>
      <c r="AH807" s="38">
        <v>100</v>
      </c>
      <c r="AI807" s="38">
        <v>150</v>
      </c>
      <c r="AJ807" s="38">
        <v>17750</v>
      </c>
      <c r="AK807" s="38">
        <v>14</v>
      </c>
      <c r="AL807" s="38">
        <v>1504158</v>
      </c>
      <c r="AM807" s="61" t="s">
        <v>1816</v>
      </c>
      <c r="AN807" s="61" t="s">
        <v>1695</v>
      </c>
      <c r="AO807" s="61" t="s">
        <v>1650</v>
      </c>
      <c r="AP807" s="61" t="s">
        <v>5033</v>
      </c>
      <c r="AQ807" s="61" t="s">
        <v>1706</v>
      </c>
      <c r="AR807" s="28">
        <v>0</v>
      </c>
      <c r="AS807" s="28">
        <v>34807</v>
      </c>
      <c r="AT807" s="28">
        <v>0</v>
      </c>
      <c r="AU807" s="62"/>
      <c r="BT807">
        <v>0</v>
      </c>
      <c r="BU807" s="32">
        <v>100</v>
      </c>
      <c r="BV807" s="32">
        <v>125</v>
      </c>
      <c r="BW807" s="32">
        <v>14350</v>
      </c>
      <c r="BX807" s="32">
        <v>87</v>
      </c>
      <c r="BY807" s="32">
        <v>91194</v>
      </c>
      <c r="BZ807" t="s">
        <v>1816</v>
      </c>
      <c r="CA807" t="s">
        <v>1692</v>
      </c>
      <c r="CB807" t="s">
        <v>1847</v>
      </c>
      <c r="CC807" t="s">
        <v>1726</v>
      </c>
      <c r="CD807" s="52" t="s">
        <v>1114</v>
      </c>
      <c r="CE807" s="155">
        <v>30</v>
      </c>
      <c r="CF807" s="155">
        <v>15</v>
      </c>
      <c r="CG807" s="31" t="s">
        <v>694</v>
      </c>
      <c r="CH807" s="31" t="s">
        <v>3880</v>
      </c>
      <c r="CI807" s="31" t="s">
        <v>3889</v>
      </c>
      <c r="CJ807" s="31" t="s">
        <v>1383</v>
      </c>
      <c r="DC807" s="160" t="str">
        <f t="shared" si="128"/>
        <v>17310_3</v>
      </c>
      <c r="DD807" s="162">
        <v>100</v>
      </c>
      <c r="DE807" s="161">
        <v>130</v>
      </c>
      <c r="DF807" s="161">
        <v>17310</v>
      </c>
      <c r="DG807" s="163" t="s">
        <v>1816</v>
      </c>
      <c r="DH807" s="161"/>
      <c r="DI807" s="161" t="s">
        <v>1640</v>
      </c>
      <c r="DJ807" s="161">
        <v>3</v>
      </c>
      <c r="DK807" s="161" t="s">
        <v>1324</v>
      </c>
      <c r="DL807" s="161">
        <v>0</v>
      </c>
      <c r="DM807" s="43" t="s">
        <v>1982</v>
      </c>
      <c r="DN807" s="43"/>
      <c r="DO807" s="43" t="s">
        <v>4185</v>
      </c>
      <c r="DP807" s="43"/>
      <c r="DQ807" s="43" t="s">
        <v>4159</v>
      </c>
      <c r="DR807" s="43">
        <v>100</v>
      </c>
      <c r="DV807" s="31" t="s">
        <v>389</v>
      </c>
      <c r="DW807" s="31" t="s">
        <v>397</v>
      </c>
      <c r="DX807" s="63"/>
      <c r="DY807" s="63"/>
      <c r="DZ807" s="63"/>
      <c r="EA807" s="167"/>
      <c r="EB807" s="60"/>
      <c r="EC807" s="60"/>
      <c r="ED807" s="60"/>
      <c r="EE807" s="60"/>
      <c r="EF807" s="60"/>
      <c r="EG807" s="60"/>
      <c r="EH807" s="60"/>
      <c r="EI807" s="60"/>
      <c r="EJ807" s="60"/>
      <c r="EK807" s="60"/>
      <c r="EL807" s="60"/>
      <c r="EM807" s="60"/>
      <c r="EN807" s="60"/>
      <c r="EO807" s="60"/>
      <c r="EP807" s="60"/>
      <c r="EQ807" s="60"/>
      <c r="ER807" s="60"/>
      <c r="ES807" s="60"/>
      <c r="ET807" s="60"/>
      <c r="EU807" s="60"/>
      <c r="EV807" s="60"/>
      <c r="EW807" s="60"/>
      <c r="EX807" s="60"/>
      <c r="EY807" s="60"/>
      <c r="EZ807" s="60"/>
      <c r="FA807" s="60"/>
      <c r="FB807" s="60"/>
    </row>
    <row r="808" spans="22:158" x14ac:dyDescent="0.25">
      <c r="W808" s="33"/>
      <c r="X808" s="33"/>
      <c r="AH808" s="38">
        <v>100</v>
      </c>
      <c r="AI808" s="38">
        <v>155</v>
      </c>
      <c r="AJ808" s="38">
        <v>10650</v>
      </c>
      <c r="AK808" s="38">
        <v>14</v>
      </c>
      <c r="AL808" s="38">
        <v>1504158</v>
      </c>
      <c r="AM808" s="61" t="s">
        <v>1816</v>
      </c>
      <c r="AN808" s="61" t="s">
        <v>1686</v>
      </c>
      <c r="AO808" s="61" t="s">
        <v>5056</v>
      </c>
      <c r="AP808" s="61" t="s">
        <v>5033</v>
      </c>
      <c r="AQ808" s="61" t="s">
        <v>1706</v>
      </c>
      <c r="AR808" s="28">
        <v>7211.7</v>
      </c>
      <c r="AS808" s="28">
        <v>909</v>
      </c>
      <c r="AT808" s="28">
        <v>97644</v>
      </c>
      <c r="AU808" s="62"/>
      <c r="BT808">
        <v>0</v>
      </c>
      <c r="BU808" s="32">
        <v>100</v>
      </c>
      <c r="BV808" s="32">
        <v>125</v>
      </c>
      <c r="BW808" s="32">
        <v>14350</v>
      </c>
      <c r="BX808" s="32">
        <v>87</v>
      </c>
      <c r="BY808" s="32">
        <v>91200</v>
      </c>
      <c r="BZ808" t="s">
        <v>1816</v>
      </c>
      <c r="CA808" t="s">
        <v>1692</v>
      </c>
      <c r="CB808" t="s">
        <v>1847</v>
      </c>
      <c r="CC808" s="52" t="s">
        <v>1726</v>
      </c>
      <c r="CD808" s="52" t="s">
        <v>1794</v>
      </c>
      <c r="CE808" s="155">
        <v>11</v>
      </c>
      <c r="CF808" s="155">
        <v>2</v>
      </c>
      <c r="CG808" s="31" t="s">
        <v>5845</v>
      </c>
      <c r="CH808" s="31" t="s">
        <v>3881</v>
      </c>
      <c r="CI808" s="31" t="s">
        <v>3889</v>
      </c>
      <c r="CJ808" s="31" t="s">
        <v>446</v>
      </c>
      <c r="DC808" s="160" t="str">
        <f t="shared" si="128"/>
        <v>17310_2</v>
      </c>
      <c r="DD808" s="162">
        <v>100</v>
      </c>
      <c r="DE808" s="161">
        <v>130</v>
      </c>
      <c r="DF808" s="161">
        <v>17310</v>
      </c>
      <c r="DG808" s="163" t="s">
        <v>1816</v>
      </c>
      <c r="DH808" s="161"/>
      <c r="DI808" s="161" t="s">
        <v>1640</v>
      </c>
      <c r="DJ808" s="161">
        <v>2</v>
      </c>
      <c r="DK808" s="161" t="s">
        <v>1323</v>
      </c>
      <c r="DL808" s="161">
        <v>0</v>
      </c>
      <c r="DM808" s="43" t="s">
        <v>1983</v>
      </c>
      <c r="DN808" s="43"/>
      <c r="DO808" s="43" t="s">
        <v>4187</v>
      </c>
      <c r="DP808" s="43"/>
      <c r="DQ808" s="43" t="s">
        <v>4162</v>
      </c>
      <c r="DR808" s="43">
        <v>100</v>
      </c>
      <c r="DV808" s="31" t="s">
        <v>389</v>
      </c>
      <c r="DW808" s="31" t="s">
        <v>398</v>
      </c>
      <c r="DX808" s="63"/>
      <c r="DY808" s="63"/>
      <c r="DZ808" s="63"/>
      <c r="EA808" s="167"/>
      <c r="EB808" s="60"/>
      <c r="EC808" s="60"/>
      <c r="ED808" s="60"/>
      <c r="EE808" s="60"/>
      <c r="EF808" s="60"/>
      <c r="EG808" s="60"/>
      <c r="EH808" s="60"/>
      <c r="EI808" s="60"/>
      <c r="EJ808" s="60"/>
      <c r="EK808" s="60"/>
      <c r="EL808" s="60"/>
      <c r="EM808" s="60"/>
      <c r="EN808" s="60"/>
      <c r="EO808" s="60"/>
      <c r="EP808" s="60"/>
      <c r="EQ808" s="60"/>
      <c r="ER808" s="60"/>
      <c r="ES808" s="60"/>
      <c r="ET808" s="60"/>
      <c r="EU808" s="60"/>
      <c r="EV808" s="60"/>
      <c r="EW808" s="60"/>
      <c r="EX808" s="60"/>
      <c r="EY808" s="60"/>
      <c r="EZ808" s="60"/>
      <c r="FA808" s="60"/>
      <c r="FB808" s="60"/>
    </row>
    <row r="809" spans="22:158" x14ac:dyDescent="0.25">
      <c r="W809" s="33"/>
      <c r="X809" s="33"/>
      <c r="AH809" s="38">
        <v>100</v>
      </c>
      <c r="AI809" s="38">
        <v>155</v>
      </c>
      <c r="AJ809" s="38">
        <v>11860</v>
      </c>
      <c r="AK809" s="38">
        <v>14</v>
      </c>
      <c r="AL809" s="38">
        <v>1504158</v>
      </c>
      <c r="AM809" s="61" t="s">
        <v>1816</v>
      </c>
      <c r="AN809" s="61" t="s">
        <v>1686</v>
      </c>
      <c r="AO809" s="61" t="s">
        <v>5082</v>
      </c>
      <c r="AP809" s="61" t="s">
        <v>5033</v>
      </c>
      <c r="AQ809" s="61" t="s">
        <v>1706</v>
      </c>
      <c r="AR809" s="28">
        <v>6296.1</v>
      </c>
      <c r="AS809" s="28">
        <v>0</v>
      </c>
      <c r="AT809" s="28">
        <v>0</v>
      </c>
      <c r="AU809" s="62"/>
      <c r="BT809">
        <v>0</v>
      </c>
      <c r="BU809" s="32">
        <v>100</v>
      </c>
      <c r="BV809" s="32">
        <v>125</v>
      </c>
      <c r="BW809" s="32">
        <v>14350</v>
      </c>
      <c r="BX809" s="32">
        <v>88</v>
      </c>
      <c r="BY809" s="32">
        <v>91220</v>
      </c>
      <c r="BZ809" t="s">
        <v>1816</v>
      </c>
      <c r="CA809" t="s">
        <v>1692</v>
      </c>
      <c r="CB809" t="s">
        <v>1847</v>
      </c>
      <c r="CC809" s="52" t="s">
        <v>1684</v>
      </c>
      <c r="CD809" s="52" t="s">
        <v>1684</v>
      </c>
      <c r="CE809" s="155">
        <v>1945</v>
      </c>
      <c r="CF809" s="155">
        <v>15</v>
      </c>
      <c r="CG809" s="31" t="s">
        <v>696</v>
      </c>
      <c r="CH809" s="31" t="s">
        <v>3882</v>
      </c>
      <c r="CI809" s="31" t="s">
        <v>3889</v>
      </c>
      <c r="CJ809" s="31" t="s">
        <v>447</v>
      </c>
      <c r="DC809" s="160" t="str">
        <f t="shared" si="128"/>
        <v>17310_6</v>
      </c>
      <c r="DD809" s="162">
        <v>100</v>
      </c>
      <c r="DE809" s="161">
        <v>130</v>
      </c>
      <c r="DF809" s="161">
        <v>17310</v>
      </c>
      <c r="DG809" s="163" t="s">
        <v>1816</v>
      </c>
      <c r="DH809" s="161"/>
      <c r="DI809" s="161" t="s">
        <v>1640</v>
      </c>
      <c r="DJ809" s="161">
        <v>6</v>
      </c>
      <c r="DK809" s="161" t="s">
        <v>1327</v>
      </c>
      <c r="DL809" s="161">
        <v>6</v>
      </c>
      <c r="DM809" s="43" t="s">
        <v>1984</v>
      </c>
      <c r="DN809" s="43"/>
      <c r="DO809" s="43" t="s">
        <v>4189</v>
      </c>
      <c r="DP809" s="43"/>
      <c r="DQ809" s="43" t="s">
        <v>4165</v>
      </c>
      <c r="DR809" s="43">
        <v>100</v>
      </c>
      <c r="DV809" s="31" t="s">
        <v>389</v>
      </c>
      <c r="DW809" s="31" t="s">
        <v>398</v>
      </c>
      <c r="DX809" s="63"/>
      <c r="DY809" s="63"/>
      <c r="DZ809" s="63"/>
      <c r="EA809" s="167"/>
      <c r="EB809" s="60"/>
      <c r="EC809" s="60"/>
      <c r="ED809" s="60"/>
      <c r="EE809" s="60"/>
      <c r="EF809" s="60"/>
      <c r="EG809" s="60"/>
      <c r="EH809" s="60"/>
      <c r="EI809" s="60"/>
      <c r="EJ809" s="60"/>
      <c r="EK809" s="60"/>
      <c r="EL809" s="60"/>
      <c r="EM809" s="60"/>
      <c r="EN809" s="60"/>
      <c r="EO809" s="60"/>
      <c r="EP809" s="60"/>
      <c r="EQ809" s="60"/>
      <c r="ER809" s="60"/>
      <c r="ES809" s="60"/>
      <c r="ET809" s="60"/>
      <c r="EU809" s="60"/>
      <c r="EV809" s="60"/>
      <c r="EW809" s="60"/>
      <c r="EX809" s="60"/>
      <c r="EY809" s="60"/>
      <c r="EZ809" s="60"/>
      <c r="FA809" s="60"/>
      <c r="FB809" s="60"/>
    </row>
    <row r="810" spans="22:158" x14ac:dyDescent="0.25">
      <c r="W810" s="33"/>
      <c r="X810" s="33"/>
      <c r="AH810" s="38">
        <v>100</v>
      </c>
      <c r="AI810" s="38">
        <v>155</v>
      </c>
      <c r="AJ810" s="38">
        <v>12300</v>
      </c>
      <c r="AK810" s="38">
        <v>14</v>
      </c>
      <c r="AL810" s="38">
        <v>1504158</v>
      </c>
      <c r="AM810" s="61" t="s">
        <v>1816</v>
      </c>
      <c r="AN810" s="61" t="s">
        <v>1686</v>
      </c>
      <c r="AO810" s="61" t="s">
        <v>5090</v>
      </c>
      <c r="AP810" s="61" t="s">
        <v>5033</v>
      </c>
      <c r="AQ810" s="61" t="s">
        <v>1706</v>
      </c>
      <c r="AR810" s="28">
        <v>0</v>
      </c>
      <c r="AS810" s="28">
        <v>7962</v>
      </c>
      <c r="AT810" s="28">
        <v>535</v>
      </c>
      <c r="AU810" s="62"/>
      <c r="BT810">
        <v>0</v>
      </c>
      <c r="BU810" s="32">
        <v>100</v>
      </c>
      <c r="BV810" s="32">
        <v>125</v>
      </c>
      <c r="BW810" s="32">
        <v>14350</v>
      </c>
      <c r="BX810" s="32">
        <v>89</v>
      </c>
      <c r="BY810" s="32">
        <v>91240</v>
      </c>
      <c r="BZ810" t="s">
        <v>1816</v>
      </c>
      <c r="CA810" t="s">
        <v>1692</v>
      </c>
      <c r="CB810" t="s">
        <v>1847</v>
      </c>
      <c r="CC810" s="52" t="s">
        <v>1785</v>
      </c>
      <c r="CD810" s="52" t="s">
        <v>1785</v>
      </c>
      <c r="CE810" s="155">
        <v>477</v>
      </c>
      <c r="CF810" s="155">
        <v>29</v>
      </c>
      <c r="CG810" s="31" t="s">
        <v>698</v>
      </c>
      <c r="CH810" s="31" t="s">
        <v>3883</v>
      </c>
      <c r="CI810" s="31" t="s">
        <v>3889</v>
      </c>
      <c r="CJ810" s="31" t="s">
        <v>448</v>
      </c>
      <c r="DC810" s="160" t="str">
        <f t="shared" si="128"/>
        <v>17310_10</v>
      </c>
      <c r="DD810" s="162">
        <v>100</v>
      </c>
      <c r="DE810" s="161">
        <v>130</v>
      </c>
      <c r="DF810" s="161">
        <v>17310</v>
      </c>
      <c r="DG810" s="163" t="s">
        <v>1816</v>
      </c>
      <c r="DH810" s="161"/>
      <c r="DI810" s="161" t="s">
        <v>1640</v>
      </c>
      <c r="DJ810" s="161">
        <v>10</v>
      </c>
      <c r="DK810" s="161" t="s">
        <v>1329</v>
      </c>
      <c r="DL810" s="161">
        <v>5</v>
      </c>
      <c r="DM810" s="43" t="s">
        <v>1985</v>
      </c>
      <c r="DN810" s="43"/>
      <c r="DO810" s="43" t="s">
        <v>4191</v>
      </c>
      <c r="DP810" s="43"/>
      <c r="DQ810" s="43" t="s">
        <v>4168</v>
      </c>
      <c r="DR810" s="43">
        <v>100</v>
      </c>
      <c r="DV810" s="31" t="s">
        <v>389</v>
      </c>
      <c r="DW810" s="31" t="s">
        <v>398</v>
      </c>
      <c r="DX810" s="63"/>
      <c r="DY810" s="63"/>
      <c r="DZ810" s="63"/>
      <c r="EA810" s="167"/>
      <c r="EB810" s="60"/>
      <c r="EC810" s="60"/>
      <c r="ED810" s="60"/>
      <c r="EE810" s="60"/>
      <c r="EF810" s="60"/>
      <c r="EG810" s="60"/>
      <c r="EH810" s="60"/>
      <c r="EI810" s="60"/>
      <c r="EJ810" s="60"/>
      <c r="EK810" s="60"/>
      <c r="EL810" s="60"/>
      <c r="EM810" s="60"/>
      <c r="EN810" s="60"/>
      <c r="EO810" s="60"/>
      <c r="EP810" s="60"/>
      <c r="EQ810" s="60"/>
      <c r="ER810" s="60"/>
      <c r="ES810" s="60"/>
      <c r="ET810" s="60"/>
      <c r="EU810" s="60"/>
      <c r="EV810" s="60"/>
      <c r="EW810" s="60"/>
      <c r="EX810" s="60"/>
      <c r="EY810" s="60"/>
      <c r="EZ810" s="60"/>
      <c r="FA810" s="60"/>
      <c r="FB810" s="60"/>
    </row>
    <row r="811" spans="22:158" x14ac:dyDescent="0.25">
      <c r="W811" s="33"/>
      <c r="X811" s="33"/>
      <c r="AH811" s="38">
        <v>100</v>
      </c>
      <c r="AI811" s="38">
        <v>155</v>
      </c>
      <c r="AJ811" s="38">
        <v>13370</v>
      </c>
      <c r="AK811" s="38">
        <v>14</v>
      </c>
      <c r="AL811" s="38">
        <v>1504158</v>
      </c>
      <c r="AM811" s="61" t="s">
        <v>1816</v>
      </c>
      <c r="AN811" s="61" t="s">
        <v>1686</v>
      </c>
      <c r="AO811" s="61" t="s">
        <v>5110</v>
      </c>
      <c r="AP811" s="61" t="s">
        <v>5033</v>
      </c>
      <c r="AQ811" s="61" t="s">
        <v>1706</v>
      </c>
      <c r="AR811" s="28">
        <v>0</v>
      </c>
      <c r="AS811" s="28">
        <v>331761</v>
      </c>
      <c r="AT811" s="28">
        <v>0</v>
      </c>
      <c r="AU811" s="62"/>
      <c r="BT811">
        <v>0</v>
      </c>
      <c r="BU811" s="32">
        <v>100</v>
      </c>
      <c r="BV811" s="32">
        <v>125</v>
      </c>
      <c r="BW811" s="32">
        <v>14350</v>
      </c>
      <c r="BX811" s="32">
        <v>90</v>
      </c>
      <c r="BY811" s="32">
        <v>91260</v>
      </c>
      <c r="BZ811" t="s">
        <v>1816</v>
      </c>
      <c r="CA811" t="s">
        <v>1692</v>
      </c>
      <c r="CB811" t="s">
        <v>1847</v>
      </c>
      <c r="CC811" t="s">
        <v>5036</v>
      </c>
      <c r="CD811" s="52" t="s">
        <v>5036</v>
      </c>
      <c r="CE811" s="155">
        <v>106</v>
      </c>
      <c r="CF811" s="155">
        <v>17</v>
      </c>
      <c r="CG811" s="31" t="s">
        <v>5848</v>
      </c>
      <c r="CH811" s="31" t="s">
        <v>3884</v>
      </c>
      <c r="CI811" s="31" t="s">
        <v>3889</v>
      </c>
      <c r="CJ811" s="31" t="s">
        <v>449</v>
      </c>
      <c r="DC811" s="160" t="str">
        <f t="shared" si="128"/>
        <v>17310_8</v>
      </c>
      <c r="DD811" s="162">
        <v>100</v>
      </c>
      <c r="DE811" s="161">
        <v>130</v>
      </c>
      <c r="DF811" s="161">
        <v>17310</v>
      </c>
      <c r="DG811" s="163" t="s">
        <v>1816</v>
      </c>
      <c r="DH811" s="161"/>
      <c r="DI811" s="161" t="s">
        <v>1640</v>
      </c>
      <c r="DJ811" s="161">
        <v>8</v>
      </c>
      <c r="DK811" s="161" t="s">
        <v>1328</v>
      </c>
      <c r="DL811" s="161">
        <v>26</v>
      </c>
      <c r="DM811" s="43" t="s">
        <v>1986</v>
      </c>
      <c r="DN811" s="43"/>
      <c r="DO811" s="43" t="s">
        <v>4193</v>
      </c>
      <c r="DP811" s="43"/>
      <c r="DQ811" s="43" t="s">
        <v>4171</v>
      </c>
      <c r="DR811" s="43">
        <v>100</v>
      </c>
      <c r="DV811" s="31" t="s">
        <v>389</v>
      </c>
      <c r="DW811" s="31" t="s">
        <v>398</v>
      </c>
      <c r="DX811" s="63"/>
      <c r="DY811" s="63"/>
      <c r="DZ811" s="63"/>
      <c r="EA811" s="167"/>
      <c r="EB811" s="60"/>
      <c r="EC811" s="60"/>
      <c r="ED811" s="60"/>
      <c r="EE811" s="60"/>
      <c r="EF811" s="60"/>
      <c r="EG811" s="60"/>
      <c r="EH811" s="60"/>
      <c r="EI811" s="60"/>
      <c r="EJ811" s="60"/>
      <c r="EK811" s="60"/>
      <c r="EL811" s="60"/>
      <c r="EM811" s="60"/>
      <c r="EN811" s="60"/>
      <c r="EO811" s="60"/>
      <c r="EP811" s="60"/>
      <c r="EQ811" s="60"/>
      <c r="ER811" s="60"/>
      <c r="ES811" s="60"/>
      <c r="ET811" s="60"/>
      <c r="EU811" s="60"/>
      <c r="EV811" s="60"/>
      <c r="EW811" s="60"/>
      <c r="EX811" s="60"/>
      <c r="EY811" s="60"/>
      <c r="EZ811" s="60"/>
      <c r="FA811" s="60"/>
      <c r="FB811" s="60"/>
    </row>
    <row r="812" spans="22:158" x14ac:dyDescent="0.25">
      <c r="V812" s="1"/>
      <c r="W812" s="33"/>
      <c r="X812" s="33"/>
      <c r="AH812" s="38">
        <v>100</v>
      </c>
      <c r="AI812" s="38">
        <v>155</v>
      </c>
      <c r="AJ812" s="38">
        <v>14250</v>
      </c>
      <c r="AK812" s="38">
        <v>14</v>
      </c>
      <c r="AL812" s="38">
        <v>1504158</v>
      </c>
      <c r="AM812" s="61" t="s">
        <v>1816</v>
      </c>
      <c r="AN812" s="61" t="s">
        <v>1686</v>
      </c>
      <c r="AO812" s="61" t="s">
        <v>1573</v>
      </c>
      <c r="AP812" s="61" t="s">
        <v>5033</v>
      </c>
      <c r="AQ812" s="61" t="s">
        <v>1706</v>
      </c>
      <c r="AR812" s="28">
        <v>138558.6</v>
      </c>
      <c r="AS812" s="28">
        <v>45230</v>
      </c>
      <c r="AT812" s="28">
        <v>25625</v>
      </c>
      <c r="AU812" s="62"/>
      <c r="BT812">
        <v>0</v>
      </c>
      <c r="BU812" s="32">
        <v>100</v>
      </c>
      <c r="BV812" s="32">
        <v>125</v>
      </c>
      <c r="BW812" s="32">
        <v>15700</v>
      </c>
      <c r="BX812" s="32">
        <v>81</v>
      </c>
      <c r="BY812" s="32">
        <v>91000</v>
      </c>
      <c r="BZ812" t="s">
        <v>1816</v>
      </c>
      <c r="CA812" t="s">
        <v>1692</v>
      </c>
      <c r="CB812" t="s">
        <v>1867</v>
      </c>
      <c r="CC812" s="52" t="s">
        <v>1683</v>
      </c>
      <c r="CD812" s="52" t="s">
        <v>1784</v>
      </c>
      <c r="CE812" s="155">
        <v>19724</v>
      </c>
      <c r="CF812" s="155">
        <v>243</v>
      </c>
      <c r="CG812" s="31" t="s">
        <v>5834</v>
      </c>
      <c r="CH812" s="31" t="s">
        <v>3866</v>
      </c>
      <c r="CI812" s="31" t="s">
        <v>3890</v>
      </c>
      <c r="CJ812" s="31" t="s">
        <v>450</v>
      </c>
      <c r="DC812" s="160" t="str">
        <f t="shared" si="128"/>
        <v>17310_5</v>
      </c>
      <c r="DD812" s="162">
        <v>100</v>
      </c>
      <c r="DE812" s="161">
        <v>130</v>
      </c>
      <c r="DF812" s="161">
        <v>17310</v>
      </c>
      <c r="DG812" s="163" t="s">
        <v>1816</v>
      </c>
      <c r="DH812" s="161"/>
      <c r="DI812" s="161" t="s">
        <v>1640</v>
      </c>
      <c r="DJ812" s="161">
        <v>5</v>
      </c>
      <c r="DK812" s="161" t="s">
        <v>1326</v>
      </c>
      <c r="DL812" s="161">
        <v>43</v>
      </c>
      <c r="DM812" s="43" t="s">
        <v>1987</v>
      </c>
      <c r="DN812" s="43"/>
      <c r="DO812" s="43" t="s">
        <v>4195</v>
      </c>
      <c r="DP812" s="43"/>
      <c r="DQ812" s="43" t="s">
        <v>4174</v>
      </c>
      <c r="DR812" s="43">
        <v>100</v>
      </c>
      <c r="DV812" s="31" t="s">
        <v>389</v>
      </c>
      <c r="DW812" s="31" t="s">
        <v>398</v>
      </c>
      <c r="DX812" s="63"/>
      <c r="DY812" s="63"/>
      <c r="DZ812" s="63"/>
      <c r="EA812" s="167"/>
      <c r="EB812" s="60"/>
      <c r="EC812" s="60"/>
      <c r="ED812" s="60"/>
      <c r="EE812" s="60"/>
      <c r="EF812" s="60"/>
      <c r="EG812" s="60"/>
      <c r="EH812" s="60"/>
      <c r="EI812" s="60"/>
      <c r="EJ812" s="60"/>
      <c r="EK812" s="60"/>
      <c r="EL812" s="60"/>
      <c r="EM812" s="60"/>
      <c r="EN812" s="60"/>
      <c r="EO812" s="60"/>
      <c r="EP812" s="60"/>
      <c r="EQ812" s="60"/>
      <c r="ER812" s="60"/>
      <c r="ES812" s="60"/>
      <c r="ET812" s="60"/>
      <c r="EU812" s="60"/>
      <c r="EV812" s="60"/>
      <c r="EW812" s="60"/>
      <c r="EX812" s="60"/>
      <c r="EY812" s="60"/>
      <c r="EZ812" s="60"/>
      <c r="FA812" s="60"/>
      <c r="FB812" s="60"/>
    </row>
    <row r="813" spans="22:158" x14ac:dyDescent="0.25">
      <c r="V813" s="1"/>
      <c r="W813" s="33"/>
      <c r="X813" s="33"/>
      <c r="AH813" s="38">
        <v>100</v>
      </c>
      <c r="AI813" s="38">
        <v>155</v>
      </c>
      <c r="AJ813" s="38">
        <v>15500</v>
      </c>
      <c r="AK813" s="38">
        <v>14</v>
      </c>
      <c r="AL813" s="38">
        <v>1504158</v>
      </c>
      <c r="AM813" s="61" t="s">
        <v>1816</v>
      </c>
      <c r="AN813" s="61" t="s">
        <v>1686</v>
      </c>
      <c r="AO813" s="61" t="s">
        <v>1601</v>
      </c>
      <c r="AP813" s="61" t="s">
        <v>5033</v>
      </c>
      <c r="AQ813" s="61" t="s">
        <v>1706</v>
      </c>
      <c r="AR813" s="28">
        <v>0</v>
      </c>
      <c r="AS813" s="28">
        <v>99021</v>
      </c>
      <c r="AT813" s="28">
        <v>0</v>
      </c>
      <c r="AU813" s="62"/>
      <c r="BT813">
        <v>0</v>
      </c>
      <c r="BU813" s="32">
        <v>100</v>
      </c>
      <c r="BV813" s="32">
        <v>125</v>
      </c>
      <c r="BW813" s="32">
        <v>15700</v>
      </c>
      <c r="BX813" s="32">
        <v>81</v>
      </c>
      <c r="BY813" s="32">
        <v>91010</v>
      </c>
      <c r="BZ813" t="s">
        <v>1816</v>
      </c>
      <c r="CA813" t="s">
        <v>1692</v>
      </c>
      <c r="CB813" t="s">
        <v>1867</v>
      </c>
      <c r="CC813" t="s">
        <v>1683</v>
      </c>
      <c r="CD813" s="52" t="s">
        <v>1683</v>
      </c>
      <c r="CE813" s="155">
        <v>4126</v>
      </c>
      <c r="CF813" s="155">
        <v>19</v>
      </c>
      <c r="CG813" s="31" t="s">
        <v>5837</v>
      </c>
      <c r="CH813" s="31" t="s">
        <v>3868</v>
      </c>
      <c r="CI813" s="31" t="s">
        <v>3890</v>
      </c>
      <c r="CJ813" s="31" t="s">
        <v>451</v>
      </c>
      <c r="DC813" s="160" t="str">
        <f t="shared" si="128"/>
        <v>13350_1</v>
      </c>
      <c r="DD813" s="162">
        <v>100</v>
      </c>
      <c r="DE813" s="161">
        <v>125</v>
      </c>
      <c r="DF813" s="161">
        <v>13350</v>
      </c>
      <c r="DG813" s="163" t="s">
        <v>1816</v>
      </c>
      <c r="DH813" s="161"/>
      <c r="DI813" s="161" t="s">
        <v>5109</v>
      </c>
      <c r="DJ813" s="161">
        <v>1</v>
      </c>
      <c r="DK813" s="161" t="s">
        <v>5210</v>
      </c>
      <c r="DL813" s="161">
        <v>24</v>
      </c>
      <c r="DM813" s="43" t="s">
        <v>1988</v>
      </c>
      <c r="DN813" s="43"/>
      <c r="DO813" s="43" t="s">
        <v>4387</v>
      </c>
      <c r="DP813" s="43"/>
      <c r="DQ813" s="43" t="s">
        <v>4177</v>
      </c>
      <c r="DR813" s="43">
        <v>100</v>
      </c>
      <c r="DV813" s="31" t="s">
        <v>389</v>
      </c>
      <c r="DW813" s="31" t="s">
        <v>398</v>
      </c>
      <c r="DX813" s="63"/>
      <c r="DY813" s="63"/>
      <c r="DZ813" s="63"/>
      <c r="EA813" s="167"/>
      <c r="EB813" s="60"/>
      <c r="EC813" s="60"/>
      <c r="ED813" s="60"/>
      <c r="EE813" s="60"/>
      <c r="EF813" s="60"/>
      <c r="EG813" s="60"/>
      <c r="EH813" s="60"/>
      <c r="EI813" s="60"/>
      <c r="EJ813" s="60"/>
      <c r="EK813" s="60"/>
      <c r="EL813" s="60"/>
      <c r="EM813" s="60"/>
      <c r="EN813" s="60"/>
      <c r="EO813" s="60"/>
      <c r="EP813" s="60"/>
      <c r="EQ813" s="60"/>
      <c r="ER813" s="60"/>
      <c r="ES813" s="60"/>
      <c r="ET813" s="60"/>
      <c r="EU813" s="60"/>
      <c r="EV813" s="60"/>
      <c r="EW813" s="60"/>
      <c r="EX813" s="60"/>
      <c r="EY813" s="60"/>
      <c r="EZ813" s="60"/>
      <c r="FA813" s="60"/>
      <c r="FB813" s="60"/>
    </row>
    <row r="814" spans="22:158" x14ac:dyDescent="0.25">
      <c r="W814" s="33"/>
      <c r="X814" s="33"/>
      <c r="AH814" s="38">
        <v>100</v>
      </c>
      <c r="AI814" s="38">
        <v>155</v>
      </c>
      <c r="AJ814" s="38">
        <v>17700</v>
      </c>
      <c r="AK814" s="38">
        <v>14</v>
      </c>
      <c r="AL814" s="38">
        <v>1504158</v>
      </c>
      <c r="AM814" s="61" t="s">
        <v>1816</v>
      </c>
      <c r="AN814" s="61" t="s">
        <v>1686</v>
      </c>
      <c r="AO814" s="61" t="s">
        <v>1649</v>
      </c>
      <c r="AP814" s="61" t="s">
        <v>5033</v>
      </c>
      <c r="AQ814" s="61" t="s">
        <v>1706</v>
      </c>
      <c r="AR814" s="28">
        <v>0</v>
      </c>
      <c r="AS814" s="28">
        <v>0</v>
      </c>
      <c r="AT814" s="28">
        <v>14911</v>
      </c>
      <c r="AU814" s="62"/>
      <c r="BT814">
        <v>0</v>
      </c>
      <c r="BU814" s="32">
        <v>100</v>
      </c>
      <c r="BV814" s="32">
        <v>125</v>
      </c>
      <c r="BW814" s="32">
        <v>15700</v>
      </c>
      <c r="BX814" s="32">
        <v>82</v>
      </c>
      <c r="BY814" s="32">
        <v>91020</v>
      </c>
      <c r="BZ814" t="s">
        <v>1816</v>
      </c>
      <c r="CA814" t="s">
        <v>1692</v>
      </c>
      <c r="CB814" t="s">
        <v>1867</v>
      </c>
      <c r="CC814" t="s">
        <v>1790</v>
      </c>
      <c r="CD814" t="s">
        <v>1792</v>
      </c>
      <c r="CE814" s="155"/>
      <c r="CF814" s="155"/>
      <c r="CG814" s="31" t="s">
        <v>5851</v>
      </c>
      <c r="CH814" s="31" t="s">
        <v>3869</v>
      </c>
      <c r="CI814" s="31" t="s">
        <v>3890</v>
      </c>
      <c r="CJ814" s="31" t="s">
        <v>452</v>
      </c>
      <c r="DC814" s="160" t="str">
        <f t="shared" si="128"/>
        <v>13350_7</v>
      </c>
      <c r="DD814" s="162">
        <v>100</v>
      </c>
      <c r="DE814" s="161">
        <v>125</v>
      </c>
      <c r="DF814" s="161">
        <v>13350</v>
      </c>
      <c r="DG814" s="163" t="s">
        <v>1816</v>
      </c>
      <c r="DH814" s="161"/>
      <c r="DI814" s="161" t="s">
        <v>5109</v>
      </c>
      <c r="DJ814" s="161">
        <v>7</v>
      </c>
      <c r="DK814" s="161" t="s">
        <v>5216</v>
      </c>
      <c r="DL814" s="161">
        <v>289</v>
      </c>
      <c r="DM814" s="43" t="s">
        <v>1989</v>
      </c>
      <c r="DN814" s="43"/>
      <c r="DO814" s="43" t="s">
        <v>4389</v>
      </c>
      <c r="DP814" s="43"/>
      <c r="DQ814" s="43" t="s">
        <v>4150</v>
      </c>
      <c r="DR814" s="43">
        <v>100</v>
      </c>
      <c r="DV814" s="31" t="s">
        <v>389</v>
      </c>
      <c r="DW814" s="31" t="s">
        <v>398</v>
      </c>
      <c r="DX814" s="63"/>
      <c r="DY814" s="63"/>
      <c r="DZ814" s="63"/>
      <c r="EA814" s="167"/>
      <c r="EB814" s="60"/>
      <c r="EC814" s="60"/>
      <c r="ED814" s="60"/>
      <c r="EE814" s="60"/>
      <c r="EF814" s="60"/>
      <c r="EG814" s="60"/>
      <c r="EH814" s="60"/>
      <c r="EI814" s="60"/>
      <c r="EJ814" s="60"/>
      <c r="EK814" s="60"/>
      <c r="EL814" s="60"/>
      <c r="EM814" s="60"/>
      <c r="EN814" s="60"/>
      <c r="EO814" s="60"/>
      <c r="EP814" s="60"/>
      <c r="EQ814" s="60"/>
      <c r="ER814" s="60"/>
      <c r="ES814" s="60"/>
      <c r="ET814" s="60"/>
      <c r="EU814" s="60"/>
      <c r="EV814" s="60"/>
      <c r="EW814" s="60"/>
      <c r="EX814" s="60"/>
      <c r="EY814" s="60"/>
      <c r="EZ814" s="60"/>
      <c r="FA814" s="60"/>
      <c r="FB814" s="60"/>
    </row>
    <row r="815" spans="22:158" x14ac:dyDescent="0.25">
      <c r="W815" s="33"/>
      <c r="X815" s="33"/>
      <c r="AH815" s="38">
        <v>100</v>
      </c>
      <c r="AI815" s="38">
        <v>160</v>
      </c>
      <c r="AJ815" s="38">
        <v>11700</v>
      </c>
      <c r="AK815" s="38">
        <v>14</v>
      </c>
      <c r="AL815" s="38">
        <v>1504158</v>
      </c>
      <c r="AM815" s="61" t="s">
        <v>1816</v>
      </c>
      <c r="AN815" s="61" t="s">
        <v>1694</v>
      </c>
      <c r="AO815" s="61" t="s">
        <v>5077</v>
      </c>
      <c r="AP815" s="61" t="s">
        <v>5033</v>
      </c>
      <c r="AQ815" s="61" t="s">
        <v>1706</v>
      </c>
      <c r="AR815" s="28">
        <v>0</v>
      </c>
      <c r="AS815" s="28">
        <v>0</v>
      </c>
      <c r="AT815" s="28">
        <v>147882</v>
      </c>
      <c r="AU815" s="62"/>
      <c r="BT815">
        <v>0</v>
      </c>
      <c r="BU815" s="32">
        <v>100</v>
      </c>
      <c r="BV815" s="32">
        <v>125</v>
      </c>
      <c r="BW815" s="32">
        <v>15700</v>
      </c>
      <c r="BX815" s="32">
        <v>82</v>
      </c>
      <c r="BY815" s="32">
        <v>91040</v>
      </c>
      <c r="BZ815" t="s">
        <v>1816</v>
      </c>
      <c r="CA815" t="s">
        <v>1692</v>
      </c>
      <c r="CB815" t="s">
        <v>1867</v>
      </c>
      <c r="CC815" t="s">
        <v>1790</v>
      </c>
      <c r="CD815" t="s">
        <v>1791</v>
      </c>
      <c r="CE815" s="155"/>
      <c r="CF815" s="155"/>
      <c r="CG815" s="31" t="s">
        <v>5853</v>
      </c>
      <c r="CH815" s="31" t="s">
        <v>3870</v>
      </c>
      <c r="CI815" s="31" t="s">
        <v>3890</v>
      </c>
      <c r="CJ815" s="31" t="s">
        <v>453</v>
      </c>
      <c r="DC815" s="160" t="str">
        <f t="shared" si="128"/>
        <v>13350_9</v>
      </c>
      <c r="DD815" s="162">
        <v>100</v>
      </c>
      <c r="DE815" s="161">
        <v>125</v>
      </c>
      <c r="DF815" s="161">
        <v>13350</v>
      </c>
      <c r="DG815" s="163" t="s">
        <v>1816</v>
      </c>
      <c r="DH815" s="161"/>
      <c r="DI815" s="161" t="s">
        <v>5109</v>
      </c>
      <c r="DJ815" s="161">
        <v>9</v>
      </c>
      <c r="DK815" s="161" t="s">
        <v>5218</v>
      </c>
      <c r="DL815" s="161">
        <v>0</v>
      </c>
      <c r="DM815" s="43" t="s">
        <v>1990</v>
      </c>
      <c r="DN815" s="43"/>
      <c r="DO815" s="43" t="s">
        <v>4391</v>
      </c>
      <c r="DP815" s="43"/>
      <c r="DQ815" s="43" t="s">
        <v>4153</v>
      </c>
      <c r="DR815" s="43">
        <v>100</v>
      </c>
      <c r="DV815" s="31" t="s">
        <v>389</v>
      </c>
      <c r="DW815" s="31" t="s">
        <v>399</v>
      </c>
      <c r="DX815" s="63"/>
      <c r="DY815" s="63"/>
      <c r="DZ815" s="63"/>
      <c r="EA815" s="167"/>
      <c r="EB815" s="60"/>
      <c r="EC815" s="60"/>
      <c r="ED815" s="60"/>
      <c r="EE815" s="60"/>
      <c r="EF815" s="60"/>
      <c r="EG815" s="60"/>
      <c r="EH815" s="60"/>
      <c r="EI815" s="60"/>
      <c r="EJ815" s="60"/>
      <c r="EK815" s="60"/>
      <c r="EL815" s="60"/>
      <c r="EM815" s="60"/>
      <c r="EN815" s="60"/>
      <c r="EO815" s="60"/>
      <c r="EP815" s="60"/>
      <c r="EQ815" s="60"/>
      <c r="ER815" s="60"/>
      <c r="ES815" s="60"/>
      <c r="ET815" s="60"/>
      <c r="EU815" s="60"/>
      <c r="EV815" s="60"/>
      <c r="EW815" s="60"/>
      <c r="EX815" s="60"/>
      <c r="EY815" s="60"/>
      <c r="EZ815" s="60"/>
      <c r="FA815" s="60"/>
      <c r="FB815" s="60"/>
    </row>
    <row r="816" spans="22:158" x14ac:dyDescent="0.25">
      <c r="W816" s="33"/>
      <c r="X816" s="33"/>
      <c r="AH816" s="38">
        <v>100</v>
      </c>
      <c r="AI816" s="38">
        <v>105</v>
      </c>
      <c r="AJ816" s="38">
        <v>13800</v>
      </c>
      <c r="AK816" s="38">
        <v>14</v>
      </c>
      <c r="AL816" s="38">
        <v>1505358</v>
      </c>
      <c r="AM816" s="61" t="s">
        <v>1816</v>
      </c>
      <c r="AN816" s="61" t="s">
        <v>1688</v>
      </c>
      <c r="AO816" s="61" t="s">
        <v>5120</v>
      </c>
      <c r="AP816" s="61" t="s">
        <v>5033</v>
      </c>
      <c r="AQ816" s="61" t="s">
        <v>1707</v>
      </c>
      <c r="AR816" s="28">
        <v>18465.5</v>
      </c>
      <c r="AS816" s="28">
        <v>33268</v>
      </c>
      <c r="AT816" s="28">
        <v>16403</v>
      </c>
      <c r="AU816" s="62"/>
      <c r="BT816">
        <v>0</v>
      </c>
      <c r="BU816" s="32">
        <v>100</v>
      </c>
      <c r="BV816" s="32">
        <v>125</v>
      </c>
      <c r="BW816" s="32">
        <v>15700</v>
      </c>
      <c r="BX816" s="32">
        <v>83</v>
      </c>
      <c r="BY816" s="32">
        <v>91060</v>
      </c>
      <c r="BZ816" t="s">
        <v>1816</v>
      </c>
      <c r="CA816" t="s">
        <v>1692</v>
      </c>
      <c r="CB816" t="s">
        <v>1867</v>
      </c>
      <c r="CC816" t="s">
        <v>1786</v>
      </c>
      <c r="CD816" s="52" t="s">
        <v>5043</v>
      </c>
      <c r="CE816" s="155">
        <v>22</v>
      </c>
      <c r="CF816" s="155">
        <v>2</v>
      </c>
      <c r="CG816" s="31" t="s">
        <v>684</v>
      </c>
      <c r="CH816" s="31" t="s">
        <v>3871</v>
      </c>
      <c r="CI816" s="31" t="s">
        <v>3890</v>
      </c>
      <c r="CJ816" s="31" t="s">
        <v>454</v>
      </c>
      <c r="DC816" s="160" t="str">
        <f t="shared" si="128"/>
        <v>13350_4</v>
      </c>
      <c r="DD816" s="162">
        <v>100</v>
      </c>
      <c r="DE816" s="161">
        <v>125</v>
      </c>
      <c r="DF816" s="161">
        <v>13350</v>
      </c>
      <c r="DG816" s="163" t="s">
        <v>1816</v>
      </c>
      <c r="DH816" s="161"/>
      <c r="DI816" s="161" t="s">
        <v>5109</v>
      </c>
      <c r="DJ816" s="161">
        <v>4</v>
      </c>
      <c r="DK816" s="161" t="s">
        <v>1325</v>
      </c>
      <c r="DL816" s="161">
        <v>4</v>
      </c>
      <c r="DM816" s="43" t="s">
        <v>1991</v>
      </c>
      <c r="DN816" s="43"/>
      <c r="DO816" s="43" t="s">
        <v>4393</v>
      </c>
      <c r="DP816" s="43"/>
      <c r="DQ816" s="43" t="s">
        <v>4156</v>
      </c>
      <c r="DR816" s="43">
        <v>100</v>
      </c>
      <c r="DV816" s="31" t="s">
        <v>400</v>
      </c>
      <c r="DW816" s="31" t="s">
        <v>401</v>
      </c>
      <c r="DX816" s="63"/>
      <c r="DY816" s="63"/>
      <c r="DZ816" s="63"/>
      <c r="EA816" s="167"/>
      <c r="EB816" s="60"/>
      <c r="EC816" s="60"/>
      <c r="ED816" s="60"/>
      <c r="EE816" s="60"/>
      <c r="EF816" s="60"/>
      <c r="EG816" s="60"/>
      <c r="EH816" s="60"/>
      <c r="EI816" s="60"/>
      <c r="EJ816" s="60"/>
      <c r="EK816" s="60"/>
      <c r="EL816" s="60"/>
      <c r="EM816" s="60"/>
      <c r="EN816" s="60"/>
      <c r="EO816" s="60"/>
      <c r="EP816" s="60"/>
      <c r="EQ816" s="60"/>
      <c r="ER816" s="60"/>
      <c r="ES816" s="60"/>
      <c r="ET816" s="60"/>
      <c r="EU816" s="60"/>
      <c r="EV816" s="60"/>
      <c r="EW816" s="60"/>
      <c r="EX816" s="60"/>
      <c r="EY816" s="60"/>
      <c r="EZ816" s="60"/>
      <c r="FA816" s="60"/>
      <c r="FB816" s="60"/>
    </row>
    <row r="817" spans="22:158" x14ac:dyDescent="0.25">
      <c r="W817" s="33"/>
      <c r="X817" s="33"/>
      <c r="AH817" s="38">
        <v>100</v>
      </c>
      <c r="AI817" s="38">
        <v>105</v>
      </c>
      <c r="AJ817" s="38">
        <v>14000</v>
      </c>
      <c r="AK817" s="38">
        <v>14</v>
      </c>
      <c r="AL817" s="38">
        <v>1505358</v>
      </c>
      <c r="AM817" s="61" t="s">
        <v>1816</v>
      </c>
      <c r="AN817" s="61" t="s">
        <v>1688</v>
      </c>
      <c r="AO817" s="61" t="s">
        <v>5124</v>
      </c>
      <c r="AP817" s="61" t="s">
        <v>5033</v>
      </c>
      <c r="AQ817" s="61" t="s">
        <v>1707</v>
      </c>
      <c r="AR817" s="28">
        <v>0</v>
      </c>
      <c r="AS817" s="28">
        <v>0</v>
      </c>
      <c r="AT817" s="28">
        <v>245</v>
      </c>
      <c r="AU817" s="62"/>
      <c r="BT817">
        <v>0</v>
      </c>
      <c r="BU817" s="32">
        <v>100</v>
      </c>
      <c r="BV817" s="32">
        <v>125</v>
      </c>
      <c r="BW817" s="32">
        <v>15700</v>
      </c>
      <c r="BX817" s="32">
        <v>83</v>
      </c>
      <c r="BY817" s="32">
        <v>91080</v>
      </c>
      <c r="BZ817" t="s">
        <v>1816</v>
      </c>
      <c r="CA817" t="s">
        <v>1692</v>
      </c>
      <c r="CB817" t="s">
        <v>1867</v>
      </c>
      <c r="CC817" s="52" t="s">
        <v>1786</v>
      </c>
      <c r="CD817" s="52" t="s">
        <v>1784</v>
      </c>
      <c r="CE817" s="155"/>
      <c r="CF817" s="155"/>
      <c r="CG817" s="31" t="s">
        <v>686</v>
      </c>
      <c r="CH817" s="31" t="s">
        <v>3872</v>
      </c>
      <c r="CI817" s="31" t="s">
        <v>3890</v>
      </c>
      <c r="CJ817" s="31" t="s">
        <v>455</v>
      </c>
      <c r="DC817" s="160" t="str">
        <f t="shared" si="128"/>
        <v>13350_3</v>
      </c>
      <c r="DD817" s="162">
        <v>100</v>
      </c>
      <c r="DE817" s="161">
        <v>125</v>
      </c>
      <c r="DF817" s="161">
        <v>13350</v>
      </c>
      <c r="DG817" s="163" t="s">
        <v>1816</v>
      </c>
      <c r="DH817" s="161"/>
      <c r="DI817" s="161" t="s">
        <v>5109</v>
      </c>
      <c r="DJ817" s="161">
        <v>3</v>
      </c>
      <c r="DK817" s="161" t="s">
        <v>1324</v>
      </c>
      <c r="DL817" s="161">
        <v>0</v>
      </c>
      <c r="DM817" s="43" t="s">
        <v>1992</v>
      </c>
      <c r="DN817" s="43"/>
      <c r="DO817" s="43" t="s">
        <v>4395</v>
      </c>
      <c r="DP817" s="43"/>
      <c r="DQ817" s="43" t="s">
        <v>4159</v>
      </c>
      <c r="DR817" s="43">
        <v>100</v>
      </c>
      <c r="DV817" s="31" t="s">
        <v>400</v>
      </c>
      <c r="DW817" s="31" t="s">
        <v>401</v>
      </c>
      <c r="DX817" s="63"/>
      <c r="DY817" s="63"/>
      <c r="DZ817" s="63"/>
      <c r="EA817" s="167"/>
      <c r="EB817" s="60"/>
      <c r="EC817" s="60"/>
      <c r="ED817" s="60"/>
      <c r="EE817" s="60"/>
      <c r="EF817" s="60"/>
      <c r="EG817" s="60"/>
      <c r="EH817" s="60"/>
      <c r="EI817" s="60"/>
      <c r="EJ817" s="60"/>
      <c r="EK817" s="60"/>
      <c r="EL817" s="60"/>
      <c r="EM817" s="60"/>
      <c r="EN817" s="60"/>
      <c r="EO817" s="60"/>
      <c r="EP817" s="60"/>
      <c r="EQ817" s="60"/>
      <c r="ER817" s="60"/>
      <c r="ES817" s="60"/>
      <c r="ET817" s="60"/>
      <c r="EU817" s="60"/>
      <c r="EV817" s="60"/>
      <c r="EW817" s="60"/>
      <c r="EX817" s="60"/>
      <c r="EY817" s="60"/>
      <c r="EZ817" s="60"/>
      <c r="FA817" s="60"/>
      <c r="FB817" s="60"/>
    </row>
    <row r="818" spans="22:158" x14ac:dyDescent="0.25">
      <c r="W818" s="33"/>
      <c r="X818" s="33"/>
      <c r="AH818" s="38">
        <v>100</v>
      </c>
      <c r="AI818" s="38">
        <v>105</v>
      </c>
      <c r="AJ818" s="38">
        <v>14900</v>
      </c>
      <c r="AK818" s="38">
        <v>14</v>
      </c>
      <c r="AL818" s="38">
        <v>1505358</v>
      </c>
      <c r="AM818" s="61" t="s">
        <v>1816</v>
      </c>
      <c r="AN818" s="61" t="s">
        <v>1688</v>
      </c>
      <c r="AO818" s="61" t="s">
        <v>1587</v>
      </c>
      <c r="AP818" s="61" t="s">
        <v>5033</v>
      </c>
      <c r="AQ818" s="61" t="s">
        <v>1707</v>
      </c>
      <c r="AR818" s="28">
        <v>205932.6</v>
      </c>
      <c r="AS818" s="28">
        <v>0</v>
      </c>
      <c r="AT818" s="28">
        <v>0</v>
      </c>
      <c r="AU818" s="62"/>
      <c r="BT818">
        <v>0</v>
      </c>
      <c r="BU818" s="32">
        <v>100</v>
      </c>
      <c r="BV818" s="32">
        <v>125</v>
      </c>
      <c r="BW818" s="32">
        <v>15700</v>
      </c>
      <c r="BX818" s="32">
        <v>84</v>
      </c>
      <c r="BY818" s="32">
        <v>91100</v>
      </c>
      <c r="BZ818" t="s">
        <v>1816</v>
      </c>
      <c r="CA818" t="s">
        <v>1692</v>
      </c>
      <c r="CB818" t="s">
        <v>1867</v>
      </c>
      <c r="CC818" s="52" t="s">
        <v>1795</v>
      </c>
      <c r="CD818" s="52" t="s">
        <v>1796</v>
      </c>
      <c r="CE818" s="155">
        <v>415</v>
      </c>
      <c r="CF818" s="155">
        <v>51</v>
      </c>
      <c r="CG818" s="31" t="s">
        <v>688</v>
      </c>
      <c r="CH818" s="31" t="s">
        <v>3873</v>
      </c>
      <c r="CI818" s="31" t="s">
        <v>3890</v>
      </c>
      <c r="CJ818" s="31" t="s">
        <v>456</v>
      </c>
      <c r="DC818" s="160" t="str">
        <f t="shared" si="128"/>
        <v>13350_2</v>
      </c>
      <c r="DD818" s="162">
        <v>100</v>
      </c>
      <c r="DE818" s="161">
        <v>125</v>
      </c>
      <c r="DF818" s="161">
        <v>13350</v>
      </c>
      <c r="DG818" s="163" t="s">
        <v>1816</v>
      </c>
      <c r="DH818" s="161"/>
      <c r="DI818" s="161" t="s">
        <v>5109</v>
      </c>
      <c r="DJ818" s="161">
        <v>2</v>
      </c>
      <c r="DK818" s="161" t="s">
        <v>1323</v>
      </c>
      <c r="DL818" s="161">
        <v>0</v>
      </c>
      <c r="DM818" s="43" t="s">
        <v>1993</v>
      </c>
      <c r="DN818" s="43"/>
      <c r="DO818" s="43" t="s">
        <v>4397</v>
      </c>
      <c r="DP818" s="43"/>
      <c r="DQ818" s="43" t="s">
        <v>4162</v>
      </c>
      <c r="DR818" s="43">
        <v>100</v>
      </c>
      <c r="DV818" s="31" t="s">
        <v>400</v>
      </c>
      <c r="DW818" s="31" t="s">
        <v>401</v>
      </c>
      <c r="DX818" s="63"/>
      <c r="DY818" s="63"/>
      <c r="DZ818" s="63"/>
      <c r="EA818" s="167"/>
      <c r="EB818" s="60"/>
      <c r="EC818" s="60"/>
      <c r="ED818" s="60"/>
      <c r="EE818" s="60"/>
      <c r="EF818" s="60"/>
      <c r="EG818" s="60"/>
      <c r="EH818" s="60"/>
      <c r="EI818" s="60"/>
      <c r="EJ818" s="60"/>
      <c r="EK818" s="60"/>
      <c r="EL818" s="60"/>
      <c r="EM818" s="60"/>
      <c r="EN818" s="60"/>
      <c r="EO818" s="60"/>
      <c r="EP818" s="60"/>
      <c r="EQ818" s="60"/>
      <c r="ER818" s="60"/>
      <c r="ES818" s="60"/>
      <c r="ET818" s="60"/>
      <c r="EU818" s="60"/>
      <c r="EV818" s="60"/>
      <c r="EW818" s="60"/>
      <c r="EX818" s="60"/>
      <c r="EY818" s="60"/>
      <c r="EZ818" s="60"/>
      <c r="FA818" s="60"/>
      <c r="FB818" s="60"/>
    </row>
    <row r="819" spans="22:158" x14ac:dyDescent="0.25">
      <c r="V819" s="1"/>
      <c r="W819" s="33"/>
      <c r="X819" s="33"/>
      <c r="AH819" s="38">
        <v>100</v>
      </c>
      <c r="AI819" s="38">
        <v>110</v>
      </c>
      <c r="AJ819" s="38">
        <v>12700</v>
      </c>
      <c r="AK819" s="38">
        <v>14</v>
      </c>
      <c r="AL819" s="38">
        <v>1505358</v>
      </c>
      <c r="AM819" s="61" t="s">
        <v>1816</v>
      </c>
      <c r="AN819" s="61" t="s">
        <v>1696</v>
      </c>
      <c r="AO819" s="61" t="s">
        <v>5096</v>
      </c>
      <c r="AP819" s="61" t="s">
        <v>5033</v>
      </c>
      <c r="AQ819" s="61" t="s">
        <v>1707</v>
      </c>
      <c r="AR819" s="28">
        <v>0</v>
      </c>
      <c r="AS819" s="28">
        <v>20047</v>
      </c>
      <c r="AT819" s="28">
        <v>5850</v>
      </c>
      <c r="AU819" s="62"/>
      <c r="BT819">
        <v>0</v>
      </c>
      <c r="BU819" s="32">
        <v>100</v>
      </c>
      <c r="BV819" s="32">
        <v>125</v>
      </c>
      <c r="BW819" s="32">
        <v>15700</v>
      </c>
      <c r="BX819" s="32">
        <v>85</v>
      </c>
      <c r="BY819" s="32">
        <v>91120</v>
      </c>
      <c r="BZ819" t="s">
        <v>1816</v>
      </c>
      <c r="CA819" t="s">
        <v>1692</v>
      </c>
      <c r="CB819" t="s">
        <v>1867</v>
      </c>
      <c r="CC819" s="52" t="s">
        <v>1797</v>
      </c>
      <c r="CD819" s="52" t="s">
        <v>1797</v>
      </c>
      <c r="CE819" s="155">
        <v>1</v>
      </c>
      <c r="CF819" s="155">
        <v>1</v>
      </c>
      <c r="CG819" s="31" t="s">
        <v>690</v>
      </c>
      <c r="CH819" s="31" t="s">
        <v>3874</v>
      </c>
      <c r="CI819" s="31" t="s">
        <v>3890</v>
      </c>
      <c r="CJ819" s="31" t="s">
        <v>1385</v>
      </c>
      <c r="DC819" s="160" t="str">
        <f t="shared" si="128"/>
        <v>13350_6</v>
      </c>
      <c r="DD819" s="162">
        <v>100</v>
      </c>
      <c r="DE819" s="161">
        <v>125</v>
      </c>
      <c r="DF819" s="161">
        <v>13350</v>
      </c>
      <c r="DG819" s="163" t="s">
        <v>1816</v>
      </c>
      <c r="DH819" s="161"/>
      <c r="DI819" s="161" t="s">
        <v>5109</v>
      </c>
      <c r="DJ819" s="161">
        <v>6</v>
      </c>
      <c r="DK819" s="161" t="s">
        <v>1327</v>
      </c>
      <c r="DL819" s="161">
        <v>0</v>
      </c>
      <c r="DM819" s="43" t="s">
        <v>1994</v>
      </c>
      <c r="DN819" s="43"/>
      <c r="DO819" s="43" t="s">
        <v>4399</v>
      </c>
      <c r="DP819" s="43"/>
      <c r="DQ819" s="43" t="s">
        <v>4165</v>
      </c>
      <c r="DR819" s="43">
        <v>100</v>
      </c>
      <c r="DV819" s="31" t="s">
        <v>400</v>
      </c>
      <c r="DW819" s="31" t="s">
        <v>402</v>
      </c>
      <c r="DX819" s="63"/>
      <c r="DY819" s="63"/>
      <c r="DZ819" s="63"/>
      <c r="EA819" s="167"/>
      <c r="EB819" s="60"/>
      <c r="EC819" s="60"/>
      <c r="ED819" s="60"/>
      <c r="EE819" s="60"/>
      <c r="EF819" s="60"/>
      <c r="EG819" s="60"/>
      <c r="EH819" s="60"/>
      <c r="EI819" s="60"/>
      <c r="EJ819" s="60"/>
      <c r="EK819" s="60"/>
      <c r="EL819" s="60"/>
      <c r="EM819" s="60"/>
      <c r="EN819" s="60"/>
      <c r="EO819" s="60"/>
      <c r="EP819" s="60"/>
      <c r="EQ819" s="60"/>
      <c r="ER819" s="60"/>
      <c r="ES819" s="60"/>
      <c r="ET819" s="60"/>
      <c r="EU819" s="60"/>
      <c r="EV819" s="60"/>
      <c r="EW819" s="60"/>
      <c r="EX819" s="60"/>
      <c r="EY819" s="60"/>
      <c r="EZ819" s="60"/>
      <c r="FA819" s="60"/>
      <c r="FB819" s="60"/>
    </row>
    <row r="820" spans="22:158" x14ac:dyDescent="0.25">
      <c r="W820" s="33"/>
      <c r="X820" s="33"/>
      <c r="AH820" s="38">
        <v>100</v>
      </c>
      <c r="AI820" s="38">
        <v>110</v>
      </c>
      <c r="AJ820" s="38">
        <v>13050</v>
      </c>
      <c r="AK820" s="38">
        <v>14</v>
      </c>
      <c r="AL820" s="38">
        <v>1505358</v>
      </c>
      <c r="AM820" s="61" t="s">
        <v>1816</v>
      </c>
      <c r="AN820" s="61" t="s">
        <v>1696</v>
      </c>
      <c r="AO820" s="61" t="s">
        <v>5103</v>
      </c>
      <c r="AP820" s="61" t="s">
        <v>5033</v>
      </c>
      <c r="AQ820" s="61" t="s">
        <v>1707</v>
      </c>
      <c r="AR820" s="28">
        <v>0</v>
      </c>
      <c r="AS820" s="28">
        <v>4597</v>
      </c>
      <c r="AT820" s="28">
        <v>3913</v>
      </c>
      <c r="AU820" s="62"/>
      <c r="BT820">
        <v>0</v>
      </c>
      <c r="BU820" s="32">
        <v>100</v>
      </c>
      <c r="BV820" s="32">
        <v>125</v>
      </c>
      <c r="BW820" s="32">
        <v>15700</v>
      </c>
      <c r="BX820" s="32">
        <v>86</v>
      </c>
      <c r="BY820" s="32">
        <v>91140</v>
      </c>
      <c r="BZ820" t="s">
        <v>1816</v>
      </c>
      <c r="CA820" t="s">
        <v>1692</v>
      </c>
      <c r="CB820" s="52" t="s">
        <v>1867</v>
      </c>
      <c r="CC820" s="52" t="s">
        <v>1787</v>
      </c>
      <c r="CD820" s="52" t="s">
        <v>1789</v>
      </c>
      <c r="CE820" s="155">
        <v>319</v>
      </c>
      <c r="CF820" s="155">
        <v>83</v>
      </c>
      <c r="CG820" s="31" t="s">
        <v>5839</v>
      </c>
      <c r="CH820" s="31" t="s">
        <v>3875</v>
      </c>
      <c r="CI820" s="31" t="s">
        <v>3890</v>
      </c>
      <c r="CJ820" s="31" t="s">
        <v>457</v>
      </c>
      <c r="DC820" s="160" t="str">
        <f t="shared" si="128"/>
        <v>13350_10</v>
      </c>
      <c r="DD820" s="162">
        <v>100</v>
      </c>
      <c r="DE820" s="161">
        <v>125</v>
      </c>
      <c r="DF820" s="161">
        <v>13350</v>
      </c>
      <c r="DG820" s="163" t="s">
        <v>1816</v>
      </c>
      <c r="DH820" s="161"/>
      <c r="DI820" s="161" t="s">
        <v>5109</v>
      </c>
      <c r="DJ820" s="161">
        <v>10</v>
      </c>
      <c r="DK820" s="161" t="s">
        <v>1329</v>
      </c>
      <c r="DL820" s="161">
        <v>3</v>
      </c>
      <c r="DM820" s="43" t="s">
        <v>1995</v>
      </c>
      <c r="DN820" s="43"/>
      <c r="DO820" s="43" t="s">
        <v>4401</v>
      </c>
      <c r="DP820" s="43"/>
      <c r="DQ820" s="43" t="s">
        <v>4168</v>
      </c>
      <c r="DR820" s="43">
        <v>100</v>
      </c>
      <c r="DV820" s="31" t="s">
        <v>400</v>
      </c>
      <c r="DW820" s="31" t="s">
        <v>402</v>
      </c>
      <c r="DX820" s="63"/>
      <c r="DY820" s="63"/>
      <c r="DZ820" s="63"/>
      <c r="EA820" s="167"/>
      <c r="EB820" s="60"/>
      <c r="EC820" s="60"/>
      <c r="ED820" s="60"/>
      <c r="EE820" s="60"/>
      <c r="EF820" s="60"/>
      <c r="EG820" s="60"/>
      <c r="EH820" s="60"/>
      <c r="EI820" s="60"/>
      <c r="EJ820" s="60"/>
      <c r="EK820" s="60"/>
      <c r="EL820" s="60"/>
      <c r="EM820" s="60"/>
      <c r="EN820" s="60"/>
      <c r="EO820" s="60"/>
      <c r="EP820" s="60"/>
      <c r="EQ820" s="60"/>
      <c r="ER820" s="60"/>
      <c r="ES820" s="60"/>
      <c r="ET820" s="60"/>
      <c r="EU820" s="60"/>
      <c r="EV820" s="60"/>
      <c r="EW820" s="60"/>
      <c r="EX820" s="60"/>
      <c r="EY820" s="60"/>
      <c r="EZ820" s="60"/>
      <c r="FA820" s="60"/>
      <c r="FB820" s="60"/>
    </row>
    <row r="821" spans="22:158" x14ac:dyDescent="0.25">
      <c r="W821" s="33"/>
      <c r="X821" s="33"/>
      <c r="AH821" s="38">
        <v>100</v>
      </c>
      <c r="AI821" s="38">
        <v>110</v>
      </c>
      <c r="AJ821" s="38">
        <v>15050</v>
      </c>
      <c r="AK821" s="38">
        <v>14</v>
      </c>
      <c r="AL821" s="38">
        <v>1505358</v>
      </c>
      <c r="AM821" s="61" t="s">
        <v>1816</v>
      </c>
      <c r="AN821" s="61" t="s">
        <v>1696</v>
      </c>
      <c r="AO821" s="61" t="s">
        <v>1591</v>
      </c>
      <c r="AP821" s="61" t="s">
        <v>5033</v>
      </c>
      <c r="AQ821" s="61" t="s">
        <v>1707</v>
      </c>
      <c r="AR821" s="28">
        <v>30891.7</v>
      </c>
      <c r="AS821" s="28">
        <v>9894</v>
      </c>
      <c r="AT821" s="28">
        <v>21971</v>
      </c>
      <c r="AU821" s="62"/>
      <c r="BT821">
        <v>0</v>
      </c>
      <c r="BU821" s="32">
        <v>100</v>
      </c>
      <c r="BV821" s="32">
        <v>125</v>
      </c>
      <c r="BW821" s="32">
        <v>15700</v>
      </c>
      <c r="BX821" s="32">
        <v>86</v>
      </c>
      <c r="BY821" s="32">
        <v>91160</v>
      </c>
      <c r="BZ821" t="s">
        <v>1816</v>
      </c>
      <c r="CA821" t="s">
        <v>1692</v>
      </c>
      <c r="CB821" t="s">
        <v>1867</v>
      </c>
      <c r="CC821" t="s">
        <v>1787</v>
      </c>
      <c r="CD821" s="52" t="s">
        <v>1788</v>
      </c>
      <c r="CE821" s="155">
        <v>226</v>
      </c>
      <c r="CF821" s="155">
        <v>18</v>
      </c>
      <c r="CG821" s="31" t="s">
        <v>5831</v>
      </c>
      <c r="CH821" s="31" t="s">
        <v>3876</v>
      </c>
      <c r="CI821" s="31" t="s">
        <v>3890</v>
      </c>
      <c r="CJ821" s="31" t="s">
        <v>458</v>
      </c>
      <c r="DC821" s="160" t="str">
        <f t="shared" si="128"/>
        <v>13350_8</v>
      </c>
      <c r="DD821" s="162">
        <v>100</v>
      </c>
      <c r="DE821" s="161">
        <v>125</v>
      </c>
      <c r="DF821" s="161">
        <v>13350</v>
      </c>
      <c r="DG821" s="163" t="s">
        <v>1816</v>
      </c>
      <c r="DH821" s="161"/>
      <c r="DI821" s="161" t="s">
        <v>5109</v>
      </c>
      <c r="DJ821" s="161">
        <v>8</v>
      </c>
      <c r="DK821" s="161" t="s">
        <v>1328</v>
      </c>
      <c r="DL821" s="161">
        <v>0</v>
      </c>
      <c r="DM821" s="43" t="s">
        <v>1996</v>
      </c>
      <c r="DN821" s="43"/>
      <c r="DO821" s="43" t="s">
        <v>4403</v>
      </c>
      <c r="DP821" s="43"/>
      <c r="DQ821" s="43" t="s">
        <v>4171</v>
      </c>
      <c r="DR821" s="43">
        <v>100</v>
      </c>
      <c r="DV821" s="31" t="s">
        <v>400</v>
      </c>
      <c r="DW821" s="31" t="s">
        <v>402</v>
      </c>
      <c r="DX821" s="63"/>
      <c r="DY821" s="63"/>
      <c r="DZ821" s="63"/>
      <c r="EA821" s="167"/>
      <c r="EB821" s="60"/>
      <c r="EC821" s="60"/>
      <c r="ED821" s="60"/>
      <c r="EE821" s="60"/>
      <c r="EF821" s="60"/>
      <c r="EG821" s="60"/>
      <c r="EH821" s="60"/>
      <c r="EI821" s="60"/>
      <c r="EJ821" s="60"/>
      <c r="EK821" s="60"/>
      <c r="EL821" s="60"/>
      <c r="EM821" s="60"/>
      <c r="EN821" s="60"/>
      <c r="EO821" s="60"/>
      <c r="EP821" s="60"/>
      <c r="EQ821" s="60"/>
      <c r="ER821" s="60"/>
      <c r="ES821" s="60"/>
      <c r="ET821" s="60"/>
      <c r="EU821" s="60"/>
      <c r="EV821" s="60"/>
      <c r="EW821" s="60"/>
      <c r="EX821" s="60"/>
      <c r="EY821" s="60"/>
      <c r="EZ821" s="60"/>
      <c r="FA821" s="60"/>
      <c r="FB821" s="60"/>
    </row>
    <row r="822" spans="22:158" x14ac:dyDescent="0.25">
      <c r="V822" s="1"/>
      <c r="W822" s="33"/>
      <c r="X822" s="33"/>
      <c r="AH822" s="38">
        <v>100</v>
      </c>
      <c r="AI822" s="38">
        <v>110</v>
      </c>
      <c r="AJ822" s="38">
        <v>15250</v>
      </c>
      <c r="AK822" s="38">
        <v>14</v>
      </c>
      <c r="AL822" s="38">
        <v>1505358</v>
      </c>
      <c r="AM822" s="61" t="s">
        <v>1816</v>
      </c>
      <c r="AN822" s="61" t="s">
        <v>1696</v>
      </c>
      <c r="AO822" s="61" t="s">
        <v>1595</v>
      </c>
      <c r="AP822" s="61" t="s">
        <v>5033</v>
      </c>
      <c r="AQ822" s="61" t="s">
        <v>1707</v>
      </c>
      <c r="AR822" s="28">
        <v>0</v>
      </c>
      <c r="AS822" s="28">
        <v>0</v>
      </c>
      <c r="AT822" s="28">
        <v>38431</v>
      </c>
      <c r="AU822" s="62"/>
      <c r="BT822">
        <v>0</v>
      </c>
      <c r="BU822" s="32">
        <v>100</v>
      </c>
      <c r="BV822" s="32">
        <v>125</v>
      </c>
      <c r="BW822" s="32">
        <v>15700</v>
      </c>
      <c r="BX822" s="32">
        <v>87</v>
      </c>
      <c r="BY822" s="32">
        <v>91180</v>
      </c>
      <c r="BZ822" t="s">
        <v>1816</v>
      </c>
      <c r="CA822" t="s">
        <v>1692</v>
      </c>
      <c r="CB822" t="s">
        <v>1867</v>
      </c>
      <c r="CC822" s="52" t="s">
        <v>1726</v>
      </c>
      <c r="CD822" s="52" t="s">
        <v>1793</v>
      </c>
      <c r="CE822" s="155">
        <v>120</v>
      </c>
      <c r="CF822" s="155">
        <v>6</v>
      </c>
      <c r="CG822" s="31" t="s">
        <v>5841</v>
      </c>
      <c r="CH822" s="31" t="s">
        <v>3877</v>
      </c>
      <c r="CI822" s="31" t="s">
        <v>3890</v>
      </c>
      <c r="CJ822" s="31" t="s">
        <v>459</v>
      </c>
      <c r="DC822" s="160" t="str">
        <f t="shared" si="128"/>
        <v>13350_5</v>
      </c>
      <c r="DD822" s="162">
        <v>100</v>
      </c>
      <c r="DE822" s="161">
        <v>125</v>
      </c>
      <c r="DF822" s="161">
        <v>13350</v>
      </c>
      <c r="DG822" s="163" t="s">
        <v>1816</v>
      </c>
      <c r="DH822" s="161"/>
      <c r="DI822" s="161" t="s">
        <v>5109</v>
      </c>
      <c r="DJ822" s="161">
        <v>5</v>
      </c>
      <c r="DK822" s="161" t="s">
        <v>1326</v>
      </c>
      <c r="DL822" s="161">
        <v>4</v>
      </c>
      <c r="DM822" s="43" t="s">
        <v>1997</v>
      </c>
      <c r="DN822" s="43"/>
      <c r="DO822" s="43" t="s">
        <v>4405</v>
      </c>
      <c r="DP822" s="43"/>
      <c r="DQ822" s="43" t="s">
        <v>4174</v>
      </c>
      <c r="DR822" s="43">
        <v>100</v>
      </c>
      <c r="DV822" s="31" t="s">
        <v>400</v>
      </c>
      <c r="DW822" s="31" t="s">
        <v>402</v>
      </c>
      <c r="DX822" s="63"/>
      <c r="DY822" s="63"/>
      <c r="DZ822" s="63"/>
      <c r="EA822" s="167"/>
      <c r="EB822" s="60"/>
      <c r="EC822" s="60"/>
      <c r="ED822" s="60"/>
      <c r="EE822" s="60"/>
      <c r="EF822" s="60"/>
      <c r="EG822" s="60"/>
      <c r="EH822" s="60"/>
      <c r="EI822" s="60"/>
      <c r="EJ822" s="60"/>
      <c r="EK822" s="60"/>
      <c r="EL822" s="60"/>
      <c r="EM822" s="60"/>
      <c r="EN822" s="60"/>
      <c r="EO822" s="60"/>
      <c r="EP822" s="60"/>
      <c r="EQ822" s="60"/>
      <c r="ER822" s="60"/>
      <c r="ES822" s="60"/>
      <c r="ET822" s="60"/>
      <c r="EU822" s="60"/>
      <c r="EV822" s="60"/>
      <c r="EW822" s="60"/>
      <c r="EX822" s="60"/>
      <c r="EY822" s="60"/>
      <c r="EZ822" s="60"/>
      <c r="FA822" s="60"/>
      <c r="FB822" s="60"/>
    </row>
    <row r="823" spans="22:158" x14ac:dyDescent="0.25">
      <c r="W823" s="33"/>
      <c r="X823" s="33"/>
      <c r="AH823" s="38">
        <v>100</v>
      </c>
      <c r="AI823" s="38">
        <v>110</v>
      </c>
      <c r="AJ823" s="38">
        <v>15650</v>
      </c>
      <c r="AK823" s="38">
        <v>14</v>
      </c>
      <c r="AL823" s="38">
        <v>1505358</v>
      </c>
      <c r="AM823" s="61" t="s">
        <v>1816</v>
      </c>
      <c r="AN823" s="61" t="s">
        <v>1696</v>
      </c>
      <c r="AO823" s="61" t="s">
        <v>1604</v>
      </c>
      <c r="AP823" s="61" t="s">
        <v>5033</v>
      </c>
      <c r="AQ823" s="61" t="s">
        <v>1707</v>
      </c>
      <c r="AR823" s="28">
        <v>0</v>
      </c>
      <c r="AS823" s="28">
        <v>6496</v>
      </c>
      <c r="AT823" s="28">
        <v>1411</v>
      </c>
      <c r="AU823" s="62"/>
      <c r="BT823">
        <v>0</v>
      </c>
      <c r="BU823" s="32">
        <v>100</v>
      </c>
      <c r="BV823" s="32">
        <v>125</v>
      </c>
      <c r="BW823" s="32">
        <v>15700</v>
      </c>
      <c r="BX823" s="32">
        <v>87</v>
      </c>
      <c r="BY823" s="32">
        <v>91190</v>
      </c>
      <c r="BZ823" t="s">
        <v>1816</v>
      </c>
      <c r="CA823" t="s">
        <v>1692</v>
      </c>
      <c r="CB823" t="s">
        <v>1867</v>
      </c>
      <c r="CC823" t="s">
        <v>1726</v>
      </c>
      <c r="CD823" s="52" t="s">
        <v>1726</v>
      </c>
      <c r="CE823" s="155">
        <v>1</v>
      </c>
      <c r="CF823" s="155">
        <v>7</v>
      </c>
      <c r="CG823" s="31" t="s">
        <v>5843</v>
      </c>
      <c r="CH823" s="31" t="s">
        <v>3878</v>
      </c>
      <c r="CI823" s="31" t="s">
        <v>3890</v>
      </c>
      <c r="CJ823" s="31" t="s">
        <v>460</v>
      </c>
      <c r="DC823" s="160" t="str">
        <f t="shared" si="128"/>
        <v>17500_1</v>
      </c>
      <c r="DD823" s="162">
        <v>100</v>
      </c>
      <c r="DE823" s="161">
        <v>150</v>
      </c>
      <c r="DF823" s="161">
        <v>17500</v>
      </c>
      <c r="DG823" s="163" t="s">
        <v>1816</v>
      </c>
      <c r="DH823" s="161"/>
      <c r="DI823" s="161" t="s">
        <v>1644</v>
      </c>
      <c r="DJ823" s="161">
        <v>1</v>
      </c>
      <c r="DK823" s="161" t="s">
        <v>5210</v>
      </c>
      <c r="DL823" s="161">
        <v>22</v>
      </c>
      <c r="DM823" s="43" t="s">
        <v>1998</v>
      </c>
      <c r="DN823" s="43"/>
      <c r="DO823" s="43" t="s">
        <v>4605</v>
      </c>
      <c r="DP823" s="43"/>
      <c r="DQ823" s="43" t="s">
        <v>4177</v>
      </c>
      <c r="DR823" s="43">
        <v>100</v>
      </c>
      <c r="DV823" s="31" t="s">
        <v>400</v>
      </c>
      <c r="DW823" s="31" t="s">
        <v>402</v>
      </c>
      <c r="DX823" s="63"/>
      <c r="DY823" s="63"/>
      <c r="DZ823" s="63"/>
      <c r="EA823" s="167"/>
      <c r="EB823" s="60"/>
      <c r="EC823" s="60"/>
      <c r="ED823" s="60"/>
      <c r="EE823" s="60"/>
      <c r="EF823" s="60"/>
      <c r="EG823" s="60"/>
      <c r="EH823" s="60"/>
      <c r="EI823" s="60"/>
      <c r="EJ823" s="60"/>
      <c r="EK823" s="60"/>
      <c r="EL823" s="60"/>
      <c r="EM823" s="60"/>
      <c r="EN823" s="60"/>
      <c r="EO823" s="60"/>
      <c r="EP823" s="60"/>
      <c r="EQ823" s="60"/>
      <c r="ER823" s="60"/>
      <c r="ES823" s="60"/>
      <c r="ET823" s="60"/>
      <c r="EU823" s="60"/>
      <c r="EV823" s="60"/>
      <c r="EW823" s="60"/>
      <c r="EX823" s="60"/>
      <c r="EY823" s="60"/>
      <c r="EZ823" s="60"/>
      <c r="FA823" s="60"/>
      <c r="FB823" s="60"/>
    </row>
    <row r="824" spans="22:158" x14ac:dyDescent="0.25">
      <c r="V824" s="1"/>
      <c r="W824" s="33"/>
      <c r="X824" s="33"/>
      <c r="AH824" s="38">
        <v>100</v>
      </c>
      <c r="AI824" s="38">
        <v>110</v>
      </c>
      <c r="AJ824" s="38">
        <v>16400</v>
      </c>
      <c r="AK824" s="38">
        <v>14</v>
      </c>
      <c r="AL824" s="38">
        <v>1505358</v>
      </c>
      <c r="AM824" s="61" t="s">
        <v>1816</v>
      </c>
      <c r="AN824" s="61" t="s">
        <v>1696</v>
      </c>
      <c r="AO824" s="61" t="s">
        <v>1620</v>
      </c>
      <c r="AP824" s="61" t="s">
        <v>5033</v>
      </c>
      <c r="AQ824" s="61" t="s">
        <v>1707</v>
      </c>
      <c r="AR824" s="28">
        <v>0</v>
      </c>
      <c r="AS824" s="28">
        <v>219</v>
      </c>
      <c r="AT824" s="28">
        <v>4383</v>
      </c>
      <c r="AU824" s="62"/>
      <c r="BT824">
        <v>0</v>
      </c>
      <c r="BU824" s="32">
        <v>100</v>
      </c>
      <c r="BV824" s="32">
        <v>125</v>
      </c>
      <c r="BW824" s="32">
        <v>15700</v>
      </c>
      <c r="BX824" s="32">
        <v>87</v>
      </c>
      <c r="BY824" s="32">
        <v>91192</v>
      </c>
      <c r="BZ824" t="s">
        <v>1816</v>
      </c>
      <c r="CA824" t="s">
        <v>1692</v>
      </c>
      <c r="CB824" t="s">
        <v>1867</v>
      </c>
      <c r="CC824" s="52" t="s">
        <v>1726</v>
      </c>
      <c r="CD824" s="52" t="s">
        <v>1115</v>
      </c>
      <c r="CE824" s="155">
        <v>2364</v>
      </c>
      <c r="CF824" s="155">
        <v>5</v>
      </c>
      <c r="CG824" s="31" t="s">
        <v>692</v>
      </c>
      <c r="CH824" s="31" t="s">
        <v>3879</v>
      </c>
      <c r="CI824" s="31" t="s">
        <v>3890</v>
      </c>
      <c r="CJ824" s="31" t="s">
        <v>1387</v>
      </c>
      <c r="DC824" s="160" t="str">
        <f t="shared" si="128"/>
        <v>17500_7</v>
      </c>
      <c r="DD824" s="162">
        <v>100</v>
      </c>
      <c r="DE824" s="161">
        <v>150</v>
      </c>
      <c r="DF824" s="161">
        <v>17500</v>
      </c>
      <c r="DG824" s="163" t="s">
        <v>1816</v>
      </c>
      <c r="DH824" s="161"/>
      <c r="DI824" s="161" t="s">
        <v>1644</v>
      </c>
      <c r="DJ824" s="161">
        <v>7</v>
      </c>
      <c r="DK824" s="161" t="s">
        <v>5216</v>
      </c>
      <c r="DL824" s="161">
        <v>51</v>
      </c>
      <c r="DM824" s="43" t="s">
        <v>1999</v>
      </c>
      <c r="DN824" s="43"/>
      <c r="DO824" s="43" t="s">
        <v>4607</v>
      </c>
      <c r="DP824" s="43"/>
      <c r="DQ824" s="43" t="s">
        <v>4150</v>
      </c>
      <c r="DR824" s="43">
        <v>100</v>
      </c>
      <c r="DV824" s="31" t="s">
        <v>400</v>
      </c>
      <c r="DW824" s="31" t="s">
        <v>402</v>
      </c>
      <c r="DX824" s="63"/>
      <c r="DY824" s="63"/>
      <c r="DZ824" s="63"/>
      <c r="EA824" s="167"/>
      <c r="EB824" s="60"/>
      <c r="EC824" s="60"/>
      <c r="ED824" s="60"/>
      <c r="EE824" s="60"/>
      <c r="EF824" s="60"/>
      <c r="EG824" s="60"/>
      <c r="EH824" s="60"/>
      <c r="EI824" s="60"/>
      <c r="EJ824" s="60"/>
      <c r="EK824" s="60"/>
      <c r="EL824" s="60"/>
      <c r="EM824" s="60"/>
      <c r="EN824" s="60"/>
      <c r="EO824" s="60"/>
      <c r="EP824" s="60"/>
      <c r="EQ824" s="60"/>
      <c r="ER824" s="60"/>
      <c r="ES824" s="60"/>
      <c r="ET824" s="60"/>
      <c r="EU824" s="60"/>
      <c r="EV824" s="60"/>
      <c r="EW824" s="60"/>
      <c r="EX824" s="60"/>
      <c r="EY824" s="60"/>
      <c r="EZ824" s="60"/>
      <c r="FA824" s="60"/>
      <c r="FB824" s="60"/>
    </row>
    <row r="825" spans="22:158" x14ac:dyDescent="0.25">
      <c r="W825" s="33"/>
      <c r="X825" s="33"/>
      <c r="AH825" s="38">
        <v>100</v>
      </c>
      <c r="AI825" s="38">
        <v>110</v>
      </c>
      <c r="AJ825" s="38">
        <v>17000</v>
      </c>
      <c r="AK825" s="38">
        <v>14</v>
      </c>
      <c r="AL825" s="38">
        <v>1505358</v>
      </c>
      <c r="AM825" s="61" t="s">
        <v>1816</v>
      </c>
      <c r="AN825" s="61" t="s">
        <v>1696</v>
      </c>
      <c r="AO825" s="61" t="s">
        <v>1633</v>
      </c>
      <c r="AP825" s="61" t="s">
        <v>5033</v>
      </c>
      <c r="AQ825" s="61" t="s">
        <v>1707</v>
      </c>
      <c r="AR825" s="28">
        <v>3248.9</v>
      </c>
      <c r="AS825" s="28">
        <v>131269</v>
      </c>
      <c r="AT825" s="28">
        <v>55925</v>
      </c>
      <c r="AU825" s="62"/>
      <c r="BT825">
        <v>0</v>
      </c>
      <c r="BU825" s="32">
        <v>100</v>
      </c>
      <c r="BV825" s="32">
        <v>125</v>
      </c>
      <c r="BW825" s="32">
        <v>15700</v>
      </c>
      <c r="BX825" s="32">
        <v>87</v>
      </c>
      <c r="BY825" s="32">
        <v>91194</v>
      </c>
      <c r="BZ825" t="s">
        <v>1816</v>
      </c>
      <c r="CA825" t="s">
        <v>1692</v>
      </c>
      <c r="CB825" t="s">
        <v>1867</v>
      </c>
      <c r="CC825" t="s">
        <v>1726</v>
      </c>
      <c r="CD825" s="52" t="s">
        <v>1114</v>
      </c>
      <c r="CE825" s="155">
        <v>1</v>
      </c>
      <c r="CF825" s="155">
        <v>4</v>
      </c>
      <c r="CG825" s="31" t="s">
        <v>694</v>
      </c>
      <c r="CH825" s="31" t="s">
        <v>3880</v>
      </c>
      <c r="CI825" s="31" t="s">
        <v>3890</v>
      </c>
      <c r="CJ825" s="31" t="s">
        <v>1386</v>
      </c>
      <c r="DC825" s="160" t="str">
        <f t="shared" si="128"/>
        <v>17500_9</v>
      </c>
      <c r="DD825" s="162">
        <v>100</v>
      </c>
      <c r="DE825" s="161">
        <v>150</v>
      </c>
      <c r="DF825" s="161">
        <v>17500</v>
      </c>
      <c r="DG825" s="163" t="s">
        <v>1816</v>
      </c>
      <c r="DH825" s="161"/>
      <c r="DI825" s="161" t="s">
        <v>1644</v>
      </c>
      <c r="DJ825" s="161">
        <v>9</v>
      </c>
      <c r="DK825" s="161" t="s">
        <v>5218</v>
      </c>
      <c r="DL825" s="161">
        <v>0</v>
      </c>
      <c r="DM825" s="43" t="s">
        <v>2000</v>
      </c>
      <c r="DN825" s="43"/>
      <c r="DO825" s="43" t="s">
        <v>4609</v>
      </c>
      <c r="DP825" s="43"/>
      <c r="DQ825" s="43" t="s">
        <v>4153</v>
      </c>
      <c r="DR825" s="43">
        <v>100</v>
      </c>
      <c r="DV825" s="31" t="s">
        <v>400</v>
      </c>
      <c r="DW825" s="31" t="s">
        <v>402</v>
      </c>
      <c r="DX825" s="63"/>
      <c r="DY825" s="63"/>
      <c r="DZ825" s="63"/>
      <c r="EA825" s="167"/>
      <c r="EB825" s="60"/>
      <c r="EC825" s="60"/>
      <c r="ED825" s="60"/>
      <c r="EE825" s="60"/>
      <c r="EF825" s="60"/>
      <c r="EG825" s="60"/>
      <c r="EH825" s="60"/>
      <c r="EI825" s="60"/>
      <c r="EJ825" s="60"/>
      <c r="EK825" s="60"/>
      <c r="EL825" s="60"/>
      <c r="EM825" s="60"/>
      <c r="EN825" s="60"/>
      <c r="EO825" s="60"/>
      <c r="EP825" s="60"/>
      <c r="EQ825" s="60"/>
      <c r="ER825" s="60"/>
      <c r="ES825" s="60"/>
      <c r="ET825" s="60"/>
      <c r="EU825" s="60"/>
      <c r="EV825" s="60"/>
      <c r="EW825" s="60"/>
      <c r="EX825" s="60"/>
      <c r="EY825" s="60"/>
      <c r="EZ825" s="60"/>
      <c r="FA825" s="60"/>
      <c r="FB825" s="60"/>
    </row>
    <row r="826" spans="22:158" x14ac:dyDescent="0.25">
      <c r="W826" s="33"/>
      <c r="X826" s="33"/>
      <c r="AH826" s="38">
        <v>100</v>
      </c>
      <c r="AI826" s="38">
        <v>110</v>
      </c>
      <c r="AJ826" s="38">
        <v>17620</v>
      </c>
      <c r="AK826" s="38">
        <v>14</v>
      </c>
      <c r="AL826" s="38">
        <v>1505358</v>
      </c>
      <c r="AM826" s="61" t="s">
        <v>1816</v>
      </c>
      <c r="AN826" s="61" t="s">
        <v>1696</v>
      </c>
      <c r="AO826" s="61" t="s">
        <v>1646</v>
      </c>
      <c r="AP826" s="61" t="s">
        <v>5033</v>
      </c>
      <c r="AQ826" s="61" t="s">
        <v>1707</v>
      </c>
      <c r="AR826" s="28">
        <v>167739.29999999999</v>
      </c>
      <c r="AS826" s="28">
        <v>142200</v>
      </c>
      <c r="AT826" s="28">
        <v>0</v>
      </c>
      <c r="AU826" s="62"/>
      <c r="BT826">
        <v>0</v>
      </c>
      <c r="BU826" s="32">
        <v>100</v>
      </c>
      <c r="BV826" s="32">
        <v>125</v>
      </c>
      <c r="BW826" s="32">
        <v>15700</v>
      </c>
      <c r="BX826" s="32">
        <v>87</v>
      </c>
      <c r="BY826" s="32">
        <v>91200</v>
      </c>
      <c r="BZ826" t="s">
        <v>1816</v>
      </c>
      <c r="CA826" t="s">
        <v>1692</v>
      </c>
      <c r="CB826" t="s">
        <v>1867</v>
      </c>
      <c r="CC826" s="52" t="s">
        <v>1726</v>
      </c>
      <c r="CD826" s="52" t="s">
        <v>1794</v>
      </c>
      <c r="CE826" s="155">
        <v>5</v>
      </c>
      <c r="CF826" s="155">
        <v>1</v>
      </c>
      <c r="CG826" s="31" t="s">
        <v>5845</v>
      </c>
      <c r="CH826" s="31" t="s">
        <v>3881</v>
      </c>
      <c r="CI826" s="31" t="s">
        <v>3890</v>
      </c>
      <c r="CJ826" s="31" t="s">
        <v>461</v>
      </c>
      <c r="DC826" s="160" t="str">
        <f t="shared" si="128"/>
        <v>17500_4</v>
      </c>
      <c r="DD826" s="162">
        <v>100</v>
      </c>
      <c r="DE826" s="161">
        <v>150</v>
      </c>
      <c r="DF826" s="161">
        <v>17500</v>
      </c>
      <c r="DG826" s="163" t="s">
        <v>1816</v>
      </c>
      <c r="DH826" s="161"/>
      <c r="DI826" s="161" t="s">
        <v>1644</v>
      </c>
      <c r="DJ826" s="161">
        <v>4</v>
      </c>
      <c r="DK826" s="161" t="s">
        <v>1325</v>
      </c>
      <c r="DL826" s="161">
        <v>10</v>
      </c>
      <c r="DM826" s="43" t="s">
        <v>2001</v>
      </c>
      <c r="DN826" s="43"/>
      <c r="DO826" s="43" t="s">
        <v>4611</v>
      </c>
      <c r="DP826" s="43"/>
      <c r="DQ826" s="43" t="s">
        <v>4156</v>
      </c>
      <c r="DR826" s="43">
        <v>100</v>
      </c>
      <c r="DV826" s="31" t="s">
        <v>400</v>
      </c>
      <c r="DW826" s="31" t="s">
        <v>402</v>
      </c>
      <c r="DX826" s="63"/>
      <c r="DY826" s="63"/>
      <c r="DZ826" s="63"/>
      <c r="EA826" s="167"/>
      <c r="EB826" s="60"/>
      <c r="EC826" s="60"/>
      <c r="ED826" s="60"/>
      <c r="EE826" s="60"/>
      <c r="EF826" s="60"/>
      <c r="EG826" s="60"/>
      <c r="EH826" s="60"/>
      <c r="EI826" s="60"/>
      <c r="EJ826" s="60"/>
      <c r="EK826" s="60"/>
      <c r="EL826" s="60"/>
      <c r="EM826" s="60"/>
      <c r="EN826" s="60"/>
      <c r="EO826" s="60"/>
      <c r="EP826" s="60"/>
      <c r="EQ826" s="60"/>
      <c r="ER826" s="60"/>
      <c r="ES826" s="60"/>
      <c r="ET826" s="60"/>
      <c r="EU826" s="60"/>
      <c r="EV826" s="60"/>
      <c r="EW826" s="60"/>
      <c r="EX826" s="60"/>
      <c r="EY826" s="60"/>
      <c r="EZ826" s="60"/>
      <c r="FA826" s="60"/>
      <c r="FB826" s="60"/>
    </row>
    <row r="827" spans="22:158" x14ac:dyDescent="0.25">
      <c r="W827" s="33"/>
      <c r="X827" s="33"/>
      <c r="AH827" s="38">
        <v>100</v>
      </c>
      <c r="AI827" s="38">
        <v>115</v>
      </c>
      <c r="AJ827" s="38">
        <v>16950</v>
      </c>
      <c r="AK827" s="38">
        <v>14</v>
      </c>
      <c r="AL827" s="38">
        <v>1505358</v>
      </c>
      <c r="AM827" s="61" t="s">
        <v>1816</v>
      </c>
      <c r="AN827" s="61" t="s">
        <v>1697</v>
      </c>
      <c r="AO827" s="61" t="s">
        <v>1632</v>
      </c>
      <c r="AP827" s="61" t="s">
        <v>5033</v>
      </c>
      <c r="AQ827" s="61" t="s">
        <v>1707</v>
      </c>
      <c r="AR827" s="28">
        <v>39203.300000000003</v>
      </c>
      <c r="AS827" s="28">
        <v>0</v>
      </c>
      <c r="AT827" s="28">
        <v>0</v>
      </c>
      <c r="AU827" s="62"/>
      <c r="BT827">
        <v>0</v>
      </c>
      <c r="BU827" s="32">
        <v>100</v>
      </c>
      <c r="BV827" s="32">
        <v>125</v>
      </c>
      <c r="BW827" s="32">
        <v>15700</v>
      </c>
      <c r="BX827" s="32">
        <v>88</v>
      </c>
      <c r="BY827" s="32">
        <v>91220</v>
      </c>
      <c r="BZ827" t="s">
        <v>1816</v>
      </c>
      <c r="CA827" t="s">
        <v>1692</v>
      </c>
      <c r="CB827" t="s">
        <v>1867</v>
      </c>
      <c r="CC827" t="s">
        <v>1684</v>
      </c>
      <c r="CD827" t="s">
        <v>1684</v>
      </c>
      <c r="CE827" s="155">
        <v>459</v>
      </c>
      <c r="CF827" s="155">
        <v>15</v>
      </c>
      <c r="CG827" s="31" t="s">
        <v>696</v>
      </c>
      <c r="CH827" s="31" t="s">
        <v>3882</v>
      </c>
      <c r="CI827" s="31" t="s">
        <v>3890</v>
      </c>
      <c r="CJ827" s="31" t="s">
        <v>462</v>
      </c>
      <c r="DC827" s="160" t="str">
        <f t="shared" si="128"/>
        <v>17500_3</v>
      </c>
      <c r="DD827" s="162">
        <v>100</v>
      </c>
      <c r="DE827" s="161">
        <v>150</v>
      </c>
      <c r="DF827" s="161">
        <v>17500</v>
      </c>
      <c r="DG827" s="163" t="s">
        <v>1816</v>
      </c>
      <c r="DH827" s="161"/>
      <c r="DI827" s="161" t="s">
        <v>1644</v>
      </c>
      <c r="DJ827" s="161">
        <v>3</v>
      </c>
      <c r="DK827" s="161" t="s">
        <v>1324</v>
      </c>
      <c r="DL827" s="161">
        <v>0</v>
      </c>
      <c r="DM827" s="43" t="s">
        <v>2002</v>
      </c>
      <c r="DN827" s="43"/>
      <c r="DO827" s="43" t="s">
        <v>4613</v>
      </c>
      <c r="DP827" s="43"/>
      <c r="DQ827" s="43" t="s">
        <v>4159</v>
      </c>
      <c r="DR827" s="43">
        <v>100</v>
      </c>
      <c r="DV827" s="31" t="s">
        <v>400</v>
      </c>
      <c r="DW827" s="31" t="s">
        <v>403</v>
      </c>
      <c r="DX827" s="63"/>
      <c r="DY827" s="63"/>
      <c r="DZ827" s="63"/>
      <c r="EA827" s="167"/>
      <c r="EB827" s="60"/>
      <c r="EC827" s="60"/>
      <c r="ED827" s="60"/>
      <c r="EE827" s="60"/>
      <c r="EF827" s="60"/>
      <c r="EG827" s="60"/>
      <c r="EH827" s="60"/>
      <c r="EI827" s="60"/>
      <c r="EJ827" s="60"/>
      <c r="EK827" s="60"/>
      <c r="EL827" s="60"/>
      <c r="EM827" s="60"/>
      <c r="EN827" s="60"/>
      <c r="EO827" s="60"/>
      <c r="EP827" s="60"/>
      <c r="EQ827" s="60"/>
      <c r="ER827" s="60"/>
      <c r="ES827" s="60"/>
      <c r="ET827" s="60"/>
      <c r="EU827" s="60"/>
      <c r="EV827" s="60"/>
      <c r="EW827" s="60"/>
      <c r="EX827" s="60"/>
      <c r="EY827" s="60"/>
      <c r="EZ827" s="60"/>
      <c r="FA827" s="60"/>
      <c r="FB827" s="60"/>
    </row>
    <row r="828" spans="22:158" x14ac:dyDescent="0.25">
      <c r="W828" s="33"/>
      <c r="X828" s="33"/>
      <c r="AH828" s="38">
        <v>100</v>
      </c>
      <c r="AI828" s="38">
        <v>115</v>
      </c>
      <c r="AJ828" s="38">
        <v>18450</v>
      </c>
      <c r="AK828" s="38">
        <v>14</v>
      </c>
      <c r="AL828" s="38">
        <v>1505358</v>
      </c>
      <c r="AM828" s="61" t="s">
        <v>1816</v>
      </c>
      <c r="AN828" s="61" t="s">
        <v>1697</v>
      </c>
      <c r="AO828" s="61" t="s">
        <v>1665</v>
      </c>
      <c r="AP828" s="61" t="s">
        <v>5033</v>
      </c>
      <c r="AQ828" s="61" t="s">
        <v>1707</v>
      </c>
      <c r="AR828" s="28">
        <v>0</v>
      </c>
      <c r="AS828" s="28">
        <v>0</v>
      </c>
      <c r="AT828" s="28">
        <v>19</v>
      </c>
      <c r="AU828" s="62"/>
      <c r="BT828">
        <v>0</v>
      </c>
      <c r="BU828" s="32">
        <v>100</v>
      </c>
      <c r="BV828" s="32">
        <v>125</v>
      </c>
      <c r="BW828" s="32">
        <v>15700</v>
      </c>
      <c r="BX828" s="32">
        <v>89</v>
      </c>
      <c r="BY828" s="32">
        <v>91240</v>
      </c>
      <c r="BZ828" t="s">
        <v>1816</v>
      </c>
      <c r="CA828" t="s">
        <v>1692</v>
      </c>
      <c r="CB828" t="s">
        <v>1867</v>
      </c>
      <c r="CC828" s="52" t="s">
        <v>1785</v>
      </c>
      <c r="CD828" s="52" t="s">
        <v>1785</v>
      </c>
      <c r="CE828" s="155">
        <v>247</v>
      </c>
      <c r="CF828" s="155">
        <v>8</v>
      </c>
      <c r="CG828" s="31" t="s">
        <v>698</v>
      </c>
      <c r="CH828" s="31" t="s">
        <v>3883</v>
      </c>
      <c r="CI828" s="31" t="s">
        <v>3890</v>
      </c>
      <c r="CJ828" s="31" t="s">
        <v>463</v>
      </c>
      <c r="DC828" s="160" t="str">
        <f t="shared" si="128"/>
        <v>17500_2</v>
      </c>
      <c r="DD828" s="162">
        <v>100</v>
      </c>
      <c r="DE828" s="161">
        <v>150</v>
      </c>
      <c r="DF828" s="161">
        <v>17500</v>
      </c>
      <c r="DG828" s="163" t="s">
        <v>1816</v>
      </c>
      <c r="DH828" s="161"/>
      <c r="DI828" s="161" t="s">
        <v>1644</v>
      </c>
      <c r="DJ828" s="161">
        <v>2</v>
      </c>
      <c r="DK828" s="161" t="s">
        <v>1323</v>
      </c>
      <c r="DL828" s="161">
        <v>0</v>
      </c>
      <c r="DM828" s="43" t="s">
        <v>2003</v>
      </c>
      <c r="DN828" s="43"/>
      <c r="DO828" s="43" t="s">
        <v>4615</v>
      </c>
      <c r="DP828" s="43"/>
      <c r="DQ828" s="43" t="s">
        <v>4162</v>
      </c>
      <c r="DR828" s="43">
        <v>100</v>
      </c>
      <c r="DV828" s="31" t="s">
        <v>400</v>
      </c>
      <c r="DW828" s="31" t="s">
        <v>403</v>
      </c>
      <c r="DX828" s="63"/>
      <c r="DY828" s="63"/>
      <c r="DZ828" s="63"/>
      <c r="EA828" s="167"/>
      <c r="EB828" s="60"/>
      <c r="EC828" s="60"/>
      <c r="ED828" s="60"/>
      <c r="EE828" s="60"/>
      <c r="EF828" s="60"/>
      <c r="EG828" s="60"/>
      <c r="EH828" s="60"/>
      <c r="EI828" s="60"/>
      <c r="EJ828" s="60"/>
      <c r="EK828" s="60"/>
      <c r="EL828" s="60"/>
      <c r="EM828" s="60"/>
      <c r="EN828" s="60"/>
      <c r="EO828" s="60"/>
      <c r="EP828" s="60"/>
      <c r="EQ828" s="60"/>
      <c r="ER828" s="60"/>
      <c r="ES828" s="60"/>
      <c r="ET828" s="60"/>
      <c r="EU828" s="60"/>
      <c r="EV828" s="60"/>
      <c r="EW828" s="60"/>
      <c r="EX828" s="60"/>
      <c r="EY828" s="60"/>
      <c r="EZ828" s="60"/>
      <c r="FA828" s="60"/>
      <c r="FB828" s="60"/>
    </row>
    <row r="829" spans="22:158" x14ac:dyDescent="0.25">
      <c r="V829" s="1"/>
      <c r="W829" s="33"/>
      <c r="X829" s="33"/>
      <c r="AH829" s="38">
        <v>100</v>
      </c>
      <c r="AI829" s="38">
        <v>120</v>
      </c>
      <c r="AJ829" s="38">
        <v>14550</v>
      </c>
      <c r="AK829" s="38">
        <v>14</v>
      </c>
      <c r="AL829" s="38">
        <v>1505358</v>
      </c>
      <c r="AM829" s="61" t="s">
        <v>1816</v>
      </c>
      <c r="AN829" s="61" t="s">
        <v>1689</v>
      </c>
      <c r="AO829" s="61" t="s">
        <v>1579</v>
      </c>
      <c r="AP829" s="61" t="s">
        <v>5033</v>
      </c>
      <c r="AQ829" s="61" t="s">
        <v>1707</v>
      </c>
      <c r="AR829" s="28">
        <v>72260.2</v>
      </c>
      <c r="AS829" s="28">
        <v>310201</v>
      </c>
      <c r="AT829" s="28">
        <v>450540</v>
      </c>
      <c r="AU829" s="62"/>
      <c r="BT829">
        <v>0</v>
      </c>
      <c r="BU829" s="32">
        <v>100</v>
      </c>
      <c r="BV829" s="32">
        <v>125</v>
      </c>
      <c r="BW829" s="32">
        <v>15700</v>
      </c>
      <c r="BX829" s="32">
        <v>90</v>
      </c>
      <c r="BY829" s="32">
        <v>91260</v>
      </c>
      <c r="BZ829" t="s">
        <v>1816</v>
      </c>
      <c r="CA829" t="s">
        <v>1692</v>
      </c>
      <c r="CB829" t="s">
        <v>1867</v>
      </c>
      <c r="CC829" t="s">
        <v>5036</v>
      </c>
      <c r="CD829" s="52" t="s">
        <v>5036</v>
      </c>
      <c r="CE829" s="155">
        <v>56</v>
      </c>
      <c r="CF829" s="155">
        <v>19</v>
      </c>
      <c r="CG829" s="31" t="s">
        <v>5848</v>
      </c>
      <c r="CH829" s="31" t="s">
        <v>3884</v>
      </c>
      <c r="CI829" s="31" t="s">
        <v>3890</v>
      </c>
      <c r="CJ829" s="31" t="s">
        <v>464</v>
      </c>
      <c r="DC829" s="160" t="str">
        <f t="shared" si="128"/>
        <v>17500_6</v>
      </c>
      <c r="DD829" s="162">
        <v>100</v>
      </c>
      <c r="DE829" s="161">
        <v>150</v>
      </c>
      <c r="DF829" s="161">
        <v>17500</v>
      </c>
      <c r="DG829" s="163" t="s">
        <v>1816</v>
      </c>
      <c r="DH829" s="161"/>
      <c r="DI829" s="161" t="s">
        <v>1644</v>
      </c>
      <c r="DJ829" s="161">
        <v>6</v>
      </c>
      <c r="DK829" s="161" t="s">
        <v>1327</v>
      </c>
      <c r="DL829" s="161">
        <v>0</v>
      </c>
      <c r="DM829" s="43" t="s">
        <v>2004</v>
      </c>
      <c r="DN829" s="43"/>
      <c r="DO829" s="43" t="s">
        <v>4617</v>
      </c>
      <c r="DP829" s="43"/>
      <c r="DQ829" s="43" t="s">
        <v>4165</v>
      </c>
      <c r="DR829" s="43">
        <v>100</v>
      </c>
      <c r="DV829" s="31" t="s">
        <v>400</v>
      </c>
      <c r="DW829" s="31" t="s">
        <v>404</v>
      </c>
      <c r="DX829" s="63"/>
      <c r="DY829" s="63"/>
      <c r="DZ829" s="63"/>
      <c r="EA829" s="167"/>
      <c r="EB829" s="60"/>
      <c r="EC829" s="60"/>
      <c r="ED829" s="60"/>
      <c r="EE829" s="60"/>
      <c r="EF829" s="60"/>
      <c r="EG829" s="60"/>
      <c r="EH829" s="60"/>
      <c r="EI829" s="60"/>
      <c r="EJ829" s="60"/>
      <c r="EK829" s="60"/>
      <c r="EL829" s="60"/>
      <c r="EM829" s="60"/>
      <c r="EN829" s="60"/>
      <c r="EO829" s="60"/>
      <c r="EP829" s="60"/>
      <c r="EQ829" s="60"/>
      <c r="ER829" s="60"/>
      <c r="ES829" s="60"/>
      <c r="ET829" s="60"/>
      <c r="EU829" s="60"/>
      <c r="EV829" s="60"/>
      <c r="EW829" s="60"/>
      <c r="EX829" s="60"/>
      <c r="EY829" s="60"/>
      <c r="EZ829" s="60"/>
      <c r="FA829" s="60"/>
      <c r="FB829" s="60"/>
    </row>
    <row r="830" spans="22:158" x14ac:dyDescent="0.25">
      <c r="W830" s="33"/>
      <c r="X830" s="33"/>
      <c r="AH830" s="38">
        <v>100</v>
      </c>
      <c r="AI830" s="38">
        <v>120</v>
      </c>
      <c r="AJ830" s="38">
        <v>14850</v>
      </c>
      <c r="AK830" s="38">
        <v>14</v>
      </c>
      <c r="AL830" s="38">
        <v>1505358</v>
      </c>
      <c r="AM830" s="61" t="s">
        <v>1816</v>
      </c>
      <c r="AN830" s="61" t="s">
        <v>1689</v>
      </c>
      <c r="AO830" s="61" t="s">
        <v>1585</v>
      </c>
      <c r="AP830" s="61" t="s">
        <v>5033</v>
      </c>
      <c r="AQ830" s="61" t="s">
        <v>1707</v>
      </c>
      <c r="AR830" s="28">
        <v>97946.1</v>
      </c>
      <c r="AS830" s="28">
        <v>43310</v>
      </c>
      <c r="AT830" s="28">
        <v>67117</v>
      </c>
      <c r="AU830" s="62"/>
      <c r="BT830">
        <v>0</v>
      </c>
      <c r="BU830" s="32">
        <v>100</v>
      </c>
      <c r="BV830" s="32">
        <v>125</v>
      </c>
      <c r="BW830" s="32">
        <v>16380</v>
      </c>
      <c r="BX830" s="32">
        <v>81</v>
      </c>
      <c r="BY830" s="32">
        <v>91000</v>
      </c>
      <c r="BZ830" t="s">
        <v>1816</v>
      </c>
      <c r="CA830" t="s">
        <v>1692</v>
      </c>
      <c r="CB830" t="s">
        <v>938</v>
      </c>
      <c r="CC830" s="52" t="s">
        <v>1683</v>
      </c>
      <c r="CD830" s="52" t="s">
        <v>1784</v>
      </c>
      <c r="CE830" s="155">
        <v>34884</v>
      </c>
      <c r="CF830" s="155">
        <v>378</v>
      </c>
      <c r="CG830" s="31" t="s">
        <v>5834</v>
      </c>
      <c r="CH830" s="31" t="s">
        <v>3866</v>
      </c>
      <c r="CI830" s="31" t="s">
        <v>3891</v>
      </c>
      <c r="CJ830" s="31" t="s">
        <v>1388</v>
      </c>
      <c r="DC830" s="160" t="str">
        <f t="shared" si="128"/>
        <v>17500_10</v>
      </c>
      <c r="DD830" s="162">
        <v>100</v>
      </c>
      <c r="DE830" s="161">
        <v>150</v>
      </c>
      <c r="DF830" s="161">
        <v>17500</v>
      </c>
      <c r="DG830" s="163" t="s">
        <v>1816</v>
      </c>
      <c r="DH830" s="161"/>
      <c r="DI830" s="161" t="s">
        <v>1644</v>
      </c>
      <c r="DJ830" s="161">
        <v>10</v>
      </c>
      <c r="DK830" s="161" t="s">
        <v>1329</v>
      </c>
      <c r="DL830" s="161">
        <v>0</v>
      </c>
      <c r="DM830" s="43" t="s">
        <v>2005</v>
      </c>
      <c r="DN830" s="43"/>
      <c r="DO830" s="43" t="s">
        <v>4619</v>
      </c>
      <c r="DP830" s="43"/>
      <c r="DQ830" s="43" t="s">
        <v>4168</v>
      </c>
      <c r="DR830" s="43">
        <v>100</v>
      </c>
      <c r="DV830" s="31" t="s">
        <v>400</v>
      </c>
      <c r="DW830" s="31" t="s">
        <v>404</v>
      </c>
      <c r="DX830" s="63"/>
      <c r="DY830" s="63"/>
      <c r="DZ830" s="63"/>
      <c r="EA830" s="167"/>
      <c r="EB830" s="60"/>
      <c r="EC830" s="60"/>
      <c r="ED830" s="60"/>
      <c r="EE830" s="60"/>
      <c r="EF830" s="60"/>
      <c r="EG830" s="60"/>
      <c r="EH830" s="60"/>
      <c r="EI830" s="60"/>
      <c r="EJ830" s="60"/>
      <c r="EK830" s="60"/>
      <c r="EL830" s="60"/>
      <c r="EM830" s="60"/>
      <c r="EN830" s="60"/>
      <c r="EO830" s="60"/>
      <c r="EP830" s="60"/>
      <c r="EQ830" s="60"/>
      <c r="ER830" s="60"/>
      <c r="ES830" s="60"/>
      <c r="ET830" s="60"/>
      <c r="EU830" s="60"/>
      <c r="EV830" s="60"/>
      <c r="EW830" s="60"/>
      <c r="EX830" s="60"/>
      <c r="EY830" s="60"/>
      <c r="EZ830" s="60"/>
      <c r="FA830" s="60"/>
      <c r="FB830" s="60"/>
    </row>
    <row r="831" spans="22:158" x14ac:dyDescent="0.25">
      <c r="W831" s="33"/>
      <c r="X831" s="33"/>
      <c r="AH831" s="38">
        <v>100</v>
      </c>
      <c r="AI831" s="38">
        <v>120</v>
      </c>
      <c r="AJ831" s="38">
        <v>16610</v>
      </c>
      <c r="AK831" s="38">
        <v>14</v>
      </c>
      <c r="AL831" s="38">
        <v>1505358</v>
      </c>
      <c r="AM831" s="61" t="s">
        <v>1816</v>
      </c>
      <c r="AN831" s="61" t="s">
        <v>1689</v>
      </c>
      <c r="AO831" s="61" t="s">
        <v>1625</v>
      </c>
      <c r="AP831" s="61" t="s">
        <v>5033</v>
      </c>
      <c r="AQ831" s="61" t="s">
        <v>1707</v>
      </c>
      <c r="AR831" s="28">
        <v>280062.90000000002</v>
      </c>
      <c r="AS831" s="28">
        <v>452534</v>
      </c>
      <c r="AT831" s="28">
        <v>457669</v>
      </c>
      <c r="AU831" s="62"/>
      <c r="BT831">
        <v>0</v>
      </c>
      <c r="BU831" s="32">
        <v>100</v>
      </c>
      <c r="BV831" s="32">
        <v>125</v>
      </c>
      <c r="BW831" s="32">
        <v>16380</v>
      </c>
      <c r="BX831" s="32">
        <v>81</v>
      </c>
      <c r="BY831" s="32">
        <v>91010</v>
      </c>
      <c r="BZ831" t="s">
        <v>1816</v>
      </c>
      <c r="CA831" t="s">
        <v>1692</v>
      </c>
      <c r="CB831" t="s">
        <v>938</v>
      </c>
      <c r="CC831" t="s">
        <v>1683</v>
      </c>
      <c r="CD831" s="52" t="s">
        <v>1683</v>
      </c>
      <c r="CE831" s="155">
        <v>9803</v>
      </c>
      <c r="CF831" s="155">
        <v>52</v>
      </c>
      <c r="CG831" s="31" t="s">
        <v>5837</v>
      </c>
      <c r="CH831" s="31" t="s">
        <v>3868</v>
      </c>
      <c r="CI831" s="31" t="s">
        <v>3891</v>
      </c>
      <c r="CJ831" s="31" t="s">
        <v>1389</v>
      </c>
      <c r="DC831" s="160" t="str">
        <f t="shared" si="128"/>
        <v>17500_8</v>
      </c>
      <c r="DD831" s="162">
        <v>100</v>
      </c>
      <c r="DE831" s="161">
        <v>150</v>
      </c>
      <c r="DF831" s="161">
        <v>17500</v>
      </c>
      <c r="DG831" s="163" t="s">
        <v>1816</v>
      </c>
      <c r="DH831" s="161"/>
      <c r="DI831" s="161" t="s">
        <v>1644</v>
      </c>
      <c r="DJ831" s="161">
        <v>8</v>
      </c>
      <c r="DK831" s="161" t="s">
        <v>1328</v>
      </c>
      <c r="DL831" s="161">
        <v>0</v>
      </c>
      <c r="DM831" s="43" t="s">
        <v>2006</v>
      </c>
      <c r="DN831" s="43"/>
      <c r="DO831" s="43" t="s">
        <v>4621</v>
      </c>
      <c r="DP831" s="43"/>
      <c r="DQ831" s="43" t="s">
        <v>4171</v>
      </c>
      <c r="DR831" s="43">
        <v>100</v>
      </c>
      <c r="DV831" s="31" t="s">
        <v>400</v>
      </c>
      <c r="DW831" s="31" t="s">
        <v>404</v>
      </c>
      <c r="DX831" s="63"/>
      <c r="DY831" s="63"/>
      <c r="DZ831" s="63"/>
      <c r="EA831" s="167"/>
      <c r="EB831" s="60"/>
      <c r="EC831" s="60"/>
      <c r="ED831" s="60"/>
      <c r="EE831" s="60"/>
      <c r="EF831" s="60"/>
      <c r="EG831" s="60"/>
      <c r="EH831" s="60"/>
      <c r="EI831" s="60"/>
      <c r="EJ831" s="60"/>
      <c r="EK831" s="60"/>
      <c r="EL831" s="60"/>
      <c r="EM831" s="60"/>
      <c r="EN831" s="60"/>
      <c r="EO831" s="60"/>
      <c r="EP831" s="60"/>
      <c r="EQ831" s="60"/>
      <c r="ER831" s="60"/>
      <c r="ES831" s="60"/>
      <c r="ET831" s="60"/>
      <c r="EU831" s="60"/>
      <c r="EV831" s="60"/>
      <c r="EW831" s="60"/>
      <c r="EX831" s="60"/>
      <c r="EY831" s="60"/>
      <c r="EZ831" s="60"/>
      <c r="FA831" s="60"/>
      <c r="FB831" s="60"/>
    </row>
    <row r="832" spans="22:158" x14ac:dyDescent="0.25">
      <c r="V832" s="1"/>
      <c r="W832" s="33"/>
      <c r="X832" s="33"/>
      <c r="AH832" s="38">
        <v>100</v>
      </c>
      <c r="AI832" s="38">
        <v>125</v>
      </c>
      <c r="AJ832" s="38">
        <v>10600</v>
      </c>
      <c r="AK832" s="38">
        <v>14</v>
      </c>
      <c r="AL832" s="38">
        <v>1505358</v>
      </c>
      <c r="AM832" s="61" t="s">
        <v>1816</v>
      </c>
      <c r="AN832" s="61" t="s">
        <v>1692</v>
      </c>
      <c r="AO832" s="61" t="s">
        <v>5055</v>
      </c>
      <c r="AP832" s="61" t="s">
        <v>5033</v>
      </c>
      <c r="AQ832" s="61" t="s">
        <v>1707</v>
      </c>
      <c r="AR832" s="28">
        <v>0</v>
      </c>
      <c r="AS832" s="28">
        <v>1094</v>
      </c>
      <c r="AT832" s="28">
        <v>22272</v>
      </c>
      <c r="AU832" s="62"/>
      <c r="BT832">
        <v>0</v>
      </c>
      <c r="BU832" s="32">
        <v>100</v>
      </c>
      <c r="BV832" s="32">
        <v>125</v>
      </c>
      <c r="BW832" s="32">
        <v>16380</v>
      </c>
      <c r="BX832" s="32">
        <v>82</v>
      </c>
      <c r="BY832" s="32">
        <v>91020</v>
      </c>
      <c r="BZ832" t="s">
        <v>1816</v>
      </c>
      <c r="CA832" t="s">
        <v>1692</v>
      </c>
      <c r="CB832" t="s">
        <v>938</v>
      </c>
      <c r="CC832" t="s">
        <v>1790</v>
      </c>
      <c r="CD832" t="s">
        <v>1792</v>
      </c>
      <c r="CE832" s="155">
        <v>179</v>
      </c>
      <c r="CF832" s="155">
        <v>2</v>
      </c>
      <c r="CG832" s="31" t="s">
        <v>5851</v>
      </c>
      <c r="CH832" s="31" t="s">
        <v>3869</v>
      </c>
      <c r="CI832" s="31" t="s">
        <v>3891</v>
      </c>
      <c r="CJ832" s="31" t="s">
        <v>1390</v>
      </c>
      <c r="DC832" s="160" t="str">
        <f t="shared" si="128"/>
        <v>17500_5</v>
      </c>
      <c r="DD832" s="162">
        <v>100</v>
      </c>
      <c r="DE832" s="161">
        <v>150</v>
      </c>
      <c r="DF832" s="161">
        <v>17500</v>
      </c>
      <c r="DG832" s="163" t="s">
        <v>1816</v>
      </c>
      <c r="DH832" s="161"/>
      <c r="DI832" s="161" t="s">
        <v>1644</v>
      </c>
      <c r="DJ832" s="161">
        <v>5</v>
      </c>
      <c r="DK832" s="161" t="s">
        <v>1326</v>
      </c>
      <c r="DL832" s="161">
        <v>3</v>
      </c>
      <c r="DM832" s="43" t="s">
        <v>2007</v>
      </c>
      <c r="DN832" s="43"/>
      <c r="DO832" s="43" t="s">
        <v>4623</v>
      </c>
      <c r="DP832" s="43"/>
      <c r="DQ832" s="43" t="s">
        <v>4174</v>
      </c>
      <c r="DR832" s="43">
        <v>100</v>
      </c>
      <c r="DV832" s="31" t="s">
        <v>400</v>
      </c>
      <c r="DW832" s="31" t="s">
        <v>405</v>
      </c>
      <c r="DX832" s="63"/>
      <c r="DY832" s="63"/>
      <c r="DZ832" s="63"/>
      <c r="EA832" s="167"/>
      <c r="EB832" s="60"/>
      <c r="EC832" s="60"/>
      <c r="ED832" s="60"/>
      <c r="EE832" s="60"/>
      <c r="EF832" s="60"/>
      <c r="EG832" s="60"/>
      <c r="EH832" s="60"/>
      <c r="EI832" s="60"/>
      <c r="EJ832" s="60"/>
      <c r="EK832" s="60"/>
      <c r="EL832" s="60"/>
      <c r="EM832" s="60"/>
      <c r="EN832" s="60"/>
      <c r="EO832" s="60"/>
      <c r="EP832" s="60"/>
      <c r="EQ832" s="60"/>
      <c r="ER832" s="60"/>
      <c r="ES832" s="60"/>
      <c r="ET832" s="60"/>
      <c r="EU832" s="60"/>
      <c r="EV832" s="60"/>
      <c r="EW832" s="60"/>
      <c r="EX832" s="60"/>
      <c r="EY832" s="60"/>
      <c r="EZ832" s="60"/>
      <c r="FA832" s="60"/>
      <c r="FB832" s="60"/>
    </row>
    <row r="833" spans="22:158" x14ac:dyDescent="0.25">
      <c r="W833" s="33"/>
      <c r="X833" s="33"/>
      <c r="AH833" s="38">
        <v>100</v>
      </c>
      <c r="AI833" s="38">
        <v>125</v>
      </c>
      <c r="AJ833" s="38">
        <v>11730</v>
      </c>
      <c r="AK833" s="38">
        <v>14</v>
      </c>
      <c r="AL833" s="38">
        <v>1505358</v>
      </c>
      <c r="AM833" s="61" t="s">
        <v>1816</v>
      </c>
      <c r="AN833" s="61" t="s">
        <v>1692</v>
      </c>
      <c r="AO833" s="61" t="s">
        <v>5079</v>
      </c>
      <c r="AP833" s="61" t="s">
        <v>5033</v>
      </c>
      <c r="AQ833" s="61" t="s">
        <v>1707</v>
      </c>
      <c r="AR833" s="28">
        <v>51527.899999999994</v>
      </c>
      <c r="AS833" s="28">
        <v>141681</v>
      </c>
      <c r="AT833" s="28">
        <v>0</v>
      </c>
      <c r="AU833" s="62"/>
      <c r="BT833">
        <v>0</v>
      </c>
      <c r="BU833" s="32">
        <v>100</v>
      </c>
      <c r="BV833" s="32">
        <v>125</v>
      </c>
      <c r="BW833" s="32">
        <v>16380</v>
      </c>
      <c r="BX833" s="32">
        <v>82</v>
      </c>
      <c r="BY833" s="32">
        <v>91040</v>
      </c>
      <c r="BZ833" t="s">
        <v>1816</v>
      </c>
      <c r="CA833" t="s">
        <v>1692</v>
      </c>
      <c r="CB833" t="s">
        <v>938</v>
      </c>
      <c r="CC833" t="s">
        <v>1790</v>
      </c>
      <c r="CD833" t="s">
        <v>1791</v>
      </c>
      <c r="CE833" s="155">
        <v>643</v>
      </c>
      <c r="CF833" s="155">
        <v>11</v>
      </c>
      <c r="CG833" s="31" t="s">
        <v>5853</v>
      </c>
      <c r="CH833" s="31" t="s">
        <v>3870</v>
      </c>
      <c r="CI833" s="31" t="s">
        <v>3891</v>
      </c>
      <c r="CJ833" s="31" t="s">
        <v>1391</v>
      </c>
      <c r="DC833" s="160" t="str">
        <f t="shared" si="128"/>
        <v>17550_1</v>
      </c>
      <c r="DD833" s="162">
        <v>100</v>
      </c>
      <c r="DE833" s="161">
        <v>120</v>
      </c>
      <c r="DF833" s="161">
        <v>17550</v>
      </c>
      <c r="DG833" s="163" t="s">
        <v>1816</v>
      </c>
      <c r="DH833" s="161"/>
      <c r="DI833" s="161" t="s">
        <v>1645</v>
      </c>
      <c r="DJ833" s="161">
        <v>1</v>
      </c>
      <c r="DK833" s="161" t="s">
        <v>5210</v>
      </c>
      <c r="DL833" s="161">
        <v>54</v>
      </c>
      <c r="DM833" s="43" t="s">
        <v>2008</v>
      </c>
      <c r="DN833" s="43"/>
      <c r="DO833" s="43" t="s">
        <v>4885</v>
      </c>
      <c r="DP833" s="43"/>
      <c r="DQ833" s="43" t="s">
        <v>4177</v>
      </c>
      <c r="DR833" s="43">
        <v>100</v>
      </c>
      <c r="DV833" s="31" t="s">
        <v>400</v>
      </c>
      <c r="DW833" s="31" t="s">
        <v>405</v>
      </c>
      <c r="DX833" s="63"/>
      <c r="DY833" s="63"/>
      <c r="DZ833" s="63"/>
      <c r="EA833" s="167"/>
      <c r="EB833" s="60"/>
      <c r="EC833" s="60"/>
      <c r="ED833" s="60"/>
      <c r="EE833" s="60"/>
      <c r="EF833" s="60"/>
      <c r="EG833" s="60"/>
      <c r="EH833" s="60"/>
      <c r="EI833" s="60"/>
      <c r="EJ833" s="60"/>
      <c r="EK833" s="60"/>
      <c r="EL833" s="60"/>
      <c r="EM833" s="60"/>
      <c r="EN833" s="60"/>
      <c r="EO833" s="60"/>
      <c r="EP833" s="60"/>
      <c r="EQ833" s="60"/>
      <c r="ER833" s="60"/>
      <c r="ES833" s="60"/>
      <c r="ET833" s="60"/>
      <c r="EU833" s="60"/>
      <c r="EV833" s="60"/>
      <c r="EW833" s="60"/>
      <c r="EX833" s="60"/>
      <c r="EY833" s="60"/>
      <c r="EZ833" s="60"/>
      <c r="FA833" s="60"/>
      <c r="FB833" s="60"/>
    </row>
    <row r="834" spans="22:158" x14ac:dyDescent="0.25">
      <c r="W834" s="33"/>
      <c r="X834" s="33"/>
      <c r="AH834" s="38">
        <v>100</v>
      </c>
      <c r="AI834" s="38">
        <v>125</v>
      </c>
      <c r="AJ834" s="38">
        <v>11800</v>
      </c>
      <c r="AK834" s="38">
        <v>14</v>
      </c>
      <c r="AL834" s="38">
        <v>1505358</v>
      </c>
      <c r="AM834" s="61" t="s">
        <v>1816</v>
      </c>
      <c r="AN834" s="61" t="s">
        <v>1692</v>
      </c>
      <c r="AO834" s="61" t="s">
        <v>5081</v>
      </c>
      <c r="AP834" s="61" t="s">
        <v>5033</v>
      </c>
      <c r="AQ834" s="61" t="s">
        <v>1707</v>
      </c>
      <c r="AR834" s="28">
        <v>0</v>
      </c>
      <c r="AS834" s="28">
        <v>0</v>
      </c>
      <c r="AT834" s="28">
        <v>470</v>
      </c>
      <c r="AU834" s="62"/>
      <c r="BT834">
        <v>0</v>
      </c>
      <c r="BU834" s="32">
        <v>100</v>
      </c>
      <c r="BV834" s="32">
        <v>125</v>
      </c>
      <c r="BW834" s="32">
        <v>16380</v>
      </c>
      <c r="BX834" s="32">
        <v>83</v>
      </c>
      <c r="BY834" s="32">
        <v>91060</v>
      </c>
      <c r="BZ834" t="s">
        <v>1816</v>
      </c>
      <c r="CA834" t="s">
        <v>1692</v>
      </c>
      <c r="CB834" t="s">
        <v>938</v>
      </c>
      <c r="CC834" t="s">
        <v>1786</v>
      </c>
      <c r="CD834" s="52" t="s">
        <v>5043</v>
      </c>
      <c r="CE834" s="155">
        <v>69601</v>
      </c>
      <c r="CF834" s="155">
        <v>17</v>
      </c>
      <c r="CG834" s="31" t="s">
        <v>684</v>
      </c>
      <c r="CH834" s="31" t="s">
        <v>3871</v>
      </c>
      <c r="CI834" s="31" t="s">
        <v>3891</v>
      </c>
      <c r="CJ834" s="31" t="s">
        <v>1392</v>
      </c>
      <c r="DC834" s="160" t="str">
        <f t="shared" si="128"/>
        <v>17550_7</v>
      </c>
      <c r="DD834" s="162">
        <v>100</v>
      </c>
      <c r="DE834" s="161">
        <v>120</v>
      </c>
      <c r="DF834" s="161">
        <v>17550</v>
      </c>
      <c r="DG834" s="163" t="s">
        <v>1816</v>
      </c>
      <c r="DH834" s="161"/>
      <c r="DI834" s="161" t="s">
        <v>1645</v>
      </c>
      <c r="DJ834" s="161">
        <v>7</v>
      </c>
      <c r="DK834" s="161" t="s">
        <v>5216</v>
      </c>
      <c r="DL834" s="161">
        <v>33</v>
      </c>
      <c r="DM834" s="43" t="s">
        <v>2009</v>
      </c>
      <c r="DN834" s="43"/>
      <c r="DO834" s="43" t="s">
        <v>4887</v>
      </c>
      <c r="DP834" s="43"/>
      <c r="DQ834" s="43" t="s">
        <v>4150</v>
      </c>
      <c r="DR834" s="43">
        <v>100</v>
      </c>
      <c r="DV834" s="31" t="s">
        <v>400</v>
      </c>
      <c r="DW834" s="31" t="s">
        <v>405</v>
      </c>
      <c r="DX834" s="63"/>
      <c r="DY834" s="63"/>
      <c r="DZ834" s="63"/>
      <c r="EA834" s="167"/>
      <c r="EB834" s="60"/>
      <c r="EC834" s="60"/>
      <c r="ED834" s="60"/>
      <c r="EE834" s="60"/>
      <c r="EF834" s="60"/>
      <c r="EG834" s="60"/>
      <c r="EH834" s="60"/>
      <c r="EI834" s="60"/>
      <c r="EJ834" s="60"/>
      <c r="EK834" s="60"/>
      <c r="EL834" s="60"/>
      <c r="EM834" s="60"/>
      <c r="EN834" s="60"/>
      <c r="EO834" s="60"/>
      <c r="EP834" s="60"/>
      <c r="EQ834" s="60"/>
      <c r="ER834" s="60"/>
      <c r="ES834" s="60"/>
      <c r="ET834" s="60"/>
      <c r="EU834" s="60"/>
      <c r="EV834" s="60"/>
      <c r="EW834" s="60"/>
      <c r="EX834" s="60"/>
      <c r="EY834" s="60"/>
      <c r="EZ834" s="60"/>
      <c r="FA834" s="60"/>
      <c r="FB834" s="60"/>
    </row>
    <row r="835" spans="22:158" x14ac:dyDescent="0.25">
      <c r="V835" s="1"/>
      <c r="W835" s="33"/>
      <c r="X835" s="33"/>
      <c r="AH835" s="38">
        <v>100</v>
      </c>
      <c r="AI835" s="38">
        <v>125</v>
      </c>
      <c r="AJ835" s="38">
        <v>12250</v>
      </c>
      <c r="AK835" s="38">
        <v>14</v>
      </c>
      <c r="AL835" s="38">
        <v>1505358</v>
      </c>
      <c r="AM835" s="61" t="s">
        <v>1816</v>
      </c>
      <c r="AN835" s="61" t="s">
        <v>1692</v>
      </c>
      <c r="AO835" s="61" t="s">
        <v>5089</v>
      </c>
      <c r="AP835" s="61" t="s">
        <v>5033</v>
      </c>
      <c r="AQ835" s="61" t="s">
        <v>1707</v>
      </c>
      <c r="AR835" s="28">
        <v>0</v>
      </c>
      <c r="AS835" s="28">
        <v>0</v>
      </c>
      <c r="AT835" s="28">
        <v>49153</v>
      </c>
      <c r="AU835" s="62"/>
      <c r="BT835">
        <v>0</v>
      </c>
      <c r="BU835" s="32">
        <v>100</v>
      </c>
      <c r="BV835" s="32">
        <v>125</v>
      </c>
      <c r="BW835" s="32">
        <v>16380</v>
      </c>
      <c r="BX835" s="32">
        <v>84</v>
      </c>
      <c r="BY835" s="32">
        <v>91100</v>
      </c>
      <c r="BZ835" t="s">
        <v>1816</v>
      </c>
      <c r="CA835" t="s">
        <v>1692</v>
      </c>
      <c r="CB835" t="s">
        <v>938</v>
      </c>
      <c r="CC835" s="52" t="s">
        <v>1795</v>
      </c>
      <c r="CD835" s="52" t="s">
        <v>1796</v>
      </c>
      <c r="CE835" s="155">
        <v>642</v>
      </c>
      <c r="CF835" s="155">
        <v>38</v>
      </c>
      <c r="CG835" s="31" t="s">
        <v>688</v>
      </c>
      <c r="CH835" s="31" t="s">
        <v>3873</v>
      </c>
      <c r="CI835" s="31" t="s">
        <v>3891</v>
      </c>
      <c r="CJ835" s="31" t="s">
        <v>1393</v>
      </c>
      <c r="DC835" s="160" t="str">
        <f t="shared" ref="DC835:DC898" si="129">DF835&amp;"_"&amp;DJ835</f>
        <v>17550_9</v>
      </c>
      <c r="DD835" s="162">
        <v>100</v>
      </c>
      <c r="DE835" s="161">
        <v>120</v>
      </c>
      <c r="DF835" s="161">
        <v>17550</v>
      </c>
      <c r="DG835" s="163" t="s">
        <v>1816</v>
      </c>
      <c r="DH835" s="161"/>
      <c r="DI835" s="161" t="s">
        <v>1645</v>
      </c>
      <c r="DJ835" s="161">
        <v>9</v>
      </c>
      <c r="DK835" s="161" t="s">
        <v>5218</v>
      </c>
      <c r="DL835" s="161">
        <v>0</v>
      </c>
      <c r="DM835" s="43" t="s">
        <v>2010</v>
      </c>
      <c r="DN835" s="43"/>
      <c r="DO835" s="43" t="s">
        <v>4889</v>
      </c>
      <c r="DP835" s="43"/>
      <c r="DQ835" s="43" t="s">
        <v>4153</v>
      </c>
      <c r="DR835" s="43">
        <v>100</v>
      </c>
      <c r="DV835" s="31" t="s">
        <v>400</v>
      </c>
      <c r="DW835" s="31" t="s">
        <v>405</v>
      </c>
      <c r="DX835" s="63"/>
      <c r="DY835" s="63"/>
      <c r="DZ835" s="63"/>
      <c r="EA835" s="167"/>
      <c r="EB835" s="60"/>
      <c r="EC835" s="60"/>
      <c r="ED835" s="60"/>
      <c r="EE835" s="60"/>
      <c r="EF835" s="60"/>
      <c r="EG835" s="60"/>
      <c r="EH835" s="60"/>
      <c r="EI835" s="60"/>
      <c r="EJ835" s="60"/>
      <c r="EK835" s="60"/>
      <c r="EL835" s="60"/>
      <c r="EM835" s="60"/>
      <c r="EN835" s="60"/>
      <c r="EO835" s="60"/>
      <c r="EP835" s="60"/>
      <c r="EQ835" s="60"/>
      <c r="ER835" s="60"/>
      <c r="ES835" s="60"/>
      <c r="ET835" s="60"/>
      <c r="EU835" s="60"/>
      <c r="EV835" s="60"/>
      <c r="EW835" s="60"/>
      <c r="EX835" s="60"/>
      <c r="EY835" s="60"/>
      <c r="EZ835" s="60"/>
      <c r="FA835" s="60"/>
      <c r="FB835" s="60"/>
    </row>
    <row r="836" spans="22:158" x14ac:dyDescent="0.25">
      <c r="W836" s="33"/>
      <c r="X836" s="33"/>
      <c r="AH836" s="38">
        <v>100</v>
      </c>
      <c r="AI836" s="38">
        <v>125</v>
      </c>
      <c r="AJ836" s="38">
        <v>13350</v>
      </c>
      <c r="AK836" s="38">
        <v>14</v>
      </c>
      <c r="AL836" s="38">
        <v>1505358</v>
      </c>
      <c r="AM836" s="61" t="s">
        <v>1816</v>
      </c>
      <c r="AN836" s="61" t="s">
        <v>1692</v>
      </c>
      <c r="AO836" s="61" t="s">
        <v>5109</v>
      </c>
      <c r="AP836" s="61" t="s">
        <v>5033</v>
      </c>
      <c r="AQ836" s="61" t="s">
        <v>1707</v>
      </c>
      <c r="AR836" s="28">
        <v>1418.2</v>
      </c>
      <c r="AS836" s="28">
        <v>9563</v>
      </c>
      <c r="AT836" s="28">
        <v>192943</v>
      </c>
      <c r="AU836" s="62"/>
      <c r="BT836">
        <v>0</v>
      </c>
      <c r="BU836" s="32">
        <v>100</v>
      </c>
      <c r="BV836" s="32">
        <v>125</v>
      </c>
      <c r="BW836" s="32">
        <v>16380</v>
      </c>
      <c r="BX836" s="32">
        <v>85</v>
      </c>
      <c r="BY836" s="32">
        <v>91120</v>
      </c>
      <c r="BZ836" t="s">
        <v>1816</v>
      </c>
      <c r="CA836" t="s">
        <v>1692</v>
      </c>
      <c r="CB836" t="s">
        <v>938</v>
      </c>
      <c r="CC836" s="52" t="s">
        <v>1797</v>
      </c>
      <c r="CD836" s="52" t="s">
        <v>1797</v>
      </c>
      <c r="CE836" s="155">
        <v>32</v>
      </c>
      <c r="CF836" s="155">
        <v>7</v>
      </c>
      <c r="CG836" s="31" t="s">
        <v>690</v>
      </c>
      <c r="CH836" s="31" t="s">
        <v>3874</v>
      </c>
      <c r="CI836" s="31" t="s">
        <v>3891</v>
      </c>
      <c r="CJ836" s="31" t="s">
        <v>1394</v>
      </c>
      <c r="DC836" s="160" t="str">
        <f t="shared" si="129"/>
        <v>17550_4</v>
      </c>
      <c r="DD836" s="162">
        <v>100</v>
      </c>
      <c r="DE836" s="161">
        <v>120</v>
      </c>
      <c r="DF836" s="161">
        <v>17550</v>
      </c>
      <c r="DG836" s="163" t="s">
        <v>1816</v>
      </c>
      <c r="DH836" s="161"/>
      <c r="DI836" s="161" t="s">
        <v>1645</v>
      </c>
      <c r="DJ836" s="161">
        <v>4</v>
      </c>
      <c r="DK836" s="161" t="s">
        <v>1325</v>
      </c>
      <c r="DL836" s="161">
        <v>26</v>
      </c>
      <c r="DM836" s="43" t="s">
        <v>2011</v>
      </c>
      <c r="DN836" s="43"/>
      <c r="DO836" s="43" t="s">
        <v>4891</v>
      </c>
      <c r="DP836" s="43"/>
      <c r="DQ836" s="43" t="s">
        <v>4156</v>
      </c>
      <c r="DR836" s="43">
        <v>100</v>
      </c>
      <c r="DV836" s="31" t="s">
        <v>400</v>
      </c>
      <c r="DW836" s="31" t="s">
        <v>405</v>
      </c>
      <c r="DX836" s="63"/>
      <c r="DY836" s="63"/>
      <c r="DZ836" s="63"/>
      <c r="EA836" s="167"/>
      <c r="EB836" s="60"/>
      <c r="EC836" s="60"/>
      <c r="ED836" s="60"/>
      <c r="EE836" s="60"/>
      <c r="EF836" s="60"/>
      <c r="EG836" s="60"/>
      <c r="EH836" s="60"/>
      <c r="EI836" s="60"/>
      <c r="EJ836" s="60"/>
      <c r="EK836" s="60"/>
      <c r="EL836" s="60"/>
      <c r="EM836" s="60"/>
      <c r="EN836" s="60"/>
      <c r="EO836" s="60"/>
      <c r="EP836" s="60"/>
      <c r="EQ836" s="60"/>
      <c r="ER836" s="60"/>
      <c r="ES836" s="60"/>
      <c r="ET836" s="60"/>
      <c r="EU836" s="60"/>
      <c r="EV836" s="60"/>
      <c r="EW836" s="60"/>
      <c r="EX836" s="60"/>
      <c r="EY836" s="60"/>
      <c r="EZ836" s="60"/>
      <c r="FA836" s="60"/>
      <c r="FB836" s="60"/>
    </row>
    <row r="837" spans="22:158" x14ac:dyDescent="0.25">
      <c r="W837" s="33"/>
      <c r="X837" s="33"/>
      <c r="AH837" s="38">
        <v>100</v>
      </c>
      <c r="AI837" s="38">
        <v>125</v>
      </c>
      <c r="AJ837" s="38">
        <v>13750</v>
      </c>
      <c r="AK837" s="38">
        <v>14</v>
      </c>
      <c r="AL837" s="38">
        <v>1505358</v>
      </c>
      <c r="AM837" s="61" t="s">
        <v>1816</v>
      </c>
      <c r="AN837" s="61" t="s">
        <v>1692</v>
      </c>
      <c r="AO837" s="61" t="s">
        <v>5119</v>
      </c>
      <c r="AP837" s="61" t="s">
        <v>5033</v>
      </c>
      <c r="AQ837" s="61" t="s">
        <v>1707</v>
      </c>
      <c r="AR837" s="28">
        <v>0</v>
      </c>
      <c r="AS837" s="28">
        <v>9442</v>
      </c>
      <c r="AT837" s="28">
        <v>23589</v>
      </c>
      <c r="AU837" s="62"/>
      <c r="BT837">
        <v>0</v>
      </c>
      <c r="BU837" s="32">
        <v>100</v>
      </c>
      <c r="BV837" s="32">
        <v>125</v>
      </c>
      <c r="BW837" s="32">
        <v>16380</v>
      </c>
      <c r="BX837" s="32">
        <v>86</v>
      </c>
      <c r="BY837" s="32">
        <v>91140</v>
      </c>
      <c r="BZ837" t="s">
        <v>1816</v>
      </c>
      <c r="CA837" t="s">
        <v>1692</v>
      </c>
      <c r="CB837" t="s">
        <v>938</v>
      </c>
      <c r="CC837" s="52" t="s">
        <v>1787</v>
      </c>
      <c r="CD837" s="52" t="s">
        <v>1789</v>
      </c>
      <c r="CE837" s="155">
        <v>544</v>
      </c>
      <c r="CF837" s="155">
        <v>150</v>
      </c>
      <c r="CG837" s="31" t="s">
        <v>5839</v>
      </c>
      <c r="CH837" s="31" t="s">
        <v>3875</v>
      </c>
      <c r="CI837" s="31" t="s">
        <v>3891</v>
      </c>
      <c r="CJ837" s="31" t="s">
        <v>1395</v>
      </c>
      <c r="DC837" s="160" t="str">
        <f t="shared" si="129"/>
        <v>17550_3</v>
      </c>
      <c r="DD837" s="162">
        <v>100</v>
      </c>
      <c r="DE837" s="161">
        <v>120</v>
      </c>
      <c r="DF837" s="161">
        <v>17550</v>
      </c>
      <c r="DG837" s="163" t="s">
        <v>1816</v>
      </c>
      <c r="DH837" s="161"/>
      <c r="DI837" s="161" t="s">
        <v>1645</v>
      </c>
      <c r="DJ837" s="161">
        <v>3</v>
      </c>
      <c r="DK837" s="161" t="s">
        <v>1324</v>
      </c>
      <c r="DL837" s="161">
        <v>0</v>
      </c>
      <c r="DM837" s="43" t="s">
        <v>2012</v>
      </c>
      <c r="DN837" s="43"/>
      <c r="DO837" s="43" t="s">
        <v>4893</v>
      </c>
      <c r="DP837" s="43"/>
      <c r="DQ837" s="43" t="s">
        <v>4159</v>
      </c>
      <c r="DR837" s="43">
        <v>100</v>
      </c>
      <c r="DV837" s="31" t="s">
        <v>400</v>
      </c>
      <c r="DW837" s="31" t="s">
        <v>405</v>
      </c>
      <c r="DX837" s="63"/>
      <c r="DY837" s="63"/>
      <c r="DZ837" s="63"/>
      <c r="EA837" s="167"/>
      <c r="EB837" s="60"/>
      <c r="EC837" s="60"/>
      <c r="ED837" s="60"/>
      <c r="EE837" s="60"/>
      <c r="EF837" s="60"/>
      <c r="EG837" s="60"/>
      <c r="EH837" s="60"/>
      <c r="EI837" s="60"/>
      <c r="EJ837" s="60"/>
      <c r="EK837" s="60"/>
      <c r="EL837" s="60"/>
      <c r="EM837" s="60"/>
      <c r="EN837" s="60"/>
      <c r="EO837" s="60"/>
      <c r="EP837" s="60"/>
      <c r="EQ837" s="60"/>
      <c r="ER837" s="60"/>
      <c r="ES837" s="60"/>
      <c r="ET837" s="60"/>
      <c r="EU837" s="60"/>
      <c r="EV837" s="60"/>
      <c r="EW837" s="60"/>
      <c r="EX837" s="60"/>
      <c r="EY837" s="60"/>
      <c r="EZ837" s="60"/>
      <c r="FA837" s="60"/>
      <c r="FB837" s="60"/>
    </row>
    <row r="838" spans="22:158" x14ac:dyDescent="0.25">
      <c r="W838" s="33"/>
      <c r="X838" s="33"/>
      <c r="AH838" s="38">
        <v>100</v>
      </c>
      <c r="AI838" s="38">
        <v>125</v>
      </c>
      <c r="AJ838" s="38">
        <v>14350</v>
      </c>
      <c r="AK838" s="38">
        <v>14</v>
      </c>
      <c r="AL838" s="38">
        <v>1505358</v>
      </c>
      <c r="AM838" s="61" t="s">
        <v>1816</v>
      </c>
      <c r="AN838" s="61" t="s">
        <v>1692</v>
      </c>
      <c r="AO838" s="61" t="s">
        <v>1575</v>
      </c>
      <c r="AP838" s="61" t="s">
        <v>5033</v>
      </c>
      <c r="AQ838" s="61" t="s">
        <v>1707</v>
      </c>
      <c r="AR838" s="28">
        <v>6130.1</v>
      </c>
      <c r="AS838" s="28">
        <v>125288</v>
      </c>
      <c r="AT838" s="28">
        <v>67493</v>
      </c>
      <c r="AU838" s="62"/>
      <c r="BT838">
        <v>0</v>
      </c>
      <c r="BU838" s="32">
        <v>100</v>
      </c>
      <c r="BV838" s="32">
        <v>125</v>
      </c>
      <c r="BW838" s="32">
        <v>16380</v>
      </c>
      <c r="BX838" s="32">
        <v>86</v>
      </c>
      <c r="BY838" s="32">
        <v>91160</v>
      </c>
      <c r="BZ838" t="s">
        <v>1816</v>
      </c>
      <c r="CA838" t="s">
        <v>1692</v>
      </c>
      <c r="CB838" t="s">
        <v>938</v>
      </c>
      <c r="CC838" t="s">
        <v>1787</v>
      </c>
      <c r="CD838" t="s">
        <v>1788</v>
      </c>
      <c r="CE838" s="155">
        <v>167</v>
      </c>
      <c r="CF838" s="155">
        <v>31</v>
      </c>
      <c r="CG838" s="31" t="s">
        <v>5831</v>
      </c>
      <c r="CH838" s="31" t="s">
        <v>3876</v>
      </c>
      <c r="CI838" s="31" t="s">
        <v>3891</v>
      </c>
      <c r="CJ838" s="31" t="s">
        <v>1396</v>
      </c>
      <c r="DC838" s="160" t="str">
        <f t="shared" si="129"/>
        <v>17550_2</v>
      </c>
      <c r="DD838" s="162">
        <v>100</v>
      </c>
      <c r="DE838" s="161">
        <v>120</v>
      </c>
      <c r="DF838" s="161">
        <v>17550</v>
      </c>
      <c r="DG838" s="163" t="s">
        <v>1816</v>
      </c>
      <c r="DH838" s="161"/>
      <c r="DI838" s="161" t="s">
        <v>1645</v>
      </c>
      <c r="DJ838" s="161">
        <v>2</v>
      </c>
      <c r="DK838" s="161" t="s">
        <v>1323</v>
      </c>
      <c r="DL838" s="161">
        <v>0</v>
      </c>
      <c r="DM838" s="43" t="s">
        <v>2013</v>
      </c>
      <c r="DN838" s="43"/>
      <c r="DO838" s="43" t="s">
        <v>4895</v>
      </c>
      <c r="DP838" s="43"/>
      <c r="DQ838" s="43" t="s">
        <v>4162</v>
      </c>
      <c r="DR838" s="43">
        <v>100</v>
      </c>
      <c r="DV838" s="31" t="s">
        <v>400</v>
      </c>
      <c r="DW838" s="31" t="s">
        <v>405</v>
      </c>
      <c r="DX838" s="63"/>
      <c r="DY838" s="63"/>
      <c r="DZ838" s="63"/>
      <c r="EA838" s="167"/>
      <c r="EB838" s="60"/>
      <c r="EC838" s="60"/>
      <c r="ED838" s="60"/>
      <c r="EE838" s="60"/>
      <c r="EF838" s="60"/>
      <c r="EG838" s="60"/>
      <c r="EH838" s="60"/>
      <c r="EI838" s="60"/>
      <c r="EJ838" s="60"/>
      <c r="EK838" s="60"/>
      <c r="EL838" s="60"/>
      <c r="EM838" s="60"/>
      <c r="EN838" s="60"/>
      <c r="EO838" s="60"/>
      <c r="EP838" s="60"/>
      <c r="EQ838" s="60"/>
      <c r="ER838" s="60"/>
      <c r="ES838" s="60"/>
      <c r="ET838" s="60"/>
      <c r="EU838" s="60"/>
      <c r="EV838" s="60"/>
      <c r="EW838" s="60"/>
      <c r="EX838" s="60"/>
      <c r="EY838" s="60"/>
      <c r="EZ838" s="60"/>
      <c r="FA838" s="60"/>
      <c r="FB838" s="60"/>
    </row>
    <row r="839" spans="22:158" x14ac:dyDescent="0.25">
      <c r="W839" s="33"/>
      <c r="X839" s="33"/>
      <c r="AH839" s="38">
        <v>100</v>
      </c>
      <c r="AI839" s="38">
        <v>125</v>
      </c>
      <c r="AJ839" s="38">
        <v>15700</v>
      </c>
      <c r="AK839" s="38">
        <v>14</v>
      </c>
      <c r="AL839" s="38">
        <v>1505358</v>
      </c>
      <c r="AM839" s="61" t="s">
        <v>1816</v>
      </c>
      <c r="AN839" s="61" t="s">
        <v>1692</v>
      </c>
      <c r="AO839" s="61" t="s">
        <v>1605</v>
      </c>
      <c r="AP839" s="61" t="s">
        <v>5033</v>
      </c>
      <c r="AQ839" s="61" t="s">
        <v>1707</v>
      </c>
      <c r="AR839" s="28">
        <v>0</v>
      </c>
      <c r="AS839" s="28">
        <v>218</v>
      </c>
      <c r="AT839" s="28">
        <v>1147</v>
      </c>
      <c r="AU839" s="62"/>
      <c r="BT839">
        <v>0</v>
      </c>
      <c r="BU839" s="32">
        <v>100</v>
      </c>
      <c r="BV839" s="32">
        <v>125</v>
      </c>
      <c r="BW839" s="32">
        <v>16380</v>
      </c>
      <c r="BX839" s="32">
        <v>87</v>
      </c>
      <c r="BY839" s="32">
        <v>91180</v>
      </c>
      <c r="BZ839" t="s">
        <v>1816</v>
      </c>
      <c r="CA839" t="s">
        <v>1692</v>
      </c>
      <c r="CB839" t="s">
        <v>938</v>
      </c>
      <c r="CC839" t="s">
        <v>1726</v>
      </c>
      <c r="CD839" t="s">
        <v>1793</v>
      </c>
      <c r="CE839" s="155">
        <v>8</v>
      </c>
      <c r="CF839" s="155">
        <v>7</v>
      </c>
      <c r="CG839" s="31" t="s">
        <v>5841</v>
      </c>
      <c r="CH839" s="31" t="s">
        <v>3877</v>
      </c>
      <c r="CI839" s="31" t="s">
        <v>3891</v>
      </c>
      <c r="CJ839" s="31" t="s">
        <v>1397</v>
      </c>
      <c r="DC839" s="160" t="str">
        <f t="shared" si="129"/>
        <v>17550_6</v>
      </c>
      <c r="DD839" s="162">
        <v>100</v>
      </c>
      <c r="DE839" s="161">
        <v>120</v>
      </c>
      <c r="DF839" s="161">
        <v>17550</v>
      </c>
      <c r="DG839" s="163" t="s">
        <v>1816</v>
      </c>
      <c r="DH839" s="161"/>
      <c r="DI839" s="161" t="s">
        <v>1645</v>
      </c>
      <c r="DJ839" s="161">
        <v>6</v>
      </c>
      <c r="DK839" s="161" t="s">
        <v>1327</v>
      </c>
      <c r="DL839" s="161">
        <v>0</v>
      </c>
      <c r="DM839" s="43" t="s">
        <v>2014</v>
      </c>
      <c r="DN839" s="43"/>
      <c r="DO839" s="43" t="s">
        <v>4897</v>
      </c>
      <c r="DP839" s="43"/>
      <c r="DQ839" s="43" t="s">
        <v>4165</v>
      </c>
      <c r="DR839" s="43">
        <v>100</v>
      </c>
      <c r="DV839" s="31" t="s">
        <v>400</v>
      </c>
      <c r="DW839" s="31" t="s">
        <v>405</v>
      </c>
      <c r="DX839" s="63"/>
      <c r="DY839" s="63"/>
      <c r="DZ839" s="63"/>
      <c r="EA839" s="167"/>
      <c r="EB839" s="60"/>
      <c r="EC839" s="60"/>
      <c r="ED839" s="60"/>
      <c r="EE839" s="60"/>
      <c r="EF839" s="60"/>
      <c r="EG839" s="60"/>
      <c r="EH839" s="60"/>
      <c r="EI839" s="60"/>
      <c r="EJ839" s="60"/>
      <c r="EK839" s="60"/>
      <c r="EL839" s="60"/>
      <c r="EM839" s="60"/>
      <c r="EN839" s="60"/>
      <c r="EO839" s="60"/>
      <c r="EP839" s="60"/>
      <c r="EQ839" s="60"/>
      <c r="ER839" s="60"/>
      <c r="ES839" s="60"/>
      <c r="ET839" s="60"/>
      <c r="EU839" s="60"/>
      <c r="EV839" s="60"/>
      <c r="EW839" s="60"/>
      <c r="EX839" s="60"/>
      <c r="EY839" s="60"/>
      <c r="EZ839" s="60"/>
      <c r="FA839" s="60"/>
      <c r="FB839" s="60"/>
    </row>
    <row r="840" spans="22:158" x14ac:dyDescent="0.25">
      <c r="W840" s="33"/>
      <c r="X840" s="33"/>
      <c r="AH840" s="38">
        <v>100</v>
      </c>
      <c r="AI840" s="38">
        <v>125</v>
      </c>
      <c r="AJ840" s="38">
        <v>16380</v>
      </c>
      <c r="AK840" s="38">
        <v>14</v>
      </c>
      <c r="AL840" s="38">
        <v>1505358</v>
      </c>
      <c r="AM840" s="61" t="s">
        <v>1816</v>
      </c>
      <c r="AN840" s="61" t="s">
        <v>1692</v>
      </c>
      <c r="AO840" s="61" t="s">
        <v>894</v>
      </c>
      <c r="AP840" s="61" t="s">
        <v>5033</v>
      </c>
      <c r="AQ840" s="61" t="s">
        <v>1707</v>
      </c>
      <c r="AR840" s="28">
        <v>11779.3</v>
      </c>
      <c r="AS840" s="28">
        <v>0</v>
      </c>
      <c r="AT840" s="28">
        <v>0</v>
      </c>
      <c r="AU840" s="62"/>
      <c r="BT840">
        <v>0</v>
      </c>
      <c r="BU840" s="32">
        <v>100</v>
      </c>
      <c r="BV840" s="32">
        <v>125</v>
      </c>
      <c r="BW840" s="32">
        <v>16380</v>
      </c>
      <c r="BX840" s="32">
        <v>87</v>
      </c>
      <c r="BY840" s="32">
        <v>91190</v>
      </c>
      <c r="BZ840" t="s">
        <v>1816</v>
      </c>
      <c r="CA840" t="s">
        <v>1692</v>
      </c>
      <c r="CB840" t="s">
        <v>938</v>
      </c>
      <c r="CC840" t="s">
        <v>1726</v>
      </c>
      <c r="CD840" t="s">
        <v>1726</v>
      </c>
      <c r="CE840" s="155">
        <v>7</v>
      </c>
      <c r="CF840" s="155">
        <v>12</v>
      </c>
      <c r="CG840" s="31" t="s">
        <v>5843</v>
      </c>
      <c r="CH840" s="31" t="s">
        <v>3878</v>
      </c>
      <c r="CI840" s="31" t="s">
        <v>3891</v>
      </c>
      <c r="CJ840" s="31" t="s">
        <v>1398</v>
      </c>
      <c r="DC840" s="160" t="str">
        <f t="shared" si="129"/>
        <v>17550_10</v>
      </c>
      <c r="DD840" s="162">
        <v>100</v>
      </c>
      <c r="DE840" s="161">
        <v>120</v>
      </c>
      <c r="DF840" s="161">
        <v>17550</v>
      </c>
      <c r="DG840" s="163" t="s">
        <v>1816</v>
      </c>
      <c r="DH840" s="161"/>
      <c r="DI840" s="161" t="s">
        <v>1645</v>
      </c>
      <c r="DJ840" s="161">
        <v>10</v>
      </c>
      <c r="DK840" s="161" t="s">
        <v>1329</v>
      </c>
      <c r="DL840" s="161">
        <v>6</v>
      </c>
      <c r="DM840" s="43" t="s">
        <v>2015</v>
      </c>
      <c r="DN840" s="43"/>
      <c r="DO840" s="43" t="s">
        <v>4899</v>
      </c>
      <c r="DP840" s="43"/>
      <c r="DQ840" s="43" t="s">
        <v>4168</v>
      </c>
      <c r="DR840" s="43">
        <v>100</v>
      </c>
      <c r="DV840" s="31" t="s">
        <v>400</v>
      </c>
      <c r="DW840" s="31" t="s">
        <v>405</v>
      </c>
      <c r="DX840" s="63"/>
      <c r="DY840" s="63"/>
      <c r="DZ840" s="63"/>
      <c r="EA840" s="167"/>
      <c r="EB840" s="60"/>
      <c r="EC840" s="60"/>
      <c r="ED840" s="60"/>
      <c r="EE840" s="60"/>
      <c r="EF840" s="60"/>
      <c r="EG840" s="60"/>
      <c r="EH840" s="60"/>
      <c r="EI840" s="60"/>
      <c r="EJ840" s="60"/>
      <c r="EK840" s="60"/>
      <c r="EL840" s="60"/>
      <c r="EM840" s="60"/>
      <c r="EN840" s="60"/>
      <c r="EO840" s="60"/>
      <c r="EP840" s="60"/>
      <c r="EQ840" s="60"/>
      <c r="ER840" s="60"/>
      <c r="ES840" s="60"/>
      <c r="ET840" s="60"/>
      <c r="EU840" s="60"/>
      <c r="EV840" s="60"/>
      <c r="EW840" s="60"/>
      <c r="EX840" s="60"/>
      <c r="EY840" s="60"/>
      <c r="EZ840" s="60"/>
      <c r="FA840" s="60"/>
      <c r="FB840" s="60"/>
    </row>
    <row r="841" spans="22:158" x14ac:dyDescent="0.25">
      <c r="W841" s="33"/>
      <c r="X841" s="33"/>
      <c r="AH841" s="38">
        <v>100</v>
      </c>
      <c r="AI841" s="38">
        <v>125</v>
      </c>
      <c r="AJ841" s="38">
        <v>16420</v>
      </c>
      <c r="AK841" s="38">
        <v>14</v>
      </c>
      <c r="AL841" s="38">
        <v>1505358</v>
      </c>
      <c r="AM841" s="61" t="s">
        <v>1816</v>
      </c>
      <c r="AN841" s="61" t="s">
        <v>1692</v>
      </c>
      <c r="AO841" s="61" t="s">
        <v>1621</v>
      </c>
      <c r="AP841" s="61" t="s">
        <v>5033</v>
      </c>
      <c r="AQ841" s="61" t="s">
        <v>1707</v>
      </c>
      <c r="AR841" s="28">
        <v>0</v>
      </c>
      <c r="AS841" s="28">
        <v>0</v>
      </c>
      <c r="AT841" s="28">
        <v>77802</v>
      </c>
      <c r="AU841" s="62"/>
      <c r="BT841">
        <v>0</v>
      </c>
      <c r="BU841" s="32">
        <v>100</v>
      </c>
      <c r="BV841" s="32">
        <v>125</v>
      </c>
      <c r="BW841" s="32">
        <v>16380</v>
      </c>
      <c r="BX841" s="32">
        <v>87</v>
      </c>
      <c r="BY841" s="32">
        <v>91192</v>
      </c>
      <c r="BZ841" t="s">
        <v>1816</v>
      </c>
      <c r="CA841" t="s">
        <v>1692</v>
      </c>
      <c r="CB841" t="s">
        <v>938</v>
      </c>
      <c r="CC841" t="s">
        <v>1726</v>
      </c>
      <c r="CD841" t="s">
        <v>1115</v>
      </c>
      <c r="CE841" s="155">
        <v>12506</v>
      </c>
      <c r="CF841" s="155">
        <v>8</v>
      </c>
      <c r="CG841" s="31" t="s">
        <v>692</v>
      </c>
      <c r="CH841" s="31" t="s">
        <v>3879</v>
      </c>
      <c r="CI841" s="31" t="s">
        <v>3891</v>
      </c>
      <c r="CJ841" s="31" t="s">
        <v>1401</v>
      </c>
      <c r="DC841" s="160" t="str">
        <f t="shared" si="129"/>
        <v>17550_8</v>
      </c>
      <c r="DD841" s="162">
        <v>100</v>
      </c>
      <c r="DE841" s="161">
        <v>120</v>
      </c>
      <c r="DF841" s="161">
        <v>17550</v>
      </c>
      <c r="DG841" s="163" t="s">
        <v>1816</v>
      </c>
      <c r="DH841" s="161"/>
      <c r="DI841" s="161" t="s">
        <v>1645</v>
      </c>
      <c r="DJ841" s="161">
        <v>8</v>
      </c>
      <c r="DK841" s="161" t="s">
        <v>1328</v>
      </c>
      <c r="DL841" s="161">
        <v>0</v>
      </c>
      <c r="DM841" s="43" t="s">
        <v>2016</v>
      </c>
      <c r="DN841" s="43"/>
      <c r="DO841" s="43" t="s">
        <v>4901</v>
      </c>
      <c r="DP841" s="43"/>
      <c r="DQ841" s="43" t="s">
        <v>4171</v>
      </c>
      <c r="DR841" s="43">
        <v>100</v>
      </c>
      <c r="DV841" s="31" t="s">
        <v>400</v>
      </c>
      <c r="DW841" s="31" t="s">
        <v>405</v>
      </c>
      <c r="DX841" s="63"/>
      <c r="DY841" s="63"/>
      <c r="DZ841" s="63"/>
      <c r="EA841" s="167"/>
      <c r="EB841" s="60"/>
      <c r="EC841" s="60"/>
      <c r="ED841" s="60"/>
      <c r="EE841" s="60"/>
      <c r="EF841" s="60"/>
      <c r="EG841" s="60"/>
      <c r="EH841" s="60"/>
      <c r="EI841" s="60"/>
      <c r="EJ841" s="60"/>
      <c r="EK841" s="60"/>
      <c r="EL841" s="60"/>
      <c r="EM841" s="60"/>
      <c r="EN841" s="60"/>
      <c r="EO841" s="60"/>
      <c r="EP841" s="60"/>
      <c r="EQ841" s="60"/>
      <c r="ER841" s="60"/>
      <c r="ES841" s="60"/>
      <c r="ET841" s="60"/>
      <c r="EU841" s="60"/>
      <c r="EV841" s="60"/>
      <c r="EW841" s="60"/>
      <c r="EX841" s="60"/>
      <c r="EY841" s="60"/>
      <c r="EZ841" s="60"/>
      <c r="FA841" s="60"/>
      <c r="FB841" s="60"/>
    </row>
    <row r="842" spans="22:158" x14ac:dyDescent="0.25">
      <c r="W842" s="33"/>
      <c r="X842" s="33"/>
      <c r="AH842" s="38">
        <v>100</v>
      </c>
      <c r="AI842" s="38">
        <v>130</v>
      </c>
      <c r="AJ842" s="38">
        <v>10110</v>
      </c>
      <c r="AK842" s="38">
        <v>14</v>
      </c>
      <c r="AL842" s="38">
        <v>1505358</v>
      </c>
      <c r="AM842" s="61" t="s">
        <v>1816</v>
      </c>
      <c r="AN842" s="61" t="s">
        <v>1687</v>
      </c>
      <c r="AO842" s="61" t="s">
        <v>5045</v>
      </c>
      <c r="AP842" s="61" t="s">
        <v>5033</v>
      </c>
      <c r="AQ842" s="61" t="s">
        <v>1707</v>
      </c>
      <c r="AR842" s="28">
        <v>39255.300000000003</v>
      </c>
      <c r="AS842" s="28">
        <v>46423</v>
      </c>
      <c r="AT842" s="28">
        <v>75676</v>
      </c>
      <c r="AU842" s="62"/>
      <c r="BT842">
        <v>0</v>
      </c>
      <c r="BU842" s="32">
        <v>100</v>
      </c>
      <c r="BV842" s="32">
        <v>125</v>
      </c>
      <c r="BW842" s="32">
        <v>16380</v>
      </c>
      <c r="BX842" s="32">
        <v>87</v>
      </c>
      <c r="BY842" s="32">
        <v>91194</v>
      </c>
      <c r="BZ842" t="s">
        <v>1816</v>
      </c>
      <c r="CA842" t="s">
        <v>1692</v>
      </c>
      <c r="CB842" t="s">
        <v>938</v>
      </c>
      <c r="CC842" t="s">
        <v>1726</v>
      </c>
      <c r="CD842" t="s">
        <v>1114</v>
      </c>
      <c r="CE842" s="155">
        <v>5</v>
      </c>
      <c r="CF842" s="155">
        <v>11</v>
      </c>
      <c r="CG842" s="31" t="s">
        <v>694</v>
      </c>
      <c r="CH842" s="31" t="s">
        <v>3880</v>
      </c>
      <c r="CI842" s="31" t="s">
        <v>3891</v>
      </c>
      <c r="CJ842" s="31" t="s">
        <v>1400</v>
      </c>
      <c r="DC842" s="160" t="str">
        <f t="shared" si="129"/>
        <v>17550_5</v>
      </c>
      <c r="DD842" s="162">
        <v>100</v>
      </c>
      <c r="DE842" s="161">
        <v>120</v>
      </c>
      <c r="DF842" s="161">
        <v>17550</v>
      </c>
      <c r="DG842" s="163" t="s">
        <v>1816</v>
      </c>
      <c r="DH842" s="161"/>
      <c r="DI842" s="161" t="s">
        <v>1645</v>
      </c>
      <c r="DJ842" s="161">
        <v>5</v>
      </c>
      <c r="DK842" s="161" t="s">
        <v>1326</v>
      </c>
      <c r="DL842" s="161">
        <v>4</v>
      </c>
      <c r="DM842" s="43" t="s">
        <v>2017</v>
      </c>
      <c r="DN842" s="43"/>
      <c r="DO842" s="43" t="s">
        <v>4903</v>
      </c>
      <c r="DP842" s="43"/>
      <c r="DQ842" s="43" t="s">
        <v>4174</v>
      </c>
      <c r="DR842" s="43">
        <v>100</v>
      </c>
      <c r="DV842" s="31" t="s">
        <v>400</v>
      </c>
      <c r="DW842" s="31" t="s">
        <v>406</v>
      </c>
      <c r="DX842" s="63"/>
      <c r="DY842" s="63"/>
      <c r="DZ842" s="63"/>
      <c r="EA842" s="167"/>
      <c r="EB842" s="60"/>
      <c r="EC842" s="60"/>
      <c r="ED842" s="60"/>
      <c r="EE842" s="60"/>
      <c r="EF842" s="60"/>
      <c r="EG842" s="60"/>
      <c r="EH842" s="60"/>
      <c r="EI842" s="60"/>
      <c r="EJ842" s="60"/>
      <c r="EK842" s="60"/>
      <c r="EL842" s="60"/>
      <c r="EM842" s="60"/>
      <c r="EN842" s="60"/>
      <c r="EO842" s="60"/>
      <c r="EP842" s="60"/>
      <c r="EQ842" s="60"/>
      <c r="ER842" s="60"/>
      <c r="ES842" s="60"/>
      <c r="ET842" s="60"/>
      <c r="EU842" s="60"/>
      <c r="EV842" s="60"/>
      <c r="EW842" s="60"/>
      <c r="EX842" s="60"/>
      <c r="EY842" s="60"/>
      <c r="EZ842" s="60"/>
      <c r="FA842" s="60"/>
      <c r="FB842" s="60"/>
    </row>
    <row r="843" spans="22:158" x14ac:dyDescent="0.25">
      <c r="W843" s="33"/>
      <c r="X843" s="33"/>
      <c r="AH843" s="38">
        <v>100</v>
      </c>
      <c r="AI843" s="38">
        <v>130</v>
      </c>
      <c r="AJ843" s="38">
        <v>13000</v>
      </c>
      <c r="AK843" s="38">
        <v>14</v>
      </c>
      <c r="AL843" s="38">
        <v>1505358</v>
      </c>
      <c r="AM843" s="61" t="s">
        <v>1816</v>
      </c>
      <c r="AN843" s="61" t="s">
        <v>1687</v>
      </c>
      <c r="AO843" s="61" t="s">
        <v>5101</v>
      </c>
      <c r="AP843" s="61" t="s">
        <v>5033</v>
      </c>
      <c r="AQ843" s="61" t="s">
        <v>1707</v>
      </c>
      <c r="AR843" s="28">
        <v>0</v>
      </c>
      <c r="AS843" s="28">
        <v>0</v>
      </c>
      <c r="AT843" s="28">
        <v>327084</v>
      </c>
      <c r="AU843" s="62"/>
      <c r="BT843">
        <v>0</v>
      </c>
      <c r="BU843" s="32">
        <v>100</v>
      </c>
      <c r="BV843" s="32">
        <v>125</v>
      </c>
      <c r="BW843" s="32">
        <v>16380</v>
      </c>
      <c r="BX843" s="32">
        <v>87</v>
      </c>
      <c r="BY843" s="32">
        <v>91200</v>
      </c>
      <c r="BZ843" t="s">
        <v>1816</v>
      </c>
      <c r="CA843" t="s">
        <v>1692</v>
      </c>
      <c r="CB843" t="s">
        <v>938</v>
      </c>
      <c r="CC843" t="s">
        <v>1726</v>
      </c>
      <c r="CD843" t="s">
        <v>1794</v>
      </c>
      <c r="CE843" s="155">
        <v>21</v>
      </c>
      <c r="CF843" s="155">
        <v>2</v>
      </c>
      <c r="CG843" s="31" t="s">
        <v>5845</v>
      </c>
      <c r="CH843" s="31" t="s">
        <v>3881</v>
      </c>
      <c r="CI843" s="31" t="s">
        <v>3891</v>
      </c>
      <c r="CJ843" s="31" t="s">
        <v>1399</v>
      </c>
      <c r="DC843" s="160" t="str">
        <f t="shared" si="129"/>
        <v>17620_1</v>
      </c>
      <c r="DD843" s="162">
        <v>100</v>
      </c>
      <c r="DE843" s="161">
        <v>110</v>
      </c>
      <c r="DF843" s="161">
        <v>17620</v>
      </c>
      <c r="DG843" s="163" t="s">
        <v>1816</v>
      </c>
      <c r="DH843" s="161"/>
      <c r="DI843" s="161" t="s">
        <v>1646</v>
      </c>
      <c r="DJ843" s="161">
        <v>1</v>
      </c>
      <c r="DK843" s="161" t="s">
        <v>5210</v>
      </c>
      <c r="DL843" s="161">
        <v>63</v>
      </c>
      <c r="DM843" s="43" t="s">
        <v>2018</v>
      </c>
      <c r="DN843" s="43"/>
      <c r="DO843" s="43" t="s">
        <v>4585</v>
      </c>
      <c r="DP843" s="43"/>
      <c r="DQ843" s="43" t="s">
        <v>4177</v>
      </c>
      <c r="DR843" s="43">
        <v>100</v>
      </c>
      <c r="DV843" s="31" t="s">
        <v>400</v>
      </c>
      <c r="DW843" s="31" t="s">
        <v>406</v>
      </c>
      <c r="DX843" s="63"/>
      <c r="DY843" s="63"/>
      <c r="DZ843" s="63"/>
      <c r="EA843" s="167"/>
      <c r="EB843" s="60"/>
      <c r="EC843" s="60"/>
      <c r="ED843" s="60"/>
      <c r="EE843" s="60"/>
      <c r="EF843" s="60"/>
      <c r="EG843" s="60"/>
      <c r="EH843" s="60"/>
      <c r="EI843" s="60"/>
      <c r="EJ843" s="60"/>
      <c r="EK843" s="60"/>
      <c r="EL843" s="60"/>
      <c r="EM843" s="60"/>
      <c r="EN843" s="60"/>
      <c r="EO843" s="60"/>
      <c r="EP843" s="60"/>
      <c r="EQ843" s="60"/>
      <c r="ER843" s="60"/>
      <c r="ES843" s="60"/>
      <c r="ET843" s="60"/>
      <c r="EU843" s="60"/>
      <c r="EV843" s="60"/>
      <c r="EW843" s="60"/>
      <c r="EX843" s="60"/>
      <c r="EY843" s="60"/>
      <c r="EZ843" s="60"/>
      <c r="FA843" s="60"/>
      <c r="FB843" s="60"/>
    </row>
    <row r="844" spans="22:158" x14ac:dyDescent="0.25">
      <c r="W844" s="33"/>
      <c r="X844" s="33"/>
      <c r="AH844" s="38">
        <v>100</v>
      </c>
      <c r="AI844" s="38">
        <v>130</v>
      </c>
      <c r="AJ844" s="38">
        <v>13010</v>
      </c>
      <c r="AK844" s="38">
        <v>14</v>
      </c>
      <c r="AL844" s="38">
        <v>1505358</v>
      </c>
      <c r="AM844" s="61" t="s">
        <v>1816</v>
      </c>
      <c r="AN844" s="61" t="s">
        <v>1687</v>
      </c>
      <c r="AO844" s="61" t="s">
        <v>5102</v>
      </c>
      <c r="AP844" s="61" t="s">
        <v>5033</v>
      </c>
      <c r="AQ844" s="61" t="s">
        <v>1707</v>
      </c>
      <c r="AR844" s="28">
        <v>176435.1</v>
      </c>
      <c r="AS844" s="28">
        <v>1951748</v>
      </c>
      <c r="AT844" s="28">
        <v>0</v>
      </c>
      <c r="AU844" s="62"/>
      <c r="BT844">
        <v>0</v>
      </c>
      <c r="BU844" s="32">
        <v>100</v>
      </c>
      <c r="BV844" s="32">
        <v>125</v>
      </c>
      <c r="BW844" s="32">
        <v>16380</v>
      </c>
      <c r="BX844" s="32">
        <v>88</v>
      </c>
      <c r="BY844" s="32">
        <v>91220</v>
      </c>
      <c r="BZ844" t="s">
        <v>1816</v>
      </c>
      <c r="CA844" t="s">
        <v>1692</v>
      </c>
      <c r="CB844" t="s">
        <v>938</v>
      </c>
      <c r="CC844" t="s">
        <v>1684</v>
      </c>
      <c r="CD844" t="s">
        <v>1684</v>
      </c>
      <c r="CE844" s="155">
        <v>1287</v>
      </c>
      <c r="CF844" s="155">
        <v>14</v>
      </c>
      <c r="CG844" s="31" t="s">
        <v>696</v>
      </c>
      <c r="CH844" s="31" t="s">
        <v>3882</v>
      </c>
      <c r="CI844" s="31" t="s">
        <v>3891</v>
      </c>
      <c r="CJ844" s="31" t="s">
        <v>1402</v>
      </c>
      <c r="DC844" s="160" t="str">
        <f t="shared" si="129"/>
        <v>17620_7</v>
      </c>
      <c r="DD844" s="162">
        <v>100</v>
      </c>
      <c r="DE844" s="161">
        <v>110</v>
      </c>
      <c r="DF844" s="161">
        <v>17620</v>
      </c>
      <c r="DG844" s="163" t="s">
        <v>1816</v>
      </c>
      <c r="DH844" s="161"/>
      <c r="DI844" s="161" t="s">
        <v>1646</v>
      </c>
      <c r="DJ844" s="161">
        <v>7</v>
      </c>
      <c r="DK844" s="161" t="s">
        <v>5216</v>
      </c>
      <c r="DL844" s="161">
        <v>101</v>
      </c>
      <c r="DM844" s="43" t="s">
        <v>2019</v>
      </c>
      <c r="DN844" s="43"/>
      <c r="DO844" s="43" t="s">
        <v>4587</v>
      </c>
      <c r="DP844" s="43"/>
      <c r="DQ844" s="43" t="s">
        <v>4150</v>
      </c>
      <c r="DR844" s="43">
        <v>100</v>
      </c>
      <c r="DV844" s="31" t="s">
        <v>400</v>
      </c>
      <c r="DW844" s="31" t="s">
        <v>406</v>
      </c>
      <c r="DX844" s="63"/>
      <c r="DY844" s="63"/>
      <c r="DZ844" s="63"/>
      <c r="EA844" s="167"/>
      <c r="EB844" s="60"/>
      <c r="EC844" s="60"/>
      <c r="ED844" s="60"/>
      <c r="EE844" s="60"/>
      <c r="EF844" s="60"/>
      <c r="EG844" s="60"/>
      <c r="EH844" s="60"/>
      <c r="EI844" s="60"/>
      <c r="EJ844" s="60"/>
      <c r="EK844" s="60"/>
      <c r="EL844" s="60"/>
      <c r="EM844" s="60"/>
      <c r="EN844" s="60"/>
      <c r="EO844" s="60"/>
      <c r="EP844" s="60"/>
      <c r="EQ844" s="60"/>
      <c r="ER844" s="60"/>
      <c r="ES844" s="60"/>
      <c r="ET844" s="60"/>
      <c r="EU844" s="60"/>
      <c r="EV844" s="60"/>
      <c r="EW844" s="60"/>
      <c r="EX844" s="60"/>
      <c r="EY844" s="60"/>
      <c r="EZ844" s="60"/>
      <c r="FA844" s="60"/>
      <c r="FB844" s="60"/>
    </row>
    <row r="845" spans="22:158" x14ac:dyDescent="0.25">
      <c r="V845" s="1"/>
      <c r="W845" s="33"/>
      <c r="X845" s="33"/>
      <c r="AH845" s="38">
        <v>100</v>
      </c>
      <c r="AI845" s="38">
        <v>130</v>
      </c>
      <c r="AJ845" s="38">
        <v>13550</v>
      </c>
      <c r="AK845" s="38">
        <v>14</v>
      </c>
      <c r="AL845" s="38">
        <v>1505358</v>
      </c>
      <c r="AM845" s="61" t="s">
        <v>1816</v>
      </c>
      <c r="AN845" s="61" t="s">
        <v>1687</v>
      </c>
      <c r="AO845" s="61" t="s">
        <v>5114</v>
      </c>
      <c r="AP845" s="61" t="s">
        <v>5033</v>
      </c>
      <c r="AQ845" s="61" t="s">
        <v>1707</v>
      </c>
      <c r="AR845" s="28">
        <v>4256238.8</v>
      </c>
      <c r="AS845" s="28">
        <v>2191862</v>
      </c>
      <c r="AT845" s="28">
        <v>1849788</v>
      </c>
      <c r="AU845" s="62"/>
      <c r="BT845">
        <v>0</v>
      </c>
      <c r="BU845" s="32">
        <v>100</v>
      </c>
      <c r="BV845" s="32">
        <v>125</v>
      </c>
      <c r="BW845" s="32">
        <v>16380</v>
      </c>
      <c r="BX845" s="32">
        <v>89</v>
      </c>
      <c r="BY845" s="32">
        <v>91240</v>
      </c>
      <c r="BZ845" t="s">
        <v>1816</v>
      </c>
      <c r="CA845" t="s">
        <v>1692</v>
      </c>
      <c r="CB845" t="s">
        <v>938</v>
      </c>
      <c r="CC845" t="s">
        <v>1785</v>
      </c>
      <c r="CD845" t="s">
        <v>1785</v>
      </c>
      <c r="CE845" s="155">
        <v>2301</v>
      </c>
      <c r="CF845" s="155">
        <v>30</v>
      </c>
      <c r="CG845" s="31" t="s">
        <v>698</v>
      </c>
      <c r="CH845" s="31" t="s">
        <v>3883</v>
      </c>
      <c r="CI845" s="31" t="s">
        <v>3891</v>
      </c>
      <c r="CJ845" s="31" t="s">
        <v>1403</v>
      </c>
      <c r="DC845" s="160" t="str">
        <f t="shared" si="129"/>
        <v>17620_9</v>
      </c>
      <c r="DD845" s="162">
        <v>100</v>
      </c>
      <c r="DE845" s="161">
        <v>110</v>
      </c>
      <c r="DF845" s="161">
        <v>17620</v>
      </c>
      <c r="DG845" s="163" t="s">
        <v>1816</v>
      </c>
      <c r="DH845" s="161"/>
      <c r="DI845" s="161" t="s">
        <v>1646</v>
      </c>
      <c r="DJ845" s="161">
        <v>9</v>
      </c>
      <c r="DK845" s="161" t="s">
        <v>5218</v>
      </c>
      <c r="DL845" s="161">
        <v>0</v>
      </c>
      <c r="DM845" s="43" t="s">
        <v>2020</v>
      </c>
      <c r="DN845" s="43"/>
      <c r="DO845" s="43" t="s">
        <v>4589</v>
      </c>
      <c r="DP845" s="43"/>
      <c r="DQ845" s="43" t="s">
        <v>4153</v>
      </c>
      <c r="DR845" s="43">
        <v>100</v>
      </c>
      <c r="DV845" s="31" t="s">
        <v>400</v>
      </c>
      <c r="DW845" s="31" t="s">
        <v>406</v>
      </c>
      <c r="DX845" s="63"/>
      <c r="DY845" s="63"/>
      <c r="DZ845" s="63"/>
      <c r="EA845" s="167"/>
      <c r="EB845" s="60"/>
      <c r="EC845" s="60"/>
      <c r="ED845" s="60"/>
      <c r="EE845" s="60"/>
      <c r="EF845" s="60"/>
      <c r="EG845" s="60"/>
      <c r="EH845" s="60"/>
      <c r="EI845" s="60"/>
      <c r="EJ845" s="60"/>
      <c r="EK845" s="60"/>
      <c r="EL845" s="60"/>
      <c r="EM845" s="60"/>
      <c r="EN845" s="60"/>
      <c r="EO845" s="60"/>
      <c r="EP845" s="60"/>
      <c r="EQ845" s="60"/>
      <c r="ER845" s="60"/>
      <c r="ES845" s="60"/>
      <c r="ET845" s="60"/>
      <c r="EU845" s="60"/>
      <c r="EV845" s="60"/>
      <c r="EW845" s="60"/>
      <c r="EX845" s="60"/>
      <c r="EY845" s="60"/>
      <c r="EZ845" s="60"/>
      <c r="FA845" s="60"/>
      <c r="FB845" s="60"/>
    </row>
    <row r="846" spans="22:158" x14ac:dyDescent="0.25">
      <c r="V846" s="1"/>
      <c r="W846" s="33"/>
      <c r="X846" s="33"/>
      <c r="AH846" s="38">
        <v>100</v>
      </c>
      <c r="AI846" s="38">
        <v>130</v>
      </c>
      <c r="AJ846" s="38">
        <v>13650</v>
      </c>
      <c r="AK846" s="38">
        <v>14</v>
      </c>
      <c r="AL846" s="38">
        <v>1505358</v>
      </c>
      <c r="AM846" s="61" t="s">
        <v>1816</v>
      </c>
      <c r="AN846" s="61" t="s">
        <v>1687</v>
      </c>
      <c r="AO846" s="61" t="s">
        <v>5116</v>
      </c>
      <c r="AP846" s="61" t="s">
        <v>5033</v>
      </c>
      <c r="AQ846" s="61" t="s">
        <v>1707</v>
      </c>
      <c r="AR846" s="28">
        <v>0</v>
      </c>
      <c r="AS846" s="28">
        <v>3028</v>
      </c>
      <c r="AT846" s="28">
        <v>16121</v>
      </c>
      <c r="AU846" s="62"/>
      <c r="BT846">
        <v>0</v>
      </c>
      <c r="BU846" s="32">
        <v>100</v>
      </c>
      <c r="BV846" s="32">
        <v>125</v>
      </c>
      <c r="BW846" s="32">
        <v>16380</v>
      </c>
      <c r="BX846" s="32">
        <v>90</v>
      </c>
      <c r="BY846" s="32">
        <v>91260</v>
      </c>
      <c r="BZ846" t="s">
        <v>1816</v>
      </c>
      <c r="CA846" t="s">
        <v>1692</v>
      </c>
      <c r="CB846" t="s">
        <v>938</v>
      </c>
      <c r="CC846" t="s">
        <v>5036</v>
      </c>
      <c r="CD846" t="s">
        <v>5036</v>
      </c>
      <c r="CE846" s="155">
        <v>113</v>
      </c>
      <c r="CF846" s="155">
        <v>26</v>
      </c>
      <c r="CG846" s="31" t="s">
        <v>5848</v>
      </c>
      <c r="CH846" s="31" t="s">
        <v>3884</v>
      </c>
      <c r="CI846" s="31" t="s">
        <v>3891</v>
      </c>
      <c r="CJ846" s="31" t="s">
        <v>1404</v>
      </c>
      <c r="DC846" s="160" t="str">
        <f t="shared" si="129"/>
        <v>17620_4</v>
      </c>
      <c r="DD846" s="162">
        <v>100</v>
      </c>
      <c r="DE846" s="161">
        <v>110</v>
      </c>
      <c r="DF846" s="161">
        <v>17620</v>
      </c>
      <c r="DG846" s="163" t="s">
        <v>1816</v>
      </c>
      <c r="DH846" s="161"/>
      <c r="DI846" s="161" t="s">
        <v>1646</v>
      </c>
      <c r="DJ846" s="161">
        <v>4</v>
      </c>
      <c r="DK846" s="161" t="s">
        <v>1325</v>
      </c>
      <c r="DL846" s="161">
        <v>0</v>
      </c>
      <c r="DM846" s="43" t="s">
        <v>2021</v>
      </c>
      <c r="DN846" s="43"/>
      <c r="DO846" s="43" t="s">
        <v>4591</v>
      </c>
      <c r="DP846" s="43"/>
      <c r="DQ846" s="43" t="s">
        <v>4156</v>
      </c>
      <c r="DR846" s="43">
        <v>100</v>
      </c>
      <c r="DV846" s="31" t="s">
        <v>400</v>
      </c>
      <c r="DW846" s="31" t="s">
        <v>406</v>
      </c>
      <c r="DX846" s="63"/>
      <c r="DY846" s="63"/>
      <c r="DZ846" s="63"/>
      <c r="EA846" s="167"/>
      <c r="EB846" s="60"/>
      <c r="EC846" s="60"/>
      <c r="ED846" s="60"/>
      <c r="EE846" s="60"/>
      <c r="EF846" s="60"/>
      <c r="EG846" s="60"/>
      <c r="EH846" s="60"/>
      <c r="EI846" s="60"/>
      <c r="EJ846" s="60"/>
      <c r="EK846" s="60"/>
      <c r="EL846" s="60"/>
      <c r="EM846" s="60"/>
      <c r="EN846" s="60"/>
      <c r="EO846" s="60"/>
      <c r="EP846" s="60"/>
      <c r="EQ846" s="60"/>
      <c r="ER846" s="60"/>
      <c r="ES846" s="60"/>
      <c r="ET846" s="60"/>
      <c r="EU846" s="60"/>
      <c r="EV846" s="60"/>
      <c r="EW846" s="60"/>
      <c r="EX846" s="60"/>
      <c r="EY846" s="60"/>
      <c r="EZ846" s="60"/>
      <c r="FA846" s="60"/>
      <c r="FB846" s="60"/>
    </row>
    <row r="847" spans="22:158" x14ac:dyDescent="0.25">
      <c r="W847" s="33"/>
      <c r="X847" s="33"/>
      <c r="AH847" s="38">
        <v>100</v>
      </c>
      <c r="AI847" s="38">
        <v>130</v>
      </c>
      <c r="AJ847" s="38">
        <v>13660</v>
      </c>
      <c r="AK847" s="38">
        <v>14</v>
      </c>
      <c r="AL847" s="38">
        <v>1505358</v>
      </c>
      <c r="AM847" s="61" t="s">
        <v>1816</v>
      </c>
      <c r="AN847" s="61" t="s">
        <v>1687</v>
      </c>
      <c r="AO847" s="61" t="s">
        <v>5117</v>
      </c>
      <c r="AP847" s="61" t="s">
        <v>5033</v>
      </c>
      <c r="AQ847" s="61" t="s">
        <v>1707</v>
      </c>
      <c r="AR847" s="28">
        <v>539610</v>
      </c>
      <c r="AS847" s="28">
        <v>2066511</v>
      </c>
      <c r="AT847" s="28">
        <v>0</v>
      </c>
      <c r="AU847" s="62"/>
      <c r="BT847">
        <v>0</v>
      </c>
      <c r="BU847" s="32">
        <v>100</v>
      </c>
      <c r="BV847" s="32">
        <v>130</v>
      </c>
      <c r="BW847" s="32">
        <v>10110</v>
      </c>
      <c r="BX847" s="32">
        <v>81</v>
      </c>
      <c r="BY847" s="32">
        <v>91000</v>
      </c>
      <c r="BZ847" t="s">
        <v>1816</v>
      </c>
      <c r="CA847" t="s">
        <v>1687</v>
      </c>
      <c r="CB847" t="s">
        <v>1251</v>
      </c>
      <c r="CC847" t="s">
        <v>1683</v>
      </c>
      <c r="CD847" t="s">
        <v>1784</v>
      </c>
      <c r="CE847" s="155">
        <v>88058</v>
      </c>
      <c r="CF847" s="155">
        <v>311</v>
      </c>
      <c r="CG847" s="31" t="s">
        <v>5834</v>
      </c>
      <c r="CH847" s="31" t="s">
        <v>3892</v>
      </c>
      <c r="CI847" s="31" t="s">
        <v>3893</v>
      </c>
      <c r="CJ847" s="31" t="s">
        <v>465</v>
      </c>
      <c r="DC847" s="160" t="str">
        <f t="shared" si="129"/>
        <v>17620_3</v>
      </c>
      <c r="DD847" s="162">
        <v>100</v>
      </c>
      <c r="DE847" s="161">
        <v>110</v>
      </c>
      <c r="DF847" s="161">
        <v>17620</v>
      </c>
      <c r="DG847" s="163" t="s">
        <v>1816</v>
      </c>
      <c r="DH847" s="161"/>
      <c r="DI847" s="161" t="s">
        <v>1646</v>
      </c>
      <c r="DJ847" s="161">
        <v>3</v>
      </c>
      <c r="DK847" s="161" t="s">
        <v>1324</v>
      </c>
      <c r="DL847" s="161">
        <v>0</v>
      </c>
      <c r="DM847" s="43" t="s">
        <v>2022</v>
      </c>
      <c r="DN847" s="43"/>
      <c r="DO847" s="43" t="s">
        <v>4593</v>
      </c>
      <c r="DP847" s="43"/>
      <c r="DQ847" s="43" t="s">
        <v>4159</v>
      </c>
      <c r="DR847" s="43">
        <v>100</v>
      </c>
      <c r="DV847" s="31" t="s">
        <v>400</v>
      </c>
      <c r="DW847" s="31" t="s">
        <v>406</v>
      </c>
      <c r="DX847" s="63"/>
      <c r="DY847" s="63"/>
      <c r="DZ847" s="63"/>
      <c r="EA847" s="167"/>
      <c r="EB847" s="60"/>
      <c r="EC847" s="60"/>
      <c r="ED847" s="60"/>
      <c r="EE847" s="60"/>
      <c r="EF847" s="60"/>
      <c r="EG847" s="60"/>
      <c r="EH847" s="60"/>
      <c r="EI847" s="60"/>
      <c r="EJ847" s="60"/>
      <c r="EK847" s="60"/>
      <c r="EL847" s="60"/>
      <c r="EM847" s="60"/>
      <c r="EN847" s="60"/>
      <c r="EO847" s="60"/>
      <c r="EP847" s="60"/>
      <c r="EQ847" s="60"/>
      <c r="ER847" s="60"/>
      <c r="ES847" s="60"/>
      <c r="ET847" s="60"/>
      <c r="EU847" s="60"/>
      <c r="EV847" s="60"/>
      <c r="EW847" s="60"/>
      <c r="EX847" s="60"/>
      <c r="EY847" s="60"/>
      <c r="EZ847" s="60"/>
      <c r="FA847" s="60"/>
      <c r="FB847" s="60"/>
    </row>
    <row r="848" spans="22:158" x14ac:dyDescent="0.25">
      <c r="V848" s="1"/>
      <c r="W848" s="33"/>
      <c r="X848" s="33"/>
      <c r="AH848" s="38">
        <v>100</v>
      </c>
      <c r="AI848" s="38">
        <v>130</v>
      </c>
      <c r="AJ848" s="38">
        <v>14200</v>
      </c>
      <c r="AK848" s="38">
        <v>14</v>
      </c>
      <c r="AL848" s="38">
        <v>1505358</v>
      </c>
      <c r="AM848" s="61" t="s">
        <v>1816</v>
      </c>
      <c r="AN848" s="61" t="s">
        <v>1687</v>
      </c>
      <c r="AO848" s="61" t="s">
        <v>5127</v>
      </c>
      <c r="AP848" s="61" t="s">
        <v>5033</v>
      </c>
      <c r="AQ848" s="61" t="s">
        <v>1707</v>
      </c>
      <c r="AR848" s="28">
        <v>980546</v>
      </c>
      <c r="AS848" s="28">
        <v>540206</v>
      </c>
      <c r="AT848" s="28">
        <v>572096</v>
      </c>
      <c r="AU848" s="62"/>
      <c r="BT848">
        <v>0</v>
      </c>
      <c r="BU848" s="32">
        <v>100</v>
      </c>
      <c r="BV848" s="32">
        <v>130</v>
      </c>
      <c r="BW848" s="32">
        <v>10110</v>
      </c>
      <c r="BX848" s="32">
        <v>81</v>
      </c>
      <c r="BY848" s="32">
        <v>91010</v>
      </c>
      <c r="BZ848" t="s">
        <v>1816</v>
      </c>
      <c r="CA848" t="s">
        <v>1687</v>
      </c>
      <c r="CB848" t="s">
        <v>1251</v>
      </c>
      <c r="CC848" t="s">
        <v>1683</v>
      </c>
      <c r="CD848" t="s">
        <v>1683</v>
      </c>
      <c r="CE848" s="155">
        <v>6</v>
      </c>
      <c r="CF848" s="155">
        <v>3</v>
      </c>
      <c r="CG848" s="31" t="s">
        <v>5837</v>
      </c>
      <c r="CH848" s="31" t="s">
        <v>3894</v>
      </c>
      <c r="CI848" s="31" t="s">
        <v>3893</v>
      </c>
      <c r="CJ848" s="31" t="s">
        <v>466</v>
      </c>
      <c r="DC848" s="160" t="str">
        <f t="shared" si="129"/>
        <v>17620_2</v>
      </c>
      <c r="DD848" s="162">
        <v>100</v>
      </c>
      <c r="DE848" s="161">
        <v>110</v>
      </c>
      <c r="DF848" s="161">
        <v>17620</v>
      </c>
      <c r="DG848" s="163" t="s">
        <v>1816</v>
      </c>
      <c r="DH848" s="161"/>
      <c r="DI848" s="161" t="s">
        <v>1646</v>
      </c>
      <c r="DJ848" s="161">
        <v>2</v>
      </c>
      <c r="DK848" s="161" t="s">
        <v>1323</v>
      </c>
      <c r="DL848" s="161">
        <v>0</v>
      </c>
      <c r="DM848" s="43" t="s">
        <v>2023</v>
      </c>
      <c r="DN848" s="43"/>
      <c r="DO848" s="43" t="s">
        <v>4595</v>
      </c>
      <c r="DP848" s="43"/>
      <c r="DQ848" s="43" t="s">
        <v>4162</v>
      </c>
      <c r="DR848" s="43">
        <v>100</v>
      </c>
      <c r="DV848" s="31" t="s">
        <v>400</v>
      </c>
      <c r="DW848" s="31" t="s">
        <v>406</v>
      </c>
      <c r="DX848" s="63"/>
      <c r="DY848" s="63"/>
      <c r="DZ848" s="63"/>
      <c r="EA848" s="167"/>
      <c r="EB848" s="60"/>
      <c r="EC848" s="60"/>
      <c r="ED848" s="60"/>
      <c r="EE848" s="60"/>
      <c r="EF848" s="60"/>
      <c r="EG848" s="60"/>
      <c r="EH848" s="60"/>
      <c r="EI848" s="60"/>
      <c r="EJ848" s="60"/>
      <c r="EK848" s="60"/>
      <c r="EL848" s="60"/>
      <c r="EM848" s="60"/>
      <c r="EN848" s="60"/>
      <c r="EO848" s="60"/>
      <c r="EP848" s="60"/>
      <c r="EQ848" s="60"/>
      <c r="ER848" s="60"/>
      <c r="ES848" s="60"/>
      <c r="ET848" s="60"/>
      <c r="EU848" s="60"/>
      <c r="EV848" s="60"/>
      <c r="EW848" s="60"/>
      <c r="EX848" s="60"/>
      <c r="EY848" s="60"/>
      <c r="EZ848" s="60"/>
      <c r="FA848" s="60"/>
      <c r="FB848" s="60"/>
    </row>
    <row r="849" spans="22:158" x14ac:dyDescent="0.25">
      <c r="W849" s="33"/>
      <c r="X849" s="33"/>
      <c r="AH849" s="38">
        <v>100</v>
      </c>
      <c r="AI849" s="38">
        <v>130</v>
      </c>
      <c r="AJ849" s="38">
        <v>14920</v>
      </c>
      <c r="AK849" s="38">
        <v>14</v>
      </c>
      <c r="AL849" s="38">
        <v>1505358</v>
      </c>
      <c r="AM849" s="61" t="s">
        <v>1816</v>
      </c>
      <c r="AN849" s="61" t="s">
        <v>1687</v>
      </c>
      <c r="AO849" s="61" t="s">
        <v>1588</v>
      </c>
      <c r="AP849" s="61" t="s">
        <v>5033</v>
      </c>
      <c r="AQ849" s="61" t="s">
        <v>1707</v>
      </c>
      <c r="AR849" s="28">
        <v>7259199.7999999998</v>
      </c>
      <c r="AS849" s="28">
        <v>3758329</v>
      </c>
      <c r="AT849" s="28">
        <v>0</v>
      </c>
      <c r="AU849" s="62"/>
      <c r="BT849">
        <v>0</v>
      </c>
      <c r="BU849" s="32">
        <v>100</v>
      </c>
      <c r="BV849" s="32">
        <v>130</v>
      </c>
      <c r="BW849" s="32">
        <v>10110</v>
      </c>
      <c r="BX849" s="32">
        <v>82</v>
      </c>
      <c r="BY849" s="32">
        <v>91020</v>
      </c>
      <c r="BZ849" t="s">
        <v>1816</v>
      </c>
      <c r="CA849" t="s">
        <v>1687</v>
      </c>
      <c r="CB849" t="s">
        <v>1251</v>
      </c>
      <c r="CC849" t="s">
        <v>1790</v>
      </c>
      <c r="CD849" t="s">
        <v>1792</v>
      </c>
      <c r="CE849" s="155">
        <v>130</v>
      </c>
      <c r="CF849" s="155">
        <v>6</v>
      </c>
      <c r="CG849" s="31" t="s">
        <v>5851</v>
      </c>
      <c r="CH849" s="31" t="s">
        <v>3895</v>
      </c>
      <c r="CI849" s="31" t="s">
        <v>3893</v>
      </c>
      <c r="CJ849" s="31" t="s">
        <v>467</v>
      </c>
      <c r="DC849" s="160" t="str">
        <f t="shared" si="129"/>
        <v>17620_6</v>
      </c>
      <c r="DD849" s="162">
        <v>100</v>
      </c>
      <c r="DE849" s="161">
        <v>110</v>
      </c>
      <c r="DF849" s="161">
        <v>17620</v>
      </c>
      <c r="DG849" s="163" t="s">
        <v>1816</v>
      </c>
      <c r="DH849" s="161"/>
      <c r="DI849" s="161" t="s">
        <v>1646</v>
      </c>
      <c r="DJ849" s="161">
        <v>6</v>
      </c>
      <c r="DK849" s="161" t="s">
        <v>1327</v>
      </c>
      <c r="DL849" s="161">
        <v>0</v>
      </c>
      <c r="DM849" s="43" t="s">
        <v>2024</v>
      </c>
      <c r="DN849" s="43"/>
      <c r="DO849" s="43" t="s">
        <v>4597</v>
      </c>
      <c r="DP849" s="43"/>
      <c r="DQ849" s="43" t="s">
        <v>4165</v>
      </c>
      <c r="DR849" s="43">
        <v>100</v>
      </c>
      <c r="DV849" s="31" t="s">
        <v>400</v>
      </c>
      <c r="DW849" s="31" t="s">
        <v>406</v>
      </c>
      <c r="DX849" s="63"/>
      <c r="DY849" s="63"/>
      <c r="DZ849" s="63"/>
      <c r="EA849" s="167"/>
      <c r="EB849" s="60"/>
      <c r="EC849" s="60"/>
      <c r="ED849" s="60"/>
      <c r="EE849" s="60"/>
      <c r="EF849" s="60"/>
      <c r="EG849" s="60"/>
      <c r="EH849" s="60"/>
      <c r="EI849" s="60"/>
      <c r="EJ849" s="60"/>
      <c r="EK849" s="60"/>
      <c r="EL849" s="60"/>
      <c r="EM849" s="60"/>
      <c r="EN849" s="60"/>
      <c r="EO849" s="60"/>
      <c r="EP849" s="60"/>
      <c r="EQ849" s="60"/>
      <c r="ER849" s="60"/>
      <c r="ES849" s="60"/>
      <c r="ET849" s="60"/>
      <c r="EU849" s="60"/>
      <c r="EV849" s="60"/>
      <c r="EW849" s="60"/>
      <c r="EX849" s="60"/>
      <c r="EY849" s="60"/>
      <c r="EZ849" s="60"/>
      <c r="FA849" s="60"/>
      <c r="FB849" s="60"/>
    </row>
    <row r="850" spans="22:158" x14ac:dyDescent="0.25">
      <c r="W850" s="33"/>
      <c r="X850" s="33"/>
      <c r="AH850" s="38">
        <v>100</v>
      </c>
      <c r="AI850" s="38">
        <v>130</v>
      </c>
      <c r="AJ850" s="38">
        <v>15300</v>
      </c>
      <c r="AK850" s="38">
        <v>14</v>
      </c>
      <c r="AL850" s="38">
        <v>1505358</v>
      </c>
      <c r="AM850" s="61" t="s">
        <v>1816</v>
      </c>
      <c r="AN850" s="61" t="s">
        <v>1687</v>
      </c>
      <c r="AO850" s="61" t="s">
        <v>1597</v>
      </c>
      <c r="AP850" s="61" t="s">
        <v>5033</v>
      </c>
      <c r="AQ850" s="61" t="s">
        <v>1707</v>
      </c>
      <c r="AR850" s="28">
        <v>2923401.4</v>
      </c>
      <c r="AS850" s="28">
        <v>2362672</v>
      </c>
      <c r="AT850" s="28">
        <v>516660</v>
      </c>
      <c r="AU850" s="62"/>
      <c r="BT850">
        <v>0</v>
      </c>
      <c r="BU850" s="32">
        <v>100</v>
      </c>
      <c r="BV850" s="32">
        <v>130</v>
      </c>
      <c r="BW850" s="32">
        <v>10110</v>
      </c>
      <c r="BX850" s="32">
        <v>82</v>
      </c>
      <c r="BY850" s="32">
        <v>91040</v>
      </c>
      <c r="BZ850" t="s">
        <v>1816</v>
      </c>
      <c r="CA850" t="s">
        <v>1687</v>
      </c>
      <c r="CB850" t="s">
        <v>1251</v>
      </c>
      <c r="CC850" t="s">
        <v>1790</v>
      </c>
      <c r="CD850" t="s">
        <v>1791</v>
      </c>
      <c r="CE850" s="155">
        <v>294</v>
      </c>
      <c r="CF850" s="155">
        <v>11</v>
      </c>
      <c r="CG850" s="31" t="s">
        <v>5853</v>
      </c>
      <c r="CH850" s="31" t="s">
        <v>3896</v>
      </c>
      <c r="CI850" s="31" t="s">
        <v>3893</v>
      </c>
      <c r="CJ850" s="31" t="s">
        <v>468</v>
      </c>
      <c r="DC850" s="160" t="str">
        <f t="shared" si="129"/>
        <v>17620_10</v>
      </c>
      <c r="DD850" s="162">
        <v>100</v>
      </c>
      <c r="DE850" s="161">
        <v>110</v>
      </c>
      <c r="DF850" s="161">
        <v>17620</v>
      </c>
      <c r="DG850" s="163" t="s">
        <v>1816</v>
      </c>
      <c r="DH850" s="161"/>
      <c r="DI850" s="161" t="s">
        <v>1646</v>
      </c>
      <c r="DJ850" s="161">
        <v>10</v>
      </c>
      <c r="DK850" s="161" t="s">
        <v>1329</v>
      </c>
      <c r="DL850" s="161">
        <v>7</v>
      </c>
      <c r="DM850" s="43" t="s">
        <v>2025</v>
      </c>
      <c r="DN850" s="43"/>
      <c r="DO850" s="43" t="s">
        <v>4599</v>
      </c>
      <c r="DP850" s="43"/>
      <c r="DQ850" s="43" t="s">
        <v>4168</v>
      </c>
      <c r="DR850" s="43">
        <v>100</v>
      </c>
      <c r="DV850" s="31" t="s">
        <v>400</v>
      </c>
      <c r="DW850" s="31" t="s">
        <v>406</v>
      </c>
      <c r="DX850" s="63"/>
      <c r="DY850" s="63"/>
      <c r="DZ850" s="63"/>
      <c r="EA850" s="167"/>
      <c r="EB850" s="60"/>
      <c r="EC850" s="60"/>
      <c r="ED850" s="60"/>
      <c r="EE850" s="60"/>
      <c r="EF850" s="60"/>
      <c r="EG850" s="60"/>
      <c r="EH850" s="60"/>
      <c r="EI850" s="60"/>
      <c r="EJ850" s="60"/>
      <c r="EK850" s="60"/>
      <c r="EL850" s="60"/>
      <c r="EM850" s="60"/>
      <c r="EN850" s="60"/>
      <c r="EO850" s="60"/>
      <c r="EP850" s="60"/>
      <c r="EQ850" s="60"/>
      <c r="ER850" s="60"/>
      <c r="ES850" s="60"/>
      <c r="ET850" s="60"/>
      <c r="EU850" s="60"/>
      <c r="EV850" s="60"/>
      <c r="EW850" s="60"/>
      <c r="EX850" s="60"/>
      <c r="EY850" s="60"/>
      <c r="EZ850" s="60"/>
      <c r="FA850" s="60"/>
      <c r="FB850" s="60"/>
    </row>
    <row r="851" spans="22:158" x14ac:dyDescent="0.25">
      <c r="W851" s="33"/>
      <c r="X851" s="33"/>
      <c r="AH851" s="38">
        <v>100</v>
      </c>
      <c r="AI851" s="38">
        <v>130</v>
      </c>
      <c r="AJ851" s="38">
        <v>15600</v>
      </c>
      <c r="AK851" s="38">
        <v>14</v>
      </c>
      <c r="AL851" s="38">
        <v>1505358</v>
      </c>
      <c r="AM851" s="61" t="s">
        <v>1816</v>
      </c>
      <c r="AN851" s="61" t="s">
        <v>1687</v>
      </c>
      <c r="AO851" s="61" t="s">
        <v>1603</v>
      </c>
      <c r="AP851" s="61" t="s">
        <v>5033</v>
      </c>
      <c r="AQ851" s="61" t="s">
        <v>1707</v>
      </c>
      <c r="AR851" s="28">
        <v>0</v>
      </c>
      <c r="AS851" s="28">
        <v>0</v>
      </c>
      <c r="AT851" s="28">
        <v>548977</v>
      </c>
      <c r="AU851" s="62"/>
      <c r="BT851">
        <v>0</v>
      </c>
      <c r="BU851" s="32">
        <v>100</v>
      </c>
      <c r="BV851" s="32">
        <v>130</v>
      </c>
      <c r="BW851" s="32">
        <v>10110</v>
      </c>
      <c r="BX851" s="32">
        <v>83</v>
      </c>
      <c r="BY851" s="32">
        <v>91060</v>
      </c>
      <c r="BZ851" t="s">
        <v>1816</v>
      </c>
      <c r="CA851" t="s">
        <v>1687</v>
      </c>
      <c r="CB851" t="s">
        <v>1251</v>
      </c>
      <c r="CC851" t="s">
        <v>1786</v>
      </c>
      <c r="CD851" t="s">
        <v>5043</v>
      </c>
      <c r="CE851" s="155">
        <v>49</v>
      </c>
      <c r="CF851" s="155">
        <v>4</v>
      </c>
      <c r="CG851" s="31" t="s">
        <v>684</v>
      </c>
      <c r="CH851" s="31" t="s">
        <v>3897</v>
      </c>
      <c r="CI851" s="31" t="s">
        <v>3893</v>
      </c>
      <c r="CJ851" s="31" t="s">
        <v>1405</v>
      </c>
      <c r="DC851" s="160" t="str">
        <f t="shared" si="129"/>
        <v>17620_8</v>
      </c>
      <c r="DD851" s="162">
        <v>100</v>
      </c>
      <c r="DE851" s="161">
        <v>110</v>
      </c>
      <c r="DF851" s="161">
        <v>17620</v>
      </c>
      <c r="DG851" s="163" t="s">
        <v>1816</v>
      </c>
      <c r="DH851" s="161"/>
      <c r="DI851" s="161" t="s">
        <v>1646</v>
      </c>
      <c r="DJ851" s="161">
        <v>8</v>
      </c>
      <c r="DK851" s="161" t="s">
        <v>1328</v>
      </c>
      <c r="DL851" s="161">
        <v>3</v>
      </c>
      <c r="DM851" s="43" t="s">
        <v>2026</v>
      </c>
      <c r="DN851" s="43"/>
      <c r="DO851" s="43" t="s">
        <v>4601</v>
      </c>
      <c r="DP851" s="43"/>
      <c r="DQ851" s="43" t="s">
        <v>4171</v>
      </c>
      <c r="DR851" s="43">
        <v>100</v>
      </c>
      <c r="DV851" s="31" t="s">
        <v>400</v>
      </c>
      <c r="DW851" s="31" t="s">
        <v>406</v>
      </c>
      <c r="DX851" s="63"/>
      <c r="DY851" s="63"/>
      <c r="DZ851" s="63"/>
      <c r="EA851" s="167"/>
      <c r="EB851" s="60"/>
      <c r="EC851" s="60"/>
      <c r="ED851" s="60"/>
      <c r="EE851" s="60"/>
      <c r="EF851" s="60"/>
      <c r="EG851" s="60"/>
      <c r="EH851" s="60"/>
      <c r="EI851" s="60"/>
      <c r="EJ851" s="60"/>
      <c r="EK851" s="60"/>
      <c r="EL851" s="60"/>
      <c r="EM851" s="60"/>
      <c r="EN851" s="60"/>
      <c r="EO851" s="60"/>
      <c r="EP851" s="60"/>
      <c r="EQ851" s="60"/>
      <c r="ER851" s="60"/>
      <c r="ES851" s="60"/>
      <c r="ET851" s="60"/>
      <c r="EU851" s="60"/>
      <c r="EV851" s="60"/>
      <c r="EW851" s="60"/>
      <c r="EX851" s="60"/>
      <c r="EY851" s="60"/>
      <c r="EZ851" s="60"/>
      <c r="FA851" s="60"/>
      <c r="FB851" s="60"/>
    </row>
    <row r="852" spans="22:158" x14ac:dyDescent="0.25">
      <c r="W852" s="33"/>
      <c r="X852" s="33"/>
      <c r="AH852" s="38">
        <v>100</v>
      </c>
      <c r="AI852" s="38">
        <v>130</v>
      </c>
      <c r="AJ852" s="38">
        <v>15750</v>
      </c>
      <c r="AK852" s="38">
        <v>14</v>
      </c>
      <c r="AL852" s="38">
        <v>1505358</v>
      </c>
      <c r="AM852" s="61" t="s">
        <v>1816</v>
      </c>
      <c r="AN852" s="61" t="s">
        <v>1687</v>
      </c>
      <c r="AO852" s="61" t="s">
        <v>1606</v>
      </c>
      <c r="AP852" s="61" t="s">
        <v>5033</v>
      </c>
      <c r="AQ852" s="61" t="s">
        <v>1707</v>
      </c>
      <c r="AR852" s="28">
        <v>224991.8</v>
      </c>
      <c r="AS852" s="28">
        <v>1616177</v>
      </c>
      <c r="AT852" s="28">
        <v>125864</v>
      </c>
      <c r="AU852" s="62"/>
      <c r="BT852">
        <v>0</v>
      </c>
      <c r="BU852" s="32">
        <v>100</v>
      </c>
      <c r="BV852" s="32">
        <v>130</v>
      </c>
      <c r="BW852" s="32">
        <v>10110</v>
      </c>
      <c r="BX852" s="32">
        <v>83</v>
      </c>
      <c r="BY852" s="32">
        <v>91080</v>
      </c>
      <c r="BZ852" t="s">
        <v>1816</v>
      </c>
      <c r="CA852" t="s">
        <v>1687</v>
      </c>
      <c r="CB852" t="s">
        <v>1251</v>
      </c>
      <c r="CC852" t="s">
        <v>1786</v>
      </c>
      <c r="CD852" t="s">
        <v>1784</v>
      </c>
      <c r="CE852" s="155">
        <v>0</v>
      </c>
      <c r="CF852" s="155">
        <v>1</v>
      </c>
      <c r="CG852" s="31" t="s">
        <v>686</v>
      </c>
      <c r="CH852" s="31" t="s">
        <v>3898</v>
      </c>
      <c r="CI852" s="31" t="s">
        <v>3893</v>
      </c>
      <c r="CJ852" s="31" t="s">
        <v>1406</v>
      </c>
      <c r="DC852" s="160" t="str">
        <f t="shared" si="129"/>
        <v>17620_5</v>
      </c>
      <c r="DD852" s="162">
        <v>100</v>
      </c>
      <c r="DE852" s="161">
        <v>110</v>
      </c>
      <c r="DF852" s="161">
        <v>17620</v>
      </c>
      <c r="DG852" s="163" t="s">
        <v>1816</v>
      </c>
      <c r="DH852" s="161"/>
      <c r="DI852" s="161" t="s">
        <v>1646</v>
      </c>
      <c r="DJ852" s="161">
        <v>5</v>
      </c>
      <c r="DK852" s="161" t="s">
        <v>1326</v>
      </c>
      <c r="DL852" s="161">
        <v>14</v>
      </c>
      <c r="DM852" s="43" t="s">
        <v>2027</v>
      </c>
      <c r="DN852" s="43"/>
      <c r="DO852" s="43" t="s">
        <v>4603</v>
      </c>
      <c r="DP852" s="43"/>
      <c r="DQ852" s="43" t="s">
        <v>4174</v>
      </c>
      <c r="DR852" s="43">
        <v>100</v>
      </c>
      <c r="DV852" s="31" t="s">
        <v>400</v>
      </c>
      <c r="DW852" s="31" t="s">
        <v>406</v>
      </c>
      <c r="DX852" s="63"/>
      <c r="DY852" s="63"/>
      <c r="DZ852" s="63"/>
      <c r="EA852" s="167"/>
      <c r="EB852" s="60"/>
      <c r="EC852" s="60"/>
      <c r="ED852" s="60"/>
      <c r="EE852" s="60"/>
      <c r="EF852" s="60"/>
      <c r="EG852" s="60"/>
      <c r="EH852" s="60"/>
      <c r="EI852" s="60"/>
      <c r="EJ852" s="60"/>
      <c r="EK852" s="60"/>
      <c r="EL852" s="60"/>
      <c r="EM852" s="60"/>
      <c r="EN852" s="60"/>
      <c r="EO852" s="60"/>
      <c r="EP852" s="60"/>
      <c r="EQ852" s="60"/>
      <c r="ER852" s="60"/>
      <c r="ES852" s="60"/>
      <c r="ET852" s="60"/>
      <c r="EU852" s="60"/>
      <c r="EV852" s="60"/>
      <c r="EW852" s="60"/>
      <c r="EX852" s="60"/>
      <c r="EY852" s="60"/>
      <c r="EZ852" s="60"/>
      <c r="FA852" s="60"/>
      <c r="FB852" s="60"/>
    </row>
    <row r="853" spans="22:158" x14ac:dyDescent="0.25">
      <c r="W853" s="33"/>
      <c r="X853" s="33"/>
      <c r="AH853" s="38">
        <v>100</v>
      </c>
      <c r="AI853" s="38">
        <v>130</v>
      </c>
      <c r="AJ853" s="38">
        <v>16300</v>
      </c>
      <c r="AK853" s="38">
        <v>14</v>
      </c>
      <c r="AL853" s="38">
        <v>1505358</v>
      </c>
      <c r="AM853" s="61" t="s">
        <v>1816</v>
      </c>
      <c r="AN853" s="61" t="s">
        <v>1687</v>
      </c>
      <c r="AO853" s="61" t="s">
        <v>1617</v>
      </c>
      <c r="AP853" s="61" t="s">
        <v>5033</v>
      </c>
      <c r="AQ853" s="61" t="s">
        <v>1707</v>
      </c>
      <c r="AR853" s="28">
        <v>0</v>
      </c>
      <c r="AS853" s="28">
        <v>0</v>
      </c>
      <c r="AT853" s="28">
        <v>7581</v>
      </c>
      <c r="AU853" s="62"/>
      <c r="BT853">
        <v>0</v>
      </c>
      <c r="BU853" s="32">
        <v>100</v>
      </c>
      <c r="BV853" s="32">
        <v>130</v>
      </c>
      <c r="BW853" s="32">
        <v>10110</v>
      </c>
      <c r="BX853" s="32">
        <v>84</v>
      </c>
      <c r="BY853" s="32">
        <v>91100</v>
      </c>
      <c r="BZ853" t="s">
        <v>1816</v>
      </c>
      <c r="CA853" t="s">
        <v>1687</v>
      </c>
      <c r="CB853" t="s">
        <v>1251</v>
      </c>
      <c r="CC853" t="s">
        <v>1795</v>
      </c>
      <c r="CD853" t="s">
        <v>1796</v>
      </c>
      <c r="CE853" s="155">
        <v>12</v>
      </c>
      <c r="CF853" s="155">
        <v>8</v>
      </c>
      <c r="CG853" s="31" t="s">
        <v>688</v>
      </c>
      <c r="CH853" s="31" t="s">
        <v>3899</v>
      </c>
      <c r="CI853" s="31" t="s">
        <v>3893</v>
      </c>
      <c r="CJ853" s="31" t="s">
        <v>469</v>
      </c>
      <c r="DC853" s="160" t="str">
        <f t="shared" si="129"/>
        <v>17620_1</v>
      </c>
      <c r="DD853" s="162">
        <v>100</v>
      </c>
      <c r="DE853" s="161">
        <v>110</v>
      </c>
      <c r="DF853" s="161">
        <v>17620</v>
      </c>
      <c r="DG853" s="163" t="s">
        <v>1816</v>
      </c>
      <c r="DH853" s="161"/>
      <c r="DI853" s="161" t="s">
        <v>1646</v>
      </c>
      <c r="DJ853" s="161">
        <v>1</v>
      </c>
      <c r="DK853" s="161" t="s">
        <v>5210</v>
      </c>
      <c r="DL853" s="161">
        <v>146</v>
      </c>
      <c r="DM853" s="43" t="s">
        <v>2018</v>
      </c>
      <c r="DN853" s="43"/>
      <c r="DO853" s="43" t="s">
        <v>4585</v>
      </c>
      <c r="DP853" s="43"/>
      <c r="DQ853" s="43" t="s">
        <v>4177</v>
      </c>
      <c r="DR853" s="43">
        <v>100</v>
      </c>
      <c r="DV853" s="31" t="s">
        <v>400</v>
      </c>
      <c r="DW853" s="31" t="s">
        <v>406</v>
      </c>
      <c r="DX853" s="63"/>
      <c r="DY853" s="63"/>
      <c r="DZ853" s="63"/>
      <c r="EA853" s="167"/>
      <c r="EB853" s="60"/>
      <c r="EC853" s="60"/>
      <c r="ED853" s="60"/>
      <c r="EE853" s="60"/>
      <c r="EF853" s="60"/>
      <c r="EG853" s="60"/>
      <c r="EH853" s="60"/>
      <c r="EI853" s="60"/>
      <c r="EJ853" s="60"/>
      <c r="EK853" s="60"/>
      <c r="EL853" s="60"/>
      <c r="EM853" s="60"/>
      <c r="EN853" s="60"/>
      <c r="EO853" s="60"/>
      <c r="EP853" s="60"/>
      <c r="EQ853" s="60"/>
      <c r="ER853" s="60"/>
      <c r="ES853" s="60"/>
      <c r="ET853" s="60"/>
      <c r="EU853" s="60"/>
      <c r="EV853" s="60"/>
      <c r="EW853" s="60"/>
      <c r="EX853" s="60"/>
      <c r="EY853" s="60"/>
      <c r="EZ853" s="60"/>
      <c r="FA853" s="60"/>
      <c r="FB853" s="60"/>
    </row>
    <row r="854" spans="22:158" x14ac:dyDescent="0.25">
      <c r="W854" s="33"/>
      <c r="X854" s="33"/>
      <c r="AH854" s="38">
        <v>100</v>
      </c>
      <c r="AI854" s="38">
        <v>130</v>
      </c>
      <c r="AJ854" s="38">
        <v>16500</v>
      </c>
      <c r="AK854" s="38">
        <v>14</v>
      </c>
      <c r="AL854" s="38">
        <v>1505358</v>
      </c>
      <c r="AM854" s="61" t="s">
        <v>1816</v>
      </c>
      <c r="AN854" s="61" t="s">
        <v>1687</v>
      </c>
      <c r="AO854" s="61" t="s">
        <v>1623</v>
      </c>
      <c r="AP854" s="61" t="s">
        <v>5033</v>
      </c>
      <c r="AQ854" s="61" t="s">
        <v>1707</v>
      </c>
      <c r="AR854" s="28">
        <v>0</v>
      </c>
      <c r="AS854" s="28">
        <v>0</v>
      </c>
      <c r="AT854" s="28">
        <v>3200165</v>
      </c>
      <c r="AU854" s="62"/>
      <c r="BT854">
        <v>0</v>
      </c>
      <c r="BU854" s="32">
        <v>100</v>
      </c>
      <c r="BV854" s="32">
        <v>130</v>
      </c>
      <c r="BW854" s="32">
        <v>10110</v>
      </c>
      <c r="BX854" s="32">
        <v>85</v>
      </c>
      <c r="BY854" s="32">
        <v>91120</v>
      </c>
      <c r="BZ854" t="s">
        <v>1816</v>
      </c>
      <c r="CA854" t="s">
        <v>1687</v>
      </c>
      <c r="CB854" t="s">
        <v>1251</v>
      </c>
      <c r="CC854" t="s">
        <v>1797</v>
      </c>
      <c r="CD854" t="s">
        <v>1797</v>
      </c>
      <c r="CE854" s="155">
        <v>6</v>
      </c>
      <c r="CF854" s="155">
        <v>3</v>
      </c>
      <c r="CG854" s="31" t="s">
        <v>690</v>
      </c>
      <c r="CH854" s="31" t="s">
        <v>3900</v>
      </c>
      <c r="CI854" s="31" t="s">
        <v>3893</v>
      </c>
      <c r="CJ854" s="31" t="s">
        <v>470</v>
      </c>
      <c r="DC854" s="160" t="str">
        <f t="shared" si="129"/>
        <v>17620_7</v>
      </c>
      <c r="DD854" s="162">
        <v>100</v>
      </c>
      <c r="DE854" s="161">
        <v>110</v>
      </c>
      <c r="DF854" s="161">
        <v>17620</v>
      </c>
      <c r="DG854" s="163" t="s">
        <v>1816</v>
      </c>
      <c r="DH854" s="161"/>
      <c r="DI854" s="161" t="s">
        <v>1646</v>
      </c>
      <c r="DJ854" s="161">
        <v>7</v>
      </c>
      <c r="DK854" s="161" t="s">
        <v>5216</v>
      </c>
      <c r="DL854" s="161">
        <v>354</v>
      </c>
      <c r="DM854" s="43" t="s">
        <v>2019</v>
      </c>
      <c r="DN854" s="43"/>
      <c r="DO854" s="43" t="s">
        <v>4587</v>
      </c>
      <c r="DP854" s="43"/>
      <c r="DQ854" s="43" t="s">
        <v>4150</v>
      </c>
      <c r="DR854" s="43">
        <v>100</v>
      </c>
      <c r="DV854" s="31" t="s">
        <v>400</v>
      </c>
      <c r="DW854" s="31" t="s">
        <v>406</v>
      </c>
      <c r="DX854" s="63"/>
      <c r="DY854" s="63"/>
      <c r="DZ854" s="63"/>
      <c r="EA854" s="167"/>
      <c r="EB854" s="60"/>
      <c r="EC854" s="60"/>
      <c r="ED854" s="60"/>
      <c r="EE854" s="60"/>
      <c r="EF854" s="60"/>
      <c r="EG854" s="60"/>
      <c r="EH854" s="60"/>
      <c r="EI854" s="60"/>
      <c r="EJ854" s="60"/>
      <c r="EK854" s="60"/>
      <c r="EL854" s="60"/>
      <c r="EM854" s="60"/>
      <c r="EN854" s="60"/>
      <c r="EO854" s="60"/>
      <c r="EP854" s="60"/>
      <c r="EQ854" s="60"/>
      <c r="ER854" s="60"/>
      <c r="ES854" s="60"/>
      <c r="ET854" s="60"/>
      <c r="EU854" s="60"/>
      <c r="EV854" s="60"/>
      <c r="EW854" s="60"/>
      <c r="EX854" s="60"/>
      <c r="EY854" s="60"/>
      <c r="EZ854" s="60"/>
      <c r="FA854" s="60"/>
      <c r="FB854" s="60"/>
    </row>
    <row r="855" spans="22:158" x14ac:dyDescent="0.25">
      <c r="W855" s="33"/>
      <c r="X855" s="33"/>
      <c r="AH855" s="38">
        <v>100</v>
      </c>
      <c r="AI855" s="38">
        <v>130</v>
      </c>
      <c r="AJ855" s="38">
        <v>16850</v>
      </c>
      <c r="AK855" s="38">
        <v>14</v>
      </c>
      <c r="AL855" s="38">
        <v>1505358</v>
      </c>
      <c r="AM855" s="61" t="s">
        <v>1816</v>
      </c>
      <c r="AN855" s="61" t="s">
        <v>1687</v>
      </c>
      <c r="AO855" s="61" t="s">
        <v>1630</v>
      </c>
      <c r="AP855" s="61" t="s">
        <v>5033</v>
      </c>
      <c r="AQ855" s="61" t="s">
        <v>1707</v>
      </c>
      <c r="AR855" s="28">
        <v>0</v>
      </c>
      <c r="AS855" s="28">
        <v>0</v>
      </c>
      <c r="AT855" s="28">
        <v>1456452</v>
      </c>
      <c r="AU855" s="62"/>
      <c r="BT855">
        <v>0</v>
      </c>
      <c r="BU855" s="32">
        <v>100</v>
      </c>
      <c r="BV855" s="32">
        <v>130</v>
      </c>
      <c r="BW855" s="32">
        <v>10110</v>
      </c>
      <c r="BX855" s="32">
        <v>86</v>
      </c>
      <c r="BY855" s="32">
        <v>91140</v>
      </c>
      <c r="BZ855" t="s">
        <v>1816</v>
      </c>
      <c r="CA855" s="52" t="s">
        <v>1687</v>
      </c>
      <c r="CB855" s="52" t="s">
        <v>1251</v>
      </c>
      <c r="CC855" s="52" t="s">
        <v>1787</v>
      </c>
      <c r="CD855" s="52" t="s">
        <v>1789</v>
      </c>
      <c r="CE855" s="155">
        <v>813</v>
      </c>
      <c r="CF855" s="155">
        <v>109</v>
      </c>
      <c r="CG855" s="31" t="s">
        <v>5839</v>
      </c>
      <c r="CH855" s="31" t="s">
        <v>3901</v>
      </c>
      <c r="CI855" s="31" t="s">
        <v>3893</v>
      </c>
      <c r="CJ855" s="31" t="s">
        <v>471</v>
      </c>
      <c r="DC855" s="160" t="str">
        <f t="shared" si="129"/>
        <v>17620_9</v>
      </c>
      <c r="DD855" s="162">
        <v>100</v>
      </c>
      <c r="DE855" s="161">
        <v>110</v>
      </c>
      <c r="DF855" s="161">
        <v>17620</v>
      </c>
      <c r="DG855" s="163" t="s">
        <v>1816</v>
      </c>
      <c r="DH855" s="161"/>
      <c r="DI855" s="161" t="s">
        <v>1646</v>
      </c>
      <c r="DJ855" s="161">
        <v>9</v>
      </c>
      <c r="DK855" s="161" t="s">
        <v>5218</v>
      </c>
      <c r="DL855" s="161">
        <v>0</v>
      </c>
      <c r="DM855" s="43" t="s">
        <v>2020</v>
      </c>
      <c r="DN855" s="43"/>
      <c r="DO855" s="43" t="s">
        <v>4589</v>
      </c>
      <c r="DP855" s="43"/>
      <c r="DQ855" s="43" t="s">
        <v>4153</v>
      </c>
      <c r="DR855" s="43">
        <v>100</v>
      </c>
      <c r="DV855" s="31" t="s">
        <v>400</v>
      </c>
      <c r="DW855" s="31" t="s">
        <v>406</v>
      </c>
      <c r="DX855" s="63"/>
      <c r="DY855" s="63"/>
      <c r="DZ855" s="63"/>
      <c r="EA855" s="167"/>
      <c r="EB855" s="60"/>
      <c r="EC855" s="60"/>
      <c r="ED855" s="60"/>
      <c r="EE855" s="60"/>
      <c r="EF855" s="60"/>
      <c r="EG855" s="60"/>
      <c r="EH855" s="60"/>
      <c r="EI855" s="60"/>
      <c r="EJ855" s="60"/>
      <c r="EK855" s="60"/>
      <c r="EL855" s="60"/>
      <c r="EM855" s="60"/>
      <c r="EN855" s="60"/>
      <c r="EO855" s="60"/>
      <c r="EP855" s="60"/>
      <c r="EQ855" s="60"/>
      <c r="ER855" s="60"/>
      <c r="ES855" s="60"/>
      <c r="ET855" s="60"/>
      <c r="EU855" s="60"/>
      <c r="EV855" s="60"/>
      <c r="EW855" s="60"/>
      <c r="EX855" s="60"/>
      <c r="EY855" s="60"/>
      <c r="EZ855" s="60"/>
      <c r="FA855" s="60"/>
      <c r="FB855" s="60"/>
    </row>
    <row r="856" spans="22:158" x14ac:dyDescent="0.25">
      <c r="W856" s="33"/>
      <c r="X856" s="33"/>
      <c r="AH856" s="38">
        <v>100</v>
      </c>
      <c r="AI856" s="38">
        <v>130</v>
      </c>
      <c r="AJ856" s="38">
        <v>17300</v>
      </c>
      <c r="AK856" s="38">
        <v>14</v>
      </c>
      <c r="AL856" s="38">
        <v>1505358</v>
      </c>
      <c r="AM856" s="61" t="s">
        <v>1816</v>
      </c>
      <c r="AN856" s="61" t="s">
        <v>1687</v>
      </c>
      <c r="AO856" s="61" t="s">
        <v>1639</v>
      </c>
      <c r="AP856" s="61" t="s">
        <v>5033</v>
      </c>
      <c r="AQ856" s="61" t="s">
        <v>1707</v>
      </c>
      <c r="AR856" s="28">
        <v>0</v>
      </c>
      <c r="AS856" s="28">
        <v>0</v>
      </c>
      <c r="AT856" s="28">
        <v>73795</v>
      </c>
      <c r="AU856" s="62"/>
      <c r="BT856">
        <v>0</v>
      </c>
      <c r="BU856" s="32">
        <v>100</v>
      </c>
      <c r="BV856" s="32">
        <v>130</v>
      </c>
      <c r="BW856" s="32">
        <v>10110</v>
      </c>
      <c r="BX856" s="32">
        <v>86</v>
      </c>
      <c r="BY856" s="32">
        <v>91160</v>
      </c>
      <c r="BZ856" t="s">
        <v>1816</v>
      </c>
      <c r="CA856" t="s">
        <v>1687</v>
      </c>
      <c r="CB856" t="s">
        <v>1251</v>
      </c>
      <c r="CC856" t="s">
        <v>1787</v>
      </c>
      <c r="CD856" s="52" t="s">
        <v>1788</v>
      </c>
      <c r="CE856" s="155">
        <v>177</v>
      </c>
      <c r="CF856" s="155">
        <v>22</v>
      </c>
      <c r="CG856" s="31" t="s">
        <v>5831</v>
      </c>
      <c r="CH856" s="31" t="s">
        <v>3902</v>
      </c>
      <c r="CI856" s="31" t="s">
        <v>3893</v>
      </c>
      <c r="CJ856" s="31" t="s">
        <v>472</v>
      </c>
      <c r="DC856" s="160" t="str">
        <f t="shared" si="129"/>
        <v>17620_4</v>
      </c>
      <c r="DD856" s="162">
        <v>100</v>
      </c>
      <c r="DE856" s="161">
        <v>110</v>
      </c>
      <c r="DF856" s="161">
        <v>17620</v>
      </c>
      <c r="DG856" s="163" t="s">
        <v>1816</v>
      </c>
      <c r="DH856" s="161"/>
      <c r="DI856" s="161" t="s">
        <v>1646</v>
      </c>
      <c r="DJ856" s="161">
        <v>4</v>
      </c>
      <c r="DK856" s="161" t="s">
        <v>1325</v>
      </c>
      <c r="DL856" s="161">
        <v>11</v>
      </c>
      <c r="DM856" s="43" t="s">
        <v>2021</v>
      </c>
      <c r="DN856" s="43"/>
      <c r="DO856" s="43" t="s">
        <v>4591</v>
      </c>
      <c r="DP856" s="43"/>
      <c r="DQ856" s="43" t="s">
        <v>4156</v>
      </c>
      <c r="DR856" s="43">
        <v>100</v>
      </c>
      <c r="DV856" s="31" t="s">
        <v>400</v>
      </c>
      <c r="DW856" s="31" t="s">
        <v>406</v>
      </c>
      <c r="DX856" s="63"/>
      <c r="DY856" s="63"/>
      <c r="DZ856" s="63"/>
      <c r="EA856" s="167"/>
      <c r="EB856" s="60"/>
      <c r="EC856" s="60"/>
      <c r="ED856" s="60"/>
      <c r="EE856" s="60"/>
      <c r="EF856" s="60"/>
      <c r="EG856" s="60"/>
      <c r="EH856" s="60"/>
      <c r="EI856" s="60"/>
      <c r="EJ856" s="60"/>
      <c r="EK856" s="60"/>
      <c r="EL856" s="60"/>
      <c r="EM856" s="60"/>
      <c r="EN856" s="60"/>
      <c r="EO856" s="60"/>
      <c r="EP856" s="60"/>
      <c r="EQ856" s="60"/>
      <c r="ER856" s="60"/>
      <c r="ES856" s="60"/>
      <c r="ET856" s="60"/>
      <c r="EU856" s="60"/>
      <c r="EV856" s="60"/>
      <c r="EW856" s="60"/>
      <c r="EX856" s="60"/>
      <c r="EY856" s="60"/>
      <c r="EZ856" s="60"/>
      <c r="FA856" s="60"/>
      <c r="FB856" s="60"/>
    </row>
    <row r="857" spans="22:158" x14ac:dyDescent="0.25">
      <c r="W857" s="33"/>
      <c r="X857" s="33"/>
      <c r="AH857" s="38">
        <v>100</v>
      </c>
      <c r="AI857" s="38">
        <v>130</v>
      </c>
      <c r="AJ857" s="38">
        <v>17310</v>
      </c>
      <c r="AK857" s="38">
        <v>14</v>
      </c>
      <c r="AL857" s="38">
        <v>1505358</v>
      </c>
      <c r="AM857" s="61" t="s">
        <v>1816</v>
      </c>
      <c r="AN857" s="61" t="s">
        <v>1687</v>
      </c>
      <c r="AO857" s="61" t="s">
        <v>1640</v>
      </c>
      <c r="AP857" s="61" t="s">
        <v>5033</v>
      </c>
      <c r="AQ857" s="61" t="s">
        <v>1707</v>
      </c>
      <c r="AR857" s="28">
        <v>43397.7</v>
      </c>
      <c r="AS857" s="28">
        <v>44559</v>
      </c>
      <c r="AT857" s="28">
        <v>0</v>
      </c>
      <c r="AU857" s="62"/>
      <c r="BT857">
        <v>0</v>
      </c>
      <c r="BU857" s="32">
        <v>100</v>
      </c>
      <c r="BV857" s="32">
        <v>130</v>
      </c>
      <c r="BW857" s="32">
        <v>10110</v>
      </c>
      <c r="BX857" s="32">
        <v>87</v>
      </c>
      <c r="BY857" s="32">
        <v>91180</v>
      </c>
      <c r="BZ857" t="s">
        <v>1816</v>
      </c>
      <c r="CA857" t="s">
        <v>1687</v>
      </c>
      <c r="CB857" t="s">
        <v>1251</v>
      </c>
      <c r="CC857" s="52" t="s">
        <v>1726</v>
      </c>
      <c r="CD857" s="52" t="s">
        <v>1793</v>
      </c>
      <c r="CE857" s="155"/>
      <c r="CF857" s="155"/>
      <c r="CG857" s="31" t="s">
        <v>5841</v>
      </c>
      <c r="CH857" s="31" t="s">
        <v>3903</v>
      </c>
      <c r="CI857" s="31" t="s">
        <v>3893</v>
      </c>
      <c r="CJ857" s="31" t="s">
        <v>473</v>
      </c>
      <c r="DC857" s="160" t="str">
        <f t="shared" si="129"/>
        <v>17620_3</v>
      </c>
      <c r="DD857" s="162">
        <v>100</v>
      </c>
      <c r="DE857" s="161">
        <v>110</v>
      </c>
      <c r="DF857" s="161">
        <v>17620</v>
      </c>
      <c r="DG857" s="163" t="s">
        <v>1816</v>
      </c>
      <c r="DH857" s="161"/>
      <c r="DI857" s="161" t="s">
        <v>1646</v>
      </c>
      <c r="DJ857" s="161">
        <v>3</v>
      </c>
      <c r="DK857" s="161" t="s">
        <v>1324</v>
      </c>
      <c r="DL857" s="161">
        <v>0</v>
      </c>
      <c r="DM857" s="43" t="s">
        <v>2022</v>
      </c>
      <c r="DN857" s="43"/>
      <c r="DO857" s="43" t="s">
        <v>4593</v>
      </c>
      <c r="DP857" s="43"/>
      <c r="DQ857" s="43" t="s">
        <v>4159</v>
      </c>
      <c r="DR857" s="43">
        <v>100</v>
      </c>
      <c r="DV857" s="31" t="s">
        <v>400</v>
      </c>
      <c r="DW857" s="31" t="s">
        <v>406</v>
      </c>
      <c r="DX857" s="63"/>
      <c r="DY857" s="63"/>
      <c r="DZ857" s="63"/>
      <c r="EA857" s="167"/>
      <c r="EB857" s="60"/>
      <c r="EC857" s="60"/>
      <c r="ED857" s="60"/>
      <c r="EE857" s="60"/>
      <c r="EF857" s="60"/>
      <c r="EG857" s="60"/>
      <c r="EH857" s="60"/>
      <c r="EI857" s="60"/>
      <c r="EJ857" s="60"/>
      <c r="EK857" s="60"/>
      <c r="EL857" s="60"/>
      <c r="EM857" s="60"/>
      <c r="EN857" s="60"/>
      <c r="EO857" s="60"/>
      <c r="EP857" s="60"/>
      <c r="EQ857" s="60"/>
      <c r="ER857" s="60"/>
      <c r="ES857" s="60"/>
      <c r="ET857" s="60"/>
      <c r="EU857" s="60"/>
      <c r="EV857" s="60"/>
      <c r="EW857" s="60"/>
      <c r="EX857" s="60"/>
      <c r="EY857" s="60"/>
      <c r="EZ857" s="60"/>
      <c r="FA857" s="60"/>
      <c r="FB857" s="60"/>
    </row>
    <row r="858" spans="22:158" x14ac:dyDescent="0.25">
      <c r="W858" s="33"/>
      <c r="X858" s="33"/>
      <c r="AH858" s="38">
        <v>100</v>
      </c>
      <c r="AI858" s="38">
        <v>130</v>
      </c>
      <c r="AJ858" s="38">
        <v>17400</v>
      </c>
      <c r="AK858" s="38">
        <v>14</v>
      </c>
      <c r="AL858" s="38">
        <v>1505358</v>
      </c>
      <c r="AM858" s="61" t="s">
        <v>1816</v>
      </c>
      <c r="AN858" s="61" t="s">
        <v>1687</v>
      </c>
      <c r="AO858" s="61" t="s">
        <v>1642</v>
      </c>
      <c r="AP858" s="61" t="s">
        <v>5033</v>
      </c>
      <c r="AQ858" s="61" t="s">
        <v>1707</v>
      </c>
      <c r="AR858" s="28">
        <v>710095.2</v>
      </c>
      <c r="AS858" s="28">
        <v>574913</v>
      </c>
      <c r="AT858" s="28">
        <v>504565</v>
      </c>
      <c r="AU858" s="62"/>
      <c r="BT858">
        <v>0</v>
      </c>
      <c r="BU858" s="32">
        <v>100</v>
      </c>
      <c r="BV858" s="32">
        <v>130</v>
      </c>
      <c r="BW858" s="32">
        <v>10110</v>
      </c>
      <c r="BX858" s="32">
        <v>87</v>
      </c>
      <c r="BY858" s="32">
        <v>91190</v>
      </c>
      <c r="BZ858" t="s">
        <v>1816</v>
      </c>
      <c r="CA858" t="s">
        <v>1687</v>
      </c>
      <c r="CB858" t="s">
        <v>1251</v>
      </c>
      <c r="CC858" t="s">
        <v>1726</v>
      </c>
      <c r="CD858" s="52" t="s">
        <v>1726</v>
      </c>
      <c r="CE858" s="155">
        <v>1</v>
      </c>
      <c r="CF858" s="155">
        <v>1</v>
      </c>
      <c r="CG858" s="31" t="s">
        <v>5843</v>
      </c>
      <c r="CH858" s="31" t="s">
        <v>3904</v>
      </c>
      <c r="CI858" s="31" t="s">
        <v>3893</v>
      </c>
      <c r="CJ858" s="31" t="s">
        <v>474</v>
      </c>
      <c r="DC858" s="160" t="str">
        <f t="shared" si="129"/>
        <v>17620_2</v>
      </c>
      <c r="DD858" s="162">
        <v>100</v>
      </c>
      <c r="DE858" s="161">
        <v>110</v>
      </c>
      <c r="DF858" s="161">
        <v>17620</v>
      </c>
      <c r="DG858" s="163" t="s">
        <v>1816</v>
      </c>
      <c r="DH858" s="161"/>
      <c r="DI858" s="161" t="s">
        <v>1646</v>
      </c>
      <c r="DJ858" s="161">
        <v>2</v>
      </c>
      <c r="DK858" s="161" t="s">
        <v>1323</v>
      </c>
      <c r="DL858" s="161">
        <v>0</v>
      </c>
      <c r="DM858" s="43" t="s">
        <v>2023</v>
      </c>
      <c r="DN858" s="43"/>
      <c r="DO858" s="43" t="s">
        <v>4595</v>
      </c>
      <c r="DP858" s="43"/>
      <c r="DQ858" s="43" t="s">
        <v>4162</v>
      </c>
      <c r="DR858" s="43">
        <v>100</v>
      </c>
      <c r="DV858" s="31" t="s">
        <v>400</v>
      </c>
      <c r="DW858" s="31" t="s">
        <v>406</v>
      </c>
      <c r="DX858" s="63"/>
      <c r="DY858" s="63"/>
      <c r="DZ858" s="63"/>
      <c r="EA858" s="167"/>
      <c r="EB858" s="60"/>
      <c r="EC858" s="60"/>
      <c r="ED858" s="60"/>
      <c r="EE858" s="60"/>
      <c r="EF858" s="60"/>
      <c r="EG858" s="60"/>
      <c r="EH858" s="60"/>
      <c r="EI858" s="60"/>
      <c r="EJ858" s="60"/>
      <c r="EK858" s="60"/>
      <c r="EL858" s="60"/>
      <c r="EM858" s="60"/>
      <c r="EN858" s="60"/>
      <c r="EO858" s="60"/>
      <c r="EP858" s="60"/>
      <c r="EQ858" s="60"/>
      <c r="ER858" s="60"/>
      <c r="ES858" s="60"/>
      <c r="ET858" s="60"/>
      <c r="EU858" s="60"/>
      <c r="EV858" s="60"/>
      <c r="EW858" s="60"/>
      <c r="EX858" s="60"/>
      <c r="EY858" s="60"/>
      <c r="EZ858" s="60"/>
      <c r="FA858" s="60"/>
      <c r="FB858" s="60"/>
    </row>
    <row r="859" spans="22:158" x14ac:dyDescent="0.25">
      <c r="W859" s="33"/>
      <c r="X859" s="33"/>
      <c r="AH859" s="38">
        <v>100</v>
      </c>
      <c r="AI859" s="38">
        <v>130</v>
      </c>
      <c r="AJ859" s="38">
        <v>17650</v>
      </c>
      <c r="AK859" s="38">
        <v>14</v>
      </c>
      <c r="AL859" s="38">
        <v>1505358</v>
      </c>
      <c r="AM859" s="61" t="s">
        <v>1816</v>
      </c>
      <c r="AN859" s="61" t="s">
        <v>1687</v>
      </c>
      <c r="AO859" s="61" t="s">
        <v>1648</v>
      </c>
      <c r="AP859" s="61" t="s">
        <v>5033</v>
      </c>
      <c r="AQ859" s="61" t="s">
        <v>1707</v>
      </c>
      <c r="AR859" s="28">
        <v>0</v>
      </c>
      <c r="AS859" s="28">
        <v>0</v>
      </c>
      <c r="AT859" s="28">
        <v>414</v>
      </c>
      <c r="AU859" s="62"/>
      <c r="BT859">
        <v>0</v>
      </c>
      <c r="BU859" s="32">
        <v>100</v>
      </c>
      <c r="BV859" s="32">
        <v>130</v>
      </c>
      <c r="BW859" s="32">
        <v>10110</v>
      </c>
      <c r="BX859" s="32">
        <v>87</v>
      </c>
      <c r="BY859" s="32">
        <v>91192</v>
      </c>
      <c r="BZ859" t="s">
        <v>1816</v>
      </c>
      <c r="CA859" t="s">
        <v>1687</v>
      </c>
      <c r="CB859" t="s">
        <v>1251</v>
      </c>
      <c r="CC859" s="52" t="s">
        <v>1726</v>
      </c>
      <c r="CD859" s="52" t="s">
        <v>1115</v>
      </c>
      <c r="CE859" s="155">
        <v>335</v>
      </c>
      <c r="CF859" s="155">
        <v>1</v>
      </c>
      <c r="CG859" s="31" t="s">
        <v>692</v>
      </c>
      <c r="CH859" s="31" t="s">
        <v>3905</v>
      </c>
      <c r="CI859" s="31" t="s">
        <v>3893</v>
      </c>
      <c r="CJ859" s="31" t="s">
        <v>1408</v>
      </c>
      <c r="DC859" s="160" t="str">
        <f t="shared" si="129"/>
        <v>17620_6</v>
      </c>
      <c r="DD859" s="162">
        <v>100</v>
      </c>
      <c r="DE859" s="161">
        <v>110</v>
      </c>
      <c r="DF859" s="161">
        <v>17620</v>
      </c>
      <c r="DG859" s="163" t="s">
        <v>1816</v>
      </c>
      <c r="DH859" s="161"/>
      <c r="DI859" s="161" t="s">
        <v>1646</v>
      </c>
      <c r="DJ859" s="161">
        <v>6</v>
      </c>
      <c r="DK859" s="161" t="s">
        <v>1327</v>
      </c>
      <c r="DL859" s="161">
        <v>0</v>
      </c>
      <c r="DM859" s="43" t="s">
        <v>2024</v>
      </c>
      <c r="DN859" s="43"/>
      <c r="DO859" s="43" t="s">
        <v>4597</v>
      </c>
      <c r="DP859" s="43"/>
      <c r="DQ859" s="43" t="s">
        <v>4165</v>
      </c>
      <c r="DR859" s="43">
        <v>100</v>
      </c>
      <c r="DV859" s="31" t="s">
        <v>400</v>
      </c>
      <c r="DW859" s="31" t="s">
        <v>406</v>
      </c>
      <c r="DX859" s="63"/>
      <c r="DY859" s="63"/>
      <c r="DZ859" s="63"/>
      <c r="EA859" s="167"/>
      <c r="EB859" s="60"/>
      <c r="EC859" s="60"/>
      <c r="ED859" s="60"/>
      <c r="EE859" s="60"/>
      <c r="EF859" s="60"/>
      <c r="EG859" s="60"/>
      <c r="EH859" s="60"/>
      <c r="EI859" s="60"/>
      <c r="EJ859" s="60"/>
      <c r="EK859" s="60"/>
      <c r="EL859" s="60"/>
      <c r="EM859" s="60"/>
      <c r="EN859" s="60"/>
      <c r="EO859" s="60"/>
      <c r="EP859" s="60"/>
      <c r="EQ859" s="60"/>
      <c r="ER859" s="60"/>
      <c r="ES859" s="60"/>
      <c r="ET859" s="60"/>
      <c r="EU859" s="60"/>
      <c r="EV859" s="60"/>
      <c r="EW859" s="60"/>
      <c r="EX859" s="60"/>
      <c r="EY859" s="60"/>
      <c r="EZ859" s="60"/>
      <c r="FA859" s="60"/>
      <c r="FB859" s="60"/>
    </row>
    <row r="860" spans="22:158" x14ac:dyDescent="0.25">
      <c r="V860" s="1"/>
      <c r="W860" s="33"/>
      <c r="X860" s="33"/>
      <c r="AH860" s="38">
        <v>100</v>
      </c>
      <c r="AI860" s="38">
        <v>130</v>
      </c>
      <c r="AJ860" s="38">
        <v>18600</v>
      </c>
      <c r="AK860" s="38">
        <v>14</v>
      </c>
      <c r="AL860" s="38">
        <v>1505358</v>
      </c>
      <c r="AM860" s="61" t="s">
        <v>1816</v>
      </c>
      <c r="AN860" s="61" t="s">
        <v>1687</v>
      </c>
      <c r="AO860" s="61" t="s">
        <v>1668</v>
      </c>
      <c r="AP860" s="61" t="s">
        <v>5033</v>
      </c>
      <c r="AQ860" s="61" t="s">
        <v>1707</v>
      </c>
      <c r="AR860" s="28">
        <v>0</v>
      </c>
      <c r="AS860" s="28">
        <v>0</v>
      </c>
      <c r="AT860" s="28">
        <v>633607</v>
      </c>
      <c r="AU860" s="62"/>
      <c r="BT860">
        <v>0</v>
      </c>
      <c r="BU860" s="32">
        <v>100</v>
      </c>
      <c r="BV860" s="32">
        <v>130</v>
      </c>
      <c r="BW860" s="32">
        <v>10110</v>
      </c>
      <c r="BX860" s="32">
        <v>87</v>
      </c>
      <c r="BY860" s="32">
        <v>91194</v>
      </c>
      <c r="BZ860" t="s">
        <v>1816</v>
      </c>
      <c r="CA860" t="s">
        <v>1687</v>
      </c>
      <c r="CB860" t="s">
        <v>1251</v>
      </c>
      <c r="CC860" t="s">
        <v>1726</v>
      </c>
      <c r="CD860" t="s">
        <v>1114</v>
      </c>
      <c r="CE860" s="155">
        <v>1</v>
      </c>
      <c r="CF860" s="155">
        <v>1</v>
      </c>
      <c r="CG860" s="31" t="s">
        <v>694</v>
      </c>
      <c r="CH860" s="31" t="s">
        <v>3906</v>
      </c>
      <c r="CI860" s="31" t="s">
        <v>3893</v>
      </c>
      <c r="CJ860" s="31" t="s">
        <v>1407</v>
      </c>
      <c r="DC860" s="160" t="str">
        <f t="shared" si="129"/>
        <v>17620_10</v>
      </c>
      <c r="DD860" s="162">
        <v>100</v>
      </c>
      <c r="DE860" s="161">
        <v>110</v>
      </c>
      <c r="DF860" s="161">
        <v>17620</v>
      </c>
      <c r="DG860" s="163" t="s">
        <v>1816</v>
      </c>
      <c r="DH860" s="161"/>
      <c r="DI860" s="161" t="s">
        <v>1646</v>
      </c>
      <c r="DJ860" s="161">
        <v>10</v>
      </c>
      <c r="DK860" s="161" t="s">
        <v>1329</v>
      </c>
      <c r="DL860" s="161">
        <v>7</v>
      </c>
      <c r="DM860" s="43" t="s">
        <v>2025</v>
      </c>
      <c r="DN860" s="43"/>
      <c r="DO860" s="43" t="s">
        <v>4599</v>
      </c>
      <c r="DP860" s="43"/>
      <c r="DQ860" s="43" t="s">
        <v>4168</v>
      </c>
      <c r="DR860" s="43">
        <v>100</v>
      </c>
      <c r="DV860" s="31" t="s">
        <v>400</v>
      </c>
      <c r="DW860" s="31" t="s">
        <v>406</v>
      </c>
      <c r="DX860" s="63"/>
      <c r="DY860" s="63"/>
      <c r="DZ860" s="63"/>
      <c r="EA860" s="167"/>
      <c r="EB860" s="60"/>
      <c r="EC860" s="60"/>
      <c r="ED860" s="60"/>
      <c r="EE860" s="60"/>
      <c r="EF860" s="60"/>
      <c r="EG860" s="60"/>
      <c r="EH860" s="60"/>
      <c r="EI860" s="60"/>
      <c r="EJ860" s="60"/>
      <c r="EK860" s="60"/>
      <c r="EL860" s="60"/>
      <c r="EM860" s="60"/>
      <c r="EN860" s="60"/>
      <c r="EO860" s="60"/>
      <c r="EP860" s="60"/>
      <c r="EQ860" s="60"/>
      <c r="ER860" s="60"/>
      <c r="ES860" s="60"/>
      <c r="ET860" s="60"/>
      <c r="EU860" s="60"/>
      <c r="EV860" s="60"/>
      <c r="EW860" s="60"/>
      <c r="EX860" s="60"/>
      <c r="EY860" s="60"/>
      <c r="EZ860" s="60"/>
      <c r="FA860" s="60"/>
      <c r="FB860" s="60"/>
    </row>
    <row r="861" spans="22:158" x14ac:dyDescent="0.25">
      <c r="W861" s="33"/>
      <c r="X861" s="33"/>
      <c r="AH861" s="38">
        <v>100</v>
      </c>
      <c r="AI861" s="38">
        <v>135</v>
      </c>
      <c r="AJ861" s="38">
        <v>11150</v>
      </c>
      <c r="AK861" s="38">
        <v>14</v>
      </c>
      <c r="AL861" s="38">
        <v>1505358</v>
      </c>
      <c r="AM861" s="61" t="s">
        <v>1816</v>
      </c>
      <c r="AN861" s="61" t="s">
        <v>1693</v>
      </c>
      <c r="AO861" s="61" t="s">
        <v>5066</v>
      </c>
      <c r="AP861" s="61" t="s">
        <v>5033</v>
      </c>
      <c r="AQ861" s="61" t="s">
        <v>1707</v>
      </c>
      <c r="AR861" s="28">
        <v>0</v>
      </c>
      <c r="AS861" s="28">
        <v>192035</v>
      </c>
      <c r="AT861" s="28">
        <v>0</v>
      </c>
      <c r="AU861" s="62"/>
      <c r="BT861">
        <v>0</v>
      </c>
      <c r="BU861" s="32">
        <v>100</v>
      </c>
      <c r="BV861" s="32">
        <v>130</v>
      </c>
      <c r="BW861" s="32">
        <v>10110</v>
      </c>
      <c r="BX861" s="32">
        <v>87</v>
      </c>
      <c r="BY861" s="32">
        <v>91200</v>
      </c>
      <c r="BZ861" t="s">
        <v>1816</v>
      </c>
      <c r="CA861" t="s">
        <v>1687</v>
      </c>
      <c r="CB861" t="s">
        <v>1251</v>
      </c>
      <c r="CC861" t="s">
        <v>1726</v>
      </c>
      <c r="CD861" t="s">
        <v>1794</v>
      </c>
      <c r="CE861" s="155"/>
      <c r="CF861" s="155"/>
      <c r="CG861" s="31" t="s">
        <v>5845</v>
      </c>
      <c r="CH861" s="31" t="s">
        <v>3907</v>
      </c>
      <c r="CI861" s="31" t="s">
        <v>3893</v>
      </c>
      <c r="CJ861" s="31" t="s">
        <v>475</v>
      </c>
      <c r="DC861" s="160" t="str">
        <f t="shared" si="129"/>
        <v>17620_8</v>
      </c>
      <c r="DD861" s="162">
        <v>100</v>
      </c>
      <c r="DE861" s="161">
        <v>110</v>
      </c>
      <c r="DF861" s="161">
        <v>17620</v>
      </c>
      <c r="DG861" s="163" t="s">
        <v>1816</v>
      </c>
      <c r="DH861" s="161"/>
      <c r="DI861" s="161" t="s">
        <v>1646</v>
      </c>
      <c r="DJ861" s="161">
        <v>8</v>
      </c>
      <c r="DK861" s="161" t="s">
        <v>1328</v>
      </c>
      <c r="DL861" s="161">
        <v>0</v>
      </c>
      <c r="DM861" s="43" t="s">
        <v>2026</v>
      </c>
      <c r="DN861" s="43"/>
      <c r="DO861" s="43" t="s">
        <v>4601</v>
      </c>
      <c r="DP861" s="43"/>
      <c r="DQ861" s="43" t="s">
        <v>4171</v>
      </c>
      <c r="DR861" s="43">
        <v>100</v>
      </c>
      <c r="DV861" s="31" t="s">
        <v>400</v>
      </c>
      <c r="DW861" s="31" t="s">
        <v>407</v>
      </c>
      <c r="DX861" s="63"/>
      <c r="DY861" s="63"/>
      <c r="DZ861" s="63"/>
      <c r="EA861" s="167"/>
      <c r="EB861" s="60"/>
      <c r="EC861" s="60"/>
      <c r="ED861" s="60"/>
      <c r="EE861" s="60"/>
      <c r="EF861" s="60"/>
      <c r="EG861" s="60"/>
      <c r="EH861" s="60"/>
      <c r="EI861" s="60"/>
      <c r="EJ861" s="60"/>
      <c r="EK861" s="60"/>
      <c r="EL861" s="60"/>
      <c r="EM861" s="60"/>
      <c r="EN861" s="60"/>
      <c r="EO861" s="60"/>
      <c r="EP861" s="60"/>
      <c r="EQ861" s="60"/>
      <c r="ER861" s="60"/>
      <c r="ES861" s="60"/>
      <c r="ET861" s="60"/>
      <c r="EU861" s="60"/>
      <c r="EV861" s="60"/>
      <c r="EW861" s="60"/>
      <c r="EX861" s="60"/>
      <c r="EY861" s="60"/>
      <c r="EZ861" s="60"/>
      <c r="FA861" s="60"/>
      <c r="FB861" s="60"/>
    </row>
    <row r="862" spans="22:158" x14ac:dyDescent="0.25">
      <c r="V862" s="1"/>
      <c r="W862" s="33"/>
      <c r="X862" s="33"/>
      <c r="AH862" s="38">
        <v>100</v>
      </c>
      <c r="AI862" s="38">
        <v>135</v>
      </c>
      <c r="AJ862" s="38">
        <v>11950</v>
      </c>
      <c r="AK862" s="38">
        <v>14</v>
      </c>
      <c r="AL862" s="38">
        <v>1505358</v>
      </c>
      <c r="AM862" s="61" t="s">
        <v>1816</v>
      </c>
      <c r="AN862" s="61" t="s">
        <v>1693</v>
      </c>
      <c r="AO862" s="61" t="s">
        <v>5083</v>
      </c>
      <c r="AP862" s="61" t="s">
        <v>5033</v>
      </c>
      <c r="AQ862" s="61" t="s">
        <v>1707</v>
      </c>
      <c r="AR862" s="28">
        <v>0</v>
      </c>
      <c r="AS862" s="28">
        <v>0</v>
      </c>
      <c r="AT862" s="28">
        <v>319785</v>
      </c>
      <c r="AU862" s="62"/>
      <c r="BT862">
        <v>0</v>
      </c>
      <c r="BU862" s="32">
        <v>100</v>
      </c>
      <c r="BV862" s="32">
        <v>130</v>
      </c>
      <c r="BW862" s="32">
        <v>10110</v>
      </c>
      <c r="BX862" s="32">
        <v>88</v>
      </c>
      <c r="BY862" s="32">
        <v>91220</v>
      </c>
      <c r="BZ862" t="s">
        <v>1816</v>
      </c>
      <c r="CA862" t="s">
        <v>1687</v>
      </c>
      <c r="CB862" t="s">
        <v>1251</v>
      </c>
      <c r="CC862" s="52" t="s">
        <v>1684</v>
      </c>
      <c r="CD862" s="52" t="s">
        <v>1684</v>
      </c>
      <c r="CE862" s="155">
        <v>10</v>
      </c>
      <c r="CF862" s="155">
        <v>4</v>
      </c>
      <c r="CG862" s="31" t="s">
        <v>696</v>
      </c>
      <c r="CH862" s="31" t="s">
        <v>3908</v>
      </c>
      <c r="CI862" s="31" t="s">
        <v>3893</v>
      </c>
      <c r="CJ862" s="31" t="s">
        <v>476</v>
      </c>
      <c r="DC862" s="160" t="str">
        <f t="shared" si="129"/>
        <v>17620_5</v>
      </c>
      <c r="DD862" s="162">
        <v>100</v>
      </c>
      <c r="DE862" s="161">
        <v>110</v>
      </c>
      <c r="DF862" s="161">
        <v>17620</v>
      </c>
      <c r="DG862" s="163" t="s">
        <v>1816</v>
      </c>
      <c r="DH862" s="161"/>
      <c r="DI862" s="161" t="s">
        <v>1646</v>
      </c>
      <c r="DJ862" s="161">
        <v>5</v>
      </c>
      <c r="DK862" s="161" t="s">
        <v>1326</v>
      </c>
      <c r="DL862" s="161">
        <v>19</v>
      </c>
      <c r="DM862" s="43" t="s">
        <v>2027</v>
      </c>
      <c r="DN862" s="43"/>
      <c r="DO862" s="43" t="s">
        <v>4603</v>
      </c>
      <c r="DP862" s="43"/>
      <c r="DQ862" s="43" t="s">
        <v>4174</v>
      </c>
      <c r="DR862" s="43">
        <v>100</v>
      </c>
      <c r="DV862" s="31" t="s">
        <v>400</v>
      </c>
      <c r="DW862" s="31" t="s">
        <v>407</v>
      </c>
      <c r="DX862" s="63"/>
      <c r="DY862" s="63"/>
      <c r="DZ862" s="63"/>
      <c r="EA862" s="167"/>
      <c r="EB862" s="60"/>
      <c r="EC862" s="60"/>
      <c r="ED862" s="60"/>
      <c r="EE862" s="60"/>
      <c r="EF862" s="60"/>
      <c r="EG862" s="60"/>
      <c r="EH862" s="60"/>
      <c r="EI862" s="60"/>
      <c r="EJ862" s="60"/>
      <c r="EK862" s="60"/>
      <c r="EL862" s="60"/>
      <c r="EM862" s="60"/>
      <c r="EN862" s="60"/>
      <c r="EO862" s="60"/>
      <c r="EP862" s="60"/>
      <c r="EQ862" s="60"/>
      <c r="ER862" s="60"/>
      <c r="ES862" s="60"/>
      <c r="ET862" s="60"/>
      <c r="EU862" s="60"/>
      <c r="EV862" s="60"/>
      <c r="EW862" s="60"/>
      <c r="EX862" s="60"/>
      <c r="EY862" s="60"/>
      <c r="EZ862" s="60"/>
      <c r="FA862" s="60"/>
      <c r="FB862" s="60"/>
    </row>
    <row r="863" spans="22:158" x14ac:dyDescent="0.25">
      <c r="W863" s="33"/>
      <c r="X863" s="33"/>
      <c r="AH863" s="38">
        <v>100</v>
      </c>
      <c r="AI863" s="38">
        <v>135</v>
      </c>
      <c r="AJ863" s="38">
        <v>12600</v>
      </c>
      <c r="AK863" s="38">
        <v>14</v>
      </c>
      <c r="AL863" s="38">
        <v>1505358</v>
      </c>
      <c r="AM863" s="61" t="s">
        <v>1816</v>
      </c>
      <c r="AN863" s="61" t="s">
        <v>1693</v>
      </c>
      <c r="AO863" s="61" t="s">
        <v>5095</v>
      </c>
      <c r="AP863" s="61" t="s">
        <v>5033</v>
      </c>
      <c r="AQ863" s="61" t="s">
        <v>1707</v>
      </c>
      <c r="AR863" s="28">
        <v>24292.6</v>
      </c>
      <c r="AS863" s="28">
        <v>0</v>
      </c>
      <c r="AT863" s="28">
        <v>340496</v>
      </c>
      <c r="AU863" s="62"/>
      <c r="BT863">
        <v>0</v>
      </c>
      <c r="BU863" s="32">
        <v>100</v>
      </c>
      <c r="BV863" s="32">
        <v>130</v>
      </c>
      <c r="BW863" s="32">
        <v>10110</v>
      </c>
      <c r="BX863" s="32">
        <v>89</v>
      </c>
      <c r="BY863" s="32">
        <v>91240</v>
      </c>
      <c r="BZ863" t="s">
        <v>1816</v>
      </c>
      <c r="CA863" t="s">
        <v>1687</v>
      </c>
      <c r="CB863" t="s">
        <v>1251</v>
      </c>
      <c r="CC863" s="52" t="s">
        <v>1785</v>
      </c>
      <c r="CD863" s="52" t="s">
        <v>1785</v>
      </c>
      <c r="CE863" s="155">
        <v>410983</v>
      </c>
      <c r="CF863" s="155">
        <v>187</v>
      </c>
      <c r="CG863" s="31" t="s">
        <v>698</v>
      </c>
      <c r="CH863" s="31" t="s">
        <v>3909</v>
      </c>
      <c r="CI863" s="31" t="s">
        <v>3893</v>
      </c>
      <c r="CJ863" s="31" t="s">
        <v>477</v>
      </c>
      <c r="DC863" s="160" t="str">
        <f t="shared" si="129"/>
        <v>17750_1</v>
      </c>
      <c r="DD863" s="162">
        <v>100</v>
      </c>
      <c r="DE863" s="161">
        <v>150</v>
      </c>
      <c r="DF863" s="161">
        <v>17750</v>
      </c>
      <c r="DG863" s="163" t="s">
        <v>1816</v>
      </c>
      <c r="DH863" s="161"/>
      <c r="DI863" s="161" t="s">
        <v>1650</v>
      </c>
      <c r="DJ863" s="161">
        <v>1</v>
      </c>
      <c r="DK863" s="161" t="s">
        <v>5210</v>
      </c>
      <c r="DL863" s="161">
        <v>140</v>
      </c>
      <c r="DM863" s="43" t="s">
        <v>2028</v>
      </c>
      <c r="DN863" s="43"/>
      <c r="DO863" s="43" t="s">
        <v>4605</v>
      </c>
      <c r="DP863" s="43"/>
      <c r="DQ863" s="43" t="s">
        <v>4177</v>
      </c>
      <c r="DR863" s="43">
        <v>100</v>
      </c>
      <c r="DV863" s="31" t="s">
        <v>400</v>
      </c>
      <c r="DW863" s="31" t="s">
        <v>407</v>
      </c>
      <c r="DX863" s="63"/>
      <c r="DY863" s="63"/>
      <c r="DZ863" s="63"/>
      <c r="EA863" s="167"/>
      <c r="EB863" s="60"/>
      <c r="EC863" s="60"/>
      <c r="ED863" s="60"/>
      <c r="EE863" s="60"/>
      <c r="EF863" s="60"/>
      <c r="EG863" s="60"/>
      <c r="EH863" s="60"/>
      <c r="EI863" s="60"/>
      <c r="EJ863" s="60"/>
      <c r="EK863" s="60"/>
      <c r="EL863" s="60"/>
      <c r="EM863" s="60"/>
      <c r="EN863" s="60"/>
      <c r="EO863" s="60"/>
      <c r="EP863" s="60"/>
      <c r="EQ863" s="60"/>
      <c r="ER863" s="60"/>
      <c r="ES863" s="60"/>
      <c r="ET863" s="60"/>
      <c r="EU863" s="60"/>
      <c r="EV863" s="60"/>
      <c r="EW863" s="60"/>
      <c r="EX863" s="60"/>
      <c r="EY863" s="60"/>
      <c r="EZ863" s="60"/>
      <c r="FA863" s="60"/>
      <c r="FB863" s="60"/>
    </row>
    <row r="864" spans="22:158" x14ac:dyDescent="0.25">
      <c r="W864" s="33"/>
      <c r="X864" s="33"/>
      <c r="AH864" s="38">
        <v>100</v>
      </c>
      <c r="AI864" s="38">
        <v>135</v>
      </c>
      <c r="AJ864" s="38">
        <v>15850</v>
      </c>
      <c r="AK864" s="38">
        <v>14</v>
      </c>
      <c r="AL864" s="38">
        <v>1505358</v>
      </c>
      <c r="AM864" s="61" t="s">
        <v>1816</v>
      </c>
      <c r="AN864" s="61" t="s">
        <v>1693</v>
      </c>
      <c r="AO864" s="61" t="s">
        <v>1608</v>
      </c>
      <c r="AP864" s="61" t="s">
        <v>5033</v>
      </c>
      <c r="AQ864" s="61" t="s">
        <v>1707</v>
      </c>
      <c r="AR864" s="28">
        <v>2908053</v>
      </c>
      <c r="AS864" s="28">
        <v>974742</v>
      </c>
      <c r="AT864" s="28">
        <v>315007</v>
      </c>
      <c r="AU864" s="62"/>
      <c r="BT864">
        <v>0</v>
      </c>
      <c r="BU864" s="32">
        <v>100</v>
      </c>
      <c r="BV864" s="32">
        <v>130</v>
      </c>
      <c r="BW864" s="32">
        <v>10110</v>
      </c>
      <c r="BX864" s="32">
        <v>90</v>
      </c>
      <c r="BY864" s="32">
        <v>91260</v>
      </c>
      <c r="BZ864" t="s">
        <v>1816</v>
      </c>
      <c r="CA864" t="s">
        <v>1687</v>
      </c>
      <c r="CB864" t="s">
        <v>1251</v>
      </c>
      <c r="CC864" t="s">
        <v>5036</v>
      </c>
      <c r="CD864" s="52" t="s">
        <v>5036</v>
      </c>
      <c r="CE864" s="155">
        <v>6</v>
      </c>
      <c r="CF864" s="155">
        <v>2</v>
      </c>
      <c r="CG864" s="31" t="s">
        <v>5848</v>
      </c>
      <c r="CH864" s="31" t="s">
        <v>3910</v>
      </c>
      <c r="CI864" s="31" t="s">
        <v>3893</v>
      </c>
      <c r="CJ864" s="31" t="s">
        <v>478</v>
      </c>
      <c r="DC864" s="160" t="str">
        <f t="shared" si="129"/>
        <v>17750_7</v>
      </c>
      <c r="DD864" s="162">
        <v>100</v>
      </c>
      <c r="DE864" s="161">
        <v>150</v>
      </c>
      <c r="DF864" s="161">
        <v>17750</v>
      </c>
      <c r="DG864" s="163" t="s">
        <v>1816</v>
      </c>
      <c r="DH864" s="161"/>
      <c r="DI864" s="161" t="s">
        <v>1650</v>
      </c>
      <c r="DJ864" s="161">
        <v>7</v>
      </c>
      <c r="DK864" s="161" t="s">
        <v>5216</v>
      </c>
      <c r="DL864" s="161">
        <v>51</v>
      </c>
      <c r="DM864" s="43" t="s">
        <v>2029</v>
      </c>
      <c r="DN864" s="43"/>
      <c r="DO864" s="43" t="s">
        <v>4607</v>
      </c>
      <c r="DP864" s="43"/>
      <c r="DQ864" s="43" t="s">
        <v>4150</v>
      </c>
      <c r="DR864" s="43">
        <v>100</v>
      </c>
      <c r="DV864" s="31" t="s">
        <v>400</v>
      </c>
      <c r="DW864" s="31" t="s">
        <v>407</v>
      </c>
      <c r="DX864" s="63"/>
      <c r="DY864" s="63"/>
      <c r="DZ864" s="63"/>
      <c r="EA864" s="167"/>
      <c r="EB864" s="60"/>
      <c r="EC864" s="60"/>
      <c r="ED864" s="60"/>
      <c r="EE864" s="60"/>
      <c r="EF864" s="60"/>
      <c r="EG864" s="60"/>
      <c r="EH864" s="60"/>
      <c r="EI864" s="60"/>
      <c r="EJ864" s="60"/>
      <c r="EK864" s="60"/>
      <c r="EL864" s="60"/>
      <c r="EM864" s="60"/>
      <c r="EN864" s="60"/>
      <c r="EO864" s="60"/>
      <c r="EP864" s="60"/>
      <c r="EQ864" s="60"/>
      <c r="ER864" s="60"/>
      <c r="ES864" s="60"/>
      <c r="ET864" s="60"/>
      <c r="EU864" s="60"/>
      <c r="EV864" s="60"/>
      <c r="EW864" s="60"/>
      <c r="EX864" s="60"/>
      <c r="EY864" s="60"/>
      <c r="EZ864" s="60"/>
      <c r="FA864" s="60"/>
      <c r="FB864" s="60"/>
    </row>
    <row r="865" spans="22:158" x14ac:dyDescent="0.25">
      <c r="W865" s="33"/>
      <c r="X865" s="33"/>
      <c r="AH865" s="38">
        <v>100</v>
      </c>
      <c r="AI865" s="38">
        <v>135</v>
      </c>
      <c r="AJ865" s="38">
        <v>17950</v>
      </c>
      <c r="AK865" s="38">
        <v>14</v>
      </c>
      <c r="AL865" s="38">
        <v>1505358</v>
      </c>
      <c r="AM865" s="61" t="s">
        <v>1816</v>
      </c>
      <c r="AN865" s="61" t="s">
        <v>1693</v>
      </c>
      <c r="AO865" s="61" t="s">
        <v>1654</v>
      </c>
      <c r="AP865" s="61" t="s">
        <v>5033</v>
      </c>
      <c r="AQ865" s="61" t="s">
        <v>1707</v>
      </c>
      <c r="AR865" s="28">
        <v>147725</v>
      </c>
      <c r="AS865" s="28">
        <v>0</v>
      </c>
      <c r="AT865" s="28">
        <v>134517</v>
      </c>
      <c r="AU865" s="62"/>
      <c r="BT865">
        <v>0</v>
      </c>
      <c r="BU865" s="32">
        <v>100</v>
      </c>
      <c r="BV865" s="32">
        <v>130</v>
      </c>
      <c r="BW865" s="32">
        <v>13010</v>
      </c>
      <c r="BX865" s="32">
        <v>81</v>
      </c>
      <c r="BY865" s="32">
        <v>91000</v>
      </c>
      <c r="BZ865" t="s">
        <v>1816</v>
      </c>
      <c r="CA865" t="s">
        <v>1687</v>
      </c>
      <c r="CB865" t="s">
        <v>1825</v>
      </c>
      <c r="CC865" s="52" t="s">
        <v>1683</v>
      </c>
      <c r="CD865" s="52" t="s">
        <v>1784</v>
      </c>
      <c r="CE865" s="155">
        <v>147324</v>
      </c>
      <c r="CF865" s="155">
        <v>427</v>
      </c>
      <c r="CG865" s="31" t="s">
        <v>5834</v>
      </c>
      <c r="CH865" s="31" t="s">
        <v>3892</v>
      </c>
      <c r="CI865" s="31" t="s">
        <v>3911</v>
      </c>
      <c r="CJ865" s="31" t="s">
        <v>479</v>
      </c>
      <c r="DC865" s="160" t="str">
        <f t="shared" si="129"/>
        <v>17750_9</v>
      </c>
      <c r="DD865" s="162">
        <v>100</v>
      </c>
      <c r="DE865" s="161">
        <v>150</v>
      </c>
      <c r="DF865" s="161">
        <v>17750</v>
      </c>
      <c r="DG865" s="163" t="s">
        <v>1816</v>
      </c>
      <c r="DH865" s="161"/>
      <c r="DI865" s="161" t="s">
        <v>1650</v>
      </c>
      <c r="DJ865" s="161">
        <v>9</v>
      </c>
      <c r="DK865" s="161" t="s">
        <v>5218</v>
      </c>
      <c r="DL865" s="161">
        <v>0</v>
      </c>
      <c r="DM865" s="43" t="s">
        <v>2030</v>
      </c>
      <c r="DN865" s="43"/>
      <c r="DO865" s="43" t="s">
        <v>4609</v>
      </c>
      <c r="DP865" s="43"/>
      <c r="DQ865" s="43" t="s">
        <v>4153</v>
      </c>
      <c r="DR865" s="43">
        <v>100</v>
      </c>
      <c r="DV865" s="31" t="s">
        <v>400</v>
      </c>
      <c r="DW865" s="31" t="s">
        <v>407</v>
      </c>
      <c r="DX865" s="63"/>
      <c r="DY865" s="63"/>
      <c r="DZ865" s="63"/>
      <c r="EA865" s="167"/>
      <c r="EB865" s="60"/>
      <c r="EC865" s="60"/>
      <c r="ED865" s="60"/>
      <c r="EE865" s="60"/>
      <c r="EF865" s="60"/>
      <c r="EG865" s="60"/>
      <c r="EH865" s="60"/>
      <c r="EI865" s="60"/>
      <c r="EJ865" s="60"/>
      <c r="EK865" s="60"/>
      <c r="EL865" s="60"/>
      <c r="EM865" s="60"/>
      <c r="EN865" s="60"/>
      <c r="EO865" s="60"/>
      <c r="EP865" s="60"/>
      <c r="EQ865" s="60"/>
      <c r="ER865" s="60"/>
      <c r="ES865" s="60"/>
      <c r="ET865" s="60"/>
      <c r="EU865" s="60"/>
      <c r="EV865" s="60"/>
      <c r="EW865" s="60"/>
      <c r="EX865" s="60"/>
      <c r="EY865" s="60"/>
      <c r="EZ865" s="60"/>
      <c r="FA865" s="60"/>
      <c r="FB865" s="60"/>
    </row>
    <row r="866" spans="22:158" x14ac:dyDescent="0.25">
      <c r="W866" s="33"/>
      <c r="X866" s="33"/>
      <c r="AH866" s="38">
        <v>100</v>
      </c>
      <c r="AI866" s="38">
        <v>135</v>
      </c>
      <c r="AJ866" s="38">
        <v>18150</v>
      </c>
      <c r="AK866" s="38">
        <v>14</v>
      </c>
      <c r="AL866" s="38">
        <v>1505358</v>
      </c>
      <c r="AM866" s="61" t="s">
        <v>1816</v>
      </c>
      <c r="AN866" s="61" t="s">
        <v>1693</v>
      </c>
      <c r="AO866" s="61" t="s">
        <v>1659</v>
      </c>
      <c r="AP866" s="61" t="s">
        <v>5033</v>
      </c>
      <c r="AQ866" s="61" t="s">
        <v>1707</v>
      </c>
      <c r="AR866" s="28">
        <v>166776.20000000001</v>
      </c>
      <c r="AS866" s="28">
        <v>383264</v>
      </c>
      <c r="AT866" s="28">
        <v>43190</v>
      </c>
      <c r="AU866" s="62"/>
      <c r="BT866">
        <v>0</v>
      </c>
      <c r="BU866" s="32">
        <v>100</v>
      </c>
      <c r="BV866" s="32">
        <v>130</v>
      </c>
      <c r="BW866" s="32">
        <v>13010</v>
      </c>
      <c r="BX866" s="32">
        <v>81</v>
      </c>
      <c r="BY866" s="32">
        <v>91010</v>
      </c>
      <c r="BZ866" t="s">
        <v>1816</v>
      </c>
      <c r="CA866" t="s">
        <v>1687</v>
      </c>
      <c r="CB866" t="s">
        <v>1825</v>
      </c>
      <c r="CC866" t="s">
        <v>1683</v>
      </c>
      <c r="CD866" s="52" t="s">
        <v>1683</v>
      </c>
      <c r="CE866" s="155">
        <v>5</v>
      </c>
      <c r="CF866" s="155">
        <v>3</v>
      </c>
      <c r="CG866" s="31" t="s">
        <v>5837</v>
      </c>
      <c r="CH866" s="31" t="s">
        <v>3894</v>
      </c>
      <c r="CI866" s="31" t="s">
        <v>3911</v>
      </c>
      <c r="CJ866" s="31" t="s">
        <v>480</v>
      </c>
      <c r="DC866" s="160" t="str">
        <f t="shared" si="129"/>
        <v>17750_4</v>
      </c>
      <c r="DD866" s="162">
        <v>100</v>
      </c>
      <c r="DE866" s="161">
        <v>150</v>
      </c>
      <c r="DF866" s="161">
        <v>17750</v>
      </c>
      <c r="DG866" s="163" t="s">
        <v>1816</v>
      </c>
      <c r="DH866" s="161"/>
      <c r="DI866" s="161" t="s">
        <v>1650</v>
      </c>
      <c r="DJ866" s="161">
        <v>4</v>
      </c>
      <c r="DK866" s="161" t="s">
        <v>1325</v>
      </c>
      <c r="DL866" s="161">
        <v>0</v>
      </c>
      <c r="DM866" s="43" t="s">
        <v>2031</v>
      </c>
      <c r="DN866" s="43"/>
      <c r="DO866" s="43" t="s">
        <v>4611</v>
      </c>
      <c r="DP866" s="43"/>
      <c r="DQ866" s="43" t="s">
        <v>4156</v>
      </c>
      <c r="DR866" s="43">
        <v>100</v>
      </c>
      <c r="DV866" s="31" t="s">
        <v>400</v>
      </c>
      <c r="DW866" s="31" t="s">
        <v>407</v>
      </c>
      <c r="DX866" s="63"/>
      <c r="DY866" s="63"/>
      <c r="DZ866" s="63"/>
      <c r="EA866" s="167"/>
      <c r="EB866" s="60"/>
      <c r="EC866" s="60"/>
      <c r="ED866" s="60"/>
      <c r="EE866" s="60"/>
      <c r="EF866" s="60"/>
      <c r="EG866" s="60"/>
      <c r="EH866" s="60"/>
      <c r="EI866" s="60"/>
      <c r="EJ866" s="60"/>
      <c r="EK866" s="60"/>
      <c r="EL866" s="60"/>
      <c r="EM866" s="60"/>
      <c r="EN866" s="60"/>
      <c r="EO866" s="60"/>
      <c r="EP866" s="60"/>
      <c r="EQ866" s="60"/>
      <c r="ER866" s="60"/>
      <c r="ES866" s="60"/>
      <c r="ET866" s="60"/>
      <c r="EU866" s="60"/>
      <c r="EV866" s="60"/>
      <c r="EW866" s="60"/>
      <c r="EX866" s="60"/>
      <c r="EY866" s="60"/>
      <c r="EZ866" s="60"/>
      <c r="FA866" s="60"/>
      <c r="FB866" s="60"/>
    </row>
    <row r="867" spans="22:158" x14ac:dyDescent="0.25">
      <c r="W867" s="33"/>
      <c r="X867" s="33"/>
      <c r="AH867" s="38">
        <v>100</v>
      </c>
      <c r="AI867" s="38">
        <v>140</v>
      </c>
      <c r="AJ867" s="38">
        <v>12350</v>
      </c>
      <c r="AK867" s="38">
        <v>14</v>
      </c>
      <c r="AL867" s="38">
        <v>1505358</v>
      </c>
      <c r="AM867" s="61" t="s">
        <v>1816</v>
      </c>
      <c r="AN867" s="61" t="s">
        <v>1690</v>
      </c>
      <c r="AO867" s="61" t="s">
        <v>5091</v>
      </c>
      <c r="AP867" s="61" t="s">
        <v>5033</v>
      </c>
      <c r="AQ867" s="61" t="s">
        <v>1707</v>
      </c>
      <c r="AR867" s="28">
        <v>29487.5</v>
      </c>
      <c r="AS867" s="28">
        <v>201511</v>
      </c>
      <c r="AT867" s="28">
        <v>67155</v>
      </c>
      <c r="AU867" s="62"/>
      <c r="BT867">
        <v>0</v>
      </c>
      <c r="BU867" s="32">
        <v>100</v>
      </c>
      <c r="BV867" s="32">
        <v>130</v>
      </c>
      <c r="BW867" s="32">
        <v>13010</v>
      </c>
      <c r="BX867" s="32">
        <v>82</v>
      </c>
      <c r="BY867" s="32">
        <v>91020</v>
      </c>
      <c r="BZ867" t="s">
        <v>1816</v>
      </c>
      <c r="CA867" t="s">
        <v>1687</v>
      </c>
      <c r="CB867" t="s">
        <v>1825</v>
      </c>
      <c r="CC867" t="s">
        <v>1790</v>
      </c>
      <c r="CD867" t="s">
        <v>1792</v>
      </c>
      <c r="CE867" s="155">
        <v>2599</v>
      </c>
      <c r="CF867" s="155">
        <v>28</v>
      </c>
      <c r="CG867" s="31" t="s">
        <v>5851</v>
      </c>
      <c r="CH867" s="31" t="s">
        <v>3895</v>
      </c>
      <c r="CI867" s="31" t="s">
        <v>3911</v>
      </c>
      <c r="CJ867" s="31" t="s">
        <v>481</v>
      </c>
      <c r="DC867" s="160" t="str">
        <f t="shared" si="129"/>
        <v>17750_3</v>
      </c>
      <c r="DD867" s="162">
        <v>100</v>
      </c>
      <c r="DE867" s="161">
        <v>150</v>
      </c>
      <c r="DF867" s="161">
        <v>17750</v>
      </c>
      <c r="DG867" s="163" t="s">
        <v>1816</v>
      </c>
      <c r="DH867" s="161"/>
      <c r="DI867" s="161" t="s">
        <v>1650</v>
      </c>
      <c r="DJ867" s="161">
        <v>3</v>
      </c>
      <c r="DK867" s="161" t="s">
        <v>1324</v>
      </c>
      <c r="DL867" s="161">
        <v>0</v>
      </c>
      <c r="DM867" s="43" t="s">
        <v>2032</v>
      </c>
      <c r="DN867" s="43"/>
      <c r="DO867" s="43" t="s">
        <v>4613</v>
      </c>
      <c r="DP867" s="43"/>
      <c r="DQ867" s="43" t="s">
        <v>4159</v>
      </c>
      <c r="DR867" s="43">
        <v>100</v>
      </c>
      <c r="DV867" s="31" t="s">
        <v>400</v>
      </c>
      <c r="DW867" s="31" t="s">
        <v>408</v>
      </c>
      <c r="DX867" s="63"/>
      <c r="DY867" s="63"/>
      <c r="DZ867" s="63"/>
      <c r="EA867" s="167"/>
      <c r="EB867" s="60"/>
      <c r="EC867" s="60"/>
      <c r="ED867" s="60"/>
      <c r="EE867" s="60"/>
      <c r="EF867" s="60"/>
      <c r="EG867" s="60"/>
      <c r="EH867" s="60"/>
      <c r="EI867" s="60"/>
      <c r="EJ867" s="60"/>
      <c r="EK867" s="60"/>
      <c r="EL867" s="60"/>
      <c r="EM867" s="60"/>
      <c r="EN867" s="60"/>
      <c r="EO867" s="60"/>
      <c r="EP867" s="60"/>
      <c r="EQ867" s="60"/>
      <c r="ER867" s="60"/>
      <c r="ES867" s="60"/>
      <c r="ET867" s="60"/>
      <c r="EU867" s="60"/>
      <c r="EV867" s="60"/>
      <c r="EW867" s="60"/>
      <c r="EX867" s="60"/>
      <c r="EY867" s="60"/>
      <c r="EZ867" s="60"/>
      <c r="FA867" s="60"/>
      <c r="FB867" s="60"/>
    </row>
    <row r="868" spans="22:158" x14ac:dyDescent="0.25">
      <c r="W868" s="33"/>
      <c r="X868" s="33"/>
      <c r="AH868" s="38">
        <v>100</v>
      </c>
      <c r="AI868" s="38">
        <v>140</v>
      </c>
      <c r="AJ868" s="38">
        <v>12900</v>
      </c>
      <c r="AK868" s="38">
        <v>14</v>
      </c>
      <c r="AL868" s="38">
        <v>1505358</v>
      </c>
      <c r="AM868" s="61" t="s">
        <v>1816</v>
      </c>
      <c r="AN868" s="61" t="s">
        <v>1690</v>
      </c>
      <c r="AO868" s="61" t="s">
        <v>5099</v>
      </c>
      <c r="AP868" s="61" t="s">
        <v>5033</v>
      </c>
      <c r="AQ868" s="61" t="s">
        <v>1707</v>
      </c>
      <c r="AR868" s="28">
        <v>548352.19999999995</v>
      </c>
      <c r="AS868" s="28">
        <v>0</v>
      </c>
      <c r="AT868" s="28">
        <v>2628333</v>
      </c>
      <c r="AU868" s="62"/>
      <c r="BT868">
        <v>0</v>
      </c>
      <c r="BU868" s="32">
        <v>100</v>
      </c>
      <c r="BV868" s="32">
        <v>130</v>
      </c>
      <c r="BW868" s="32">
        <v>13010</v>
      </c>
      <c r="BX868" s="32">
        <v>82</v>
      </c>
      <c r="BY868" s="32">
        <v>91040</v>
      </c>
      <c r="BZ868" t="s">
        <v>1816</v>
      </c>
      <c r="CA868" t="s">
        <v>1687</v>
      </c>
      <c r="CB868" t="s">
        <v>1825</v>
      </c>
      <c r="CC868" t="s">
        <v>1790</v>
      </c>
      <c r="CD868" t="s">
        <v>1791</v>
      </c>
      <c r="CE868" s="155">
        <v>1581</v>
      </c>
      <c r="CF868" s="155">
        <v>27</v>
      </c>
      <c r="CG868" s="31" t="s">
        <v>5853</v>
      </c>
      <c r="CH868" s="31" t="s">
        <v>3896</v>
      </c>
      <c r="CI868" s="31" t="s">
        <v>3911</v>
      </c>
      <c r="CJ868" s="31" t="s">
        <v>482</v>
      </c>
      <c r="DC868" s="160" t="str">
        <f t="shared" si="129"/>
        <v>17750_2</v>
      </c>
      <c r="DD868" s="162">
        <v>100</v>
      </c>
      <c r="DE868" s="161">
        <v>150</v>
      </c>
      <c r="DF868" s="161">
        <v>17750</v>
      </c>
      <c r="DG868" s="163" t="s">
        <v>1816</v>
      </c>
      <c r="DH868" s="161"/>
      <c r="DI868" s="161" t="s">
        <v>1650</v>
      </c>
      <c r="DJ868" s="161">
        <v>2</v>
      </c>
      <c r="DK868" s="161" t="s">
        <v>1323</v>
      </c>
      <c r="DL868" s="161">
        <v>0</v>
      </c>
      <c r="DM868" s="43" t="s">
        <v>2033</v>
      </c>
      <c r="DN868" s="43"/>
      <c r="DO868" s="43" t="s">
        <v>4615</v>
      </c>
      <c r="DP868" s="43"/>
      <c r="DQ868" s="43" t="s">
        <v>4162</v>
      </c>
      <c r="DR868" s="43">
        <v>100</v>
      </c>
      <c r="DV868" s="31" t="s">
        <v>400</v>
      </c>
      <c r="DW868" s="31" t="s">
        <v>408</v>
      </c>
      <c r="DX868" s="63"/>
      <c r="DY868" s="63"/>
      <c r="DZ868" s="63"/>
      <c r="EA868" s="167"/>
      <c r="EB868" s="60"/>
      <c r="EC868" s="60"/>
      <c r="ED868" s="60"/>
      <c r="EE868" s="60"/>
      <c r="EF868" s="60"/>
      <c r="EG868" s="60"/>
      <c r="EH868" s="60"/>
      <c r="EI868" s="60"/>
      <c r="EJ868" s="60"/>
      <c r="EK868" s="60"/>
      <c r="EL868" s="60"/>
      <c r="EM868" s="60"/>
      <c r="EN868" s="60"/>
      <c r="EO868" s="60"/>
      <c r="EP868" s="60"/>
      <c r="EQ868" s="60"/>
      <c r="ER868" s="60"/>
      <c r="ES868" s="60"/>
      <c r="ET868" s="60"/>
      <c r="EU868" s="60"/>
      <c r="EV868" s="60"/>
      <c r="EW868" s="60"/>
      <c r="EX868" s="60"/>
      <c r="EY868" s="60"/>
      <c r="EZ868" s="60"/>
      <c r="FA868" s="60"/>
      <c r="FB868" s="60"/>
    </row>
    <row r="869" spans="22:158" x14ac:dyDescent="0.25">
      <c r="V869" s="1"/>
      <c r="W869" s="33"/>
      <c r="X869" s="33"/>
      <c r="AH869" s="38">
        <v>100</v>
      </c>
      <c r="AI869" s="38">
        <v>140</v>
      </c>
      <c r="AJ869" s="38">
        <v>14600</v>
      </c>
      <c r="AK869" s="38">
        <v>14</v>
      </c>
      <c r="AL869" s="38">
        <v>1505358</v>
      </c>
      <c r="AM869" s="61" t="s">
        <v>1816</v>
      </c>
      <c r="AN869" s="61" t="s">
        <v>1690</v>
      </c>
      <c r="AO869" s="61" t="s">
        <v>1580</v>
      </c>
      <c r="AP869" s="61" t="s">
        <v>5033</v>
      </c>
      <c r="AQ869" s="61" t="s">
        <v>1707</v>
      </c>
      <c r="AR869" s="28">
        <v>174197.9</v>
      </c>
      <c r="AS869" s="28">
        <v>0</v>
      </c>
      <c r="AT869" s="28">
        <v>628604</v>
      </c>
      <c r="AU869" s="62"/>
      <c r="BT869">
        <v>0</v>
      </c>
      <c r="BU869" s="32">
        <v>100</v>
      </c>
      <c r="BV869" s="32">
        <v>130</v>
      </c>
      <c r="BW869" s="32">
        <v>13010</v>
      </c>
      <c r="BX869" s="32">
        <v>83</v>
      </c>
      <c r="BY869" s="32">
        <v>91060</v>
      </c>
      <c r="BZ869" t="s">
        <v>1816</v>
      </c>
      <c r="CA869" t="s">
        <v>1687</v>
      </c>
      <c r="CB869" t="s">
        <v>1825</v>
      </c>
      <c r="CC869" t="s">
        <v>1786</v>
      </c>
      <c r="CD869" s="52" t="s">
        <v>5043</v>
      </c>
      <c r="CE869" s="155">
        <v>38924</v>
      </c>
      <c r="CF869" s="155">
        <v>1</v>
      </c>
      <c r="CG869" s="31" t="s">
        <v>684</v>
      </c>
      <c r="CH869" s="31" t="s">
        <v>3897</v>
      </c>
      <c r="CI869" s="31" t="s">
        <v>3911</v>
      </c>
      <c r="CJ869" s="31" t="s">
        <v>483</v>
      </c>
      <c r="DC869" s="160" t="str">
        <f t="shared" si="129"/>
        <v>17750_6</v>
      </c>
      <c r="DD869" s="162">
        <v>100</v>
      </c>
      <c r="DE869" s="161">
        <v>150</v>
      </c>
      <c r="DF869" s="161">
        <v>17750</v>
      </c>
      <c r="DG869" s="163" t="s">
        <v>1816</v>
      </c>
      <c r="DH869" s="161"/>
      <c r="DI869" s="161" t="s">
        <v>1650</v>
      </c>
      <c r="DJ869" s="161">
        <v>6</v>
      </c>
      <c r="DK869" s="161" t="s">
        <v>1327</v>
      </c>
      <c r="DL869" s="161">
        <v>0</v>
      </c>
      <c r="DM869" s="43" t="s">
        <v>2034</v>
      </c>
      <c r="DN869" s="43"/>
      <c r="DO869" s="43" t="s">
        <v>4617</v>
      </c>
      <c r="DP869" s="43"/>
      <c r="DQ869" s="43" t="s">
        <v>4165</v>
      </c>
      <c r="DR869" s="43">
        <v>100</v>
      </c>
      <c r="DV869" s="31" t="s">
        <v>400</v>
      </c>
      <c r="DW869" s="31" t="s">
        <v>408</v>
      </c>
      <c r="DX869" s="63"/>
      <c r="DY869" s="63"/>
      <c r="DZ869" s="63"/>
      <c r="EA869" s="167"/>
      <c r="EB869" s="60"/>
      <c r="EC869" s="60"/>
      <c r="ED869" s="60"/>
      <c r="EE869" s="60"/>
      <c r="EF869" s="60"/>
      <c r="EG869" s="60"/>
      <c r="EH869" s="60"/>
      <c r="EI869" s="60"/>
      <c r="EJ869" s="60"/>
      <c r="EK869" s="60"/>
      <c r="EL869" s="60"/>
      <c r="EM869" s="60"/>
      <c r="EN869" s="60"/>
      <c r="EO869" s="60"/>
      <c r="EP869" s="60"/>
      <c r="EQ869" s="60"/>
      <c r="ER869" s="60"/>
      <c r="ES869" s="60"/>
      <c r="ET869" s="60"/>
      <c r="EU869" s="60"/>
      <c r="EV869" s="60"/>
      <c r="EW869" s="60"/>
      <c r="EX869" s="60"/>
      <c r="EY869" s="60"/>
      <c r="EZ869" s="60"/>
      <c r="FA869" s="60"/>
      <c r="FB869" s="60"/>
    </row>
    <row r="870" spans="22:158" x14ac:dyDescent="0.25">
      <c r="W870" s="33"/>
      <c r="X870" s="33"/>
      <c r="AH870" s="38">
        <v>100</v>
      </c>
      <c r="AI870" s="38">
        <v>140</v>
      </c>
      <c r="AJ870" s="38">
        <v>16200</v>
      </c>
      <c r="AK870" s="38">
        <v>14</v>
      </c>
      <c r="AL870" s="38">
        <v>1505358</v>
      </c>
      <c r="AM870" s="61" t="s">
        <v>1816</v>
      </c>
      <c r="AN870" s="61" t="s">
        <v>1690</v>
      </c>
      <c r="AO870" s="61" t="s">
        <v>1615</v>
      </c>
      <c r="AP870" s="61" t="s">
        <v>5033</v>
      </c>
      <c r="AQ870" s="61" t="s">
        <v>1707</v>
      </c>
      <c r="AR870" s="28">
        <v>214409.7</v>
      </c>
      <c r="AS870" s="28">
        <v>11638</v>
      </c>
      <c r="AT870" s="28">
        <v>0</v>
      </c>
      <c r="AU870" s="62"/>
      <c r="BT870">
        <v>0</v>
      </c>
      <c r="BU870" s="32">
        <v>100</v>
      </c>
      <c r="BV870" s="32">
        <v>130</v>
      </c>
      <c r="BW870" s="32">
        <v>13010</v>
      </c>
      <c r="BX870" s="32">
        <v>84</v>
      </c>
      <c r="BY870" s="32">
        <v>91100</v>
      </c>
      <c r="BZ870" t="s">
        <v>1816</v>
      </c>
      <c r="CA870" t="s">
        <v>1687</v>
      </c>
      <c r="CB870" t="s">
        <v>1825</v>
      </c>
      <c r="CC870" s="52" t="s">
        <v>1795</v>
      </c>
      <c r="CD870" s="52" t="s">
        <v>1796</v>
      </c>
      <c r="CE870" s="155">
        <v>7</v>
      </c>
      <c r="CF870" s="155">
        <v>3</v>
      </c>
      <c r="CG870" s="31" t="s">
        <v>688</v>
      </c>
      <c r="CH870" s="31" t="s">
        <v>3899</v>
      </c>
      <c r="CI870" s="31" t="s">
        <v>3911</v>
      </c>
      <c r="CJ870" s="31" t="s">
        <v>484</v>
      </c>
      <c r="DC870" s="160" t="str">
        <f t="shared" si="129"/>
        <v>17750_10</v>
      </c>
      <c r="DD870" s="162">
        <v>100</v>
      </c>
      <c r="DE870" s="161">
        <v>150</v>
      </c>
      <c r="DF870" s="161">
        <v>17750</v>
      </c>
      <c r="DG870" s="163" t="s">
        <v>1816</v>
      </c>
      <c r="DH870" s="161"/>
      <c r="DI870" s="161" t="s">
        <v>1650</v>
      </c>
      <c r="DJ870" s="161">
        <v>10</v>
      </c>
      <c r="DK870" s="161" t="s">
        <v>1329</v>
      </c>
      <c r="DL870" s="161">
        <v>4</v>
      </c>
      <c r="DM870" s="43" t="s">
        <v>2035</v>
      </c>
      <c r="DN870" s="43"/>
      <c r="DO870" s="43" t="s">
        <v>4619</v>
      </c>
      <c r="DP870" s="43"/>
      <c r="DQ870" s="43" t="s">
        <v>4168</v>
      </c>
      <c r="DR870" s="43">
        <v>100</v>
      </c>
      <c r="DV870" s="31" t="s">
        <v>400</v>
      </c>
      <c r="DW870" s="31" t="s">
        <v>408</v>
      </c>
      <c r="DX870" s="63"/>
      <c r="DY870" s="63"/>
      <c r="DZ870" s="63"/>
      <c r="EA870" s="167"/>
      <c r="EB870" s="60"/>
      <c r="EC870" s="60"/>
      <c r="ED870" s="60"/>
      <c r="EE870" s="60"/>
      <c r="EF870" s="60"/>
      <c r="EG870" s="60"/>
      <c r="EH870" s="60"/>
      <c r="EI870" s="60"/>
      <c r="EJ870" s="60"/>
      <c r="EK870" s="60"/>
      <c r="EL870" s="60"/>
      <c r="EM870" s="60"/>
      <c r="EN870" s="60"/>
      <c r="EO870" s="60"/>
      <c r="EP870" s="60"/>
      <c r="EQ870" s="60"/>
      <c r="ER870" s="60"/>
      <c r="ES870" s="60"/>
      <c r="ET870" s="60"/>
      <c r="EU870" s="60"/>
      <c r="EV870" s="60"/>
      <c r="EW870" s="60"/>
      <c r="EX870" s="60"/>
      <c r="EY870" s="60"/>
      <c r="EZ870" s="60"/>
      <c r="FA870" s="60"/>
      <c r="FB870" s="60"/>
    </row>
    <row r="871" spans="22:158" x14ac:dyDescent="0.25">
      <c r="W871" s="33"/>
      <c r="X871" s="33"/>
      <c r="AH871" s="38">
        <v>100</v>
      </c>
      <c r="AI871" s="38">
        <v>145</v>
      </c>
      <c r="AJ871" s="38">
        <v>12750</v>
      </c>
      <c r="AK871" s="38">
        <v>14</v>
      </c>
      <c r="AL871" s="38">
        <v>1505358</v>
      </c>
      <c r="AM871" s="61" t="s">
        <v>1816</v>
      </c>
      <c r="AN871" s="61" t="s">
        <v>1691</v>
      </c>
      <c r="AO871" s="61" t="s">
        <v>5097</v>
      </c>
      <c r="AP871" s="61" t="s">
        <v>5033</v>
      </c>
      <c r="AQ871" s="61" t="s">
        <v>1707</v>
      </c>
      <c r="AR871" s="28">
        <v>0</v>
      </c>
      <c r="AS871" s="28">
        <v>59357</v>
      </c>
      <c r="AT871" s="28">
        <v>0</v>
      </c>
      <c r="AU871" s="62"/>
      <c r="BT871">
        <v>0</v>
      </c>
      <c r="BU871" s="32">
        <v>100</v>
      </c>
      <c r="BV871" s="32">
        <v>130</v>
      </c>
      <c r="BW871" s="32">
        <v>13010</v>
      </c>
      <c r="BX871" s="32">
        <v>85</v>
      </c>
      <c r="BY871" s="32">
        <v>91120</v>
      </c>
      <c r="BZ871" t="s">
        <v>1816</v>
      </c>
      <c r="CA871" t="s">
        <v>1687</v>
      </c>
      <c r="CB871" t="s">
        <v>1825</v>
      </c>
      <c r="CC871" s="52" t="s">
        <v>1797</v>
      </c>
      <c r="CD871" s="52" t="s">
        <v>1797</v>
      </c>
      <c r="CE871" s="155">
        <v>6</v>
      </c>
      <c r="CF871" s="155">
        <v>3</v>
      </c>
      <c r="CG871" s="31" t="s">
        <v>690</v>
      </c>
      <c r="CH871" s="31" t="s">
        <v>3900</v>
      </c>
      <c r="CI871" s="31" t="s">
        <v>3911</v>
      </c>
      <c r="CJ871" s="31" t="s">
        <v>485</v>
      </c>
      <c r="DC871" s="160" t="str">
        <f t="shared" si="129"/>
        <v>17750_8</v>
      </c>
      <c r="DD871" s="162">
        <v>100</v>
      </c>
      <c r="DE871" s="161">
        <v>150</v>
      </c>
      <c r="DF871" s="161">
        <v>17750</v>
      </c>
      <c r="DG871" s="163" t="s">
        <v>1816</v>
      </c>
      <c r="DH871" s="161"/>
      <c r="DI871" s="161" t="s">
        <v>1650</v>
      </c>
      <c r="DJ871" s="161">
        <v>8</v>
      </c>
      <c r="DK871" s="161" t="s">
        <v>1328</v>
      </c>
      <c r="DL871" s="161">
        <v>0</v>
      </c>
      <c r="DM871" s="43" t="s">
        <v>2036</v>
      </c>
      <c r="DN871" s="43"/>
      <c r="DO871" s="43" t="s">
        <v>4621</v>
      </c>
      <c r="DP871" s="43"/>
      <c r="DQ871" s="43" t="s">
        <v>4171</v>
      </c>
      <c r="DR871" s="43">
        <v>100</v>
      </c>
      <c r="DV871" s="31" t="s">
        <v>400</v>
      </c>
      <c r="DW871" s="31" t="s">
        <v>409</v>
      </c>
      <c r="DX871" s="63"/>
      <c r="DY871" s="63"/>
      <c r="DZ871" s="63"/>
      <c r="EA871" s="167"/>
      <c r="EB871" s="60"/>
      <c r="EC871" s="60"/>
      <c r="ED871" s="60"/>
      <c r="EE871" s="60"/>
      <c r="EF871" s="60"/>
      <c r="EG871" s="60"/>
      <c r="EH871" s="60"/>
      <c r="EI871" s="60"/>
      <c r="EJ871" s="60"/>
      <c r="EK871" s="60"/>
      <c r="EL871" s="60"/>
      <c r="EM871" s="60"/>
      <c r="EN871" s="60"/>
      <c r="EO871" s="60"/>
      <c r="EP871" s="60"/>
      <c r="EQ871" s="60"/>
      <c r="ER871" s="60"/>
      <c r="ES871" s="60"/>
      <c r="ET871" s="60"/>
      <c r="EU871" s="60"/>
      <c r="EV871" s="60"/>
      <c r="EW871" s="60"/>
      <c r="EX871" s="60"/>
      <c r="EY871" s="60"/>
      <c r="EZ871" s="60"/>
      <c r="FA871" s="60"/>
      <c r="FB871" s="60"/>
    </row>
    <row r="872" spans="22:158" x14ac:dyDescent="0.25">
      <c r="W872" s="33"/>
      <c r="X872" s="33"/>
      <c r="AH872" s="38">
        <v>100</v>
      </c>
      <c r="AI872" s="38">
        <v>150</v>
      </c>
      <c r="AJ872" s="38">
        <v>11600</v>
      </c>
      <c r="AK872" s="38">
        <v>14</v>
      </c>
      <c r="AL872" s="38">
        <v>1505358</v>
      </c>
      <c r="AM872" s="61" t="s">
        <v>1816</v>
      </c>
      <c r="AN872" s="61" t="s">
        <v>1695</v>
      </c>
      <c r="AO872" s="61" t="s">
        <v>5076</v>
      </c>
      <c r="AP872" s="61" t="s">
        <v>5033</v>
      </c>
      <c r="AQ872" s="61" t="s">
        <v>1707</v>
      </c>
      <c r="AR872" s="28">
        <v>1743212.4</v>
      </c>
      <c r="AS872" s="28">
        <v>5312392</v>
      </c>
      <c r="AT872" s="28">
        <v>3319840</v>
      </c>
      <c r="AU872" s="62"/>
      <c r="BT872">
        <v>0</v>
      </c>
      <c r="BU872" s="32">
        <v>100</v>
      </c>
      <c r="BV872" s="32">
        <v>130</v>
      </c>
      <c r="BW872" s="32">
        <v>13010</v>
      </c>
      <c r="BX872" s="32">
        <v>86</v>
      </c>
      <c r="BY872" s="32">
        <v>91140</v>
      </c>
      <c r="BZ872" t="s">
        <v>1816</v>
      </c>
      <c r="CA872" t="s">
        <v>1687</v>
      </c>
      <c r="CB872" t="s">
        <v>1825</v>
      </c>
      <c r="CC872" s="52" t="s">
        <v>1787</v>
      </c>
      <c r="CD872" s="52" t="s">
        <v>1789</v>
      </c>
      <c r="CE872" s="155">
        <v>817</v>
      </c>
      <c r="CF872" s="155">
        <v>169</v>
      </c>
      <c r="CG872" s="31" t="s">
        <v>5839</v>
      </c>
      <c r="CH872" s="31" t="s">
        <v>3901</v>
      </c>
      <c r="CI872" s="31" t="s">
        <v>3911</v>
      </c>
      <c r="CJ872" s="31" t="s">
        <v>486</v>
      </c>
      <c r="DC872" s="160" t="str">
        <f t="shared" si="129"/>
        <v>17750_5</v>
      </c>
      <c r="DD872" s="162">
        <v>100</v>
      </c>
      <c r="DE872" s="161">
        <v>150</v>
      </c>
      <c r="DF872" s="161">
        <v>17750</v>
      </c>
      <c r="DG872" s="163" t="s">
        <v>1816</v>
      </c>
      <c r="DH872" s="161"/>
      <c r="DI872" s="161" t="s">
        <v>1650</v>
      </c>
      <c r="DJ872" s="161">
        <v>5</v>
      </c>
      <c r="DK872" s="161" t="s">
        <v>1326</v>
      </c>
      <c r="DL872" s="161">
        <v>41</v>
      </c>
      <c r="DM872" s="43" t="s">
        <v>2037</v>
      </c>
      <c r="DN872" s="43"/>
      <c r="DO872" s="43" t="s">
        <v>4623</v>
      </c>
      <c r="DP872" s="43"/>
      <c r="DQ872" s="43" t="s">
        <v>4174</v>
      </c>
      <c r="DR872" s="43">
        <v>100</v>
      </c>
      <c r="DV872" s="31" t="s">
        <v>400</v>
      </c>
      <c r="DW872" s="31" t="s">
        <v>410</v>
      </c>
      <c r="DX872" s="63"/>
      <c r="DY872" s="63"/>
      <c r="DZ872" s="63"/>
      <c r="EA872" s="167"/>
      <c r="EB872" s="60"/>
      <c r="EC872" s="60"/>
      <c r="ED872" s="60"/>
      <c r="EE872" s="60"/>
      <c r="EF872" s="60"/>
      <c r="EG872" s="60"/>
      <c r="EH872" s="60"/>
      <c r="EI872" s="60"/>
      <c r="EJ872" s="60"/>
      <c r="EK872" s="60"/>
      <c r="EL872" s="60"/>
      <c r="EM872" s="60"/>
      <c r="EN872" s="60"/>
      <c r="EO872" s="60"/>
      <c r="EP872" s="60"/>
      <c r="EQ872" s="60"/>
      <c r="ER872" s="60"/>
      <c r="ES872" s="60"/>
      <c r="ET872" s="60"/>
      <c r="EU872" s="60"/>
      <c r="EV872" s="60"/>
      <c r="EW872" s="60"/>
      <c r="EX872" s="60"/>
      <c r="EY872" s="60"/>
      <c r="EZ872" s="60"/>
      <c r="FA872" s="60"/>
      <c r="FB872" s="60"/>
    </row>
    <row r="873" spans="22:158" x14ac:dyDescent="0.25">
      <c r="V873" s="1"/>
      <c r="W873" s="33"/>
      <c r="X873" s="33"/>
      <c r="AH873" s="38">
        <v>100</v>
      </c>
      <c r="AI873" s="38">
        <v>150</v>
      </c>
      <c r="AJ873" s="38">
        <v>13450</v>
      </c>
      <c r="AK873" s="38">
        <v>14</v>
      </c>
      <c r="AL873" s="38">
        <v>1505358</v>
      </c>
      <c r="AM873" s="61" t="s">
        <v>1816</v>
      </c>
      <c r="AN873" s="61" t="s">
        <v>1695</v>
      </c>
      <c r="AO873" s="61" t="s">
        <v>5112</v>
      </c>
      <c r="AP873" s="61" t="s">
        <v>5033</v>
      </c>
      <c r="AQ873" s="61" t="s">
        <v>1707</v>
      </c>
      <c r="AR873" s="28">
        <v>559933.19999999995</v>
      </c>
      <c r="AS873" s="28">
        <v>998699</v>
      </c>
      <c r="AT873" s="28">
        <v>1053184</v>
      </c>
      <c r="AU873" s="62"/>
      <c r="BT873">
        <v>0</v>
      </c>
      <c r="BU873" s="32">
        <v>100</v>
      </c>
      <c r="BV873" s="32">
        <v>130</v>
      </c>
      <c r="BW873" s="32">
        <v>13010</v>
      </c>
      <c r="BX873" s="32">
        <v>86</v>
      </c>
      <c r="BY873" s="32">
        <v>91160</v>
      </c>
      <c r="BZ873" t="s">
        <v>1816</v>
      </c>
      <c r="CA873" t="s">
        <v>1687</v>
      </c>
      <c r="CB873" s="52" t="s">
        <v>1825</v>
      </c>
      <c r="CC873" s="52" t="s">
        <v>1787</v>
      </c>
      <c r="CD873" s="52" t="s">
        <v>1788</v>
      </c>
      <c r="CE873" s="155">
        <v>118</v>
      </c>
      <c r="CF873" s="155">
        <v>25</v>
      </c>
      <c r="CG873" s="31" t="s">
        <v>5831</v>
      </c>
      <c r="CH873" s="31" t="s">
        <v>3902</v>
      </c>
      <c r="CI873" s="31" t="s">
        <v>3911</v>
      </c>
      <c r="CJ873" s="31" t="s">
        <v>487</v>
      </c>
      <c r="DC873" s="160" t="str">
        <f t="shared" si="129"/>
        <v>18000_1</v>
      </c>
      <c r="DD873" s="162">
        <v>100</v>
      </c>
      <c r="DE873" s="161">
        <v>105</v>
      </c>
      <c r="DF873" s="161">
        <v>18000</v>
      </c>
      <c r="DG873" s="163" t="s">
        <v>1816</v>
      </c>
      <c r="DH873" s="161"/>
      <c r="DI873" s="161" t="s">
        <v>1655</v>
      </c>
      <c r="DJ873" s="161">
        <v>1</v>
      </c>
      <c r="DK873" s="161" t="s">
        <v>5210</v>
      </c>
      <c r="DL873" s="161">
        <v>9</v>
      </c>
      <c r="DM873" s="43" t="s">
        <v>2038</v>
      </c>
      <c r="DN873" s="43"/>
      <c r="DO873" s="43" t="s">
        <v>4197</v>
      </c>
      <c r="DP873" s="43"/>
      <c r="DQ873" s="43" t="s">
        <v>4177</v>
      </c>
      <c r="DR873" s="43">
        <v>100</v>
      </c>
      <c r="DV873" s="31" t="s">
        <v>400</v>
      </c>
      <c r="DW873" s="31" t="s">
        <v>410</v>
      </c>
      <c r="DX873" s="63"/>
      <c r="DY873" s="63"/>
      <c r="DZ873" s="63"/>
      <c r="EA873" s="167"/>
      <c r="EB873" s="60"/>
      <c r="EC873" s="60"/>
      <c r="ED873" s="60"/>
      <c r="EE873" s="60"/>
      <c r="EF873" s="60"/>
      <c r="EG873" s="60"/>
      <c r="EH873" s="60"/>
      <c r="EI873" s="60"/>
      <c r="EJ873" s="60"/>
      <c r="EK873" s="60"/>
      <c r="EL873" s="60"/>
      <c r="EM873" s="60"/>
      <c r="EN873" s="60"/>
      <c r="EO873" s="60"/>
      <c r="EP873" s="60"/>
      <c r="EQ873" s="60"/>
      <c r="ER873" s="60"/>
      <c r="ES873" s="60"/>
      <c r="ET873" s="60"/>
      <c r="EU873" s="60"/>
      <c r="EV873" s="60"/>
      <c r="EW873" s="60"/>
      <c r="EX873" s="60"/>
      <c r="EY873" s="60"/>
      <c r="EZ873" s="60"/>
      <c r="FA873" s="60"/>
      <c r="FB873" s="60"/>
    </row>
    <row r="874" spans="22:158" x14ac:dyDescent="0.25">
      <c r="W874" s="33"/>
      <c r="X874" s="33"/>
      <c r="AH874" s="38">
        <v>100</v>
      </c>
      <c r="AI874" s="38">
        <v>150</v>
      </c>
      <c r="AJ874" s="38">
        <v>13500</v>
      </c>
      <c r="AK874" s="38">
        <v>14</v>
      </c>
      <c r="AL874" s="38">
        <v>1505358</v>
      </c>
      <c r="AM874" s="61" t="s">
        <v>1816</v>
      </c>
      <c r="AN874" s="61" t="s">
        <v>1695</v>
      </c>
      <c r="AO874" s="61" t="s">
        <v>5113</v>
      </c>
      <c r="AP874" s="61" t="s">
        <v>5033</v>
      </c>
      <c r="AQ874" s="61" t="s">
        <v>1707</v>
      </c>
      <c r="AR874" s="28">
        <v>0</v>
      </c>
      <c r="AS874" s="28">
        <v>0</v>
      </c>
      <c r="AT874" s="28">
        <v>55398</v>
      </c>
      <c r="AU874" s="62"/>
      <c r="BT874">
        <v>0</v>
      </c>
      <c r="BU874" s="32">
        <v>100</v>
      </c>
      <c r="BV874" s="32">
        <v>130</v>
      </c>
      <c r="BW874" s="32">
        <v>13010</v>
      </c>
      <c r="BX874" s="32">
        <v>87</v>
      </c>
      <c r="BY874" s="32">
        <v>91180</v>
      </c>
      <c r="BZ874" t="s">
        <v>1816</v>
      </c>
      <c r="CA874" t="s">
        <v>1687</v>
      </c>
      <c r="CB874" t="s">
        <v>1825</v>
      </c>
      <c r="CC874" t="s">
        <v>1726</v>
      </c>
      <c r="CD874" s="52" t="s">
        <v>1793</v>
      </c>
      <c r="CE874" s="155">
        <v>42</v>
      </c>
      <c r="CF874" s="155">
        <v>4</v>
      </c>
      <c r="CG874" s="31" t="s">
        <v>5841</v>
      </c>
      <c r="CH874" s="31" t="s">
        <v>3903</v>
      </c>
      <c r="CI874" s="31" t="s">
        <v>3911</v>
      </c>
      <c r="CJ874" s="31" t="s">
        <v>488</v>
      </c>
      <c r="DC874" s="160" t="str">
        <f t="shared" si="129"/>
        <v>18000_7</v>
      </c>
      <c r="DD874" s="162">
        <v>100</v>
      </c>
      <c r="DE874" s="161">
        <v>105</v>
      </c>
      <c r="DF874" s="161">
        <v>18000</v>
      </c>
      <c r="DG874" s="163" t="s">
        <v>1816</v>
      </c>
      <c r="DH874" s="161"/>
      <c r="DI874" s="161" t="s">
        <v>1655</v>
      </c>
      <c r="DJ874" s="161">
        <v>7</v>
      </c>
      <c r="DK874" s="161" t="s">
        <v>5216</v>
      </c>
      <c r="DL874" s="161">
        <v>0</v>
      </c>
      <c r="DM874" s="43" t="s">
        <v>2039</v>
      </c>
      <c r="DN874" s="43"/>
      <c r="DO874" s="43" t="s">
        <v>4199</v>
      </c>
      <c r="DP874" s="43"/>
      <c r="DQ874" s="43" t="s">
        <v>4150</v>
      </c>
      <c r="DR874" s="43">
        <v>100</v>
      </c>
      <c r="DV874" s="31" t="s">
        <v>400</v>
      </c>
      <c r="DW874" s="31" t="s">
        <v>410</v>
      </c>
      <c r="DX874" s="63"/>
      <c r="DY874" s="63"/>
      <c r="DZ874" s="63"/>
      <c r="EA874" s="167"/>
      <c r="EB874" s="60"/>
      <c r="EC874" s="60"/>
      <c r="ED874" s="60"/>
      <c r="EE874" s="60"/>
      <c r="EF874" s="60"/>
      <c r="EG874" s="60"/>
      <c r="EH874" s="60"/>
      <c r="EI874" s="60"/>
      <c r="EJ874" s="60"/>
      <c r="EK874" s="60"/>
      <c r="EL874" s="60"/>
      <c r="EM874" s="60"/>
      <c r="EN874" s="60"/>
      <c r="EO874" s="60"/>
      <c r="EP874" s="60"/>
      <c r="EQ874" s="60"/>
      <c r="ER874" s="60"/>
      <c r="ES874" s="60"/>
      <c r="ET874" s="60"/>
      <c r="EU874" s="60"/>
      <c r="EV874" s="60"/>
      <c r="EW874" s="60"/>
      <c r="EX874" s="60"/>
      <c r="EY874" s="60"/>
      <c r="EZ874" s="60"/>
      <c r="FA874" s="60"/>
      <c r="FB874" s="60"/>
    </row>
    <row r="875" spans="22:158" x14ac:dyDescent="0.25">
      <c r="W875" s="33"/>
      <c r="X875" s="33"/>
      <c r="AH875" s="38">
        <v>100</v>
      </c>
      <c r="AI875" s="38">
        <v>150</v>
      </c>
      <c r="AJ875" s="38">
        <v>13850</v>
      </c>
      <c r="AK875" s="38">
        <v>14</v>
      </c>
      <c r="AL875" s="38">
        <v>1505358</v>
      </c>
      <c r="AM875" s="61" t="s">
        <v>1816</v>
      </c>
      <c r="AN875" s="61" t="s">
        <v>1695</v>
      </c>
      <c r="AO875" s="61" t="s">
        <v>5121</v>
      </c>
      <c r="AP875" s="61" t="s">
        <v>5033</v>
      </c>
      <c r="AQ875" s="61" t="s">
        <v>1707</v>
      </c>
      <c r="AR875" s="28">
        <v>3909950.3</v>
      </c>
      <c r="AS875" s="28">
        <v>2129920</v>
      </c>
      <c r="AT875" s="28">
        <v>2610632</v>
      </c>
      <c r="AU875" s="62"/>
      <c r="BT875">
        <v>0</v>
      </c>
      <c r="BU875" s="32">
        <v>100</v>
      </c>
      <c r="BV875" s="32">
        <v>130</v>
      </c>
      <c r="BW875" s="32">
        <v>13010</v>
      </c>
      <c r="BX875" s="32">
        <v>87</v>
      </c>
      <c r="BY875" s="32">
        <v>91190</v>
      </c>
      <c r="BZ875" t="s">
        <v>1816</v>
      </c>
      <c r="CA875" t="s">
        <v>1687</v>
      </c>
      <c r="CB875" t="s">
        <v>1825</v>
      </c>
      <c r="CC875" s="52" t="s">
        <v>1726</v>
      </c>
      <c r="CD875" s="52" t="s">
        <v>1726</v>
      </c>
      <c r="CE875" s="155">
        <v>0</v>
      </c>
      <c r="CF875" s="155">
        <v>1</v>
      </c>
      <c r="CG875" s="31" t="s">
        <v>5843</v>
      </c>
      <c r="CH875" s="31" t="s">
        <v>3904</v>
      </c>
      <c r="CI875" s="31" t="s">
        <v>3911</v>
      </c>
      <c r="CJ875" s="31" t="s">
        <v>489</v>
      </c>
      <c r="DC875" s="160" t="str">
        <f t="shared" si="129"/>
        <v>18000_9</v>
      </c>
      <c r="DD875" s="162">
        <v>100</v>
      </c>
      <c r="DE875" s="161">
        <v>105</v>
      </c>
      <c r="DF875" s="161">
        <v>18000</v>
      </c>
      <c r="DG875" s="163" t="s">
        <v>1816</v>
      </c>
      <c r="DH875" s="161"/>
      <c r="DI875" s="161" t="s">
        <v>1655</v>
      </c>
      <c r="DJ875" s="161">
        <v>9</v>
      </c>
      <c r="DK875" s="161" t="s">
        <v>5218</v>
      </c>
      <c r="DL875" s="161">
        <v>0</v>
      </c>
      <c r="DM875" s="43" t="s">
        <v>2040</v>
      </c>
      <c r="DN875" s="43"/>
      <c r="DO875" s="43" t="s">
        <v>4201</v>
      </c>
      <c r="DP875" s="43"/>
      <c r="DQ875" s="43" t="s">
        <v>4153</v>
      </c>
      <c r="DR875" s="43">
        <v>100</v>
      </c>
      <c r="DV875" s="31" t="s">
        <v>400</v>
      </c>
      <c r="DW875" s="31" t="s">
        <v>410</v>
      </c>
      <c r="DX875" s="63"/>
      <c r="DY875" s="63"/>
      <c r="DZ875" s="63"/>
      <c r="EA875" s="167"/>
      <c r="EB875" s="60"/>
      <c r="EC875" s="60"/>
      <c r="ED875" s="60"/>
      <c r="EE875" s="60"/>
      <c r="EF875" s="60"/>
      <c r="EG875" s="60"/>
      <c r="EH875" s="60"/>
      <c r="EI875" s="60"/>
      <c r="EJ875" s="60"/>
      <c r="EK875" s="60"/>
      <c r="EL875" s="60"/>
      <c r="EM875" s="60"/>
      <c r="EN875" s="60"/>
      <c r="EO875" s="60"/>
      <c r="EP875" s="60"/>
      <c r="EQ875" s="60"/>
      <c r="ER875" s="60"/>
      <c r="ES875" s="60"/>
      <c r="ET875" s="60"/>
      <c r="EU875" s="60"/>
      <c r="EV875" s="60"/>
      <c r="EW875" s="60"/>
      <c r="EX875" s="60"/>
      <c r="EY875" s="60"/>
      <c r="EZ875" s="60"/>
      <c r="FA875" s="60"/>
      <c r="FB875" s="60"/>
    </row>
    <row r="876" spans="22:158" x14ac:dyDescent="0.25">
      <c r="V876" s="1"/>
      <c r="W876" s="33"/>
      <c r="X876" s="33"/>
      <c r="AH876" s="38">
        <v>100</v>
      </c>
      <c r="AI876" s="38">
        <v>150</v>
      </c>
      <c r="AJ876" s="38">
        <v>14750</v>
      </c>
      <c r="AK876" s="38">
        <v>14</v>
      </c>
      <c r="AL876" s="38">
        <v>1505358</v>
      </c>
      <c r="AM876" s="61" t="s">
        <v>1816</v>
      </c>
      <c r="AN876" s="61" t="s">
        <v>1695</v>
      </c>
      <c r="AO876" s="61" t="s">
        <v>1583</v>
      </c>
      <c r="AP876" s="61" t="s">
        <v>5033</v>
      </c>
      <c r="AQ876" s="61" t="s">
        <v>1707</v>
      </c>
      <c r="AR876" s="28">
        <v>839529.6</v>
      </c>
      <c r="AS876" s="28">
        <v>3295273</v>
      </c>
      <c r="AT876" s="28">
        <v>1453536</v>
      </c>
      <c r="AU876" s="62"/>
      <c r="BT876">
        <v>0</v>
      </c>
      <c r="BU876" s="32">
        <v>100</v>
      </c>
      <c r="BV876" s="32">
        <v>130</v>
      </c>
      <c r="BW876" s="32">
        <v>13010</v>
      </c>
      <c r="BX876" s="32">
        <v>87</v>
      </c>
      <c r="BY876" s="32">
        <v>91192</v>
      </c>
      <c r="BZ876" t="s">
        <v>1816</v>
      </c>
      <c r="CA876" t="s">
        <v>1687</v>
      </c>
      <c r="CB876" t="s">
        <v>1825</v>
      </c>
      <c r="CC876" s="52" t="s">
        <v>1726</v>
      </c>
      <c r="CD876" s="52" t="s">
        <v>1115</v>
      </c>
      <c r="CE876" s="155">
        <v>67</v>
      </c>
      <c r="CF876" s="155">
        <v>1</v>
      </c>
      <c r="CG876" s="31" t="s">
        <v>692</v>
      </c>
      <c r="CH876" s="31" t="s">
        <v>3905</v>
      </c>
      <c r="CI876" s="31" t="s">
        <v>3911</v>
      </c>
      <c r="CJ876" s="31" t="s">
        <v>1409</v>
      </c>
      <c r="DC876" s="160" t="str">
        <f t="shared" si="129"/>
        <v>18000_4</v>
      </c>
      <c r="DD876" s="162">
        <v>100</v>
      </c>
      <c r="DE876" s="161">
        <v>105</v>
      </c>
      <c r="DF876" s="161">
        <v>18000</v>
      </c>
      <c r="DG876" s="163" t="s">
        <v>1816</v>
      </c>
      <c r="DH876" s="161"/>
      <c r="DI876" s="161" t="s">
        <v>1655</v>
      </c>
      <c r="DJ876" s="161">
        <v>4</v>
      </c>
      <c r="DK876" s="161" t="s">
        <v>1325</v>
      </c>
      <c r="DL876" s="161">
        <v>0</v>
      </c>
      <c r="DM876" s="43" t="s">
        <v>2041</v>
      </c>
      <c r="DN876" s="43"/>
      <c r="DO876" s="43" t="s">
        <v>4203</v>
      </c>
      <c r="DP876" s="43"/>
      <c r="DQ876" s="43" t="s">
        <v>4156</v>
      </c>
      <c r="DR876" s="43">
        <v>100</v>
      </c>
      <c r="DV876" s="31" t="s">
        <v>400</v>
      </c>
      <c r="DW876" s="31" t="s">
        <v>410</v>
      </c>
      <c r="DX876" s="63"/>
      <c r="DY876" s="63"/>
      <c r="DZ876" s="63"/>
      <c r="EA876" s="167"/>
      <c r="EB876" s="60"/>
      <c r="EC876" s="60"/>
      <c r="ED876" s="60"/>
      <c r="EE876" s="60"/>
      <c r="EF876" s="60"/>
      <c r="EG876" s="60"/>
      <c r="EH876" s="60"/>
      <c r="EI876" s="60"/>
      <c r="EJ876" s="60"/>
      <c r="EK876" s="60"/>
      <c r="EL876" s="60"/>
      <c r="EM876" s="60"/>
      <c r="EN876" s="60"/>
      <c r="EO876" s="60"/>
      <c r="EP876" s="60"/>
      <c r="EQ876" s="60"/>
      <c r="ER876" s="60"/>
      <c r="ES876" s="60"/>
      <c r="ET876" s="60"/>
      <c r="EU876" s="60"/>
      <c r="EV876" s="60"/>
      <c r="EW876" s="60"/>
      <c r="EX876" s="60"/>
      <c r="EY876" s="60"/>
      <c r="EZ876" s="60"/>
      <c r="FA876" s="60"/>
      <c r="FB876" s="60"/>
    </row>
    <row r="877" spans="22:158" x14ac:dyDescent="0.25">
      <c r="W877" s="33"/>
      <c r="X877" s="33"/>
      <c r="AH877" s="38">
        <v>100</v>
      </c>
      <c r="AI877" s="38">
        <v>150</v>
      </c>
      <c r="AJ877" s="38">
        <v>15550</v>
      </c>
      <c r="AK877" s="38">
        <v>14</v>
      </c>
      <c r="AL877" s="38">
        <v>1505358</v>
      </c>
      <c r="AM877" s="61" t="s">
        <v>1816</v>
      </c>
      <c r="AN877" s="61" t="s">
        <v>1695</v>
      </c>
      <c r="AO877" s="61" t="s">
        <v>1602</v>
      </c>
      <c r="AP877" s="61" t="s">
        <v>5033</v>
      </c>
      <c r="AQ877" s="61" t="s">
        <v>1707</v>
      </c>
      <c r="AR877" s="28">
        <v>12060066.1</v>
      </c>
      <c r="AS877" s="28">
        <v>6752785</v>
      </c>
      <c r="AT877" s="28">
        <v>6180412</v>
      </c>
      <c r="AU877" s="62"/>
      <c r="BT877">
        <v>0</v>
      </c>
      <c r="BU877" s="32">
        <v>100</v>
      </c>
      <c r="BV877" s="32">
        <v>130</v>
      </c>
      <c r="BW877" s="32">
        <v>13010</v>
      </c>
      <c r="BX877" s="32">
        <v>87</v>
      </c>
      <c r="BY877" s="32">
        <v>91200</v>
      </c>
      <c r="BZ877" t="s">
        <v>1816</v>
      </c>
      <c r="CA877" t="s">
        <v>1687</v>
      </c>
      <c r="CB877" t="s">
        <v>1825</v>
      </c>
      <c r="CC877" t="s">
        <v>1726</v>
      </c>
      <c r="CD877" s="52" t="s">
        <v>1794</v>
      </c>
      <c r="CE877" s="155"/>
      <c r="CF877" s="155"/>
      <c r="CG877" s="31" t="s">
        <v>5845</v>
      </c>
      <c r="CH877" s="31" t="s">
        <v>3907</v>
      </c>
      <c r="CI877" s="31" t="s">
        <v>3911</v>
      </c>
      <c r="CJ877" s="31" t="s">
        <v>490</v>
      </c>
      <c r="DC877" s="160" t="str">
        <f t="shared" si="129"/>
        <v>18000_3</v>
      </c>
      <c r="DD877" s="162">
        <v>100</v>
      </c>
      <c r="DE877" s="161">
        <v>105</v>
      </c>
      <c r="DF877" s="161">
        <v>18000</v>
      </c>
      <c r="DG877" s="163" t="s">
        <v>1816</v>
      </c>
      <c r="DH877" s="161"/>
      <c r="DI877" s="161" t="s">
        <v>1655</v>
      </c>
      <c r="DJ877" s="161">
        <v>3</v>
      </c>
      <c r="DK877" s="161" t="s">
        <v>1324</v>
      </c>
      <c r="DL877" s="161">
        <v>0</v>
      </c>
      <c r="DM877" s="43" t="s">
        <v>2042</v>
      </c>
      <c r="DN877" s="43"/>
      <c r="DO877" s="43" t="s">
        <v>4205</v>
      </c>
      <c r="DP877" s="43"/>
      <c r="DQ877" s="43" t="s">
        <v>4159</v>
      </c>
      <c r="DR877" s="43">
        <v>100</v>
      </c>
      <c r="DV877" s="31" t="s">
        <v>400</v>
      </c>
      <c r="DW877" s="31" t="s">
        <v>410</v>
      </c>
      <c r="DX877" s="63"/>
      <c r="DY877" s="63"/>
      <c r="DZ877" s="63"/>
      <c r="EA877" s="167"/>
      <c r="EB877" s="60"/>
      <c r="EC877" s="60"/>
      <c r="ED877" s="60"/>
      <c r="EE877" s="60"/>
      <c r="EF877" s="60"/>
      <c r="EG877" s="60"/>
      <c r="EH877" s="60"/>
      <c r="EI877" s="60"/>
      <c r="EJ877" s="60"/>
      <c r="EK877" s="60"/>
      <c r="EL877" s="60"/>
      <c r="EM877" s="60"/>
      <c r="EN877" s="60"/>
      <c r="EO877" s="60"/>
      <c r="EP877" s="60"/>
      <c r="EQ877" s="60"/>
      <c r="ER877" s="60"/>
      <c r="ES877" s="60"/>
      <c r="ET877" s="60"/>
      <c r="EU877" s="60"/>
      <c r="EV877" s="60"/>
      <c r="EW877" s="60"/>
      <c r="EX877" s="60"/>
      <c r="EY877" s="60"/>
      <c r="EZ877" s="60"/>
      <c r="FA877" s="60"/>
      <c r="FB877" s="60"/>
    </row>
    <row r="878" spans="22:158" x14ac:dyDescent="0.25">
      <c r="W878" s="33"/>
      <c r="X878" s="33"/>
      <c r="AH878" s="38">
        <v>100</v>
      </c>
      <c r="AI878" s="38">
        <v>150</v>
      </c>
      <c r="AJ878" s="38">
        <v>15800</v>
      </c>
      <c r="AK878" s="38">
        <v>14</v>
      </c>
      <c r="AL878" s="38">
        <v>1505358</v>
      </c>
      <c r="AM878" s="61" t="s">
        <v>1816</v>
      </c>
      <c r="AN878" s="61" t="s">
        <v>1695</v>
      </c>
      <c r="AO878" s="61" t="s">
        <v>1607</v>
      </c>
      <c r="AP878" s="61" t="s">
        <v>5033</v>
      </c>
      <c r="AQ878" s="61" t="s">
        <v>1707</v>
      </c>
      <c r="AR878" s="28">
        <v>427370.1</v>
      </c>
      <c r="AS878" s="28">
        <v>135105</v>
      </c>
      <c r="AT878" s="28">
        <v>591076</v>
      </c>
      <c r="AU878" s="62"/>
      <c r="BT878">
        <v>0</v>
      </c>
      <c r="BU878" s="32">
        <v>100</v>
      </c>
      <c r="BV878" s="32">
        <v>130</v>
      </c>
      <c r="BW878" s="32">
        <v>13010</v>
      </c>
      <c r="BX878" s="32">
        <v>88</v>
      </c>
      <c r="BY878" s="32">
        <v>91220</v>
      </c>
      <c r="BZ878" t="s">
        <v>1816</v>
      </c>
      <c r="CA878" t="s">
        <v>1687</v>
      </c>
      <c r="CB878" t="s">
        <v>1825</v>
      </c>
      <c r="CC878" s="52" t="s">
        <v>1684</v>
      </c>
      <c r="CD878" s="52" t="s">
        <v>1684</v>
      </c>
      <c r="CE878" s="155">
        <v>973</v>
      </c>
      <c r="CF878" s="155">
        <v>6</v>
      </c>
      <c r="CG878" s="31" t="s">
        <v>696</v>
      </c>
      <c r="CH878" s="31" t="s">
        <v>3908</v>
      </c>
      <c r="CI878" s="31" t="s">
        <v>3911</v>
      </c>
      <c r="CJ878" s="31" t="s">
        <v>491</v>
      </c>
      <c r="DC878" s="160" t="str">
        <f t="shared" si="129"/>
        <v>18000_2</v>
      </c>
      <c r="DD878" s="162">
        <v>100</v>
      </c>
      <c r="DE878" s="161">
        <v>105</v>
      </c>
      <c r="DF878" s="161">
        <v>18000</v>
      </c>
      <c r="DG878" s="163" t="s">
        <v>1816</v>
      </c>
      <c r="DH878" s="161"/>
      <c r="DI878" s="161" t="s">
        <v>1655</v>
      </c>
      <c r="DJ878" s="161">
        <v>2</v>
      </c>
      <c r="DK878" s="161" t="s">
        <v>1323</v>
      </c>
      <c r="DL878" s="161">
        <v>0</v>
      </c>
      <c r="DM878" s="43" t="s">
        <v>2043</v>
      </c>
      <c r="DN878" s="43"/>
      <c r="DO878" s="43" t="s">
        <v>4207</v>
      </c>
      <c r="DP878" s="43"/>
      <c r="DQ878" s="43" t="s">
        <v>4162</v>
      </c>
      <c r="DR878" s="43">
        <v>100</v>
      </c>
      <c r="DV878" s="31" t="s">
        <v>400</v>
      </c>
      <c r="DW878" s="31" t="s">
        <v>410</v>
      </c>
      <c r="DX878" s="63"/>
      <c r="DY878" s="63"/>
      <c r="DZ878" s="63"/>
      <c r="EA878" s="167"/>
      <c r="EB878" s="60"/>
      <c r="EC878" s="60"/>
      <c r="ED878" s="60"/>
      <c r="EE878" s="60"/>
      <c r="EF878" s="60"/>
      <c r="EG878" s="60"/>
      <c r="EH878" s="60"/>
      <c r="EI878" s="60"/>
      <c r="EJ878" s="60"/>
      <c r="EK878" s="60"/>
      <c r="EL878" s="60"/>
      <c r="EM878" s="60"/>
      <c r="EN878" s="60"/>
      <c r="EO878" s="60"/>
      <c r="EP878" s="60"/>
      <c r="EQ878" s="60"/>
      <c r="ER878" s="60"/>
      <c r="ES878" s="60"/>
      <c r="ET878" s="60"/>
      <c r="EU878" s="60"/>
      <c r="EV878" s="60"/>
      <c r="EW878" s="60"/>
      <c r="EX878" s="60"/>
      <c r="EY878" s="60"/>
      <c r="EZ878" s="60"/>
      <c r="FA878" s="60"/>
      <c r="FB878" s="60"/>
    </row>
    <row r="879" spans="22:158" x14ac:dyDescent="0.25">
      <c r="W879" s="33"/>
      <c r="X879" s="33"/>
      <c r="AH879" s="38">
        <v>100</v>
      </c>
      <c r="AI879" s="38">
        <v>150</v>
      </c>
      <c r="AJ879" s="38">
        <v>17750</v>
      </c>
      <c r="AK879" s="38">
        <v>14</v>
      </c>
      <c r="AL879" s="38">
        <v>1505358</v>
      </c>
      <c r="AM879" s="61" t="s">
        <v>1816</v>
      </c>
      <c r="AN879" s="61" t="s">
        <v>1695</v>
      </c>
      <c r="AO879" s="61" t="s">
        <v>1650</v>
      </c>
      <c r="AP879" s="61" t="s">
        <v>5033</v>
      </c>
      <c r="AQ879" s="61" t="s">
        <v>1707</v>
      </c>
      <c r="AR879" s="28">
        <v>49525.799999999996</v>
      </c>
      <c r="AS879" s="28">
        <v>86475</v>
      </c>
      <c r="AT879" s="28">
        <v>0</v>
      </c>
      <c r="AU879" s="62"/>
      <c r="BT879">
        <v>0</v>
      </c>
      <c r="BU879" s="32">
        <v>100</v>
      </c>
      <c r="BV879" s="32">
        <v>130</v>
      </c>
      <c r="BW879" s="32">
        <v>13010</v>
      </c>
      <c r="BX879" s="32">
        <v>89</v>
      </c>
      <c r="BY879" s="32">
        <v>91240</v>
      </c>
      <c r="BZ879" t="s">
        <v>1816</v>
      </c>
      <c r="CA879" t="s">
        <v>1687</v>
      </c>
      <c r="CB879" t="s">
        <v>1825</v>
      </c>
      <c r="CC879" s="52" t="s">
        <v>1785</v>
      </c>
      <c r="CD879" s="52" t="s">
        <v>1785</v>
      </c>
      <c r="CE879" s="155">
        <v>274223</v>
      </c>
      <c r="CF879" s="155">
        <v>237</v>
      </c>
      <c r="CG879" s="31" t="s">
        <v>698</v>
      </c>
      <c r="CH879" s="31" t="s">
        <v>3909</v>
      </c>
      <c r="CI879" s="31" t="s">
        <v>3911</v>
      </c>
      <c r="CJ879" s="31" t="s">
        <v>492</v>
      </c>
      <c r="DC879" s="160" t="str">
        <f t="shared" si="129"/>
        <v>18000_6</v>
      </c>
      <c r="DD879" s="162">
        <v>100</v>
      </c>
      <c r="DE879" s="161">
        <v>105</v>
      </c>
      <c r="DF879" s="161">
        <v>18000</v>
      </c>
      <c r="DG879" s="163" t="s">
        <v>1816</v>
      </c>
      <c r="DH879" s="161"/>
      <c r="DI879" s="161" t="s">
        <v>1655</v>
      </c>
      <c r="DJ879" s="161">
        <v>6</v>
      </c>
      <c r="DK879" s="161" t="s">
        <v>1327</v>
      </c>
      <c r="DL879" s="161">
        <v>0</v>
      </c>
      <c r="DM879" s="43" t="s">
        <v>2044</v>
      </c>
      <c r="DN879" s="43"/>
      <c r="DO879" s="43" t="s">
        <v>4209</v>
      </c>
      <c r="DP879" s="43"/>
      <c r="DQ879" s="43" t="s">
        <v>4165</v>
      </c>
      <c r="DR879" s="43">
        <v>100</v>
      </c>
      <c r="DV879" s="31" t="s">
        <v>400</v>
      </c>
      <c r="DW879" s="31" t="s">
        <v>410</v>
      </c>
      <c r="DX879" s="63"/>
      <c r="DY879" s="63"/>
      <c r="DZ879" s="63"/>
      <c r="EA879" s="167"/>
      <c r="EB879" s="60"/>
      <c r="EC879" s="60"/>
      <c r="ED879" s="60"/>
      <c r="EE879" s="60"/>
      <c r="EF879" s="60"/>
      <c r="EG879" s="60"/>
      <c r="EH879" s="60"/>
      <c r="EI879" s="60"/>
      <c r="EJ879" s="60"/>
      <c r="EK879" s="60"/>
      <c r="EL879" s="60"/>
      <c r="EM879" s="60"/>
      <c r="EN879" s="60"/>
      <c r="EO879" s="60"/>
      <c r="EP879" s="60"/>
      <c r="EQ879" s="60"/>
      <c r="ER879" s="60"/>
      <c r="ES879" s="60"/>
      <c r="ET879" s="60"/>
      <c r="EU879" s="60"/>
      <c r="EV879" s="60"/>
      <c r="EW879" s="60"/>
      <c r="EX879" s="60"/>
      <c r="EY879" s="60"/>
      <c r="EZ879" s="60"/>
      <c r="FA879" s="60"/>
      <c r="FB879" s="60"/>
    </row>
    <row r="880" spans="22:158" x14ac:dyDescent="0.25">
      <c r="W880" s="33"/>
      <c r="X880" s="33"/>
      <c r="AH880" s="38">
        <v>100</v>
      </c>
      <c r="AI880" s="38">
        <v>155</v>
      </c>
      <c r="AJ880" s="38">
        <v>10300</v>
      </c>
      <c r="AK880" s="38">
        <v>14</v>
      </c>
      <c r="AL880" s="38">
        <v>1505358</v>
      </c>
      <c r="AM880" s="61" t="s">
        <v>1816</v>
      </c>
      <c r="AN880" s="61" t="s">
        <v>1686</v>
      </c>
      <c r="AO880" s="61" t="s">
        <v>5049</v>
      </c>
      <c r="AP880" s="61" t="s">
        <v>5033</v>
      </c>
      <c r="AQ880" s="61" t="s">
        <v>1707</v>
      </c>
      <c r="AR880" s="28">
        <v>0</v>
      </c>
      <c r="AS880" s="28">
        <v>489034</v>
      </c>
      <c r="AT880" s="28">
        <v>375334</v>
      </c>
      <c r="AU880" s="62"/>
      <c r="BT880">
        <v>0</v>
      </c>
      <c r="BU880" s="32">
        <v>100</v>
      </c>
      <c r="BV880" s="32">
        <v>130</v>
      </c>
      <c r="BW880" s="32">
        <v>13010</v>
      </c>
      <c r="BX880" s="32">
        <v>90</v>
      </c>
      <c r="BY880" s="32">
        <v>91260</v>
      </c>
      <c r="BZ880" t="s">
        <v>1816</v>
      </c>
      <c r="CA880" t="s">
        <v>1687</v>
      </c>
      <c r="CB880" t="s">
        <v>1825</v>
      </c>
      <c r="CC880" s="52" t="s">
        <v>5036</v>
      </c>
      <c r="CD880" s="52" t="s">
        <v>5036</v>
      </c>
      <c r="CE880" s="155">
        <v>35</v>
      </c>
      <c r="CF880" s="155">
        <v>3</v>
      </c>
      <c r="CG880" s="31" t="s">
        <v>5848</v>
      </c>
      <c r="CH880" s="31" t="s">
        <v>3910</v>
      </c>
      <c r="CI880" s="31" t="s">
        <v>3911</v>
      </c>
      <c r="CJ880" s="31" t="s">
        <v>493</v>
      </c>
      <c r="DC880" s="160" t="str">
        <f t="shared" si="129"/>
        <v>18000_10</v>
      </c>
      <c r="DD880" s="162">
        <v>100</v>
      </c>
      <c r="DE880" s="161">
        <v>105</v>
      </c>
      <c r="DF880" s="161">
        <v>18000</v>
      </c>
      <c r="DG880" s="163" t="s">
        <v>1816</v>
      </c>
      <c r="DH880" s="161"/>
      <c r="DI880" s="161" t="s">
        <v>1655</v>
      </c>
      <c r="DJ880" s="161">
        <v>10</v>
      </c>
      <c r="DK880" s="161" t="s">
        <v>1329</v>
      </c>
      <c r="DL880" s="161">
        <v>0</v>
      </c>
      <c r="DM880" s="43" t="s">
        <v>2045</v>
      </c>
      <c r="DN880" s="43"/>
      <c r="DO880" s="43" t="s">
        <v>4211</v>
      </c>
      <c r="DP880" s="43"/>
      <c r="DQ880" s="43" t="s">
        <v>4168</v>
      </c>
      <c r="DR880" s="43">
        <v>100</v>
      </c>
      <c r="DV880" s="31" t="s">
        <v>400</v>
      </c>
      <c r="DW880" s="31" t="s">
        <v>411</v>
      </c>
      <c r="DX880" s="63"/>
      <c r="DY880" s="63"/>
      <c r="DZ880" s="63"/>
      <c r="EA880" s="167"/>
      <c r="EB880" s="60"/>
      <c r="EC880" s="60"/>
      <c r="ED880" s="60"/>
      <c r="EE880" s="60"/>
      <c r="EF880" s="60"/>
      <c r="EG880" s="60"/>
      <c r="EH880" s="60"/>
      <c r="EI880" s="60"/>
      <c r="EJ880" s="60"/>
      <c r="EK880" s="60"/>
      <c r="EL880" s="60"/>
      <c r="EM880" s="60"/>
      <c r="EN880" s="60"/>
      <c r="EO880" s="60"/>
      <c r="EP880" s="60"/>
      <c r="EQ880" s="60"/>
      <c r="ER880" s="60"/>
      <c r="ES880" s="60"/>
      <c r="ET880" s="60"/>
      <c r="EU880" s="60"/>
      <c r="EV880" s="60"/>
      <c r="EW880" s="60"/>
      <c r="EX880" s="60"/>
      <c r="EY880" s="60"/>
      <c r="EZ880" s="60"/>
      <c r="FA880" s="60"/>
      <c r="FB880" s="60"/>
    </row>
    <row r="881" spans="22:158" x14ac:dyDescent="0.25">
      <c r="V881" s="1"/>
      <c r="W881" s="33"/>
      <c r="X881" s="33"/>
      <c r="AH881" s="38">
        <v>100</v>
      </c>
      <c r="AI881" s="38">
        <v>155</v>
      </c>
      <c r="AJ881" s="38">
        <v>10650</v>
      </c>
      <c r="AK881" s="38">
        <v>14</v>
      </c>
      <c r="AL881" s="38">
        <v>1505358</v>
      </c>
      <c r="AM881" s="61" t="s">
        <v>1816</v>
      </c>
      <c r="AN881" s="61" t="s">
        <v>1686</v>
      </c>
      <c r="AO881" s="61" t="s">
        <v>5056</v>
      </c>
      <c r="AP881" s="61" t="s">
        <v>5033</v>
      </c>
      <c r="AQ881" s="61" t="s">
        <v>1707</v>
      </c>
      <c r="AR881" s="28">
        <v>1689322.4</v>
      </c>
      <c r="AS881" s="28">
        <v>1784213</v>
      </c>
      <c r="AT881" s="28">
        <v>395687</v>
      </c>
      <c r="AU881" s="62"/>
      <c r="BT881">
        <v>0</v>
      </c>
      <c r="BU881" s="32">
        <v>100</v>
      </c>
      <c r="BV881" s="32">
        <v>130</v>
      </c>
      <c r="BW881" s="32">
        <v>13550</v>
      </c>
      <c r="BX881" s="32">
        <v>81</v>
      </c>
      <c r="BY881" s="32">
        <v>91000</v>
      </c>
      <c r="BZ881" t="s">
        <v>1816</v>
      </c>
      <c r="CA881" t="s">
        <v>1687</v>
      </c>
      <c r="CB881" t="s">
        <v>1834</v>
      </c>
      <c r="CC881" t="s">
        <v>1683</v>
      </c>
      <c r="CD881" s="52" t="s">
        <v>1784</v>
      </c>
      <c r="CE881" s="155">
        <v>98804</v>
      </c>
      <c r="CF881" s="155">
        <v>461</v>
      </c>
      <c r="CG881" s="31" t="s">
        <v>5834</v>
      </c>
      <c r="CH881" s="31" t="s">
        <v>3892</v>
      </c>
      <c r="CI881" s="31" t="s">
        <v>3912</v>
      </c>
      <c r="CJ881" s="31" t="s">
        <v>494</v>
      </c>
      <c r="DC881" s="160" t="str">
        <f t="shared" si="129"/>
        <v>18000_8</v>
      </c>
      <c r="DD881" s="162">
        <v>100</v>
      </c>
      <c r="DE881" s="161">
        <v>105</v>
      </c>
      <c r="DF881" s="161">
        <v>18000</v>
      </c>
      <c r="DG881" s="163" t="s">
        <v>1816</v>
      </c>
      <c r="DH881" s="161"/>
      <c r="DI881" s="161" t="s">
        <v>1655</v>
      </c>
      <c r="DJ881" s="161">
        <v>8</v>
      </c>
      <c r="DK881" s="161" t="s">
        <v>1328</v>
      </c>
      <c r="DL881" s="161">
        <v>0</v>
      </c>
      <c r="DM881" s="43" t="s">
        <v>2046</v>
      </c>
      <c r="DN881" s="43"/>
      <c r="DO881" s="43" t="s">
        <v>4213</v>
      </c>
      <c r="DP881" s="43"/>
      <c r="DQ881" s="43" t="s">
        <v>4171</v>
      </c>
      <c r="DR881" s="43">
        <v>100</v>
      </c>
      <c r="DV881" s="31" t="s">
        <v>400</v>
      </c>
      <c r="DW881" s="31" t="s">
        <v>411</v>
      </c>
      <c r="DX881" s="63"/>
      <c r="DY881" s="63"/>
      <c r="DZ881" s="63"/>
      <c r="EA881" s="167"/>
      <c r="EB881" s="60"/>
      <c r="EC881" s="60"/>
      <c r="ED881" s="60"/>
      <c r="EE881" s="60"/>
      <c r="EF881" s="60"/>
      <c r="EG881" s="60"/>
      <c r="EH881" s="60"/>
      <c r="EI881" s="60"/>
      <c r="EJ881" s="60"/>
      <c r="EK881" s="60"/>
      <c r="EL881" s="60"/>
      <c r="EM881" s="60"/>
      <c r="EN881" s="60"/>
      <c r="EO881" s="60"/>
      <c r="EP881" s="60"/>
      <c r="EQ881" s="60"/>
      <c r="ER881" s="60"/>
      <c r="ES881" s="60"/>
      <c r="ET881" s="60"/>
      <c r="EU881" s="60"/>
      <c r="EV881" s="60"/>
      <c r="EW881" s="60"/>
      <c r="EX881" s="60"/>
      <c r="EY881" s="60"/>
      <c r="EZ881" s="60"/>
      <c r="FA881" s="60"/>
      <c r="FB881" s="60"/>
    </row>
    <row r="882" spans="22:158" x14ac:dyDescent="0.25">
      <c r="W882" s="33"/>
      <c r="X882" s="33"/>
      <c r="AH882" s="38">
        <v>100</v>
      </c>
      <c r="AI882" s="38">
        <v>155</v>
      </c>
      <c r="AJ882" s="38">
        <v>11860</v>
      </c>
      <c r="AK882" s="38">
        <v>14</v>
      </c>
      <c r="AL882" s="38">
        <v>1505358</v>
      </c>
      <c r="AM882" s="61" t="s">
        <v>1816</v>
      </c>
      <c r="AN882" s="61" t="s">
        <v>1686</v>
      </c>
      <c r="AO882" s="61" t="s">
        <v>5082</v>
      </c>
      <c r="AP882" s="61" t="s">
        <v>5033</v>
      </c>
      <c r="AQ882" s="61" t="s">
        <v>1707</v>
      </c>
      <c r="AR882" s="28">
        <v>1047219.7</v>
      </c>
      <c r="AS882" s="28">
        <v>806908</v>
      </c>
      <c r="AT882" s="28">
        <v>0</v>
      </c>
      <c r="AU882" s="62"/>
      <c r="BT882">
        <v>0</v>
      </c>
      <c r="BU882" s="32">
        <v>100</v>
      </c>
      <c r="BV882" s="32">
        <v>130</v>
      </c>
      <c r="BW882" s="32">
        <v>13550</v>
      </c>
      <c r="BX882" s="32">
        <v>81</v>
      </c>
      <c r="BY882" s="32">
        <v>91010</v>
      </c>
      <c r="BZ882" t="s">
        <v>1816</v>
      </c>
      <c r="CA882" t="s">
        <v>1687</v>
      </c>
      <c r="CB882" t="s">
        <v>1834</v>
      </c>
      <c r="CC882" s="52" t="s">
        <v>1683</v>
      </c>
      <c r="CD882" s="52" t="s">
        <v>1683</v>
      </c>
      <c r="CE882" s="155">
        <v>245</v>
      </c>
      <c r="CF882" s="155">
        <v>8</v>
      </c>
      <c r="CG882" s="31" t="s">
        <v>5837</v>
      </c>
      <c r="CH882" s="31" t="s">
        <v>3894</v>
      </c>
      <c r="CI882" s="31" t="s">
        <v>3912</v>
      </c>
      <c r="CJ882" s="31" t="s">
        <v>495</v>
      </c>
      <c r="DC882" s="160" t="str">
        <f t="shared" si="129"/>
        <v>18000_5</v>
      </c>
      <c r="DD882" s="162">
        <v>100</v>
      </c>
      <c r="DE882" s="161">
        <v>105</v>
      </c>
      <c r="DF882" s="161">
        <v>18000</v>
      </c>
      <c r="DG882" s="163" t="s">
        <v>1816</v>
      </c>
      <c r="DH882" s="161"/>
      <c r="DI882" s="161" t="s">
        <v>1655</v>
      </c>
      <c r="DJ882" s="161">
        <v>5</v>
      </c>
      <c r="DK882" s="161" t="s">
        <v>1326</v>
      </c>
      <c r="DL882" s="161">
        <v>0</v>
      </c>
      <c r="DM882" s="43" t="s">
        <v>2047</v>
      </c>
      <c r="DN882" s="43"/>
      <c r="DO882" s="43" t="s">
        <v>4215</v>
      </c>
      <c r="DP882" s="43"/>
      <c r="DQ882" s="43" t="s">
        <v>4174</v>
      </c>
      <c r="DR882" s="43">
        <v>100</v>
      </c>
      <c r="DV882" s="31" t="s">
        <v>400</v>
      </c>
      <c r="DW882" s="31" t="s">
        <v>411</v>
      </c>
      <c r="DX882" s="63"/>
      <c r="DY882" s="63"/>
      <c r="DZ882" s="63"/>
      <c r="EA882" s="167"/>
      <c r="EB882" s="60"/>
      <c r="EC882" s="60"/>
      <c r="ED882" s="60"/>
      <c r="EE882" s="60"/>
      <c r="EF882" s="60"/>
      <c r="EG882" s="60"/>
      <c r="EH882" s="60"/>
      <c r="EI882" s="60"/>
      <c r="EJ882" s="60"/>
      <c r="EK882" s="60"/>
      <c r="EL882" s="60"/>
      <c r="EM882" s="60"/>
      <c r="EN882" s="60"/>
      <c r="EO882" s="60"/>
      <c r="EP882" s="60"/>
      <c r="EQ882" s="60"/>
      <c r="ER882" s="60"/>
      <c r="ES882" s="60"/>
      <c r="ET882" s="60"/>
      <c r="EU882" s="60"/>
      <c r="EV882" s="60"/>
      <c r="EW882" s="60"/>
      <c r="EX882" s="60"/>
      <c r="EY882" s="60"/>
      <c r="EZ882" s="60"/>
      <c r="FA882" s="60"/>
      <c r="FB882" s="60"/>
    </row>
    <row r="883" spans="22:158" x14ac:dyDescent="0.25">
      <c r="W883" s="33"/>
      <c r="X883" s="33"/>
      <c r="AH883" s="38">
        <v>100</v>
      </c>
      <c r="AI883" s="38">
        <v>155</v>
      </c>
      <c r="AJ883" s="38">
        <v>12300</v>
      </c>
      <c r="AK883" s="38">
        <v>14</v>
      </c>
      <c r="AL883" s="38">
        <v>1505358</v>
      </c>
      <c r="AM883" s="61" t="s">
        <v>1816</v>
      </c>
      <c r="AN883" s="61" t="s">
        <v>1686</v>
      </c>
      <c r="AO883" s="61" t="s">
        <v>5090</v>
      </c>
      <c r="AP883" s="61" t="s">
        <v>5033</v>
      </c>
      <c r="AQ883" s="61" t="s">
        <v>1707</v>
      </c>
      <c r="AR883" s="28">
        <v>837481.6</v>
      </c>
      <c r="AS883" s="28">
        <v>0</v>
      </c>
      <c r="AT883" s="28">
        <v>103893</v>
      </c>
      <c r="AU883" s="62"/>
      <c r="BT883">
        <v>0</v>
      </c>
      <c r="BU883" s="32">
        <v>100</v>
      </c>
      <c r="BV883" s="32">
        <v>130</v>
      </c>
      <c r="BW883" s="32">
        <v>13550</v>
      </c>
      <c r="BX883" s="32">
        <v>82</v>
      </c>
      <c r="BY883" s="32">
        <v>91020</v>
      </c>
      <c r="BZ883" t="s">
        <v>1816</v>
      </c>
      <c r="CA883" t="s">
        <v>1687</v>
      </c>
      <c r="CB883" t="s">
        <v>1834</v>
      </c>
      <c r="CC883" t="s">
        <v>1790</v>
      </c>
      <c r="CD883" s="52" t="s">
        <v>1792</v>
      </c>
      <c r="CE883" s="155">
        <v>95840</v>
      </c>
      <c r="CF883" s="155">
        <v>260</v>
      </c>
      <c r="CG883" s="31" t="s">
        <v>5851</v>
      </c>
      <c r="CH883" s="31" t="s">
        <v>3895</v>
      </c>
      <c r="CI883" s="31" t="s">
        <v>3912</v>
      </c>
      <c r="CJ883" s="31" t="s">
        <v>496</v>
      </c>
      <c r="DC883" s="160" t="str">
        <f t="shared" si="129"/>
        <v>18400_1</v>
      </c>
      <c r="DD883" s="162">
        <v>100</v>
      </c>
      <c r="DE883" s="161">
        <v>105</v>
      </c>
      <c r="DF883" s="161">
        <v>18400</v>
      </c>
      <c r="DG883" s="163" t="s">
        <v>1816</v>
      </c>
      <c r="DH883" s="161"/>
      <c r="DI883" s="161" t="s">
        <v>1664</v>
      </c>
      <c r="DJ883" s="161">
        <v>1</v>
      </c>
      <c r="DK883" s="161" t="s">
        <v>5210</v>
      </c>
      <c r="DL883" s="161">
        <v>23</v>
      </c>
      <c r="DM883" s="43" t="s">
        <v>1958</v>
      </c>
      <c r="DN883" s="43"/>
      <c r="DO883" s="43" t="s">
        <v>4197</v>
      </c>
      <c r="DP883" s="43"/>
      <c r="DQ883" s="43" t="s">
        <v>4177</v>
      </c>
      <c r="DR883" s="43">
        <v>100</v>
      </c>
      <c r="DV883" s="31" t="s">
        <v>400</v>
      </c>
      <c r="DW883" s="31" t="s">
        <v>411</v>
      </c>
      <c r="DX883" s="63"/>
      <c r="DY883" s="63"/>
      <c r="DZ883" s="63"/>
      <c r="EA883" s="167"/>
      <c r="EB883" s="60"/>
      <c r="EC883" s="60"/>
      <c r="ED883" s="60"/>
      <c r="EE883" s="60"/>
      <c r="EF883" s="60"/>
      <c r="EG883" s="60"/>
      <c r="EH883" s="60"/>
      <c r="EI883" s="60"/>
      <c r="EJ883" s="60"/>
      <c r="EK883" s="60"/>
      <c r="EL883" s="60"/>
      <c r="EM883" s="60"/>
      <c r="EN883" s="60"/>
      <c r="EO883" s="60"/>
      <c r="EP883" s="60"/>
      <c r="EQ883" s="60"/>
      <c r="ER883" s="60"/>
      <c r="ES883" s="60"/>
      <c r="ET883" s="60"/>
      <c r="EU883" s="60"/>
      <c r="EV883" s="60"/>
      <c r="EW883" s="60"/>
      <c r="EX883" s="60"/>
      <c r="EY883" s="60"/>
      <c r="EZ883" s="60"/>
      <c r="FA883" s="60"/>
      <c r="FB883" s="60"/>
    </row>
    <row r="884" spans="22:158" x14ac:dyDescent="0.25">
      <c r="W884" s="33"/>
      <c r="X884" s="33"/>
      <c r="AH884" s="38">
        <v>100</v>
      </c>
      <c r="AI884" s="38">
        <v>155</v>
      </c>
      <c r="AJ884" s="38">
        <v>12500</v>
      </c>
      <c r="AK884" s="38">
        <v>14</v>
      </c>
      <c r="AL884" s="38">
        <v>1505358</v>
      </c>
      <c r="AM884" s="61" t="s">
        <v>1816</v>
      </c>
      <c r="AN884" s="61" t="s">
        <v>1686</v>
      </c>
      <c r="AO884" s="61" t="s">
        <v>5094</v>
      </c>
      <c r="AP884" s="61" t="s">
        <v>5033</v>
      </c>
      <c r="AQ884" s="61" t="s">
        <v>1707</v>
      </c>
      <c r="AR884" s="28">
        <v>233362</v>
      </c>
      <c r="AS884" s="28">
        <v>0</v>
      </c>
      <c r="AT884" s="28">
        <v>0</v>
      </c>
      <c r="AU884" s="62"/>
      <c r="BT884">
        <v>0</v>
      </c>
      <c r="BU884" s="32">
        <v>100</v>
      </c>
      <c r="BV884" s="32">
        <v>130</v>
      </c>
      <c r="BW884" s="32">
        <v>13550</v>
      </c>
      <c r="BX884" s="32">
        <v>82</v>
      </c>
      <c r="BY884" s="32">
        <v>91040</v>
      </c>
      <c r="BZ884" t="s">
        <v>1816</v>
      </c>
      <c r="CA884" t="s">
        <v>1687</v>
      </c>
      <c r="CB884" t="s">
        <v>1834</v>
      </c>
      <c r="CC884" t="s">
        <v>1790</v>
      </c>
      <c r="CD884" t="s">
        <v>1791</v>
      </c>
      <c r="CE884" s="155">
        <v>88417</v>
      </c>
      <c r="CF884" s="155">
        <v>419</v>
      </c>
      <c r="CG884" s="31" t="s">
        <v>5853</v>
      </c>
      <c r="CH884" s="31" t="s">
        <v>3896</v>
      </c>
      <c r="CI884" s="31" t="s">
        <v>3912</v>
      </c>
      <c r="CJ884" s="31" t="s">
        <v>497</v>
      </c>
      <c r="DC884" s="160" t="str">
        <f t="shared" si="129"/>
        <v>18400_7</v>
      </c>
      <c r="DD884" s="162">
        <v>100</v>
      </c>
      <c r="DE884" s="161">
        <v>105</v>
      </c>
      <c r="DF884" s="161">
        <v>18400</v>
      </c>
      <c r="DG884" s="163" t="s">
        <v>1816</v>
      </c>
      <c r="DH884" s="161"/>
      <c r="DI884" s="161" t="s">
        <v>1664</v>
      </c>
      <c r="DJ884" s="161">
        <v>7</v>
      </c>
      <c r="DK884" s="161" t="s">
        <v>5216</v>
      </c>
      <c r="DL884" s="161">
        <v>50</v>
      </c>
      <c r="DM884" s="43" t="s">
        <v>1959</v>
      </c>
      <c r="DN884" s="43"/>
      <c r="DO884" s="43" t="s">
        <v>4199</v>
      </c>
      <c r="DP884" s="43"/>
      <c r="DQ884" s="43" t="s">
        <v>4150</v>
      </c>
      <c r="DR884" s="43">
        <v>100</v>
      </c>
      <c r="DV884" s="31" t="s">
        <v>400</v>
      </c>
      <c r="DW884" s="31" t="s">
        <v>411</v>
      </c>
      <c r="DX884" s="63"/>
      <c r="DY884" s="63"/>
      <c r="DZ884" s="63"/>
      <c r="EA884" s="167"/>
      <c r="EB884" s="60"/>
      <c r="EC884" s="60"/>
      <c r="ED884" s="60"/>
      <c r="EE884" s="60"/>
      <c r="EF884" s="60"/>
      <c r="EG884" s="60"/>
      <c r="EH884" s="60"/>
      <c r="EI884" s="60"/>
      <c r="EJ884" s="60"/>
      <c r="EK884" s="60"/>
      <c r="EL884" s="60"/>
      <c r="EM884" s="60"/>
      <c r="EN884" s="60"/>
      <c r="EO884" s="60"/>
      <c r="EP884" s="60"/>
      <c r="EQ884" s="60"/>
      <c r="ER884" s="60"/>
      <c r="ES884" s="60"/>
      <c r="ET884" s="60"/>
      <c r="EU884" s="60"/>
      <c r="EV884" s="60"/>
      <c r="EW884" s="60"/>
      <c r="EX884" s="60"/>
      <c r="EY884" s="60"/>
      <c r="EZ884" s="60"/>
      <c r="FA884" s="60"/>
      <c r="FB884" s="60"/>
    </row>
    <row r="885" spans="22:158" x14ac:dyDescent="0.25">
      <c r="W885" s="33"/>
      <c r="X885" s="33"/>
      <c r="AH885" s="38">
        <v>100</v>
      </c>
      <c r="AI885" s="38">
        <v>155</v>
      </c>
      <c r="AJ885" s="38">
        <v>14250</v>
      </c>
      <c r="AK885" s="38">
        <v>14</v>
      </c>
      <c r="AL885" s="38">
        <v>1505358</v>
      </c>
      <c r="AM885" s="61" t="s">
        <v>1816</v>
      </c>
      <c r="AN885" s="61" t="s">
        <v>1686</v>
      </c>
      <c r="AO885" s="61" t="s">
        <v>1573</v>
      </c>
      <c r="AP885" s="61" t="s">
        <v>5033</v>
      </c>
      <c r="AQ885" s="61" t="s">
        <v>1707</v>
      </c>
      <c r="AR885" s="28">
        <v>2513939.9</v>
      </c>
      <c r="AS885" s="28">
        <v>823096</v>
      </c>
      <c r="AT885" s="28">
        <v>914040</v>
      </c>
      <c r="AU885" s="62"/>
      <c r="BT885">
        <v>0</v>
      </c>
      <c r="BU885" s="32">
        <v>100</v>
      </c>
      <c r="BV885" s="32">
        <v>130</v>
      </c>
      <c r="BW885" s="32">
        <v>13550</v>
      </c>
      <c r="BX885" s="32">
        <v>83</v>
      </c>
      <c r="BY885" s="32">
        <v>91060</v>
      </c>
      <c r="BZ885" t="s">
        <v>1816</v>
      </c>
      <c r="CA885" t="s">
        <v>1687</v>
      </c>
      <c r="CB885" t="s">
        <v>1834</v>
      </c>
      <c r="CC885" t="s">
        <v>1786</v>
      </c>
      <c r="CD885" s="52" t="s">
        <v>5043</v>
      </c>
      <c r="CE885" s="155">
        <v>81</v>
      </c>
      <c r="CF885" s="155">
        <v>8</v>
      </c>
      <c r="CG885" s="31" t="s">
        <v>684</v>
      </c>
      <c r="CH885" s="31" t="s">
        <v>3897</v>
      </c>
      <c r="CI885" s="31" t="s">
        <v>3912</v>
      </c>
      <c r="CJ885" s="31" t="s">
        <v>498</v>
      </c>
      <c r="DC885" s="160" t="str">
        <f t="shared" si="129"/>
        <v>18400_9</v>
      </c>
      <c r="DD885" s="162">
        <v>100</v>
      </c>
      <c r="DE885" s="161">
        <v>105</v>
      </c>
      <c r="DF885" s="161">
        <v>18400</v>
      </c>
      <c r="DG885" s="163" t="s">
        <v>1816</v>
      </c>
      <c r="DH885" s="161"/>
      <c r="DI885" s="161" t="s">
        <v>1664</v>
      </c>
      <c r="DJ885" s="161">
        <v>9</v>
      </c>
      <c r="DK885" s="161" t="s">
        <v>5218</v>
      </c>
      <c r="DL885" s="161">
        <v>0</v>
      </c>
      <c r="DM885" s="43" t="s">
        <v>1960</v>
      </c>
      <c r="DN885" s="43"/>
      <c r="DO885" s="43" t="s">
        <v>4201</v>
      </c>
      <c r="DP885" s="43"/>
      <c r="DQ885" s="43" t="s">
        <v>4153</v>
      </c>
      <c r="DR885" s="43">
        <v>100</v>
      </c>
      <c r="DV885" s="31" t="s">
        <v>400</v>
      </c>
      <c r="DW885" s="31" t="s">
        <v>411</v>
      </c>
      <c r="DX885" s="63"/>
      <c r="DY885" s="63"/>
      <c r="DZ885" s="63"/>
      <c r="EA885" s="167"/>
      <c r="EB885" s="60"/>
      <c r="EC885" s="60"/>
      <c r="ED885" s="60"/>
      <c r="EE885" s="60"/>
      <c r="EF885" s="60"/>
      <c r="EG885" s="60"/>
      <c r="EH885" s="60"/>
      <c r="EI885" s="60"/>
      <c r="EJ885" s="60"/>
      <c r="EK885" s="60"/>
      <c r="EL885" s="60"/>
      <c r="EM885" s="60"/>
      <c r="EN885" s="60"/>
      <c r="EO885" s="60"/>
      <c r="EP885" s="60"/>
      <c r="EQ885" s="60"/>
      <c r="ER885" s="60"/>
      <c r="ES885" s="60"/>
      <c r="ET885" s="60"/>
      <c r="EU885" s="60"/>
      <c r="EV885" s="60"/>
      <c r="EW885" s="60"/>
      <c r="EX885" s="60"/>
      <c r="EY885" s="60"/>
      <c r="EZ885" s="60"/>
      <c r="FA885" s="60"/>
      <c r="FB885" s="60"/>
    </row>
    <row r="886" spans="22:158" x14ac:dyDescent="0.25">
      <c r="W886" s="33"/>
      <c r="X886" s="33"/>
      <c r="AH886" s="38">
        <v>100</v>
      </c>
      <c r="AI886" s="38">
        <v>155</v>
      </c>
      <c r="AJ886" s="38">
        <v>15500</v>
      </c>
      <c r="AK886" s="38">
        <v>14</v>
      </c>
      <c r="AL886" s="38">
        <v>1505358</v>
      </c>
      <c r="AM886" s="61" t="s">
        <v>1816</v>
      </c>
      <c r="AN886" s="61" t="s">
        <v>1686</v>
      </c>
      <c r="AO886" s="61" t="s">
        <v>1601</v>
      </c>
      <c r="AP886" s="61" t="s">
        <v>5033</v>
      </c>
      <c r="AQ886" s="61" t="s">
        <v>1707</v>
      </c>
      <c r="AR886" s="28">
        <v>0</v>
      </c>
      <c r="AS886" s="28">
        <v>385096</v>
      </c>
      <c r="AT886" s="28">
        <v>329191</v>
      </c>
      <c r="AU886" s="62"/>
      <c r="BT886">
        <v>0</v>
      </c>
      <c r="BU886" s="32">
        <v>100</v>
      </c>
      <c r="BV886" s="32">
        <v>130</v>
      </c>
      <c r="BW886" s="32">
        <v>13550</v>
      </c>
      <c r="BX886" s="32">
        <v>83</v>
      </c>
      <c r="BY886" s="32">
        <v>91080</v>
      </c>
      <c r="BZ886" t="s">
        <v>1816</v>
      </c>
      <c r="CA886" t="s">
        <v>1687</v>
      </c>
      <c r="CB886" t="s">
        <v>1834</v>
      </c>
      <c r="CC886" s="52" t="s">
        <v>1786</v>
      </c>
      <c r="CD886" s="52" t="s">
        <v>1784</v>
      </c>
      <c r="CE886" s="155">
        <v>600000</v>
      </c>
      <c r="CF886" s="155">
        <v>1</v>
      </c>
      <c r="CG886" s="31" t="s">
        <v>686</v>
      </c>
      <c r="CH886" s="31" t="s">
        <v>3898</v>
      </c>
      <c r="CI886" s="31" t="s">
        <v>3912</v>
      </c>
      <c r="CJ886" s="31" t="s">
        <v>1410</v>
      </c>
      <c r="DC886" s="160" t="str">
        <f t="shared" si="129"/>
        <v>18400_4</v>
      </c>
      <c r="DD886" s="162">
        <v>100</v>
      </c>
      <c r="DE886" s="161">
        <v>105</v>
      </c>
      <c r="DF886" s="161">
        <v>18400</v>
      </c>
      <c r="DG886" s="163" t="s">
        <v>1816</v>
      </c>
      <c r="DH886" s="161"/>
      <c r="DI886" s="161" t="s">
        <v>1664</v>
      </c>
      <c r="DJ886" s="161">
        <v>4</v>
      </c>
      <c r="DK886" s="161" t="s">
        <v>1325</v>
      </c>
      <c r="DL886" s="161">
        <v>11</v>
      </c>
      <c r="DM886" s="43" t="s">
        <v>1961</v>
      </c>
      <c r="DN886" s="43"/>
      <c r="DO886" s="43" t="s">
        <v>4203</v>
      </c>
      <c r="DP886" s="43"/>
      <c r="DQ886" s="43" t="s">
        <v>4156</v>
      </c>
      <c r="DR886" s="43">
        <v>100</v>
      </c>
      <c r="DV886" s="31" t="s">
        <v>400</v>
      </c>
      <c r="DW886" s="31" t="s">
        <v>411</v>
      </c>
      <c r="DX886" s="63"/>
      <c r="DY886" s="63"/>
      <c r="DZ886" s="63"/>
      <c r="EA886" s="167"/>
      <c r="EB886" s="60"/>
      <c r="EC886" s="60"/>
      <c r="ED886" s="60"/>
      <c r="EE886" s="60"/>
      <c r="EF886" s="60"/>
      <c r="EG886" s="60"/>
      <c r="EH886" s="60"/>
      <c r="EI886" s="60"/>
      <c r="EJ886" s="60"/>
      <c r="EK886" s="60"/>
      <c r="EL886" s="60"/>
      <c r="EM886" s="60"/>
      <c r="EN886" s="60"/>
      <c r="EO886" s="60"/>
      <c r="EP886" s="60"/>
      <c r="EQ886" s="60"/>
      <c r="ER886" s="60"/>
      <c r="ES886" s="60"/>
      <c r="ET886" s="60"/>
      <c r="EU886" s="60"/>
      <c r="EV886" s="60"/>
      <c r="EW886" s="60"/>
      <c r="EX886" s="60"/>
      <c r="EY886" s="60"/>
      <c r="EZ886" s="60"/>
      <c r="FA886" s="60"/>
      <c r="FB886" s="60"/>
    </row>
    <row r="887" spans="22:158" x14ac:dyDescent="0.25">
      <c r="V887" s="1"/>
      <c r="W887" s="33"/>
      <c r="X887" s="33"/>
      <c r="AH887" s="38">
        <v>100</v>
      </c>
      <c r="AI887" s="38">
        <v>155</v>
      </c>
      <c r="AJ887" s="38">
        <v>17700</v>
      </c>
      <c r="AK887" s="38">
        <v>14</v>
      </c>
      <c r="AL887" s="38">
        <v>1505358</v>
      </c>
      <c r="AM887" s="61" t="s">
        <v>1816</v>
      </c>
      <c r="AN887" s="61" t="s">
        <v>1686</v>
      </c>
      <c r="AO887" s="61" t="s">
        <v>1649</v>
      </c>
      <c r="AP887" s="61" t="s">
        <v>5033</v>
      </c>
      <c r="AQ887" s="61" t="s">
        <v>1707</v>
      </c>
      <c r="AR887" s="28">
        <v>0</v>
      </c>
      <c r="AS887" s="28">
        <v>238553</v>
      </c>
      <c r="AT887" s="28">
        <v>0</v>
      </c>
      <c r="AU887" s="62"/>
      <c r="BT887">
        <v>0</v>
      </c>
      <c r="BU887" s="32">
        <v>100</v>
      </c>
      <c r="BV887" s="32">
        <v>130</v>
      </c>
      <c r="BW887" s="32">
        <v>13550</v>
      </c>
      <c r="BX887" s="32">
        <v>84</v>
      </c>
      <c r="BY887" s="32">
        <v>91100</v>
      </c>
      <c r="BZ887" t="s">
        <v>1816</v>
      </c>
      <c r="CA887" t="s">
        <v>1687</v>
      </c>
      <c r="CB887" t="s">
        <v>1834</v>
      </c>
      <c r="CC887" s="52" t="s">
        <v>1795</v>
      </c>
      <c r="CD887" s="52" t="s">
        <v>1796</v>
      </c>
      <c r="CE887" s="155">
        <v>105</v>
      </c>
      <c r="CF887" s="155">
        <v>9</v>
      </c>
      <c r="CG887" s="31" t="s">
        <v>688</v>
      </c>
      <c r="CH887" s="31" t="s">
        <v>3899</v>
      </c>
      <c r="CI887" s="31" t="s">
        <v>3912</v>
      </c>
      <c r="CJ887" s="31" t="s">
        <v>499</v>
      </c>
      <c r="DC887" s="160" t="str">
        <f t="shared" si="129"/>
        <v>18400_3</v>
      </c>
      <c r="DD887" s="162">
        <v>100</v>
      </c>
      <c r="DE887" s="161">
        <v>105</v>
      </c>
      <c r="DF887" s="161">
        <v>18400</v>
      </c>
      <c r="DG887" s="163" t="s">
        <v>1816</v>
      </c>
      <c r="DH887" s="161"/>
      <c r="DI887" s="161" t="s">
        <v>1664</v>
      </c>
      <c r="DJ887" s="161">
        <v>3</v>
      </c>
      <c r="DK887" s="161" t="s">
        <v>1324</v>
      </c>
      <c r="DL887" s="161">
        <v>6</v>
      </c>
      <c r="DM887" s="43" t="s">
        <v>1962</v>
      </c>
      <c r="DN887" s="43"/>
      <c r="DO887" s="43" t="s">
        <v>4205</v>
      </c>
      <c r="DP887" s="43"/>
      <c r="DQ887" s="43" t="s">
        <v>4159</v>
      </c>
      <c r="DR887" s="43">
        <v>100</v>
      </c>
      <c r="DV887" s="31" t="s">
        <v>400</v>
      </c>
      <c r="DW887" s="31" t="s">
        <v>411</v>
      </c>
      <c r="DX887" s="63"/>
      <c r="DY887" s="63"/>
      <c r="DZ887" s="63"/>
      <c r="EA887" s="167"/>
      <c r="EB887" s="60"/>
      <c r="EC887" s="60"/>
      <c r="ED887" s="60"/>
      <c r="EE887" s="60"/>
      <c r="EF887" s="60"/>
      <c r="EG887" s="60"/>
      <c r="EH887" s="60"/>
      <c r="EI887" s="60"/>
      <c r="EJ887" s="60"/>
      <c r="EK887" s="60"/>
      <c r="EL887" s="60"/>
      <c r="EM887" s="60"/>
      <c r="EN887" s="60"/>
      <c r="EO887" s="60"/>
      <c r="EP887" s="60"/>
      <c r="EQ887" s="60"/>
      <c r="ER887" s="60"/>
      <c r="ES887" s="60"/>
      <c r="ET887" s="60"/>
      <c r="EU887" s="60"/>
      <c r="EV887" s="60"/>
      <c r="EW887" s="60"/>
      <c r="EX887" s="60"/>
      <c r="EY887" s="60"/>
      <c r="EZ887" s="60"/>
      <c r="FA887" s="60"/>
      <c r="FB887" s="60"/>
    </row>
    <row r="888" spans="22:158" x14ac:dyDescent="0.25">
      <c r="W888" s="33"/>
      <c r="X888" s="33"/>
      <c r="AH888" s="38">
        <v>100</v>
      </c>
      <c r="AI888" s="38">
        <v>155</v>
      </c>
      <c r="AJ888" s="38">
        <v>17800</v>
      </c>
      <c r="AK888" s="38">
        <v>14</v>
      </c>
      <c r="AL888" s="38">
        <v>1505358</v>
      </c>
      <c r="AM888" s="61" t="s">
        <v>1816</v>
      </c>
      <c r="AN888" s="61" t="s">
        <v>1686</v>
      </c>
      <c r="AO888" s="61" t="s">
        <v>1651</v>
      </c>
      <c r="AP888" s="61" t="s">
        <v>5033</v>
      </c>
      <c r="AQ888" s="61" t="s">
        <v>1707</v>
      </c>
      <c r="AR888" s="28">
        <v>0</v>
      </c>
      <c r="AS888" s="28">
        <v>461380</v>
      </c>
      <c r="AT888" s="28">
        <v>84818</v>
      </c>
      <c r="AU888" s="62"/>
      <c r="BT888">
        <v>0</v>
      </c>
      <c r="BU888" s="32">
        <v>100</v>
      </c>
      <c r="BV888" s="32">
        <v>130</v>
      </c>
      <c r="BW888" s="32">
        <v>13550</v>
      </c>
      <c r="BX888" s="32">
        <v>85</v>
      </c>
      <c r="BY888" s="32">
        <v>91120</v>
      </c>
      <c r="BZ888" t="s">
        <v>1816</v>
      </c>
      <c r="CA888" t="s">
        <v>1687</v>
      </c>
      <c r="CB888" t="s">
        <v>1834</v>
      </c>
      <c r="CC888" s="52" t="s">
        <v>1797</v>
      </c>
      <c r="CD888" s="52" t="s">
        <v>1797</v>
      </c>
      <c r="CE888" s="155">
        <v>4</v>
      </c>
      <c r="CF888" s="155">
        <v>2</v>
      </c>
      <c r="CG888" s="31" t="s">
        <v>690</v>
      </c>
      <c r="CH888" s="31" t="s">
        <v>3900</v>
      </c>
      <c r="CI888" s="31" t="s">
        <v>3912</v>
      </c>
      <c r="CJ888" s="31" t="s">
        <v>500</v>
      </c>
      <c r="DC888" s="160" t="str">
        <f t="shared" si="129"/>
        <v>18400_2</v>
      </c>
      <c r="DD888" s="162">
        <v>100</v>
      </c>
      <c r="DE888" s="161">
        <v>105</v>
      </c>
      <c r="DF888" s="161">
        <v>18400</v>
      </c>
      <c r="DG888" s="163" t="s">
        <v>1816</v>
      </c>
      <c r="DH888" s="161"/>
      <c r="DI888" s="161" t="s">
        <v>1664</v>
      </c>
      <c r="DJ888" s="161">
        <v>2</v>
      </c>
      <c r="DK888" s="161" t="s">
        <v>1323</v>
      </c>
      <c r="DL888" s="161">
        <v>0</v>
      </c>
      <c r="DM888" s="43" t="s">
        <v>1963</v>
      </c>
      <c r="DN888" s="43"/>
      <c r="DO888" s="43" t="s">
        <v>4207</v>
      </c>
      <c r="DP888" s="43"/>
      <c r="DQ888" s="43" t="s">
        <v>4162</v>
      </c>
      <c r="DR888" s="43">
        <v>100</v>
      </c>
      <c r="DV888" s="31" t="s">
        <v>400</v>
      </c>
      <c r="DW888" s="31" t="s">
        <v>411</v>
      </c>
      <c r="DX888" s="63"/>
      <c r="DY888" s="63"/>
      <c r="DZ888" s="63"/>
      <c r="EA888" s="167"/>
      <c r="EB888" s="60"/>
      <c r="EC888" s="60"/>
      <c r="ED888" s="60"/>
      <c r="EE888" s="60"/>
      <c r="EF888" s="60"/>
      <c r="EG888" s="60"/>
      <c r="EH888" s="60"/>
      <c r="EI888" s="60"/>
      <c r="EJ888" s="60"/>
      <c r="EK888" s="60"/>
      <c r="EL888" s="60"/>
      <c r="EM888" s="60"/>
      <c r="EN888" s="60"/>
      <c r="EO888" s="60"/>
      <c r="EP888" s="60"/>
      <c r="EQ888" s="60"/>
      <c r="ER888" s="60"/>
      <c r="ES888" s="60"/>
      <c r="ET888" s="60"/>
      <c r="EU888" s="60"/>
      <c r="EV888" s="60"/>
      <c r="EW888" s="60"/>
      <c r="EX888" s="60"/>
      <c r="EY888" s="60"/>
      <c r="EZ888" s="60"/>
      <c r="FA888" s="60"/>
      <c r="FB888" s="60"/>
    </row>
    <row r="889" spans="22:158" x14ac:dyDescent="0.25">
      <c r="W889" s="33"/>
      <c r="X889" s="33"/>
      <c r="AH889" s="38">
        <v>100</v>
      </c>
      <c r="AI889" s="38">
        <v>120</v>
      </c>
      <c r="AJ889" s="38">
        <v>10250</v>
      </c>
      <c r="AK889" s="38">
        <v>14</v>
      </c>
      <c r="AL889" s="38">
        <v>1508558</v>
      </c>
      <c r="AM889" s="61" t="s">
        <v>1816</v>
      </c>
      <c r="AN889" s="61" t="s">
        <v>1689</v>
      </c>
      <c r="AO889" s="61" t="s">
        <v>5048</v>
      </c>
      <c r="AP889" s="61" t="s">
        <v>5033</v>
      </c>
      <c r="AQ889" s="61" t="s">
        <v>1708</v>
      </c>
      <c r="AR889" s="28">
        <v>18394.400000000001</v>
      </c>
      <c r="AS889" s="28">
        <v>0</v>
      </c>
      <c r="AT889" s="28">
        <v>0</v>
      </c>
      <c r="AU889" s="62"/>
      <c r="BT889">
        <v>0</v>
      </c>
      <c r="BU889" s="32">
        <v>100</v>
      </c>
      <c r="BV889" s="32">
        <v>130</v>
      </c>
      <c r="BW889" s="32">
        <v>13550</v>
      </c>
      <c r="BX889" s="32">
        <v>86</v>
      </c>
      <c r="BY889" s="32">
        <v>91140</v>
      </c>
      <c r="BZ889" t="s">
        <v>1816</v>
      </c>
      <c r="CA889" t="s">
        <v>1687</v>
      </c>
      <c r="CB889" s="52" t="s">
        <v>1834</v>
      </c>
      <c r="CC889" s="52" t="s">
        <v>1787</v>
      </c>
      <c r="CD889" s="52" t="s">
        <v>1789</v>
      </c>
      <c r="CE889" s="155">
        <v>647</v>
      </c>
      <c r="CF889" s="155">
        <v>150</v>
      </c>
      <c r="CG889" s="31" t="s">
        <v>5839</v>
      </c>
      <c r="CH889" s="31" t="s">
        <v>3901</v>
      </c>
      <c r="CI889" s="31" t="s">
        <v>3912</v>
      </c>
      <c r="CJ889" s="31" t="s">
        <v>501</v>
      </c>
      <c r="DC889" s="160" t="str">
        <f t="shared" si="129"/>
        <v>18400_6</v>
      </c>
      <c r="DD889" s="162">
        <v>100</v>
      </c>
      <c r="DE889" s="161">
        <v>105</v>
      </c>
      <c r="DF889" s="161">
        <v>18400</v>
      </c>
      <c r="DG889" s="163" t="s">
        <v>1816</v>
      </c>
      <c r="DH889" s="161"/>
      <c r="DI889" s="161" t="s">
        <v>1664</v>
      </c>
      <c r="DJ889" s="161">
        <v>6</v>
      </c>
      <c r="DK889" s="161" t="s">
        <v>1327</v>
      </c>
      <c r="DL889" s="161">
        <v>0</v>
      </c>
      <c r="DM889" s="43" t="s">
        <v>1964</v>
      </c>
      <c r="DN889" s="43"/>
      <c r="DO889" s="43" t="s">
        <v>4209</v>
      </c>
      <c r="DP889" s="43"/>
      <c r="DQ889" s="43" t="s">
        <v>4165</v>
      </c>
      <c r="DR889" s="43">
        <v>100</v>
      </c>
      <c r="DV889" s="31" t="s">
        <v>412</v>
      </c>
      <c r="DW889" s="31" t="s">
        <v>413</v>
      </c>
      <c r="DX889" s="63"/>
      <c r="DY889" s="63"/>
      <c r="DZ889" s="63"/>
      <c r="EA889" s="167"/>
      <c r="EB889" s="60"/>
      <c r="EC889" s="60"/>
      <c r="ED889" s="60"/>
      <c r="EE889" s="60"/>
      <c r="EF889" s="60"/>
      <c r="EG889" s="60"/>
      <c r="EH889" s="60"/>
      <c r="EI889" s="60"/>
      <c r="EJ889" s="60"/>
      <c r="EK889" s="60"/>
      <c r="EL889" s="60"/>
      <c r="EM889" s="60"/>
      <c r="EN889" s="60"/>
      <c r="EO889" s="60"/>
      <c r="EP889" s="60"/>
      <c r="EQ889" s="60"/>
      <c r="ER889" s="60"/>
      <c r="ES889" s="60"/>
      <c r="ET889" s="60"/>
      <c r="EU889" s="60"/>
      <c r="EV889" s="60"/>
      <c r="EW889" s="60"/>
      <c r="EX889" s="60"/>
      <c r="EY889" s="60"/>
      <c r="EZ889" s="60"/>
      <c r="FA889" s="60"/>
      <c r="FB889" s="60"/>
    </row>
    <row r="890" spans="22:158" x14ac:dyDescent="0.25">
      <c r="W890" s="33"/>
      <c r="X890" s="33"/>
      <c r="AH890" s="38">
        <v>100</v>
      </c>
      <c r="AI890" s="38">
        <v>120</v>
      </c>
      <c r="AJ890" s="38">
        <v>14550</v>
      </c>
      <c r="AK890" s="38">
        <v>14</v>
      </c>
      <c r="AL890" s="38">
        <v>1508558</v>
      </c>
      <c r="AM890" s="61" t="s">
        <v>1816</v>
      </c>
      <c r="AN890" s="61" t="s">
        <v>1689</v>
      </c>
      <c r="AO890" s="61" t="s">
        <v>1579</v>
      </c>
      <c r="AP890" s="61" t="s">
        <v>5033</v>
      </c>
      <c r="AQ890" s="61" t="s">
        <v>1708</v>
      </c>
      <c r="AR890" s="28">
        <v>0</v>
      </c>
      <c r="AS890" s="28">
        <v>155611</v>
      </c>
      <c r="AT890" s="28">
        <v>0</v>
      </c>
      <c r="AU890" s="62"/>
      <c r="BT890">
        <v>0</v>
      </c>
      <c r="BU890" s="32">
        <v>100</v>
      </c>
      <c r="BV890" s="32">
        <v>130</v>
      </c>
      <c r="BW890" s="32">
        <v>13550</v>
      </c>
      <c r="BX890" s="32">
        <v>86</v>
      </c>
      <c r="BY890" s="32">
        <v>91160</v>
      </c>
      <c r="BZ890" t="s">
        <v>1816</v>
      </c>
      <c r="CA890" t="s">
        <v>1687</v>
      </c>
      <c r="CB890" t="s">
        <v>1834</v>
      </c>
      <c r="CC890" t="s">
        <v>1787</v>
      </c>
      <c r="CD890" s="52" t="s">
        <v>1788</v>
      </c>
      <c r="CE890" s="155">
        <v>280</v>
      </c>
      <c r="CF890" s="155">
        <v>35</v>
      </c>
      <c r="CG890" s="31" t="s">
        <v>5831</v>
      </c>
      <c r="CH890" s="31" t="s">
        <v>3902</v>
      </c>
      <c r="CI890" s="31" t="s">
        <v>3912</v>
      </c>
      <c r="CJ890" s="31" t="s">
        <v>502</v>
      </c>
      <c r="DC890" s="160" t="str">
        <f t="shared" si="129"/>
        <v>18400_10</v>
      </c>
      <c r="DD890" s="162">
        <v>100</v>
      </c>
      <c r="DE890" s="161">
        <v>105</v>
      </c>
      <c r="DF890" s="161">
        <v>18400</v>
      </c>
      <c r="DG890" s="163" t="s">
        <v>1816</v>
      </c>
      <c r="DH890" s="161"/>
      <c r="DI890" s="161" t="s">
        <v>1664</v>
      </c>
      <c r="DJ890" s="161">
        <v>10</v>
      </c>
      <c r="DK890" s="161" t="s">
        <v>1329</v>
      </c>
      <c r="DL890" s="161">
        <v>6</v>
      </c>
      <c r="DM890" s="43" t="s">
        <v>1965</v>
      </c>
      <c r="DN890" s="43"/>
      <c r="DO890" s="43" t="s">
        <v>4211</v>
      </c>
      <c r="DP890" s="43"/>
      <c r="DQ890" s="43" t="s">
        <v>4168</v>
      </c>
      <c r="DR890" s="43">
        <v>100</v>
      </c>
      <c r="DV890" s="31" t="s">
        <v>412</v>
      </c>
      <c r="DW890" s="31" t="s">
        <v>413</v>
      </c>
      <c r="DX890" s="63"/>
      <c r="DY890" s="63"/>
      <c r="DZ890" s="63"/>
      <c r="EA890" s="167"/>
      <c r="EB890" s="60"/>
      <c r="EC890" s="60"/>
      <c r="ED890" s="60"/>
      <c r="EE890" s="60"/>
      <c r="EF890" s="60"/>
      <c r="EG890" s="60"/>
      <c r="EH890" s="60"/>
      <c r="EI890" s="60"/>
      <c r="EJ890" s="60"/>
      <c r="EK890" s="60"/>
      <c r="EL890" s="60"/>
      <c r="EM890" s="60"/>
      <c r="EN890" s="60"/>
      <c r="EO890" s="60"/>
      <c r="EP890" s="60"/>
      <c r="EQ890" s="60"/>
      <c r="ER890" s="60"/>
      <c r="ES890" s="60"/>
      <c r="ET890" s="60"/>
      <c r="EU890" s="60"/>
      <c r="EV890" s="60"/>
      <c r="EW890" s="60"/>
      <c r="EX890" s="60"/>
      <c r="EY890" s="60"/>
      <c r="EZ890" s="60"/>
      <c r="FA890" s="60"/>
      <c r="FB890" s="60"/>
    </row>
    <row r="891" spans="22:158" x14ac:dyDescent="0.25">
      <c r="W891" s="33"/>
      <c r="X891" s="33"/>
      <c r="AH891" s="38">
        <v>100</v>
      </c>
      <c r="AI891" s="38">
        <v>120</v>
      </c>
      <c r="AJ891" s="38">
        <v>14850</v>
      </c>
      <c r="AK891" s="38">
        <v>14</v>
      </c>
      <c r="AL891" s="38">
        <v>1508558</v>
      </c>
      <c r="AM891" s="61" t="s">
        <v>1816</v>
      </c>
      <c r="AN891" s="61" t="s">
        <v>1689</v>
      </c>
      <c r="AO891" s="61" t="s">
        <v>1585</v>
      </c>
      <c r="AP891" s="61" t="s">
        <v>5033</v>
      </c>
      <c r="AQ891" s="61" t="s">
        <v>1708</v>
      </c>
      <c r="AR891" s="28">
        <v>1025255.5</v>
      </c>
      <c r="AS891" s="28">
        <v>0</v>
      </c>
      <c r="AT891" s="28">
        <v>0</v>
      </c>
      <c r="AU891" s="62"/>
      <c r="BT891">
        <v>0</v>
      </c>
      <c r="BU891" s="32">
        <v>100</v>
      </c>
      <c r="BV891" s="32">
        <v>130</v>
      </c>
      <c r="BW891" s="32">
        <v>13550</v>
      </c>
      <c r="BX891" s="32">
        <v>87</v>
      </c>
      <c r="BY891" s="32">
        <v>91180</v>
      </c>
      <c r="BZ891" t="s">
        <v>1816</v>
      </c>
      <c r="CA891" t="s">
        <v>1687</v>
      </c>
      <c r="CB891" t="s">
        <v>1834</v>
      </c>
      <c r="CC891" s="52" t="s">
        <v>1726</v>
      </c>
      <c r="CD891" s="52" t="s">
        <v>1793</v>
      </c>
      <c r="CE891" s="155">
        <v>2</v>
      </c>
      <c r="CF891" s="155">
        <v>2</v>
      </c>
      <c r="CG891" s="31" t="s">
        <v>5841</v>
      </c>
      <c r="CH891" s="31" t="s">
        <v>3903</v>
      </c>
      <c r="CI891" s="31" t="s">
        <v>3912</v>
      </c>
      <c r="CJ891" s="31" t="s">
        <v>503</v>
      </c>
      <c r="DC891" s="160" t="str">
        <f t="shared" si="129"/>
        <v>18400_8</v>
      </c>
      <c r="DD891" s="162">
        <v>100</v>
      </c>
      <c r="DE891" s="161">
        <v>105</v>
      </c>
      <c r="DF891" s="161">
        <v>18400</v>
      </c>
      <c r="DG891" s="163" t="s">
        <v>1816</v>
      </c>
      <c r="DH891" s="161"/>
      <c r="DI891" s="161" t="s">
        <v>1664</v>
      </c>
      <c r="DJ891" s="161">
        <v>8</v>
      </c>
      <c r="DK891" s="161" t="s">
        <v>1328</v>
      </c>
      <c r="DL891" s="161">
        <v>29</v>
      </c>
      <c r="DM891" s="43" t="s">
        <v>1966</v>
      </c>
      <c r="DN891" s="43"/>
      <c r="DO891" s="43" t="s">
        <v>4213</v>
      </c>
      <c r="DP891" s="43"/>
      <c r="DQ891" s="43" t="s">
        <v>4171</v>
      </c>
      <c r="DR891" s="43">
        <v>100</v>
      </c>
      <c r="DV891" s="31" t="s">
        <v>412</v>
      </c>
      <c r="DW891" s="31" t="s">
        <v>413</v>
      </c>
      <c r="DX891" s="63"/>
      <c r="DY891" s="63"/>
      <c r="DZ891" s="63"/>
      <c r="EA891" s="167"/>
      <c r="EB891" s="60"/>
      <c r="EC891" s="60"/>
      <c r="ED891" s="60"/>
      <c r="EE891" s="60"/>
      <c r="EF891" s="60"/>
      <c r="EG891" s="60"/>
      <c r="EH891" s="60"/>
      <c r="EI891" s="60"/>
      <c r="EJ891" s="60"/>
      <c r="EK891" s="60"/>
      <c r="EL891" s="60"/>
      <c r="EM891" s="60"/>
      <c r="EN891" s="60"/>
      <c r="EO891" s="60"/>
      <c r="EP891" s="60"/>
      <c r="EQ891" s="60"/>
      <c r="ER891" s="60"/>
      <c r="ES891" s="60"/>
      <c r="ET891" s="60"/>
      <c r="EU891" s="60"/>
      <c r="EV891" s="60"/>
      <c r="EW891" s="60"/>
      <c r="EX891" s="60"/>
      <c r="EY891" s="60"/>
      <c r="EZ891" s="60"/>
      <c r="FA891" s="60"/>
      <c r="FB891" s="60"/>
    </row>
    <row r="892" spans="22:158" x14ac:dyDescent="0.25">
      <c r="W892" s="33"/>
      <c r="X892" s="33"/>
      <c r="AH892" s="38">
        <v>100</v>
      </c>
      <c r="AI892" s="38">
        <v>120</v>
      </c>
      <c r="AJ892" s="38">
        <v>16610</v>
      </c>
      <c r="AK892" s="38">
        <v>14</v>
      </c>
      <c r="AL892" s="38">
        <v>1508558</v>
      </c>
      <c r="AM892" s="61" t="s">
        <v>1816</v>
      </c>
      <c r="AN892" s="61" t="s">
        <v>1689</v>
      </c>
      <c r="AO892" s="61" t="s">
        <v>1625</v>
      </c>
      <c r="AP892" s="61" t="s">
        <v>5033</v>
      </c>
      <c r="AQ892" s="61" t="s">
        <v>1708</v>
      </c>
      <c r="AR892" s="28">
        <v>20496.7</v>
      </c>
      <c r="AS892" s="28">
        <v>0</v>
      </c>
      <c r="AT892" s="28">
        <v>0</v>
      </c>
      <c r="AU892" s="62"/>
      <c r="BT892">
        <v>0</v>
      </c>
      <c r="BU892" s="32">
        <v>100</v>
      </c>
      <c r="BV892" s="32">
        <v>130</v>
      </c>
      <c r="BW892" s="32">
        <v>13550</v>
      </c>
      <c r="BX892" s="32">
        <v>87</v>
      </c>
      <c r="BY892" s="32">
        <v>91190</v>
      </c>
      <c r="BZ892" t="s">
        <v>1816</v>
      </c>
      <c r="CA892" t="s">
        <v>1687</v>
      </c>
      <c r="CB892" t="s">
        <v>1834</v>
      </c>
      <c r="CC892" t="s">
        <v>1726</v>
      </c>
      <c r="CD892" s="52" t="s">
        <v>1726</v>
      </c>
      <c r="CE892" s="155"/>
      <c r="CF892" s="155"/>
      <c r="CG892" s="31" t="s">
        <v>5843</v>
      </c>
      <c r="CH892" s="31" t="s">
        <v>3904</v>
      </c>
      <c r="CI892" s="31" t="s">
        <v>3912</v>
      </c>
      <c r="CJ892" s="31" t="s">
        <v>504</v>
      </c>
      <c r="DC892" s="160" t="str">
        <f t="shared" si="129"/>
        <v>18400_5</v>
      </c>
      <c r="DD892" s="162">
        <v>100</v>
      </c>
      <c r="DE892" s="161">
        <v>105</v>
      </c>
      <c r="DF892" s="161">
        <v>18400</v>
      </c>
      <c r="DG892" s="163" t="s">
        <v>1816</v>
      </c>
      <c r="DH892" s="161"/>
      <c r="DI892" s="161" t="s">
        <v>1664</v>
      </c>
      <c r="DJ892" s="161">
        <v>5</v>
      </c>
      <c r="DK892" s="161" t="s">
        <v>1326</v>
      </c>
      <c r="DL892" s="161">
        <v>0</v>
      </c>
      <c r="DM892" s="43" t="s">
        <v>1967</v>
      </c>
      <c r="DN892" s="43"/>
      <c r="DO892" s="43" t="s">
        <v>4215</v>
      </c>
      <c r="DP892" s="43"/>
      <c r="DQ892" s="43" t="s">
        <v>4174</v>
      </c>
      <c r="DR892" s="43">
        <v>100</v>
      </c>
      <c r="DV892" s="31" t="s">
        <v>412</v>
      </c>
      <c r="DW892" s="31" t="s">
        <v>413</v>
      </c>
      <c r="DX892" s="63"/>
      <c r="DY892" s="63"/>
      <c r="DZ892" s="63"/>
      <c r="EA892" s="167"/>
      <c r="EB892" s="60"/>
      <c r="EC892" s="60"/>
      <c r="ED892" s="60"/>
      <c r="EE892" s="60"/>
      <c r="EF892" s="60"/>
      <c r="EG892" s="60"/>
      <c r="EH892" s="60"/>
      <c r="EI892" s="60"/>
      <c r="EJ892" s="60"/>
      <c r="EK892" s="60"/>
      <c r="EL892" s="60"/>
      <c r="EM892" s="60"/>
      <c r="EN892" s="60"/>
      <c r="EO892" s="60"/>
      <c r="EP892" s="60"/>
      <c r="EQ892" s="60"/>
      <c r="ER892" s="60"/>
      <c r="ES892" s="60"/>
      <c r="ET892" s="60"/>
      <c r="EU892" s="60"/>
      <c r="EV892" s="60"/>
      <c r="EW892" s="60"/>
      <c r="EX892" s="60"/>
      <c r="EY892" s="60"/>
      <c r="EZ892" s="60"/>
      <c r="FA892" s="60"/>
      <c r="FB892" s="60"/>
    </row>
    <row r="893" spans="22:158" x14ac:dyDescent="0.25">
      <c r="W893" s="33"/>
      <c r="X893" s="33"/>
      <c r="AH893" s="38">
        <v>100</v>
      </c>
      <c r="AI893" s="38">
        <v>125</v>
      </c>
      <c r="AJ893" s="38">
        <v>11730</v>
      </c>
      <c r="AK893" s="38">
        <v>14</v>
      </c>
      <c r="AL893" s="38">
        <v>1508558</v>
      </c>
      <c r="AM893" s="61" t="s">
        <v>1816</v>
      </c>
      <c r="AN893" s="61" t="s">
        <v>1692</v>
      </c>
      <c r="AO893" s="61" t="s">
        <v>5079</v>
      </c>
      <c r="AP893" s="61" t="s">
        <v>5033</v>
      </c>
      <c r="AQ893" s="61" t="s">
        <v>1708</v>
      </c>
      <c r="AR893" s="28">
        <v>328319.59999999998</v>
      </c>
      <c r="AS893" s="28">
        <v>0</v>
      </c>
      <c r="AT893" s="28">
        <v>0</v>
      </c>
      <c r="AU893" s="62"/>
      <c r="BT893">
        <v>0</v>
      </c>
      <c r="BU893" s="32">
        <v>100</v>
      </c>
      <c r="BV893" s="32">
        <v>130</v>
      </c>
      <c r="BW893" s="32">
        <v>13550</v>
      </c>
      <c r="BX893" s="32">
        <v>87</v>
      </c>
      <c r="BY893" s="32">
        <v>91200</v>
      </c>
      <c r="BZ893" t="s">
        <v>1816</v>
      </c>
      <c r="CA893" t="s">
        <v>1687</v>
      </c>
      <c r="CB893" t="s">
        <v>1834</v>
      </c>
      <c r="CC893" s="52" t="s">
        <v>1726</v>
      </c>
      <c r="CD893" s="52" t="s">
        <v>1794</v>
      </c>
      <c r="CE893" s="155"/>
      <c r="CF893" s="155"/>
      <c r="CG893" s="31" t="s">
        <v>5845</v>
      </c>
      <c r="CH893" s="31" t="s">
        <v>3907</v>
      </c>
      <c r="CI893" s="31" t="s">
        <v>3912</v>
      </c>
      <c r="CJ893" s="31" t="s">
        <v>505</v>
      </c>
      <c r="DC893" s="160" t="str">
        <f t="shared" si="129"/>
        <v>18450_1</v>
      </c>
      <c r="DD893" s="162">
        <v>100</v>
      </c>
      <c r="DE893" s="161">
        <v>115</v>
      </c>
      <c r="DF893" s="161">
        <v>18450</v>
      </c>
      <c r="DG893" s="163" t="s">
        <v>1816</v>
      </c>
      <c r="DH893" s="161"/>
      <c r="DI893" s="161" t="s">
        <v>1665</v>
      </c>
      <c r="DJ893" s="161">
        <v>1</v>
      </c>
      <c r="DK893" s="161" t="s">
        <v>5210</v>
      </c>
      <c r="DL893" s="161">
        <v>5</v>
      </c>
      <c r="DM893" s="43" t="s">
        <v>3776</v>
      </c>
      <c r="DN893" s="43"/>
      <c r="DO893" s="43" t="s">
        <v>3777</v>
      </c>
      <c r="DP893" s="43"/>
      <c r="DQ893" s="43" t="s">
        <v>4177</v>
      </c>
      <c r="DR893" s="43">
        <v>100</v>
      </c>
      <c r="DV893" s="31" t="s">
        <v>412</v>
      </c>
      <c r="DW893" s="31" t="s">
        <v>414</v>
      </c>
      <c r="DX893" s="63"/>
      <c r="DY893" s="63"/>
      <c r="DZ893" s="63"/>
      <c r="EA893" s="167"/>
      <c r="EB893" s="60"/>
      <c r="EC893" s="60"/>
      <c r="ED893" s="60"/>
      <c r="EE893" s="60"/>
      <c r="EF893" s="60"/>
      <c r="EG893" s="60"/>
      <c r="EH893" s="60"/>
      <c r="EI893" s="60"/>
      <c r="EJ893" s="60"/>
      <c r="EK893" s="60"/>
      <c r="EL893" s="60"/>
      <c r="EM893" s="60"/>
      <c r="EN893" s="60"/>
      <c r="EO893" s="60"/>
      <c r="EP893" s="60"/>
      <c r="EQ893" s="60"/>
      <c r="ER893" s="60"/>
      <c r="ES893" s="60"/>
      <c r="ET893" s="60"/>
      <c r="EU893" s="60"/>
      <c r="EV893" s="60"/>
      <c r="EW893" s="60"/>
      <c r="EX893" s="60"/>
      <c r="EY893" s="60"/>
      <c r="EZ893" s="60"/>
      <c r="FA893" s="60"/>
      <c r="FB893" s="60"/>
    </row>
    <row r="894" spans="22:158" x14ac:dyDescent="0.25">
      <c r="V894" s="1"/>
      <c r="W894" s="33"/>
      <c r="X894" s="33"/>
      <c r="AH894" s="38">
        <v>100</v>
      </c>
      <c r="AI894" s="38">
        <v>125</v>
      </c>
      <c r="AJ894" s="38">
        <v>13350</v>
      </c>
      <c r="AK894" s="38">
        <v>14</v>
      </c>
      <c r="AL894" s="38">
        <v>1508558</v>
      </c>
      <c r="AM894" s="61" t="s">
        <v>1816</v>
      </c>
      <c r="AN894" s="61" t="s">
        <v>1692</v>
      </c>
      <c r="AO894" s="61" t="s">
        <v>5109</v>
      </c>
      <c r="AP894" s="61" t="s">
        <v>5033</v>
      </c>
      <c r="AQ894" s="61" t="s">
        <v>1708</v>
      </c>
      <c r="AR894" s="28">
        <v>0</v>
      </c>
      <c r="AS894" s="28">
        <v>0</v>
      </c>
      <c r="AT894" s="28">
        <v>910428</v>
      </c>
      <c r="AU894" s="62"/>
      <c r="BT894">
        <v>0</v>
      </c>
      <c r="BU894" s="32">
        <v>100</v>
      </c>
      <c r="BV894" s="32">
        <v>130</v>
      </c>
      <c r="BW894" s="32">
        <v>13550</v>
      </c>
      <c r="BX894" s="32">
        <v>88</v>
      </c>
      <c r="BY894" s="32">
        <v>91220</v>
      </c>
      <c r="BZ894" t="s">
        <v>1816</v>
      </c>
      <c r="CA894" t="s">
        <v>1687</v>
      </c>
      <c r="CB894" t="s">
        <v>1834</v>
      </c>
      <c r="CC894" t="s">
        <v>1684</v>
      </c>
      <c r="CD894" t="s">
        <v>1684</v>
      </c>
      <c r="CE894" s="155">
        <v>6269</v>
      </c>
      <c r="CF894" s="155">
        <v>15</v>
      </c>
      <c r="CG894" s="31" t="s">
        <v>696</v>
      </c>
      <c r="CH894" s="31" t="s">
        <v>3908</v>
      </c>
      <c r="CI894" s="31" t="s">
        <v>3912</v>
      </c>
      <c r="CJ894" s="31" t="s">
        <v>506</v>
      </c>
      <c r="DC894" s="160" t="str">
        <f t="shared" si="129"/>
        <v>18450_7</v>
      </c>
      <c r="DD894" s="162">
        <v>100</v>
      </c>
      <c r="DE894" s="161">
        <v>115</v>
      </c>
      <c r="DF894" s="161">
        <v>18450</v>
      </c>
      <c r="DG894" s="163" t="s">
        <v>1816</v>
      </c>
      <c r="DH894" s="161"/>
      <c r="DI894" s="161" t="s">
        <v>1665</v>
      </c>
      <c r="DJ894" s="161">
        <v>7</v>
      </c>
      <c r="DK894" s="161" t="s">
        <v>5216</v>
      </c>
      <c r="DL894" s="161">
        <v>4</v>
      </c>
      <c r="DM894" s="43" t="s">
        <v>3778</v>
      </c>
      <c r="DN894" s="43"/>
      <c r="DO894" s="43" t="s">
        <v>3779</v>
      </c>
      <c r="DP894" s="43"/>
      <c r="DQ894" s="43" t="s">
        <v>4150</v>
      </c>
      <c r="DR894" s="43">
        <v>100</v>
      </c>
      <c r="DV894" s="31" t="s">
        <v>412</v>
      </c>
      <c r="DW894" s="31" t="s">
        <v>414</v>
      </c>
      <c r="DX894" s="63"/>
      <c r="DY894" s="63"/>
      <c r="DZ894" s="63"/>
      <c r="EA894" s="167"/>
      <c r="EB894" s="60"/>
      <c r="EC894" s="60"/>
      <c r="ED894" s="60"/>
      <c r="EE894" s="60"/>
      <c r="EF894" s="60"/>
      <c r="EG894" s="60"/>
      <c r="EH894" s="60"/>
      <c r="EI894" s="60"/>
      <c r="EJ894" s="60"/>
      <c r="EK894" s="60"/>
      <c r="EL894" s="60"/>
      <c r="EM894" s="60"/>
      <c r="EN894" s="60"/>
      <c r="EO894" s="60"/>
      <c r="EP894" s="60"/>
      <c r="EQ894" s="60"/>
      <c r="ER894" s="60"/>
      <c r="ES894" s="60"/>
      <c r="ET894" s="60"/>
      <c r="EU894" s="60"/>
      <c r="EV894" s="60"/>
      <c r="EW894" s="60"/>
      <c r="EX894" s="60"/>
      <c r="EY894" s="60"/>
      <c r="EZ894" s="60"/>
      <c r="FA894" s="60"/>
      <c r="FB894" s="60"/>
    </row>
    <row r="895" spans="22:158" x14ac:dyDescent="0.25">
      <c r="V895" s="1"/>
      <c r="W895" s="33"/>
      <c r="X895" s="33"/>
      <c r="AH895" s="38">
        <v>100</v>
      </c>
      <c r="AI895" s="38">
        <v>135</v>
      </c>
      <c r="AJ895" s="38">
        <v>17900</v>
      </c>
      <c r="AK895" s="38">
        <v>14</v>
      </c>
      <c r="AL895" s="38">
        <v>1508558</v>
      </c>
      <c r="AM895" s="61" t="s">
        <v>1816</v>
      </c>
      <c r="AN895" s="61" t="s">
        <v>1693</v>
      </c>
      <c r="AO895" s="61" t="s">
        <v>1653</v>
      </c>
      <c r="AP895" s="61" t="s">
        <v>5033</v>
      </c>
      <c r="AQ895" s="61" t="s">
        <v>1708</v>
      </c>
      <c r="AR895" s="28">
        <v>1172880</v>
      </c>
      <c r="AS895" s="28">
        <v>0</v>
      </c>
      <c r="AT895" s="28">
        <v>0</v>
      </c>
      <c r="AU895" s="62"/>
      <c r="BT895">
        <v>0</v>
      </c>
      <c r="BU895" s="32">
        <v>100</v>
      </c>
      <c r="BV895" s="32">
        <v>130</v>
      </c>
      <c r="BW895" s="32">
        <v>13550</v>
      </c>
      <c r="BX895" s="32">
        <v>89</v>
      </c>
      <c r="BY895" s="32">
        <v>91240</v>
      </c>
      <c r="BZ895" t="s">
        <v>1816</v>
      </c>
      <c r="CA895" t="s">
        <v>1687</v>
      </c>
      <c r="CB895" t="s">
        <v>1834</v>
      </c>
      <c r="CC895" s="52" t="s">
        <v>1785</v>
      </c>
      <c r="CD895" s="52" t="s">
        <v>1785</v>
      </c>
      <c r="CE895" s="155">
        <v>68310</v>
      </c>
      <c r="CF895" s="155">
        <v>120</v>
      </c>
      <c r="CG895" s="31" t="s">
        <v>698</v>
      </c>
      <c r="CH895" s="31" t="s">
        <v>3909</v>
      </c>
      <c r="CI895" s="31" t="s">
        <v>3912</v>
      </c>
      <c r="CJ895" s="31" t="s">
        <v>507</v>
      </c>
      <c r="DC895" s="160" t="str">
        <f t="shared" si="129"/>
        <v>18450_9</v>
      </c>
      <c r="DD895" s="162">
        <v>100</v>
      </c>
      <c r="DE895" s="161">
        <v>115</v>
      </c>
      <c r="DF895" s="161">
        <v>18450</v>
      </c>
      <c r="DG895" s="163" t="s">
        <v>1816</v>
      </c>
      <c r="DH895" s="161"/>
      <c r="DI895" s="161" t="s">
        <v>1665</v>
      </c>
      <c r="DJ895" s="161">
        <v>9</v>
      </c>
      <c r="DK895" s="161" t="s">
        <v>5218</v>
      </c>
      <c r="DL895" s="161">
        <v>0</v>
      </c>
      <c r="DM895" s="43" t="s">
        <v>3780</v>
      </c>
      <c r="DN895" s="43"/>
      <c r="DO895" s="43" t="s">
        <v>3781</v>
      </c>
      <c r="DP895" s="43"/>
      <c r="DQ895" s="43" t="s">
        <v>4153</v>
      </c>
      <c r="DR895" s="43">
        <v>100</v>
      </c>
      <c r="DV895" s="31" t="s">
        <v>412</v>
      </c>
      <c r="DW895" s="31" t="s">
        <v>5637</v>
      </c>
      <c r="DX895" s="63"/>
      <c r="DY895" s="63"/>
      <c r="DZ895" s="63"/>
      <c r="EA895" s="167"/>
      <c r="EB895" s="60"/>
      <c r="EC895" s="60"/>
      <c r="ED895" s="60"/>
      <c r="EE895" s="60"/>
      <c r="EF895" s="60"/>
      <c r="EG895" s="60"/>
      <c r="EH895" s="60"/>
      <c r="EI895" s="60"/>
      <c r="EJ895" s="60"/>
      <c r="EK895" s="60"/>
      <c r="EL895" s="60"/>
      <c r="EM895" s="60"/>
      <c r="EN895" s="60"/>
      <c r="EO895" s="60"/>
      <c r="EP895" s="60"/>
      <c r="EQ895" s="60"/>
      <c r="ER895" s="60"/>
      <c r="ES895" s="60"/>
      <c r="ET895" s="60"/>
      <c r="EU895" s="60"/>
      <c r="EV895" s="60"/>
      <c r="EW895" s="60"/>
      <c r="EX895" s="60"/>
      <c r="EY895" s="60"/>
      <c r="EZ895" s="60"/>
      <c r="FA895" s="60"/>
      <c r="FB895" s="60"/>
    </row>
    <row r="896" spans="22:158" x14ac:dyDescent="0.25">
      <c r="W896" s="33"/>
      <c r="X896" s="33"/>
      <c r="AH896" s="38">
        <v>100</v>
      </c>
      <c r="AI896" s="38">
        <v>140</v>
      </c>
      <c r="AJ896" s="38">
        <v>12900</v>
      </c>
      <c r="AK896" s="38">
        <v>14</v>
      </c>
      <c r="AL896" s="38">
        <v>1508558</v>
      </c>
      <c r="AM896" s="61" t="s">
        <v>1816</v>
      </c>
      <c r="AN896" s="61" t="s">
        <v>1690</v>
      </c>
      <c r="AO896" s="61" t="s">
        <v>5099</v>
      </c>
      <c r="AP896" s="61" t="s">
        <v>5033</v>
      </c>
      <c r="AQ896" s="61" t="s">
        <v>1708</v>
      </c>
      <c r="AR896" s="28">
        <v>0</v>
      </c>
      <c r="AS896" s="28">
        <v>0</v>
      </c>
      <c r="AT896" s="28">
        <v>100687</v>
      </c>
      <c r="AU896" s="62"/>
      <c r="BT896">
        <v>0</v>
      </c>
      <c r="BU896" s="32">
        <v>100</v>
      </c>
      <c r="BV896" s="32">
        <v>130</v>
      </c>
      <c r="BW896" s="32">
        <v>13550</v>
      </c>
      <c r="BX896" s="32">
        <v>90</v>
      </c>
      <c r="BY896" s="32">
        <v>91260</v>
      </c>
      <c r="BZ896" t="s">
        <v>1816</v>
      </c>
      <c r="CA896" t="s">
        <v>1687</v>
      </c>
      <c r="CB896" t="s">
        <v>1834</v>
      </c>
      <c r="CC896" s="52" t="s">
        <v>5036</v>
      </c>
      <c r="CD896" s="52" t="s">
        <v>5036</v>
      </c>
      <c r="CE896" s="155">
        <v>1</v>
      </c>
      <c r="CF896" s="155">
        <v>1</v>
      </c>
      <c r="CG896" s="31" t="s">
        <v>5848</v>
      </c>
      <c r="CH896" s="31" t="s">
        <v>3910</v>
      </c>
      <c r="CI896" s="31" t="s">
        <v>3912</v>
      </c>
      <c r="CJ896" s="31" t="s">
        <v>508</v>
      </c>
      <c r="DC896" s="160" t="str">
        <f t="shared" si="129"/>
        <v>18450_4</v>
      </c>
      <c r="DD896" s="162">
        <v>100</v>
      </c>
      <c r="DE896" s="161">
        <v>115</v>
      </c>
      <c r="DF896" s="161">
        <v>18450</v>
      </c>
      <c r="DG896" s="163" t="s">
        <v>1816</v>
      </c>
      <c r="DH896" s="161"/>
      <c r="DI896" s="161" t="s">
        <v>1665</v>
      </c>
      <c r="DJ896" s="161">
        <v>4</v>
      </c>
      <c r="DK896" s="161" t="s">
        <v>1325</v>
      </c>
      <c r="DL896" s="161">
        <v>4</v>
      </c>
      <c r="DM896" s="43" t="s">
        <v>3782</v>
      </c>
      <c r="DN896" s="43"/>
      <c r="DO896" s="43" t="s">
        <v>3783</v>
      </c>
      <c r="DP896" s="43"/>
      <c r="DQ896" s="43" t="s">
        <v>4156</v>
      </c>
      <c r="DR896" s="43">
        <v>100</v>
      </c>
      <c r="DV896" s="31" t="s">
        <v>412</v>
      </c>
      <c r="DW896" s="31" t="s">
        <v>5638</v>
      </c>
      <c r="DX896" s="63"/>
      <c r="DY896" s="63"/>
      <c r="DZ896" s="63"/>
      <c r="EA896" s="167"/>
      <c r="EB896" s="60"/>
      <c r="EC896" s="60"/>
      <c r="ED896" s="60"/>
      <c r="EE896" s="60"/>
      <c r="EF896" s="60"/>
      <c r="EG896" s="60"/>
      <c r="EH896" s="60"/>
      <c r="EI896" s="60"/>
      <c r="EJ896" s="60"/>
      <c r="EK896" s="60"/>
      <c r="EL896" s="60"/>
      <c r="EM896" s="60"/>
      <c r="EN896" s="60"/>
      <c r="EO896" s="60"/>
      <c r="EP896" s="60"/>
      <c r="EQ896" s="60"/>
      <c r="ER896" s="60"/>
      <c r="ES896" s="60"/>
      <c r="ET896" s="60"/>
      <c r="EU896" s="60"/>
      <c r="EV896" s="60"/>
      <c r="EW896" s="60"/>
      <c r="EX896" s="60"/>
      <c r="EY896" s="60"/>
      <c r="EZ896" s="60"/>
      <c r="FA896" s="60"/>
      <c r="FB896" s="60"/>
    </row>
    <row r="897" spans="22:158" x14ac:dyDescent="0.25">
      <c r="W897" s="33"/>
      <c r="X897" s="33"/>
      <c r="AH897" s="38">
        <v>100</v>
      </c>
      <c r="AI897" s="38">
        <v>140</v>
      </c>
      <c r="AJ897" s="38">
        <v>14600</v>
      </c>
      <c r="AK897" s="38">
        <v>14</v>
      </c>
      <c r="AL897" s="38">
        <v>1508558</v>
      </c>
      <c r="AM897" s="61" t="s">
        <v>1816</v>
      </c>
      <c r="AN897" s="61" t="s">
        <v>1690</v>
      </c>
      <c r="AO897" s="61" t="s">
        <v>1580</v>
      </c>
      <c r="AP897" s="61" t="s">
        <v>5033</v>
      </c>
      <c r="AQ897" s="61" t="s">
        <v>1708</v>
      </c>
      <c r="AR897" s="28">
        <v>0</v>
      </c>
      <c r="AS897" s="28">
        <v>0</v>
      </c>
      <c r="AT897" s="28">
        <v>387915</v>
      </c>
      <c r="AU897" s="62"/>
      <c r="BT897">
        <v>0</v>
      </c>
      <c r="BU897" s="32">
        <v>100</v>
      </c>
      <c r="BV897" s="32">
        <v>130</v>
      </c>
      <c r="BW897" s="32">
        <v>13650</v>
      </c>
      <c r="BX897" s="32">
        <v>81</v>
      </c>
      <c r="BY897" s="32">
        <v>91000</v>
      </c>
      <c r="BZ897" t="s">
        <v>1816</v>
      </c>
      <c r="CA897" t="s">
        <v>1687</v>
      </c>
      <c r="CB897" t="s">
        <v>1835</v>
      </c>
      <c r="CC897" s="52" t="s">
        <v>1683</v>
      </c>
      <c r="CD897" s="52" t="s">
        <v>1784</v>
      </c>
      <c r="CE897" s="155">
        <v>90506</v>
      </c>
      <c r="CF897" s="155">
        <v>325</v>
      </c>
      <c r="CG897" s="31" t="s">
        <v>5834</v>
      </c>
      <c r="CH897" s="31" t="s">
        <v>3892</v>
      </c>
      <c r="CI897" s="31" t="s">
        <v>3913</v>
      </c>
      <c r="CJ897" s="31" t="s">
        <v>509</v>
      </c>
      <c r="DC897" s="160" t="str">
        <f t="shared" si="129"/>
        <v>18450_3</v>
      </c>
      <c r="DD897" s="162">
        <v>100</v>
      </c>
      <c r="DE897" s="161">
        <v>115</v>
      </c>
      <c r="DF897" s="161">
        <v>18450</v>
      </c>
      <c r="DG897" s="163" t="s">
        <v>1816</v>
      </c>
      <c r="DH897" s="161"/>
      <c r="DI897" s="161" t="s">
        <v>1665</v>
      </c>
      <c r="DJ897" s="161">
        <v>3</v>
      </c>
      <c r="DK897" s="161" t="s">
        <v>1324</v>
      </c>
      <c r="DL897" s="161">
        <v>0</v>
      </c>
      <c r="DM897" s="43" t="s">
        <v>3784</v>
      </c>
      <c r="DN897" s="43"/>
      <c r="DO897" s="43" t="s">
        <v>3785</v>
      </c>
      <c r="DP897" s="43"/>
      <c r="DQ897" s="43" t="s">
        <v>4159</v>
      </c>
      <c r="DR897" s="43">
        <v>100</v>
      </c>
      <c r="DV897" s="31" t="s">
        <v>412</v>
      </c>
      <c r="DW897" s="31" t="s">
        <v>5638</v>
      </c>
      <c r="DX897" s="63"/>
      <c r="DY897" s="63"/>
      <c r="DZ897" s="63"/>
      <c r="EA897" s="167"/>
      <c r="EB897" s="60"/>
      <c r="EC897" s="60"/>
      <c r="ED897" s="60"/>
      <c r="EE897" s="60"/>
      <c r="EF897" s="60"/>
      <c r="EG897" s="60"/>
      <c r="EH897" s="60"/>
      <c r="EI897" s="60"/>
      <c r="EJ897" s="60"/>
      <c r="EK897" s="60"/>
      <c r="EL897" s="60"/>
      <c r="EM897" s="60"/>
      <c r="EN897" s="60"/>
      <c r="EO897" s="60"/>
      <c r="EP897" s="60"/>
      <c r="EQ897" s="60"/>
      <c r="ER897" s="60"/>
      <c r="ES897" s="60"/>
      <c r="ET897" s="60"/>
      <c r="EU897" s="60"/>
      <c r="EV897" s="60"/>
      <c r="EW897" s="60"/>
      <c r="EX897" s="60"/>
      <c r="EY897" s="60"/>
      <c r="EZ897" s="60"/>
      <c r="FA897" s="60"/>
      <c r="FB897" s="60"/>
    </row>
    <row r="898" spans="22:158" x14ac:dyDescent="0.25">
      <c r="V898" s="1"/>
      <c r="W898" s="33"/>
      <c r="X898" s="33"/>
      <c r="AH898" s="38">
        <v>100</v>
      </c>
      <c r="AI898" s="38">
        <v>145</v>
      </c>
      <c r="AJ898" s="38">
        <v>10550</v>
      </c>
      <c r="AK898" s="38">
        <v>14</v>
      </c>
      <c r="AL898" s="38">
        <v>1508558</v>
      </c>
      <c r="AM898" s="61" t="s">
        <v>1816</v>
      </c>
      <c r="AN898" s="61" t="s">
        <v>1691</v>
      </c>
      <c r="AO898" s="61" t="s">
        <v>5054</v>
      </c>
      <c r="AP898" s="61" t="s">
        <v>5033</v>
      </c>
      <c r="AQ898" s="61" t="s">
        <v>1708</v>
      </c>
      <c r="AR898" s="28">
        <v>0</v>
      </c>
      <c r="AS898" s="28">
        <v>0</v>
      </c>
      <c r="AT898" s="28">
        <v>129291</v>
      </c>
      <c r="AU898" s="62"/>
      <c r="BT898">
        <v>0</v>
      </c>
      <c r="BU898" s="32">
        <v>100</v>
      </c>
      <c r="BV898" s="32">
        <v>130</v>
      </c>
      <c r="BW898" s="32">
        <v>13650</v>
      </c>
      <c r="BX898" s="32">
        <v>81</v>
      </c>
      <c r="BY898" s="32">
        <v>91010</v>
      </c>
      <c r="BZ898" t="s">
        <v>1816</v>
      </c>
      <c r="CA898" t="s">
        <v>1687</v>
      </c>
      <c r="CB898" t="s">
        <v>1835</v>
      </c>
      <c r="CC898" t="s">
        <v>1683</v>
      </c>
      <c r="CD898" s="52" t="s">
        <v>1683</v>
      </c>
      <c r="CE898" s="155">
        <v>20</v>
      </c>
      <c r="CF898" s="155">
        <v>4</v>
      </c>
      <c r="CG898" s="31" t="s">
        <v>5837</v>
      </c>
      <c r="CH898" s="31" t="s">
        <v>3894</v>
      </c>
      <c r="CI898" s="31" t="s">
        <v>3913</v>
      </c>
      <c r="CJ898" s="31" t="s">
        <v>510</v>
      </c>
      <c r="DC898" s="160" t="str">
        <f t="shared" si="129"/>
        <v>18450_2</v>
      </c>
      <c r="DD898" s="162">
        <v>100</v>
      </c>
      <c r="DE898" s="161">
        <v>115</v>
      </c>
      <c r="DF898" s="161">
        <v>18450</v>
      </c>
      <c r="DG898" s="163" t="s">
        <v>1816</v>
      </c>
      <c r="DH898" s="161"/>
      <c r="DI898" s="161" t="s">
        <v>1665</v>
      </c>
      <c r="DJ898" s="161">
        <v>2</v>
      </c>
      <c r="DK898" s="161" t="s">
        <v>1323</v>
      </c>
      <c r="DL898" s="161">
        <v>0</v>
      </c>
      <c r="DM898" s="43" t="s">
        <v>3786</v>
      </c>
      <c r="DN898" s="43"/>
      <c r="DO898" s="43" t="s">
        <v>3787</v>
      </c>
      <c r="DP898" s="43"/>
      <c r="DQ898" s="43" t="s">
        <v>4162</v>
      </c>
      <c r="DR898" s="43">
        <v>100</v>
      </c>
      <c r="DV898" s="31" t="s">
        <v>412</v>
      </c>
      <c r="DW898" s="31" t="s">
        <v>5639</v>
      </c>
      <c r="DX898" s="63"/>
      <c r="DY898" s="63"/>
      <c r="DZ898" s="63"/>
      <c r="EA898" s="167"/>
      <c r="EB898" s="60"/>
      <c r="EC898" s="60"/>
      <c r="ED898" s="60"/>
      <c r="EE898" s="60"/>
      <c r="EF898" s="60"/>
      <c r="EG898" s="60"/>
      <c r="EH898" s="60"/>
      <c r="EI898" s="60"/>
      <c r="EJ898" s="60"/>
      <c r="EK898" s="60"/>
      <c r="EL898" s="60"/>
      <c r="EM898" s="60"/>
      <c r="EN898" s="60"/>
      <c r="EO898" s="60"/>
      <c r="EP898" s="60"/>
      <c r="EQ898" s="60"/>
      <c r="ER898" s="60"/>
      <c r="ES898" s="60"/>
      <c r="ET898" s="60"/>
      <c r="EU898" s="60"/>
      <c r="EV898" s="60"/>
      <c r="EW898" s="60"/>
      <c r="EX898" s="60"/>
      <c r="EY898" s="60"/>
      <c r="EZ898" s="60"/>
      <c r="FA898" s="60"/>
      <c r="FB898" s="60"/>
    </row>
    <row r="899" spans="22:158" x14ac:dyDescent="0.25">
      <c r="W899" s="33"/>
      <c r="X899" s="33"/>
      <c r="AH899" s="38">
        <v>100</v>
      </c>
      <c r="AI899" s="38">
        <v>145</v>
      </c>
      <c r="AJ899" s="38">
        <v>13700</v>
      </c>
      <c r="AK899" s="38">
        <v>14</v>
      </c>
      <c r="AL899" s="38">
        <v>1508558</v>
      </c>
      <c r="AM899" s="61" t="s">
        <v>1816</v>
      </c>
      <c r="AN899" s="61" t="s">
        <v>1691</v>
      </c>
      <c r="AO899" s="61" t="s">
        <v>5118</v>
      </c>
      <c r="AP899" s="61" t="s">
        <v>5033</v>
      </c>
      <c r="AQ899" s="61" t="s">
        <v>1708</v>
      </c>
      <c r="AR899" s="28">
        <v>0</v>
      </c>
      <c r="AS899" s="28">
        <v>0</v>
      </c>
      <c r="AT899" s="28">
        <v>0</v>
      </c>
      <c r="AU899" s="62"/>
      <c r="BT899">
        <v>0</v>
      </c>
      <c r="BU899" s="32">
        <v>100</v>
      </c>
      <c r="BV899" s="32">
        <v>130</v>
      </c>
      <c r="BW899" s="32">
        <v>13650</v>
      </c>
      <c r="BX899" s="32">
        <v>82</v>
      </c>
      <c r="BY899" s="32">
        <v>91020</v>
      </c>
      <c r="BZ899" t="s">
        <v>1816</v>
      </c>
      <c r="CA899" t="s">
        <v>1687</v>
      </c>
      <c r="CB899" t="s">
        <v>1835</v>
      </c>
      <c r="CC899" s="52" t="s">
        <v>1790</v>
      </c>
      <c r="CD899" s="52" t="s">
        <v>1792</v>
      </c>
      <c r="CE899" s="155">
        <v>1691</v>
      </c>
      <c r="CF899" s="155">
        <v>9</v>
      </c>
      <c r="CG899" s="31" t="s">
        <v>5851</v>
      </c>
      <c r="CH899" s="31" t="s">
        <v>3895</v>
      </c>
      <c r="CI899" s="31" t="s">
        <v>3913</v>
      </c>
      <c r="CJ899" s="31" t="s">
        <v>511</v>
      </c>
      <c r="DC899" s="160" t="str">
        <f t="shared" ref="DC899:DC962" si="130">DF899&amp;"_"&amp;DJ899</f>
        <v>18450_6</v>
      </c>
      <c r="DD899" s="162">
        <v>100</v>
      </c>
      <c r="DE899" s="161">
        <v>115</v>
      </c>
      <c r="DF899" s="161">
        <v>18450</v>
      </c>
      <c r="DG899" s="163" t="s">
        <v>1816</v>
      </c>
      <c r="DH899" s="161"/>
      <c r="DI899" s="161" t="s">
        <v>1665</v>
      </c>
      <c r="DJ899" s="161">
        <v>6</v>
      </c>
      <c r="DK899" s="161" t="s">
        <v>1327</v>
      </c>
      <c r="DL899" s="161">
        <v>0</v>
      </c>
      <c r="DM899" s="43" t="s">
        <v>3788</v>
      </c>
      <c r="DN899" s="43"/>
      <c r="DO899" s="43" t="s">
        <v>3789</v>
      </c>
      <c r="DP899" s="43"/>
      <c r="DQ899" s="43" t="s">
        <v>4165</v>
      </c>
      <c r="DR899" s="43">
        <v>100</v>
      </c>
      <c r="DV899" s="31" t="s">
        <v>412</v>
      </c>
      <c r="DW899" s="31" t="s">
        <v>5639</v>
      </c>
      <c r="DX899" s="63"/>
      <c r="DY899" s="63"/>
      <c r="DZ899" s="63"/>
      <c r="EA899" s="167"/>
      <c r="EB899" s="60"/>
      <c r="EC899" s="60"/>
      <c r="ED899" s="60"/>
      <c r="EE899" s="60"/>
      <c r="EF899" s="60"/>
      <c r="EG899" s="60"/>
      <c r="EH899" s="60"/>
      <c r="EI899" s="60"/>
      <c r="EJ899" s="60"/>
      <c r="EK899" s="60"/>
      <c r="EL899" s="60"/>
      <c r="EM899" s="60"/>
      <c r="EN899" s="60"/>
      <c r="EO899" s="60"/>
      <c r="EP899" s="60"/>
      <c r="EQ899" s="60"/>
      <c r="ER899" s="60"/>
      <c r="ES899" s="60"/>
      <c r="ET899" s="60"/>
      <c r="EU899" s="60"/>
      <c r="EV899" s="60"/>
      <c r="EW899" s="60"/>
      <c r="EX899" s="60"/>
      <c r="EY899" s="60"/>
      <c r="EZ899" s="60"/>
      <c r="FA899" s="60"/>
      <c r="FB899" s="60"/>
    </row>
    <row r="900" spans="22:158" x14ac:dyDescent="0.25">
      <c r="V900" s="1"/>
      <c r="W900" s="33"/>
      <c r="X900" s="33"/>
      <c r="AH900" s="38">
        <v>100</v>
      </c>
      <c r="AI900" s="38">
        <v>150</v>
      </c>
      <c r="AJ900" s="38">
        <v>11600</v>
      </c>
      <c r="AK900" s="38">
        <v>14</v>
      </c>
      <c r="AL900" s="38">
        <v>1508558</v>
      </c>
      <c r="AM900" s="61" t="s">
        <v>1816</v>
      </c>
      <c r="AN900" s="61" t="s">
        <v>1695</v>
      </c>
      <c r="AO900" s="61" t="s">
        <v>5076</v>
      </c>
      <c r="AP900" s="61" t="s">
        <v>5033</v>
      </c>
      <c r="AQ900" s="61" t="s">
        <v>1708</v>
      </c>
      <c r="AR900" s="28">
        <v>2731441.6</v>
      </c>
      <c r="AS900" s="28">
        <v>13110988</v>
      </c>
      <c r="AT900" s="28">
        <v>18466982</v>
      </c>
      <c r="AU900" s="62"/>
      <c r="BT900">
        <v>0</v>
      </c>
      <c r="BU900" s="32">
        <v>100</v>
      </c>
      <c r="BV900" s="32">
        <v>130</v>
      </c>
      <c r="BW900" s="32">
        <v>13650</v>
      </c>
      <c r="BX900" s="32">
        <v>82</v>
      </c>
      <c r="BY900" s="32">
        <v>91040</v>
      </c>
      <c r="BZ900" t="s">
        <v>1816</v>
      </c>
      <c r="CA900" t="s">
        <v>1687</v>
      </c>
      <c r="CB900" t="s">
        <v>1835</v>
      </c>
      <c r="CC900" t="s">
        <v>1790</v>
      </c>
      <c r="CD900" s="52" t="s">
        <v>1791</v>
      </c>
      <c r="CE900" s="155">
        <v>57</v>
      </c>
      <c r="CF900" s="155">
        <v>4</v>
      </c>
      <c r="CG900" s="31" t="s">
        <v>5853</v>
      </c>
      <c r="CH900" s="31" t="s">
        <v>3896</v>
      </c>
      <c r="CI900" s="31" t="s">
        <v>3913</v>
      </c>
      <c r="CJ900" s="31" t="s">
        <v>512</v>
      </c>
      <c r="DC900" s="160" t="str">
        <f t="shared" si="130"/>
        <v>18450_10</v>
      </c>
      <c r="DD900" s="162">
        <v>100</v>
      </c>
      <c r="DE900" s="161">
        <v>115</v>
      </c>
      <c r="DF900" s="161">
        <v>18450</v>
      </c>
      <c r="DG900" s="163" t="s">
        <v>1816</v>
      </c>
      <c r="DH900" s="161"/>
      <c r="DI900" s="161" t="s">
        <v>1665</v>
      </c>
      <c r="DJ900" s="161">
        <v>10</v>
      </c>
      <c r="DK900" s="161" t="s">
        <v>1329</v>
      </c>
      <c r="DL900" s="161">
        <v>6</v>
      </c>
      <c r="DM900" s="43" t="s">
        <v>3790</v>
      </c>
      <c r="DN900" s="43"/>
      <c r="DO900" s="43" t="s">
        <v>3791</v>
      </c>
      <c r="DP900" s="43"/>
      <c r="DQ900" s="43" t="s">
        <v>4168</v>
      </c>
      <c r="DR900" s="43">
        <v>100</v>
      </c>
      <c r="DV900" s="31" t="s">
        <v>412</v>
      </c>
      <c r="DW900" s="31" t="s">
        <v>5640</v>
      </c>
      <c r="DX900" s="63"/>
      <c r="DY900" s="63"/>
      <c r="DZ900" s="63"/>
      <c r="EA900" s="167"/>
      <c r="EB900" s="60"/>
      <c r="EC900" s="60"/>
      <c r="ED900" s="60"/>
      <c r="EE900" s="60"/>
      <c r="EF900" s="60"/>
      <c r="EG900" s="60"/>
      <c r="EH900" s="60"/>
      <c r="EI900" s="60"/>
      <c r="EJ900" s="60"/>
      <c r="EK900" s="60"/>
      <c r="EL900" s="60"/>
      <c r="EM900" s="60"/>
      <c r="EN900" s="60"/>
      <c r="EO900" s="60"/>
      <c r="EP900" s="60"/>
      <c r="EQ900" s="60"/>
      <c r="ER900" s="60"/>
      <c r="ES900" s="60"/>
      <c r="ET900" s="60"/>
      <c r="EU900" s="60"/>
      <c r="EV900" s="60"/>
      <c r="EW900" s="60"/>
      <c r="EX900" s="60"/>
      <c r="EY900" s="60"/>
      <c r="EZ900" s="60"/>
      <c r="FA900" s="60"/>
      <c r="FB900" s="60"/>
    </row>
    <row r="901" spans="22:158" x14ac:dyDescent="0.25">
      <c r="W901" s="33"/>
      <c r="X901" s="33"/>
      <c r="AH901" s="38">
        <v>100</v>
      </c>
      <c r="AI901" s="38">
        <v>150</v>
      </c>
      <c r="AJ901" s="38">
        <v>13450</v>
      </c>
      <c r="AK901" s="38">
        <v>14</v>
      </c>
      <c r="AL901" s="38">
        <v>1508558</v>
      </c>
      <c r="AM901" s="61" t="s">
        <v>1816</v>
      </c>
      <c r="AN901" s="61" t="s">
        <v>1695</v>
      </c>
      <c r="AO901" s="61" t="s">
        <v>5112</v>
      </c>
      <c r="AP901" s="61" t="s">
        <v>5033</v>
      </c>
      <c r="AQ901" s="61" t="s">
        <v>1708</v>
      </c>
      <c r="AR901" s="28">
        <v>38358517.799999997</v>
      </c>
      <c r="AS901" s="28">
        <v>48798046</v>
      </c>
      <c r="AT901" s="28">
        <v>51004573</v>
      </c>
      <c r="AU901" s="62"/>
      <c r="BT901">
        <v>0</v>
      </c>
      <c r="BU901" s="32">
        <v>100</v>
      </c>
      <c r="BV901" s="32">
        <v>130</v>
      </c>
      <c r="BW901" s="32">
        <v>13650</v>
      </c>
      <c r="BX901" s="32">
        <v>83</v>
      </c>
      <c r="BY901" s="32">
        <v>91060</v>
      </c>
      <c r="BZ901" t="s">
        <v>1816</v>
      </c>
      <c r="CA901" t="s">
        <v>1687</v>
      </c>
      <c r="CB901" t="s">
        <v>1835</v>
      </c>
      <c r="CC901" t="s">
        <v>1786</v>
      </c>
      <c r="CD901" s="52" t="s">
        <v>5043</v>
      </c>
      <c r="CE901" s="155">
        <v>1127</v>
      </c>
      <c r="CF901" s="155">
        <v>3</v>
      </c>
      <c r="CG901" s="31" t="s">
        <v>684</v>
      </c>
      <c r="CH901" s="31" t="s">
        <v>3897</v>
      </c>
      <c r="CI901" s="31" t="s">
        <v>3913</v>
      </c>
      <c r="CJ901" s="31" t="s">
        <v>513</v>
      </c>
      <c r="DC901" s="160" t="str">
        <f t="shared" si="130"/>
        <v>18450_8</v>
      </c>
      <c r="DD901" s="162">
        <v>100</v>
      </c>
      <c r="DE901" s="161">
        <v>115</v>
      </c>
      <c r="DF901" s="161">
        <v>18450</v>
      </c>
      <c r="DG901" s="163" t="s">
        <v>1816</v>
      </c>
      <c r="DH901" s="161"/>
      <c r="DI901" s="161" t="s">
        <v>1665</v>
      </c>
      <c r="DJ901" s="161">
        <v>8</v>
      </c>
      <c r="DK901" s="161" t="s">
        <v>1328</v>
      </c>
      <c r="DL901" s="161">
        <v>0</v>
      </c>
      <c r="DM901" s="43" t="s">
        <v>3792</v>
      </c>
      <c r="DN901" s="43"/>
      <c r="DO901" s="43" t="s">
        <v>3793</v>
      </c>
      <c r="DP901" s="43"/>
      <c r="DQ901" s="43" t="s">
        <v>4171</v>
      </c>
      <c r="DR901" s="43">
        <v>100</v>
      </c>
      <c r="DV901" s="31" t="s">
        <v>412</v>
      </c>
      <c r="DW901" s="31" t="s">
        <v>5640</v>
      </c>
      <c r="DX901" s="63"/>
      <c r="DY901" s="63"/>
      <c r="DZ901" s="63"/>
      <c r="EA901" s="167"/>
      <c r="EB901" s="60"/>
      <c r="EC901" s="60"/>
      <c r="ED901" s="60"/>
      <c r="EE901" s="60"/>
      <c r="EF901" s="60"/>
      <c r="EG901" s="60"/>
      <c r="EH901" s="60"/>
      <c r="EI901" s="60"/>
      <c r="EJ901" s="60"/>
      <c r="EK901" s="60"/>
      <c r="EL901" s="60"/>
      <c r="EM901" s="60"/>
      <c r="EN901" s="60"/>
      <c r="EO901" s="60"/>
      <c r="EP901" s="60"/>
      <c r="EQ901" s="60"/>
      <c r="ER901" s="60"/>
      <c r="ES901" s="60"/>
      <c r="ET901" s="60"/>
      <c r="EU901" s="60"/>
      <c r="EV901" s="60"/>
      <c r="EW901" s="60"/>
      <c r="EX901" s="60"/>
      <c r="EY901" s="60"/>
      <c r="EZ901" s="60"/>
      <c r="FA901" s="60"/>
      <c r="FB901" s="60"/>
    </row>
    <row r="902" spans="22:158" x14ac:dyDescent="0.25">
      <c r="V902" s="1"/>
      <c r="W902" s="33"/>
      <c r="X902" s="33"/>
      <c r="AH902" s="38">
        <v>100</v>
      </c>
      <c r="AI902" s="38">
        <v>150</v>
      </c>
      <c r="AJ902" s="38">
        <v>13500</v>
      </c>
      <c r="AK902" s="38">
        <v>14</v>
      </c>
      <c r="AL902" s="38">
        <v>1508558</v>
      </c>
      <c r="AM902" s="61" t="s">
        <v>1816</v>
      </c>
      <c r="AN902" s="61" t="s">
        <v>1695</v>
      </c>
      <c r="AO902" s="61" t="s">
        <v>5113</v>
      </c>
      <c r="AP902" s="61" t="s">
        <v>5033</v>
      </c>
      <c r="AQ902" s="61" t="s">
        <v>1708</v>
      </c>
      <c r="AR902" s="28">
        <v>34365.599999999999</v>
      </c>
      <c r="AS902" s="28">
        <v>0</v>
      </c>
      <c r="AT902" s="28">
        <v>0</v>
      </c>
      <c r="AU902" s="62"/>
      <c r="BT902">
        <v>0</v>
      </c>
      <c r="BU902" s="32">
        <v>100</v>
      </c>
      <c r="BV902" s="32">
        <v>130</v>
      </c>
      <c r="BW902" s="32">
        <v>13650</v>
      </c>
      <c r="BX902" s="32">
        <v>84</v>
      </c>
      <c r="BY902" s="32">
        <v>91100</v>
      </c>
      <c r="BZ902" t="s">
        <v>1816</v>
      </c>
      <c r="CA902" t="s">
        <v>1687</v>
      </c>
      <c r="CB902" t="s">
        <v>1835</v>
      </c>
      <c r="CC902" s="52" t="s">
        <v>1795</v>
      </c>
      <c r="CD902" s="52" t="s">
        <v>1796</v>
      </c>
      <c r="CE902" s="155"/>
      <c r="CF902" s="155"/>
      <c r="CG902" s="31" t="s">
        <v>688</v>
      </c>
      <c r="CH902" s="31" t="s">
        <v>3899</v>
      </c>
      <c r="CI902" s="31" t="s">
        <v>3913</v>
      </c>
      <c r="CJ902" s="31" t="s">
        <v>514</v>
      </c>
      <c r="DC902" s="160" t="str">
        <f t="shared" si="130"/>
        <v>18450_5</v>
      </c>
      <c r="DD902" s="162">
        <v>100</v>
      </c>
      <c r="DE902" s="161">
        <v>115</v>
      </c>
      <c r="DF902" s="161">
        <v>18450</v>
      </c>
      <c r="DG902" s="163" t="s">
        <v>1816</v>
      </c>
      <c r="DH902" s="161"/>
      <c r="DI902" s="161" t="s">
        <v>1665</v>
      </c>
      <c r="DJ902" s="161">
        <v>5</v>
      </c>
      <c r="DK902" s="161" t="s">
        <v>1326</v>
      </c>
      <c r="DL902" s="161">
        <v>0</v>
      </c>
      <c r="DM902" s="43" t="s">
        <v>3794</v>
      </c>
      <c r="DN902" s="43"/>
      <c r="DO902" s="43" t="s">
        <v>3795</v>
      </c>
      <c r="DP902" s="43"/>
      <c r="DQ902" s="43" t="s">
        <v>4174</v>
      </c>
      <c r="DR902" s="43">
        <v>100</v>
      </c>
      <c r="DV902" s="31" t="s">
        <v>412</v>
      </c>
      <c r="DW902" s="31" t="s">
        <v>5640</v>
      </c>
      <c r="DX902" s="63"/>
      <c r="DY902" s="63"/>
      <c r="DZ902" s="63"/>
      <c r="EA902" s="167"/>
      <c r="EB902" s="60"/>
      <c r="EC902" s="60"/>
      <c r="ED902" s="60"/>
      <c r="EE902" s="60"/>
      <c r="EF902" s="60"/>
      <c r="EG902" s="60"/>
      <c r="EH902" s="60"/>
      <c r="EI902" s="60"/>
      <c r="EJ902" s="60"/>
      <c r="EK902" s="60"/>
      <c r="EL902" s="60"/>
      <c r="EM902" s="60"/>
      <c r="EN902" s="60"/>
      <c r="EO902" s="60"/>
      <c r="EP902" s="60"/>
      <c r="EQ902" s="60"/>
      <c r="ER902" s="60"/>
      <c r="ES902" s="60"/>
      <c r="ET902" s="60"/>
      <c r="EU902" s="60"/>
      <c r="EV902" s="60"/>
      <c r="EW902" s="60"/>
      <c r="EX902" s="60"/>
      <c r="EY902" s="60"/>
      <c r="EZ902" s="60"/>
      <c r="FA902" s="60"/>
      <c r="FB902" s="60"/>
    </row>
    <row r="903" spans="22:158" x14ac:dyDescent="0.25">
      <c r="W903" s="33"/>
      <c r="X903" s="33"/>
      <c r="AH903" s="38">
        <v>100</v>
      </c>
      <c r="AI903" s="38">
        <v>150</v>
      </c>
      <c r="AJ903" s="38">
        <v>13850</v>
      </c>
      <c r="AK903" s="38">
        <v>14</v>
      </c>
      <c r="AL903" s="38">
        <v>1508558</v>
      </c>
      <c r="AM903" s="61" t="s">
        <v>1816</v>
      </c>
      <c r="AN903" s="61" t="s">
        <v>1695</v>
      </c>
      <c r="AO903" s="61" t="s">
        <v>5121</v>
      </c>
      <c r="AP903" s="61" t="s">
        <v>5033</v>
      </c>
      <c r="AQ903" s="61" t="s">
        <v>1708</v>
      </c>
      <c r="AR903" s="28">
        <v>2550148.9</v>
      </c>
      <c r="AS903" s="28">
        <v>9643072</v>
      </c>
      <c r="AT903" s="28">
        <v>26174977</v>
      </c>
      <c r="AU903" s="62"/>
      <c r="BT903">
        <v>0</v>
      </c>
      <c r="BU903" s="32">
        <v>100</v>
      </c>
      <c r="BV903" s="32">
        <v>130</v>
      </c>
      <c r="BW903" s="32">
        <v>13650</v>
      </c>
      <c r="BX903" s="32">
        <v>85</v>
      </c>
      <c r="BY903" s="32">
        <v>91120</v>
      </c>
      <c r="BZ903" t="s">
        <v>1816</v>
      </c>
      <c r="CA903" t="s">
        <v>1687</v>
      </c>
      <c r="CB903" t="s">
        <v>1835</v>
      </c>
      <c r="CC903" s="52" t="s">
        <v>1797</v>
      </c>
      <c r="CD903" s="52" t="s">
        <v>1797</v>
      </c>
      <c r="CE903" s="155">
        <v>12</v>
      </c>
      <c r="CF903" s="155">
        <v>1</v>
      </c>
      <c r="CG903" s="31" t="s">
        <v>690</v>
      </c>
      <c r="CH903" s="31" t="s">
        <v>3900</v>
      </c>
      <c r="CI903" s="31" t="s">
        <v>3913</v>
      </c>
      <c r="CJ903" s="31" t="s">
        <v>515</v>
      </c>
      <c r="DC903" s="160" t="str">
        <f t="shared" si="130"/>
        <v>18550_1</v>
      </c>
      <c r="DD903" s="162">
        <v>100</v>
      </c>
      <c r="DE903" s="161">
        <v>105</v>
      </c>
      <c r="DF903" s="161">
        <v>18550</v>
      </c>
      <c r="DG903" s="163" t="s">
        <v>1816</v>
      </c>
      <c r="DH903" s="161"/>
      <c r="DI903" s="161" t="s">
        <v>1667</v>
      </c>
      <c r="DJ903" s="161">
        <v>1</v>
      </c>
      <c r="DK903" s="161" t="s">
        <v>5210</v>
      </c>
      <c r="DL903" s="161">
        <v>15</v>
      </c>
      <c r="DM903" s="43" t="s">
        <v>2048</v>
      </c>
      <c r="DN903" s="43"/>
      <c r="DO903" s="43" t="s">
        <v>4197</v>
      </c>
      <c r="DP903" s="43"/>
      <c r="DQ903" s="43" t="s">
        <v>4177</v>
      </c>
      <c r="DR903" s="43">
        <v>100</v>
      </c>
      <c r="DV903" s="31" t="s">
        <v>412</v>
      </c>
      <c r="DW903" s="31" t="s">
        <v>5640</v>
      </c>
      <c r="DX903" s="63"/>
      <c r="DY903" s="63"/>
      <c r="DZ903" s="63"/>
      <c r="EA903" s="167"/>
      <c r="EB903" s="60"/>
      <c r="EC903" s="60"/>
      <c r="ED903" s="60"/>
      <c r="EE903" s="60"/>
      <c r="EF903" s="60"/>
      <c r="EG903" s="60"/>
      <c r="EH903" s="60"/>
      <c r="EI903" s="60"/>
      <c r="EJ903" s="60"/>
      <c r="EK903" s="60"/>
      <c r="EL903" s="60"/>
      <c r="EM903" s="60"/>
      <c r="EN903" s="60"/>
      <c r="EO903" s="60"/>
      <c r="EP903" s="60"/>
      <c r="EQ903" s="60"/>
      <c r="ER903" s="60"/>
      <c r="ES903" s="60"/>
      <c r="ET903" s="60"/>
      <c r="EU903" s="60"/>
      <c r="EV903" s="60"/>
      <c r="EW903" s="60"/>
      <c r="EX903" s="60"/>
      <c r="EY903" s="60"/>
      <c r="EZ903" s="60"/>
      <c r="FA903" s="60"/>
      <c r="FB903" s="60"/>
    </row>
    <row r="904" spans="22:158" x14ac:dyDescent="0.25">
      <c r="W904" s="33"/>
      <c r="X904" s="33"/>
      <c r="AH904" s="38">
        <v>100</v>
      </c>
      <c r="AI904" s="38">
        <v>150</v>
      </c>
      <c r="AJ904" s="38">
        <v>14300</v>
      </c>
      <c r="AK904" s="38">
        <v>14</v>
      </c>
      <c r="AL904" s="38">
        <v>1508558</v>
      </c>
      <c r="AM904" s="61" t="s">
        <v>1816</v>
      </c>
      <c r="AN904" s="61" t="s">
        <v>1695</v>
      </c>
      <c r="AO904" s="61" t="s">
        <v>1574</v>
      </c>
      <c r="AP904" s="61" t="s">
        <v>5033</v>
      </c>
      <c r="AQ904" s="61" t="s">
        <v>1708</v>
      </c>
      <c r="AR904" s="28">
        <v>0</v>
      </c>
      <c r="AS904" s="28">
        <v>0</v>
      </c>
      <c r="AT904" s="28">
        <v>67864</v>
      </c>
      <c r="AU904" s="62"/>
      <c r="BT904">
        <v>0</v>
      </c>
      <c r="BU904" s="32">
        <v>100</v>
      </c>
      <c r="BV904" s="32">
        <v>130</v>
      </c>
      <c r="BW904" s="32">
        <v>13650</v>
      </c>
      <c r="BX904" s="32">
        <v>86</v>
      </c>
      <c r="BY904" s="32">
        <v>91140</v>
      </c>
      <c r="BZ904" t="s">
        <v>1816</v>
      </c>
      <c r="CA904" t="s">
        <v>1687</v>
      </c>
      <c r="CB904" t="s">
        <v>1835</v>
      </c>
      <c r="CC904" s="52" t="s">
        <v>1787</v>
      </c>
      <c r="CD904" s="52" t="s">
        <v>1789</v>
      </c>
      <c r="CE904" s="155">
        <v>567</v>
      </c>
      <c r="CF904" s="155">
        <v>119</v>
      </c>
      <c r="CG904" s="31" t="s">
        <v>5839</v>
      </c>
      <c r="CH904" s="31" t="s">
        <v>3901</v>
      </c>
      <c r="CI904" s="31" t="s">
        <v>3913</v>
      </c>
      <c r="CJ904" s="31" t="s">
        <v>516</v>
      </c>
      <c r="DC904" s="160" t="str">
        <f t="shared" si="130"/>
        <v>18550_7</v>
      </c>
      <c r="DD904" s="162">
        <v>100</v>
      </c>
      <c r="DE904" s="161">
        <v>105</v>
      </c>
      <c r="DF904" s="161">
        <v>18550</v>
      </c>
      <c r="DG904" s="163" t="s">
        <v>1816</v>
      </c>
      <c r="DH904" s="161"/>
      <c r="DI904" s="161" t="s">
        <v>1667</v>
      </c>
      <c r="DJ904" s="161">
        <v>7</v>
      </c>
      <c r="DK904" s="161" t="s">
        <v>5216</v>
      </c>
      <c r="DL904" s="161">
        <v>10</v>
      </c>
      <c r="DM904" s="43" t="s">
        <v>2049</v>
      </c>
      <c r="DN904" s="43"/>
      <c r="DO904" s="43" t="s">
        <v>4199</v>
      </c>
      <c r="DP904" s="43"/>
      <c r="DQ904" s="43" t="s">
        <v>4150</v>
      </c>
      <c r="DR904" s="43">
        <v>100</v>
      </c>
      <c r="DV904" s="31" t="s">
        <v>412</v>
      </c>
      <c r="DW904" s="31" t="s">
        <v>5640</v>
      </c>
      <c r="DX904" s="63"/>
      <c r="DY904" s="63"/>
      <c r="DZ904" s="63"/>
      <c r="EA904" s="167"/>
      <c r="EB904" s="60"/>
      <c r="EC904" s="60"/>
      <c r="ED904" s="60"/>
      <c r="EE904" s="60"/>
      <c r="EF904" s="60"/>
      <c r="EG904" s="60"/>
      <c r="EH904" s="60"/>
      <c r="EI904" s="60"/>
      <c r="EJ904" s="60"/>
      <c r="EK904" s="60"/>
      <c r="EL904" s="60"/>
      <c r="EM904" s="60"/>
      <c r="EN904" s="60"/>
      <c r="EO904" s="60"/>
      <c r="EP904" s="60"/>
      <c r="EQ904" s="60"/>
      <c r="ER904" s="60"/>
      <c r="ES904" s="60"/>
      <c r="ET904" s="60"/>
      <c r="EU904" s="60"/>
      <c r="EV904" s="60"/>
      <c r="EW904" s="60"/>
      <c r="EX904" s="60"/>
      <c r="EY904" s="60"/>
      <c r="EZ904" s="60"/>
      <c r="FA904" s="60"/>
      <c r="FB904" s="60"/>
    </row>
    <row r="905" spans="22:158" x14ac:dyDescent="0.25">
      <c r="V905" s="1"/>
      <c r="W905" s="33"/>
      <c r="X905" s="33"/>
      <c r="AH905" s="38">
        <v>100</v>
      </c>
      <c r="AI905" s="38">
        <v>150</v>
      </c>
      <c r="AJ905" s="38">
        <v>14750</v>
      </c>
      <c r="AK905" s="38">
        <v>14</v>
      </c>
      <c r="AL905" s="38">
        <v>1508558</v>
      </c>
      <c r="AM905" s="61" t="s">
        <v>1816</v>
      </c>
      <c r="AN905" s="61" t="s">
        <v>1695</v>
      </c>
      <c r="AO905" s="61" t="s">
        <v>1583</v>
      </c>
      <c r="AP905" s="61" t="s">
        <v>5033</v>
      </c>
      <c r="AQ905" s="61" t="s">
        <v>1708</v>
      </c>
      <c r="AR905" s="28">
        <v>12271440.5</v>
      </c>
      <c r="AS905" s="28">
        <v>23211785</v>
      </c>
      <c r="AT905" s="28">
        <v>25589119</v>
      </c>
      <c r="AU905" s="62"/>
      <c r="BT905">
        <v>0</v>
      </c>
      <c r="BU905" s="32">
        <v>100</v>
      </c>
      <c r="BV905" s="32">
        <v>130</v>
      </c>
      <c r="BW905" s="32">
        <v>13650</v>
      </c>
      <c r="BX905" s="32">
        <v>86</v>
      </c>
      <c r="BY905" s="32">
        <v>91160</v>
      </c>
      <c r="BZ905" t="s">
        <v>1816</v>
      </c>
      <c r="CA905" t="s">
        <v>1687</v>
      </c>
      <c r="CB905" s="52" t="s">
        <v>1835</v>
      </c>
      <c r="CC905" s="52" t="s">
        <v>1787</v>
      </c>
      <c r="CD905" s="52" t="s">
        <v>1788</v>
      </c>
      <c r="CE905" s="155">
        <v>107</v>
      </c>
      <c r="CF905" s="155">
        <v>17</v>
      </c>
      <c r="CG905" s="31" t="s">
        <v>5831</v>
      </c>
      <c r="CH905" s="31" t="s">
        <v>3902</v>
      </c>
      <c r="CI905" s="31" t="s">
        <v>3913</v>
      </c>
      <c r="CJ905" s="31" t="s">
        <v>517</v>
      </c>
      <c r="DC905" s="160" t="str">
        <f t="shared" si="130"/>
        <v>18550_9</v>
      </c>
      <c r="DD905" s="162">
        <v>100</v>
      </c>
      <c r="DE905" s="161">
        <v>105</v>
      </c>
      <c r="DF905" s="161">
        <v>18550</v>
      </c>
      <c r="DG905" s="163" t="s">
        <v>1816</v>
      </c>
      <c r="DH905" s="161"/>
      <c r="DI905" s="161" t="s">
        <v>1667</v>
      </c>
      <c r="DJ905" s="161">
        <v>9</v>
      </c>
      <c r="DK905" s="161" t="s">
        <v>5218</v>
      </c>
      <c r="DL905" s="161">
        <v>0</v>
      </c>
      <c r="DM905" s="43" t="s">
        <v>2050</v>
      </c>
      <c r="DN905" s="43"/>
      <c r="DO905" s="43" t="s">
        <v>4201</v>
      </c>
      <c r="DP905" s="43"/>
      <c r="DQ905" s="43" t="s">
        <v>4153</v>
      </c>
      <c r="DR905" s="43">
        <v>100</v>
      </c>
      <c r="DV905" s="31" t="s">
        <v>412</v>
      </c>
      <c r="DW905" s="31" t="s">
        <v>5640</v>
      </c>
      <c r="DX905" s="63"/>
      <c r="DY905" s="63"/>
      <c r="DZ905" s="63"/>
      <c r="EA905" s="167"/>
      <c r="EB905" s="60"/>
      <c r="EC905" s="60"/>
      <c r="ED905" s="60"/>
      <c r="EE905" s="60"/>
      <c r="EF905" s="60"/>
      <c r="EG905" s="60"/>
      <c r="EH905" s="60"/>
      <c r="EI905" s="60"/>
      <c r="EJ905" s="60"/>
      <c r="EK905" s="60"/>
      <c r="EL905" s="60"/>
      <c r="EM905" s="60"/>
      <c r="EN905" s="60"/>
      <c r="EO905" s="60"/>
      <c r="EP905" s="60"/>
      <c r="EQ905" s="60"/>
      <c r="ER905" s="60"/>
      <c r="ES905" s="60"/>
      <c r="ET905" s="60"/>
      <c r="EU905" s="60"/>
      <c r="EV905" s="60"/>
      <c r="EW905" s="60"/>
      <c r="EX905" s="60"/>
      <c r="EY905" s="60"/>
      <c r="EZ905" s="60"/>
      <c r="FA905" s="60"/>
      <c r="FB905" s="60"/>
    </row>
    <row r="906" spans="22:158" x14ac:dyDescent="0.25">
      <c r="W906" s="33"/>
      <c r="X906" s="33"/>
      <c r="AH906" s="38">
        <v>100</v>
      </c>
      <c r="AI906" s="38">
        <v>150</v>
      </c>
      <c r="AJ906" s="38">
        <v>15550</v>
      </c>
      <c r="AK906" s="38">
        <v>14</v>
      </c>
      <c r="AL906" s="38">
        <v>1508558</v>
      </c>
      <c r="AM906" s="61" t="s">
        <v>1816</v>
      </c>
      <c r="AN906" s="61" t="s">
        <v>1695</v>
      </c>
      <c r="AO906" s="61" t="s">
        <v>1602</v>
      </c>
      <c r="AP906" s="61" t="s">
        <v>5033</v>
      </c>
      <c r="AQ906" s="61" t="s">
        <v>1708</v>
      </c>
      <c r="AR906" s="28">
        <v>23992643.100000001</v>
      </c>
      <c r="AS906" s="28">
        <v>31522008</v>
      </c>
      <c r="AT906" s="28">
        <v>36463970</v>
      </c>
      <c r="AU906" s="62"/>
      <c r="BT906">
        <v>0</v>
      </c>
      <c r="BU906" s="32">
        <v>100</v>
      </c>
      <c r="BV906" s="32">
        <v>130</v>
      </c>
      <c r="BW906" s="32">
        <v>13650</v>
      </c>
      <c r="BX906" s="32">
        <v>87</v>
      </c>
      <c r="BY906" s="32">
        <v>91180</v>
      </c>
      <c r="BZ906" t="s">
        <v>1816</v>
      </c>
      <c r="CA906" t="s">
        <v>1687</v>
      </c>
      <c r="CB906" t="s">
        <v>1835</v>
      </c>
      <c r="CC906" t="s">
        <v>1726</v>
      </c>
      <c r="CD906" s="52" t="s">
        <v>1793</v>
      </c>
      <c r="CE906" s="155"/>
      <c r="CF906" s="155"/>
      <c r="CG906" s="31" t="s">
        <v>5841</v>
      </c>
      <c r="CH906" s="31" t="s">
        <v>3903</v>
      </c>
      <c r="CI906" s="31" t="s">
        <v>3913</v>
      </c>
      <c r="CJ906" s="31" t="s">
        <v>518</v>
      </c>
      <c r="DC906" s="160" t="str">
        <f t="shared" si="130"/>
        <v>18550_4</v>
      </c>
      <c r="DD906" s="162">
        <v>100</v>
      </c>
      <c r="DE906" s="161">
        <v>105</v>
      </c>
      <c r="DF906" s="161">
        <v>18550</v>
      </c>
      <c r="DG906" s="163" t="s">
        <v>1816</v>
      </c>
      <c r="DH906" s="161"/>
      <c r="DI906" s="161" t="s">
        <v>1667</v>
      </c>
      <c r="DJ906" s="161">
        <v>4</v>
      </c>
      <c r="DK906" s="161" t="s">
        <v>1325</v>
      </c>
      <c r="DL906" s="161">
        <v>4</v>
      </c>
      <c r="DM906" s="43" t="s">
        <v>2051</v>
      </c>
      <c r="DN906" s="43"/>
      <c r="DO906" s="43" t="s">
        <v>4203</v>
      </c>
      <c r="DP906" s="43"/>
      <c r="DQ906" s="43" t="s">
        <v>4156</v>
      </c>
      <c r="DR906" s="43">
        <v>100</v>
      </c>
      <c r="DV906" s="31" t="s">
        <v>412</v>
      </c>
      <c r="DW906" s="31" t="s">
        <v>5640</v>
      </c>
      <c r="DX906" s="63"/>
      <c r="DY906" s="63"/>
      <c r="DZ906" s="63"/>
      <c r="EA906" s="167"/>
      <c r="EB906" s="60"/>
      <c r="EC906" s="60"/>
      <c r="ED906" s="60"/>
      <c r="EE906" s="60"/>
      <c r="EF906" s="60"/>
      <c r="EG906" s="60"/>
      <c r="EH906" s="60"/>
      <c r="EI906" s="60"/>
      <c r="EJ906" s="60"/>
      <c r="EK906" s="60"/>
      <c r="EL906" s="60"/>
      <c r="EM906" s="60"/>
      <c r="EN906" s="60"/>
      <c r="EO906" s="60"/>
      <c r="EP906" s="60"/>
      <c r="EQ906" s="60"/>
      <c r="ER906" s="60"/>
      <c r="ES906" s="60"/>
      <c r="ET906" s="60"/>
      <c r="EU906" s="60"/>
      <c r="EV906" s="60"/>
      <c r="EW906" s="60"/>
      <c r="EX906" s="60"/>
      <c r="EY906" s="60"/>
      <c r="EZ906" s="60"/>
      <c r="FA906" s="60"/>
      <c r="FB906" s="60"/>
    </row>
    <row r="907" spans="22:158" x14ac:dyDescent="0.25">
      <c r="W907" s="33"/>
      <c r="X907" s="33"/>
      <c r="AH907" s="38">
        <v>100</v>
      </c>
      <c r="AI907" s="38">
        <v>150</v>
      </c>
      <c r="AJ907" s="38">
        <v>15800</v>
      </c>
      <c r="AK907" s="38">
        <v>14</v>
      </c>
      <c r="AL907" s="38">
        <v>1508558</v>
      </c>
      <c r="AM907" s="61" t="s">
        <v>1816</v>
      </c>
      <c r="AN907" s="61" t="s">
        <v>1695</v>
      </c>
      <c r="AO907" s="61" t="s">
        <v>1607</v>
      </c>
      <c r="AP907" s="61" t="s">
        <v>5033</v>
      </c>
      <c r="AQ907" s="61" t="s">
        <v>1708</v>
      </c>
      <c r="AR907" s="28">
        <v>1904800.4</v>
      </c>
      <c r="AS907" s="28">
        <v>4193577</v>
      </c>
      <c r="AT907" s="28">
        <v>3076036</v>
      </c>
      <c r="AU907" s="62"/>
      <c r="BT907">
        <v>0</v>
      </c>
      <c r="BU907" s="32">
        <v>100</v>
      </c>
      <c r="BV907" s="32">
        <v>130</v>
      </c>
      <c r="BW907" s="32">
        <v>13650</v>
      </c>
      <c r="BX907" s="32">
        <v>87</v>
      </c>
      <c r="BY907" s="32">
        <v>91190</v>
      </c>
      <c r="BZ907" t="s">
        <v>1816</v>
      </c>
      <c r="CA907" t="s">
        <v>1687</v>
      </c>
      <c r="CB907" t="s">
        <v>1835</v>
      </c>
      <c r="CC907" s="52" t="s">
        <v>1726</v>
      </c>
      <c r="CD907" s="52" t="s">
        <v>1726</v>
      </c>
      <c r="CE907" s="155"/>
      <c r="CF907" s="155"/>
      <c r="CG907" s="31" t="s">
        <v>5843</v>
      </c>
      <c r="CH907" s="31" t="s">
        <v>3904</v>
      </c>
      <c r="CI907" s="31" t="s">
        <v>3913</v>
      </c>
      <c r="CJ907" s="31" t="s">
        <v>519</v>
      </c>
      <c r="DC907" s="160" t="str">
        <f t="shared" si="130"/>
        <v>18550_3</v>
      </c>
      <c r="DD907" s="162">
        <v>100</v>
      </c>
      <c r="DE907" s="161">
        <v>105</v>
      </c>
      <c r="DF907" s="161">
        <v>18550</v>
      </c>
      <c r="DG907" s="163" t="s">
        <v>1816</v>
      </c>
      <c r="DH907" s="161"/>
      <c r="DI907" s="161" t="s">
        <v>1667</v>
      </c>
      <c r="DJ907" s="161">
        <v>3</v>
      </c>
      <c r="DK907" s="161" t="s">
        <v>1324</v>
      </c>
      <c r="DL907" s="161">
        <v>6</v>
      </c>
      <c r="DM907" s="43" t="s">
        <v>2052</v>
      </c>
      <c r="DN907" s="43"/>
      <c r="DO907" s="43" t="s">
        <v>4205</v>
      </c>
      <c r="DP907" s="43"/>
      <c r="DQ907" s="43" t="s">
        <v>4159</v>
      </c>
      <c r="DR907" s="43">
        <v>100</v>
      </c>
      <c r="DV907" s="31" t="s">
        <v>412</v>
      </c>
      <c r="DW907" s="31" t="s">
        <v>5640</v>
      </c>
      <c r="DX907" s="63"/>
      <c r="DY907" s="63"/>
      <c r="DZ907" s="63"/>
      <c r="EA907" s="167"/>
      <c r="EB907" s="60"/>
      <c r="EC907" s="60"/>
      <c r="ED907" s="60"/>
      <c r="EE907" s="60"/>
      <c r="EF907" s="60"/>
      <c r="EG907" s="60"/>
      <c r="EH907" s="60"/>
      <c r="EI907" s="60"/>
      <c r="EJ907" s="60"/>
      <c r="EK907" s="60"/>
      <c r="EL907" s="60"/>
      <c r="EM907" s="60"/>
      <c r="EN907" s="60"/>
      <c r="EO907" s="60"/>
      <c r="EP907" s="60"/>
      <c r="EQ907" s="60"/>
      <c r="ER907" s="60"/>
      <c r="ES907" s="60"/>
      <c r="ET907" s="60"/>
      <c r="EU907" s="60"/>
      <c r="EV907" s="60"/>
      <c r="EW907" s="60"/>
      <c r="EX907" s="60"/>
      <c r="EY907" s="60"/>
      <c r="EZ907" s="60"/>
      <c r="FA907" s="60"/>
      <c r="FB907" s="60"/>
    </row>
    <row r="908" spans="22:158" x14ac:dyDescent="0.25">
      <c r="V908" s="1"/>
      <c r="W908" s="33"/>
      <c r="X908" s="33"/>
      <c r="AH908" s="38">
        <v>100</v>
      </c>
      <c r="AI908" s="38">
        <v>150</v>
      </c>
      <c r="AJ908" s="38">
        <v>17750</v>
      </c>
      <c r="AK908" s="38">
        <v>14</v>
      </c>
      <c r="AL908" s="38">
        <v>1508558</v>
      </c>
      <c r="AM908" s="61" t="s">
        <v>1816</v>
      </c>
      <c r="AN908" s="61" t="s">
        <v>1695</v>
      </c>
      <c r="AO908" s="61" t="s">
        <v>1650</v>
      </c>
      <c r="AP908" s="61" t="s">
        <v>5033</v>
      </c>
      <c r="AQ908" s="61" t="s">
        <v>1708</v>
      </c>
      <c r="AR908" s="28">
        <v>29745</v>
      </c>
      <c r="AS908" s="28">
        <v>0</v>
      </c>
      <c r="AT908" s="28">
        <v>0</v>
      </c>
      <c r="AU908" s="62"/>
      <c r="BT908">
        <v>0</v>
      </c>
      <c r="BU908" s="32">
        <v>100</v>
      </c>
      <c r="BV908" s="32">
        <v>130</v>
      </c>
      <c r="BW908" s="32">
        <v>13650</v>
      </c>
      <c r="BX908" s="32">
        <v>87</v>
      </c>
      <c r="BY908" s="32">
        <v>91200</v>
      </c>
      <c r="BZ908" t="s">
        <v>1816</v>
      </c>
      <c r="CA908" t="s">
        <v>1687</v>
      </c>
      <c r="CB908" t="s">
        <v>1835</v>
      </c>
      <c r="CC908" t="s">
        <v>1726</v>
      </c>
      <c r="CD908" s="52" t="s">
        <v>1794</v>
      </c>
      <c r="CE908" s="155"/>
      <c r="CF908" s="155"/>
      <c r="CG908" s="31" t="s">
        <v>5845</v>
      </c>
      <c r="CH908" s="31" t="s">
        <v>3907</v>
      </c>
      <c r="CI908" s="31" t="s">
        <v>3913</v>
      </c>
      <c r="CJ908" s="31" t="s">
        <v>520</v>
      </c>
      <c r="DC908" s="160" t="str">
        <f t="shared" si="130"/>
        <v>18550_2</v>
      </c>
      <c r="DD908" s="162">
        <v>100</v>
      </c>
      <c r="DE908" s="161">
        <v>105</v>
      </c>
      <c r="DF908" s="161">
        <v>18550</v>
      </c>
      <c r="DG908" s="163" t="s">
        <v>1816</v>
      </c>
      <c r="DH908" s="161"/>
      <c r="DI908" s="161" t="s">
        <v>1667</v>
      </c>
      <c r="DJ908" s="161">
        <v>2</v>
      </c>
      <c r="DK908" s="161" t="s">
        <v>1323</v>
      </c>
      <c r="DL908" s="161">
        <v>6</v>
      </c>
      <c r="DM908" s="43" t="s">
        <v>2053</v>
      </c>
      <c r="DN908" s="43"/>
      <c r="DO908" s="43" t="s">
        <v>4207</v>
      </c>
      <c r="DP908" s="43"/>
      <c r="DQ908" s="43" t="s">
        <v>4162</v>
      </c>
      <c r="DR908" s="43">
        <v>100</v>
      </c>
      <c r="DV908" s="31" t="s">
        <v>412</v>
      </c>
      <c r="DW908" s="31" t="s">
        <v>5640</v>
      </c>
      <c r="DX908" s="63"/>
      <c r="DY908" s="63"/>
      <c r="DZ908" s="63"/>
      <c r="EA908" s="167"/>
      <c r="EB908" s="60"/>
      <c r="EC908" s="60"/>
      <c r="ED908" s="60"/>
      <c r="EE908" s="60"/>
      <c r="EF908" s="60"/>
      <c r="EG908" s="60"/>
      <c r="EH908" s="60"/>
      <c r="EI908" s="60"/>
      <c r="EJ908" s="60"/>
      <c r="EK908" s="60"/>
      <c r="EL908" s="60"/>
      <c r="EM908" s="60"/>
      <c r="EN908" s="60"/>
      <c r="EO908" s="60"/>
      <c r="EP908" s="60"/>
      <c r="EQ908" s="60"/>
      <c r="ER908" s="60"/>
      <c r="ES908" s="60"/>
      <c r="ET908" s="60"/>
      <c r="EU908" s="60"/>
      <c r="EV908" s="60"/>
      <c r="EW908" s="60"/>
      <c r="EX908" s="60"/>
      <c r="EY908" s="60"/>
      <c r="EZ908" s="60"/>
      <c r="FA908" s="60"/>
      <c r="FB908" s="60"/>
    </row>
    <row r="909" spans="22:158" x14ac:dyDescent="0.25">
      <c r="W909" s="33"/>
      <c r="X909" s="33"/>
      <c r="AH909" s="38">
        <v>100</v>
      </c>
      <c r="AI909" s="38">
        <v>155</v>
      </c>
      <c r="AJ909" s="38">
        <v>10650</v>
      </c>
      <c r="AK909" s="38">
        <v>14</v>
      </c>
      <c r="AL909" s="38">
        <v>1508558</v>
      </c>
      <c r="AM909" s="61" t="s">
        <v>1816</v>
      </c>
      <c r="AN909" s="61" t="s">
        <v>1686</v>
      </c>
      <c r="AO909" s="61" t="s">
        <v>5056</v>
      </c>
      <c r="AP909" s="61" t="s">
        <v>5033</v>
      </c>
      <c r="AQ909" s="61" t="s">
        <v>1708</v>
      </c>
      <c r="AR909" s="28">
        <v>8993313.5</v>
      </c>
      <c r="AS909" s="28">
        <v>14403200</v>
      </c>
      <c r="AT909" s="28">
        <v>24456579</v>
      </c>
      <c r="AU909" s="62"/>
      <c r="BT909">
        <v>0</v>
      </c>
      <c r="BU909" s="32">
        <v>100</v>
      </c>
      <c r="BV909" s="32">
        <v>130</v>
      </c>
      <c r="BW909" s="32">
        <v>13650</v>
      </c>
      <c r="BX909" s="32">
        <v>88</v>
      </c>
      <c r="BY909" s="32">
        <v>91220</v>
      </c>
      <c r="BZ909" t="s">
        <v>1816</v>
      </c>
      <c r="CA909" t="s">
        <v>1687</v>
      </c>
      <c r="CB909" t="s">
        <v>1835</v>
      </c>
      <c r="CC909" s="52" t="s">
        <v>1684</v>
      </c>
      <c r="CD909" s="52" t="s">
        <v>1684</v>
      </c>
      <c r="CE909" s="155">
        <v>497</v>
      </c>
      <c r="CF909" s="155">
        <v>7</v>
      </c>
      <c r="CG909" s="31" t="s">
        <v>696</v>
      </c>
      <c r="CH909" s="31" t="s">
        <v>3908</v>
      </c>
      <c r="CI909" s="31" t="s">
        <v>3913</v>
      </c>
      <c r="CJ909" s="31" t="s">
        <v>521</v>
      </c>
      <c r="DC909" s="160" t="str">
        <f t="shared" si="130"/>
        <v>18550_6</v>
      </c>
      <c r="DD909" s="162">
        <v>100</v>
      </c>
      <c r="DE909" s="161">
        <v>105</v>
      </c>
      <c r="DF909" s="161">
        <v>18550</v>
      </c>
      <c r="DG909" s="163" t="s">
        <v>1816</v>
      </c>
      <c r="DH909" s="161"/>
      <c r="DI909" s="161" t="s">
        <v>1667</v>
      </c>
      <c r="DJ909" s="161">
        <v>6</v>
      </c>
      <c r="DK909" s="161" t="s">
        <v>1327</v>
      </c>
      <c r="DL909" s="161">
        <v>0</v>
      </c>
      <c r="DM909" s="43" t="s">
        <v>2054</v>
      </c>
      <c r="DN909" s="43"/>
      <c r="DO909" s="43" t="s">
        <v>4209</v>
      </c>
      <c r="DP909" s="43"/>
      <c r="DQ909" s="43" t="s">
        <v>4165</v>
      </c>
      <c r="DR909" s="43">
        <v>100</v>
      </c>
      <c r="DV909" s="31" t="s">
        <v>412</v>
      </c>
      <c r="DW909" s="31" t="s">
        <v>5641</v>
      </c>
      <c r="DX909" s="63"/>
      <c r="DY909" s="63"/>
      <c r="DZ909" s="63"/>
      <c r="EA909" s="167"/>
      <c r="EB909" s="60"/>
      <c r="EC909" s="60"/>
      <c r="ED909" s="60"/>
      <c r="EE909" s="60"/>
      <c r="EF909" s="60"/>
      <c r="EG909" s="60"/>
      <c r="EH909" s="60"/>
      <c r="EI909" s="60"/>
      <c r="EJ909" s="60"/>
      <c r="EK909" s="60"/>
      <c r="EL909" s="60"/>
      <c r="EM909" s="60"/>
      <c r="EN909" s="60"/>
      <c r="EO909" s="60"/>
      <c r="EP909" s="60"/>
      <c r="EQ909" s="60"/>
      <c r="ER909" s="60"/>
      <c r="ES909" s="60"/>
      <c r="ET909" s="60"/>
      <c r="EU909" s="60"/>
      <c r="EV909" s="60"/>
      <c r="EW909" s="60"/>
      <c r="EX909" s="60"/>
      <c r="EY909" s="60"/>
      <c r="EZ909" s="60"/>
      <c r="FA909" s="60"/>
      <c r="FB909" s="60"/>
    </row>
    <row r="910" spans="22:158" x14ac:dyDescent="0.25">
      <c r="W910" s="33"/>
      <c r="X910" s="33"/>
      <c r="AH910" s="38">
        <v>100</v>
      </c>
      <c r="AI910" s="38">
        <v>155</v>
      </c>
      <c r="AJ910" s="38">
        <v>11860</v>
      </c>
      <c r="AK910" s="38">
        <v>14</v>
      </c>
      <c r="AL910" s="38">
        <v>1508558</v>
      </c>
      <c r="AM910" s="61" t="s">
        <v>1816</v>
      </c>
      <c r="AN910" s="61" t="s">
        <v>1686</v>
      </c>
      <c r="AO910" s="61" t="s">
        <v>5082</v>
      </c>
      <c r="AP910" s="61" t="s">
        <v>5033</v>
      </c>
      <c r="AQ910" s="61" t="s">
        <v>1708</v>
      </c>
      <c r="AR910" s="28">
        <v>14015692.9</v>
      </c>
      <c r="AS910" s="28">
        <v>38239778</v>
      </c>
      <c r="AT910" s="28">
        <v>37228588</v>
      </c>
      <c r="AU910" s="62"/>
      <c r="BT910">
        <v>0</v>
      </c>
      <c r="BU910" s="32">
        <v>100</v>
      </c>
      <c r="BV910" s="32">
        <v>130</v>
      </c>
      <c r="BW910" s="32">
        <v>13650</v>
      </c>
      <c r="BX910" s="32">
        <v>89</v>
      </c>
      <c r="BY910" s="32">
        <v>91240</v>
      </c>
      <c r="BZ910" t="s">
        <v>1816</v>
      </c>
      <c r="CA910" t="s">
        <v>1687</v>
      </c>
      <c r="CB910" t="s">
        <v>1835</v>
      </c>
      <c r="CC910" s="52" t="s">
        <v>1785</v>
      </c>
      <c r="CD910" s="52" t="s">
        <v>1785</v>
      </c>
      <c r="CE910" s="155">
        <v>341666</v>
      </c>
      <c r="CF910" s="155">
        <v>247</v>
      </c>
      <c r="CG910" s="31" t="s">
        <v>698</v>
      </c>
      <c r="CH910" s="31" t="s">
        <v>3909</v>
      </c>
      <c r="CI910" s="31" t="s">
        <v>3913</v>
      </c>
      <c r="CJ910" s="31" t="s">
        <v>522</v>
      </c>
      <c r="DC910" s="160" t="str">
        <f t="shared" si="130"/>
        <v>18550_10</v>
      </c>
      <c r="DD910" s="162">
        <v>100</v>
      </c>
      <c r="DE910" s="161">
        <v>105</v>
      </c>
      <c r="DF910" s="161">
        <v>18550</v>
      </c>
      <c r="DG910" s="163" t="s">
        <v>1816</v>
      </c>
      <c r="DH910" s="161"/>
      <c r="DI910" s="161" t="s">
        <v>1667</v>
      </c>
      <c r="DJ910" s="161">
        <v>10</v>
      </c>
      <c r="DK910" s="161" t="s">
        <v>1329</v>
      </c>
      <c r="DL910" s="161">
        <v>3</v>
      </c>
      <c r="DM910" s="43" t="s">
        <v>2055</v>
      </c>
      <c r="DN910" s="43"/>
      <c r="DO910" s="43" t="s">
        <v>4211</v>
      </c>
      <c r="DP910" s="43"/>
      <c r="DQ910" s="43" t="s">
        <v>4168</v>
      </c>
      <c r="DR910" s="43">
        <v>100</v>
      </c>
      <c r="DV910" s="31" t="s">
        <v>412</v>
      </c>
      <c r="DW910" s="31" t="s">
        <v>5641</v>
      </c>
      <c r="DX910" s="63"/>
      <c r="DY910" s="63"/>
      <c r="DZ910" s="63"/>
      <c r="EA910" s="167"/>
      <c r="EB910" s="60"/>
      <c r="EC910" s="60"/>
      <c r="ED910" s="60"/>
      <c r="EE910" s="60"/>
      <c r="EF910" s="60"/>
      <c r="EG910" s="60"/>
      <c r="EH910" s="60"/>
      <c r="EI910" s="60"/>
      <c r="EJ910" s="60"/>
      <c r="EK910" s="60"/>
      <c r="EL910" s="60"/>
      <c r="EM910" s="60"/>
      <c r="EN910" s="60"/>
      <c r="EO910" s="60"/>
      <c r="EP910" s="60"/>
      <c r="EQ910" s="60"/>
      <c r="ER910" s="60"/>
      <c r="ES910" s="60"/>
      <c r="ET910" s="60"/>
      <c r="EU910" s="60"/>
      <c r="EV910" s="60"/>
      <c r="EW910" s="60"/>
      <c r="EX910" s="60"/>
      <c r="EY910" s="60"/>
      <c r="EZ910" s="60"/>
      <c r="FA910" s="60"/>
      <c r="FB910" s="60"/>
    </row>
    <row r="911" spans="22:158" x14ac:dyDescent="0.25">
      <c r="W911" s="33"/>
      <c r="X911" s="33"/>
      <c r="AH911" s="38">
        <v>100</v>
      </c>
      <c r="AI911" s="38">
        <v>155</v>
      </c>
      <c r="AJ911" s="38">
        <v>12300</v>
      </c>
      <c r="AK911" s="38">
        <v>14</v>
      </c>
      <c r="AL911" s="38">
        <v>1508558</v>
      </c>
      <c r="AM911" s="61" t="s">
        <v>1816</v>
      </c>
      <c r="AN911" s="61" t="s">
        <v>1686</v>
      </c>
      <c r="AO911" s="61" t="s">
        <v>5090</v>
      </c>
      <c r="AP911" s="61" t="s">
        <v>5033</v>
      </c>
      <c r="AQ911" s="61" t="s">
        <v>1708</v>
      </c>
      <c r="AR911" s="28">
        <v>106537.2</v>
      </c>
      <c r="AS911" s="28">
        <v>1216402</v>
      </c>
      <c r="AT911" s="28">
        <v>1326626</v>
      </c>
      <c r="AU911" s="62"/>
      <c r="BT911">
        <v>0</v>
      </c>
      <c r="BU911" s="32">
        <v>100</v>
      </c>
      <c r="BV911" s="32">
        <v>130</v>
      </c>
      <c r="BW911" s="32">
        <v>13650</v>
      </c>
      <c r="BX911" s="32">
        <v>90</v>
      </c>
      <c r="BY911" s="32">
        <v>91260</v>
      </c>
      <c r="BZ911" t="s">
        <v>1816</v>
      </c>
      <c r="CA911" t="s">
        <v>1687</v>
      </c>
      <c r="CB911" t="s">
        <v>1835</v>
      </c>
      <c r="CC911" s="52" t="s">
        <v>5036</v>
      </c>
      <c r="CD911" s="52" t="s">
        <v>5036</v>
      </c>
      <c r="CE911" s="155">
        <v>88</v>
      </c>
      <c r="CF911" s="155">
        <v>9</v>
      </c>
      <c r="CG911" s="31" t="s">
        <v>5848</v>
      </c>
      <c r="CH911" s="31" t="s">
        <v>3910</v>
      </c>
      <c r="CI911" s="31" t="s">
        <v>3913</v>
      </c>
      <c r="CJ911" s="31" t="s">
        <v>523</v>
      </c>
      <c r="DC911" s="160" t="str">
        <f t="shared" si="130"/>
        <v>18550_8</v>
      </c>
      <c r="DD911" s="162">
        <v>100</v>
      </c>
      <c r="DE911" s="161">
        <v>105</v>
      </c>
      <c r="DF911" s="161">
        <v>18550</v>
      </c>
      <c r="DG911" s="163" t="s">
        <v>1816</v>
      </c>
      <c r="DH911" s="161"/>
      <c r="DI911" s="161" t="s">
        <v>1667</v>
      </c>
      <c r="DJ911" s="161">
        <v>8</v>
      </c>
      <c r="DK911" s="161" t="s">
        <v>1328</v>
      </c>
      <c r="DL911" s="161">
        <v>0</v>
      </c>
      <c r="DM911" s="43" t="s">
        <v>2056</v>
      </c>
      <c r="DN911" s="43"/>
      <c r="DO911" s="43" t="s">
        <v>4213</v>
      </c>
      <c r="DP911" s="43"/>
      <c r="DQ911" s="43" t="s">
        <v>4171</v>
      </c>
      <c r="DR911" s="43">
        <v>100</v>
      </c>
      <c r="DV911" s="31" t="s">
        <v>412</v>
      </c>
      <c r="DW911" s="31" t="s">
        <v>5641</v>
      </c>
      <c r="DX911" s="63"/>
      <c r="DY911" s="63"/>
      <c r="DZ911" s="63"/>
      <c r="EA911" s="167"/>
      <c r="EB911" s="60"/>
      <c r="EC911" s="60"/>
      <c r="ED911" s="60"/>
      <c r="EE911" s="60"/>
      <c r="EF911" s="60"/>
      <c r="EG911" s="60"/>
      <c r="EH911" s="60"/>
      <c r="EI911" s="60"/>
      <c r="EJ911" s="60"/>
      <c r="EK911" s="60"/>
      <c r="EL911" s="60"/>
      <c r="EM911" s="60"/>
      <c r="EN911" s="60"/>
      <c r="EO911" s="60"/>
      <c r="EP911" s="60"/>
      <c r="EQ911" s="60"/>
      <c r="ER911" s="60"/>
      <c r="ES911" s="60"/>
      <c r="ET911" s="60"/>
      <c r="EU911" s="60"/>
      <c r="EV911" s="60"/>
      <c r="EW911" s="60"/>
      <c r="EX911" s="60"/>
      <c r="EY911" s="60"/>
      <c r="EZ911" s="60"/>
      <c r="FA911" s="60"/>
      <c r="FB911" s="60"/>
    </row>
    <row r="912" spans="22:158" x14ac:dyDescent="0.25">
      <c r="W912" s="33"/>
      <c r="X912" s="33"/>
      <c r="AH912" s="38">
        <v>100</v>
      </c>
      <c r="AI912" s="38">
        <v>155</v>
      </c>
      <c r="AJ912" s="38">
        <v>12500</v>
      </c>
      <c r="AK912" s="38">
        <v>14</v>
      </c>
      <c r="AL912" s="38">
        <v>1508558</v>
      </c>
      <c r="AM912" s="61" t="s">
        <v>1816</v>
      </c>
      <c r="AN912" s="61" t="s">
        <v>1686</v>
      </c>
      <c r="AO912" s="61" t="s">
        <v>5094</v>
      </c>
      <c r="AP912" s="61" t="s">
        <v>5033</v>
      </c>
      <c r="AQ912" s="61" t="s">
        <v>1708</v>
      </c>
      <c r="AR912" s="28">
        <v>8166275.5999999996</v>
      </c>
      <c r="AS912" s="28">
        <v>1747559</v>
      </c>
      <c r="AT912" s="28">
        <v>3860520</v>
      </c>
      <c r="AU912" s="62"/>
      <c r="BT912">
        <v>0</v>
      </c>
      <c r="BU912" s="32">
        <v>100</v>
      </c>
      <c r="BV912" s="32">
        <v>130</v>
      </c>
      <c r="BW912" s="32">
        <v>13660</v>
      </c>
      <c r="BX912" s="32">
        <v>81</v>
      </c>
      <c r="BY912" s="32">
        <v>91000</v>
      </c>
      <c r="BZ912" t="s">
        <v>1816</v>
      </c>
      <c r="CA912" t="s">
        <v>1687</v>
      </c>
      <c r="CB912" t="s">
        <v>1836</v>
      </c>
      <c r="CC912" s="52" t="s">
        <v>1683</v>
      </c>
      <c r="CD912" s="52" t="s">
        <v>1784</v>
      </c>
      <c r="CE912" s="155">
        <v>140901</v>
      </c>
      <c r="CF912" s="155">
        <v>399</v>
      </c>
      <c r="CG912" s="31" t="s">
        <v>5834</v>
      </c>
      <c r="CH912" s="31" t="s">
        <v>3892</v>
      </c>
      <c r="CI912" s="31" t="s">
        <v>3914</v>
      </c>
      <c r="CJ912" s="31" t="s">
        <v>524</v>
      </c>
      <c r="DC912" s="160" t="str">
        <f t="shared" si="130"/>
        <v>18550_5</v>
      </c>
      <c r="DD912" s="162">
        <v>100</v>
      </c>
      <c r="DE912" s="161">
        <v>105</v>
      </c>
      <c r="DF912" s="161">
        <v>18550</v>
      </c>
      <c r="DG912" s="163" t="s">
        <v>1816</v>
      </c>
      <c r="DH912" s="161"/>
      <c r="DI912" s="161" t="s">
        <v>1667</v>
      </c>
      <c r="DJ912" s="161">
        <v>5</v>
      </c>
      <c r="DK912" s="161" t="s">
        <v>1326</v>
      </c>
      <c r="DL912" s="161">
        <v>0</v>
      </c>
      <c r="DM912" s="43" t="s">
        <v>2057</v>
      </c>
      <c r="DN912" s="43"/>
      <c r="DO912" s="43" t="s">
        <v>4215</v>
      </c>
      <c r="DP912" s="43"/>
      <c r="DQ912" s="43" t="s">
        <v>4174</v>
      </c>
      <c r="DR912" s="43">
        <v>100</v>
      </c>
      <c r="DV912" s="31" t="s">
        <v>412</v>
      </c>
      <c r="DW912" s="31" t="s">
        <v>5641</v>
      </c>
      <c r="DX912" s="63"/>
      <c r="DY912" s="63"/>
      <c r="DZ912" s="63"/>
      <c r="EA912" s="167"/>
      <c r="EB912" s="60"/>
      <c r="EC912" s="60"/>
      <c r="ED912" s="60"/>
      <c r="EE912" s="60"/>
      <c r="EF912" s="60"/>
      <c r="EG912" s="60"/>
      <c r="EH912" s="60"/>
      <c r="EI912" s="60"/>
      <c r="EJ912" s="60"/>
      <c r="EK912" s="60"/>
      <c r="EL912" s="60"/>
      <c r="EM912" s="60"/>
      <c r="EN912" s="60"/>
      <c r="EO912" s="60"/>
      <c r="EP912" s="60"/>
      <c r="EQ912" s="60"/>
      <c r="ER912" s="60"/>
      <c r="ES912" s="60"/>
      <c r="ET912" s="60"/>
      <c r="EU912" s="60"/>
      <c r="EV912" s="60"/>
      <c r="EW912" s="60"/>
      <c r="EX912" s="60"/>
      <c r="EY912" s="60"/>
      <c r="EZ912" s="60"/>
      <c r="FA912" s="60"/>
      <c r="FB912" s="60"/>
    </row>
    <row r="913" spans="22:158" x14ac:dyDescent="0.25">
      <c r="W913" s="33"/>
      <c r="X913" s="33"/>
      <c r="AH913" s="38">
        <v>100</v>
      </c>
      <c r="AI913" s="38">
        <v>155</v>
      </c>
      <c r="AJ913" s="38">
        <v>14250</v>
      </c>
      <c r="AK913" s="38">
        <v>14</v>
      </c>
      <c r="AL913" s="38">
        <v>1508558</v>
      </c>
      <c r="AM913" s="61" t="s">
        <v>1816</v>
      </c>
      <c r="AN913" s="61" t="s">
        <v>1686</v>
      </c>
      <c r="AO913" s="61" t="s">
        <v>1573</v>
      </c>
      <c r="AP913" s="61" t="s">
        <v>5033</v>
      </c>
      <c r="AQ913" s="61" t="s">
        <v>1708</v>
      </c>
      <c r="AR913" s="28">
        <v>21450937.199999999</v>
      </c>
      <c r="AS913" s="28">
        <v>36771775</v>
      </c>
      <c r="AT913" s="28">
        <v>43699263</v>
      </c>
      <c r="AU913" s="62"/>
      <c r="BT913">
        <v>0</v>
      </c>
      <c r="BU913" s="32">
        <v>100</v>
      </c>
      <c r="BV913" s="32">
        <v>130</v>
      </c>
      <c r="BW913" s="32">
        <v>13660</v>
      </c>
      <c r="BX913" s="32">
        <v>81</v>
      </c>
      <c r="BY913" s="32">
        <v>91010</v>
      </c>
      <c r="BZ913" t="s">
        <v>1816</v>
      </c>
      <c r="CA913" t="s">
        <v>1687</v>
      </c>
      <c r="CB913" t="s">
        <v>1836</v>
      </c>
      <c r="CC913" t="s">
        <v>1683</v>
      </c>
      <c r="CD913" s="52" t="s">
        <v>1683</v>
      </c>
      <c r="CE913" s="155">
        <v>11</v>
      </c>
      <c r="CF913" s="155">
        <v>5</v>
      </c>
      <c r="CG913" s="31" t="s">
        <v>5837</v>
      </c>
      <c r="CH913" s="31" t="s">
        <v>3894</v>
      </c>
      <c r="CI913" s="31" t="s">
        <v>3914</v>
      </c>
      <c r="CJ913" s="31" t="s">
        <v>525</v>
      </c>
      <c r="DC913" s="160" t="str">
        <f t="shared" si="130"/>
        <v>10050_11</v>
      </c>
      <c r="DD913" s="162">
        <v>100</v>
      </c>
      <c r="DE913" s="161">
        <v>155</v>
      </c>
      <c r="DF913" s="161">
        <v>10050</v>
      </c>
      <c r="DG913" s="163" t="s">
        <v>1816</v>
      </c>
      <c r="DH913" s="161"/>
      <c r="DI913" s="161" t="s">
        <v>5044</v>
      </c>
      <c r="DJ913" s="161">
        <v>11</v>
      </c>
      <c r="DK913" s="161" t="s">
        <v>1681</v>
      </c>
      <c r="DL913" s="161">
        <v>1156</v>
      </c>
      <c r="DM913" s="43" t="s">
        <v>2058</v>
      </c>
      <c r="DN913" s="43"/>
      <c r="DO913" s="43" t="s">
        <v>2059</v>
      </c>
      <c r="DP913" s="43"/>
      <c r="DQ913" s="43" t="s">
        <v>2060</v>
      </c>
      <c r="DR913" s="43">
        <v>100</v>
      </c>
      <c r="DV913" s="31" t="s">
        <v>412</v>
      </c>
      <c r="DW913" s="31" t="s">
        <v>5641</v>
      </c>
      <c r="DX913" s="63"/>
      <c r="DY913" s="63"/>
      <c r="DZ913" s="63"/>
      <c r="EA913" s="167"/>
      <c r="EB913" s="60"/>
      <c r="EC913" s="60"/>
      <c r="ED913" s="60"/>
      <c r="EE913" s="60"/>
      <c r="EF913" s="60"/>
      <c r="EG913" s="60"/>
      <c r="EH913" s="60"/>
      <c r="EI913" s="60"/>
      <c r="EJ913" s="60"/>
      <c r="EK913" s="60"/>
      <c r="EL913" s="60"/>
      <c r="EM913" s="60"/>
      <c r="EN913" s="60"/>
      <c r="EO913" s="60"/>
      <c r="EP913" s="60"/>
      <c r="EQ913" s="60"/>
      <c r="ER913" s="60"/>
      <c r="ES913" s="60"/>
      <c r="ET913" s="60"/>
      <c r="EU913" s="60"/>
      <c r="EV913" s="60"/>
      <c r="EW913" s="60"/>
      <c r="EX913" s="60"/>
      <c r="EY913" s="60"/>
      <c r="EZ913" s="60"/>
      <c r="FA913" s="60"/>
      <c r="FB913" s="60"/>
    </row>
    <row r="914" spans="22:158" x14ac:dyDescent="0.25">
      <c r="W914" s="33"/>
      <c r="X914" s="33"/>
      <c r="AH914" s="38">
        <v>100</v>
      </c>
      <c r="AI914" s="38">
        <v>155</v>
      </c>
      <c r="AJ914" s="38">
        <v>15500</v>
      </c>
      <c r="AK914" s="38">
        <v>14</v>
      </c>
      <c r="AL914" s="38">
        <v>1508558</v>
      </c>
      <c r="AM914" s="61" t="s">
        <v>1816</v>
      </c>
      <c r="AN914" s="61" t="s">
        <v>1686</v>
      </c>
      <c r="AO914" s="61" t="s">
        <v>1601</v>
      </c>
      <c r="AP914" s="61" t="s">
        <v>5033</v>
      </c>
      <c r="AQ914" s="61" t="s">
        <v>1708</v>
      </c>
      <c r="AR914" s="28">
        <v>8938208.4000000004</v>
      </c>
      <c r="AS914" s="28">
        <v>16117857</v>
      </c>
      <c r="AT914" s="28">
        <v>20861312</v>
      </c>
      <c r="AU914" s="62"/>
      <c r="BT914">
        <v>0</v>
      </c>
      <c r="BU914" s="32">
        <v>100</v>
      </c>
      <c r="BV914" s="32">
        <v>130</v>
      </c>
      <c r="BW914" s="32">
        <v>13660</v>
      </c>
      <c r="BX914" s="32">
        <v>82</v>
      </c>
      <c r="BY914" s="32">
        <v>91020</v>
      </c>
      <c r="BZ914" t="s">
        <v>1816</v>
      </c>
      <c r="CA914" t="s">
        <v>1687</v>
      </c>
      <c r="CB914" t="s">
        <v>1836</v>
      </c>
      <c r="CC914" s="52" t="s">
        <v>1790</v>
      </c>
      <c r="CD914" s="52" t="s">
        <v>1792</v>
      </c>
      <c r="CE914" s="155">
        <v>123686</v>
      </c>
      <c r="CF914" s="155">
        <v>184</v>
      </c>
      <c r="CG914" s="31" t="s">
        <v>5851</v>
      </c>
      <c r="CH914" s="31" t="s">
        <v>3895</v>
      </c>
      <c r="CI914" s="31" t="s">
        <v>3914</v>
      </c>
      <c r="CJ914" s="31" t="s">
        <v>526</v>
      </c>
      <c r="DC914" s="160" t="str">
        <f t="shared" si="130"/>
        <v>10110_11</v>
      </c>
      <c r="DD914" s="162">
        <v>100</v>
      </c>
      <c r="DE914" s="161">
        <v>130</v>
      </c>
      <c r="DF914" s="161">
        <v>10110</v>
      </c>
      <c r="DG914" s="163" t="s">
        <v>1816</v>
      </c>
      <c r="DH914" s="161"/>
      <c r="DI914" s="161" t="s">
        <v>5045</v>
      </c>
      <c r="DJ914" s="161">
        <v>11</v>
      </c>
      <c r="DK914" s="161" t="s">
        <v>1681</v>
      </c>
      <c r="DL914" s="161">
        <v>2205</v>
      </c>
      <c r="DM914" s="43" t="s">
        <v>2061</v>
      </c>
      <c r="DN914" s="43"/>
      <c r="DO914" s="43" t="s">
        <v>2062</v>
      </c>
      <c r="DP914" s="43"/>
      <c r="DQ914" s="43" t="s">
        <v>2060</v>
      </c>
      <c r="DR914" s="43">
        <v>100</v>
      </c>
      <c r="DV914" s="31" t="s">
        <v>412</v>
      </c>
      <c r="DW914" s="31" t="s">
        <v>5641</v>
      </c>
      <c r="DX914" s="63"/>
      <c r="DY914" s="63"/>
      <c r="DZ914" s="63"/>
      <c r="EA914" s="167"/>
      <c r="EB914" s="60"/>
      <c r="EC914" s="60"/>
      <c r="ED914" s="60"/>
      <c r="EE914" s="60"/>
      <c r="EF914" s="60"/>
      <c r="EG914" s="60"/>
      <c r="EH914" s="60"/>
      <c r="EI914" s="60"/>
      <c r="EJ914" s="60"/>
      <c r="EK914" s="60"/>
      <c r="EL914" s="60"/>
      <c r="EM914" s="60"/>
      <c r="EN914" s="60"/>
      <c r="EO914" s="60"/>
      <c r="EP914" s="60"/>
      <c r="EQ914" s="60"/>
      <c r="ER914" s="60"/>
      <c r="ES914" s="60"/>
      <c r="ET914" s="60"/>
      <c r="EU914" s="60"/>
      <c r="EV914" s="60"/>
      <c r="EW914" s="60"/>
      <c r="EX914" s="60"/>
      <c r="EY914" s="60"/>
      <c r="EZ914" s="60"/>
      <c r="FA914" s="60"/>
      <c r="FB914" s="60"/>
    </row>
    <row r="915" spans="22:158" x14ac:dyDescent="0.25">
      <c r="W915" s="33"/>
      <c r="X915" s="33"/>
      <c r="AH915" s="38">
        <v>100</v>
      </c>
      <c r="AI915" s="38">
        <v>155</v>
      </c>
      <c r="AJ915" s="38">
        <v>17700</v>
      </c>
      <c r="AK915" s="38">
        <v>14</v>
      </c>
      <c r="AL915" s="38">
        <v>1508558</v>
      </c>
      <c r="AM915" s="61" t="s">
        <v>1816</v>
      </c>
      <c r="AN915" s="61" t="s">
        <v>1686</v>
      </c>
      <c r="AO915" s="61" t="s">
        <v>1649</v>
      </c>
      <c r="AP915" s="61" t="s">
        <v>5033</v>
      </c>
      <c r="AQ915" s="61" t="s">
        <v>1708</v>
      </c>
      <c r="AR915" s="28">
        <v>1161131.6000000001</v>
      </c>
      <c r="AS915" s="28">
        <v>1586987</v>
      </c>
      <c r="AT915" s="28">
        <v>4513836</v>
      </c>
      <c r="AU915" s="62"/>
      <c r="BT915">
        <v>0</v>
      </c>
      <c r="BU915" s="32">
        <v>100</v>
      </c>
      <c r="BV915" s="32">
        <v>130</v>
      </c>
      <c r="BW915" s="32">
        <v>13660</v>
      </c>
      <c r="BX915" s="32">
        <v>82</v>
      </c>
      <c r="BY915" s="32">
        <v>91040</v>
      </c>
      <c r="BZ915" t="s">
        <v>1816</v>
      </c>
      <c r="CA915" t="s">
        <v>1687</v>
      </c>
      <c r="CB915" t="s">
        <v>1836</v>
      </c>
      <c r="CC915" t="s">
        <v>1790</v>
      </c>
      <c r="CD915" s="52" t="s">
        <v>1791</v>
      </c>
      <c r="CE915" s="155">
        <v>56247</v>
      </c>
      <c r="CF915" s="155">
        <v>195</v>
      </c>
      <c r="CG915" s="31" t="s">
        <v>5853</v>
      </c>
      <c r="CH915" s="31" t="s">
        <v>3896</v>
      </c>
      <c r="CI915" s="31" t="s">
        <v>3914</v>
      </c>
      <c r="CJ915" s="31" t="s">
        <v>527</v>
      </c>
      <c r="DC915" s="160" t="str">
        <f t="shared" si="130"/>
        <v>10200_11</v>
      </c>
      <c r="DD915" s="162">
        <v>100</v>
      </c>
      <c r="DE915" s="161">
        <v>105</v>
      </c>
      <c r="DF915" s="161">
        <v>10200</v>
      </c>
      <c r="DG915" s="163" t="s">
        <v>1816</v>
      </c>
      <c r="DH915" s="161"/>
      <c r="DI915" s="161" t="s">
        <v>891</v>
      </c>
      <c r="DJ915" s="161">
        <v>11</v>
      </c>
      <c r="DK915" s="161" t="s">
        <v>1681</v>
      </c>
      <c r="DL915" s="161">
        <v>37</v>
      </c>
      <c r="DM915" s="43" t="s">
        <v>2063</v>
      </c>
      <c r="DN915" s="43"/>
      <c r="DO915" s="43" t="s">
        <v>2064</v>
      </c>
      <c r="DP915" s="43"/>
      <c r="DQ915" s="43" t="s">
        <v>2060</v>
      </c>
      <c r="DR915" s="43">
        <v>100</v>
      </c>
      <c r="DV915" s="31" t="s">
        <v>412</v>
      </c>
      <c r="DW915" s="31" t="s">
        <v>5641</v>
      </c>
      <c r="DX915" s="63"/>
      <c r="DY915" s="63"/>
      <c r="DZ915" s="63"/>
      <c r="EA915" s="167"/>
      <c r="EB915" s="60"/>
      <c r="EC915" s="60"/>
      <c r="ED915" s="60"/>
      <c r="EE915" s="60"/>
      <c r="EF915" s="60"/>
      <c r="EG915" s="60"/>
      <c r="EH915" s="60"/>
      <c r="EI915" s="60"/>
      <c r="EJ915" s="60"/>
      <c r="EK915" s="60"/>
      <c r="EL915" s="60"/>
      <c r="EM915" s="60"/>
      <c r="EN915" s="60"/>
      <c r="EO915" s="60"/>
      <c r="EP915" s="60"/>
      <c r="EQ915" s="60"/>
      <c r="ER915" s="60"/>
      <c r="ES915" s="60"/>
      <c r="ET915" s="60"/>
      <c r="EU915" s="60"/>
      <c r="EV915" s="60"/>
      <c r="EW915" s="60"/>
      <c r="EX915" s="60"/>
      <c r="EY915" s="60"/>
      <c r="EZ915" s="60"/>
      <c r="FA915" s="60"/>
      <c r="FB915" s="60"/>
    </row>
    <row r="916" spans="22:158" x14ac:dyDescent="0.25">
      <c r="V916" s="1"/>
      <c r="W916" s="33"/>
      <c r="X916" s="33"/>
      <c r="AH916" s="38">
        <v>100</v>
      </c>
      <c r="AI916" s="38">
        <v>155</v>
      </c>
      <c r="AJ916" s="38">
        <v>17800</v>
      </c>
      <c r="AK916" s="38">
        <v>14</v>
      </c>
      <c r="AL916" s="38">
        <v>1508558</v>
      </c>
      <c r="AM916" s="61" t="s">
        <v>1816</v>
      </c>
      <c r="AN916" s="61" t="s">
        <v>1686</v>
      </c>
      <c r="AO916" s="61" t="s">
        <v>1651</v>
      </c>
      <c r="AP916" s="61" t="s">
        <v>5033</v>
      </c>
      <c r="AQ916" s="61" t="s">
        <v>1708</v>
      </c>
      <c r="AR916" s="28">
        <v>24649120.899999999</v>
      </c>
      <c r="AS916" s="28">
        <v>30190555</v>
      </c>
      <c r="AT916" s="28">
        <v>40144429</v>
      </c>
      <c r="AU916" s="62"/>
      <c r="BT916">
        <v>0</v>
      </c>
      <c r="BU916" s="32">
        <v>100</v>
      </c>
      <c r="BV916" s="32">
        <v>130</v>
      </c>
      <c r="BW916" s="32">
        <v>13660</v>
      </c>
      <c r="BX916" s="32">
        <v>83</v>
      </c>
      <c r="BY916" s="32">
        <v>91060</v>
      </c>
      <c r="BZ916" t="s">
        <v>1816</v>
      </c>
      <c r="CA916" t="s">
        <v>1687</v>
      </c>
      <c r="CB916" t="s">
        <v>1836</v>
      </c>
      <c r="CC916" t="s">
        <v>1786</v>
      </c>
      <c r="CD916" s="52" t="s">
        <v>5043</v>
      </c>
      <c r="CE916" s="155">
        <v>709</v>
      </c>
      <c r="CF916" s="155">
        <v>5</v>
      </c>
      <c r="CG916" s="31" t="s">
        <v>684</v>
      </c>
      <c r="CH916" s="31" t="s">
        <v>3897</v>
      </c>
      <c r="CI916" s="31" t="s">
        <v>3914</v>
      </c>
      <c r="CJ916" s="31" t="s">
        <v>528</v>
      </c>
      <c r="DC916" s="160" t="str">
        <f t="shared" si="130"/>
        <v>10350_11</v>
      </c>
      <c r="DD916" s="162">
        <v>100</v>
      </c>
      <c r="DE916" s="161">
        <v>105</v>
      </c>
      <c r="DF916" s="161">
        <v>10350</v>
      </c>
      <c r="DG916" s="163" t="s">
        <v>1816</v>
      </c>
      <c r="DH916" s="161"/>
      <c r="DI916" s="161" t="s">
        <v>5050</v>
      </c>
      <c r="DJ916" s="161">
        <v>11</v>
      </c>
      <c r="DK916" s="161" t="s">
        <v>1681</v>
      </c>
      <c r="DL916" s="161">
        <v>58</v>
      </c>
      <c r="DM916" s="43" t="s">
        <v>2065</v>
      </c>
      <c r="DN916" s="43"/>
      <c r="DO916" s="43" t="s">
        <v>2064</v>
      </c>
      <c r="DP916" s="43"/>
      <c r="DQ916" s="43" t="s">
        <v>2060</v>
      </c>
      <c r="DR916" s="43">
        <v>100</v>
      </c>
      <c r="DV916" s="31" t="s">
        <v>412</v>
      </c>
      <c r="DW916" s="31" t="s">
        <v>5641</v>
      </c>
      <c r="DX916" s="63"/>
      <c r="DY916" s="63"/>
      <c r="DZ916" s="63"/>
      <c r="EA916" s="167"/>
      <c r="EB916" s="60"/>
      <c r="EC916" s="60"/>
      <c r="ED916" s="60"/>
      <c r="EE916" s="60"/>
      <c r="EF916" s="60"/>
      <c r="EG916" s="60"/>
      <c r="EH916" s="60"/>
      <c r="EI916" s="60"/>
      <c r="EJ916" s="60"/>
      <c r="EK916" s="60"/>
      <c r="EL916" s="60"/>
      <c r="EM916" s="60"/>
      <c r="EN916" s="60"/>
      <c r="EO916" s="60"/>
      <c r="EP916" s="60"/>
      <c r="EQ916" s="60"/>
      <c r="ER916" s="60"/>
      <c r="ES916" s="60"/>
      <c r="ET916" s="60"/>
      <c r="EU916" s="60"/>
      <c r="EV916" s="60"/>
      <c r="EW916" s="60"/>
      <c r="EX916" s="60"/>
      <c r="EY916" s="60"/>
      <c r="EZ916" s="60"/>
      <c r="FA916" s="60"/>
      <c r="FB916" s="60"/>
    </row>
    <row r="917" spans="22:158" x14ac:dyDescent="0.25">
      <c r="W917" s="33"/>
      <c r="X917" s="33"/>
      <c r="AH917" s="38">
        <v>100</v>
      </c>
      <c r="AI917" s="38">
        <v>155</v>
      </c>
      <c r="AJ917" s="38">
        <v>18300</v>
      </c>
      <c r="AK917" s="38">
        <v>14</v>
      </c>
      <c r="AL917" s="38">
        <v>1508558</v>
      </c>
      <c r="AM917" s="61" t="s">
        <v>1816</v>
      </c>
      <c r="AN917" s="61" t="s">
        <v>1686</v>
      </c>
      <c r="AO917" s="61" t="s">
        <v>1662</v>
      </c>
      <c r="AP917" s="61" t="s">
        <v>5033</v>
      </c>
      <c r="AQ917" s="61" t="s">
        <v>1708</v>
      </c>
      <c r="AR917" s="28">
        <v>0</v>
      </c>
      <c r="AS917" s="28">
        <v>0</v>
      </c>
      <c r="AT917" s="28">
        <v>7944751</v>
      </c>
      <c r="AU917" s="62"/>
      <c r="BT917">
        <v>0</v>
      </c>
      <c r="BU917" s="32">
        <v>100</v>
      </c>
      <c r="BV917" s="32">
        <v>130</v>
      </c>
      <c r="BW917" s="32">
        <v>13660</v>
      </c>
      <c r="BX917" s="32">
        <v>84</v>
      </c>
      <c r="BY917" s="32">
        <v>91100</v>
      </c>
      <c r="BZ917" t="s">
        <v>1816</v>
      </c>
      <c r="CA917" t="s">
        <v>1687</v>
      </c>
      <c r="CB917" t="s">
        <v>1836</v>
      </c>
      <c r="CC917" s="52" t="s">
        <v>1795</v>
      </c>
      <c r="CD917" s="52" t="s">
        <v>1796</v>
      </c>
      <c r="CE917" s="155">
        <v>32</v>
      </c>
      <c r="CF917" s="155">
        <v>6</v>
      </c>
      <c r="CG917" s="31" t="s">
        <v>688</v>
      </c>
      <c r="CH917" s="31" t="s">
        <v>3899</v>
      </c>
      <c r="CI917" s="31" t="s">
        <v>3914</v>
      </c>
      <c r="CJ917" s="31" t="s">
        <v>529</v>
      </c>
      <c r="DC917" s="160" t="str">
        <f t="shared" si="130"/>
        <v>10470_11</v>
      </c>
      <c r="DD917" s="162">
        <v>100</v>
      </c>
      <c r="DE917" s="161">
        <v>140</v>
      </c>
      <c r="DF917" s="161">
        <v>10470</v>
      </c>
      <c r="DG917" s="163" t="s">
        <v>1816</v>
      </c>
      <c r="DH917" s="161"/>
      <c r="DI917" s="161" t="s">
        <v>5052</v>
      </c>
      <c r="DJ917" s="161">
        <v>11</v>
      </c>
      <c r="DK917" s="161" t="s">
        <v>1681</v>
      </c>
      <c r="DL917" s="161">
        <v>911</v>
      </c>
      <c r="DM917" s="43" t="s">
        <v>2066</v>
      </c>
      <c r="DN917" s="43"/>
      <c r="DO917" s="43" t="s">
        <v>2067</v>
      </c>
      <c r="DP917" s="43"/>
      <c r="DQ917" s="43" t="s">
        <v>2060</v>
      </c>
      <c r="DR917" s="43">
        <v>100</v>
      </c>
      <c r="DV917" s="31" t="s">
        <v>412</v>
      </c>
      <c r="DW917" s="31" t="s">
        <v>5641</v>
      </c>
      <c r="DX917" s="63"/>
      <c r="DY917" s="63"/>
      <c r="DZ917" s="63"/>
      <c r="EA917" s="167"/>
      <c r="EB917" s="60"/>
      <c r="EC917" s="60"/>
      <c r="ED917" s="60"/>
      <c r="EE917" s="60"/>
      <c r="EF917" s="60"/>
      <c r="EG917" s="60"/>
      <c r="EH917" s="60"/>
      <c r="EI917" s="60"/>
      <c r="EJ917" s="60"/>
      <c r="EK917" s="60"/>
      <c r="EL917" s="60"/>
      <c r="EM917" s="60"/>
      <c r="EN917" s="60"/>
      <c r="EO917" s="60"/>
      <c r="EP917" s="60"/>
      <c r="EQ917" s="60"/>
      <c r="ER917" s="60"/>
      <c r="ES917" s="60"/>
      <c r="ET917" s="60"/>
      <c r="EU917" s="60"/>
      <c r="EV917" s="60"/>
      <c r="EW917" s="60"/>
      <c r="EX917" s="60"/>
      <c r="EY917" s="60"/>
      <c r="EZ917" s="60"/>
      <c r="FA917" s="60"/>
      <c r="FB917" s="60"/>
    </row>
    <row r="918" spans="22:158" x14ac:dyDescent="0.25">
      <c r="W918" s="33"/>
      <c r="X918" s="33"/>
      <c r="AH918" s="38">
        <v>100</v>
      </c>
      <c r="AI918" s="38">
        <v>110</v>
      </c>
      <c r="AJ918" s="38">
        <v>15050</v>
      </c>
      <c r="AK918" s="38">
        <v>14</v>
      </c>
      <c r="AL918" s="38">
        <v>1508858</v>
      </c>
      <c r="AM918" s="61" t="s">
        <v>1816</v>
      </c>
      <c r="AN918" s="61" t="s">
        <v>1696</v>
      </c>
      <c r="AO918" s="61" t="s">
        <v>1591</v>
      </c>
      <c r="AP918" s="61" t="s">
        <v>5033</v>
      </c>
      <c r="AQ918" s="61" t="s">
        <v>1709</v>
      </c>
      <c r="AR918" s="28">
        <v>0</v>
      </c>
      <c r="AS918" s="28">
        <v>1235</v>
      </c>
      <c r="AT918" s="28">
        <v>1392</v>
      </c>
      <c r="AU918" s="62"/>
      <c r="BT918">
        <v>0</v>
      </c>
      <c r="BU918" s="32">
        <v>100</v>
      </c>
      <c r="BV918" s="32">
        <v>130</v>
      </c>
      <c r="BW918" s="32">
        <v>13660</v>
      </c>
      <c r="BX918" s="32">
        <v>86</v>
      </c>
      <c r="BY918" s="32">
        <v>91140</v>
      </c>
      <c r="BZ918" t="s">
        <v>1816</v>
      </c>
      <c r="CA918" t="s">
        <v>1687</v>
      </c>
      <c r="CB918" t="s">
        <v>1836</v>
      </c>
      <c r="CC918" s="52" t="s">
        <v>1787</v>
      </c>
      <c r="CD918" s="52" t="s">
        <v>1789</v>
      </c>
      <c r="CE918" s="155">
        <v>979</v>
      </c>
      <c r="CF918" s="155">
        <v>185</v>
      </c>
      <c r="CG918" s="31" t="s">
        <v>5839</v>
      </c>
      <c r="CH918" s="31" t="s">
        <v>3901</v>
      </c>
      <c r="CI918" s="31" t="s">
        <v>3914</v>
      </c>
      <c r="CJ918" s="31" t="s">
        <v>530</v>
      </c>
      <c r="DC918" s="160" t="str">
        <f t="shared" si="130"/>
        <v>10500_11</v>
      </c>
      <c r="DD918" s="162">
        <v>100</v>
      </c>
      <c r="DE918" s="161">
        <v>105</v>
      </c>
      <c r="DF918" s="161">
        <v>10500</v>
      </c>
      <c r="DG918" s="163" t="s">
        <v>1816</v>
      </c>
      <c r="DH918" s="161"/>
      <c r="DI918" s="161" t="s">
        <v>5053</v>
      </c>
      <c r="DJ918" s="161">
        <v>11</v>
      </c>
      <c r="DK918" s="161" t="s">
        <v>1681</v>
      </c>
      <c r="DL918" s="161">
        <v>148</v>
      </c>
      <c r="DM918" s="43" t="s">
        <v>2068</v>
      </c>
      <c r="DN918" s="43"/>
      <c r="DO918" s="43" t="s">
        <v>2064</v>
      </c>
      <c r="DP918" s="43"/>
      <c r="DQ918" s="43" t="s">
        <v>2060</v>
      </c>
      <c r="DR918" s="43">
        <v>100</v>
      </c>
      <c r="DV918" s="31" t="s">
        <v>5642</v>
      </c>
      <c r="DW918" s="31" t="s">
        <v>5643</v>
      </c>
      <c r="DX918" s="63"/>
      <c r="DY918" s="63"/>
      <c r="DZ918" s="63"/>
      <c r="EA918" s="167"/>
      <c r="EB918" s="60"/>
      <c r="EC918" s="60"/>
      <c r="ED918" s="60"/>
      <c r="EE918" s="60"/>
      <c r="EF918" s="60"/>
      <c r="EG918" s="60"/>
      <c r="EH918" s="60"/>
      <c r="EI918" s="60"/>
      <c r="EJ918" s="60"/>
      <c r="EK918" s="60"/>
      <c r="EL918" s="60"/>
      <c r="EM918" s="60"/>
      <c r="EN918" s="60"/>
      <c r="EO918" s="60"/>
      <c r="EP918" s="60"/>
      <c r="EQ918" s="60"/>
      <c r="ER918" s="60"/>
      <c r="ES918" s="60"/>
      <c r="ET918" s="60"/>
      <c r="EU918" s="60"/>
      <c r="EV918" s="60"/>
      <c r="EW918" s="60"/>
      <c r="EX918" s="60"/>
      <c r="EY918" s="60"/>
      <c r="EZ918" s="60"/>
      <c r="FA918" s="60"/>
      <c r="FB918" s="60"/>
    </row>
    <row r="919" spans="22:158" x14ac:dyDescent="0.25">
      <c r="W919" s="33"/>
      <c r="X919" s="33"/>
      <c r="AH919" s="38">
        <v>100</v>
      </c>
      <c r="AI919" s="38">
        <v>110</v>
      </c>
      <c r="AJ919" s="38">
        <v>15250</v>
      </c>
      <c r="AK919" s="38">
        <v>14</v>
      </c>
      <c r="AL919" s="38">
        <v>1508858</v>
      </c>
      <c r="AM919" s="61" t="s">
        <v>1816</v>
      </c>
      <c r="AN919" s="61" t="s">
        <v>1696</v>
      </c>
      <c r="AO919" s="61" t="s">
        <v>1595</v>
      </c>
      <c r="AP919" s="61" t="s">
        <v>5033</v>
      </c>
      <c r="AQ919" s="61" t="s">
        <v>1709</v>
      </c>
      <c r="AR919" s="28">
        <v>0</v>
      </c>
      <c r="AS919" s="28">
        <v>0</v>
      </c>
      <c r="AT919" s="28">
        <v>6334</v>
      </c>
      <c r="AU919" s="62"/>
      <c r="BT919">
        <v>0</v>
      </c>
      <c r="BU919" s="32">
        <v>100</v>
      </c>
      <c r="BV919" s="32">
        <v>130</v>
      </c>
      <c r="BW919" s="32">
        <v>13660</v>
      </c>
      <c r="BX919" s="32">
        <v>86</v>
      </c>
      <c r="BY919" s="32">
        <v>91160</v>
      </c>
      <c r="BZ919" t="s">
        <v>1816</v>
      </c>
      <c r="CA919" t="s">
        <v>1687</v>
      </c>
      <c r="CB919" t="s">
        <v>1836</v>
      </c>
      <c r="CC919" s="52" t="s">
        <v>1787</v>
      </c>
      <c r="CD919" s="52" t="s">
        <v>1788</v>
      </c>
      <c r="CE919" s="155">
        <v>148</v>
      </c>
      <c r="CF919" s="155">
        <v>27</v>
      </c>
      <c r="CG919" s="31" t="s">
        <v>5831</v>
      </c>
      <c r="CH919" s="31" t="s">
        <v>3902</v>
      </c>
      <c r="CI919" s="31" t="s">
        <v>3914</v>
      </c>
      <c r="CJ919" s="31" t="s">
        <v>531</v>
      </c>
      <c r="DC919" s="160" t="str">
        <f t="shared" si="130"/>
        <v>10750_11</v>
      </c>
      <c r="DD919" s="162">
        <v>100</v>
      </c>
      <c r="DE919" s="161">
        <v>105</v>
      </c>
      <c r="DF919" s="161">
        <v>10750</v>
      </c>
      <c r="DG919" s="163" t="s">
        <v>1816</v>
      </c>
      <c r="DH919" s="161"/>
      <c r="DI919" s="161" t="s">
        <v>5058</v>
      </c>
      <c r="DJ919" s="161">
        <v>11</v>
      </c>
      <c r="DK919" s="161" t="s">
        <v>1681</v>
      </c>
      <c r="DL919" s="161">
        <v>160</v>
      </c>
      <c r="DM919" s="43" t="s">
        <v>2069</v>
      </c>
      <c r="DN919" s="43"/>
      <c r="DO919" s="43" t="s">
        <v>2064</v>
      </c>
      <c r="DP919" s="43"/>
      <c r="DQ919" s="43" t="s">
        <v>2060</v>
      </c>
      <c r="DR919" s="43">
        <v>100</v>
      </c>
      <c r="DV919" s="31" t="s">
        <v>5642</v>
      </c>
      <c r="DW919" s="31" t="s">
        <v>5643</v>
      </c>
      <c r="DX919" s="63"/>
      <c r="DY919" s="63"/>
      <c r="DZ919" s="63"/>
      <c r="EA919" s="167"/>
      <c r="EB919" s="60"/>
      <c r="EC919" s="60"/>
      <c r="ED919" s="60"/>
      <c r="EE919" s="60"/>
      <c r="EF919" s="60"/>
      <c r="EG919" s="60"/>
      <c r="EH919" s="60"/>
      <c r="EI919" s="60"/>
      <c r="EJ919" s="60"/>
      <c r="EK919" s="60"/>
      <c r="EL919" s="60"/>
      <c r="EM919" s="60"/>
      <c r="EN919" s="60"/>
      <c r="EO919" s="60"/>
      <c r="EP919" s="60"/>
      <c r="EQ919" s="60"/>
      <c r="ER919" s="60"/>
      <c r="ES919" s="60"/>
      <c r="ET919" s="60"/>
      <c r="EU919" s="60"/>
      <c r="EV919" s="60"/>
      <c r="EW919" s="60"/>
      <c r="EX919" s="60"/>
      <c r="EY919" s="60"/>
      <c r="EZ919" s="60"/>
      <c r="FA919" s="60"/>
      <c r="FB919" s="60"/>
    </row>
    <row r="920" spans="22:158" x14ac:dyDescent="0.25">
      <c r="V920" s="1"/>
      <c r="W920" s="33"/>
      <c r="X920" s="33"/>
      <c r="AH920" s="38">
        <v>100</v>
      </c>
      <c r="AI920" s="38">
        <v>110</v>
      </c>
      <c r="AJ920" s="38">
        <v>17000</v>
      </c>
      <c r="AK920" s="38">
        <v>14</v>
      </c>
      <c r="AL920" s="38">
        <v>1508858</v>
      </c>
      <c r="AM920" s="61" t="s">
        <v>1816</v>
      </c>
      <c r="AN920" s="61" t="s">
        <v>1696</v>
      </c>
      <c r="AO920" s="61" t="s">
        <v>1633</v>
      </c>
      <c r="AP920" s="61" t="s">
        <v>5033</v>
      </c>
      <c r="AQ920" s="61" t="s">
        <v>1709</v>
      </c>
      <c r="AR920" s="28">
        <v>0</v>
      </c>
      <c r="AS920" s="28">
        <v>148</v>
      </c>
      <c r="AT920" s="28">
        <v>0</v>
      </c>
      <c r="AU920" s="62"/>
      <c r="BT920">
        <v>0</v>
      </c>
      <c r="BU920" s="32">
        <v>100</v>
      </c>
      <c r="BV920" s="32">
        <v>130</v>
      </c>
      <c r="BW920" s="32">
        <v>13660</v>
      </c>
      <c r="BX920" s="32">
        <v>87</v>
      </c>
      <c r="BY920" s="32">
        <v>91180</v>
      </c>
      <c r="BZ920" t="s">
        <v>1816</v>
      </c>
      <c r="CA920" t="s">
        <v>1687</v>
      </c>
      <c r="CB920" s="52" t="s">
        <v>1836</v>
      </c>
      <c r="CC920" s="52" t="s">
        <v>1726</v>
      </c>
      <c r="CD920" s="52" t="s">
        <v>1793</v>
      </c>
      <c r="CE920" s="155"/>
      <c r="CF920" s="155"/>
      <c r="CG920" s="31" t="s">
        <v>5841</v>
      </c>
      <c r="CH920" s="31" t="s">
        <v>3903</v>
      </c>
      <c r="CI920" s="31" t="s">
        <v>3914</v>
      </c>
      <c r="CJ920" s="31" t="s">
        <v>532</v>
      </c>
      <c r="DC920" s="160" t="str">
        <f t="shared" si="130"/>
        <v>10750_11</v>
      </c>
      <c r="DD920" s="162">
        <v>100</v>
      </c>
      <c r="DE920" s="161">
        <v>105</v>
      </c>
      <c r="DF920" s="161">
        <v>10750</v>
      </c>
      <c r="DG920" s="163" t="s">
        <v>1816</v>
      </c>
      <c r="DH920" s="161"/>
      <c r="DI920" s="161" t="s">
        <v>5058</v>
      </c>
      <c r="DJ920" s="161">
        <v>11</v>
      </c>
      <c r="DK920" s="161" t="s">
        <v>1681</v>
      </c>
      <c r="DL920" s="161">
        <v>301</v>
      </c>
      <c r="DM920" s="43" t="s">
        <v>2069</v>
      </c>
      <c r="DN920" s="43"/>
      <c r="DO920" s="43" t="s">
        <v>2064</v>
      </c>
      <c r="DP920" s="43"/>
      <c r="DQ920" s="43" t="s">
        <v>2060</v>
      </c>
      <c r="DR920" s="43">
        <v>100</v>
      </c>
      <c r="DV920" s="31" t="s">
        <v>5642</v>
      </c>
      <c r="DW920" s="31" t="s">
        <v>5643</v>
      </c>
      <c r="DX920" s="63"/>
      <c r="DY920" s="63"/>
      <c r="DZ920" s="63"/>
      <c r="EA920" s="167"/>
      <c r="EB920" s="60"/>
      <c r="EC920" s="60"/>
      <c r="ED920" s="60"/>
      <c r="EE920" s="60"/>
      <c r="EF920" s="60"/>
      <c r="EG920" s="60"/>
      <c r="EH920" s="60"/>
      <c r="EI920" s="60"/>
      <c r="EJ920" s="60"/>
      <c r="EK920" s="60"/>
      <c r="EL920" s="60"/>
      <c r="EM920" s="60"/>
      <c r="EN920" s="60"/>
      <c r="EO920" s="60"/>
      <c r="EP920" s="60"/>
      <c r="EQ920" s="60"/>
      <c r="ER920" s="60"/>
      <c r="ES920" s="60"/>
      <c r="ET920" s="60"/>
      <c r="EU920" s="60"/>
      <c r="EV920" s="60"/>
      <c r="EW920" s="60"/>
      <c r="EX920" s="60"/>
      <c r="EY920" s="60"/>
      <c r="EZ920" s="60"/>
      <c r="FA920" s="60"/>
      <c r="FB920" s="60"/>
    </row>
    <row r="921" spans="22:158" x14ac:dyDescent="0.25">
      <c r="W921" s="33"/>
      <c r="X921" s="33"/>
      <c r="AH921" s="38">
        <v>100</v>
      </c>
      <c r="AI921" s="38">
        <v>115</v>
      </c>
      <c r="AJ921" s="38">
        <v>16900</v>
      </c>
      <c r="AK921" s="38">
        <v>14</v>
      </c>
      <c r="AL921" s="38">
        <v>1508858</v>
      </c>
      <c r="AM921" s="61" t="s">
        <v>1816</v>
      </c>
      <c r="AN921" s="61" t="s">
        <v>1697</v>
      </c>
      <c r="AO921" s="61" t="s">
        <v>1631</v>
      </c>
      <c r="AP921" s="61" t="s">
        <v>5033</v>
      </c>
      <c r="AQ921" s="61" t="s">
        <v>1709</v>
      </c>
      <c r="AR921" s="28">
        <v>0</v>
      </c>
      <c r="AS921" s="28">
        <v>90018</v>
      </c>
      <c r="AT921" s="28">
        <v>12514</v>
      </c>
      <c r="AU921" s="62"/>
      <c r="BT921">
        <v>0</v>
      </c>
      <c r="BU921" s="32">
        <v>100</v>
      </c>
      <c r="BV921" s="32">
        <v>130</v>
      </c>
      <c r="BW921" s="32">
        <v>13660</v>
      </c>
      <c r="BX921" s="32">
        <v>87</v>
      </c>
      <c r="BY921" s="32">
        <v>91190</v>
      </c>
      <c r="BZ921" t="s">
        <v>1816</v>
      </c>
      <c r="CA921" t="s">
        <v>1687</v>
      </c>
      <c r="CB921" t="s">
        <v>1836</v>
      </c>
      <c r="CC921" t="s">
        <v>1726</v>
      </c>
      <c r="CD921" s="52" t="s">
        <v>1726</v>
      </c>
      <c r="CE921" s="155"/>
      <c r="CF921" s="155"/>
      <c r="CG921" s="31" t="s">
        <v>5843</v>
      </c>
      <c r="CH921" s="31" t="s">
        <v>3904</v>
      </c>
      <c r="CI921" s="31" t="s">
        <v>3914</v>
      </c>
      <c r="CJ921" s="31" t="s">
        <v>533</v>
      </c>
      <c r="DC921" s="160" t="str">
        <f t="shared" si="130"/>
        <v>10900_11</v>
      </c>
      <c r="DD921" s="162">
        <v>100</v>
      </c>
      <c r="DE921" s="161">
        <v>105</v>
      </c>
      <c r="DF921" s="161">
        <v>10900</v>
      </c>
      <c r="DG921" s="163" t="s">
        <v>1816</v>
      </c>
      <c r="DH921" s="161"/>
      <c r="DI921" s="161" t="s">
        <v>5061</v>
      </c>
      <c r="DJ921" s="161">
        <v>11</v>
      </c>
      <c r="DK921" s="161" t="s">
        <v>1681</v>
      </c>
      <c r="DL921" s="161">
        <v>138</v>
      </c>
      <c r="DM921" s="43" t="s">
        <v>2070</v>
      </c>
      <c r="DN921" s="43"/>
      <c r="DO921" s="43" t="s">
        <v>2064</v>
      </c>
      <c r="DP921" s="43"/>
      <c r="DQ921" s="43" t="s">
        <v>2060</v>
      </c>
      <c r="DR921" s="43">
        <v>100</v>
      </c>
      <c r="DV921" s="31" t="s">
        <v>5642</v>
      </c>
      <c r="DW921" s="31" t="s">
        <v>5644</v>
      </c>
      <c r="DX921" s="63"/>
      <c r="DY921" s="63"/>
      <c r="DZ921" s="63"/>
      <c r="EA921" s="167"/>
      <c r="EB921" s="60"/>
      <c r="EC921" s="60"/>
      <c r="ED921" s="60"/>
      <c r="EE921" s="60"/>
      <c r="EF921" s="60"/>
      <c r="EG921" s="60"/>
      <c r="EH921" s="60"/>
      <c r="EI921" s="60"/>
      <c r="EJ921" s="60"/>
      <c r="EK921" s="60"/>
      <c r="EL921" s="60"/>
      <c r="EM921" s="60"/>
      <c r="EN921" s="60"/>
      <c r="EO921" s="60"/>
      <c r="EP921" s="60"/>
      <c r="EQ921" s="60"/>
      <c r="ER921" s="60"/>
      <c r="ES921" s="60"/>
      <c r="ET921" s="60"/>
      <c r="EU921" s="60"/>
      <c r="EV921" s="60"/>
      <c r="EW921" s="60"/>
      <c r="EX921" s="60"/>
      <c r="EY921" s="60"/>
      <c r="EZ921" s="60"/>
      <c r="FA921" s="60"/>
      <c r="FB921" s="60"/>
    </row>
    <row r="922" spans="22:158" x14ac:dyDescent="0.25">
      <c r="W922" s="33"/>
      <c r="X922" s="33"/>
      <c r="AH922" s="38">
        <v>100</v>
      </c>
      <c r="AI922" s="38">
        <v>115</v>
      </c>
      <c r="AJ922" s="38">
        <v>18350</v>
      </c>
      <c r="AK922" s="38">
        <v>14</v>
      </c>
      <c r="AL922" s="38">
        <v>1508858</v>
      </c>
      <c r="AM922" s="61" t="s">
        <v>1816</v>
      </c>
      <c r="AN922" s="61" t="s">
        <v>1697</v>
      </c>
      <c r="AO922" s="61" t="s">
        <v>1663</v>
      </c>
      <c r="AP922" s="61" t="s">
        <v>5033</v>
      </c>
      <c r="AQ922" s="61" t="s">
        <v>1709</v>
      </c>
      <c r="AR922" s="28">
        <v>8284</v>
      </c>
      <c r="AS922" s="28">
        <v>2718</v>
      </c>
      <c r="AT922" s="28">
        <v>42024</v>
      </c>
      <c r="AU922" s="62"/>
      <c r="BT922">
        <v>0</v>
      </c>
      <c r="BU922" s="32">
        <v>100</v>
      </c>
      <c r="BV922" s="32">
        <v>130</v>
      </c>
      <c r="BW922" s="32">
        <v>13660</v>
      </c>
      <c r="BX922" s="32">
        <v>87</v>
      </c>
      <c r="BY922" s="32">
        <v>91200</v>
      </c>
      <c r="BZ922" t="s">
        <v>1816</v>
      </c>
      <c r="CA922" t="s">
        <v>1687</v>
      </c>
      <c r="CB922" t="s">
        <v>1836</v>
      </c>
      <c r="CC922" s="52" t="s">
        <v>1726</v>
      </c>
      <c r="CD922" s="52" t="s">
        <v>1794</v>
      </c>
      <c r="CE922" s="155"/>
      <c r="CF922" s="155"/>
      <c r="CG922" s="31" t="s">
        <v>5845</v>
      </c>
      <c r="CH922" s="31" t="s">
        <v>3907</v>
      </c>
      <c r="CI922" s="31" t="s">
        <v>3914</v>
      </c>
      <c r="CJ922" s="31" t="s">
        <v>534</v>
      </c>
      <c r="DC922" s="160" t="str">
        <f t="shared" si="130"/>
        <v>10900_11</v>
      </c>
      <c r="DD922" s="162">
        <v>100</v>
      </c>
      <c r="DE922" s="161">
        <v>105</v>
      </c>
      <c r="DF922" s="161">
        <v>10900</v>
      </c>
      <c r="DG922" s="163" t="s">
        <v>1816</v>
      </c>
      <c r="DH922" s="161"/>
      <c r="DI922" s="161" t="s">
        <v>5061</v>
      </c>
      <c r="DJ922" s="161">
        <v>11</v>
      </c>
      <c r="DK922" s="161" t="s">
        <v>1681</v>
      </c>
      <c r="DL922" s="161">
        <v>0</v>
      </c>
      <c r="DM922" s="43" t="s">
        <v>2070</v>
      </c>
      <c r="DN922" s="43"/>
      <c r="DO922" s="43" t="s">
        <v>2064</v>
      </c>
      <c r="DP922" s="43"/>
      <c r="DQ922" s="43" t="s">
        <v>2060</v>
      </c>
      <c r="DR922" s="43">
        <v>100</v>
      </c>
      <c r="DV922" s="31" t="s">
        <v>5642</v>
      </c>
      <c r="DW922" s="31" t="s">
        <v>5644</v>
      </c>
      <c r="DX922" s="63"/>
      <c r="DY922" s="63"/>
      <c r="DZ922" s="63"/>
      <c r="EA922" s="167"/>
      <c r="EB922" s="60"/>
      <c r="EC922" s="60"/>
      <c r="ED922" s="60"/>
      <c r="EE922" s="60"/>
      <c r="EF922" s="60"/>
      <c r="EG922" s="60"/>
      <c r="EH922" s="60"/>
      <c r="EI922" s="60"/>
      <c r="EJ922" s="60"/>
      <c r="EK922" s="60"/>
      <c r="EL922" s="60"/>
      <c r="EM922" s="60"/>
      <c r="EN922" s="60"/>
      <c r="EO922" s="60"/>
      <c r="EP922" s="60"/>
      <c r="EQ922" s="60"/>
      <c r="ER922" s="60"/>
      <c r="ES922" s="60"/>
      <c r="ET922" s="60"/>
      <c r="EU922" s="60"/>
      <c r="EV922" s="60"/>
      <c r="EW922" s="60"/>
      <c r="EX922" s="60"/>
      <c r="EY922" s="60"/>
      <c r="EZ922" s="60"/>
      <c r="FA922" s="60"/>
      <c r="FB922" s="60"/>
    </row>
    <row r="923" spans="22:158" x14ac:dyDescent="0.25">
      <c r="W923" s="33"/>
      <c r="X923" s="33"/>
      <c r="AH923" s="38">
        <v>100</v>
      </c>
      <c r="AI923" s="38">
        <v>120</v>
      </c>
      <c r="AJ923" s="38">
        <v>10250</v>
      </c>
      <c r="AK923" s="38">
        <v>14</v>
      </c>
      <c r="AL923" s="38">
        <v>1508858</v>
      </c>
      <c r="AM923" s="61" t="s">
        <v>1816</v>
      </c>
      <c r="AN923" s="61" t="s">
        <v>1689</v>
      </c>
      <c r="AO923" s="61" t="s">
        <v>5048</v>
      </c>
      <c r="AP923" s="61" t="s">
        <v>5033</v>
      </c>
      <c r="AQ923" s="61" t="s">
        <v>1709</v>
      </c>
      <c r="AR923" s="28">
        <v>0</v>
      </c>
      <c r="AS923" s="28">
        <v>0</v>
      </c>
      <c r="AT923" s="28">
        <v>0</v>
      </c>
      <c r="AU923" s="62"/>
      <c r="BT923">
        <v>0</v>
      </c>
      <c r="BU923" s="32">
        <v>100</v>
      </c>
      <c r="BV923" s="32">
        <v>130</v>
      </c>
      <c r="BW923" s="32">
        <v>13660</v>
      </c>
      <c r="BX923" s="32">
        <v>88</v>
      </c>
      <c r="BY923" s="32">
        <v>91220</v>
      </c>
      <c r="BZ923" t="s">
        <v>1816</v>
      </c>
      <c r="CA923" t="s">
        <v>1687</v>
      </c>
      <c r="CB923" t="s">
        <v>1836</v>
      </c>
      <c r="CC923" t="s">
        <v>1684</v>
      </c>
      <c r="CD923" s="52" t="s">
        <v>1684</v>
      </c>
      <c r="CE923" s="155">
        <v>3437</v>
      </c>
      <c r="CF923" s="155">
        <v>10</v>
      </c>
      <c r="CG923" s="31" t="s">
        <v>696</v>
      </c>
      <c r="CH923" s="31" t="s">
        <v>3908</v>
      </c>
      <c r="CI923" s="31" t="s">
        <v>3914</v>
      </c>
      <c r="CJ923" s="31" t="s">
        <v>535</v>
      </c>
      <c r="DC923" s="160" t="str">
        <f t="shared" si="130"/>
        <v>11100_11</v>
      </c>
      <c r="DD923" s="162">
        <v>100</v>
      </c>
      <c r="DE923" s="161">
        <v>105</v>
      </c>
      <c r="DF923" s="161">
        <v>11100</v>
      </c>
      <c r="DG923" s="163" t="s">
        <v>1816</v>
      </c>
      <c r="DH923" s="161"/>
      <c r="DI923" s="161" t="s">
        <v>5065</v>
      </c>
      <c r="DJ923" s="161">
        <v>11</v>
      </c>
      <c r="DK923" s="161" t="s">
        <v>1681</v>
      </c>
      <c r="DL923" s="161">
        <v>14</v>
      </c>
      <c r="DM923" s="43" t="s">
        <v>2071</v>
      </c>
      <c r="DN923" s="43"/>
      <c r="DO923" s="43" t="s">
        <v>2064</v>
      </c>
      <c r="DP923" s="43"/>
      <c r="DQ923" s="43" t="s">
        <v>2060</v>
      </c>
      <c r="DR923" s="43">
        <v>100</v>
      </c>
      <c r="DV923" s="31" t="s">
        <v>5642</v>
      </c>
      <c r="DW923" s="31" t="s">
        <v>5645</v>
      </c>
      <c r="DX923" s="63"/>
      <c r="DY923" s="63"/>
      <c r="DZ923" s="63"/>
      <c r="EA923" s="167"/>
      <c r="EB923" s="60"/>
      <c r="EC923" s="60"/>
      <c r="ED923" s="60"/>
      <c r="EE923" s="60"/>
      <c r="EF923" s="60"/>
      <c r="EG923" s="60"/>
      <c r="EH923" s="60"/>
      <c r="EI923" s="60"/>
      <c r="EJ923" s="60"/>
      <c r="EK923" s="60"/>
      <c r="EL923" s="60"/>
      <c r="EM923" s="60"/>
      <c r="EN923" s="60"/>
      <c r="EO923" s="60"/>
      <c r="EP923" s="60"/>
      <c r="EQ923" s="60"/>
      <c r="ER923" s="60"/>
      <c r="ES923" s="60"/>
      <c r="ET923" s="60"/>
      <c r="EU923" s="60"/>
      <c r="EV923" s="60"/>
      <c r="EW923" s="60"/>
      <c r="EX923" s="60"/>
      <c r="EY923" s="60"/>
      <c r="EZ923" s="60"/>
      <c r="FA923" s="60"/>
      <c r="FB923" s="60"/>
    </row>
    <row r="924" spans="22:158" x14ac:dyDescent="0.25">
      <c r="W924" s="33"/>
      <c r="X924" s="33"/>
      <c r="AH924" s="38">
        <v>100</v>
      </c>
      <c r="AI924" s="38">
        <v>120</v>
      </c>
      <c r="AJ924" s="38">
        <v>14550</v>
      </c>
      <c r="AK924" s="38">
        <v>14</v>
      </c>
      <c r="AL924" s="38">
        <v>1508858</v>
      </c>
      <c r="AM924" s="61" t="s">
        <v>1816</v>
      </c>
      <c r="AN924" s="61" t="s">
        <v>1689</v>
      </c>
      <c r="AO924" s="61" t="s">
        <v>1579</v>
      </c>
      <c r="AP924" s="61" t="s">
        <v>5033</v>
      </c>
      <c r="AQ924" s="61" t="s">
        <v>1709</v>
      </c>
      <c r="AR924" s="28">
        <v>7491</v>
      </c>
      <c r="AS924" s="28">
        <v>0</v>
      </c>
      <c r="AT924" s="28">
        <v>8157</v>
      </c>
      <c r="AU924" s="62"/>
      <c r="BT924">
        <v>0</v>
      </c>
      <c r="BU924" s="32">
        <v>100</v>
      </c>
      <c r="BV924" s="32">
        <v>130</v>
      </c>
      <c r="BW924" s="32">
        <v>13660</v>
      </c>
      <c r="BX924" s="32">
        <v>89</v>
      </c>
      <c r="BY924" s="32">
        <v>91240</v>
      </c>
      <c r="BZ924" t="s">
        <v>1816</v>
      </c>
      <c r="CA924" t="s">
        <v>1687</v>
      </c>
      <c r="CB924" t="s">
        <v>1836</v>
      </c>
      <c r="CC924" s="52" t="s">
        <v>1785</v>
      </c>
      <c r="CD924" s="52" t="s">
        <v>1785</v>
      </c>
      <c r="CE924" s="155">
        <v>150304</v>
      </c>
      <c r="CF924" s="155">
        <v>142</v>
      </c>
      <c r="CG924" s="31" t="s">
        <v>698</v>
      </c>
      <c r="CH924" s="31" t="s">
        <v>3909</v>
      </c>
      <c r="CI924" s="31" t="s">
        <v>3914</v>
      </c>
      <c r="CJ924" s="31" t="s">
        <v>536</v>
      </c>
      <c r="DC924" s="160" t="str">
        <f t="shared" si="130"/>
        <v>11150_11</v>
      </c>
      <c r="DD924" s="162">
        <v>100</v>
      </c>
      <c r="DE924" s="161">
        <v>135</v>
      </c>
      <c r="DF924" s="161">
        <v>11150</v>
      </c>
      <c r="DG924" s="163" t="s">
        <v>1816</v>
      </c>
      <c r="DH924" s="161"/>
      <c r="DI924" s="161" t="s">
        <v>5066</v>
      </c>
      <c r="DJ924" s="161">
        <v>11</v>
      </c>
      <c r="DK924" s="161" t="s">
        <v>1681</v>
      </c>
      <c r="DL924" s="161">
        <v>2537</v>
      </c>
      <c r="DM924" s="43" t="s">
        <v>2072</v>
      </c>
      <c r="DN924" s="43"/>
      <c r="DO924" s="43" t="s">
        <v>2073</v>
      </c>
      <c r="DP924" s="43"/>
      <c r="DQ924" s="43" t="s">
        <v>2060</v>
      </c>
      <c r="DR924" s="43">
        <v>100</v>
      </c>
      <c r="DV924" s="31" t="s">
        <v>5642</v>
      </c>
      <c r="DW924" s="31" t="s">
        <v>5645</v>
      </c>
      <c r="DX924" s="63"/>
      <c r="DY924" s="63"/>
      <c r="DZ924" s="63"/>
      <c r="EA924" s="167"/>
      <c r="EB924" s="60"/>
      <c r="EC924" s="60"/>
      <c r="ED924" s="60"/>
      <c r="EE924" s="60"/>
      <c r="EF924" s="60"/>
      <c r="EG924" s="60"/>
      <c r="EH924" s="60"/>
      <c r="EI924" s="60"/>
      <c r="EJ924" s="60"/>
      <c r="EK924" s="60"/>
      <c r="EL924" s="60"/>
      <c r="EM924" s="60"/>
      <c r="EN924" s="60"/>
      <c r="EO924" s="60"/>
      <c r="EP924" s="60"/>
      <c r="EQ924" s="60"/>
      <c r="ER924" s="60"/>
      <c r="ES924" s="60"/>
      <c r="ET924" s="60"/>
      <c r="EU924" s="60"/>
      <c r="EV924" s="60"/>
      <c r="EW924" s="60"/>
      <c r="EX924" s="60"/>
      <c r="EY924" s="60"/>
      <c r="EZ924" s="60"/>
      <c r="FA924" s="60"/>
      <c r="FB924" s="60"/>
    </row>
    <row r="925" spans="22:158" x14ac:dyDescent="0.25">
      <c r="W925" s="33"/>
      <c r="X925" s="33"/>
      <c r="AH925" s="38">
        <v>100</v>
      </c>
      <c r="AI925" s="38">
        <v>120</v>
      </c>
      <c r="AJ925" s="38">
        <v>16610</v>
      </c>
      <c r="AK925" s="38">
        <v>14</v>
      </c>
      <c r="AL925" s="38">
        <v>1508858</v>
      </c>
      <c r="AM925" s="61" t="s">
        <v>1816</v>
      </c>
      <c r="AN925" s="61" t="s">
        <v>1689</v>
      </c>
      <c r="AO925" s="61" t="s">
        <v>1625</v>
      </c>
      <c r="AP925" s="61" t="s">
        <v>5033</v>
      </c>
      <c r="AQ925" s="61" t="s">
        <v>1709</v>
      </c>
      <c r="AR925" s="28">
        <v>5668.8</v>
      </c>
      <c r="AS925" s="28">
        <v>12448</v>
      </c>
      <c r="AT925" s="28">
        <v>17289</v>
      </c>
      <c r="AU925" s="62"/>
      <c r="BT925">
        <v>0</v>
      </c>
      <c r="BU925" s="32">
        <v>100</v>
      </c>
      <c r="BV925" s="32">
        <v>130</v>
      </c>
      <c r="BW925" s="32">
        <v>13660</v>
      </c>
      <c r="BX925" s="32">
        <v>90</v>
      </c>
      <c r="BY925" s="32">
        <v>91260</v>
      </c>
      <c r="BZ925" t="s">
        <v>1816</v>
      </c>
      <c r="CA925" t="s">
        <v>1687</v>
      </c>
      <c r="CB925" t="s">
        <v>1836</v>
      </c>
      <c r="CC925" s="52" t="s">
        <v>5036</v>
      </c>
      <c r="CD925" s="52" t="s">
        <v>5036</v>
      </c>
      <c r="CE925" s="155">
        <v>6</v>
      </c>
      <c r="CF925" s="155">
        <v>1</v>
      </c>
      <c r="CG925" s="31" t="s">
        <v>5848</v>
      </c>
      <c r="CH925" s="31" t="s">
        <v>3910</v>
      </c>
      <c r="CI925" s="31" t="s">
        <v>3914</v>
      </c>
      <c r="CJ925" s="31" t="s">
        <v>537</v>
      </c>
      <c r="DC925" s="160" t="str">
        <f t="shared" si="130"/>
        <v>11450_11</v>
      </c>
      <c r="DD925" s="162">
        <v>100</v>
      </c>
      <c r="DE925" s="161">
        <v>105</v>
      </c>
      <c r="DF925" s="161">
        <v>11450</v>
      </c>
      <c r="DG925" s="163" t="s">
        <v>1816</v>
      </c>
      <c r="DH925" s="161"/>
      <c r="DI925" s="161" t="s">
        <v>5072</v>
      </c>
      <c r="DJ925" s="161">
        <v>11</v>
      </c>
      <c r="DK925" s="161" t="s">
        <v>1681</v>
      </c>
      <c r="DL925" s="161">
        <v>597</v>
      </c>
      <c r="DM925" s="43" t="s">
        <v>2074</v>
      </c>
      <c r="DN925" s="43"/>
      <c r="DO925" s="43" t="s">
        <v>2064</v>
      </c>
      <c r="DP925" s="43"/>
      <c r="DQ925" s="43" t="s">
        <v>2060</v>
      </c>
      <c r="DR925" s="43">
        <v>100</v>
      </c>
      <c r="DV925" s="31" t="s">
        <v>5642</v>
      </c>
      <c r="DW925" s="31" t="s">
        <v>5645</v>
      </c>
      <c r="DX925" s="63"/>
      <c r="DY925" s="63"/>
      <c r="DZ925" s="63"/>
      <c r="EA925" s="167"/>
      <c r="EB925" s="60"/>
      <c r="EC925" s="60"/>
      <c r="ED925" s="60"/>
      <c r="EE925" s="60"/>
      <c r="EF925" s="60"/>
      <c r="EG925" s="60"/>
      <c r="EH925" s="60"/>
      <c r="EI925" s="60"/>
      <c r="EJ925" s="60"/>
      <c r="EK925" s="60"/>
      <c r="EL925" s="60"/>
      <c r="EM925" s="60"/>
      <c r="EN925" s="60"/>
      <c r="EO925" s="60"/>
      <c r="EP925" s="60"/>
      <c r="EQ925" s="60"/>
      <c r="ER925" s="60"/>
      <c r="ES925" s="60"/>
      <c r="ET925" s="60"/>
      <c r="EU925" s="60"/>
      <c r="EV925" s="60"/>
      <c r="EW925" s="60"/>
      <c r="EX925" s="60"/>
      <c r="EY925" s="60"/>
      <c r="EZ925" s="60"/>
      <c r="FA925" s="60"/>
      <c r="FB925" s="60"/>
    </row>
    <row r="926" spans="22:158" x14ac:dyDescent="0.25">
      <c r="V926" s="1"/>
      <c r="W926" s="33"/>
      <c r="X926" s="33"/>
      <c r="AH926" s="38">
        <v>100</v>
      </c>
      <c r="AI926" s="38">
        <v>125</v>
      </c>
      <c r="AJ926" s="38">
        <v>11730</v>
      </c>
      <c r="AK926" s="38">
        <v>14</v>
      </c>
      <c r="AL926" s="38">
        <v>1508858</v>
      </c>
      <c r="AM926" s="61" t="s">
        <v>1816</v>
      </c>
      <c r="AN926" s="61" t="s">
        <v>1692</v>
      </c>
      <c r="AO926" s="61" t="s">
        <v>5079</v>
      </c>
      <c r="AP926" s="61" t="s">
        <v>5033</v>
      </c>
      <c r="AQ926" s="61" t="s">
        <v>1709</v>
      </c>
      <c r="AR926" s="28">
        <v>24262.2</v>
      </c>
      <c r="AS926" s="28">
        <v>37701</v>
      </c>
      <c r="AT926" s="28">
        <v>0</v>
      </c>
      <c r="AU926" s="62"/>
      <c r="BT926">
        <v>0</v>
      </c>
      <c r="BU926" s="32">
        <v>100</v>
      </c>
      <c r="BV926" s="32">
        <v>130</v>
      </c>
      <c r="BW926" s="32">
        <v>14200</v>
      </c>
      <c r="BX926" s="32">
        <v>81</v>
      </c>
      <c r="BY926" s="32">
        <v>91000</v>
      </c>
      <c r="BZ926" t="s">
        <v>1816</v>
      </c>
      <c r="CA926" t="s">
        <v>1687</v>
      </c>
      <c r="CB926" t="s">
        <v>1844</v>
      </c>
      <c r="CC926" s="52" t="s">
        <v>1683</v>
      </c>
      <c r="CD926" s="52" t="s">
        <v>1784</v>
      </c>
      <c r="CE926" s="155">
        <v>119546</v>
      </c>
      <c r="CF926" s="155">
        <v>470</v>
      </c>
      <c r="CG926" s="31" t="s">
        <v>5834</v>
      </c>
      <c r="CH926" s="31" t="s">
        <v>3892</v>
      </c>
      <c r="CI926" s="31" t="s">
        <v>3915</v>
      </c>
      <c r="CJ926" s="31" t="s">
        <v>538</v>
      </c>
      <c r="DC926" s="160" t="str">
        <f t="shared" si="130"/>
        <v>11250_11</v>
      </c>
      <c r="DD926" s="162">
        <v>100</v>
      </c>
      <c r="DE926" s="161">
        <v>165</v>
      </c>
      <c r="DF926" s="161">
        <v>11250</v>
      </c>
      <c r="DG926" s="163" t="s">
        <v>1816</v>
      </c>
      <c r="DH926" s="161"/>
      <c r="DI926" s="161" t="s">
        <v>5068</v>
      </c>
      <c r="DJ926" s="161">
        <v>11</v>
      </c>
      <c r="DK926" s="161" t="s">
        <v>1681</v>
      </c>
      <c r="DL926" s="161">
        <v>607</v>
      </c>
      <c r="DM926" s="43" t="s">
        <v>2075</v>
      </c>
      <c r="DN926" s="43"/>
      <c r="DO926" s="43" t="s">
        <v>2076</v>
      </c>
      <c r="DP926" s="43"/>
      <c r="DQ926" s="43" t="s">
        <v>2060</v>
      </c>
      <c r="DR926" s="43">
        <v>100</v>
      </c>
      <c r="DV926" s="31" t="s">
        <v>5642</v>
      </c>
      <c r="DW926" s="31" t="s">
        <v>5646</v>
      </c>
      <c r="DX926" s="63"/>
      <c r="DY926" s="63"/>
      <c r="DZ926" s="63"/>
      <c r="EA926" s="167"/>
      <c r="EB926" s="60"/>
      <c r="EC926" s="60"/>
      <c r="ED926" s="60"/>
      <c r="EE926" s="60"/>
      <c r="EF926" s="60"/>
      <c r="EG926" s="60"/>
      <c r="EH926" s="60"/>
      <c r="EI926" s="60"/>
      <c r="EJ926" s="60"/>
      <c r="EK926" s="60"/>
      <c r="EL926" s="60"/>
      <c r="EM926" s="60"/>
      <c r="EN926" s="60"/>
      <c r="EO926" s="60"/>
      <c r="EP926" s="60"/>
      <c r="EQ926" s="60"/>
      <c r="ER926" s="60"/>
      <c r="ES926" s="60"/>
      <c r="ET926" s="60"/>
      <c r="EU926" s="60"/>
      <c r="EV926" s="60"/>
      <c r="EW926" s="60"/>
      <c r="EX926" s="60"/>
      <c r="EY926" s="60"/>
      <c r="EZ926" s="60"/>
      <c r="FA926" s="60"/>
      <c r="FB926" s="60"/>
    </row>
    <row r="927" spans="22:158" x14ac:dyDescent="0.25">
      <c r="W927" s="33"/>
      <c r="X927" s="33"/>
      <c r="AH927" s="38">
        <v>100</v>
      </c>
      <c r="AI927" s="38">
        <v>125</v>
      </c>
      <c r="AJ927" s="38">
        <v>12250</v>
      </c>
      <c r="AK927" s="38">
        <v>14</v>
      </c>
      <c r="AL927" s="38">
        <v>1508858</v>
      </c>
      <c r="AM927" s="61" t="s">
        <v>1816</v>
      </c>
      <c r="AN927" s="61" t="s">
        <v>1692</v>
      </c>
      <c r="AO927" s="61" t="s">
        <v>5089</v>
      </c>
      <c r="AP927" s="61" t="s">
        <v>5033</v>
      </c>
      <c r="AQ927" s="61" t="s">
        <v>1709</v>
      </c>
      <c r="AR927" s="28">
        <v>0</v>
      </c>
      <c r="AS927" s="28">
        <v>0</v>
      </c>
      <c r="AT927" s="28">
        <v>16899</v>
      </c>
      <c r="AU927" s="62"/>
      <c r="BT927">
        <v>0</v>
      </c>
      <c r="BU927" s="32">
        <v>100</v>
      </c>
      <c r="BV927" s="32">
        <v>130</v>
      </c>
      <c r="BW927" s="32">
        <v>14200</v>
      </c>
      <c r="BX927" s="32">
        <v>81</v>
      </c>
      <c r="BY927" s="32">
        <v>91010</v>
      </c>
      <c r="BZ927" t="s">
        <v>1816</v>
      </c>
      <c r="CA927" t="s">
        <v>1687</v>
      </c>
      <c r="CB927" t="s">
        <v>1844</v>
      </c>
      <c r="CC927" t="s">
        <v>1683</v>
      </c>
      <c r="CD927" s="52" t="s">
        <v>1683</v>
      </c>
      <c r="CE927" s="155">
        <v>264</v>
      </c>
      <c r="CF927" s="155">
        <v>7</v>
      </c>
      <c r="CG927" s="31" t="s">
        <v>5837</v>
      </c>
      <c r="CH927" s="31" t="s">
        <v>3894</v>
      </c>
      <c r="CI927" s="31" t="s">
        <v>3915</v>
      </c>
      <c r="CJ927" s="31" t="s">
        <v>539</v>
      </c>
      <c r="DC927" s="160" t="str">
        <f t="shared" si="130"/>
        <v>11450_11</v>
      </c>
      <c r="DD927" s="162">
        <v>100</v>
      </c>
      <c r="DE927" s="161">
        <v>105</v>
      </c>
      <c r="DF927" s="161">
        <v>11450</v>
      </c>
      <c r="DG927" s="163" t="s">
        <v>1816</v>
      </c>
      <c r="DH927" s="161"/>
      <c r="DI927" s="161" t="s">
        <v>5072</v>
      </c>
      <c r="DJ927" s="161">
        <v>11</v>
      </c>
      <c r="DK927" s="161" t="s">
        <v>1681</v>
      </c>
      <c r="DL927" s="161">
        <v>122</v>
      </c>
      <c r="DM927" s="43" t="s">
        <v>2074</v>
      </c>
      <c r="DN927" s="43"/>
      <c r="DO927" s="43" t="s">
        <v>2064</v>
      </c>
      <c r="DP927" s="43"/>
      <c r="DQ927" s="43" t="s">
        <v>2060</v>
      </c>
      <c r="DR927" s="43">
        <v>100</v>
      </c>
      <c r="DV927" s="31" t="s">
        <v>5642</v>
      </c>
      <c r="DW927" s="31" t="s">
        <v>5646</v>
      </c>
      <c r="DX927" s="63"/>
      <c r="DY927" s="63"/>
      <c r="DZ927" s="63"/>
      <c r="EA927" s="167"/>
      <c r="EB927" s="60"/>
      <c r="EC927" s="60"/>
      <c r="ED927" s="60"/>
      <c r="EE927" s="60"/>
      <c r="EF927" s="60"/>
      <c r="EG927" s="60"/>
      <c r="EH927" s="60"/>
      <c r="EI927" s="60"/>
      <c r="EJ927" s="60"/>
      <c r="EK927" s="60"/>
      <c r="EL927" s="60"/>
      <c r="EM927" s="60"/>
      <c r="EN927" s="60"/>
      <c r="EO927" s="60"/>
      <c r="EP927" s="60"/>
      <c r="EQ927" s="60"/>
      <c r="ER927" s="60"/>
      <c r="ES927" s="60"/>
      <c r="ET927" s="60"/>
      <c r="EU927" s="60"/>
      <c r="EV927" s="60"/>
      <c r="EW927" s="60"/>
      <c r="EX927" s="60"/>
      <c r="EY927" s="60"/>
      <c r="EZ927" s="60"/>
      <c r="FA927" s="60"/>
      <c r="FB927" s="60"/>
    </row>
    <row r="928" spans="22:158" x14ac:dyDescent="0.25">
      <c r="V928" s="1"/>
      <c r="W928" s="33"/>
      <c r="X928" s="33"/>
      <c r="AH928" s="38">
        <v>100</v>
      </c>
      <c r="AI928" s="38">
        <v>125</v>
      </c>
      <c r="AJ928" s="38">
        <v>13750</v>
      </c>
      <c r="AK928" s="38">
        <v>14</v>
      </c>
      <c r="AL928" s="38">
        <v>1508858</v>
      </c>
      <c r="AM928" s="61" t="s">
        <v>1816</v>
      </c>
      <c r="AN928" s="61" t="s">
        <v>1692</v>
      </c>
      <c r="AO928" s="61" t="s">
        <v>5119</v>
      </c>
      <c r="AP928" s="61" t="s">
        <v>5033</v>
      </c>
      <c r="AQ928" s="61" t="s">
        <v>1709</v>
      </c>
      <c r="AR928" s="28">
        <v>0</v>
      </c>
      <c r="AS928" s="28">
        <v>2163</v>
      </c>
      <c r="AT928" s="28">
        <v>0</v>
      </c>
      <c r="AU928" s="62"/>
      <c r="BT928">
        <v>0</v>
      </c>
      <c r="BU928" s="32">
        <v>100</v>
      </c>
      <c r="BV928" s="32">
        <v>130</v>
      </c>
      <c r="BW928" s="32">
        <v>14200</v>
      </c>
      <c r="BX928" s="32">
        <v>82</v>
      </c>
      <c r="BY928" s="32">
        <v>91020</v>
      </c>
      <c r="BZ928" t="s">
        <v>1816</v>
      </c>
      <c r="CA928" t="s">
        <v>1687</v>
      </c>
      <c r="CB928" t="s">
        <v>1844</v>
      </c>
      <c r="CC928" s="52" t="s">
        <v>1790</v>
      </c>
      <c r="CD928" s="52" t="s">
        <v>1792</v>
      </c>
      <c r="CE928" s="155">
        <v>37726</v>
      </c>
      <c r="CF928" s="155">
        <v>169</v>
      </c>
      <c r="CG928" s="31" t="s">
        <v>5851</v>
      </c>
      <c r="CH928" s="31" t="s">
        <v>3895</v>
      </c>
      <c r="CI928" s="31" t="s">
        <v>3915</v>
      </c>
      <c r="CJ928" s="31" t="s">
        <v>540</v>
      </c>
      <c r="DC928" s="160" t="str">
        <f t="shared" si="130"/>
        <v>11500_11</v>
      </c>
      <c r="DD928" s="162">
        <v>100</v>
      </c>
      <c r="DE928" s="161">
        <v>105</v>
      </c>
      <c r="DF928" s="161">
        <v>11500</v>
      </c>
      <c r="DG928" s="163" t="s">
        <v>1816</v>
      </c>
      <c r="DH928" s="161"/>
      <c r="DI928" s="161" t="s">
        <v>5073</v>
      </c>
      <c r="DJ928" s="161">
        <v>11</v>
      </c>
      <c r="DK928" s="161" t="s">
        <v>1681</v>
      </c>
      <c r="DL928" s="161">
        <v>168</v>
      </c>
      <c r="DM928" s="43" t="s">
        <v>2077</v>
      </c>
      <c r="DN928" s="43"/>
      <c r="DO928" s="43" t="s">
        <v>2064</v>
      </c>
      <c r="DP928" s="43"/>
      <c r="DQ928" s="43" t="s">
        <v>2060</v>
      </c>
      <c r="DR928" s="43">
        <v>100</v>
      </c>
      <c r="DV928" s="31" t="s">
        <v>5642</v>
      </c>
      <c r="DW928" s="31" t="s">
        <v>5646</v>
      </c>
      <c r="DX928" s="63"/>
      <c r="DY928" s="63"/>
      <c r="DZ928" s="63"/>
      <c r="EA928" s="167"/>
      <c r="EB928" s="60"/>
      <c r="EC928" s="60"/>
      <c r="ED928" s="60"/>
      <c r="EE928" s="60"/>
      <c r="EF928" s="60"/>
      <c r="EG928" s="60"/>
      <c r="EH928" s="60"/>
      <c r="EI928" s="60"/>
      <c r="EJ928" s="60"/>
      <c r="EK928" s="60"/>
      <c r="EL928" s="60"/>
      <c r="EM928" s="60"/>
      <c r="EN928" s="60"/>
      <c r="EO928" s="60"/>
      <c r="EP928" s="60"/>
      <c r="EQ928" s="60"/>
      <c r="ER928" s="60"/>
      <c r="ES928" s="60"/>
      <c r="ET928" s="60"/>
      <c r="EU928" s="60"/>
      <c r="EV928" s="60"/>
      <c r="EW928" s="60"/>
      <c r="EX928" s="60"/>
      <c r="EY928" s="60"/>
      <c r="EZ928" s="60"/>
      <c r="FA928" s="60"/>
      <c r="FB928" s="60"/>
    </row>
    <row r="929" spans="22:158" x14ac:dyDescent="0.25">
      <c r="W929" s="33"/>
      <c r="X929" s="33"/>
      <c r="AH929" s="38">
        <v>100</v>
      </c>
      <c r="AI929" s="38">
        <v>125</v>
      </c>
      <c r="AJ929" s="38">
        <v>14350</v>
      </c>
      <c r="AK929" s="38">
        <v>14</v>
      </c>
      <c r="AL929" s="38">
        <v>1508858</v>
      </c>
      <c r="AM929" s="61" t="s">
        <v>1816</v>
      </c>
      <c r="AN929" s="61" t="s">
        <v>1692</v>
      </c>
      <c r="AO929" s="61" t="s">
        <v>1575</v>
      </c>
      <c r="AP929" s="61" t="s">
        <v>5033</v>
      </c>
      <c r="AQ929" s="61" t="s">
        <v>1709</v>
      </c>
      <c r="AR929" s="28">
        <v>499.6</v>
      </c>
      <c r="AS929" s="28">
        <v>0</v>
      </c>
      <c r="AT929" s="28">
        <v>0</v>
      </c>
      <c r="AU929" s="62"/>
      <c r="BT929">
        <v>0</v>
      </c>
      <c r="BU929" s="32">
        <v>100</v>
      </c>
      <c r="BV929" s="32">
        <v>130</v>
      </c>
      <c r="BW929" s="32">
        <v>14200</v>
      </c>
      <c r="BX929" s="32">
        <v>82</v>
      </c>
      <c r="BY929" s="32">
        <v>91040</v>
      </c>
      <c r="BZ929" t="s">
        <v>1816</v>
      </c>
      <c r="CA929" t="s">
        <v>1687</v>
      </c>
      <c r="CB929" t="s">
        <v>1844</v>
      </c>
      <c r="CC929" t="s">
        <v>1790</v>
      </c>
      <c r="CD929" s="52" t="s">
        <v>1791</v>
      </c>
      <c r="CE929" s="155">
        <v>11237</v>
      </c>
      <c r="CF929" s="155">
        <v>111</v>
      </c>
      <c r="CG929" s="31" t="s">
        <v>5853</v>
      </c>
      <c r="CH929" s="31" t="s">
        <v>3896</v>
      </c>
      <c r="CI929" s="31" t="s">
        <v>3915</v>
      </c>
      <c r="CJ929" s="31" t="s">
        <v>541</v>
      </c>
      <c r="DC929" s="160" t="str">
        <f t="shared" si="130"/>
        <v>11520_11</v>
      </c>
      <c r="DD929" s="162">
        <v>100</v>
      </c>
      <c r="DE929" s="161">
        <v>165</v>
      </c>
      <c r="DF929" s="161">
        <v>11520</v>
      </c>
      <c r="DG929" s="163" t="s">
        <v>1816</v>
      </c>
      <c r="DH929" s="161"/>
      <c r="DI929" s="161" t="s">
        <v>5074</v>
      </c>
      <c r="DJ929" s="161">
        <v>11</v>
      </c>
      <c r="DK929" s="161" t="s">
        <v>1681</v>
      </c>
      <c r="DL929" s="161">
        <v>37</v>
      </c>
      <c r="DM929" s="43" t="s">
        <v>2078</v>
      </c>
      <c r="DN929" s="43"/>
      <c r="DO929" s="43" t="s">
        <v>2076</v>
      </c>
      <c r="DP929" s="43"/>
      <c r="DQ929" s="43" t="s">
        <v>2060</v>
      </c>
      <c r="DR929" s="43">
        <v>100</v>
      </c>
      <c r="DV929" s="31" t="s">
        <v>5642</v>
      </c>
      <c r="DW929" s="31" t="s">
        <v>5646</v>
      </c>
      <c r="DX929" s="63"/>
      <c r="DY929" s="63"/>
      <c r="DZ929" s="63"/>
      <c r="EA929" s="167"/>
      <c r="EB929" s="60"/>
      <c r="EC929" s="60"/>
      <c r="ED929" s="60"/>
      <c r="EE929" s="60"/>
      <c r="EF929" s="60"/>
      <c r="EG929" s="60"/>
      <c r="EH929" s="60"/>
      <c r="EI929" s="60"/>
      <c r="EJ929" s="60"/>
      <c r="EK929" s="60"/>
      <c r="EL929" s="60"/>
      <c r="EM929" s="60"/>
      <c r="EN929" s="60"/>
      <c r="EO929" s="60"/>
      <c r="EP929" s="60"/>
      <c r="EQ929" s="60"/>
      <c r="ER929" s="60"/>
      <c r="ES929" s="60"/>
      <c r="ET929" s="60"/>
      <c r="EU929" s="60"/>
      <c r="EV929" s="60"/>
      <c r="EW929" s="60"/>
      <c r="EX929" s="60"/>
      <c r="EY929" s="60"/>
      <c r="EZ929" s="60"/>
      <c r="FA929" s="60"/>
      <c r="FB929" s="60"/>
    </row>
    <row r="930" spans="22:158" x14ac:dyDescent="0.25">
      <c r="W930" s="33"/>
      <c r="X930" s="33"/>
      <c r="AH930" s="38">
        <v>100</v>
      </c>
      <c r="AI930" s="38">
        <v>130</v>
      </c>
      <c r="AJ930" s="38">
        <v>10110</v>
      </c>
      <c r="AK930" s="38">
        <v>14</v>
      </c>
      <c r="AL930" s="38">
        <v>1508858</v>
      </c>
      <c r="AM930" s="61" t="s">
        <v>1816</v>
      </c>
      <c r="AN930" s="61" t="s">
        <v>1687</v>
      </c>
      <c r="AO930" s="61" t="s">
        <v>5045</v>
      </c>
      <c r="AP930" s="61" t="s">
        <v>5033</v>
      </c>
      <c r="AQ930" s="61" t="s">
        <v>1709</v>
      </c>
      <c r="AR930" s="28">
        <v>1574.9</v>
      </c>
      <c r="AS930" s="28">
        <v>10045</v>
      </c>
      <c r="AT930" s="28">
        <v>0</v>
      </c>
      <c r="AU930" s="62"/>
      <c r="BT930">
        <v>0</v>
      </c>
      <c r="BU930" s="32">
        <v>100</v>
      </c>
      <c r="BV930" s="32">
        <v>130</v>
      </c>
      <c r="BW930" s="32">
        <v>14200</v>
      </c>
      <c r="BX930" s="32">
        <v>83</v>
      </c>
      <c r="BY930" s="32">
        <v>91060</v>
      </c>
      <c r="BZ930" t="s">
        <v>1816</v>
      </c>
      <c r="CA930" t="s">
        <v>1687</v>
      </c>
      <c r="CB930" t="s">
        <v>1844</v>
      </c>
      <c r="CC930" t="s">
        <v>1786</v>
      </c>
      <c r="CD930" s="52" t="s">
        <v>5043</v>
      </c>
      <c r="CE930" s="155">
        <v>309</v>
      </c>
      <c r="CF930" s="155">
        <v>15</v>
      </c>
      <c r="CG930" s="31" t="s">
        <v>684</v>
      </c>
      <c r="CH930" s="31" t="s">
        <v>3897</v>
      </c>
      <c r="CI930" s="31" t="s">
        <v>3915</v>
      </c>
      <c r="CJ930" s="31" t="s">
        <v>542</v>
      </c>
      <c r="DC930" s="160" t="str">
        <f t="shared" si="130"/>
        <v>11550_11</v>
      </c>
      <c r="DD930" s="162">
        <v>100</v>
      </c>
      <c r="DE930" s="161">
        <v>165</v>
      </c>
      <c r="DF930" s="161">
        <v>11550</v>
      </c>
      <c r="DG930" s="163" t="s">
        <v>1816</v>
      </c>
      <c r="DH930" s="161"/>
      <c r="DI930" s="161" t="s">
        <v>5075</v>
      </c>
      <c r="DJ930" s="161">
        <v>11</v>
      </c>
      <c r="DK930" s="161" t="s">
        <v>1681</v>
      </c>
      <c r="DL930" s="161">
        <v>50</v>
      </c>
      <c r="DM930" s="43" t="s">
        <v>2079</v>
      </c>
      <c r="DN930" s="43"/>
      <c r="DO930" s="43" t="s">
        <v>2076</v>
      </c>
      <c r="DP930" s="43"/>
      <c r="DQ930" s="43" t="s">
        <v>2060</v>
      </c>
      <c r="DR930" s="43">
        <v>100</v>
      </c>
      <c r="DV930" s="31" t="s">
        <v>5642</v>
      </c>
      <c r="DW930" s="31" t="s">
        <v>5647</v>
      </c>
      <c r="DX930" s="63"/>
      <c r="DY930" s="63"/>
      <c r="DZ930" s="63"/>
      <c r="EA930" s="167"/>
      <c r="EB930" s="60"/>
      <c r="EC930" s="60"/>
      <c r="ED930" s="60"/>
      <c r="EE930" s="60"/>
      <c r="EF930" s="60"/>
      <c r="EG930" s="60"/>
      <c r="EH930" s="60"/>
      <c r="EI930" s="60"/>
      <c r="EJ930" s="60"/>
      <c r="EK930" s="60"/>
      <c r="EL930" s="60"/>
      <c r="EM930" s="60"/>
      <c r="EN930" s="60"/>
      <c r="EO930" s="60"/>
      <c r="EP930" s="60"/>
      <c r="EQ930" s="60"/>
      <c r="ER930" s="60"/>
      <c r="ES930" s="60"/>
      <c r="ET930" s="60"/>
      <c r="EU930" s="60"/>
      <c r="EV930" s="60"/>
      <c r="EW930" s="60"/>
      <c r="EX930" s="60"/>
      <c r="EY930" s="60"/>
      <c r="EZ930" s="60"/>
      <c r="FA930" s="60"/>
      <c r="FB930" s="60"/>
    </row>
    <row r="931" spans="22:158" x14ac:dyDescent="0.25">
      <c r="W931" s="33"/>
      <c r="X931" s="33"/>
      <c r="AH931" s="38">
        <v>100</v>
      </c>
      <c r="AI931" s="38">
        <v>130</v>
      </c>
      <c r="AJ931" s="38">
        <v>13010</v>
      </c>
      <c r="AK931" s="38">
        <v>14</v>
      </c>
      <c r="AL931" s="38">
        <v>1508858</v>
      </c>
      <c r="AM931" s="61" t="s">
        <v>1816</v>
      </c>
      <c r="AN931" s="61" t="s">
        <v>1687</v>
      </c>
      <c r="AO931" s="61" t="s">
        <v>5102</v>
      </c>
      <c r="AP931" s="61" t="s">
        <v>5033</v>
      </c>
      <c r="AQ931" s="61" t="s">
        <v>1709</v>
      </c>
      <c r="AR931" s="28">
        <v>26210.7</v>
      </c>
      <c r="AS931" s="28">
        <v>184744</v>
      </c>
      <c r="AT931" s="28">
        <v>0</v>
      </c>
      <c r="AU931" s="62"/>
      <c r="BT931">
        <v>0</v>
      </c>
      <c r="BU931" s="32">
        <v>100</v>
      </c>
      <c r="BV931" s="32">
        <v>130</v>
      </c>
      <c r="BW931" s="32">
        <v>14200</v>
      </c>
      <c r="BX931" s="32">
        <v>84</v>
      </c>
      <c r="BY931" s="32">
        <v>91100</v>
      </c>
      <c r="BZ931" t="s">
        <v>1816</v>
      </c>
      <c r="CA931" t="s">
        <v>1687</v>
      </c>
      <c r="CB931" t="s">
        <v>1844</v>
      </c>
      <c r="CC931" s="52" t="s">
        <v>1795</v>
      </c>
      <c r="CD931" s="52" t="s">
        <v>1796</v>
      </c>
      <c r="CE931" s="155">
        <v>87</v>
      </c>
      <c r="CF931" s="155">
        <v>12</v>
      </c>
      <c r="CG931" s="31" t="s">
        <v>688</v>
      </c>
      <c r="CH931" s="31" t="s">
        <v>3899</v>
      </c>
      <c r="CI931" s="31" t="s">
        <v>3915</v>
      </c>
      <c r="CJ931" s="31" t="s">
        <v>543</v>
      </c>
      <c r="DC931" s="160" t="str">
        <f t="shared" si="130"/>
        <v>16250_11</v>
      </c>
      <c r="DD931" s="162">
        <v>100</v>
      </c>
      <c r="DE931" s="161">
        <v>105</v>
      </c>
      <c r="DF931" s="161">
        <v>16250</v>
      </c>
      <c r="DG931" s="163" t="s">
        <v>1816</v>
      </c>
      <c r="DH931" s="161"/>
      <c r="DI931" s="161" t="s">
        <v>1616</v>
      </c>
      <c r="DJ931" s="161">
        <v>11</v>
      </c>
      <c r="DK931" s="161" t="s">
        <v>1681</v>
      </c>
      <c r="DL931" s="161">
        <v>30</v>
      </c>
      <c r="DM931" s="43" t="s">
        <v>2080</v>
      </c>
      <c r="DN931" s="43"/>
      <c r="DO931" s="43" t="s">
        <v>2064</v>
      </c>
      <c r="DP931" s="43"/>
      <c r="DQ931" s="43" t="s">
        <v>2060</v>
      </c>
      <c r="DR931" s="43">
        <v>100</v>
      </c>
      <c r="DV931" s="31" t="s">
        <v>5642</v>
      </c>
      <c r="DW931" s="31" t="s">
        <v>5647</v>
      </c>
      <c r="DX931" s="63"/>
      <c r="DY931" s="63"/>
      <c r="DZ931" s="63"/>
      <c r="EA931" s="167"/>
      <c r="EB931" s="60"/>
      <c r="EC931" s="60"/>
      <c r="ED931" s="60"/>
      <c r="EE931" s="60"/>
      <c r="EF931" s="60"/>
      <c r="EG931" s="60"/>
      <c r="EH931" s="60"/>
      <c r="EI931" s="60"/>
      <c r="EJ931" s="60"/>
      <c r="EK931" s="60"/>
      <c r="EL931" s="60"/>
      <c r="EM931" s="60"/>
      <c r="EN931" s="60"/>
      <c r="EO931" s="60"/>
      <c r="EP931" s="60"/>
      <c r="EQ931" s="60"/>
      <c r="ER931" s="60"/>
      <c r="ES931" s="60"/>
      <c r="ET931" s="60"/>
      <c r="EU931" s="60"/>
      <c r="EV931" s="60"/>
      <c r="EW931" s="60"/>
      <c r="EX931" s="60"/>
      <c r="EY931" s="60"/>
      <c r="EZ931" s="60"/>
      <c r="FA931" s="60"/>
      <c r="FB931" s="60"/>
    </row>
    <row r="932" spans="22:158" x14ac:dyDescent="0.25">
      <c r="W932" s="33"/>
      <c r="X932" s="33"/>
      <c r="AH932" s="38">
        <v>100</v>
      </c>
      <c r="AI932" s="38">
        <v>130</v>
      </c>
      <c r="AJ932" s="38">
        <v>13550</v>
      </c>
      <c r="AK932" s="38">
        <v>14</v>
      </c>
      <c r="AL932" s="38">
        <v>1508858</v>
      </c>
      <c r="AM932" s="61" t="s">
        <v>1816</v>
      </c>
      <c r="AN932" s="61" t="s">
        <v>1687</v>
      </c>
      <c r="AO932" s="61" t="s">
        <v>5114</v>
      </c>
      <c r="AP932" s="61" t="s">
        <v>5033</v>
      </c>
      <c r="AQ932" s="61" t="s">
        <v>1709</v>
      </c>
      <c r="AR932" s="28">
        <v>246846.7</v>
      </c>
      <c r="AS932" s="28">
        <v>128184</v>
      </c>
      <c r="AT932" s="28">
        <v>43291</v>
      </c>
      <c r="AU932" s="62"/>
      <c r="BT932">
        <v>0</v>
      </c>
      <c r="BU932" s="32">
        <v>100</v>
      </c>
      <c r="BV932" s="32">
        <v>130</v>
      </c>
      <c r="BW932" s="32">
        <v>14200</v>
      </c>
      <c r="BX932" s="32">
        <v>85</v>
      </c>
      <c r="BY932" s="32">
        <v>91120</v>
      </c>
      <c r="BZ932" t="s">
        <v>1816</v>
      </c>
      <c r="CA932" t="s">
        <v>1687</v>
      </c>
      <c r="CB932" t="s">
        <v>1844</v>
      </c>
      <c r="CC932" s="52" t="s">
        <v>1797</v>
      </c>
      <c r="CD932" s="52" t="s">
        <v>1797</v>
      </c>
      <c r="CE932" s="155">
        <v>105</v>
      </c>
      <c r="CF932" s="155">
        <v>8</v>
      </c>
      <c r="CG932" s="31" t="s">
        <v>690</v>
      </c>
      <c r="CH932" s="31" t="s">
        <v>3900</v>
      </c>
      <c r="CI932" s="31" t="s">
        <v>3915</v>
      </c>
      <c r="CJ932" s="31" t="s">
        <v>544</v>
      </c>
      <c r="DC932" s="160" t="str">
        <f t="shared" si="130"/>
        <v>15950_11</v>
      </c>
      <c r="DD932" s="162">
        <v>100</v>
      </c>
      <c r="DE932" s="161">
        <v>105</v>
      </c>
      <c r="DF932" s="161">
        <v>15950</v>
      </c>
      <c r="DG932" s="163" t="s">
        <v>1816</v>
      </c>
      <c r="DH932" s="161"/>
      <c r="DI932" s="161" t="s">
        <v>1610</v>
      </c>
      <c r="DJ932" s="161">
        <v>11</v>
      </c>
      <c r="DK932" s="161" t="s">
        <v>1681</v>
      </c>
      <c r="DL932" s="161">
        <v>75</v>
      </c>
      <c r="DM932" s="43" t="s">
        <v>2081</v>
      </c>
      <c r="DN932" s="43"/>
      <c r="DO932" s="43" t="s">
        <v>2064</v>
      </c>
      <c r="DP932" s="43"/>
      <c r="DQ932" s="43" t="s">
        <v>2060</v>
      </c>
      <c r="DR932" s="43">
        <v>100</v>
      </c>
      <c r="DV932" s="31" t="s">
        <v>5642</v>
      </c>
      <c r="DW932" s="31" t="s">
        <v>5647</v>
      </c>
      <c r="DX932" s="63"/>
      <c r="DY932" s="63"/>
      <c r="DZ932" s="63"/>
      <c r="EA932" s="167"/>
      <c r="EB932" s="60"/>
      <c r="EC932" s="60"/>
      <c r="ED932" s="60"/>
      <c r="EE932" s="60"/>
      <c r="EF932" s="60"/>
      <c r="EG932" s="60"/>
      <c r="EH932" s="60"/>
      <c r="EI932" s="60"/>
      <c r="EJ932" s="60"/>
      <c r="EK932" s="60"/>
      <c r="EL932" s="60"/>
      <c r="EM932" s="60"/>
      <c r="EN932" s="60"/>
      <c r="EO932" s="60"/>
      <c r="EP932" s="60"/>
      <c r="EQ932" s="60"/>
      <c r="ER932" s="60"/>
      <c r="ES932" s="60"/>
      <c r="ET932" s="60"/>
      <c r="EU932" s="60"/>
      <c r="EV932" s="60"/>
      <c r="EW932" s="60"/>
      <c r="EX932" s="60"/>
      <c r="EY932" s="60"/>
      <c r="EZ932" s="60"/>
      <c r="FA932" s="60"/>
      <c r="FB932" s="60"/>
    </row>
    <row r="933" spans="22:158" x14ac:dyDescent="0.25">
      <c r="W933" s="33"/>
      <c r="X933" s="33"/>
      <c r="AH933" s="38">
        <v>100</v>
      </c>
      <c r="AI933" s="38">
        <v>130</v>
      </c>
      <c r="AJ933" s="38">
        <v>13650</v>
      </c>
      <c r="AK933" s="38">
        <v>14</v>
      </c>
      <c r="AL933" s="38">
        <v>1508858</v>
      </c>
      <c r="AM933" s="61" t="s">
        <v>1816</v>
      </c>
      <c r="AN933" s="61" t="s">
        <v>1687</v>
      </c>
      <c r="AO933" s="61" t="s">
        <v>5116</v>
      </c>
      <c r="AP933" s="61" t="s">
        <v>5033</v>
      </c>
      <c r="AQ933" s="61" t="s">
        <v>1709</v>
      </c>
      <c r="AR933" s="28">
        <v>352284.8</v>
      </c>
      <c r="AS933" s="28">
        <v>107873</v>
      </c>
      <c r="AT933" s="28">
        <v>23859</v>
      </c>
      <c r="AU933" s="62"/>
      <c r="BT933">
        <v>0</v>
      </c>
      <c r="BU933" s="32">
        <v>100</v>
      </c>
      <c r="BV933" s="32">
        <v>130</v>
      </c>
      <c r="BW933" s="32">
        <v>14200</v>
      </c>
      <c r="BX933" s="32">
        <v>86</v>
      </c>
      <c r="BY933" s="32">
        <v>91140</v>
      </c>
      <c r="BZ933" t="s">
        <v>1816</v>
      </c>
      <c r="CA933" t="s">
        <v>1687</v>
      </c>
      <c r="CB933" t="s">
        <v>1844</v>
      </c>
      <c r="CC933" s="52" t="s">
        <v>1787</v>
      </c>
      <c r="CD933" s="52" t="s">
        <v>1789</v>
      </c>
      <c r="CE933" s="155">
        <v>1042</v>
      </c>
      <c r="CF933" s="155">
        <v>198</v>
      </c>
      <c r="CG933" s="31" t="s">
        <v>5839</v>
      </c>
      <c r="CH933" s="31" t="s">
        <v>3901</v>
      </c>
      <c r="CI933" s="31" t="s">
        <v>3915</v>
      </c>
      <c r="CJ933" s="31" t="s">
        <v>545</v>
      </c>
      <c r="DC933" s="160" t="str">
        <f t="shared" si="130"/>
        <v>11730_11</v>
      </c>
      <c r="DD933" s="162">
        <v>100</v>
      </c>
      <c r="DE933" s="161">
        <v>125</v>
      </c>
      <c r="DF933" s="161">
        <v>11730</v>
      </c>
      <c r="DG933" s="163" t="s">
        <v>1816</v>
      </c>
      <c r="DH933" s="161"/>
      <c r="DI933" s="161" t="s">
        <v>5079</v>
      </c>
      <c r="DJ933" s="161">
        <v>11</v>
      </c>
      <c r="DK933" s="161" t="s">
        <v>1681</v>
      </c>
      <c r="DL933" s="161">
        <v>795</v>
      </c>
      <c r="DM933" s="43" t="s">
        <v>2082</v>
      </c>
      <c r="DN933" s="43"/>
      <c r="DO933" s="43" t="s">
        <v>2083</v>
      </c>
      <c r="DP933" s="43"/>
      <c r="DQ933" s="43" t="s">
        <v>2060</v>
      </c>
      <c r="DR933" s="43">
        <v>100</v>
      </c>
      <c r="DV933" s="31" t="s">
        <v>5642</v>
      </c>
      <c r="DW933" s="31" t="s">
        <v>5647</v>
      </c>
      <c r="DX933" s="63"/>
      <c r="DY933" s="63"/>
      <c r="DZ933" s="63"/>
      <c r="EA933" s="167"/>
      <c r="EB933" s="60"/>
      <c r="EC933" s="60"/>
      <c r="ED933" s="60"/>
      <c r="EE933" s="60"/>
      <c r="EF933" s="60"/>
      <c r="EG933" s="60"/>
      <c r="EH933" s="60"/>
      <c r="EI933" s="60"/>
      <c r="EJ933" s="60"/>
      <c r="EK933" s="60"/>
      <c r="EL933" s="60"/>
      <c r="EM933" s="60"/>
      <c r="EN933" s="60"/>
      <c r="EO933" s="60"/>
      <c r="EP933" s="60"/>
      <c r="EQ933" s="60"/>
      <c r="ER933" s="60"/>
      <c r="ES933" s="60"/>
      <c r="ET933" s="60"/>
      <c r="EU933" s="60"/>
      <c r="EV933" s="60"/>
      <c r="EW933" s="60"/>
      <c r="EX933" s="60"/>
      <c r="EY933" s="60"/>
      <c r="EZ933" s="60"/>
      <c r="FA933" s="60"/>
      <c r="FB933" s="60"/>
    </row>
    <row r="934" spans="22:158" x14ac:dyDescent="0.25">
      <c r="V934" s="1"/>
      <c r="W934" s="33"/>
      <c r="X934" s="33"/>
      <c r="AH934" s="38">
        <v>100</v>
      </c>
      <c r="AI934" s="38">
        <v>130</v>
      </c>
      <c r="AJ934" s="38">
        <v>13660</v>
      </c>
      <c r="AK934" s="38">
        <v>14</v>
      </c>
      <c r="AL934" s="38">
        <v>1508858</v>
      </c>
      <c r="AM934" s="61" t="s">
        <v>1816</v>
      </c>
      <c r="AN934" s="61" t="s">
        <v>1687</v>
      </c>
      <c r="AO934" s="61" t="s">
        <v>5117</v>
      </c>
      <c r="AP934" s="61" t="s">
        <v>5033</v>
      </c>
      <c r="AQ934" s="61" t="s">
        <v>1709</v>
      </c>
      <c r="AR934" s="28">
        <v>135440.4</v>
      </c>
      <c r="AS934" s="28">
        <v>21105</v>
      </c>
      <c r="AT934" s="28">
        <v>0</v>
      </c>
      <c r="AU934" s="62"/>
      <c r="BT934">
        <v>0</v>
      </c>
      <c r="BU934" s="32">
        <v>100</v>
      </c>
      <c r="BV934" s="32">
        <v>130</v>
      </c>
      <c r="BW934" s="32">
        <v>14200</v>
      </c>
      <c r="BX934" s="32">
        <v>86</v>
      </c>
      <c r="BY934" s="32">
        <v>91160</v>
      </c>
      <c r="BZ934" t="s">
        <v>1816</v>
      </c>
      <c r="CA934" t="s">
        <v>1687</v>
      </c>
      <c r="CB934" s="52" t="s">
        <v>1844</v>
      </c>
      <c r="CC934" s="52" t="s">
        <v>1787</v>
      </c>
      <c r="CD934" s="52" t="s">
        <v>1788</v>
      </c>
      <c r="CE934" s="155">
        <v>386</v>
      </c>
      <c r="CF934" s="155">
        <v>32</v>
      </c>
      <c r="CG934" s="31" t="s">
        <v>5831</v>
      </c>
      <c r="CH934" s="31" t="s">
        <v>3902</v>
      </c>
      <c r="CI934" s="31" t="s">
        <v>3915</v>
      </c>
      <c r="CJ934" s="31" t="s">
        <v>546</v>
      </c>
      <c r="DC934" s="160" t="str">
        <f t="shared" si="130"/>
        <v>11800_11</v>
      </c>
      <c r="DD934" s="162">
        <v>100</v>
      </c>
      <c r="DE934" s="161">
        <v>125</v>
      </c>
      <c r="DF934" s="161">
        <v>11800</v>
      </c>
      <c r="DG934" s="163" t="s">
        <v>1816</v>
      </c>
      <c r="DH934" s="161"/>
      <c r="DI934" s="161" t="s">
        <v>5081</v>
      </c>
      <c r="DJ934" s="161">
        <v>11</v>
      </c>
      <c r="DK934" s="161" t="s">
        <v>1681</v>
      </c>
      <c r="DL934" s="161">
        <v>1249</v>
      </c>
      <c r="DM934" s="43" t="s">
        <v>2084</v>
      </c>
      <c r="DN934" s="43"/>
      <c r="DO934" s="43" t="s">
        <v>2083</v>
      </c>
      <c r="DP934" s="43"/>
      <c r="DQ934" s="43" t="s">
        <v>2060</v>
      </c>
      <c r="DR934" s="43">
        <v>100</v>
      </c>
      <c r="DV934" s="31" t="s">
        <v>5642</v>
      </c>
      <c r="DW934" s="31" t="s">
        <v>5647</v>
      </c>
      <c r="DX934" s="63"/>
      <c r="DY934" s="63"/>
      <c r="DZ934" s="63"/>
      <c r="EA934" s="167"/>
      <c r="EB934" s="60"/>
      <c r="EC934" s="60"/>
      <c r="ED934" s="60"/>
      <c r="EE934" s="60"/>
      <c r="EF934" s="60"/>
      <c r="EG934" s="60"/>
      <c r="EH934" s="60"/>
      <c r="EI934" s="60"/>
      <c r="EJ934" s="60"/>
      <c r="EK934" s="60"/>
      <c r="EL934" s="60"/>
      <c r="EM934" s="60"/>
      <c r="EN934" s="60"/>
      <c r="EO934" s="60"/>
      <c r="EP934" s="60"/>
      <c r="EQ934" s="60"/>
      <c r="ER934" s="60"/>
      <c r="ES934" s="60"/>
      <c r="ET934" s="60"/>
      <c r="EU934" s="60"/>
      <c r="EV934" s="60"/>
      <c r="EW934" s="60"/>
      <c r="EX934" s="60"/>
      <c r="EY934" s="60"/>
      <c r="EZ934" s="60"/>
      <c r="FA934" s="60"/>
      <c r="FB934" s="60"/>
    </row>
    <row r="935" spans="22:158" x14ac:dyDescent="0.25">
      <c r="W935" s="33"/>
      <c r="X935" s="33"/>
      <c r="AH935" s="38">
        <v>100</v>
      </c>
      <c r="AI935" s="38">
        <v>130</v>
      </c>
      <c r="AJ935" s="38">
        <v>14200</v>
      </c>
      <c r="AK935" s="38">
        <v>14</v>
      </c>
      <c r="AL935" s="38">
        <v>1508858</v>
      </c>
      <c r="AM935" s="61" t="s">
        <v>1816</v>
      </c>
      <c r="AN935" s="61" t="s">
        <v>1687</v>
      </c>
      <c r="AO935" s="61" t="s">
        <v>5127</v>
      </c>
      <c r="AP935" s="61" t="s">
        <v>5033</v>
      </c>
      <c r="AQ935" s="61" t="s">
        <v>1709</v>
      </c>
      <c r="AR935" s="28">
        <v>29424.100000000002</v>
      </c>
      <c r="AS935" s="28">
        <v>18656</v>
      </c>
      <c r="AT935" s="28">
        <v>11373</v>
      </c>
      <c r="AU935" s="62"/>
      <c r="BT935">
        <v>0</v>
      </c>
      <c r="BU935" s="32">
        <v>100</v>
      </c>
      <c r="BV935" s="32">
        <v>130</v>
      </c>
      <c r="BW935" s="32">
        <v>14200</v>
      </c>
      <c r="BX935" s="32">
        <v>87</v>
      </c>
      <c r="BY935" s="32">
        <v>91180</v>
      </c>
      <c r="BZ935" t="s">
        <v>1816</v>
      </c>
      <c r="CA935" t="s">
        <v>1687</v>
      </c>
      <c r="CB935" t="s">
        <v>1844</v>
      </c>
      <c r="CC935" t="s">
        <v>1726</v>
      </c>
      <c r="CD935" s="52" t="s">
        <v>1793</v>
      </c>
      <c r="CE935" s="155">
        <v>0</v>
      </c>
      <c r="CF935" s="155">
        <v>2</v>
      </c>
      <c r="CG935" s="31" t="s">
        <v>5841</v>
      </c>
      <c r="CH935" s="31" t="s">
        <v>3903</v>
      </c>
      <c r="CI935" s="31" t="s">
        <v>3915</v>
      </c>
      <c r="CJ935" s="31" t="s">
        <v>547</v>
      </c>
      <c r="DC935" s="160" t="str">
        <f t="shared" si="130"/>
        <v>17150_11</v>
      </c>
      <c r="DD935" s="162">
        <v>100</v>
      </c>
      <c r="DE935" s="161">
        <v>105</v>
      </c>
      <c r="DF935" s="161">
        <v>17150</v>
      </c>
      <c r="DG935" s="163" t="s">
        <v>1816</v>
      </c>
      <c r="DH935" s="161"/>
      <c r="DI935" s="161" t="s">
        <v>1636</v>
      </c>
      <c r="DJ935" s="161">
        <v>11</v>
      </c>
      <c r="DK935" s="161" t="s">
        <v>1681</v>
      </c>
      <c r="DL935" s="161">
        <v>53</v>
      </c>
      <c r="DM935" s="43" t="s">
        <v>2085</v>
      </c>
      <c r="DN935" s="43"/>
      <c r="DO935" s="43" t="s">
        <v>2064</v>
      </c>
      <c r="DP935" s="43"/>
      <c r="DQ935" s="43" t="s">
        <v>2060</v>
      </c>
      <c r="DR935" s="43">
        <v>100</v>
      </c>
      <c r="DV935" s="31" t="s">
        <v>5642</v>
      </c>
      <c r="DW935" s="31" t="s">
        <v>5647</v>
      </c>
      <c r="DX935" s="63"/>
      <c r="DY935" s="63"/>
      <c r="DZ935" s="63"/>
      <c r="EA935" s="167"/>
      <c r="EB935" s="60"/>
      <c r="EC935" s="60"/>
      <c r="ED935" s="60"/>
      <c r="EE935" s="60"/>
      <c r="EF935" s="60"/>
      <c r="EG935" s="60"/>
      <c r="EH935" s="60"/>
      <c r="EI935" s="60"/>
      <c r="EJ935" s="60"/>
      <c r="EK935" s="60"/>
      <c r="EL935" s="60"/>
      <c r="EM935" s="60"/>
      <c r="EN935" s="60"/>
      <c r="EO935" s="60"/>
      <c r="EP935" s="60"/>
      <c r="EQ935" s="60"/>
      <c r="ER935" s="60"/>
      <c r="ES935" s="60"/>
      <c r="ET935" s="60"/>
      <c r="EU935" s="60"/>
      <c r="EV935" s="60"/>
      <c r="EW935" s="60"/>
      <c r="EX935" s="60"/>
      <c r="EY935" s="60"/>
      <c r="EZ935" s="60"/>
      <c r="FA935" s="60"/>
      <c r="FB935" s="60"/>
    </row>
    <row r="936" spans="22:158" x14ac:dyDescent="0.25">
      <c r="V936" s="1"/>
      <c r="W936" s="33"/>
      <c r="X936" s="33"/>
      <c r="AH936" s="38">
        <v>100</v>
      </c>
      <c r="AI936" s="38">
        <v>130</v>
      </c>
      <c r="AJ936" s="38">
        <v>14920</v>
      </c>
      <c r="AK936" s="38">
        <v>14</v>
      </c>
      <c r="AL936" s="38">
        <v>1508858</v>
      </c>
      <c r="AM936" s="61" t="s">
        <v>1816</v>
      </c>
      <c r="AN936" s="61" t="s">
        <v>1687</v>
      </c>
      <c r="AO936" s="61" t="s">
        <v>1588</v>
      </c>
      <c r="AP936" s="61" t="s">
        <v>5033</v>
      </c>
      <c r="AQ936" s="61" t="s">
        <v>1709</v>
      </c>
      <c r="AR936" s="28">
        <v>241999.5</v>
      </c>
      <c r="AS936" s="28">
        <v>570745</v>
      </c>
      <c r="AT936" s="28">
        <v>0</v>
      </c>
      <c r="AU936" s="62"/>
      <c r="BT936">
        <v>0</v>
      </c>
      <c r="BU936" s="32">
        <v>100</v>
      </c>
      <c r="BV936" s="32">
        <v>130</v>
      </c>
      <c r="BW936" s="32">
        <v>14200</v>
      </c>
      <c r="BX936" s="32">
        <v>87</v>
      </c>
      <c r="BY936" s="32">
        <v>91190</v>
      </c>
      <c r="BZ936" t="s">
        <v>1816</v>
      </c>
      <c r="CA936" t="s">
        <v>1687</v>
      </c>
      <c r="CB936" t="s">
        <v>1844</v>
      </c>
      <c r="CC936" s="52" t="s">
        <v>1726</v>
      </c>
      <c r="CD936" s="52" t="s">
        <v>1726</v>
      </c>
      <c r="CE936" s="155">
        <v>0</v>
      </c>
      <c r="CF936" s="155">
        <v>2</v>
      </c>
      <c r="CG936" s="31" t="s">
        <v>5843</v>
      </c>
      <c r="CH936" s="31" t="s">
        <v>3904</v>
      </c>
      <c r="CI936" s="31" t="s">
        <v>3915</v>
      </c>
      <c r="CJ936" s="31" t="s">
        <v>548</v>
      </c>
      <c r="DC936" s="160" t="str">
        <f t="shared" si="130"/>
        <v>18450_11</v>
      </c>
      <c r="DD936" s="162">
        <v>100</v>
      </c>
      <c r="DE936" s="161">
        <v>115</v>
      </c>
      <c r="DF936" s="161">
        <v>18450</v>
      </c>
      <c r="DG936" s="163" t="s">
        <v>1816</v>
      </c>
      <c r="DH936" s="161"/>
      <c r="DI936" s="161" t="s">
        <v>1665</v>
      </c>
      <c r="DJ936" s="161">
        <v>11</v>
      </c>
      <c r="DK936" s="161" t="s">
        <v>1681</v>
      </c>
      <c r="DL936" s="161">
        <v>60</v>
      </c>
      <c r="DM936" s="43" t="s">
        <v>2086</v>
      </c>
      <c r="DN936" s="43"/>
      <c r="DO936" s="43" t="s">
        <v>2087</v>
      </c>
      <c r="DP936" s="43"/>
      <c r="DQ936" s="43" t="s">
        <v>2060</v>
      </c>
      <c r="DR936" s="43">
        <v>100</v>
      </c>
      <c r="DV936" s="31" t="s">
        <v>5642</v>
      </c>
      <c r="DW936" s="31" t="s">
        <v>5647</v>
      </c>
      <c r="DX936" s="63"/>
      <c r="DY936" s="63"/>
      <c r="DZ936" s="63"/>
      <c r="EA936" s="167"/>
      <c r="EB936" s="60"/>
      <c r="EC936" s="60"/>
      <c r="ED936" s="60"/>
      <c r="EE936" s="60"/>
      <c r="EF936" s="60"/>
      <c r="EG936" s="60"/>
      <c r="EH936" s="60"/>
      <c r="EI936" s="60"/>
      <c r="EJ936" s="60"/>
      <c r="EK936" s="60"/>
      <c r="EL936" s="60"/>
      <c r="EM936" s="60"/>
      <c r="EN936" s="60"/>
      <c r="EO936" s="60"/>
      <c r="EP936" s="60"/>
      <c r="EQ936" s="60"/>
      <c r="ER936" s="60"/>
      <c r="ES936" s="60"/>
      <c r="ET936" s="60"/>
      <c r="EU936" s="60"/>
      <c r="EV936" s="60"/>
      <c r="EW936" s="60"/>
      <c r="EX936" s="60"/>
      <c r="EY936" s="60"/>
      <c r="EZ936" s="60"/>
      <c r="FA936" s="60"/>
      <c r="FB936" s="60"/>
    </row>
    <row r="937" spans="22:158" x14ac:dyDescent="0.25">
      <c r="W937" s="33"/>
      <c r="X937" s="33"/>
      <c r="AH937" s="38">
        <v>100</v>
      </c>
      <c r="AI937" s="38">
        <v>130</v>
      </c>
      <c r="AJ937" s="38">
        <v>15300</v>
      </c>
      <c r="AK937" s="38">
        <v>14</v>
      </c>
      <c r="AL937" s="38">
        <v>1508858</v>
      </c>
      <c r="AM937" s="61" t="s">
        <v>1816</v>
      </c>
      <c r="AN937" s="61" t="s">
        <v>1687</v>
      </c>
      <c r="AO937" s="61" t="s">
        <v>1597</v>
      </c>
      <c r="AP937" s="61" t="s">
        <v>5033</v>
      </c>
      <c r="AQ937" s="61" t="s">
        <v>1709</v>
      </c>
      <c r="AR937" s="28">
        <v>7464.5</v>
      </c>
      <c r="AS937" s="28">
        <v>0</v>
      </c>
      <c r="AT937" s="28">
        <v>947</v>
      </c>
      <c r="AU937" s="62"/>
      <c r="BT937">
        <v>0</v>
      </c>
      <c r="BU937" s="32">
        <v>100</v>
      </c>
      <c r="BV937" s="32">
        <v>130</v>
      </c>
      <c r="BW937" s="32">
        <v>14200</v>
      </c>
      <c r="BX937" s="32">
        <v>87</v>
      </c>
      <c r="BY937" s="32">
        <v>91192</v>
      </c>
      <c r="BZ937" t="s">
        <v>1816</v>
      </c>
      <c r="CA937" t="s">
        <v>1687</v>
      </c>
      <c r="CB937" t="s">
        <v>1844</v>
      </c>
      <c r="CC937" s="52" t="s">
        <v>1726</v>
      </c>
      <c r="CD937" s="52" t="s">
        <v>1115</v>
      </c>
      <c r="CE937" s="155">
        <v>741</v>
      </c>
      <c r="CF937" s="155">
        <v>2</v>
      </c>
      <c r="CG937" s="31" t="s">
        <v>692</v>
      </c>
      <c r="CH937" s="31" t="s">
        <v>3905</v>
      </c>
      <c r="CI937" s="31" t="s">
        <v>3915</v>
      </c>
      <c r="CJ937" s="31" t="s">
        <v>1412</v>
      </c>
      <c r="DC937" s="160" t="str">
        <f t="shared" si="130"/>
        <v>12600_11</v>
      </c>
      <c r="DD937" s="162">
        <v>100</v>
      </c>
      <c r="DE937" s="161">
        <v>135</v>
      </c>
      <c r="DF937" s="161">
        <v>12600</v>
      </c>
      <c r="DG937" s="163" t="s">
        <v>1816</v>
      </c>
      <c r="DH937" s="161"/>
      <c r="DI937" s="161" t="s">
        <v>5095</v>
      </c>
      <c r="DJ937" s="161">
        <v>11</v>
      </c>
      <c r="DK937" s="161" t="s">
        <v>1681</v>
      </c>
      <c r="DL937" s="161">
        <v>3288</v>
      </c>
      <c r="DM937" s="43" t="s">
        <v>2088</v>
      </c>
      <c r="DN937" s="43"/>
      <c r="DO937" s="43" t="s">
        <v>2073</v>
      </c>
      <c r="DP937" s="43"/>
      <c r="DQ937" s="43" t="s">
        <v>2060</v>
      </c>
      <c r="DR937" s="43">
        <v>100</v>
      </c>
      <c r="DV937" s="31" t="s">
        <v>5642</v>
      </c>
      <c r="DW937" s="31" t="s">
        <v>5647</v>
      </c>
      <c r="DX937" s="63"/>
      <c r="DY937" s="63"/>
      <c r="DZ937" s="63"/>
      <c r="EA937" s="167"/>
      <c r="EB937" s="60"/>
      <c r="EC937" s="60"/>
      <c r="ED937" s="60"/>
      <c r="EE937" s="60"/>
      <c r="EF937" s="60"/>
      <c r="EG937" s="60"/>
      <c r="EH937" s="60"/>
      <c r="EI937" s="60"/>
      <c r="EJ937" s="60"/>
      <c r="EK937" s="60"/>
      <c r="EL937" s="60"/>
      <c r="EM937" s="60"/>
      <c r="EN937" s="60"/>
      <c r="EO937" s="60"/>
      <c r="EP937" s="60"/>
      <c r="EQ937" s="60"/>
      <c r="ER937" s="60"/>
      <c r="ES937" s="60"/>
      <c r="ET937" s="60"/>
      <c r="EU937" s="60"/>
      <c r="EV937" s="60"/>
      <c r="EW937" s="60"/>
      <c r="EX937" s="60"/>
      <c r="EY937" s="60"/>
      <c r="EZ937" s="60"/>
      <c r="FA937" s="60"/>
      <c r="FB937" s="60"/>
    </row>
    <row r="938" spans="22:158" x14ac:dyDescent="0.25">
      <c r="W938" s="33"/>
      <c r="X938" s="33"/>
      <c r="AH938" s="38">
        <v>100</v>
      </c>
      <c r="AI938" s="38">
        <v>130</v>
      </c>
      <c r="AJ938" s="38">
        <v>15600</v>
      </c>
      <c r="AK938" s="38">
        <v>14</v>
      </c>
      <c r="AL938" s="38">
        <v>1508858</v>
      </c>
      <c r="AM938" s="61" t="s">
        <v>1816</v>
      </c>
      <c r="AN938" s="61" t="s">
        <v>1687</v>
      </c>
      <c r="AO938" s="61" t="s">
        <v>1603</v>
      </c>
      <c r="AP938" s="61" t="s">
        <v>5033</v>
      </c>
      <c r="AQ938" s="61" t="s">
        <v>1709</v>
      </c>
      <c r="AR938" s="28">
        <v>0</v>
      </c>
      <c r="AS938" s="28">
        <v>0</v>
      </c>
      <c r="AT938" s="28">
        <v>67275</v>
      </c>
      <c r="AU938" s="62"/>
      <c r="BT938">
        <v>0</v>
      </c>
      <c r="BU938" s="32">
        <v>100</v>
      </c>
      <c r="BV938" s="32">
        <v>130</v>
      </c>
      <c r="BW938" s="32">
        <v>14200</v>
      </c>
      <c r="BX938" s="32">
        <v>87</v>
      </c>
      <c r="BY938" s="32">
        <v>91194</v>
      </c>
      <c r="BZ938" t="s">
        <v>1816</v>
      </c>
      <c r="CA938" t="s">
        <v>1687</v>
      </c>
      <c r="CB938" t="s">
        <v>1844</v>
      </c>
      <c r="CC938" s="52" t="s">
        <v>1726</v>
      </c>
      <c r="CD938" s="52" t="s">
        <v>1114</v>
      </c>
      <c r="CE938" s="155">
        <v>0</v>
      </c>
      <c r="CF938" s="155">
        <v>2</v>
      </c>
      <c r="CG938" s="31" t="s">
        <v>694</v>
      </c>
      <c r="CH938" s="31" t="s">
        <v>3906</v>
      </c>
      <c r="CI938" s="31" t="s">
        <v>3915</v>
      </c>
      <c r="CJ938" s="31" t="s">
        <v>1411</v>
      </c>
      <c r="DC938" s="160" t="str">
        <f t="shared" si="130"/>
        <v>14000_11</v>
      </c>
      <c r="DD938" s="162">
        <v>100</v>
      </c>
      <c r="DE938" s="161">
        <v>105</v>
      </c>
      <c r="DF938" s="161">
        <v>14000</v>
      </c>
      <c r="DG938" s="163" t="s">
        <v>1816</v>
      </c>
      <c r="DH938" s="161"/>
      <c r="DI938" s="161" t="s">
        <v>5124</v>
      </c>
      <c r="DJ938" s="161">
        <v>11</v>
      </c>
      <c r="DK938" s="161" t="s">
        <v>1681</v>
      </c>
      <c r="DL938" s="161">
        <v>433</v>
      </c>
      <c r="DM938" s="43" t="s">
        <v>2089</v>
      </c>
      <c r="DN938" s="43"/>
      <c r="DO938" s="43" t="s">
        <v>2064</v>
      </c>
      <c r="DP938" s="43"/>
      <c r="DQ938" s="43" t="s">
        <v>2060</v>
      </c>
      <c r="DR938" s="43">
        <v>100</v>
      </c>
      <c r="DV938" s="31" t="s">
        <v>5642</v>
      </c>
      <c r="DW938" s="31" t="s">
        <v>5647</v>
      </c>
      <c r="DX938" s="63"/>
      <c r="DY938" s="63"/>
      <c r="DZ938" s="63"/>
      <c r="EA938" s="167"/>
      <c r="EB938" s="60"/>
      <c r="EC938" s="60"/>
      <c r="ED938" s="60"/>
      <c r="EE938" s="60"/>
      <c r="EF938" s="60"/>
      <c r="EG938" s="60"/>
      <c r="EH938" s="60"/>
      <c r="EI938" s="60"/>
      <c r="EJ938" s="60"/>
      <c r="EK938" s="60"/>
      <c r="EL938" s="60"/>
      <c r="EM938" s="60"/>
      <c r="EN938" s="60"/>
      <c r="EO938" s="60"/>
      <c r="EP938" s="60"/>
      <c r="EQ938" s="60"/>
      <c r="ER938" s="60"/>
      <c r="ES938" s="60"/>
      <c r="ET938" s="60"/>
      <c r="EU938" s="60"/>
      <c r="EV938" s="60"/>
      <c r="EW938" s="60"/>
      <c r="EX938" s="60"/>
      <c r="EY938" s="60"/>
      <c r="EZ938" s="60"/>
      <c r="FA938" s="60"/>
      <c r="FB938" s="60"/>
    </row>
    <row r="939" spans="22:158" x14ac:dyDescent="0.25">
      <c r="W939" s="33"/>
      <c r="X939" s="33"/>
      <c r="AH939" s="38">
        <v>100</v>
      </c>
      <c r="AI939" s="38">
        <v>130</v>
      </c>
      <c r="AJ939" s="38">
        <v>15750</v>
      </c>
      <c r="AK939" s="38">
        <v>14</v>
      </c>
      <c r="AL939" s="38">
        <v>1508858</v>
      </c>
      <c r="AM939" s="61" t="s">
        <v>1816</v>
      </c>
      <c r="AN939" s="61" t="s">
        <v>1687</v>
      </c>
      <c r="AO939" s="61" t="s">
        <v>1606</v>
      </c>
      <c r="AP939" s="61" t="s">
        <v>5033</v>
      </c>
      <c r="AQ939" s="61" t="s">
        <v>1709</v>
      </c>
      <c r="AR939" s="28">
        <v>88050.7</v>
      </c>
      <c r="AS939" s="28">
        <v>41965</v>
      </c>
      <c r="AT939" s="28">
        <v>238227</v>
      </c>
      <c r="AU939" s="62"/>
      <c r="BT939">
        <v>0</v>
      </c>
      <c r="BU939" s="32">
        <v>100</v>
      </c>
      <c r="BV939" s="32">
        <v>130</v>
      </c>
      <c r="BW939" s="32">
        <v>14200</v>
      </c>
      <c r="BX939" s="32">
        <v>87</v>
      </c>
      <c r="BY939" s="32">
        <v>91200</v>
      </c>
      <c r="BZ939" t="s">
        <v>1816</v>
      </c>
      <c r="CA939" t="s">
        <v>1687</v>
      </c>
      <c r="CB939" t="s">
        <v>1844</v>
      </c>
      <c r="CC939" t="s">
        <v>1726</v>
      </c>
      <c r="CD939" s="52" t="s">
        <v>1794</v>
      </c>
      <c r="CE939" s="155"/>
      <c r="CF939" s="155"/>
      <c r="CG939" s="31" t="s">
        <v>5845</v>
      </c>
      <c r="CH939" s="31" t="s">
        <v>3907</v>
      </c>
      <c r="CI939" s="31" t="s">
        <v>3915</v>
      </c>
      <c r="CJ939" s="31" t="s">
        <v>549</v>
      </c>
      <c r="DC939" s="160" t="str">
        <f t="shared" si="130"/>
        <v>16550_11</v>
      </c>
      <c r="DD939" s="162">
        <v>100</v>
      </c>
      <c r="DE939" s="161">
        <v>105</v>
      </c>
      <c r="DF939" s="161">
        <v>16550</v>
      </c>
      <c r="DG939" s="163" t="s">
        <v>1816</v>
      </c>
      <c r="DH939" s="161"/>
      <c r="DI939" s="161" t="s">
        <v>1624</v>
      </c>
      <c r="DJ939" s="161">
        <v>11</v>
      </c>
      <c r="DK939" s="161" t="s">
        <v>1681</v>
      </c>
      <c r="DL939" s="161">
        <v>136</v>
      </c>
      <c r="DM939" s="43" t="s">
        <v>2090</v>
      </c>
      <c r="DN939" s="43"/>
      <c r="DO939" s="43" t="s">
        <v>2064</v>
      </c>
      <c r="DP939" s="43"/>
      <c r="DQ939" s="43" t="s">
        <v>2060</v>
      </c>
      <c r="DR939" s="43">
        <v>100</v>
      </c>
      <c r="DV939" s="31" t="s">
        <v>5642</v>
      </c>
      <c r="DW939" s="31" t="s">
        <v>5647</v>
      </c>
      <c r="DX939" s="63"/>
      <c r="DY939" s="63"/>
      <c r="DZ939" s="63"/>
      <c r="EA939" s="167"/>
      <c r="EB939" s="60"/>
      <c r="EC939" s="60"/>
      <c r="ED939" s="60"/>
      <c r="EE939" s="60"/>
      <c r="EF939" s="60"/>
      <c r="EG939" s="60"/>
      <c r="EH939" s="60"/>
      <c r="EI939" s="60"/>
      <c r="EJ939" s="60"/>
      <c r="EK939" s="60"/>
      <c r="EL939" s="60"/>
      <c r="EM939" s="60"/>
      <c r="EN939" s="60"/>
      <c r="EO939" s="60"/>
      <c r="EP939" s="60"/>
      <c r="EQ939" s="60"/>
      <c r="ER939" s="60"/>
      <c r="ES939" s="60"/>
      <c r="ET939" s="60"/>
      <c r="EU939" s="60"/>
      <c r="EV939" s="60"/>
      <c r="EW939" s="60"/>
      <c r="EX939" s="60"/>
      <c r="EY939" s="60"/>
      <c r="EZ939" s="60"/>
      <c r="FA939" s="60"/>
      <c r="FB939" s="60"/>
    </row>
    <row r="940" spans="22:158" x14ac:dyDescent="0.25">
      <c r="V940" s="1"/>
      <c r="W940" s="33"/>
      <c r="X940" s="33"/>
      <c r="AH940" s="38">
        <v>100</v>
      </c>
      <c r="AI940" s="38">
        <v>130</v>
      </c>
      <c r="AJ940" s="38">
        <v>16000</v>
      </c>
      <c r="AK940" s="38">
        <v>14</v>
      </c>
      <c r="AL940" s="38">
        <v>1508858</v>
      </c>
      <c r="AM940" s="61" t="s">
        <v>1816</v>
      </c>
      <c r="AN940" s="61" t="s">
        <v>1687</v>
      </c>
      <c r="AO940" s="61" t="s">
        <v>1611</v>
      </c>
      <c r="AP940" s="61" t="s">
        <v>5033</v>
      </c>
      <c r="AQ940" s="61" t="s">
        <v>1709</v>
      </c>
      <c r="AR940" s="28">
        <v>0</v>
      </c>
      <c r="AS940" s="28">
        <v>0</v>
      </c>
      <c r="AT940" s="28">
        <v>3229</v>
      </c>
      <c r="AU940" s="62"/>
      <c r="BT940">
        <v>0</v>
      </c>
      <c r="BU940" s="32">
        <v>100</v>
      </c>
      <c r="BV940" s="32">
        <v>130</v>
      </c>
      <c r="BW940" s="32">
        <v>14200</v>
      </c>
      <c r="BX940" s="32">
        <v>88</v>
      </c>
      <c r="BY940" s="32">
        <v>91220</v>
      </c>
      <c r="BZ940" t="s">
        <v>1816</v>
      </c>
      <c r="CA940" t="s">
        <v>1687</v>
      </c>
      <c r="CB940" t="s">
        <v>1844</v>
      </c>
      <c r="CC940" s="52" t="s">
        <v>1684</v>
      </c>
      <c r="CD940" s="52" t="s">
        <v>1684</v>
      </c>
      <c r="CE940" s="155">
        <v>803</v>
      </c>
      <c r="CF940" s="155">
        <v>9</v>
      </c>
      <c r="CG940" s="31" t="s">
        <v>696</v>
      </c>
      <c r="CH940" s="31" t="s">
        <v>3908</v>
      </c>
      <c r="CI940" s="31" t="s">
        <v>3915</v>
      </c>
      <c r="CJ940" s="31" t="s">
        <v>550</v>
      </c>
      <c r="DC940" s="160" t="str">
        <f t="shared" si="130"/>
        <v>16550_11</v>
      </c>
      <c r="DD940" s="162">
        <v>100</v>
      </c>
      <c r="DE940" s="161">
        <v>105</v>
      </c>
      <c r="DF940" s="161">
        <v>16550</v>
      </c>
      <c r="DG940" s="163" t="s">
        <v>1816</v>
      </c>
      <c r="DH940" s="161"/>
      <c r="DI940" s="161" t="s">
        <v>1624</v>
      </c>
      <c r="DJ940" s="161">
        <v>11</v>
      </c>
      <c r="DK940" s="161" t="s">
        <v>1681</v>
      </c>
      <c r="DL940" s="161">
        <v>84</v>
      </c>
      <c r="DM940" s="43" t="s">
        <v>2090</v>
      </c>
      <c r="DN940" s="43"/>
      <c r="DO940" s="43" t="s">
        <v>2064</v>
      </c>
      <c r="DP940" s="43"/>
      <c r="DQ940" s="43" t="s">
        <v>2060</v>
      </c>
      <c r="DR940" s="43">
        <v>100</v>
      </c>
      <c r="DV940" s="31" t="s">
        <v>5642</v>
      </c>
      <c r="DW940" s="31" t="s">
        <v>5647</v>
      </c>
      <c r="DX940" s="63"/>
      <c r="DY940" s="63"/>
      <c r="DZ940" s="63"/>
      <c r="EA940" s="167"/>
      <c r="EB940" s="60"/>
      <c r="EC940" s="60"/>
      <c r="ED940" s="60"/>
      <c r="EE940" s="60"/>
      <c r="EF940" s="60"/>
      <c r="EG940" s="60"/>
      <c r="EH940" s="60"/>
      <c r="EI940" s="60"/>
      <c r="EJ940" s="60"/>
      <c r="EK940" s="60"/>
      <c r="EL940" s="60"/>
      <c r="EM940" s="60"/>
      <c r="EN940" s="60"/>
      <c r="EO940" s="60"/>
      <c r="EP940" s="60"/>
      <c r="EQ940" s="60"/>
      <c r="ER940" s="60"/>
      <c r="ES940" s="60"/>
      <c r="ET940" s="60"/>
      <c r="EU940" s="60"/>
      <c r="EV940" s="60"/>
      <c r="EW940" s="60"/>
      <c r="EX940" s="60"/>
      <c r="EY940" s="60"/>
      <c r="EZ940" s="60"/>
      <c r="FA940" s="60"/>
      <c r="FB940" s="60"/>
    </row>
    <row r="941" spans="22:158" x14ac:dyDescent="0.25">
      <c r="W941" s="33"/>
      <c r="X941" s="33"/>
      <c r="AH941" s="38">
        <v>100</v>
      </c>
      <c r="AI941" s="38">
        <v>130</v>
      </c>
      <c r="AJ941" s="38">
        <v>16300</v>
      </c>
      <c r="AK941" s="38">
        <v>14</v>
      </c>
      <c r="AL941" s="38">
        <v>1508858</v>
      </c>
      <c r="AM941" s="61" t="s">
        <v>1816</v>
      </c>
      <c r="AN941" s="61" t="s">
        <v>1687</v>
      </c>
      <c r="AO941" s="61" t="s">
        <v>1617</v>
      </c>
      <c r="AP941" s="61" t="s">
        <v>5033</v>
      </c>
      <c r="AQ941" s="61" t="s">
        <v>1709</v>
      </c>
      <c r="AR941" s="28">
        <v>0</v>
      </c>
      <c r="AS941" s="28">
        <v>0</v>
      </c>
      <c r="AT941" s="28">
        <v>42386</v>
      </c>
      <c r="AU941" s="62"/>
      <c r="BT941">
        <v>0</v>
      </c>
      <c r="BU941" s="32">
        <v>100</v>
      </c>
      <c r="BV941" s="32">
        <v>130</v>
      </c>
      <c r="BW941" s="32">
        <v>14200</v>
      </c>
      <c r="BX941" s="32">
        <v>89</v>
      </c>
      <c r="BY941" s="32">
        <v>91240</v>
      </c>
      <c r="BZ941" t="s">
        <v>1816</v>
      </c>
      <c r="CA941" t="s">
        <v>1687</v>
      </c>
      <c r="CB941" t="s">
        <v>1844</v>
      </c>
      <c r="CC941" s="52" t="s">
        <v>1785</v>
      </c>
      <c r="CD941" s="52" t="s">
        <v>1785</v>
      </c>
      <c r="CE941" s="155">
        <v>339563</v>
      </c>
      <c r="CF941" s="155">
        <v>290</v>
      </c>
      <c r="CG941" s="31" t="s">
        <v>698</v>
      </c>
      <c r="CH941" s="31" t="s">
        <v>3909</v>
      </c>
      <c r="CI941" s="31" t="s">
        <v>3915</v>
      </c>
      <c r="CJ941" s="31" t="s">
        <v>551</v>
      </c>
      <c r="DC941" s="160" t="str">
        <f t="shared" si="130"/>
        <v>12850_11</v>
      </c>
      <c r="DD941" s="162">
        <v>100</v>
      </c>
      <c r="DE941" s="161">
        <v>105</v>
      </c>
      <c r="DF941" s="161">
        <v>12850</v>
      </c>
      <c r="DG941" s="163" t="s">
        <v>1816</v>
      </c>
      <c r="DH941" s="161"/>
      <c r="DI941" s="161" t="s">
        <v>5098</v>
      </c>
      <c r="DJ941" s="161">
        <v>11</v>
      </c>
      <c r="DK941" s="161" t="s">
        <v>1681</v>
      </c>
      <c r="DL941" s="161">
        <v>391</v>
      </c>
      <c r="DM941" s="43" t="s">
        <v>2091</v>
      </c>
      <c r="DN941" s="43"/>
      <c r="DO941" s="43" t="s">
        <v>2064</v>
      </c>
      <c r="DP941" s="43"/>
      <c r="DQ941" s="43" t="s">
        <v>2060</v>
      </c>
      <c r="DR941" s="43">
        <v>100</v>
      </c>
      <c r="DV941" s="31" t="s">
        <v>5642</v>
      </c>
      <c r="DW941" s="31" t="s">
        <v>5647</v>
      </c>
      <c r="DX941" s="63"/>
      <c r="DY941" s="63"/>
      <c r="DZ941" s="63"/>
      <c r="EA941" s="167"/>
      <c r="EB941" s="60"/>
      <c r="EC941" s="60"/>
      <c r="ED941" s="60"/>
      <c r="EE941" s="60"/>
      <c r="EF941" s="60"/>
      <c r="EG941" s="60"/>
      <c r="EH941" s="60"/>
      <c r="EI941" s="60"/>
      <c r="EJ941" s="60"/>
      <c r="EK941" s="60"/>
      <c r="EL941" s="60"/>
      <c r="EM941" s="60"/>
      <c r="EN941" s="60"/>
      <c r="EO941" s="60"/>
      <c r="EP941" s="60"/>
      <c r="EQ941" s="60"/>
      <c r="ER941" s="60"/>
      <c r="ES941" s="60"/>
      <c r="ET941" s="60"/>
      <c r="EU941" s="60"/>
      <c r="EV941" s="60"/>
      <c r="EW941" s="60"/>
      <c r="EX941" s="60"/>
      <c r="EY941" s="60"/>
      <c r="EZ941" s="60"/>
      <c r="FA941" s="60"/>
      <c r="FB941" s="60"/>
    </row>
    <row r="942" spans="22:158" x14ac:dyDescent="0.25">
      <c r="V942" s="1"/>
      <c r="W942" s="33"/>
      <c r="X942" s="33"/>
      <c r="AH942" s="38">
        <v>100</v>
      </c>
      <c r="AI942" s="38">
        <v>130</v>
      </c>
      <c r="AJ942" s="38">
        <v>16850</v>
      </c>
      <c r="AK942" s="38">
        <v>14</v>
      </c>
      <c r="AL942" s="38">
        <v>1508858</v>
      </c>
      <c r="AM942" s="61" t="s">
        <v>1816</v>
      </c>
      <c r="AN942" s="61" t="s">
        <v>1687</v>
      </c>
      <c r="AO942" s="61" t="s">
        <v>1630</v>
      </c>
      <c r="AP942" s="61" t="s">
        <v>5033</v>
      </c>
      <c r="AQ942" s="61" t="s">
        <v>1709</v>
      </c>
      <c r="AR942" s="28">
        <v>0</v>
      </c>
      <c r="AS942" s="28">
        <v>0</v>
      </c>
      <c r="AT942" s="28">
        <v>39366</v>
      </c>
      <c r="AU942" s="62"/>
      <c r="BT942">
        <v>0</v>
      </c>
      <c r="BU942" s="32">
        <v>100</v>
      </c>
      <c r="BV942" s="32">
        <v>130</v>
      </c>
      <c r="BW942" s="32">
        <v>14200</v>
      </c>
      <c r="BX942" s="32">
        <v>90</v>
      </c>
      <c r="BY942" s="32">
        <v>91260</v>
      </c>
      <c r="BZ942" t="s">
        <v>1816</v>
      </c>
      <c r="CA942" t="s">
        <v>1687</v>
      </c>
      <c r="CB942" t="s">
        <v>1844</v>
      </c>
      <c r="CC942" t="s">
        <v>5036</v>
      </c>
      <c r="CD942" s="52" t="s">
        <v>5036</v>
      </c>
      <c r="CE942" s="155">
        <v>163</v>
      </c>
      <c r="CF942" s="155">
        <v>5</v>
      </c>
      <c r="CG942" s="31" t="s">
        <v>5848</v>
      </c>
      <c r="CH942" s="31" t="s">
        <v>3910</v>
      </c>
      <c r="CI942" s="31" t="s">
        <v>3915</v>
      </c>
      <c r="CJ942" s="31" t="s">
        <v>552</v>
      </c>
      <c r="DC942" s="160" t="str">
        <f t="shared" si="130"/>
        <v>13100_11</v>
      </c>
      <c r="DD942" s="162">
        <v>100</v>
      </c>
      <c r="DE942" s="161">
        <v>105</v>
      </c>
      <c r="DF942" s="161">
        <v>13100</v>
      </c>
      <c r="DG942" s="163" t="s">
        <v>1816</v>
      </c>
      <c r="DH942" s="161"/>
      <c r="DI942" s="161" t="s">
        <v>5104</v>
      </c>
      <c r="DJ942" s="161">
        <v>11</v>
      </c>
      <c r="DK942" s="161" t="s">
        <v>1681</v>
      </c>
      <c r="DL942" s="161">
        <v>487</v>
      </c>
      <c r="DM942" s="43" t="s">
        <v>2092</v>
      </c>
      <c r="DN942" s="43"/>
      <c r="DO942" s="43" t="s">
        <v>2064</v>
      </c>
      <c r="DP942" s="43"/>
      <c r="DQ942" s="43" t="s">
        <v>2060</v>
      </c>
      <c r="DR942" s="43">
        <v>100</v>
      </c>
      <c r="DV942" s="31" t="s">
        <v>5642</v>
      </c>
      <c r="DW942" s="31" t="s">
        <v>5647</v>
      </c>
      <c r="DX942" s="63"/>
      <c r="DY942" s="63"/>
      <c r="DZ942" s="63"/>
      <c r="EA942" s="167"/>
      <c r="EB942" s="60"/>
      <c r="EC942" s="60"/>
      <c r="ED942" s="60"/>
      <c r="EE942" s="60"/>
      <c r="EF942" s="60"/>
      <c r="EG942" s="60"/>
      <c r="EH942" s="60"/>
      <c r="EI942" s="60"/>
      <c r="EJ942" s="60"/>
      <c r="EK942" s="60"/>
      <c r="EL942" s="60"/>
      <c r="EM942" s="60"/>
      <c r="EN942" s="60"/>
      <c r="EO942" s="60"/>
      <c r="EP942" s="60"/>
      <c r="EQ942" s="60"/>
      <c r="ER942" s="60"/>
      <c r="ES942" s="60"/>
      <c r="ET942" s="60"/>
      <c r="EU942" s="60"/>
      <c r="EV942" s="60"/>
      <c r="EW942" s="60"/>
      <c r="EX942" s="60"/>
      <c r="EY942" s="60"/>
      <c r="EZ942" s="60"/>
      <c r="FA942" s="60"/>
      <c r="FB942" s="60"/>
    </row>
    <row r="943" spans="22:158" x14ac:dyDescent="0.25">
      <c r="W943" s="33"/>
      <c r="X943" s="33"/>
      <c r="AH943" s="38">
        <v>100</v>
      </c>
      <c r="AI943" s="38">
        <v>130</v>
      </c>
      <c r="AJ943" s="38">
        <v>17310</v>
      </c>
      <c r="AK943" s="38">
        <v>14</v>
      </c>
      <c r="AL943" s="38">
        <v>1508858</v>
      </c>
      <c r="AM943" s="61" t="s">
        <v>1816</v>
      </c>
      <c r="AN943" s="61" t="s">
        <v>1687</v>
      </c>
      <c r="AO943" s="61" t="s">
        <v>1640</v>
      </c>
      <c r="AP943" s="61" t="s">
        <v>5033</v>
      </c>
      <c r="AQ943" s="61" t="s">
        <v>1709</v>
      </c>
      <c r="AR943" s="28">
        <v>279671.09999999998</v>
      </c>
      <c r="AS943" s="28">
        <v>97589</v>
      </c>
      <c r="AT943" s="28">
        <v>0</v>
      </c>
      <c r="AU943" s="62"/>
      <c r="BT943">
        <v>0</v>
      </c>
      <c r="BU943" s="32">
        <v>100</v>
      </c>
      <c r="BV943" s="32">
        <v>130</v>
      </c>
      <c r="BW943" s="32">
        <v>14920</v>
      </c>
      <c r="BX943" s="32">
        <v>81</v>
      </c>
      <c r="BY943" s="32">
        <v>91000</v>
      </c>
      <c r="BZ943" t="s">
        <v>1816</v>
      </c>
      <c r="CA943" t="s">
        <v>1687</v>
      </c>
      <c r="CB943" t="s">
        <v>1859</v>
      </c>
      <c r="CC943" s="52" t="s">
        <v>1683</v>
      </c>
      <c r="CD943" s="52" t="s">
        <v>1784</v>
      </c>
      <c r="CE943" s="155">
        <v>158250</v>
      </c>
      <c r="CF943" s="155">
        <v>416</v>
      </c>
      <c r="CG943" s="31" t="s">
        <v>5834</v>
      </c>
      <c r="CH943" s="31" t="s">
        <v>3892</v>
      </c>
      <c r="CI943" s="31" t="s">
        <v>3916</v>
      </c>
      <c r="CJ943" s="31" t="s">
        <v>553</v>
      </c>
      <c r="DC943" s="160" t="str">
        <f t="shared" si="130"/>
        <v>13310_11</v>
      </c>
      <c r="DD943" s="162">
        <v>100</v>
      </c>
      <c r="DE943" s="161">
        <v>145</v>
      </c>
      <c r="DF943" s="161">
        <v>13310</v>
      </c>
      <c r="DG943" s="163" t="s">
        <v>1816</v>
      </c>
      <c r="DH943" s="161"/>
      <c r="DI943" s="161" t="s">
        <v>5108</v>
      </c>
      <c r="DJ943" s="161">
        <v>11</v>
      </c>
      <c r="DK943" s="161" t="s">
        <v>1681</v>
      </c>
      <c r="DL943" s="161">
        <v>3494</v>
      </c>
      <c r="DM943" s="43" t="s">
        <v>2093</v>
      </c>
      <c r="DN943" s="43"/>
      <c r="DO943" s="43" t="s">
        <v>2094</v>
      </c>
      <c r="DP943" s="43"/>
      <c r="DQ943" s="43" t="s">
        <v>2060</v>
      </c>
      <c r="DR943" s="43">
        <v>100</v>
      </c>
      <c r="DV943" s="31" t="s">
        <v>5642</v>
      </c>
      <c r="DW943" s="31" t="s">
        <v>5647</v>
      </c>
      <c r="DX943" s="63"/>
      <c r="DY943" s="63"/>
      <c r="DZ943" s="63"/>
      <c r="EA943" s="167"/>
      <c r="EB943" s="60"/>
      <c r="EC943" s="60"/>
      <c r="ED943" s="60"/>
      <c r="EE943" s="60"/>
      <c r="EF943" s="60"/>
      <c r="EG943" s="60"/>
      <c r="EH943" s="60"/>
      <c r="EI943" s="60"/>
      <c r="EJ943" s="60"/>
      <c r="EK943" s="60"/>
      <c r="EL943" s="60"/>
      <c r="EM943" s="60"/>
      <c r="EN943" s="60"/>
      <c r="EO943" s="60"/>
      <c r="EP943" s="60"/>
      <c r="EQ943" s="60"/>
      <c r="ER943" s="60"/>
      <c r="ES943" s="60"/>
      <c r="ET943" s="60"/>
      <c r="EU943" s="60"/>
      <c r="EV943" s="60"/>
      <c r="EW943" s="60"/>
      <c r="EX943" s="60"/>
      <c r="EY943" s="60"/>
      <c r="EZ943" s="60"/>
      <c r="FA943" s="60"/>
      <c r="FB943" s="60"/>
    </row>
    <row r="944" spans="22:158" x14ac:dyDescent="0.25">
      <c r="W944" s="33"/>
      <c r="X944" s="33"/>
      <c r="AH944" s="38">
        <v>100</v>
      </c>
      <c r="AI944" s="38">
        <v>130</v>
      </c>
      <c r="AJ944" s="38">
        <v>17400</v>
      </c>
      <c r="AK944" s="38">
        <v>14</v>
      </c>
      <c r="AL944" s="38">
        <v>1508858</v>
      </c>
      <c r="AM944" s="61" t="s">
        <v>1816</v>
      </c>
      <c r="AN944" s="61" t="s">
        <v>1687</v>
      </c>
      <c r="AO944" s="61" t="s">
        <v>1642</v>
      </c>
      <c r="AP944" s="61" t="s">
        <v>5033</v>
      </c>
      <c r="AQ944" s="61" t="s">
        <v>1709</v>
      </c>
      <c r="AR944" s="28">
        <v>53626.400000000001</v>
      </c>
      <c r="AS944" s="28">
        <v>0</v>
      </c>
      <c r="AT944" s="28">
        <v>0</v>
      </c>
      <c r="AU944" s="62"/>
      <c r="BT944">
        <v>0</v>
      </c>
      <c r="BU944" s="32">
        <v>100</v>
      </c>
      <c r="BV944" s="32">
        <v>130</v>
      </c>
      <c r="BW944" s="32">
        <v>14920</v>
      </c>
      <c r="BX944" s="32">
        <v>81</v>
      </c>
      <c r="BY944" s="32">
        <v>91010</v>
      </c>
      <c r="BZ944" t="s">
        <v>1816</v>
      </c>
      <c r="CA944" t="s">
        <v>1687</v>
      </c>
      <c r="CB944" t="s">
        <v>1859</v>
      </c>
      <c r="CC944" t="s">
        <v>1683</v>
      </c>
      <c r="CD944" s="52" t="s">
        <v>1683</v>
      </c>
      <c r="CE944" s="155">
        <v>174</v>
      </c>
      <c r="CF944" s="155">
        <v>6</v>
      </c>
      <c r="CG944" s="31" t="s">
        <v>5837</v>
      </c>
      <c r="CH944" s="31" t="s">
        <v>3894</v>
      </c>
      <c r="CI944" s="31" t="s">
        <v>3916</v>
      </c>
      <c r="CJ944" s="31" t="s">
        <v>554</v>
      </c>
      <c r="DC944" s="160" t="str">
        <f t="shared" si="130"/>
        <v>13400_11</v>
      </c>
      <c r="DD944" s="162">
        <v>100</v>
      </c>
      <c r="DE944" s="161">
        <v>110</v>
      </c>
      <c r="DF944" s="161">
        <v>13400</v>
      </c>
      <c r="DG944" s="163" t="s">
        <v>1816</v>
      </c>
      <c r="DH944" s="161"/>
      <c r="DI944" s="161" t="s">
        <v>5111</v>
      </c>
      <c r="DJ944" s="161">
        <v>11</v>
      </c>
      <c r="DK944" s="161" t="s">
        <v>1681</v>
      </c>
      <c r="DL944" s="161">
        <v>265</v>
      </c>
      <c r="DM944" s="43" t="s">
        <v>2095</v>
      </c>
      <c r="DN944" s="43"/>
      <c r="DO944" s="43" t="s">
        <v>2096</v>
      </c>
      <c r="DP944" s="43"/>
      <c r="DQ944" s="43" t="s">
        <v>2060</v>
      </c>
      <c r="DR944" s="43">
        <v>100</v>
      </c>
      <c r="DV944" s="31" t="s">
        <v>5642</v>
      </c>
      <c r="DW944" s="31" t="s">
        <v>5647</v>
      </c>
      <c r="DX944" s="63"/>
      <c r="DY944" s="63"/>
      <c r="DZ944" s="63"/>
      <c r="EA944" s="167"/>
      <c r="EB944" s="60"/>
      <c r="EC944" s="60"/>
      <c r="ED944" s="60"/>
      <c r="EE944" s="60"/>
      <c r="EF944" s="60"/>
      <c r="EG944" s="60"/>
      <c r="EH944" s="60"/>
      <c r="EI944" s="60"/>
      <c r="EJ944" s="60"/>
      <c r="EK944" s="60"/>
      <c r="EL944" s="60"/>
      <c r="EM944" s="60"/>
      <c r="EN944" s="60"/>
      <c r="EO944" s="60"/>
      <c r="EP944" s="60"/>
      <c r="EQ944" s="60"/>
      <c r="ER944" s="60"/>
      <c r="ES944" s="60"/>
      <c r="ET944" s="60"/>
      <c r="EU944" s="60"/>
      <c r="EV944" s="60"/>
      <c r="EW944" s="60"/>
      <c r="EX944" s="60"/>
      <c r="EY944" s="60"/>
      <c r="EZ944" s="60"/>
      <c r="FA944" s="60"/>
      <c r="FB944" s="60"/>
    </row>
    <row r="945" spans="22:158" x14ac:dyDescent="0.25">
      <c r="V945" s="1"/>
      <c r="W945" s="33"/>
      <c r="X945" s="33"/>
      <c r="AH945" s="38">
        <v>100</v>
      </c>
      <c r="AI945" s="38">
        <v>130</v>
      </c>
      <c r="AJ945" s="38">
        <v>17650</v>
      </c>
      <c r="AK945" s="38">
        <v>14</v>
      </c>
      <c r="AL945" s="38">
        <v>1508858</v>
      </c>
      <c r="AM945" s="61" t="s">
        <v>1816</v>
      </c>
      <c r="AN945" s="61" t="s">
        <v>1687</v>
      </c>
      <c r="AO945" s="61" t="s">
        <v>1648</v>
      </c>
      <c r="AP945" s="61" t="s">
        <v>5033</v>
      </c>
      <c r="AQ945" s="61" t="s">
        <v>1709</v>
      </c>
      <c r="AR945" s="28">
        <v>25181.5</v>
      </c>
      <c r="AS945" s="28">
        <v>11988</v>
      </c>
      <c r="AT945" s="28">
        <v>15298</v>
      </c>
      <c r="AU945" s="62"/>
      <c r="BT945">
        <v>0</v>
      </c>
      <c r="BU945" s="32">
        <v>100</v>
      </c>
      <c r="BV945" s="32">
        <v>130</v>
      </c>
      <c r="BW945" s="32">
        <v>14920</v>
      </c>
      <c r="BX945" s="32">
        <v>82</v>
      </c>
      <c r="BY945" s="32">
        <v>91020</v>
      </c>
      <c r="BZ945" t="s">
        <v>1816</v>
      </c>
      <c r="CA945" t="s">
        <v>1687</v>
      </c>
      <c r="CB945" t="s">
        <v>1859</v>
      </c>
      <c r="CC945" t="s">
        <v>1790</v>
      </c>
      <c r="CD945" t="s">
        <v>1792</v>
      </c>
      <c r="CE945" s="155">
        <v>84524</v>
      </c>
      <c r="CF945" s="155">
        <v>197</v>
      </c>
      <c r="CG945" s="31" t="s">
        <v>5851</v>
      </c>
      <c r="CH945" s="31" t="s">
        <v>3895</v>
      </c>
      <c r="CI945" s="31" t="s">
        <v>3916</v>
      </c>
      <c r="CJ945" s="31" t="s">
        <v>555</v>
      </c>
      <c r="DC945" s="160" t="str">
        <f t="shared" si="130"/>
        <v>13450_11</v>
      </c>
      <c r="DD945" s="162">
        <v>100</v>
      </c>
      <c r="DE945" s="161">
        <v>150</v>
      </c>
      <c r="DF945" s="161">
        <v>13450</v>
      </c>
      <c r="DG945" s="163" t="s">
        <v>1816</v>
      </c>
      <c r="DH945" s="161"/>
      <c r="DI945" s="161" t="s">
        <v>5112</v>
      </c>
      <c r="DJ945" s="161">
        <v>11</v>
      </c>
      <c r="DK945" s="161" t="s">
        <v>1681</v>
      </c>
      <c r="DL945" s="161">
        <v>3381</v>
      </c>
      <c r="DM945" s="43" t="s">
        <v>2097</v>
      </c>
      <c r="DN945" s="43"/>
      <c r="DO945" s="43" t="s">
        <v>2098</v>
      </c>
      <c r="DP945" s="43"/>
      <c r="DQ945" s="43" t="s">
        <v>2060</v>
      </c>
      <c r="DR945" s="43">
        <v>100</v>
      </c>
      <c r="DV945" s="31" t="s">
        <v>5642</v>
      </c>
      <c r="DW945" s="31" t="s">
        <v>5647</v>
      </c>
      <c r="DX945" s="63"/>
      <c r="DY945" s="63"/>
      <c r="DZ945" s="63"/>
      <c r="EA945" s="167"/>
      <c r="EB945" s="60"/>
      <c r="EC945" s="60"/>
      <c r="ED945" s="60"/>
      <c r="EE945" s="60"/>
      <c r="EF945" s="60"/>
      <c r="EG945" s="60"/>
      <c r="EH945" s="60"/>
      <c r="EI945" s="60"/>
      <c r="EJ945" s="60"/>
      <c r="EK945" s="60"/>
      <c r="EL945" s="60"/>
      <c r="EM945" s="60"/>
      <c r="EN945" s="60"/>
      <c r="EO945" s="60"/>
      <c r="EP945" s="60"/>
      <c r="EQ945" s="60"/>
      <c r="ER945" s="60"/>
      <c r="ES945" s="60"/>
      <c r="ET945" s="60"/>
      <c r="EU945" s="60"/>
      <c r="EV945" s="60"/>
      <c r="EW945" s="60"/>
      <c r="EX945" s="60"/>
      <c r="EY945" s="60"/>
      <c r="EZ945" s="60"/>
      <c r="FA945" s="60"/>
      <c r="FB945" s="60"/>
    </row>
    <row r="946" spans="22:158" x14ac:dyDescent="0.25">
      <c r="W946" s="33"/>
      <c r="X946" s="33"/>
      <c r="AH946" s="38">
        <v>100</v>
      </c>
      <c r="AI946" s="38">
        <v>130</v>
      </c>
      <c r="AJ946" s="38">
        <v>17850</v>
      </c>
      <c r="AK946" s="38">
        <v>14</v>
      </c>
      <c r="AL946" s="38">
        <v>1508858</v>
      </c>
      <c r="AM946" s="61" t="s">
        <v>1816</v>
      </c>
      <c r="AN946" s="61" t="s">
        <v>1687</v>
      </c>
      <c r="AO946" s="61" t="s">
        <v>1652</v>
      </c>
      <c r="AP946" s="61" t="s">
        <v>5033</v>
      </c>
      <c r="AQ946" s="61" t="s">
        <v>1709</v>
      </c>
      <c r="AR946" s="28">
        <v>0</v>
      </c>
      <c r="AS946" s="28">
        <v>0</v>
      </c>
      <c r="AT946" s="28">
        <v>10287</v>
      </c>
      <c r="AU946" s="62"/>
      <c r="BT946">
        <v>0</v>
      </c>
      <c r="BU946" s="32">
        <v>100</v>
      </c>
      <c r="BV946" s="32">
        <v>130</v>
      </c>
      <c r="BW946" s="32">
        <v>14920</v>
      </c>
      <c r="BX946" s="32">
        <v>82</v>
      </c>
      <c r="BY946" s="32">
        <v>91040</v>
      </c>
      <c r="BZ946" t="s">
        <v>1816</v>
      </c>
      <c r="CA946" t="s">
        <v>1687</v>
      </c>
      <c r="CB946" t="s">
        <v>1859</v>
      </c>
      <c r="CC946" t="s">
        <v>1790</v>
      </c>
      <c r="CD946" t="s">
        <v>1791</v>
      </c>
      <c r="CE946" s="155">
        <v>33456</v>
      </c>
      <c r="CF946" s="155">
        <v>181</v>
      </c>
      <c r="CG946" s="31" t="s">
        <v>5853</v>
      </c>
      <c r="CH946" s="31" t="s">
        <v>3896</v>
      </c>
      <c r="CI946" s="31" t="s">
        <v>3916</v>
      </c>
      <c r="CJ946" s="31" t="s">
        <v>556</v>
      </c>
      <c r="DC946" s="160" t="str">
        <f t="shared" si="130"/>
        <v>13800_11</v>
      </c>
      <c r="DD946" s="162">
        <v>100</v>
      </c>
      <c r="DE946" s="161">
        <v>105</v>
      </c>
      <c r="DF946" s="161">
        <v>13800</v>
      </c>
      <c r="DG946" s="163" t="s">
        <v>1816</v>
      </c>
      <c r="DH946" s="161"/>
      <c r="DI946" s="161" t="s">
        <v>5120</v>
      </c>
      <c r="DJ946" s="161">
        <v>11</v>
      </c>
      <c r="DK946" s="161" t="s">
        <v>1681</v>
      </c>
      <c r="DL946" s="161">
        <v>432</v>
      </c>
      <c r="DM946" s="43" t="s">
        <v>2099</v>
      </c>
      <c r="DN946" s="43"/>
      <c r="DO946" s="43" t="s">
        <v>2064</v>
      </c>
      <c r="DP946" s="43"/>
      <c r="DQ946" s="43" t="s">
        <v>2060</v>
      </c>
      <c r="DR946" s="43">
        <v>100</v>
      </c>
      <c r="DV946" s="31" t="s">
        <v>5642</v>
      </c>
      <c r="DW946" s="31" t="s">
        <v>5647</v>
      </c>
      <c r="DX946" s="63"/>
      <c r="DY946" s="63"/>
      <c r="DZ946" s="63"/>
      <c r="EA946" s="167"/>
      <c r="EB946" s="60"/>
      <c r="EC946" s="60"/>
      <c r="ED946" s="60"/>
      <c r="EE946" s="60"/>
      <c r="EF946" s="60"/>
      <c r="EG946" s="60"/>
      <c r="EH946" s="60"/>
      <c r="EI946" s="60"/>
      <c r="EJ946" s="60"/>
      <c r="EK946" s="60"/>
      <c r="EL946" s="60"/>
      <c r="EM946" s="60"/>
      <c r="EN946" s="60"/>
      <c r="EO946" s="60"/>
      <c r="EP946" s="60"/>
      <c r="EQ946" s="60"/>
      <c r="ER946" s="60"/>
      <c r="ES946" s="60"/>
      <c r="ET946" s="60"/>
      <c r="EU946" s="60"/>
      <c r="EV946" s="60"/>
      <c r="EW946" s="60"/>
      <c r="EX946" s="60"/>
      <c r="EY946" s="60"/>
      <c r="EZ946" s="60"/>
      <c r="FA946" s="60"/>
      <c r="FB946" s="60"/>
    </row>
    <row r="947" spans="22:158" x14ac:dyDescent="0.25">
      <c r="W947" s="33"/>
      <c r="X947" s="33"/>
      <c r="AH947" s="38">
        <v>100</v>
      </c>
      <c r="AI947" s="38">
        <v>130</v>
      </c>
      <c r="AJ947" s="38">
        <v>18600</v>
      </c>
      <c r="AK947" s="38">
        <v>14</v>
      </c>
      <c r="AL947" s="38">
        <v>1508858</v>
      </c>
      <c r="AM947" s="61" t="s">
        <v>1816</v>
      </c>
      <c r="AN947" s="61" t="s">
        <v>1687</v>
      </c>
      <c r="AO947" s="61" t="s">
        <v>1668</v>
      </c>
      <c r="AP947" s="61" t="s">
        <v>5033</v>
      </c>
      <c r="AQ947" s="61" t="s">
        <v>1709</v>
      </c>
      <c r="AR947" s="28">
        <v>0</v>
      </c>
      <c r="AS947" s="28">
        <v>0</v>
      </c>
      <c r="AT947" s="28">
        <v>34034</v>
      </c>
      <c r="AU947" s="62"/>
      <c r="BT947">
        <v>0</v>
      </c>
      <c r="BU947" s="32">
        <v>100</v>
      </c>
      <c r="BV947" s="32">
        <v>130</v>
      </c>
      <c r="BW947" s="32">
        <v>14920</v>
      </c>
      <c r="BX947" s="32">
        <v>83</v>
      </c>
      <c r="BY947" s="32">
        <v>91060</v>
      </c>
      <c r="BZ947" t="s">
        <v>1816</v>
      </c>
      <c r="CA947" t="s">
        <v>1687</v>
      </c>
      <c r="CB947" t="s">
        <v>1859</v>
      </c>
      <c r="CC947" t="s">
        <v>1786</v>
      </c>
      <c r="CD947" s="52" t="s">
        <v>5043</v>
      </c>
      <c r="CE947" s="155">
        <v>84495</v>
      </c>
      <c r="CF947" s="155">
        <v>7</v>
      </c>
      <c r="CG947" s="31" t="s">
        <v>684</v>
      </c>
      <c r="CH947" s="31" t="s">
        <v>3897</v>
      </c>
      <c r="CI947" s="31" t="s">
        <v>3916</v>
      </c>
      <c r="CJ947" s="31" t="s">
        <v>557</v>
      </c>
      <c r="DC947" s="160" t="str">
        <f t="shared" si="130"/>
        <v>14000_11</v>
      </c>
      <c r="DD947" s="162">
        <v>100</v>
      </c>
      <c r="DE947" s="161">
        <v>105</v>
      </c>
      <c r="DF947" s="161">
        <v>14000</v>
      </c>
      <c r="DG947" s="163" t="s">
        <v>1816</v>
      </c>
      <c r="DH947" s="161"/>
      <c r="DI947" s="161" t="s">
        <v>5124</v>
      </c>
      <c r="DJ947" s="161">
        <v>11</v>
      </c>
      <c r="DK947" s="161" t="s">
        <v>1681</v>
      </c>
      <c r="DL947" s="161">
        <v>60</v>
      </c>
      <c r="DM947" s="43" t="s">
        <v>2089</v>
      </c>
      <c r="DN947" s="43"/>
      <c r="DO947" s="43" t="s">
        <v>2064</v>
      </c>
      <c r="DP947" s="43"/>
      <c r="DQ947" s="43" t="s">
        <v>2060</v>
      </c>
      <c r="DR947" s="43">
        <v>100</v>
      </c>
      <c r="DV947" s="31" t="s">
        <v>5642</v>
      </c>
      <c r="DW947" s="31" t="s">
        <v>5647</v>
      </c>
      <c r="DX947" s="63"/>
      <c r="DY947" s="63"/>
      <c r="DZ947" s="63"/>
      <c r="EA947" s="167"/>
      <c r="EB947" s="60"/>
      <c r="EC947" s="60"/>
      <c r="ED947" s="60"/>
      <c r="EE947" s="60"/>
      <c r="EF947" s="60"/>
      <c r="EG947" s="60"/>
      <c r="EH947" s="60"/>
      <c r="EI947" s="60"/>
      <c r="EJ947" s="60"/>
      <c r="EK947" s="60"/>
      <c r="EL947" s="60"/>
      <c r="EM947" s="60"/>
      <c r="EN947" s="60"/>
      <c r="EO947" s="60"/>
      <c r="EP947" s="60"/>
      <c r="EQ947" s="60"/>
      <c r="ER947" s="60"/>
      <c r="ES947" s="60"/>
      <c r="ET947" s="60"/>
      <c r="EU947" s="60"/>
      <c r="EV947" s="60"/>
      <c r="EW947" s="60"/>
      <c r="EX947" s="60"/>
      <c r="EY947" s="60"/>
      <c r="EZ947" s="60"/>
      <c r="FA947" s="60"/>
      <c r="FB947" s="60"/>
    </row>
    <row r="948" spans="22:158" x14ac:dyDescent="0.25">
      <c r="W948" s="33"/>
      <c r="X948" s="33"/>
      <c r="AH948" s="38">
        <v>100</v>
      </c>
      <c r="AI948" s="38">
        <v>135</v>
      </c>
      <c r="AJ948" s="38">
        <v>10950</v>
      </c>
      <c r="AK948" s="38">
        <v>14</v>
      </c>
      <c r="AL948" s="38">
        <v>1508858</v>
      </c>
      <c r="AM948" s="61" t="s">
        <v>1816</v>
      </c>
      <c r="AN948" s="61" t="s">
        <v>1693</v>
      </c>
      <c r="AO948" s="61" t="s">
        <v>5062</v>
      </c>
      <c r="AP948" s="61" t="s">
        <v>5033</v>
      </c>
      <c r="AQ948" s="61" t="s">
        <v>1709</v>
      </c>
      <c r="AR948" s="28">
        <v>364494.4</v>
      </c>
      <c r="AS948" s="28">
        <v>500266</v>
      </c>
      <c r="AT948" s="28">
        <v>236640</v>
      </c>
      <c r="AU948" s="62"/>
      <c r="BT948">
        <v>0</v>
      </c>
      <c r="BU948" s="32">
        <v>100</v>
      </c>
      <c r="BV948" s="32">
        <v>130</v>
      </c>
      <c r="BW948" s="32">
        <v>14920</v>
      </c>
      <c r="BX948" s="32">
        <v>83</v>
      </c>
      <c r="BY948" s="32">
        <v>91080</v>
      </c>
      <c r="BZ948" t="s">
        <v>1816</v>
      </c>
      <c r="CA948" t="s">
        <v>1687</v>
      </c>
      <c r="CB948" t="s">
        <v>1859</v>
      </c>
      <c r="CC948" s="52" t="s">
        <v>1786</v>
      </c>
      <c r="CD948" s="52" t="s">
        <v>1784</v>
      </c>
      <c r="CE948" s="155">
        <v>0</v>
      </c>
      <c r="CF948" s="155">
        <v>1</v>
      </c>
      <c r="CG948" s="31" t="s">
        <v>686</v>
      </c>
      <c r="CH948" s="31" t="s">
        <v>3898</v>
      </c>
      <c r="CI948" s="31" t="s">
        <v>3916</v>
      </c>
      <c r="CJ948" s="31" t="s">
        <v>558</v>
      </c>
      <c r="DC948" s="160" t="str">
        <f t="shared" si="130"/>
        <v>14150_11</v>
      </c>
      <c r="DD948" s="162">
        <v>100</v>
      </c>
      <c r="DE948" s="161">
        <v>105</v>
      </c>
      <c r="DF948" s="161">
        <v>14150</v>
      </c>
      <c r="DG948" s="163" t="s">
        <v>1816</v>
      </c>
      <c r="DH948" s="161"/>
      <c r="DI948" s="161" t="s">
        <v>5126</v>
      </c>
      <c r="DJ948" s="161">
        <v>11</v>
      </c>
      <c r="DK948" s="161" t="s">
        <v>1681</v>
      </c>
      <c r="DL948" s="161">
        <v>58</v>
      </c>
      <c r="DM948" s="43" t="s">
        <v>2100</v>
      </c>
      <c r="DN948" s="43"/>
      <c r="DO948" s="43" t="s">
        <v>2064</v>
      </c>
      <c r="DP948" s="43"/>
      <c r="DQ948" s="43" t="s">
        <v>2060</v>
      </c>
      <c r="DR948" s="43">
        <v>100</v>
      </c>
      <c r="DV948" s="31" t="s">
        <v>5642</v>
      </c>
      <c r="DW948" s="31" t="s">
        <v>5648</v>
      </c>
      <c r="DX948" s="63"/>
      <c r="DY948" s="63"/>
      <c r="DZ948" s="63"/>
      <c r="EA948" s="167"/>
      <c r="EB948" s="60"/>
      <c r="EC948" s="60"/>
      <c r="ED948" s="60"/>
      <c r="EE948" s="60"/>
      <c r="EF948" s="60"/>
      <c r="EG948" s="60"/>
      <c r="EH948" s="60"/>
      <c r="EI948" s="60"/>
      <c r="EJ948" s="60"/>
      <c r="EK948" s="60"/>
      <c r="EL948" s="60"/>
      <c r="EM948" s="60"/>
      <c r="EN948" s="60"/>
      <c r="EO948" s="60"/>
      <c r="EP948" s="60"/>
      <c r="EQ948" s="60"/>
      <c r="ER948" s="60"/>
      <c r="ES948" s="60"/>
      <c r="ET948" s="60"/>
      <c r="EU948" s="60"/>
      <c r="EV948" s="60"/>
      <c r="EW948" s="60"/>
      <c r="EX948" s="60"/>
      <c r="EY948" s="60"/>
      <c r="EZ948" s="60"/>
      <c r="FA948" s="60"/>
      <c r="FB948" s="60"/>
    </row>
    <row r="949" spans="22:158" x14ac:dyDescent="0.25">
      <c r="W949" s="33"/>
      <c r="X949" s="33"/>
      <c r="AH949" s="38">
        <v>100</v>
      </c>
      <c r="AI949" s="38">
        <v>135</v>
      </c>
      <c r="AJ949" s="38">
        <v>11200</v>
      </c>
      <c r="AK949" s="38">
        <v>14</v>
      </c>
      <c r="AL949" s="38">
        <v>1508858</v>
      </c>
      <c r="AM949" s="61" t="s">
        <v>1816</v>
      </c>
      <c r="AN949" s="61" t="s">
        <v>1693</v>
      </c>
      <c r="AO949" s="61" t="s">
        <v>5067</v>
      </c>
      <c r="AP949" s="61" t="s">
        <v>5033</v>
      </c>
      <c r="AQ949" s="61" t="s">
        <v>1709</v>
      </c>
      <c r="AR949" s="28">
        <v>0</v>
      </c>
      <c r="AS949" s="28">
        <v>15012</v>
      </c>
      <c r="AT949" s="28">
        <v>0</v>
      </c>
      <c r="AU949" s="62"/>
      <c r="BT949">
        <v>0</v>
      </c>
      <c r="BU949" s="32">
        <v>100</v>
      </c>
      <c r="BV949" s="32">
        <v>130</v>
      </c>
      <c r="BW949" s="32">
        <v>14920</v>
      </c>
      <c r="BX949" s="32">
        <v>84</v>
      </c>
      <c r="BY949" s="32">
        <v>91100</v>
      </c>
      <c r="BZ949" t="s">
        <v>1816</v>
      </c>
      <c r="CA949" t="s">
        <v>1687</v>
      </c>
      <c r="CB949" t="s">
        <v>1859</v>
      </c>
      <c r="CC949" s="52" t="s">
        <v>1795</v>
      </c>
      <c r="CD949" s="52" t="s">
        <v>1796</v>
      </c>
      <c r="CE949" s="155">
        <v>62</v>
      </c>
      <c r="CF949" s="155">
        <v>11</v>
      </c>
      <c r="CG949" s="31" t="s">
        <v>688</v>
      </c>
      <c r="CH949" s="31" t="s">
        <v>3899</v>
      </c>
      <c r="CI949" s="31" t="s">
        <v>3916</v>
      </c>
      <c r="CJ949" s="31" t="s">
        <v>559</v>
      </c>
      <c r="DC949" s="160" t="str">
        <f t="shared" si="130"/>
        <v>18450_11</v>
      </c>
      <c r="DD949" s="162">
        <v>100</v>
      </c>
      <c r="DE949" s="161">
        <v>115</v>
      </c>
      <c r="DF949" s="161">
        <v>18450</v>
      </c>
      <c r="DG949" s="163" t="s">
        <v>1816</v>
      </c>
      <c r="DH949" s="161"/>
      <c r="DI949" s="161" t="s">
        <v>1665</v>
      </c>
      <c r="DJ949" s="161">
        <v>11</v>
      </c>
      <c r="DK949" s="161" t="s">
        <v>1681</v>
      </c>
      <c r="DL949" s="161">
        <v>0</v>
      </c>
      <c r="DM949" s="43" t="s">
        <v>2086</v>
      </c>
      <c r="DN949" s="43"/>
      <c r="DO949" s="43" t="s">
        <v>2087</v>
      </c>
      <c r="DP949" s="43"/>
      <c r="DQ949" s="43" t="s">
        <v>2060</v>
      </c>
      <c r="DR949" s="43">
        <v>100</v>
      </c>
      <c r="DV949" s="31" t="s">
        <v>5642</v>
      </c>
      <c r="DW949" s="31" t="s">
        <v>5648</v>
      </c>
      <c r="DX949" s="63"/>
      <c r="DY949" s="63"/>
      <c r="DZ949" s="63"/>
      <c r="EA949" s="167"/>
      <c r="EB949" s="60"/>
      <c r="EC949" s="60"/>
      <c r="ED949" s="60"/>
      <c r="EE949" s="60"/>
      <c r="EF949" s="60"/>
      <c r="EG949" s="60"/>
      <c r="EH949" s="60"/>
      <c r="EI949" s="60"/>
      <c r="EJ949" s="60"/>
      <c r="EK949" s="60"/>
      <c r="EL949" s="60"/>
      <c r="EM949" s="60"/>
      <c r="EN949" s="60"/>
      <c r="EO949" s="60"/>
      <c r="EP949" s="60"/>
      <c r="EQ949" s="60"/>
      <c r="ER949" s="60"/>
      <c r="ES949" s="60"/>
      <c r="ET949" s="60"/>
      <c r="EU949" s="60"/>
      <c r="EV949" s="60"/>
      <c r="EW949" s="60"/>
      <c r="EX949" s="60"/>
      <c r="EY949" s="60"/>
      <c r="EZ949" s="60"/>
      <c r="FA949" s="60"/>
      <c r="FB949" s="60"/>
    </row>
    <row r="950" spans="22:158" x14ac:dyDescent="0.25">
      <c r="W950" s="33"/>
      <c r="X950" s="33"/>
      <c r="AH950" s="38">
        <v>100</v>
      </c>
      <c r="AI950" s="38">
        <v>135</v>
      </c>
      <c r="AJ950" s="38">
        <v>11750</v>
      </c>
      <c r="AK950" s="38">
        <v>14</v>
      </c>
      <c r="AL950" s="38">
        <v>1508858</v>
      </c>
      <c r="AM950" s="61" t="s">
        <v>1816</v>
      </c>
      <c r="AN950" s="61" t="s">
        <v>1693</v>
      </c>
      <c r="AO950" s="61" t="s">
        <v>5080</v>
      </c>
      <c r="AP950" s="61" t="s">
        <v>5033</v>
      </c>
      <c r="AQ950" s="61" t="s">
        <v>1709</v>
      </c>
      <c r="AR950" s="28">
        <v>30113.3</v>
      </c>
      <c r="AS950" s="28">
        <v>8155</v>
      </c>
      <c r="AT950" s="28">
        <v>0</v>
      </c>
      <c r="AU950" s="62"/>
      <c r="BT950">
        <v>0</v>
      </c>
      <c r="BU950" s="32">
        <v>100</v>
      </c>
      <c r="BV950" s="32">
        <v>130</v>
      </c>
      <c r="BW950" s="32">
        <v>14920</v>
      </c>
      <c r="BX950" s="32">
        <v>85</v>
      </c>
      <c r="BY950" s="32">
        <v>91120</v>
      </c>
      <c r="BZ950" t="s">
        <v>1816</v>
      </c>
      <c r="CA950" t="s">
        <v>1687</v>
      </c>
      <c r="CB950" t="s">
        <v>1859</v>
      </c>
      <c r="CC950" s="52" t="s">
        <v>1797</v>
      </c>
      <c r="CD950" s="52" t="s">
        <v>1797</v>
      </c>
      <c r="CE950" s="155">
        <v>5</v>
      </c>
      <c r="CF950" s="155">
        <v>1</v>
      </c>
      <c r="CG950" s="31" t="s">
        <v>690</v>
      </c>
      <c r="CH950" s="31" t="s">
        <v>3900</v>
      </c>
      <c r="CI950" s="31" t="s">
        <v>3916</v>
      </c>
      <c r="CJ950" s="31" t="s">
        <v>1413</v>
      </c>
      <c r="DC950" s="160" t="str">
        <f t="shared" si="130"/>
        <v>14200_11</v>
      </c>
      <c r="DD950" s="162">
        <v>100</v>
      </c>
      <c r="DE950" s="161">
        <v>130</v>
      </c>
      <c r="DF950" s="161">
        <v>14200</v>
      </c>
      <c r="DG950" s="163" t="s">
        <v>1816</v>
      </c>
      <c r="DH950" s="161"/>
      <c r="DI950" s="161" t="s">
        <v>5127</v>
      </c>
      <c r="DJ950" s="161">
        <v>11</v>
      </c>
      <c r="DK950" s="161" t="s">
        <v>1681</v>
      </c>
      <c r="DL950" s="161">
        <v>2731</v>
      </c>
      <c r="DM950" s="43" t="s">
        <v>2101</v>
      </c>
      <c r="DN950" s="43"/>
      <c r="DO950" s="43" t="s">
        <v>2062</v>
      </c>
      <c r="DP950" s="43"/>
      <c r="DQ950" s="43" t="s">
        <v>2060</v>
      </c>
      <c r="DR950" s="43">
        <v>100</v>
      </c>
      <c r="DV950" s="31" t="s">
        <v>5642</v>
      </c>
      <c r="DW950" s="31" t="s">
        <v>5648</v>
      </c>
      <c r="DX950" s="63"/>
      <c r="DY950" s="63"/>
      <c r="DZ950" s="63"/>
      <c r="EA950" s="167"/>
      <c r="EB950" s="60"/>
      <c r="EC950" s="60"/>
      <c r="ED950" s="60"/>
      <c r="EE950" s="60"/>
      <c r="EF950" s="60"/>
      <c r="EG950" s="60"/>
      <c r="EH950" s="60"/>
      <c r="EI950" s="60"/>
      <c r="EJ950" s="60"/>
      <c r="EK950" s="60"/>
      <c r="EL950" s="60"/>
      <c r="EM950" s="60"/>
      <c r="EN950" s="60"/>
      <c r="EO950" s="60"/>
      <c r="EP950" s="60"/>
      <c r="EQ950" s="60"/>
      <c r="ER950" s="60"/>
      <c r="ES950" s="60"/>
      <c r="ET950" s="60"/>
      <c r="EU950" s="60"/>
      <c r="EV950" s="60"/>
      <c r="EW950" s="60"/>
      <c r="EX950" s="60"/>
      <c r="EY950" s="60"/>
      <c r="EZ950" s="60"/>
      <c r="FA950" s="60"/>
      <c r="FB950" s="60"/>
    </row>
    <row r="951" spans="22:158" x14ac:dyDescent="0.25">
      <c r="V951" s="1"/>
      <c r="W951" s="33"/>
      <c r="X951" s="33"/>
      <c r="AH951" s="38">
        <v>100</v>
      </c>
      <c r="AI951" s="38">
        <v>135</v>
      </c>
      <c r="AJ951" s="38">
        <v>11950</v>
      </c>
      <c r="AK951" s="38">
        <v>14</v>
      </c>
      <c r="AL951" s="38">
        <v>1508858</v>
      </c>
      <c r="AM951" s="61" t="s">
        <v>1816</v>
      </c>
      <c r="AN951" s="61" t="s">
        <v>1693</v>
      </c>
      <c r="AO951" s="61" t="s">
        <v>5083</v>
      </c>
      <c r="AP951" s="61" t="s">
        <v>5033</v>
      </c>
      <c r="AQ951" s="61" t="s">
        <v>1709</v>
      </c>
      <c r="AR951" s="28">
        <v>0</v>
      </c>
      <c r="AS951" s="28">
        <v>0</v>
      </c>
      <c r="AT951" s="28">
        <v>23942</v>
      </c>
      <c r="AU951" s="62"/>
      <c r="BT951">
        <v>0</v>
      </c>
      <c r="BU951" s="32">
        <v>100</v>
      </c>
      <c r="BV951" s="32">
        <v>130</v>
      </c>
      <c r="BW951" s="32">
        <v>14920</v>
      </c>
      <c r="BX951" s="32">
        <v>86</v>
      </c>
      <c r="BY951" s="32">
        <v>91140</v>
      </c>
      <c r="BZ951" t="s">
        <v>1816</v>
      </c>
      <c r="CA951" t="s">
        <v>1687</v>
      </c>
      <c r="CB951" s="52" t="s">
        <v>1859</v>
      </c>
      <c r="CC951" s="52" t="s">
        <v>1787</v>
      </c>
      <c r="CD951" s="52" t="s">
        <v>1789</v>
      </c>
      <c r="CE951" s="155">
        <v>1419</v>
      </c>
      <c r="CF951" s="155">
        <v>208</v>
      </c>
      <c r="CG951" s="31" t="s">
        <v>5839</v>
      </c>
      <c r="CH951" s="31" t="s">
        <v>3901</v>
      </c>
      <c r="CI951" s="31" t="s">
        <v>3916</v>
      </c>
      <c r="CJ951" s="31" t="s">
        <v>560</v>
      </c>
      <c r="DC951" s="160" t="str">
        <f t="shared" si="130"/>
        <v>14350_11</v>
      </c>
      <c r="DD951" s="162">
        <v>100</v>
      </c>
      <c r="DE951" s="161">
        <v>125</v>
      </c>
      <c r="DF951" s="161">
        <v>14350</v>
      </c>
      <c r="DG951" s="163" t="s">
        <v>1816</v>
      </c>
      <c r="DH951" s="161"/>
      <c r="DI951" s="161" t="s">
        <v>1575</v>
      </c>
      <c r="DJ951" s="161">
        <v>11</v>
      </c>
      <c r="DK951" s="161" t="s">
        <v>1681</v>
      </c>
      <c r="DL951" s="161">
        <v>791</v>
      </c>
      <c r="DM951" s="43" t="s">
        <v>2102</v>
      </c>
      <c r="DN951" s="43"/>
      <c r="DO951" s="43" t="s">
        <v>2083</v>
      </c>
      <c r="DP951" s="43"/>
      <c r="DQ951" s="43" t="s">
        <v>2060</v>
      </c>
      <c r="DR951" s="43">
        <v>100</v>
      </c>
      <c r="DV951" s="31" t="s">
        <v>5642</v>
      </c>
      <c r="DW951" s="31" t="s">
        <v>5648</v>
      </c>
      <c r="DX951" s="63"/>
      <c r="DY951" s="63"/>
      <c r="DZ951" s="63"/>
      <c r="EA951" s="167"/>
      <c r="EB951" s="60"/>
      <c r="EC951" s="60"/>
      <c r="ED951" s="60"/>
      <c r="EE951" s="60"/>
      <c r="EF951" s="60"/>
      <c r="EG951" s="60"/>
      <c r="EH951" s="60"/>
      <c r="EI951" s="60"/>
      <c r="EJ951" s="60"/>
      <c r="EK951" s="60"/>
      <c r="EL951" s="60"/>
      <c r="EM951" s="60"/>
      <c r="EN951" s="60"/>
      <c r="EO951" s="60"/>
      <c r="EP951" s="60"/>
      <c r="EQ951" s="60"/>
      <c r="ER951" s="60"/>
      <c r="ES951" s="60"/>
      <c r="ET951" s="60"/>
      <c r="EU951" s="60"/>
      <c r="EV951" s="60"/>
      <c r="EW951" s="60"/>
      <c r="EX951" s="60"/>
      <c r="EY951" s="60"/>
      <c r="EZ951" s="60"/>
      <c r="FA951" s="60"/>
      <c r="FB951" s="60"/>
    </row>
    <row r="952" spans="22:158" x14ac:dyDescent="0.25">
      <c r="W952" s="33"/>
      <c r="X952" s="33"/>
      <c r="AH952" s="38">
        <v>100</v>
      </c>
      <c r="AI952" s="38">
        <v>135</v>
      </c>
      <c r="AJ952" s="38">
        <v>12100</v>
      </c>
      <c r="AK952" s="38">
        <v>14</v>
      </c>
      <c r="AL952" s="38">
        <v>1508858</v>
      </c>
      <c r="AM952" s="61" t="s">
        <v>1816</v>
      </c>
      <c r="AN952" s="61" t="s">
        <v>1693</v>
      </c>
      <c r="AO952" s="61" t="s">
        <v>5086</v>
      </c>
      <c r="AP952" s="61" t="s">
        <v>5033</v>
      </c>
      <c r="AQ952" s="61" t="s">
        <v>1709</v>
      </c>
      <c r="AR952" s="28">
        <v>0</v>
      </c>
      <c r="AS952" s="28">
        <v>0</v>
      </c>
      <c r="AT952" s="28">
        <v>9855</v>
      </c>
      <c r="AU952" s="62"/>
      <c r="BT952">
        <v>0</v>
      </c>
      <c r="BU952" s="32">
        <v>100</v>
      </c>
      <c r="BV952" s="32">
        <v>130</v>
      </c>
      <c r="BW952" s="32">
        <v>14920</v>
      </c>
      <c r="BX952" s="32">
        <v>86</v>
      </c>
      <c r="BY952" s="32">
        <v>91160</v>
      </c>
      <c r="BZ952" t="s">
        <v>1816</v>
      </c>
      <c r="CA952" t="s">
        <v>1687</v>
      </c>
      <c r="CB952" t="s">
        <v>1859</v>
      </c>
      <c r="CC952" t="s">
        <v>1787</v>
      </c>
      <c r="CD952" s="52" t="s">
        <v>1788</v>
      </c>
      <c r="CE952" s="155">
        <v>389</v>
      </c>
      <c r="CF952" s="155">
        <v>39</v>
      </c>
      <c r="CG952" s="31" t="s">
        <v>5831</v>
      </c>
      <c r="CH952" s="31" t="s">
        <v>3902</v>
      </c>
      <c r="CI952" s="31" t="s">
        <v>3916</v>
      </c>
      <c r="CJ952" s="31" t="s">
        <v>561</v>
      </c>
      <c r="DC952" s="160" t="str">
        <f t="shared" si="130"/>
        <v>14400_11</v>
      </c>
      <c r="DD952" s="162">
        <v>100</v>
      </c>
      <c r="DE952" s="161">
        <v>115</v>
      </c>
      <c r="DF952" s="161">
        <v>14400</v>
      </c>
      <c r="DG952" s="163" t="s">
        <v>1816</v>
      </c>
      <c r="DH952" s="161"/>
      <c r="DI952" s="161" t="s">
        <v>1576</v>
      </c>
      <c r="DJ952" s="161">
        <v>11</v>
      </c>
      <c r="DK952" s="161" t="s">
        <v>1681</v>
      </c>
      <c r="DL952" s="161">
        <v>249</v>
      </c>
      <c r="DM952" s="43" t="s">
        <v>2103</v>
      </c>
      <c r="DN952" s="43"/>
      <c r="DO952" s="43" t="s">
        <v>2087</v>
      </c>
      <c r="DP952" s="43"/>
      <c r="DQ952" s="43" t="s">
        <v>2060</v>
      </c>
      <c r="DR952" s="43">
        <v>100</v>
      </c>
      <c r="DV952" s="31" t="s">
        <v>5642</v>
      </c>
      <c r="DW952" s="31" t="s">
        <v>5648</v>
      </c>
      <c r="DX952" s="63"/>
      <c r="DY952" s="63"/>
      <c r="DZ952" s="63"/>
      <c r="EA952" s="167"/>
      <c r="EB952" s="60"/>
      <c r="EC952" s="60"/>
      <c r="ED952" s="60"/>
      <c r="EE952" s="60"/>
      <c r="EF952" s="60"/>
      <c r="EG952" s="60"/>
      <c r="EH952" s="60"/>
      <c r="EI952" s="60"/>
      <c r="EJ952" s="60"/>
      <c r="EK952" s="60"/>
      <c r="EL952" s="60"/>
      <c r="EM952" s="60"/>
      <c r="EN952" s="60"/>
      <c r="EO952" s="60"/>
      <c r="EP952" s="60"/>
      <c r="EQ952" s="60"/>
      <c r="ER952" s="60"/>
      <c r="ES952" s="60"/>
      <c r="ET952" s="60"/>
      <c r="EU952" s="60"/>
      <c r="EV952" s="60"/>
      <c r="EW952" s="60"/>
      <c r="EX952" s="60"/>
      <c r="EY952" s="60"/>
      <c r="EZ952" s="60"/>
      <c r="FA952" s="60"/>
      <c r="FB952" s="60"/>
    </row>
    <row r="953" spans="22:158" x14ac:dyDescent="0.25">
      <c r="W953" s="33"/>
      <c r="X953" s="33"/>
      <c r="AH953" s="38">
        <v>100</v>
      </c>
      <c r="AI953" s="38">
        <v>135</v>
      </c>
      <c r="AJ953" s="38">
        <v>12150</v>
      </c>
      <c r="AK953" s="38">
        <v>14</v>
      </c>
      <c r="AL953" s="38">
        <v>1508858</v>
      </c>
      <c r="AM953" s="61" t="s">
        <v>1816</v>
      </c>
      <c r="AN953" s="61" t="s">
        <v>1693</v>
      </c>
      <c r="AO953" s="61" t="s">
        <v>5087</v>
      </c>
      <c r="AP953" s="61" t="s">
        <v>5033</v>
      </c>
      <c r="AQ953" s="61" t="s">
        <v>1709</v>
      </c>
      <c r="AR953" s="28">
        <v>0</v>
      </c>
      <c r="AS953" s="28">
        <v>0</v>
      </c>
      <c r="AT953" s="28">
        <v>100294</v>
      </c>
      <c r="AU953" s="62"/>
      <c r="BT953">
        <v>0</v>
      </c>
      <c r="BU953" s="32">
        <v>100</v>
      </c>
      <c r="BV953" s="32">
        <v>130</v>
      </c>
      <c r="BW953" s="32">
        <v>14920</v>
      </c>
      <c r="BX953" s="32">
        <v>88</v>
      </c>
      <c r="BY953" s="32">
        <v>91220</v>
      </c>
      <c r="BZ953" t="s">
        <v>1816</v>
      </c>
      <c r="CA953" t="s">
        <v>1687</v>
      </c>
      <c r="CB953" t="s">
        <v>1859</v>
      </c>
      <c r="CC953" s="52" t="s">
        <v>1684</v>
      </c>
      <c r="CD953" s="52" t="s">
        <v>1684</v>
      </c>
      <c r="CE953" s="155">
        <v>236</v>
      </c>
      <c r="CF953" s="155">
        <v>7</v>
      </c>
      <c r="CG953" s="31" t="s">
        <v>696</v>
      </c>
      <c r="CH953" s="31" t="s">
        <v>3908</v>
      </c>
      <c r="CI953" s="31" t="s">
        <v>3916</v>
      </c>
      <c r="CJ953" s="31" t="s">
        <v>562</v>
      </c>
      <c r="DC953" s="160" t="str">
        <f t="shared" si="130"/>
        <v>14450_11</v>
      </c>
      <c r="DD953" s="162">
        <v>100</v>
      </c>
      <c r="DE953" s="161">
        <v>165</v>
      </c>
      <c r="DF953" s="161">
        <v>14450</v>
      </c>
      <c r="DG953" s="163" t="s">
        <v>1816</v>
      </c>
      <c r="DH953" s="161"/>
      <c r="DI953" s="161" t="s">
        <v>890</v>
      </c>
      <c r="DJ953" s="161">
        <v>11</v>
      </c>
      <c r="DK953" s="161" t="s">
        <v>1681</v>
      </c>
      <c r="DL953" s="161">
        <v>30</v>
      </c>
      <c r="DM953" s="43" t="s">
        <v>2104</v>
      </c>
      <c r="DN953" s="43"/>
      <c r="DO953" s="43" t="s">
        <v>2076</v>
      </c>
      <c r="DP953" s="43"/>
      <c r="DQ953" s="43" t="s">
        <v>2060</v>
      </c>
      <c r="DR953" s="43">
        <v>100</v>
      </c>
      <c r="DV953" s="31" t="s">
        <v>5642</v>
      </c>
      <c r="DW953" s="31" t="s">
        <v>5648</v>
      </c>
      <c r="DX953" s="63"/>
      <c r="DY953" s="63"/>
      <c r="DZ953" s="63"/>
      <c r="EA953" s="167"/>
      <c r="EB953" s="60"/>
      <c r="EC953" s="60"/>
      <c r="ED953" s="60"/>
      <c r="EE953" s="60"/>
      <c r="EF953" s="60"/>
      <c r="EG953" s="60"/>
      <c r="EH953" s="60"/>
      <c r="EI953" s="60"/>
      <c r="EJ953" s="60"/>
      <c r="EK953" s="60"/>
      <c r="EL953" s="60"/>
      <c r="EM953" s="60"/>
      <c r="EN953" s="60"/>
      <c r="EO953" s="60"/>
      <c r="EP953" s="60"/>
      <c r="EQ953" s="60"/>
      <c r="ER953" s="60"/>
      <c r="ES953" s="60"/>
      <c r="ET953" s="60"/>
      <c r="EU953" s="60"/>
      <c r="EV953" s="60"/>
      <c r="EW953" s="60"/>
      <c r="EX953" s="60"/>
      <c r="EY953" s="60"/>
      <c r="EZ953" s="60"/>
      <c r="FA953" s="60"/>
      <c r="FB953" s="60"/>
    </row>
    <row r="954" spans="22:158" x14ac:dyDescent="0.25">
      <c r="W954" s="33"/>
      <c r="X954" s="33"/>
      <c r="AH954" s="38">
        <v>100</v>
      </c>
      <c r="AI954" s="38">
        <v>135</v>
      </c>
      <c r="AJ954" s="38">
        <v>12600</v>
      </c>
      <c r="AK954" s="38">
        <v>14</v>
      </c>
      <c r="AL954" s="38">
        <v>1508858</v>
      </c>
      <c r="AM954" s="61" t="s">
        <v>1816</v>
      </c>
      <c r="AN954" s="61" t="s">
        <v>1693</v>
      </c>
      <c r="AO954" s="61" t="s">
        <v>5095</v>
      </c>
      <c r="AP954" s="61" t="s">
        <v>5033</v>
      </c>
      <c r="AQ954" s="61" t="s">
        <v>1709</v>
      </c>
      <c r="AR954" s="28">
        <v>155251.5</v>
      </c>
      <c r="AS954" s="28">
        <v>73280</v>
      </c>
      <c r="AT954" s="28">
        <v>175796</v>
      </c>
      <c r="AU954" s="62"/>
      <c r="BT954">
        <v>0</v>
      </c>
      <c r="BU954" s="32">
        <v>100</v>
      </c>
      <c r="BV954" s="32">
        <v>130</v>
      </c>
      <c r="BW954" s="32">
        <v>14920</v>
      </c>
      <c r="BX954" s="32">
        <v>89</v>
      </c>
      <c r="BY954" s="32">
        <v>91240</v>
      </c>
      <c r="BZ954" t="s">
        <v>1816</v>
      </c>
      <c r="CA954" t="s">
        <v>1687</v>
      </c>
      <c r="CB954" t="s">
        <v>1859</v>
      </c>
      <c r="CC954" t="s">
        <v>1785</v>
      </c>
      <c r="CD954" s="52" t="s">
        <v>1785</v>
      </c>
      <c r="CE954" s="155">
        <v>118231</v>
      </c>
      <c r="CF954" s="155">
        <v>112</v>
      </c>
      <c r="CG954" s="31" t="s">
        <v>698</v>
      </c>
      <c r="CH954" s="31" t="s">
        <v>3909</v>
      </c>
      <c r="CI954" s="31" t="s">
        <v>3916</v>
      </c>
      <c r="CJ954" s="31" t="s">
        <v>563</v>
      </c>
      <c r="DC954" s="160" t="str">
        <f t="shared" si="130"/>
        <v>14500_11</v>
      </c>
      <c r="DD954" s="162">
        <v>100</v>
      </c>
      <c r="DE954" s="161">
        <v>105</v>
      </c>
      <c r="DF954" s="161">
        <v>14500</v>
      </c>
      <c r="DG954" s="163" t="s">
        <v>1816</v>
      </c>
      <c r="DH954" s="161"/>
      <c r="DI954" s="161" t="s">
        <v>1578</v>
      </c>
      <c r="DJ954" s="161">
        <v>11</v>
      </c>
      <c r="DK954" s="161" t="s">
        <v>1681</v>
      </c>
      <c r="DL954" s="161">
        <v>118</v>
      </c>
      <c r="DM954" s="43" t="s">
        <v>2105</v>
      </c>
      <c r="DN954" s="43"/>
      <c r="DO954" s="43" t="s">
        <v>2064</v>
      </c>
      <c r="DP954" s="43"/>
      <c r="DQ954" s="43" t="s">
        <v>2060</v>
      </c>
      <c r="DR954" s="43">
        <v>100</v>
      </c>
      <c r="DV954" s="31" t="s">
        <v>5642</v>
      </c>
      <c r="DW954" s="31" t="s">
        <v>5648</v>
      </c>
      <c r="DX954" s="63"/>
      <c r="DY954" s="63"/>
      <c r="DZ954" s="63"/>
      <c r="EA954" s="167"/>
      <c r="EB954" s="60"/>
      <c r="EC954" s="60"/>
      <c r="ED954" s="60"/>
      <c r="EE954" s="60"/>
      <c r="EF954" s="60"/>
      <c r="EG954" s="60"/>
      <c r="EH954" s="60"/>
      <c r="EI954" s="60"/>
      <c r="EJ954" s="60"/>
      <c r="EK954" s="60"/>
      <c r="EL954" s="60"/>
      <c r="EM954" s="60"/>
      <c r="EN954" s="60"/>
      <c r="EO954" s="60"/>
      <c r="EP954" s="60"/>
      <c r="EQ954" s="60"/>
      <c r="ER954" s="60"/>
      <c r="ES954" s="60"/>
      <c r="ET954" s="60"/>
      <c r="EU954" s="60"/>
      <c r="EV954" s="60"/>
      <c r="EW954" s="60"/>
      <c r="EX954" s="60"/>
      <c r="EY954" s="60"/>
      <c r="EZ954" s="60"/>
      <c r="FA954" s="60"/>
      <c r="FB954" s="60"/>
    </row>
    <row r="955" spans="22:158" x14ac:dyDescent="0.25">
      <c r="W955" s="33"/>
      <c r="X955" s="33"/>
      <c r="AH955" s="38">
        <v>100</v>
      </c>
      <c r="AI955" s="38">
        <v>135</v>
      </c>
      <c r="AJ955" s="38">
        <v>12950</v>
      </c>
      <c r="AK955" s="38">
        <v>14</v>
      </c>
      <c r="AL955" s="38">
        <v>1508858</v>
      </c>
      <c r="AM955" s="61" t="s">
        <v>1816</v>
      </c>
      <c r="AN955" s="61" t="s">
        <v>1693</v>
      </c>
      <c r="AO955" s="61" t="s">
        <v>5100</v>
      </c>
      <c r="AP955" s="61" t="s">
        <v>5033</v>
      </c>
      <c r="AQ955" s="61" t="s">
        <v>1709</v>
      </c>
      <c r="AR955" s="28">
        <v>579507.1</v>
      </c>
      <c r="AS955" s="28">
        <v>375302</v>
      </c>
      <c r="AT955" s="28">
        <v>149097</v>
      </c>
      <c r="AU955" s="62"/>
      <c r="BT955">
        <v>0</v>
      </c>
      <c r="BU955" s="32">
        <v>100</v>
      </c>
      <c r="BV955" s="32">
        <v>130</v>
      </c>
      <c r="BW955" s="32">
        <v>14920</v>
      </c>
      <c r="BX955" s="32">
        <v>90</v>
      </c>
      <c r="BY955" s="32">
        <v>91260</v>
      </c>
      <c r="BZ955" t="s">
        <v>1816</v>
      </c>
      <c r="CA955" t="s">
        <v>1687</v>
      </c>
      <c r="CB955" t="s">
        <v>1859</v>
      </c>
      <c r="CC955" s="52" t="s">
        <v>5036</v>
      </c>
      <c r="CD955" s="52" t="s">
        <v>5036</v>
      </c>
      <c r="CE955" s="155">
        <v>0</v>
      </c>
      <c r="CF955" s="155">
        <v>1</v>
      </c>
      <c r="CG955" s="31" t="s">
        <v>5848</v>
      </c>
      <c r="CH955" s="31" t="s">
        <v>3910</v>
      </c>
      <c r="CI955" s="31" t="s">
        <v>3916</v>
      </c>
      <c r="CJ955" s="31" t="s">
        <v>564</v>
      </c>
      <c r="DC955" s="160" t="str">
        <f t="shared" si="130"/>
        <v>14600_11</v>
      </c>
      <c r="DD955" s="162">
        <v>100</v>
      </c>
      <c r="DE955" s="161">
        <v>140</v>
      </c>
      <c r="DF955" s="161">
        <v>14600</v>
      </c>
      <c r="DG955" s="163" t="s">
        <v>1816</v>
      </c>
      <c r="DH955" s="161"/>
      <c r="DI955" s="161" t="s">
        <v>1580</v>
      </c>
      <c r="DJ955" s="161">
        <v>11</v>
      </c>
      <c r="DK955" s="161" t="s">
        <v>1681</v>
      </c>
      <c r="DL955" s="161">
        <v>4614</v>
      </c>
      <c r="DM955" s="43" t="s">
        <v>2106</v>
      </c>
      <c r="DN955" s="43"/>
      <c r="DO955" s="43" t="s">
        <v>2067</v>
      </c>
      <c r="DP955" s="43"/>
      <c r="DQ955" s="43" t="s">
        <v>2060</v>
      </c>
      <c r="DR955" s="43">
        <v>100</v>
      </c>
      <c r="DV955" s="31" t="s">
        <v>5642</v>
      </c>
      <c r="DW955" s="31" t="s">
        <v>5648</v>
      </c>
      <c r="DX955" s="63"/>
      <c r="DY955" s="63"/>
      <c r="DZ955" s="63"/>
      <c r="EA955" s="167"/>
      <c r="EB955" s="60"/>
      <c r="EC955" s="60"/>
      <c r="ED955" s="60"/>
      <c r="EE955" s="60"/>
      <c r="EF955" s="60"/>
      <c r="EG955" s="60"/>
      <c r="EH955" s="60"/>
      <c r="EI955" s="60"/>
      <c r="EJ955" s="60"/>
      <c r="EK955" s="60"/>
      <c r="EL955" s="60"/>
      <c r="EM955" s="60"/>
      <c r="EN955" s="60"/>
      <c r="EO955" s="60"/>
      <c r="EP955" s="60"/>
      <c r="EQ955" s="60"/>
      <c r="ER955" s="60"/>
      <c r="ES955" s="60"/>
      <c r="ET955" s="60"/>
      <c r="EU955" s="60"/>
      <c r="EV955" s="60"/>
      <c r="EW955" s="60"/>
      <c r="EX955" s="60"/>
      <c r="EY955" s="60"/>
      <c r="EZ955" s="60"/>
      <c r="FA955" s="60"/>
      <c r="FB955" s="60"/>
    </row>
    <row r="956" spans="22:158" x14ac:dyDescent="0.25">
      <c r="W956" s="33"/>
      <c r="X956" s="33"/>
      <c r="AH956" s="38">
        <v>100</v>
      </c>
      <c r="AI956" s="38">
        <v>135</v>
      </c>
      <c r="AJ956" s="38">
        <v>15270</v>
      </c>
      <c r="AK956" s="38">
        <v>14</v>
      </c>
      <c r="AL956" s="38">
        <v>1508858</v>
      </c>
      <c r="AM956" s="61" t="s">
        <v>1816</v>
      </c>
      <c r="AN956" s="61" t="s">
        <v>1693</v>
      </c>
      <c r="AO956" s="61" t="s">
        <v>1596</v>
      </c>
      <c r="AP956" s="61" t="s">
        <v>5033</v>
      </c>
      <c r="AQ956" s="61" t="s">
        <v>1709</v>
      </c>
      <c r="AR956" s="28">
        <v>42841.2</v>
      </c>
      <c r="AS956" s="28">
        <v>27992</v>
      </c>
      <c r="AT956" s="28">
        <v>0</v>
      </c>
      <c r="AU956" s="62"/>
      <c r="BT956">
        <v>0</v>
      </c>
      <c r="BU956" s="32">
        <v>100</v>
      </c>
      <c r="BV956" s="32">
        <v>130</v>
      </c>
      <c r="BW956" s="32">
        <v>15300</v>
      </c>
      <c r="BX956" s="32">
        <v>81</v>
      </c>
      <c r="BY956" s="32">
        <v>91000</v>
      </c>
      <c r="BZ956" t="s">
        <v>1816</v>
      </c>
      <c r="CA956" t="s">
        <v>1687</v>
      </c>
      <c r="CB956" t="s">
        <v>1864</v>
      </c>
      <c r="CC956" t="s">
        <v>1683</v>
      </c>
      <c r="CD956" s="52" t="s">
        <v>1784</v>
      </c>
      <c r="CE956" s="155">
        <v>108394</v>
      </c>
      <c r="CF956" s="155">
        <v>327</v>
      </c>
      <c r="CG956" s="31" t="s">
        <v>5834</v>
      </c>
      <c r="CH956" s="31" t="s">
        <v>3892</v>
      </c>
      <c r="CI956" s="31" t="s">
        <v>3917</v>
      </c>
      <c r="CJ956" s="31" t="s">
        <v>565</v>
      </c>
      <c r="DC956" s="160" t="str">
        <f t="shared" si="130"/>
        <v>14650_11</v>
      </c>
      <c r="DD956" s="162">
        <v>100</v>
      </c>
      <c r="DE956" s="161">
        <v>110</v>
      </c>
      <c r="DF956" s="161">
        <v>14650</v>
      </c>
      <c r="DG956" s="163" t="s">
        <v>1816</v>
      </c>
      <c r="DH956" s="161"/>
      <c r="DI956" s="161" t="s">
        <v>1581</v>
      </c>
      <c r="DJ956" s="161">
        <v>11</v>
      </c>
      <c r="DK956" s="161" t="s">
        <v>1681</v>
      </c>
      <c r="DL956" s="161">
        <v>65</v>
      </c>
      <c r="DM956" s="43" t="s">
        <v>2107</v>
      </c>
      <c r="DN956" s="43"/>
      <c r="DO956" s="43" t="s">
        <v>2096</v>
      </c>
      <c r="DP956" s="43"/>
      <c r="DQ956" s="43" t="s">
        <v>2060</v>
      </c>
      <c r="DR956" s="43">
        <v>100</v>
      </c>
      <c r="DV956" s="31" t="s">
        <v>5642</v>
      </c>
      <c r="DW956" s="31" t="s">
        <v>5648</v>
      </c>
      <c r="DX956" s="63"/>
      <c r="DY956" s="63"/>
      <c r="DZ956" s="63"/>
      <c r="EA956" s="167"/>
      <c r="EB956" s="60"/>
      <c r="EC956" s="60"/>
      <c r="ED956" s="60"/>
      <c r="EE956" s="60"/>
      <c r="EF956" s="60"/>
      <c r="EG956" s="60"/>
      <c r="EH956" s="60"/>
      <c r="EI956" s="60"/>
      <c r="EJ956" s="60"/>
      <c r="EK956" s="60"/>
      <c r="EL956" s="60"/>
      <c r="EM956" s="60"/>
      <c r="EN956" s="60"/>
      <c r="EO956" s="60"/>
      <c r="EP956" s="60"/>
      <c r="EQ956" s="60"/>
      <c r="ER956" s="60"/>
      <c r="ES956" s="60"/>
      <c r="ET956" s="60"/>
      <c r="EU956" s="60"/>
      <c r="EV956" s="60"/>
      <c r="EW956" s="60"/>
      <c r="EX956" s="60"/>
      <c r="EY956" s="60"/>
      <c r="EZ956" s="60"/>
      <c r="FA956" s="60"/>
      <c r="FB956" s="60"/>
    </row>
    <row r="957" spans="22:158" x14ac:dyDescent="0.25">
      <c r="W957" s="33"/>
      <c r="X957" s="33"/>
      <c r="AH957" s="38">
        <v>100</v>
      </c>
      <c r="AI957" s="38">
        <v>135</v>
      </c>
      <c r="AJ957" s="38">
        <v>15400</v>
      </c>
      <c r="AK957" s="38">
        <v>14</v>
      </c>
      <c r="AL957" s="38">
        <v>1508858</v>
      </c>
      <c r="AM957" s="61" t="s">
        <v>1816</v>
      </c>
      <c r="AN957" s="61" t="s">
        <v>1693</v>
      </c>
      <c r="AO957" s="61" t="s">
        <v>1599</v>
      </c>
      <c r="AP957" s="61" t="s">
        <v>5033</v>
      </c>
      <c r="AQ957" s="61" t="s">
        <v>1709</v>
      </c>
      <c r="AR957" s="28">
        <v>0</v>
      </c>
      <c r="AS957" s="28">
        <v>0</v>
      </c>
      <c r="AT957" s="28">
        <v>54608</v>
      </c>
      <c r="AU957" s="62"/>
      <c r="BT957">
        <v>0</v>
      </c>
      <c r="BU957" s="32">
        <v>100</v>
      </c>
      <c r="BV957" s="32">
        <v>130</v>
      </c>
      <c r="BW957" s="32">
        <v>15300</v>
      </c>
      <c r="BX957" s="32">
        <v>81</v>
      </c>
      <c r="BY957" s="32">
        <v>91010</v>
      </c>
      <c r="BZ957" t="s">
        <v>1816</v>
      </c>
      <c r="CA957" t="s">
        <v>1687</v>
      </c>
      <c r="CB957" t="s">
        <v>1864</v>
      </c>
      <c r="CC957" s="52" t="s">
        <v>1683</v>
      </c>
      <c r="CD957" s="52" t="s">
        <v>1683</v>
      </c>
      <c r="CE957" s="155">
        <v>21</v>
      </c>
      <c r="CF957" s="155">
        <v>5</v>
      </c>
      <c r="CG957" s="31" t="s">
        <v>5837</v>
      </c>
      <c r="CH957" s="31" t="s">
        <v>3894</v>
      </c>
      <c r="CI957" s="31" t="s">
        <v>3917</v>
      </c>
      <c r="CJ957" s="31" t="s">
        <v>566</v>
      </c>
      <c r="DC957" s="160" t="str">
        <f t="shared" si="130"/>
        <v>14650_11</v>
      </c>
      <c r="DD957" s="162">
        <v>100</v>
      </c>
      <c r="DE957" s="161">
        <v>110</v>
      </c>
      <c r="DF957" s="161">
        <v>14650</v>
      </c>
      <c r="DG957" s="163" t="s">
        <v>1816</v>
      </c>
      <c r="DH957" s="161"/>
      <c r="DI957" s="161" t="s">
        <v>1581</v>
      </c>
      <c r="DJ957" s="161">
        <v>11</v>
      </c>
      <c r="DK957" s="161" t="s">
        <v>1681</v>
      </c>
      <c r="DL957" s="161">
        <v>142</v>
      </c>
      <c r="DM957" s="43" t="s">
        <v>2107</v>
      </c>
      <c r="DN957" s="43"/>
      <c r="DO957" s="43" t="s">
        <v>2096</v>
      </c>
      <c r="DP957" s="43"/>
      <c r="DQ957" s="43" t="s">
        <v>2060</v>
      </c>
      <c r="DR957" s="43">
        <v>100</v>
      </c>
      <c r="DV957" s="31" t="s">
        <v>5642</v>
      </c>
      <c r="DW957" s="31" t="s">
        <v>5648</v>
      </c>
      <c r="DX957" s="63"/>
      <c r="DY957" s="63"/>
      <c r="DZ957" s="63"/>
      <c r="EA957" s="167"/>
      <c r="EB957" s="60"/>
      <c r="EC957" s="60"/>
      <c r="ED957" s="60"/>
      <c r="EE957" s="60"/>
      <c r="EF957" s="60"/>
      <c r="EG957" s="60"/>
      <c r="EH957" s="60"/>
      <c r="EI957" s="60"/>
      <c r="EJ957" s="60"/>
      <c r="EK957" s="60"/>
      <c r="EL957" s="60"/>
      <c r="EM957" s="60"/>
      <c r="EN957" s="60"/>
      <c r="EO957" s="60"/>
      <c r="EP957" s="60"/>
      <c r="EQ957" s="60"/>
      <c r="ER957" s="60"/>
      <c r="ES957" s="60"/>
      <c r="ET957" s="60"/>
      <c r="EU957" s="60"/>
      <c r="EV957" s="60"/>
      <c r="EW957" s="60"/>
      <c r="EX957" s="60"/>
      <c r="EY957" s="60"/>
      <c r="EZ957" s="60"/>
      <c r="FA957" s="60"/>
      <c r="FB957" s="60"/>
    </row>
    <row r="958" spans="22:158" x14ac:dyDescent="0.25">
      <c r="W958" s="33"/>
      <c r="X958" s="33"/>
      <c r="AH958" s="38">
        <v>100</v>
      </c>
      <c r="AI958" s="38">
        <v>135</v>
      </c>
      <c r="AJ958" s="38">
        <v>15850</v>
      </c>
      <c r="AK958" s="38">
        <v>14</v>
      </c>
      <c r="AL958" s="38">
        <v>1508858</v>
      </c>
      <c r="AM958" s="61" t="s">
        <v>1816</v>
      </c>
      <c r="AN958" s="61" t="s">
        <v>1693</v>
      </c>
      <c r="AO958" s="61" t="s">
        <v>1608</v>
      </c>
      <c r="AP958" s="61" t="s">
        <v>5033</v>
      </c>
      <c r="AQ958" s="61" t="s">
        <v>1709</v>
      </c>
      <c r="AR958" s="28">
        <v>43407.3</v>
      </c>
      <c r="AS958" s="28">
        <v>40943</v>
      </c>
      <c r="AT958" s="28">
        <v>119921</v>
      </c>
      <c r="AU958" s="62"/>
      <c r="BT958">
        <v>0</v>
      </c>
      <c r="BU958" s="32">
        <v>100</v>
      </c>
      <c r="BV958" s="32">
        <v>130</v>
      </c>
      <c r="BW958" s="32">
        <v>15300</v>
      </c>
      <c r="BX958" s="32">
        <v>82</v>
      </c>
      <c r="BY958" s="32">
        <v>91020</v>
      </c>
      <c r="BZ958" t="s">
        <v>1816</v>
      </c>
      <c r="CA958" t="s">
        <v>1687</v>
      </c>
      <c r="CB958" t="s">
        <v>1864</v>
      </c>
      <c r="CC958" t="s">
        <v>1790</v>
      </c>
      <c r="CD958" t="s">
        <v>1792</v>
      </c>
      <c r="CE958" s="155">
        <v>518982</v>
      </c>
      <c r="CF958" s="155">
        <v>385</v>
      </c>
      <c r="CG958" s="31" t="s">
        <v>5851</v>
      </c>
      <c r="CH958" s="31" t="s">
        <v>3895</v>
      </c>
      <c r="CI958" s="31" t="s">
        <v>3917</v>
      </c>
      <c r="CJ958" s="31" t="s">
        <v>567</v>
      </c>
      <c r="DC958" s="160" t="str">
        <f t="shared" si="130"/>
        <v>14800_11</v>
      </c>
      <c r="DD958" s="162">
        <v>100</v>
      </c>
      <c r="DE958" s="161">
        <v>105</v>
      </c>
      <c r="DF958" s="161">
        <v>14800</v>
      </c>
      <c r="DG958" s="163" t="s">
        <v>1816</v>
      </c>
      <c r="DH958" s="161"/>
      <c r="DI958" s="161" t="s">
        <v>1584</v>
      </c>
      <c r="DJ958" s="161">
        <v>11</v>
      </c>
      <c r="DK958" s="161" t="s">
        <v>1681</v>
      </c>
      <c r="DL958" s="161">
        <v>27</v>
      </c>
      <c r="DM958" s="43" t="s">
        <v>2108</v>
      </c>
      <c r="DN958" s="43"/>
      <c r="DO958" s="43" t="s">
        <v>2064</v>
      </c>
      <c r="DP958" s="43"/>
      <c r="DQ958" s="43" t="s">
        <v>2060</v>
      </c>
      <c r="DR958" s="43">
        <v>100</v>
      </c>
      <c r="DV958" s="31" t="s">
        <v>5642</v>
      </c>
      <c r="DW958" s="31" t="s">
        <v>5648</v>
      </c>
      <c r="DX958" s="63"/>
      <c r="DY958" s="63"/>
      <c r="DZ958" s="63"/>
      <c r="EA958" s="167"/>
      <c r="EB958" s="60"/>
      <c r="EC958" s="60"/>
      <c r="ED958" s="60"/>
      <c r="EE958" s="60"/>
      <c r="EF958" s="60"/>
      <c r="EG958" s="60"/>
      <c r="EH958" s="60"/>
      <c r="EI958" s="60"/>
      <c r="EJ958" s="60"/>
      <c r="EK958" s="60"/>
      <c r="EL958" s="60"/>
      <c r="EM958" s="60"/>
      <c r="EN958" s="60"/>
      <c r="EO958" s="60"/>
      <c r="EP958" s="60"/>
      <c r="EQ958" s="60"/>
      <c r="ER958" s="60"/>
      <c r="ES958" s="60"/>
      <c r="ET958" s="60"/>
      <c r="EU958" s="60"/>
      <c r="EV958" s="60"/>
      <c r="EW958" s="60"/>
      <c r="EX958" s="60"/>
      <c r="EY958" s="60"/>
      <c r="EZ958" s="60"/>
      <c r="FA958" s="60"/>
      <c r="FB958" s="60"/>
    </row>
    <row r="959" spans="22:158" x14ac:dyDescent="0.25">
      <c r="V959" s="1"/>
      <c r="W959" s="33"/>
      <c r="X959" s="33"/>
      <c r="AH959" s="38">
        <v>100</v>
      </c>
      <c r="AI959" s="38">
        <v>135</v>
      </c>
      <c r="AJ959" s="38">
        <v>17900</v>
      </c>
      <c r="AK959" s="38">
        <v>14</v>
      </c>
      <c r="AL959" s="38">
        <v>1508858</v>
      </c>
      <c r="AM959" s="61" t="s">
        <v>1816</v>
      </c>
      <c r="AN959" s="61" t="s">
        <v>1693</v>
      </c>
      <c r="AO959" s="61" t="s">
        <v>1653</v>
      </c>
      <c r="AP959" s="61" t="s">
        <v>5033</v>
      </c>
      <c r="AQ959" s="61" t="s">
        <v>1709</v>
      </c>
      <c r="AR959" s="28">
        <v>57828.2</v>
      </c>
      <c r="AS959" s="28">
        <v>9519</v>
      </c>
      <c r="AT959" s="28">
        <v>0</v>
      </c>
      <c r="AU959" s="62"/>
      <c r="BT959">
        <v>0</v>
      </c>
      <c r="BU959" s="32">
        <v>100</v>
      </c>
      <c r="BV959" s="32">
        <v>130</v>
      </c>
      <c r="BW959" s="32">
        <v>15300</v>
      </c>
      <c r="BX959" s="32">
        <v>82</v>
      </c>
      <c r="BY959" s="32">
        <v>91040</v>
      </c>
      <c r="BZ959" t="s">
        <v>1816</v>
      </c>
      <c r="CA959" t="s">
        <v>1687</v>
      </c>
      <c r="CB959" t="s">
        <v>1864</v>
      </c>
      <c r="CC959" s="52" t="s">
        <v>1790</v>
      </c>
      <c r="CD959" s="52" t="s">
        <v>1791</v>
      </c>
      <c r="CE959" s="155">
        <v>480693</v>
      </c>
      <c r="CF959" s="155">
        <v>750</v>
      </c>
      <c r="CG959" s="31" t="s">
        <v>5853</v>
      </c>
      <c r="CH959" s="31" t="s">
        <v>3896</v>
      </c>
      <c r="CI959" s="31" t="s">
        <v>3917</v>
      </c>
      <c r="CJ959" s="31" t="s">
        <v>568</v>
      </c>
      <c r="DC959" s="160" t="str">
        <f t="shared" si="130"/>
        <v>14870_11</v>
      </c>
      <c r="DD959" s="162">
        <v>100</v>
      </c>
      <c r="DE959" s="161">
        <v>140</v>
      </c>
      <c r="DF959" s="161">
        <v>14870</v>
      </c>
      <c r="DG959" s="163" t="s">
        <v>1816</v>
      </c>
      <c r="DH959" s="161"/>
      <c r="DI959" s="161" t="s">
        <v>1586</v>
      </c>
      <c r="DJ959" s="161">
        <v>11</v>
      </c>
      <c r="DK959" s="161" t="s">
        <v>1681</v>
      </c>
      <c r="DL959" s="161">
        <v>1289</v>
      </c>
      <c r="DM959" s="43" t="s">
        <v>2109</v>
      </c>
      <c r="DN959" s="43"/>
      <c r="DO959" s="43" t="s">
        <v>2067</v>
      </c>
      <c r="DP959" s="43"/>
      <c r="DQ959" s="43" t="s">
        <v>2060</v>
      </c>
      <c r="DR959" s="43">
        <v>100</v>
      </c>
      <c r="DV959" s="31" t="s">
        <v>5642</v>
      </c>
      <c r="DW959" s="31" t="s">
        <v>5648</v>
      </c>
      <c r="DX959" s="63"/>
      <c r="DY959" s="63"/>
      <c r="DZ959" s="63"/>
      <c r="EA959" s="167"/>
      <c r="EB959" s="60"/>
      <c r="EC959" s="60"/>
      <c r="ED959" s="60"/>
      <c r="EE959" s="60"/>
      <c r="EF959" s="60"/>
      <c r="EG959" s="60"/>
      <c r="EH959" s="60"/>
      <c r="EI959" s="60"/>
      <c r="EJ959" s="60"/>
      <c r="EK959" s="60"/>
      <c r="EL959" s="60"/>
      <c r="EM959" s="60"/>
      <c r="EN959" s="60"/>
      <c r="EO959" s="60"/>
      <c r="EP959" s="60"/>
      <c r="EQ959" s="60"/>
      <c r="ER959" s="60"/>
      <c r="ES959" s="60"/>
      <c r="ET959" s="60"/>
      <c r="EU959" s="60"/>
      <c r="EV959" s="60"/>
      <c r="EW959" s="60"/>
      <c r="EX959" s="60"/>
      <c r="EY959" s="60"/>
      <c r="EZ959" s="60"/>
      <c r="FA959" s="60"/>
      <c r="FB959" s="60"/>
    </row>
    <row r="960" spans="22:158" x14ac:dyDescent="0.25">
      <c r="W960" s="33"/>
      <c r="X960" s="33"/>
      <c r="AH960" s="38">
        <v>100</v>
      </c>
      <c r="AI960" s="38">
        <v>135</v>
      </c>
      <c r="AJ960" s="38">
        <v>17950</v>
      </c>
      <c r="AK960" s="38">
        <v>14</v>
      </c>
      <c r="AL960" s="38">
        <v>1508858</v>
      </c>
      <c r="AM960" s="61" t="s">
        <v>1816</v>
      </c>
      <c r="AN960" s="61" t="s">
        <v>1693</v>
      </c>
      <c r="AO960" s="61" t="s">
        <v>1654</v>
      </c>
      <c r="AP960" s="61" t="s">
        <v>5033</v>
      </c>
      <c r="AQ960" s="61" t="s">
        <v>1709</v>
      </c>
      <c r="AR960" s="28">
        <v>0</v>
      </c>
      <c r="AS960" s="28">
        <v>4365</v>
      </c>
      <c r="AT960" s="28">
        <v>8018</v>
      </c>
      <c r="AU960" s="62"/>
      <c r="BT960">
        <v>0</v>
      </c>
      <c r="BU960" s="32">
        <v>100</v>
      </c>
      <c r="BV960" s="32">
        <v>130</v>
      </c>
      <c r="BW960" s="32">
        <v>15300</v>
      </c>
      <c r="BX960" s="32">
        <v>83</v>
      </c>
      <c r="BY960" s="32">
        <v>91060</v>
      </c>
      <c r="BZ960" t="s">
        <v>1816</v>
      </c>
      <c r="CA960" t="s">
        <v>1687</v>
      </c>
      <c r="CB960" t="s">
        <v>1864</v>
      </c>
      <c r="CC960" t="s">
        <v>1786</v>
      </c>
      <c r="CD960" s="52" t="s">
        <v>5043</v>
      </c>
      <c r="CE960" s="155">
        <v>15</v>
      </c>
      <c r="CF960" s="155">
        <v>2</v>
      </c>
      <c r="CG960" s="31" t="s">
        <v>684</v>
      </c>
      <c r="CH960" s="31" t="s">
        <v>3897</v>
      </c>
      <c r="CI960" s="31" t="s">
        <v>3917</v>
      </c>
      <c r="CJ960" s="31" t="s">
        <v>569</v>
      </c>
      <c r="DC960" s="160" t="str">
        <f t="shared" si="130"/>
        <v>14900_11</v>
      </c>
      <c r="DD960" s="162">
        <v>100</v>
      </c>
      <c r="DE960" s="161">
        <v>105</v>
      </c>
      <c r="DF960" s="161">
        <v>14900</v>
      </c>
      <c r="DG960" s="163" t="s">
        <v>1816</v>
      </c>
      <c r="DH960" s="161"/>
      <c r="DI960" s="161" t="s">
        <v>1587</v>
      </c>
      <c r="DJ960" s="161">
        <v>11</v>
      </c>
      <c r="DK960" s="161" t="s">
        <v>1681</v>
      </c>
      <c r="DL960" s="161">
        <v>109</v>
      </c>
      <c r="DM960" s="43" t="s">
        <v>2110</v>
      </c>
      <c r="DN960" s="43"/>
      <c r="DO960" s="43" t="s">
        <v>2064</v>
      </c>
      <c r="DP960" s="43"/>
      <c r="DQ960" s="43" t="s">
        <v>2060</v>
      </c>
      <c r="DR960" s="43">
        <v>100</v>
      </c>
      <c r="DV960" s="31" t="s">
        <v>5642</v>
      </c>
      <c r="DW960" s="31" t="s">
        <v>5648</v>
      </c>
      <c r="DX960" s="63"/>
      <c r="DY960" s="63"/>
      <c r="DZ960" s="63"/>
      <c r="EA960" s="167"/>
      <c r="EB960" s="60"/>
      <c r="EC960" s="60"/>
      <c r="ED960" s="60"/>
      <c r="EE960" s="60"/>
      <c r="EF960" s="60"/>
      <c r="EG960" s="60"/>
      <c r="EH960" s="60"/>
      <c r="EI960" s="60"/>
      <c r="EJ960" s="60"/>
      <c r="EK960" s="60"/>
      <c r="EL960" s="60"/>
      <c r="EM960" s="60"/>
      <c r="EN960" s="60"/>
      <c r="EO960" s="60"/>
      <c r="EP960" s="60"/>
      <c r="EQ960" s="60"/>
      <c r="ER960" s="60"/>
      <c r="ES960" s="60"/>
      <c r="ET960" s="60"/>
      <c r="EU960" s="60"/>
      <c r="EV960" s="60"/>
      <c r="EW960" s="60"/>
      <c r="EX960" s="60"/>
      <c r="EY960" s="60"/>
      <c r="EZ960" s="60"/>
      <c r="FA960" s="60"/>
      <c r="FB960" s="60"/>
    </row>
    <row r="961" spans="22:158" x14ac:dyDescent="0.25">
      <c r="W961" s="33"/>
      <c r="X961" s="33"/>
      <c r="AH961" s="38">
        <v>100</v>
      </c>
      <c r="AI961" s="38">
        <v>135</v>
      </c>
      <c r="AJ961" s="38">
        <v>18020</v>
      </c>
      <c r="AK961" s="38">
        <v>14</v>
      </c>
      <c r="AL961" s="38">
        <v>1508858</v>
      </c>
      <c r="AM961" s="61" t="s">
        <v>1816</v>
      </c>
      <c r="AN961" s="61" t="s">
        <v>1693</v>
      </c>
      <c r="AO961" s="61" t="s">
        <v>1656</v>
      </c>
      <c r="AP961" s="61" t="s">
        <v>5033</v>
      </c>
      <c r="AQ961" s="61" t="s">
        <v>1709</v>
      </c>
      <c r="AR961" s="28">
        <v>131853</v>
      </c>
      <c r="AS961" s="28">
        <v>133549</v>
      </c>
      <c r="AT961" s="28">
        <v>0</v>
      </c>
      <c r="AU961" s="62"/>
      <c r="BT961">
        <v>0</v>
      </c>
      <c r="BU961" s="32">
        <v>100</v>
      </c>
      <c r="BV961" s="32">
        <v>130</v>
      </c>
      <c r="BW961" s="32">
        <v>15300</v>
      </c>
      <c r="BX961" s="32">
        <v>84</v>
      </c>
      <c r="BY961" s="32">
        <v>91100</v>
      </c>
      <c r="BZ961" t="s">
        <v>1816</v>
      </c>
      <c r="CA961" t="s">
        <v>1687</v>
      </c>
      <c r="CB961" t="s">
        <v>1864</v>
      </c>
      <c r="CC961" s="52" t="s">
        <v>1795</v>
      </c>
      <c r="CD961" s="52" t="s">
        <v>1796</v>
      </c>
      <c r="CE961" s="155">
        <v>1183</v>
      </c>
      <c r="CF961" s="155">
        <v>9</v>
      </c>
      <c r="CG961" s="31" t="s">
        <v>688</v>
      </c>
      <c r="CH961" s="31" t="s">
        <v>3899</v>
      </c>
      <c r="CI961" s="31" t="s">
        <v>3917</v>
      </c>
      <c r="CJ961" s="31" t="s">
        <v>570</v>
      </c>
      <c r="DC961" s="160" t="str">
        <f t="shared" si="130"/>
        <v>19399_11</v>
      </c>
      <c r="DD961" s="162">
        <v>100</v>
      </c>
      <c r="DE961" s="161">
        <v>160</v>
      </c>
      <c r="DF961" s="161">
        <v>19399</v>
      </c>
      <c r="DG961" s="163" t="s">
        <v>1816</v>
      </c>
      <c r="DH961" s="161"/>
      <c r="DI961" s="161" t="s">
        <v>1673</v>
      </c>
      <c r="DJ961" s="161">
        <v>11</v>
      </c>
      <c r="DK961" s="161" t="s">
        <v>1681</v>
      </c>
      <c r="DL961" s="161">
        <v>6</v>
      </c>
      <c r="DM961" s="43" t="s">
        <v>2111</v>
      </c>
      <c r="DN961" s="43"/>
      <c r="DO961" s="43" t="s">
        <v>2112</v>
      </c>
      <c r="DP961" s="43"/>
      <c r="DQ961" s="43" t="s">
        <v>2060</v>
      </c>
      <c r="DR961" s="43">
        <v>100</v>
      </c>
      <c r="DV961" s="31" t="s">
        <v>5642</v>
      </c>
      <c r="DW961" s="31" t="s">
        <v>5648</v>
      </c>
      <c r="DX961" s="63"/>
      <c r="DY961" s="63"/>
      <c r="DZ961" s="63"/>
      <c r="EA961" s="167"/>
      <c r="EB961" s="60"/>
      <c r="EC961" s="60"/>
      <c r="ED961" s="60"/>
      <c r="EE961" s="60"/>
      <c r="EF961" s="60"/>
      <c r="EG961" s="60"/>
      <c r="EH961" s="60"/>
      <c r="EI961" s="60"/>
      <c r="EJ961" s="60"/>
      <c r="EK961" s="60"/>
      <c r="EL961" s="60"/>
      <c r="EM961" s="60"/>
      <c r="EN961" s="60"/>
      <c r="EO961" s="60"/>
      <c r="EP961" s="60"/>
      <c r="EQ961" s="60"/>
      <c r="ER961" s="60"/>
      <c r="ES961" s="60"/>
      <c r="ET961" s="60"/>
      <c r="EU961" s="60"/>
      <c r="EV961" s="60"/>
      <c r="EW961" s="60"/>
      <c r="EX961" s="60"/>
      <c r="EY961" s="60"/>
      <c r="EZ961" s="60"/>
      <c r="FA961" s="60"/>
      <c r="FB961" s="60"/>
    </row>
    <row r="962" spans="22:158" x14ac:dyDescent="0.25">
      <c r="W962" s="33"/>
      <c r="X962" s="33"/>
      <c r="AH962" s="38">
        <v>100</v>
      </c>
      <c r="AI962" s="38">
        <v>135</v>
      </c>
      <c r="AJ962" s="38">
        <v>18150</v>
      </c>
      <c r="AK962" s="38">
        <v>14</v>
      </c>
      <c r="AL962" s="38">
        <v>1508858</v>
      </c>
      <c r="AM962" s="61" t="s">
        <v>1816</v>
      </c>
      <c r="AN962" s="61" t="s">
        <v>1693</v>
      </c>
      <c r="AO962" s="61" t="s">
        <v>1659</v>
      </c>
      <c r="AP962" s="61" t="s">
        <v>5033</v>
      </c>
      <c r="AQ962" s="61" t="s">
        <v>1709</v>
      </c>
      <c r="AR962" s="28">
        <v>82661</v>
      </c>
      <c r="AS962" s="28">
        <v>76956</v>
      </c>
      <c r="AT962" s="28">
        <v>15632</v>
      </c>
      <c r="AU962" s="62"/>
      <c r="BT962">
        <v>0</v>
      </c>
      <c r="BU962" s="32">
        <v>100</v>
      </c>
      <c r="BV962" s="32">
        <v>130</v>
      </c>
      <c r="BW962" s="32">
        <v>15300</v>
      </c>
      <c r="BX962" s="32">
        <v>85</v>
      </c>
      <c r="BY962" s="32">
        <v>91120</v>
      </c>
      <c r="BZ962" t="s">
        <v>1816</v>
      </c>
      <c r="CA962" t="s">
        <v>1687</v>
      </c>
      <c r="CB962" t="s">
        <v>1864</v>
      </c>
      <c r="CC962" s="52" t="s">
        <v>1797</v>
      </c>
      <c r="CD962" s="52" t="s">
        <v>1797</v>
      </c>
      <c r="CE962" s="155">
        <v>1</v>
      </c>
      <c r="CF962" s="155">
        <v>1</v>
      </c>
      <c r="CG962" s="31" t="s">
        <v>690</v>
      </c>
      <c r="CH962" s="31" t="s">
        <v>3900</v>
      </c>
      <c r="CI962" s="31" t="s">
        <v>3917</v>
      </c>
      <c r="CJ962" s="31" t="s">
        <v>1414</v>
      </c>
      <c r="DC962" s="160" t="str">
        <f t="shared" si="130"/>
        <v>11720_11</v>
      </c>
      <c r="DD962" s="162">
        <v>100</v>
      </c>
      <c r="DE962" s="161">
        <v>110</v>
      </c>
      <c r="DF962" s="161">
        <v>11720</v>
      </c>
      <c r="DG962" s="163" t="s">
        <v>1816</v>
      </c>
      <c r="DH962" s="161"/>
      <c r="DI962" s="161" t="s">
        <v>5078</v>
      </c>
      <c r="DJ962" s="161">
        <v>11</v>
      </c>
      <c r="DK962" s="161" t="s">
        <v>1681</v>
      </c>
      <c r="DL962" s="161">
        <v>1201</v>
      </c>
      <c r="DM962" s="43" t="s">
        <v>2113</v>
      </c>
      <c r="DN962" s="43"/>
      <c r="DO962" s="43" t="s">
        <v>2096</v>
      </c>
      <c r="DP962" s="43"/>
      <c r="DQ962" s="43" t="s">
        <v>2060</v>
      </c>
      <c r="DR962" s="43">
        <v>100</v>
      </c>
      <c r="DV962" s="31" t="s">
        <v>5642</v>
      </c>
      <c r="DW962" s="31" t="s">
        <v>5648</v>
      </c>
      <c r="DX962" s="63"/>
      <c r="DY962" s="63"/>
      <c r="DZ962" s="63"/>
      <c r="EA962" s="167"/>
      <c r="EB962" s="60"/>
      <c r="EC962" s="60"/>
      <c r="ED962" s="60"/>
      <c r="EE962" s="60"/>
      <c r="EF962" s="60"/>
      <c r="EG962" s="60"/>
      <c r="EH962" s="60"/>
      <c r="EI962" s="60"/>
      <c r="EJ962" s="60"/>
      <c r="EK962" s="60"/>
      <c r="EL962" s="60"/>
      <c r="EM962" s="60"/>
      <c r="EN962" s="60"/>
      <c r="EO962" s="60"/>
      <c r="EP962" s="60"/>
      <c r="EQ962" s="60"/>
      <c r="ER962" s="60"/>
      <c r="ES962" s="60"/>
      <c r="ET962" s="60"/>
      <c r="EU962" s="60"/>
      <c r="EV962" s="60"/>
      <c r="EW962" s="60"/>
      <c r="EX962" s="60"/>
      <c r="EY962" s="60"/>
      <c r="EZ962" s="60"/>
      <c r="FA962" s="60"/>
      <c r="FB962" s="60"/>
    </row>
    <row r="963" spans="22:158" x14ac:dyDescent="0.25">
      <c r="W963" s="33"/>
      <c r="X963" s="33"/>
      <c r="AH963" s="38">
        <v>100</v>
      </c>
      <c r="AI963" s="38">
        <v>140</v>
      </c>
      <c r="AJ963" s="38">
        <v>10470</v>
      </c>
      <c r="AK963" s="38">
        <v>14</v>
      </c>
      <c r="AL963" s="38">
        <v>1508858</v>
      </c>
      <c r="AM963" s="61" t="s">
        <v>1816</v>
      </c>
      <c r="AN963" s="61" t="s">
        <v>1690</v>
      </c>
      <c r="AO963" s="61" t="s">
        <v>5052</v>
      </c>
      <c r="AP963" s="61" t="s">
        <v>5033</v>
      </c>
      <c r="AQ963" s="61" t="s">
        <v>1709</v>
      </c>
      <c r="AR963" s="28">
        <v>0</v>
      </c>
      <c r="AS963" s="28">
        <v>14384</v>
      </c>
      <c r="AT963" s="28">
        <v>0</v>
      </c>
      <c r="AU963" s="62"/>
      <c r="BT963">
        <v>0</v>
      </c>
      <c r="BU963" s="32">
        <v>100</v>
      </c>
      <c r="BV963" s="32">
        <v>130</v>
      </c>
      <c r="BW963" s="32">
        <v>15300</v>
      </c>
      <c r="BX963" s="32">
        <v>86</v>
      </c>
      <c r="BY963" s="32">
        <v>91140</v>
      </c>
      <c r="BZ963" t="s">
        <v>1816</v>
      </c>
      <c r="CA963" t="s">
        <v>1687</v>
      </c>
      <c r="CB963" t="s">
        <v>1864</v>
      </c>
      <c r="CC963" s="52" t="s">
        <v>1787</v>
      </c>
      <c r="CD963" s="52" t="s">
        <v>1789</v>
      </c>
      <c r="CE963" s="155">
        <v>722</v>
      </c>
      <c r="CF963" s="155">
        <v>141</v>
      </c>
      <c r="CG963" s="31" t="s">
        <v>5839</v>
      </c>
      <c r="CH963" s="31" t="s">
        <v>3901</v>
      </c>
      <c r="CI963" s="31" t="s">
        <v>3917</v>
      </c>
      <c r="CJ963" s="31" t="s">
        <v>571</v>
      </c>
      <c r="DC963" s="160" t="str">
        <f t="shared" ref="DC963:DC1003" si="131">DF963&amp;"_"&amp;DJ963</f>
        <v>11720_11</v>
      </c>
      <c r="DD963" s="162">
        <v>100</v>
      </c>
      <c r="DE963" s="161">
        <v>110</v>
      </c>
      <c r="DF963" s="161">
        <v>11720</v>
      </c>
      <c r="DG963" s="163" t="s">
        <v>1816</v>
      </c>
      <c r="DH963" s="161"/>
      <c r="DI963" s="161" t="s">
        <v>5078</v>
      </c>
      <c r="DJ963" s="161">
        <v>11</v>
      </c>
      <c r="DK963" s="161" t="s">
        <v>1681</v>
      </c>
      <c r="DL963" s="161">
        <v>1297</v>
      </c>
      <c r="DM963" s="43" t="s">
        <v>2113</v>
      </c>
      <c r="DN963" s="43"/>
      <c r="DO963" s="43" t="s">
        <v>2096</v>
      </c>
      <c r="DP963" s="43"/>
      <c r="DQ963" s="43" t="s">
        <v>2060</v>
      </c>
      <c r="DR963" s="43">
        <v>100</v>
      </c>
      <c r="DV963" s="31" t="s">
        <v>5642</v>
      </c>
      <c r="DW963" s="31" t="s">
        <v>5649</v>
      </c>
      <c r="DX963" s="63"/>
      <c r="DY963" s="63"/>
      <c r="DZ963" s="63"/>
      <c r="EA963" s="167"/>
      <c r="EB963" s="60"/>
      <c r="EC963" s="60"/>
      <c r="ED963" s="60"/>
      <c r="EE963" s="60"/>
      <c r="EF963" s="60"/>
      <c r="EG963" s="60"/>
      <c r="EH963" s="60"/>
      <c r="EI963" s="60"/>
      <c r="EJ963" s="60"/>
      <c r="EK963" s="60"/>
      <c r="EL963" s="60"/>
      <c r="EM963" s="60"/>
      <c r="EN963" s="60"/>
      <c r="EO963" s="60"/>
      <c r="EP963" s="60"/>
      <c r="EQ963" s="60"/>
      <c r="ER963" s="60"/>
      <c r="ES963" s="60"/>
      <c r="ET963" s="60"/>
      <c r="EU963" s="60"/>
      <c r="EV963" s="60"/>
      <c r="EW963" s="60"/>
      <c r="EX963" s="60"/>
      <c r="EY963" s="60"/>
      <c r="EZ963" s="60"/>
      <c r="FA963" s="60"/>
      <c r="FB963" s="60"/>
    </row>
    <row r="964" spans="22:158" x14ac:dyDescent="0.25">
      <c r="W964" s="33"/>
      <c r="X964" s="33"/>
      <c r="AH964" s="38">
        <v>100</v>
      </c>
      <c r="AI964" s="38">
        <v>140</v>
      </c>
      <c r="AJ964" s="38">
        <v>10470</v>
      </c>
      <c r="AK964" s="38">
        <v>14</v>
      </c>
      <c r="AL964" s="38">
        <v>1508858</v>
      </c>
      <c r="AM964" s="61" t="s">
        <v>1816</v>
      </c>
      <c r="AN964" s="61" t="s">
        <v>1690</v>
      </c>
      <c r="AO964" s="61" t="s">
        <v>1112</v>
      </c>
      <c r="AP964" s="61" t="s">
        <v>5033</v>
      </c>
      <c r="AQ964" s="61" t="s">
        <v>1709</v>
      </c>
      <c r="AR964" s="28">
        <v>66626.600000000006</v>
      </c>
      <c r="AS964" s="28">
        <v>0</v>
      </c>
      <c r="AT964" s="28">
        <v>0</v>
      </c>
      <c r="AU964" s="62"/>
      <c r="BT964">
        <v>0</v>
      </c>
      <c r="BU964" s="32">
        <v>100</v>
      </c>
      <c r="BV964" s="32">
        <v>130</v>
      </c>
      <c r="BW964" s="32">
        <v>15300</v>
      </c>
      <c r="BX964" s="32">
        <v>86</v>
      </c>
      <c r="BY964" s="32">
        <v>91160</v>
      </c>
      <c r="BZ964" t="s">
        <v>1816</v>
      </c>
      <c r="CA964" t="s">
        <v>1687</v>
      </c>
      <c r="CB964" s="52" t="s">
        <v>1864</v>
      </c>
      <c r="CC964" s="52" t="s">
        <v>1787</v>
      </c>
      <c r="CD964" s="52" t="s">
        <v>1788</v>
      </c>
      <c r="CE964" s="155">
        <v>65</v>
      </c>
      <c r="CF964" s="155">
        <v>17</v>
      </c>
      <c r="CG964" s="31" t="s">
        <v>5831</v>
      </c>
      <c r="CH964" s="31" t="s">
        <v>3902</v>
      </c>
      <c r="CI964" s="31" t="s">
        <v>3917</v>
      </c>
      <c r="CJ964" s="31" t="s">
        <v>572</v>
      </c>
      <c r="DC964" s="160" t="str">
        <f t="shared" si="131"/>
        <v>15050_11</v>
      </c>
      <c r="DD964" s="162">
        <v>100</v>
      </c>
      <c r="DE964" s="161">
        <v>110</v>
      </c>
      <c r="DF964" s="161">
        <v>15050</v>
      </c>
      <c r="DG964" s="163" t="s">
        <v>1816</v>
      </c>
      <c r="DH964" s="161"/>
      <c r="DI964" s="161" t="s">
        <v>1591</v>
      </c>
      <c r="DJ964" s="161">
        <v>11</v>
      </c>
      <c r="DK964" s="161" t="s">
        <v>1681</v>
      </c>
      <c r="DL964" s="161">
        <v>305</v>
      </c>
      <c r="DM964" s="43" t="s">
        <v>2114</v>
      </c>
      <c r="DN964" s="43"/>
      <c r="DO964" s="43" t="s">
        <v>2096</v>
      </c>
      <c r="DP964" s="43"/>
      <c r="DQ964" s="43" t="s">
        <v>2060</v>
      </c>
      <c r="DR964" s="43">
        <v>100</v>
      </c>
      <c r="DV964" s="31" t="s">
        <v>5642</v>
      </c>
      <c r="DW964" s="31" t="s">
        <v>5649</v>
      </c>
      <c r="DX964" s="63"/>
      <c r="DY964" s="63"/>
      <c r="DZ964" s="63"/>
      <c r="EA964" s="167"/>
      <c r="EB964" s="60"/>
      <c r="EC964" s="60"/>
      <c r="ED964" s="60"/>
      <c r="EE964" s="60"/>
      <c r="EF964" s="60"/>
      <c r="EG964" s="60"/>
      <c r="EH964" s="60"/>
      <c r="EI964" s="60"/>
      <c r="EJ964" s="60"/>
      <c r="EK964" s="60"/>
      <c r="EL964" s="60"/>
      <c r="EM964" s="60"/>
      <c r="EN964" s="60"/>
      <c r="EO964" s="60"/>
      <c r="EP964" s="60"/>
      <c r="EQ964" s="60"/>
      <c r="ER964" s="60"/>
      <c r="ES964" s="60"/>
      <c r="ET964" s="60"/>
      <c r="EU964" s="60"/>
      <c r="EV964" s="60"/>
      <c r="EW964" s="60"/>
      <c r="EX964" s="60"/>
      <c r="EY964" s="60"/>
      <c r="EZ964" s="60"/>
      <c r="FA964" s="60"/>
      <c r="FB964" s="60"/>
    </row>
    <row r="965" spans="22:158" x14ac:dyDescent="0.25">
      <c r="W965" s="33"/>
      <c r="X965" s="33"/>
      <c r="AH965" s="38">
        <v>100</v>
      </c>
      <c r="AI965" s="38">
        <v>140</v>
      </c>
      <c r="AJ965" s="38">
        <v>10800</v>
      </c>
      <c r="AK965" s="38">
        <v>14</v>
      </c>
      <c r="AL965" s="38">
        <v>1508858</v>
      </c>
      <c r="AM965" s="61" t="s">
        <v>1816</v>
      </c>
      <c r="AN965" s="61" t="s">
        <v>1690</v>
      </c>
      <c r="AO965" s="61" t="s">
        <v>5059</v>
      </c>
      <c r="AP965" s="61" t="s">
        <v>5033</v>
      </c>
      <c r="AQ965" s="61" t="s">
        <v>1709</v>
      </c>
      <c r="AR965" s="28">
        <v>376513.2</v>
      </c>
      <c r="AS965" s="28">
        <v>860854</v>
      </c>
      <c r="AT965" s="28">
        <v>1350908</v>
      </c>
      <c r="AU965" s="62"/>
      <c r="BT965">
        <v>0</v>
      </c>
      <c r="BU965" s="32">
        <v>100</v>
      </c>
      <c r="BV965" s="32">
        <v>130</v>
      </c>
      <c r="BW965" s="32">
        <v>15300</v>
      </c>
      <c r="BX965" s="32">
        <v>87</v>
      </c>
      <c r="BY965" s="32">
        <v>91180</v>
      </c>
      <c r="BZ965" t="s">
        <v>1816</v>
      </c>
      <c r="CA965" t="s">
        <v>1687</v>
      </c>
      <c r="CB965" t="s">
        <v>1864</v>
      </c>
      <c r="CC965" t="s">
        <v>1726</v>
      </c>
      <c r="CD965" s="52" t="s">
        <v>1793</v>
      </c>
      <c r="CE965" s="155"/>
      <c r="CF965" s="155"/>
      <c r="CG965" s="31" t="s">
        <v>5841</v>
      </c>
      <c r="CH965" s="31" t="s">
        <v>3903</v>
      </c>
      <c r="CI965" s="31" t="s">
        <v>3917</v>
      </c>
      <c r="CJ965" s="31" t="s">
        <v>573</v>
      </c>
      <c r="DC965" s="160" t="str">
        <f t="shared" si="131"/>
        <v>15150_11</v>
      </c>
      <c r="DD965" s="162">
        <v>100</v>
      </c>
      <c r="DE965" s="161">
        <v>105</v>
      </c>
      <c r="DF965" s="161">
        <v>15150</v>
      </c>
      <c r="DG965" s="163" t="s">
        <v>1816</v>
      </c>
      <c r="DH965" s="161"/>
      <c r="DI965" s="161" t="s">
        <v>1593</v>
      </c>
      <c r="DJ965" s="161">
        <v>11</v>
      </c>
      <c r="DK965" s="161" t="s">
        <v>1681</v>
      </c>
      <c r="DL965" s="161">
        <v>46</v>
      </c>
      <c r="DM965" s="43" t="s">
        <v>2115</v>
      </c>
      <c r="DN965" s="43"/>
      <c r="DO965" s="43" t="s">
        <v>2064</v>
      </c>
      <c r="DP965" s="43"/>
      <c r="DQ965" s="43" t="s">
        <v>2060</v>
      </c>
      <c r="DR965" s="43">
        <v>100</v>
      </c>
      <c r="DV965" s="31" t="s">
        <v>5642</v>
      </c>
      <c r="DW965" s="31" t="s">
        <v>5649</v>
      </c>
      <c r="DX965" s="63"/>
      <c r="DY965" s="63"/>
      <c r="DZ965" s="63"/>
      <c r="EA965" s="167"/>
      <c r="EB965" s="60"/>
      <c r="EC965" s="60"/>
      <c r="ED965" s="60"/>
      <c r="EE965" s="60"/>
      <c r="EF965" s="60"/>
      <c r="EG965" s="60"/>
      <c r="EH965" s="60"/>
      <c r="EI965" s="60"/>
      <c r="EJ965" s="60"/>
      <c r="EK965" s="60"/>
      <c r="EL965" s="60"/>
      <c r="EM965" s="60"/>
      <c r="EN965" s="60"/>
      <c r="EO965" s="60"/>
      <c r="EP965" s="60"/>
      <c r="EQ965" s="60"/>
      <c r="ER965" s="60"/>
      <c r="ES965" s="60"/>
      <c r="ET965" s="60"/>
      <c r="EU965" s="60"/>
      <c r="EV965" s="60"/>
      <c r="EW965" s="60"/>
      <c r="EX965" s="60"/>
      <c r="EY965" s="60"/>
      <c r="EZ965" s="60"/>
      <c r="FA965" s="60"/>
      <c r="FB965" s="60"/>
    </row>
    <row r="966" spans="22:158" x14ac:dyDescent="0.25">
      <c r="W966" s="33"/>
      <c r="X966" s="33"/>
      <c r="AH966" s="38">
        <v>100</v>
      </c>
      <c r="AI966" s="38">
        <v>140</v>
      </c>
      <c r="AJ966" s="38">
        <v>10850</v>
      </c>
      <c r="AK966" s="38">
        <v>14</v>
      </c>
      <c r="AL966" s="38">
        <v>1508858</v>
      </c>
      <c r="AM966" s="61" t="s">
        <v>1816</v>
      </c>
      <c r="AN966" s="61" t="s">
        <v>1690</v>
      </c>
      <c r="AO966" s="61" t="s">
        <v>5060</v>
      </c>
      <c r="AP966" s="61" t="s">
        <v>5033</v>
      </c>
      <c r="AQ966" s="61" t="s">
        <v>1709</v>
      </c>
      <c r="AR966" s="28">
        <v>41977.5</v>
      </c>
      <c r="AS966" s="28">
        <v>97137</v>
      </c>
      <c r="AT966" s="28">
        <v>138963</v>
      </c>
      <c r="AU966" s="62"/>
      <c r="BT966">
        <v>0</v>
      </c>
      <c r="BU966" s="32">
        <v>100</v>
      </c>
      <c r="BV966" s="32">
        <v>130</v>
      </c>
      <c r="BW966" s="32">
        <v>15300</v>
      </c>
      <c r="BX966" s="32">
        <v>87</v>
      </c>
      <c r="BY966" s="32">
        <v>91190</v>
      </c>
      <c r="BZ966" t="s">
        <v>1816</v>
      </c>
      <c r="CA966" t="s">
        <v>1687</v>
      </c>
      <c r="CB966" t="s">
        <v>1864</v>
      </c>
      <c r="CC966" s="52" t="s">
        <v>1726</v>
      </c>
      <c r="CD966" s="52" t="s">
        <v>1726</v>
      </c>
      <c r="CE966" s="155">
        <v>0</v>
      </c>
      <c r="CF966" s="155">
        <v>1</v>
      </c>
      <c r="CG966" s="31" t="s">
        <v>5843</v>
      </c>
      <c r="CH966" s="31" t="s">
        <v>3904</v>
      </c>
      <c r="CI966" s="31" t="s">
        <v>3917</v>
      </c>
      <c r="CJ966" s="31" t="s">
        <v>574</v>
      </c>
      <c r="DC966" s="160" t="str">
        <f t="shared" si="131"/>
        <v>15200_11</v>
      </c>
      <c r="DD966" s="162">
        <v>100</v>
      </c>
      <c r="DE966" s="161">
        <v>165</v>
      </c>
      <c r="DF966" s="161">
        <v>15200</v>
      </c>
      <c r="DG966" s="163" t="s">
        <v>1816</v>
      </c>
      <c r="DH966" s="161"/>
      <c r="DI966" s="161" t="s">
        <v>1594</v>
      </c>
      <c r="DJ966" s="161">
        <v>11</v>
      </c>
      <c r="DK966" s="161" t="s">
        <v>1681</v>
      </c>
      <c r="DL966" s="161">
        <v>17</v>
      </c>
      <c r="DM966" s="43" t="s">
        <v>2116</v>
      </c>
      <c r="DN966" s="43"/>
      <c r="DO966" s="43" t="s">
        <v>2076</v>
      </c>
      <c r="DP966" s="43"/>
      <c r="DQ966" s="43" t="s">
        <v>2060</v>
      </c>
      <c r="DR966" s="43">
        <v>100</v>
      </c>
      <c r="DV966" s="31" t="s">
        <v>5642</v>
      </c>
      <c r="DW966" s="31" t="s">
        <v>5649</v>
      </c>
      <c r="DX966" s="63"/>
      <c r="DY966" s="63"/>
      <c r="DZ966" s="63"/>
      <c r="EA966" s="167"/>
      <c r="EB966" s="60"/>
      <c r="EC966" s="60"/>
      <c r="ED966" s="60"/>
      <c r="EE966" s="60"/>
      <c r="EF966" s="60"/>
      <c r="EG966" s="60"/>
      <c r="EH966" s="60"/>
      <c r="EI966" s="60"/>
      <c r="EJ966" s="60"/>
      <c r="EK966" s="60"/>
      <c r="EL966" s="60"/>
      <c r="EM966" s="60"/>
      <c r="EN966" s="60"/>
      <c r="EO966" s="60"/>
      <c r="EP966" s="60"/>
      <c r="EQ966" s="60"/>
      <c r="ER966" s="60"/>
      <c r="ES966" s="60"/>
      <c r="ET966" s="60"/>
      <c r="EU966" s="60"/>
      <c r="EV966" s="60"/>
      <c r="EW966" s="60"/>
      <c r="EX966" s="60"/>
      <c r="EY966" s="60"/>
      <c r="EZ966" s="60"/>
      <c r="FA966" s="60"/>
      <c r="FB966" s="60"/>
    </row>
    <row r="967" spans="22:158" x14ac:dyDescent="0.25">
      <c r="W967" s="33"/>
      <c r="X967" s="33"/>
      <c r="AH967" s="38">
        <v>100</v>
      </c>
      <c r="AI967" s="38">
        <v>140</v>
      </c>
      <c r="AJ967" s="38">
        <v>11400</v>
      </c>
      <c r="AK967" s="38">
        <v>14</v>
      </c>
      <c r="AL967" s="38">
        <v>1508858</v>
      </c>
      <c r="AM967" s="61" t="s">
        <v>1816</v>
      </c>
      <c r="AN967" s="61" t="s">
        <v>1690</v>
      </c>
      <c r="AO967" s="61" t="s">
        <v>5071</v>
      </c>
      <c r="AP967" s="61" t="s">
        <v>5033</v>
      </c>
      <c r="AQ967" s="61" t="s">
        <v>1709</v>
      </c>
      <c r="AR967" s="28">
        <v>156373.5</v>
      </c>
      <c r="AS967" s="28">
        <v>924501</v>
      </c>
      <c r="AT967" s="28">
        <v>606912</v>
      </c>
      <c r="AU967" s="62"/>
      <c r="BT967">
        <v>0</v>
      </c>
      <c r="BU967" s="32">
        <v>100</v>
      </c>
      <c r="BV967" s="32">
        <v>130</v>
      </c>
      <c r="BW967" s="32">
        <v>15300</v>
      </c>
      <c r="BX967" s="32">
        <v>87</v>
      </c>
      <c r="BY967" s="32">
        <v>91192</v>
      </c>
      <c r="BZ967" t="s">
        <v>1816</v>
      </c>
      <c r="CA967" t="s">
        <v>1687</v>
      </c>
      <c r="CB967" t="s">
        <v>1864</v>
      </c>
      <c r="CC967" s="52" t="s">
        <v>1726</v>
      </c>
      <c r="CD967" s="52" t="s">
        <v>1115</v>
      </c>
      <c r="CE967" s="155">
        <v>112</v>
      </c>
      <c r="CF967" s="155">
        <v>1</v>
      </c>
      <c r="CG967" s="31" t="s">
        <v>692</v>
      </c>
      <c r="CH967" s="31" t="s">
        <v>3905</v>
      </c>
      <c r="CI967" s="31" t="s">
        <v>3917</v>
      </c>
      <c r="CJ967" s="31" t="s">
        <v>1415</v>
      </c>
      <c r="DC967" s="160" t="str">
        <f t="shared" si="131"/>
        <v>16250_11</v>
      </c>
      <c r="DD967" s="162">
        <v>100</v>
      </c>
      <c r="DE967" s="161">
        <v>105</v>
      </c>
      <c r="DF967" s="161">
        <v>16250</v>
      </c>
      <c r="DG967" s="163" t="s">
        <v>1816</v>
      </c>
      <c r="DH967" s="161"/>
      <c r="DI967" s="161" t="s">
        <v>1616</v>
      </c>
      <c r="DJ967" s="161">
        <v>11</v>
      </c>
      <c r="DK967" s="161" t="s">
        <v>1681</v>
      </c>
      <c r="DL967" s="161">
        <v>91</v>
      </c>
      <c r="DM967" s="43" t="s">
        <v>2080</v>
      </c>
      <c r="DN967" s="43"/>
      <c r="DO967" s="43" t="s">
        <v>2064</v>
      </c>
      <c r="DP967" s="43"/>
      <c r="DQ967" s="43" t="s">
        <v>2060</v>
      </c>
      <c r="DR967" s="43">
        <v>100</v>
      </c>
      <c r="DV967" s="31" t="s">
        <v>5642</v>
      </c>
      <c r="DW967" s="31" t="s">
        <v>5649</v>
      </c>
      <c r="DX967" s="63"/>
      <c r="DY967" s="63"/>
      <c r="DZ967" s="63"/>
      <c r="EA967" s="167"/>
      <c r="EB967" s="60"/>
      <c r="EC967" s="60"/>
      <c r="ED967" s="60"/>
      <c r="EE967" s="60"/>
      <c r="EF967" s="60"/>
      <c r="EG967" s="60"/>
      <c r="EH967" s="60"/>
      <c r="EI967" s="60"/>
      <c r="EJ967" s="60"/>
      <c r="EK967" s="60"/>
      <c r="EL967" s="60"/>
      <c r="EM967" s="60"/>
      <c r="EN967" s="60"/>
      <c r="EO967" s="60"/>
      <c r="EP967" s="60"/>
      <c r="EQ967" s="60"/>
      <c r="ER967" s="60"/>
      <c r="ES967" s="60"/>
      <c r="ET967" s="60"/>
      <c r="EU967" s="60"/>
      <c r="EV967" s="60"/>
      <c r="EW967" s="60"/>
      <c r="EX967" s="60"/>
      <c r="EY967" s="60"/>
      <c r="EZ967" s="60"/>
      <c r="FA967" s="60"/>
      <c r="FB967" s="60"/>
    </row>
    <row r="968" spans="22:158" x14ac:dyDescent="0.25">
      <c r="V968" s="1"/>
      <c r="W968" s="33"/>
      <c r="X968" s="33"/>
      <c r="AH968" s="38">
        <v>100</v>
      </c>
      <c r="AI968" s="38">
        <v>140</v>
      </c>
      <c r="AJ968" s="38">
        <v>12350</v>
      </c>
      <c r="AK968" s="38">
        <v>14</v>
      </c>
      <c r="AL968" s="38">
        <v>1508858</v>
      </c>
      <c r="AM968" s="61" t="s">
        <v>1816</v>
      </c>
      <c r="AN968" s="61" t="s">
        <v>1690</v>
      </c>
      <c r="AO968" s="61" t="s">
        <v>5091</v>
      </c>
      <c r="AP968" s="61" t="s">
        <v>5033</v>
      </c>
      <c r="AQ968" s="61" t="s">
        <v>1709</v>
      </c>
      <c r="AR968" s="28">
        <v>1095352.3</v>
      </c>
      <c r="AS968" s="28">
        <v>910492</v>
      </c>
      <c r="AT968" s="28">
        <v>675162</v>
      </c>
      <c r="AU968" s="62"/>
      <c r="BT968">
        <v>0</v>
      </c>
      <c r="BU968" s="32">
        <v>100</v>
      </c>
      <c r="BV968" s="32">
        <v>130</v>
      </c>
      <c r="BW968" s="32">
        <v>15300</v>
      </c>
      <c r="BX968" s="32">
        <v>87</v>
      </c>
      <c r="BY968" s="32">
        <v>91200</v>
      </c>
      <c r="BZ968" t="s">
        <v>1816</v>
      </c>
      <c r="CA968" t="s">
        <v>1687</v>
      </c>
      <c r="CB968" t="s">
        <v>1864</v>
      </c>
      <c r="CC968" t="s">
        <v>1726</v>
      </c>
      <c r="CD968" s="52" t="s">
        <v>1794</v>
      </c>
      <c r="CE968" s="155">
        <v>19</v>
      </c>
      <c r="CF968" s="155">
        <v>2</v>
      </c>
      <c r="CG968" s="31" t="s">
        <v>5845</v>
      </c>
      <c r="CH968" s="31" t="s">
        <v>3907</v>
      </c>
      <c r="CI968" s="31" t="s">
        <v>3917</v>
      </c>
      <c r="CJ968" s="31" t="s">
        <v>575</v>
      </c>
      <c r="DC968" s="160" t="str">
        <f t="shared" si="131"/>
        <v>15300_11</v>
      </c>
      <c r="DD968" s="162">
        <v>100</v>
      </c>
      <c r="DE968" s="161">
        <v>130</v>
      </c>
      <c r="DF968" s="161">
        <v>15300</v>
      </c>
      <c r="DG968" s="163" t="s">
        <v>1816</v>
      </c>
      <c r="DH968" s="161"/>
      <c r="DI968" s="161" t="s">
        <v>1597</v>
      </c>
      <c r="DJ968" s="161">
        <v>11</v>
      </c>
      <c r="DK968" s="161" t="s">
        <v>1681</v>
      </c>
      <c r="DL968" s="161">
        <v>2843</v>
      </c>
      <c r="DM968" s="43" t="s">
        <v>2117</v>
      </c>
      <c r="DN968" s="43"/>
      <c r="DO968" s="43" t="s">
        <v>2062</v>
      </c>
      <c r="DP968" s="43"/>
      <c r="DQ968" s="43" t="s">
        <v>2060</v>
      </c>
      <c r="DR968" s="43">
        <v>100</v>
      </c>
      <c r="DV968" s="31" t="s">
        <v>5642</v>
      </c>
      <c r="DW968" s="31" t="s">
        <v>5649</v>
      </c>
      <c r="DX968" s="63"/>
      <c r="DY968" s="63"/>
      <c r="DZ968" s="63"/>
      <c r="EA968" s="167"/>
      <c r="EB968" s="60"/>
      <c r="EC968" s="60"/>
      <c r="ED968" s="60"/>
      <c r="EE968" s="60"/>
      <c r="EF968" s="60"/>
      <c r="EG968" s="60"/>
      <c r="EH968" s="60"/>
      <c r="EI968" s="60"/>
      <c r="EJ968" s="60"/>
      <c r="EK968" s="60"/>
      <c r="EL968" s="60"/>
      <c r="EM968" s="60"/>
      <c r="EN968" s="60"/>
      <c r="EO968" s="60"/>
      <c r="EP968" s="60"/>
      <c r="EQ968" s="60"/>
      <c r="ER968" s="60"/>
      <c r="ES968" s="60"/>
      <c r="ET968" s="60"/>
      <c r="EU968" s="60"/>
      <c r="EV968" s="60"/>
      <c r="EW968" s="60"/>
      <c r="EX968" s="60"/>
      <c r="EY968" s="60"/>
      <c r="EZ968" s="60"/>
      <c r="FA968" s="60"/>
      <c r="FB968" s="60"/>
    </row>
    <row r="969" spans="22:158" x14ac:dyDescent="0.25">
      <c r="W969" s="33"/>
      <c r="X969" s="33"/>
      <c r="AH969" s="38">
        <v>100</v>
      </c>
      <c r="AI969" s="38">
        <v>140</v>
      </c>
      <c r="AJ969" s="38">
        <v>12900</v>
      </c>
      <c r="AK969" s="38">
        <v>14</v>
      </c>
      <c r="AL969" s="38">
        <v>1508858</v>
      </c>
      <c r="AM969" s="61" t="s">
        <v>1816</v>
      </c>
      <c r="AN969" s="61" t="s">
        <v>1690</v>
      </c>
      <c r="AO969" s="61" t="s">
        <v>5099</v>
      </c>
      <c r="AP969" s="61" t="s">
        <v>5033</v>
      </c>
      <c r="AQ969" s="61" t="s">
        <v>1709</v>
      </c>
      <c r="AR969" s="28">
        <v>98937.8</v>
      </c>
      <c r="AS969" s="28">
        <v>585878</v>
      </c>
      <c r="AT969" s="28">
        <v>305920</v>
      </c>
      <c r="AU969" s="62"/>
      <c r="BT969">
        <v>0</v>
      </c>
      <c r="BU969" s="32">
        <v>100</v>
      </c>
      <c r="BV969" s="32">
        <v>130</v>
      </c>
      <c r="BW969" s="32">
        <v>15300</v>
      </c>
      <c r="BX969" s="32">
        <v>88</v>
      </c>
      <c r="BY969" s="32">
        <v>91220</v>
      </c>
      <c r="BZ969" t="s">
        <v>1816</v>
      </c>
      <c r="CA969" t="s">
        <v>1687</v>
      </c>
      <c r="CB969" t="s">
        <v>1864</v>
      </c>
      <c r="CC969" s="52" t="s">
        <v>1684</v>
      </c>
      <c r="CD969" s="52" t="s">
        <v>1684</v>
      </c>
      <c r="CE969" s="155">
        <v>79</v>
      </c>
      <c r="CF969" s="155">
        <v>6</v>
      </c>
      <c r="CG969" s="31" t="s">
        <v>696</v>
      </c>
      <c r="CH969" s="31" t="s">
        <v>3908</v>
      </c>
      <c r="CI969" s="31" t="s">
        <v>3917</v>
      </c>
      <c r="CJ969" s="31" t="s">
        <v>4411</v>
      </c>
      <c r="DC969" s="160" t="str">
        <f t="shared" si="131"/>
        <v>18450_11</v>
      </c>
      <c r="DD969" s="162">
        <v>100</v>
      </c>
      <c r="DE969" s="161">
        <v>115</v>
      </c>
      <c r="DF969" s="161">
        <v>18450</v>
      </c>
      <c r="DG969" s="163" t="s">
        <v>1816</v>
      </c>
      <c r="DH969" s="161"/>
      <c r="DI969" s="161" t="s">
        <v>1665</v>
      </c>
      <c r="DJ969" s="161">
        <v>11</v>
      </c>
      <c r="DK969" s="161" t="s">
        <v>1681</v>
      </c>
      <c r="DL969" s="161">
        <v>146</v>
      </c>
      <c r="DM969" s="43" t="s">
        <v>2086</v>
      </c>
      <c r="DN969" s="43"/>
      <c r="DO969" s="43" t="s">
        <v>2087</v>
      </c>
      <c r="DP969" s="43"/>
      <c r="DQ969" s="43" t="s">
        <v>2060</v>
      </c>
      <c r="DR969" s="43">
        <v>100</v>
      </c>
      <c r="DV969" s="31" t="s">
        <v>5642</v>
      </c>
      <c r="DW969" s="31" t="s">
        <v>5649</v>
      </c>
      <c r="DX969" s="63"/>
      <c r="DY969" s="63"/>
      <c r="DZ969" s="63"/>
      <c r="EA969" s="167"/>
      <c r="EB969" s="60"/>
      <c r="EC969" s="60"/>
      <c r="ED969" s="60"/>
      <c r="EE969" s="60"/>
      <c r="EF969" s="60"/>
      <c r="EG969" s="60"/>
      <c r="EH969" s="60"/>
      <c r="EI969" s="60"/>
      <c r="EJ969" s="60"/>
      <c r="EK969" s="60"/>
      <c r="EL969" s="60"/>
      <c r="EM969" s="60"/>
      <c r="EN969" s="60"/>
      <c r="EO969" s="60"/>
      <c r="EP969" s="60"/>
      <c r="EQ969" s="60"/>
      <c r="ER969" s="60"/>
      <c r="ES969" s="60"/>
      <c r="ET969" s="60"/>
      <c r="EU969" s="60"/>
      <c r="EV969" s="60"/>
      <c r="EW969" s="60"/>
      <c r="EX969" s="60"/>
      <c r="EY969" s="60"/>
      <c r="EZ969" s="60"/>
      <c r="FA969" s="60"/>
      <c r="FB969" s="60"/>
    </row>
    <row r="970" spans="22:158" x14ac:dyDescent="0.25">
      <c r="V970" s="1"/>
      <c r="W970" s="33"/>
      <c r="X970" s="33"/>
      <c r="AH970" s="38">
        <v>100</v>
      </c>
      <c r="AI970" s="38">
        <v>140</v>
      </c>
      <c r="AJ970" s="38">
        <v>14600</v>
      </c>
      <c r="AK970" s="38">
        <v>14</v>
      </c>
      <c r="AL970" s="38">
        <v>1508858</v>
      </c>
      <c r="AM970" s="61" t="s">
        <v>1816</v>
      </c>
      <c r="AN970" s="61" t="s">
        <v>1690</v>
      </c>
      <c r="AO970" s="61" t="s">
        <v>1580</v>
      </c>
      <c r="AP970" s="61" t="s">
        <v>5033</v>
      </c>
      <c r="AQ970" s="61" t="s">
        <v>1709</v>
      </c>
      <c r="AR970" s="28">
        <v>0</v>
      </c>
      <c r="AS970" s="28">
        <v>245621</v>
      </c>
      <c r="AT970" s="28">
        <v>38169</v>
      </c>
      <c r="AU970" s="62"/>
      <c r="BT970">
        <v>0</v>
      </c>
      <c r="BU970" s="32">
        <v>100</v>
      </c>
      <c r="BV970" s="32">
        <v>130</v>
      </c>
      <c r="BW970" s="32">
        <v>15300</v>
      </c>
      <c r="BX970" s="32">
        <v>89</v>
      </c>
      <c r="BY970" s="32">
        <v>91240</v>
      </c>
      <c r="BZ970" t="s">
        <v>1816</v>
      </c>
      <c r="CA970" t="s">
        <v>1687</v>
      </c>
      <c r="CB970" t="s">
        <v>1864</v>
      </c>
      <c r="CC970" t="s">
        <v>1785</v>
      </c>
      <c r="CD970" t="s">
        <v>1785</v>
      </c>
      <c r="CE970" s="155">
        <v>211331</v>
      </c>
      <c r="CF970" s="155">
        <v>97</v>
      </c>
      <c r="CG970" s="31" t="s">
        <v>698</v>
      </c>
      <c r="CH970" s="31" t="s">
        <v>3909</v>
      </c>
      <c r="CI970" s="31" t="s">
        <v>3917</v>
      </c>
      <c r="CJ970" s="31" t="s">
        <v>4412</v>
      </c>
      <c r="DC970" s="160" t="str">
        <f t="shared" si="131"/>
        <v>15900_11</v>
      </c>
      <c r="DD970" s="162">
        <v>100</v>
      </c>
      <c r="DE970" s="161">
        <v>110</v>
      </c>
      <c r="DF970" s="161">
        <v>15900</v>
      </c>
      <c r="DG970" s="163" t="s">
        <v>1816</v>
      </c>
      <c r="DH970" s="161"/>
      <c r="DI970" s="161" t="s">
        <v>1609</v>
      </c>
      <c r="DJ970" s="161">
        <v>11</v>
      </c>
      <c r="DK970" s="161" t="s">
        <v>1681</v>
      </c>
      <c r="DL970" s="161">
        <v>162</v>
      </c>
      <c r="DM970" s="43" t="s">
        <v>2118</v>
      </c>
      <c r="DN970" s="43"/>
      <c r="DO970" s="43" t="s">
        <v>2096</v>
      </c>
      <c r="DP970" s="43"/>
      <c r="DQ970" s="43" t="s">
        <v>2060</v>
      </c>
      <c r="DR970" s="43">
        <v>100</v>
      </c>
      <c r="DV970" s="31" t="s">
        <v>5642</v>
      </c>
      <c r="DW970" s="31" t="s">
        <v>5649</v>
      </c>
      <c r="DX970" s="63"/>
      <c r="DY970" s="63"/>
      <c r="DZ970" s="63"/>
      <c r="EA970" s="167"/>
      <c r="EB970" s="60"/>
      <c r="EC970" s="60"/>
      <c r="ED970" s="60"/>
      <c r="EE970" s="60"/>
      <c r="EF970" s="60"/>
      <c r="EG970" s="60"/>
      <c r="EH970" s="60"/>
      <c r="EI970" s="60"/>
      <c r="EJ970" s="60"/>
      <c r="EK970" s="60"/>
      <c r="EL970" s="60"/>
      <c r="EM970" s="60"/>
      <c r="EN970" s="60"/>
      <c r="EO970" s="60"/>
      <c r="EP970" s="60"/>
      <c r="EQ970" s="60"/>
      <c r="ER970" s="60"/>
      <c r="ES970" s="60"/>
      <c r="ET970" s="60"/>
      <c r="EU970" s="60"/>
      <c r="EV970" s="60"/>
      <c r="EW970" s="60"/>
      <c r="EX970" s="60"/>
      <c r="EY970" s="60"/>
      <c r="EZ970" s="60"/>
      <c r="FA970" s="60"/>
      <c r="FB970" s="60"/>
    </row>
    <row r="971" spans="22:158" x14ac:dyDescent="0.25">
      <c r="W971" s="33"/>
      <c r="X971" s="33"/>
      <c r="AH971" s="38">
        <v>100</v>
      </c>
      <c r="AI971" s="38">
        <v>140</v>
      </c>
      <c r="AJ971" s="38">
        <v>14870</v>
      </c>
      <c r="AK971" s="38">
        <v>14</v>
      </c>
      <c r="AL971" s="38">
        <v>1508858</v>
      </c>
      <c r="AM971" s="61" t="s">
        <v>1816</v>
      </c>
      <c r="AN971" s="61" t="s">
        <v>1690</v>
      </c>
      <c r="AO971" s="61" t="s">
        <v>1586</v>
      </c>
      <c r="AP971" s="61" t="s">
        <v>5033</v>
      </c>
      <c r="AQ971" s="61" t="s">
        <v>1709</v>
      </c>
      <c r="AR971" s="28">
        <v>7109.7</v>
      </c>
      <c r="AS971" s="28">
        <v>0</v>
      </c>
      <c r="AT971" s="28">
        <v>0</v>
      </c>
      <c r="AU971" s="62"/>
      <c r="BT971">
        <v>0</v>
      </c>
      <c r="BU971" s="32">
        <v>100</v>
      </c>
      <c r="BV971" s="32">
        <v>130</v>
      </c>
      <c r="BW971" s="32">
        <v>15750</v>
      </c>
      <c r="BX971" s="32">
        <v>81</v>
      </c>
      <c r="BY971" s="32">
        <v>91000</v>
      </c>
      <c r="BZ971" t="s">
        <v>1816</v>
      </c>
      <c r="CA971" t="s">
        <v>1687</v>
      </c>
      <c r="CB971" t="s">
        <v>1868</v>
      </c>
      <c r="CC971" s="52" t="s">
        <v>1683</v>
      </c>
      <c r="CD971" s="52" t="s">
        <v>1784</v>
      </c>
      <c r="CE971" s="155">
        <v>81707</v>
      </c>
      <c r="CF971" s="155">
        <v>433</v>
      </c>
      <c r="CG971" s="31" t="s">
        <v>5834</v>
      </c>
      <c r="CH971" s="31" t="s">
        <v>3892</v>
      </c>
      <c r="CI971" s="31" t="s">
        <v>3918</v>
      </c>
      <c r="CJ971" s="31" t="s">
        <v>4413</v>
      </c>
      <c r="DC971" s="160" t="str">
        <f t="shared" si="131"/>
        <v>15950_11</v>
      </c>
      <c r="DD971" s="162">
        <v>100</v>
      </c>
      <c r="DE971" s="161">
        <v>105</v>
      </c>
      <c r="DF971" s="161">
        <v>15950</v>
      </c>
      <c r="DG971" s="163" t="s">
        <v>1816</v>
      </c>
      <c r="DH971" s="161"/>
      <c r="DI971" s="161" t="s">
        <v>1610</v>
      </c>
      <c r="DJ971" s="161">
        <v>11</v>
      </c>
      <c r="DK971" s="161" t="s">
        <v>1681</v>
      </c>
      <c r="DL971" s="161">
        <v>97</v>
      </c>
      <c r="DM971" s="43" t="s">
        <v>2081</v>
      </c>
      <c r="DN971" s="43"/>
      <c r="DO971" s="43" t="s">
        <v>2064</v>
      </c>
      <c r="DP971" s="43"/>
      <c r="DQ971" s="43" t="s">
        <v>2060</v>
      </c>
      <c r="DR971" s="43">
        <v>100</v>
      </c>
      <c r="DV971" s="31" t="s">
        <v>5642</v>
      </c>
      <c r="DW971" s="31" t="s">
        <v>5649</v>
      </c>
      <c r="DX971" s="63"/>
      <c r="DY971" s="63"/>
      <c r="DZ971" s="63"/>
      <c r="EA971" s="167"/>
      <c r="EB971" s="60"/>
      <c r="EC971" s="60"/>
      <c r="ED971" s="60"/>
      <c r="EE971" s="60"/>
      <c r="EF971" s="60"/>
      <c r="EG971" s="60"/>
      <c r="EH971" s="60"/>
      <c r="EI971" s="60"/>
      <c r="EJ971" s="60"/>
      <c r="EK971" s="60"/>
      <c r="EL971" s="60"/>
      <c r="EM971" s="60"/>
      <c r="EN971" s="60"/>
      <c r="EO971" s="60"/>
      <c r="EP971" s="60"/>
      <c r="EQ971" s="60"/>
      <c r="ER971" s="60"/>
      <c r="ES971" s="60"/>
      <c r="ET971" s="60"/>
      <c r="EU971" s="60"/>
      <c r="EV971" s="60"/>
      <c r="EW971" s="60"/>
      <c r="EX971" s="60"/>
      <c r="EY971" s="60"/>
      <c r="EZ971" s="60"/>
      <c r="FA971" s="60"/>
      <c r="FB971" s="60"/>
    </row>
    <row r="972" spans="22:158" x14ac:dyDescent="0.25">
      <c r="W972" s="33"/>
      <c r="X972" s="33"/>
      <c r="AH972" s="38">
        <v>100</v>
      </c>
      <c r="AI972" s="38">
        <v>140</v>
      </c>
      <c r="AJ972" s="38">
        <v>16100</v>
      </c>
      <c r="AK972" s="38">
        <v>14</v>
      </c>
      <c r="AL972" s="38">
        <v>1508858</v>
      </c>
      <c r="AM972" s="61" t="s">
        <v>1816</v>
      </c>
      <c r="AN972" s="61" t="s">
        <v>1690</v>
      </c>
      <c r="AO972" s="61" t="s">
        <v>1612</v>
      </c>
      <c r="AP972" s="61" t="s">
        <v>5033</v>
      </c>
      <c r="AQ972" s="61" t="s">
        <v>1709</v>
      </c>
      <c r="AR972" s="28">
        <v>0</v>
      </c>
      <c r="AS972" s="28">
        <v>2806</v>
      </c>
      <c r="AT972" s="28">
        <v>32308</v>
      </c>
      <c r="AU972" s="62"/>
      <c r="BT972">
        <v>0</v>
      </c>
      <c r="BU972" s="32">
        <v>100</v>
      </c>
      <c r="BV972" s="32">
        <v>130</v>
      </c>
      <c r="BW972" s="32">
        <v>15750</v>
      </c>
      <c r="BX972" s="32">
        <v>81</v>
      </c>
      <c r="BY972" s="32">
        <v>91010</v>
      </c>
      <c r="BZ972" t="s">
        <v>1816</v>
      </c>
      <c r="CA972" t="s">
        <v>1687</v>
      </c>
      <c r="CB972" t="s">
        <v>1868</v>
      </c>
      <c r="CC972" t="s">
        <v>1683</v>
      </c>
      <c r="CD972" s="52" t="s">
        <v>1683</v>
      </c>
      <c r="CE972" s="155">
        <v>29</v>
      </c>
      <c r="CF972" s="155">
        <v>6</v>
      </c>
      <c r="CG972" s="31" t="s">
        <v>5837</v>
      </c>
      <c r="CH972" s="31" t="s">
        <v>3894</v>
      </c>
      <c r="CI972" s="31" t="s">
        <v>3918</v>
      </c>
      <c r="CJ972" s="31" t="s">
        <v>4414</v>
      </c>
      <c r="DC972" s="160" t="str">
        <f t="shared" si="131"/>
        <v>16150_11</v>
      </c>
      <c r="DD972" s="162">
        <v>100</v>
      </c>
      <c r="DE972" s="161">
        <v>140</v>
      </c>
      <c r="DF972" s="161">
        <v>16150</v>
      </c>
      <c r="DG972" s="163" t="s">
        <v>1816</v>
      </c>
      <c r="DH972" s="161"/>
      <c r="DI972" s="161" t="s">
        <v>1613</v>
      </c>
      <c r="DJ972" s="161">
        <v>11</v>
      </c>
      <c r="DK972" s="161" t="s">
        <v>1681</v>
      </c>
      <c r="DL972" s="161">
        <v>1515</v>
      </c>
      <c r="DM972" s="43" t="s">
        <v>2119</v>
      </c>
      <c r="DN972" s="43"/>
      <c r="DO972" s="43" t="s">
        <v>2067</v>
      </c>
      <c r="DP972" s="43"/>
      <c r="DQ972" s="43" t="s">
        <v>2060</v>
      </c>
      <c r="DR972" s="43">
        <v>100</v>
      </c>
      <c r="DV972" s="31" t="s">
        <v>5642</v>
      </c>
      <c r="DW972" s="31" t="s">
        <v>5649</v>
      </c>
      <c r="DX972" s="63"/>
      <c r="DY972" s="63"/>
      <c r="DZ972" s="63"/>
      <c r="EA972" s="167"/>
      <c r="EB972" s="60"/>
      <c r="EC972" s="60"/>
      <c r="ED972" s="60"/>
      <c r="EE972" s="60"/>
      <c r="EF972" s="60"/>
      <c r="EG972" s="60"/>
      <c r="EH972" s="60"/>
      <c r="EI972" s="60"/>
      <c r="EJ972" s="60"/>
      <c r="EK972" s="60"/>
      <c r="EL972" s="60"/>
      <c r="EM972" s="60"/>
      <c r="EN972" s="60"/>
      <c r="EO972" s="60"/>
      <c r="EP972" s="60"/>
      <c r="EQ972" s="60"/>
      <c r="ER972" s="60"/>
      <c r="ES972" s="60"/>
      <c r="ET972" s="60"/>
      <c r="EU972" s="60"/>
      <c r="EV972" s="60"/>
      <c r="EW972" s="60"/>
      <c r="EX972" s="60"/>
      <c r="EY972" s="60"/>
      <c r="EZ972" s="60"/>
      <c r="FA972" s="60"/>
      <c r="FB972" s="60"/>
    </row>
    <row r="973" spans="22:158" x14ac:dyDescent="0.25">
      <c r="V973" s="1"/>
      <c r="W973" s="33"/>
      <c r="X973" s="33"/>
      <c r="AH973" s="38">
        <v>100</v>
      </c>
      <c r="AI973" s="38">
        <v>140</v>
      </c>
      <c r="AJ973" s="38">
        <v>16150</v>
      </c>
      <c r="AK973" s="38">
        <v>14</v>
      </c>
      <c r="AL973" s="38">
        <v>1508858</v>
      </c>
      <c r="AM973" s="61" t="s">
        <v>1816</v>
      </c>
      <c r="AN973" s="61" t="s">
        <v>1690</v>
      </c>
      <c r="AO973" s="61" t="s">
        <v>1613</v>
      </c>
      <c r="AP973" s="61" t="s">
        <v>5033</v>
      </c>
      <c r="AQ973" s="61" t="s">
        <v>1709</v>
      </c>
      <c r="AR973" s="28">
        <v>0</v>
      </c>
      <c r="AS973" s="28">
        <v>3879</v>
      </c>
      <c r="AT973" s="28">
        <v>34368</v>
      </c>
      <c r="AU973" s="62"/>
      <c r="BT973">
        <v>0</v>
      </c>
      <c r="BU973" s="32">
        <v>100</v>
      </c>
      <c r="BV973" s="32">
        <v>130</v>
      </c>
      <c r="BW973" s="32">
        <v>15750</v>
      </c>
      <c r="BX973" s="32">
        <v>82</v>
      </c>
      <c r="BY973" s="32">
        <v>91020</v>
      </c>
      <c r="BZ973" t="s">
        <v>1816</v>
      </c>
      <c r="CA973" t="s">
        <v>1687</v>
      </c>
      <c r="CB973" t="s">
        <v>1868</v>
      </c>
      <c r="CC973" s="52" t="s">
        <v>1790</v>
      </c>
      <c r="CD973" s="52" t="s">
        <v>1792</v>
      </c>
      <c r="CE973" s="155">
        <v>172292</v>
      </c>
      <c r="CF973" s="155">
        <v>304</v>
      </c>
      <c r="CG973" s="31" t="s">
        <v>5851</v>
      </c>
      <c r="CH973" s="31" t="s">
        <v>3895</v>
      </c>
      <c r="CI973" s="31" t="s">
        <v>3918</v>
      </c>
      <c r="CJ973" s="31" t="s">
        <v>4415</v>
      </c>
      <c r="DC973" s="160" t="str">
        <f t="shared" si="131"/>
        <v>16250_11</v>
      </c>
      <c r="DD973" s="162">
        <v>100</v>
      </c>
      <c r="DE973" s="161">
        <v>105</v>
      </c>
      <c r="DF973" s="161">
        <v>16250</v>
      </c>
      <c r="DG973" s="163" t="s">
        <v>1816</v>
      </c>
      <c r="DH973" s="161"/>
      <c r="DI973" s="161" t="s">
        <v>1616</v>
      </c>
      <c r="DJ973" s="161">
        <v>11</v>
      </c>
      <c r="DK973" s="161" t="s">
        <v>1681</v>
      </c>
      <c r="DL973" s="161">
        <v>73</v>
      </c>
      <c r="DM973" s="43" t="s">
        <v>2080</v>
      </c>
      <c r="DN973" s="43"/>
      <c r="DO973" s="43" t="s">
        <v>2064</v>
      </c>
      <c r="DP973" s="43"/>
      <c r="DQ973" s="43" t="s">
        <v>2060</v>
      </c>
      <c r="DR973" s="43">
        <v>100</v>
      </c>
      <c r="DV973" s="31" t="s">
        <v>5642</v>
      </c>
      <c r="DW973" s="31" t="s">
        <v>5649</v>
      </c>
      <c r="DX973" s="63"/>
      <c r="DY973" s="63"/>
      <c r="DZ973" s="63"/>
      <c r="EA973" s="167"/>
      <c r="EB973" s="60"/>
      <c r="EC973" s="60"/>
      <c r="ED973" s="60"/>
      <c r="EE973" s="60"/>
      <c r="EF973" s="60"/>
      <c r="EG973" s="60"/>
      <c r="EH973" s="60"/>
      <c r="EI973" s="60"/>
      <c r="EJ973" s="60"/>
      <c r="EK973" s="60"/>
      <c r="EL973" s="60"/>
      <c r="EM973" s="60"/>
      <c r="EN973" s="60"/>
      <c r="EO973" s="60"/>
      <c r="EP973" s="60"/>
      <c r="EQ973" s="60"/>
      <c r="ER973" s="60"/>
      <c r="ES973" s="60"/>
      <c r="ET973" s="60"/>
      <c r="EU973" s="60"/>
      <c r="EV973" s="60"/>
      <c r="EW973" s="60"/>
      <c r="EX973" s="60"/>
      <c r="EY973" s="60"/>
      <c r="EZ973" s="60"/>
      <c r="FA973" s="60"/>
      <c r="FB973" s="60"/>
    </row>
    <row r="974" spans="22:158" x14ac:dyDescent="0.25">
      <c r="W974" s="33"/>
      <c r="X974" s="33"/>
      <c r="AH974" s="38">
        <v>100</v>
      </c>
      <c r="AI974" s="38">
        <v>140</v>
      </c>
      <c r="AJ974" s="38">
        <v>16200</v>
      </c>
      <c r="AK974" s="38">
        <v>14</v>
      </c>
      <c r="AL974" s="38">
        <v>1508858</v>
      </c>
      <c r="AM974" s="61" t="s">
        <v>1816</v>
      </c>
      <c r="AN974" s="61" t="s">
        <v>1690</v>
      </c>
      <c r="AO974" s="61" t="s">
        <v>1615</v>
      </c>
      <c r="AP974" s="61" t="s">
        <v>5033</v>
      </c>
      <c r="AQ974" s="61" t="s">
        <v>1709</v>
      </c>
      <c r="AR974" s="28">
        <v>987911.1</v>
      </c>
      <c r="AS974" s="28">
        <v>942082</v>
      </c>
      <c r="AT974" s="28">
        <v>358217</v>
      </c>
      <c r="AU974" s="62"/>
      <c r="BT974">
        <v>0</v>
      </c>
      <c r="BU974" s="32">
        <v>100</v>
      </c>
      <c r="BV974" s="32">
        <v>130</v>
      </c>
      <c r="BW974" s="32">
        <v>15750</v>
      </c>
      <c r="BX974" s="32">
        <v>82</v>
      </c>
      <c r="BY974" s="32">
        <v>91040</v>
      </c>
      <c r="BZ974" t="s">
        <v>1816</v>
      </c>
      <c r="CA974" t="s">
        <v>1687</v>
      </c>
      <c r="CB974" t="s">
        <v>1868</v>
      </c>
      <c r="CC974" t="s">
        <v>1790</v>
      </c>
      <c r="CD974" s="52" t="s">
        <v>1791</v>
      </c>
      <c r="CE974" s="155">
        <v>201567</v>
      </c>
      <c r="CF974" s="155">
        <v>545</v>
      </c>
      <c r="CG974" s="31" t="s">
        <v>5853</v>
      </c>
      <c r="CH974" s="31" t="s">
        <v>3896</v>
      </c>
      <c r="CI974" s="31" t="s">
        <v>3918</v>
      </c>
      <c r="CJ974" s="31" t="s">
        <v>4416</v>
      </c>
      <c r="DC974" s="160" t="str">
        <f t="shared" si="131"/>
        <v>16250_11</v>
      </c>
      <c r="DD974" s="162">
        <v>100</v>
      </c>
      <c r="DE974" s="161">
        <v>105</v>
      </c>
      <c r="DF974" s="161">
        <v>16250</v>
      </c>
      <c r="DG974" s="163" t="s">
        <v>1816</v>
      </c>
      <c r="DH974" s="161"/>
      <c r="DI974" s="161" t="s">
        <v>1616</v>
      </c>
      <c r="DJ974" s="161">
        <v>11</v>
      </c>
      <c r="DK974" s="161" t="s">
        <v>1681</v>
      </c>
      <c r="DL974" s="161">
        <v>36</v>
      </c>
      <c r="DM974" s="43" t="s">
        <v>2080</v>
      </c>
      <c r="DN974" s="43"/>
      <c r="DO974" s="43" t="s">
        <v>2064</v>
      </c>
      <c r="DP974" s="43"/>
      <c r="DQ974" s="43" t="s">
        <v>2060</v>
      </c>
      <c r="DR974" s="43">
        <v>100</v>
      </c>
      <c r="DV974" s="31" t="s">
        <v>5642</v>
      </c>
      <c r="DW974" s="31" t="s">
        <v>5649</v>
      </c>
      <c r="DX974" s="63"/>
      <c r="DY974" s="63"/>
      <c r="DZ974" s="63"/>
      <c r="EA974" s="167"/>
      <c r="EB974" s="60"/>
      <c r="EC974" s="60"/>
      <c r="ED974" s="60"/>
      <c r="EE974" s="60"/>
      <c r="EF974" s="60"/>
      <c r="EG974" s="60"/>
      <c r="EH974" s="60"/>
      <c r="EI974" s="60"/>
      <c r="EJ974" s="60"/>
      <c r="EK974" s="60"/>
      <c r="EL974" s="60"/>
      <c r="EM974" s="60"/>
      <c r="EN974" s="60"/>
      <c r="EO974" s="60"/>
      <c r="EP974" s="60"/>
      <c r="EQ974" s="60"/>
      <c r="ER974" s="60"/>
      <c r="ES974" s="60"/>
      <c r="ET974" s="60"/>
      <c r="EU974" s="60"/>
      <c r="EV974" s="60"/>
      <c r="EW974" s="60"/>
      <c r="EX974" s="60"/>
      <c r="EY974" s="60"/>
      <c r="EZ974" s="60"/>
      <c r="FA974" s="60"/>
      <c r="FB974" s="60"/>
    </row>
    <row r="975" spans="22:158" x14ac:dyDescent="0.25">
      <c r="W975" s="33"/>
      <c r="X975" s="33"/>
      <c r="AH975" s="38">
        <v>100</v>
      </c>
      <c r="AI975" s="38">
        <v>140</v>
      </c>
      <c r="AJ975" s="38">
        <v>18100</v>
      </c>
      <c r="AK975" s="38">
        <v>14</v>
      </c>
      <c r="AL975" s="38">
        <v>1508858</v>
      </c>
      <c r="AM975" s="61" t="s">
        <v>1816</v>
      </c>
      <c r="AN975" s="61" t="s">
        <v>1690</v>
      </c>
      <c r="AO975" s="61" t="s">
        <v>1658</v>
      </c>
      <c r="AP975" s="61" t="s">
        <v>5033</v>
      </c>
      <c r="AQ975" s="61" t="s">
        <v>1709</v>
      </c>
      <c r="AR975" s="28">
        <v>1041844.6</v>
      </c>
      <c r="AS975" s="28">
        <v>1912915</v>
      </c>
      <c r="AT975" s="28">
        <v>1528764</v>
      </c>
      <c r="AU975" s="62"/>
      <c r="BT975">
        <v>0</v>
      </c>
      <c r="BU975" s="32">
        <v>100</v>
      </c>
      <c r="BV975" s="32">
        <v>130</v>
      </c>
      <c r="BW975" s="32">
        <v>15750</v>
      </c>
      <c r="BX975" s="32">
        <v>83</v>
      </c>
      <c r="BY975" s="32">
        <v>91060</v>
      </c>
      <c r="BZ975" t="s">
        <v>1816</v>
      </c>
      <c r="CA975" t="s">
        <v>1687</v>
      </c>
      <c r="CB975" t="s">
        <v>1868</v>
      </c>
      <c r="CC975" t="s">
        <v>1786</v>
      </c>
      <c r="CD975" t="s">
        <v>5043</v>
      </c>
      <c r="CE975" s="155">
        <v>63</v>
      </c>
      <c r="CF975" s="155">
        <v>6</v>
      </c>
      <c r="CG975" s="31" t="s">
        <v>684</v>
      </c>
      <c r="CH975" s="31" t="s">
        <v>3897</v>
      </c>
      <c r="CI975" s="31" t="s">
        <v>3918</v>
      </c>
      <c r="CJ975" s="31" t="s">
        <v>1416</v>
      </c>
      <c r="DC975" s="160" t="str">
        <f t="shared" si="131"/>
        <v>16350_11</v>
      </c>
      <c r="DD975" s="162">
        <v>100</v>
      </c>
      <c r="DE975" s="161">
        <v>105</v>
      </c>
      <c r="DF975" s="161">
        <v>16350</v>
      </c>
      <c r="DG975" s="163" t="s">
        <v>1816</v>
      </c>
      <c r="DH975" s="161"/>
      <c r="DI975" s="161" t="s">
        <v>1618</v>
      </c>
      <c r="DJ975" s="161">
        <v>11</v>
      </c>
      <c r="DK975" s="161" t="s">
        <v>1681</v>
      </c>
      <c r="DL975" s="161">
        <v>384</v>
      </c>
      <c r="DM975" s="43" t="s">
        <v>2120</v>
      </c>
      <c r="DN975" s="43"/>
      <c r="DO975" s="43" t="s">
        <v>2064</v>
      </c>
      <c r="DP975" s="43"/>
      <c r="DQ975" s="43" t="s">
        <v>2060</v>
      </c>
      <c r="DR975" s="43">
        <v>100</v>
      </c>
      <c r="DV975" s="31" t="s">
        <v>5642</v>
      </c>
      <c r="DW975" s="31" t="s">
        <v>5649</v>
      </c>
      <c r="DX975" s="63"/>
      <c r="DY975" s="63"/>
      <c r="DZ975" s="63"/>
      <c r="EA975" s="167"/>
      <c r="EB975" s="60"/>
      <c r="EC975" s="60"/>
      <c r="ED975" s="60"/>
      <c r="EE975" s="60"/>
      <c r="EF975" s="60"/>
      <c r="EG975" s="60"/>
      <c r="EH975" s="60"/>
      <c r="EI975" s="60"/>
      <c r="EJ975" s="60"/>
      <c r="EK975" s="60"/>
      <c r="EL975" s="60"/>
      <c r="EM975" s="60"/>
      <c r="EN975" s="60"/>
      <c r="EO975" s="60"/>
      <c r="EP975" s="60"/>
      <c r="EQ975" s="60"/>
      <c r="ER975" s="60"/>
      <c r="ES975" s="60"/>
      <c r="ET975" s="60"/>
      <c r="EU975" s="60"/>
      <c r="EV975" s="60"/>
      <c r="EW975" s="60"/>
      <c r="EX975" s="60"/>
      <c r="EY975" s="60"/>
      <c r="EZ975" s="60"/>
      <c r="FA975" s="60"/>
      <c r="FB975" s="60"/>
    </row>
    <row r="976" spans="22:158" x14ac:dyDescent="0.25">
      <c r="W976" s="33"/>
      <c r="X976" s="33"/>
      <c r="AH976" s="38">
        <v>100</v>
      </c>
      <c r="AI976" s="38">
        <v>145</v>
      </c>
      <c r="AJ976" s="38">
        <v>11000</v>
      </c>
      <c r="AK976" s="38">
        <v>14</v>
      </c>
      <c r="AL976" s="38">
        <v>1508858</v>
      </c>
      <c r="AM976" s="61" t="s">
        <v>1816</v>
      </c>
      <c r="AN976" s="61" t="s">
        <v>1691</v>
      </c>
      <c r="AO976" s="61" t="s">
        <v>5063</v>
      </c>
      <c r="AP976" s="61" t="s">
        <v>5033</v>
      </c>
      <c r="AQ976" s="61" t="s">
        <v>1709</v>
      </c>
      <c r="AR976" s="28">
        <v>129065.7</v>
      </c>
      <c r="AS976" s="28">
        <v>83882</v>
      </c>
      <c r="AT976" s="28">
        <v>97941</v>
      </c>
      <c r="AU976" s="62"/>
      <c r="BT976">
        <v>0</v>
      </c>
      <c r="BU976" s="32">
        <v>100</v>
      </c>
      <c r="BV976" s="32">
        <v>130</v>
      </c>
      <c r="BW976" s="32">
        <v>15750</v>
      </c>
      <c r="BX976" s="32">
        <v>84</v>
      </c>
      <c r="BY976" s="32">
        <v>91100</v>
      </c>
      <c r="BZ976" t="s">
        <v>1816</v>
      </c>
      <c r="CA976" t="s">
        <v>1687</v>
      </c>
      <c r="CB976" t="s">
        <v>1868</v>
      </c>
      <c r="CC976" t="s">
        <v>1795</v>
      </c>
      <c r="CD976" s="52" t="s">
        <v>1796</v>
      </c>
      <c r="CE976" s="155">
        <v>394</v>
      </c>
      <c r="CF976" s="155">
        <v>9</v>
      </c>
      <c r="CG976" s="31" t="s">
        <v>688</v>
      </c>
      <c r="CH976" s="31" t="s">
        <v>3899</v>
      </c>
      <c r="CI976" s="31" t="s">
        <v>3918</v>
      </c>
      <c r="CJ976" s="31" t="s">
        <v>4417</v>
      </c>
      <c r="DC976" s="160" t="str">
        <f t="shared" si="131"/>
        <v>16370_11</v>
      </c>
      <c r="DD976" s="162">
        <v>100</v>
      </c>
      <c r="DE976" s="161">
        <v>105</v>
      </c>
      <c r="DF976" s="161">
        <v>16370</v>
      </c>
      <c r="DG976" s="163" t="s">
        <v>1816</v>
      </c>
      <c r="DH976" s="161"/>
      <c r="DI976" s="161" t="s">
        <v>1619</v>
      </c>
      <c r="DJ976" s="161">
        <v>11</v>
      </c>
      <c r="DK976" s="161" t="s">
        <v>1681</v>
      </c>
      <c r="DL976" s="161">
        <v>88</v>
      </c>
      <c r="DM976" s="43" t="s">
        <v>2121</v>
      </c>
      <c r="DN976" s="43"/>
      <c r="DO976" s="43" t="s">
        <v>2064</v>
      </c>
      <c r="DP976" s="43"/>
      <c r="DQ976" s="43" t="s">
        <v>2060</v>
      </c>
      <c r="DR976" s="43">
        <v>100</v>
      </c>
      <c r="DV976" s="31" t="s">
        <v>5642</v>
      </c>
      <c r="DW976" s="31" t="s">
        <v>5650</v>
      </c>
      <c r="DX976" s="63"/>
      <c r="DY976" s="63"/>
      <c r="DZ976" s="63"/>
      <c r="EA976" s="167"/>
      <c r="EB976" s="60"/>
      <c r="EC976" s="60"/>
      <c r="ED976" s="60"/>
      <c r="EE976" s="60"/>
      <c r="EF976" s="60"/>
      <c r="EG976" s="60"/>
      <c r="EH976" s="60"/>
      <c r="EI976" s="60"/>
      <c r="EJ976" s="60"/>
      <c r="EK976" s="60"/>
      <c r="EL976" s="60"/>
      <c r="EM976" s="60"/>
      <c r="EN976" s="60"/>
      <c r="EO976" s="60"/>
      <c r="EP976" s="60"/>
      <c r="EQ976" s="60"/>
      <c r="ER976" s="60"/>
      <c r="ES976" s="60"/>
      <c r="ET976" s="60"/>
      <c r="EU976" s="60"/>
      <c r="EV976" s="60"/>
      <c r="EW976" s="60"/>
      <c r="EX976" s="60"/>
      <c r="EY976" s="60"/>
      <c r="EZ976" s="60"/>
      <c r="FA976" s="60"/>
      <c r="FB976" s="60"/>
    </row>
    <row r="977" spans="22:158" x14ac:dyDescent="0.25">
      <c r="W977" s="33"/>
      <c r="X977" s="33"/>
      <c r="AH977" s="38">
        <v>100</v>
      </c>
      <c r="AI977" s="38">
        <v>145</v>
      </c>
      <c r="AJ977" s="38">
        <v>11050</v>
      </c>
      <c r="AK977" s="38">
        <v>14</v>
      </c>
      <c r="AL977" s="38">
        <v>1508858</v>
      </c>
      <c r="AM977" s="61" t="s">
        <v>1816</v>
      </c>
      <c r="AN977" s="61" t="s">
        <v>1691</v>
      </c>
      <c r="AO977" s="61" t="s">
        <v>5064</v>
      </c>
      <c r="AP977" s="61" t="s">
        <v>5033</v>
      </c>
      <c r="AQ977" s="61" t="s">
        <v>1709</v>
      </c>
      <c r="AR977" s="28">
        <v>714164</v>
      </c>
      <c r="AS977" s="28">
        <v>1175397</v>
      </c>
      <c r="AT977" s="28">
        <v>844860</v>
      </c>
      <c r="AU977" s="62"/>
      <c r="BT977">
        <v>0</v>
      </c>
      <c r="BU977" s="32">
        <v>100</v>
      </c>
      <c r="BV977" s="32">
        <v>130</v>
      </c>
      <c r="BW977" s="32">
        <v>15750</v>
      </c>
      <c r="BX977" s="32">
        <v>85</v>
      </c>
      <c r="BY977" s="32">
        <v>91120</v>
      </c>
      <c r="BZ977" t="s">
        <v>1816</v>
      </c>
      <c r="CA977" t="s">
        <v>1687</v>
      </c>
      <c r="CB977" t="s">
        <v>1868</v>
      </c>
      <c r="CC977" s="52" t="s">
        <v>1797</v>
      </c>
      <c r="CD977" s="52" t="s">
        <v>1797</v>
      </c>
      <c r="CE977" s="155">
        <v>15</v>
      </c>
      <c r="CF977" s="155">
        <v>2</v>
      </c>
      <c r="CG977" s="31" t="s">
        <v>690</v>
      </c>
      <c r="CH977" s="31" t="s">
        <v>3900</v>
      </c>
      <c r="CI977" s="31" t="s">
        <v>3918</v>
      </c>
      <c r="CJ977" s="31" t="s">
        <v>4418</v>
      </c>
      <c r="DC977" s="160" t="str">
        <f t="shared" si="131"/>
        <v>13750_11</v>
      </c>
      <c r="DD977" s="162">
        <v>100</v>
      </c>
      <c r="DE977" s="161">
        <v>125</v>
      </c>
      <c r="DF977" s="161">
        <v>13750</v>
      </c>
      <c r="DG977" s="163" t="s">
        <v>1816</v>
      </c>
      <c r="DH977" s="161"/>
      <c r="DI977" s="161" t="s">
        <v>894</v>
      </c>
      <c r="DJ977" s="161">
        <v>11</v>
      </c>
      <c r="DK977" s="161" t="s">
        <v>1681</v>
      </c>
      <c r="DL977" s="161">
        <v>564</v>
      </c>
      <c r="DM977" s="43" t="s">
        <v>2122</v>
      </c>
      <c r="DN977" s="43"/>
      <c r="DO977" s="43" t="s">
        <v>2083</v>
      </c>
      <c r="DP977" s="43"/>
      <c r="DQ977" s="43" t="s">
        <v>2060</v>
      </c>
      <c r="DR977" s="43">
        <v>100</v>
      </c>
      <c r="DV977" s="31" t="s">
        <v>5642</v>
      </c>
      <c r="DW977" s="31" t="s">
        <v>5650</v>
      </c>
      <c r="DX977" s="63"/>
      <c r="DY977" s="63"/>
      <c r="DZ977" s="63"/>
      <c r="EA977" s="167"/>
      <c r="EB977" s="60"/>
      <c r="EC977" s="60"/>
      <c r="ED977" s="60"/>
      <c r="EE977" s="60"/>
      <c r="EF977" s="60"/>
      <c r="EG977" s="60"/>
      <c r="EH977" s="60"/>
      <c r="EI977" s="60"/>
      <c r="EJ977" s="60"/>
      <c r="EK977" s="60"/>
      <c r="EL977" s="60"/>
      <c r="EM977" s="60"/>
      <c r="EN977" s="60"/>
      <c r="EO977" s="60"/>
      <c r="EP977" s="60"/>
      <c r="EQ977" s="60"/>
      <c r="ER977" s="60"/>
      <c r="ES977" s="60"/>
      <c r="ET977" s="60"/>
      <c r="EU977" s="60"/>
      <c r="EV977" s="60"/>
      <c r="EW977" s="60"/>
      <c r="EX977" s="60"/>
      <c r="EY977" s="60"/>
      <c r="EZ977" s="60"/>
      <c r="FA977" s="60"/>
      <c r="FB977" s="60"/>
    </row>
    <row r="978" spans="22:158" x14ac:dyDescent="0.25">
      <c r="W978" s="33"/>
      <c r="X978" s="33"/>
      <c r="AH978" s="38">
        <v>100</v>
      </c>
      <c r="AI978" s="38">
        <v>145</v>
      </c>
      <c r="AJ978" s="38">
        <v>12050</v>
      </c>
      <c r="AK978" s="38">
        <v>14</v>
      </c>
      <c r="AL978" s="38">
        <v>1508858</v>
      </c>
      <c r="AM978" s="61" t="s">
        <v>1816</v>
      </c>
      <c r="AN978" s="61" t="s">
        <v>1691</v>
      </c>
      <c r="AO978" s="61" t="s">
        <v>5085</v>
      </c>
      <c r="AP978" s="61" t="s">
        <v>5033</v>
      </c>
      <c r="AQ978" s="61" t="s">
        <v>1709</v>
      </c>
      <c r="AR978" s="28">
        <v>0</v>
      </c>
      <c r="AS978" s="28">
        <v>7943</v>
      </c>
      <c r="AT978" s="28">
        <v>0</v>
      </c>
      <c r="AU978" s="62"/>
      <c r="BT978">
        <v>0</v>
      </c>
      <c r="BU978" s="32">
        <v>100</v>
      </c>
      <c r="BV978" s="32">
        <v>130</v>
      </c>
      <c r="BW978" s="32">
        <v>15750</v>
      </c>
      <c r="BX978" s="32">
        <v>86</v>
      </c>
      <c r="BY978" s="32">
        <v>91140</v>
      </c>
      <c r="BZ978" t="s">
        <v>1816</v>
      </c>
      <c r="CA978" t="s">
        <v>1687</v>
      </c>
      <c r="CB978" t="s">
        <v>1868</v>
      </c>
      <c r="CC978" s="52" t="s">
        <v>1787</v>
      </c>
      <c r="CD978" s="52" t="s">
        <v>1789</v>
      </c>
      <c r="CE978" s="155">
        <v>702</v>
      </c>
      <c r="CF978" s="155">
        <v>156</v>
      </c>
      <c r="CG978" s="31" t="s">
        <v>5839</v>
      </c>
      <c r="CH978" s="31" t="s">
        <v>3901</v>
      </c>
      <c r="CI978" s="31" t="s">
        <v>3918</v>
      </c>
      <c r="CJ978" s="31" t="s">
        <v>4419</v>
      </c>
      <c r="DC978" s="160" t="str">
        <f t="shared" si="131"/>
        <v>16400_11</v>
      </c>
      <c r="DD978" s="162">
        <v>100</v>
      </c>
      <c r="DE978" s="161">
        <v>110</v>
      </c>
      <c r="DF978" s="161">
        <v>16400</v>
      </c>
      <c r="DG978" s="163" t="s">
        <v>1816</v>
      </c>
      <c r="DH978" s="161"/>
      <c r="DI978" s="161" t="s">
        <v>1620</v>
      </c>
      <c r="DJ978" s="161">
        <v>11</v>
      </c>
      <c r="DK978" s="161" t="s">
        <v>1681</v>
      </c>
      <c r="DL978" s="161">
        <v>225</v>
      </c>
      <c r="DM978" s="43" t="s">
        <v>2123</v>
      </c>
      <c r="DN978" s="43"/>
      <c r="DO978" s="43" t="s">
        <v>2096</v>
      </c>
      <c r="DP978" s="43"/>
      <c r="DQ978" s="43" t="s">
        <v>2060</v>
      </c>
      <c r="DR978" s="43">
        <v>100</v>
      </c>
      <c r="DV978" s="31" t="s">
        <v>5642</v>
      </c>
      <c r="DW978" s="31" t="s">
        <v>5650</v>
      </c>
      <c r="DX978" s="63"/>
      <c r="DY978" s="63"/>
      <c r="DZ978" s="63"/>
      <c r="EA978" s="167"/>
      <c r="EB978" s="60"/>
      <c r="EC978" s="60"/>
      <c r="ED978" s="60"/>
      <c r="EE978" s="60"/>
      <c r="EF978" s="60"/>
      <c r="EG978" s="60"/>
      <c r="EH978" s="60"/>
      <c r="EI978" s="60"/>
      <c r="EJ978" s="60"/>
      <c r="EK978" s="60"/>
      <c r="EL978" s="60"/>
      <c r="EM978" s="60"/>
      <c r="EN978" s="60"/>
      <c r="EO978" s="60"/>
      <c r="EP978" s="60"/>
      <c r="EQ978" s="60"/>
      <c r="ER978" s="60"/>
      <c r="ES978" s="60"/>
      <c r="ET978" s="60"/>
      <c r="EU978" s="60"/>
      <c r="EV978" s="60"/>
      <c r="EW978" s="60"/>
      <c r="EX978" s="60"/>
      <c r="EY978" s="60"/>
      <c r="EZ978" s="60"/>
      <c r="FA978" s="60"/>
      <c r="FB978" s="60"/>
    </row>
    <row r="979" spans="22:158" x14ac:dyDescent="0.25">
      <c r="W979" s="33"/>
      <c r="X979" s="33"/>
      <c r="AH979" s="38">
        <v>100</v>
      </c>
      <c r="AI979" s="38">
        <v>145</v>
      </c>
      <c r="AJ979" s="38">
        <v>12400</v>
      </c>
      <c r="AK979" s="38">
        <v>14</v>
      </c>
      <c r="AL979" s="38">
        <v>1508858</v>
      </c>
      <c r="AM979" s="61" t="s">
        <v>1816</v>
      </c>
      <c r="AN979" s="61" t="s">
        <v>1691</v>
      </c>
      <c r="AO979" s="61" t="s">
        <v>5092</v>
      </c>
      <c r="AP979" s="61" t="s">
        <v>5033</v>
      </c>
      <c r="AQ979" s="61" t="s">
        <v>1709</v>
      </c>
      <c r="AR979" s="28">
        <v>0</v>
      </c>
      <c r="AS979" s="28">
        <v>0</v>
      </c>
      <c r="AT979" s="28">
        <v>153565</v>
      </c>
      <c r="AU979" s="62"/>
      <c r="BT979">
        <v>0</v>
      </c>
      <c r="BU979" s="32">
        <v>100</v>
      </c>
      <c r="BV979" s="32">
        <v>130</v>
      </c>
      <c r="BW979" s="32">
        <v>15750</v>
      </c>
      <c r="BX979" s="32">
        <v>86</v>
      </c>
      <c r="BY979" s="32">
        <v>91160</v>
      </c>
      <c r="BZ979" t="s">
        <v>1816</v>
      </c>
      <c r="CA979" t="s">
        <v>1687</v>
      </c>
      <c r="CB979" s="52" t="s">
        <v>1868</v>
      </c>
      <c r="CC979" s="52" t="s">
        <v>1787</v>
      </c>
      <c r="CD979" s="52" t="s">
        <v>1788</v>
      </c>
      <c r="CE979" s="155">
        <v>382</v>
      </c>
      <c r="CF979" s="155">
        <v>33</v>
      </c>
      <c r="CG979" s="31" t="s">
        <v>5831</v>
      </c>
      <c r="CH979" s="31" t="s">
        <v>3902</v>
      </c>
      <c r="CI979" s="31" t="s">
        <v>3918</v>
      </c>
      <c r="CJ979" s="31" t="s">
        <v>4420</v>
      </c>
      <c r="DC979" s="160" t="str">
        <f t="shared" si="131"/>
        <v>16470_11</v>
      </c>
      <c r="DD979" s="162">
        <v>100</v>
      </c>
      <c r="DE979" s="161">
        <v>145</v>
      </c>
      <c r="DF979" s="161">
        <v>16470</v>
      </c>
      <c r="DG979" s="163" t="s">
        <v>1816</v>
      </c>
      <c r="DH979" s="161"/>
      <c r="DI979" s="161" t="s">
        <v>1622</v>
      </c>
      <c r="DJ979" s="161">
        <v>11</v>
      </c>
      <c r="DK979" s="161" t="s">
        <v>1681</v>
      </c>
      <c r="DL979" s="161">
        <v>487</v>
      </c>
      <c r="DM979" s="43" t="s">
        <v>2124</v>
      </c>
      <c r="DN979" s="43"/>
      <c r="DO979" s="43" t="s">
        <v>2094</v>
      </c>
      <c r="DP979" s="43"/>
      <c r="DQ979" s="43" t="s">
        <v>2060</v>
      </c>
      <c r="DR979" s="43">
        <v>100</v>
      </c>
      <c r="DV979" s="31" t="s">
        <v>5642</v>
      </c>
      <c r="DW979" s="31" t="s">
        <v>5650</v>
      </c>
      <c r="DX979" s="63"/>
      <c r="DY979" s="63"/>
      <c r="DZ979" s="63"/>
      <c r="EA979" s="167"/>
      <c r="EB979" s="60"/>
      <c r="EC979" s="60"/>
      <c r="ED979" s="60"/>
      <c r="EE979" s="60"/>
      <c r="EF979" s="60"/>
      <c r="EG979" s="60"/>
      <c r="EH979" s="60"/>
      <c r="EI979" s="60"/>
      <c r="EJ979" s="60"/>
      <c r="EK979" s="60"/>
      <c r="EL979" s="60"/>
      <c r="EM979" s="60"/>
      <c r="EN979" s="60"/>
      <c r="EO979" s="60"/>
      <c r="EP979" s="60"/>
      <c r="EQ979" s="60"/>
      <c r="ER979" s="60"/>
      <c r="ES979" s="60"/>
      <c r="ET979" s="60"/>
      <c r="EU979" s="60"/>
      <c r="EV979" s="60"/>
      <c r="EW979" s="60"/>
      <c r="EX979" s="60"/>
      <c r="EY979" s="60"/>
      <c r="EZ979" s="60"/>
      <c r="FA979" s="60"/>
      <c r="FB979" s="60"/>
    </row>
    <row r="980" spans="22:158" x14ac:dyDescent="0.25">
      <c r="W980" s="33"/>
      <c r="X980" s="33"/>
      <c r="AH980" s="38">
        <v>100</v>
      </c>
      <c r="AI980" s="38">
        <v>145</v>
      </c>
      <c r="AJ980" s="38">
        <v>13310</v>
      </c>
      <c r="AK980" s="38">
        <v>14</v>
      </c>
      <c r="AL980" s="38">
        <v>1508858</v>
      </c>
      <c r="AM980" s="61" t="s">
        <v>1816</v>
      </c>
      <c r="AN980" s="61" t="s">
        <v>1691</v>
      </c>
      <c r="AO980" s="61" t="s">
        <v>5108</v>
      </c>
      <c r="AP980" s="61" t="s">
        <v>5033</v>
      </c>
      <c r="AQ980" s="61" t="s">
        <v>1709</v>
      </c>
      <c r="AR980" s="28">
        <v>501086.4</v>
      </c>
      <c r="AS980" s="28">
        <v>471680</v>
      </c>
      <c r="AT980" s="28">
        <v>0</v>
      </c>
      <c r="AU980" s="62"/>
      <c r="BT980">
        <v>0</v>
      </c>
      <c r="BU980" s="32">
        <v>100</v>
      </c>
      <c r="BV980" s="32">
        <v>130</v>
      </c>
      <c r="BW980" s="32">
        <v>15750</v>
      </c>
      <c r="BX980" s="32">
        <v>87</v>
      </c>
      <c r="BY980" s="32">
        <v>91180</v>
      </c>
      <c r="BZ980" t="s">
        <v>1816</v>
      </c>
      <c r="CA980" t="s">
        <v>1687</v>
      </c>
      <c r="CB980" t="s">
        <v>1868</v>
      </c>
      <c r="CC980" t="s">
        <v>1726</v>
      </c>
      <c r="CD980" s="52" t="s">
        <v>1793</v>
      </c>
      <c r="CE980" s="155"/>
      <c r="CF980" s="155"/>
      <c r="CG980" s="31" t="s">
        <v>5841</v>
      </c>
      <c r="CH980" s="31" t="s">
        <v>3903</v>
      </c>
      <c r="CI980" s="31" t="s">
        <v>3918</v>
      </c>
      <c r="CJ980" s="31" t="s">
        <v>4421</v>
      </c>
      <c r="DC980" s="160" t="str">
        <f t="shared" si="131"/>
        <v>16610_11</v>
      </c>
      <c r="DD980" s="162">
        <v>100</v>
      </c>
      <c r="DE980" s="161">
        <v>120</v>
      </c>
      <c r="DF980" s="161">
        <v>16610</v>
      </c>
      <c r="DG980" s="163" t="s">
        <v>1816</v>
      </c>
      <c r="DH980" s="161"/>
      <c r="DI980" s="161" t="s">
        <v>1625</v>
      </c>
      <c r="DJ980" s="161">
        <v>11</v>
      </c>
      <c r="DK980" s="161" t="s">
        <v>1681</v>
      </c>
      <c r="DL980" s="161">
        <v>346</v>
      </c>
      <c r="DM980" s="43" t="s">
        <v>2125</v>
      </c>
      <c r="DN980" s="43"/>
      <c r="DO980" s="43" t="s">
        <v>2126</v>
      </c>
      <c r="DP980" s="43"/>
      <c r="DQ980" s="43" t="s">
        <v>2060</v>
      </c>
      <c r="DR980" s="43">
        <v>100</v>
      </c>
      <c r="DV980" s="31" t="s">
        <v>5642</v>
      </c>
      <c r="DW980" s="31" t="s">
        <v>5650</v>
      </c>
      <c r="DX980" s="63"/>
      <c r="DY980" s="63"/>
      <c r="DZ980" s="63"/>
      <c r="EA980" s="167"/>
      <c r="EB980" s="60"/>
      <c r="EC980" s="60"/>
      <c r="ED980" s="60"/>
      <c r="EE980" s="60"/>
      <c r="EF980" s="60"/>
      <c r="EG980" s="60"/>
      <c r="EH980" s="60"/>
      <c r="EI980" s="60"/>
      <c r="EJ980" s="60"/>
      <c r="EK980" s="60"/>
      <c r="EL980" s="60"/>
      <c r="EM980" s="60"/>
      <c r="EN980" s="60"/>
      <c r="EO980" s="60"/>
      <c r="EP980" s="60"/>
      <c r="EQ980" s="60"/>
      <c r="ER980" s="60"/>
      <c r="ES980" s="60"/>
      <c r="ET980" s="60"/>
      <c r="EU980" s="60"/>
      <c r="EV980" s="60"/>
      <c r="EW980" s="60"/>
      <c r="EX980" s="60"/>
      <c r="EY980" s="60"/>
      <c r="EZ980" s="60"/>
      <c r="FA980" s="60"/>
      <c r="FB980" s="60"/>
    </row>
    <row r="981" spans="22:158" x14ac:dyDescent="0.25">
      <c r="W981" s="33"/>
      <c r="X981" s="33"/>
      <c r="AH981" s="38">
        <v>100</v>
      </c>
      <c r="AI981" s="38">
        <v>145</v>
      </c>
      <c r="AJ981" s="38">
        <v>13600</v>
      </c>
      <c r="AK981" s="38">
        <v>14</v>
      </c>
      <c r="AL981" s="38">
        <v>1508858</v>
      </c>
      <c r="AM981" s="61" t="s">
        <v>1816</v>
      </c>
      <c r="AN981" s="61" t="s">
        <v>1691</v>
      </c>
      <c r="AO981" s="61" t="s">
        <v>5115</v>
      </c>
      <c r="AP981" s="61" t="s">
        <v>5033</v>
      </c>
      <c r="AQ981" s="61" t="s">
        <v>1709</v>
      </c>
      <c r="AR981" s="28">
        <v>0</v>
      </c>
      <c r="AS981" s="28">
        <v>0</v>
      </c>
      <c r="AT981" s="28">
        <v>79455</v>
      </c>
      <c r="AU981" s="62"/>
      <c r="BT981">
        <v>0</v>
      </c>
      <c r="BU981" s="32">
        <v>100</v>
      </c>
      <c r="BV981" s="32">
        <v>130</v>
      </c>
      <c r="BW981" s="32">
        <v>15750</v>
      </c>
      <c r="BX981" s="32">
        <v>87</v>
      </c>
      <c r="BY981" s="32">
        <v>91190</v>
      </c>
      <c r="BZ981" t="s">
        <v>1816</v>
      </c>
      <c r="CA981" t="s">
        <v>1687</v>
      </c>
      <c r="CB981" t="s">
        <v>1868</v>
      </c>
      <c r="CC981" s="52" t="s">
        <v>1726</v>
      </c>
      <c r="CD981" s="52" t="s">
        <v>1726</v>
      </c>
      <c r="CE981" s="155"/>
      <c r="CF981" s="155"/>
      <c r="CG981" s="31" t="s">
        <v>5843</v>
      </c>
      <c r="CH981" s="31" t="s">
        <v>3904</v>
      </c>
      <c r="CI981" s="31" t="s">
        <v>3918</v>
      </c>
      <c r="CJ981" s="31" t="s">
        <v>4422</v>
      </c>
      <c r="DC981" s="160" t="str">
        <f t="shared" si="131"/>
        <v>16610_11</v>
      </c>
      <c r="DD981" s="162">
        <v>100</v>
      </c>
      <c r="DE981" s="161">
        <v>120</v>
      </c>
      <c r="DF981" s="161">
        <v>16610</v>
      </c>
      <c r="DG981" s="163" t="s">
        <v>1816</v>
      </c>
      <c r="DH981" s="161"/>
      <c r="DI981" s="161" t="s">
        <v>1625</v>
      </c>
      <c r="DJ981" s="161">
        <v>11</v>
      </c>
      <c r="DK981" s="161" t="s">
        <v>1681</v>
      </c>
      <c r="DL981" s="161">
        <v>1122</v>
      </c>
      <c r="DM981" s="43" t="s">
        <v>2125</v>
      </c>
      <c r="DN981" s="43"/>
      <c r="DO981" s="43" t="s">
        <v>2126</v>
      </c>
      <c r="DP981" s="43"/>
      <c r="DQ981" s="43" t="s">
        <v>2060</v>
      </c>
      <c r="DR981" s="43">
        <v>100</v>
      </c>
      <c r="DV981" s="31" t="s">
        <v>5642</v>
      </c>
      <c r="DW981" s="31" t="s">
        <v>5650</v>
      </c>
      <c r="DX981" s="63"/>
      <c r="DY981" s="63"/>
      <c r="DZ981" s="63"/>
      <c r="EA981" s="167"/>
      <c r="EB981" s="60"/>
      <c r="EC981" s="60"/>
      <c r="ED981" s="60"/>
      <c r="EE981" s="60"/>
      <c r="EF981" s="60"/>
      <c r="EG981" s="60"/>
      <c r="EH981" s="60"/>
      <c r="EI981" s="60"/>
      <c r="EJ981" s="60"/>
      <c r="EK981" s="60"/>
      <c r="EL981" s="60"/>
      <c r="EM981" s="60"/>
      <c r="EN981" s="60"/>
      <c r="EO981" s="60"/>
      <c r="EP981" s="60"/>
      <c r="EQ981" s="60"/>
      <c r="ER981" s="60"/>
      <c r="ES981" s="60"/>
      <c r="ET981" s="60"/>
      <c r="EU981" s="60"/>
      <c r="EV981" s="60"/>
      <c r="EW981" s="60"/>
      <c r="EX981" s="60"/>
      <c r="EY981" s="60"/>
      <c r="EZ981" s="60"/>
      <c r="FA981" s="60"/>
      <c r="FB981" s="60"/>
    </row>
    <row r="982" spans="22:158" x14ac:dyDescent="0.25">
      <c r="V982" s="1"/>
      <c r="W982" s="33"/>
      <c r="X982" s="33"/>
      <c r="AH982" s="38">
        <v>100</v>
      </c>
      <c r="AI982" s="38">
        <v>145</v>
      </c>
      <c r="AJ982" s="38">
        <v>13700</v>
      </c>
      <c r="AK982" s="38">
        <v>14</v>
      </c>
      <c r="AL982" s="38">
        <v>1508858</v>
      </c>
      <c r="AM982" s="61" t="s">
        <v>1816</v>
      </c>
      <c r="AN982" s="61" t="s">
        <v>1691</v>
      </c>
      <c r="AO982" s="61" t="s">
        <v>5118</v>
      </c>
      <c r="AP982" s="61" t="s">
        <v>5033</v>
      </c>
      <c r="AQ982" s="61" t="s">
        <v>1709</v>
      </c>
      <c r="AR982" s="28">
        <v>1463509.4</v>
      </c>
      <c r="AS982" s="28">
        <v>638311</v>
      </c>
      <c r="AT982" s="28">
        <v>978618</v>
      </c>
      <c r="AU982" s="62"/>
      <c r="BT982">
        <v>0</v>
      </c>
      <c r="BU982" s="32">
        <v>100</v>
      </c>
      <c r="BV982" s="32">
        <v>130</v>
      </c>
      <c r="BW982" s="32">
        <v>15750</v>
      </c>
      <c r="BX982" s="32">
        <v>87</v>
      </c>
      <c r="BY982" s="32">
        <v>91200</v>
      </c>
      <c r="BZ982" t="s">
        <v>1816</v>
      </c>
      <c r="CA982" t="s">
        <v>1687</v>
      </c>
      <c r="CB982" t="s">
        <v>1868</v>
      </c>
      <c r="CC982" t="s">
        <v>1726</v>
      </c>
      <c r="CD982" s="52" t="s">
        <v>1794</v>
      </c>
      <c r="CE982" s="155"/>
      <c r="CF982" s="155"/>
      <c r="CG982" s="31" t="s">
        <v>5845</v>
      </c>
      <c r="CH982" s="31" t="s">
        <v>3907</v>
      </c>
      <c r="CI982" s="31" t="s">
        <v>3918</v>
      </c>
      <c r="CJ982" s="31" t="s">
        <v>4423</v>
      </c>
      <c r="DC982" s="160" t="str">
        <f t="shared" si="131"/>
        <v>16610_11</v>
      </c>
      <c r="DD982" s="162">
        <v>100</v>
      </c>
      <c r="DE982" s="161">
        <v>120</v>
      </c>
      <c r="DF982" s="161">
        <v>16610</v>
      </c>
      <c r="DG982" s="163" t="s">
        <v>1816</v>
      </c>
      <c r="DH982" s="161"/>
      <c r="DI982" s="161" t="s">
        <v>1625</v>
      </c>
      <c r="DJ982" s="161">
        <v>11</v>
      </c>
      <c r="DK982" s="161" t="s">
        <v>1681</v>
      </c>
      <c r="DL982" s="161">
        <v>1979</v>
      </c>
      <c r="DM982" s="43" t="s">
        <v>2125</v>
      </c>
      <c r="DN982" s="43"/>
      <c r="DO982" s="43" t="s">
        <v>2126</v>
      </c>
      <c r="DP982" s="43"/>
      <c r="DQ982" s="43" t="s">
        <v>2060</v>
      </c>
      <c r="DR982" s="43">
        <v>100</v>
      </c>
      <c r="DV982" s="31" t="s">
        <v>5642</v>
      </c>
      <c r="DW982" s="31" t="s">
        <v>5650</v>
      </c>
      <c r="DX982" s="63"/>
      <c r="DY982" s="63"/>
      <c r="DZ982" s="63"/>
      <c r="EA982" s="167"/>
      <c r="EB982" s="60"/>
      <c r="EC982" s="60"/>
      <c r="ED982" s="60"/>
      <c r="EE982" s="60"/>
      <c r="EF982" s="60"/>
      <c r="EG982" s="60"/>
      <c r="EH982" s="60"/>
      <c r="EI982" s="60"/>
      <c r="EJ982" s="60"/>
      <c r="EK982" s="60"/>
      <c r="EL982" s="60"/>
      <c r="EM982" s="60"/>
      <c r="EN982" s="60"/>
      <c r="EO982" s="60"/>
      <c r="EP982" s="60"/>
      <c r="EQ982" s="60"/>
      <c r="ER982" s="60"/>
      <c r="ES982" s="60"/>
      <c r="ET982" s="60"/>
      <c r="EU982" s="60"/>
      <c r="EV982" s="60"/>
      <c r="EW982" s="60"/>
      <c r="EX982" s="60"/>
      <c r="EY982" s="60"/>
      <c r="EZ982" s="60"/>
      <c r="FA982" s="60"/>
      <c r="FB982" s="60"/>
    </row>
    <row r="983" spans="22:158" x14ac:dyDescent="0.25">
      <c r="W983" s="33"/>
      <c r="X983" s="33"/>
      <c r="AH983" s="38">
        <v>100</v>
      </c>
      <c r="AI983" s="38">
        <v>145</v>
      </c>
      <c r="AJ983" s="38">
        <v>15450</v>
      </c>
      <c r="AK983" s="38">
        <v>14</v>
      </c>
      <c r="AL983" s="38">
        <v>1508858</v>
      </c>
      <c r="AM983" s="61" t="s">
        <v>1816</v>
      </c>
      <c r="AN983" s="61" t="s">
        <v>1691</v>
      </c>
      <c r="AO983" s="61" t="s">
        <v>1600</v>
      </c>
      <c r="AP983" s="61" t="s">
        <v>5033</v>
      </c>
      <c r="AQ983" s="61" t="s">
        <v>1709</v>
      </c>
      <c r="AR983" s="28">
        <v>0</v>
      </c>
      <c r="AS983" s="28">
        <v>0</v>
      </c>
      <c r="AT983" s="28">
        <v>322610</v>
      </c>
      <c r="AU983" s="62"/>
      <c r="BT983">
        <v>0</v>
      </c>
      <c r="BU983" s="32">
        <v>100</v>
      </c>
      <c r="BV983" s="32">
        <v>130</v>
      </c>
      <c r="BW983" s="32">
        <v>15750</v>
      </c>
      <c r="BX983" s="32">
        <v>88</v>
      </c>
      <c r="BY983" s="32">
        <v>91220</v>
      </c>
      <c r="BZ983" t="s">
        <v>1816</v>
      </c>
      <c r="CA983" t="s">
        <v>1687</v>
      </c>
      <c r="CB983" t="s">
        <v>1868</v>
      </c>
      <c r="CC983" t="s">
        <v>1684</v>
      </c>
      <c r="CD983" t="s">
        <v>1684</v>
      </c>
      <c r="CE983" s="155">
        <v>10195</v>
      </c>
      <c r="CF983" s="155">
        <v>14</v>
      </c>
      <c r="CG983" s="31" t="s">
        <v>696</v>
      </c>
      <c r="CH983" s="31" t="s">
        <v>3908</v>
      </c>
      <c r="CI983" s="31" t="s">
        <v>3918</v>
      </c>
      <c r="CJ983" s="31" t="s">
        <v>4424</v>
      </c>
      <c r="DC983" s="160" t="str">
        <f t="shared" si="131"/>
        <v>10350_11</v>
      </c>
      <c r="DD983" s="162">
        <v>100</v>
      </c>
      <c r="DE983" s="161">
        <v>105</v>
      </c>
      <c r="DF983" s="161">
        <v>10350</v>
      </c>
      <c r="DG983" s="163" t="s">
        <v>1816</v>
      </c>
      <c r="DH983" s="161"/>
      <c r="DI983" s="161" t="s">
        <v>5050</v>
      </c>
      <c r="DJ983" s="161">
        <v>11</v>
      </c>
      <c r="DK983" s="161" t="s">
        <v>1681</v>
      </c>
      <c r="DL983" s="161">
        <v>250</v>
      </c>
      <c r="DM983" s="43" t="s">
        <v>2065</v>
      </c>
      <c r="DN983" s="43"/>
      <c r="DO983" s="43" t="s">
        <v>2064</v>
      </c>
      <c r="DP983" s="43"/>
      <c r="DQ983" s="43" t="s">
        <v>2060</v>
      </c>
      <c r="DR983" s="43">
        <v>100</v>
      </c>
      <c r="DV983" s="31" t="s">
        <v>5642</v>
      </c>
      <c r="DW983" s="31" t="s">
        <v>5650</v>
      </c>
      <c r="DX983" s="63"/>
      <c r="DY983" s="63"/>
      <c r="DZ983" s="63"/>
      <c r="EA983" s="167"/>
      <c r="EB983" s="60"/>
      <c r="EC983" s="60"/>
      <c r="ED983" s="60"/>
      <c r="EE983" s="60"/>
      <c r="EF983" s="60"/>
      <c r="EG983" s="60"/>
      <c r="EH983" s="60"/>
      <c r="EI983" s="60"/>
      <c r="EJ983" s="60"/>
      <c r="EK983" s="60"/>
      <c r="EL983" s="60"/>
      <c r="EM983" s="60"/>
      <c r="EN983" s="60"/>
      <c r="EO983" s="60"/>
      <c r="EP983" s="60"/>
      <c r="EQ983" s="60"/>
      <c r="ER983" s="60"/>
      <c r="ES983" s="60"/>
      <c r="ET983" s="60"/>
      <c r="EU983" s="60"/>
      <c r="EV983" s="60"/>
      <c r="EW983" s="60"/>
      <c r="EX983" s="60"/>
      <c r="EY983" s="60"/>
      <c r="EZ983" s="60"/>
      <c r="FA983" s="60"/>
      <c r="FB983" s="60"/>
    </row>
    <row r="984" spans="22:158" x14ac:dyDescent="0.25">
      <c r="V984" s="1"/>
      <c r="W984" s="33"/>
      <c r="X984" s="33"/>
      <c r="AH984" s="38">
        <v>100</v>
      </c>
      <c r="AI984" s="38">
        <v>145</v>
      </c>
      <c r="AJ984" s="38">
        <v>16180</v>
      </c>
      <c r="AK984" s="38">
        <v>14</v>
      </c>
      <c r="AL984" s="38">
        <v>1508858</v>
      </c>
      <c r="AM984" s="61" t="s">
        <v>1816</v>
      </c>
      <c r="AN984" s="61" t="s">
        <v>1691</v>
      </c>
      <c r="AO984" s="61" t="s">
        <v>1614</v>
      </c>
      <c r="AP984" s="61" t="s">
        <v>5033</v>
      </c>
      <c r="AQ984" s="61" t="s">
        <v>1709</v>
      </c>
      <c r="AR984" s="28">
        <v>28917.100000000002</v>
      </c>
      <c r="AS984" s="28">
        <v>96879</v>
      </c>
      <c r="AT984" s="28">
        <v>0</v>
      </c>
      <c r="AU984" s="62"/>
      <c r="BT984">
        <v>0</v>
      </c>
      <c r="BU984" s="32">
        <v>100</v>
      </c>
      <c r="BV984" s="32">
        <v>130</v>
      </c>
      <c r="BW984" s="32">
        <v>15750</v>
      </c>
      <c r="BX984" s="32">
        <v>89</v>
      </c>
      <c r="BY984" s="32">
        <v>91240</v>
      </c>
      <c r="BZ984" t="s">
        <v>1816</v>
      </c>
      <c r="CA984" t="s">
        <v>1687</v>
      </c>
      <c r="CB984" t="s">
        <v>1868</v>
      </c>
      <c r="CC984" s="52" t="s">
        <v>1785</v>
      </c>
      <c r="CD984" s="52" t="s">
        <v>1785</v>
      </c>
      <c r="CE984" s="155">
        <v>115373</v>
      </c>
      <c r="CF984" s="155">
        <v>153</v>
      </c>
      <c r="CG984" s="31" t="s">
        <v>698</v>
      </c>
      <c r="CH984" s="31" t="s">
        <v>3909</v>
      </c>
      <c r="CI984" s="31" t="s">
        <v>3918</v>
      </c>
      <c r="CJ984" s="31" t="s">
        <v>4425</v>
      </c>
      <c r="DC984" s="160" t="str">
        <f t="shared" si="131"/>
        <v>16700_11</v>
      </c>
      <c r="DD984" s="162">
        <v>100</v>
      </c>
      <c r="DE984" s="161">
        <v>105</v>
      </c>
      <c r="DF984" s="161">
        <v>16700</v>
      </c>
      <c r="DG984" s="163" t="s">
        <v>1816</v>
      </c>
      <c r="DH984" s="161"/>
      <c r="DI984" s="161" t="s">
        <v>1627</v>
      </c>
      <c r="DJ984" s="161">
        <v>11</v>
      </c>
      <c r="DK984" s="161" t="s">
        <v>1681</v>
      </c>
      <c r="DL984" s="161">
        <v>59</v>
      </c>
      <c r="DM984" s="43" t="s">
        <v>2127</v>
      </c>
      <c r="DN984" s="43"/>
      <c r="DO984" s="43" t="s">
        <v>2064</v>
      </c>
      <c r="DP984" s="43"/>
      <c r="DQ984" s="43" t="s">
        <v>2060</v>
      </c>
      <c r="DR984" s="43">
        <v>100</v>
      </c>
      <c r="DV984" s="31" t="s">
        <v>5642</v>
      </c>
      <c r="DW984" s="31" t="s">
        <v>5650</v>
      </c>
      <c r="DX984" s="63"/>
      <c r="DY984" s="63"/>
      <c r="DZ984" s="63"/>
      <c r="EA984" s="167"/>
      <c r="EB984" s="60"/>
      <c r="EC984" s="60"/>
      <c r="ED984" s="60"/>
      <c r="EE984" s="60"/>
      <c r="EF984" s="60"/>
      <c r="EG984" s="60"/>
      <c r="EH984" s="60"/>
      <c r="EI984" s="60"/>
      <c r="EJ984" s="60"/>
      <c r="EK984" s="60"/>
      <c r="EL984" s="60"/>
      <c r="EM984" s="60"/>
      <c r="EN984" s="60"/>
      <c r="EO984" s="60"/>
      <c r="EP984" s="60"/>
      <c r="EQ984" s="60"/>
      <c r="ER984" s="60"/>
      <c r="ES984" s="60"/>
      <c r="ET984" s="60"/>
      <c r="EU984" s="60"/>
      <c r="EV984" s="60"/>
      <c r="EW984" s="60"/>
      <c r="EX984" s="60"/>
      <c r="EY984" s="60"/>
      <c r="EZ984" s="60"/>
      <c r="FA984" s="60"/>
      <c r="FB984" s="60"/>
    </row>
    <row r="985" spans="22:158" x14ac:dyDescent="0.25">
      <c r="W985" s="33"/>
      <c r="X985" s="33"/>
      <c r="AH985" s="38">
        <v>100</v>
      </c>
      <c r="AI985" s="38">
        <v>145</v>
      </c>
      <c r="AJ985" s="38">
        <v>17050</v>
      </c>
      <c r="AK985" s="38">
        <v>14</v>
      </c>
      <c r="AL985" s="38">
        <v>1508858</v>
      </c>
      <c r="AM985" s="61" t="s">
        <v>1816</v>
      </c>
      <c r="AN985" s="61" t="s">
        <v>1691</v>
      </c>
      <c r="AO985" s="61" t="s">
        <v>1634</v>
      </c>
      <c r="AP985" s="61" t="s">
        <v>5033</v>
      </c>
      <c r="AQ985" s="61" t="s">
        <v>1709</v>
      </c>
      <c r="AR985" s="28">
        <v>104192.2</v>
      </c>
      <c r="AS985" s="28">
        <v>15330</v>
      </c>
      <c r="AT985" s="28">
        <v>14616</v>
      </c>
      <c r="AU985" s="62"/>
      <c r="BT985">
        <v>0</v>
      </c>
      <c r="BU985" s="32">
        <v>100</v>
      </c>
      <c r="BV985" s="32">
        <v>130</v>
      </c>
      <c r="BW985" s="32">
        <v>15750</v>
      </c>
      <c r="BX985" s="32">
        <v>90</v>
      </c>
      <c r="BY985" s="32">
        <v>91260</v>
      </c>
      <c r="BZ985" t="s">
        <v>1816</v>
      </c>
      <c r="CA985" t="s">
        <v>1687</v>
      </c>
      <c r="CB985" t="s">
        <v>1868</v>
      </c>
      <c r="CC985" s="52" t="s">
        <v>5036</v>
      </c>
      <c r="CD985" s="52" t="s">
        <v>5036</v>
      </c>
      <c r="CE985" s="155">
        <v>162</v>
      </c>
      <c r="CF985" s="155">
        <v>1</v>
      </c>
      <c r="CG985" s="31" t="s">
        <v>5848</v>
      </c>
      <c r="CH985" s="31" t="s">
        <v>3910</v>
      </c>
      <c r="CI985" s="31" t="s">
        <v>3918</v>
      </c>
      <c r="CJ985" s="31" t="s">
        <v>4426</v>
      </c>
      <c r="DC985" s="160" t="str">
        <f t="shared" si="131"/>
        <v>16950_11</v>
      </c>
      <c r="DD985" s="162">
        <v>100</v>
      </c>
      <c r="DE985" s="161">
        <v>115</v>
      </c>
      <c r="DF985" s="161">
        <v>16950</v>
      </c>
      <c r="DG985" s="163" t="s">
        <v>1816</v>
      </c>
      <c r="DH985" s="161"/>
      <c r="DI985" s="161" t="s">
        <v>1632</v>
      </c>
      <c r="DJ985" s="161">
        <v>11</v>
      </c>
      <c r="DK985" s="161" t="s">
        <v>1681</v>
      </c>
      <c r="DL985" s="161">
        <v>557</v>
      </c>
      <c r="DM985" s="43" t="s">
        <v>2128</v>
      </c>
      <c r="DN985" s="43"/>
      <c r="DO985" s="43" t="s">
        <v>2087</v>
      </c>
      <c r="DP985" s="43"/>
      <c r="DQ985" s="43" t="s">
        <v>2060</v>
      </c>
      <c r="DR985" s="43">
        <v>100</v>
      </c>
      <c r="DV985" s="31" t="s">
        <v>5642</v>
      </c>
      <c r="DW985" s="31" t="s">
        <v>5650</v>
      </c>
      <c r="DX985" s="63"/>
      <c r="DY985" s="63"/>
      <c r="DZ985" s="63"/>
      <c r="EA985" s="167"/>
      <c r="EB985" s="60"/>
      <c r="EC985" s="60"/>
      <c r="ED985" s="60"/>
      <c r="EE985" s="60"/>
      <c r="EF985" s="60"/>
      <c r="EG985" s="60"/>
      <c r="EH985" s="60"/>
      <c r="EI985" s="60"/>
      <c r="EJ985" s="60"/>
      <c r="EK985" s="60"/>
      <c r="EL985" s="60"/>
      <c r="EM985" s="60"/>
      <c r="EN985" s="60"/>
      <c r="EO985" s="60"/>
      <c r="EP985" s="60"/>
      <c r="EQ985" s="60"/>
      <c r="ER985" s="60"/>
      <c r="ES985" s="60"/>
      <c r="ET985" s="60"/>
      <c r="EU985" s="60"/>
      <c r="EV985" s="60"/>
      <c r="EW985" s="60"/>
      <c r="EX985" s="60"/>
      <c r="EY985" s="60"/>
      <c r="EZ985" s="60"/>
      <c r="FA985" s="60"/>
      <c r="FB985" s="60"/>
    </row>
    <row r="986" spans="22:158" x14ac:dyDescent="0.25">
      <c r="V986" s="1"/>
      <c r="W986" s="33"/>
      <c r="X986" s="33"/>
      <c r="AH986" s="38">
        <v>100</v>
      </c>
      <c r="AI986" s="38">
        <v>145</v>
      </c>
      <c r="AJ986" s="38">
        <v>17640</v>
      </c>
      <c r="AK986" s="38">
        <v>14</v>
      </c>
      <c r="AL986" s="38">
        <v>1508858</v>
      </c>
      <c r="AM986" s="61" t="s">
        <v>1816</v>
      </c>
      <c r="AN986" s="61" t="s">
        <v>1691</v>
      </c>
      <c r="AO986" s="61" t="s">
        <v>1647</v>
      </c>
      <c r="AP986" s="61" t="s">
        <v>5033</v>
      </c>
      <c r="AQ986" s="61" t="s">
        <v>1709</v>
      </c>
      <c r="AR986" s="28">
        <v>226612.4</v>
      </c>
      <c r="AS986" s="28">
        <v>519149</v>
      </c>
      <c r="AT986" s="28">
        <v>0</v>
      </c>
      <c r="AU986" s="62"/>
      <c r="BT986">
        <v>0</v>
      </c>
      <c r="BU986" s="32">
        <v>100</v>
      </c>
      <c r="BV986" s="32">
        <v>130</v>
      </c>
      <c r="BW986" s="32">
        <v>17310</v>
      </c>
      <c r="BX986" s="32">
        <v>81</v>
      </c>
      <c r="BY986" s="32">
        <v>91000</v>
      </c>
      <c r="BZ986" t="s">
        <v>1816</v>
      </c>
      <c r="CA986" t="s">
        <v>1687</v>
      </c>
      <c r="CB986" t="s">
        <v>1891</v>
      </c>
      <c r="CC986" s="52" t="s">
        <v>1683</v>
      </c>
      <c r="CD986" s="52" t="s">
        <v>1784</v>
      </c>
      <c r="CE986" s="155">
        <v>225739</v>
      </c>
      <c r="CF986" s="155">
        <v>1023</v>
      </c>
      <c r="CG986" s="31" t="s">
        <v>5834</v>
      </c>
      <c r="CH986" s="31" t="s">
        <v>3892</v>
      </c>
      <c r="CI986" s="31" t="s">
        <v>3919</v>
      </c>
      <c r="CJ986" s="31" t="s">
        <v>4427</v>
      </c>
      <c r="DC986" s="160" t="str">
        <f t="shared" si="131"/>
        <v>17050_11</v>
      </c>
      <c r="DD986" s="162">
        <v>100</v>
      </c>
      <c r="DE986" s="161">
        <v>145</v>
      </c>
      <c r="DF986" s="161">
        <v>17050</v>
      </c>
      <c r="DG986" s="163" t="s">
        <v>1816</v>
      </c>
      <c r="DH986" s="161"/>
      <c r="DI986" s="161" t="s">
        <v>1634</v>
      </c>
      <c r="DJ986" s="161">
        <v>11</v>
      </c>
      <c r="DK986" s="161" t="s">
        <v>1681</v>
      </c>
      <c r="DL986" s="161">
        <v>808</v>
      </c>
      <c r="DM986" s="43" t="s">
        <v>2129</v>
      </c>
      <c r="DN986" s="43"/>
      <c r="DO986" s="43" t="s">
        <v>2094</v>
      </c>
      <c r="DP986" s="43"/>
      <c r="DQ986" s="43" t="s">
        <v>2060</v>
      </c>
      <c r="DR986" s="43">
        <v>100</v>
      </c>
      <c r="DV986" s="31" t="s">
        <v>5642</v>
      </c>
      <c r="DW986" s="31" t="s">
        <v>5650</v>
      </c>
      <c r="DX986" s="63"/>
      <c r="DY986" s="63"/>
      <c r="DZ986" s="63"/>
      <c r="EA986" s="167"/>
      <c r="EB986" s="60"/>
      <c r="EC986" s="60"/>
      <c r="ED986" s="60"/>
      <c r="EE986" s="60"/>
      <c r="EF986" s="60"/>
      <c r="EG986" s="60"/>
      <c r="EH986" s="60"/>
      <c r="EI986" s="60"/>
      <c r="EJ986" s="60"/>
      <c r="EK986" s="60"/>
      <c r="EL986" s="60"/>
      <c r="EM986" s="60"/>
      <c r="EN986" s="60"/>
      <c r="EO986" s="60"/>
      <c r="EP986" s="60"/>
      <c r="EQ986" s="60"/>
      <c r="ER986" s="60"/>
      <c r="ES986" s="60"/>
      <c r="ET986" s="60"/>
      <c r="EU986" s="60"/>
      <c r="EV986" s="60"/>
      <c r="EW986" s="60"/>
      <c r="EX986" s="60"/>
      <c r="EY986" s="60"/>
      <c r="EZ986" s="60"/>
      <c r="FA986" s="60"/>
      <c r="FB986" s="60"/>
    </row>
    <row r="987" spans="22:158" x14ac:dyDescent="0.25">
      <c r="W987" s="33"/>
      <c r="X987" s="33"/>
      <c r="AH987" s="38">
        <v>100</v>
      </c>
      <c r="AI987" s="38">
        <v>145</v>
      </c>
      <c r="AJ987" s="38">
        <v>18650</v>
      </c>
      <c r="AK987" s="38">
        <v>14</v>
      </c>
      <c r="AL987" s="38">
        <v>1508858</v>
      </c>
      <c r="AM987" s="61" t="s">
        <v>1816</v>
      </c>
      <c r="AN987" s="61" t="s">
        <v>1691</v>
      </c>
      <c r="AO987" s="61" t="s">
        <v>1669</v>
      </c>
      <c r="AP987" s="61" t="s">
        <v>5033</v>
      </c>
      <c r="AQ987" s="61" t="s">
        <v>1709</v>
      </c>
      <c r="AR987" s="28">
        <v>0</v>
      </c>
      <c r="AS987" s="28">
        <v>0</v>
      </c>
      <c r="AT987" s="28">
        <v>27687</v>
      </c>
      <c r="AU987" s="62"/>
      <c r="BT987">
        <v>0</v>
      </c>
      <c r="BU987" s="32">
        <v>100</v>
      </c>
      <c r="BV987" s="32">
        <v>130</v>
      </c>
      <c r="BW987" s="32">
        <v>17310</v>
      </c>
      <c r="BX987" s="32">
        <v>81</v>
      </c>
      <c r="BY987" s="32">
        <v>91010</v>
      </c>
      <c r="BZ987" t="s">
        <v>1816</v>
      </c>
      <c r="CA987" t="s">
        <v>1687</v>
      </c>
      <c r="CB987" t="s">
        <v>1891</v>
      </c>
      <c r="CC987" t="s">
        <v>1683</v>
      </c>
      <c r="CD987" s="52" t="s">
        <v>1683</v>
      </c>
      <c r="CE987" s="155">
        <v>8168</v>
      </c>
      <c r="CF987" s="155">
        <v>47</v>
      </c>
      <c r="CG987" s="31" t="s">
        <v>5837</v>
      </c>
      <c r="CH987" s="31" t="s">
        <v>3894</v>
      </c>
      <c r="CI987" s="31" t="s">
        <v>3919</v>
      </c>
      <c r="CJ987" s="31" t="s">
        <v>4428</v>
      </c>
      <c r="DC987" s="160" t="str">
        <f t="shared" si="131"/>
        <v>18450_11</v>
      </c>
      <c r="DD987" s="162">
        <v>100</v>
      </c>
      <c r="DE987" s="161">
        <v>115</v>
      </c>
      <c r="DF987" s="161">
        <v>18450</v>
      </c>
      <c r="DG987" s="163" t="s">
        <v>1816</v>
      </c>
      <c r="DH987" s="161"/>
      <c r="DI987" s="161" t="s">
        <v>1665</v>
      </c>
      <c r="DJ987" s="161">
        <v>11</v>
      </c>
      <c r="DK987" s="161" t="s">
        <v>1681</v>
      </c>
      <c r="DL987" s="161">
        <v>840</v>
      </c>
      <c r="DM987" s="43" t="s">
        <v>2086</v>
      </c>
      <c r="DN987" s="43"/>
      <c r="DO987" s="43" t="s">
        <v>2087</v>
      </c>
      <c r="DP987" s="43"/>
      <c r="DQ987" s="43" t="s">
        <v>2060</v>
      </c>
      <c r="DR987" s="43">
        <v>100</v>
      </c>
      <c r="DV987" s="31" t="s">
        <v>5642</v>
      </c>
      <c r="DW987" s="31" t="s">
        <v>5650</v>
      </c>
      <c r="DX987" s="63"/>
      <c r="DY987" s="63"/>
      <c r="DZ987" s="63"/>
      <c r="EA987" s="167"/>
      <c r="EB987" s="60"/>
      <c r="EC987" s="60"/>
      <c r="ED987" s="60"/>
      <c r="EE987" s="60"/>
      <c r="EF987" s="60"/>
      <c r="EG987" s="60"/>
      <c r="EH987" s="60"/>
      <c r="EI987" s="60"/>
      <c r="EJ987" s="60"/>
      <c r="EK987" s="60"/>
      <c r="EL987" s="60"/>
      <c r="EM987" s="60"/>
      <c r="EN987" s="60"/>
      <c r="EO987" s="60"/>
      <c r="EP987" s="60"/>
      <c r="EQ987" s="60"/>
      <c r="ER987" s="60"/>
      <c r="ES987" s="60"/>
      <c r="ET987" s="60"/>
      <c r="EU987" s="60"/>
      <c r="EV987" s="60"/>
      <c r="EW987" s="60"/>
      <c r="EX987" s="60"/>
      <c r="EY987" s="60"/>
      <c r="EZ987" s="60"/>
      <c r="FA987" s="60"/>
      <c r="FB987" s="60"/>
    </row>
    <row r="988" spans="22:158" x14ac:dyDescent="0.25">
      <c r="V988" s="1"/>
      <c r="W988" s="33"/>
      <c r="X988" s="33"/>
      <c r="AH988" s="38">
        <v>100</v>
      </c>
      <c r="AI988" s="38">
        <v>145</v>
      </c>
      <c r="AJ988" s="38">
        <v>18700</v>
      </c>
      <c r="AK988" s="38">
        <v>14</v>
      </c>
      <c r="AL988" s="38">
        <v>1508858</v>
      </c>
      <c r="AM988" s="61" t="s">
        <v>1816</v>
      </c>
      <c r="AN988" s="61" t="s">
        <v>1691</v>
      </c>
      <c r="AO988" s="61" t="s">
        <v>1670</v>
      </c>
      <c r="AP988" s="61" t="s">
        <v>5033</v>
      </c>
      <c r="AQ988" s="61" t="s">
        <v>1709</v>
      </c>
      <c r="AR988" s="28">
        <v>0</v>
      </c>
      <c r="AS988" s="28">
        <v>0</v>
      </c>
      <c r="AT988" s="28">
        <v>329097</v>
      </c>
      <c r="AU988" s="62"/>
      <c r="BT988">
        <v>0</v>
      </c>
      <c r="BU988" s="32">
        <v>100</v>
      </c>
      <c r="BV988" s="32">
        <v>130</v>
      </c>
      <c r="BW988" s="32">
        <v>17310</v>
      </c>
      <c r="BX988" s="32">
        <v>82</v>
      </c>
      <c r="BY988" s="32">
        <v>91020</v>
      </c>
      <c r="BZ988" t="s">
        <v>1816</v>
      </c>
      <c r="CA988" t="s">
        <v>1687</v>
      </c>
      <c r="CB988" t="s">
        <v>1891</v>
      </c>
      <c r="CC988" s="52" t="s">
        <v>1790</v>
      </c>
      <c r="CD988" s="52" t="s">
        <v>1792</v>
      </c>
      <c r="CE988" s="155">
        <v>23107</v>
      </c>
      <c r="CF988" s="155">
        <v>208</v>
      </c>
      <c r="CG988" s="31" t="s">
        <v>5851</v>
      </c>
      <c r="CH988" s="31" t="s">
        <v>3895</v>
      </c>
      <c r="CI988" s="31" t="s">
        <v>3919</v>
      </c>
      <c r="CJ988" s="31" t="s">
        <v>4429</v>
      </c>
      <c r="DC988" s="160" t="str">
        <f t="shared" si="131"/>
        <v>18400_11</v>
      </c>
      <c r="DD988" s="162">
        <v>100</v>
      </c>
      <c r="DE988" s="161">
        <v>105</v>
      </c>
      <c r="DF988" s="161">
        <v>18400</v>
      </c>
      <c r="DG988" s="163" t="s">
        <v>1816</v>
      </c>
      <c r="DH988" s="161"/>
      <c r="DI988" s="161" t="s">
        <v>1664</v>
      </c>
      <c r="DJ988" s="161">
        <v>11</v>
      </c>
      <c r="DK988" s="161" t="s">
        <v>1681</v>
      </c>
      <c r="DL988" s="161">
        <v>631</v>
      </c>
      <c r="DM988" s="43" t="s">
        <v>2130</v>
      </c>
      <c r="DN988" s="43"/>
      <c r="DO988" s="43" t="s">
        <v>2064</v>
      </c>
      <c r="DP988" s="43"/>
      <c r="DQ988" s="43" t="s">
        <v>2060</v>
      </c>
      <c r="DR988" s="43">
        <v>100</v>
      </c>
      <c r="DV988" s="31" t="s">
        <v>5642</v>
      </c>
      <c r="DW988" s="31" t="s">
        <v>5650</v>
      </c>
      <c r="DX988" s="63"/>
      <c r="DY988" s="63"/>
      <c r="DZ988" s="63"/>
      <c r="EA988" s="167"/>
      <c r="EB988" s="60"/>
      <c r="EC988" s="60"/>
      <c r="ED988" s="60"/>
      <c r="EE988" s="60"/>
      <c r="EF988" s="60"/>
      <c r="EG988" s="60"/>
      <c r="EH988" s="60"/>
      <c r="EI988" s="60"/>
      <c r="EJ988" s="60"/>
      <c r="EK988" s="60"/>
      <c r="EL988" s="60"/>
      <c r="EM988" s="60"/>
      <c r="EN988" s="60"/>
      <c r="EO988" s="60"/>
      <c r="EP988" s="60"/>
      <c r="EQ988" s="60"/>
      <c r="ER988" s="60"/>
      <c r="ES988" s="60"/>
      <c r="ET988" s="60"/>
      <c r="EU988" s="60"/>
      <c r="EV988" s="60"/>
      <c r="EW988" s="60"/>
      <c r="EX988" s="60"/>
      <c r="EY988" s="60"/>
      <c r="EZ988" s="60"/>
      <c r="FA988" s="60"/>
      <c r="FB988" s="60"/>
    </row>
    <row r="989" spans="22:158" x14ac:dyDescent="0.25">
      <c r="W989" s="33"/>
      <c r="X989" s="33"/>
      <c r="AH989" s="38">
        <v>100</v>
      </c>
      <c r="AI989" s="38">
        <v>145</v>
      </c>
      <c r="AJ989" s="38">
        <v>18710</v>
      </c>
      <c r="AK989" s="38">
        <v>14</v>
      </c>
      <c r="AL989" s="38">
        <v>1508858</v>
      </c>
      <c r="AM989" s="61" t="s">
        <v>1816</v>
      </c>
      <c r="AN989" s="61" t="s">
        <v>1691</v>
      </c>
      <c r="AO989" s="61" t="s">
        <v>1671</v>
      </c>
      <c r="AP989" s="61" t="s">
        <v>5033</v>
      </c>
      <c r="AQ989" s="61" t="s">
        <v>1709</v>
      </c>
      <c r="AR989" s="28">
        <v>762322.9</v>
      </c>
      <c r="AS989" s="28">
        <v>810622</v>
      </c>
      <c r="AT989" s="28">
        <v>0</v>
      </c>
      <c r="AU989" s="62"/>
      <c r="BT989">
        <v>0</v>
      </c>
      <c r="BU989" s="32">
        <v>100</v>
      </c>
      <c r="BV989" s="32">
        <v>130</v>
      </c>
      <c r="BW989" s="32">
        <v>17310</v>
      </c>
      <c r="BX989" s="32">
        <v>82</v>
      </c>
      <c r="BY989" s="32">
        <v>91040</v>
      </c>
      <c r="BZ989" t="s">
        <v>1816</v>
      </c>
      <c r="CA989" t="s">
        <v>1687</v>
      </c>
      <c r="CB989" t="s">
        <v>1891</v>
      </c>
      <c r="CC989" t="s">
        <v>1790</v>
      </c>
      <c r="CD989" s="52" t="s">
        <v>1791</v>
      </c>
      <c r="CE989" s="155">
        <v>3423</v>
      </c>
      <c r="CF989" s="155">
        <v>60</v>
      </c>
      <c r="CG989" s="31" t="s">
        <v>5853</v>
      </c>
      <c r="CH989" s="31" t="s">
        <v>3896</v>
      </c>
      <c r="CI989" s="31" t="s">
        <v>3919</v>
      </c>
      <c r="CJ989" s="31" t="s">
        <v>4430</v>
      </c>
      <c r="DC989" s="160" t="str">
        <f t="shared" si="131"/>
        <v>16350_11</v>
      </c>
      <c r="DD989" s="162">
        <v>100</v>
      </c>
      <c r="DE989" s="161">
        <v>105</v>
      </c>
      <c r="DF989" s="161">
        <v>16350</v>
      </c>
      <c r="DG989" s="163" t="s">
        <v>1816</v>
      </c>
      <c r="DH989" s="161"/>
      <c r="DI989" s="161" t="s">
        <v>1618</v>
      </c>
      <c r="DJ989" s="161">
        <v>11</v>
      </c>
      <c r="DK989" s="161" t="s">
        <v>1681</v>
      </c>
      <c r="DL989" s="161">
        <v>60</v>
      </c>
      <c r="DM989" s="43" t="s">
        <v>2120</v>
      </c>
      <c r="DN989" s="43"/>
      <c r="DO989" s="43" t="s">
        <v>2064</v>
      </c>
      <c r="DP989" s="43"/>
      <c r="DQ989" s="43" t="s">
        <v>2060</v>
      </c>
      <c r="DR989" s="43">
        <v>100</v>
      </c>
      <c r="DV989" s="31" t="s">
        <v>5642</v>
      </c>
      <c r="DW989" s="31" t="s">
        <v>5650</v>
      </c>
      <c r="DX989" s="63"/>
      <c r="DY989" s="63"/>
      <c r="DZ989" s="63"/>
      <c r="EA989" s="167"/>
      <c r="EB989" s="60"/>
      <c r="EC989" s="60"/>
      <c r="ED989" s="60"/>
      <c r="EE989" s="60"/>
      <c r="EF989" s="60"/>
      <c r="EG989" s="60"/>
      <c r="EH989" s="60"/>
      <c r="EI989" s="60"/>
      <c r="EJ989" s="60"/>
      <c r="EK989" s="60"/>
      <c r="EL989" s="60"/>
      <c r="EM989" s="60"/>
      <c r="EN989" s="60"/>
      <c r="EO989" s="60"/>
      <c r="EP989" s="60"/>
      <c r="EQ989" s="60"/>
      <c r="ER989" s="60"/>
      <c r="ES989" s="60"/>
      <c r="ET989" s="60"/>
      <c r="EU989" s="60"/>
      <c r="EV989" s="60"/>
      <c r="EW989" s="60"/>
      <c r="EX989" s="60"/>
      <c r="EY989" s="60"/>
      <c r="EZ989" s="60"/>
      <c r="FA989" s="60"/>
      <c r="FB989" s="60"/>
    </row>
    <row r="990" spans="22:158" x14ac:dyDescent="0.25">
      <c r="V990" s="1"/>
      <c r="W990" s="33"/>
      <c r="X990" s="33"/>
      <c r="AH990" s="38">
        <v>100</v>
      </c>
      <c r="AI990" s="38">
        <v>145</v>
      </c>
      <c r="AJ990" s="38">
        <v>18750</v>
      </c>
      <c r="AK990" s="38">
        <v>14</v>
      </c>
      <c r="AL990" s="38">
        <v>1508858</v>
      </c>
      <c r="AM990" s="61" t="s">
        <v>1816</v>
      </c>
      <c r="AN990" s="61" t="s">
        <v>1691</v>
      </c>
      <c r="AO990" s="61" t="s">
        <v>1672</v>
      </c>
      <c r="AP990" s="61" t="s">
        <v>5033</v>
      </c>
      <c r="AQ990" s="61" t="s">
        <v>1709</v>
      </c>
      <c r="AR990" s="28">
        <v>1897534.9</v>
      </c>
      <c r="AS990" s="28">
        <v>2120371</v>
      </c>
      <c r="AT990" s="28">
        <v>1594800</v>
      </c>
      <c r="AU990" s="62"/>
      <c r="BT990">
        <v>0</v>
      </c>
      <c r="BU990" s="32">
        <v>100</v>
      </c>
      <c r="BV990" s="32">
        <v>130</v>
      </c>
      <c r="BW990" s="32">
        <v>17310</v>
      </c>
      <c r="BX990" s="32">
        <v>83</v>
      </c>
      <c r="BY990" s="32">
        <v>91060</v>
      </c>
      <c r="BZ990" t="s">
        <v>1816</v>
      </c>
      <c r="CA990" t="s">
        <v>1687</v>
      </c>
      <c r="CB990" t="s">
        <v>1891</v>
      </c>
      <c r="CC990" t="s">
        <v>1786</v>
      </c>
      <c r="CD990" s="52" t="s">
        <v>5043</v>
      </c>
      <c r="CE990" s="155">
        <v>310601</v>
      </c>
      <c r="CF990" s="155">
        <v>29</v>
      </c>
      <c r="CG990" s="31" t="s">
        <v>684</v>
      </c>
      <c r="CH990" s="31" t="s">
        <v>3897</v>
      </c>
      <c r="CI990" s="31" t="s">
        <v>3919</v>
      </c>
      <c r="CJ990" s="31" t="s">
        <v>4431</v>
      </c>
      <c r="DC990" s="160" t="str">
        <f t="shared" si="131"/>
        <v>17100_11</v>
      </c>
      <c r="DD990" s="162">
        <v>100</v>
      </c>
      <c r="DE990" s="161">
        <v>165</v>
      </c>
      <c r="DF990" s="161">
        <v>17100</v>
      </c>
      <c r="DG990" s="163" t="s">
        <v>1816</v>
      </c>
      <c r="DH990" s="161"/>
      <c r="DI990" s="161" t="s">
        <v>1635</v>
      </c>
      <c r="DJ990" s="161">
        <v>11</v>
      </c>
      <c r="DK990" s="161" t="s">
        <v>1681</v>
      </c>
      <c r="DL990" s="161">
        <v>84</v>
      </c>
      <c r="DM990" s="43" t="s">
        <v>2131</v>
      </c>
      <c r="DN990" s="43"/>
      <c r="DO990" s="43" t="s">
        <v>2076</v>
      </c>
      <c r="DP990" s="43"/>
      <c r="DQ990" s="43" t="s">
        <v>2060</v>
      </c>
      <c r="DR990" s="43">
        <v>100</v>
      </c>
      <c r="DV990" s="31" t="s">
        <v>5642</v>
      </c>
      <c r="DW990" s="31" t="s">
        <v>5650</v>
      </c>
      <c r="DX990" s="63"/>
      <c r="DY990" s="63"/>
      <c r="DZ990" s="63"/>
      <c r="EA990" s="167"/>
      <c r="EB990" s="60"/>
      <c r="EC990" s="60"/>
      <c r="ED990" s="60"/>
      <c r="EE990" s="60"/>
      <c r="EF990" s="60"/>
      <c r="EG990" s="60"/>
      <c r="EH990" s="60"/>
      <c r="EI990" s="60"/>
      <c r="EJ990" s="60"/>
      <c r="EK990" s="60"/>
      <c r="EL990" s="60"/>
      <c r="EM990" s="60"/>
      <c r="EN990" s="60"/>
      <c r="EO990" s="60"/>
      <c r="EP990" s="60"/>
      <c r="EQ990" s="60"/>
      <c r="ER990" s="60"/>
      <c r="ES990" s="60"/>
      <c r="ET990" s="60"/>
      <c r="EU990" s="60"/>
      <c r="EV990" s="60"/>
      <c r="EW990" s="60"/>
      <c r="EX990" s="60"/>
      <c r="EY990" s="60"/>
      <c r="EZ990" s="60"/>
      <c r="FA990" s="60"/>
      <c r="FB990" s="60"/>
    </row>
    <row r="991" spans="22:158" x14ac:dyDescent="0.25">
      <c r="W991" s="33"/>
      <c r="X991" s="33"/>
      <c r="AH991" s="38">
        <v>100</v>
      </c>
      <c r="AI991" s="38">
        <v>150</v>
      </c>
      <c r="AJ991" s="38">
        <v>11600</v>
      </c>
      <c r="AK991" s="38">
        <v>14</v>
      </c>
      <c r="AL991" s="38">
        <v>1508858</v>
      </c>
      <c r="AM991" s="61" t="s">
        <v>1816</v>
      </c>
      <c r="AN991" s="61" t="s">
        <v>1695</v>
      </c>
      <c r="AO991" s="61" t="s">
        <v>5076</v>
      </c>
      <c r="AP991" s="61" t="s">
        <v>5033</v>
      </c>
      <c r="AQ991" s="61" t="s">
        <v>1709</v>
      </c>
      <c r="AR991" s="28">
        <v>297186.59999999998</v>
      </c>
      <c r="AS991" s="28">
        <v>340728</v>
      </c>
      <c r="AT991" s="28">
        <v>1202076</v>
      </c>
      <c r="AU991" s="62"/>
      <c r="BT991">
        <v>0</v>
      </c>
      <c r="BU991" s="32">
        <v>100</v>
      </c>
      <c r="BV991" s="32">
        <v>130</v>
      </c>
      <c r="BW991" s="32">
        <v>17310</v>
      </c>
      <c r="BX991" s="32">
        <v>83</v>
      </c>
      <c r="BY991" s="32">
        <v>91080</v>
      </c>
      <c r="BZ991" t="s">
        <v>1816</v>
      </c>
      <c r="CA991" t="s">
        <v>1687</v>
      </c>
      <c r="CB991" t="s">
        <v>1891</v>
      </c>
      <c r="CC991" s="52" t="s">
        <v>1786</v>
      </c>
      <c r="CD991" s="52" t="s">
        <v>1784</v>
      </c>
      <c r="CE991" s="155">
        <v>5150803</v>
      </c>
      <c r="CF991" s="155">
        <v>12</v>
      </c>
      <c r="CG991" s="31" t="s">
        <v>686</v>
      </c>
      <c r="CH991" s="31" t="s">
        <v>3898</v>
      </c>
      <c r="CI991" s="31" t="s">
        <v>3919</v>
      </c>
      <c r="CJ991" s="31" t="s">
        <v>4432</v>
      </c>
      <c r="DC991" s="160" t="str">
        <f t="shared" si="131"/>
        <v>17150_11</v>
      </c>
      <c r="DD991" s="162">
        <v>100</v>
      </c>
      <c r="DE991" s="161">
        <v>105</v>
      </c>
      <c r="DF991" s="161">
        <v>17150</v>
      </c>
      <c r="DG991" s="163" t="s">
        <v>1816</v>
      </c>
      <c r="DH991" s="161"/>
      <c r="DI991" s="161" t="s">
        <v>1636</v>
      </c>
      <c r="DJ991" s="161">
        <v>11</v>
      </c>
      <c r="DK991" s="161" t="s">
        <v>1681</v>
      </c>
      <c r="DL991" s="161">
        <v>36</v>
      </c>
      <c r="DM991" s="43" t="s">
        <v>2085</v>
      </c>
      <c r="DN991" s="43"/>
      <c r="DO991" s="43" t="s">
        <v>2064</v>
      </c>
      <c r="DP991" s="43"/>
      <c r="DQ991" s="43" t="s">
        <v>2060</v>
      </c>
      <c r="DR991" s="43">
        <v>100</v>
      </c>
      <c r="DV991" s="31" t="s">
        <v>5642</v>
      </c>
      <c r="DW991" s="31" t="s">
        <v>5651</v>
      </c>
      <c r="DX991" s="63"/>
      <c r="DY991" s="63"/>
      <c r="DZ991" s="63"/>
      <c r="EA991" s="167"/>
      <c r="EB991" s="60"/>
      <c r="EC991" s="60"/>
      <c r="ED991" s="60"/>
      <c r="EE991" s="60"/>
      <c r="EF991" s="60"/>
      <c r="EG991" s="60"/>
      <c r="EH991" s="60"/>
      <c r="EI991" s="60"/>
      <c r="EJ991" s="60"/>
      <c r="EK991" s="60"/>
      <c r="EL991" s="60"/>
      <c r="EM991" s="60"/>
      <c r="EN991" s="60"/>
      <c r="EO991" s="60"/>
      <c r="EP991" s="60"/>
      <c r="EQ991" s="60"/>
      <c r="ER991" s="60"/>
      <c r="ES991" s="60"/>
      <c r="ET991" s="60"/>
      <c r="EU991" s="60"/>
      <c r="EV991" s="60"/>
      <c r="EW991" s="60"/>
      <c r="EX991" s="60"/>
      <c r="EY991" s="60"/>
      <c r="EZ991" s="60"/>
      <c r="FA991" s="60"/>
      <c r="FB991" s="60"/>
    </row>
    <row r="992" spans="22:158" x14ac:dyDescent="0.25">
      <c r="W992" s="33"/>
      <c r="X992" s="33"/>
      <c r="AH992" s="38">
        <v>100</v>
      </c>
      <c r="AI992" s="38">
        <v>150</v>
      </c>
      <c r="AJ992" s="38">
        <v>12000</v>
      </c>
      <c r="AK992" s="38">
        <v>14</v>
      </c>
      <c r="AL992" s="38">
        <v>1508858</v>
      </c>
      <c r="AM992" s="61" t="s">
        <v>1816</v>
      </c>
      <c r="AN992" s="61" t="s">
        <v>1695</v>
      </c>
      <c r="AO992" s="61" t="s">
        <v>5084</v>
      </c>
      <c r="AP992" s="61" t="s">
        <v>5033</v>
      </c>
      <c r="AQ992" s="61" t="s">
        <v>1709</v>
      </c>
      <c r="AR992" s="28">
        <v>277635.40000000002</v>
      </c>
      <c r="AS992" s="28">
        <v>382112</v>
      </c>
      <c r="AT992" s="28">
        <v>776388</v>
      </c>
      <c r="AU992" s="62"/>
      <c r="BT992">
        <v>0</v>
      </c>
      <c r="BU992" s="32">
        <v>100</v>
      </c>
      <c r="BV992" s="32">
        <v>130</v>
      </c>
      <c r="BW992" s="32">
        <v>17310</v>
      </c>
      <c r="BX992" s="32">
        <v>84</v>
      </c>
      <c r="BY992" s="32">
        <v>91100</v>
      </c>
      <c r="BZ992" t="s">
        <v>1816</v>
      </c>
      <c r="CA992" t="s">
        <v>1687</v>
      </c>
      <c r="CB992" t="s">
        <v>1891</v>
      </c>
      <c r="CC992" s="52" t="s">
        <v>1795</v>
      </c>
      <c r="CD992" s="52" t="s">
        <v>1796</v>
      </c>
      <c r="CE992" s="155">
        <v>100</v>
      </c>
      <c r="CF992" s="155">
        <v>18</v>
      </c>
      <c r="CG992" s="31" t="s">
        <v>688</v>
      </c>
      <c r="CH992" s="31" t="s">
        <v>3899</v>
      </c>
      <c r="CI992" s="31" t="s">
        <v>3919</v>
      </c>
      <c r="CJ992" s="31" t="s">
        <v>4433</v>
      </c>
      <c r="DC992" s="160" t="str">
        <f t="shared" si="131"/>
        <v>15950_11</v>
      </c>
      <c r="DD992" s="162">
        <v>100</v>
      </c>
      <c r="DE992" s="161">
        <v>105</v>
      </c>
      <c r="DF992" s="161">
        <v>15950</v>
      </c>
      <c r="DG992" s="163" t="s">
        <v>1816</v>
      </c>
      <c r="DH992" s="161"/>
      <c r="DI992" s="161" t="s">
        <v>1610</v>
      </c>
      <c r="DJ992" s="161">
        <v>11</v>
      </c>
      <c r="DK992" s="161" t="s">
        <v>1681</v>
      </c>
      <c r="DL992" s="161">
        <v>84</v>
      </c>
      <c r="DM992" s="43" t="s">
        <v>2081</v>
      </c>
      <c r="DN992" s="43"/>
      <c r="DO992" s="43" t="s">
        <v>2064</v>
      </c>
      <c r="DP992" s="43"/>
      <c r="DQ992" s="43" t="s">
        <v>2060</v>
      </c>
      <c r="DR992" s="43">
        <v>100</v>
      </c>
      <c r="DV992" s="31" t="s">
        <v>5642</v>
      </c>
      <c r="DW992" s="31" t="s">
        <v>5651</v>
      </c>
      <c r="DX992" s="63"/>
      <c r="DY992" s="63"/>
      <c r="DZ992" s="63"/>
      <c r="EA992" s="167"/>
      <c r="EB992" s="60"/>
      <c r="EC992" s="60"/>
      <c r="ED992" s="60"/>
      <c r="EE992" s="60"/>
      <c r="EF992" s="60"/>
      <c r="EG992" s="60"/>
      <c r="EH992" s="60"/>
      <c r="EI992" s="60"/>
      <c r="EJ992" s="60"/>
      <c r="EK992" s="60"/>
      <c r="EL992" s="60"/>
      <c r="EM992" s="60"/>
      <c r="EN992" s="60"/>
      <c r="EO992" s="60"/>
      <c r="EP992" s="60"/>
      <c r="EQ992" s="60"/>
      <c r="ER992" s="60"/>
      <c r="ES992" s="60"/>
      <c r="ET992" s="60"/>
      <c r="EU992" s="60"/>
      <c r="EV992" s="60"/>
      <c r="EW992" s="60"/>
      <c r="EX992" s="60"/>
      <c r="EY992" s="60"/>
      <c r="EZ992" s="60"/>
      <c r="FA992" s="60"/>
      <c r="FB992" s="60"/>
    </row>
    <row r="993" spans="22:158" x14ac:dyDescent="0.25">
      <c r="V993" s="1"/>
      <c r="W993" s="33"/>
      <c r="X993" s="33"/>
      <c r="AH993" s="38">
        <v>100</v>
      </c>
      <c r="AI993" s="38">
        <v>150</v>
      </c>
      <c r="AJ993" s="38">
        <v>12200</v>
      </c>
      <c r="AK993" s="38">
        <v>14</v>
      </c>
      <c r="AL993" s="38">
        <v>1508858</v>
      </c>
      <c r="AM993" s="61" t="s">
        <v>1816</v>
      </c>
      <c r="AN993" s="61" t="s">
        <v>1695</v>
      </c>
      <c r="AO993" s="61" t="s">
        <v>5088</v>
      </c>
      <c r="AP993" s="61" t="s">
        <v>5033</v>
      </c>
      <c r="AQ993" s="61" t="s">
        <v>1709</v>
      </c>
      <c r="AR993" s="28">
        <v>1011564.3</v>
      </c>
      <c r="AS993" s="28">
        <v>1349290</v>
      </c>
      <c r="AT993" s="28">
        <v>1309524</v>
      </c>
      <c r="AU993" s="62"/>
      <c r="BT993">
        <v>0</v>
      </c>
      <c r="BU993" s="32">
        <v>100</v>
      </c>
      <c r="BV993" s="32">
        <v>130</v>
      </c>
      <c r="BW993" s="32">
        <v>17310</v>
      </c>
      <c r="BX993" s="32">
        <v>85</v>
      </c>
      <c r="BY993" s="32">
        <v>91120</v>
      </c>
      <c r="BZ993" t="s">
        <v>1816</v>
      </c>
      <c r="CA993" t="s">
        <v>1687</v>
      </c>
      <c r="CB993" t="s">
        <v>1891</v>
      </c>
      <c r="CC993" s="52" t="s">
        <v>1797</v>
      </c>
      <c r="CD993" s="52" t="s">
        <v>1797</v>
      </c>
      <c r="CE993" s="155">
        <v>67</v>
      </c>
      <c r="CF993" s="155">
        <v>7</v>
      </c>
      <c r="CG993" s="31" t="s">
        <v>690</v>
      </c>
      <c r="CH993" s="31" t="s">
        <v>3900</v>
      </c>
      <c r="CI993" s="31" t="s">
        <v>3919</v>
      </c>
      <c r="CJ993" s="31" t="s">
        <v>4434</v>
      </c>
      <c r="DC993" s="160" t="str">
        <f t="shared" si="131"/>
        <v>17310_11</v>
      </c>
      <c r="DD993" s="162">
        <v>100</v>
      </c>
      <c r="DE993" s="161">
        <v>130</v>
      </c>
      <c r="DF993" s="161">
        <v>17310</v>
      </c>
      <c r="DG993" s="163" t="s">
        <v>1816</v>
      </c>
      <c r="DH993" s="161"/>
      <c r="DI993" s="161" t="s">
        <v>1640</v>
      </c>
      <c r="DJ993" s="161">
        <v>11</v>
      </c>
      <c r="DK993" s="161" t="s">
        <v>1681</v>
      </c>
      <c r="DL993" s="161">
        <v>3283</v>
      </c>
      <c r="DM993" s="43" t="s">
        <v>2132</v>
      </c>
      <c r="DN993" s="43"/>
      <c r="DO993" s="43" t="s">
        <v>2062</v>
      </c>
      <c r="DP993" s="43"/>
      <c r="DQ993" s="43" t="s">
        <v>2060</v>
      </c>
      <c r="DR993" s="43">
        <v>100</v>
      </c>
      <c r="DV993" s="31" t="s">
        <v>5642</v>
      </c>
      <c r="DW993" s="31" t="s">
        <v>5651</v>
      </c>
      <c r="DX993" s="63"/>
      <c r="DY993" s="63"/>
      <c r="DZ993" s="63"/>
      <c r="EA993" s="167"/>
      <c r="EB993" s="60"/>
      <c r="EC993" s="60"/>
      <c r="ED993" s="60"/>
      <c r="EE993" s="60"/>
      <c r="EF993" s="60"/>
      <c r="EG993" s="60"/>
      <c r="EH993" s="60"/>
      <c r="EI993" s="60"/>
      <c r="EJ993" s="60"/>
      <c r="EK993" s="60"/>
      <c r="EL993" s="60"/>
      <c r="EM993" s="60"/>
      <c r="EN993" s="60"/>
      <c r="EO993" s="60"/>
      <c r="EP993" s="60"/>
      <c r="EQ993" s="60"/>
      <c r="ER993" s="60"/>
      <c r="ES993" s="60"/>
      <c r="ET993" s="60"/>
      <c r="EU993" s="60"/>
      <c r="EV993" s="60"/>
      <c r="EW993" s="60"/>
      <c r="EX993" s="60"/>
      <c r="EY993" s="60"/>
      <c r="EZ993" s="60"/>
      <c r="FA993" s="60"/>
      <c r="FB993" s="60"/>
    </row>
    <row r="994" spans="22:158" x14ac:dyDescent="0.25">
      <c r="W994" s="33"/>
      <c r="X994" s="33"/>
      <c r="AH994" s="38">
        <v>100</v>
      </c>
      <c r="AI994" s="38">
        <v>150</v>
      </c>
      <c r="AJ994" s="38">
        <v>13450</v>
      </c>
      <c r="AK994" s="38">
        <v>14</v>
      </c>
      <c r="AL994" s="38">
        <v>1508858</v>
      </c>
      <c r="AM994" s="61" t="s">
        <v>1816</v>
      </c>
      <c r="AN994" s="61" t="s">
        <v>1695</v>
      </c>
      <c r="AO994" s="61" t="s">
        <v>5112</v>
      </c>
      <c r="AP994" s="61" t="s">
        <v>5033</v>
      </c>
      <c r="AQ994" s="61" t="s">
        <v>1709</v>
      </c>
      <c r="AR994" s="28">
        <v>37774.800000000003</v>
      </c>
      <c r="AS994" s="28">
        <v>2153</v>
      </c>
      <c r="AT994" s="28">
        <v>1740</v>
      </c>
      <c r="AU994" s="62"/>
      <c r="BT994">
        <v>0</v>
      </c>
      <c r="BU994" s="32">
        <v>100</v>
      </c>
      <c r="BV994" s="32">
        <v>130</v>
      </c>
      <c r="BW994" s="32">
        <v>17310</v>
      </c>
      <c r="BX994" s="32">
        <v>86</v>
      </c>
      <c r="BY994" s="32">
        <v>91140</v>
      </c>
      <c r="BZ994" t="s">
        <v>1816</v>
      </c>
      <c r="CA994" t="s">
        <v>1687</v>
      </c>
      <c r="CB994" s="52" t="s">
        <v>1891</v>
      </c>
      <c r="CC994" s="52" t="s">
        <v>1787</v>
      </c>
      <c r="CD994" s="52" t="s">
        <v>1789</v>
      </c>
      <c r="CE994" s="155">
        <v>3001</v>
      </c>
      <c r="CF994" s="155">
        <v>487</v>
      </c>
      <c r="CG994" s="31" t="s">
        <v>5839</v>
      </c>
      <c r="CH994" s="31" t="s">
        <v>3901</v>
      </c>
      <c r="CI994" s="31" t="s">
        <v>3919</v>
      </c>
      <c r="CJ994" s="31" t="s">
        <v>4435</v>
      </c>
      <c r="DC994" s="160" t="str">
        <f t="shared" si="131"/>
        <v>13350_11</v>
      </c>
      <c r="DD994" s="162">
        <v>100</v>
      </c>
      <c r="DE994" s="161">
        <v>125</v>
      </c>
      <c r="DF994" s="161">
        <v>13350</v>
      </c>
      <c r="DG994" s="163" t="s">
        <v>1816</v>
      </c>
      <c r="DH994" s="161"/>
      <c r="DI994" s="161" t="s">
        <v>5109</v>
      </c>
      <c r="DJ994" s="161">
        <v>11</v>
      </c>
      <c r="DK994" s="161" t="s">
        <v>1681</v>
      </c>
      <c r="DL994" s="161">
        <v>968</v>
      </c>
      <c r="DM994" s="43" t="s">
        <v>2133</v>
      </c>
      <c r="DN994" s="43"/>
      <c r="DO994" s="43" t="s">
        <v>2083</v>
      </c>
      <c r="DP994" s="43"/>
      <c r="DQ994" s="43" t="s">
        <v>2060</v>
      </c>
      <c r="DR994" s="43">
        <v>100</v>
      </c>
      <c r="DV994" s="31" t="s">
        <v>5642</v>
      </c>
      <c r="DW994" s="31" t="s">
        <v>5651</v>
      </c>
      <c r="DX994" s="63"/>
      <c r="DY994" s="63"/>
      <c r="DZ994" s="63"/>
      <c r="EA994" s="167"/>
      <c r="EB994" s="60"/>
      <c r="EC994" s="60"/>
      <c r="ED994" s="60"/>
      <c r="EE994" s="60"/>
      <c r="EF994" s="60"/>
      <c r="EG994" s="60"/>
      <c r="EH994" s="60"/>
      <c r="EI994" s="60"/>
      <c r="EJ994" s="60"/>
      <c r="EK994" s="60"/>
      <c r="EL994" s="60"/>
      <c r="EM994" s="60"/>
      <c r="EN994" s="60"/>
      <c r="EO994" s="60"/>
      <c r="EP994" s="60"/>
      <c r="EQ994" s="60"/>
      <c r="ER994" s="60"/>
      <c r="ES994" s="60"/>
      <c r="ET994" s="60"/>
      <c r="EU994" s="60"/>
      <c r="EV994" s="60"/>
      <c r="EW994" s="60"/>
      <c r="EX994" s="60"/>
      <c r="EY994" s="60"/>
      <c r="EZ994" s="60"/>
      <c r="FA994" s="60"/>
      <c r="FB994" s="60"/>
    </row>
    <row r="995" spans="22:158" x14ac:dyDescent="0.25">
      <c r="V995" s="1"/>
      <c r="W995" s="33"/>
      <c r="X995" s="33"/>
      <c r="AH995" s="38">
        <v>100</v>
      </c>
      <c r="AI995" s="38">
        <v>150</v>
      </c>
      <c r="AJ995" s="38">
        <v>13500</v>
      </c>
      <c r="AK995" s="38">
        <v>14</v>
      </c>
      <c r="AL995" s="38">
        <v>1508858</v>
      </c>
      <c r="AM995" s="61" t="s">
        <v>1816</v>
      </c>
      <c r="AN995" s="61" t="s">
        <v>1695</v>
      </c>
      <c r="AO995" s="61" t="s">
        <v>5113</v>
      </c>
      <c r="AP995" s="61" t="s">
        <v>5033</v>
      </c>
      <c r="AQ995" s="61" t="s">
        <v>1709</v>
      </c>
      <c r="AR995" s="28">
        <v>382652.2</v>
      </c>
      <c r="AS995" s="28">
        <v>552015</v>
      </c>
      <c r="AT995" s="28">
        <v>561561</v>
      </c>
      <c r="AU995" s="62"/>
      <c r="BT995">
        <v>0</v>
      </c>
      <c r="BU995" s="32">
        <v>100</v>
      </c>
      <c r="BV995" s="32">
        <v>130</v>
      </c>
      <c r="BW995" s="32">
        <v>17310</v>
      </c>
      <c r="BX995" s="32">
        <v>86</v>
      </c>
      <c r="BY995" s="32">
        <v>91160</v>
      </c>
      <c r="BZ995" t="s">
        <v>1816</v>
      </c>
      <c r="CA995" t="s">
        <v>1687</v>
      </c>
      <c r="CB995" t="s">
        <v>1891</v>
      </c>
      <c r="CC995" t="s">
        <v>1787</v>
      </c>
      <c r="CD995" s="52" t="s">
        <v>1788</v>
      </c>
      <c r="CE995" s="155">
        <v>1585</v>
      </c>
      <c r="CF995" s="155">
        <v>144</v>
      </c>
      <c r="CG995" s="31" t="s">
        <v>5831</v>
      </c>
      <c r="CH995" s="31" t="s">
        <v>3902</v>
      </c>
      <c r="CI995" s="31" t="s">
        <v>3919</v>
      </c>
      <c r="CJ995" s="31" t="s">
        <v>4436</v>
      </c>
      <c r="DC995" s="160" t="str">
        <f t="shared" si="131"/>
        <v>17500_11</v>
      </c>
      <c r="DD995" s="162">
        <v>100</v>
      </c>
      <c r="DE995" s="161">
        <v>150</v>
      </c>
      <c r="DF995" s="161">
        <v>17500</v>
      </c>
      <c r="DG995" s="163" t="s">
        <v>1816</v>
      </c>
      <c r="DH995" s="161"/>
      <c r="DI995" s="161" t="s">
        <v>1644</v>
      </c>
      <c r="DJ995" s="161">
        <v>11</v>
      </c>
      <c r="DK995" s="161" t="s">
        <v>1681</v>
      </c>
      <c r="DL995" s="161">
        <v>801</v>
      </c>
      <c r="DM995" s="43" t="s">
        <v>2134</v>
      </c>
      <c r="DN995" s="43"/>
      <c r="DO995" s="43" t="s">
        <v>2098</v>
      </c>
      <c r="DP995" s="43"/>
      <c r="DQ995" s="43" t="s">
        <v>2060</v>
      </c>
      <c r="DR995" s="43">
        <v>100</v>
      </c>
      <c r="DV995" s="31" t="s">
        <v>5642</v>
      </c>
      <c r="DW995" s="31" t="s">
        <v>5651</v>
      </c>
      <c r="DX995" s="63"/>
      <c r="DY995" s="63"/>
      <c r="DZ995" s="63"/>
      <c r="EA995" s="167"/>
      <c r="EB995" s="60"/>
      <c r="EC995" s="60"/>
      <c r="ED995" s="60"/>
      <c r="EE995" s="60"/>
      <c r="EF995" s="60"/>
      <c r="EG995" s="60"/>
      <c r="EH995" s="60"/>
      <c r="EI995" s="60"/>
      <c r="EJ995" s="60"/>
      <c r="EK995" s="60"/>
      <c r="EL995" s="60"/>
      <c r="EM995" s="60"/>
      <c r="EN995" s="60"/>
      <c r="EO995" s="60"/>
      <c r="EP995" s="60"/>
      <c r="EQ995" s="60"/>
      <c r="ER995" s="60"/>
      <c r="ES995" s="60"/>
      <c r="ET995" s="60"/>
      <c r="EU995" s="60"/>
      <c r="EV995" s="60"/>
      <c r="EW995" s="60"/>
      <c r="EX995" s="60"/>
      <c r="EY995" s="60"/>
      <c r="EZ995" s="60"/>
      <c r="FA995" s="60"/>
      <c r="FB995" s="60"/>
    </row>
    <row r="996" spans="22:158" x14ac:dyDescent="0.25">
      <c r="W996" s="33"/>
      <c r="X996" s="33"/>
      <c r="AH996" s="38">
        <v>100</v>
      </c>
      <c r="AI996" s="38">
        <v>150</v>
      </c>
      <c r="AJ996" s="38">
        <v>13850</v>
      </c>
      <c r="AK996" s="38">
        <v>14</v>
      </c>
      <c r="AL996" s="38">
        <v>1508858</v>
      </c>
      <c r="AM996" s="61" t="s">
        <v>1816</v>
      </c>
      <c r="AN996" s="61" t="s">
        <v>1695</v>
      </c>
      <c r="AO996" s="61" t="s">
        <v>5121</v>
      </c>
      <c r="AP996" s="61" t="s">
        <v>5033</v>
      </c>
      <c r="AQ996" s="61" t="s">
        <v>1709</v>
      </c>
      <c r="AR996" s="28">
        <v>63395.8</v>
      </c>
      <c r="AS996" s="28">
        <v>45267</v>
      </c>
      <c r="AT996" s="28">
        <v>0</v>
      </c>
      <c r="AU996" s="62"/>
      <c r="BT996">
        <v>0</v>
      </c>
      <c r="BU996" s="32">
        <v>100</v>
      </c>
      <c r="BV996" s="32">
        <v>130</v>
      </c>
      <c r="BW996" s="32">
        <v>17310</v>
      </c>
      <c r="BX996" s="32">
        <v>87</v>
      </c>
      <c r="BY996" s="32">
        <v>91180</v>
      </c>
      <c r="BZ996" t="s">
        <v>1816</v>
      </c>
      <c r="CA996" t="s">
        <v>1687</v>
      </c>
      <c r="CB996" t="s">
        <v>1891</v>
      </c>
      <c r="CC996" s="52" t="s">
        <v>1726</v>
      </c>
      <c r="CD996" s="52" t="s">
        <v>1793</v>
      </c>
      <c r="CE996" s="155">
        <v>2</v>
      </c>
      <c r="CF996" s="155">
        <v>2</v>
      </c>
      <c r="CG996" s="31" t="s">
        <v>5841</v>
      </c>
      <c r="CH996" s="31" t="s">
        <v>3903</v>
      </c>
      <c r="CI996" s="31" t="s">
        <v>3919</v>
      </c>
      <c r="CJ996" s="31" t="s">
        <v>4437</v>
      </c>
      <c r="DC996" s="160" t="str">
        <f t="shared" si="131"/>
        <v>17550_11</v>
      </c>
      <c r="DD996" s="162">
        <v>100</v>
      </c>
      <c r="DE996" s="161">
        <v>120</v>
      </c>
      <c r="DF996" s="161">
        <v>17550</v>
      </c>
      <c r="DG996" s="163" t="s">
        <v>1816</v>
      </c>
      <c r="DH996" s="161"/>
      <c r="DI996" s="161" t="s">
        <v>1645</v>
      </c>
      <c r="DJ996" s="161">
        <v>11</v>
      </c>
      <c r="DK996" s="161" t="s">
        <v>1681</v>
      </c>
      <c r="DL996" s="161">
        <v>765</v>
      </c>
      <c r="DM996" s="43" t="s">
        <v>2135</v>
      </c>
      <c r="DN996" s="43"/>
      <c r="DO996" s="43" t="s">
        <v>2126</v>
      </c>
      <c r="DP996" s="43"/>
      <c r="DQ996" s="43" t="s">
        <v>2060</v>
      </c>
      <c r="DR996" s="43">
        <v>100</v>
      </c>
      <c r="DV996" s="31" t="s">
        <v>5642</v>
      </c>
      <c r="DW996" s="31" t="s">
        <v>5651</v>
      </c>
      <c r="DX996" s="63"/>
      <c r="DY996" s="63"/>
      <c r="DZ996" s="63"/>
      <c r="EA996" s="167"/>
      <c r="EB996" s="60"/>
      <c r="EC996" s="60"/>
      <c r="ED996" s="60"/>
      <c r="EE996" s="60"/>
      <c r="EF996" s="60"/>
      <c r="EG996" s="60"/>
      <c r="EH996" s="60"/>
      <c r="EI996" s="60"/>
      <c r="EJ996" s="60"/>
      <c r="EK996" s="60"/>
      <c r="EL996" s="60"/>
      <c r="EM996" s="60"/>
      <c r="EN996" s="60"/>
      <c r="EO996" s="60"/>
      <c r="EP996" s="60"/>
      <c r="EQ996" s="60"/>
      <c r="ER996" s="60"/>
      <c r="ES996" s="60"/>
      <c r="ET996" s="60"/>
      <c r="EU996" s="60"/>
      <c r="EV996" s="60"/>
      <c r="EW996" s="60"/>
      <c r="EX996" s="60"/>
      <c r="EY996" s="60"/>
      <c r="EZ996" s="60"/>
      <c r="FA996" s="60"/>
      <c r="FB996" s="60"/>
    </row>
    <row r="997" spans="22:158" x14ac:dyDescent="0.25">
      <c r="V997" s="1"/>
      <c r="W997" s="33"/>
      <c r="X997" s="33"/>
      <c r="AH997" s="38">
        <v>100</v>
      </c>
      <c r="AI997" s="38">
        <v>150</v>
      </c>
      <c r="AJ997" s="38">
        <v>14300</v>
      </c>
      <c r="AK997" s="38">
        <v>14</v>
      </c>
      <c r="AL997" s="38">
        <v>1508858</v>
      </c>
      <c r="AM997" s="61" t="s">
        <v>1816</v>
      </c>
      <c r="AN997" s="61" t="s">
        <v>1695</v>
      </c>
      <c r="AO997" s="61" t="s">
        <v>1574</v>
      </c>
      <c r="AP997" s="61" t="s">
        <v>5033</v>
      </c>
      <c r="AQ997" s="61" t="s">
        <v>1709</v>
      </c>
      <c r="AR997" s="28">
        <v>796321.9</v>
      </c>
      <c r="AS997" s="28">
        <v>1036955</v>
      </c>
      <c r="AT997" s="28">
        <v>2300155</v>
      </c>
      <c r="AU997" s="62"/>
      <c r="BT997">
        <v>0</v>
      </c>
      <c r="BU997" s="32">
        <v>100</v>
      </c>
      <c r="BV997" s="32">
        <v>130</v>
      </c>
      <c r="BW997" s="32">
        <v>17310</v>
      </c>
      <c r="BX997" s="32">
        <v>87</v>
      </c>
      <c r="BY997" s="32">
        <v>91190</v>
      </c>
      <c r="BZ997" t="s">
        <v>1816</v>
      </c>
      <c r="CA997" t="s">
        <v>1687</v>
      </c>
      <c r="CB997" t="s">
        <v>1891</v>
      </c>
      <c r="CC997" t="s">
        <v>1726</v>
      </c>
      <c r="CD997" s="52" t="s">
        <v>1726</v>
      </c>
      <c r="CE997" s="155">
        <v>0</v>
      </c>
      <c r="CF997" s="155">
        <v>1</v>
      </c>
      <c r="CG997" s="31" t="s">
        <v>5843</v>
      </c>
      <c r="CH997" s="31" t="s">
        <v>3904</v>
      </c>
      <c r="CI997" s="31" t="s">
        <v>3919</v>
      </c>
      <c r="CJ997" s="31" t="s">
        <v>4438</v>
      </c>
      <c r="DC997" s="160" t="str">
        <f t="shared" si="131"/>
        <v>17620_11</v>
      </c>
      <c r="DD997" s="162">
        <v>100</v>
      </c>
      <c r="DE997" s="161">
        <v>110</v>
      </c>
      <c r="DF997" s="161">
        <v>17620</v>
      </c>
      <c r="DG997" s="163" t="s">
        <v>1816</v>
      </c>
      <c r="DH997" s="161"/>
      <c r="DI997" s="161" t="s">
        <v>1646</v>
      </c>
      <c r="DJ997" s="161">
        <v>11</v>
      </c>
      <c r="DK997" s="161" t="s">
        <v>1681</v>
      </c>
      <c r="DL997" s="161">
        <v>1757</v>
      </c>
      <c r="DM997" s="43" t="s">
        <v>2136</v>
      </c>
      <c r="DN997" s="43"/>
      <c r="DO997" s="43" t="s">
        <v>2096</v>
      </c>
      <c r="DP997" s="43"/>
      <c r="DQ997" s="43" t="s">
        <v>2060</v>
      </c>
      <c r="DR997" s="43">
        <v>100</v>
      </c>
      <c r="DV997" s="31" t="s">
        <v>5642</v>
      </c>
      <c r="DW997" s="31" t="s">
        <v>5651</v>
      </c>
      <c r="DX997" s="63"/>
      <c r="DY997" s="63"/>
      <c r="DZ997" s="63"/>
      <c r="EA997" s="167"/>
      <c r="EB997" s="60"/>
      <c r="EC997" s="60"/>
      <c r="ED997" s="60"/>
      <c r="EE997" s="60"/>
      <c r="EF997" s="60"/>
      <c r="EG997" s="60"/>
      <c r="EH997" s="60"/>
      <c r="EI997" s="60"/>
      <c r="EJ997" s="60"/>
      <c r="EK997" s="60"/>
      <c r="EL997" s="60"/>
      <c r="EM997" s="60"/>
      <c r="EN997" s="60"/>
      <c r="EO997" s="60"/>
      <c r="EP997" s="60"/>
      <c r="EQ997" s="60"/>
      <c r="ER997" s="60"/>
      <c r="ES997" s="60"/>
      <c r="ET997" s="60"/>
      <c r="EU997" s="60"/>
      <c r="EV997" s="60"/>
      <c r="EW997" s="60"/>
      <c r="EX997" s="60"/>
      <c r="EY997" s="60"/>
      <c r="EZ997" s="60"/>
      <c r="FA997" s="60"/>
      <c r="FB997" s="60"/>
    </row>
    <row r="998" spans="22:158" x14ac:dyDescent="0.25">
      <c r="W998" s="33"/>
      <c r="X998" s="33"/>
      <c r="AH998" s="38">
        <v>100</v>
      </c>
      <c r="AI998" s="38">
        <v>150</v>
      </c>
      <c r="AJ998" s="38">
        <v>14750</v>
      </c>
      <c r="AK998" s="38">
        <v>14</v>
      </c>
      <c r="AL998" s="38">
        <v>1508858</v>
      </c>
      <c r="AM998" s="61" t="s">
        <v>1816</v>
      </c>
      <c r="AN998" s="61" t="s">
        <v>1695</v>
      </c>
      <c r="AO998" s="61" t="s">
        <v>1583</v>
      </c>
      <c r="AP998" s="61" t="s">
        <v>5033</v>
      </c>
      <c r="AQ998" s="61" t="s">
        <v>1709</v>
      </c>
      <c r="AR998" s="28">
        <v>336276.4</v>
      </c>
      <c r="AS998" s="28">
        <v>0</v>
      </c>
      <c r="AT998" s="28">
        <v>53592</v>
      </c>
      <c r="AU998" s="62"/>
      <c r="BT998">
        <v>0</v>
      </c>
      <c r="BU998" s="32">
        <v>100</v>
      </c>
      <c r="BV998" s="32">
        <v>130</v>
      </c>
      <c r="BW998" s="32">
        <v>17310</v>
      </c>
      <c r="BX998" s="32">
        <v>87</v>
      </c>
      <c r="BY998" s="32">
        <v>91194</v>
      </c>
      <c r="BZ998" t="s">
        <v>1816</v>
      </c>
      <c r="CA998" t="s">
        <v>1687</v>
      </c>
      <c r="CB998" t="s">
        <v>1891</v>
      </c>
      <c r="CC998" t="s">
        <v>1726</v>
      </c>
      <c r="CD998" s="52" t="s">
        <v>1114</v>
      </c>
      <c r="CE998" s="155">
        <v>0</v>
      </c>
      <c r="CF998" s="155">
        <v>1</v>
      </c>
      <c r="CG998" s="31" t="s">
        <v>694</v>
      </c>
      <c r="CH998" s="31" t="s">
        <v>3906</v>
      </c>
      <c r="CI998" s="31" t="s">
        <v>3919</v>
      </c>
      <c r="CJ998" s="31" t="s">
        <v>1417</v>
      </c>
      <c r="DC998" s="160" t="str">
        <f t="shared" si="131"/>
        <v>17620_11</v>
      </c>
      <c r="DD998" s="162">
        <v>100</v>
      </c>
      <c r="DE998" s="161">
        <v>110</v>
      </c>
      <c r="DF998" s="161">
        <v>17620</v>
      </c>
      <c r="DG998" s="163" t="s">
        <v>1816</v>
      </c>
      <c r="DH998" s="161"/>
      <c r="DI998" s="161" t="s">
        <v>1646</v>
      </c>
      <c r="DJ998" s="161">
        <v>11</v>
      </c>
      <c r="DK998" s="161" t="s">
        <v>1681</v>
      </c>
      <c r="DL998" s="161">
        <v>3139</v>
      </c>
      <c r="DM998" s="43" t="s">
        <v>2136</v>
      </c>
      <c r="DN998" s="43"/>
      <c r="DO998" s="43" t="s">
        <v>2096</v>
      </c>
      <c r="DP998" s="43"/>
      <c r="DQ998" s="43" t="s">
        <v>2060</v>
      </c>
      <c r="DR998" s="43">
        <v>100</v>
      </c>
      <c r="DV998" s="31" t="s">
        <v>5642</v>
      </c>
      <c r="DW998" s="31" t="s">
        <v>5651</v>
      </c>
      <c r="DX998" s="63"/>
      <c r="DY998" s="63"/>
      <c r="DZ998" s="63"/>
      <c r="EA998" s="167"/>
      <c r="EB998" s="60"/>
      <c r="EC998" s="60"/>
      <c r="ED998" s="60"/>
      <c r="EE998" s="60"/>
      <c r="EF998" s="60"/>
      <c r="EG998" s="60"/>
      <c r="EH998" s="60"/>
      <c r="EI998" s="60"/>
      <c r="EJ998" s="60"/>
      <c r="EK998" s="60"/>
      <c r="EL998" s="60"/>
      <c r="EM998" s="60"/>
      <c r="EN998" s="60"/>
      <c r="EO998" s="60"/>
      <c r="EP998" s="60"/>
      <c r="EQ998" s="60"/>
      <c r="ER998" s="60"/>
      <c r="ES998" s="60"/>
      <c r="ET998" s="60"/>
      <c r="EU998" s="60"/>
      <c r="EV998" s="60"/>
      <c r="EW998" s="60"/>
      <c r="EX998" s="60"/>
      <c r="EY998" s="60"/>
      <c r="EZ998" s="60"/>
      <c r="FA998" s="60"/>
      <c r="FB998" s="60"/>
    </row>
    <row r="999" spans="22:158" x14ac:dyDescent="0.25">
      <c r="W999" s="33"/>
      <c r="X999" s="33"/>
      <c r="AH999" s="38">
        <v>100</v>
      </c>
      <c r="AI999" s="38">
        <v>150</v>
      </c>
      <c r="AJ999" s="38">
        <v>14950</v>
      </c>
      <c r="AK999" s="38">
        <v>14</v>
      </c>
      <c r="AL999" s="38">
        <v>1508858</v>
      </c>
      <c r="AM999" s="61" t="s">
        <v>1816</v>
      </c>
      <c r="AN999" s="61" t="s">
        <v>1695</v>
      </c>
      <c r="AO999" s="61" t="s">
        <v>1589</v>
      </c>
      <c r="AP999" s="61" t="s">
        <v>5033</v>
      </c>
      <c r="AQ999" s="61" t="s">
        <v>1709</v>
      </c>
      <c r="AR999" s="28">
        <v>727893.7</v>
      </c>
      <c r="AS999" s="28">
        <v>3668012</v>
      </c>
      <c r="AT999" s="28">
        <v>4982441</v>
      </c>
      <c r="AU999" s="62"/>
      <c r="BT999">
        <v>0</v>
      </c>
      <c r="BU999" s="32">
        <v>100</v>
      </c>
      <c r="BV999" s="32">
        <v>130</v>
      </c>
      <c r="BW999" s="32">
        <v>17310</v>
      </c>
      <c r="BX999" s="32">
        <v>87</v>
      </c>
      <c r="BY999" s="32">
        <v>91200</v>
      </c>
      <c r="BZ999" t="s">
        <v>1816</v>
      </c>
      <c r="CA999" t="s">
        <v>1687</v>
      </c>
      <c r="CB999" t="s">
        <v>1891</v>
      </c>
      <c r="CC999" s="52" t="s">
        <v>1726</v>
      </c>
      <c r="CD999" s="52" t="s">
        <v>1794</v>
      </c>
      <c r="CE999" s="155">
        <v>11</v>
      </c>
      <c r="CF999" s="155">
        <v>1</v>
      </c>
      <c r="CG999" s="31" t="s">
        <v>5845</v>
      </c>
      <c r="CH999" s="31" t="s">
        <v>3907</v>
      </c>
      <c r="CI999" s="31" t="s">
        <v>3919</v>
      </c>
      <c r="CJ999" s="31" t="s">
        <v>4439</v>
      </c>
      <c r="DC999" s="160" t="str">
        <f t="shared" si="131"/>
        <v>17750_11</v>
      </c>
      <c r="DD999" s="162">
        <v>100</v>
      </c>
      <c r="DE999" s="161">
        <v>150</v>
      </c>
      <c r="DF999" s="161">
        <v>17750</v>
      </c>
      <c r="DG999" s="163" t="s">
        <v>1816</v>
      </c>
      <c r="DH999" s="161"/>
      <c r="DI999" s="161" t="s">
        <v>1650</v>
      </c>
      <c r="DJ999" s="161">
        <v>11</v>
      </c>
      <c r="DK999" s="161" t="s">
        <v>1681</v>
      </c>
      <c r="DL999" s="161">
        <v>3464</v>
      </c>
      <c r="DM999" s="43" t="s">
        <v>2137</v>
      </c>
      <c r="DN999" s="43"/>
      <c r="DO999" s="43" t="s">
        <v>2098</v>
      </c>
      <c r="DP999" s="43"/>
      <c r="DQ999" s="43" t="s">
        <v>2060</v>
      </c>
      <c r="DR999" s="43">
        <v>100</v>
      </c>
      <c r="DV999" s="31" t="s">
        <v>5642</v>
      </c>
      <c r="DW999" s="31" t="s">
        <v>5651</v>
      </c>
      <c r="DX999" s="63"/>
      <c r="DY999" s="63"/>
      <c r="DZ999" s="63"/>
      <c r="EA999" s="167"/>
      <c r="EB999" s="60"/>
      <c r="EC999" s="60"/>
      <c r="ED999" s="60"/>
      <c r="EE999" s="60"/>
      <c r="EF999" s="60"/>
      <c r="EG999" s="60"/>
      <c r="EH999" s="60"/>
      <c r="EI999" s="60"/>
      <c r="EJ999" s="60"/>
      <c r="EK999" s="60"/>
      <c r="EL999" s="60"/>
      <c r="EM999" s="60"/>
      <c r="EN999" s="60"/>
      <c r="EO999" s="60"/>
      <c r="EP999" s="60"/>
      <c r="EQ999" s="60"/>
      <c r="ER999" s="60"/>
      <c r="ES999" s="60"/>
      <c r="ET999" s="60"/>
      <c r="EU999" s="60"/>
      <c r="EV999" s="60"/>
      <c r="EW999" s="60"/>
      <c r="EX999" s="60"/>
      <c r="EY999" s="60"/>
      <c r="EZ999" s="60"/>
      <c r="FA999" s="60"/>
      <c r="FB999" s="60"/>
    </row>
    <row r="1000" spans="22:158" x14ac:dyDescent="0.25">
      <c r="W1000" s="33"/>
      <c r="X1000" s="33"/>
      <c r="AH1000" s="38">
        <v>100</v>
      </c>
      <c r="AI1000" s="38">
        <v>150</v>
      </c>
      <c r="AJ1000" s="38">
        <v>15550</v>
      </c>
      <c r="AK1000" s="38">
        <v>14</v>
      </c>
      <c r="AL1000" s="38">
        <v>1508858</v>
      </c>
      <c r="AM1000" s="61" t="s">
        <v>1816</v>
      </c>
      <c r="AN1000" s="61" t="s">
        <v>1695</v>
      </c>
      <c r="AO1000" s="61" t="s">
        <v>1602</v>
      </c>
      <c r="AP1000" s="61" t="s">
        <v>5033</v>
      </c>
      <c r="AQ1000" s="61" t="s">
        <v>1709</v>
      </c>
      <c r="AR1000" s="28">
        <v>33477</v>
      </c>
      <c r="AS1000" s="28">
        <v>258682</v>
      </c>
      <c r="AT1000" s="28">
        <v>257339</v>
      </c>
      <c r="AU1000" s="62"/>
      <c r="BT1000">
        <v>0</v>
      </c>
      <c r="BU1000" s="32">
        <v>100</v>
      </c>
      <c r="BV1000" s="32">
        <v>130</v>
      </c>
      <c r="BW1000" s="32">
        <v>17310</v>
      </c>
      <c r="BX1000" s="32">
        <v>88</v>
      </c>
      <c r="BY1000" s="32">
        <v>91220</v>
      </c>
      <c r="BZ1000" t="s">
        <v>1816</v>
      </c>
      <c r="CA1000" t="s">
        <v>1687</v>
      </c>
      <c r="CB1000" t="s">
        <v>1891</v>
      </c>
      <c r="CC1000" s="52" t="s">
        <v>1684</v>
      </c>
      <c r="CD1000" s="52" t="s">
        <v>1684</v>
      </c>
      <c r="CE1000" s="155">
        <v>4070</v>
      </c>
      <c r="CF1000" s="155">
        <v>29</v>
      </c>
      <c r="CG1000" s="31" t="s">
        <v>696</v>
      </c>
      <c r="CH1000" s="31" t="s">
        <v>3908</v>
      </c>
      <c r="CI1000" s="31" t="s">
        <v>3919</v>
      </c>
      <c r="CJ1000" s="31" t="s">
        <v>4440</v>
      </c>
      <c r="DC1000" s="160" t="str">
        <f t="shared" si="131"/>
        <v>18000_11</v>
      </c>
      <c r="DD1000" s="162">
        <v>100</v>
      </c>
      <c r="DE1000" s="161">
        <v>105</v>
      </c>
      <c r="DF1000" s="161">
        <v>18000</v>
      </c>
      <c r="DG1000" s="163" t="s">
        <v>1816</v>
      </c>
      <c r="DH1000" s="161"/>
      <c r="DI1000" s="161" t="s">
        <v>1655</v>
      </c>
      <c r="DJ1000" s="161">
        <v>11</v>
      </c>
      <c r="DK1000" s="161" t="s">
        <v>1681</v>
      </c>
      <c r="DL1000" s="161">
        <v>84</v>
      </c>
      <c r="DM1000" s="43" t="s">
        <v>2138</v>
      </c>
      <c r="DN1000" s="43"/>
      <c r="DO1000" s="43" t="s">
        <v>2064</v>
      </c>
      <c r="DP1000" s="43"/>
      <c r="DQ1000" s="43" t="s">
        <v>2060</v>
      </c>
      <c r="DR1000" s="43">
        <v>100</v>
      </c>
      <c r="DV1000" s="31" t="s">
        <v>5642</v>
      </c>
      <c r="DW1000" s="31" t="s">
        <v>5651</v>
      </c>
      <c r="DX1000" s="63"/>
      <c r="DY1000" s="63"/>
      <c r="DZ1000" s="63"/>
      <c r="EA1000" s="167"/>
      <c r="EB1000" s="60"/>
      <c r="EC1000" s="60"/>
      <c r="ED1000" s="60"/>
      <c r="EE1000" s="60"/>
      <c r="EF1000" s="60"/>
      <c r="EG1000" s="60"/>
      <c r="EH1000" s="60"/>
      <c r="EI1000" s="60"/>
      <c r="EJ1000" s="60"/>
      <c r="EK1000" s="60"/>
      <c r="EL1000" s="60"/>
      <c r="EM1000" s="60"/>
      <c r="EN1000" s="60"/>
      <c r="EO1000" s="60"/>
      <c r="EP1000" s="60"/>
      <c r="EQ1000" s="60"/>
      <c r="ER1000" s="60"/>
      <c r="ES1000" s="60"/>
      <c r="ET1000" s="60"/>
      <c r="EU1000" s="60"/>
      <c r="EV1000" s="60"/>
      <c r="EW1000" s="60"/>
      <c r="EX1000" s="60"/>
      <c r="EY1000" s="60"/>
      <c r="EZ1000" s="60"/>
      <c r="FA1000" s="60"/>
      <c r="FB1000" s="60"/>
    </row>
    <row r="1001" spans="22:158" x14ac:dyDescent="0.25">
      <c r="W1001" s="33"/>
      <c r="X1001" s="33"/>
      <c r="AH1001" s="38">
        <v>100</v>
      </c>
      <c r="AI1001" s="38">
        <v>150</v>
      </c>
      <c r="AJ1001" s="38">
        <v>15800</v>
      </c>
      <c r="AK1001" s="38">
        <v>14</v>
      </c>
      <c r="AL1001" s="38">
        <v>1508858</v>
      </c>
      <c r="AM1001" s="61" t="s">
        <v>1816</v>
      </c>
      <c r="AN1001" s="61" t="s">
        <v>1695</v>
      </c>
      <c r="AO1001" s="61" t="s">
        <v>1607</v>
      </c>
      <c r="AP1001" s="61" t="s">
        <v>5033</v>
      </c>
      <c r="AQ1001" s="61" t="s">
        <v>1709</v>
      </c>
      <c r="AR1001" s="28">
        <v>185652.6</v>
      </c>
      <c r="AS1001" s="28">
        <v>219653</v>
      </c>
      <c r="AT1001" s="28">
        <v>423279</v>
      </c>
      <c r="AU1001" s="62"/>
      <c r="BT1001">
        <v>0</v>
      </c>
      <c r="BU1001" s="32">
        <v>100</v>
      </c>
      <c r="BV1001" s="32">
        <v>130</v>
      </c>
      <c r="BW1001" s="32">
        <v>17310</v>
      </c>
      <c r="BX1001" s="32">
        <v>89</v>
      </c>
      <c r="BY1001" s="32">
        <v>91240</v>
      </c>
      <c r="BZ1001" t="s">
        <v>1816</v>
      </c>
      <c r="CA1001" t="s">
        <v>1687</v>
      </c>
      <c r="CB1001" t="s">
        <v>1891</v>
      </c>
      <c r="CC1001" s="52" t="s">
        <v>1785</v>
      </c>
      <c r="CD1001" s="52" t="s">
        <v>1785</v>
      </c>
      <c r="CE1001" s="155">
        <v>373338</v>
      </c>
      <c r="CF1001" s="155">
        <v>445</v>
      </c>
      <c r="CG1001" s="31" t="s">
        <v>698</v>
      </c>
      <c r="CH1001" s="31" t="s">
        <v>3909</v>
      </c>
      <c r="CI1001" s="31" t="s">
        <v>3919</v>
      </c>
      <c r="CJ1001" s="31" t="s">
        <v>4441</v>
      </c>
      <c r="DC1001" s="160" t="str">
        <f t="shared" si="131"/>
        <v>18400_11</v>
      </c>
      <c r="DD1001" s="162">
        <v>100</v>
      </c>
      <c r="DE1001" s="161">
        <v>105</v>
      </c>
      <c r="DF1001" s="161">
        <v>18400</v>
      </c>
      <c r="DG1001" s="163" t="s">
        <v>1816</v>
      </c>
      <c r="DH1001" s="161"/>
      <c r="DI1001" s="161" t="s">
        <v>1664</v>
      </c>
      <c r="DJ1001" s="161">
        <v>11</v>
      </c>
      <c r="DK1001" s="161" t="s">
        <v>1681</v>
      </c>
      <c r="DL1001" s="161">
        <v>450</v>
      </c>
      <c r="DM1001" s="43" t="s">
        <v>2130</v>
      </c>
      <c r="DN1001" s="43"/>
      <c r="DO1001" s="43" t="s">
        <v>2064</v>
      </c>
      <c r="DP1001" s="43"/>
      <c r="DQ1001" s="43" t="s">
        <v>2060</v>
      </c>
      <c r="DR1001" s="43">
        <v>100</v>
      </c>
      <c r="DV1001" s="31" t="s">
        <v>5642</v>
      </c>
      <c r="DW1001" s="31" t="s">
        <v>5651</v>
      </c>
      <c r="DX1001" s="63"/>
      <c r="DY1001" s="63"/>
      <c r="DZ1001" s="63"/>
      <c r="EA1001" s="167"/>
      <c r="EB1001" s="60"/>
      <c r="EC1001" s="60"/>
      <c r="ED1001" s="60"/>
      <c r="EE1001" s="60"/>
      <c r="EF1001" s="60"/>
      <c r="EG1001" s="60"/>
      <c r="EH1001" s="60"/>
      <c r="EI1001" s="60"/>
      <c r="EJ1001" s="60"/>
      <c r="EK1001" s="60"/>
      <c r="EL1001" s="60"/>
      <c r="EM1001" s="60"/>
      <c r="EN1001" s="60"/>
      <c r="EO1001" s="60"/>
      <c r="EP1001" s="60"/>
      <c r="EQ1001" s="60"/>
      <c r="ER1001" s="60"/>
      <c r="ES1001" s="60"/>
      <c r="ET1001" s="60"/>
      <c r="EU1001" s="60"/>
      <c r="EV1001" s="60"/>
      <c r="EW1001" s="60"/>
      <c r="EX1001" s="60"/>
      <c r="EY1001" s="60"/>
      <c r="EZ1001" s="60"/>
      <c r="FA1001" s="60"/>
      <c r="FB1001" s="60"/>
    </row>
    <row r="1002" spans="22:158" x14ac:dyDescent="0.25">
      <c r="W1002" s="33"/>
      <c r="X1002" s="33"/>
      <c r="AH1002" s="38">
        <v>100</v>
      </c>
      <c r="AI1002" s="38">
        <v>150</v>
      </c>
      <c r="AJ1002" s="38">
        <v>17350</v>
      </c>
      <c r="AK1002" s="38">
        <v>14</v>
      </c>
      <c r="AL1002" s="38">
        <v>1508858</v>
      </c>
      <c r="AM1002" s="61" t="s">
        <v>1816</v>
      </c>
      <c r="AN1002" s="61" t="s">
        <v>1695</v>
      </c>
      <c r="AO1002" s="61" t="s">
        <v>1641</v>
      </c>
      <c r="AP1002" s="61" t="s">
        <v>5033</v>
      </c>
      <c r="AQ1002" s="61" t="s">
        <v>1709</v>
      </c>
      <c r="AR1002" s="28">
        <v>903512</v>
      </c>
      <c r="AS1002" s="28">
        <v>2596693</v>
      </c>
      <c r="AT1002" s="28">
        <v>2557522</v>
      </c>
      <c r="AU1002" s="62"/>
      <c r="BT1002">
        <v>0</v>
      </c>
      <c r="BU1002" s="32">
        <v>100</v>
      </c>
      <c r="BV1002" s="32">
        <v>130</v>
      </c>
      <c r="BW1002" s="32">
        <v>17310</v>
      </c>
      <c r="BX1002" s="32">
        <v>90</v>
      </c>
      <c r="BY1002" s="32">
        <v>91260</v>
      </c>
      <c r="BZ1002" t="s">
        <v>1816</v>
      </c>
      <c r="CA1002" t="s">
        <v>1687</v>
      </c>
      <c r="CB1002" t="s">
        <v>1891</v>
      </c>
      <c r="CC1002" s="52" t="s">
        <v>5036</v>
      </c>
      <c r="CD1002" s="52" t="s">
        <v>5036</v>
      </c>
      <c r="CE1002" s="155">
        <v>17</v>
      </c>
      <c r="CF1002" s="155">
        <v>5</v>
      </c>
      <c r="CG1002" s="31" t="s">
        <v>5848</v>
      </c>
      <c r="CH1002" s="31" t="s">
        <v>3910</v>
      </c>
      <c r="CI1002" s="31" t="s">
        <v>3919</v>
      </c>
      <c r="CJ1002" s="31" t="s">
        <v>4442</v>
      </c>
      <c r="DC1002" s="160" t="str">
        <f t="shared" si="131"/>
        <v>18450_11</v>
      </c>
      <c r="DD1002" s="162">
        <v>100</v>
      </c>
      <c r="DE1002" s="161">
        <v>115</v>
      </c>
      <c r="DF1002" s="161">
        <v>18450</v>
      </c>
      <c r="DG1002" s="163" t="s">
        <v>1816</v>
      </c>
      <c r="DH1002" s="161"/>
      <c r="DI1002" s="161" t="s">
        <v>1665</v>
      </c>
      <c r="DJ1002" s="161">
        <v>11</v>
      </c>
      <c r="DK1002" s="161" t="s">
        <v>1681</v>
      </c>
      <c r="DL1002" s="161">
        <v>99</v>
      </c>
      <c r="DM1002" s="43" t="s">
        <v>2086</v>
      </c>
      <c r="DN1002" s="43"/>
      <c r="DO1002" s="43" t="s">
        <v>2087</v>
      </c>
      <c r="DP1002" s="43"/>
      <c r="DQ1002" s="43" t="s">
        <v>2060</v>
      </c>
      <c r="DR1002" s="43">
        <v>100</v>
      </c>
      <c r="DV1002" s="31" t="s">
        <v>5642</v>
      </c>
      <c r="DW1002" s="31" t="s">
        <v>5651</v>
      </c>
      <c r="DX1002" s="63"/>
      <c r="DY1002" s="63"/>
      <c r="DZ1002" s="63"/>
      <c r="EA1002" s="167"/>
      <c r="EB1002" s="60"/>
      <c r="EC1002" s="60"/>
      <c r="ED1002" s="60"/>
      <c r="EE1002" s="60"/>
      <c r="EF1002" s="60"/>
      <c r="EG1002" s="60"/>
      <c r="EH1002" s="60"/>
      <c r="EI1002" s="60"/>
      <c r="EJ1002" s="60"/>
      <c r="EK1002" s="60"/>
      <c r="EL1002" s="60"/>
      <c r="EM1002" s="60"/>
      <c r="EN1002" s="60"/>
      <c r="EO1002" s="60"/>
      <c r="EP1002" s="60"/>
      <c r="EQ1002" s="60"/>
      <c r="ER1002" s="60"/>
      <c r="ES1002" s="60"/>
      <c r="ET1002" s="60"/>
      <c r="EU1002" s="60"/>
      <c r="EV1002" s="60"/>
      <c r="EW1002" s="60"/>
      <c r="EX1002" s="60"/>
      <c r="EY1002" s="60"/>
      <c r="EZ1002" s="60"/>
      <c r="FA1002" s="60"/>
      <c r="FB1002" s="60"/>
    </row>
    <row r="1003" spans="22:158" x14ac:dyDescent="0.25">
      <c r="W1003" s="33"/>
      <c r="X1003" s="33"/>
      <c r="AH1003" s="38">
        <v>100</v>
      </c>
      <c r="AI1003" s="38">
        <v>150</v>
      </c>
      <c r="AJ1003" s="38">
        <v>17500</v>
      </c>
      <c r="AK1003" s="38">
        <v>14</v>
      </c>
      <c r="AL1003" s="38">
        <v>1508858</v>
      </c>
      <c r="AM1003" s="61" t="s">
        <v>1816</v>
      </c>
      <c r="AN1003" s="61" t="s">
        <v>1695</v>
      </c>
      <c r="AO1003" s="61" t="s">
        <v>1644</v>
      </c>
      <c r="AP1003" s="61" t="s">
        <v>5033</v>
      </c>
      <c r="AQ1003" s="61" t="s">
        <v>1709</v>
      </c>
      <c r="AR1003" s="28">
        <v>0</v>
      </c>
      <c r="AS1003" s="28">
        <v>12925</v>
      </c>
      <c r="AT1003" s="28">
        <v>58520</v>
      </c>
      <c r="AU1003" s="62"/>
      <c r="BT1003">
        <v>0</v>
      </c>
      <c r="BU1003" s="32">
        <v>100</v>
      </c>
      <c r="BV1003" s="32">
        <v>130</v>
      </c>
      <c r="BW1003" s="32">
        <v>17400</v>
      </c>
      <c r="BX1003" s="32">
        <v>81</v>
      </c>
      <c r="BY1003" s="32">
        <v>91000</v>
      </c>
      <c r="BZ1003" t="s">
        <v>1816</v>
      </c>
      <c r="CA1003" t="s">
        <v>1687</v>
      </c>
      <c r="CB1003" t="s">
        <v>1893</v>
      </c>
      <c r="CC1003" t="s">
        <v>1683</v>
      </c>
      <c r="CD1003" s="52" t="s">
        <v>1784</v>
      </c>
      <c r="CE1003" s="155">
        <v>107506</v>
      </c>
      <c r="CF1003" s="155">
        <v>528</v>
      </c>
      <c r="CG1003" s="31" t="s">
        <v>5834</v>
      </c>
      <c r="CH1003" s="31" t="s">
        <v>3892</v>
      </c>
      <c r="CI1003" s="31" t="s">
        <v>3920</v>
      </c>
      <c r="CJ1003" s="31" t="s">
        <v>4443</v>
      </c>
      <c r="DC1003" s="160" t="str">
        <f t="shared" si="131"/>
        <v>18550_11</v>
      </c>
      <c r="DD1003" s="162">
        <v>100</v>
      </c>
      <c r="DE1003" s="161">
        <v>105</v>
      </c>
      <c r="DF1003" s="161">
        <v>18550</v>
      </c>
      <c r="DG1003" s="163" t="s">
        <v>1816</v>
      </c>
      <c r="DH1003" s="161"/>
      <c r="DI1003" s="161" t="s">
        <v>1667</v>
      </c>
      <c r="DJ1003" s="161">
        <v>11</v>
      </c>
      <c r="DK1003" s="161" t="s">
        <v>1681</v>
      </c>
      <c r="DL1003" s="161">
        <v>285</v>
      </c>
      <c r="DM1003" s="43" t="s">
        <v>2139</v>
      </c>
      <c r="DN1003" s="43"/>
      <c r="DO1003" s="43" t="s">
        <v>2064</v>
      </c>
      <c r="DP1003" s="43"/>
      <c r="DQ1003" s="43" t="s">
        <v>2060</v>
      </c>
      <c r="DR1003" s="43">
        <v>100</v>
      </c>
      <c r="DV1003" s="31" t="s">
        <v>5642</v>
      </c>
      <c r="DW1003" s="31" t="s">
        <v>5651</v>
      </c>
      <c r="DX1003" s="63"/>
      <c r="DY1003" s="63"/>
      <c r="DZ1003" s="63"/>
      <c r="EA1003" s="167"/>
      <c r="EB1003" s="60"/>
      <c r="EC1003" s="60"/>
      <c r="ED1003" s="60"/>
      <c r="EE1003" s="60"/>
      <c r="EF1003" s="60"/>
      <c r="EG1003" s="60"/>
      <c r="EH1003" s="60"/>
      <c r="EI1003" s="60"/>
      <c r="EJ1003" s="60"/>
      <c r="EK1003" s="60"/>
      <c r="EL1003" s="60"/>
      <c r="EM1003" s="60"/>
      <c r="EN1003" s="60"/>
      <c r="EO1003" s="60"/>
      <c r="EP1003" s="60"/>
      <c r="EQ1003" s="60"/>
      <c r="ER1003" s="60"/>
      <c r="ES1003" s="60"/>
      <c r="ET1003" s="60"/>
      <c r="EU1003" s="60"/>
      <c r="EV1003" s="60"/>
      <c r="EW1003" s="60"/>
      <c r="EX1003" s="60"/>
      <c r="EY1003" s="60"/>
      <c r="EZ1003" s="60"/>
      <c r="FA1003" s="60"/>
      <c r="FB1003" s="60"/>
    </row>
    <row r="1004" spans="22:158" x14ac:dyDescent="0.25">
      <c r="W1004" s="33"/>
      <c r="X1004" s="33"/>
      <c r="AH1004" s="38">
        <v>100</v>
      </c>
      <c r="AI1004" s="38">
        <v>150</v>
      </c>
      <c r="AJ1004" s="38">
        <v>17750</v>
      </c>
      <c r="AK1004" s="38">
        <v>14</v>
      </c>
      <c r="AL1004" s="38">
        <v>1508858</v>
      </c>
      <c r="AM1004" s="61" t="s">
        <v>1816</v>
      </c>
      <c r="AN1004" s="61" t="s">
        <v>1695</v>
      </c>
      <c r="AO1004" s="61" t="s">
        <v>1650</v>
      </c>
      <c r="AP1004" s="61" t="s">
        <v>5033</v>
      </c>
      <c r="AQ1004" s="61" t="s">
        <v>1709</v>
      </c>
      <c r="AR1004" s="28">
        <v>2369362.6</v>
      </c>
      <c r="AS1004" s="28">
        <v>3824575</v>
      </c>
      <c r="AT1004" s="28">
        <v>3998395</v>
      </c>
      <c r="AU1004" s="62"/>
      <c r="BT1004">
        <v>0</v>
      </c>
      <c r="BU1004" s="32">
        <v>100</v>
      </c>
      <c r="BV1004" s="32">
        <v>130</v>
      </c>
      <c r="BW1004" s="32">
        <v>17400</v>
      </c>
      <c r="BX1004" s="32">
        <v>81</v>
      </c>
      <c r="BY1004" s="32">
        <v>91010</v>
      </c>
      <c r="BZ1004" t="s">
        <v>1816</v>
      </c>
      <c r="CA1004" t="s">
        <v>1687</v>
      </c>
      <c r="CB1004" t="s">
        <v>1893</v>
      </c>
      <c r="CC1004" s="52" t="s">
        <v>1683</v>
      </c>
      <c r="CD1004" s="52" t="s">
        <v>1683</v>
      </c>
      <c r="CE1004" s="155">
        <v>333</v>
      </c>
      <c r="CF1004" s="155">
        <v>8</v>
      </c>
      <c r="CG1004" s="31" t="s">
        <v>5837</v>
      </c>
      <c r="CH1004" s="31" t="s">
        <v>3894</v>
      </c>
      <c r="CI1004" s="31" t="s">
        <v>3920</v>
      </c>
      <c r="CJ1004" s="31" t="s">
        <v>4444</v>
      </c>
      <c r="DD1004" s="162"/>
      <c r="DE1004" s="161"/>
      <c r="DF1004" s="161"/>
      <c r="DG1004" s="163"/>
      <c r="DH1004" s="161"/>
      <c r="DI1004" s="161"/>
      <c r="DJ1004" s="161"/>
      <c r="DK1004" s="161"/>
      <c r="DL1004" s="161"/>
      <c r="DM1004"/>
      <c r="DN1004"/>
      <c r="DO1004"/>
      <c r="DP1004"/>
      <c r="DQ1004"/>
      <c r="DR1004"/>
      <c r="DV1004" s="31" t="s">
        <v>5642</v>
      </c>
      <c r="DW1004" s="31" t="s">
        <v>5651</v>
      </c>
      <c r="DX1004" s="63"/>
      <c r="DY1004" s="63"/>
      <c r="DZ1004" s="63"/>
      <c r="EA1004" s="167"/>
      <c r="EB1004" s="60"/>
      <c r="EC1004" s="60"/>
      <c r="ED1004" s="60"/>
      <c r="EE1004" s="60"/>
      <c r="EF1004" s="60"/>
      <c r="EG1004" s="60"/>
      <c r="EH1004" s="60"/>
      <c r="EI1004" s="60"/>
      <c r="EJ1004" s="60"/>
      <c r="EK1004" s="60"/>
      <c r="EL1004" s="60"/>
      <c r="EM1004" s="60"/>
      <c r="EN1004" s="60"/>
      <c r="EO1004" s="60"/>
      <c r="EP1004" s="60"/>
      <c r="EQ1004" s="60"/>
      <c r="ER1004" s="60"/>
      <c r="ES1004" s="60"/>
      <c r="ET1004" s="60"/>
      <c r="EU1004" s="60"/>
      <c r="EV1004" s="60"/>
      <c r="EW1004" s="60"/>
      <c r="EX1004" s="60"/>
      <c r="EY1004" s="60"/>
      <c r="EZ1004" s="60"/>
      <c r="FA1004" s="60"/>
      <c r="FB1004" s="60"/>
    </row>
    <row r="1005" spans="22:158" x14ac:dyDescent="0.25">
      <c r="W1005" s="33"/>
      <c r="X1005" s="33"/>
      <c r="AH1005" s="38">
        <v>100</v>
      </c>
      <c r="AI1005" s="38">
        <v>155</v>
      </c>
      <c r="AJ1005" s="38">
        <v>10050</v>
      </c>
      <c r="AK1005" s="38">
        <v>14</v>
      </c>
      <c r="AL1005" s="38">
        <v>1508858</v>
      </c>
      <c r="AM1005" s="61" t="s">
        <v>1816</v>
      </c>
      <c r="AN1005" s="61" t="s">
        <v>1686</v>
      </c>
      <c r="AO1005" s="61" t="s">
        <v>5044</v>
      </c>
      <c r="AP1005" s="61" t="s">
        <v>5033</v>
      </c>
      <c r="AQ1005" s="61" t="s">
        <v>1709</v>
      </c>
      <c r="AR1005" s="28">
        <v>57418.5</v>
      </c>
      <c r="AS1005" s="28">
        <v>165462</v>
      </c>
      <c r="AT1005" s="28">
        <v>0</v>
      </c>
      <c r="AU1005" s="62"/>
      <c r="BT1005">
        <v>0</v>
      </c>
      <c r="BU1005" s="32">
        <v>100</v>
      </c>
      <c r="BV1005" s="32">
        <v>130</v>
      </c>
      <c r="BW1005" s="32">
        <v>17400</v>
      </c>
      <c r="BX1005" s="32">
        <v>82</v>
      </c>
      <c r="BY1005" s="32">
        <v>91020</v>
      </c>
      <c r="BZ1005" t="s">
        <v>1816</v>
      </c>
      <c r="CA1005" t="s">
        <v>1687</v>
      </c>
      <c r="CB1005" t="s">
        <v>1893</v>
      </c>
      <c r="CC1005" t="s">
        <v>1790</v>
      </c>
      <c r="CD1005" s="52" t="s">
        <v>1792</v>
      </c>
      <c r="CE1005" s="155">
        <v>1321</v>
      </c>
      <c r="CF1005" s="155">
        <v>18</v>
      </c>
      <c r="CG1005" s="31" t="s">
        <v>5851</v>
      </c>
      <c r="CH1005" s="31" t="s">
        <v>3895</v>
      </c>
      <c r="CI1005" s="31" t="s">
        <v>3920</v>
      </c>
      <c r="CJ1005" s="31" t="s">
        <v>4445</v>
      </c>
      <c r="DL1005"/>
      <c r="DM1005"/>
      <c r="DN1005"/>
      <c r="DO1005"/>
      <c r="DP1005"/>
      <c r="DQ1005"/>
      <c r="DR1005"/>
      <c r="DV1005" s="31" t="s">
        <v>5642</v>
      </c>
      <c r="DW1005" s="31" t="s">
        <v>5652</v>
      </c>
      <c r="DX1005" s="63"/>
      <c r="DY1005" s="63"/>
      <c r="DZ1005" s="63"/>
      <c r="EA1005" s="167"/>
      <c r="EB1005" s="60"/>
      <c r="EC1005" s="60"/>
      <c r="ED1005" s="60"/>
      <c r="EE1005" s="60"/>
      <c r="EF1005" s="60"/>
      <c r="EG1005" s="60"/>
      <c r="EH1005" s="60"/>
      <c r="EI1005" s="60"/>
      <c r="EJ1005" s="60"/>
      <c r="EK1005" s="60"/>
      <c r="EL1005" s="60"/>
      <c r="EM1005" s="60"/>
      <c r="EN1005" s="60"/>
      <c r="EO1005" s="60"/>
      <c r="EP1005" s="60"/>
      <c r="EQ1005" s="60"/>
      <c r="ER1005" s="60"/>
      <c r="ES1005" s="60"/>
      <c r="ET1005" s="60"/>
      <c r="EU1005" s="60"/>
      <c r="EV1005" s="60"/>
      <c r="EW1005" s="60"/>
      <c r="EX1005" s="60"/>
      <c r="EY1005" s="60"/>
      <c r="EZ1005" s="60"/>
      <c r="FA1005" s="60"/>
      <c r="FB1005" s="60"/>
    </row>
    <row r="1006" spans="22:158" x14ac:dyDescent="0.25">
      <c r="W1006" s="33"/>
      <c r="X1006" s="33"/>
      <c r="AH1006" s="38">
        <v>100</v>
      </c>
      <c r="AI1006" s="38">
        <v>155</v>
      </c>
      <c r="AJ1006" s="38">
        <v>10300</v>
      </c>
      <c r="AK1006" s="38">
        <v>14</v>
      </c>
      <c r="AL1006" s="38">
        <v>1508858</v>
      </c>
      <c r="AM1006" s="61" t="s">
        <v>1816</v>
      </c>
      <c r="AN1006" s="61" t="s">
        <v>1686</v>
      </c>
      <c r="AO1006" s="61" t="s">
        <v>5049</v>
      </c>
      <c r="AP1006" s="61" t="s">
        <v>5033</v>
      </c>
      <c r="AQ1006" s="61" t="s">
        <v>1709</v>
      </c>
      <c r="AR1006" s="28">
        <v>158118.70000000001</v>
      </c>
      <c r="AS1006" s="28">
        <v>129962</v>
      </c>
      <c r="AT1006" s="28">
        <v>0</v>
      </c>
      <c r="AU1006" s="62"/>
      <c r="BT1006">
        <v>0</v>
      </c>
      <c r="BU1006" s="32">
        <v>100</v>
      </c>
      <c r="BV1006" s="32">
        <v>130</v>
      </c>
      <c r="BW1006" s="32">
        <v>17400</v>
      </c>
      <c r="BX1006" s="32">
        <v>82</v>
      </c>
      <c r="BY1006" s="32">
        <v>91040</v>
      </c>
      <c r="BZ1006" t="s">
        <v>1816</v>
      </c>
      <c r="CA1006" t="s">
        <v>1687</v>
      </c>
      <c r="CB1006" t="s">
        <v>1893</v>
      </c>
      <c r="CC1006" t="s">
        <v>1790</v>
      </c>
      <c r="CD1006" t="s">
        <v>1791</v>
      </c>
      <c r="CE1006" s="155">
        <v>578</v>
      </c>
      <c r="CF1006" s="155">
        <v>10</v>
      </c>
      <c r="CG1006" s="31" t="s">
        <v>5853</v>
      </c>
      <c r="CH1006" s="31" t="s">
        <v>3896</v>
      </c>
      <c r="CI1006" s="31" t="s">
        <v>3920</v>
      </c>
      <c r="CJ1006" s="31" t="s">
        <v>4446</v>
      </c>
      <c r="DL1006"/>
      <c r="DM1006"/>
      <c r="DN1006"/>
      <c r="DO1006"/>
      <c r="DP1006"/>
      <c r="DQ1006"/>
      <c r="DR1006"/>
      <c r="DV1006" s="31" t="s">
        <v>5642</v>
      </c>
      <c r="DW1006" s="31" t="s">
        <v>5652</v>
      </c>
      <c r="DX1006" s="63"/>
      <c r="DY1006" s="63"/>
      <c r="DZ1006" s="63"/>
      <c r="EA1006" s="167"/>
      <c r="EB1006" s="60"/>
      <c r="EC1006" s="60"/>
      <c r="ED1006" s="60"/>
      <c r="EE1006" s="60"/>
      <c r="EF1006" s="60"/>
      <c r="EG1006" s="60"/>
      <c r="EH1006" s="60"/>
      <c r="EI1006" s="60"/>
      <c r="EJ1006" s="60"/>
      <c r="EK1006" s="60"/>
      <c r="EL1006" s="60"/>
      <c r="EM1006" s="60"/>
      <c r="EN1006" s="60"/>
      <c r="EO1006" s="60"/>
      <c r="EP1006" s="60"/>
      <c r="EQ1006" s="60"/>
      <c r="ER1006" s="60"/>
      <c r="ES1006" s="60"/>
      <c r="ET1006" s="60"/>
      <c r="EU1006" s="60"/>
      <c r="EV1006" s="60"/>
      <c r="EW1006" s="60"/>
      <c r="EX1006" s="60"/>
      <c r="EY1006" s="60"/>
      <c r="EZ1006" s="60"/>
      <c r="FA1006" s="60"/>
      <c r="FB1006" s="60"/>
    </row>
    <row r="1007" spans="22:158" x14ac:dyDescent="0.25">
      <c r="W1007" s="33"/>
      <c r="X1007" s="33"/>
      <c r="AH1007" s="38">
        <v>100</v>
      </c>
      <c r="AI1007" s="38">
        <v>155</v>
      </c>
      <c r="AJ1007" s="38">
        <v>10650</v>
      </c>
      <c r="AK1007" s="38">
        <v>14</v>
      </c>
      <c r="AL1007" s="38">
        <v>1508858</v>
      </c>
      <c r="AM1007" s="61" t="s">
        <v>1816</v>
      </c>
      <c r="AN1007" s="61" t="s">
        <v>1686</v>
      </c>
      <c r="AO1007" s="61" t="s">
        <v>5056</v>
      </c>
      <c r="AP1007" s="61" t="s">
        <v>5033</v>
      </c>
      <c r="AQ1007" s="61" t="s">
        <v>1709</v>
      </c>
      <c r="AR1007" s="28">
        <v>400371.7</v>
      </c>
      <c r="AS1007" s="28">
        <v>1120548</v>
      </c>
      <c r="AT1007" s="28">
        <v>1118444</v>
      </c>
      <c r="AU1007" s="62"/>
      <c r="BT1007">
        <v>0</v>
      </c>
      <c r="BU1007" s="32">
        <v>100</v>
      </c>
      <c r="BV1007" s="32">
        <v>130</v>
      </c>
      <c r="BW1007" s="32">
        <v>17400</v>
      </c>
      <c r="BX1007" s="32">
        <v>83</v>
      </c>
      <c r="BY1007" s="32">
        <v>91060</v>
      </c>
      <c r="BZ1007" t="s">
        <v>1816</v>
      </c>
      <c r="CA1007" t="s">
        <v>1687</v>
      </c>
      <c r="CB1007" t="s">
        <v>1893</v>
      </c>
      <c r="CC1007" t="s">
        <v>1786</v>
      </c>
      <c r="CD1007" s="52" t="s">
        <v>5043</v>
      </c>
      <c r="CE1007" s="155">
        <v>9665</v>
      </c>
      <c r="CF1007" s="155">
        <v>6</v>
      </c>
      <c r="CG1007" s="31" t="s">
        <v>684</v>
      </c>
      <c r="CH1007" s="31" t="s">
        <v>3897</v>
      </c>
      <c r="CI1007" s="31" t="s">
        <v>3920</v>
      </c>
      <c r="CJ1007" s="31" t="s">
        <v>4447</v>
      </c>
      <c r="DL1007"/>
      <c r="DM1007"/>
      <c r="DN1007"/>
      <c r="DO1007"/>
      <c r="DP1007"/>
      <c r="DQ1007"/>
      <c r="DR1007"/>
      <c r="DV1007" s="31" t="s">
        <v>5642</v>
      </c>
      <c r="DW1007" s="31" t="s">
        <v>5652</v>
      </c>
      <c r="DX1007" s="63"/>
      <c r="DY1007" s="63"/>
      <c r="DZ1007" s="63"/>
      <c r="EA1007" s="167"/>
      <c r="EB1007" s="60"/>
      <c r="EC1007" s="60"/>
      <c r="ED1007" s="60"/>
      <c r="EE1007" s="60"/>
      <c r="EF1007" s="60"/>
      <c r="EG1007" s="60"/>
      <c r="EH1007" s="60"/>
      <c r="EI1007" s="60"/>
      <c r="EJ1007" s="60"/>
      <c r="EK1007" s="60"/>
      <c r="EL1007" s="60"/>
      <c r="EM1007" s="60"/>
      <c r="EN1007" s="60"/>
      <c r="EO1007" s="60"/>
      <c r="EP1007" s="60"/>
      <c r="EQ1007" s="60"/>
      <c r="ER1007" s="60"/>
      <c r="ES1007" s="60"/>
      <c r="ET1007" s="60"/>
      <c r="EU1007" s="60"/>
      <c r="EV1007" s="60"/>
      <c r="EW1007" s="60"/>
      <c r="EX1007" s="60"/>
      <c r="EY1007" s="60"/>
      <c r="EZ1007" s="60"/>
      <c r="FA1007" s="60"/>
      <c r="FB1007" s="60"/>
    </row>
    <row r="1008" spans="22:158" x14ac:dyDescent="0.25">
      <c r="W1008" s="33"/>
      <c r="X1008" s="33"/>
      <c r="AH1008" s="38">
        <v>100</v>
      </c>
      <c r="AI1008" s="38">
        <v>155</v>
      </c>
      <c r="AJ1008" s="38">
        <v>11860</v>
      </c>
      <c r="AK1008" s="38">
        <v>14</v>
      </c>
      <c r="AL1008" s="38">
        <v>1508858</v>
      </c>
      <c r="AM1008" s="61" t="s">
        <v>1816</v>
      </c>
      <c r="AN1008" s="61" t="s">
        <v>1686</v>
      </c>
      <c r="AO1008" s="61" t="s">
        <v>5082</v>
      </c>
      <c r="AP1008" s="61" t="s">
        <v>5033</v>
      </c>
      <c r="AQ1008" s="61" t="s">
        <v>1709</v>
      </c>
      <c r="AR1008" s="28">
        <v>39340.6</v>
      </c>
      <c r="AS1008" s="28">
        <v>304070</v>
      </c>
      <c r="AT1008" s="28">
        <v>658527</v>
      </c>
      <c r="AU1008" s="62"/>
      <c r="BT1008">
        <v>0</v>
      </c>
      <c r="BU1008" s="32">
        <v>100</v>
      </c>
      <c r="BV1008" s="32">
        <v>130</v>
      </c>
      <c r="BW1008" s="32">
        <v>17400</v>
      </c>
      <c r="BX1008" s="32">
        <v>84</v>
      </c>
      <c r="BY1008" s="32">
        <v>91100</v>
      </c>
      <c r="BZ1008" t="s">
        <v>1816</v>
      </c>
      <c r="CA1008" t="s">
        <v>1687</v>
      </c>
      <c r="CB1008" t="s">
        <v>1893</v>
      </c>
      <c r="CC1008" s="52" t="s">
        <v>1795</v>
      </c>
      <c r="CD1008" s="52" t="s">
        <v>1796</v>
      </c>
      <c r="CE1008" s="155">
        <v>175</v>
      </c>
      <c r="CF1008" s="155">
        <v>12</v>
      </c>
      <c r="CG1008" s="31" t="s">
        <v>688</v>
      </c>
      <c r="CH1008" s="31" t="s">
        <v>3899</v>
      </c>
      <c r="CI1008" s="31" t="s">
        <v>3920</v>
      </c>
      <c r="CJ1008" s="31" t="s">
        <v>4448</v>
      </c>
      <c r="DL1008"/>
      <c r="DM1008"/>
      <c r="DN1008"/>
      <c r="DO1008"/>
      <c r="DP1008"/>
      <c r="DQ1008"/>
      <c r="DR1008"/>
      <c r="DV1008" s="31" t="s">
        <v>5642</v>
      </c>
      <c r="DW1008" s="31" t="s">
        <v>5652</v>
      </c>
      <c r="DX1008" s="63"/>
      <c r="DY1008" s="63"/>
      <c r="DZ1008" s="63"/>
      <c r="EA1008" s="167"/>
      <c r="EB1008" s="60"/>
      <c r="EC1008" s="60"/>
      <c r="ED1008" s="60"/>
      <c r="EE1008" s="60"/>
      <c r="EF1008" s="60"/>
      <c r="EG1008" s="60"/>
      <c r="EH1008" s="60"/>
      <c r="EI1008" s="60"/>
      <c r="EJ1008" s="60"/>
      <c r="EK1008" s="60"/>
      <c r="EL1008" s="60"/>
      <c r="EM1008" s="60"/>
      <c r="EN1008" s="60"/>
      <c r="EO1008" s="60"/>
      <c r="EP1008" s="60"/>
      <c r="EQ1008" s="60"/>
      <c r="ER1008" s="60"/>
      <c r="ES1008" s="60"/>
      <c r="ET1008" s="60"/>
      <c r="EU1008" s="60"/>
      <c r="EV1008" s="60"/>
      <c r="EW1008" s="60"/>
      <c r="EX1008" s="60"/>
      <c r="EY1008" s="60"/>
      <c r="EZ1008" s="60"/>
      <c r="FA1008" s="60"/>
      <c r="FB1008" s="60"/>
    </row>
    <row r="1009" spans="22:158" x14ac:dyDescent="0.25">
      <c r="W1009" s="33"/>
      <c r="X1009" s="33"/>
      <c r="AH1009" s="38">
        <v>100</v>
      </c>
      <c r="AI1009" s="38">
        <v>155</v>
      </c>
      <c r="AJ1009" s="38">
        <v>12300</v>
      </c>
      <c r="AK1009" s="38">
        <v>14</v>
      </c>
      <c r="AL1009" s="38">
        <v>1508858</v>
      </c>
      <c r="AM1009" s="61" t="s">
        <v>1816</v>
      </c>
      <c r="AN1009" s="61" t="s">
        <v>1686</v>
      </c>
      <c r="AO1009" s="61" t="s">
        <v>5090</v>
      </c>
      <c r="AP1009" s="61" t="s">
        <v>5033</v>
      </c>
      <c r="AQ1009" s="61" t="s">
        <v>1709</v>
      </c>
      <c r="AR1009" s="28">
        <v>1938101.6</v>
      </c>
      <c r="AS1009" s="28">
        <v>4672163</v>
      </c>
      <c r="AT1009" s="28">
        <v>1782679</v>
      </c>
      <c r="AU1009" s="62"/>
      <c r="BT1009">
        <v>0</v>
      </c>
      <c r="BU1009" s="32">
        <v>100</v>
      </c>
      <c r="BV1009" s="32">
        <v>130</v>
      </c>
      <c r="BW1009" s="32">
        <v>17400</v>
      </c>
      <c r="BX1009" s="32">
        <v>85</v>
      </c>
      <c r="BY1009" s="32">
        <v>91120</v>
      </c>
      <c r="BZ1009" t="s">
        <v>1816</v>
      </c>
      <c r="CA1009" t="s">
        <v>1687</v>
      </c>
      <c r="CB1009" t="s">
        <v>1893</v>
      </c>
      <c r="CC1009" s="52" t="s">
        <v>1797</v>
      </c>
      <c r="CD1009" s="52" t="s">
        <v>1797</v>
      </c>
      <c r="CE1009" s="155">
        <v>57</v>
      </c>
      <c r="CF1009" s="155">
        <v>8</v>
      </c>
      <c r="CG1009" s="31" t="s">
        <v>690</v>
      </c>
      <c r="CH1009" s="31" t="s">
        <v>3900</v>
      </c>
      <c r="CI1009" s="31" t="s">
        <v>3920</v>
      </c>
      <c r="CJ1009" s="31" t="s">
        <v>4449</v>
      </c>
      <c r="DL1009"/>
      <c r="DM1009"/>
      <c r="DN1009"/>
      <c r="DO1009"/>
      <c r="DP1009"/>
      <c r="DQ1009"/>
      <c r="DR1009"/>
      <c r="DV1009" s="31" t="s">
        <v>5642</v>
      </c>
      <c r="DW1009" s="31" t="s">
        <v>5652</v>
      </c>
      <c r="DX1009" s="63"/>
      <c r="DY1009" s="63"/>
      <c r="DZ1009" s="63"/>
      <c r="EA1009" s="167"/>
      <c r="EB1009" s="60"/>
      <c r="EC1009" s="60"/>
      <c r="ED1009" s="60"/>
      <c r="EE1009" s="60"/>
      <c r="EF1009" s="60"/>
      <c r="EG1009" s="60"/>
      <c r="EH1009" s="60"/>
      <c r="EI1009" s="60"/>
      <c r="EJ1009" s="60"/>
      <c r="EK1009" s="60"/>
      <c r="EL1009" s="60"/>
      <c r="EM1009" s="60"/>
      <c r="EN1009" s="60"/>
      <c r="EO1009" s="60"/>
      <c r="EP1009" s="60"/>
      <c r="EQ1009" s="60"/>
      <c r="ER1009" s="60"/>
      <c r="ES1009" s="60"/>
      <c r="ET1009" s="60"/>
      <c r="EU1009" s="60"/>
      <c r="EV1009" s="60"/>
      <c r="EW1009" s="60"/>
      <c r="EX1009" s="60"/>
      <c r="EY1009" s="60"/>
      <c r="EZ1009" s="60"/>
      <c r="FA1009" s="60"/>
      <c r="FB1009" s="60"/>
    </row>
    <row r="1010" spans="22:158" x14ac:dyDescent="0.25">
      <c r="W1010" s="33"/>
      <c r="X1010" s="33"/>
      <c r="AH1010" s="38">
        <v>100</v>
      </c>
      <c r="AI1010" s="38">
        <v>155</v>
      </c>
      <c r="AJ1010" s="38">
        <v>12450</v>
      </c>
      <c r="AK1010" s="38">
        <v>14</v>
      </c>
      <c r="AL1010" s="38">
        <v>1508858</v>
      </c>
      <c r="AM1010" s="61" t="s">
        <v>1816</v>
      </c>
      <c r="AN1010" s="61" t="s">
        <v>1686</v>
      </c>
      <c r="AO1010" s="61" t="s">
        <v>5093</v>
      </c>
      <c r="AP1010" s="61" t="s">
        <v>5033</v>
      </c>
      <c r="AQ1010" s="61" t="s">
        <v>1709</v>
      </c>
      <c r="AR1010" s="28">
        <v>0</v>
      </c>
      <c r="AS1010" s="28">
        <v>0</v>
      </c>
      <c r="AT1010" s="28">
        <v>5152418</v>
      </c>
      <c r="AU1010" s="62"/>
      <c r="BT1010">
        <v>0</v>
      </c>
      <c r="BU1010" s="32">
        <v>100</v>
      </c>
      <c r="BV1010" s="32">
        <v>130</v>
      </c>
      <c r="BW1010" s="32">
        <v>17400</v>
      </c>
      <c r="BX1010" s="32">
        <v>86</v>
      </c>
      <c r="BY1010" s="32">
        <v>91140</v>
      </c>
      <c r="BZ1010" t="s">
        <v>1816</v>
      </c>
      <c r="CA1010" t="s">
        <v>1687</v>
      </c>
      <c r="CB1010" t="s">
        <v>1893</v>
      </c>
      <c r="CC1010" s="52" t="s">
        <v>1787</v>
      </c>
      <c r="CD1010" s="52" t="s">
        <v>1789</v>
      </c>
      <c r="CE1010" s="155">
        <v>1142</v>
      </c>
      <c r="CF1010" s="155">
        <v>254</v>
      </c>
      <c r="CG1010" s="31" t="s">
        <v>5839</v>
      </c>
      <c r="CH1010" s="31" t="s">
        <v>3901</v>
      </c>
      <c r="CI1010" s="31" t="s">
        <v>3920</v>
      </c>
      <c r="CJ1010" s="31" t="s">
        <v>4450</v>
      </c>
      <c r="DL1010"/>
      <c r="DM1010"/>
      <c r="DN1010"/>
      <c r="DO1010"/>
      <c r="DP1010"/>
      <c r="DQ1010"/>
      <c r="DR1010"/>
      <c r="DV1010" s="31" t="s">
        <v>5642</v>
      </c>
      <c r="DW1010" s="31" t="s">
        <v>5652</v>
      </c>
      <c r="DX1010" s="63"/>
      <c r="DY1010" s="63"/>
      <c r="DZ1010" s="63"/>
      <c r="EA1010" s="167"/>
      <c r="EB1010" s="60"/>
      <c r="EC1010" s="60"/>
      <c r="ED1010" s="60"/>
      <c r="EE1010" s="60"/>
      <c r="EF1010" s="60"/>
      <c r="EG1010" s="60"/>
      <c r="EH1010" s="60"/>
      <c r="EI1010" s="60"/>
      <c r="EJ1010" s="60"/>
      <c r="EK1010" s="60"/>
      <c r="EL1010" s="60"/>
      <c r="EM1010" s="60"/>
      <c r="EN1010" s="60"/>
      <c r="EO1010" s="60"/>
      <c r="EP1010" s="60"/>
      <c r="EQ1010" s="60"/>
      <c r="ER1010" s="60"/>
      <c r="ES1010" s="60"/>
      <c r="ET1010" s="60"/>
      <c r="EU1010" s="60"/>
      <c r="EV1010" s="60"/>
      <c r="EW1010" s="60"/>
      <c r="EX1010" s="60"/>
      <c r="EY1010" s="60"/>
      <c r="EZ1010" s="60"/>
      <c r="FA1010" s="60"/>
      <c r="FB1010" s="60"/>
    </row>
    <row r="1011" spans="22:158" x14ac:dyDescent="0.25">
      <c r="W1011" s="33"/>
      <c r="X1011" s="33"/>
      <c r="AH1011" s="38">
        <v>100</v>
      </c>
      <c r="AI1011" s="38">
        <v>155</v>
      </c>
      <c r="AJ1011" s="38">
        <v>12500</v>
      </c>
      <c r="AK1011" s="38">
        <v>14</v>
      </c>
      <c r="AL1011" s="38">
        <v>1508858</v>
      </c>
      <c r="AM1011" s="61" t="s">
        <v>1816</v>
      </c>
      <c r="AN1011" s="61" t="s">
        <v>1686</v>
      </c>
      <c r="AO1011" s="61" t="s">
        <v>5094</v>
      </c>
      <c r="AP1011" s="61" t="s">
        <v>5033</v>
      </c>
      <c r="AQ1011" s="61" t="s">
        <v>1709</v>
      </c>
      <c r="AR1011" s="28">
        <v>0</v>
      </c>
      <c r="AS1011" s="28">
        <v>42125</v>
      </c>
      <c r="AT1011" s="28">
        <v>2102</v>
      </c>
      <c r="AU1011" s="62"/>
      <c r="BT1011">
        <v>0</v>
      </c>
      <c r="BU1011" s="32">
        <v>100</v>
      </c>
      <c r="BV1011" s="32">
        <v>130</v>
      </c>
      <c r="BW1011" s="32">
        <v>17400</v>
      </c>
      <c r="BX1011" s="32">
        <v>86</v>
      </c>
      <c r="BY1011" s="32">
        <v>91160</v>
      </c>
      <c r="BZ1011" t="s">
        <v>1816</v>
      </c>
      <c r="CA1011" t="s">
        <v>1687</v>
      </c>
      <c r="CB1011" s="52" t="s">
        <v>1893</v>
      </c>
      <c r="CC1011" s="52" t="s">
        <v>1787</v>
      </c>
      <c r="CD1011" s="52" t="s">
        <v>1788</v>
      </c>
      <c r="CE1011" s="155">
        <v>247</v>
      </c>
      <c r="CF1011" s="155">
        <v>48</v>
      </c>
      <c r="CG1011" s="31" t="s">
        <v>5831</v>
      </c>
      <c r="CH1011" s="31" t="s">
        <v>3902</v>
      </c>
      <c r="CI1011" s="31" t="s">
        <v>3920</v>
      </c>
      <c r="CJ1011" s="31" t="s">
        <v>4451</v>
      </c>
      <c r="DL1011"/>
      <c r="DM1011"/>
      <c r="DN1011"/>
      <c r="DO1011"/>
      <c r="DP1011"/>
      <c r="DQ1011"/>
      <c r="DR1011"/>
      <c r="DV1011" s="31" t="s">
        <v>5642</v>
      </c>
      <c r="DW1011" s="31" t="s">
        <v>5652</v>
      </c>
      <c r="DX1011" s="63"/>
      <c r="DY1011" s="63"/>
      <c r="DZ1011" s="63"/>
      <c r="EA1011" s="167"/>
      <c r="EB1011" s="60"/>
      <c r="EC1011" s="60"/>
      <c r="ED1011" s="60"/>
      <c r="EE1011" s="60"/>
      <c r="EF1011" s="60"/>
      <c r="EG1011" s="60"/>
      <c r="EH1011" s="60"/>
      <c r="EI1011" s="60"/>
      <c r="EJ1011" s="60"/>
      <c r="EK1011" s="60"/>
      <c r="EL1011" s="60"/>
      <c r="EM1011" s="60"/>
      <c r="EN1011" s="60"/>
      <c r="EO1011" s="60"/>
      <c r="EP1011" s="60"/>
      <c r="EQ1011" s="60"/>
      <c r="ER1011" s="60"/>
      <c r="ES1011" s="60"/>
      <c r="ET1011" s="60"/>
      <c r="EU1011" s="60"/>
      <c r="EV1011" s="60"/>
      <c r="EW1011" s="60"/>
      <c r="EX1011" s="60"/>
      <c r="EY1011" s="60"/>
      <c r="EZ1011" s="60"/>
      <c r="FA1011" s="60"/>
      <c r="FB1011" s="60"/>
    </row>
    <row r="1012" spans="22:158" x14ac:dyDescent="0.25">
      <c r="V1012" s="1"/>
      <c r="W1012" s="33"/>
      <c r="X1012" s="33"/>
      <c r="AH1012" s="38">
        <v>100</v>
      </c>
      <c r="AI1012" s="38">
        <v>155</v>
      </c>
      <c r="AJ1012" s="38">
        <v>13370</v>
      </c>
      <c r="AK1012" s="38">
        <v>14</v>
      </c>
      <c r="AL1012" s="38">
        <v>1508858</v>
      </c>
      <c r="AM1012" s="61" t="s">
        <v>1816</v>
      </c>
      <c r="AN1012" s="61" t="s">
        <v>1686</v>
      </c>
      <c r="AO1012" s="61" t="s">
        <v>5110</v>
      </c>
      <c r="AP1012" s="61" t="s">
        <v>5033</v>
      </c>
      <c r="AQ1012" s="61" t="s">
        <v>1709</v>
      </c>
      <c r="AR1012" s="28">
        <v>4859441.2</v>
      </c>
      <c r="AS1012" s="28">
        <v>12194644</v>
      </c>
      <c r="AT1012" s="28">
        <v>0</v>
      </c>
      <c r="AU1012" s="62"/>
      <c r="BT1012">
        <v>0</v>
      </c>
      <c r="BU1012" s="32">
        <v>100</v>
      </c>
      <c r="BV1012" s="32">
        <v>130</v>
      </c>
      <c r="BW1012" s="32">
        <v>17400</v>
      </c>
      <c r="BX1012" s="32">
        <v>87</v>
      </c>
      <c r="BY1012" s="32">
        <v>91180</v>
      </c>
      <c r="BZ1012" t="s">
        <v>1816</v>
      </c>
      <c r="CA1012" t="s">
        <v>1687</v>
      </c>
      <c r="CB1012" t="s">
        <v>1893</v>
      </c>
      <c r="CC1012" t="s">
        <v>1726</v>
      </c>
      <c r="CD1012" s="52" t="s">
        <v>1793</v>
      </c>
      <c r="CE1012" s="155"/>
      <c r="CF1012" s="155"/>
      <c r="CG1012" s="31" t="s">
        <v>5841</v>
      </c>
      <c r="CH1012" s="31" t="s">
        <v>3903</v>
      </c>
      <c r="CI1012" s="31" t="s">
        <v>3920</v>
      </c>
      <c r="CJ1012" s="31" t="s">
        <v>4452</v>
      </c>
      <c r="DL1012"/>
      <c r="DM1012"/>
      <c r="DN1012"/>
      <c r="DO1012"/>
      <c r="DP1012"/>
      <c r="DQ1012"/>
      <c r="DR1012"/>
      <c r="DV1012" s="31" t="s">
        <v>5642</v>
      </c>
      <c r="DW1012" s="31" t="s">
        <v>5652</v>
      </c>
      <c r="DX1012" s="63"/>
      <c r="DY1012" s="63"/>
      <c r="DZ1012" s="63"/>
      <c r="EA1012" s="167"/>
      <c r="EB1012" s="60"/>
      <c r="EC1012" s="60"/>
      <c r="ED1012" s="60"/>
      <c r="EE1012" s="60"/>
      <c r="EF1012" s="60"/>
      <c r="EG1012" s="60"/>
      <c r="EH1012" s="60"/>
      <c r="EI1012" s="60"/>
      <c r="EJ1012" s="60"/>
      <c r="EK1012" s="60"/>
      <c r="EL1012" s="60"/>
      <c r="EM1012" s="60"/>
      <c r="EN1012" s="60"/>
      <c r="EO1012" s="60"/>
      <c r="EP1012" s="60"/>
      <c r="EQ1012" s="60"/>
      <c r="ER1012" s="60"/>
      <c r="ES1012" s="60"/>
      <c r="ET1012" s="60"/>
      <c r="EU1012" s="60"/>
      <c r="EV1012" s="60"/>
      <c r="EW1012" s="60"/>
      <c r="EX1012" s="60"/>
      <c r="EY1012" s="60"/>
      <c r="EZ1012" s="60"/>
      <c r="FA1012" s="60"/>
      <c r="FB1012" s="60"/>
    </row>
    <row r="1013" spans="22:158" x14ac:dyDescent="0.25">
      <c r="W1013" s="33"/>
      <c r="X1013" s="33"/>
      <c r="AH1013" s="38">
        <v>100</v>
      </c>
      <c r="AI1013" s="38">
        <v>155</v>
      </c>
      <c r="AJ1013" s="38">
        <v>13900</v>
      </c>
      <c r="AK1013" s="38">
        <v>14</v>
      </c>
      <c r="AL1013" s="38">
        <v>1508858</v>
      </c>
      <c r="AM1013" s="61" t="s">
        <v>1816</v>
      </c>
      <c r="AN1013" s="61" t="s">
        <v>1686</v>
      </c>
      <c r="AO1013" s="61" t="s">
        <v>5122</v>
      </c>
      <c r="AP1013" s="61" t="s">
        <v>5033</v>
      </c>
      <c r="AQ1013" s="61" t="s">
        <v>1709</v>
      </c>
      <c r="AR1013" s="28">
        <v>0</v>
      </c>
      <c r="AS1013" s="28">
        <v>0</v>
      </c>
      <c r="AT1013" s="28">
        <v>1415664</v>
      </c>
      <c r="AU1013" s="62"/>
      <c r="BT1013">
        <v>0</v>
      </c>
      <c r="BU1013" s="32">
        <v>100</v>
      </c>
      <c r="BV1013" s="32">
        <v>130</v>
      </c>
      <c r="BW1013" s="32">
        <v>17400</v>
      </c>
      <c r="BX1013" s="32">
        <v>87</v>
      </c>
      <c r="BY1013" s="32">
        <v>91190</v>
      </c>
      <c r="BZ1013" t="s">
        <v>1816</v>
      </c>
      <c r="CA1013" t="s">
        <v>1687</v>
      </c>
      <c r="CB1013" t="s">
        <v>1893</v>
      </c>
      <c r="CC1013" s="52" t="s">
        <v>1726</v>
      </c>
      <c r="CD1013" s="52" t="s">
        <v>1726</v>
      </c>
      <c r="CE1013" s="155">
        <v>1</v>
      </c>
      <c r="CF1013" s="155">
        <v>1</v>
      </c>
      <c r="CG1013" s="31" t="s">
        <v>5843</v>
      </c>
      <c r="CH1013" s="31" t="s">
        <v>3904</v>
      </c>
      <c r="CI1013" s="31" t="s">
        <v>3920</v>
      </c>
      <c r="CJ1013" s="31" t="s">
        <v>4453</v>
      </c>
      <c r="DL1013"/>
      <c r="DM1013"/>
      <c r="DN1013"/>
      <c r="DO1013"/>
      <c r="DP1013"/>
      <c r="DQ1013"/>
      <c r="DR1013"/>
      <c r="DV1013" s="31" t="s">
        <v>5642</v>
      </c>
      <c r="DW1013" s="31" t="s">
        <v>5652</v>
      </c>
      <c r="DX1013" s="63"/>
      <c r="DY1013" s="63"/>
      <c r="DZ1013" s="63"/>
      <c r="EA1013" s="167"/>
      <c r="EB1013" s="60"/>
      <c r="EC1013" s="60"/>
      <c r="ED1013" s="60"/>
      <c r="EE1013" s="60"/>
      <c r="EF1013" s="60"/>
      <c r="EG1013" s="60"/>
      <c r="EH1013" s="60"/>
      <c r="EI1013" s="60"/>
      <c r="EJ1013" s="60"/>
      <c r="EK1013" s="60"/>
      <c r="EL1013" s="60"/>
      <c r="EM1013" s="60"/>
      <c r="EN1013" s="60"/>
      <c r="EO1013" s="60"/>
      <c r="EP1013" s="60"/>
      <c r="EQ1013" s="60"/>
      <c r="ER1013" s="60"/>
      <c r="ES1013" s="60"/>
      <c r="ET1013" s="60"/>
      <c r="EU1013" s="60"/>
      <c r="EV1013" s="60"/>
      <c r="EW1013" s="60"/>
      <c r="EX1013" s="60"/>
      <c r="EY1013" s="60"/>
      <c r="EZ1013" s="60"/>
      <c r="FA1013" s="60"/>
      <c r="FB1013" s="60"/>
    </row>
    <row r="1014" spans="22:158" x14ac:dyDescent="0.25">
      <c r="W1014" s="33"/>
      <c r="X1014" s="33"/>
      <c r="AH1014" s="38">
        <v>100</v>
      </c>
      <c r="AI1014" s="38">
        <v>155</v>
      </c>
      <c r="AJ1014" s="38">
        <v>14050</v>
      </c>
      <c r="AK1014" s="38">
        <v>14</v>
      </c>
      <c r="AL1014" s="38">
        <v>1508858</v>
      </c>
      <c r="AM1014" s="61" t="s">
        <v>1816</v>
      </c>
      <c r="AN1014" s="61" t="s">
        <v>1686</v>
      </c>
      <c r="AO1014" s="61" t="s">
        <v>5125</v>
      </c>
      <c r="AP1014" s="61" t="s">
        <v>5033</v>
      </c>
      <c r="AQ1014" s="61" t="s">
        <v>1709</v>
      </c>
      <c r="AR1014" s="28">
        <v>0</v>
      </c>
      <c r="AS1014" s="28">
        <v>0</v>
      </c>
      <c r="AT1014" s="28">
        <v>3040796</v>
      </c>
      <c r="AU1014" s="62"/>
      <c r="BT1014">
        <v>0</v>
      </c>
      <c r="BU1014" s="32">
        <v>100</v>
      </c>
      <c r="BV1014" s="32">
        <v>130</v>
      </c>
      <c r="BW1014" s="32">
        <v>17400</v>
      </c>
      <c r="BX1014" s="32">
        <v>87</v>
      </c>
      <c r="BY1014" s="32">
        <v>91194</v>
      </c>
      <c r="BZ1014" t="s">
        <v>1816</v>
      </c>
      <c r="CA1014" t="s">
        <v>1687</v>
      </c>
      <c r="CB1014" t="s">
        <v>1893</v>
      </c>
      <c r="CC1014" s="52" t="s">
        <v>1726</v>
      </c>
      <c r="CD1014" s="52" t="s">
        <v>1114</v>
      </c>
      <c r="CE1014" s="155">
        <v>1</v>
      </c>
      <c r="CF1014" s="155">
        <v>1</v>
      </c>
      <c r="CG1014" s="31" t="s">
        <v>694</v>
      </c>
      <c r="CH1014" s="31" t="s">
        <v>3906</v>
      </c>
      <c r="CI1014" s="31" t="s">
        <v>3920</v>
      </c>
      <c r="CJ1014" s="31" t="s">
        <v>1418</v>
      </c>
      <c r="DL1014"/>
      <c r="DM1014"/>
      <c r="DN1014"/>
      <c r="DO1014"/>
      <c r="DP1014"/>
      <c r="DQ1014"/>
      <c r="DR1014"/>
      <c r="DV1014" s="31" t="s">
        <v>5642</v>
      </c>
      <c r="DW1014" s="31" t="s">
        <v>5652</v>
      </c>
      <c r="DX1014" s="63"/>
      <c r="DY1014" s="63"/>
      <c r="DZ1014" s="63"/>
      <c r="EA1014" s="167"/>
      <c r="EB1014" s="60"/>
      <c r="EC1014" s="60"/>
      <c r="ED1014" s="60"/>
      <c r="EE1014" s="60"/>
      <c r="EF1014" s="60"/>
      <c r="EG1014" s="60"/>
      <c r="EH1014" s="60"/>
      <c r="EI1014" s="60"/>
      <c r="EJ1014" s="60"/>
      <c r="EK1014" s="60"/>
      <c r="EL1014" s="60"/>
      <c r="EM1014" s="60"/>
      <c r="EN1014" s="60"/>
      <c r="EO1014" s="60"/>
      <c r="EP1014" s="60"/>
      <c r="EQ1014" s="60"/>
      <c r="ER1014" s="60"/>
      <c r="ES1014" s="60"/>
      <c r="ET1014" s="60"/>
      <c r="EU1014" s="60"/>
      <c r="EV1014" s="60"/>
      <c r="EW1014" s="60"/>
      <c r="EX1014" s="60"/>
      <c r="EY1014" s="60"/>
      <c r="EZ1014" s="60"/>
      <c r="FA1014" s="60"/>
      <c r="FB1014" s="60"/>
    </row>
    <row r="1015" spans="22:158" x14ac:dyDescent="0.25">
      <c r="W1015" s="33"/>
      <c r="X1015" s="33"/>
      <c r="AH1015" s="38">
        <v>100</v>
      </c>
      <c r="AI1015" s="38">
        <v>155</v>
      </c>
      <c r="AJ1015" s="38">
        <v>14250</v>
      </c>
      <c r="AK1015" s="38">
        <v>14</v>
      </c>
      <c r="AL1015" s="38">
        <v>1508858</v>
      </c>
      <c r="AM1015" s="61" t="s">
        <v>1816</v>
      </c>
      <c r="AN1015" s="61" t="s">
        <v>1686</v>
      </c>
      <c r="AO1015" s="61" t="s">
        <v>1573</v>
      </c>
      <c r="AP1015" s="61" t="s">
        <v>5033</v>
      </c>
      <c r="AQ1015" s="61" t="s">
        <v>1709</v>
      </c>
      <c r="AR1015" s="28">
        <v>307698.90000000002</v>
      </c>
      <c r="AS1015" s="28">
        <v>741090</v>
      </c>
      <c r="AT1015" s="28">
        <v>883224</v>
      </c>
      <c r="AU1015" s="62"/>
      <c r="BT1015">
        <v>0</v>
      </c>
      <c r="BU1015" s="32">
        <v>100</v>
      </c>
      <c r="BV1015" s="32">
        <v>130</v>
      </c>
      <c r="BW1015" s="32">
        <v>17400</v>
      </c>
      <c r="BX1015" s="32">
        <v>87</v>
      </c>
      <c r="BY1015" s="32">
        <v>91200</v>
      </c>
      <c r="BZ1015" t="s">
        <v>1816</v>
      </c>
      <c r="CA1015" t="s">
        <v>1687</v>
      </c>
      <c r="CB1015" t="s">
        <v>1893</v>
      </c>
      <c r="CC1015" t="s">
        <v>1726</v>
      </c>
      <c r="CD1015" s="52" t="s">
        <v>1794</v>
      </c>
      <c r="CE1015" s="155"/>
      <c r="CF1015" s="155"/>
      <c r="CG1015" s="31" t="s">
        <v>5845</v>
      </c>
      <c r="CH1015" s="31" t="s">
        <v>3907</v>
      </c>
      <c r="CI1015" s="31" t="s">
        <v>3920</v>
      </c>
      <c r="CJ1015" s="31" t="s">
        <v>4454</v>
      </c>
      <c r="DL1015"/>
      <c r="DM1015"/>
      <c r="DN1015"/>
      <c r="DO1015"/>
      <c r="DP1015"/>
      <c r="DQ1015"/>
      <c r="DR1015"/>
      <c r="DV1015" s="31" t="s">
        <v>5642</v>
      </c>
      <c r="DW1015" s="31" t="s">
        <v>5652</v>
      </c>
      <c r="DX1015" s="63"/>
      <c r="DY1015" s="63"/>
      <c r="DZ1015" s="63"/>
      <c r="EA1015" s="167"/>
      <c r="EB1015" s="60"/>
      <c r="EC1015" s="60"/>
      <c r="ED1015" s="60"/>
      <c r="EE1015" s="60"/>
      <c r="EF1015" s="60"/>
      <c r="EG1015" s="60"/>
      <c r="EH1015" s="60"/>
      <c r="EI1015" s="60"/>
      <c r="EJ1015" s="60"/>
      <c r="EK1015" s="60"/>
      <c r="EL1015" s="60"/>
      <c r="EM1015" s="60"/>
      <c r="EN1015" s="60"/>
      <c r="EO1015" s="60"/>
      <c r="EP1015" s="60"/>
      <c r="EQ1015" s="60"/>
      <c r="ER1015" s="60"/>
      <c r="ES1015" s="60"/>
      <c r="ET1015" s="60"/>
      <c r="EU1015" s="60"/>
      <c r="EV1015" s="60"/>
      <c r="EW1015" s="60"/>
      <c r="EX1015" s="60"/>
      <c r="EY1015" s="60"/>
      <c r="EZ1015" s="60"/>
      <c r="FA1015" s="60"/>
      <c r="FB1015" s="60"/>
    </row>
    <row r="1016" spans="22:158" x14ac:dyDescent="0.25">
      <c r="W1016" s="33"/>
      <c r="X1016" s="33"/>
      <c r="AH1016" s="38">
        <v>100</v>
      </c>
      <c r="AI1016" s="38">
        <v>155</v>
      </c>
      <c r="AJ1016" s="38">
        <v>15500</v>
      </c>
      <c r="AK1016" s="38">
        <v>14</v>
      </c>
      <c r="AL1016" s="38">
        <v>1508858</v>
      </c>
      <c r="AM1016" s="61" t="s">
        <v>1816</v>
      </c>
      <c r="AN1016" s="61" t="s">
        <v>1686</v>
      </c>
      <c r="AO1016" s="61" t="s">
        <v>1601</v>
      </c>
      <c r="AP1016" s="61" t="s">
        <v>5033</v>
      </c>
      <c r="AQ1016" s="61" t="s">
        <v>1709</v>
      </c>
      <c r="AR1016" s="28">
        <v>19011.8</v>
      </c>
      <c r="AS1016" s="28">
        <v>125675</v>
      </c>
      <c r="AT1016" s="28">
        <v>447208</v>
      </c>
      <c r="AU1016" s="62"/>
      <c r="BT1016">
        <v>0</v>
      </c>
      <c r="BU1016" s="32">
        <v>100</v>
      </c>
      <c r="BV1016" s="32">
        <v>130</v>
      </c>
      <c r="BW1016" s="32">
        <v>17400</v>
      </c>
      <c r="BX1016" s="32">
        <v>88</v>
      </c>
      <c r="BY1016" s="32">
        <v>91220</v>
      </c>
      <c r="BZ1016" t="s">
        <v>1816</v>
      </c>
      <c r="CA1016" t="s">
        <v>1687</v>
      </c>
      <c r="CB1016" t="s">
        <v>1893</v>
      </c>
      <c r="CC1016" s="52" t="s">
        <v>1684</v>
      </c>
      <c r="CD1016" s="52" t="s">
        <v>1684</v>
      </c>
      <c r="CE1016" s="155">
        <v>43</v>
      </c>
      <c r="CF1016" s="155">
        <v>6</v>
      </c>
      <c r="CG1016" s="31" t="s">
        <v>696</v>
      </c>
      <c r="CH1016" s="31" t="s">
        <v>3908</v>
      </c>
      <c r="CI1016" s="31" t="s">
        <v>3920</v>
      </c>
      <c r="CJ1016" s="31" t="s">
        <v>4455</v>
      </c>
      <c r="DL1016"/>
      <c r="DM1016"/>
      <c r="DN1016"/>
      <c r="DO1016"/>
      <c r="DP1016"/>
      <c r="DQ1016"/>
      <c r="DR1016"/>
      <c r="DV1016" s="31" t="s">
        <v>5642</v>
      </c>
      <c r="DW1016" s="31" t="s">
        <v>5652</v>
      </c>
      <c r="DX1016" s="63"/>
      <c r="DY1016" s="63"/>
      <c r="DZ1016" s="63"/>
      <c r="EA1016" s="167"/>
      <c r="EB1016" s="60"/>
      <c r="EC1016" s="60"/>
      <c r="ED1016" s="60"/>
      <c r="EE1016" s="60"/>
      <c r="EF1016" s="60"/>
      <c r="EG1016" s="60"/>
      <c r="EH1016" s="60"/>
      <c r="EI1016" s="60"/>
      <c r="EJ1016" s="60"/>
      <c r="EK1016" s="60"/>
      <c r="EL1016" s="60"/>
      <c r="EM1016" s="60"/>
      <c r="EN1016" s="60"/>
      <c r="EO1016" s="60"/>
      <c r="EP1016" s="60"/>
      <c r="EQ1016" s="60"/>
      <c r="ER1016" s="60"/>
      <c r="ES1016" s="60"/>
      <c r="ET1016" s="60"/>
      <c r="EU1016" s="60"/>
      <c r="EV1016" s="60"/>
      <c r="EW1016" s="60"/>
      <c r="EX1016" s="60"/>
      <c r="EY1016" s="60"/>
      <c r="EZ1016" s="60"/>
      <c r="FA1016" s="60"/>
      <c r="FB1016" s="60"/>
    </row>
    <row r="1017" spans="22:158" x14ac:dyDescent="0.25">
      <c r="W1017" s="33"/>
      <c r="X1017" s="33"/>
      <c r="AH1017" s="38">
        <v>100</v>
      </c>
      <c r="AI1017" s="38">
        <v>155</v>
      </c>
      <c r="AJ1017" s="38">
        <v>17450</v>
      </c>
      <c r="AK1017" s="38">
        <v>14</v>
      </c>
      <c r="AL1017" s="38">
        <v>1508858</v>
      </c>
      <c r="AM1017" s="61" t="s">
        <v>1816</v>
      </c>
      <c r="AN1017" s="61" t="s">
        <v>1686</v>
      </c>
      <c r="AO1017" s="61" t="s">
        <v>1643</v>
      </c>
      <c r="AP1017" s="61" t="s">
        <v>5033</v>
      </c>
      <c r="AQ1017" s="61" t="s">
        <v>1709</v>
      </c>
      <c r="AR1017" s="28">
        <v>320403.3</v>
      </c>
      <c r="AS1017" s="28">
        <v>141710</v>
      </c>
      <c r="AT1017" s="28">
        <v>178399</v>
      </c>
      <c r="AU1017" s="62"/>
      <c r="BT1017">
        <v>0</v>
      </c>
      <c r="BU1017" s="32">
        <v>100</v>
      </c>
      <c r="BV1017" s="32">
        <v>130</v>
      </c>
      <c r="BW1017" s="32">
        <v>17400</v>
      </c>
      <c r="BX1017" s="32">
        <v>89</v>
      </c>
      <c r="BY1017" s="32">
        <v>91240</v>
      </c>
      <c r="BZ1017" t="s">
        <v>1816</v>
      </c>
      <c r="CA1017" t="s">
        <v>1687</v>
      </c>
      <c r="CB1017" t="s">
        <v>1893</v>
      </c>
      <c r="CC1017" s="52" t="s">
        <v>1785</v>
      </c>
      <c r="CD1017" s="52" t="s">
        <v>1785</v>
      </c>
      <c r="CE1017" s="155">
        <v>96530</v>
      </c>
      <c r="CF1017" s="155">
        <v>107</v>
      </c>
      <c r="CG1017" s="31" t="s">
        <v>698</v>
      </c>
      <c r="CH1017" s="31" t="s">
        <v>3909</v>
      </c>
      <c r="CI1017" s="31" t="s">
        <v>3920</v>
      </c>
      <c r="CJ1017" s="31" t="s">
        <v>4456</v>
      </c>
      <c r="DL1017"/>
      <c r="DM1017"/>
      <c r="DN1017"/>
      <c r="DO1017"/>
      <c r="DP1017"/>
      <c r="DQ1017"/>
      <c r="DR1017"/>
      <c r="DV1017" s="31" t="s">
        <v>5642</v>
      </c>
      <c r="DW1017" s="31" t="s">
        <v>5652</v>
      </c>
      <c r="DX1017" s="63"/>
      <c r="DY1017" s="63"/>
      <c r="DZ1017" s="63"/>
      <c r="EA1017" s="167"/>
      <c r="EB1017" s="60"/>
      <c r="EC1017" s="60"/>
      <c r="ED1017" s="60"/>
      <c r="EE1017" s="60"/>
      <c r="EF1017" s="60"/>
      <c r="EG1017" s="60"/>
      <c r="EH1017" s="60"/>
      <c r="EI1017" s="60"/>
      <c r="EJ1017" s="60"/>
      <c r="EK1017" s="60"/>
      <c r="EL1017" s="60"/>
      <c r="EM1017" s="60"/>
      <c r="EN1017" s="60"/>
      <c r="EO1017" s="60"/>
      <c r="EP1017" s="60"/>
      <c r="EQ1017" s="60"/>
      <c r="ER1017" s="60"/>
      <c r="ES1017" s="60"/>
      <c r="ET1017" s="60"/>
      <c r="EU1017" s="60"/>
      <c r="EV1017" s="60"/>
      <c r="EW1017" s="60"/>
      <c r="EX1017" s="60"/>
      <c r="EY1017" s="60"/>
      <c r="EZ1017" s="60"/>
      <c r="FA1017" s="60"/>
      <c r="FB1017" s="60"/>
    </row>
    <row r="1018" spans="22:158" x14ac:dyDescent="0.25">
      <c r="W1018" s="33"/>
      <c r="X1018" s="33"/>
      <c r="AH1018" s="38">
        <v>100</v>
      </c>
      <c r="AI1018" s="38">
        <v>155</v>
      </c>
      <c r="AJ1018" s="38">
        <v>17700</v>
      </c>
      <c r="AK1018" s="38">
        <v>14</v>
      </c>
      <c r="AL1018" s="38">
        <v>1508858</v>
      </c>
      <c r="AM1018" s="61" t="s">
        <v>1816</v>
      </c>
      <c r="AN1018" s="61" t="s">
        <v>1686</v>
      </c>
      <c r="AO1018" s="61" t="s">
        <v>1649</v>
      </c>
      <c r="AP1018" s="61" t="s">
        <v>5033</v>
      </c>
      <c r="AQ1018" s="61" t="s">
        <v>1709</v>
      </c>
      <c r="AR1018" s="28">
        <v>629082.30000000005</v>
      </c>
      <c r="AS1018" s="28">
        <v>1496051</v>
      </c>
      <c r="AT1018" s="28">
        <v>819401</v>
      </c>
      <c r="AU1018" s="62"/>
      <c r="BT1018">
        <v>0</v>
      </c>
      <c r="BU1018" s="32">
        <v>100</v>
      </c>
      <c r="BV1018" s="32">
        <v>130</v>
      </c>
      <c r="BW1018" s="32">
        <v>17400</v>
      </c>
      <c r="BX1018" s="32">
        <v>90</v>
      </c>
      <c r="BY1018" s="32">
        <v>91260</v>
      </c>
      <c r="BZ1018" t="s">
        <v>1816</v>
      </c>
      <c r="CA1018" t="s">
        <v>1687</v>
      </c>
      <c r="CB1018" t="s">
        <v>1893</v>
      </c>
      <c r="CC1018" s="52" t="s">
        <v>5036</v>
      </c>
      <c r="CD1018" s="52" t="s">
        <v>5036</v>
      </c>
      <c r="CE1018" s="155">
        <v>311</v>
      </c>
      <c r="CF1018" s="155">
        <v>12</v>
      </c>
      <c r="CG1018" s="31" t="s">
        <v>5848</v>
      </c>
      <c r="CH1018" s="31" t="s">
        <v>3910</v>
      </c>
      <c r="CI1018" s="31" t="s">
        <v>3920</v>
      </c>
      <c r="CJ1018" s="31" t="s">
        <v>4457</v>
      </c>
      <c r="DL1018"/>
      <c r="DM1018"/>
      <c r="DN1018"/>
      <c r="DO1018"/>
      <c r="DP1018"/>
      <c r="DQ1018"/>
      <c r="DR1018"/>
      <c r="DV1018" s="31" t="s">
        <v>5642</v>
      </c>
      <c r="DW1018" s="31" t="s">
        <v>5652</v>
      </c>
      <c r="DX1018" s="63"/>
      <c r="DY1018" s="63"/>
      <c r="DZ1018" s="63"/>
      <c r="EA1018" s="167"/>
      <c r="EB1018" s="60"/>
      <c r="EC1018" s="60"/>
      <c r="ED1018" s="60"/>
      <c r="EE1018" s="60"/>
      <c r="EF1018" s="60"/>
      <c r="EG1018" s="60"/>
      <c r="EH1018" s="60"/>
      <c r="EI1018" s="60"/>
      <c r="EJ1018" s="60"/>
      <c r="EK1018" s="60"/>
      <c r="EL1018" s="60"/>
      <c r="EM1018" s="60"/>
      <c r="EN1018" s="60"/>
      <c r="EO1018" s="60"/>
      <c r="EP1018" s="60"/>
      <c r="EQ1018" s="60"/>
      <c r="ER1018" s="60"/>
      <c r="ES1018" s="60"/>
      <c r="ET1018" s="60"/>
      <c r="EU1018" s="60"/>
      <c r="EV1018" s="60"/>
      <c r="EW1018" s="60"/>
      <c r="EX1018" s="60"/>
      <c r="EY1018" s="60"/>
      <c r="EZ1018" s="60"/>
      <c r="FA1018" s="60"/>
      <c r="FB1018" s="60"/>
    </row>
    <row r="1019" spans="22:158" x14ac:dyDescent="0.25">
      <c r="W1019" s="33"/>
      <c r="X1019" s="33"/>
      <c r="AH1019" s="38">
        <v>100</v>
      </c>
      <c r="AI1019" s="38">
        <v>155</v>
      </c>
      <c r="AJ1019" s="38">
        <v>17800</v>
      </c>
      <c r="AK1019" s="38">
        <v>14</v>
      </c>
      <c r="AL1019" s="38">
        <v>1508858</v>
      </c>
      <c r="AM1019" s="61" t="s">
        <v>1816</v>
      </c>
      <c r="AN1019" s="61" t="s">
        <v>1686</v>
      </c>
      <c r="AO1019" s="61" t="s">
        <v>1651</v>
      </c>
      <c r="AP1019" s="61" t="s">
        <v>5033</v>
      </c>
      <c r="AQ1019" s="61" t="s">
        <v>1709</v>
      </c>
      <c r="AR1019" s="28">
        <v>47718.9</v>
      </c>
      <c r="AS1019" s="28">
        <v>277758</v>
      </c>
      <c r="AT1019" s="28">
        <v>687940</v>
      </c>
      <c r="AU1019" s="62"/>
      <c r="BT1019">
        <v>0</v>
      </c>
      <c r="BU1019" s="32">
        <v>100</v>
      </c>
      <c r="BV1019" s="32">
        <v>130</v>
      </c>
      <c r="BW1019" s="32">
        <v>17650</v>
      </c>
      <c r="BX1019" s="32">
        <v>81</v>
      </c>
      <c r="BY1019" s="32">
        <v>91000</v>
      </c>
      <c r="BZ1019" t="s">
        <v>1816</v>
      </c>
      <c r="CA1019" t="s">
        <v>1687</v>
      </c>
      <c r="CB1019" t="s">
        <v>1899</v>
      </c>
      <c r="CC1019" t="s">
        <v>1683</v>
      </c>
      <c r="CD1019" s="52" t="s">
        <v>1784</v>
      </c>
      <c r="CE1019" s="155">
        <v>94631</v>
      </c>
      <c r="CF1019" s="155">
        <v>253</v>
      </c>
      <c r="CG1019" s="31" t="s">
        <v>5834</v>
      </c>
      <c r="CH1019" s="31" t="s">
        <v>3892</v>
      </c>
      <c r="CI1019" s="31" t="s">
        <v>3921</v>
      </c>
      <c r="CJ1019" s="31" t="s">
        <v>4458</v>
      </c>
      <c r="DL1019"/>
      <c r="DM1019"/>
      <c r="DN1019"/>
      <c r="DO1019"/>
      <c r="DP1019"/>
      <c r="DQ1019"/>
      <c r="DR1019"/>
      <c r="DV1019" s="31" t="s">
        <v>5642</v>
      </c>
      <c r="DW1019" s="31" t="s">
        <v>5652</v>
      </c>
      <c r="DX1019" s="63"/>
      <c r="DY1019" s="63"/>
      <c r="DZ1019" s="63"/>
      <c r="EA1019" s="167"/>
      <c r="EB1019" s="60"/>
      <c r="EC1019" s="60"/>
      <c r="ED1019" s="60"/>
      <c r="EE1019" s="60"/>
      <c r="EF1019" s="60"/>
      <c r="EG1019" s="60"/>
      <c r="EH1019" s="60"/>
      <c r="EI1019" s="60"/>
      <c r="EJ1019" s="60"/>
      <c r="EK1019" s="60"/>
      <c r="EL1019" s="60"/>
      <c r="EM1019" s="60"/>
      <c r="EN1019" s="60"/>
      <c r="EO1019" s="60"/>
      <c r="EP1019" s="60"/>
      <c r="EQ1019" s="60"/>
      <c r="ER1019" s="60"/>
      <c r="ES1019" s="60"/>
      <c r="ET1019" s="60"/>
      <c r="EU1019" s="60"/>
      <c r="EV1019" s="60"/>
      <c r="EW1019" s="60"/>
      <c r="EX1019" s="60"/>
      <c r="EY1019" s="60"/>
      <c r="EZ1019" s="60"/>
      <c r="FA1019" s="60"/>
      <c r="FB1019" s="60"/>
    </row>
    <row r="1020" spans="22:158" x14ac:dyDescent="0.25">
      <c r="V1020" s="1"/>
      <c r="W1020" s="33"/>
      <c r="X1020" s="33"/>
      <c r="AH1020" s="38">
        <v>100</v>
      </c>
      <c r="AI1020" s="38">
        <v>155</v>
      </c>
      <c r="AJ1020" s="38">
        <v>18200</v>
      </c>
      <c r="AK1020" s="38">
        <v>14</v>
      </c>
      <c r="AL1020" s="38">
        <v>1508858</v>
      </c>
      <c r="AM1020" s="61" t="s">
        <v>1816</v>
      </c>
      <c r="AN1020" s="61" t="s">
        <v>1686</v>
      </c>
      <c r="AO1020" s="61" t="s">
        <v>1660</v>
      </c>
      <c r="AP1020" s="61" t="s">
        <v>5033</v>
      </c>
      <c r="AQ1020" s="61" t="s">
        <v>1709</v>
      </c>
      <c r="AR1020" s="28">
        <v>0</v>
      </c>
      <c r="AS1020" s="28">
        <v>135305</v>
      </c>
      <c r="AT1020" s="28">
        <v>76560</v>
      </c>
      <c r="AU1020" s="62"/>
      <c r="BT1020">
        <v>0</v>
      </c>
      <c r="BU1020" s="32">
        <v>100</v>
      </c>
      <c r="BV1020" s="32">
        <v>130</v>
      </c>
      <c r="BW1020" s="32">
        <v>17650</v>
      </c>
      <c r="BX1020" s="32">
        <v>81</v>
      </c>
      <c r="BY1020" s="32">
        <v>91010</v>
      </c>
      <c r="BZ1020" t="s">
        <v>1816</v>
      </c>
      <c r="CA1020" t="s">
        <v>1687</v>
      </c>
      <c r="CB1020" t="s">
        <v>1899</v>
      </c>
      <c r="CC1020" s="52" t="s">
        <v>1683</v>
      </c>
      <c r="CD1020" s="52" t="s">
        <v>1683</v>
      </c>
      <c r="CE1020" s="155">
        <v>378</v>
      </c>
      <c r="CF1020" s="155">
        <v>9</v>
      </c>
      <c r="CG1020" s="31" t="s">
        <v>5837</v>
      </c>
      <c r="CH1020" s="31" t="s">
        <v>3894</v>
      </c>
      <c r="CI1020" s="31" t="s">
        <v>3921</v>
      </c>
      <c r="CJ1020" s="31" t="s">
        <v>4459</v>
      </c>
      <c r="DL1020"/>
      <c r="DM1020"/>
      <c r="DN1020"/>
      <c r="DO1020"/>
      <c r="DP1020"/>
      <c r="DQ1020"/>
      <c r="DR1020"/>
      <c r="DV1020" s="31" t="s">
        <v>5642</v>
      </c>
      <c r="DW1020" s="31" t="s">
        <v>5652</v>
      </c>
      <c r="DX1020" s="63"/>
      <c r="DY1020" s="63"/>
      <c r="DZ1020" s="63"/>
      <c r="EA1020" s="167"/>
      <c r="EB1020" s="60"/>
      <c r="EC1020" s="60"/>
      <c r="ED1020" s="60"/>
      <c r="EE1020" s="60"/>
      <c r="EF1020" s="60"/>
      <c r="EG1020" s="60"/>
      <c r="EH1020" s="60"/>
      <c r="EI1020" s="60"/>
      <c r="EJ1020" s="60"/>
      <c r="EK1020" s="60"/>
      <c r="EL1020" s="60"/>
      <c r="EM1020" s="60"/>
      <c r="EN1020" s="60"/>
      <c r="EO1020" s="60"/>
      <c r="EP1020" s="60"/>
      <c r="EQ1020" s="60"/>
      <c r="ER1020" s="60"/>
      <c r="ES1020" s="60"/>
      <c r="ET1020" s="60"/>
      <c r="EU1020" s="60"/>
      <c r="EV1020" s="60"/>
      <c r="EW1020" s="60"/>
      <c r="EX1020" s="60"/>
      <c r="EY1020" s="60"/>
      <c r="EZ1020" s="60"/>
      <c r="FA1020" s="60"/>
      <c r="FB1020" s="60"/>
    </row>
    <row r="1021" spans="22:158" x14ac:dyDescent="0.25">
      <c r="W1021" s="33"/>
      <c r="X1021" s="33"/>
      <c r="AH1021" s="38">
        <v>100</v>
      </c>
      <c r="AI1021" s="38">
        <v>160</v>
      </c>
      <c r="AJ1021" s="38">
        <v>11700</v>
      </c>
      <c r="AK1021" s="38">
        <v>14</v>
      </c>
      <c r="AL1021" s="38">
        <v>1508858</v>
      </c>
      <c r="AM1021" s="61" t="s">
        <v>1816</v>
      </c>
      <c r="AN1021" s="61" t="s">
        <v>1694</v>
      </c>
      <c r="AO1021" s="61" t="s">
        <v>5077</v>
      </c>
      <c r="AP1021" s="61" t="s">
        <v>5033</v>
      </c>
      <c r="AQ1021" s="61" t="s">
        <v>1709</v>
      </c>
      <c r="AR1021" s="28">
        <v>42457.3</v>
      </c>
      <c r="AS1021" s="28">
        <v>0</v>
      </c>
      <c r="AT1021" s="28">
        <v>0</v>
      </c>
      <c r="AU1021" s="62"/>
      <c r="BT1021">
        <v>0</v>
      </c>
      <c r="BU1021" s="32">
        <v>100</v>
      </c>
      <c r="BV1021" s="32">
        <v>130</v>
      </c>
      <c r="BW1021" s="32">
        <v>17650</v>
      </c>
      <c r="BX1021" s="32">
        <v>82</v>
      </c>
      <c r="BY1021" s="32">
        <v>91020</v>
      </c>
      <c r="BZ1021" t="s">
        <v>1816</v>
      </c>
      <c r="CA1021" t="s">
        <v>1687</v>
      </c>
      <c r="CB1021" t="s">
        <v>1899</v>
      </c>
      <c r="CC1021" t="s">
        <v>1790</v>
      </c>
      <c r="CD1021" s="52" t="s">
        <v>1792</v>
      </c>
      <c r="CE1021" s="155">
        <v>502</v>
      </c>
      <c r="CF1021" s="155">
        <v>11</v>
      </c>
      <c r="CG1021" s="31" t="s">
        <v>5851</v>
      </c>
      <c r="CH1021" s="31" t="s">
        <v>3895</v>
      </c>
      <c r="CI1021" s="31" t="s">
        <v>3921</v>
      </c>
      <c r="CJ1021" s="31" t="s">
        <v>4460</v>
      </c>
      <c r="DL1021"/>
      <c r="DM1021"/>
      <c r="DN1021"/>
      <c r="DO1021"/>
      <c r="DP1021"/>
      <c r="DQ1021"/>
      <c r="DR1021"/>
      <c r="DV1021" s="31" t="s">
        <v>5642</v>
      </c>
      <c r="DW1021" s="31" t="s">
        <v>5653</v>
      </c>
      <c r="DX1021" s="63"/>
      <c r="DY1021" s="63"/>
      <c r="DZ1021" s="63"/>
      <c r="EA1021" s="167"/>
      <c r="EB1021" s="60"/>
      <c r="EC1021" s="60"/>
      <c r="ED1021" s="60"/>
      <c r="EE1021" s="60"/>
      <c r="EF1021" s="60"/>
      <c r="EG1021" s="60"/>
      <c r="EH1021" s="60"/>
      <c r="EI1021" s="60"/>
      <c r="EJ1021" s="60"/>
      <c r="EK1021" s="60"/>
      <c r="EL1021" s="60"/>
      <c r="EM1021" s="60"/>
      <c r="EN1021" s="60"/>
      <c r="EO1021" s="60"/>
      <c r="EP1021" s="60"/>
      <c r="EQ1021" s="60"/>
      <c r="ER1021" s="60"/>
      <c r="ES1021" s="60"/>
      <c r="ET1021" s="60"/>
      <c r="EU1021" s="60"/>
      <c r="EV1021" s="60"/>
      <c r="EW1021" s="60"/>
      <c r="EX1021" s="60"/>
      <c r="EY1021" s="60"/>
      <c r="EZ1021" s="60"/>
      <c r="FA1021" s="60"/>
      <c r="FB1021" s="60"/>
    </row>
    <row r="1022" spans="22:158" x14ac:dyDescent="0.25">
      <c r="V1022" s="1"/>
      <c r="W1022" s="33"/>
      <c r="X1022" s="33"/>
      <c r="AH1022" s="38">
        <v>100</v>
      </c>
      <c r="AI1022" s="38">
        <v>105</v>
      </c>
      <c r="AJ1022" s="38">
        <v>11450</v>
      </c>
      <c r="AK1022" s="38">
        <v>14</v>
      </c>
      <c r="AL1022" s="38">
        <v>1510358</v>
      </c>
      <c r="AM1022" s="61" t="s">
        <v>1816</v>
      </c>
      <c r="AN1022" s="61" t="s">
        <v>1688</v>
      </c>
      <c r="AO1022" s="61" t="s">
        <v>5072</v>
      </c>
      <c r="AP1022" s="61" t="s">
        <v>5033</v>
      </c>
      <c r="AQ1022" s="61" t="s">
        <v>1710</v>
      </c>
      <c r="AR1022" s="28">
        <v>17411.3</v>
      </c>
      <c r="AS1022" s="28">
        <v>0</v>
      </c>
      <c r="AT1022" s="28">
        <v>0</v>
      </c>
      <c r="AU1022" s="62"/>
      <c r="BT1022">
        <v>0</v>
      </c>
      <c r="BU1022" s="32">
        <v>100</v>
      </c>
      <c r="BV1022" s="32">
        <v>130</v>
      </c>
      <c r="BW1022" s="32">
        <v>17650</v>
      </c>
      <c r="BX1022" s="32">
        <v>82</v>
      </c>
      <c r="BY1022" s="32">
        <v>91040</v>
      </c>
      <c r="BZ1022" t="s">
        <v>1816</v>
      </c>
      <c r="CA1022" t="s">
        <v>1687</v>
      </c>
      <c r="CB1022" t="s">
        <v>1899</v>
      </c>
      <c r="CC1022" t="s">
        <v>1790</v>
      </c>
      <c r="CD1022" t="s">
        <v>1791</v>
      </c>
      <c r="CE1022" s="155">
        <v>5</v>
      </c>
      <c r="CF1022" s="155">
        <v>3</v>
      </c>
      <c r="CG1022" s="31" t="s">
        <v>5853</v>
      </c>
      <c r="CH1022" s="31" t="s">
        <v>3896</v>
      </c>
      <c r="CI1022" s="31" t="s">
        <v>3921</v>
      </c>
      <c r="CJ1022" s="31" t="s">
        <v>4461</v>
      </c>
      <c r="DL1022"/>
      <c r="DM1022"/>
      <c r="DN1022"/>
      <c r="DO1022"/>
      <c r="DP1022"/>
      <c r="DQ1022"/>
      <c r="DR1022"/>
      <c r="DV1022" s="31" t="s">
        <v>5654</v>
      </c>
      <c r="DW1022" s="31" t="s">
        <v>5655</v>
      </c>
      <c r="DX1022" s="63"/>
      <c r="DY1022" s="63"/>
      <c r="DZ1022" s="63"/>
      <c r="EA1022" s="167"/>
      <c r="EB1022" s="60"/>
      <c r="EC1022" s="60"/>
      <c r="ED1022" s="60"/>
      <c r="EE1022" s="60"/>
      <c r="EF1022" s="60"/>
      <c r="EG1022" s="60"/>
      <c r="EH1022" s="60"/>
      <c r="EI1022" s="60"/>
      <c r="EJ1022" s="60"/>
      <c r="EK1022" s="60"/>
      <c r="EL1022" s="60"/>
      <c r="EM1022" s="60"/>
      <c r="EN1022" s="60"/>
      <c r="EO1022" s="60"/>
      <c r="EP1022" s="60"/>
      <c r="EQ1022" s="60"/>
      <c r="ER1022" s="60"/>
      <c r="ES1022" s="60"/>
      <c r="ET1022" s="60"/>
      <c r="EU1022" s="60"/>
      <c r="EV1022" s="60"/>
      <c r="EW1022" s="60"/>
      <c r="EX1022" s="60"/>
      <c r="EY1022" s="60"/>
      <c r="EZ1022" s="60"/>
      <c r="FA1022" s="60"/>
      <c r="FB1022" s="60"/>
    </row>
    <row r="1023" spans="22:158" x14ac:dyDescent="0.25">
      <c r="W1023" s="33"/>
      <c r="X1023" s="33"/>
      <c r="AH1023" s="38">
        <v>100</v>
      </c>
      <c r="AI1023" s="38">
        <v>105</v>
      </c>
      <c r="AJ1023" s="38">
        <v>11500</v>
      </c>
      <c r="AK1023" s="38">
        <v>14</v>
      </c>
      <c r="AL1023" s="38">
        <v>1510358</v>
      </c>
      <c r="AM1023" s="61" t="s">
        <v>1816</v>
      </c>
      <c r="AN1023" s="61" t="s">
        <v>1688</v>
      </c>
      <c r="AO1023" s="61" t="s">
        <v>5073</v>
      </c>
      <c r="AP1023" s="61" t="s">
        <v>5033</v>
      </c>
      <c r="AQ1023" s="61" t="s">
        <v>1710</v>
      </c>
      <c r="AR1023" s="28">
        <v>0</v>
      </c>
      <c r="AS1023" s="28">
        <v>0</v>
      </c>
      <c r="AT1023" s="28">
        <v>16450</v>
      </c>
      <c r="AU1023" s="62"/>
      <c r="BT1023">
        <v>0</v>
      </c>
      <c r="BU1023" s="32">
        <v>100</v>
      </c>
      <c r="BV1023" s="32">
        <v>130</v>
      </c>
      <c r="BW1023" s="32">
        <v>17650</v>
      </c>
      <c r="BX1023" s="32">
        <v>83</v>
      </c>
      <c r="BY1023" s="32">
        <v>91060</v>
      </c>
      <c r="BZ1023" t="s">
        <v>1816</v>
      </c>
      <c r="CA1023" t="s">
        <v>1687</v>
      </c>
      <c r="CB1023" t="s">
        <v>1899</v>
      </c>
      <c r="CC1023" t="s">
        <v>1786</v>
      </c>
      <c r="CD1023" s="52" t="s">
        <v>5043</v>
      </c>
      <c r="CE1023" s="155">
        <v>47</v>
      </c>
      <c r="CF1023" s="155">
        <v>6</v>
      </c>
      <c r="CG1023" s="31" t="s">
        <v>684</v>
      </c>
      <c r="CH1023" s="31" t="s">
        <v>3897</v>
      </c>
      <c r="CI1023" s="31" t="s">
        <v>3921</v>
      </c>
      <c r="CJ1023" s="31" t="s">
        <v>1419</v>
      </c>
      <c r="DL1023"/>
      <c r="DM1023"/>
      <c r="DN1023"/>
      <c r="DO1023"/>
      <c r="DP1023"/>
      <c r="DQ1023"/>
      <c r="DR1023"/>
      <c r="DV1023" s="31" t="s">
        <v>5654</v>
      </c>
      <c r="DW1023" s="31" t="s">
        <v>5655</v>
      </c>
      <c r="DX1023" s="63"/>
      <c r="DY1023" s="63"/>
      <c r="DZ1023" s="63"/>
      <c r="EA1023" s="167"/>
      <c r="EB1023" s="60"/>
      <c r="EC1023" s="60"/>
      <c r="ED1023" s="60"/>
      <c r="EE1023" s="60"/>
      <c r="EF1023" s="60"/>
      <c r="EG1023" s="60"/>
      <c r="EH1023" s="60"/>
      <c r="EI1023" s="60"/>
      <c r="EJ1023" s="60"/>
      <c r="EK1023" s="60"/>
      <c r="EL1023" s="60"/>
      <c r="EM1023" s="60"/>
      <c r="EN1023" s="60"/>
      <c r="EO1023" s="60"/>
      <c r="EP1023" s="60"/>
      <c r="EQ1023" s="60"/>
      <c r="ER1023" s="60"/>
      <c r="ES1023" s="60"/>
      <c r="ET1023" s="60"/>
      <c r="EU1023" s="60"/>
      <c r="EV1023" s="60"/>
      <c r="EW1023" s="60"/>
      <c r="EX1023" s="60"/>
      <c r="EY1023" s="60"/>
      <c r="EZ1023" s="60"/>
      <c r="FA1023" s="60"/>
      <c r="FB1023" s="60"/>
    </row>
    <row r="1024" spans="22:158" x14ac:dyDescent="0.25">
      <c r="W1024" s="33"/>
      <c r="X1024" s="33"/>
      <c r="AH1024" s="38">
        <v>100</v>
      </c>
      <c r="AI1024" s="38">
        <v>105</v>
      </c>
      <c r="AJ1024" s="38">
        <v>14900</v>
      </c>
      <c r="AK1024" s="38">
        <v>14</v>
      </c>
      <c r="AL1024" s="38">
        <v>1510358</v>
      </c>
      <c r="AM1024" s="61" t="s">
        <v>1816</v>
      </c>
      <c r="AN1024" s="61" t="s">
        <v>1688</v>
      </c>
      <c r="AO1024" s="61" t="s">
        <v>1587</v>
      </c>
      <c r="AP1024" s="61" t="s">
        <v>5033</v>
      </c>
      <c r="AQ1024" s="61" t="s">
        <v>1710</v>
      </c>
      <c r="AR1024" s="28">
        <v>0</v>
      </c>
      <c r="AS1024" s="28">
        <v>491</v>
      </c>
      <c r="AT1024" s="28">
        <v>0</v>
      </c>
      <c r="AU1024" s="62"/>
      <c r="BT1024">
        <v>0</v>
      </c>
      <c r="BU1024" s="32">
        <v>100</v>
      </c>
      <c r="BV1024" s="32">
        <v>130</v>
      </c>
      <c r="BW1024" s="32">
        <v>17650</v>
      </c>
      <c r="BX1024" s="32">
        <v>83</v>
      </c>
      <c r="BY1024" s="32">
        <v>91080</v>
      </c>
      <c r="BZ1024" t="s">
        <v>1816</v>
      </c>
      <c r="CA1024" t="s">
        <v>1687</v>
      </c>
      <c r="CB1024" t="s">
        <v>1899</v>
      </c>
      <c r="CC1024" s="52" t="s">
        <v>1786</v>
      </c>
      <c r="CD1024" s="52" t="s">
        <v>1784</v>
      </c>
      <c r="CE1024" s="155">
        <v>0</v>
      </c>
      <c r="CF1024" s="155">
        <v>1</v>
      </c>
      <c r="CG1024" s="31" t="s">
        <v>686</v>
      </c>
      <c r="CH1024" s="31" t="s">
        <v>3898</v>
      </c>
      <c r="CI1024" s="31" t="s">
        <v>3921</v>
      </c>
      <c r="CJ1024" s="31" t="s">
        <v>1420</v>
      </c>
      <c r="DL1024"/>
      <c r="DM1024"/>
      <c r="DN1024"/>
      <c r="DO1024"/>
      <c r="DP1024"/>
      <c r="DQ1024"/>
      <c r="DR1024"/>
      <c r="DV1024" s="31" t="s">
        <v>5654</v>
      </c>
      <c r="DW1024" s="31" t="s">
        <v>5655</v>
      </c>
      <c r="DX1024" s="63"/>
      <c r="DY1024" s="63"/>
      <c r="DZ1024" s="63"/>
      <c r="EA1024" s="167"/>
      <c r="EB1024" s="60"/>
      <c r="EC1024" s="60"/>
      <c r="ED1024" s="60"/>
      <c r="EE1024" s="60"/>
      <c r="EF1024" s="60"/>
      <c r="EG1024" s="60"/>
      <c r="EH1024" s="60"/>
      <c r="EI1024" s="60"/>
      <c r="EJ1024" s="60"/>
      <c r="EK1024" s="60"/>
      <c r="EL1024" s="60"/>
      <c r="EM1024" s="60"/>
      <c r="EN1024" s="60"/>
      <c r="EO1024" s="60"/>
      <c r="EP1024" s="60"/>
      <c r="EQ1024" s="60"/>
      <c r="ER1024" s="60"/>
      <c r="ES1024" s="60"/>
      <c r="ET1024" s="60"/>
      <c r="EU1024" s="60"/>
      <c r="EV1024" s="60"/>
      <c r="EW1024" s="60"/>
      <c r="EX1024" s="60"/>
      <c r="EY1024" s="60"/>
      <c r="EZ1024" s="60"/>
      <c r="FA1024" s="60"/>
      <c r="FB1024" s="60"/>
    </row>
    <row r="1025" spans="22:158" x14ac:dyDescent="0.25">
      <c r="V1025" s="1"/>
      <c r="W1025" s="33"/>
      <c r="X1025" s="33"/>
      <c r="AH1025" s="38">
        <v>100</v>
      </c>
      <c r="AI1025" s="38">
        <v>105</v>
      </c>
      <c r="AJ1025" s="38">
        <v>18400</v>
      </c>
      <c r="AK1025" s="38">
        <v>14</v>
      </c>
      <c r="AL1025" s="38">
        <v>1510358</v>
      </c>
      <c r="AM1025" s="61" t="s">
        <v>1816</v>
      </c>
      <c r="AN1025" s="61" t="s">
        <v>1688</v>
      </c>
      <c r="AO1025" s="61" t="s">
        <v>1664</v>
      </c>
      <c r="AP1025" s="61" t="s">
        <v>5033</v>
      </c>
      <c r="AQ1025" s="61" t="s">
        <v>1710</v>
      </c>
      <c r="AR1025" s="28">
        <v>0</v>
      </c>
      <c r="AS1025" s="28">
        <v>0</v>
      </c>
      <c r="AT1025" s="28">
        <v>0</v>
      </c>
      <c r="AU1025" s="62"/>
      <c r="BT1025">
        <v>0</v>
      </c>
      <c r="BU1025" s="32">
        <v>100</v>
      </c>
      <c r="BV1025" s="32">
        <v>130</v>
      </c>
      <c r="BW1025" s="32">
        <v>17650</v>
      </c>
      <c r="BX1025" s="32">
        <v>84</v>
      </c>
      <c r="BY1025" s="32">
        <v>91100</v>
      </c>
      <c r="BZ1025" t="s">
        <v>1816</v>
      </c>
      <c r="CA1025" t="s">
        <v>1687</v>
      </c>
      <c r="CB1025" t="s">
        <v>1899</v>
      </c>
      <c r="CC1025" s="52" t="s">
        <v>1795</v>
      </c>
      <c r="CD1025" s="52" t="s">
        <v>1796</v>
      </c>
      <c r="CE1025" s="155">
        <v>39</v>
      </c>
      <c r="CF1025" s="155">
        <v>5</v>
      </c>
      <c r="CG1025" s="31" t="s">
        <v>688</v>
      </c>
      <c r="CH1025" s="31" t="s">
        <v>3899</v>
      </c>
      <c r="CI1025" s="31" t="s">
        <v>3921</v>
      </c>
      <c r="CJ1025" s="31" t="s">
        <v>4462</v>
      </c>
      <c r="DL1025"/>
      <c r="DM1025"/>
      <c r="DN1025"/>
      <c r="DO1025"/>
      <c r="DP1025"/>
      <c r="DQ1025"/>
      <c r="DR1025"/>
      <c r="DV1025" s="31" t="s">
        <v>5654</v>
      </c>
      <c r="DW1025" s="31" t="s">
        <v>5655</v>
      </c>
      <c r="DX1025" s="63"/>
      <c r="DY1025" s="63"/>
      <c r="DZ1025" s="63"/>
      <c r="EA1025" s="167"/>
      <c r="EB1025" s="60"/>
      <c r="EC1025" s="60"/>
      <c r="ED1025" s="60"/>
      <c r="EE1025" s="60"/>
      <c r="EF1025" s="60"/>
      <c r="EG1025" s="60"/>
      <c r="EH1025" s="60"/>
      <c r="EI1025" s="60"/>
      <c r="EJ1025" s="60"/>
      <c r="EK1025" s="60"/>
      <c r="EL1025" s="60"/>
      <c r="EM1025" s="60"/>
      <c r="EN1025" s="60"/>
      <c r="EO1025" s="60"/>
      <c r="EP1025" s="60"/>
      <c r="EQ1025" s="60"/>
      <c r="ER1025" s="60"/>
      <c r="ES1025" s="60"/>
      <c r="ET1025" s="60"/>
      <c r="EU1025" s="60"/>
      <c r="EV1025" s="60"/>
      <c r="EW1025" s="60"/>
      <c r="EX1025" s="60"/>
      <c r="EY1025" s="60"/>
      <c r="EZ1025" s="60"/>
      <c r="FA1025" s="60"/>
      <c r="FB1025" s="60"/>
    </row>
    <row r="1026" spans="22:158" x14ac:dyDescent="0.25">
      <c r="W1026" s="33"/>
      <c r="X1026" s="33"/>
      <c r="AH1026" s="38">
        <v>100</v>
      </c>
      <c r="AI1026" s="38">
        <v>110</v>
      </c>
      <c r="AJ1026" s="38">
        <v>13050</v>
      </c>
      <c r="AK1026" s="38">
        <v>14</v>
      </c>
      <c r="AL1026" s="38">
        <v>1510358</v>
      </c>
      <c r="AM1026" s="61" t="s">
        <v>1816</v>
      </c>
      <c r="AN1026" s="61" t="s">
        <v>1696</v>
      </c>
      <c r="AO1026" s="61" t="s">
        <v>5103</v>
      </c>
      <c r="AP1026" s="61" t="s">
        <v>5033</v>
      </c>
      <c r="AQ1026" s="61" t="s">
        <v>1710</v>
      </c>
      <c r="AR1026" s="28">
        <v>0</v>
      </c>
      <c r="AS1026" s="28">
        <v>0</v>
      </c>
      <c r="AT1026" s="28">
        <v>26963</v>
      </c>
      <c r="AU1026" s="62"/>
      <c r="BT1026">
        <v>0</v>
      </c>
      <c r="BU1026" s="32">
        <v>100</v>
      </c>
      <c r="BV1026" s="32">
        <v>130</v>
      </c>
      <c r="BW1026" s="32">
        <v>17650</v>
      </c>
      <c r="BX1026" s="32">
        <v>85</v>
      </c>
      <c r="BY1026" s="32">
        <v>91120</v>
      </c>
      <c r="BZ1026" t="s">
        <v>1816</v>
      </c>
      <c r="CA1026" t="s">
        <v>1687</v>
      </c>
      <c r="CB1026" t="s">
        <v>1899</v>
      </c>
      <c r="CC1026" s="52" t="s">
        <v>1797</v>
      </c>
      <c r="CD1026" s="52" t="s">
        <v>1797</v>
      </c>
      <c r="CE1026" s="155">
        <v>20</v>
      </c>
      <c r="CF1026" s="155">
        <v>4</v>
      </c>
      <c r="CG1026" s="31" t="s">
        <v>690</v>
      </c>
      <c r="CH1026" s="31" t="s">
        <v>3900</v>
      </c>
      <c r="CI1026" s="31" t="s">
        <v>3921</v>
      </c>
      <c r="CJ1026" s="31" t="s">
        <v>4463</v>
      </c>
      <c r="DL1026"/>
      <c r="DM1026"/>
      <c r="DN1026"/>
      <c r="DO1026"/>
      <c r="DP1026"/>
      <c r="DQ1026"/>
      <c r="DR1026"/>
      <c r="DV1026" s="31" t="s">
        <v>5654</v>
      </c>
      <c r="DW1026" s="31" t="s">
        <v>5656</v>
      </c>
      <c r="DX1026" s="63"/>
      <c r="DY1026" s="63"/>
      <c r="DZ1026" s="63"/>
      <c r="EA1026" s="167"/>
      <c r="EB1026" s="60"/>
      <c r="EC1026" s="60"/>
      <c r="ED1026" s="60"/>
      <c r="EE1026" s="60"/>
      <c r="EF1026" s="60"/>
      <c r="EG1026" s="60"/>
      <c r="EH1026" s="60"/>
      <c r="EI1026" s="60"/>
      <c r="EJ1026" s="60"/>
      <c r="EK1026" s="60"/>
      <c r="EL1026" s="60"/>
      <c r="EM1026" s="60"/>
      <c r="EN1026" s="60"/>
      <c r="EO1026" s="60"/>
      <c r="EP1026" s="60"/>
      <c r="EQ1026" s="60"/>
      <c r="ER1026" s="60"/>
      <c r="ES1026" s="60"/>
      <c r="ET1026" s="60"/>
      <c r="EU1026" s="60"/>
      <c r="EV1026" s="60"/>
      <c r="EW1026" s="60"/>
      <c r="EX1026" s="60"/>
      <c r="EY1026" s="60"/>
      <c r="EZ1026" s="60"/>
      <c r="FA1026" s="60"/>
      <c r="FB1026" s="60"/>
    </row>
    <row r="1027" spans="22:158" x14ac:dyDescent="0.25">
      <c r="W1027" s="33"/>
      <c r="X1027" s="33"/>
      <c r="AH1027" s="38">
        <v>100</v>
      </c>
      <c r="AI1027" s="38">
        <v>110</v>
      </c>
      <c r="AJ1027" s="38">
        <v>15050</v>
      </c>
      <c r="AK1027" s="38">
        <v>14</v>
      </c>
      <c r="AL1027" s="38">
        <v>1510358</v>
      </c>
      <c r="AM1027" s="61" t="s">
        <v>1816</v>
      </c>
      <c r="AN1027" s="61" t="s">
        <v>1696</v>
      </c>
      <c r="AO1027" s="61" t="s">
        <v>1591</v>
      </c>
      <c r="AP1027" s="61" t="s">
        <v>5033</v>
      </c>
      <c r="AQ1027" s="61" t="s">
        <v>1710</v>
      </c>
      <c r="AR1027" s="28">
        <v>8547.2000000000007</v>
      </c>
      <c r="AS1027" s="28">
        <v>7497</v>
      </c>
      <c r="AT1027" s="28">
        <v>0</v>
      </c>
      <c r="AU1027" s="62"/>
      <c r="BT1027">
        <v>0</v>
      </c>
      <c r="BU1027" s="32">
        <v>100</v>
      </c>
      <c r="BV1027" s="32">
        <v>130</v>
      </c>
      <c r="BW1027" s="32">
        <v>17650</v>
      </c>
      <c r="BX1027" s="32">
        <v>86</v>
      </c>
      <c r="BY1027" s="32">
        <v>91140</v>
      </c>
      <c r="BZ1027" t="s">
        <v>1816</v>
      </c>
      <c r="CA1027" t="s">
        <v>1687</v>
      </c>
      <c r="CB1027" s="52" t="s">
        <v>1899</v>
      </c>
      <c r="CC1027" s="52" t="s">
        <v>1787</v>
      </c>
      <c r="CD1027" s="52" t="s">
        <v>1789</v>
      </c>
      <c r="CE1027" s="155">
        <v>530</v>
      </c>
      <c r="CF1027" s="155">
        <v>99</v>
      </c>
      <c r="CG1027" s="31" t="s">
        <v>5839</v>
      </c>
      <c r="CH1027" s="31" t="s">
        <v>3901</v>
      </c>
      <c r="CI1027" s="31" t="s">
        <v>3921</v>
      </c>
      <c r="CJ1027" s="31" t="s">
        <v>4464</v>
      </c>
      <c r="DL1027"/>
      <c r="DM1027"/>
      <c r="DN1027"/>
      <c r="DO1027"/>
      <c r="DP1027"/>
      <c r="DQ1027"/>
      <c r="DR1027"/>
      <c r="DV1027" s="31" t="s">
        <v>5654</v>
      </c>
      <c r="DW1027" s="31" t="s">
        <v>5656</v>
      </c>
      <c r="DX1027" s="63"/>
      <c r="DY1027" s="63"/>
      <c r="DZ1027" s="63"/>
      <c r="EA1027" s="167"/>
      <c r="EB1027" s="60"/>
      <c r="EC1027" s="60"/>
      <c r="ED1027" s="60"/>
      <c r="EE1027" s="60"/>
      <c r="EF1027" s="60"/>
      <c r="EG1027" s="60"/>
      <c r="EH1027" s="60"/>
      <c r="EI1027" s="60"/>
      <c r="EJ1027" s="60"/>
      <c r="EK1027" s="60"/>
      <c r="EL1027" s="60"/>
      <c r="EM1027" s="60"/>
      <c r="EN1027" s="60"/>
      <c r="EO1027" s="60"/>
      <c r="EP1027" s="60"/>
      <c r="EQ1027" s="60"/>
      <c r="ER1027" s="60"/>
      <c r="ES1027" s="60"/>
      <c r="ET1027" s="60"/>
      <c r="EU1027" s="60"/>
      <c r="EV1027" s="60"/>
      <c r="EW1027" s="60"/>
      <c r="EX1027" s="60"/>
      <c r="EY1027" s="60"/>
      <c r="EZ1027" s="60"/>
      <c r="FA1027" s="60"/>
      <c r="FB1027" s="60"/>
    </row>
    <row r="1028" spans="22:158" x14ac:dyDescent="0.25">
      <c r="W1028" s="33"/>
      <c r="X1028" s="33"/>
      <c r="AH1028" s="38">
        <v>100</v>
      </c>
      <c r="AI1028" s="38">
        <v>110</v>
      </c>
      <c r="AJ1028" s="38">
        <v>15250</v>
      </c>
      <c r="AK1028" s="38">
        <v>14</v>
      </c>
      <c r="AL1028" s="38">
        <v>1510358</v>
      </c>
      <c r="AM1028" s="61" t="s">
        <v>1816</v>
      </c>
      <c r="AN1028" s="61" t="s">
        <v>1696</v>
      </c>
      <c r="AO1028" s="61" t="s">
        <v>1595</v>
      </c>
      <c r="AP1028" s="61" t="s">
        <v>5033</v>
      </c>
      <c r="AQ1028" s="61" t="s">
        <v>1710</v>
      </c>
      <c r="AR1028" s="28">
        <v>0</v>
      </c>
      <c r="AS1028" s="28">
        <v>0</v>
      </c>
      <c r="AT1028" s="28">
        <v>59548</v>
      </c>
      <c r="AU1028" s="62"/>
      <c r="BT1028">
        <v>0</v>
      </c>
      <c r="BU1028" s="32">
        <v>100</v>
      </c>
      <c r="BV1028" s="32">
        <v>130</v>
      </c>
      <c r="BW1028" s="32">
        <v>17650</v>
      </c>
      <c r="BX1028" s="32">
        <v>86</v>
      </c>
      <c r="BY1028" s="32">
        <v>91160</v>
      </c>
      <c r="BZ1028" t="s">
        <v>1816</v>
      </c>
      <c r="CA1028" t="s">
        <v>1687</v>
      </c>
      <c r="CB1028" t="s">
        <v>1899</v>
      </c>
      <c r="CC1028" t="s">
        <v>1787</v>
      </c>
      <c r="CD1028" s="52" t="s">
        <v>1788</v>
      </c>
      <c r="CE1028" s="155">
        <v>106</v>
      </c>
      <c r="CF1028" s="155">
        <v>14</v>
      </c>
      <c r="CG1028" s="31" t="s">
        <v>5831</v>
      </c>
      <c r="CH1028" s="31" t="s">
        <v>3902</v>
      </c>
      <c r="CI1028" s="31" t="s">
        <v>3921</v>
      </c>
      <c r="CJ1028" s="31" t="s">
        <v>4465</v>
      </c>
      <c r="DL1028"/>
      <c r="DM1028"/>
      <c r="DN1028"/>
      <c r="DO1028"/>
      <c r="DP1028"/>
      <c r="DQ1028"/>
      <c r="DR1028"/>
      <c r="DV1028" s="31" t="s">
        <v>5654</v>
      </c>
      <c r="DW1028" s="31" t="s">
        <v>5656</v>
      </c>
      <c r="DX1028" s="63"/>
      <c r="DY1028" s="63"/>
      <c r="DZ1028" s="63"/>
      <c r="EA1028" s="167"/>
      <c r="EB1028" s="60"/>
      <c r="EC1028" s="60"/>
      <c r="ED1028" s="60"/>
      <c r="EE1028" s="60"/>
      <c r="EF1028" s="60"/>
      <c r="EG1028" s="60"/>
      <c r="EH1028" s="60"/>
      <c r="EI1028" s="60"/>
      <c r="EJ1028" s="60"/>
      <c r="EK1028" s="60"/>
      <c r="EL1028" s="60"/>
      <c r="EM1028" s="60"/>
      <c r="EN1028" s="60"/>
      <c r="EO1028" s="60"/>
      <c r="EP1028" s="60"/>
      <c r="EQ1028" s="60"/>
      <c r="ER1028" s="60"/>
      <c r="ES1028" s="60"/>
      <c r="ET1028" s="60"/>
      <c r="EU1028" s="60"/>
      <c r="EV1028" s="60"/>
      <c r="EW1028" s="60"/>
      <c r="EX1028" s="60"/>
      <c r="EY1028" s="60"/>
      <c r="EZ1028" s="60"/>
      <c r="FA1028" s="60"/>
      <c r="FB1028" s="60"/>
    </row>
    <row r="1029" spans="22:158" x14ac:dyDescent="0.25">
      <c r="W1029" s="33"/>
      <c r="X1029" s="33"/>
      <c r="AH1029" s="38">
        <v>100</v>
      </c>
      <c r="AI1029" s="38">
        <v>110</v>
      </c>
      <c r="AJ1029" s="38">
        <v>15650</v>
      </c>
      <c r="AK1029" s="38">
        <v>14</v>
      </c>
      <c r="AL1029" s="38">
        <v>1510358</v>
      </c>
      <c r="AM1029" s="61" t="s">
        <v>1816</v>
      </c>
      <c r="AN1029" s="61" t="s">
        <v>1696</v>
      </c>
      <c r="AO1029" s="61" t="s">
        <v>1604</v>
      </c>
      <c r="AP1029" s="61" t="s">
        <v>5033</v>
      </c>
      <c r="AQ1029" s="61" t="s">
        <v>1710</v>
      </c>
      <c r="AR1029" s="28">
        <v>0</v>
      </c>
      <c r="AS1029" s="28">
        <v>19873</v>
      </c>
      <c r="AT1029" s="28">
        <v>0</v>
      </c>
      <c r="AU1029" s="62"/>
      <c r="BT1029">
        <v>0</v>
      </c>
      <c r="BU1029" s="32">
        <v>100</v>
      </c>
      <c r="BV1029" s="32">
        <v>130</v>
      </c>
      <c r="BW1029" s="32">
        <v>17650</v>
      </c>
      <c r="BX1029" s="32">
        <v>87</v>
      </c>
      <c r="BY1029" s="32">
        <v>91180</v>
      </c>
      <c r="BZ1029" t="s">
        <v>1816</v>
      </c>
      <c r="CA1029" t="s">
        <v>1687</v>
      </c>
      <c r="CB1029" t="s">
        <v>1899</v>
      </c>
      <c r="CC1029" s="52" t="s">
        <v>1726</v>
      </c>
      <c r="CD1029" s="52" t="s">
        <v>1793</v>
      </c>
      <c r="CE1029" s="155">
        <v>2</v>
      </c>
      <c r="CF1029" s="155">
        <v>2</v>
      </c>
      <c r="CG1029" s="31" t="s">
        <v>5841</v>
      </c>
      <c r="CH1029" s="31" t="s">
        <v>3903</v>
      </c>
      <c r="CI1029" s="31" t="s">
        <v>3921</v>
      </c>
      <c r="CJ1029" s="31" t="s">
        <v>4466</v>
      </c>
      <c r="DL1029"/>
      <c r="DM1029"/>
      <c r="DN1029"/>
      <c r="DO1029"/>
      <c r="DP1029"/>
      <c r="DQ1029"/>
      <c r="DR1029"/>
      <c r="DV1029" s="31" t="s">
        <v>5654</v>
      </c>
      <c r="DW1029" s="31" t="s">
        <v>5656</v>
      </c>
      <c r="DX1029" s="63"/>
      <c r="DY1029" s="63"/>
      <c r="DZ1029" s="63"/>
      <c r="EA1029" s="167"/>
      <c r="EB1029" s="60"/>
      <c r="EC1029" s="60"/>
      <c r="ED1029" s="60"/>
      <c r="EE1029" s="60"/>
      <c r="EF1029" s="60"/>
      <c r="EG1029" s="60"/>
      <c r="EH1029" s="60"/>
      <c r="EI1029" s="60"/>
      <c r="EJ1029" s="60"/>
      <c r="EK1029" s="60"/>
      <c r="EL1029" s="60"/>
      <c r="EM1029" s="60"/>
      <c r="EN1029" s="60"/>
      <c r="EO1029" s="60"/>
      <c r="EP1029" s="60"/>
      <c r="EQ1029" s="60"/>
      <c r="ER1029" s="60"/>
      <c r="ES1029" s="60"/>
      <c r="ET1029" s="60"/>
      <c r="EU1029" s="60"/>
      <c r="EV1029" s="60"/>
      <c r="EW1029" s="60"/>
      <c r="EX1029" s="60"/>
      <c r="EY1029" s="60"/>
      <c r="EZ1029" s="60"/>
      <c r="FA1029" s="60"/>
      <c r="FB1029" s="60"/>
    </row>
    <row r="1030" spans="22:158" x14ac:dyDescent="0.25">
      <c r="V1030" s="1"/>
      <c r="W1030" s="33"/>
      <c r="X1030" s="33"/>
      <c r="AH1030" s="38">
        <v>100</v>
      </c>
      <c r="AI1030" s="38">
        <v>110</v>
      </c>
      <c r="AJ1030" s="38">
        <v>17000</v>
      </c>
      <c r="AK1030" s="38">
        <v>14</v>
      </c>
      <c r="AL1030" s="38">
        <v>1510358</v>
      </c>
      <c r="AM1030" s="61" t="s">
        <v>1816</v>
      </c>
      <c r="AN1030" s="61" t="s">
        <v>1696</v>
      </c>
      <c r="AO1030" s="61" t="s">
        <v>1633</v>
      </c>
      <c r="AP1030" s="61" t="s">
        <v>5033</v>
      </c>
      <c r="AQ1030" s="61" t="s">
        <v>1710</v>
      </c>
      <c r="AR1030" s="28">
        <v>0</v>
      </c>
      <c r="AS1030" s="28">
        <v>20100</v>
      </c>
      <c r="AT1030" s="28">
        <v>994</v>
      </c>
      <c r="AU1030" s="62"/>
      <c r="BT1030">
        <v>0</v>
      </c>
      <c r="BU1030" s="32">
        <v>100</v>
      </c>
      <c r="BV1030" s="32">
        <v>130</v>
      </c>
      <c r="BW1030" s="32">
        <v>17650</v>
      </c>
      <c r="BX1030" s="32">
        <v>87</v>
      </c>
      <c r="BY1030" s="32">
        <v>91190</v>
      </c>
      <c r="BZ1030" t="s">
        <v>1816</v>
      </c>
      <c r="CA1030" t="s">
        <v>1687</v>
      </c>
      <c r="CB1030" t="s">
        <v>1899</v>
      </c>
      <c r="CC1030" t="s">
        <v>1726</v>
      </c>
      <c r="CD1030" s="52" t="s">
        <v>1726</v>
      </c>
      <c r="CE1030" s="155">
        <v>0</v>
      </c>
      <c r="CF1030" s="155">
        <v>1</v>
      </c>
      <c r="CG1030" s="31" t="s">
        <v>5843</v>
      </c>
      <c r="CH1030" s="31" t="s">
        <v>3904</v>
      </c>
      <c r="CI1030" s="31" t="s">
        <v>3921</v>
      </c>
      <c r="CJ1030" s="31" t="s">
        <v>4467</v>
      </c>
      <c r="DL1030"/>
      <c r="DM1030"/>
      <c r="DN1030"/>
      <c r="DO1030"/>
      <c r="DP1030"/>
      <c r="DQ1030"/>
      <c r="DR1030"/>
      <c r="DV1030" s="31" t="s">
        <v>5654</v>
      </c>
      <c r="DW1030" s="31" t="s">
        <v>5656</v>
      </c>
      <c r="DX1030" s="63"/>
      <c r="DY1030" s="63"/>
      <c r="DZ1030" s="63"/>
      <c r="EA1030" s="167"/>
      <c r="EB1030" s="60"/>
      <c r="EC1030" s="60"/>
      <c r="ED1030" s="60"/>
      <c r="EE1030" s="60"/>
      <c r="EF1030" s="60"/>
      <c r="EG1030" s="60"/>
      <c r="EH1030" s="60"/>
      <c r="EI1030" s="60"/>
      <c r="EJ1030" s="60"/>
      <c r="EK1030" s="60"/>
      <c r="EL1030" s="60"/>
      <c r="EM1030" s="60"/>
      <c r="EN1030" s="60"/>
      <c r="EO1030" s="60"/>
      <c r="EP1030" s="60"/>
      <c r="EQ1030" s="60"/>
      <c r="ER1030" s="60"/>
      <c r="ES1030" s="60"/>
      <c r="ET1030" s="60"/>
      <c r="EU1030" s="60"/>
      <c r="EV1030" s="60"/>
      <c r="EW1030" s="60"/>
      <c r="EX1030" s="60"/>
      <c r="EY1030" s="60"/>
      <c r="EZ1030" s="60"/>
      <c r="FA1030" s="60"/>
      <c r="FB1030" s="60"/>
    </row>
    <row r="1031" spans="22:158" x14ac:dyDescent="0.25">
      <c r="W1031" s="33"/>
      <c r="X1031" s="33"/>
      <c r="AH1031" s="38">
        <v>100</v>
      </c>
      <c r="AI1031" s="38">
        <v>110</v>
      </c>
      <c r="AJ1031" s="38">
        <v>17620</v>
      </c>
      <c r="AK1031" s="38">
        <v>14</v>
      </c>
      <c r="AL1031" s="38">
        <v>1510358</v>
      </c>
      <c r="AM1031" s="61" t="s">
        <v>1816</v>
      </c>
      <c r="AN1031" s="61" t="s">
        <v>1696</v>
      </c>
      <c r="AO1031" s="61" t="s">
        <v>1646</v>
      </c>
      <c r="AP1031" s="61" t="s">
        <v>5033</v>
      </c>
      <c r="AQ1031" s="61" t="s">
        <v>1710</v>
      </c>
      <c r="AR1031" s="28">
        <v>172064.1</v>
      </c>
      <c r="AS1031" s="28">
        <v>0</v>
      </c>
      <c r="AT1031" s="28">
        <v>0</v>
      </c>
      <c r="AU1031" s="62"/>
      <c r="BT1031">
        <v>0</v>
      </c>
      <c r="BU1031" s="32">
        <v>100</v>
      </c>
      <c r="BV1031" s="32">
        <v>130</v>
      </c>
      <c r="BW1031" s="32">
        <v>17650</v>
      </c>
      <c r="BX1031" s="32">
        <v>87</v>
      </c>
      <c r="BY1031" s="32">
        <v>91194</v>
      </c>
      <c r="BZ1031" t="s">
        <v>1816</v>
      </c>
      <c r="CA1031" t="s">
        <v>1687</v>
      </c>
      <c r="CB1031" t="s">
        <v>1899</v>
      </c>
      <c r="CC1031" t="s">
        <v>1726</v>
      </c>
      <c r="CD1031" t="s">
        <v>1114</v>
      </c>
      <c r="CE1031" s="155">
        <v>0</v>
      </c>
      <c r="CF1031" s="155">
        <v>1</v>
      </c>
      <c r="CG1031" s="31" t="s">
        <v>694</v>
      </c>
      <c r="CH1031" s="31" t="s">
        <v>3906</v>
      </c>
      <c r="CI1031" s="31" t="s">
        <v>3921</v>
      </c>
      <c r="CJ1031" s="31" t="s">
        <v>1421</v>
      </c>
      <c r="DL1031"/>
      <c r="DM1031"/>
      <c r="DN1031"/>
      <c r="DO1031"/>
      <c r="DP1031"/>
      <c r="DQ1031"/>
      <c r="DR1031"/>
      <c r="DV1031" s="31" t="s">
        <v>5654</v>
      </c>
      <c r="DW1031" s="31" t="s">
        <v>5656</v>
      </c>
      <c r="DX1031" s="63"/>
      <c r="DY1031" s="63"/>
      <c r="DZ1031" s="63"/>
      <c r="EA1031" s="167"/>
      <c r="EB1031" s="60"/>
      <c r="EC1031" s="60"/>
      <c r="ED1031" s="60"/>
      <c r="EE1031" s="60"/>
      <c r="EF1031" s="60"/>
      <c r="EG1031" s="60"/>
      <c r="EH1031" s="60"/>
      <c r="EI1031" s="60"/>
      <c r="EJ1031" s="60"/>
      <c r="EK1031" s="60"/>
      <c r="EL1031" s="60"/>
      <c r="EM1031" s="60"/>
      <c r="EN1031" s="60"/>
      <c r="EO1031" s="60"/>
      <c r="EP1031" s="60"/>
      <c r="EQ1031" s="60"/>
      <c r="ER1031" s="60"/>
      <c r="ES1031" s="60"/>
      <c r="ET1031" s="60"/>
      <c r="EU1031" s="60"/>
      <c r="EV1031" s="60"/>
      <c r="EW1031" s="60"/>
      <c r="EX1031" s="60"/>
      <c r="EY1031" s="60"/>
      <c r="EZ1031" s="60"/>
      <c r="FA1031" s="60"/>
      <c r="FB1031" s="60"/>
    </row>
    <row r="1032" spans="22:158" x14ac:dyDescent="0.25">
      <c r="W1032" s="33"/>
      <c r="X1032" s="33"/>
      <c r="AH1032" s="38">
        <v>100</v>
      </c>
      <c r="AI1032" s="38">
        <v>115</v>
      </c>
      <c r="AJ1032" s="38">
        <v>16950</v>
      </c>
      <c r="AK1032" s="38">
        <v>14</v>
      </c>
      <c r="AL1032" s="38">
        <v>1510358</v>
      </c>
      <c r="AM1032" s="61" t="s">
        <v>1816</v>
      </c>
      <c r="AN1032" s="61" t="s">
        <v>1697</v>
      </c>
      <c r="AO1032" s="61" t="s">
        <v>1632</v>
      </c>
      <c r="AP1032" s="61" t="s">
        <v>5033</v>
      </c>
      <c r="AQ1032" s="61" t="s">
        <v>1710</v>
      </c>
      <c r="AR1032" s="28">
        <v>0</v>
      </c>
      <c r="AS1032" s="28">
        <v>2417</v>
      </c>
      <c r="AT1032" s="28">
        <v>0</v>
      </c>
      <c r="AU1032" s="62"/>
      <c r="BT1032">
        <v>0</v>
      </c>
      <c r="BU1032" s="32">
        <v>100</v>
      </c>
      <c r="BV1032" s="32">
        <v>130</v>
      </c>
      <c r="BW1032" s="32">
        <v>17650</v>
      </c>
      <c r="BX1032" s="32">
        <v>87</v>
      </c>
      <c r="BY1032" s="32">
        <v>91200</v>
      </c>
      <c r="BZ1032" t="s">
        <v>1816</v>
      </c>
      <c r="CA1032" t="s">
        <v>1687</v>
      </c>
      <c r="CB1032" t="s">
        <v>1899</v>
      </c>
      <c r="CC1032" t="s">
        <v>1726</v>
      </c>
      <c r="CD1032" t="s">
        <v>1794</v>
      </c>
      <c r="CE1032" s="155"/>
      <c r="CF1032" s="155"/>
      <c r="CG1032" s="31" t="s">
        <v>5845</v>
      </c>
      <c r="CH1032" s="31" t="s">
        <v>3907</v>
      </c>
      <c r="CI1032" s="31" t="s">
        <v>3921</v>
      </c>
      <c r="CJ1032" s="31" t="s">
        <v>4468</v>
      </c>
      <c r="DL1032"/>
      <c r="DM1032"/>
      <c r="DN1032"/>
      <c r="DO1032"/>
      <c r="DP1032"/>
      <c r="DQ1032"/>
      <c r="DR1032"/>
      <c r="DV1032" s="31" t="s">
        <v>5654</v>
      </c>
      <c r="DW1032" s="31" t="s">
        <v>5657</v>
      </c>
      <c r="DX1032" s="63"/>
      <c r="DY1032" s="63"/>
      <c r="DZ1032" s="63"/>
      <c r="EA1032" s="167"/>
      <c r="EB1032" s="60"/>
      <c r="EC1032" s="60"/>
      <c r="ED1032" s="60"/>
      <c r="EE1032" s="60"/>
      <c r="EF1032" s="60"/>
      <c r="EG1032" s="60"/>
      <c r="EH1032" s="60"/>
      <c r="EI1032" s="60"/>
      <c r="EJ1032" s="60"/>
      <c r="EK1032" s="60"/>
      <c r="EL1032" s="60"/>
      <c r="EM1032" s="60"/>
      <c r="EN1032" s="60"/>
      <c r="EO1032" s="60"/>
      <c r="EP1032" s="60"/>
      <c r="EQ1032" s="60"/>
      <c r="ER1032" s="60"/>
      <c r="ES1032" s="60"/>
      <c r="ET1032" s="60"/>
      <c r="EU1032" s="60"/>
      <c r="EV1032" s="60"/>
      <c r="EW1032" s="60"/>
      <c r="EX1032" s="60"/>
      <c r="EY1032" s="60"/>
      <c r="EZ1032" s="60"/>
      <c r="FA1032" s="60"/>
      <c r="FB1032" s="60"/>
    </row>
    <row r="1033" spans="22:158" x14ac:dyDescent="0.25">
      <c r="W1033" s="33"/>
      <c r="X1033" s="33"/>
      <c r="AH1033" s="38">
        <v>100</v>
      </c>
      <c r="AI1033" s="38">
        <v>120</v>
      </c>
      <c r="AJ1033" s="38">
        <v>10250</v>
      </c>
      <c r="AK1033" s="38">
        <v>14</v>
      </c>
      <c r="AL1033" s="38">
        <v>1510358</v>
      </c>
      <c r="AM1033" s="61" t="s">
        <v>1816</v>
      </c>
      <c r="AN1033" s="61" t="s">
        <v>1689</v>
      </c>
      <c r="AO1033" s="61" t="s">
        <v>5048</v>
      </c>
      <c r="AP1033" s="61" t="s">
        <v>5033</v>
      </c>
      <c r="AQ1033" s="61" t="s">
        <v>1710</v>
      </c>
      <c r="AR1033" s="28">
        <v>2721.6</v>
      </c>
      <c r="AS1033" s="28">
        <v>21945</v>
      </c>
      <c r="AT1033" s="28">
        <v>0</v>
      </c>
      <c r="AU1033" s="62"/>
      <c r="BT1033">
        <v>0</v>
      </c>
      <c r="BU1033" s="32">
        <v>100</v>
      </c>
      <c r="BV1033" s="32">
        <v>130</v>
      </c>
      <c r="BW1033" s="32">
        <v>17650</v>
      </c>
      <c r="BX1033" s="32">
        <v>88</v>
      </c>
      <c r="BY1033" s="32">
        <v>91220</v>
      </c>
      <c r="BZ1033" t="s">
        <v>1816</v>
      </c>
      <c r="CA1033" t="s">
        <v>1687</v>
      </c>
      <c r="CB1033" t="s">
        <v>1899</v>
      </c>
      <c r="CC1033" s="52" t="s">
        <v>1684</v>
      </c>
      <c r="CD1033" s="52" t="s">
        <v>1684</v>
      </c>
      <c r="CE1033" s="155">
        <v>169</v>
      </c>
      <c r="CF1033" s="155">
        <v>6</v>
      </c>
      <c r="CG1033" s="31" t="s">
        <v>696</v>
      </c>
      <c r="CH1033" s="31" t="s">
        <v>3908</v>
      </c>
      <c r="CI1033" s="31" t="s">
        <v>3921</v>
      </c>
      <c r="CJ1033" s="31" t="s">
        <v>4469</v>
      </c>
      <c r="DL1033"/>
      <c r="DM1033"/>
      <c r="DN1033"/>
      <c r="DO1033"/>
      <c r="DP1033"/>
      <c r="DQ1033"/>
      <c r="DR1033"/>
      <c r="DV1033" s="31" t="s">
        <v>5654</v>
      </c>
      <c r="DW1033" s="31" t="s">
        <v>5658</v>
      </c>
      <c r="DX1033" s="63"/>
      <c r="DY1033" s="63"/>
      <c r="DZ1033" s="63"/>
      <c r="EA1033" s="167"/>
      <c r="EB1033" s="60"/>
      <c r="EC1033" s="60"/>
      <c r="ED1033" s="60"/>
      <c r="EE1033" s="60"/>
      <c r="EF1033" s="60"/>
      <c r="EG1033" s="60"/>
      <c r="EH1033" s="60"/>
      <c r="EI1033" s="60"/>
      <c r="EJ1033" s="60"/>
      <c r="EK1033" s="60"/>
      <c r="EL1033" s="60"/>
      <c r="EM1033" s="60"/>
      <c r="EN1033" s="60"/>
      <c r="EO1033" s="60"/>
      <c r="EP1033" s="60"/>
      <c r="EQ1033" s="60"/>
      <c r="ER1033" s="60"/>
      <c r="ES1033" s="60"/>
      <c r="ET1033" s="60"/>
      <c r="EU1033" s="60"/>
      <c r="EV1033" s="60"/>
      <c r="EW1033" s="60"/>
      <c r="EX1033" s="60"/>
      <c r="EY1033" s="60"/>
      <c r="EZ1033" s="60"/>
      <c r="FA1033" s="60"/>
      <c r="FB1033" s="60"/>
    </row>
    <row r="1034" spans="22:158" x14ac:dyDescent="0.25">
      <c r="W1034" s="33"/>
      <c r="X1034" s="33"/>
      <c r="AH1034" s="38">
        <v>100</v>
      </c>
      <c r="AI1034" s="38">
        <v>120</v>
      </c>
      <c r="AJ1034" s="38">
        <v>11350</v>
      </c>
      <c r="AK1034" s="38">
        <v>14</v>
      </c>
      <c r="AL1034" s="38">
        <v>1510358</v>
      </c>
      <c r="AM1034" s="61" t="s">
        <v>1816</v>
      </c>
      <c r="AN1034" s="61" t="s">
        <v>1689</v>
      </c>
      <c r="AO1034" s="61" t="s">
        <v>5070</v>
      </c>
      <c r="AP1034" s="61" t="s">
        <v>5033</v>
      </c>
      <c r="AQ1034" s="61" t="s">
        <v>1710</v>
      </c>
      <c r="AR1034" s="28">
        <v>0</v>
      </c>
      <c r="AS1034" s="28">
        <v>0</v>
      </c>
      <c r="AT1034" s="28">
        <v>3060</v>
      </c>
      <c r="AU1034" s="62"/>
      <c r="BT1034">
        <v>0</v>
      </c>
      <c r="BU1034" s="32">
        <v>100</v>
      </c>
      <c r="BV1034" s="32">
        <v>130</v>
      </c>
      <c r="BW1034" s="32">
        <v>17650</v>
      </c>
      <c r="BX1034" s="32">
        <v>89</v>
      </c>
      <c r="BY1034" s="32">
        <v>91240</v>
      </c>
      <c r="BZ1034" t="s">
        <v>1816</v>
      </c>
      <c r="CA1034" t="s">
        <v>1687</v>
      </c>
      <c r="CB1034" t="s">
        <v>1899</v>
      </c>
      <c r="CC1034" s="52" t="s">
        <v>1785</v>
      </c>
      <c r="CD1034" s="52" t="s">
        <v>1785</v>
      </c>
      <c r="CE1034" s="155">
        <v>402854</v>
      </c>
      <c r="CF1034" s="155">
        <v>199</v>
      </c>
      <c r="CG1034" s="31" t="s">
        <v>698</v>
      </c>
      <c r="CH1034" s="31" t="s">
        <v>3909</v>
      </c>
      <c r="CI1034" s="31" t="s">
        <v>3921</v>
      </c>
      <c r="CJ1034" s="31" t="s">
        <v>4470</v>
      </c>
      <c r="DL1034"/>
      <c r="DM1034"/>
      <c r="DN1034"/>
      <c r="DO1034"/>
      <c r="DP1034"/>
      <c r="DQ1034"/>
      <c r="DR1034"/>
      <c r="DV1034" s="31" t="s">
        <v>5654</v>
      </c>
      <c r="DW1034" s="31" t="s">
        <v>5658</v>
      </c>
      <c r="DX1034" s="63"/>
      <c r="DY1034" s="63"/>
      <c r="DZ1034" s="63"/>
      <c r="EA1034" s="167"/>
      <c r="EB1034" s="60"/>
      <c r="EC1034" s="60"/>
      <c r="ED1034" s="60"/>
      <c r="EE1034" s="60"/>
      <c r="EF1034" s="60"/>
      <c r="EG1034" s="60"/>
      <c r="EH1034" s="60"/>
      <c r="EI1034" s="60"/>
      <c r="EJ1034" s="60"/>
      <c r="EK1034" s="60"/>
      <c r="EL1034" s="60"/>
      <c r="EM1034" s="60"/>
      <c r="EN1034" s="60"/>
      <c r="EO1034" s="60"/>
      <c r="EP1034" s="60"/>
      <c r="EQ1034" s="60"/>
      <c r="ER1034" s="60"/>
      <c r="ES1034" s="60"/>
      <c r="ET1034" s="60"/>
      <c r="EU1034" s="60"/>
      <c r="EV1034" s="60"/>
      <c r="EW1034" s="60"/>
      <c r="EX1034" s="60"/>
      <c r="EY1034" s="60"/>
      <c r="EZ1034" s="60"/>
      <c r="FA1034" s="60"/>
      <c r="FB1034" s="60"/>
    </row>
    <row r="1035" spans="22:158" x14ac:dyDescent="0.25">
      <c r="W1035" s="33"/>
      <c r="X1035" s="33"/>
      <c r="AH1035" s="38">
        <v>100</v>
      </c>
      <c r="AI1035" s="38">
        <v>120</v>
      </c>
      <c r="AJ1035" s="38">
        <v>14550</v>
      </c>
      <c r="AK1035" s="38">
        <v>14</v>
      </c>
      <c r="AL1035" s="38">
        <v>1510358</v>
      </c>
      <c r="AM1035" s="61" t="s">
        <v>1816</v>
      </c>
      <c r="AN1035" s="61" t="s">
        <v>1689</v>
      </c>
      <c r="AO1035" s="61" t="s">
        <v>1579</v>
      </c>
      <c r="AP1035" s="61" t="s">
        <v>5033</v>
      </c>
      <c r="AQ1035" s="61" t="s">
        <v>1710</v>
      </c>
      <c r="AR1035" s="28">
        <v>10921.2</v>
      </c>
      <c r="AS1035" s="28">
        <v>176353</v>
      </c>
      <c r="AT1035" s="28">
        <v>6041</v>
      </c>
      <c r="AU1035" s="62"/>
      <c r="BT1035">
        <v>0</v>
      </c>
      <c r="BU1035" s="32">
        <v>100</v>
      </c>
      <c r="BV1035" s="32">
        <v>130</v>
      </c>
      <c r="BW1035" s="32">
        <v>17650</v>
      </c>
      <c r="BX1035" s="32">
        <v>90</v>
      </c>
      <c r="BY1035" s="32">
        <v>91260</v>
      </c>
      <c r="BZ1035" t="s">
        <v>1816</v>
      </c>
      <c r="CA1035" t="s">
        <v>1687</v>
      </c>
      <c r="CB1035" t="s">
        <v>1899</v>
      </c>
      <c r="CC1035" s="52" t="s">
        <v>5036</v>
      </c>
      <c r="CD1035" s="52" t="s">
        <v>5036</v>
      </c>
      <c r="CE1035" s="155">
        <v>6</v>
      </c>
      <c r="CF1035" s="155">
        <v>2</v>
      </c>
      <c r="CG1035" s="31" t="s">
        <v>5848</v>
      </c>
      <c r="CH1035" s="31" t="s">
        <v>3910</v>
      </c>
      <c r="CI1035" s="31" t="s">
        <v>3921</v>
      </c>
      <c r="CJ1035" s="31" t="s">
        <v>4471</v>
      </c>
      <c r="DL1035"/>
      <c r="DM1035"/>
      <c r="DN1035"/>
      <c r="DO1035"/>
      <c r="DP1035"/>
      <c r="DQ1035"/>
      <c r="DR1035"/>
      <c r="DV1035" s="31" t="s">
        <v>5654</v>
      </c>
      <c r="DW1035" s="31" t="s">
        <v>5658</v>
      </c>
      <c r="DX1035" s="63"/>
      <c r="DY1035" s="63"/>
      <c r="DZ1035" s="63"/>
      <c r="EA1035" s="167"/>
      <c r="EB1035" s="60"/>
      <c r="EC1035" s="60"/>
      <c r="ED1035" s="60"/>
      <c r="EE1035" s="60"/>
      <c r="EF1035" s="60"/>
      <c r="EG1035" s="60"/>
      <c r="EH1035" s="60"/>
      <c r="EI1035" s="60"/>
      <c r="EJ1035" s="60"/>
      <c r="EK1035" s="60"/>
      <c r="EL1035" s="60"/>
      <c r="EM1035" s="60"/>
      <c r="EN1035" s="60"/>
      <c r="EO1035" s="60"/>
      <c r="EP1035" s="60"/>
      <c r="EQ1035" s="60"/>
      <c r="ER1035" s="60"/>
      <c r="ES1035" s="60"/>
      <c r="ET1035" s="60"/>
      <c r="EU1035" s="60"/>
      <c r="EV1035" s="60"/>
      <c r="EW1035" s="60"/>
      <c r="EX1035" s="60"/>
      <c r="EY1035" s="60"/>
      <c r="EZ1035" s="60"/>
      <c r="FA1035" s="60"/>
      <c r="FB1035" s="60"/>
    </row>
    <row r="1036" spans="22:158" x14ac:dyDescent="0.25">
      <c r="W1036" s="33"/>
      <c r="X1036" s="33"/>
      <c r="AH1036" s="38">
        <v>100</v>
      </c>
      <c r="AI1036" s="38">
        <v>120</v>
      </c>
      <c r="AJ1036" s="38">
        <v>14850</v>
      </c>
      <c r="AK1036" s="38">
        <v>14</v>
      </c>
      <c r="AL1036" s="38">
        <v>1510358</v>
      </c>
      <c r="AM1036" s="61" t="s">
        <v>1816</v>
      </c>
      <c r="AN1036" s="61" t="s">
        <v>1689</v>
      </c>
      <c r="AO1036" s="61" t="s">
        <v>1585</v>
      </c>
      <c r="AP1036" s="61" t="s">
        <v>5033</v>
      </c>
      <c r="AQ1036" s="61" t="s">
        <v>1710</v>
      </c>
      <c r="AR1036" s="28">
        <v>6610.3</v>
      </c>
      <c r="AS1036" s="28">
        <v>11843</v>
      </c>
      <c r="AT1036" s="28">
        <v>0</v>
      </c>
      <c r="AU1036" s="62"/>
      <c r="BT1036">
        <v>0</v>
      </c>
      <c r="BU1036" s="32">
        <v>100</v>
      </c>
      <c r="BV1036" s="32">
        <v>130</v>
      </c>
      <c r="BW1036" s="32">
        <v>17850</v>
      </c>
      <c r="BX1036" s="32">
        <v>81</v>
      </c>
      <c r="BY1036" s="32">
        <v>91000</v>
      </c>
      <c r="BZ1036" t="s">
        <v>1816</v>
      </c>
      <c r="CA1036" t="s">
        <v>1687</v>
      </c>
      <c r="CB1036" t="s">
        <v>1903</v>
      </c>
      <c r="CC1036" t="s">
        <v>1683</v>
      </c>
      <c r="CD1036" s="52" t="s">
        <v>1784</v>
      </c>
      <c r="CE1036" s="155">
        <v>166887</v>
      </c>
      <c r="CF1036" s="155">
        <v>352</v>
      </c>
      <c r="CG1036" s="31" t="s">
        <v>5834</v>
      </c>
      <c r="CH1036" s="31" t="s">
        <v>3892</v>
      </c>
      <c r="CI1036" s="31" t="s">
        <v>3922</v>
      </c>
      <c r="CJ1036" s="31" t="s">
        <v>4472</v>
      </c>
      <c r="DL1036"/>
      <c r="DM1036"/>
      <c r="DN1036"/>
      <c r="DO1036"/>
      <c r="DP1036"/>
      <c r="DQ1036"/>
      <c r="DR1036"/>
      <c r="DV1036" s="31" t="s">
        <v>5654</v>
      </c>
      <c r="DW1036" s="31" t="s">
        <v>5658</v>
      </c>
      <c r="DX1036" s="63"/>
      <c r="DY1036" s="63"/>
      <c r="DZ1036" s="63"/>
      <c r="EA1036" s="167"/>
      <c r="EB1036" s="60"/>
      <c r="EC1036" s="60"/>
      <c r="ED1036" s="60"/>
      <c r="EE1036" s="60"/>
      <c r="EF1036" s="60"/>
      <c r="EG1036" s="60"/>
      <c r="EH1036" s="60"/>
      <c r="EI1036" s="60"/>
      <c r="EJ1036" s="60"/>
      <c r="EK1036" s="60"/>
      <c r="EL1036" s="60"/>
      <c r="EM1036" s="60"/>
      <c r="EN1036" s="60"/>
      <c r="EO1036" s="60"/>
      <c r="EP1036" s="60"/>
      <c r="EQ1036" s="60"/>
      <c r="ER1036" s="60"/>
      <c r="ES1036" s="60"/>
      <c r="ET1036" s="60"/>
      <c r="EU1036" s="60"/>
      <c r="EV1036" s="60"/>
      <c r="EW1036" s="60"/>
      <c r="EX1036" s="60"/>
      <c r="EY1036" s="60"/>
      <c r="EZ1036" s="60"/>
      <c r="FA1036" s="60"/>
      <c r="FB1036" s="60"/>
    </row>
    <row r="1037" spans="22:158" x14ac:dyDescent="0.25">
      <c r="V1037" s="1"/>
      <c r="W1037" s="33"/>
      <c r="X1037" s="33"/>
      <c r="AH1037" s="38">
        <v>100</v>
      </c>
      <c r="AI1037" s="38">
        <v>120</v>
      </c>
      <c r="AJ1037" s="38">
        <v>16610</v>
      </c>
      <c r="AK1037" s="38">
        <v>14</v>
      </c>
      <c r="AL1037" s="38">
        <v>1510358</v>
      </c>
      <c r="AM1037" s="61" t="s">
        <v>1816</v>
      </c>
      <c r="AN1037" s="61" t="s">
        <v>1689</v>
      </c>
      <c r="AO1037" s="61" t="s">
        <v>1625</v>
      </c>
      <c r="AP1037" s="61" t="s">
        <v>5033</v>
      </c>
      <c r="AQ1037" s="61" t="s">
        <v>1710</v>
      </c>
      <c r="AR1037" s="28">
        <v>63519.6</v>
      </c>
      <c r="AS1037" s="28">
        <v>132574</v>
      </c>
      <c r="AT1037" s="28">
        <v>59313</v>
      </c>
      <c r="AU1037" s="62"/>
      <c r="BT1037">
        <v>0</v>
      </c>
      <c r="BU1037" s="32">
        <v>100</v>
      </c>
      <c r="BV1037" s="32">
        <v>130</v>
      </c>
      <c r="BW1037" s="32">
        <v>17850</v>
      </c>
      <c r="BX1037" s="32">
        <v>81</v>
      </c>
      <c r="BY1037" s="32">
        <v>91010</v>
      </c>
      <c r="BZ1037" t="s">
        <v>1816</v>
      </c>
      <c r="CA1037" t="s">
        <v>1687</v>
      </c>
      <c r="CB1037" t="s">
        <v>1903</v>
      </c>
      <c r="CC1037" s="52" t="s">
        <v>1683</v>
      </c>
      <c r="CD1037" s="52" t="s">
        <v>1683</v>
      </c>
      <c r="CE1037" s="155">
        <v>352</v>
      </c>
      <c r="CF1037" s="155">
        <v>5</v>
      </c>
      <c r="CG1037" s="31" t="s">
        <v>5837</v>
      </c>
      <c r="CH1037" s="31" t="s">
        <v>3894</v>
      </c>
      <c r="CI1037" s="31" t="s">
        <v>3922</v>
      </c>
      <c r="CJ1037" s="31" t="s">
        <v>4473</v>
      </c>
      <c r="DL1037"/>
      <c r="DM1037"/>
      <c r="DN1037"/>
      <c r="DO1037"/>
      <c r="DP1037"/>
      <c r="DQ1037"/>
      <c r="DR1037"/>
      <c r="DV1037" s="31" t="s">
        <v>5654</v>
      </c>
      <c r="DW1037" s="31" t="s">
        <v>5658</v>
      </c>
      <c r="DX1037" s="63"/>
      <c r="DY1037" s="63"/>
      <c r="DZ1037" s="63"/>
      <c r="EA1037" s="167"/>
      <c r="EB1037" s="60"/>
      <c r="EC1037" s="60"/>
      <c r="ED1037" s="60"/>
      <c r="EE1037" s="60"/>
      <c r="EF1037" s="60"/>
      <c r="EG1037" s="60"/>
      <c r="EH1037" s="60"/>
      <c r="EI1037" s="60"/>
      <c r="EJ1037" s="60"/>
      <c r="EK1037" s="60"/>
      <c r="EL1037" s="60"/>
      <c r="EM1037" s="60"/>
      <c r="EN1037" s="60"/>
      <c r="EO1037" s="60"/>
      <c r="EP1037" s="60"/>
      <c r="EQ1037" s="60"/>
      <c r="ER1037" s="60"/>
      <c r="ES1037" s="60"/>
      <c r="ET1037" s="60"/>
      <c r="EU1037" s="60"/>
      <c r="EV1037" s="60"/>
      <c r="EW1037" s="60"/>
      <c r="EX1037" s="60"/>
      <c r="EY1037" s="60"/>
      <c r="EZ1037" s="60"/>
      <c r="FA1037" s="60"/>
      <c r="FB1037" s="60"/>
    </row>
    <row r="1038" spans="22:158" x14ac:dyDescent="0.25">
      <c r="W1038" s="33"/>
      <c r="X1038" s="33"/>
      <c r="AH1038" s="38">
        <v>100</v>
      </c>
      <c r="AI1038" s="38">
        <v>125</v>
      </c>
      <c r="AJ1038" s="38">
        <v>11730</v>
      </c>
      <c r="AK1038" s="38">
        <v>14</v>
      </c>
      <c r="AL1038" s="38">
        <v>1510358</v>
      </c>
      <c r="AM1038" s="61" t="s">
        <v>1816</v>
      </c>
      <c r="AN1038" s="61" t="s">
        <v>1692</v>
      </c>
      <c r="AO1038" s="61" t="s">
        <v>5079</v>
      </c>
      <c r="AP1038" s="61" t="s">
        <v>5033</v>
      </c>
      <c r="AQ1038" s="61" t="s">
        <v>1710</v>
      </c>
      <c r="AR1038" s="28">
        <v>23447.600000000002</v>
      </c>
      <c r="AS1038" s="28">
        <v>23921</v>
      </c>
      <c r="AT1038" s="28">
        <v>0</v>
      </c>
      <c r="AU1038" s="62"/>
      <c r="BT1038">
        <v>0</v>
      </c>
      <c r="BU1038" s="32">
        <v>100</v>
      </c>
      <c r="BV1038" s="32">
        <v>130</v>
      </c>
      <c r="BW1038" s="32">
        <v>17850</v>
      </c>
      <c r="BX1038" s="32">
        <v>82</v>
      </c>
      <c r="BY1038" s="32">
        <v>91020</v>
      </c>
      <c r="BZ1038" t="s">
        <v>1816</v>
      </c>
      <c r="CA1038" t="s">
        <v>1687</v>
      </c>
      <c r="CB1038" t="s">
        <v>1903</v>
      </c>
      <c r="CC1038" t="s">
        <v>1790</v>
      </c>
      <c r="CD1038" s="52" t="s">
        <v>1792</v>
      </c>
      <c r="CE1038" s="155"/>
      <c r="CF1038" s="155"/>
      <c r="CG1038" s="31" t="s">
        <v>5851</v>
      </c>
      <c r="CH1038" s="31" t="s">
        <v>3895</v>
      </c>
      <c r="CI1038" s="31" t="s">
        <v>3922</v>
      </c>
      <c r="CJ1038" s="31" t="s">
        <v>4474</v>
      </c>
      <c r="DL1038"/>
      <c r="DM1038"/>
      <c r="DN1038"/>
      <c r="DO1038"/>
      <c r="DP1038"/>
      <c r="DQ1038"/>
      <c r="DR1038"/>
      <c r="DV1038" s="31" t="s">
        <v>5654</v>
      </c>
      <c r="DW1038" s="31" t="s">
        <v>5659</v>
      </c>
      <c r="DX1038" s="63"/>
      <c r="DY1038" s="63"/>
      <c r="DZ1038" s="63"/>
      <c r="EA1038" s="167"/>
      <c r="EB1038" s="60"/>
      <c r="EC1038" s="60"/>
      <c r="ED1038" s="60"/>
      <c r="EE1038" s="60"/>
      <c r="EF1038" s="60"/>
      <c r="EG1038" s="60"/>
      <c r="EH1038" s="60"/>
      <c r="EI1038" s="60"/>
      <c r="EJ1038" s="60"/>
      <c r="EK1038" s="60"/>
      <c r="EL1038" s="60"/>
      <c r="EM1038" s="60"/>
      <c r="EN1038" s="60"/>
      <c r="EO1038" s="60"/>
      <c r="EP1038" s="60"/>
      <c r="EQ1038" s="60"/>
      <c r="ER1038" s="60"/>
      <c r="ES1038" s="60"/>
      <c r="ET1038" s="60"/>
      <c r="EU1038" s="60"/>
      <c r="EV1038" s="60"/>
      <c r="EW1038" s="60"/>
      <c r="EX1038" s="60"/>
      <c r="EY1038" s="60"/>
      <c r="EZ1038" s="60"/>
      <c r="FA1038" s="60"/>
      <c r="FB1038" s="60"/>
    </row>
    <row r="1039" spans="22:158" x14ac:dyDescent="0.25">
      <c r="W1039" s="33"/>
      <c r="X1039" s="33"/>
      <c r="AH1039" s="38">
        <v>100</v>
      </c>
      <c r="AI1039" s="38">
        <v>125</v>
      </c>
      <c r="AJ1039" s="38">
        <v>13350</v>
      </c>
      <c r="AK1039" s="38">
        <v>14</v>
      </c>
      <c r="AL1039" s="38">
        <v>1510358</v>
      </c>
      <c r="AM1039" s="61" t="s">
        <v>1816</v>
      </c>
      <c r="AN1039" s="61" t="s">
        <v>1692</v>
      </c>
      <c r="AO1039" s="61" t="s">
        <v>5109</v>
      </c>
      <c r="AP1039" s="61" t="s">
        <v>5033</v>
      </c>
      <c r="AQ1039" s="61" t="s">
        <v>1710</v>
      </c>
      <c r="AR1039" s="28">
        <v>0</v>
      </c>
      <c r="AS1039" s="28">
        <v>5279</v>
      </c>
      <c r="AT1039" s="28">
        <v>628</v>
      </c>
      <c r="AU1039" s="62"/>
      <c r="BT1039">
        <v>0</v>
      </c>
      <c r="BU1039" s="32">
        <v>100</v>
      </c>
      <c r="BV1039" s="32">
        <v>130</v>
      </c>
      <c r="BW1039" s="32">
        <v>17850</v>
      </c>
      <c r="BX1039" s="32">
        <v>82</v>
      </c>
      <c r="BY1039" s="32">
        <v>91040</v>
      </c>
      <c r="BZ1039" t="s">
        <v>1816</v>
      </c>
      <c r="CA1039" t="s">
        <v>1687</v>
      </c>
      <c r="CB1039" t="s">
        <v>1903</v>
      </c>
      <c r="CC1039" t="s">
        <v>1790</v>
      </c>
      <c r="CD1039" t="s">
        <v>1791</v>
      </c>
      <c r="CE1039" s="155">
        <v>196</v>
      </c>
      <c r="CF1039" s="155">
        <v>3</v>
      </c>
      <c r="CG1039" s="31" t="s">
        <v>5853</v>
      </c>
      <c r="CH1039" s="31" t="s">
        <v>3896</v>
      </c>
      <c r="CI1039" s="31" t="s">
        <v>3922</v>
      </c>
      <c r="CJ1039" s="31" t="s">
        <v>4475</v>
      </c>
      <c r="DL1039"/>
      <c r="DM1039"/>
      <c r="DN1039"/>
      <c r="DO1039"/>
      <c r="DP1039"/>
      <c r="DQ1039"/>
      <c r="DR1039"/>
      <c r="DV1039" s="31" t="s">
        <v>5654</v>
      </c>
      <c r="DW1039" s="31" t="s">
        <v>5659</v>
      </c>
      <c r="DX1039" s="63"/>
      <c r="DY1039" s="63"/>
      <c r="DZ1039" s="63"/>
      <c r="EA1039" s="167"/>
      <c r="EB1039" s="60"/>
      <c r="EC1039" s="60"/>
      <c r="ED1039" s="60"/>
      <c r="EE1039" s="60"/>
      <c r="EF1039" s="60"/>
      <c r="EG1039" s="60"/>
      <c r="EH1039" s="60"/>
      <c r="EI1039" s="60"/>
      <c r="EJ1039" s="60"/>
      <c r="EK1039" s="60"/>
      <c r="EL1039" s="60"/>
      <c r="EM1039" s="60"/>
      <c r="EN1039" s="60"/>
      <c r="EO1039" s="60"/>
      <c r="EP1039" s="60"/>
      <c r="EQ1039" s="60"/>
      <c r="ER1039" s="60"/>
      <c r="ES1039" s="60"/>
      <c r="ET1039" s="60"/>
      <c r="EU1039" s="60"/>
      <c r="EV1039" s="60"/>
      <c r="EW1039" s="60"/>
      <c r="EX1039" s="60"/>
      <c r="EY1039" s="60"/>
      <c r="EZ1039" s="60"/>
      <c r="FA1039" s="60"/>
      <c r="FB1039" s="60"/>
    </row>
    <row r="1040" spans="22:158" x14ac:dyDescent="0.25">
      <c r="V1040" s="1"/>
      <c r="W1040" s="33"/>
      <c r="X1040" s="33"/>
      <c r="AH1040" s="38">
        <v>100</v>
      </c>
      <c r="AI1040" s="38">
        <v>125</v>
      </c>
      <c r="AJ1040" s="38">
        <v>14350</v>
      </c>
      <c r="AK1040" s="38">
        <v>14</v>
      </c>
      <c r="AL1040" s="38">
        <v>1510358</v>
      </c>
      <c r="AM1040" s="61" t="s">
        <v>1816</v>
      </c>
      <c r="AN1040" s="61" t="s">
        <v>1692</v>
      </c>
      <c r="AO1040" s="61" t="s">
        <v>1575</v>
      </c>
      <c r="AP1040" s="61" t="s">
        <v>5033</v>
      </c>
      <c r="AQ1040" s="61" t="s">
        <v>1710</v>
      </c>
      <c r="AR1040" s="28">
        <v>0</v>
      </c>
      <c r="AS1040" s="28">
        <v>427</v>
      </c>
      <c r="AT1040" s="28">
        <v>0</v>
      </c>
      <c r="AU1040" s="62"/>
      <c r="BT1040">
        <v>0</v>
      </c>
      <c r="BU1040" s="32">
        <v>100</v>
      </c>
      <c r="BV1040" s="32">
        <v>130</v>
      </c>
      <c r="BW1040" s="32">
        <v>17850</v>
      </c>
      <c r="BX1040" s="32">
        <v>83</v>
      </c>
      <c r="BY1040" s="32">
        <v>91060</v>
      </c>
      <c r="BZ1040" t="s">
        <v>1816</v>
      </c>
      <c r="CA1040" t="s">
        <v>1687</v>
      </c>
      <c r="CB1040" t="s">
        <v>1903</v>
      </c>
      <c r="CC1040" t="s">
        <v>1786</v>
      </c>
      <c r="CD1040" s="52" t="s">
        <v>5043</v>
      </c>
      <c r="CE1040" s="155">
        <v>21</v>
      </c>
      <c r="CF1040" s="155">
        <v>3</v>
      </c>
      <c r="CG1040" s="31" t="s">
        <v>684</v>
      </c>
      <c r="CH1040" s="31" t="s">
        <v>3897</v>
      </c>
      <c r="CI1040" s="31" t="s">
        <v>3922</v>
      </c>
      <c r="CJ1040" s="31" t="s">
        <v>4476</v>
      </c>
      <c r="DL1040"/>
      <c r="DM1040"/>
      <c r="DN1040"/>
      <c r="DO1040"/>
      <c r="DP1040"/>
      <c r="DQ1040"/>
      <c r="DR1040"/>
      <c r="DV1040" s="31" t="s">
        <v>5654</v>
      </c>
      <c r="DW1040" s="31" t="s">
        <v>5659</v>
      </c>
      <c r="DX1040" s="63"/>
      <c r="DY1040" s="63"/>
      <c r="DZ1040" s="63"/>
      <c r="EA1040" s="167"/>
      <c r="EB1040" s="60"/>
      <c r="EC1040" s="60"/>
      <c r="ED1040" s="60"/>
      <c r="EE1040" s="60"/>
      <c r="EF1040" s="60"/>
      <c r="EG1040" s="60"/>
      <c r="EH1040" s="60"/>
      <c r="EI1040" s="60"/>
      <c r="EJ1040" s="60"/>
      <c r="EK1040" s="60"/>
      <c r="EL1040" s="60"/>
      <c r="EM1040" s="60"/>
      <c r="EN1040" s="60"/>
      <c r="EO1040" s="60"/>
      <c r="EP1040" s="60"/>
      <c r="EQ1040" s="60"/>
      <c r="ER1040" s="60"/>
      <c r="ES1040" s="60"/>
      <c r="ET1040" s="60"/>
      <c r="EU1040" s="60"/>
      <c r="EV1040" s="60"/>
      <c r="EW1040" s="60"/>
      <c r="EX1040" s="60"/>
      <c r="EY1040" s="60"/>
      <c r="EZ1040" s="60"/>
      <c r="FA1040" s="60"/>
      <c r="FB1040" s="60"/>
    </row>
    <row r="1041" spans="22:158" x14ac:dyDescent="0.25">
      <c r="W1041" s="33"/>
      <c r="X1041" s="33"/>
      <c r="AH1041" s="38">
        <v>100</v>
      </c>
      <c r="AI1041" s="38">
        <v>125</v>
      </c>
      <c r="AJ1041" s="38">
        <v>15700</v>
      </c>
      <c r="AK1041" s="38">
        <v>14</v>
      </c>
      <c r="AL1041" s="38">
        <v>1510358</v>
      </c>
      <c r="AM1041" s="61" t="s">
        <v>1816</v>
      </c>
      <c r="AN1041" s="61" t="s">
        <v>1692</v>
      </c>
      <c r="AO1041" s="61" t="s">
        <v>1605</v>
      </c>
      <c r="AP1041" s="61" t="s">
        <v>5033</v>
      </c>
      <c r="AQ1041" s="61" t="s">
        <v>1710</v>
      </c>
      <c r="AR1041" s="28">
        <v>0</v>
      </c>
      <c r="AS1041" s="28">
        <v>1751</v>
      </c>
      <c r="AT1041" s="28">
        <v>0</v>
      </c>
      <c r="AU1041" s="62"/>
      <c r="BT1041">
        <v>0</v>
      </c>
      <c r="BU1041" s="32">
        <v>100</v>
      </c>
      <c r="BV1041" s="32">
        <v>130</v>
      </c>
      <c r="BW1041" s="32">
        <v>17850</v>
      </c>
      <c r="BX1041" s="32">
        <v>84</v>
      </c>
      <c r="BY1041" s="32">
        <v>91100</v>
      </c>
      <c r="BZ1041" t="s">
        <v>1816</v>
      </c>
      <c r="CA1041" t="s">
        <v>1687</v>
      </c>
      <c r="CB1041" t="s">
        <v>1903</v>
      </c>
      <c r="CC1041" s="52" t="s">
        <v>1795</v>
      </c>
      <c r="CD1041" s="52" t="s">
        <v>1796</v>
      </c>
      <c r="CE1041" s="155">
        <v>12</v>
      </c>
      <c r="CF1041" s="155">
        <v>7</v>
      </c>
      <c r="CG1041" s="31" t="s">
        <v>688</v>
      </c>
      <c r="CH1041" s="31" t="s">
        <v>3899</v>
      </c>
      <c r="CI1041" s="31" t="s">
        <v>3922</v>
      </c>
      <c r="CJ1041" s="31" t="s">
        <v>4477</v>
      </c>
      <c r="DL1041"/>
      <c r="DM1041"/>
      <c r="DN1041"/>
      <c r="DO1041"/>
      <c r="DP1041"/>
      <c r="DQ1041"/>
      <c r="DR1041"/>
      <c r="DV1041" s="31" t="s">
        <v>5654</v>
      </c>
      <c r="DW1041" s="31" t="s">
        <v>5659</v>
      </c>
      <c r="DX1041" s="63"/>
      <c r="DY1041" s="63"/>
      <c r="DZ1041" s="63"/>
      <c r="EA1041" s="167"/>
      <c r="EB1041" s="60"/>
      <c r="EC1041" s="60"/>
      <c r="ED1041" s="60"/>
      <c r="EE1041" s="60"/>
      <c r="EF1041" s="60"/>
      <c r="EG1041" s="60"/>
      <c r="EH1041" s="60"/>
      <c r="EI1041" s="60"/>
      <c r="EJ1041" s="60"/>
      <c r="EK1041" s="60"/>
      <c r="EL1041" s="60"/>
      <c r="EM1041" s="60"/>
      <c r="EN1041" s="60"/>
      <c r="EO1041" s="60"/>
      <c r="EP1041" s="60"/>
      <c r="EQ1041" s="60"/>
      <c r="ER1041" s="60"/>
      <c r="ES1041" s="60"/>
      <c r="ET1041" s="60"/>
      <c r="EU1041" s="60"/>
      <c r="EV1041" s="60"/>
      <c r="EW1041" s="60"/>
      <c r="EX1041" s="60"/>
      <c r="EY1041" s="60"/>
      <c r="EZ1041" s="60"/>
      <c r="FA1041" s="60"/>
      <c r="FB1041" s="60"/>
    </row>
    <row r="1042" spans="22:158" x14ac:dyDescent="0.25">
      <c r="W1042" s="33"/>
      <c r="X1042" s="33"/>
      <c r="AH1042" s="38">
        <v>100</v>
      </c>
      <c r="AI1042" s="38">
        <v>125</v>
      </c>
      <c r="AJ1042" s="38">
        <v>16420</v>
      </c>
      <c r="AK1042" s="38">
        <v>14</v>
      </c>
      <c r="AL1042" s="38">
        <v>1510358</v>
      </c>
      <c r="AM1042" s="61" t="s">
        <v>1816</v>
      </c>
      <c r="AN1042" s="61" t="s">
        <v>1692</v>
      </c>
      <c r="AO1042" s="61" t="s">
        <v>1621</v>
      </c>
      <c r="AP1042" s="61" t="s">
        <v>5033</v>
      </c>
      <c r="AQ1042" s="61" t="s">
        <v>1710</v>
      </c>
      <c r="AR1042" s="28">
        <v>0</v>
      </c>
      <c r="AS1042" s="28">
        <v>0</v>
      </c>
      <c r="AT1042" s="28">
        <v>9572</v>
      </c>
      <c r="AU1042" s="62"/>
      <c r="BT1042">
        <v>0</v>
      </c>
      <c r="BU1042" s="32">
        <v>100</v>
      </c>
      <c r="BV1042" s="32">
        <v>130</v>
      </c>
      <c r="BW1042" s="32">
        <v>17850</v>
      </c>
      <c r="BX1042" s="32">
        <v>86</v>
      </c>
      <c r="BY1042" s="32">
        <v>91140</v>
      </c>
      <c r="BZ1042" t="s">
        <v>1816</v>
      </c>
      <c r="CA1042" t="s">
        <v>1687</v>
      </c>
      <c r="CB1042" t="s">
        <v>1903</v>
      </c>
      <c r="CC1042" s="52" t="s">
        <v>1787</v>
      </c>
      <c r="CD1042" s="52" t="s">
        <v>1789</v>
      </c>
      <c r="CE1042" s="155">
        <v>860</v>
      </c>
      <c r="CF1042" s="155">
        <v>148</v>
      </c>
      <c r="CG1042" s="31" t="s">
        <v>5839</v>
      </c>
      <c r="CH1042" s="31" t="s">
        <v>3901</v>
      </c>
      <c r="CI1042" s="31" t="s">
        <v>3922</v>
      </c>
      <c r="CJ1042" s="31" t="s">
        <v>4478</v>
      </c>
      <c r="DL1042"/>
      <c r="DM1042"/>
      <c r="DN1042"/>
      <c r="DO1042"/>
      <c r="DP1042"/>
      <c r="DQ1042"/>
      <c r="DR1042"/>
      <c r="DV1042" s="31" t="s">
        <v>5654</v>
      </c>
      <c r="DW1042" s="31" t="s">
        <v>5659</v>
      </c>
      <c r="DX1042" s="63"/>
      <c r="DY1042" s="63"/>
      <c r="DZ1042" s="63"/>
      <c r="EA1042" s="167"/>
      <c r="EB1042" s="60"/>
      <c r="EC1042" s="60"/>
      <c r="ED1042" s="60"/>
      <c r="EE1042" s="60"/>
      <c r="EF1042" s="60"/>
      <c r="EG1042" s="60"/>
      <c r="EH1042" s="60"/>
      <c r="EI1042" s="60"/>
      <c r="EJ1042" s="60"/>
      <c r="EK1042" s="60"/>
      <c r="EL1042" s="60"/>
      <c r="EM1042" s="60"/>
      <c r="EN1042" s="60"/>
      <c r="EO1042" s="60"/>
      <c r="EP1042" s="60"/>
      <c r="EQ1042" s="60"/>
      <c r="ER1042" s="60"/>
      <c r="ES1042" s="60"/>
      <c r="ET1042" s="60"/>
      <c r="EU1042" s="60"/>
      <c r="EV1042" s="60"/>
      <c r="EW1042" s="60"/>
      <c r="EX1042" s="60"/>
      <c r="EY1042" s="60"/>
      <c r="EZ1042" s="60"/>
      <c r="FA1042" s="60"/>
      <c r="FB1042" s="60"/>
    </row>
    <row r="1043" spans="22:158" x14ac:dyDescent="0.25">
      <c r="W1043" s="33"/>
      <c r="X1043" s="33"/>
      <c r="AH1043" s="38">
        <v>100</v>
      </c>
      <c r="AI1043" s="38">
        <v>130</v>
      </c>
      <c r="AJ1043" s="38">
        <v>10110</v>
      </c>
      <c r="AK1043" s="38">
        <v>14</v>
      </c>
      <c r="AL1043" s="38">
        <v>1510358</v>
      </c>
      <c r="AM1043" s="61" t="s">
        <v>1816</v>
      </c>
      <c r="AN1043" s="61" t="s">
        <v>1687</v>
      </c>
      <c r="AO1043" s="61" t="s">
        <v>5045</v>
      </c>
      <c r="AP1043" s="61" t="s">
        <v>5033</v>
      </c>
      <c r="AQ1043" s="61" t="s">
        <v>1710</v>
      </c>
      <c r="AR1043" s="28">
        <v>1741</v>
      </c>
      <c r="AS1043" s="28">
        <v>0</v>
      </c>
      <c r="AT1043" s="28">
        <v>35978</v>
      </c>
      <c r="AU1043" s="62"/>
      <c r="BT1043">
        <v>0</v>
      </c>
      <c r="BU1043" s="32">
        <v>100</v>
      </c>
      <c r="BV1043" s="32">
        <v>130</v>
      </c>
      <c r="BW1043" s="32">
        <v>17850</v>
      </c>
      <c r="BX1043" s="32">
        <v>86</v>
      </c>
      <c r="BY1043" s="32">
        <v>91160</v>
      </c>
      <c r="BZ1043" t="s">
        <v>1816</v>
      </c>
      <c r="CA1043" t="s">
        <v>1687</v>
      </c>
      <c r="CB1043" t="s">
        <v>1903</v>
      </c>
      <c r="CC1043" s="52" t="s">
        <v>1787</v>
      </c>
      <c r="CD1043" s="52" t="s">
        <v>1788</v>
      </c>
      <c r="CE1043" s="155">
        <v>310</v>
      </c>
      <c r="CF1043" s="155">
        <v>27</v>
      </c>
      <c r="CG1043" s="31" t="s">
        <v>5831</v>
      </c>
      <c r="CH1043" s="31" t="s">
        <v>3902</v>
      </c>
      <c r="CI1043" s="31" t="s">
        <v>3922</v>
      </c>
      <c r="CJ1043" s="31" t="s">
        <v>4479</v>
      </c>
      <c r="DL1043"/>
      <c r="DM1043"/>
      <c r="DN1043"/>
      <c r="DO1043"/>
      <c r="DP1043"/>
      <c r="DQ1043"/>
      <c r="DR1043"/>
      <c r="DV1043" s="31" t="s">
        <v>5654</v>
      </c>
      <c r="DW1043" s="31" t="s">
        <v>5660</v>
      </c>
      <c r="DX1043" s="63"/>
      <c r="DY1043" s="63"/>
      <c r="DZ1043" s="63"/>
      <c r="EA1043" s="167"/>
      <c r="EB1043" s="60"/>
      <c r="EC1043" s="60"/>
      <c r="ED1043" s="60"/>
      <c r="EE1043" s="60"/>
      <c r="EF1043" s="60"/>
      <c r="EG1043" s="60"/>
      <c r="EH1043" s="60"/>
      <c r="EI1043" s="60"/>
      <c r="EJ1043" s="60"/>
      <c r="EK1043" s="60"/>
      <c r="EL1043" s="60"/>
      <c r="EM1043" s="60"/>
      <c r="EN1043" s="60"/>
      <c r="EO1043" s="60"/>
      <c r="EP1043" s="60"/>
      <c r="EQ1043" s="60"/>
      <c r="ER1043" s="60"/>
      <c r="ES1043" s="60"/>
      <c r="ET1043" s="60"/>
      <c r="EU1043" s="60"/>
      <c r="EV1043" s="60"/>
      <c r="EW1043" s="60"/>
      <c r="EX1043" s="60"/>
      <c r="EY1043" s="60"/>
      <c r="EZ1043" s="60"/>
      <c r="FA1043" s="60"/>
      <c r="FB1043" s="60"/>
    </row>
    <row r="1044" spans="22:158" x14ac:dyDescent="0.25">
      <c r="W1044" s="33"/>
      <c r="X1044" s="33"/>
      <c r="AH1044" s="38">
        <v>100</v>
      </c>
      <c r="AI1044" s="38">
        <v>130</v>
      </c>
      <c r="AJ1044" s="38">
        <v>10700</v>
      </c>
      <c r="AK1044" s="38">
        <v>14</v>
      </c>
      <c r="AL1044" s="38">
        <v>1510358</v>
      </c>
      <c r="AM1044" s="61" t="s">
        <v>1816</v>
      </c>
      <c r="AN1044" s="61" t="s">
        <v>1687</v>
      </c>
      <c r="AO1044" s="61" t="s">
        <v>5057</v>
      </c>
      <c r="AP1044" s="61" t="s">
        <v>5033</v>
      </c>
      <c r="AQ1044" s="61" t="s">
        <v>1710</v>
      </c>
      <c r="AR1044" s="28">
        <v>0</v>
      </c>
      <c r="AS1044" s="28">
        <v>0</v>
      </c>
      <c r="AT1044" s="28">
        <v>4786</v>
      </c>
      <c r="AU1044" s="62"/>
      <c r="BT1044">
        <v>0</v>
      </c>
      <c r="BU1044" s="32">
        <v>100</v>
      </c>
      <c r="BV1044" s="32">
        <v>130</v>
      </c>
      <c r="BW1044" s="32">
        <v>17850</v>
      </c>
      <c r="BX1044" s="32">
        <v>87</v>
      </c>
      <c r="BY1044" s="32">
        <v>91180</v>
      </c>
      <c r="BZ1044" t="s">
        <v>1816</v>
      </c>
      <c r="CA1044" t="s">
        <v>1687</v>
      </c>
      <c r="CB1044" s="52" t="s">
        <v>1903</v>
      </c>
      <c r="CC1044" s="52" t="s">
        <v>1726</v>
      </c>
      <c r="CD1044" s="52" t="s">
        <v>1793</v>
      </c>
      <c r="CE1044" s="155"/>
      <c r="CF1044" s="155"/>
      <c r="CG1044" s="31" t="s">
        <v>5841</v>
      </c>
      <c r="CH1044" s="31" t="s">
        <v>3903</v>
      </c>
      <c r="CI1044" s="31" t="s">
        <v>3922</v>
      </c>
      <c r="CJ1044" s="31" t="s">
        <v>4480</v>
      </c>
      <c r="DL1044"/>
      <c r="DM1044"/>
      <c r="DN1044"/>
      <c r="DO1044"/>
      <c r="DP1044"/>
      <c r="DQ1044"/>
      <c r="DR1044"/>
      <c r="DV1044" s="31" t="s">
        <v>5654</v>
      </c>
      <c r="DW1044" s="31" t="s">
        <v>5660</v>
      </c>
      <c r="DX1044" s="63"/>
      <c r="DY1044" s="63"/>
      <c r="DZ1044" s="63"/>
      <c r="EA1044" s="167"/>
      <c r="EB1044" s="60"/>
      <c r="EC1044" s="60"/>
      <c r="ED1044" s="60"/>
      <c r="EE1044" s="60"/>
      <c r="EF1044" s="60"/>
      <c r="EG1044" s="60"/>
      <c r="EH1044" s="60"/>
      <c r="EI1044" s="60"/>
      <c r="EJ1044" s="60"/>
      <c r="EK1044" s="60"/>
      <c r="EL1044" s="60"/>
      <c r="EM1044" s="60"/>
      <c r="EN1044" s="60"/>
      <c r="EO1044" s="60"/>
      <c r="EP1044" s="60"/>
      <c r="EQ1044" s="60"/>
      <c r="ER1044" s="60"/>
      <c r="ES1044" s="60"/>
      <c r="ET1044" s="60"/>
      <c r="EU1044" s="60"/>
      <c r="EV1044" s="60"/>
      <c r="EW1044" s="60"/>
      <c r="EX1044" s="60"/>
      <c r="EY1044" s="60"/>
      <c r="EZ1044" s="60"/>
      <c r="FA1044" s="60"/>
      <c r="FB1044" s="60"/>
    </row>
    <row r="1045" spans="22:158" x14ac:dyDescent="0.25">
      <c r="W1045" s="33"/>
      <c r="X1045" s="33"/>
      <c r="AH1045" s="38">
        <v>100</v>
      </c>
      <c r="AI1045" s="38">
        <v>130</v>
      </c>
      <c r="AJ1045" s="38">
        <v>13010</v>
      </c>
      <c r="AK1045" s="38">
        <v>14</v>
      </c>
      <c r="AL1045" s="38">
        <v>1510358</v>
      </c>
      <c r="AM1045" s="61" t="s">
        <v>1816</v>
      </c>
      <c r="AN1045" s="61" t="s">
        <v>1687</v>
      </c>
      <c r="AO1045" s="61" t="s">
        <v>5102</v>
      </c>
      <c r="AP1045" s="61" t="s">
        <v>5033</v>
      </c>
      <c r="AQ1045" s="61" t="s">
        <v>1710</v>
      </c>
      <c r="AR1045" s="28">
        <v>328051.40000000002</v>
      </c>
      <c r="AS1045" s="28">
        <v>191319</v>
      </c>
      <c r="AT1045" s="28">
        <v>0</v>
      </c>
      <c r="AU1045" s="62"/>
      <c r="BT1045">
        <v>0</v>
      </c>
      <c r="BU1045" s="32">
        <v>100</v>
      </c>
      <c r="BV1045" s="32">
        <v>130</v>
      </c>
      <c r="BW1045" s="32">
        <v>17850</v>
      </c>
      <c r="BX1045" s="32">
        <v>87</v>
      </c>
      <c r="BY1045" s="32">
        <v>91190</v>
      </c>
      <c r="BZ1045" t="s">
        <v>1816</v>
      </c>
      <c r="CA1045" t="s">
        <v>1687</v>
      </c>
      <c r="CB1045" t="s">
        <v>1903</v>
      </c>
      <c r="CC1045" t="s">
        <v>1726</v>
      </c>
      <c r="CD1045" s="52" t="s">
        <v>1726</v>
      </c>
      <c r="CE1045" s="155">
        <v>0</v>
      </c>
      <c r="CF1045" s="155">
        <v>1</v>
      </c>
      <c r="CG1045" s="31" t="s">
        <v>5843</v>
      </c>
      <c r="CH1045" s="31" t="s">
        <v>3904</v>
      </c>
      <c r="CI1045" s="31" t="s">
        <v>3922</v>
      </c>
      <c r="CJ1045" s="31" t="s">
        <v>4481</v>
      </c>
      <c r="DL1045"/>
      <c r="DM1045"/>
      <c r="DN1045"/>
      <c r="DO1045"/>
      <c r="DP1045"/>
      <c r="DQ1045"/>
      <c r="DR1045"/>
      <c r="DV1045" s="31" t="s">
        <v>5654</v>
      </c>
      <c r="DW1045" s="31" t="s">
        <v>5660</v>
      </c>
      <c r="DX1045" s="63"/>
      <c r="DY1045" s="63"/>
      <c r="DZ1045" s="63"/>
      <c r="EA1045" s="167"/>
      <c r="EB1045" s="60"/>
      <c r="EC1045" s="60"/>
      <c r="ED1045" s="60"/>
      <c r="EE1045" s="60"/>
      <c r="EF1045" s="60"/>
      <c r="EG1045" s="60"/>
      <c r="EH1045" s="60"/>
      <c r="EI1045" s="60"/>
      <c r="EJ1045" s="60"/>
      <c r="EK1045" s="60"/>
      <c r="EL1045" s="60"/>
      <c r="EM1045" s="60"/>
      <c r="EN1045" s="60"/>
      <c r="EO1045" s="60"/>
      <c r="EP1045" s="60"/>
      <c r="EQ1045" s="60"/>
      <c r="ER1045" s="60"/>
      <c r="ES1045" s="60"/>
      <c r="ET1045" s="60"/>
      <c r="EU1045" s="60"/>
      <c r="EV1045" s="60"/>
      <c r="EW1045" s="60"/>
      <c r="EX1045" s="60"/>
      <c r="EY1045" s="60"/>
      <c r="EZ1045" s="60"/>
      <c r="FA1045" s="60"/>
      <c r="FB1045" s="60"/>
    </row>
    <row r="1046" spans="22:158" x14ac:dyDescent="0.25">
      <c r="W1046" s="33"/>
      <c r="X1046" s="33"/>
      <c r="AH1046" s="38">
        <v>100</v>
      </c>
      <c r="AI1046" s="38">
        <v>130</v>
      </c>
      <c r="AJ1046" s="38">
        <v>13550</v>
      </c>
      <c r="AK1046" s="38">
        <v>14</v>
      </c>
      <c r="AL1046" s="38">
        <v>1510358</v>
      </c>
      <c r="AM1046" s="61" t="s">
        <v>1816</v>
      </c>
      <c r="AN1046" s="61" t="s">
        <v>1687</v>
      </c>
      <c r="AO1046" s="61" t="s">
        <v>5114</v>
      </c>
      <c r="AP1046" s="61" t="s">
        <v>5033</v>
      </c>
      <c r="AQ1046" s="61" t="s">
        <v>1710</v>
      </c>
      <c r="AR1046" s="28">
        <v>357882.7</v>
      </c>
      <c r="AS1046" s="28">
        <v>67545</v>
      </c>
      <c r="AT1046" s="28">
        <v>78116</v>
      </c>
      <c r="AU1046" s="62"/>
      <c r="BT1046">
        <v>0</v>
      </c>
      <c r="BU1046" s="32">
        <v>100</v>
      </c>
      <c r="BV1046" s="32">
        <v>130</v>
      </c>
      <c r="BW1046" s="32">
        <v>17850</v>
      </c>
      <c r="BX1046" s="32">
        <v>87</v>
      </c>
      <c r="BY1046" s="32">
        <v>91192</v>
      </c>
      <c r="BZ1046" t="s">
        <v>1816</v>
      </c>
      <c r="CA1046" t="s">
        <v>1687</v>
      </c>
      <c r="CB1046" t="s">
        <v>1903</v>
      </c>
      <c r="CC1046" s="52" t="s">
        <v>1726</v>
      </c>
      <c r="CD1046" s="52" t="s">
        <v>1115</v>
      </c>
      <c r="CE1046" s="155">
        <v>112</v>
      </c>
      <c r="CF1046" s="155">
        <v>1</v>
      </c>
      <c r="CG1046" s="31" t="s">
        <v>692</v>
      </c>
      <c r="CH1046" s="31" t="s">
        <v>3905</v>
      </c>
      <c r="CI1046" s="31" t="s">
        <v>3922</v>
      </c>
      <c r="CJ1046" s="31" t="s">
        <v>1423</v>
      </c>
      <c r="DL1046"/>
      <c r="DM1046"/>
      <c r="DN1046"/>
      <c r="DO1046"/>
      <c r="DP1046"/>
      <c r="DQ1046"/>
      <c r="DR1046"/>
      <c r="DV1046" s="31" t="s">
        <v>5654</v>
      </c>
      <c r="DW1046" s="31" t="s">
        <v>5660</v>
      </c>
      <c r="DX1046" s="63"/>
      <c r="DY1046" s="63"/>
      <c r="DZ1046" s="63"/>
      <c r="EA1046" s="167"/>
      <c r="EB1046" s="60"/>
      <c r="EC1046" s="60"/>
      <c r="ED1046" s="60"/>
      <c r="EE1046" s="60"/>
      <c r="EF1046" s="60"/>
      <c r="EG1046" s="60"/>
      <c r="EH1046" s="60"/>
      <c r="EI1046" s="60"/>
      <c r="EJ1046" s="60"/>
      <c r="EK1046" s="60"/>
      <c r="EL1046" s="60"/>
      <c r="EM1046" s="60"/>
      <c r="EN1046" s="60"/>
      <c r="EO1046" s="60"/>
      <c r="EP1046" s="60"/>
      <c r="EQ1046" s="60"/>
      <c r="ER1046" s="60"/>
      <c r="ES1046" s="60"/>
      <c r="ET1046" s="60"/>
      <c r="EU1046" s="60"/>
      <c r="EV1046" s="60"/>
      <c r="EW1046" s="60"/>
      <c r="EX1046" s="60"/>
      <c r="EY1046" s="60"/>
      <c r="EZ1046" s="60"/>
      <c r="FA1046" s="60"/>
      <c r="FB1046" s="60"/>
    </row>
    <row r="1047" spans="22:158" x14ac:dyDescent="0.25">
      <c r="W1047" s="33"/>
      <c r="X1047" s="33"/>
      <c r="AH1047" s="38">
        <v>100</v>
      </c>
      <c r="AI1047" s="38">
        <v>130</v>
      </c>
      <c r="AJ1047" s="38">
        <v>13650</v>
      </c>
      <c r="AK1047" s="38">
        <v>14</v>
      </c>
      <c r="AL1047" s="38">
        <v>1510358</v>
      </c>
      <c r="AM1047" s="61" t="s">
        <v>1816</v>
      </c>
      <c r="AN1047" s="61" t="s">
        <v>1687</v>
      </c>
      <c r="AO1047" s="61" t="s">
        <v>5116</v>
      </c>
      <c r="AP1047" s="61" t="s">
        <v>5033</v>
      </c>
      <c r="AQ1047" s="61" t="s">
        <v>1710</v>
      </c>
      <c r="AR1047" s="28">
        <v>0</v>
      </c>
      <c r="AS1047" s="28">
        <v>15653</v>
      </c>
      <c r="AT1047" s="28">
        <v>5909</v>
      </c>
      <c r="AU1047" s="62"/>
      <c r="BT1047">
        <v>0</v>
      </c>
      <c r="BU1047" s="32">
        <v>100</v>
      </c>
      <c r="BV1047" s="32">
        <v>130</v>
      </c>
      <c r="BW1047" s="32">
        <v>17850</v>
      </c>
      <c r="BX1047" s="32">
        <v>87</v>
      </c>
      <c r="BY1047" s="32">
        <v>91194</v>
      </c>
      <c r="BZ1047" t="s">
        <v>1816</v>
      </c>
      <c r="CA1047" t="s">
        <v>1687</v>
      </c>
      <c r="CB1047" t="s">
        <v>1903</v>
      </c>
      <c r="CC1047" t="s">
        <v>1726</v>
      </c>
      <c r="CD1047" s="52" t="s">
        <v>1114</v>
      </c>
      <c r="CE1047" s="155">
        <v>0</v>
      </c>
      <c r="CF1047" s="155">
        <v>1</v>
      </c>
      <c r="CG1047" s="31" t="s">
        <v>694</v>
      </c>
      <c r="CH1047" s="31" t="s">
        <v>3906</v>
      </c>
      <c r="CI1047" s="31" t="s">
        <v>3922</v>
      </c>
      <c r="CJ1047" s="31" t="s">
        <v>1422</v>
      </c>
      <c r="DL1047"/>
      <c r="DM1047"/>
      <c r="DN1047"/>
      <c r="DO1047"/>
      <c r="DP1047"/>
      <c r="DQ1047"/>
      <c r="DR1047"/>
      <c r="DV1047" s="31" t="s">
        <v>5654</v>
      </c>
      <c r="DW1047" s="31" t="s">
        <v>5660</v>
      </c>
      <c r="DX1047" s="63"/>
      <c r="DY1047" s="63"/>
      <c r="DZ1047" s="63"/>
      <c r="EA1047" s="167"/>
      <c r="EB1047" s="60"/>
      <c r="EC1047" s="60"/>
      <c r="ED1047" s="60"/>
      <c r="EE1047" s="60"/>
      <c r="EF1047" s="60"/>
      <c r="EG1047" s="60"/>
      <c r="EH1047" s="60"/>
      <c r="EI1047" s="60"/>
      <c r="EJ1047" s="60"/>
      <c r="EK1047" s="60"/>
      <c r="EL1047" s="60"/>
      <c r="EM1047" s="60"/>
      <c r="EN1047" s="60"/>
      <c r="EO1047" s="60"/>
      <c r="EP1047" s="60"/>
      <c r="EQ1047" s="60"/>
      <c r="ER1047" s="60"/>
      <c r="ES1047" s="60"/>
      <c r="ET1047" s="60"/>
      <c r="EU1047" s="60"/>
      <c r="EV1047" s="60"/>
      <c r="EW1047" s="60"/>
      <c r="EX1047" s="60"/>
      <c r="EY1047" s="60"/>
      <c r="EZ1047" s="60"/>
      <c r="FA1047" s="60"/>
      <c r="FB1047" s="60"/>
    </row>
    <row r="1048" spans="22:158" x14ac:dyDescent="0.25">
      <c r="W1048" s="33"/>
      <c r="X1048" s="33"/>
      <c r="AH1048" s="38">
        <v>100</v>
      </c>
      <c r="AI1048" s="38">
        <v>130</v>
      </c>
      <c r="AJ1048" s="38">
        <v>13660</v>
      </c>
      <c r="AK1048" s="38">
        <v>14</v>
      </c>
      <c r="AL1048" s="38">
        <v>1510358</v>
      </c>
      <c r="AM1048" s="61" t="s">
        <v>1816</v>
      </c>
      <c r="AN1048" s="61" t="s">
        <v>1687</v>
      </c>
      <c r="AO1048" s="61" t="s">
        <v>5117</v>
      </c>
      <c r="AP1048" s="61" t="s">
        <v>5033</v>
      </c>
      <c r="AQ1048" s="61" t="s">
        <v>1710</v>
      </c>
      <c r="AR1048" s="28">
        <v>939717.5</v>
      </c>
      <c r="AS1048" s="28">
        <v>568972</v>
      </c>
      <c r="AT1048" s="28">
        <v>0</v>
      </c>
      <c r="AU1048" s="62"/>
      <c r="BT1048">
        <v>0</v>
      </c>
      <c r="BU1048" s="32">
        <v>100</v>
      </c>
      <c r="BV1048" s="32">
        <v>130</v>
      </c>
      <c r="BW1048" s="32">
        <v>17850</v>
      </c>
      <c r="BX1048" s="32">
        <v>87</v>
      </c>
      <c r="BY1048" s="32">
        <v>91200</v>
      </c>
      <c r="BZ1048" t="s">
        <v>1816</v>
      </c>
      <c r="CA1048" t="s">
        <v>1687</v>
      </c>
      <c r="CB1048" t="s">
        <v>1903</v>
      </c>
      <c r="CC1048" s="52" t="s">
        <v>1726</v>
      </c>
      <c r="CD1048" s="52" t="s">
        <v>1794</v>
      </c>
      <c r="CE1048" s="155"/>
      <c r="CF1048" s="155"/>
      <c r="CG1048" s="31" t="s">
        <v>5845</v>
      </c>
      <c r="CH1048" s="31" t="s">
        <v>3907</v>
      </c>
      <c r="CI1048" s="31" t="s">
        <v>3922</v>
      </c>
      <c r="CJ1048" s="31" t="s">
        <v>4482</v>
      </c>
      <c r="DL1048"/>
      <c r="DM1048"/>
      <c r="DN1048"/>
      <c r="DO1048"/>
      <c r="DP1048"/>
      <c r="DQ1048"/>
      <c r="DR1048"/>
      <c r="DV1048" s="31" t="s">
        <v>5654</v>
      </c>
      <c r="DW1048" s="31" t="s">
        <v>5660</v>
      </c>
      <c r="DX1048" s="63"/>
      <c r="DY1048" s="63"/>
      <c r="DZ1048" s="63"/>
      <c r="EA1048" s="167"/>
      <c r="EB1048" s="60"/>
      <c r="EC1048" s="60"/>
      <c r="ED1048" s="60"/>
      <c r="EE1048" s="60"/>
      <c r="EF1048" s="60"/>
      <c r="EG1048" s="60"/>
      <c r="EH1048" s="60"/>
      <c r="EI1048" s="60"/>
      <c r="EJ1048" s="60"/>
      <c r="EK1048" s="60"/>
      <c r="EL1048" s="60"/>
      <c r="EM1048" s="60"/>
      <c r="EN1048" s="60"/>
      <c r="EO1048" s="60"/>
      <c r="EP1048" s="60"/>
      <c r="EQ1048" s="60"/>
      <c r="ER1048" s="60"/>
      <c r="ES1048" s="60"/>
      <c r="ET1048" s="60"/>
      <c r="EU1048" s="60"/>
      <c r="EV1048" s="60"/>
      <c r="EW1048" s="60"/>
      <c r="EX1048" s="60"/>
      <c r="EY1048" s="60"/>
      <c r="EZ1048" s="60"/>
      <c r="FA1048" s="60"/>
      <c r="FB1048" s="60"/>
    </row>
    <row r="1049" spans="22:158" x14ac:dyDescent="0.25">
      <c r="W1049" s="33"/>
      <c r="X1049" s="33"/>
      <c r="AH1049" s="38">
        <v>100</v>
      </c>
      <c r="AI1049" s="38">
        <v>130</v>
      </c>
      <c r="AJ1049" s="38">
        <v>14200</v>
      </c>
      <c r="AK1049" s="38">
        <v>14</v>
      </c>
      <c r="AL1049" s="38">
        <v>1510358</v>
      </c>
      <c r="AM1049" s="61" t="s">
        <v>1816</v>
      </c>
      <c r="AN1049" s="61" t="s">
        <v>1687</v>
      </c>
      <c r="AO1049" s="61" t="s">
        <v>5127</v>
      </c>
      <c r="AP1049" s="61" t="s">
        <v>5033</v>
      </c>
      <c r="AQ1049" s="61" t="s">
        <v>1710</v>
      </c>
      <c r="AR1049" s="28">
        <v>257319.5</v>
      </c>
      <c r="AS1049" s="28">
        <v>107433</v>
      </c>
      <c r="AT1049" s="28">
        <v>350498</v>
      </c>
      <c r="AU1049" s="62"/>
      <c r="BT1049">
        <v>0</v>
      </c>
      <c r="BU1049" s="32">
        <v>100</v>
      </c>
      <c r="BV1049" s="32">
        <v>130</v>
      </c>
      <c r="BW1049" s="32">
        <v>17850</v>
      </c>
      <c r="BX1049" s="32">
        <v>88</v>
      </c>
      <c r="BY1049" s="32">
        <v>91220</v>
      </c>
      <c r="BZ1049" t="s">
        <v>1816</v>
      </c>
      <c r="CA1049" t="s">
        <v>1687</v>
      </c>
      <c r="CB1049" t="s">
        <v>1903</v>
      </c>
      <c r="CC1049" s="52" t="s">
        <v>1684</v>
      </c>
      <c r="CD1049" s="52" t="s">
        <v>1684</v>
      </c>
      <c r="CE1049" s="155">
        <v>6</v>
      </c>
      <c r="CF1049" s="155">
        <v>3</v>
      </c>
      <c r="CG1049" s="31" t="s">
        <v>696</v>
      </c>
      <c r="CH1049" s="31" t="s">
        <v>3908</v>
      </c>
      <c r="CI1049" s="31" t="s">
        <v>3922</v>
      </c>
      <c r="CJ1049" s="31" t="s">
        <v>1424</v>
      </c>
      <c r="DL1049"/>
      <c r="DM1049"/>
      <c r="DN1049"/>
      <c r="DO1049"/>
      <c r="DP1049"/>
      <c r="DQ1049"/>
      <c r="DR1049"/>
      <c r="DV1049" s="31" t="s">
        <v>5654</v>
      </c>
      <c r="DW1049" s="31" t="s">
        <v>5660</v>
      </c>
      <c r="DX1049" s="63"/>
      <c r="DY1049" s="63"/>
      <c r="DZ1049" s="63"/>
      <c r="EA1049" s="167"/>
      <c r="EB1049" s="60"/>
      <c r="EC1049" s="60"/>
      <c r="ED1049" s="60"/>
      <c r="EE1049" s="60"/>
      <c r="EF1049" s="60"/>
      <c r="EG1049" s="60"/>
      <c r="EH1049" s="60"/>
      <c r="EI1049" s="60"/>
      <c r="EJ1049" s="60"/>
      <c r="EK1049" s="60"/>
      <c r="EL1049" s="60"/>
      <c r="EM1049" s="60"/>
      <c r="EN1049" s="60"/>
      <c r="EO1049" s="60"/>
      <c r="EP1049" s="60"/>
      <c r="EQ1049" s="60"/>
      <c r="ER1049" s="60"/>
      <c r="ES1049" s="60"/>
      <c r="ET1049" s="60"/>
      <c r="EU1049" s="60"/>
      <c r="EV1049" s="60"/>
      <c r="EW1049" s="60"/>
      <c r="EX1049" s="60"/>
      <c r="EY1049" s="60"/>
      <c r="EZ1049" s="60"/>
      <c r="FA1049" s="60"/>
      <c r="FB1049" s="60"/>
    </row>
    <row r="1050" spans="22:158" x14ac:dyDescent="0.25">
      <c r="V1050" s="1"/>
      <c r="W1050" s="33"/>
      <c r="X1050" s="33"/>
      <c r="AH1050" s="38">
        <v>100</v>
      </c>
      <c r="AI1050" s="38">
        <v>130</v>
      </c>
      <c r="AJ1050" s="38">
        <v>14920</v>
      </c>
      <c r="AK1050" s="38">
        <v>14</v>
      </c>
      <c r="AL1050" s="38">
        <v>1510358</v>
      </c>
      <c r="AM1050" s="61" t="s">
        <v>1816</v>
      </c>
      <c r="AN1050" s="61" t="s">
        <v>1687</v>
      </c>
      <c r="AO1050" s="61" t="s">
        <v>1588</v>
      </c>
      <c r="AP1050" s="61" t="s">
        <v>5033</v>
      </c>
      <c r="AQ1050" s="61" t="s">
        <v>1710</v>
      </c>
      <c r="AR1050" s="28">
        <v>226465.2</v>
      </c>
      <c r="AS1050" s="28">
        <v>235758</v>
      </c>
      <c r="AT1050" s="28">
        <v>0</v>
      </c>
      <c r="AU1050" s="62"/>
      <c r="BT1050">
        <v>0</v>
      </c>
      <c r="BU1050" s="32">
        <v>100</v>
      </c>
      <c r="BV1050" s="32">
        <v>130</v>
      </c>
      <c r="BW1050" s="32">
        <v>17850</v>
      </c>
      <c r="BX1050" s="32">
        <v>89</v>
      </c>
      <c r="BY1050" s="32">
        <v>91240</v>
      </c>
      <c r="BZ1050" t="s">
        <v>1816</v>
      </c>
      <c r="CA1050" t="s">
        <v>1687</v>
      </c>
      <c r="CB1050" t="s">
        <v>1903</v>
      </c>
      <c r="CC1050" s="52" t="s">
        <v>1785</v>
      </c>
      <c r="CD1050" s="52" t="s">
        <v>1785</v>
      </c>
      <c r="CE1050" s="155">
        <v>459888</v>
      </c>
      <c r="CF1050" s="155">
        <v>194</v>
      </c>
      <c r="CG1050" s="31" t="s">
        <v>698</v>
      </c>
      <c r="CH1050" s="31" t="s">
        <v>3909</v>
      </c>
      <c r="CI1050" s="31" t="s">
        <v>3922</v>
      </c>
      <c r="CJ1050" s="31" t="s">
        <v>4483</v>
      </c>
      <c r="DL1050"/>
      <c r="DM1050"/>
      <c r="DN1050"/>
      <c r="DO1050"/>
      <c r="DP1050"/>
      <c r="DQ1050"/>
      <c r="DR1050"/>
      <c r="DV1050" s="31" t="s">
        <v>5654</v>
      </c>
      <c r="DW1050" s="31" t="s">
        <v>5660</v>
      </c>
      <c r="DX1050" s="63"/>
      <c r="DY1050" s="63"/>
      <c r="DZ1050" s="63"/>
      <c r="EA1050" s="167"/>
      <c r="EB1050" s="60"/>
      <c r="EC1050" s="60"/>
      <c r="ED1050" s="60"/>
      <c r="EE1050" s="60"/>
      <c r="EF1050" s="60"/>
      <c r="EG1050" s="60"/>
      <c r="EH1050" s="60"/>
      <c r="EI1050" s="60"/>
      <c r="EJ1050" s="60"/>
      <c r="EK1050" s="60"/>
      <c r="EL1050" s="60"/>
      <c r="EM1050" s="60"/>
      <c r="EN1050" s="60"/>
      <c r="EO1050" s="60"/>
      <c r="EP1050" s="60"/>
      <c r="EQ1050" s="60"/>
      <c r="ER1050" s="60"/>
      <c r="ES1050" s="60"/>
      <c r="ET1050" s="60"/>
      <c r="EU1050" s="60"/>
      <c r="EV1050" s="60"/>
      <c r="EW1050" s="60"/>
      <c r="EX1050" s="60"/>
      <c r="EY1050" s="60"/>
      <c r="EZ1050" s="60"/>
      <c r="FA1050" s="60"/>
      <c r="FB1050" s="60"/>
    </row>
    <row r="1051" spans="22:158" x14ac:dyDescent="0.25">
      <c r="W1051" s="33"/>
      <c r="X1051" s="33"/>
      <c r="AH1051" s="38">
        <v>100</v>
      </c>
      <c r="AI1051" s="38">
        <v>130</v>
      </c>
      <c r="AJ1051" s="38">
        <v>15300</v>
      </c>
      <c r="AK1051" s="38">
        <v>14</v>
      </c>
      <c r="AL1051" s="38">
        <v>1510358</v>
      </c>
      <c r="AM1051" s="61" t="s">
        <v>1816</v>
      </c>
      <c r="AN1051" s="61" t="s">
        <v>1687</v>
      </c>
      <c r="AO1051" s="61" t="s">
        <v>1597</v>
      </c>
      <c r="AP1051" s="61" t="s">
        <v>5033</v>
      </c>
      <c r="AQ1051" s="61" t="s">
        <v>1710</v>
      </c>
      <c r="AR1051" s="28">
        <v>1694443.2</v>
      </c>
      <c r="AS1051" s="28">
        <v>1494611</v>
      </c>
      <c r="AT1051" s="28">
        <v>385759</v>
      </c>
      <c r="AU1051" s="62"/>
      <c r="BT1051">
        <v>0</v>
      </c>
      <c r="BU1051" s="32">
        <v>100</v>
      </c>
      <c r="BV1051" s="32">
        <v>130</v>
      </c>
      <c r="BW1051" s="32">
        <v>17850</v>
      </c>
      <c r="BX1051" s="32">
        <v>90</v>
      </c>
      <c r="BY1051" s="32">
        <v>91260</v>
      </c>
      <c r="BZ1051" t="s">
        <v>1816</v>
      </c>
      <c r="CA1051" t="s">
        <v>1687</v>
      </c>
      <c r="CB1051" t="s">
        <v>1903</v>
      </c>
      <c r="CC1051" t="s">
        <v>5036</v>
      </c>
      <c r="CD1051" s="52" t="s">
        <v>5036</v>
      </c>
      <c r="CE1051" s="155">
        <v>11</v>
      </c>
      <c r="CF1051" s="155">
        <v>2</v>
      </c>
      <c r="CG1051" s="31" t="s">
        <v>5848</v>
      </c>
      <c r="CH1051" s="31" t="s">
        <v>3910</v>
      </c>
      <c r="CI1051" s="31" t="s">
        <v>3922</v>
      </c>
      <c r="CJ1051" s="31" t="s">
        <v>4484</v>
      </c>
      <c r="DL1051"/>
      <c r="DM1051"/>
      <c r="DN1051"/>
      <c r="DO1051"/>
      <c r="DP1051"/>
      <c r="DQ1051"/>
      <c r="DR1051"/>
      <c r="DV1051" s="31" t="s">
        <v>5654</v>
      </c>
      <c r="DW1051" s="31" t="s">
        <v>5660</v>
      </c>
      <c r="DX1051" s="63"/>
      <c r="DY1051" s="63"/>
      <c r="DZ1051" s="63"/>
      <c r="EA1051" s="167"/>
      <c r="EB1051" s="60"/>
      <c r="EC1051" s="60"/>
      <c r="ED1051" s="60"/>
      <c r="EE1051" s="60"/>
      <c r="EF1051" s="60"/>
      <c r="EG1051" s="60"/>
      <c r="EH1051" s="60"/>
      <c r="EI1051" s="60"/>
      <c r="EJ1051" s="60"/>
      <c r="EK1051" s="60"/>
      <c r="EL1051" s="60"/>
      <c r="EM1051" s="60"/>
      <c r="EN1051" s="60"/>
      <c r="EO1051" s="60"/>
      <c r="EP1051" s="60"/>
      <c r="EQ1051" s="60"/>
      <c r="ER1051" s="60"/>
      <c r="ES1051" s="60"/>
      <c r="ET1051" s="60"/>
      <c r="EU1051" s="60"/>
      <c r="EV1051" s="60"/>
      <c r="EW1051" s="60"/>
      <c r="EX1051" s="60"/>
      <c r="EY1051" s="60"/>
      <c r="EZ1051" s="60"/>
      <c r="FA1051" s="60"/>
      <c r="FB1051" s="60"/>
    </row>
    <row r="1052" spans="22:158" x14ac:dyDescent="0.25">
      <c r="W1052" s="33"/>
      <c r="X1052" s="33"/>
      <c r="AH1052" s="38">
        <v>100</v>
      </c>
      <c r="AI1052" s="38">
        <v>130</v>
      </c>
      <c r="AJ1052" s="38">
        <v>15750</v>
      </c>
      <c r="AK1052" s="38">
        <v>14</v>
      </c>
      <c r="AL1052" s="38">
        <v>1510358</v>
      </c>
      <c r="AM1052" s="61" t="s">
        <v>1816</v>
      </c>
      <c r="AN1052" s="61" t="s">
        <v>1687</v>
      </c>
      <c r="AO1052" s="61" t="s">
        <v>1606</v>
      </c>
      <c r="AP1052" s="61" t="s">
        <v>5033</v>
      </c>
      <c r="AQ1052" s="61" t="s">
        <v>1710</v>
      </c>
      <c r="AR1052" s="28">
        <v>346221.7</v>
      </c>
      <c r="AS1052" s="28">
        <v>217048</v>
      </c>
      <c r="AT1052" s="28">
        <v>110518</v>
      </c>
      <c r="AU1052" s="62"/>
      <c r="BT1052">
        <v>0</v>
      </c>
      <c r="BU1052" s="32">
        <v>100</v>
      </c>
      <c r="BV1052" s="32">
        <v>135</v>
      </c>
      <c r="BW1052" s="32">
        <v>10950</v>
      </c>
      <c r="BX1052" s="32">
        <v>81</v>
      </c>
      <c r="BY1052" s="32">
        <v>91000</v>
      </c>
      <c r="BZ1052" t="s">
        <v>1816</v>
      </c>
      <c r="CA1052" t="s">
        <v>1693</v>
      </c>
      <c r="CB1052" t="s">
        <v>1274</v>
      </c>
      <c r="CC1052" s="52" t="s">
        <v>1683</v>
      </c>
      <c r="CD1052" s="52" t="s">
        <v>1784</v>
      </c>
      <c r="CE1052" s="155">
        <v>27014</v>
      </c>
      <c r="CF1052" s="155">
        <v>122</v>
      </c>
      <c r="CG1052" s="31" t="s">
        <v>5834</v>
      </c>
      <c r="CH1052" s="31" t="s">
        <v>3923</v>
      </c>
      <c r="CI1052" s="31" t="s">
        <v>3924</v>
      </c>
      <c r="CJ1052" s="31" t="s">
        <v>4485</v>
      </c>
      <c r="DL1052"/>
      <c r="DM1052"/>
      <c r="DN1052"/>
      <c r="DO1052"/>
      <c r="DP1052"/>
      <c r="DQ1052"/>
      <c r="DR1052"/>
      <c r="DV1052" s="31" t="s">
        <v>5654</v>
      </c>
      <c r="DW1052" s="31" t="s">
        <v>5660</v>
      </c>
      <c r="DX1052" s="63"/>
      <c r="DY1052" s="63"/>
      <c r="DZ1052" s="63"/>
      <c r="EA1052" s="167"/>
      <c r="EB1052" s="60"/>
      <c r="EC1052" s="60"/>
      <c r="ED1052" s="60"/>
      <c r="EE1052" s="60"/>
      <c r="EF1052" s="60"/>
      <c r="EG1052" s="60"/>
      <c r="EH1052" s="60"/>
      <c r="EI1052" s="60"/>
      <c r="EJ1052" s="60"/>
      <c r="EK1052" s="60"/>
      <c r="EL1052" s="60"/>
      <c r="EM1052" s="60"/>
      <c r="EN1052" s="60"/>
      <c r="EO1052" s="60"/>
      <c r="EP1052" s="60"/>
      <c r="EQ1052" s="60"/>
      <c r="ER1052" s="60"/>
      <c r="ES1052" s="60"/>
      <c r="ET1052" s="60"/>
      <c r="EU1052" s="60"/>
      <c r="EV1052" s="60"/>
      <c r="EW1052" s="60"/>
      <c r="EX1052" s="60"/>
      <c r="EY1052" s="60"/>
      <c r="EZ1052" s="60"/>
      <c r="FA1052" s="60"/>
      <c r="FB1052" s="60"/>
    </row>
    <row r="1053" spans="22:158" x14ac:dyDescent="0.25">
      <c r="W1053" s="33"/>
      <c r="X1053" s="33"/>
      <c r="AH1053" s="38">
        <v>100</v>
      </c>
      <c r="AI1053" s="38">
        <v>130</v>
      </c>
      <c r="AJ1053" s="38">
        <v>16300</v>
      </c>
      <c r="AK1053" s="38">
        <v>14</v>
      </c>
      <c r="AL1053" s="38">
        <v>1510358</v>
      </c>
      <c r="AM1053" s="61" t="s">
        <v>1816</v>
      </c>
      <c r="AN1053" s="61" t="s">
        <v>1687</v>
      </c>
      <c r="AO1053" s="61" t="s">
        <v>1617</v>
      </c>
      <c r="AP1053" s="61" t="s">
        <v>5033</v>
      </c>
      <c r="AQ1053" s="61" t="s">
        <v>1710</v>
      </c>
      <c r="AR1053" s="28">
        <v>0</v>
      </c>
      <c r="AS1053" s="28">
        <v>0</v>
      </c>
      <c r="AT1053" s="28">
        <v>53245</v>
      </c>
      <c r="AU1053" s="62"/>
      <c r="BT1053">
        <v>0</v>
      </c>
      <c r="BU1053" s="32">
        <v>100</v>
      </c>
      <c r="BV1053" s="32">
        <v>135</v>
      </c>
      <c r="BW1053" s="32">
        <v>10950</v>
      </c>
      <c r="BX1053" s="32">
        <v>81</v>
      </c>
      <c r="BY1053" s="32">
        <v>91010</v>
      </c>
      <c r="BZ1053" t="s">
        <v>1816</v>
      </c>
      <c r="CA1053" t="s">
        <v>1693</v>
      </c>
      <c r="CB1053" t="s">
        <v>1274</v>
      </c>
      <c r="CC1053" t="s">
        <v>1683</v>
      </c>
      <c r="CD1053" s="52" t="s">
        <v>1683</v>
      </c>
      <c r="CE1053" s="155">
        <v>8</v>
      </c>
      <c r="CF1053" s="155">
        <v>1</v>
      </c>
      <c r="CG1053" s="31" t="s">
        <v>5837</v>
      </c>
      <c r="CH1053" s="31" t="s">
        <v>3925</v>
      </c>
      <c r="CI1053" s="31" t="s">
        <v>3924</v>
      </c>
      <c r="CJ1053" s="31" t="s">
        <v>4486</v>
      </c>
      <c r="DL1053"/>
      <c r="DM1053"/>
      <c r="DN1053"/>
      <c r="DO1053"/>
      <c r="DP1053"/>
      <c r="DQ1053"/>
      <c r="DR1053"/>
      <c r="DV1053" s="31" t="s">
        <v>5654</v>
      </c>
      <c r="DW1053" s="31" t="s">
        <v>5660</v>
      </c>
      <c r="DX1053" s="63"/>
      <c r="DY1053" s="63"/>
      <c r="DZ1053" s="63"/>
      <c r="EA1053" s="167"/>
      <c r="EB1053" s="60"/>
      <c r="EC1053" s="60"/>
      <c r="ED1053" s="60"/>
      <c r="EE1053" s="60"/>
      <c r="EF1053" s="60"/>
      <c r="EG1053" s="60"/>
      <c r="EH1053" s="60"/>
      <c r="EI1053" s="60"/>
      <c r="EJ1053" s="60"/>
      <c r="EK1053" s="60"/>
      <c r="EL1053" s="60"/>
      <c r="EM1053" s="60"/>
      <c r="EN1053" s="60"/>
      <c r="EO1053" s="60"/>
      <c r="EP1053" s="60"/>
      <c r="EQ1053" s="60"/>
      <c r="ER1053" s="60"/>
      <c r="ES1053" s="60"/>
      <c r="ET1053" s="60"/>
      <c r="EU1053" s="60"/>
      <c r="EV1053" s="60"/>
      <c r="EW1053" s="60"/>
      <c r="EX1053" s="60"/>
      <c r="EY1053" s="60"/>
      <c r="EZ1053" s="60"/>
      <c r="FA1053" s="60"/>
      <c r="FB1053" s="60"/>
    </row>
    <row r="1054" spans="22:158" x14ac:dyDescent="0.25">
      <c r="W1054" s="33"/>
      <c r="X1054" s="33"/>
      <c r="AH1054" s="38">
        <v>100</v>
      </c>
      <c r="AI1054" s="38">
        <v>130</v>
      </c>
      <c r="AJ1054" s="38">
        <v>16500</v>
      </c>
      <c r="AK1054" s="38">
        <v>14</v>
      </c>
      <c r="AL1054" s="38">
        <v>1510358</v>
      </c>
      <c r="AM1054" s="61" t="s">
        <v>1816</v>
      </c>
      <c r="AN1054" s="61" t="s">
        <v>1687</v>
      </c>
      <c r="AO1054" s="61" t="s">
        <v>1623</v>
      </c>
      <c r="AP1054" s="61" t="s">
        <v>5033</v>
      </c>
      <c r="AQ1054" s="61" t="s">
        <v>1710</v>
      </c>
      <c r="AR1054" s="28">
        <v>0</v>
      </c>
      <c r="AS1054" s="28">
        <v>0</v>
      </c>
      <c r="AT1054" s="28">
        <v>102229</v>
      </c>
      <c r="AU1054" s="62"/>
      <c r="BT1054">
        <v>0</v>
      </c>
      <c r="BU1054" s="32">
        <v>100</v>
      </c>
      <c r="BV1054" s="32">
        <v>135</v>
      </c>
      <c r="BW1054" s="32">
        <v>10950</v>
      </c>
      <c r="BX1054" s="32">
        <v>82</v>
      </c>
      <c r="BY1054" s="32">
        <v>91020</v>
      </c>
      <c r="BZ1054" t="s">
        <v>1816</v>
      </c>
      <c r="CA1054" t="s">
        <v>1693</v>
      </c>
      <c r="CB1054" t="s">
        <v>1274</v>
      </c>
      <c r="CC1054" t="s">
        <v>1790</v>
      </c>
      <c r="CD1054" t="s">
        <v>1792</v>
      </c>
      <c r="CE1054" s="155">
        <v>111102</v>
      </c>
      <c r="CF1054" s="155">
        <v>111</v>
      </c>
      <c r="CG1054" s="31" t="s">
        <v>5851</v>
      </c>
      <c r="CH1054" s="31" t="s">
        <v>3926</v>
      </c>
      <c r="CI1054" s="31" t="s">
        <v>3924</v>
      </c>
      <c r="CJ1054" s="31" t="s">
        <v>4487</v>
      </c>
      <c r="DL1054"/>
      <c r="DM1054"/>
      <c r="DN1054"/>
      <c r="DO1054"/>
      <c r="DP1054"/>
      <c r="DQ1054"/>
      <c r="DR1054"/>
      <c r="DV1054" s="31" t="s">
        <v>5654</v>
      </c>
      <c r="DW1054" s="31" t="s">
        <v>5660</v>
      </c>
      <c r="DX1054" s="63"/>
      <c r="DY1054" s="63"/>
      <c r="DZ1054" s="63"/>
      <c r="EA1054" s="167"/>
      <c r="EB1054" s="60"/>
      <c r="EC1054" s="60"/>
      <c r="ED1054" s="60"/>
      <c r="EE1054" s="60"/>
      <c r="EF1054" s="60"/>
      <c r="EG1054" s="60"/>
      <c r="EH1054" s="60"/>
      <c r="EI1054" s="60"/>
      <c r="EJ1054" s="60"/>
      <c r="EK1054" s="60"/>
      <c r="EL1054" s="60"/>
      <c r="EM1054" s="60"/>
      <c r="EN1054" s="60"/>
      <c r="EO1054" s="60"/>
      <c r="EP1054" s="60"/>
      <c r="EQ1054" s="60"/>
      <c r="ER1054" s="60"/>
      <c r="ES1054" s="60"/>
      <c r="ET1054" s="60"/>
      <c r="EU1054" s="60"/>
      <c r="EV1054" s="60"/>
      <c r="EW1054" s="60"/>
      <c r="EX1054" s="60"/>
      <c r="EY1054" s="60"/>
      <c r="EZ1054" s="60"/>
      <c r="FA1054" s="60"/>
      <c r="FB1054" s="60"/>
    </row>
    <row r="1055" spans="22:158" x14ac:dyDescent="0.25">
      <c r="W1055" s="33"/>
      <c r="X1055" s="33"/>
      <c r="AH1055" s="38">
        <v>100</v>
      </c>
      <c r="AI1055" s="38">
        <v>130</v>
      </c>
      <c r="AJ1055" s="38">
        <v>16850</v>
      </c>
      <c r="AK1055" s="38">
        <v>14</v>
      </c>
      <c r="AL1055" s="38">
        <v>1510358</v>
      </c>
      <c r="AM1055" s="61" t="s">
        <v>1816</v>
      </c>
      <c r="AN1055" s="61" t="s">
        <v>1687</v>
      </c>
      <c r="AO1055" s="61" t="s">
        <v>1630</v>
      </c>
      <c r="AP1055" s="61" t="s">
        <v>5033</v>
      </c>
      <c r="AQ1055" s="61" t="s">
        <v>1710</v>
      </c>
      <c r="AR1055" s="28">
        <v>0</v>
      </c>
      <c r="AS1055" s="28">
        <v>0</v>
      </c>
      <c r="AT1055" s="28">
        <v>50960</v>
      </c>
      <c r="AU1055" s="62"/>
      <c r="BT1055">
        <v>0</v>
      </c>
      <c r="BU1055" s="32">
        <v>100</v>
      </c>
      <c r="BV1055" s="32">
        <v>135</v>
      </c>
      <c r="BW1055" s="32">
        <v>10950</v>
      </c>
      <c r="BX1055" s="32">
        <v>82</v>
      </c>
      <c r="BY1055" s="32">
        <v>91040</v>
      </c>
      <c r="BZ1055" t="s">
        <v>1816</v>
      </c>
      <c r="CA1055" t="s">
        <v>1693</v>
      </c>
      <c r="CB1055" t="s">
        <v>1274</v>
      </c>
      <c r="CC1055" t="s">
        <v>1790</v>
      </c>
      <c r="CD1055" t="s">
        <v>1791</v>
      </c>
      <c r="CE1055" s="155">
        <v>13101</v>
      </c>
      <c r="CF1055" s="155">
        <v>37</v>
      </c>
      <c r="CG1055" s="31" t="s">
        <v>5853</v>
      </c>
      <c r="CH1055" s="31" t="s">
        <v>3927</v>
      </c>
      <c r="CI1055" s="31" t="s">
        <v>3924</v>
      </c>
      <c r="CJ1055" s="31" t="s">
        <v>4488</v>
      </c>
      <c r="DL1055"/>
      <c r="DM1055"/>
      <c r="DN1055"/>
      <c r="DO1055"/>
      <c r="DP1055"/>
      <c r="DQ1055"/>
      <c r="DR1055"/>
      <c r="DV1055" s="31" t="s">
        <v>5654</v>
      </c>
      <c r="DW1055" s="31" t="s">
        <v>5660</v>
      </c>
      <c r="DX1055" s="63"/>
      <c r="DY1055" s="63"/>
      <c r="DZ1055" s="63"/>
      <c r="EA1055" s="167"/>
      <c r="EB1055" s="60"/>
      <c r="EC1055" s="60"/>
      <c r="ED1055" s="60"/>
      <c r="EE1055" s="60"/>
      <c r="EF1055" s="60"/>
      <c r="EG1055" s="60"/>
      <c r="EH1055" s="60"/>
      <c r="EI1055" s="60"/>
      <c r="EJ1055" s="60"/>
      <c r="EK1055" s="60"/>
      <c r="EL1055" s="60"/>
      <c r="EM1055" s="60"/>
      <c r="EN1055" s="60"/>
      <c r="EO1055" s="60"/>
      <c r="EP1055" s="60"/>
      <c r="EQ1055" s="60"/>
      <c r="ER1055" s="60"/>
      <c r="ES1055" s="60"/>
      <c r="ET1055" s="60"/>
      <c r="EU1055" s="60"/>
      <c r="EV1055" s="60"/>
      <c r="EW1055" s="60"/>
      <c r="EX1055" s="60"/>
      <c r="EY1055" s="60"/>
      <c r="EZ1055" s="60"/>
      <c r="FA1055" s="60"/>
      <c r="FB1055" s="60"/>
    </row>
    <row r="1056" spans="22:158" x14ac:dyDescent="0.25">
      <c r="V1056" s="1"/>
      <c r="W1056" s="33"/>
      <c r="X1056" s="33"/>
      <c r="AH1056" s="38">
        <v>100</v>
      </c>
      <c r="AI1056" s="38">
        <v>130</v>
      </c>
      <c r="AJ1056" s="38">
        <v>17310</v>
      </c>
      <c r="AK1056" s="38">
        <v>14</v>
      </c>
      <c r="AL1056" s="38">
        <v>1510358</v>
      </c>
      <c r="AM1056" s="61" t="s">
        <v>1816</v>
      </c>
      <c r="AN1056" s="61" t="s">
        <v>1687</v>
      </c>
      <c r="AO1056" s="61" t="s">
        <v>1640</v>
      </c>
      <c r="AP1056" s="61" t="s">
        <v>5033</v>
      </c>
      <c r="AQ1056" s="61" t="s">
        <v>1710</v>
      </c>
      <c r="AR1056" s="28">
        <v>0</v>
      </c>
      <c r="AS1056" s="28">
        <v>116284</v>
      </c>
      <c r="AT1056" s="28">
        <v>0</v>
      </c>
      <c r="AU1056" s="62"/>
      <c r="BT1056">
        <v>0</v>
      </c>
      <c r="BU1056" s="32">
        <v>100</v>
      </c>
      <c r="BV1056" s="32">
        <v>135</v>
      </c>
      <c r="BW1056" s="32">
        <v>10950</v>
      </c>
      <c r="BX1056" s="32">
        <v>83</v>
      </c>
      <c r="BY1056" s="32">
        <v>91060</v>
      </c>
      <c r="BZ1056" t="s">
        <v>1816</v>
      </c>
      <c r="CA1056" t="s">
        <v>1693</v>
      </c>
      <c r="CB1056" t="s">
        <v>1274</v>
      </c>
      <c r="CC1056" t="s">
        <v>1786</v>
      </c>
      <c r="CD1056" s="52" t="s">
        <v>5043</v>
      </c>
      <c r="CE1056" s="155">
        <v>14</v>
      </c>
      <c r="CF1056" s="155">
        <v>1</v>
      </c>
      <c r="CG1056" s="31" t="s">
        <v>684</v>
      </c>
      <c r="CH1056" s="31" t="s">
        <v>3928</v>
      </c>
      <c r="CI1056" s="31" t="s">
        <v>3924</v>
      </c>
      <c r="CJ1056" s="31" t="s">
        <v>1425</v>
      </c>
      <c r="DL1056"/>
      <c r="DM1056"/>
      <c r="DN1056"/>
      <c r="DO1056"/>
      <c r="DP1056"/>
      <c r="DQ1056"/>
      <c r="DR1056"/>
      <c r="DV1056" s="31" t="s">
        <v>5654</v>
      </c>
      <c r="DW1056" s="31" t="s">
        <v>5660</v>
      </c>
      <c r="DX1056" s="63"/>
      <c r="DY1056" s="63"/>
      <c r="DZ1056" s="63"/>
      <c r="EA1056" s="167"/>
      <c r="EB1056" s="60"/>
      <c r="EC1056" s="60"/>
      <c r="ED1056" s="60"/>
      <c r="EE1056" s="60"/>
      <c r="EF1056" s="60"/>
      <c r="EG1056" s="60"/>
      <c r="EH1056" s="60"/>
      <c r="EI1056" s="60"/>
      <c r="EJ1056" s="60"/>
      <c r="EK1056" s="60"/>
      <c r="EL1056" s="60"/>
      <c r="EM1056" s="60"/>
      <c r="EN1056" s="60"/>
      <c r="EO1056" s="60"/>
      <c r="EP1056" s="60"/>
      <c r="EQ1056" s="60"/>
      <c r="ER1056" s="60"/>
      <c r="ES1056" s="60"/>
      <c r="ET1056" s="60"/>
      <c r="EU1056" s="60"/>
      <c r="EV1056" s="60"/>
      <c r="EW1056" s="60"/>
      <c r="EX1056" s="60"/>
      <c r="EY1056" s="60"/>
      <c r="EZ1056" s="60"/>
      <c r="FA1056" s="60"/>
      <c r="FB1056" s="60"/>
    </row>
    <row r="1057" spans="22:158" x14ac:dyDescent="0.25">
      <c r="W1057" s="33"/>
      <c r="X1057" s="33"/>
      <c r="AH1057" s="38">
        <v>100</v>
      </c>
      <c r="AI1057" s="38">
        <v>130</v>
      </c>
      <c r="AJ1057" s="38">
        <v>17400</v>
      </c>
      <c r="AK1057" s="38">
        <v>14</v>
      </c>
      <c r="AL1057" s="38">
        <v>1510358</v>
      </c>
      <c r="AM1057" s="61" t="s">
        <v>1816</v>
      </c>
      <c r="AN1057" s="61" t="s">
        <v>1687</v>
      </c>
      <c r="AO1057" s="61" t="s">
        <v>1642</v>
      </c>
      <c r="AP1057" s="61" t="s">
        <v>5033</v>
      </c>
      <c r="AQ1057" s="61" t="s">
        <v>1710</v>
      </c>
      <c r="AR1057" s="28">
        <v>7235.5</v>
      </c>
      <c r="AS1057" s="28">
        <v>11541</v>
      </c>
      <c r="AT1057" s="28">
        <v>4340</v>
      </c>
      <c r="AU1057" s="62"/>
      <c r="BT1057">
        <v>0</v>
      </c>
      <c r="BU1057" s="32">
        <v>100</v>
      </c>
      <c r="BV1057" s="32">
        <v>135</v>
      </c>
      <c r="BW1057" s="32">
        <v>10950</v>
      </c>
      <c r="BX1057" s="32">
        <v>83</v>
      </c>
      <c r="BY1057" s="32">
        <v>91080</v>
      </c>
      <c r="BZ1057" t="s">
        <v>1816</v>
      </c>
      <c r="CA1057" t="s">
        <v>1693</v>
      </c>
      <c r="CB1057" t="s">
        <v>1274</v>
      </c>
      <c r="CC1057" t="s">
        <v>1786</v>
      </c>
      <c r="CD1057" t="s">
        <v>1784</v>
      </c>
      <c r="CE1057" s="155">
        <v>6</v>
      </c>
      <c r="CF1057" s="155">
        <v>1</v>
      </c>
      <c r="CG1057" s="31" t="s">
        <v>686</v>
      </c>
      <c r="CH1057" s="31" t="s">
        <v>3929</v>
      </c>
      <c r="CI1057" s="31" t="s">
        <v>3924</v>
      </c>
      <c r="CJ1057" s="31" t="s">
        <v>1426</v>
      </c>
      <c r="DL1057"/>
      <c r="DM1057"/>
      <c r="DN1057"/>
      <c r="DO1057"/>
      <c r="DP1057"/>
      <c r="DQ1057"/>
      <c r="DR1057"/>
      <c r="DV1057" s="31" t="s">
        <v>5654</v>
      </c>
      <c r="DW1057" s="31" t="s">
        <v>5660</v>
      </c>
      <c r="DX1057" s="63"/>
      <c r="DY1057" s="63"/>
      <c r="DZ1057" s="63"/>
      <c r="EA1057" s="167"/>
      <c r="EB1057" s="60"/>
      <c r="EC1057" s="60"/>
      <c r="ED1057" s="60"/>
      <c r="EE1057" s="60"/>
      <c r="EF1057" s="60"/>
      <c r="EG1057" s="60"/>
      <c r="EH1057" s="60"/>
      <c r="EI1057" s="60"/>
      <c r="EJ1057" s="60"/>
      <c r="EK1057" s="60"/>
      <c r="EL1057" s="60"/>
      <c r="EM1057" s="60"/>
      <c r="EN1057" s="60"/>
      <c r="EO1057" s="60"/>
      <c r="EP1057" s="60"/>
      <c r="EQ1057" s="60"/>
      <c r="ER1057" s="60"/>
      <c r="ES1057" s="60"/>
      <c r="ET1057" s="60"/>
      <c r="EU1057" s="60"/>
      <c r="EV1057" s="60"/>
      <c r="EW1057" s="60"/>
      <c r="EX1057" s="60"/>
      <c r="EY1057" s="60"/>
      <c r="EZ1057" s="60"/>
      <c r="FA1057" s="60"/>
      <c r="FB1057" s="60"/>
    </row>
    <row r="1058" spans="22:158" x14ac:dyDescent="0.25">
      <c r="W1058" s="33"/>
      <c r="X1058" s="33"/>
      <c r="AH1058" s="38">
        <v>100</v>
      </c>
      <c r="AI1058" s="38">
        <v>130</v>
      </c>
      <c r="AJ1058" s="38">
        <v>17650</v>
      </c>
      <c r="AK1058" s="38">
        <v>14</v>
      </c>
      <c r="AL1058" s="38">
        <v>1510358</v>
      </c>
      <c r="AM1058" s="61" t="s">
        <v>1816</v>
      </c>
      <c r="AN1058" s="61" t="s">
        <v>1687</v>
      </c>
      <c r="AO1058" s="61" t="s">
        <v>1648</v>
      </c>
      <c r="AP1058" s="61" t="s">
        <v>5033</v>
      </c>
      <c r="AQ1058" s="61" t="s">
        <v>1710</v>
      </c>
      <c r="AR1058" s="28">
        <v>0</v>
      </c>
      <c r="AS1058" s="28">
        <v>0</v>
      </c>
      <c r="AT1058" s="28">
        <v>732</v>
      </c>
      <c r="AU1058" s="62"/>
      <c r="BT1058">
        <v>0</v>
      </c>
      <c r="BU1058" s="32">
        <v>100</v>
      </c>
      <c r="BV1058" s="32">
        <v>135</v>
      </c>
      <c r="BW1058" s="32">
        <v>10950</v>
      </c>
      <c r="BX1058" s="32">
        <v>84</v>
      </c>
      <c r="BY1058" s="32">
        <v>91100</v>
      </c>
      <c r="BZ1058" t="s">
        <v>1816</v>
      </c>
      <c r="CA1058" t="s">
        <v>1693</v>
      </c>
      <c r="CB1058" t="s">
        <v>1274</v>
      </c>
      <c r="CC1058" s="52" t="s">
        <v>1795</v>
      </c>
      <c r="CD1058" s="52" t="s">
        <v>1796</v>
      </c>
      <c r="CE1058" s="155">
        <v>34</v>
      </c>
      <c r="CF1058" s="155">
        <v>6</v>
      </c>
      <c r="CG1058" s="31" t="s">
        <v>688</v>
      </c>
      <c r="CH1058" s="31" t="s">
        <v>3930</v>
      </c>
      <c r="CI1058" s="31" t="s">
        <v>3924</v>
      </c>
      <c r="CJ1058" s="31" t="s">
        <v>4489</v>
      </c>
      <c r="DL1058"/>
      <c r="DM1058"/>
      <c r="DN1058"/>
      <c r="DO1058"/>
      <c r="DP1058"/>
      <c r="DQ1058"/>
      <c r="DR1058"/>
      <c r="DV1058" s="31" t="s">
        <v>5654</v>
      </c>
      <c r="DW1058" s="31" t="s">
        <v>5660</v>
      </c>
      <c r="DX1058" s="63"/>
      <c r="DY1058" s="63"/>
      <c r="DZ1058" s="63"/>
      <c r="EA1058" s="167"/>
      <c r="EB1058" s="60"/>
      <c r="EC1058" s="60"/>
      <c r="ED1058" s="60"/>
      <c r="EE1058" s="60"/>
      <c r="EF1058" s="60"/>
      <c r="EG1058" s="60"/>
      <c r="EH1058" s="60"/>
      <c r="EI1058" s="60"/>
      <c r="EJ1058" s="60"/>
      <c r="EK1058" s="60"/>
      <c r="EL1058" s="60"/>
      <c r="EM1058" s="60"/>
      <c r="EN1058" s="60"/>
      <c r="EO1058" s="60"/>
      <c r="EP1058" s="60"/>
      <c r="EQ1058" s="60"/>
      <c r="ER1058" s="60"/>
      <c r="ES1058" s="60"/>
      <c r="ET1058" s="60"/>
      <c r="EU1058" s="60"/>
      <c r="EV1058" s="60"/>
      <c r="EW1058" s="60"/>
      <c r="EX1058" s="60"/>
      <c r="EY1058" s="60"/>
      <c r="EZ1058" s="60"/>
      <c r="FA1058" s="60"/>
      <c r="FB1058" s="60"/>
    </row>
    <row r="1059" spans="22:158" x14ac:dyDescent="0.25">
      <c r="W1059" s="33"/>
      <c r="X1059" s="33"/>
      <c r="AH1059" s="38">
        <v>100</v>
      </c>
      <c r="AI1059" s="38">
        <v>130</v>
      </c>
      <c r="AJ1059" s="38">
        <v>18600</v>
      </c>
      <c r="AK1059" s="38">
        <v>14</v>
      </c>
      <c r="AL1059" s="38">
        <v>1510358</v>
      </c>
      <c r="AM1059" s="61" t="s">
        <v>1816</v>
      </c>
      <c r="AN1059" s="61" t="s">
        <v>1687</v>
      </c>
      <c r="AO1059" s="61" t="s">
        <v>1668</v>
      </c>
      <c r="AP1059" s="61" t="s">
        <v>5033</v>
      </c>
      <c r="AQ1059" s="61" t="s">
        <v>1710</v>
      </c>
      <c r="AR1059" s="28">
        <v>0</v>
      </c>
      <c r="AS1059" s="28">
        <v>0</v>
      </c>
      <c r="AT1059" s="28">
        <v>141822</v>
      </c>
      <c r="AU1059" s="62"/>
      <c r="BT1059">
        <v>0</v>
      </c>
      <c r="BU1059" s="32">
        <v>100</v>
      </c>
      <c r="BV1059" s="32">
        <v>135</v>
      </c>
      <c r="BW1059" s="32">
        <v>10950</v>
      </c>
      <c r="BX1059" s="32">
        <v>86</v>
      </c>
      <c r="BY1059" s="32">
        <v>91140</v>
      </c>
      <c r="BZ1059" t="s">
        <v>1816</v>
      </c>
      <c r="CA1059" t="s">
        <v>1693</v>
      </c>
      <c r="CB1059" t="s">
        <v>1274</v>
      </c>
      <c r="CC1059" s="52" t="s">
        <v>1787</v>
      </c>
      <c r="CD1059" s="52" t="s">
        <v>1789</v>
      </c>
      <c r="CE1059" s="155">
        <v>99</v>
      </c>
      <c r="CF1059" s="155">
        <v>25</v>
      </c>
      <c r="CG1059" s="31" t="s">
        <v>5839</v>
      </c>
      <c r="CH1059" s="31" t="s">
        <v>3931</v>
      </c>
      <c r="CI1059" s="31" t="s">
        <v>3924</v>
      </c>
      <c r="CJ1059" s="31" t="s">
        <v>4490</v>
      </c>
      <c r="DL1059"/>
      <c r="DM1059"/>
      <c r="DN1059"/>
      <c r="DO1059"/>
      <c r="DP1059"/>
      <c r="DQ1059"/>
      <c r="DR1059"/>
      <c r="DV1059" s="31" t="s">
        <v>5654</v>
      </c>
      <c r="DW1059" s="31" t="s">
        <v>5660</v>
      </c>
      <c r="DX1059" s="63"/>
      <c r="DY1059" s="63"/>
      <c r="DZ1059" s="63"/>
      <c r="EA1059" s="167"/>
      <c r="EB1059" s="60"/>
      <c r="EC1059" s="60"/>
      <c r="ED1059" s="60"/>
      <c r="EE1059" s="60"/>
      <c r="EF1059" s="60"/>
      <c r="EG1059" s="60"/>
      <c r="EH1059" s="60"/>
      <c r="EI1059" s="60"/>
      <c r="EJ1059" s="60"/>
      <c r="EK1059" s="60"/>
      <c r="EL1059" s="60"/>
      <c r="EM1059" s="60"/>
      <c r="EN1059" s="60"/>
      <c r="EO1059" s="60"/>
      <c r="EP1059" s="60"/>
      <c r="EQ1059" s="60"/>
      <c r="ER1059" s="60"/>
      <c r="ES1059" s="60"/>
      <c r="ET1059" s="60"/>
      <c r="EU1059" s="60"/>
      <c r="EV1059" s="60"/>
      <c r="EW1059" s="60"/>
      <c r="EX1059" s="60"/>
      <c r="EY1059" s="60"/>
      <c r="EZ1059" s="60"/>
      <c r="FA1059" s="60"/>
      <c r="FB1059" s="60"/>
    </row>
    <row r="1060" spans="22:158" x14ac:dyDescent="0.25">
      <c r="V1060" s="1"/>
      <c r="W1060" s="33"/>
      <c r="X1060" s="33"/>
      <c r="AH1060" s="38">
        <v>100</v>
      </c>
      <c r="AI1060" s="38">
        <v>135</v>
      </c>
      <c r="AJ1060" s="38">
        <v>10950</v>
      </c>
      <c r="AK1060" s="38">
        <v>14</v>
      </c>
      <c r="AL1060" s="38">
        <v>1510358</v>
      </c>
      <c r="AM1060" s="61" t="s">
        <v>1816</v>
      </c>
      <c r="AN1060" s="61" t="s">
        <v>1693</v>
      </c>
      <c r="AO1060" s="61" t="s">
        <v>5062</v>
      </c>
      <c r="AP1060" s="61" t="s">
        <v>5033</v>
      </c>
      <c r="AQ1060" s="61" t="s">
        <v>1710</v>
      </c>
      <c r="AR1060" s="28">
        <v>451426.2</v>
      </c>
      <c r="AS1060" s="28">
        <v>831273</v>
      </c>
      <c r="AT1060" s="28">
        <v>174957</v>
      </c>
      <c r="AU1060" s="62"/>
      <c r="BT1060">
        <v>0</v>
      </c>
      <c r="BU1060" s="32">
        <v>100</v>
      </c>
      <c r="BV1060" s="32">
        <v>135</v>
      </c>
      <c r="BW1060" s="32">
        <v>10950</v>
      </c>
      <c r="BX1060" s="32">
        <v>86</v>
      </c>
      <c r="BY1060" s="32">
        <v>91160</v>
      </c>
      <c r="BZ1060" t="s">
        <v>1816</v>
      </c>
      <c r="CA1060" s="52" t="s">
        <v>1693</v>
      </c>
      <c r="CB1060" s="52" t="s">
        <v>1274</v>
      </c>
      <c r="CC1060" s="52" t="s">
        <v>1787</v>
      </c>
      <c r="CD1060" s="52" t="s">
        <v>1788</v>
      </c>
      <c r="CE1060" s="155">
        <v>36</v>
      </c>
      <c r="CF1060" s="155">
        <v>8</v>
      </c>
      <c r="CG1060" s="31" t="s">
        <v>5831</v>
      </c>
      <c r="CH1060" s="31" t="s">
        <v>3932</v>
      </c>
      <c r="CI1060" s="31" t="s">
        <v>3924</v>
      </c>
      <c r="CJ1060" s="31" t="s">
        <v>4491</v>
      </c>
      <c r="DL1060"/>
      <c r="DM1060"/>
      <c r="DN1060"/>
      <c r="DO1060"/>
      <c r="DP1060"/>
      <c r="DQ1060"/>
      <c r="DR1060"/>
      <c r="DV1060" s="31" t="s">
        <v>5654</v>
      </c>
      <c r="DW1060" s="31" t="s">
        <v>5661</v>
      </c>
      <c r="DX1060" s="63"/>
      <c r="DY1060" s="63"/>
      <c r="DZ1060" s="63"/>
      <c r="EA1060" s="167"/>
      <c r="EB1060" s="60"/>
      <c r="EC1060" s="60"/>
      <c r="ED1060" s="60"/>
      <c r="EE1060" s="60"/>
      <c r="EF1060" s="60"/>
      <c r="EG1060" s="60"/>
      <c r="EH1060" s="60"/>
      <c r="EI1060" s="60"/>
      <c r="EJ1060" s="60"/>
      <c r="EK1060" s="60"/>
      <c r="EL1060" s="60"/>
      <c r="EM1060" s="60"/>
      <c r="EN1060" s="60"/>
      <c r="EO1060" s="60"/>
      <c r="EP1060" s="60"/>
      <c r="EQ1060" s="60"/>
      <c r="ER1060" s="60"/>
      <c r="ES1060" s="60"/>
      <c r="ET1060" s="60"/>
      <c r="EU1060" s="60"/>
      <c r="EV1060" s="60"/>
      <c r="EW1060" s="60"/>
      <c r="EX1060" s="60"/>
      <c r="EY1060" s="60"/>
      <c r="EZ1060" s="60"/>
      <c r="FA1060" s="60"/>
      <c r="FB1060" s="60"/>
    </row>
    <row r="1061" spans="22:158" x14ac:dyDescent="0.25">
      <c r="W1061" s="33"/>
      <c r="X1061" s="33"/>
      <c r="AH1061" s="38">
        <v>100</v>
      </c>
      <c r="AI1061" s="38">
        <v>135</v>
      </c>
      <c r="AJ1061" s="38">
        <v>11200</v>
      </c>
      <c r="AK1061" s="38">
        <v>14</v>
      </c>
      <c r="AL1061" s="38">
        <v>1510358</v>
      </c>
      <c r="AM1061" s="61" t="s">
        <v>1816</v>
      </c>
      <c r="AN1061" s="61" t="s">
        <v>1693</v>
      </c>
      <c r="AO1061" s="61" t="s">
        <v>5067</v>
      </c>
      <c r="AP1061" s="61" t="s">
        <v>5033</v>
      </c>
      <c r="AQ1061" s="61" t="s">
        <v>1710</v>
      </c>
      <c r="AR1061" s="28">
        <v>0</v>
      </c>
      <c r="AS1061" s="28">
        <v>0</v>
      </c>
      <c r="AT1061" s="28">
        <v>837</v>
      </c>
      <c r="AU1061" s="62"/>
      <c r="BT1061">
        <v>0</v>
      </c>
      <c r="BU1061" s="32">
        <v>100</v>
      </c>
      <c r="BV1061" s="32">
        <v>135</v>
      </c>
      <c r="BW1061" s="32">
        <v>10950</v>
      </c>
      <c r="BX1061" s="32">
        <v>88</v>
      </c>
      <c r="BY1061" s="32">
        <v>91220</v>
      </c>
      <c r="BZ1061" t="s">
        <v>1816</v>
      </c>
      <c r="CA1061" t="s">
        <v>1693</v>
      </c>
      <c r="CB1061" t="s">
        <v>1274</v>
      </c>
      <c r="CC1061" t="s">
        <v>1684</v>
      </c>
      <c r="CD1061" s="52" t="s">
        <v>1684</v>
      </c>
      <c r="CE1061" s="155">
        <v>26</v>
      </c>
      <c r="CF1061" s="155">
        <v>2</v>
      </c>
      <c r="CG1061" s="31" t="s">
        <v>696</v>
      </c>
      <c r="CH1061" s="31" t="s">
        <v>3933</v>
      </c>
      <c r="CI1061" s="31" t="s">
        <v>3924</v>
      </c>
      <c r="CJ1061" s="31" t="s">
        <v>4492</v>
      </c>
      <c r="DL1061"/>
      <c r="DM1061"/>
      <c r="DN1061"/>
      <c r="DO1061"/>
      <c r="DP1061"/>
      <c r="DQ1061"/>
      <c r="DR1061"/>
      <c r="DV1061" s="31" t="s">
        <v>5654</v>
      </c>
      <c r="DW1061" s="31" t="s">
        <v>5661</v>
      </c>
      <c r="DX1061" s="63"/>
      <c r="DY1061" s="63"/>
      <c r="DZ1061" s="63"/>
      <c r="EA1061" s="167"/>
      <c r="EB1061" s="60"/>
      <c r="EC1061" s="60"/>
      <c r="ED1061" s="60"/>
      <c r="EE1061" s="60"/>
      <c r="EF1061" s="60"/>
      <c r="EG1061" s="60"/>
      <c r="EH1061" s="60"/>
      <c r="EI1061" s="60"/>
      <c r="EJ1061" s="60"/>
      <c r="EK1061" s="60"/>
      <c r="EL1061" s="60"/>
      <c r="EM1061" s="60"/>
      <c r="EN1061" s="60"/>
      <c r="EO1061" s="60"/>
      <c r="EP1061" s="60"/>
      <c r="EQ1061" s="60"/>
      <c r="ER1061" s="60"/>
      <c r="ES1061" s="60"/>
      <c r="ET1061" s="60"/>
      <c r="EU1061" s="60"/>
      <c r="EV1061" s="60"/>
      <c r="EW1061" s="60"/>
      <c r="EX1061" s="60"/>
      <c r="EY1061" s="60"/>
      <c r="EZ1061" s="60"/>
      <c r="FA1061" s="60"/>
      <c r="FB1061" s="60"/>
    </row>
    <row r="1062" spans="22:158" x14ac:dyDescent="0.25">
      <c r="W1062" s="33"/>
      <c r="X1062" s="33"/>
      <c r="AH1062" s="38">
        <v>100</v>
      </c>
      <c r="AI1062" s="38">
        <v>135</v>
      </c>
      <c r="AJ1062" s="38">
        <v>11750</v>
      </c>
      <c r="AK1062" s="38">
        <v>14</v>
      </c>
      <c r="AL1062" s="38">
        <v>1510358</v>
      </c>
      <c r="AM1062" s="61" t="s">
        <v>1816</v>
      </c>
      <c r="AN1062" s="61" t="s">
        <v>1693</v>
      </c>
      <c r="AO1062" s="61" t="s">
        <v>5080</v>
      </c>
      <c r="AP1062" s="61" t="s">
        <v>5033</v>
      </c>
      <c r="AQ1062" s="61" t="s">
        <v>1710</v>
      </c>
      <c r="AR1062" s="28">
        <v>79965.899999999994</v>
      </c>
      <c r="AS1062" s="28">
        <v>0</v>
      </c>
      <c r="AT1062" s="28">
        <v>0</v>
      </c>
      <c r="AU1062" s="62"/>
      <c r="BT1062">
        <v>0</v>
      </c>
      <c r="BU1062" s="32">
        <v>100</v>
      </c>
      <c r="BV1062" s="32">
        <v>135</v>
      </c>
      <c r="BW1062" s="32">
        <v>10950</v>
      </c>
      <c r="BX1062" s="32">
        <v>89</v>
      </c>
      <c r="BY1062" s="32">
        <v>91240</v>
      </c>
      <c r="BZ1062" t="s">
        <v>1816</v>
      </c>
      <c r="CA1062" t="s">
        <v>1693</v>
      </c>
      <c r="CB1062" t="s">
        <v>1274</v>
      </c>
      <c r="CC1062" s="52" t="s">
        <v>1785</v>
      </c>
      <c r="CD1062" s="52" t="s">
        <v>1785</v>
      </c>
      <c r="CE1062" s="155">
        <v>403415</v>
      </c>
      <c r="CF1062" s="155">
        <v>140</v>
      </c>
      <c r="CG1062" s="31" t="s">
        <v>698</v>
      </c>
      <c r="CH1062" s="31" t="s">
        <v>3934</v>
      </c>
      <c r="CI1062" s="31" t="s">
        <v>3924</v>
      </c>
      <c r="CJ1062" s="31" t="s">
        <v>4493</v>
      </c>
      <c r="DL1062"/>
      <c r="DM1062"/>
      <c r="DN1062"/>
      <c r="DO1062"/>
      <c r="DP1062"/>
      <c r="DQ1062"/>
      <c r="DR1062"/>
      <c r="DV1062" s="31" t="s">
        <v>5654</v>
      </c>
      <c r="DW1062" s="31" t="s">
        <v>5661</v>
      </c>
      <c r="DX1062" s="63"/>
      <c r="DY1062" s="63"/>
      <c r="DZ1062" s="63"/>
      <c r="EA1062" s="167"/>
      <c r="EB1062" s="60"/>
      <c r="EC1062" s="60"/>
      <c r="ED1062" s="60"/>
      <c r="EE1062" s="60"/>
      <c r="EF1062" s="60"/>
      <c r="EG1062" s="60"/>
      <c r="EH1062" s="60"/>
      <c r="EI1062" s="60"/>
      <c r="EJ1062" s="60"/>
      <c r="EK1062" s="60"/>
      <c r="EL1062" s="60"/>
      <c r="EM1062" s="60"/>
      <c r="EN1062" s="60"/>
      <c r="EO1062" s="60"/>
      <c r="EP1062" s="60"/>
      <c r="EQ1062" s="60"/>
      <c r="ER1062" s="60"/>
      <c r="ES1062" s="60"/>
      <c r="ET1062" s="60"/>
      <c r="EU1062" s="60"/>
      <c r="EV1062" s="60"/>
      <c r="EW1062" s="60"/>
      <c r="EX1062" s="60"/>
      <c r="EY1062" s="60"/>
      <c r="EZ1062" s="60"/>
      <c r="FA1062" s="60"/>
      <c r="FB1062" s="60"/>
    </row>
    <row r="1063" spans="22:158" x14ac:dyDescent="0.25">
      <c r="W1063" s="33"/>
      <c r="X1063" s="33"/>
      <c r="AH1063" s="38">
        <v>100</v>
      </c>
      <c r="AI1063" s="38">
        <v>135</v>
      </c>
      <c r="AJ1063" s="38">
        <v>11950</v>
      </c>
      <c r="AK1063" s="38">
        <v>14</v>
      </c>
      <c r="AL1063" s="38">
        <v>1510358</v>
      </c>
      <c r="AM1063" s="61" t="s">
        <v>1816</v>
      </c>
      <c r="AN1063" s="61" t="s">
        <v>1693</v>
      </c>
      <c r="AO1063" s="61" t="s">
        <v>5083</v>
      </c>
      <c r="AP1063" s="61" t="s">
        <v>5033</v>
      </c>
      <c r="AQ1063" s="61" t="s">
        <v>1710</v>
      </c>
      <c r="AR1063" s="28">
        <v>0</v>
      </c>
      <c r="AS1063" s="28">
        <v>0</v>
      </c>
      <c r="AT1063" s="28">
        <v>30546</v>
      </c>
      <c r="AU1063" s="62"/>
      <c r="BT1063">
        <v>0</v>
      </c>
      <c r="BU1063" s="32">
        <v>100</v>
      </c>
      <c r="BV1063" s="32">
        <v>135</v>
      </c>
      <c r="BW1063" s="32">
        <v>11150</v>
      </c>
      <c r="BX1063" s="32">
        <v>81</v>
      </c>
      <c r="BY1063" s="32">
        <v>91000</v>
      </c>
      <c r="BZ1063" t="s">
        <v>1816</v>
      </c>
      <c r="CA1063" t="s">
        <v>1693</v>
      </c>
      <c r="CB1063" t="s">
        <v>1277</v>
      </c>
      <c r="CC1063" t="s">
        <v>1683</v>
      </c>
      <c r="CD1063" s="52" t="s">
        <v>1784</v>
      </c>
      <c r="CE1063" s="155">
        <v>31443</v>
      </c>
      <c r="CF1063" s="155">
        <v>105</v>
      </c>
      <c r="CG1063" s="31" t="s">
        <v>5834</v>
      </c>
      <c r="CH1063" s="31" t="s">
        <v>3923</v>
      </c>
      <c r="CI1063" s="31" t="s">
        <v>3935</v>
      </c>
      <c r="CJ1063" s="31" t="s">
        <v>4494</v>
      </c>
      <c r="DL1063"/>
      <c r="DM1063"/>
      <c r="DN1063"/>
      <c r="DO1063"/>
      <c r="DP1063"/>
      <c r="DQ1063"/>
      <c r="DR1063"/>
      <c r="DV1063" s="31" t="s">
        <v>5654</v>
      </c>
      <c r="DW1063" s="31" t="s">
        <v>5661</v>
      </c>
      <c r="DX1063" s="63"/>
      <c r="DY1063" s="63"/>
      <c r="DZ1063" s="63"/>
      <c r="EA1063" s="167"/>
      <c r="EB1063" s="60"/>
      <c r="EC1063" s="60"/>
      <c r="ED1063" s="60"/>
      <c r="EE1063" s="60"/>
      <c r="EF1063" s="60"/>
      <c r="EG1063" s="60"/>
      <c r="EH1063" s="60"/>
      <c r="EI1063" s="60"/>
      <c r="EJ1063" s="60"/>
      <c r="EK1063" s="60"/>
      <c r="EL1063" s="60"/>
      <c r="EM1063" s="60"/>
      <c r="EN1063" s="60"/>
      <c r="EO1063" s="60"/>
      <c r="EP1063" s="60"/>
      <c r="EQ1063" s="60"/>
      <c r="ER1063" s="60"/>
      <c r="ES1063" s="60"/>
      <c r="ET1063" s="60"/>
      <c r="EU1063" s="60"/>
      <c r="EV1063" s="60"/>
      <c r="EW1063" s="60"/>
      <c r="EX1063" s="60"/>
      <c r="EY1063" s="60"/>
      <c r="EZ1063" s="60"/>
      <c r="FA1063" s="60"/>
      <c r="FB1063" s="60"/>
    </row>
    <row r="1064" spans="22:158" x14ac:dyDescent="0.25">
      <c r="W1064" s="33"/>
      <c r="X1064" s="33"/>
      <c r="AH1064" s="38">
        <v>100</v>
      </c>
      <c r="AI1064" s="38">
        <v>135</v>
      </c>
      <c r="AJ1064" s="38">
        <v>12100</v>
      </c>
      <c r="AK1064" s="38">
        <v>14</v>
      </c>
      <c r="AL1064" s="38">
        <v>1510358</v>
      </c>
      <c r="AM1064" s="61" t="s">
        <v>1816</v>
      </c>
      <c r="AN1064" s="61" t="s">
        <v>1693</v>
      </c>
      <c r="AO1064" s="61" t="s">
        <v>5086</v>
      </c>
      <c r="AP1064" s="61" t="s">
        <v>5033</v>
      </c>
      <c r="AQ1064" s="61" t="s">
        <v>1710</v>
      </c>
      <c r="AR1064" s="28">
        <v>0</v>
      </c>
      <c r="AS1064" s="28">
        <v>0</v>
      </c>
      <c r="AT1064" s="28">
        <v>44223</v>
      </c>
      <c r="AU1064" s="62"/>
      <c r="BT1064">
        <v>0</v>
      </c>
      <c r="BU1064" s="32">
        <v>100</v>
      </c>
      <c r="BV1064" s="32">
        <v>135</v>
      </c>
      <c r="BW1064" s="32">
        <v>11150</v>
      </c>
      <c r="BX1064" s="32">
        <v>81</v>
      </c>
      <c r="BY1064" s="32">
        <v>91010</v>
      </c>
      <c r="BZ1064" t="s">
        <v>1816</v>
      </c>
      <c r="CA1064" t="s">
        <v>1693</v>
      </c>
      <c r="CB1064" t="s">
        <v>1277</v>
      </c>
      <c r="CC1064" t="s">
        <v>1683</v>
      </c>
      <c r="CD1064" t="s">
        <v>1683</v>
      </c>
      <c r="CE1064" s="155">
        <v>5</v>
      </c>
      <c r="CF1064" s="155">
        <v>1</v>
      </c>
      <c r="CG1064" s="31" t="s">
        <v>5837</v>
      </c>
      <c r="CH1064" s="31" t="s">
        <v>3925</v>
      </c>
      <c r="CI1064" s="31" t="s">
        <v>3935</v>
      </c>
      <c r="CJ1064" s="31" t="s">
        <v>4495</v>
      </c>
      <c r="DL1064"/>
      <c r="DM1064"/>
      <c r="DN1064"/>
      <c r="DO1064"/>
      <c r="DP1064"/>
      <c r="DQ1064"/>
      <c r="DR1064"/>
      <c r="DV1064" s="31" t="s">
        <v>5654</v>
      </c>
      <c r="DW1064" s="31" t="s">
        <v>5661</v>
      </c>
      <c r="DX1064" s="63"/>
      <c r="DY1064" s="63"/>
      <c r="DZ1064" s="63"/>
      <c r="EA1064" s="167"/>
      <c r="EB1064" s="60"/>
      <c r="EC1064" s="60"/>
      <c r="ED1064" s="60"/>
      <c r="EE1064" s="60"/>
      <c r="EF1064" s="60"/>
      <c r="EG1064" s="60"/>
      <c r="EH1064" s="60"/>
      <c r="EI1064" s="60"/>
      <c r="EJ1064" s="60"/>
      <c r="EK1064" s="60"/>
      <c r="EL1064" s="60"/>
      <c r="EM1064" s="60"/>
      <c r="EN1064" s="60"/>
      <c r="EO1064" s="60"/>
      <c r="EP1064" s="60"/>
      <c r="EQ1064" s="60"/>
      <c r="ER1064" s="60"/>
      <c r="ES1064" s="60"/>
      <c r="ET1064" s="60"/>
      <c r="EU1064" s="60"/>
      <c r="EV1064" s="60"/>
      <c r="EW1064" s="60"/>
      <c r="EX1064" s="60"/>
      <c r="EY1064" s="60"/>
      <c r="EZ1064" s="60"/>
      <c r="FA1064" s="60"/>
      <c r="FB1064" s="60"/>
    </row>
    <row r="1065" spans="22:158" x14ac:dyDescent="0.25">
      <c r="W1065" s="33"/>
      <c r="X1065" s="33"/>
      <c r="AH1065" s="38">
        <v>100</v>
      </c>
      <c r="AI1065" s="38">
        <v>135</v>
      </c>
      <c r="AJ1065" s="38">
        <v>12150</v>
      </c>
      <c r="AK1065" s="38">
        <v>14</v>
      </c>
      <c r="AL1065" s="38">
        <v>1510358</v>
      </c>
      <c r="AM1065" s="61" t="s">
        <v>1816</v>
      </c>
      <c r="AN1065" s="61" t="s">
        <v>1693</v>
      </c>
      <c r="AO1065" s="61" t="s">
        <v>5087</v>
      </c>
      <c r="AP1065" s="61" t="s">
        <v>5033</v>
      </c>
      <c r="AQ1065" s="61" t="s">
        <v>1710</v>
      </c>
      <c r="AR1065" s="28">
        <v>1865304.9</v>
      </c>
      <c r="AS1065" s="28">
        <v>507495</v>
      </c>
      <c r="AT1065" s="28">
        <v>194362</v>
      </c>
      <c r="AU1065" s="62"/>
      <c r="BT1065">
        <v>0</v>
      </c>
      <c r="BU1065" s="32">
        <v>100</v>
      </c>
      <c r="BV1065" s="32">
        <v>135</v>
      </c>
      <c r="BW1065" s="32">
        <v>11150</v>
      </c>
      <c r="BX1065" s="32">
        <v>82</v>
      </c>
      <c r="BY1065" s="32">
        <v>91020</v>
      </c>
      <c r="BZ1065" t="s">
        <v>1816</v>
      </c>
      <c r="CA1065" t="s">
        <v>1693</v>
      </c>
      <c r="CB1065" t="s">
        <v>1277</v>
      </c>
      <c r="CC1065" t="s">
        <v>1790</v>
      </c>
      <c r="CD1065" t="s">
        <v>1792</v>
      </c>
      <c r="CE1065" s="155">
        <v>7757</v>
      </c>
      <c r="CF1065" s="155">
        <v>5</v>
      </c>
      <c r="CG1065" s="31" t="s">
        <v>5851</v>
      </c>
      <c r="CH1065" s="31" t="s">
        <v>3926</v>
      </c>
      <c r="CI1065" s="31" t="s">
        <v>3935</v>
      </c>
      <c r="CJ1065" s="31" t="s">
        <v>4496</v>
      </c>
      <c r="DL1065"/>
      <c r="DM1065"/>
      <c r="DN1065"/>
      <c r="DO1065"/>
      <c r="DP1065"/>
      <c r="DQ1065"/>
      <c r="DR1065"/>
      <c r="DV1065" s="31" t="s">
        <v>5654</v>
      </c>
      <c r="DW1065" s="31" t="s">
        <v>5661</v>
      </c>
      <c r="DX1065" s="63"/>
      <c r="DY1065" s="63"/>
      <c r="DZ1065" s="63"/>
      <c r="EA1065" s="167"/>
      <c r="EB1065" s="60"/>
      <c r="EC1065" s="60"/>
      <c r="ED1065" s="60"/>
      <c r="EE1065" s="60"/>
      <c r="EF1065" s="60"/>
      <c r="EG1065" s="60"/>
      <c r="EH1065" s="60"/>
      <c r="EI1065" s="60"/>
      <c r="EJ1065" s="60"/>
      <c r="EK1065" s="60"/>
      <c r="EL1065" s="60"/>
      <c r="EM1065" s="60"/>
      <c r="EN1065" s="60"/>
      <c r="EO1065" s="60"/>
      <c r="EP1065" s="60"/>
      <c r="EQ1065" s="60"/>
      <c r="ER1065" s="60"/>
      <c r="ES1065" s="60"/>
      <c r="ET1065" s="60"/>
      <c r="EU1065" s="60"/>
      <c r="EV1065" s="60"/>
      <c r="EW1065" s="60"/>
      <c r="EX1065" s="60"/>
      <c r="EY1065" s="60"/>
      <c r="EZ1065" s="60"/>
      <c r="FA1065" s="60"/>
      <c r="FB1065" s="60"/>
    </row>
    <row r="1066" spans="22:158" x14ac:dyDescent="0.25">
      <c r="W1066" s="33"/>
      <c r="X1066" s="33"/>
      <c r="AH1066" s="38">
        <v>100</v>
      </c>
      <c r="AI1066" s="38">
        <v>135</v>
      </c>
      <c r="AJ1066" s="38">
        <v>12600</v>
      </c>
      <c r="AK1066" s="38">
        <v>14</v>
      </c>
      <c r="AL1066" s="38">
        <v>1510358</v>
      </c>
      <c r="AM1066" s="61" t="s">
        <v>1816</v>
      </c>
      <c r="AN1066" s="61" t="s">
        <v>1693</v>
      </c>
      <c r="AO1066" s="61" t="s">
        <v>5095</v>
      </c>
      <c r="AP1066" s="61" t="s">
        <v>5033</v>
      </c>
      <c r="AQ1066" s="61" t="s">
        <v>1710</v>
      </c>
      <c r="AR1066" s="28">
        <v>33459.699999999997</v>
      </c>
      <c r="AS1066" s="28">
        <v>185514</v>
      </c>
      <c r="AT1066" s="28">
        <v>79633</v>
      </c>
      <c r="AU1066" s="62"/>
      <c r="BT1066">
        <v>0</v>
      </c>
      <c r="BU1066" s="32">
        <v>100</v>
      </c>
      <c r="BV1066" s="32">
        <v>135</v>
      </c>
      <c r="BW1066" s="32">
        <v>11150</v>
      </c>
      <c r="BX1066" s="32">
        <v>82</v>
      </c>
      <c r="BY1066" s="32">
        <v>91040</v>
      </c>
      <c r="BZ1066" t="s">
        <v>1816</v>
      </c>
      <c r="CA1066" t="s">
        <v>1693</v>
      </c>
      <c r="CB1066" t="s">
        <v>1277</v>
      </c>
      <c r="CC1066" s="52" t="s">
        <v>1790</v>
      </c>
      <c r="CD1066" s="52" t="s">
        <v>1791</v>
      </c>
      <c r="CE1066" s="155">
        <v>18682</v>
      </c>
      <c r="CF1066" s="155">
        <v>14</v>
      </c>
      <c r="CG1066" s="31" t="s">
        <v>5853</v>
      </c>
      <c r="CH1066" s="31" t="s">
        <v>3927</v>
      </c>
      <c r="CI1066" s="31" t="s">
        <v>3935</v>
      </c>
      <c r="CJ1066" s="31" t="s">
        <v>4497</v>
      </c>
      <c r="DL1066"/>
      <c r="DM1066"/>
      <c r="DN1066"/>
      <c r="DO1066"/>
      <c r="DP1066"/>
      <c r="DQ1066"/>
      <c r="DR1066"/>
      <c r="DV1066" s="31" t="s">
        <v>5654</v>
      </c>
      <c r="DW1066" s="31" t="s">
        <v>5661</v>
      </c>
      <c r="DX1066" s="63"/>
      <c r="DY1066" s="63"/>
      <c r="DZ1066" s="63"/>
      <c r="EA1066" s="167"/>
      <c r="EB1066" s="60"/>
      <c r="EC1066" s="60"/>
      <c r="ED1066" s="60"/>
      <c r="EE1066" s="60"/>
      <c r="EF1066" s="60"/>
      <c r="EG1066" s="60"/>
      <c r="EH1066" s="60"/>
      <c r="EI1066" s="60"/>
      <c r="EJ1066" s="60"/>
      <c r="EK1066" s="60"/>
      <c r="EL1066" s="60"/>
      <c r="EM1066" s="60"/>
      <c r="EN1066" s="60"/>
      <c r="EO1066" s="60"/>
      <c r="EP1066" s="60"/>
      <c r="EQ1066" s="60"/>
      <c r="ER1066" s="60"/>
      <c r="ES1066" s="60"/>
      <c r="ET1066" s="60"/>
      <c r="EU1066" s="60"/>
      <c r="EV1066" s="60"/>
      <c r="EW1066" s="60"/>
      <c r="EX1066" s="60"/>
      <c r="EY1066" s="60"/>
      <c r="EZ1066" s="60"/>
      <c r="FA1066" s="60"/>
      <c r="FB1066" s="60"/>
    </row>
    <row r="1067" spans="22:158" x14ac:dyDescent="0.25">
      <c r="W1067" s="33"/>
      <c r="X1067" s="33"/>
      <c r="AH1067" s="38">
        <v>100</v>
      </c>
      <c r="AI1067" s="38">
        <v>135</v>
      </c>
      <c r="AJ1067" s="38">
        <v>12950</v>
      </c>
      <c r="AK1067" s="38">
        <v>14</v>
      </c>
      <c r="AL1067" s="38">
        <v>1510358</v>
      </c>
      <c r="AM1067" s="61" t="s">
        <v>1816</v>
      </c>
      <c r="AN1067" s="61" t="s">
        <v>1693</v>
      </c>
      <c r="AO1067" s="61" t="s">
        <v>5100</v>
      </c>
      <c r="AP1067" s="61" t="s">
        <v>5033</v>
      </c>
      <c r="AQ1067" s="61" t="s">
        <v>1710</v>
      </c>
      <c r="AR1067" s="28">
        <v>1515954.8</v>
      </c>
      <c r="AS1067" s="28">
        <v>143420</v>
      </c>
      <c r="AT1067" s="28">
        <v>150657</v>
      </c>
      <c r="AU1067" s="62"/>
      <c r="BT1067">
        <v>0</v>
      </c>
      <c r="BU1067" s="32">
        <v>100</v>
      </c>
      <c r="BV1067" s="32">
        <v>135</v>
      </c>
      <c r="BW1067" s="32">
        <v>11150</v>
      </c>
      <c r="BX1067" s="32">
        <v>83</v>
      </c>
      <c r="BY1067" s="32">
        <v>91060</v>
      </c>
      <c r="BZ1067" t="s">
        <v>1816</v>
      </c>
      <c r="CA1067" t="s">
        <v>1693</v>
      </c>
      <c r="CB1067" t="s">
        <v>1277</v>
      </c>
      <c r="CC1067" s="52" t="s">
        <v>1786</v>
      </c>
      <c r="CD1067" s="52" t="s">
        <v>5043</v>
      </c>
      <c r="CE1067" s="155">
        <v>6</v>
      </c>
      <c r="CF1067" s="155">
        <v>1</v>
      </c>
      <c r="CG1067" s="31" t="s">
        <v>684</v>
      </c>
      <c r="CH1067" s="31" t="s">
        <v>3928</v>
      </c>
      <c r="CI1067" s="31" t="s">
        <v>3935</v>
      </c>
      <c r="CJ1067" s="31" t="s">
        <v>4498</v>
      </c>
      <c r="DL1067"/>
      <c r="DM1067"/>
      <c r="DN1067"/>
      <c r="DO1067"/>
      <c r="DP1067"/>
      <c r="DQ1067"/>
      <c r="DR1067"/>
      <c r="DV1067" s="31" t="s">
        <v>5654</v>
      </c>
      <c r="DW1067" s="31" t="s">
        <v>5661</v>
      </c>
      <c r="DX1067" s="63"/>
      <c r="DY1067" s="63"/>
      <c r="DZ1067" s="63"/>
      <c r="EA1067" s="167"/>
      <c r="EB1067" s="60"/>
      <c r="EC1067" s="60"/>
      <c r="ED1067" s="60"/>
      <c r="EE1067" s="60"/>
      <c r="EF1067" s="60"/>
      <c r="EG1067" s="60"/>
      <c r="EH1067" s="60"/>
      <c r="EI1067" s="60"/>
      <c r="EJ1067" s="60"/>
      <c r="EK1067" s="60"/>
      <c r="EL1067" s="60"/>
      <c r="EM1067" s="60"/>
      <c r="EN1067" s="60"/>
      <c r="EO1067" s="60"/>
      <c r="EP1067" s="60"/>
      <c r="EQ1067" s="60"/>
      <c r="ER1067" s="60"/>
      <c r="ES1067" s="60"/>
      <c r="ET1067" s="60"/>
      <c r="EU1067" s="60"/>
      <c r="EV1067" s="60"/>
      <c r="EW1067" s="60"/>
      <c r="EX1067" s="60"/>
      <c r="EY1067" s="60"/>
      <c r="EZ1067" s="60"/>
      <c r="FA1067" s="60"/>
      <c r="FB1067" s="60"/>
    </row>
    <row r="1068" spans="22:158" x14ac:dyDescent="0.25">
      <c r="W1068" s="33"/>
      <c r="X1068" s="33"/>
      <c r="AH1068" s="38">
        <v>100</v>
      </c>
      <c r="AI1068" s="38">
        <v>135</v>
      </c>
      <c r="AJ1068" s="38">
        <v>15270</v>
      </c>
      <c r="AK1068" s="38">
        <v>14</v>
      </c>
      <c r="AL1068" s="38">
        <v>1510358</v>
      </c>
      <c r="AM1068" s="61" t="s">
        <v>1816</v>
      </c>
      <c r="AN1068" s="61" t="s">
        <v>1693</v>
      </c>
      <c r="AO1068" s="61" t="s">
        <v>1596</v>
      </c>
      <c r="AP1068" s="61" t="s">
        <v>5033</v>
      </c>
      <c r="AQ1068" s="61" t="s">
        <v>1710</v>
      </c>
      <c r="AR1068" s="28">
        <v>112928.6</v>
      </c>
      <c r="AS1068" s="28">
        <v>260446</v>
      </c>
      <c r="AT1068" s="28">
        <v>0</v>
      </c>
      <c r="AU1068" s="62"/>
      <c r="BT1068">
        <v>0</v>
      </c>
      <c r="BU1068" s="32">
        <v>100</v>
      </c>
      <c r="BV1068" s="32">
        <v>135</v>
      </c>
      <c r="BW1068" s="32">
        <v>11150</v>
      </c>
      <c r="BX1068" s="32">
        <v>84</v>
      </c>
      <c r="BY1068" s="32">
        <v>91100</v>
      </c>
      <c r="BZ1068" t="s">
        <v>1816</v>
      </c>
      <c r="CA1068" t="s">
        <v>1693</v>
      </c>
      <c r="CB1068" t="s">
        <v>1277</v>
      </c>
      <c r="CC1068" t="s">
        <v>1795</v>
      </c>
      <c r="CD1068" s="52" t="s">
        <v>1796</v>
      </c>
      <c r="CE1068" s="155">
        <v>305</v>
      </c>
      <c r="CF1068" s="155">
        <v>4</v>
      </c>
      <c r="CG1068" s="31" t="s">
        <v>688</v>
      </c>
      <c r="CH1068" s="31" t="s">
        <v>3930</v>
      </c>
      <c r="CI1068" s="31" t="s">
        <v>3935</v>
      </c>
      <c r="CJ1068" s="31" t="s">
        <v>4499</v>
      </c>
      <c r="DL1068"/>
      <c r="DM1068"/>
      <c r="DN1068"/>
      <c r="DO1068"/>
      <c r="DP1068"/>
      <c r="DQ1068"/>
      <c r="DR1068"/>
      <c r="DV1068" s="31" t="s">
        <v>5654</v>
      </c>
      <c r="DW1068" s="31" t="s">
        <v>5661</v>
      </c>
      <c r="DX1068" s="63"/>
      <c r="DY1068" s="63"/>
      <c r="DZ1068" s="63"/>
      <c r="EA1068" s="167"/>
      <c r="EB1068" s="60"/>
      <c r="EC1068" s="60"/>
      <c r="ED1068" s="60"/>
      <c r="EE1068" s="60"/>
      <c r="EF1068" s="60"/>
      <c r="EG1068" s="60"/>
      <c r="EH1068" s="60"/>
      <c r="EI1068" s="60"/>
      <c r="EJ1068" s="60"/>
      <c r="EK1068" s="60"/>
      <c r="EL1068" s="60"/>
      <c r="EM1068" s="60"/>
      <c r="EN1068" s="60"/>
      <c r="EO1068" s="60"/>
      <c r="EP1068" s="60"/>
      <c r="EQ1068" s="60"/>
      <c r="ER1068" s="60"/>
      <c r="ES1068" s="60"/>
      <c r="ET1068" s="60"/>
      <c r="EU1068" s="60"/>
      <c r="EV1068" s="60"/>
      <c r="EW1068" s="60"/>
      <c r="EX1068" s="60"/>
      <c r="EY1068" s="60"/>
      <c r="EZ1068" s="60"/>
      <c r="FA1068" s="60"/>
      <c r="FB1068" s="60"/>
    </row>
    <row r="1069" spans="22:158" x14ac:dyDescent="0.25">
      <c r="W1069" s="33"/>
      <c r="X1069" s="33"/>
      <c r="AH1069" s="38">
        <v>100</v>
      </c>
      <c r="AI1069" s="38">
        <v>135</v>
      </c>
      <c r="AJ1069" s="38">
        <v>15400</v>
      </c>
      <c r="AK1069" s="38">
        <v>14</v>
      </c>
      <c r="AL1069" s="38">
        <v>1510358</v>
      </c>
      <c r="AM1069" s="61" t="s">
        <v>1816</v>
      </c>
      <c r="AN1069" s="61" t="s">
        <v>1693</v>
      </c>
      <c r="AO1069" s="61" t="s">
        <v>1599</v>
      </c>
      <c r="AP1069" s="61" t="s">
        <v>5033</v>
      </c>
      <c r="AQ1069" s="61" t="s">
        <v>1710</v>
      </c>
      <c r="AR1069" s="28">
        <v>0</v>
      </c>
      <c r="AS1069" s="28">
        <v>0</v>
      </c>
      <c r="AT1069" s="28">
        <v>9075</v>
      </c>
      <c r="AU1069" s="62"/>
      <c r="BT1069">
        <v>0</v>
      </c>
      <c r="BU1069" s="32">
        <v>100</v>
      </c>
      <c r="BV1069" s="32">
        <v>135</v>
      </c>
      <c r="BW1069" s="32">
        <v>11150</v>
      </c>
      <c r="BX1069" s="32">
        <v>85</v>
      </c>
      <c r="BY1069" s="32">
        <v>91120</v>
      </c>
      <c r="BZ1069" t="s">
        <v>1816</v>
      </c>
      <c r="CA1069" t="s">
        <v>1693</v>
      </c>
      <c r="CB1069" t="s">
        <v>1277</v>
      </c>
      <c r="CC1069" s="52" t="s">
        <v>1797</v>
      </c>
      <c r="CD1069" s="52" t="s">
        <v>1797</v>
      </c>
      <c r="CE1069" s="155"/>
      <c r="CF1069" s="155"/>
      <c r="CG1069" s="31" t="s">
        <v>690</v>
      </c>
      <c r="CH1069" s="31" t="s">
        <v>3936</v>
      </c>
      <c r="CI1069" s="31" t="s">
        <v>3935</v>
      </c>
      <c r="CJ1069" s="31" t="s">
        <v>4500</v>
      </c>
      <c r="DL1069"/>
      <c r="DM1069"/>
      <c r="DN1069"/>
      <c r="DO1069"/>
      <c r="DP1069"/>
      <c r="DQ1069"/>
      <c r="DR1069"/>
      <c r="DV1069" s="31" t="s">
        <v>5654</v>
      </c>
      <c r="DW1069" s="31" t="s">
        <v>5661</v>
      </c>
      <c r="DX1069" s="63"/>
      <c r="DY1069" s="63"/>
      <c r="DZ1069" s="63"/>
      <c r="EA1069" s="167"/>
      <c r="EB1069" s="60"/>
      <c r="EC1069" s="60"/>
      <c r="ED1069" s="60"/>
      <c r="EE1069" s="60"/>
      <c r="EF1069" s="60"/>
      <c r="EG1069" s="60"/>
      <c r="EH1069" s="60"/>
      <c r="EI1069" s="60"/>
      <c r="EJ1069" s="60"/>
      <c r="EK1069" s="60"/>
      <c r="EL1069" s="60"/>
      <c r="EM1069" s="60"/>
      <c r="EN1069" s="60"/>
      <c r="EO1069" s="60"/>
      <c r="EP1069" s="60"/>
      <c r="EQ1069" s="60"/>
      <c r="ER1069" s="60"/>
      <c r="ES1069" s="60"/>
      <c r="ET1069" s="60"/>
      <c r="EU1069" s="60"/>
      <c r="EV1069" s="60"/>
      <c r="EW1069" s="60"/>
      <c r="EX1069" s="60"/>
      <c r="EY1069" s="60"/>
      <c r="EZ1069" s="60"/>
      <c r="FA1069" s="60"/>
      <c r="FB1069" s="60"/>
    </row>
    <row r="1070" spans="22:158" x14ac:dyDescent="0.25">
      <c r="W1070" s="33"/>
      <c r="X1070" s="33"/>
      <c r="AH1070" s="38">
        <v>100</v>
      </c>
      <c r="AI1070" s="38">
        <v>135</v>
      </c>
      <c r="AJ1070" s="38">
        <v>15850</v>
      </c>
      <c r="AK1070" s="38">
        <v>14</v>
      </c>
      <c r="AL1070" s="38">
        <v>1510358</v>
      </c>
      <c r="AM1070" s="61" t="s">
        <v>1816</v>
      </c>
      <c r="AN1070" s="61" t="s">
        <v>1693</v>
      </c>
      <c r="AO1070" s="61" t="s">
        <v>1608</v>
      </c>
      <c r="AP1070" s="61" t="s">
        <v>5033</v>
      </c>
      <c r="AQ1070" s="61" t="s">
        <v>1710</v>
      </c>
      <c r="AR1070" s="28">
        <v>402762.5</v>
      </c>
      <c r="AS1070" s="28">
        <v>461403</v>
      </c>
      <c r="AT1070" s="28">
        <v>54605</v>
      </c>
      <c r="AU1070" s="62"/>
      <c r="BT1070">
        <v>0</v>
      </c>
      <c r="BU1070" s="32">
        <v>100</v>
      </c>
      <c r="BV1070" s="32">
        <v>135</v>
      </c>
      <c r="BW1070" s="32">
        <v>11150</v>
      </c>
      <c r="BX1070" s="32">
        <v>86</v>
      </c>
      <c r="BY1070" s="32">
        <v>91140</v>
      </c>
      <c r="BZ1070" t="s">
        <v>1816</v>
      </c>
      <c r="CA1070" t="s">
        <v>1693</v>
      </c>
      <c r="CB1070" t="s">
        <v>1277</v>
      </c>
      <c r="CC1070" s="52" t="s">
        <v>1787</v>
      </c>
      <c r="CD1070" s="52" t="s">
        <v>1789</v>
      </c>
      <c r="CE1070" s="155">
        <v>103</v>
      </c>
      <c r="CF1070" s="155">
        <v>23</v>
      </c>
      <c r="CG1070" s="31" t="s">
        <v>5839</v>
      </c>
      <c r="CH1070" s="31" t="s">
        <v>3931</v>
      </c>
      <c r="CI1070" s="31" t="s">
        <v>3935</v>
      </c>
      <c r="CJ1070" s="31" t="s">
        <v>4501</v>
      </c>
      <c r="DL1070"/>
      <c r="DM1070"/>
      <c r="DN1070"/>
      <c r="DO1070"/>
      <c r="DP1070"/>
      <c r="DQ1070"/>
      <c r="DR1070"/>
      <c r="DV1070" s="31" t="s">
        <v>5654</v>
      </c>
      <c r="DW1070" s="31" t="s">
        <v>5661</v>
      </c>
      <c r="DX1070" s="63"/>
      <c r="DY1070" s="63"/>
      <c r="DZ1070" s="63"/>
      <c r="EA1070" s="167"/>
      <c r="EB1070" s="60"/>
      <c r="EC1070" s="60"/>
      <c r="ED1070" s="60"/>
      <c r="EE1070" s="60"/>
      <c r="EF1070" s="60"/>
      <c r="EG1070" s="60"/>
      <c r="EH1070" s="60"/>
      <c r="EI1070" s="60"/>
      <c r="EJ1070" s="60"/>
      <c r="EK1070" s="60"/>
      <c r="EL1070" s="60"/>
      <c r="EM1070" s="60"/>
      <c r="EN1070" s="60"/>
      <c r="EO1070" s="60"/>
      <c r="EP1070" s="60"/>
      <c r="EQ1070" s="60"/>
      <c r="ER1070" s="60"/>
      <c r="ES1070" s="60"/>
      <c r="ET1070" s="60"/>
      <c r="EU1070" s="60"/>
      <c r="EV1070" s="60"/>
      <c r="EW1070" s="60"/>
      <c r="EX1070" s="60"/>
      <c r="EY1070" s="60"/>
      <c r="EZ1070" s="60"/>
      <c r="FA1070" s="60"/>
      <c r="FB1070" s="60"/>
    </row>
    <row r="1071" spans="22:158" x14ac:dyDescent="0.25">
      <c r="W1071" s="33"/>
      <c r="X1071" s="33"/>
      <c r="AH1071" s="38">
        <v>100</v>
      </c>
      <c r="AI1071" s="38">
        <v>135</v>
      </c>
      <c r="AJ1071" s="38">
        <v>17900</v>
      </c>
      <c r="AK1071" s="38">
        <v>14</v>
      </c>
      <c r="AL1071" s="38">
        <v>1510358</v>
      </c>
      <c r="AM1071" s="61" t="s">
        <v>1816</v>
      </c>
      <c r="AN1071" s="61" t="s">
        <v>1693</v>
      </c>
      <c r="AO1071" s="61" t="s">
        <v>1653</v>
      </c>
      <c r="AP1071" s="61" t="s">
        <v>5033</v>
      </c>
      <c r="AQ1071" s="61" t="s">
        <v>1710</v>
      </c>
      <c r="AR1071" s="28">
        <v>688851.4</v>
      </c>
      <c r="AS1071" s="28">
        <v>302257</v>
      </c>
      <c r="AT1071" s="28">
        <v>203916</v>
      </c>
      <c r="AU1071" s="62"/>
      <c r="BT1071">
        <v>0</v>
      </c>
      <c r="BU1071" s="32">
        <v>100</v>
      </c>
      <c r="BV1071" s="32">
        <v>135</v>
      </c>
      <c r="BW1071" s="32">
        <v>11150</v>
      </c>
      <c r="BX1071" s="32">
        <v>86</v>
      </c>
      <c r="BY1071" s="32">
        <v>91160</v>
      </c>
      <c r="BZ1071" t="s">
        <v>1816</v>
      </c>
      <c r="CA1071" t="s">
        <v>1693</v>
      </c>
      <c r="CB1071" s="52" t="s">
        <v>1277</v>
      </c>
      <c r="CC1071" s="52" t="s">
        <v>1787</v>
      </c>
      <c r="CD1071" s="52" t="s">
        <v>1788</v>
      </c>
      <c r="CE1071" s="155"/>
      <c r="CF1071" s="155"/>
      <c r="CG1071" s="31" t="s">
        <v>5831</v>
      </c>
      <c r="CH1071" s="31" t="s">
        <v>3932</v>
      </c>
      <c r="CI1071" s="31" t="s">
        <v>3935</v>
      </c>
      <c r="CJ1071" s="31" t="s">
        <v>4502</v>
      </c>
      <c r="DL1071"/>
      <c r="DM1071"/>
      <c r="DN1071"/>
      <c r="DO1071"/>
      <c r="DP1071"/>
      <c r="DQ1071"/>
      <c r="DR1071"/>
      <c r="DV1071" s="31" t="s">
        <v>5654</v>
      </c>
      <c r="DW1071" s="31" t="s">
        <v>5661</v>
      </c>
      <c r="DX1071" s="63"/>
      <c r="DY1071" s="63"/>
      <c r="DZ1071" s="63"/>
      <c r="EA1071" s="167"/>
      <c r="EB1071" s="60"/>
      <c r="EC1071" s="60"/>
      <c r="ED1071" s="60"/>
      <c r="EE1071" s="60"/>
      <c r="EF1071" s="60"/>
      <c r="EG1071" s="60"/>
      <c r="EH1071" s="60"/>
      <c r="EI1071" s="60"/>
      <c r="EJ1071" s="60"/>
      <c r="EK1071" s="60"/>
      <c r="EL1071" s="60"/>
      <c r="EM1071" s="60"/>
      <c r="EN1071" s="60"/>
      <c r="EO1071" s="60"/>
      <c r="EP1071" s="60"/>
      <c r="EQ1071" s="60"/>
      <c r="ER1071" s="60"/>
      <c r="ES1071" s="60"/>
      <c r="ET1071" s="60"/>
      <c r="EU1071" s="60"/>
      <c r="EV1071" s="60"/>
      <c r="EW1071" s="60"/>
      <c r="EX1071" s="60"/>
      <c r="EY1071" s="60"/>
      <c r="EZ1071" s="60"/>
      <c r="FA1071" s="60"/>
      <c r="FB1071" s="60"/>
    </row>
    <row r="1072" spans="22:158" x14ac:dyDescent="0.25">
      <c r="W1072" s="33"/>
      <c r="X1072" s="33"/>
      <c r="AH1072" s="38">
        <v>100</v>
      </c>
      <c r="AI1072" s="38">
        <v>135</v>
      </c>
      <c r="AJ1072" s="38">
        <v>17950</v>
      </c>
      <c r="AK1072" s="38">
        <v>14</v>
      </c>
      <c r="AL1072" s="38">
        <v>1510358</v>
      </c>
      <c r="AM1072" s="61" t="s">
        <v>1816</v>
      </c>
      <c r="AN1072" s="61" t="s">
        <v>1693</v>
      </c>
      <c r="AO1072" s="61" t="s">
        <v>1654</v>
      </c>
      <c r="AP1072" s="61" t="s">
        <v>5033</v>
      </c>
      <c r="AQ1072" s="61" t="s">
        <v>1710</v>
      </c>
      <c r="AR1072" s="28">
        <v>1702594.2</v>
      </c>
      <c r="AS1072" s="28">
        <v>48550</v>
      </c>
      <c r="AT1072" s="28">
        <v>31007</v>
      </c>
      <c r="AU1072" s="62"/>
      <c r="BT1072">
        <v>0</v>
      </c>
      <c r="BU1072" s="32">
        <v>100</v>
      </c>
      <c r="BV1072" s="32">
        <v>135</v>
      </c>
      <c r="BW1072" s="32">
        <v>11150</v>
      </c>
      <c r="BX1072" s="32">
        <v>87</v>
      </c>
      <c r="BY1072" s="32">
        <v>91180</v>
      </c>
      <c r="BZ1072" t="s">
        <v>1816</v>
      </c>
      <c r="CA1072" t="s">
        <v>1693</v>
      </c>
      <c r="CB1072" t="s">
        <v>1277</v>
      </c>
      <c r="CC1072" t="s">
        <v>1726</v>
      </c>
      <c r="CD1072" s="52" t="s">
        <v>1793</v>
      </c>
      <c r="CE1072" s="155"/>
      <c r="CF1072" s="155"/>
      <c r="CG1072" s="31" t="s">
        <v>5841</v>
      </c>
      <c r="CH1072" s="31" t="s">
        <v>3937</v>
      </c>
      <c r="CI1072" s="31" t="s">
        <v>3935</v>
      </c>
      <c r="CJ1072" s="31" t="s">
        <v>4503</v>
      </c>
      <c r="DL1072"/>
      <c r="DM1072"/>
      <c r="DN1072"/>
      <c r="DO1072"/>
      <c r="DP1072"/>
      <c r="DQ1072"/>
      <c r="DR1072"/>
      <c r="DV1072" s="31" t="s">
        <v>5654</v>
      </c>
      <c r="DW1072" s="31" t="s">
        <v>5661</v>
      </c>
      <c r="DX1072" s="63"/>
      <c r="DY1072" s="63"/>
      <c r="DZ1072" s="63"/>
      <c r="EA1072" s="167"/>
      <c r="EB1072" s="60"/>
      <c r="EC1072" s="60"/>
      <c r="ED1072" s="60"/>
      <c r="EE1072" s="60"/>
      <c r="EF1072" s="60"/>
      <c r="EG1072" s="60"/>
      <c r="EH1072" s="60"/>
      <c r="EI1072" s="60"/>
      <c r="EJ1072" s="60"/>
      <c r="EK1072" s="60"/>
      <c r="EL1072" s="60"/>
      <c r="EM1072" s="60"/>
      <c r="EN1072" s="60"/>
      <c r="EO1072" s="60"/>
      <c r="EP1072" s="60"/>
      <c r="EQ1072" s="60"/>
      <c r="ER1072" s="60"/>
      <c r="ES1072" s="60"/>
      <c r="ET1072" s="60"/>
      <c r="EU1072" s="60"/>
      <c r="EV1072" s="60"/>
      <c r="EW1072" s="60"/>
      <c r="EX1072" s="60"/>
      <c r="EY1072" s="60"/>
      <c r="EZ1072" s="60"/>
      <c r="FA1072" s="60"/>
      <c r="FB1072" s="60"/>
    </row>
    <row r="1073" spans="22:158" x14ac:dyDescent="0.25">
      <c r="W1073" s="33"/>
      <c r="X1073" s="33"/>
      <c r="AH1073" s="38">
        <v>100</v>
      </c>
      <c r="AI1073" s="38">
        <v>135</v>
      </c>
      <c r="AJ1073" s="38">
        <v>18020</v>
      </c>
      <c r="AK1073" s="38">
        <v>14</v>
      </c>
      <c r="AL1073" s="38">
        <v>1510358</v>
      </c>
      <c r="AM1073" s="61" t="s">
        <v>1816</v>
      </c>
      <c r="AN1073" s="61" t="s">
        <v>1693</v>
      </c>
      <c r="AO1073" s="61" t="s">
        <v>1656</v>
      </c>
      <c r="AP1073" s="61" t="s">
        <v>5033</v>
      </c>
      <c r="AQ1073" s="61" t="s">
        <v>1710</v>
      </c>
      <c r="AR1073" s="28">
        <v>157556.1</v>
      </c>
      <c r="AS1073" s="28">
        <v>445760</v>
      </c>
      <c r="AT1073" s="28">
        <v>0</v>
      </c>
      <c r="AU1073" s="62"/>
      <c r="BT1073">
        <v>0</v>
      </c>
      <c r="BU1073" s="32">
        <v>100</v>
      </c>
      <c r="BV1073" s="32">
        <v>135</v>
      </c>
      <c r="BW1073" s="32">
        <v>11150</v>
      </c>
      <c r="BX1073" s="32">
        <v>87</v>
      </c>
      <c r="BY1073" s="32">
        <v>91190</v>
      </c>
      <c r="BZ1073" t="s">
        <v>1816</v>
      </c>
      <c r="CA1073" t="s">
        <v>1693</v>
      </c>
      <c r="CB1073" t="s">
        <v>1277</v>
      </c>
      <c r="CC1073" s="52" t="s">
        <v>1726</v>
      </c>
      <c r="CD1073" s="52" t="s">
        <v>1726</v>
      </c>
      <c r="CE1073" s="155"/>
      <c r="CF1073" s="155"/>
      <c r="CG1073" s="31" t="s">
        <v>5843</v>
      </c>
      <c r="CH1073" s="31" t="s">
        <v>3938</v>
      </c>
      <c r="CI1073" s="31" t="s">
        <v>3935</v>
      </c>
      <c r="CJ1073" s="31" t="s">
        <v>4504</v>
      </c>
      <c r="DL1073"/>
      <c r="DM1073"/>
      <c r="DN1073"/>
      <c r="DO1073"/>
      <c r="DP1073"/>
      <c r="DQ1073"/>
      <c r="DR1073"/>
      <c r="DV1073" s="31" t="s">
        <v>5654</v>
      </c>
      <c r="DW1073" s="31" t="s">
        <v>5661</v>
      </c>
      <c r="DX1073" s="63"/>
      <c r="DY1073" s="63"/>
      <c r="DZ1073" s="63"/>
      <c r="EA1073" s="167"/>
      <c r="EB1073" s="60"/>
      <c r="EC1073" s="60"/>
      <c r="ED1073" s="60"/>
      <c r="EE1073" s="60"/>
      <c r="EF1073" s="60"/>
      <c r="EG1073" s="60"/>
      <c r="EH1073" s="60"/>
      <c r="EI1073" s="60"/>
      <c r="EJ1073" s="60"/>
      <c r="EK1073" s="60"/>
      <c r="EL1073" s="60"/>
      <c r="EM1073" s="60"/>
      <c r="EN1073" s="60"/>
      <c r="EO1073" s="60"/>
      <c r="EP1073" s="60"/>
      <c r="EQ1073" s="60"/>
      <c r="ER1073" s="60"/>
      <c r="ES1073" s="60"/>
      <c r="ET1073" s="60"/>
      <c r="EU1073" s="60"/>
      <c r="EV1073" s="60"/>
      <c r="EW1073" s="60"/>
      <c r="EX1073" s="60"/>
      <c r="EY1073" s="60"/>
      <c r="EZ1073" s="60"/>
      <c r="FA1073" s="60"/>
      <c r="FB1073" s="60"/>
    </row>
    <row r="1074" spans="22:158" x14ac:dyDescent="0.25">
      <c r="W1074" s="33"/>
      <c r="X1074" s="33"/>
      <c r="AH1074" s="38">
        <v>100</v>
      </c>
      <c r="AI1074" s="38">
        <v>135</v>
      </c>
      <c r="AJ1074" s="38">
        <v>18150</v>
      </c>
      <c r="AK1074" s="38">
        <v>14</v>
      </c>
      <c r="AL1074" s="38">
        <v>1510358</v>
      </c>
      <c r="AM1074" s="61" t="s">
        <v>1816</v>
      </c>
      <c r="AN1074" s="61" t="s">
        <v>1693</v>
      </c>
      <c r="AO1074" s="61" t="s">
        <v>1659</v>
      </c>
      <c r="AP1074" s="61" t="s">
        <v>5033</v>
      </c>
      <c r="AQ1074" s="61" t="s">
        <v>1710</v>
      </c>
      <c r="AR1074" s="28">
        <v>898494.5</v>
      </c>
      <c r="AS1074" s="28">
        <v>118379</v>
      </c>
      <c r="AT1074" s="28">
        <v>186647</v>
      </c>
      <c r="AU1074" s="62"/>
      <c r="BT1074">
        <v>0</v>
      </c>
      <c r="BU1074" s="32">
        <v>100</v>
      </c>
      <c r="BV1074" s="32">
        <v>135</v>
      </c>
      <c r="BW1074" s="32">
        <v>11150</v>
      </c>
      <c r="BX1074" s="32">
        <v>87</v>
      </c>
      <c r="BY1074" s="32">
        <v>91200</v>
      </c>
      <c r="BZ1074" t="s">
        <v>1816</v>
      </c>
      <c r="CA1074" t="s">
        <v>1693</v>
      </c>
      <c r="CB1074" t="s">
        <v>1277</v>
      </c>
      <c r="CC1074" t="s">
        <v>1726</v>
      </c>
      <c r="CD1074" s="52" t="s">
        <v>1794</v>
      </c>
      <c r="CE1074" s="155"/>
      <c r="CF1074" s="155"/>
      <c r="CG1074" s="31" t="s">
        <v>5845</v>
      </c>
      <c r="CH1074" s="31" t="s">
        <v>3939</v>
      </c>
      <c r="CI1074" s="31" t="s">
        <v>3935</v>
      </c>
      <c r="CJ1074" s="31" t="s">
        <v>4505</v>
      </c>
      <c r="DL1074"/>
      <c r="DM1074"/>
      <c r="DN1074"/>
      <c r="DO1074"/>
      <c r="DP1074"/>
      <c r="DQ1074"/>
      <c r="DR1074"/>
      <c r="DV1074" s="31" t="s">
        <v>5654</v>
      </c>
      <c r="DW1074" s="31" t="s">
        <v>5661</v>
      </c>
      <c r="DX1074" s="63"/>
      <c r="DY1074" s="63"/>
      <c r="DZ1074" s="63"/>
      <c r="EA1074" s="167"/>
      <c r="EB1074" s="60"/>
      <c r="EC1074" s="60"/>
      <c r="ED1074" s="60"/>
      <c r="EE1074" s="60"/>
      <c r="EF1074" s="60"/>
      <c r="EG1074" s="60"/>
      <c r="EH1074" s="60"/>
      <c r="EI1074" s="60"/>
      <c r="EJ1074" s="60"/>
      <c r="EK1074" s="60"/>
      <c r="EL1074" s="60"/>
      <c r="EM1074" s="60"/>
      <c r="EN1074" s="60"/>
      <c r="EO1074" s="60"/>
      <c r="EP1074" s="60"/>
      <c r="EQ1074" s="60"/>
      <c r="ER1074" s="60"/>
      <c r="ES1074" s="60"/>
      <c r="ET1074" s="60"/>
      <c r="EU1074" s="60"/>
      <c r="EV1074" s="60"/>
      <c r="EW1074" s="60"/>
      <c r="EX1074" s="60"/>
      <c r="EY1074" s="60"/>
      <c r="EZ1074" s="60"/>
      <c r="FA1074" s="60"/>
      <c r="FB1074" s="60"/>
    </row>
    <row r="1075" spans="22:158" x14ac:dyDescent="0.25">
      <c r="V1075" s="1"/>
      <c r="W1075" s="33"/>
      <c r="X1075" s="33"/>
      <c r="AH1075" s="38">
        <v>100</v>
      </c>
      <c r="AI1075" s="38">
        <v>140</v>
      </c>
      <c r="AJ1075" s="38">
        <v>10470</v>
      </c>
      <c r="AK1075" s="38">
        <v>14</v>
      </c>
      <c r="AL1075" s="38">
        <v>1510358</v>
      </c>
      <c r="AM1075" s="61" t="s">
        <v>1816</v>
      </c>
      <c r="AN1075" s="61" t="s">
        <v>1690</v>
      </c>
      <c r="AO1075" s="61" t="s">
        <v>5052</v>
      </c>
      <c r="AP1075" s="61" t="s">
        <v>5033</v>
      </c>
      <c r="AQ1075" s="61" t="s">
        <v>1710</v>
      </c>
      <c r="AR1075" s="28">
        <v>0</v>
      </c>
      <c r="AS1075" s="28">
        <v>48197</v>
      </c>
      <c r="AT1075" s="28">
        <v>0</v>
      </c>
      <c r="AU1075" s="62"/>
      <c r="BT1075">
        <v>0</v>
      </c>
      <c r="BU1075" s="32">
        <v>100</v>
      </c>
      <c r="BV1075" s="32">
        <v>135</v>
      </c>
      <c r="BW1075" s="32">
        <v>11150</v>
      </c>
      <c r="BX1075" s="32">
        <v>88</v>
      </c>
      <c r="BY1075" s="32">
        <v>91220</v>
      </c>
      <c r="BZ1075" t="s">
        <v>1816</v>
      </c>
      <c r="CA1075" t="s">
        <v>1693</v>
      </c>
      <c r="CB1075" t="s">
        <v>1277</v>
      </c>
      <c r="CC1075" s="52" t="s">
        <v>1684</v>
      </c>
      <c r="CD1075" s="52" t="s">
        <v>1684</v>
      </c>
      <c r="CE1075" s="155">
        <v>27</v>
      </c>
      <c r="CF1075" s="155">
        <v>4</v>
      </c>
      <c r="CG1075" s="31" t="s">
        <v>696</v>
      </c>
      <c r="CH1075" s="31" t="s">
        <v>3933</v>
      </c>
      <c r="CI1075" s="31" t="s">
        <v>3935</v>
      </c>
      <c r="CJ1075" s="31" t="s">
        <v>4506</v>
      </c>
      <c r="DL1075"/>
      <c r="DM1075"/>
      <c r="DN1075"/>
      <c r="DO1075"/>
      <c r="DP1075"/>
      <c r="DQ1075"/>
      <c r="DR1075"/>
      <c r="DV1075" s="31" t="s">
        <v>5654</v>
      </c>
      <c r="DW1075" s="31" t="s">
        <v>5662</v>
      </c>
      <c r="DX1075" s="63"/>
      <c r="DY1075" s="63"/>
      <c r="DZ1075" s="63"/>
      <c r="EA1075" s="167"/>
      <c r="EB1075" s="60"/>
      <c r="EC1075" s="60"/>
      <c r="ED1075" s="60"/>
      <c r="EE1075" s="60"/>
      <c r="EF1075" s="60"/>
      <c r="EG1075" s="60"/>
      <c r="EH1075" s="60"/>
      <c r="EI1075" s="60"/>
      <c r="EJ1075" s="60"/>
      <c r="EK1075" s="60"/>
      <c r="EL1075" s="60"/>
      <c r="EM1075" s="60"/>
      <c r="EN1075" s="60"/>
      <c r="EO1075" s="60"/>
      <c r="EP1075" s="60"/>
      <c r="EQ1075" s="60"/>
      <c r="ER1075" s="60"/>
      <c r="ES1075" s="60"/>
      <c r="ET1075" s="60"/>
      <c r="EU1075" s="60"/>
      <c r="EV1075" s="60"/>
      <c r="EW1075" s="60"/>
      <c r="EX1075" s="60"/>
      <c r="EY1075" s="60"/>
      <c r="EZ1075" s="60"/>
      <c r="FA1075" s="60"/>
      <c r="FB1075" s="60"/>
    </row>
    <row r="1076" spans="22:158" x14ac:dyDescent="0.25">
      <c r="W1076" s="33"/>
      <c r="X1076" s="33"/>
      <c r="AH1076" s="38">
        <v>100</v>
      </c>
      <c r="AI1076" s="38">
        <v>140</v>
      </c>
      <c r="AJ1076" s="38">
        <v>10800</v>
      </c>
      <c r="AK1076" s="38">
        <v>14</v>
      </c>
      <c r="AL1076" s="38">
        <v>1510358</v>
      </c>
      <c r="AM1076" s="61" t="s">
        <v>1816</v>
      </c>
      <c r="AN1076" s="61" t="s">
        <v>1690</v>
      </c>
      <c r="AO1076" s="61" t="s">
        <v>5059</v>
      </c>
      <c r="AP1076" s="61" t="s">
        <v>5033</v>
      </c>
      <c r="AQ1076" s="61" t="s">
        <v>1710</v>
      </c>
      <c r="AR1076" s="28">
        <v>1109019.2</v>
      </c>
      <c r="AS1076" s="28">
        <v>402460</v>
      </c>
      <c r="AT1076" s="28">
        <v>80600</v>
      </c>
      <c r="AU1076" s="62"/>
      <c r="BT1076">
        <v>0</v>
      </c>
      <c r="BU1076" s="32">
        <v>100</v>
      </c>
      <c r="BV1076" s="32">
        <v>135</v>
      </c>
      <c r="BW1076" s="32">
        <v>11150</v>
      </c>
      <c r="BX1076" s="32">
        <v>89</v>
      </c>
      <c r="BY1076" s="32">
        <v>91240</v>
      </c>
      <c r="BZ1076" t="s">
        <v>1816</v>
      </c>
      <c r="CA1076" t="s">
        <v>1693</v>
      </c>
      <c r="CB1076" t="s">
        <v>1277</v>
      </c>
      <c r="CC1076" s="52" t="s">
        <v>1785</v>
      </c>
      <c r="CD1076" s="52" t="s">
        <v>1785</v>
      </c>
      <c r="CE1076" s="155">
        <v>394533</v>
      </c>
      <c r="CF1076" s="155">
        <v>111</v>
      </c>
      <c r="CG1076" s="31" t="s">
        <v>698</v>
      </c>
      <c r="CH1076" s="31" t="s">
        <v>3934</v>
      </c>
      <c r="CI1076" s="31" t="s">
        <v>3935</v>
      </c>
      <c r="CJ1076" s="31" t="s">
        <v>4507</v>
      </c>
      <c r="DL1076"/>
      <c r="DM1076"/>
      <c r="DN1076"/>
      <c r="DO1076"/>
      <c r="DP1076"/>
      <c r="DQ1076"/>
      <c r="DR1076"/>
      <c r="DV1076" s="31" t="s">
        <v>5654</v>
      </c>
      <c r="DW1076" s="31" t="s">
        <v>5662</v>
      </c>
      <c r="DX1076" s="63"/>
      <c r="DY1076" s="63"/>
      <c r="DZ1076" s="63"/>
      <c r="EA1076" s="167"/>
      <c r="EB1076" s="60"/>
      <c r="EC1076" s="60"/>
      <c r="ED1076" s="60"/>
      <c r="EE1076" s="60"/>
      <c r="EF1076" s="60"/>
      <c r="EG1076" s="60"/>
      <c r="EH1076" s="60"/>
      <c r="EI1076" s="60"/>
      <c r="EJ1076" s="60"/>
      <c r="EK1076" s="60"/>
      <c r="EL1076" s="60"/>
      <c r="EM1076" s="60"/>
      <c r="EN1076" s="60"/>
      <c r="EO1076" s="60"/>
      <c r="EP1076" s="60"/>
      <c r="EQ1076" s="60"/>
      <c r="ER1076" s="60"/>
      <c r="ES1076" s="60"/>
      <c r="ET1076" s="60"/>
      <c r="EU1076" s="60"/>
      <c r="EV1076" s="60"/>
      <c r="EW1076" s="60"/>
      <c r="EX1076" s="60"/>
      <c r="EY1076" s="60"/>
      <c r="EZ1076" s="60"/>
      <c r="FA1076" s="60"/>
      <c r="FB1076" s="60"/>
    </row>
    <row r="1077" spans="22:158" x14ac:dyDescent="0.25">
      <c r="V1077" s="1"/>
      <c r="W1077" s="33"/>
      <c r="X1077" s="33"/>
      <c r="AH1077" s="38">
        <v>100</v>
      </c>
      <c r="AI1077" s="38">
        <v>140</v>
      </c>
      <c r="AJ1077" s="38">
        <v>10850</v>
      </c>
      <c r="AK1077" s="38">
        <v>14</v>
      </c>
      <c r="AL1077" s="38">
        <v>1510358</v>
      </c>
      <c r="AM1077" s="61" t="s">
        <v>1816</v>
      </c>
      <c r="AN1077" s="61" t="s">
        <v>1690</v>
      </c>
      <c r="AO1077" s="61" t="s">
        <v>5060</v>
      </c>
      <c r="AP1077" s="61" t="s">
        <v>5033</v>
      </c>
      <c r="AQ1077" s="61" t="s">
        <v>1710</v>
      </c>
      <c r="AR1077" s="28">
        <v>71129</v>
      </c>
      <c r="AS1077" s="28">
        <v>68617</v>
      </c>
      <c r="AT1077" s="28">
        <v>64778</v>
      </c>
      <c r="AU1077" s="62"/>
      <c r="BT1077">
        <v>0</v>
      </c>
      <c r="BU1077" s="32">
        <v>100</v>
      </c>
      <c r="BV1077" s="32">
        <v>135</v>
      </c>
      <c r="BW1077" s="32">
        <v>11150</v>
      </c>
      <c r="BX1077" s="32">
        <v>90</v>
      </c>
      <c r="BY1077" s="32">
        <v>91260</v>
      </c>
      <c r="BZ1077" t="s">
        <v>1816</v>
      </c>
      <c r="CA1077" t="s">
        <v>1693</v>
      </c>
      <c r="CB1077" t="s">
        <v>1277</v>
      </c>
      <c r="CC1077" s="52" t="s">
        <v>5036</v>
      </c>
      <c r="CD1077" s="52" t="s">
        <v>5036</v>
      </c>
      <c r="CE1077" s="155">
        <v>3</v>
      </c>
      <c r="CF1077" s="155">
        <v>3</v>
      </c>
      <c r="CG1077" s="31" t="s">
        <v>5848</v>
      </c>
      <c r="CH1077" s="31" t="s">
        <v>3940</v>
      </c>
      <c r="CI1077" s="31" t="s">
        <v>3935</v>
      </c>
      <c r="CJ1077" s="31" t="s">
        <v>4508</v>
      </c>
      <c r="DL1077"/>
      <c r="DM1077"/>
      <c r="DN1077"/>
      <c r="DO1077"/>
      <c r="DP1077"/>
      <c r="DQ1077"/>
      <c r="DR1077"/>
      <c r="DV1077" s="31" t="s">
        <v>5654</v>
      </c>
      <c r="DW1077" s="31" t="s">
        <v>5662</v>
      </c>
      <c r="DX1077" s="63"/>
      <c r="DY1077" s="63"/>
      <c r="DZ1077" s="63"/>
      <c r="EA1077" s="167"/>
      <c r="EB1077" s="60"/>
      <c r="EC1077" s="60"/>
      <c r="ED1077" s="60"/>
      <c r="EE1077" s="60"/>
      <c r="EF1077" s="60"/>
      <c r="EG1077" s="60"/>
      <c r="EH1077" s="60"/>
      <c r="EI1077" s="60"/>
      <c r="EJ1077" s="60"/>
      <c r="EK1077" s="60"/>
      <c r="EL1077" s="60"/>
      <c r="EM1077" s="60"/>
      <c r="EN1077" s="60"/>
      <c r="EO1077" s="60"/>
      <c r="EP1077" s="60"/>
      <c r="EQ1077" s="60"/>
      <c r="ER1077" s="60"/>
      <c r="ES1077" s="60"/>
      <c r="ET1077" s="60"/>
      <c r="EU1077" s="60"/>
      <c r="EV1077" s="60"/>
      <c r="EW1077" s="60"/>
      <c r="EX1077" s="60"/>
      <c r="EY1077" s="60"/>
      <c r="EZ1077" s="60"/>
      <c r="FA1077" s="60"/>
      <c r="FB1077" s="60"/>
    </row>
    <row r="1078" spans="22:158" x14ac:dyDescent="0.25">
      <c r="W1078" s="33"/>
      <c r="X1078" s="33"/>
      <c r="AH1078" s="38">
        <v>100</v>
      </c>
      <c r="AI1078" s="38">
        <v>140</v>
      </c>
      <c r="AJ1078" s="38">
        <v>11400</v>
      </c>
      <c r="AK1078" s="38">
        <v>14</v>
      </c>
      <c r="AL1078" s="38">
        <v>1510358</v>
      </c>
      <c r="AM1078" s="61" t="s">
        <v>1816</v>
      </c>
      <c r="AN1078" s="61" t="s">
        <v>1690</v>
      </c>
      <c r="AO1078" s="61" t="s">
        <v>5071</v>
      </c>
      <c r="AP1078" s="61" t="s">
        <v>5033</v>
      </c>
      <c r="AQ1078" s="61" t="s">
        <v>1710</v>
      </c>
      <c r="AR1078" s="28">
        <v>210462.4</v>
      </c>
      <c r="AS1078" s="28">
        <v>71379</v>
      </c>
      <c r="AT1078" s="28">
        <v>73723</v>
      </c>
      <c r="AU1078" s="62"/>
      <c r="BT1078">
        <v>0</v>
      </c>
      <c r="BU1078" s="32">
        <v>100</v>
      </c>
      <c r="BV1078" s="32">
        <v>135</v>
      </c>
      <c r="BW1078" s="32">
        <v>11200</v>
      </c>
      <c r="BX1078" s="32">
        <v>81</v>
      </c>
      <c r="BY1078" s="32">
        <v>91000</v>
      </c>
      <c r="BZ1078" t="s">
        <v>1816</v>
      </c>
      <c r="CA1078" t="s">
        <v>1693</v>
      </c>
      <c r="CB1078" t="s">
        <v>1278</v>
      </c>
      <c r="CC1078" s="52" t="s">
        <v>1683</v>
      </c>
      <c r="CD1078" s="52" t="s">
        <v>1784</v>
      </c>
      <c r="CE1078" s="155">
        <v>32753</v>
      </c>
      <c r="CF1078" s="155">
        <v>78</v>
      </c>
      <c r="CG1078" s="31" t="s">
        <v>5834</v>
      </c>
      <c r="CH1078" s="31" t="s">
        <v>3923</v>
      </c>
      <c r="CI1078" s="31" t="s">
        <v>3941</v>
      </c>
      <c r="CJ1078" s="31" t="s">
        <v>4509</v>
      </c>
      <c r="DL1078"/>
      <c r="DM1078"/>
      <c r="DN1078"/>
      <c r="DO1078"/>
      <c r="DP1078"/>
      <c r="DQ1078"/>
      <c r="DR1078"/>
      <c r="DV1078" s="31" t="s">
        <v>5654</v>
      </c>
      <c r="DW1078" s="31" t="s">
        <v>5662</v>
      </c>
      <c r="DX1078" s="63"/>
      <c r="DY1078" s="63"/>
      <c r="DZ1078" s="63"/>
      <c r="EA1078" s="167"/>
      <c r="EB1078" s="60"/>
      <c r="EC1078" s="60"/>
      <c r="ED1078" s="60"/>
      <c r="EE1078" s="60"/>
      <c r="EF1078" s="60"/>
      <c r="EG1078" s="60"/>
      <c r="EH1078" s="60"/>
      <c r="EI1078" s="60"/>
      <c r="EJ1078" s="60"/>
      <c r="EK1078" s="60"/>
      <c r="EL1078" s="60"/>
      <c r="EM1078" s="60"/>
      <c r="EN1078" s="60"/>
      <c r="EO1078" s="60"/>
      <c r="EP1078" s="60"/>
      <c r="EQ1078" s="60"/>
      <c r="ER1078" s="60"/>
      <c r="ES1078" s="60"/>
      <c r="ET1078" s="60"/>
      <c r="EU1078" s="60"/>
      <c r="EV1078" s="60"/>
      <c r="EW1078" s="60"/>
      <c r="EX1078" s="60"/>
      <c r="EY1078" s="60"/>
      <c r="EZ1078" s="60"/>
      <c r="FA1078" s="60"/>
      <c r="FB1078" s="60"/>
    </row>
    <row r="1079" spans="22:158" x14ac:dyDescent="0.25">
      <c r="W1079" s="33"/>
      <c r="X1079" s="33"/>
      <c r="AH1079" s="38">
        <v>100</v>
      </c>
      <c r="AI1079" s="38">
        <v>140</v>
      </c>
      <c r="AJ1079" s="38">
        <v>12350</v>
      </c>
      <c r="AK1079" s="38">
        <v>14</v>
      </c>
      <c r="AL1079" s="38">
        <v>1510358</v>
      </c>
      <c r="AM1079" s="61" t="s">
        <v>1816</v>
      </c>
      <c r="AN1079" s="61" t="s">
        <v>1690</v>
      </c>
      <c r="AO1079" s="61" t="s">
        <v>5091</v>
      </c>
      <c r="AP1079" s="61" t="s">
        <v>5033</v>
      </c>
      <c r="AQ1079" s="61" t="s">
        <v>1710</v>
      </c>
      <c r="AR1079" s="28">
        <v>30338.5</v>
      </c>
      <c r="AS1079" s="28">
        <v>361138</v>
      </c>
      <c r="AT1079" s="28">
        <v>150008</v>
      </c>
      <c r="AU1079" s="62"/>
      <c r="BT1079">
        <v>0</v>
      </c>
      <c r="BU1079" s="32">
        <v>100</v>
      </c>
      <c r="BV1079" s="32">
        <v>135</v>
      </c>
      <c r="BW1079" s="32">
        <v>11200</v>
      </c>
      <c r="BX1079" s="32">
        <v>81</v>
      </c>
      <c r="BY1079" s="32">
        <v>91010</v>
      </c>
      <c r="BZ1079" t="s">
        <v>1816</v>
      </c>
      <c r="CA1079" t="s">
        <v>1693</v>
      </c>
      <c r="CB1079" t="s">
        <v>1278</v>
      </c>
      <c r="CC1079" t="s">
        <v>1683</v>
      </c>
      <c r="CD1079" s="52" t="s">
        <v>1683</v>
      </c>
      <c r="CE1079" s="155"/>
      <c r="CF1079" s="155"/>
      <c r="CG1079" s="31" t="s">
        <v>5837</v>
      </c>
      <c r="CH1079" s="31" t="s">
        <v>3925</v>
      </c>
      <c r="CI1079" s="31" t="s">
        <v>3941</v>
      </c>
      <c r="CJ1079" s="31" t="s">
        <v>4510</v>
      </c>
      <c r="DL1079"/>
      <c r="DM1079"/>
      <c r="DN1079"/>
      <c r="DO1079"/>
      <c r="DP1079"/>
      <c r="DQ1079"/>
      <c r="DR1079"/>
      <c r="DV1079" s="31" t="s">
        <v>5654</v>
      </c>
      <c r="DW1079" s="31" t="s">
        <v>5662</v>
      </c>
      <c r="DX1079" s="63"/>
      <c r="DY1079" s="63"/>
      <c r="DZ1079" s="63"/>
      <c r="EA1079" s="167"/>
      <c r="EB1079" s="60"/>
      <c r="EC1079" s="60"/>
      <c r="ED1079" s="60"/>
      <c r="EE1079" s="60"/>
      <c r="EF1079" s="60"/>
      <c r="EG1079" s="60"/>
      <c r="EH1079" s="60"/>
      <c r="EI1079" s="60"/>
      <c r="EJ1079" s="60"/>
      <c r="EK1079" s="60"/>
      <c r="EL1079" s="60"/>
      <c r="EM1079" s="60"/>
      <c r="EN1079" s="60"/>
      <c r="EO1079" s="60"/>
      <c r="EP1079" s="60"/>
      <c r="EQ1079" s="60"/>
      <c r="ER1079" s="60"/>
      <c r="ES1079" s="60"/>
      <c r="ET1079" s="60"/>
      <c r="EU1079" s="60"/>
      <c r="EV1079" s="60"/>
      <c r="EW1079" s="60"/>
      <c r="EX1079" s="60"/>
      <c r="EY1079" s="60"/>
      <c r="EZ1079" s="60"/>
      <c r="FA1079" s="60"/>
      <c r="FB1079" s="60"/>
    </row>
    <row r="1080" spans="22:158" x14ac:dyDescent="0.25">
      <c r="W1080" s="33"/>
      <c r="X1080" s="33"/>
      <c r="AH1080" s="38">
        <v>100</v>
      </c>
      <c r="AI1080" s="38">
        <v>140</v>
      </c>
      <c r="AJ1080" s="38">
        <v>12900</v>
      </c>
      <c r="AK1080" s="38">
        <v>14</v>
      </c>
      <c r="AL1080" s="38">
        <v>1510358</v>
      </c>
      <c r="AM1080" s="61" t="s">
        <v>1816</v>
      </c>
      <c r="AN1080" s="61" t="s">
        <v>1690</v>
      </c>
      <c r="AO1080" s="61" t="s">
        <v>5099</v>
      </c>
      <c r="AP1080" s="61" t="s">
        <v>5033</v>
      </c>
      <c r="AQ1080" s="61" t="s">
        <v>1710</v>
      </c>
      <c r="AR1080" s="28">
        <v>293539.5</v>
      </c>
      <c r="AS1080" s="28">
        <v>277050</v>
      </c>
      <c r="AT1080" s="28">
        <v>249473</v>
      </c>
      <c r="AU1080" s="62"/>
      <c r="BT1080">
        <v>0</v>
      </c>
      <c r="BU1080" s="32">
        <v>100</v>
      </c>
      <c r="BV1080" s="32">
        <v>135</v>
      </c>
      <c r="BW1080" s="32">
        <v>11200</v>
      </c>
      <c r="BX1080" s="32">
        <v>82</v>
      </c>
      <c r="BY1080" s="32">
        <v>91020</v>
      </c>
      <c r="BZ1080" t="s">
        <v>1816</v>
      </c>
      <c r="CA1080" t="s">
        <v>1693</v>
      </c>
      <c r="CB1080" t="s">
        <v>1278</v>
      </c>
      <c r="CC1080" s="52" t="s">
        <v>1790</v>
      </c>
      <c r="CD1080" s="52" t="s">
        <v>1792</v>
      </c>
      <c r="CE1080" s="155">
        <v>21328</v>
      </c>
      <c r="CF1080" s="155">
        <v>22</v>
      </c>
      <c r="CG1080" s="31" t="s">
        <v>5851</v>
      </c>
      <c r="CH1080" s="31" t="s">
        <v>3926</v>
      </c>
      <c r="CI1080" s="31" t="s">
        <v>3941</v>
      </c>
      <c r="CJ1080" s="31" t="s">
        <v>4511</v>
      </c>
      <c r="DL1080"/>
      <c r="DM1080"/>
      <c r="DN1080"/>
      <c r="DO1080"/>
      <c r="DP1080"/>
      <c r="DQ1080"/>
      <c r="DR1080"/>
      <c r="DV1080" s="31" t="s">
        <v>5654</v>
      </c>
      <c r="DW1080" s="31" t="s">
        <v>5662</v>
      </c>
      <c r="DX1080" s="63"/>
      <c r="DY1080" s="63"/>
      <c r="DZ1080" s="63"/>
      <c r="EA1080" s="167"/>
      <c r="EB1080" s="60"/>
      <c r="EC1080" s="60"/>
      <c r="ED1080" s="60"/>
      <c r="EE1080" s="60"/>
      <c r="EF1080" s="60"/>
      <c r="EG1080" s="60"/>
      <c r="EH1080" s="60"/>
      <c r="EI1080" s="60"/>
      <c r="EJ1080" s="60"/>
      <c r="EK1080" s="60"/>
      <c r="EL1080" s="60"/>
      <c r="EM1080" s="60"/>
      <c r="EN1080" s="60"/>
      <c r="EO1080" s="60"/>
      <c r="EP1080" s="60"/>
      <c r="EQ1080" s="60"/>
      <c r="ER1080" s="60"/>
      <c r="ES1080" s="60"/>
      <c r="ET1080" s="60"/>
      <c r="EU1080" s="60"/>
      <c r="EV1080" s="60"/>
      <c r="EW1080" s="60"/>
      <c r="EX1080" s="60"/>
      <c r="EY1080" s="60"/>
      <c r="EZ1080" s="60"/>
      <c r="FA1080" s="60"/>
      <c r="FB1080" s="60"/>
    </row>
    <row r="1081" spans="22:158" x14ac:dyDescent="0.25">
      <c r="W1081" s="33"/>
      <c r="X1081" s="33"/>
      <c r="AH1081" s="38">
        <v>100</v>
      </c>
      <c r="AI1081" s="38">
        <v>140</v>
      </c>
      <c r="AJ1081" s="38">
        <v>14600</v>
      </c>
      <c r="AK1081" s="38">
        <v>14</v>
      </c>
      <c r="AL1081" s="38">
        <v>1510358</v>
      </c>
      <c r="AM1081" s="61" t="s">
        <v>1816</v>
      </c>
      <c r="AN1081" s="61" t="s">
        <v>1690</v>
      </c>
      <c r="AO1081" s="61" t="s">
        <v>1580</v>
      </c>
      <c r="AP1081" s="61" t="s">
        <v>5033</v>
      </c>
      <c r="AQ1081" s="61" t="s">
        <v>1710</v>
      </c>
      <c r="AR1081" s="28">
        <v>742345.9</v>
      </c>
      <c r="AS1081" s="28">
        <v>1122182</v>
      </c>
      <c r="AT1081" s="28">
        <v>205946</v>
      </c>
      <c r="AU1081" s="62"/>
      <c r="BT1081">
        <v>0</v>
      </c>
      <c r="BU1081" s="32">
        <v>100</v>
      </c>
      <c r="BV1081" s="32">
        <v>135</v>
      </c>
      <c r="BW1081" s="32">
        <v>11200</v>
      </c>
      <c r="BX1081" s="32">
        <v>82</v>
      </c>
      <c r="BY1081" s="32">
        <v>91040</v>
      </c>
      <c r="BZ1081" t="s">
        <v>1816</v>
      </c>
      <c r="CA1081" t="s">
        <v>1693</v>
      </c>
      <c r="CB1081" t="s">
        <v>1278</v>
      </c>
      <c r="CC1081" t="s">
        <v>1790</v>
      </c>
      <c r="CD1081" s="52" t="s">
        <v>1791</v>
      </c>
      <c r="CE1081" s="155">
        <v>2511</v>
      </c>
      <c r="CF1081" s="155">
        <v>6</v>
      </c>
      <c r="CG1081" s="31" t="s">
        <v>5853</v>
      </c>
      <c r="CH1081" s="31" t="s">
        <v>3927</v>
      </c>
      <c r="CI1081" s="31" t="s">
        <v>3941</v>
      </c>
      <c r="CJ1081" s="31" t="s">
        <v>4512</v>
      </c>
      <c r="DL1081"/>
      <c r="DM1081"/>
      <c r="DN1081"/>
      <c r="DO1081"/>
      <c r="DP1081"/>
      <c r="DQ1081"/>
      <c r="DR1081"/>
      <c r="DV1081" s="31" t="s">
        <v>5654</v>
      </c>
      <c r="DW1081" s="31" t="s">
        <v>5662</v>
      </c>
      <c r="DX1081" s="63"/>
      <c r="DY1081" s="63"/>
      <c r="DZ1081" s="63"/>
      <c r="EA1081" s="167"/>
      <c r="EB1081" s="60"/>
      <c r="EC1081" s="60"/>
      <c r="ED1081" s="60"/>
      <c r="EE1081" s="60"/>
      <c r="EF1081" s="60"/>
      <c r="EG1081" s="60"/>
      <c r="EH1081" s="60"/>
      <c r="EI1081" s="60"/>
      <c r="EJ1081" s="60"/>
      <c r="EK1081" s="60"/>
      <c r="EL1081" s="60"/>
      <c r="EM1081" s="60"/>
      <c r="EN1081" s="60"/>
      <c r="EO1081" s="60"/>
      <c r="EP1081" s="60"/>
      <c r="EQ1081" s="60"/>
      <c r="ER1081" s="60"/>
      <c r="ES1081" s="60"/>
      <c r="ET1081" s="60"/>
      <c r="EU1081" s="60"/>
      <c r="EV1081" s="60"/>
      <c r="EW1081" s="60"/>
      <c r="EX1081" s="60"/>
      <c r="EY1081" s="60"/>
      <c r="EZ1081" s="60"/>
      <c r="FA1081" s="60"/>
      <c r="FB1081" s="60"/>
    </row>
    <row r="1082" spans="22:158" x14ac:dyDescent="0.25">
      <c r="W1082" s="33"/>
      <c r="X1082" s="33"/>
      <c r="AH1082" s="38">
        <v>100</v>
      </c>
      <c r="AI1082" s="38">
        <v>140</v>
      </c>
      <c r="AJ1082" s="38">
        <v>16100</v>
      </c>
      <c r="AK1082" s="38">
        <v>14</v>
      </c>
      <c r="AL1082" s="38">
        <v>1510358</v>
      </c>
      <c r="AM1082" s="61" t="s">
        <v>1816</v>
      </c>
      <c r="AN1082" s="61" t="s">
        <v>1690</v>
      </c>
      <c r="AO1082" s="61" t="s">
        <v>1612</v>
      </c>
      <c r="AP1082" s="61" t="s">
        <v>5033</v>
      </c>
      <c r="AQ1082" s="61" t="s">
        <v>1710</v>
      </c>
      <c r="AR1082" s="28">
        <v>0</v>
      </c>
      <c r="AS1082" s="28">
        <v>293915</v>
      </c>
      <c r="AT1082" s="28">
        <v>10408</v>
      </c>
      <c r="AU1082" s="62"/>
      <c r="BT1082">
        <v>0</v>
      </c>
      <c r="BU1082" s="32">
        <v>100</v>
      </c>
      <c r="BV1082" s="32">
        <v>135</v>
      </c>
      <c r="BW1082" s="32">
        <v>11200</v>
      </c>
      <c r="BX1082" s="32">
        <v>84</v>
      </c>
      <c r="BY1082" s="32">
        <v>91100</v>
      </c>
      <c r="BZ1082" t="s">
        <v>1816</v>
      </c>
      <c r="CA1082" t="s">
        <v>1693</v>
      </c>
      <c r="CB1082" t="s">
        <v>1278</v>
      </c>
      <c r="CC1082" t="s">
        <v>1795</v>
      </c>
      <c r="CD1082" s="52" t="s">
        <v>1796</v>
      </c>
      <c r="CE1082" s="155">
        <v>45</v>
      </c>
      <c r="CF1082" s="155">
        <v>1</v>
      </c>
      <c r="CG1082" s="31" t="s">
        <v>688</v>
      </c>
      <c r="CH1082" s="31" t="s">
        <v>3930</v>
      </c>
      <c r="CI1082" s="31" t="s">
        <v>3941</v>
      </c>
      <c r="CJ1082" s="31" t="s">
        <v>1427</v>
      </c>
      <c r="DL1082"/>
      <c r="DM1082"/>
      <c r="DN1082"/>
      <c r="DO1082"/>
      <c r="DP1082"/>
      <c r="DQ1082"/>
      <c r="DR1082"/>
      <c r="DV1082" s="31" t="s">
        <v>5654</v>
      </c>
      <c r="DW1082" s="31" t="s">
        <v>5662</v>
      </c>
      <c r="DX1082" s="63"/>
      <c r="DY1082" s="63"/>
      <c r="DZ1082" s="63"/>
      <c r="EA1082" s="167"/>
      <c r="EB1082" s="60"/>
      <c r="EC1082" s="60"/>
      <c r="ED1082" s="60"/>
      <c r="EE1082" s="60"/>
      <c r="EF1082" s="60"/>
      <c r="EG1082" s="60"/>
      <c r="EH1082" s="60"/>
      <c r="EI1082" s="60"/>
      <c r="EJ1082" s="60"/>
      <c r="EK1082" s="60"/>
      <c r="EL1082" s="60"/>
      <c r="EM1082" s="60"/>
      <c r="EN1082" s="60"/>
      <c r="EO1082" s="60"/>
      <c r="EP1082" s="60"/>
      <c r="EQ1082" s="60"/>
      <c r="ER1082" s="60"/>
      <c r="ES1082" s="60"/>
      <c r="ET1082" s="60"/>
      <c r="EU1082" s="60"/>
      <c r="EV1082" s="60"/>
      <c r="EW1082" s="60"/>
      <c r="EX1082" s="60"/>
      <c r="EY1082" s="60"/>
      <c r="EZ1082" s="60"/>
      <c r="FA1082" s="60"/>
      <c r="FB1082" s="60"/>
    </row>
    <row r="1083" spans="22:158" x14ac:dyDescent="0.25">
      <c r="W1083" s="33"/>
      <c r="X1083" s="33"/>
      <c r="AH1083" s="38">
        <v>100</v>
      </c>
      <c r="AI1083" s="38">
        <v>140</v>
      </c>
      <c r="AJ1083" s="38">
        <v>16200</v>
      </c>
      <c r="AK1083" s="38">
        <v>14</v>
      </c>
      <c r="AL1083" s="38">
        <v>1510358</v>
      </c>
      <c r="AM1083" s="61" t="s">
        <v>1816</v>
      </c>
      <c r="AN1083" s="61" t="s">
        <v>1690</v>
      </c>
      <c r="AO1083" s="61" t="s">
        <v>1615</v>
      </c>
      <c r="AP1083" s="61" t="s">
        <v>5033</v>
      </c>
      <c r="AQ1083" s="61" t="s">
        <v>1710</v>
      </c>
      <c r="AR1083" s="28">
        <v>573441.30000000005</v>
      </c>
      <c r="AS1083" s="28">
        <v>785286</v>
      </c>
      <c r="AT1083" s="28">
        <v>80627</v>
      </c>
      <c r="AU1083" s="62"/>
      <c r="BT1083">
        <v>0</v>
      </c>
      <c r="BU1083" s="32">
        <v>100</v>
      </c>
      <c r="BV1083" s="32">
        <v>135</v>
      </c>
      <c r="BW1083" s="32">
        <v>11200</v>
      </c>
      <c r="BX1083" s="32">
        <v>86</v>
      </c>
      <c r="BY1083" s="32">
        <v>91140</v>
      </c>
      <c r="BZ1083" t="s">
        <v>1816</v>
      </c>
      <c r="CA1083" t="s">
        <v>1693</v>
      </c>
      <c r="CB1083" t="s">
        <v>1278</v>
      </c>
      <c r="CC1083" s="52" t="s">
        <v>1787</v>
      </c>
      <c r="CD1083" s="52" t="s">
        <v>1789</v>
      </c>
      <c r="CE1083" s="155">
        <v>162</v>
      </c>
      <c r="CF1083" s="155">
        <v>27</v>
      </c>
      <c r="CG1083" s="31" t="s">
        <v>5839</v>
      </c>
      <c r="CH1083" s="31" t="s">
        <v>3931</v>
      </c>
      <c r="CI1083" s="31" t="s">
        <v>3941</v>
      </c>
      <c r="CJ1083" s="31" t="s">
        <v>4513</v>
      </c>
      <c r="DL1083"/>
      <c r="DM1083"/>
      <c r="DN1083"/>
      <c r="DO1083"/>
      <c r="DP1083"/>
      <c r="DQ1083"/>
      <c r="DR1083"/>
      <c r="DV1083" s="31" t="s">
        <v>5654</v>
      </c>
      <c r="DW1083" s="31" t="s">
        <v>5662</v>
      </c>
      <c r="DX1083" s="63"/>
      <c r="DY1083" s="63"/>
      <c r="DZ1083" s="63"/>
      <c r="EA1083" s="167"/>
      <c r="EB1083" s="60"/>
      <c r="EC1083" s="60"/>
      <c r="ED1083" s="60"/>
      <c r="EE1083" s="60"/>
      <c r="EF1083" s="60"/>
      <c r="EG1083" s="60"/>
      <c r="EH1083" s="60"/>
      <c r="EI1083" s="60"/>
      <c r="EJ1083" s="60"/>
      <c r="EK1083" s="60"/>
      <c r="EL1083" s="60"/>
      <c r="EM1083" s="60"/>
      <c r="EN1083" s="60"/>
      <c r="EO1083" s="60"/>
      <c r="EP1083" s="60"/>
      <c r="EQ1083" s="60"/>
      <c r="ER1083" s="60"/>
      <c r="ES1083" s="60"/>
      <c r="ET1083" s="60"/>
      <c r="EU1083" s="60"/>
      <c r="EV1083" s="60"/>
      <c r="EW1083" s="60"/>
      <c r="EX1083" s="60"/>
      <c r="EY1083" s="60"/>
      <c r="EZ1083" s="60"/>
      <c r="FA1083" s="60"/>
      <c r="FB1083" s="60"/>
    </row>
    <row r="1084" spans="22:158" x14ac:dyDescent="0.25">
      <c r="W1084" s="33"/>
      <c r="X1084" s="33"/>
      <c r="AH1084" s="38">
        <v>100</v>
      </c>
      <c r="AI1084" s="38">
        <v>140</v>
      </c>
      <c r="AJ1084" s="38">
        <v>16750</v>
      </c>
      <c r="AK1084" s="38">
        <v>14</v>
      </c>
      <c r="AL1084" s="38">
        <v>1510358</v>
      </c>
      <c r="AM1084" s="61" t="s">
        <v>1816</v>
      </c>
      <c r="AN1084" s="61" t="s">
        <v>1690</v>
      </c>
      <c r="AO1084" s="61" t="s">
        <v>1628</v>
      </c>
      <c r="AP1084" s="61" t="s">
        <v>5033</v>
      </c>
      <c r="AQ1084" s="61" t="s">
        <v>1710</v>
      </c>
      <c r="AR1084" s="28">
        <v>0</v>
      </c>
      <c r="AS1084" s="28">
        <v>0</v>
      </c>
      <c r="AT1084" s="28">
        <v>6250</v>
      </c>
      <c r="AU1084" s="62"/>
      <c r="BT1084">
        <v>0</v>
      </c>
      <c r="BU1084" s="32">
        <v>100</v>
      </c>
      <c r="BV1084" s="32">
        <v>135</v>
      </c>
      <c r="BW1084" s="32">
        <v>11200</v>
      </c>
      <c r="BX1084" s="32">
        <v>86</v>
      </c>
      <c r="BY1084" s="32">
        <v>91160</v>
      </c>
      <c r="BZ1084" t="s">
        <v>1816</v>
      </c>
      <c r="CA1084" t="s">
        <v>1693</v>
      </c>
      <c r="CB1084" t="s">
        <v>1278</v>
      </c>
      <c r="CC1084" s="52" t="s">
        <v>1787</v>
      </c>
      <c r="CD1084" s="52" t="s">
        <v>1788</v>
      </c>
      <c r="CE1084" s="155">
        <v>10</v>
      </c>
      <c r="CF1084" s="155">
        <v>6</v>
      </c>
      <c r="CG1084" s="31" t="s">
        <v>5831</v>
      </c>
      <c r="CH1084" s="31" t="s">
        <v>3932</v>
      </c>
      <c r="CI1084" s="31" t="s">
        <v>3941</v>
      </c>
      <c r="CJ1084" s="31" t="s">
        <v>4514</v>
      </c>
      <c r="DL1084"/>
      <c r="DM1084"/>
      <c r="DN1084"/>
      <c r="DO1084"/>
      <c r="DP1084"/>
      <c r="DQ1084"/>
      <c r="DR1084"/>
      <c r="DV1084" s="31" t="s">
        <v>5654</v>
      </c>
      <c r="DW1084" s="31" t="s">
        <v>5662</v>
      </c>
      <c r="DX1084" s="63"/>
      <c r="DY1084" s="63"/>
      <c r="DZ1084" s="63"/>
      <c r="EA1084" s="167"/>
      <c r="EB1084" s="60"/>
      <c r="EC1084" s="60"/>
      <c r="ED1084" s="60"/>
      <c r="EE1084" s="60"/>
      <c r="EF1084" s="60"/>
      <c r="EG1084" s="60"/>
      <c r="EH1084" s="60"/>
      <c r="EI1084" s="60"/>
      <c r="EJ1084" s="60"/>
      <c r="EK1084" s="60"/>
      <c r="EL1084" s="60"/>
      <c r="EM1084" s="60"/>
      <c r="EN1084" s="60"/>
      <c r="EO1084" s="60"/>
      <c r="EP1084" s="60"/>
      <c r="EQ1084" s="60"/>
      <c r="ER1084" s="60"/>
      <c r="ES1084" s="60"/>
      <c r="ET1084" s="60"/>
      <c r="EU1084" s="60"/>
      <c r="EV1084" s="60"/>
      <c r="EW1084" s="60"/>
      <c r="EX1084" s="60"/>
      <c r="EY1084" s="60"/>
      <c r="EZ1084" s="60"/>
      <c r="FA1084" s="60"/>
      <c r="FB1084" s="60"/>
    </row>
    <row r="1085" spans="22:158" x14ac:dyDescent="0.25">
      <c r="W1085" s="33"/>
      <c r="X1085" s="33"/>
      <c r="AH1085" s="38">
        <v>100</v>
      </c>
      <c r="AI1085" s="38">
        <v>140</v>
      </c>
      <c r="AJ1085" s="38">
        <v>18100</v>
      </c>
      <c r="AK1085" s="38">
        <v>14</v>
      </c>
      <c r="AL1085" s="38">
        <v>1510358</v>
      </c>
      <c r="AM1085" s="61" t="s">
        <v>1816</v>
      </c>
      <c r="AN1085" s="61" t="s">
        <v>1690</v>
      </c>
      <c r="AO1085" s="61" t="s">
        <v>1658</v>
      </c>
      <c r="AP1085" s="61" t="s">
        <v>5033</v>
      </c>
      <c r="AQ1085" s="61" t="s">
        <v>1710</v>
      </c>
      <c r="AR1085" s="28">
        <v>661584.5</v>
      </c>
      <c r="AS1085" s="28">
        <v>229107</v>
      </c>
      <c r="AT1085" s="28">
        <v>20372</v>
      </c>
      <c r="AU1085" s="62"/>
      <c r="BT1085">
        <v>0</v>
      </c>
      <c r="BU1085" s="32">
        <v>100</v>
      </c>
      <c r="BV1085" s="32">
        <v>135</v>
      </c>
      <c r="BW1085" s="32">
        <v>11200</v>
      </c>
      <c r="BX1085" s="32">
        <v>88</v>
      </c>
      <c r="BY1085" s="32">
        <v>91220</v>
      </c>
      <c r="BZ1085" t="s">
        <v>1816</v>
      </c>
      <c r="CA1085" t="s">
        <v>1693</v>
      </c>
      <c r="CB1085" t="s">
        <v>1278</v>
      </c>
      <c r="CC1085" s="52" t="s">
        <v>1684</v>
      </c>
      <c r="CD1085" s="52" t="s">
        <v>1684</v>
      </c>
      <c r="CE1085" s="155">
        <v>60</v>
      </c>
      <c r="CF1085" s="155">
        <v>1</v>
      </c>
      <c r="CG1085" s="31" t="s">
        <v>696</v>
      </c>
      <c r="CH1085" s="31" t="s">
        <v>3933</v>
      </c>
      <c r="CI1085" s="31" t="s">
        <v>3941</v>
      </c>
      <c r="CJ1085" s="31" t="s">
        <v>1428</v>
      </c>
      <c r="DL1085"/>
      <c r="DM1085"/>
      <c r="DN1085"/>
      <c r="DO1085"/>
      <c r="DP1085"/>
      <c r="DQ1085"/>
      <c r="DR1085"/>
      <c r="DV1085" s="31" t="s">
        <v>5654</v>
      </c>
      <c r="DW1085" s="31" t="s">
        <v>5662</v>
      </c>
      <c r="DX1085" s="63"/>
      <c r="DY1085" s="63"/>
      <c r="DZ1085" s="63"/>
      <c r="EA1085" s="167"/>
      <c r="EB1085" s="60"/>
      <c r="EC1085" s="60"/>
      <c r="ED1085" s="60"/>
      <c r="EE1085" s="60"/>
      <c r="EF1085" s="60"/>
      <c r="EG1085" s="60"/>
      <c r="EH1085" s="60"/>
      <c r="EI1085" s="60"/>
      <c r="EJ1085" s="60"/>
      <c r="EK1085" s="60"/>
      <c r="EL1085" s="60"/>
      <c r="EM1085" s="60"/>
      <c r="EN1085" s="60"/>
      <c r="EO1085" s="60"/>
      <c r="EP1085" s="60"/>
      <c r="EQ1085" s="60"/>
      <c r="ER1085" s="60"/>
      <c r="ES1085" s="60"/>
      <c r="ET1085" s="60"/>
      <c r="EU1085" s="60"/>
      <c r="EV1085" s="60"/>
      <c r="EW1085" s="60"/>
      <c r="EX1085" s="60"/>
      <c r="EY1085" s="60"/>
      <c r="EZ1085" s="60"/>
      <c r="FA1085" s="60"/>
      <c r="FB1085" s="60"/>
    </row>
    <row r="1086" spans="22:158" x14ac:dyDescent="0.25">
      <c r="V1086" s="1"/>
      <c r="W1086" s="33"/>
      <c r="X1086" s="33"/>
      <c r="AH1086" s="38">
        <v>100</v>
      </c>
      <c r="AI1086" s="38">
        <v>145</v>
      </c>
      <c r="AJ1086" s="38">
        <v>11000</v>
      </c>
      <c r="AK1086" s="38">
        <v>14</v>
      </c>
      <c r="AL1086" s="38">
        <v>1510358</v>
      </c>
      <c r="AM1086" s="61" t="s">
        <v>1816</v>
      </c>
      <c r="AN1086" s="61" t="s">
        <v>1691</v>
      </c>
      <c r="AO1086" s="61" t="s">
        <v>5063</v>
      </c>
      <c r="AP1086" s="61" t="s">
        <v>5033</v>
      </c>
      <c r="AQ1086" s="61" t="s">
        <v>1710</v>
      </c>
      <c r="AR1086" s="28">
        <v>5928.6</v>
      </c>
      <c r="AS1086" s="28">
        <v>13347</v>
      </c>
      <c r="AT1086" s="28">
        <v>0</v>
      </c>
      <c r="AU1086" s="62"/>
      <c r="BT1086">
        <v>0</v>
      </c>
      <c r="BU1086" s="32">
        <v>100</v>
      </c>
      <c r="BV1086" s="32">
        <v>135</v>
      </c>
      <c r="BW1086" s="32">
        <v>11200</v>
      </c>
      <c r="BX1086" s="32">
        <v>89</v>
      </c>
      <c r="BY1086" s="32">
        <v>91240</v>
      </c>
      <c r="BZ1086" t="s">
        <v>1816</v>
      </c>
      <c r="CA1086" t="s">
        <v>1693</v>
      </c>
      <c r="CB1086" s="52" t="s">
        <v>1278</v>
      </c>
      <c r="CC1086" s="52" t="s">
        <v>1785</v>
      </c>
      <c r="CD1086" s="52" t="s">
        <v>1785</v>
      </c>
      <c r="CE1086" s="155">
        <v>368948</v>
      </c>
      <c r="CF1086" s="155">
        <v>92</v>
      </c>
      <c r="CG1086" s="31" t="s">
        <v>698</v>
      </c>
      <c r="CH1086" s="31" t="s">
        <v>3934</v>
      </c>
      <c r="CI1086" s="31" t="s">
        <v>3941</v>
      </c>
      <c r="CJ1086" s="31" t="s">
        <v>4515</v>
      </c>
      <c r="DL1086"/>
      <c r="DM1086"/>
      <c r="DN1086"/>
      <c r="DO1086"/>
      <c r="DP1086"/>
      <c r="DQ1086"/>
      <c r="DR1086"/>
      <c r="DV1086" s="31" t="s">
        <v>5654</v>
      </c>
      <c r="DW1086" s="31" t="s">
        <v>5663</v>
      </c>
      <c r="DX1086" s="63"/>
      <c r="DY1086" s="63"/>
      <c r="DZ1086" s="63"/>
      <c r="EA1086" s="167"/>
      <c r="EB1086" s="60"/>
      <c r="EC1086" s="60"/>
      <c r="ED1086" s="60"/>
      <c r="EE1086" s="60"/>
      <c r="EF1086" s="60"/>
      <c r="EG1086" s="60"/>
      <c r="EH1086" s="60"/>
      <c r="EI1086" s="60"/>
      <c r="EJ1086" s="60"/>
      <c r="EK1086" s="60"/>
      <c r="EL1086" s="60"/>
      <c r="EM1086" s="60"/>
      <c r="EN1086" s="60"/>
      <c r="EO1086" s="60"/>
      <c r="EP1086" s="60"/>
      <c r="EQ1086" s="60"/>
      <c r="ER1086" s="60"/>
      <c r="ES1086" s="60"/>
      <c r="ET1086" s="60"/>
      <c r="EU1086" s="60"/>
      <c r="EV1086" s="60"/>
      <c r="EW1086" s="60"/>
      <c r="EX1086" s="60"/>
      <c r="EY1086" s="60"/>
      <c r="EZ1086" s="60"/>
      <c r="FA1086" s="60"/>
      <c r="FB1086" s="60"/>
    </row>
    <row r="1087" spans="22:158" x14ac:dyDescent="0.25">
      <c r="W1087" s="33"/>
      <c r="X1087" s="33"/>
      <c r="AH1087" s="38">
        <v>100</v>
      </c>
      <c r="AI1087" s="38">
        <v>145</v>
      </c>
      <c r="AJ1087" s="38">
        <v>11050</v>
      </c>
      <c r="AK1087" s="38">
        <v>14</v>
      </c>
      <c r="AL1087" s="38">
        <v>1510358</v>
      </c>
      <c r="AM1087" s="61" t="s">
        <v>1816</v>
      </c>
      <c r="AN1087" s="61" t="s">
        <v>1691</v>
      </c>
      <c r="AO1087" s="61" t="s">
        <v>5064</v>
      </c>
      <c r="AP1087" s="61" t="s">
        <v>5033</v>
      </c>
      <c r="AQ1087" s="61" t="s">
        <v>1710</v>
      </c>
      <c r="AR1087" s="28">
        <v>373181.7</v>
      </c>
      <c r="AS1087" s="28">
        <v>11365</v>
      </c>
      <c r="AT1087" s="28">
        <v>8604</v>
      </c>
      <c r="AU1087" s="62"/>
      <c r="BT1087">
        <v>0</v>
      </c>
      <c r="BU1087" s="32">
        <v>100</v>
      </c>
      <c r="BV1087" s="32">
        <v>135</v>
      </c>
      <c r="BW1087" s="32">
        <v>11750</v>
      </c>
      <c r="BX1087" s="32">
        <v>81</v>
      </c>
      <c r="BY1087" s="32">
        <v>91000</v>
      </c>
      <c r="BZ1087" t="s">
        <v>1816</v>
      </c>
      <c r="CA1087" t="s">
        <v>1693</v>
      </c>
      <c r="CB1087" t="s">
        <v>1288</v>
      </c>
      <c r="CC1087" t="s">
        <v>1683</v>
      </c>
      <c r="CD1087" s="52" t="s">
        <v>1784</v>
      </c>
      <c r="CE1087" s="155">
        <v>21511</v>
      </c>
      <c r="CF1087" s="155">
        <v>96</v>
      </c>
      <c r="CG1087" s="31" t="s">
        <v>5834</v>
      </c>
      <c r="CH1087" s="31" t="s">
        <v>3923</v>
      </c>
      <c r="CI1087" s="31" t="s">
        <v>3942</v>
      </c>
      <c r="CJ1087" s="31" t="s">
        <v>4516</v>
      </c>
      <c r="DL1087"/>
      <c r="DM1087"/>
      <c r="DN1087"/>
      <c r="DO1087"/>
      <c r="DP1087"/>
      <c r="DQ1087"/>
      <c r="DR1087"/>
      <c r="DV1087" s="31" t="s">
        <v>5654</v>
      </c>
      <c r="DW1087" s="31" t="s">
        <v>5663</v>
      </c>
      <c r="DX1087" s="63"/>
      <c r="DY1087" s="63"/>
      <c r="DZ1087" s="63"/>
      <c r="EA1087" s="167"/>
      <c r="EB1087" s="60"/>
      <c r="EC1087" s="60"/>
      <c r="ED1087" s="60"/>
      <c r="EE1087" s="60"/>
      <c r="EF1087" s="60"/>
      <c r="EG1087" s="60"/>
      <c r="EH1087" s="60"/>
      <c r="EI1087" s="60"/>
      <c r="EJ1087" s="60"/>
      <c r="EK1087" s="60"/>
      <c r="EL1087" s="60"/>
      <c r="EM1087" s="60"/>
      <c r="EN1087" s="60"/>
      <c r="EO1087" s="60"/>
      <c r="EP1087" s="60"/>
      <c r="EQ1087" s="60"/>
      <c r="ER1087" s="60"/>
      <c r="ES1087" s="60"/>
      <c r="ET1087" s="60"/>
      <c r="EU1087" s="60"/>
      <c r="EV1087" s="60"/>
      <c r="EW1087" s="60"/>
      <c r="EX1087" s="60"/>
      <c r="EY1087" s="60"/>
      <c r="EZ1087" s="60"/>
      <c r="FA1087" s="60"/>
      <c r="FB1087" s="60"/>
    </row>
    <row r="1088" spans="22:158" x14ac:dyDescent="0.25">
      <c r="W1088" s="33"/>
      <c r="X1088" s="33"/>
      <c r="AH1088" s="38">
        <v>100</v>
      </c>
      <c r="AI1088" s="38">
        <v>145</v>
      </c>
      <c r="AJ1088" s="38">
        <v>12050</v>
      </c>
      <c r="AK1088" s="38">
        <v>14</v>
      </c>
      <c r="AL1088" s="38">
        <v>1510358</v>
      </c>
      <c r="AM1088" s="61" t="s">
        <v>1816</v>
      </c>
      <c r="AN1088" s="61" t="s">
        <v>1691</v>
      </c>
      <c r="AO1088" s="61" t="s">
        <v>5085</v>
      </c>
      <c r="AP1088" s="61" t="s">
        <v>5033</v>
      </c>
      <c r="AQ1088" s="61" t="s">
        <v>1710</v>
      </c>
      <c r="AR1088" s="28">
        <v>0</v>
      </c>
      <c r="AS1088" s="28">
        <v>25801</v>
      </c>
      <c r="AT1088" s="28">
        <v>0</v>
      </c>
      <c r="AU1088" s="62"/>
      <c r="BT1088">
        <v>0</v>
      </c>
      <c r="BU1088" s="32">
        <v>100</v>
      </c>
      <c r="BV1088" s="32">
        <v>135</v>
      </c>
      <c r="BW1088" s="32">
        <v>11750</v>
      </c>
      <c r="BX1088" s="32">
        <v>81</v>
      </c>
      <c r="BY1088" s="32">
        <v>91010</v>
      </c>
      <c r="BZ1088" t="s">
        <v>1816</v>
      </c>
      <c r="CA1088" t="s">
        <v>1693</v>
      </c>
      <c r="CB1088" t="s">
        <v>1288</v>
      </c>
      <c r="CC1088" s="52" t="s">
        <v>1683</v>
      </c>
      <c r="CD1088" s="52" t="s">
        <v>1683</v>
      </c>
      <c r="CE1088" s="155"/>
      <c r="CF1088" s="155"/>
      <c r="CG1088" s="31" t="s">
        <v>5837</v>
      </c>
      <c r="CH1088" s="31" t="s">
        <v>3925</v>
      </c>
      <c r="CI1088" s="31" t="s">
        <v>3942</v>
      </c>
      <c r="CJ1088" s="31" t="s">
        <v>4517</v>
      </c>
      <c r="DL1088"/>
      <c r="DM1088"/>
      <c r="DN1088"/>
      <c r="DO1088"/>
      <c r="DP1088"/>
      <c r="DQ1088"/>
      <c r="DR1088"/>
      <c r="DV1088" s="31" t="s">
        <v>5654</v>
      </c>
      <c r="DW1088" s="31" t="s">
        <v>5663</v>
      </c>
      <c r="DX1088" s="63"/>
      <c r="DY1088" s="63"/>
      <c r="DZ1088" s="63"/>
      <c r="EA1088" s="167"/>
      <c r="EB1088" s="60"/>
      <c r="EC1088" s="60"/>
      <c r="ED1088" s="60"/>
      <c r="EE1088" s="60"/>
      <c r="EF1088" s="60"/>
      <c r="EG1088" s="60"/>
      <c r="EH1088" s="60"/>
      <c r="EI1088" s="60"/>
      <c r="EJ1088" s="60"/>
      <c r="EK1088" s="60"/>
      <c r="EL1088" s="60"/>
      <c r="EM1088" s="60"/>
      <c r="EN1088" s="60"/>
      <c r="EO1088" s="60"/>
      <c r="EP1088" s="60"/>
      <c r="EQ1088" s="60"/>
      <c r="ER1088" s="60"/>
      <c r="ES1088" s="60"/>
      <c r="ET1088" s="60"/>
      <c r="EU1088" s="60"/>
      <c r="EV1088" s="60"/>
      <c r="EW1088" s="60"/>
      <c r="EX1088" s="60"/>
      <c r="EY1088" s="60"/>
      <c r="EZ1088" s="60"/>
      <c r="FA1088" s="60"/>
      <c r="FB1088" s="60"/>
    </row>
    <row r="1089" spans="22:158" x14ac:dyDescent="0.25">
      <c r="W1089" s="33"/>
      <c r="X1089" s="33"/>
      <c r="AH1089" s="38">
        <v>100</v>
      </c>
      <c r="AI1089" s="38">
        <v>145</v>
      </c>
      <c r="AJ1089" s="38">
        <v>13310</v>
      </c>
      <c r="AK1089" s="38">
        <v>14</v>
      </c>
      <c r="AL1089" s="38">
        <v>1510358</v>
      </c>
      <c r="AM1089" s="61" t="s">
        <v>1816</v>
      </c>
      <c r="AN1089" s="61" t="s">
        <v>1691</v>
      </c>
      <c r="AO1089" s="61" t="s">
        <v>5108</v>
      </c>
      <c r="AP1089" s="61" t="s">
        <v>5033</v>
      </c>
      <c r="AQ1089" s="61" t="s">
        <v>1710</v>
      </c>
      <c r="AR1089" s="28">
        <v>2482</v>
      </c>
      <c r="AS1089" s="28">
        <v>3474</v>
      </c>
      <c r="AT1089" s="28">
        <v>0</v>
      </c>
      <c r="AU1089" s="62"/>
      <c r="BT1089">
        <v>0</v>
      </c>
      <c r="BU1089" s="32">
        <v>100</v>
      </c>
      <c r="BV1089" s="32">
        <v>135</v>
      </c>
      <c r="BW1089" s="32">
        <v>11750</v>
      </c>
      <c r="BX1089" s="32">
        <v>82</v>
      </c>
      <c r="BY1089" s="32">
        <v>91020</v>
      </c>
      <c r="BZ1089" t="s">
        <v>1816</v>
      </c>
      <c r="CA1089" t="s">
        <v>1693</v>
      </c>
      <c r="CB1089" t="s">
        <v>1288</v>
      </c>
      <c r="CC1089" t="s">
        <v>1790</v>
      </c>
      <c r="CD1089" s="52" t="s">
        <v>1792</v>
      </c>
      <c r="CE1089" s="155">
        <v>39649</v>
      </c>
      <c r="CF1089" s="155">
        <v>41</v>
      </c>
      <c r="CG1089" s="31" t="s">
        <v>5851</v>
      </c>
      <c r="CH1089" s="31" t="s">
        <v>3926</v>
      </c>
      <c r="CI1089" s="31" t="s">
        <v>3942</v>
      </c>
      <c r="CJ1089" s="31" t="s">
        <v>4518</v>
      </c>
      <c r="DL1089"/>
      <c r="DM1089"/>
      <c r="DN1089"/>
      <c r="DO1089"/>
      <c r="DP1089"/>
      <c r="DQ1089"/>
      <c r="DR1089"/>
      <c r="DV1089" s="31" t="s">
        <v>5654</v>
      </c>
      <c r="DW1089" s="31" t="s">
        <v>5663</v>
      </c>
      <c r="DX1089" s="63"/>
      <c r="DY1089" s="63"/>
      <c r="DZ1089" s="63"/>
      <c r="EA1089" s="167"/>
      <c r="EB1089" s="60"/>
      <c r="EC1089" s="60"/>
      <c r="ED1089" s="60"/>
      <c r="EE1089" s="60"/>
      <c r="EF1089" s="60"/>
      <c r="EG1089" s="60"/>
      <c r="EH1089" s="60"/>
      <c r="EI1089" s="60"/>
      <c r="EJ1089" s="60"/>
      <c r="EK1089" s="60"/>
      <c r="EL1089" s="60"/>
      <c r="EM1089" s="60"/>
      <c r="EN1089" s="60"/>
      <c r="EO1089" s="60"/>
      <c r="EP1089" s="60"/>
      <c r="EQ1089" s="60"/>
      <c r="ER1089" s="60"/>
      <c r="ES1089" s="60"/>
      <c r="ET1089" s="60"/>
      <c r="EU1089" s="60"/>
      <c r="EV1089" s="60"/>
      <c r="EW1089" s="60"/>
      <c r="EX1089" s="60"/>
      <c r="EY1089" s="60"/>
      <c r="EZ1089" s="60"/>
      <c r="FA1089" s="60"/>
      <c r="FB1089" s="60"/>
    </row>
    <row r="1090" spans="22:158" x14ac:dyDescent="0.25">
      <c r="V1090" s="1"/>
      <c r="W1090" s="33"/>
      <c r="X1090" s="33"/>
      <c r="AH1090" s="38">
        <v>100</v>
      </c>
      <c r="AI1090" s="38">
        <v>145</v>
      </c>
      <c r="AJ1090" s="38">
        <v>13700</v>
      </c>
      <c r="AK1090" s="38">
        <v>14</v>
      </c>
      <c r="AL1090" s="38">
        <v>1510358</v>
      </c>
      <c r="AM1090" s="61" t="s">
        <v>1816</v>
      </c>
      <c r="AN1090" s="61" t="s">
        <v>1691</v>
      </c>
      <c r="AO1090" s="61" t="s">
        <v>5118</v>
      </c>
      <c r="AP1090" s="61" t="s">
        <v>5033</v>
      </c>
      <c r="AQ1090" s="61" t="s">
        <v>1710</v>
      </c>
      <c r="AR1090" s="28">
        <v>102330.2</v>
      </c>
      <c r="AS1090" s="28">
        <v>67901</v>
      </c>
      <c r="AT1090" s="28">
        <v>0</v>
      </c>
      <c r="AU1090" s="62"/>
      <c r="BT1090">
        <v>0</v>
      </c>
      <c r="BU1090" s="32">
        <v>100</v>
      </c>
      <c r="BV1090" s="32">
        <v>135</v>
      </c>
      <c r="BW1090" s="32">
        <v>11750</v>
      </c>
      <c r="BX1090" s="32">
        <v>82</v>
      </c>
      <c r="BY1090" s="32">
        <v>91040</v>
      </c>
      <c r="BZ1090" t="s">
        <v>1816</v>
      </c>
      <c r="CA1090" t="s">
        <v>1693</v>
      </c>
      <c r="CB1090" t="s">
        <v>1288</v>
      </c>
      <c r="CC1090" t="s">
        <v>1790</v>
      </c>
      <c r="CD1090" t="s">
        <v>1791</v>
      </c>
      <c r="CE1090" s="155">
        <v>3850</v>
      </c>
      <c r="CF1090" s="155">
        <v>3</v>
      </c>
      <c r="CG1090" s="31" t="s">
        <v>5853</v>
      </c>
      <c r="CH1090" s="31" t="s">
        <v>3927</v>
      </c>
      <c r="CI1090" s="31" t="s">
        <v>3942</v>
      </c>
      <c r="CJ1090" s="31" t="s">
        <v>4519</v>
      </c>
      <c r="DL1090"/>
      <c r="DM1090"/>
      <c r="DN1090"/>
      <c r="DO1090"/>
      <c r="DP1090"/>
      <c r="DQ1090"/>
      <c r="DR1090"/>
      <c r="DV1090" s="31" t="s">
        <v>5654</v>
      </c>
      <c r="DW1090" s="31" t="s">
        <v>5663</v>
      </c>
      <c r="DX1090" s="63"/>
      <c r="DY1090" s="63"/>
      <c r="DZ1090" s="63"/>
      <c r="EA1090" s="167"/>
      <c r="EB1090" s="60"/>
      <c r="EC1090" s="60"/>
      <c r="ED1090" s="60"/>
      <c r="EE1090" s="60"/>
      <c r="EF1090" s="60"/>
      <c r="EG1090" s="60"/>
      <c r="EH1090" s="60"/>
      <c r="EI1090" s="60"/>
      <c r="EJ1090" s="60"/>
      <c r="EK1090" s="60"/>
      <c r="EL1090" s="60"/>
      <c r="EM1090" s="60"/>
      <c r="EN1090" s="60"/>
      <c r="EO1090" s="60"/>
      <c r="EP1090" s="60"/>
      <c r="EQ1090" s="60"/>
      <c r="ER1090" s="60"/>
      <c r="ES1090" s="60"/>
      <c r="ET1090" s="60"/>
      <c r="EU1090" s="60"/>
      <c r="EV1090" s="60"/>
      <c r="EW1090" s="60"/>
      <c r="EX1090" s="60"/>
      <c r="EY1090" s="60"/>
      <c r="EZ1090" s="60"/>
      <c r="FA1090" s="60"/>
      <c r="FB1090" s="60"/>
    </row>
    <row r="1091" spans="22:158" x14ac:dyDescent="0.25">
      <c r="W1091" s="33"/>
      <c r="X1091" s="33"/>
      <c r="AH1091" s="38">
        <v>100</v>
      </c>
      <c r="AI1091" s="38">
        <v>145</v>
      </c>
      <c r="AJ1091" s="38">
        <v>16180</v>
      </c>
      <c r="AK1091" s="38">
        <v>14</v>
      </c>
      <c r="AL1091" s="38">
        <v>1510358</v>
      </c>
      <c r="AM1091" s="61" t="s">
        <v>1816</v>
      </c>
      <c r="AN1091" s="61" t="s">
        <v>1691</v>
      </c>
      <c r="AO1091" s="61" t="s">
        <v>1614</v>
      </c>
      <c r="AP1091" s="61" t="s">
        <v>5033</v>
      </c>
      <c r="AQ1091" s="61" t="s">
        <v>1710</v>
      </c>
      <c r="AR1091" s="28">
        <v>43989.9</v>
      </c>
      <c r="AS1091" s="28">
        <v>0</v>
      </c>
      <c r="AT1091" s="28">
        <v>0</v>
      </c>
      <c r="AU1091" s="62"/>
      <c r="BT1091">
        <v>0</v>
      </c>
      <c r="BU1091" s="32">
        <v>100</v>
      </c>
      <c r="BV1091" s="32">
        <v>135</v>
      </c>
      <c r="BW1091" s="32">
        <v>11750</v>
      </c>
      <c r="BX1091" s="32">
        <v>84</v>
      </c>
      <c r="BY1091" s="32">
        <v>91100</v>
      </c>
      <c r="BZ1091" t="s">
        <v>1816</v>
      </c>
      <c r="CA1091" t="s">
        <v>1693</v>
      </c>
      <c r="CB1091" t="s">
        <v>1288</v>
      </c>
      <c r="CC1091" s="52" t="s">
        <v>1795</v>
      </c>
      <c r="CD1091" s="52" t="s">
        <v>1796</v>
      </c>
      <c r="CE1091" s="155">
        <v>61</v>
      </c>
      <c r="CF1091" s="155">
        <v>1</v>
      </c>
      <c r="CG1091" s="31" t="s">
        <v>688</v>
      </c>
      <c r="CH1091" s="31" t="s">
        <v>3930</v>
      </c>
      <c r="CI1091" s="31" t="s">
        <v>3942</v>
      </c>
      <c r="CJ1091" s="31" t="s">
        <v>1429</v>
      </c>
      <c r="DL1091"/>
      <c r="DM1091"/>
      <c r="DN1091"/>
      <c r="DO1091"/>
      <c r="DP1091"/>
      <c r="DQ1091"/>
      <c r="DR1091"/>
      <c r="DV1091" s="31" t="s">
        <v>5654</v>
      </c>
      <c r="DW1091" s="31" t="s">
        <v>5663</v>
      </c>
      <c r="DX1091" s="63"/>
      <c r="DY1091" s="63"/>
      <c r="DZ1091" s="63"/>
      <c r="EA1091" s="167"/>
      <c r="EB1091" s="60"/>
      <c r="EC1091" s="60"/>
      <c r="ED1091" s="60"/>
      <c r="EE1091" s="60"/>
      <c r="EF1091" s="60"/>
      <c r="EG1091" s="60"/>
      <c r="EH1091" s="60"/>
      <c r="EI1091" s="60"/>
      <c r="EJ1091" s="60"/>
      <c r="EK1091" s="60"/>
      <c r="EL1091" s="60"/>
      <c r="EM1091" s="60"/>
      <c r="EN1091" s="60"/>
      <c r="EO1091" s="60"/>
      <c r="EP1091" s="60"/>
      <c r="EQ1091" s="60"/>
      <c r="ER1091" s="60"/>
      <c r="ES1091" s="60"/>
      <c r="ET1091" s="60"/>
      <c r="EU1091" s="60"/>
      <c r="EV1091" s="60"/>
      <c r="EW1091" s="60"/>
      <c r="EX1091" s="60"/>
      <c r="EY1091" s="60"/>
      <c r="EZ1091" s="60"/>
      <c r="FA1091" s="60"/>
      <c r="FB1091" s="60"/>
    </row>
    <row r="1092" spans="22:158" x14ac:dyDescent="0.25">
      <c r="W1092" s="33"/>
      <c r="X1092" s="33"/>
      <c r="AH1092" s="38">
        <v>100</v>
      </c>
      <c r="AI1092" s="38">
        <v>145</v>
      </c>
      <c r="AJ1092" s="38">
        <v>17050</v>
      </c>
      <c r="AK1092" s="38">
        <v>14</v>
      </c>
      <c r="AL1092" s="38">
        <v>1510358</v>
      </c>
      <c r="AM1092" s="61" t="s">
        <v>1816</v>
      </c>
      <c r="AN1092" s="61" t="s">
        <v>1691</v>
      </c>
      <c r="AO1092" s="61" t="s">
        <v>1634</v>
      </c>
      <c r="AP1092" s="61" t="s">
        <v>5033</v>
      </c>
      <c r="AQ1092" s="61" t="s">
        <v>1710</v>
      </c>
      <c r="AR1092" s="28">
        <v>0</v>
      </c>
      <c r="AS1092" s="28">
        <v>8721</v>
      </c>
      <c r="AT1092" s="28">
        <v>0</v>
      </c>
      <c r="AU1092" s="62"/>
      <c r="BT1092">
        <v>0</v>
      </c>
      <c r="BU1092" s="32">
        <v>100</v>
      </c>
      <c r="BV1092" s="32">
        <v>135</v>
      </c>
      <c r="BW1092" s="32">
        <v>11750</v>
      </c>
      <c r="BX1092" s="32">
        <v>85</v>
      </c>
      <c r="BY1092" s="32">
        <v>91120</v>
      </c>
      <c r="BZ1092" t="s">
        <v>1816</v>
      </c>
      <c r="CA1092" t="s">
        <v>1693</v>
      </c>
      <c r="CB1092" t="s">
        <v>1288</v>
      </c>
      <c r="CC1092" t="s">
        <v>1797</v>
      </c>
      <c r="CD1092" s="52" t="s">
        <v>1797</v>
      </c>
      <c r="CE1092" s="155">
        <v>17</v>
      </c>
      <c r="CF1092" s="155">
        <v>2</v>
      </c>
      <c r="CG1092" s="31" t="s">
        <v>690</v>
      </c>
      <c r="CH1092" s="31" t="s">
        <v>3936</v>
      </c>
      <c r="CI1092" s="31" t="s">
        <v>3942</v>
      </c>
      <c r="CJ1092" s="31" t="s">
        <v>4520</v>
      </c>
      <c r="DL1092"/>
      <c r="DM1092"/>
      <c r="DN1092"/>
      <c r="DO1092"/>
      <c r="DP1092"/>
      <c r="DQ1092"/>
      <c r="DR1092"/>
      <c r="DV1092" s="31" t="s">
        <v>5654</v>
      </c>
      <c r="DW1092" s="31" t="s">
        <v>5663</v>
      </c>
      <c r="DX1092" s="63"/>
      <c r="DY1092" s="63"/>
      <c r="DZ1092" s="63"/>
      <c r="EA1092" s="167"/>
      <c r="EB1092" s="60"/>
      <c r="EC1092" s="60"/>
      <c r="ED1092" s="60"/>
      <c r="EE1092" s="60"/>
      <c r="EF1092" s="60"/>
      <c r="EG1092" s="60"/>
      <c r="EH1092" s="60"/>
      <c r="EI1092" s="60"/>
      <c r="EJ1092" s="60"/>
      <c r="EK1092" s="60"/>
      <c r="EL1092" s="60"/>
      <c r="EM1092" s="60"/>
      <c r="EN1092" s="60"/>
      <c r="EO1092" s="60"/>
      <c r="EP1092" s="60"/>
      <c r="EQ1092" s="60"/>
      <c r="ER1092" s="60"/>
      <c r="ES1092" s="60"/>
      <c r="ET1092" s="60"/>
      <c r="EU1092" s="60"/>
      <c r="EV1092" s="60"/>
      <c r="EW1092" s="60"/>
      <c r="EX1092" s="60"/>
      <c r="EY1092" s="60"/>
      <c r="EZ1092" s="60"/>
      <c r="FA1092" s="60"/>
      <c r="FB1092" s="60"/>
    </row>
    <row r="1093" spans="22:158" x14ac:dyDescent="0.25">
      <c r="W1093" s="33"/>
      <c r="X1093" s="33"/>
      <c r="AH1093" s="38">
        <v>100</v>
      </c>
      <c r="AI1093" s="38">
        <v>145</v>
      </c>
      <c r="AJ1093" s="38">
        <v>17640</v>
      </c>
      <c r="AK1093" s="38">
        <v>14</v>
      </c>
      <c r="AL1093" s="38">
        <v>1510358</v>
      </c>
      <c r="AM1093" s="61" t="s">
        <v>1816</v>
      </c>
      <c r="AN1093" s="61" t="s">
        <v>1691</v>
      </c>
      <c r="AO1093" s="61" t="s">
        <v>1647</v>
      </c>
      <c r="AP1093" s="61" t="s">
        <v>5033</v>
      </c>
      <c r="AQ1093" s="61" t="s">
        <v>1710</v>
      </c>
      <c r="AR1093" s="28">
        <v>10292.799999999999</v>
      </c>
      <c r="AS1093" s="28">
        <v>95963</v>
      </c>
      <c r="AT1093" s="28">
        <v>0</v>
      </c>
      <c r="AU1093" s="62"/>
      <c r="BT1093">
        <v>0</v>
      </c>
      <c r="BU1093" s="32">
        <v>100</v>
      </c>
      <c r="BV1093" s="32">
        <v>135</v>
      </c>
      <c r="BW1093" s="32">
        <v>11750</v>
      </c>
      <c r="BX1093" s="32">
        <v>86</v>
      </c>
      <c r="BY1093" s="32">
        <v>91140</v>
      </c>
      <c r="BZ1093" t="s">
        <v>1816</v>
      </c>
      <c r="CA1093" t="s">
        <v>1693</v>
      </c>
      <c r="CB1093" t="s">
        <v>1288</v>
      </c>
      <c r="CC1093" t="s">
        <v>1787</v>
      </c>
      <c r="CD1093" t="s">
        <v>1789</v>
      </c>
      <c r="CE1093" s="155">
        <v>101</v>
      </c>
      <c r="CF1093" s="155">
        <v>22</v>
      </c>
      <c r="CG1093" s="31" t="s">
        <v>5839</v>
      </c>
      <c r="CH1093" s="31" t="s">
        <v>3931</v>
      </c>
      <c r="CI1093" s="31" t="s">
        <v>3942</v>
      </c>
      <c r="CJ1093" s="31" t="s">
        <v>4521</v>
      </c>
      <c r="DL1093"/>
      <c r="DM1093"/>
      <c r="DN1093"/>
      <c r="DO1093"/>
      <c r="DP1093"/>
      <c r="DQ1093"/>
      <c r="DR1093"/>
      <c r="DV1093" s="31" t="s">
        <v>5654</v>
      </c>
      <c r="DW1093" s="31" t="s">
        <v>5663</v>
      </c>
      <c r="DX1093" s="63"/>
      <c r="DY1093" s="63"/>
      <c r="DZ1093" s="63"/>
      <c r="EA1093" s="167"/>
      <c r="EB1093" s="60"/>
      <c r="EC1093" s="60"/>
      <c r="ED1093" s="60"/>
      <c r="EE1093" s="60"/>
      <c r="EF1093" s="60"/>
      <c r="EG1093" s="60"/>
      <c r="EH1093" s="60"/>
      <c r="EI1093" s="60"/>
      <c r="EJ1093" s="60"/>
      <c r="EK1093" s="60"/>
      <c r="EL1093" s="60"/>
      <c r="EM1093" s="60"/>
      <c r="EN1093" s="60"/>
      <c r="EO1093" s="60"/>
      <c r="EP1093" s="60"/>
      <c r="EQ1093" s="60"/>
      <c r="ER1093" s="60"/>
      <c r="ES1093" s="60"/>
      <c r="ET1093" s="60"/>
      <c r="EU1093" s="60"/>
      <c r="EV1093" s="60"/>
      <c r="EW1093" s="60"/>
      <c r="EX1093" s="60"/>
      <c r="EY1093" s="60"/>
      <c r="EZ1093" s="60"/>
      <c r="FA1093" s="60"/>
      <c r="FB1093" s="60"/>
    </row>
    <row r="1094" spans="22:158" x14ac:dyDescent="0.25">
      <c r="V1094" s="1"/>
      <c r="W1094" s="33"/>
      <c r="X1094" s="33"/>
      <c r="AH1094" s="38">
        <v>100</v>
      </c>
      <c r="AI1094" s="38">
        <v>145</v>
      </c>
      <c r="AJ1094" s="38">
        <v>18650</v>
      </c>
      <c r="AK1094" s="38">
        <v>14</v>
      </c>
      <c r="AL1094" s="38">
        <v>1510358</v>
      </c>
      <c r="AM1094" s="61" t="s">
        <v>1816</v>
      </c>
      <c r="AN1094" s="61" t="s">
        <v>1691</v>
      </c>
      <c r="AO1094" s="61" t="s">
        <v>1669</v>
      </c>
      <c r="AP1094" s="61" t="s">
        <v>5033</v>
      </c>
      <c r="AQ1094" s="61" t="s">
        <v>1710</v>
      </c>
      <c r="AR1094" s="28">
        <v>0</v>
      </c>
      <c r="AS1094" s="28">
        <v>0</v>
      </c>
      <c r="AT1094" s="28">
        <v>4394</v>
      </c>
      <c r="AU1094" s="62"/>
      <c r="BT1094">
        <v>0</v>
      </c>
      <c r="BU1094" s="32">
        <v>100</v>
      </c>
      <c r="BV1094" s="32">
        <v>135</v>
      </c>
      <c r="BW1094" s="32">
        <v>11750</v>
      </c>
      <c r="BX1094" s="32">
        <v>86</v>
      </c>
      <c r="BY1094" s="32">
        <v>91160</v>
      </c>
      <c r="BZ1094" t="s">
        <v>1816</v>
      </c>
      <c r="CA1094" t="s">
        <v>1693</v>
      </c>
      <c r="CB1094" t="s">
        <v>1288</v>
      </c>
      <c r="CC1094" s="52" t="s">
        <v>1787</v>
      </c>
      <c r="CD1094" s="52" t="s">
        <v>1788</v>
      </c>
      <c r="CE1094" s="155">
        <v>2</v>
      </c>
      <c r="CF1094" s="155">
        <v>4</v>
      </c>
      <c r="CG1094" s="31" t="s">
        <v>5831</v>
      </c>
      <c r="CH1094" s="31" t="s">
        <v>3932</v>
      </c>
      <c r="CI1094" s="31" t="s">
        <v>3942</v>
      </c>
      <c r="CJ1094" s="31" t="s">
        <v>4522</v>
      </c>
      <c r="DL1094"/>
      <c r="DM1094"/>
      <c r="DN1094"/>
      <c r="DO1094"/>
      <c r="DP1094"/>
      <c r="DQ1094"/>
      <c r="DR1094"/>
      <c r="DV1094" s="31" t="s">
        <v>5654</v>
      </c>
      <c r="DW1094" s="31" t="s">
        <v>5663</v>
      </c>
      <c r="DX1094" s="63"/>
      <c r="DY1094" s="63"/>
      <c r="DZ1094" s="63"/>
      <c r="EA1094" s="167"/>
      <c r="EB1094" s="60"/>
      <c r="EC1094" s="60"/>
      <c r="ED1094" s="60"/>
      <c r="EE1094" s="60"/>
      <c r="EF1094" s="60"/>
      <c r="EG1094" s="60"/>
      <c r="EH1094" s="60"/>
      <c r="EI1094" s="60"/>
      <c r="EJ1094" s="60"/>
      <c r="EK1094" s="60"/>
      <c r="EL1094" s="60"/>
      <c r="EM1094" s="60"/>
      <c r="EN1094" s="60"/>
      <c r="EO1094" s="60"/>
      <c r="EP1094" s="60"/>
      <c r="EQ1094" s="60"/>
      <c r="ER1094" s="60"/>
      <c r="ES1094" s="60"/>
      <c r="ET1094" s="60"/>
      <c r="EU1094" s="60"/>
      <c r="EV1094" s="60"/>
      <c r="EW1094" s="60"/>
      <c r="EX1094" s="60"/>
      <c r="EY1094" s="60"/>
      <c r="EZ1094" s="60"/>
      <c r="FA1094" s="60"/>
      <c r="FB1094" s="60"/>
    </row>
    <row r="1095" spans="22:158" x14ac:dyDescent="0.25">
      <c r="W1095" s="33"/>
      <c r="X1095" s="33"/>
      <c r="AH1095" s="38">
        <v>100</v>
      </c>
      <c r="AI1095" s="38">
        <v>145</v>
      </c>
      <c r="AJ1095" s="38">
        <v>18700</v>
      </c>
      <c r="AK1095" s="38">
        <v>14</v>
      </c>
      <c r="AL1095" s="38">
        <v>1510358</v>
      </c>
      <c r="AM1095" s="61" t="s">
        <v>1816</v>
      </c>
      <c r="AN1095" s="61" t="s">
        <v>1691</v>
      </c>
      <c r="AO1095" s="61" t="s">
        <v>1670</v>
      </c>
      <c r="AP1095" s="61" t="s">
        <v>5033</v>
      </c>
      <c r="AQ1095" s="61" t="s">
        <v>1710</v>
      </c>
      <c r="AR1095" s="28">
        <v>0</v>
      </c>
      <c r="AS1095" s="28">
        <v>0</v>
      </c>
      <c r="AT1095" s="28">
        <v>25394</v>
      </c>
      <c r="AU1095" s="62"/>
      <c r="BT1095">
        <v>0</v>
      </c>
      <c r="BU1095" s="32">
        <v>100</v>
      </c>
      <c r="BV1095" s="32">
        <v>135</v>
      </c>
      <c r="BW1095" s="32">
        <v>11750</v>
      </c>
      <c r="BX1095" s="32">
        <v>88</v>
      </c>
      <c r="BY1095" s="32">
        <v>91220</v>
      </c>
      <c r="BZ1095" t="s">
        <v>1816</v>
      </c>
      <c r="CA1095" t="s">
        <v>1693</v>
      </c>
      <c r="CB1095" s="52" t="s">
        <v>1288</v>
      </c>
      <c r="CC1095" s="52" t="s">
        <v>1684</v>
      </c>
      <c r="CD1095" s="52" t="s">
        <v>1684</v>
      </c>
      <c r="CE1095" s="155">
        <v>66</v>
      </c>
      <c r="CF1095" s="155">
        <v>2</v>
      </c>
      <c r="CG1095" s="31" t="s">
        <v>696</v>
      </c>
      <c r="CH1095" s="31" t="s">
        <v>3933</v>
      </c>
      <c r="CI1095" s="31" t="s">
        <v>3942</v>
      </c>
      <c r="CJ1095" s="31" t="s">
        <v>4523</v>
      </c>
      <c r="DL1095"/>
      <c r="DM1095"/>
      <c r="DN1095"/>
      <c r="DO1095"/>
      <c r="DP1095"/>
      <c r="DQ1095"/>
      <c r="DR1095"/>
      <c r="DV1095" s="31" t="s">
        <v>5654</v>
      </c>
      <c r="DW1095" s="31" t="s">
        <v>5663</v>
      </c>
      <c r="DX1095" s="63"/>
      <c r="DY1095" s="63"/>
      <c r="DZ1095" s="63"/>
      <c r="EA1095" s="167"/>
      <c r="EB1095" s="60"/>
      <c r="EC1095" s="60"/>
      <c r="ED1095" s="60"/>
      <c r="EE1095" s="60"/>
      <c r="EF1095" s="60"/>
      <c r="EG1095" s="60"/>
      <c r="EH1095" s="60"/>
      <c r="EI1095" s="60"/>
      <c r="EJ1095" s="60"/>
      <c r="EK1095" s="60"/>
      <c r="EL1095" s="60"/>
      <c r="EM1095" s="60"/>
      <c r="EN1095" s="60"/>
      <c r="EO1095" s="60"/>
      <c r="EP1095" s="60"/>
      <c r="EQ1095" s="60"/>
      <c r="ER1095" s="60"/>
      <c r="ES1095" s="60"/>
      <c r="ET1095" s="60"/>
      <c r="EU1095" s="60"/>
      <c r="EV1095" s="60"/>
      <c r="EW1095" s="60"/>
      <c r="EX1095" s="60"/>
      <c r="EY1095" s="60"/>
      <c r="EZ1095" s="60"/>
      <c r="FA1095" s="60"/>
      <c r="FB1095" s="60"/>
    </row>
    <row r="1096" spans="22:158" x14ac:dyDescent="0.25">
      <c r="W1096" s="33"/>
      <c r="X1096" s="33"/>
      <c r="AH1096" s="38">
        <v>100</v>
      </c>
      <c r="AI1096" s="38">
        <v>145</v>
      </c>
      <c r="AJ1096" s="38">
        <v>18710</v>
      </c>
      <c r="AK1096" s="38">
        <v>14</v>
      </c>
      <c r="AL1096" s="38">
        <v>1510358</v>
      </c>
      <c r="AM1096" s="61" t="s">
        <v>1816</v>
      </c>
      <c r="AN1096" s="61" t="s">
        <v>1691</v>
      </c>
      <c r="AO1096" s="61" t="s">
        <v>1671</v>
      </c>
      <c r="AP1096" s="61" t="s">
        <v>5033</v>
      </c>
      <c r="AQ1096" s="61" t="s">
        <v>1710</v>
      </c>
      <c r="AR1096" s="28">
        <v>0</v>
      </c>
      <c r="AS1096" s="28">
        <v>32250</v>
      </c>
      <c r="AT1096" s="28">
        <v>0</v>
      </c>
      <c r="AU1096" s="62"/>
      <c r="BT1096">
        <v>0</v>
      </c>
      <c r="BU1096" s="32">
        <v>100</v>
      </c>
      <c r="BV1096" s="32">
        <v>135</v>
      </c>
      <c r="BW1096" s="32">
        <v>11750</v>
      </c>
      <c r="BX1096" s="32">
        <v>89</v>
      </c>
      <c r="BY1096" s="32">
        <v>91240</v>
      </c>
      <c r="BZ1096" t="s">
        <v>1816</v>
      </c>
      <c r="CA1096" t="s">
        <v>1693</v>
      </c>
      <c r="CB1096" t="s">
        <v>1288</v>
      </c>
      <c r="CC1096" t="s">
        <v>1785</v>
      </c>
      <c r="CD1096" s="52" t="s">
        <v>1785</v>
      </c>
      <c r="CE1096" s="155">
        <v>242161</v>
      </c>
      <c r="CF1096" s="155">
        <v>121</v>
      </c>
      <c r="CG1096" s="31" t="s">
        <v>698</v>
      </c>
      <c r="CH1096" s="31" t="s">
        <v>3934</v>
      </c>
      <c r="CI1096" s="31" t="s">
        <v>3942</v>
      </c>
      <c r="CJ1096" s="31" t="s">
        <v>4524</v>
      </c>
      <c r="DL1096"/>
      <c r="DM1096"/>
      <c r="DN1096"/>
      <c r="DO1096"/>
      <c r="DP1096"/>
      <c r="DQ1096"/>
      <c r="DR1096"/>
      <c r="DV1096" s="31" t="s">
        <v>5654</v>
      </c>
      <c r="DW1096" s="31" t="s">
        <v>5663</v>
      </c>
      <c r="DX1096" s="63"/>
      <c r="DY1096" s="63"/>
      <c r="DZ1096" s="63"/>
      <c r="EA1096" s="167"/>
      <c r="EB1096" s="60"/>
      <c r="EC1096" s="60"/>
      <c r="ED1096" s="60"/>
      <c r="EE1096" s="60"/>
      <c r="EF1096" s="60"/>
      <c r="EG1096" s="60"/>
      <c r="EH1096" s="60"/>
      <c r="EI1096" s="60"/>
      <c r="EJ1096" s="60"/>
      <c r="EK1096" s="60"/>
      <c r="EL1096" s="60"/>
      <c r="EM1096" s="60"/>
      <c r="EN1096" s="60"/>
      <c r="EO1096" s="60"/>
      <c r="EP1096" s="60"/>
      <c r="EQ1096" s="60"/>
      <c r="ER1096" s="60"/>
      <c r="ES1096" s="60"/>
      <c r="ET1096" s="60"/>
      <c r="EU1096" s="60"/>
      <c r="EV1096" s="60"/>
      <c r="EW1096" s="60"/>
      <c r="EX1096" s="60"/>
      <c r="EY1096" s="60"/>
      <c r="EZ1096" s="60"/>
      <c r="FA1096" s="60"/>
      <c r="FB1096" s="60"/>
    </row>
    <row r="1097" spans="22:158" x14ac:dyDescent="0.25">
      <c r="V1097" s="1"/>
      <c r="W1097" s="33"/>
      <c r="X1097" s="33"/>
      <c r="AH1097" s="38">
        <v>100</v>
      </c>
      <c r="AI1097" s="38">
        <v>145</v>
      </c>
      <c r="AJ1097" s="38">
        <v>18750</v>
      </c>
      <c r="AK1097" s="38">
        <v>14</v>
      </c>
      <c r="AL1097" s="38">
        <v>1510358</v>
      </c>
      <c r="AM1097" s="61" t="s">
        <v>1816</v>
      </c>
      <c r="AN1097" s="61" t="s">
        <v>1691</v>
      </c>
      <c r="AO1097" s="61" t="s">
        <v>1672</v>
      </c>
      <c r="AP1097" s="61" t="s">
        <v>5033</v>
      </c>
      <c r="AQ1097" s="61" t="s">
        <v>1710</v>
      </c>
      <c r="AR1097" s="28">
        <v>778659.8</v>
      </c>
      <c r="AS1097" s="28">
        <v>115602</v>
      </c>
      <c r="AT1097" s="28">
        <v>86485</v>
      </c>
      <c r="AU1097" s="62"/>
      <c r="BT1097">
        <v>0</v>
      </c>
      <c r="BU1097" s="32">
        <v>100</v>
      </c>
      <c r="BV1097" s="32">
        <v>135</v>
      </c>
      <c r="BW1097" s="32">
        <v>12150</v>
      </c>
      <c r="BX1097" s="32">
        <v>81</v>
      </c>
      <c r="BY1097" s="32">
        <v>91000</v>
      </c>
      <c r="BZ1097" t="s">
        <v>1816</v>
      </c>
      <c r="CA1097" t="s">
        <v>1693</v>
      </c>
      <c r="CB1097" t="s">
        <v>1293</v>
      </c>
      <c r="CC1097" s="52" t="s">
        <v>1683</v>
      </c>
      <c r="CD1097" s="52" t="s">
        <v>1784</v>
      </c>
      <c r="CE1097" s="155">
        <v>106050</v>
      </c>
      <c r="CF1097" s="155">
        <v>262</v>
      </c>
      <c r="CG1097" s="31" t="s">
        <v>5834</v>
      </c>
      <c r="CH1097" s="31" t="s">
        <v>3923</v>
      </c>
      <c r="CI1097" s="31" t="s">
        <v>3943</v>
      </c>
      <c r="CJ1097" s="31" t="s">
        <v>4525</v>
      </c>
      <c r="DL1097"/>
      <c r="DM1097"/>
      <c r="DN1097"/>
      <c r="DO1097"/>
      <c r="DP1097"/>
      <c r="DQ1097"/>
      <c r="DR1097"/>
      <c r="DV1097" s="31" t="s">
        <v>5654</v>
      </c>
      <c r="DW1097" s="31" t="s">
        <v>5663</v>
      </c>
      <c r="DX1097" s="63"/>
      <c r="DY1097" s="63"/>
      <c r="DZ1097" s="63"/>
      <c r="EA1097" s="167"/>
      <c r="EB1097" s="60"/>
      <c r="EC1097" s="60"/>
      <c r="ED1097" s="60"/>
      <c r="EE1097" s="60"/>
      <c r="EF1097" s="60"/>
      <c r="EG1097" s="60"/>
      <c r="EH1097" s="60"/>
      <c r="EI1097" s="60"/>
      <c r="EJ1097" s="60"/>
      <c r="EK1097" s="60"/>
      <c r="EL1097" s="60"/>
      <c r="EM1097" s="60"/>
      <c r="EN1097" s="60"/>
      <c r="EO1097" s="60"/>
      <c r="EP1097" s="60"/>
      <c r="EQ1097" s="60"/>
      <c r="ER1097" s="60"/>
      <c r="ES1097" s="60"/>
      <c r="ET1097" s="60"/>
      <c r="EU1097" s="60"/>
      <c r="EV1097" s="60"/>
      <c r="EW1097" s="60"/>
      <c r="EX1097" s="60"/>
      <c r="EY1097" s="60"/>
      <c r="EZ1097" s="60"/>
      <c r="FA1097" s="60"/>
      <c r="FB1097" s="60"/>
    </row>
    <row r="1098" spans="22:158" x14ac:dyDescent="0.25">
      <c r="W1098" s="33"/>
      <c r="X1098" s="33"/>
      <c r="AH1098" s="38">
        <v>100</v>
      </c>
      <c r="AI1098" s="38">
        <v>150</v>
      </c>
      <c r="AJ1098" s="38">
        <v>11600</v>
      </c>
      <c r="AK1098" s="38">
        <v>14</v>
      </c>
      <c r="AL1098" s="38">
        <v>1510358</v>
      </c>
      <c r="AM1098" s="61" t="s">
        <v>1816</v>
      </c>
      <c r="AN1098" s="61" t="s">
        <v>1695</v>
      </c>
      <c r="AO1098" s="61" t="s">
        <v>5076</v>
      </c>
      <c r="AP1098" s="61" t="s">
        <v>5033</v>
      </c>
      <c r="AQ1098" s="61" t="s">
        <v>1710</v>
      </c>
      <c r="AR1098" s="28">
        <v>216315.4</v>
      </c>
      <c r="AS1098" s="28">
        <v>143714</v>
      </c>
      <c r="AT1098" s="28">
        <v>21993</v>
      </c>
      <c r="AU1098" s="62"/>
      <c r="BT1098">
        <v>0</v>
      </c>
      <c r="BU1098" s="32">
        <v>100</v>
      </c>
      <c r="BV1098" s="32">
        <v>135</v>
      </c>
      <c r="BW1098" s="32">
        <v>12150</v>
      </c>
      <c r="BX1098" s="32">
        <v>81</v>
      </c>
      <c r="BY1098" s="32">
        <v>91010</v>
      </c>
      <c r="BZ1098" t="s">
        <v>1816</v>
      </c>
      <c r="CA1098" t="s">
        <v>1693</v>
      </c>
      <c r="CB1098" t="s">
        <v>1293</v>
      </c>
      <c r="CC1098" t="s">
        <v>1683</v>
      </c>
      <c r="CD1098" s="52" t="s">
        <v>1683</v>
      </c>
      <c r="CE1098" s="155">
        <v>590</v>
      </c>
      <c r="CF1098" s="155">
        <v>2</v>
      </c>
      <c r="CG1098" s="31" t="s">
        <v>5837</v>
      </c>
      <c r="CH1098" s="31" t="s">
        <v>3925</v>
      </c>
      <c r="CI1098" s="31" t="s">
        <v>3943</v>
      </c>
      <c r="CJ1098" s="31" t="s">
        <v>4526</v>
      </c>
      <c r="DL1098"/>
      <c r="DM1098"/>
      <c r="DN1098"/>
      <c r="DO1098"/>
      <c r="DP1098"/>
      <c r="DQ1098"/>
      <c r="DR1098"/>
      <c r="DV1098" s="31" t="s">
        <v>5654</v>
      </c>
      <c r="DW1098" s="31" t="s">
        <v>5664</v>
      </c>
      <c r="DX1098" s="63"/>
      <c r="DY1098" s="63"/>
      <c r="DZ1098" s="63"/>
      <c r="EA1098" s="167"/>
      <c r="EB1098" s="60"/>
      <c r="EC1098" s="60"/>
      <c r="ED1098" s="60"/>
      <c r="EE1098" s="60"/>
      <c r="EF1098" s="60"/>
      <c r="EG1098" s="60"/>
      <c r="EH1098" s="60"/>
      <c r="EI1098" s="60"/>
      <c r="EJ1098" s="60"/>
      <c r="EK1098" s="60"/>
      <c r="EL1098" s="60"/>
      <c r="EM1098" s="60"/>
      <c r="EN1098" s="60"/>
      <c r="EO1098" s="60"/>
      <c r="EP1098" s="60"/>
      <c r="EQ1098" s="60"/>
      <c r="ER1098" s="60"/>
      <c r="ES1098" s="60"/>
      <c r="ET1098" s="60"/>
      <c r="EU1098" s="60"/>
      <c r="EV1098" s="60"/>
      <c r="EW1098" s="60"/>
      <c r="EX1098" s="60"/>
      <c r="EY1098" s="60"/>
      <c r="EZ1098" s="60"/>
      <c r="FA1098" s="60"/>
      <c r="FB1098" s="60"/>
    </row>
    <row r="1099" spans="22:158" x14ac:dyDescent="0.25">
      <c r="W1099" s="33"/>
      <c r="X1099" s="33"/>
      <c r="AH1099" s="38">
        <v>100</v>
      </c>
      <c r="AI1099" s="38">
        <v>150</v>
      </c>
      <c r="AJ1099" s="38">
        <v>12000</v>
      </c>
      <c r="AK1099" s="38">
        <v>14</v>
      </c>
      <c r="AL1099" s="38">
        <v>1510358</v>
      </c>
      <c r="AM1099" s="61" t="s">
        <v>1816</v>
      </c>
      <c r="AN1099" s="61" t="s">
        <v>1695</v>
      </c>
      <c r="AO1099" s="61" t="s">
        <v>5084</v>
      </c>
      <c r="AP1099" s="61" t="s">
        <v>5033</v>
      </c>
      <c r="AQ1099" s="61" t="s">
        <v>1710</v>
      </c>
      <c r="AR1099" s="28">
        <v>280468.3</v>
      </c>
      <c r="AS1099" s="28">
        <v>394195</v>
      </c>
      <c r="AT1099" s="28">
        <v>48067</v>
      </c>
      <c r="AU1099" s="62"/>
      <c r="BT1099">
        <v>0</v>
      </c>
      <c r="BU1099" s="32">
        <v>100</v>
      </c>
      <c r="BV1099" s="32">
        <v>135</v>
      </c>
      <c r="BW1099" s="32">
        <v>12150</v>
      </c>
      <c r="BX1099" s="32">
        <v>82</v>
      </c>
      <c r="BY1099" s="32">
        <v>91020</v>
      </c>
      <c r="BZ1099" t="s">
        <v>1816</v>
      </c>
      <c r="CA1099" t="s">
        <v>1693</v>
      </c>
      <c r="CB1099" t="s">
        <v>1293</v>
      </c>
      <c r="CC1099" t="s">
        <v>1790</v>
      </c>
      <c r="CD1099" t="s">
        <v>1792</v>
      </c>
      <c r="CE1099" s="155">
        <v>180528</v>
      </c>
      <c r="CF1099" s="155">
        <v>207</v>
      </c>
      <c r="CG1099" s="31" t="s">
        <v>5851</v>
      </c>
      <c r="CH1099" s="31" t="s">
        <v>3926</v>
      </c>
      <c r="CI1099" s="31" t="s">
        <v>3943</v>
      </c>
      <c r="CJ1099" s="31" t="s">
        <v>4527</v>
      </c>
      <c r="DL1099"/>
      <c r="DM1099"/>
      <c r="DN1099"/>
      <c r="DO1099"/>
      <c r="DP1099"/>
      <c r="DQ1099"/>
      <c r="DR1099"/>
      <c r="DV1099" s="31" t="s">
        <v>5654</v>
      </c>
      <c r="DW1099" s="31" t="s">
        <v>5664</v>
      </c>
      <c r="DX1099" s="63"/>
      <c r="DY1099" s="63"/>
      <c r="DZ1099" s="63"/>
      <c r="EA1099" s="167"/>
      <c r="EB1099" s="60"/>
      <c r="EC1099" s="60"/>
      <c r="ED1099" s="60"/>
      <c r="EE1099" s="60"/>
      <c r="EF1099" s="60"/>
      <c r="EG1099" s="60"/>
      <c r="EH1099" s="60"/>
      <c r="EI1099" s="60"/>
      <c r="EJ1099" s="60"/>
      <c r="EK1099" s="60"/>
      <c r="EL1099" s="60"/>
      <c r="EM1099" s="60"/>
      <c r="EN1099" s="60"/>
      <c r="EO1099" s="60"/>
      <c r="EP1099" s="60"/>
      <c r="EQ1099" s="60"/>
      <c r="ER1099" s="60"/>
      <c r="ES1099" s="60"/>
      <c r="ET1099" s="60"/>
      <c r="EU1099" s="60"/>
      <c r="EV1099" s="60"/>
      <c r="EW1099" s="60"/>
      <c r="EX1099" s="60"/>
      <c r="EY1099" s="60"/>
      <c r="EZ1099" s="60"/>
      <c r="FA1099" s="60"/>
      <c r="FB1099" s="60"/>
    </row>
    <row r="1100" spans="22:158" x14ac:dyDescent="0.25">
      <c r="W1100" s="33"/>
      <c r="X1100" s="33"/>
      <c r="AH1100" s="38">
        <v>100</v>
      </c>
      <c r="AI1100" s="38">
        <v>150</v>
      </c>
      <c r="AJ1100" s="38">
        <v>12200</v>
      </c>
      <c r="AK1100" s="38">
        <v>14</v>
      </c>
      <c r="AL1100" s="38">
        <v>1510358</v>
      </c>
      <c r="AM1100" s="61" t="s">
        <v>1816</v>
      </c>
      <c r="AN1100" s="61" t="s">
        <v>1695</v>
      </c>
      <c r="AO1100" s="61" t="s">
        <v>5088</v>
      </c>
      <c r="AP1100" s="61" t="s">
        <v>5033</v>
      </c>
      <c r="AQ1100" s="61" t="s">
        <v>1710</v>
      </c>
      <c r="AR1100" s="28">
        <v>474402.8</v>
      </c>
      <c r="AS1100" s="28">
        <v>114319</v>
      </c>
      <c r="AT1100" s="28">
        <v>43229</v>
      </c>
      <c r="AU1100" s="62"/>
      <c r="BT1100">
        <v>0</v>
      </c>
      <c r="BU1100" s="32">
        <v>100</v>
      </c>
      <c r="BV1100" s="32">
        <v>135</v>
      </c>
      <c r="BW1100" s="32">
        <v>12150</v>
      </c>
      <c r="BX1100" s="32">
        <v>82</v>
      </c>
      <c r="BY1100" s="32">
        <v>91040</v>
      </c>
      <c r="BZ1100" t="s">
        <v>1816</v>
      </c>
      <c r="CA1100" t="s">
        <v>1693</v>
      </c>
      <c r="CB1100" t="s">
        <v>1293</v>
      </c>
      <c r="CC1100" s="52" t="s">
        <v>1790</v>
      </c>
      <c r="CD1100" s="52" t="s">
        <v>1791</v>
      </c>
      <c r="CE1100" s="155">
        <v>62407</v>
      </c>
      <c r="CF1100" s="155">
        <v>211</v>
      </c>
      <c r="CG1100" s="31" t="s">
        <v>5853</v>
      </c>
      <c r="CH1100" s="31" t="s">
        <v>3927</v>
      </c>
      <c r="CI1100" s="31" t="s">
        <v>3943</v>
      </c>
      <c r="CJ1100" s="31" t="s">
        <v>4528</v>
      </c>
      <c r="DL1100"/>
      <c r="DM1100"/>
      <c r="DN1100"/>
      <c r="DO1100"/>
      <c r="DP1100"/>
      <c r="DQ1100"/>
      <c r="DR1100"/>
      <c r="DV1100" s="31" t="s">
        <v>5654</v>
      </c>
      <c r="DW1100" s="31" t="s">
        <v>5664</v>
      </c>
      <c r="DX1100" s="63"/>
      <c r="DY1100" s="63"/>
      <c r="DZ1100" s="63"/>
      <c r="EA1100" s="167"/>
      <c r="EB1100" s="60"/>
      <c r="EC1100" s="60"/>
      <c r="ED1100" s="60"/>
      <c r="EE1100" s="60"/>
      <c r="EF1100" s="60"/>
      <c r="EG1100" s="60"/>
      <c r="EH1100" s="60"/>
      <c r="EI1100" s="60"/>
      <c r="EJ1100" s="60"/>
      <c r="EK1100" s="60"/>
      <c r="EL1100" s="60"/>
      <c r="EM1100" s="60"/>
      <c r="EN1100" s="60"/>
      <c r="EO1100" s="60"/>
      <c r="EP1100" s="60"/>
      <c r="EQ1100" s="60"/>
      <c r="ER1100" s="60"/>
      <c r="ES1100" s="60"/>
      <c r="ET1100" s="60"/>
      <c r="EU1100" s="60"/>
      <c r="EV1100" s="60"/>
      <c r="EW1100" s="60"/>
      <c r="EX1100" s="60"/>
      <c r="EY1100" s="60"/>
      <c r="EZ1100" s="60"/>
      <c r="FA1100" s="60"/>
      <c r="FB1100" s="60"/>
    </row>
    <row r="1101" spans="22:158" x14ac:dyDescent="0.25">
      <c r="W1101" s="33"/>
      <c r="X1101" s="33"/>
      <c r="AH1101" s="38">
        <v>100</v>
      </c>
      <c r="AI1101" s="38">
        <v>150</v>
      </c>
      <c r="AJ1101" s="38">
        <v>13450</v>
      </c>
      <c r="AK1101" s="38">
        <v>14</v>
      </c>
      <c r="AL1101" s="38">
        <v>1510358</v>
      </c>
      <c r="AM1101" s="61" t="s">
        <v>1816</v>
      </c>
      <c r="AN1101" s="61" t="s">
        <v>1695</v>
      </c>
      <c r="AO1101" s="61" t="s">
        <v>5112</v>
      </c>
      <c r="AP1101" s="61" t="s">
        <v>5033</v>
      </c>
      <c r="AQ1101" s="61" t="s">
        <v>1710</v>
      </c>
      <c r="AR1101" s="28">
        <v>55082.400000000001</v>
      </c>
      <c r="AS1101" s="28">
        <v>303125</v>
      </c>
      <c r="AT1101" s="28">
        <v>50264</v>
      </c>
      <c r="AU1101" s="62"/>
      <c r="BT1101">
        <v>0</v>
      </c>
      <c r="BU1101" s="32">
        <v>100</v>
      </c>
      <c r="BV1101" s="32">
        <v>135</v>
      </c>
      <c r="BW1101" s="32">
        <v>12150</v>
      </c>
      <c r="BX1101" s="32">
        <v>83</v>
      </c>
      <c r="BY1101" s="32">
        <v>91060</v>
      </c>
      <c r="BZ1101" t="s">
        <v>1816</v>
      </c>
      <c r="CA1101" t="s">
        <v>1693</v>
      </c>
      <c r="CB1101" t="s">
        <v>1293</v>
      </c>
      <c r="CC1101" s="52" t="s">
        <v>1786</v>
      </c>
      <c r="CD1101" s="52" t="s">
        <v>5043</v>
      </c>
      <c r="CE1101" s="155">
        <v>56</v>
      </c>
      <c r="CF1101" s="155">
        <v>4</v>
      </c>
      <c r="CG1101" s="31" t="s">
        <v>684</v>
      </c>
      <c r="CH1101" s="31" t="s">
        <v>3928</v>
      </c>
      <c r="CI1101" s="31" t="s">
        <v>3943</v>
      </c>
      <c r="CJ1101" s="31" t="s">
        <v>1430</v>
      </c>
      <c r="DL1101"/>
      <c r="DM1101"/>
      <c r="DN1101"/>
      <c r="DO1101"/>
      <c r="DP1101"/>
      <c r="DQ1101"/>
      <c r="DR1101"/>
      <c r="DV1101" s="31" t="s">
        <v>5654</v>
      </c>
      <c r="DW1101" s="31" t="s">
        <v>5664</v>
      </c>
      <c r="DX1101" s="63"/>
      <c r="DY1101" s="63"/>
      <c r="DZ1101" s="63"/>
      <c r="EA1101" s="167"/>
      <c r="EB1101" s="60"/>
      <c r="EC1101" s="60"/>
      <c r="ED1101" s="60"/>
      <c r="EE1101" s="60"/>
      <c r="EF1101" s="60"/>
      <c r="EG1101" s="60"/>
      <c r="EH1101" s="60"/>
      <c r="EI1101" s="60"/>
      <c r="EJ1101" s="60"/>
      <c r="EK1101" s="60"/>
      <c r="EL1101" s="60"/>
      <c r="EM1101" s="60"/>
      <c r="EN1101" s="60"/>
      <c r="EO1101" s="60"/>
      <c r="EP1101" s="60"/>
      <c r="EQ1101" s="60"/>
      <c r="ER1101" s="60"/>
      <c r="ES1101" s="60"/>
      <c r="ET1101" s="60"/>
      <c r="EU1101" s="60"/>
      <c r="EV1101" s="60"/>
      <c r="EW1101" s="60"/>
      <c r="EX1101" s="60"/>
      <c r="EY1101" s="60"/>
      <c r="EZ1101" s="60"/>
      <c r="FA1101" s="60"/>
      <c r="FB1101" s="60"/>
    </row>
    <row r="1102" spans="22:158" x14ac:dyDescent="0.25">
      <c r="W1102" s="33"/>
      <c r="X1102" s="33"/>
      <c r="AH1102" s="38">
        <v>100</v>
      </c>
      <c r="AI1102" s="38">
        <v>150</v>
      </c>
      <c r="AJ1102" s="38">
        <v>13500</v>
      </c>
      <c r="AK1102" s="38">
        <v>14</v>
      </c>
      <c r="AL1102" s="38">
        <v>1510358</v>
      </c>
      <c r="AM1102" s="61" t="s">
        <v>1816</v>
      </c>
      <c r="AN1102" s="61" t="s">
        <v>1695</v>
      </c>
      <c r="AO1102" s="61" t="s">
        <v>5113</v>
      </c>
      <c r="AP1102" s="61" t="s">
        <v>5033</v>
      </c>
      <c r="AQ1102" s="61" t="s">
        <v>1710</v>
      </c>
      <c r="AR1102" s="28">
        <v>21003.8</v>
      </c>
      <c r="AS1102" s="28">
        <v>0</v>
      </c>
      <c r="AT1102" s="28">
        <v>0</v>
      </c>
      <c r="AU1102" s="62"/>
      <c r="BT1102">
        <v>0</v>
      </c>
      <c r="BU1102" s="32">
        <v>100</v>
      </c>
      <c r="BV1102" s="32">
        <v>135</v>
      </c>
      <c r="BW1102" s="32">
        <v>12150</v>
      </c>
      <c r="BX1102" s="32">
        <v>85</v>
      </c>
      <c r="BY1102" s="32">
        <v>91120</v>
      </c>
      <c r="BZ1102" t="s">
        <v>1816</v>
      </c>
      <c r="CA1102" t="s">
        <v>1693</v>
      </c>
      <c r="CB1102" t="s">
        <v>1293</v>
      </c>
      <c r="CC1102" t="s">
        <v>1797</v>
      </c>
      <c r="CD1102" s="52" t="s">
        <v>1797</v>
      </c>
      <c r="CE1102" s="155">
        <v>0</v>
      </c>
      <c r="CF1102" s="155">
        <v>1</v>
      </c>
      <c r="CG1102" s="31" t="s">
        <v>690</v>
      </c>
      <c r="CH1102" s="31" t="s">
        <v>3936</v>
      </c>
      <c r="CI1102" s="31" t="s">
        <v>3943</v>
      </c>
      <c r="CJ1102" s="31" t="s">
        <v>1431</v>
      </c>
      <c r="DL1102"/>
      <c r="DM1102"/>
      <c r="DN1102"/>
      <c r="DO1102"/>
      <c r="DP1102"/>
      <c r="DQ1102"/>
      <c r="DR1102"/>
      <c r="DV1102" s="31" t="s">
        <v>5654</v>
      </c>
      <c r="DW1102" s="31" t="s">
        <v>5664</v>
      </c>
      <c r="DX1102" s="63"/>
      <c r="DY1102" s="63"/>
      <c r="DZ1102" s="63"/>
      <c r="EA1102" s="167"/>
      <c r="EB1102" s="60"/>
      <c r="EC1102" s="60"/>
      <c r="ED1102" s="60"/>
      <c r="EE1102" s="60"/>
      <c r="EF1102" s="60"/>
      <c r="EG1102" s="60"/>
      <c r="EH1102" s="60"/>
      <c r="EI1102" s="60"/>
      <c r="EJ1102" s="60"/>
      <c r="EK1102" s="60"/>
      <c r="EL1102" s="60"/>
      <c r="EM1102" s="60"/>
      <c r="EN1102" s="60"/>
      <c r="EO1102" s="60"/>
      <c r="EP1102" s="60"/>
      <c r="EQ1102" s="60"/>
      <c r="ER1102" s="60"/>
      <c r="ES1102" s="60"/>
      <c r="ET1102" s="60"/>
      <c r="EU1102" s="60"/>
      <c r="EV1102" s="60"/>
      <c r="EW1102" s="60"/>
      <c r="EX1102" s="60"/>
      <c r="EY1102" s="60"/>
      <c r="EZ1102" s="60"/>
      <c r="FA1102" s="60"/>
      <c r="FB1102" s="60"/>
    </row>
    <row r="1103" spans="22:158" x14ac:dyDescent="0.25">
      <c r="V1103" s="1"/>
      <c r="W1103" s="33"/>
      <c r="X1103" s="33"/>
      <c r="AH1103" s="38">
        <v>100</v>
      </c>
      <c r="AI1103" s="38">
        <v>150</v>
      </c>
      <c r="AJ1103" s="38">
        <v>13850</v>
      </c>
      <c r="AK1103" s="38">
        <v>14</v>
      </c>
      <c r="AL1103" s="38">
        <v>1510358</v>
      </c>
      <c r="AM1103" s="61" t="s">
        <v>1816</v>
      </c>
      <c r="AN1103" s="61" t="s">
        <v>1695</v>
      </c>
      <c r="AO1103" s="61" t="s">
        <v>5121</v>
      </c>
      <c r="AP1103" s="61" t="s">
        <v>5033</v>
      </c>
      <c r="AQ1103" s="61" t="s">
        <v>1710</v>
      </c>
      <c r="AR1103" s="28">
        <v>28300.3</v>
      </c>
      <c r="AS1103" s="28">
        <v>61760</v>
      </c>
      <c r="AT1103" s="28">
        <v>0</v>
      </c>
      <c r="AU1103" s="62"/>
      <c r="BT1103">
        <v>0</v>
      </c>
      <c r="BU1103" s="32">
        <v>100</v>
      </c>
      <c r="BV1103" s="32">
        <v>135</v>
      </c>
      <c r="BW1103" s="32">
        <v>12150</v>
      </c>
      <c r="BX1103" s="32">
        <v>86</v>
      </c>
      <c r="BY1103" s="32">
        <v>91140</v>
      </c>
      <c r="BZ1103" t="s">
        <v>1816</v>
      </c>
      <c r="CA1103" t="s">
        <v>1693</v>
      </c>
      <c r="CB1103" t="s">
        <v>1293</v>
      </c>
      <c r="CC1103" s="52" t="s">
        <v>1787</v>
      </c>
      <c r="CD1103" s="52" t="s">
        <v>1789</v>
      </c>
      <c r="CE1103" s="155">
        <v>334</v>
      </c>
      <c r="CF1103" s="155">
        <v>76</v>
      </c>
      <c r="CG1103" s="31" t="s">
        <v>5839</v>
      </c>
      <c r="CH1103" s="31" t="s">
        <v>3931</v>
      </c>
      <c r="CI1103" s="31" t="s">
        <v>3943</v>
      </c>
      <c r="CJ1103" s="31" t="s">
        <v>4529</v>
      </c>
      <c r="DL1103"/>
      <c r="DM1103"/>
      <c r="DN1103"/>
      <c r="DO1103"/>
      <c r="DP1103"/>
      <c r="DQ1103"/>
      <c r="DR1103"/>
      <c r="DV1103" s="31" t="s">
        <v>5654</v>
      </c>
      <c r="DW1103" s="31" t="s">
        <v>5664</v>
      </c>
      <c r="DX1103" s="63"/>
      <c r="DY1103" s="63"/>
      <c r="DZ1103" s="63"/>
      <c r="EA1103" s="167"/>
      <c r="EB1103" s="60"/>
      <c r="EC1103" s="60"/>
      <c r="ED1103" s="60"/>
      <c r="EE1103" s="60"/>
      <c r="EF1103" s="60"/>
      <c r="EG1103" s="60"/>
      <c r="EH1103" s="60"/>
      <c r="EI1103" s="60"/>
      <c r="EJ1103" s="60"/>
      <c r="EK1103" s="60"/>
      <c r="EL1103" s="60"/>
      <c r="EM1103" s="60"/>
      <c r="EN1103" s="60"/>
      <c r="EO1103" s="60"/>
      <c r="EP1103" s="60"/>
      <c r="EQ1103" s="60"/>
      <c r="ER1103" s="60"/>
      <c r="ES1103" s="60"/>
      <c r="ET1103" s="60"/>
      <c r="EU1103" s="60"/>
      <c r="EV1103" s="60"/>
      <c r="EW1103" s="60"/>
      <c r="EX1103" s="60"/>
      <c r="EY1103" s="60"/>
      <c r="EZ1103" s="60"/>
      <c r="FA1103" s="60"/>
      <c r="FB1103" s="60"/>
    </row>
    <row r="1104" spans="22:158" x14ac:dyDescent="0.25">
      <c r="W1104" s="33"/>
      <c r="X1104" s="33"/>
      <c r="AH1104" s="38">
        <v>100</v>
      </c>
      <c r="AI1104" s="38">
        <v>150</v>
      </c>
      <c r="AJ1104" s="38">
        <v>14300</v>
      </c>
      <c r="AK1104" s="38">
        <v>14</v>
      </c>
      <c r="AL1104" s="38">
        <v>1510358</v>
      </c>
      <c r="AM1104" s="61" t="s">
        <v>1816</v>
      </c>
      <c r="AN1104" s="61" t="s">
        <v>1695</v>
      </c>
      <c r="AO1104" s="61" t="s">
        <v>1574</v>
      </c>
      <c r="AP1104" s="61" t="s">
        <v>5033</v>
      </c>
      <c r="AQ1104" s="61" t="s">
        <v>1710</v>
      </c>
      <c r="AR1104" s="28">
        <v>578311.69999999995</v>
      </c>
      <c r="AS1104" s="28">
        <v>10452</v>
      </c>
      <c r="AT1104" s="28">
        <v>92709</v>
      </c>
      <c r="AU1104" s="62"/>
      <c r="BT1104">
        <v>0</v>
      </c>
      <c r="BU1104" s="32">
        <v>100</v>
      </c>
      <c r="BV1104" s="32">
        <v>135</v>
      </c>
      <c r="BW1104" s="32">
        <v>12150</v>
      </c>
      <c r="BX1104" s="32">
        <v>86</v>
      </c>
      <c r="BY1104" s="32">
        <v>91160</v>
      </c>
      <c r="BZ1104" t="s">
        <v>1816</v>
      </c>
      <c r="CA1104" t="s">
        <v>1693</v>
      </c>
      <c r="CB1104" t="s">
        <v>1293</v>
      </c>
      <c r="CC1104" s="52" t="s">
        <v>1787</v>
      </c>
      <c r="CD1104" s="52" t="s">
        <v>1788</v>
      </c>
      <c r="CE1104" s="155">
        <v>68</v>
      </c>
      <c r="CF1104" s="155">
        <v>13</v>
      </c>
      <c r="CG1104" s="31" t="s">
        <v>5831</v>
      </c>
      <c r="CH1104" s="31" t="s">
        <v>3932</v>
      </c>
      <c r="CI1104" s="31" t="s">
        <v>3943</v>
      </c>
      <c r="CJ1104" s="31" t="s">
        <v>4530</v>
      </c>
      <c r="DL1104"/>
      <c r="DM1104"/>
      <c r="DN1104"/>
      <c r="DO1104"/>
      <c r="DP1104"/>
      <c r="DQ1104"/>
      <c r="DR1104"/>
      <c r="DV1104" s="31" t="s">
        <v>5654</v>
      </c>
      <c r="DW1104" s="31" t="s">
        <v>5664</v>
      </c>
      <c r="DX1104" s="63"/>
      <c r="DY1104" s="63"/>
      <c r="DZ1104" s="63"/>
      <c r="EA1104" s="167"/>
      <c r="EB1104" s="60"/>
      <c r="EC1104" s="60"/>
      <c r="ED1104" s="60"/>
      <c r="EE1104" s="60"/>
      <c r="EF1104" s="60"/>
      <c r="EG1104" s="60"/>
      <c r="EH1104" s="60"/>
      <c r="EI1104" s="60"/>
      <c r="EJ1104" s="60"/>
      <c r="EK1104" s="60"/>
      <c r="EL1104" s="60"/>
      <c r="EM1104" s="60"/>
      <c r="EN1104" s="60"/>
      <c r="EO1104" s="60"/>
      <c r="EP1104" s="60"/>
      <c r="EQ1104" s="60"/>
      <c r="ER1104" s="60"/>
      <c r="ES1104" s="60"/>
      <c r="ET1104" s="60"/>
      <c r="EU1104" s="60"/>
      <c r="EV1104" s="60"/>
      <c r="EW1104" s="60"/>
      <c r="EX1104" s="60"/>
      <c r="EY1104" s="60"/>
      <c r="EZ1104" s="60"/>
      <c r="FA1104" s="60"/>
      <c r="FB1104" s="60"/>
    </row>
    <row r="1105" spans="22:158" x14ac:dyDescent="0.25">
      <c r="W1105" s="33"/>
      <c r="X1105" s="33"/>
      <c r="AH1105" s="38">
        <v>100</v>
      </c>
      <c r="AI1105" s="38">
        <v>150</v>
      </c>
      <c r="AJ1105" s="38">
        <v>14750</v>
      </c>
      <c r="AK1105" s="38">
        <v>14</v>
      </c>
      <c r="AL1105" s="38">
        <v>1510358</v>
      </c>
      <c r="AM1105" s="61" t="s">
        <v>1816</v>
      </c>
      <c r="AN1105" s="61" t="s">
        <v>1695</v>
      </c>
      <c r="AO1105" s="61" t="s">
        <v>1583</v>
      </c>
      <c r="AP1105" s="61" t="s">
        <v>5033</v>
      </c>
      <c r="AQ1105" s="61" t="s">
        <v>1710</v>
      </c>
      <c r="AR1105" s="28">
        <v>95854</v>
      </c>
      <c r="AS1105" s="28">
        <v>211799</v>
      </c>
      <c r="AT1105" s="28">
        <v>80580</v>
      </c>
      <c r="AU1105" s="62"/>
      <c r="BT1105">
        <v>0</v>
      </c>
      <c r="BU1105" s="32">
        <v>100</v>
      </c>
      <c r="BV1105" s="32">
        <v>135</v>
      </c>
      <c r="BW1105" s="32">
        <v>12150</v>
      </c>
      <c r="BX1105" s="32">
        <v>88</v>
      </c>
      <c r="BY1105" s="32">
        <v>91220</v>
      </c>
      <c r="BZ1105" t="s">
        <v>1816</v>
      </c>
      <c r="CA1105" t="s">
        <v>1693</v>
      </c>
      <c r="CB1105" s="52" t="s">
        <v>1293</v>
      </c>
      <c r="CC1105" s="52" t="s">
        <v>1684</v>
      </c>
      <c r="CD1105" s="52" t="s">
        <v>1684</v>
      </c>
      <c r="CE1105" s="155">
        <v>284</v>
      </c>
      <c r="CF1105" s="155">
        <v>2</v>
      </c>
      <c r="CG1105" s="31" t="s">
        <v>696</v>
      </c>
      <c r="CH1105" s="31" t="s">
        <v>3933</v>
      </c>
      <c r="CI1105" s="31" t="s">
        <v>3943</v>
      </c>
      <c r="CJ1105" s="31" t="s">
        <v>4531</v>
      </c>
      <c r="DL1105"/>
      <c r="DM1105"/>
      <c r="DN1105"/>
      <c r="DO1105"/>
      <c r="DP1105"/>
      <c r="DQ1105"/>
      <c r="DR1105"/>
      <c r="DV1105" s="31" t="s">
        <v>5654</v>
      </c>
      <c r="DW1105" s="31" t="s">
        <v>5664</v>
      </c>
      <c r="DX1105" s="63"/>
      <c r="DY1105" s="63"/>
      <c r="DZ1105" s="63"/>
      <c r="EA1105" s="167"/>
      <c r="EB1105" s="60"/>
      <c r="EC1105" s="60"/>
      <c r="ED1105" s="60"/>
      <c r="EE1105" s="60"/>
      <c r="EF1105" s="60"/>
      <c r="EG1105" s="60"/>
      <c r="EH1105" s="60"/>
      <c r="EI1105" s="60"/>
      <c r="EJ1105" s="60"/>
      <c r="EK1105" s="60"/>
      <c r="EL1105" s="60"/>
      <c r="EM1105" s="60"/>
      <c r="EN1105" s="60"/>
      <c r="EO1105" s="60"/>
      <c r="EP1105" s="60"/>
      <c r="EQ1105" s="60"/>
      <c r="ER1105" s="60"/>
      <c r="ES1105" s="60"/>
      <c r="ET1105" s="60"/>
      <c r="EU1105" s="60"/>
      <c r="EV1105" s="60"/>
      <c r="EW1105" s="60"/>
      <c r="EX1105" s="60"/>
      <c r="EY1105" s="60"/>
      <c r="EZ1105" s="60"/>
      <c r="FA1105" s="60"/>
      <c r="FB1105" s="60"/>
    </row>
    <row r="1106" spans="22:158" x14ac:dyDescent="0.25">
      <c r="V1106" s="1"/>
      <c r="W1106" s="33"/>
      <c r="X1106" s="33"/>
      <c r="AH1106" s="38">
        <v>100</v>
      </c>
      <c r="AI1106" s="38">
        <v>150</v>
      </c>
      <c r="AJ1106" s="38">
        <v>14950</v>
      </c>
      <c r="AK1106" s="38">
        <v>14</v>
      </c>
      <c r="AL1106" s="38">
        <v>1510358</v>
      </c>
      <c r="AM1106" s="61" t="s">
        <v>1816</v>
      </c>
      <c r="AN1106" s="61" t="s">
        <v>1695</v>
      </c>
      <c r="AO1106" s="61" t="s">
        <v>1589</v>
      </c>
      <c r="AP1106" s="61" t="s">
        <v>5033</v>
      </c>
      <c r="AQ1106" s="61" t="s">
        <v>1710</v>
      </c>
      <c r="AR1106" s="28">
        <v>252785.3</v>
      </c>
      <c r="AS1106" s="28">
        <v>1396806</v>
      </c>
      <c r="AT1106" s="28">
        <v>115226</v>
      </c>
      <c r="AU1106" s="62"/>
      <c r="BT1106">
        <v>0</v>
      </c>
      <c r="BU1106" s="32">
        <v>100</v>
      </c>
      <c r="BV1106" s="32">
        <v>135</v>
      </c>
      <c r="BW1106" s="32">
        <v>12150</v>
      </c>
      <c r="BX1106" s="32">
        <v>89</v>
      </c>
      <c r="BY1106" s="32">
        <v>91240</v>
      </c>
      <c r="BZ1106" t="s">
        <v>1816</v>
      </c>
      <c r="CA1106" t="s">
        <v>1693</v>
      </c>
      <c r="CB1106" t="s">
        <v>1293</v>
      </c>
      <c r="CC1106" t="s">
        <v>1785</v>
      </c>
      <c r="CD1106" s="52" t="s">
        <v>1785</v>
      </c>
      <c r="CE1106" s="155">
        <v>331997</v>
      </c>
      <c r="CF1106" s="155">
        <v>159</v>
      </c>
      <c r="CG1106" s="31" t="s">
        <v>698</v>
      </c>
      <c r="CH1106" s="31" t="s">
        <v>3934</v>
      </c>
      <c r="CI1106" s="31" t="s">
        <v>3943</v>
      </c>
      <c r="CJ1106" s="31" t="s">
        <v>4532</v>
      </c>
      <c r="DL1106"/>
      <c r="DM1106"/>
      <c r="DN1106"/>
      <c r="DO1106"/>
      <c r="DP1106"/>
      <c r="DQ1106"/>
      <c r="DR1106"/>
      <c r="DV1106" s="31" t="s">
        <v>5654</v>
      </c>
      <c r="DW1106" s="31" t="s">
        <v>5664</v>
      </c>
      <c r="DX1106" s="63"/>
      <c r="DY1106" s="63"/>
      <c r="DZ1106" s="63"/>
      <c r="EA1106" s="167"/>
      <c r="EB1106" s="60"/>
      <c r="EC1106" s="60"/>
      <c r="ED1106" s="60"/>
      <c r="EE1106" s="60"/>
      <c r="EF1106" s="60"/>
      <c r="EG1106" s="60"/>
      <c r="EH1106" s="60"/>
      <c r="EI1106" s="60"/>
      <c r="EJ1106" s="60"/>
      <c r="EK1106" s="60"/>
      <c r="EL1106" s="60"/>
      <c r="EM1106" s="60"/>
      <c r="EN1106" s="60"/>
      <c r="EO1106" s="60"/>
      <c r="EP1106" s="60"/>
      <c r="EQ1106" s="60"/>
      <c r="ER1106" s="60"/>
      <c r="ES1106" s="60"/>
      <c r="ET1106" s="60"/>
      <c r="EU1106" s="60"/>
      <c r="EV1106" s="60"/>
      <c r="EW1106" s="60"/>
      <c r="EX1106" s="60"/>
      <c r="EY1106" s="60"/>
      <c r="EZ1106" s="60"/>
      <c r="FA1106" s="60"/>
      <c r="FB1106" s="60"/>
    </row>
    <row r="1107" spans="22:158" x14ac:dyDescent="0.25">
      <c r="W1107" s="33"/>
      <c r="X1107" s="33"/>
      <c r="AH1107" s="38">
        <v>100</v>
      </c>
      <c r="AI1107" s="38">
        <v>150</v>
      </c>
      <c r="AJ1107" s="38">
        <v>15550</v>
      </c>
      <c r="AK1107" s="38">
        <v>14</v>
      </c>
      <c r="AL1107" s="38">
        <v>1510358</v>
      </c>
      <c r="AM1107" s="61" t="s">
        <v>1816</v>
      </c>
      <c r="AN1107" s="61" t="s">
        <v>1695</v>
      </c>
      <c r="AO1107" s="61" t="s">
        <v>1602</v>
      </c>
      <c r="AP1107" s="61" t="s">
        <v>5033</v>
      </c>
      <c r="AQ1107" s="61" t="s">
        <v>1710</v>
      </c>
      <c r="AR1107" s="28">
        <v>768058.6</v>
      </c>
      <c r="AS1107" s="28">
        <v>159165</v>
      </c>
      <c r="AT1107" s="28">
        <v>12788</v>
      </c>
      <c r="AU1107" s="62"/>
      <c r="BT1107">
        <v>0</v>
      </c>
      <c r="BU1107" s="32">
        <v>100</v>
      </c>
      <c r="BV1107" s="32">
        <v>135</v>
      </c>
      <c r="BW1107" s="32">
        <v>12150</v>
      </c>
      <c r="BX1107" s="32">
        <v>90</v>
      </c>
      <c r="BY1107" s="32">
        <v>91260</v>
      </c>
      <c r="BZ1107" t="s">
        <v>1816</v>
      </c>
      <c r="CA1107" t="s">
        <v>1693</v>
      </c>
      <c r="CB1107" t="s">
        <v>1293</v>
      </c>
      <c r="CC1107" s="52" t="s">
        <v>5036</v>
      </c>
      <c r="CD1107" s="52" t="s">
        <v>5036</v>
      </c>
      <c r="CE1107" s="155">
        <v>1</v>
      </c>
      <c r="CF1107" s="155">
        <v>1</v>
      </c>
      <c r="CG1107" s="31" t="s">
        <v>5848</v>
      </c>
      <c r="CH1107" s="31" t="s">
        <v>3940</v>
      </c>
      <c r="CI1107" s="31" t="s">
        <v>3943</v>
      </c>
      <c r="CJ1107" s="31" t="s">
        <v>1432</v>
      </c>
      <c r="DL1107"/>
      <c r="DM1107"/>
      <c r="DN1107"/>
      <c r="DO1107"/>
      <c r="DP1107"/>
      <c r="DQ1107"/>
      <c r="DR1107"/>
      <c r="DV1107" s="31" t="s">
        <v>5654</v>
      </c>
      <c r="DW1107" s="31" t="s">
        <v>5664</v>
      </c>
      <c r="DX1107" s="63"/>
      <c r="DY1107" s="63"/>
      <c r="DZ1107" s="63"/>
      <c r="EA1107" s="167"/>
      <c r="EB1107" s="60"/>
      <c r="EC1107" s="60"/>
      <c r="ED1107" s="60"/>
      <c r="EE1107" s="60"/>
      <c r="EF1107" s="60"/>
      <c r="EG1107" s="60"/>
      <c r="EH1107" s="60"/>
      <c r="EI1107" s="60"/>
      <c r="EJ1107" s="60"/>
      <c r="EK1107" s="60"/>
      <c r="EL1107" s="60"/>
      <c r="EM1107" s="60"/>
      <c r="EN1107" s="60"/>
      <c r="EO1107" s="60"/>
      <c r="EP1107" s="60"/>
      <c r="EQ1107" s="60"/>
      <c r="ER1107" s="60"/>
      <c r="ES1107" s="60"/>
      <c r="ET1107" s="60"/>
      <c r="EU1107" s="60"/>
      <c r="EV1107" s="60"/>
      <c r="EW1107" s="60"/>
      <c r="EX1107" s="60"/>
      <c r="EY1107" s="60"/>
      <c r="EZ1107" s="60"/>
      <c r="FA1107" s="60"/>
      <c r="FB1107" s="60"/>
    </row>
    <row r="1108" spans="22:158" x14ac:dyDescent="0.25">
      <c r="W1108" s="33"/>
      <c r="X1108" s="33"/>
      <c r="AH1108" s="38">
        <v>100</v>
      </c>
      <c r="AI1108" s="38">
        <v>150</v>
      </c>
      <c r="AJ1108" s="38">
        <v>15800</v>
      </c>
      <c r="AK1108" s="38">
        <v>14</v>
      </c>
      <c r="AL1108" s="38">
        <v>1510358</v>
      </c>
      <c r="AM1108" s="61" t="s">
        <v>1816</v>
      </c>
      <c r="AN1108" s="61" t="s">
        <v>1695</v>
      </c>
      <c r="AO1108" s="61" t="s">
        <v>1607</v>
      </c>
      <c r="AP1108" s="61" t="s">
        <v>5033</v>
      </c>
      <c r="AQ1108" s="61" t="s">
        <v>1710</v>
      </c>
      <c r="AR1108" s="28">
        <v>621559.9</v>
      </c>
      <c r="AS1108" s="28">
        <v>182321</v>
      </c>
      <c r="AT1108" s="28">
        <v>150531</v>
      </c>
      <c r="AU1108" s="62"/>
      <c r="BT1108">
        <v>0</v>
      </c>
      <c r="BU1108" s="32">
        <v>100</v>
      </c>
      <c r="BV1108" s="32">
        <v>135</v>
      </c>
      <c r="BW1108" s="32">
        <v>12600</v>
      </c>
      <c r="BX1108" s="32">
        <v>81</v>
      </c>
      <c r="BY1108" s="32">
        <v>91000</v>
      </c>
      <c r="BZ1108" t="s">
        <v>1816</v>
      </c>
      <c r="CA1108" t="s">
        <v>1693</v>
      </c>
      <c r="CB1108" t="s">
        <v>1298</v>
      </c>
      <c r="CC1108" t="s">
        <v>1683</v>
      </c>
      <c r="CD1108" s="52" t="s">
        <v>1784</v>
      </c>
      <c r="CE1108" s="155">
        <v>40700</v>
      </c>
      <c r="CF1108" s="155">
        <v>283</v>
      </c>
      <c r="CG1108" s="31" t="s">
        <v>5834</v>
      </c>
      <c r="CH1108" s="31" t="s">
        <v>3923</v>
      </c>
      <c r="CI1108" s="31" t="s">
        <v>3944</v>
      </c>
      <c r="CJ1108" s="31" t="s">
        <v>4533</v>
      </c>
      <c r="DL1108"/>
      <c r="DM1108"/>
      <c r="DN1108"/>
      <c r="DO1108"/>
      <c r="DP1108"/>
      <c r="DQ1108"/>
      <c r="DR1108"/>
      <c r="DV1108" s="31" t="s">
        <v>5654</v>
      </c>
      <c r="DW1108" s="31" t="s">
        <v>5664</v>
      </c>
      <c r="DX1108" s="63"/>
      <c r="DY1108" s="63"/>
      <c r="DZ1108" s="63"/>
      <c r="EA1108" s="167"/>
      <c r="EB1108" s="60"/>
      <c r="EC1108" s="60"/>
      <c r="ED1108" s="60"/>
      <c r="EE1108" s="60"/>
      <c r="EF1108" s="60"/>
      <c r="EG1108" s="60"/>
      <c r="EH1108" s="60"/>
      <c r="EI1108" s="60"/>
      <c r="EJ1108" s="60"/>
      <c r="EK1108" s="60"/>
      <c r="EL1108" s="60"/>
      <c r="EM1108" s="60"/>
      <c r="EN1108" s="60"/>
      <c r="EO1108" s="60"/>
      <c r="EP1108" s="60"/>
      <c r="EQ1108" s="60"/>
      <c r="ER1108" s="60"/>
      <c r="ES1108" s="60"/>
      <c r="ET1108" s="60"/>
      <c r="EU1108" s="60"/>
      <c r="EV1108" s="60"/>
      <c r="EW1108" s="60"/>
      <c r="EX1108" s="60"/>
      <c r="EY1108" s="60"/>
      <c r="EZ1108" s="60"/>
      <c r="FA1108" s="60"/>
      <c r="FB1108" s="60"/>
    </row>
    <row r="1109" spans="22:158" x14ac:dyDescent="0.25">
      <c r="W1109" s="33"/>
      <c r="X1109" s="33"/>
      <c r="AH1109" s="38">
        <v>100</v>
      </c>
      <c r="AI1109" s="38">
        <v>150</v>
      </c>
      <c r="AJ1109" s="38">
        <v>17350</v>
      </c>
      <c r="AK1109" s="38">
        <v>14</v>
      </c>
      <c r="AL1109" s="38">
        <v>1510358</v>
      </c>
      <c r="AM1109" s="61" t="s">
        <v>1816</v>
      </c>
      <c r="AN1109" s="61" t="s">
        <v>1695</v>
      </c>
      <c r="AO1109" s="61" t="s">
        <v>1641</v>
      </c>
      <c r="AP1109" s="61" t="s">
        <v>5033</v>
      </c>
      <c r="AQ1109" s="61" t="s">
        <v>1710</v>
      </c>
      <c r="AR1109" s="28">
        <v>268360.8</v>
      </c>
      <c r="AS1109" s="28">
        <v>108173</v>
      </c>
      <c r="AT1109" s="28">
        <v>134735</v>
      </c>
      <c r="AU1109" s="62"/>
      <c r="BT1109">
        <v>0</v>
      </c>
      <c r="BU1109" s="32">
        <v>100</v>
      </c>
      <c r="BV1109" s="32">
        <v>135</v>
      </c>
      <c r="BW1109" s="32">
        <v>12600</v>
      </c>
      <c r="BX1109" s="32">
        <v>81</v>
      </c>
      <c r="BY1109" s="32">
        <v>91010</v>
      </c>
      <c r="BZ1109" t="s">
        <v>1816</v>
      </c>
      <c r="CA1109" t="s">
        <v>1693</v>
      </c>
      <c r="CB1109" t="s">
        <v>1298</v>
      </c>
      <c r="CC1109" t="s">
        <v>1683</v>
      </c>
      <c r="CD1109" t="s">
        <v>1683</v>
      </c>
      <c r="CE1109" s="155">
        <v>4263</v>
      </c>
      <c r="CF1109" s="155">
        <v>9</v>
      </c>
      <c r="CG1109" s="31" t="s">
        <v>5837</v>
      </c>
      <c r="CH1109" s="31" t="s">
        <v>3925</v>
      </c>
      <c r="CI1109" s="31" t="s">
        <v>3944</v>
      </c>
      <c r="CJ1109" s="31" t="s">
        <v>4534</v>
      </c>
      <c r="DL1109"/>
      <c r="DM1109"/>
      <c r="DN1109"/>
      <c r="DO1109"/>
      <c r="DP1109"/>
      <c r="DQ1109"/>
      <c r="DR1109"/>
      <c r="DV1109" s="31" t="s">
        <v>5654</v>
      </c>
      <c r="DW1109" s="31" t="s">
        <v>5664</v>
      </c>
      <c r="DX1109" s="63"/>
      <c r="DY1109" s="63"/>
      <c r="DZ1109" s="63"/>
      <c r="EA1109" s="167"/>
      <c r="EB1109" s="60"/>
      <c r="EC1109" s="60"/>
      <c r="ED1109" s="60"/>
      <c r="EE1109" s="60"/>
      <c r="EF1109" s="60"/>
      <c r="EG1109" s="60"/>
      <c r="EH1109" s="60"/>
      <c r="EI1109" s="60"/>
      <c r="EJ1109" s="60"/>
      <c r="EK1109" s="60"/>
      <c r="EL1109" s="60"/>
      <c r="EM1109" s="60"/>
      <c r="EN1109" s="60"/>
      <c r="EO1109" s="60"/>
      <c r="EP1109" s="60"/>
      <c r="EQ1109" s="60"/>
      <c r="ER1109" s="60"/>
      <c r="ES1109" s="60"/>
      <c r="ET1109" s="60"/>
      <c r="EU1109" s="60"/>
      <c r="EV1109" s="60"/>
      <c r="EW1109" s="60"/>
      <c r="EX1109" s="60"/>
      <c r="EY1109" s="60"/>
      <c r="EZ1109" s="60"/>
      <c r="FA1109" s="60"/>
      <c r="FB1109" s="60"/>
    </row>
    <row r="1110" spans="22:158" x14ac:dyDescent="0.25">
      <c r="V1110" s="1"/>
      <c r="W1110" s="33"/>
      <c r="X1110" s="33"/>
      <c r="AH1110" s="38">
        <v>100</v>
      </c>
      <c r="AI1110" s="38">
        <v>150</v>
      </c>
      <c r="AJ1110" s="38">
        <v>17750</v>
      </c>
      <c r="AK1110" s="38">
        <v>14</v>
      </c>
      <c r="AL1110" s="38">
        <v>1510358</v>
      </c>
      <c r="AM1110" s="61" t="s">
        <v>1816</v>
      </c>
      <c r="AN1110" s="61" t="s">
        <v>1695</v>
      </c>
      <c r="AO1110" s="61" t="s">
        <v>1650</v>
      </c>
      <c r="AP1110" s="61" t="s">
        <v>5033</v>
      </c>
      <c r="AQ1110" s="61" t="s">
        <v>1710</v>
      </c>
      <c r="AR1110" s="28">
        <v>711583.7</v>
      </c>
      <c r="AS1110" s="28">
        <v>339370</v>
      </c>
      <c r="AT1110" s="28">
        <v>118077</v>
      </c>
      <c r="AU1110" s="62"/>
      <c r="BT1110">
        <v>0</v>
      </c>
      <c r="BU1110" s="32">
        <v>100</v>
      </c>
      <c r="BV1110" s="32">
        <v>135</v>
      </c>
      <c r="BW1110" s="32">
        <v>12600</v>
      </c>
      <c r="BX1110" s="32">
        <v>82</v>
      </c>
      <c r="BY1110" s="32">
        <v>91020</v>
      </c>
      <c r="BZ1110" t="s">
        <v>1816</v>
      </c>
      <c r="CA1110" t="s">
        <v>1693</v>
      </c>
      <c r="CB1110" t="s">
        <v>1298</v>
      </c>
      <c r="CC1110" t="s">
        <v>1790</v>
      </c>
      <c r="CD1110" t="s">
        <v>1792</v>
      </c>
      <c r="CE1110" s="155">
        <v>30722</v>
      </c>
      <c r="CF1110" s="155">
        <v>150</v>
      </c>
      <c r="CG1110" s="31" t="s">
        <v>5851</v>
      </c>
      <c r="CH1110" s="31" t="s">
        <v>3926</v>
      </c>
      <c r="CI1110" s="31" t="s">
        <v>3944</v>
      </c>
      <c r="CJ1110" s="31" t="s">
        <v>4535</v>
      </c>
      <c r="DL1110"/>
      <c r="DM1110"/>
      <c r="DN1110"/>
      <c r="DO1110"/>
      <c r="DP1110"/>
      <c r="DQ1110"/>
      <c r="DR1110"/>
      <c r="DV1110" s="31" t="s">
        <v>5654</v>
      </c>
      <c r="DW1110" s="31" t="s">
        <v>5664</v>
      </c>
      <c r="DX1110" s="63"/>
      <c r="DY1110" s="63"/>
      <c r="DZ1110" s="63"/>
      <c r="EA1110" s="167"/>
      <c r="EB1110" s="60"/>
      <c r="EC1110" s="60"/>
      <c r="ED1110" s="60"/>
      <c r="EE1110" s="60"/>
      <c r="EF1110" s="60"/>
      <c r="EG1110" s="60"/>
      <c r="EH1110" s="60"/>
      <c r="EI1110" s="60"/>
      <c r="EJ1110" s="60"/>
      <c r="EK1110" s="60"/>
      <c r="EL1110" s="60"/>
      <c r="EM1110" s="60"/>
      <c r="EN1110" s="60"/>
      <c r="EO1110" s="60"/>
      <c r="EP1110" s="60"/>
      <c r="EQ1110" s="60"/>
      <c r="ER1110" s="60"/>
      <c r="ES1110" s="60"/>
      <c r="ET1110" s="60"/>
      <c r="EU1110" s="60"/>
      <c r="EV1110" s="60"/>
      <c r="EW1110" s="60"/>
      <c r="EX1110" s="60"/>
      <c r="EY1110" s="60"/>
      <c r="EZ1110" s="60"/>
      <c r="FA1110" s="60"/>
      <c r="FB1110" s="60"/>
    </row>
    <row r="1111" spans="22:158" x14ac:dyDescent="0.25">
      <c r="W1111" s="33"/>
      <c r="X1111" s="33"/>
      <c r="AH1111" s="38">
        <v>100</v>
      </c>
      <c r="AI1111" s="38">
        <v>155</v>
      </c>
      <c r="AJ1111" s="38">
        <v>10300</v>
      </c>
      <c r="AK1111" s="38">
        <v>14</v>
      </c>
      <c r="AL1111" s="38">
        <v>1510358</v>
      </c>
      <c r="AM1111" s="61" t="s">
        <v>1816</v>
      </c>
      <c r="AN1111" s="61" t="s">
        <v>1686</v>
      </c>
      <c r="AO1111" s="61" t="s">
        <v>5049</v>
      </c>
      <c r="AP1111" s="61" t="s">
        <v>5033</v>
      </c>
      <c r="AQ1111" s="61" t="s">
        <v>1710</v>
      </c>
      <c r="AR1111" s="28">
        <v>27160.3</v>
      </c>
      <c r="AS1111" s="28">
        <v>23135</v>
      </c>
      <c r="AT1111" s="28">
        <v>0</v>
      </c>
      <c r="AU1111" s="62"/>
      <c r="BT1111">
        <v>0</v>
      </c>
      <c r="BU1111" s="32">
        <v>100</v>
      </c>
      <c r="BV1111" s="32">
        <v>135</v>
      </c>
      <c r="BW1111" s="32">
        <v>12600</v>
      </c>
      <c r="BX1111" s="32">
        <v>82</v>
      </c>
      <c r="BY1111" s="32">
        <v>91040</v>
      </c>
      <c r="BZ1111" t="s">
        <v>1816</v>
      </c>
      <c r="CA1111" t="s">
        <v>1693</v>
      </c>
      <c r="CB1111" t="s">
        <v>1298</v>
      </c>
      <c r="CC1111" s="52" t="s">
        <v>1790</v>
      </c>
      <c r="CD1111" s="52" t="s">
        <v>1791</v>
      </c>
      <c r="CE1111" s="155">
        <v>5434</v>
      </c>
      <c r="CF1111" s="155">
        <v>49</v>
      </c>
      <c r="CG1111" s="31" t="s">
        <v>5853</v>
      </c>
      <c r="CH1111" s="31" t="s">
        <v>3927</v>
      </c>
      <c r="CI1111" s="31" t="s">
        <v>3944</v>
      </c>
      <c r="CJ1111" s="31" t="s">
        <v>4536</v>
      </c>
      <c r="DL1111"/>
      <c r="DM1111"/>
      <c r="DN1111"/>
      <c r="DO1111"/>
      <c r="DP1111"/>
      <c r="DQ1111"/>
      <c r="DR1111"/>
      <c r="DV1111" s="31" t="s">
        <v>5654</v>
      </c>
      <c r="DW1111" s="31" t="s">
        <v>5665</v>
      </c>
      <c r="DX1111" s="63"/>
      <c r="DY1111" s="63"/>
      <c r="DZ1111" s="63"/>
      <c r="EA1111" s="167"/>
      <c r="EB1111" s="60"/>
      <c r="EC1111" s="60"/>
      <c r="ED1111" s="60"/>
      <c r="EE1111" s="60"/>
      <c r="EF1111" s="60"/>
      <c r="EG1111" s="60"/>
      <c r="EH1111" s="60"/>
      <c r="EI1111" s="60"/>
      <c r="EJ1111" s="60"/>
      <c r="EK1111" s="60"/>
      <c r="EL1111" s="60"/>
      <c r="EM1111" s="60"/>
      <c r="EN1111" s="60"/>
      <c r="EO1111" s="60"/>
      <c r="EP1111" s="60"/>
      <c r="EQ1111" s="60"/>
      <c r="ER1111" s="60"/>
      <c r="ES1111" s="60"/>
      <c r="ET1111" s="60"/>
      <c r="EU1111" s="60"/>
      <c r="EV1111" s="60"/>
      <c r="EW1111" s="60"/>
      <c r="EX1111" s="60"/>
      <c r="EY1111" s="60"/>
      <c r="EZ1111" s="60"/>
      <c r="FA1111" s="60"/>
      <c r="FB1111" s="60"/>
    </row>
    <row r="1112" spans="22:158" x14ac:dyDescent="0.25">
      <c r="W1112" s="33"/>
      <c r="X1112" s="33"/>
      <c r="AH1112" s="38">
        <v>100</v>
      </c>
      <c r="AI1112" s="38">
        <v>155</v>
      </c>
      <c r="AJ1112" s="38">
        <v>10650</v>
      </c>
      <c r="AK1112" s="38">
        <v>14</v>
      </c>
      <c r="AL1112" s="38">
        <v>1510358</v>
      </c>
      <c r="AM1112" s="61" t="s">
        <v>1816</v>
      </c>
      <c r="AN1112" s="61" t="s">
        <v>1686</v>
      </c>
      <c r="AO1112" s="61" t="s">
        <v>5056</v>
      </c>
      <c r="AP1112" s="61" t="s">
        <v>5033</v>
      </c>
      <c r="AQ1112" s="61" t="s">
        <v>1710</v>
      </c>
      <c r="AR1112" s="28">
        <v>936085.7</v>
      </c>
      <c r="AS1112" s="28">
        <v>504800</v>
      </c>
      <c r="AT1112" s="28">
        <v>246103</v>
      </c>
      <c r="AU1112" s="62"/>
      <c r="BT1112">
        <v>0</v>
      </c>
      <c r="BU1112" s="32">
        <v>100</v>
      </c>
      <c r="BV1112" s="32">
        <v>135</v>
      </c>
      <c r="BW1112" s="32">
        <v>12600</v>
      </c>
      <c r="BX1112" s="32">
        <v>83</v>
      </c>
      <c r="BY1112" s="32">
        <v>91060</v>
      </c>
      <c r="BZ1112" t="s">
        <v>1816</v>
      </c>
      <c r="CA1112" t="s">
        <v>1693</v>
      </c>
      <c r="CB1112" t="s">
        <v>1298</v>
      </c>
      <c r="CC1112" t="s">
        <v>1786</v>
      </c>
      <c r="CD1112" s="52" t="s">
        <v>5043</v>
      </c>
      <c r="CE1112" s="155">
        <v>104</v>
      </c>
      <c r="CF1112" s="155">
        <v>4</v>
      </c>
      <c r="CG1112" s="31" t="s">
        <v>684</v>
      </c>
      <c r="CH1112" s="31" t="s">
        <v>3928</v>
      </c>
      <c r="CI1112" s="31" t="s">
        <v>3944</v>
      </c>
      <c r="CJ1112" s="31" t="s">
        <v>4537</v>
      </c>
      <c r="DL1112"/>
      <c r="DM1112"/>
      <c r="DN1112"/>
      <c r="DO1112"/>
      <c r="DP1112"/>
      <c r="DQ1112"/>
      <c r="DR1112"/>
      <c r="DV1112" s="31" t="s">
        <v>5654</v>
      </c>
      <c r="DW1112" s="31" t="s">
        <v>5665</v>
      </c>
      <c r="DX1112" s="63"/>
      <c r="DY1112" s="63"/>
      <c r="DZ1112" s="63"/>
      <c r="EA1112" s="167"/>
      <c r="EB1112" s="60"/>
      <c r="EC1112" s="60"/>
      <c r="ED1112" s="60"/>
      <c r="EE1112" s="60"/>
      <c r="EF1112" s="60"/>
      <c r="EG1112" s="60"/>
      <c r="EH1112" s="60"/>
      <c r="EI1112" s="60"/>
      <c r="EJ1112" s="60"/>
      <c r="EK1112" s="60"/>
      <c r="EL1112" s="60"/>
      <c r="EM1112" s="60"/>
      <c r="EN1112" s="60"/>
      <c r="EO1112" s="60"/>
      <c r="EP1112" s="60"/>
      <c r="EQ1112" s="60"/>
      <c r="ER1112" s="60"/>
      <c r="ES1112" s="60"/>
      <c r="ET1112" s="60"/>
      <c r="EU1112" s="60"/>
      <c r="EV1112" s="60"/>
      <c r="EW1112" s="60"/>
      <c r="EX1112" s="60"/>
      <c r="EY1112" s="60"/>
      <c r="EZ1112" s="60"/>
      <c r="FA1112" s="60"/>
      <c r="FB1112" s="60"/>
    </row>
    <row r="1113" spans="22:158" x14ac:dyDescent="0.25">
      <c r="V1113" s="1"/>
      <c r="W1113" s="33"/>
      <c r="X1113" s="33"/>
      <c r="AH1113" s="38">
        <v>100</v>
      </c>
      <c r="AI1113" s="38">
        <v>155</v>
      </c>
      <c r="AJ1113" s="38">
        <v>11860</v>
      </c>
      <c r="AK1113" s="38">
        <v>14</v>
      </c>
      <c r="AL1113" s="38">
        <v>1510358</v>
      </c>
      <c r="AM1113" s="61" t="s">
        <v>1816</v>
      </c>
      <c r="AN1113" s="61" t="s">
        <v>1686</v>
      </c>
      <c r="AO1113" s="61" t="s">
        <v>5082</v>
      </c>
      <c r="AP1113" s="61" t="s">
        <v>5033</v>
      </c>
      <c r="AQ1113" s="61" t="s">
        <v>1710</v>
      </c>
      <c r="AR1113" s="28">
        <v>97720.2</v>
      </c>
      <c r="AS1113" s="28">
        <v>262439</v>
      </c>
      <c r="AT1113" s="28">
        <v>17705</v>
      </c>
      <c r="AU1113" s="62"/>
      <c r="BT1113">
        <v>0</v>
      </c>
      <c r="BU1113" s="32">
        <v>100</v>
      </c>
      <c r="BV1113" s="32">
        <v>135</v>
      </c>
      <c r="BW1113" s="32">
        <v>12600</v>
      </c>
      <c r="BX1113" s="32">
        <v>84</v>
      </c>
      <c r="BY1113" s="32">
        <v>91100</v>
      </c>
      <c r="BZ1113" t="s">
        <v>1816</v>
      </c>
      <c r="CA1113" t="s">
        <v>1693</v>
      </c>
      <c r="CB1113" t="s">
        <v>1298</v>
      </c>
      <c r="CC1113" s="52" t="s">
        <v>1795</v>
      </c>
      <c r="CD1113" s="52" t="s">
        <v>1796</v>
      </c>
      <c r="CE1113" s="155">
        <v>35</v>
      </c>
      <c r="CF1113" s="155">
        <v>4</v>
      </c>
      <c r="CG1113" s="31" t="s">
        <v>688</v>
      </c>
      <c r="CH1113" s="31" t="s">
        <v>3930</v>
      </c>
      <c r="CI1113" s="31" t="s">
        <v>3944</v>
      </c>
      <c r="CJ1113" s="31" t="s">
        <v>4538</v>
      </c>
      <c r="DL1113"/>
      <c r="DM1113"/>
      <c r="DN1113"/>
      <c r="DO1113"/>
      <c r="DP1113"/>
      <c r="DQ1113"/>
      <c r="DR1113"/>
      <c r="DV1113" s="31" t="s">
        <v>5654</v>
      </c>
      <c r="DW1113" s="31" t="s">
        <v>5665</v>
      </c>
      <c r="DX1113" s="63"/>
      <c r="DY1113" s="63"/>
      <c r="DZ1113" s="63"/>
      <c r="EA1113" s="167"/>
      <c r="EB1113" s="60"/>
      <c r="EC1113" s="60"/>
      <c r="ED1113" s="60"/>
      <c r="EE1113" s="60"/>
      <c r="EF1113" s="60"/>
      <c r="EG1113" s="60"/>
      <c r="EH1113" s="60"/>
      <c r="EI1113" s="60"/>
      <c r="EJ1113" s="60"/>
      <c r="EK1113" s="60"/>
      <c r="EL1113" s="60"/>
      <c r="EM1113" s="60"/>
      <c r="EN1113" s="60"/>
      <c r="EO1113" s="60"/>
      <c r="EP1113" s="60"/>
      <c r="EQ1113" s="60"/>
      <c r="ER1113" s="60"/>
      <c r="ES1113" s="60"/>
      <c r="ET1113" s="60"/>
      <c r="EU1113" s="60"/>
      <c r="EV1113" s="60"/>
      <c r="EW1113" s="60"/>
      <c r="EX1113" s="60"/>
      <c r="EY1113" s="60"/>
      <c r="EZ1113" s="60"/>
      <c r="FA1113" s="60"/>
      <c r="FB1113" s="60"/>
    </row>
    <row r="1114" spans="22:158" x14ac:dyDescent="0.25">
      <c r="W1114" s="33"/>
      <c r="X1114" s="33"/>
      <c r="AH1114" s="38">
        <v>100</v>
      </c>
      <c r="AI1114" s="38">
        <v>155</v>
      </c>
      <c r="AJ1114" s="38">
        <v>12300</v>
      </c>
      <c r="AK1114" s="38">
        <v>14</v>
      </c>
      <c r="AL1114" s="38">
        <v>1510358</v>
      </c>
      <c r="AM1114" s="61" t="s">
        <v>1816</v>
      </c>
      <c r="AN1114" s="61" t="s">
        <v>1686</v>
      </c>
      <c r="AO1114" s="61" t="s">
        <v>5090</v>
      </c>
      <c r="AP1114" s="61" t="s">
        <v>5033</v>
      </c>
      <c r="AQ1114" s="61" t="s">
        <v>1710</v>
      </c>
      <c r="AR1114" s="28">
        <v>421057.9</v>
      </c>
      <c r="AS1114" s="28">
        <v>248051</v>
      </c>
      <c r="AT1114" s="28">
        <v>68544</v>
      </c>
      <c r="AU1114" s="62"/>
      <c r="BT1114">
        <v>0</v>
      </c>
      <c r="BU1114" s="32">
        <v>100</v>
      </c>
      <c r="BV1114" s="32">
        <v>135</v>
      </c>
      <c r="BW1114" s="32">
        <v>12600</v>
      </c>
      <c r="BX1114" s="32">
        <v>85</v>
      </c>
      <c r="BY1114" s="32">
        <v>91120</v>
      </c>
      <c r="BZ1114" t="s">
        <v>1816</v>
      </c>
      <c r="CA1114" t="s">
        <v>1693</v>
      </c>
      <c r="CB1114" t="s">
        <v>1298</v>
      </c>
      <c r="CC1114" s="52" t="s">
        <v>1797</v>
      </c>
      <c r="CD1114" s="52" t="s">
        <v>1797</v>
      </c>
      <c r="CE1114" s="155">
        <v>22</v>
      </c>
      <c r="CF1114" s="155">
        <v>5</v>
      </c>
      <c r="CG1114" s="31" t="s">
        <v>690</v>
      </c>
      <c r="CH1114" s="31" t="s">
        <v>3936</v>
      </c>
      <c r="CI1114" s="31" t="s">
        <v>3944</v>
      </c>
      <c r="CJ1114" s="31" t="s">
        <v>4539</v>
      </c>
      <c r="DL1114"/>
      <c r="DM1114"/>
      <c r="DN1114"/>
      <c r="DO1114"/>
      <c r="DP1114"/>
      <c r="DQ1114"/>
      <c r="DR1114"/>
      <c r="DV1114" s="31" t="s">
        <v>5654</v>
      </c>
      <c r="DW1114" s="31" t="s">
        <v>5665</v>
      </c>
      <c r="DX1114" s="63"/>
      <c r="DY1114" s="63"/>
      <c r="DZ1114" s="63"/>
      <c r="EA1114" s="167"/>
      <c r="EB1114" s="60"/>
      <c r="EC1114" s="60"/>
      <c r="ED1114" s="60"/>
      <c r="EE1114" s="60"/>
      <c r="EF1114" s="60"/>
      <c r="EG1114" s="60"/>
      <c r="EH1114" s="60"/>
      <c r="EI1114" s="60"/>
      <c r="EJ1114" s="60"/>
      <c r="EK1114" s="60"/>
      <c r="EL1114" s="60"/>
      <c r="EM1114" s="60"/>
      <c r="EN1114" s="60"/>
      <c r="EO1114" s="60"/>
      <c r="EP1114" s="60"/>
      <c r="EQ1114" s="60"/>
      <c r="ER1114" s="60"/>
      <c r="ES1114" s="60"/>
      <c r="ET1114" s="60"/>
      <c r="EU1114" s="60"/>
      <c r="EV1114" s="60"/>
      <c r="EW1114" s="60"/>
      <c r="EX1114" s="60"/>
      <c r="EY1114" s="60"/>
      <c r="EZ1114" s="60"/>
      <c r="FA1114" s="60"/>
      <c r="FB1114" s="60"/>
    </row>
    <row r="1115" spans="22:158" x14ac:dyDescent="0.25">
      <c r="V1115" s="1"/>
      <c r="W1115" s="33"/>
      <c r="X1115" s="33"/>
      <c r="AH1115" s="38">
        <v>100</v>
      </c>
      <c r="AI1115" s="38">
        <v>155</v>
      </c>
      <c r="AJ1115" s="38">
        <v>12450</v>
      </c>
      <c r="AK1115" s="38">
        <v>14</v>
      </c>
      <c r="AL1115" s="38">
        <v>1510358</v>
      </c>
      <c r="AM1115" s="61" t="s">
        <v>1816</v>
      </c>
      <c r="AN1115" s="61" t="s">
        <v>1686</v>
      </c>
      <c r="AO1115" s="61" t="s">
        <v>5093</v>
      </c>
      <c r="AP1115" s="61" t="s">
        <v>5033</v>
      </c>
      <c r="AQ1115" s="61" t="s">
        <v>1710</v>
      </c>
      <c r="AR1115" s="28">
        <v>0</v>
      </c>
      <c r="AS1115" s="28">
        <v>0</v>
      </c>
      <c r="AT1115" s="28">
        <v>148125</v>
      </c>
      <c r="AU1115" s="62"/>
      <c r="BT1115">
        <v>0</v>
      </c>
      <c r="BU1115" s="32">
        <v>100</v>
      </c>
      <c r="BV1115" s="32">
        <v>135</v>
      </c>
      <c r="BW1115" s="32">
        <v>12600</v>
      </c>
      <c r="BX1115" s="32">
        <v>86</v>
      </c>
      <c r="BY1115" s="32">
        <v>91140</v>
      </c>
      <c r="BZ1115" t="s">
        <v>1816</v>
      </c>
      <c r="CA1115" t="s">
        <v>1693</v>
      </c>
      <c r="CB1115" t="s">
        <v>1298</v>
      </c>
      <c r="CC1115" t="s">
        <v>1787</v>
      </c>
      <c r="CD1115" t="s">
        <v>1789</v>
      </c>
      <c r="CE1115" s="155">
        <v>632</v>
      </c>
      <c r="CF1115" s="155">
        <v>113</v>
      </c>
      <c r="CG1115" s="31" t="s">
        <v>5839</v>
      </c>
      <c r="CH1115" s="31" t="s">
        <v>3931</v>
      </c>
      <c r="CI1115" s="31" t="s">
        <v>3944</v>
      </c>
      <c r="CJ1115" s="31" t="s">
        <v>4540</v>
      </c>
      <c r="DL1115"/>
      <c r="DM1115"/>
      <c r="DN1115"/>
      <c r="DO1115"/>
      <c r="DP1115"/>
      <c r="DQ1115"/>
      <c r="DR1115"/>
      <c r="DV1115" s="31" t="s">
        <v>5654</v>
      </c>
      <c r="DW1115" s="31" t="s">
        <v>5665</v>
      </c>
      <c r="DX1115" s="63"/>
      <c r="DY1115" s="63"/>
      <c r="DZ1115" s="63"/>
      <c r="EA1115" s="167"/>
      <c r="EB1115" s="60"/>
      <c r="EC1115" s="60"/>
      <c r="ED1115" s="60"/>
      <c r="EE1115" s="60"/>
      <c r="EF1115" s="60"/>
      <c r="EG1115" s="60"/>
      <c r="EH1115" s="60"/>
      <c r="EI1115" s="60"/>
      <c r="EJ1115" s="60"/>
      <c r="EK1115" s="60"/>
      <c r="EL1115" s="60"/>
      <c r="EM1115" s="60"/>
      <c r="EN1115" s="60"/>
      <c r="EO1115" s="60"/>
      <c r="EP1115" s="60"/>
      <c r="EQ1115" s="60"/>
      <c r="ER1115" s="60"/>
      <c r="ES1115" s="60"/>
      <c r="ET1115" s="60"/>
      <c r="EU1115" s="60"/>
      <c r="EV1115" s="60"/>
      <c r="EW1115" s="60"/>
      <c r="EX1115" s="60"/>
      <c r="EY1115" s="60"/>
      <c r="EZ1115" s="60"/>
      <c r="FA1115" s="60"/>
      <c r="FB1115" s="60"/>
    </row>
    <row r="1116" spans="22:158" x14ac:dyDescent="0.25">
      <c r="V1116" s="1"/>
      <c r="W1116" s="33"/>
      <c r="X1116" s="33"/>
      <c r="AH1116" s="38">
        <v>100</v>
      </c>
      <c r="AI1116" s="38">
        <v>155</v>
      </c>
      <c r="AJ1116" s="38">
        <v>12500</v>
      </c>
      <c r="AK1116" s="38">
        <v>14</v>
      </c>
      <c r="AL1116" s="38">
        <v>1510358</v>
      </c>
      <c r="AM1116" s="61" t="s">
        <v>1816</v>
      </c>
      <c r="AN1116" s="61" t="s">
        <v>1686</v>
      </c>
      <c r="AO1116" s="61" t="s">
        <v>5094</v>
      </c>
      <c r="AP1116" s="61" t="s">
        <v>5033</v>
      </c>
      <c r="AQ1116" s="61" t="s">
        <v>1710</v>
      </c>
      <c r="AR1116" s="28">
        <v>23001.599999999999</v>
      </c>
      <c r="AS1116" s="28">
        <v>1851</v>
      </c>
      <c r="AT1116" s="28">
        <v>0</v>
      </c>
      <c r="AU1116" s="62"/>
      <c r="BT1116">
        <v>0</v>
      </c>
      <c r="BU1116" s="32">
        <v>100</v>
      </c>
      <c r="BV1116" s="32">
        <v>135</v>
      </c>
      <c r="BW1116" s="32">
        <v>12600</v>
      </c>
      <c r="BX1116" s="32">
        <v>86</v>
      </c>
      <c r="BY1116" s="32">
        <v>91160</v>
      </c>
      <c r="BZ1116" t="s">
        <v>1816</v>
      </c>
      <c r="CA1116" t="s">
        <v>1693</v>
      </c>
      <c r="CB1116" s="52" t="s">
        <v>1298</v>
      </c>
      <c r="CC1116" s="52" t="s">
        <v>1787</v>
      </c>
      <c r="CD1116" s="52" t="s">
        <v>1788</v>
      </c>
      <c r="CE1116" s="155">
        <v>261</v>
      </c>
      <c r="CF1116" s="155">
        <v>31</v>
      </c>
      <c r="CG1116" s="31" t="s">
        <v>5831</v>
      </c>
      <c r="CH1116" s="31" t="s">
        <v>3932</v>
      </c>
      <c r="CI1116" s="31" t="s">
        <v>3944</v>
      </c>
      <c r="CJ1116" s="31" t="s">
        <v>4541</v>
      </c>
      <c r="DL1116"/>
      <c r="DM1116"/>
      <c r="DN1116"/>
      <c r="DO1116"/>
      <c r="DP1116"/>
      <c r="DQ1116"/>
      <c r="DR1116"/>
      <c r="DV1116" s="31" t="s">
        <v>5654</v>
      </c>
      <c r="DW1116" s="31" t="s">
        <v>5665</v>
      </c>
      <c r="DX1116" s="63"/>
      <c r="DY1116" s="63"/>
      <c r="DZ1116" s="63"/>
      <c r="EA1116" s="167"/>
      <c r="EB1116" s="60"/>
      <c r="EC1116" s="60"/>
      <c r="ED1116" s="60"/>
      <c r="EE1116" s="60"/>
      <c r="EF1116" s="60"/>
      <c r="EG1116" s="60"/>
      <c r="EH1116" s="60"/>
      <c r="EI1116" s="60"/>
      <c r="EJ1116" s="60"/>
      <c r="EK1116" s="60"/>
      <c r="EL1116" s="60"/>
      <c r="EM1116" s="60"/>
      <c r="EN1116" s="60"/>
      <c r="EO1116" s="60"/>
      <c r="EP1116" s="60"/>
      <c r="EQ1116" s="60"/>
      <c r="ER1116" s="60"/>
      <c r="ES1116" s="60"/>
      <c r="ET1116" s="60"/>
      <c r="EU1116" s="60"/>
      <c r="EV1116" s="60"/>
      <c r="EW1116" s="60"/>
      <c r="EX1116" s="60"/>
      <c r="EY1116" s="60"/>
      <c r="EZ1116" s="60"/>
      <c r="FA1116" s="60"/>
      <c r="FB1116" s="60"/>
    </row>
    <row r="1117" spans="22:158" x14ac:dyDescent="0.25">
      <c r="W1117" s="33"/>
      <c r="X1117" s="33"/>
      <c r="AH1117" s="38">
        <v>100</v>
      </c>
      <c r="AI1117" s="38">
        <v>155</v>
      </c>
      <c r="AJ1117" s="38">
        <v>13370</v>
      </c>
      <c r="AK1117" s="38">
        <v>14</v>
      </c>
      <c r="AL1117" s="38">
        <v>1510358</v>
      </c>
      <c r="AM1117" s="61" t="s">
        <v>1816</v>
      </c>
      <c r="AN1117" s="61" t="s">
        <v>1686</v>
      </c>
      <c r="AO1117" s="61" t="s">
        <v>5110</v>
      </c>
      <c r="AP1117" s="61" t="s">
        <v>5033</v>
      </c>
      <c r="AQ1117" s="61" t="s">
        <v>1710</v>
      </c>
      <c r="AR1117" s="28">
        <v>597309.1</v>
      </c>
      <c r="AS1117" s="28">
        <v>674074</v>
      </c>
      <c r="AT1117" s="28">
        <v>0</v>
      </c>
      <c r="AU1117" s="62"/>
      <c r="BT1117">
        <v>0</v>
      </c>
      <c r="BU1117" s="32">
        <v>100</v>
      </c>
      <c r="BV1117" s="32">
        <v>135</v>
      </c>
      <c r="BW1117" s="32">
        <v>12600</v>
      </c>
      <c r="BX1117" s="32">
        <v>87</v>
      </c>
      <c r="BY1117" s="32">
        <v>91180</v>
      </c>
      <c r="BZ1117" t="s">
        <v>1816</v>
      </c>
      <c r="CA1117" t="s">
        <v>1693</v>
      </c>
      <c r="CB1117" t="s">
        <v>1298</v>
      </c>
      <c r="CC1117" t="s">
        <v>1726</v>
      </c>
      <c r="CD1117" s="52" t="s">
        <v>1793</v>
      </c>
      <c r="CE1117" s="155"/>
      <c r="CF1117" s="155"/>
      <c r="CG1117" s="31" t="s">
        <v>5841</v>
      </c>
      <c r="CH1117" s="31" t="s">
        <v>3937</v>
      </c>
      <c r="CI1117" s="31" t="s">
        <v>3944</v>
      </c>
      <c r="CJ1117" s="31" t="s">
        <v>4542</v>
      </c>
      <c r="DL1117"/>
      <c r="DM1117"/>
      <c r="DN1117"/>
      <c r="DO1117"/>
      <c r="DP1117"/>
      <c r="DQ1117"/>
      <c r="DR1117"/>
      <c r="DV1117" s="31" t="s">
        <v>5654</v>
      </c>
      <c r="DW1117" s="31" t="s">
        <v>5665</v>
      </c>
      <c r="DX1117" s="63"/>
      <c r="DY1117" s="63"/>
      <c r="DZ1117" s="63"/>
      <c r="EA1117" s="167"/>
      <c r="EB1117" s="60"/>
      <c r="EC1117" s="60"/>
      <c r="ED1117" s="60"/>
      <c r="EE1117" s="60"/>
      <c r="EF1117" s="60"/>
      <c r="EG1117" s="60"/>
      <c r="EH1117" s="60"/>
      <c r="EI1117" s="60"/>
      <c r="EJ1117" s="60"/>
      <c r="EK1117" s="60"/>
      <c r="EL1117" s="60"/>
      <c r="EM1117" s="60"/>
      <c r="EN1117" s="60"/>
      <c r="EO1117" s="60"/>
      <c r="EP1117" s="60"/>
      <c r="EQ1117" s="60"/>
      <c r="ER1117" s="60"/>
      <c r="ES1117" s="60"/>
      <c r="ET1117" s="60"/>
      <c r="EU1117" s="60"/>
      <c r="EV1117" s="60"/>
      <c r="EW1117" s="60"/>
      <c r="EX1117" s="60"/>
      <c r="EY1117" s="60"/>
      <c r="EZ1117" s="60"/>
      <c r="FA1117" s="60"/>
      <c r="FB1117" s="60"/>
    </row>
    <row r="1118" spans="22:158" x14ac:dyDescent="0.25">
      <c r="W1118" s="33"/>
      <c r="X1118" s="33"/>
      <c r="AH1118" s="38">
        <v>100</v>
      </c>
      <c r="AI1118" s="38">
        <v>155</v>
      </c>
      <c r="AJ1118" s="38">
        <v>13900</v>
      </c>
      <c r="AK1118" s="38">
        <v>14</v>
      </c>
      <c r="AL1118" s="38">
        <v>1510358</v>
      </c>
      <c r="AM1118" s="61" t="s">
        <v>1816</v>
      </c>
      <c r="AN1118" s="61" t="s">
        <v>1686</v>
      </c>
      <c r="AO1118" s="61" t="s">
        <v>5122</v>
      </c>
      <c r="AP1118" s="61" t="s">
        <v>5033</v>
      </c>
      <c r="AQ1118" s="61" t="s">
        <v>1710</v>
      </c>
      <c r="AR1118" s="28">
        <v>0</v>
      </c>
      <c r="AS1118" s="28">
        <v>0</v>
      </c>
      <c r="AT1118" s="28">
        <v>10905</v>
      </c>
      <c r="AU1118" s="62"/>
      <c r="BT1118">
        <v>0</v>
      </c>
      <c r="BU1118" s="32">
        <v>100</v>
      </c>
      <c r="BV1118" s="32">
        <v>135</v>
      </c>
      <c r="BW1118" s="32">
        <v>12600</v>
      </c>
      <c r="BX1118" s="32">
        <v>87</v>
      </c>
      <c r="BY1118" s="32">
        <v>91190</v>
      </c>
      <c r="BZ1118" t="s">
        <v>1816</v>
      </c>
      <c r="CA1118" t="s">
        <v>1693</v>
      </c>
      <c r="CB1118" t="s">
        <v>1298</v>
      </c>
      <c r="CC1118" s="52" t="s">
        <v>1726</v>
      </c>
      <c r="CD1118" s="52" t="s">
        <v>1726</v>
      </c>
      <c r="CE1118" s="155"/>
      <c r="CF1118" s="155"/>
      <c r="CG1118" s="31" t="s">
        <v>5843</v>
      </c>
      <c r="CH1118" s="31" t="s">
        <v>3938</v>
      </c>
      <c r="CI1118" s="31" t="s">
        <v>3944</v>
      </c>
      <c r="CJ1118" s="31" t="s">
        <v>4543</v>
      </c>
      <c r="DL1118"/>
      <c r="DM1118"/>
      <c r="DN1118"/>
      <c r="DO1118"/>
      <c r="DP1118"/>
      <c r="DQ1118"/>
      <c r="DR1118"/>
      <c r="DV1118" s="31" t="s">
        <v>5654</v>
      </c>
      <c r="DW1118" s="31" t="s">
        <v>5665</v>
      </c>
      <c r="DX1118" s="63"/>
      <c r="DY1118" s="63"/>
      <c r="DZ1118" s="63"/>
      <c r="EA1118" s="167"/>
      <c r="EB1118" s="60"/>
      <c r="EC1118" s="60"/>
      <c r="ED1118" s="60"/>
      <c r="EE1118" s="60"/>
      <c r="EF1118" s="60"/>
      <c r="EG1118" s="60"/>
      <c r="EH1118" s="60"/>
      <c r="EI1118" s="60"/>
      <c r="EJ1118" s="60"/>
      <c r="EK1118" s="60"/>
      <c r="EL1118" s="60"/>
      <c r="EM1118" s="60"/>
      <c r="EN1118" s="60"/>
      <c r="EO1118" s="60"/>
      <c r="EP1118" s="60"/>
      <c r="EQ1118" s="60"/>
      <c r="ER1118" s="60"/>
      <c r="ES1118" s="60"/>
      <c r="ET1118" s="60"/>
      <c r="EU1118" s="60"/>
      <c r="EV1118" s="60"/>
      <c r="EW1118" s="60"/>
      <c r="EX1118" s="60"/>
      <c r="EY1118" s="60"/>
      <c r="EZ1118" s="60"/>
      <c r="FA1118" s="60"/>
      <c r="FB1118" s="60"/>
    </row>
    <row r="1119" spans="22:158" x14ac:dyDescent="0.25">
      <c r="W1119" s="33"/>
      <c r="X1119" s="33"/>
      <c r="AH1119" s="38">
        <v>100</v>
      </c>
      <c r="AI1119" s="38">
        <v>155</v>
      </c>
      <c r="AJ1119" s="38">
        <v>14050</v>
      </c>
      <c r="AK1119" s="38">
        <v>14</v>
      </c>
      <c r="AL1119" s="38">
        <v>1510358</v>
      </c>
      <c r="AM1119" s="61" t="s">
        <v>1816</v>
      </c>
      <c r="AN1119" s="61" t="s">
        <v>1686</v>
      </c>
      <c r="AO1119" s="61" t="s">
        <v>5125</v>
      </c>
      <c r="AP1119" s="61" t="s">
        <v>5033</v>
      </c>
      <c r="AQ1119" s="61" t="s">
        <v>1710</v>
      </c>
      <c r="AR1119" s="28">
        <v>0</v>
      </c>
      <c r="AS1119" s="28">
        <v>0</v>
      </c>
      <c r="AT1119" s="28">
        <v>184032</v>
      </c>
      <c r="AU1119" s="62"/>
      <c r="BT1119">
        <v>0</v>
      </c>
      <c r="BU1119" s="32">
        <v>100</v>
      </c>
      <c r="BV1119" s="32">
        <v>135</v>
      </c>
      <c r="BW1119" s="32">
        <v>12600</v>
      </c>
      <c r="BX1119" s="32">
        <v>87</v>
      </c>
      <c r="BY1119" s="32">
        <v>91200</v>
      </c>
      <c r="BZ1119" t="s">
        <v>1816</v>
      </c>
      <c r="CA1119" t="s">
        <v>1693</v>
      </c>
      <c r="CB1119" t="s">
        <v>1298</v>
      </c>
      <c r="CC1119" t="s">
        <v>1726</v>
      </c>
      <c r="CD1119" s="52" t="s">
        <v>1794</v>
      </c>
      <c r="CE1119" s="155">
        <v>62</v>
      </c>
      <c r="CF1119" s="155">
        <v>4</v>
      </c>
      <c r="CG1119" s="31" t="s">
        <v>5845</v>
      </c>
      <c r="CH1119" s="31" t="s">
        <v>3939</v>
      </c>
      <c r="CI1119" s="31" t="s">
        <v>3944</v>
      </c>
      <c r="CJ1119" s="31" t="s">
        <v>4544</v>
      </c>
      <c r="DL1119"/>
      <c r="DM1119"/>
      <c r="DN1119"/>
      <c r="DO1119"/>
      <c r="DP1119"/>
      <c r="DQ1119"/>
      <c r="DR1119"/>
      <c r="DV1119" s="31" t="s">
        <v>5654</v>
      </c>
      <c r="DW1119" s="31" t="s">
        <v>5665</v>
      </c>
      <c r="DX1119" s="63"/>
      <c r="DY1119" s="63"/>
      <c r="DZ1119" s="63"/>
      <c r="EA1119" s="167"/>
      <c r="EB1119" s="60"/>
      <c r="EC1119" s="60"/>
      <c r="ED1119" s="60"/>
      <c r="EE1119" s="60"/>
      <c r="EF1119" s="60"/>
      <c r="EG1119" s="60"/>
      <c r="EH1119" s="60"/>
      <c r="EI1119" s="60"/>
      <c r="EJ1119" s="60"/>
      <c r="EK1119" s="60"/>
      <c r="EL1119" s="60"/>
      <c r="EM1119" s="60"/>
      <c r="EN1119" s="60"/>
      <c r="EO1119" s="60"/>
      <c r="EP1119" s="60"/>
      <c r="EQ1119" s="60"/>
      <c r="ER1119" s="60"/>
      <c r="ES1119" s="60"/>
      <c r="ET1119" s="60"/>
      <c r="EU1119" s="60"/>
      <c r="EV1119" s="60"/>
      <c r="EW1119" s="60"/>
      <c r="EX1119" s="60"/>
      <c r="EY1119" s="60"/>
      <c r="EZ1119" s="60"/>
      <c r="FA1119" s="60"/>
      <c r="FB1119" s="60"/>
    </row>
    <row r="1120" spans="22:158" x14ac:dyDescent="0.25">
      <c r="W1120" s="33"/>
      <c r="X1120" s="33"/>
      <c r="AH1120" s="38">
        <v>100</v>
      </c>
      <c r="AI1120" s="38">
        <v>155</v>
      </c>
      <c r="AJ1120" s="38">
        <v>14250</v>
      </c>
      <c r="AK1120" s="38">
        <v>14</v>
      </c>
      <c r="AL1120" s="38">
        <v>1510358</v>
      </c>
      <c r="AM1120" s="61" t="s">
        <v>1816</v>
      </c>
      <c r="AN1120" s="61" t="s">
        <v>1686</v>
      </c>
      <c r="AO1120" s="61" t="s">
        <v>1573</v>
      </c>
      <c r="AP1120" s="61" t="s">
        <v>5033</v>
      </c>
      <c r="AQ1120" s="61" t="s">
        <v>1710</v>
      </c>
      <c r="AR1120" s="28">
        <v>142628</v>
      </c>
      <c r="AS1120" s="28">
        <v>81935</v>
      </c>
      <c r="AT1120" s="28">
        <v>136304</v>
      </c>
      <c r="AU1120" s="62"/>
      <c r="BT1120">
        <v>0</v>
      </c>
      <c r="BU1120" s="32">
        <v>100</v>
      </c>
      <c r="BV1120" s="32">
        <v>135</v>
      </c>
      <c r="BW1120" s="32">
        <v>12600</v>
      </c>
      <c r="BX1120" s="32">
        <v>88</v>
      </c>
      <c r="BY1120" s="32">
        <v>91220</v>
      </c>
      <c r="BZ1120" t="s">
        <v>1816</v>
      </c>
      <c r="CA1120" t="s">
        <v>1693</v>
      </c>
      <c r="CB1120" t="s">
        <v>1298</v>
      </c>
      <c r="CC1120" s="52" t="s">
        <v>1684</v>
      </c>
      <c r="CD1120" s="52" t="s">
        <v>1684</v>
      </c>
      <c r="CE1120" s="155">
        <v>68</v>
      </c>
      <c r="CF1120" s="155">
        <v>6</v>
      </c>
      <c r="CG1120" s="31" t="s">
        <v>696</v>
      </c>
      <c r="CH1120" s="31" t="s">
        <v>3933</v>
      </c>
      <c r="CI1120" s="31" t="s">
        <v>3944</v>
      </c>
      <c r="CJ1120" s="31" t="s">
        <v>773</v>
      </c>
      <c r="DL1120"/>
      <c r="DM1120"/>
      <c r="DN1120"/>
      <c r="DO1120"/>
      <c r="DP1120"/>
      <c r="DQ1120"/>
      <c r="DR1120"/>
      <c r="DV1120" s="31" t="s">
        <v>5654</v>
      </c>
      <c r="DW1120" s="31" t="s">
        <v>5665</v>
      </c>
      <c r="DX1120" s="63"/>
      <c r="DY1120" s="63"/>
      <c r="DZ1120" s="63"/>
      <c r="EA1120" s="167"/>
      <c r="EB1120" s="60"/>
      <c r="EC1120" s="60"/>
      <c r="ED1120" s="60"/>
      <c r="EE1120" s="60"/>
      <c r="EF1120" s="60"/>
      <c r="EG1120" s="60"/>
      <c r="EH1120" s="60"/>
      <c r="EI1120" s="60"/>
      <c r="EJ1120" s="60"/>
      <c r="EK1120" s="60"/>
      <c r="EL1120" s="60"/>
      <c r="EM1120" s="60"/>
      <c r="EN1120" s="60"/>
      <c r="EO1120" s="60"/>
      <c r="EP1120" s="60"/>
      <c r="EQ1120" s="60"/>
      <c r="ER1120" s="60"/>
      <c r="ES1120" s="60"/>
      <c r="ET1120" s="60"/>
      <c r="EU1120" s="60"/>
      <c r="EV1120" s="60"/>
      <c r="EW1120" s="60"/>
      <c r="EX1120" s="60"/>
      <c r="EY1120" s="60"/>
      <c r="EZ1120" s="60"/>
      <c r="FA1120" s="60"/>
      <c r="FB1120" s="60"/>
    </row>
    <row r="1121" spans="22:158" x14ac:dyDescent="0.25">
      <c r="V1121" s="1"/>
      <c r="W1121" s="33"/>
      <c r="X1121" s="33"/>
      <c r="AH1121" s="38">
        <v>100</v>
      </c>
      <c r="AI1121" s="38">
        <v>155</v>
      </c>
      <c r="AJ1121" s="38">
        <v>15500</v>
      </c>
      <c r="AK1121" s="38">
        <v>14</v>
      </c>
      <c r="AL1121" s="38">
        <v>1510358</v>
      </c>
      <c r="AM1121" s="61" t="s">
        <v>1816</v>
      </c>
      <c r="AN1121" s="61" t="s">
        <v>1686</v>
      </c>
      <c r="AO1121" s="61" t="s">
        <v>1601</v>
      </c>
      <c r="AP1121" s="61" t="s">
        <v>5033</v>
      </c>
      <c r="AQ1121" s="61" t="s">
        <v>1710</v>
      </c>
      <c r="AR1121" s="28">
        <v>167561.29999999999</v>
      </c>
      <c r="AS1121" s="28">
        <v>289334</v>
      </c>
      <c r="AT1121" s="28">
        <v>73592</v>
      </c>
      <c r="AU1121" s="62"/>
      <c r="BT1121">
        <v>0</v>
      </c>
      <c r="BU1121" s="32">
        <v>100</v>
      </c>
      <c r="BV1121" s="32">
        <v>135</v>
      </c>
      <c r="BW1121" s="32">
        <v>12600</v>
      </c>
      <c r="BX1121" s="32">
        <v>89</v>
      </c>
      <c r="BY1121" s="32">
        <v>91240</v>
      </c>
      <c r="BZ1121" t="s">
        <v>1816</v>
      </c>
      <c r="CA1121" t="s">
        <v>1693</v>
      </c>
      <c r="CB1121" t="s">
        <v>1298</v>
      </c>
      <c r="CC1121" s="52" t="s">
        <v>1785</v>
      </c>
      <c r="CD1121" s="52" t="s">
        <v>1785</v>
      </c>
      <c r="CE1121" s="155">
        <v>215859</v>
      </c>
      <c r="CF1121" s="155">
        <v>223</v>
      </c>
      <c r="CG1121" s="31" t="s">
        <v>698</v>
      </c>
      <c r="CH1121" s="31" t="s">
        <v>3934</v>
      </c>
      <c r="CI1121" s="31" t="s">
        <v>3944</v>
      </c>
      <c r="CJ1121" s="31" t="s">
        <v>774</v>
      </c>
      <c r="DL1121"/>
      <c r="DM1121"/>
      <c r="DN1121"/>
      <c r="DO1121"/>
      <c r="DP1121"/>
      <c r="DQ1121"/>
      <c r="DR1121"/>
      <c r="DV1121" s="31" t="s">
        <v>5654</v>
      </c>
      <c r="DW1121" s="31" t="s">
        <v>5665</v>
      </c>
      <c r="DX1121" s="63"/>
      <c r="DY1121" s="63"/>
      <c r="DZ1121" s="63"/>
      <c r="EA1121" s="167"/>
      <c r="EB1121" s="60"/>
      <c r="EC1121" s="60"/>
      <c r="ED1121" s="60"/>
      <c r="EE1121" s="60"/>
      <c r="EF1121" s="60"/>
      <c r="EG1121" s="60"/>
      <c r="EH1121" s="60"/>
      <c r="EI1121" s="60"/>
      <c r="EJ1121" s="60"/>
      <c r="EK1121" s="60"/>
      <c r="EL1121" s="60"/>
      <c r="EM1121" s="60"/>
      <c r="EN1121" s="60"/>
      <c r="EO1121" s="60"/>
      <c r="EP1121" s="60"/>
      <c r="EQ1121" s="60"/>
      <c r="ER1121" s="60"/>
      <c r="ES1121" s="60"/>
      <c r="ET1121" s="60"/>
      <c r="EU1121" s="60"/>
      <c r="EV1121" s="60"/>
      <c r="EW1121" s="60"/>
      <c r="EX1121" s="60"/>
      <c r="EY1121" s="60"/>
      <c r="EZ1121" s="60"/>
      <c r="FA1121" s="60"/>
      <c r="FB1121" s="60"/>
    </row>
    <row r="1122" spans="22:158" x14ac:dyDescent="0.25">
      <c r="W1122" s="33"/>
      <c r="X1122" s="33"/>
      <c r="AH1122" s="38">
        <v>100</v>
      </c>
      <c r="AI1122" s="38">
        <v>155</v>
      </c>
      <c r="AJ1122" s="38">
        <v>17450</v>
      </c>
      <c r="AK1122" s="38">
        <v>14</v>
      </c>
      <c r="AL1122" s="38">
        <v>1510358</v>
      </c>
      <c r="AM1122" s="61" t="s">
        <v>1816</v>
      </c>
      <c r="AN1122" s="61" t="s">
        <v>1686</v>
      </c>
      <c r="AO1122" s="61" t="s">
        <v>1643</v>
      </c>
      <c r="AP1122" s="61" t="s">
        <v>5033</v>
      </c>
      <c r="AQ1122" s="61" t="s">
        <v>1710</v>
      </c>
      <c r="AR1122" s="28">
        <v>0</v>
      </c>
      <c r="AS1122" s="28">
        <v>0</v>
      </c>
      <c r="AT1122" s="28">
        <v>31121</v>
      </c>
      <c r="AU1122" s="62"/>
      <c r="BT1122">
        <v>0</v>
      </c>
      <c r="BU1122" s="32">
        <v>100</v>
      </c>
      <c r="BV1122" s="32">
        <v>135</v>
      </c>
      <c r="BW1122" s="32">
        <v>12600</v>
      </c>
      <c r="BX1122" s="32">
        <v>90</v>
      </c>
      <c r="BY1122" s="32">
        <v>91260</v>
      </c>
      <c r="BZ1122" t="s">
        <v>1816</v>
      </c>
      <c r="CA1122" t="s">
        <v>1693</v>
      </c>
      <c r="CB1122" t="s">
        <v>1298</v>
      </c>
      <c r="CC1122" s="52" t="s">
        <v>5036</v>
      </c>
      <c r="CD1122" s="52" t="s">
        <v>5036</v>
      </c>
      <c r="CE1122" s="155">
        <v>19</v>
      </c>
      <c r="CF1122" s="155">
        <v>4</v>
      </c>
      <c r="CG1122" s="31" t="s">
        <v>5848</v>
      </c>
      <c r="CH1122" s="31" t="s">
        <v>3940</v>
      </c>
      <c r="CI1122" s="31" t="s">
        <v>3944</v>
      </c>
      <c r="CJ1122" s="31" t="s">
        <v>775</v>
      </c>
      <c r="DL1122"/>
      <c r="DM1122"/>
      <c r="DN1122"/>
      <c r="DO1122"/>
      <c r="DP1122"/>
      <c r="DQ1122"/>
      <c r="DR1122"/>
      <c r="DV1122" s="31" t="s">
        <v>5654</v>
      </c>
      <c r="DW1122" s="31" t="s">
        <v>5665</v>
      </c>
      <c r="DX1122" s="63"/>
      <c r="DY1122" s="63"/>
      <c r="DZ1122" s="63"/>
      <c r="EA1122" s="167"/>
      <c r="EB1122" s="60"/>
      <c r="EC1122" s="60"/>
      <c r="ED1122" s="60"/>
      <c r="EE1122" s="60"/>
      <c r="EF1122" s="60"/>
      <c r="EG1122" s="60"/>
      <c r="EH1122" s="60"/>
      <c r="EI1122" s="60"/>
      <c r="EJ1122" s="60"/>
      <c r="EK1122" s="60"/>
      <c r="EL1122" s="60"/>
      <c r="EM1122" s="60"/>
      <c r="EN1122" s="60"/>
      <c r="EO1122" s="60"/>
      <c r="EP1122" s="60"/>
      <c r="EQ1122" s="60"/>
      <c r="ER1122" s="60"/>
      <c r="ES1122" s="60"/>
      <c r="ET1122" s="60"/>
      <c r="EU1122" s="60"/>
      <c r="EV1122" s="60"/>
      <c r="EW1122" s="60"/>
      <c r="EX1122" s="60"/>
      <c r="EY1122" s="60"/>
      <c r="EZ1122" s="60"/>
      <c r="FA1122" s="60"/>
      <c r="FB1122" s="60"/>
    </row>
    <row r="1123" spans="22:158" x14ac:dyDescent="0.25">
      <c r="W1123" s="33"/>
      <c r="X1123" s="33"/>
      <c r="AH1123" s="38">
        <v>100</v>
      </c>
      <c r="AI1123" s="38">
        <v>155</v>
      </c>
      <c r="AJ1123" s="38">
        <v>17700</v>
      </c>
      <c r="AK1123" s="38">
        <v>14</v>
      </c>
      <c r="AL1123" s="38">
        <v>1510358</v>
      </c>
      <c r="AM1123" s="61" t="s">
        <v>1816</v>
      </c>
      <c r="AN1123" s="61" t="s">
        <v>1686</v>
      </c>
      <c r="AO1123" s="61" t="s">
        <v>1649</v>
      </c>
      <c r="AP1123" s="61" t="s">
        <v>5033</v>
      </c>
      <c r="AQ1123" s="61" t="s">
        <v>1710</v>
      </c>
      <c r="AR1123" s="28">
        <v>329540.3</v>
      </c>
      <c r="AS1123" s="28">
        <v>326366</v>
      </c>
      <c r="AT1123" s="28">
        <v>412208</v>
      </c>
      <c r="AU1123" s="62"/>
      <c r="BT1123">
        <v>0</v>
      </c>
      <c r="BU1123" s="32">
        <v>100</v>
      </c>
      <c r="BV1123" s="32">
        <v>135</v>
      </c>
      <c r="BW1123" s="32">
        <v>12950</v>
      </c>
      <c r="BX1123" s="32">
        <v>81</v>
      </c>
      <c r="BY1123" s="32">
        <v>91000</v>
      </c>
      <c r="BZ1123" t="s">
        <v>1816</v>
      </c>
      <c r="CA1123" t="s">
        <v>1693</v>
      </c>
      <c r="CB1123" t="s">
        <v>1824</v>
      </c>
      <c r="CC1123" s="52" t="s">
        <v>1683</v>
      </c>
      <c r="CD1123" s="52" t="s">
        <v>1784</v>
      </c>
      <c r="CE1123" s="155">
        <v>31596</v>
      </c>
      <c r="CF1123" s="155">
        <v>220</v>
      </c>
      <c r="CG1123" s="31" t="s">
        <v>5834</v>
      </c>
      <c r="CH1123" s="31" t="s">
        <v>3923</v>
      </c>
      <c r="CI1123" s="31" t="s">
        <v>3945</v>
      </c>
      <c r="CJ1123" s="31" t="s">
        <v>776</v>
      </c>
      <c r="DL1123"/>
      <c r="DM1123"/>
      <c r="DN1123"/>
      <c r="DO1123"/>
      <c r="DP1123"/>
      <c r="DQ1123"/>
      <c r="DR1123"/>
      <c r="DV1123" s="31" t="s">
        <v>5654</v>
      </c>
      <c r="DW1123" s="31" t="s">
        <v>5665</v>
      </c>
      <c r="DX1123" s="63"/>
      <c r="DY1123" s="63"/>
      <c r="DZ1123" s="63"/>
      <c r="EA1123" s="167"/>
      <c r="EB1123" s="60"/>
      <c r="EC1123" s="60"/>
      <c r="ED1123" s="60"/>
      <c r="EE1123" s="60"/>
      <c r="EF1123" s="60"/>
      <c r="EG1123" s="60"/>
      <c r="EH1123" s="60"/>
      <c r="EI1123" s="60"/>
      <c r="EJ1123" s="60"/>
      <c r="EK1123" s="60"/>
      <c r="EL1123" s="60"/>
      <c r="EM1123" s="60"/>
      <c r="EN1123" s="60"/>
      <c r="EO1123" s="60"/>
      <c r="EP1123" s="60"/>
      <c r="EQ1123" s="60"/>
      <c r="ER1123" s="60"/>
      <c r="ES1123" s="60"/>
      <c r="ET1123" s="60"/>
      <c r="EU1123" s="60"/>
      <c r="EV1123" s="60"/>
      <c r="EW1123" s="60"/>
      <c r="EX1123" s="60"/>
      <c r="EY1123" s="60"/>
      <c r="EZ1123" s="60"/>
      <c r="FA1123" s="60"/>
      <c r="FB1123" s="60"/>
    </row>
    <row r="1124" spans="22:158" x14ac:dyDescent="0.25">
      <c r="W1124" s="33"/>
      <c r="X1124" s="33"/>
      <c r="AH1124" s="38">
        <v>100</v>
      </c>
      <c r="AI1124" s="38">
        <v>155</v>
      </c>
      <c r="AJ1124" s="38">
        <v>17800</v>
      </c>
      <c r="AK1124" s="38">
        <v>14</v>
      </c>
      <c r="AL1124" s="38">
        <v>1510358</v>
      </c>
      <c r="AM1124" s="61" t="s">
        <v>1816</v>
      </c>
      <c r="AN1124" s="61" t="s">
        <v>1686</v>
      </c>
      <c r="AO1124" s="61" t="s">
        <v>1651</v>
      </c>
      <c r="AP1124" s="61" t="s">
        <v>5033</v>
      </c>
      <c r="AQ1124" s="61" t="s">
        <v>1710</v>
      </c>
      <c r="AR1124" s="28">
        <v>34012</v>
      </c>
      <c r="AS1124" s="28">
        <v>305447</v>
      </c>
      <c r="AT1124" s="28">
        <v>555203</v>
      </c>
      <c r="AU1124" s="62"/>
      <c r="BT1124">
        <v>0</v>
      </c>
      <c r="BU1124" s="32">
        <v>100</v>
      </c>
      <c r="BV1124" s="32">
        <v>135</v>
      </c>
      <c r="BW1124" s="32">
        <v>12950</v>
      </c>
      <c r="BX1124" s="32">
        <v>81</v>
      </c>
      <c r="BY1124" s="32">
        <v>91010</v>
      </c>
      <c r="BZ1124" t="s">
        <v>1816</v>
      </c>
      <c r="CA1124" t="s">
        <v>1693</v>
      </c>
      <c r="CB1124" t="s">
        <v>1824</v>
      </c>
      <c r="CC1124" t="s">
        <v>1683</v>
      </c>
      <c r="CD1124" s="52" t="s">
        <v>1683</v>
      </c>
      <c r="CE1124" s="155">
        <v>92</v>
      </c>
      <c r="CF1124" s="155">
        <v>5</v>
      </c>
      <c r="CG1124" s="31" t="s">
        <v>5837</v>
      </c>
      <c r="CH1124" s="31" t="s">
        <v>3925</v>
      </c>
      <c r="CI1124" s="31" t="s">
        <v>3945</v>
      </c>
      <c r="CJ1124" s="31" t="s">
        <v>5855</v>
      </c>
      <c r="DL1124"/>
      <c r="DM1124"/>
      <c r="DN1124"/>
      <c r="DO1124"/>
      <c r="DP1124"/>
      <c r="DQ1124"/>
      <c r="DR1124"/>
      <c r="DV1124" s="31" t="s">
        <v>5654</v>
      </c>
      <c r="DW1124" s="31" t="s">
        <v>5665</v>
      </c>
      <c r="DX1124" s="63"/>
      <c r="DY1124" s="63"/>
      <c r="DZ1124" s="63"/>
      <c r="EA1124" s="167"/>
      <c r="EB1124" s="60"/>
      <c r="EC1124" s="60"/>
      <c r="ED1124" s="60"/>
      <c r="EE1124" s="60"/>
      <c r="EF1124" s="60"/>
      <c r="EG1124" s="60"/>
      <c r="EH1124" s="60"/>
      <c r="EI1124" s="60"/>
      <c r="EJ1124" s="60"/>
      <c r="EK1124" s="60"/>
      <c r="EL1124" s="60"/>
      <c r="EM1124" s="60"/>
      <c r="EN1124" s="60"/>
      <c r="EO1124" s="60"/>
      <c r="EP1124" s="60"/>
      <c r="EQ1124" s="60"/>
      <c r="ER1124" s="60"/>
      <c r="ES1124" s="60"/>
      <c r="ET1124" s="60"/>
      <c r="EU1124" s="60"/>
      <c r="EV1124" s="60"/>
      <c r="EW1124" s="60"/>
      <c r="EX1124" s="60"/>
      <c r="EY1124" s="60"/>
      <c r="EZ1124" s="60"/>
      <c r="FA1124" s="60"/>
      <c r="FB1124" s="60"/>
    </row>
    <row r="1125" spans="22:158" x14ac:dyDescent="0.25">
      <c r="W1125" s="33"/>
      <c r="X1125" s="33"/>
      <c r="AH1125" s="38">
        <v>100</v>
      </c>
      <c r="AI1125" s="38">
        <v>155</v>
      </c>
      <c r="AJ1125" s="38">
        <v>18200</v>
      </c>
      <c r="AK1125" s="38">
        <v>14</v>
      </c>
      <c r="AL1125" s="38">
        <v>1510358</v>
      </c>
      <c r="AM1125" s="61" t="s">
        <v>1816</v>
      </c>
      <c r="AN1125" s="61" t="s">
        <v>1686</v>
      </c>
      <c r="AO1125" s="61" t="s">
        <v>1660</v>
      </c>
      <c r="AP1125" s="61" t="s">
        <v>5033</v>
      </c>
      <c r="AQ1125" s="61" t="s">
        <v>1710</v>
      </c>
      <c r="AR1125" s="28">
        <v>0</v>
      </c>
      <c r="AS1125" s="28">
        <v>0</v>
      </c>
      <c r="AT1125" s="28">
        <v>32141</v>
      </c>
      <c r="AU1125" s="62"/>
      <c r="BT1125">
        <v>0</v>
      </c>
      <c r="BU1125" s="32">
        <v>100</v>
      </c>
      <c r="BV1125" s="32">
        <v>135</v>
      </c>
      <c r="BW1125" s="32">
        <v>12950</v>
      </c>
      <c r="BX1125" s="32">
        <v>82</v>
      </c>
      <c r="BY1125" s="32">
        <v>91020</v>
      </c>
      <c r="BZ1125" t="s">
        <v>1816</v>
      </c>
      <c r="CA1125" t="s">
        <v>1693</v>
      </c>
      <c r="CB1125" t="s">
        <v>1824</v>
      </c>
      <c r="CC1125" s="52" t="s">
        <v>1790</v>
      </c>
      <c r="CD1125" s="52" t="s">
        <v>1792</v>
      </c>
      <c r="CE1125" s="155">
        <v>86655</v>
      </c>
      <c r="CF1125" s="155">
        <v>226</v>
      </c>
      <c r="CG1125" s="31" t="s">
        <v>5851</v>
      </c>
      <c r="CH1125" s="31" t="s">
        <v>3926</v>
      </c>
      <c r="CI1125" s="31" t="s">
        <v>3945</v>
      </c>
      <c r="CJ1125" s="31" t="s">
        <v>5856</v>
      </c>
      <c r="DL1125"/>
      <c r="DM1125"/>
      <c r="DN1125"/>
      <c r="DO1125"/>
      <c r="DP1125"/>
      <c r="DQ1125"/>
      <c r="DR1125"/>
      <c r="DV1125" s="31" t="s">
        <v>5654</v>
      </c>
      <c r="DW1125" s="31" t="s">
        <v>5665</v>
      </c>
      <c r="DX1125" s="63"/>
      <c r="DY1125" s="63"/>
      <c r="DZ1125" s="63"/>
      <c r="EA1125" s="167"/>
      <c r="EB1125" s="60"/>
      <c r="EC1125" s="60"/>
      <c r="ED1125" s="60"/>
      <c r="EE1125" s="60"/>
      <c r="EF1125" s="60"/>
      <c r="EG1125" s="60"/>
      <c r="EH1125" s="60"/>
      <c r="EI1125" s="60"/>
      <c r="EJ1125" s="60"/>
      <c r="EK1125" s="60"/>
      <c r="EL1125" s="60"/>
      <c r="EM1125" s="60"/>
      <c r="EN1125" s="60"/>
      <c r="EO1125" s="60"/>
      <c r="EP1125" s="60"/>
      <c r="EQ1125" s="60"/>
      <c r="ER1125" s="60"/>
      <c r="ES1125" s="60"/>
      <c r="ET1125" s="60"/>
      <c r="EU1125" s="60"/>
      <c r="EV1125" s="60"/>
      <c r="EW1125" s="60"/>
      <c r="EX1125" s="60"/>
      <c r="EY1125" s="60"/>
      <c r="EZ1125" s="60"/>
      <c r="FA1125" s="60"/>
      <c r="FB1125" s="60"/>
    </row>
    <row r="1126" spans="22:158" x14ac:dyDescent="0.25">
      <c r="W1126" s="33"/>
      <c r="X1126" s="33"/>
      <c r="AH1126" s="38">
        <v>100</v>
      </c>
      <c r="AI1126" s="38">
        <v>155</v>
      </c>
      <c r="AJ1126" s="38">
        <v>18300</v>
      </c>
      <c r="AK1126" s="38">
        <v>14</v>
      </c>
      <c r="AL1126" s="38">
        <v>1510358</v>
      </c>
      <c r="AM1126" s="61" t="s">
        <v>1816</v>
      </c>
      <c r="AN1126" s="61" t="s">
        <v>1686</v>
      </c>
      <c r="AO1126" s="61" t="s">
        <v>1662</v>
      </c>
      <c r="AP1126" s="61" t="s">
        <v>5033</v>
      </c>
      <c r="AQ1126" s="61" t="s">
        <v>1710</v>
      </c>
      <c r="AR1126" s="28">
        <v>0</v>
      </c>
      <c r="AS1126" s="28">
        <v>0</v>
      </c>
      <c r="AT1126" s="28">
        <v>12445</v>
      </c>
      <c r="AU1126" s="62"/>
      <c r="BT1126">
        <v>0</v>
      </c>
      <c r="BU1126" s="32">
        <v>100</v>
      </c>
      <c r="BV1126" s="32">
        <v>135</v>
      </c>
      <c r="BW1126" s="32">
        <v>12950</v>
      </c>
      <c r="BX1126" s="32">
        <v>82</v>
      </c>
      <c r="BY1126" s="32">
        <v>91040</v>
      </c>
      <c r="BZ1126" t="s">
        <v>1816</v>
      </c>
      <c r="CA1126" t="s">
        <v>1693</v>
      </c>
      <c r="CB1126" t="s">
        <v>1824</v>
      </c>
      <c r="CC1126" t="s">
        <v>1790</v>
      </c>
      <c r="CD1126" s="52" t="s">
        <v>1791</v>
      </c>
      <c r="CE1126" s="155">
        <v>25087</v>
      </c>
      <c r="CF1126" s="155">
        <v>159</v>
      </c>
      <c r="CG1126" s="31" t="s">
        <v>5853</v>
      </c>
      <c r="CH1126" s="31" t="s">
        <v>3927</v>
      </c>
      <c r="CI1126" s="31" t="s">
        <v>3945</v>
      </c>
      <c r="CJ1126" s="31" t="s">
        <v>5857</v>
      </c>
      <c r="DL1126"/>
      <c r="DM1126"/>
      <c r="DN1126"/>
      <c r="DO1126"/>
      <c r="DP1126"/>
      <c r="DQ1126"/>
      <c r="DR1126"/>
      <c r="DV1126" s="31" t="s">
        <v>5654</v>
      </c>
      <c r="DW1126" s="31" t="s">
        <v>5665</v>
      </c>
      <c r="DX1126" s="63"/>
      <c r="DY1126" s="63"/>
      <c r="DZ1126" s="63"/>
      <c r="EA1126" s="167"/>
      <c r="EB1126" s="60"/>
      <c r="EC1126" s="60"/>
      <c r="ED1126" s="60"/>
      <c r="EE1126" s="60"/>
      <c r="EF1126" s="60"/>
      <c r="EG1126" s="60"/>
      <c r="EH1126" s="60"/>
      <c r="EI1126" s="60"/>
      <c r="EJ1126" s="60"/>
      <c r="EK1126" s="60"/>
      <c r="EL1126" s="60"/>
      <c r="EM1126" s="60"/>
      <c r="EN1126" s="60"/>
      <c r="EO1126" s="60"/>
      <c r="EP1126" s="60"/>
      <c r="EQ1126" s="60"/>
      <c r="ER1126" s="60"/>
      <c r="ES1126" s="60"/>
      <c r="ET1126" s="60"/>
      <c r="EU1126" s="60"/>
      <c r="EV1126" s="60"/>
      <c r="EW1126" s="60"/>
      <c r="EX1126" s="60"/>
      <c r="EY1126" s="60"/>
      <c r="EZ1126" s="60"/>
      <c r="FA1126" s="60"/>
      <c r="FB1126" s="60"/>
    </row>
    <row r="1127" spans="22:158" x14ac:dyDescent="0.25">
      <c r="V1127" s="1"/>
      <c r="W1127" s="33"/>
      <c r="X1127" s="33"/>
      <c r="AH1127" s="38">
        <v>100</v>
      </c>
      <c r="AI1127" s="38">
        <v>160</v>
      </c>
      <c r="AJ1127" s="38">
        <v>11700</v>
      </c>
      <c r="AK1127" s="38">
        <v>14</v>
      </c>
      <c r="AL1127" s="38">
        <v>1510358</v>
      </c>
      <c r="AM1127" s="61" t="s">
        <v>1816</v>
      </c>
      <c r="AN1127" s="61" t="s">
        <v>1694</v>
      </c>
      <c r="AO1127" s="61" t="s">
        <v>5077</v>
      </c>
      <c r="AP1127" s="61" t="s">
        <v>5033</v>
      </c>
      <c r="AQ1127" s="61" t="s">
        <v>1710</v>
      </c>
      <c r="AR1127" s="28">
        <v>35448.800000000003</v>
      </c>
      <c r="AS1127" s="28">
        <v>0</v>
      </c>
      <c r="AT1127" s="28">
        <v>0</v>
      </c>
      <c r="AU1127" s="62"/>
      <c r="BT1127">
        <v>0</v>
      </c>
      <c r="BU1127" s="32">
        <v>100</v>
      </c>
      <c r="BV1127" s="32">
        <v>135</v>
      </c>
      <c r="BW1127" s="32">
        <v>12950</v>
      </c>
      <c r="BX1127" s="32">
        <v>83</v>
      </c>
      <c r="BY1127" s="32">
        <v>91060</v>
      </c>
      <c r="BZ1127" t="s">
        <v>1816</v>
      </c>
      <c r="CA1127" t="s">
        <v>1693</v>
      </c>
      <c r="CB1127" t="s">
        <v>1824</v>
      </c>
      <c r="CC1127" t="s">
        <v>1786</v>
      </c>
      <c r="CD1127" s="52" t="s">
        <v>5043</v>
      </c>
      <c r="CE1127" s="155">
        <v>39</v>
      </c>
      <c r="CF1127" s="155">
        <v>4</v>
      </c>
      <c r="CG1127" s="31" t="s">
        <v>684</v>
      </c>
      <c r="CH1127" s="31" t="s">
        <v>3928</v>
      </c>
      <c r="CI1127" s="31" t="s">
        <v>3945</v>
      </c>
      <c r="CJ1127" s="31" t="s">
        <v>5858</v>
      </c>
      <c r="DL1127"/>
      <c r="DM1127"/>
      <c r="DN1127"/>
      <c r="DO1127"/>
      <c r="DP1127"/>
      <c r="DQ1127"/>
      <c r="DR1127"/>
      <c r="DV1127" s="31" t="s">
        <v>5654</v>
      </c>
      <c r="DW1127" s="31" t="s">
        <v>5666</v>
      </c>
      <c r="DX1127" s="63"/>
      <c r="DY1127" s="63"/>
      <c r="DZ1127" s="63"/>
      <c r="EA1127" s="167"/>
      <c r="EB1127" s="60"/>
      <c r="EC1127" s="60"/>
      <c r="ED1127" s="60"/>
      <c r="EE1127" s="60"/>
      <c r="EF1127" s="60"/>
      <c r="EG1127" s="60"/>
      <c r="EH1127" s="60"/>
      <c r="EI1127" s="60"/>
      <c r="EJ1127" s="60"/>
      <c r="EK1127" s="60"/>
      <c r="EL1127" s="60"/>
      <c r="EM1127" s="60"/>
      <c r="EN1127" s="60"/>
      <c r="EO1127" s="60"/>
      <c r="EP1127" s="60"/>
      <c r="EQ1127" s="60"/>
      <c r="ER1127" s="60"/>
      <c r="ES1127" s="60"/>
      <c r="ET1127" s="60"/>
      <c r="EU1127" s="60"/>
      <c r="EV1127" s="60"/>
      <c r="EW1127" s="60"/>
      <c r="EX1127" s="60"/>
      <c r="EY1127" s="60"/>
      <c r="EZ1127" s="60"/>
      <c r="FA1127" s="60"/>
      <c r="FB1127" s="60"/>
    </row>
    <row r="1128" spans="22:158" x14ac:dyDescent="0.25">
      <c r="W1128" s="33"/>
      <c r="X1128" s="33"/>
      <c r="AH1128" s="38">
        <v>100</v>
      </c>
      <c r="AI1128" s="38">
        <v>105</v>
      </c>
      <c r="AJ1128" s="38">
        <v>13100</v>
      </c>
      <c r="AK1128" s="38">
        <v>16</v>
      </c>
      <c r="AL1128" s="38">
        <v>1800958</v>
      </c>
      <c r="AM1128" s="61" t="s">
        <v>1816</v>
      </c>
      <c r="AN1128" s="61" t="s">
        <v>1688</v>
      </c>
      <c r="AO1128" s="61" t="s">
        <v>5104</v>
      </c>
      <c r="AP1128" s="61" t="s">
        <v>5034</v>
      </c>
      <c r="AQ1128" s="61" t="s">
        <v>1724</v>
      </c>
      <c r="AR1128" s="28">
        <v>0</v>
      </c>
      <c r="AS1128" s="28">
        <v>23</v>
      </c>
      <c r="AT1128" s="28">
        <v>0</v>
      </c>
      <c r="AU1128" s="62"/>
      <c r="BT1128">
        <v>0</v>
      </c>
      <c r="BU1128" s="32">
        <v>100</v>
      </c>
      <c r="BV1128" s="32">
        <v>135</v>
      </c>
      <c r="BW1128" s="32">
        <v>12950</v>
      </c>
      <c r="BX1128" s="32">
        <v>83</v>
      </c>
      <c r="BY1128" s="32">
        <v>91080</v>
      </c>
      <c r="BZ1128" t="s">
        <v>1816</v>
      </c>
      <c r="CA1128" t="s">
        <v>1693</v>
      </c>
      <c r="CB1128" t="s">
        <v>1824</v>
      </c>
      <c r="CC1128" s="52" t="s">
        <v>1786</v>
      </c>
      <c r="CD1128" s="52" t="s">
        <v>1784</v>
      </c>
      <c r="CE1128" s="155">
        <v>20702</v>
      </c>
      <c r="CF1128" s="155">
        <v>1</v>
      </c>
      <c r="CG1128" s="31" t="s">
        <v>686</v>
      </c>
      <c r="CH1128" s="31" t="s">
        <v>3929</v>
      </c>
      <c r="CI1128" s="31" t="s">
        <v>3945</v>
      </c>
      <c r="CJ1128" s="31" t="s">
        <v>5859</v>
      </c>
      <c r="DL1128"/>
      <c r="DM1128"/>
      <c r="DN1128"/>
      <c r="DO1128"/>
      <c r="DP1128"/>
      <c r="DQ1128"/>
      <c r="DR1128"/>
      <c r="DV1128" s="31" t="s">
        <v>5667</v>
      </c>
      <c r="DW1128" s="31" t="s">
        <v>5668</v>
      </c>
      <c r="DX1128" s="63"/>
      <c r="DY1128" s="63"/>
      <c r="DZ1128" s="63"/>
      <c r="EA1128" s="167"/>
      <c r="EB1128" s="60"/>
      <c r="EC1128" s="60"/>
      <c r="ED1128" s="60"/>
      <c r="EE1128" s="60"/>
      <c r="EF1128" s="60"/>
      <c r="EG1128" s="60"/>
      <c r="EH1128" s="60"/>
      <c r="EI1128" s="60"/>
      <c r="EJ1128" s="60"/>
      <c r="EK1128" s="60"/>
      <c r="EL1128" s="60"/>
      <c r="EM1128" s="60"/>
      <c r="EN1128" s="60"/>
      <c r="EO1128" s="60"/>
      <c r="EP1128" s="60"/>
      <c r="EQ1128" s="60"/>
      <c r="ER1128" s="60"/>
      <c r="ES1128" s="60"/>
      <c r="ET1128" s="60"/>
      <c r="EU1128" s="60"/>
      <c r="EV1128" s="60"/>
      <c r="EW1128" s="60"/>
      <c r="EX1128" s="60"/>
      <c r="EY1128" s="60"/>
      <c r="EZ1128" s="60"/>
      <c r="FA1128" s="60"/>
      <c r="FB1128" s="60"/>
    </row>
    <row r="1129" spans="22:158" x14ac:dyDescent="0.25">
      <c r="W1129" s="33"/>
      <c r="X1129" s="33"/>
      <c r="AH1129" s="38">
        <v>100</v>
      </c>
      <c r="AI1129" s="38">
        <v>110</v>
      </c>
      <c r="AJ1129" s="38">
        <v>15250</v>
      </c>
      <c r="AK1129" s="38">
        <v>16</v>
      </c>
      <c r="AL1129" s="38">
        <v>1800958</v>
      </c>
      <c r="AM1129" s="61" t="s">
        <v>1816</v>
      </c>
      <c r="AN1129" s="61" t="s">
        <v>1696</v>
      </c>
      <c r="AO1129" s="61" t="s">
        <v>1595</v>
      </c>
      <c r="AP1129" s="61" t="s">
        <v>5034</v>
      </c>
      <c r="AQ1129" s="61" t="s">
        <v>1724</v>
      </c>
      <c r="AR1129" s="28">
        <v>0</v>
      </c>
      <c r="AS1129" s="28">
        <v>0</v>
      </c>
      <c r="AT1129" s="28">
        <v>13380</v>
      </c>
      <c r="AU1129" s="62"/>
      <c r="BT1129">
        <v>0</v>
      </c>
      <c r="BU1129" s="32">
        <v>100</v>
      </c>
      <c r="BV1129" s="32">
        <v>135</v>
      </c>
      <c r="BW1129" s="32">
        <v>12950</v>
      </c>
      <c r="BX1129" s="32">
        <v>84</v>
      </c>
      <c r="BY1129" s="32">
        <v>91100</v>
      </c>
      <c r="BZ1129" t="s">
        <v>1816</v>
      </c>
      <c r="CA1129" t="s">
        <v>1693</v>
      </c>
      <c r="CB1129" t="s">
        <v>1824</v>
      </c>
      <c r="CC1129" s="52" t="s">
        <v>1795</v>
      </c>
      <c r="CD1129" s="52" t="s">
        <v>1796</v>
      </c>
      <c r="CE1129" s="155">
        <v>19</v>
      </c>
      <c r="CF1129" s="155">
        <v>2</v>
      </c>
      <c r="CG1129" s="31" t="s">
        <v>688</v>
      </c>
      <c r="CH1129" s="31" t="s">
        <v>3930</v>
      </c>
      <c r="CI1129" s="31" t="s">
        <v>3945</v>
      </c>
      <c r="CJ1129" s="31" t="s">
        <v>5860</v>
      </c>
      <c r="DL1129"/>
      <c r="DM1129"/>
      <c r="DN1129"/>
      <c r="DO1129"/>
      <c r="DP1129"/>
      <c r="DQ1129"/>
      <c r="DR1129"/>
      <c r="DV1129" s="31" t="s">
        <v>5667</v>
      </c>
      <c r="DW1129" s="31" t="s">
        <v>5669</v>
      </c>
      <c r="DX1129" s="63"/>
      <c r="DY1129" s="63"/>
      <c r="DZ1129" s="63"/>
      <c r="EA1129" s="167"/>
      <c r="EB1129" s="60"/>
      <c r="EC1129" s="60"/>
      <c r="ED1129" s="60"/>
      <c r="EE1129" s="60"/>
      <c r="EF1129" s="60"/>
      <c r="EG1129" s="60"/>
      <c r="EH1129" s="60"/>
      <c r="EI1129" s="60"/>
      <c r="EJ1129" s="60"/>
      <c r="EK1129" s="60"/>
      <c r="EL1129" s="60"/>
      <c r="EM1129" s="60"/>
      <c r="EN1129" s="60"/>
      <c r="EO1129" s="60"/>
      <c r="EP1129" s="60"/>
      <c r="EQ1129" s="60"/>
      <c r="ER1129" s="60"/>
      <c r="ES1129" s="60"/>
      <c r="ET1129" s="60"/>
      <c r="EU1129" s="60"/>
      <c r="EV1129" s="60"/>
      <c r="EW1129" s="60"/>
      <c r="EX1129" s="60"/>
      <c r="EY1129" s="60"/>
      <c r="EZ1129" s="60"/>
      <c r="FA1129" s="60"/>
      <c r="FB1129" s="60"/>
    </row>
    <row r="1130" spans="22:158" x14ac:dyDescent="0.25">
      <c r="W1130" s="33"/>
      <c r="X1130" s="33"/>
      <c r="AH1130" s="38">
        <v>100</v>
      </c>
      <c r="AI1130" s="38">
        <v>110</v>
      </c>
      <c r="AJ1130" s="38">
        <v>15650</v>
      </c>
      <c r="AK1130" s="38">
        <v>16</v>
      </c>
      <c r="AL1130" s="38">
        <v>1800958</v>
      </c>
      <c r="AM1130" s="61" t="s">
        <v>1816</v>
      </c>
      <c r="AN1130" s="61" t="s">
        <v>1696</v>
      </c>
      <c r="AO1130" s="61" t="s">
        <v>1604</v>
      </c>
      <c r="AP1130" s="61" t="s">
        <v>5034</v>
      </c>
      <c r="AQ1130" s="61" t="s">
        <v>1724</v>
      </c>
      <c r="AR1130" s="28">
        <v>0</v>
      </c>
      <c r="AS1130" s="28">
        <v>0</v>
      </c>
      <c r="AT1130" s="28">
        <v>2985</v>
      </c>
      <c r="AU1130" s="62"/>
      <c r="BT1130">
        <v>0</v>
      </c>
      <c r="BU1130" s="32">
        <v>100</v>
      </c>
      <c r="BV1130" s="32">
        <v>135</v>
      </c>
      <c r="BW1130" s="32">
        <v>12950</v>
      </c>
      <c r="BX1130" s="32">
        <v>86</v>
      </c>
      <c r="BY1130" s="32">
        <v>91140</v>
      </c>
      <c r="BZ1130" t="s">
        <v>1816</v>
      </c>
      <c r="CA1130" t="s">
        <v>1693</v>
      </c>
      <c r="CB1130" t="s">
        <v>1824</v>
      </c>
      <c r="CC1130" s="52" t="s">
        <v>1787</v>
      </c>
      <c r="CD1130" s="52" t="s">
        <v>1789</v>
      </c>
      <c r="CE1130" s="155">
        <v>266</v>
      </c>
      <c r="CF1130" s="155">
        <v>55</v>
      </c>
      <c r="CG1130" s="31" t="s">
        <v>5839</v>
      </c>
      <c r="CH1130" s="31" t="s">
        <v>3931</v>
      </c>
      <c r="CI1130" s="31" t="s">
        <v>3945</v>
      </c>
      <c r="CJ1130" s="31" t="s">
        <v>5861</v>
      </c>
      <c r="DL1130"/>
      <c r="DM1130"/>
      <c r="DN1130"/>
      <c r="DO1130"/>
      <c r="DP1130"/>
      <c r="DQ1130"/>
      <c r="DR1130"/>
      <c r="DV1130" s="31" t="s">
        <v>5667</v>
      </c>
      <c r="DW1130" s="31" t="s">
        <v>5669</v>
      </c>
      <c r="DX1130" s="63"/>
      <c r="DY1130" s="63"/>
      <c r="DZ1130" s="63"/>
      <c r="EA1130" s="167"/>
      <c r="EB1130" s="60"/>
      <c r="EC1130" s="60"/>
      <c r="ED1130" s="60"/>
      <c r="EE1130" s="60"/>
      <c r="EF1130" s="60"/>
      <c r="EG1130" s="60"/>
      <c r="EH1130" s="60"/>
      <c r="EI1130" s="60"/>
      <c r="EJ1130" s="60"/>
      <c r="EK1130" s="60"/>
      <c r="EL1130" s="60"/>
      <c r="EM1130" s="60"/>
      <c r="EN1130" s="60"/>
      <c r="EO1130" s="60"/>
      <c r="EP1130" s="60"/>
      <c r="EQ1130" s="60"/>
      <c r="ER1130" s="60"/>
      <c r="ES1130" s="60"/>
      <c r="ET1130" s="60"/>
      <c r="EU1130" s="60"/>
      <c r="EV1130" s="60"/>
      <c r="EW1130" s="60"/>
      <c r="EX1130" s="60"/>
      <c r="EY1130" s="60"/>
      <c r="EZ1130" s="60"/>
      <c r="FA1130" s="60"/>
      <c r="FB1130" s="60"/>
    </row>
    <row r="1131" spans="22:158" x14ac:dyDescent="0.25">
      <c r="W1131" s="33"/>
      <c r="X1131" s="33"/>
      <c r="AH1131" s="38">
        <v>100</v>
      </c>
      <c r="AI1131" s="38">
        <v>110</v>
      </c>
      <c r="AJ1131" s="38">
        <v>17000</v>
      </c>
      <c r="AK1131" s="38">
        <v>16</v>
      </c>
      <c r="AL1131" s="38">
        <v>1800958</v>
      </c>
      <c r="AM1131" s="61" t="s">
        <v>1816</v>
      </c>
      <c r="AN1131" s="61" t="s">
        <v>1696</v>
      </c>
      <c r="AO1131" s="61" t="s">
        <v>1633</v>
      </c>
      <c r="AP1131" s="61" t="s">
        <v>5034</v>
      </c>
      <c r="AQ1131" s="61" t="s">
        <v>1724</v>
      </c>
      <c r="AR1131" s="28">
        <v>0</v>
      </c>
      <c r="AS1131" s="28">
        <v>0</v>
      </c>
      <c r="AT1131" s="28">
        <v>682</v>
      </c>
      <c r="AU1131" s="62"/>
      <c r="BT1131">
        <v>0</v>
      </c>
      <c r="BU1131" s="32">
        <v>100</v>
      </c>
      <c r="BV1131" s="32">
        <v>135</v>
      </c>
      <c r="BW1131" s="32">
        <v>12950</v>
      </c>
      <c r="BX1131" s="32">
        <v>86</v>
      </c>
      <c r="BY1131" s="32">
        <v>91160</v>
      </c>
      <c r="BZ1131" t="s">
        <v>1816</v>
      </c>
      <c r="CA1131" t="s">
        <v>1693</v>
      </c>
      <c r="CB1131" s="52" t="s">
        <v>1824</v>
      </c>
      <c r="CC1131" s="52" t="s">
        <v>1787</v>
      </c>
      <c r="CD1131" s="52" t="s">
        <v>1788</v>
      </c>
      <c r="CE1131" s="155">
        <v>128</v>
      </c>
      <c r="CF1131" s="155">
        <v>10</v>
      </c>
      <c r="CG1131" s="31" t="s">
        <v>5831</v>
      </c>
      <c r="CH1131" s="31" t="s">
        <v>3932</v>
      </c>
      <c r="CI1131" s="31" t="s">
        <v>3945</v>
      </c>
      <c r="CJ1131" s="31" t="s">
        <v>5862</v>
      </c>
      <c r="DL1131"/>
      <c r="DM1131"/>
      <c r="DN1131"/>
      <c r="DO1131"/>
      <c r="DP1131"/>
      <c r="DQ1131"/>
      <c r="DR1131"/>
      <c r="DV1131" s="31" t="s">
        <v>5667</v>
      </c>
      <c r="DW1131" s="31" t="s">
        <v>5669</v>
      </c>
      <c r="DX1131" s="63"/>
      <c r="DY1131" s="63"/>
      <c r="DZ1131" s="63"/>
      <c r="EA1131" s="167"/>
      <c r="EB1131" s="60"/>
      <c r="EC1131" s="60"/>
      <c r="ED1131" s="60"/>
      <c r="EE1131" s="60"/>
      <c r="EF1131" s="60"/>
      <c r="EG1131" s="60"/>
      <c r="EH1131" s="60"/>
      <c r="EI1131" s="60"/>
      <c r="EJ1131" s="60"/>
      <c r="EK1131" s="60"/>
      <c r="EL1131" s="60"/>
      <c r="EM1131" s="60"/>
      <c r="EN1131" s="60"/>
      <c r="EO1131" s="60"/>
      <c r="EP1131" s="60"/>
      <c r="EQ1131" s="60"/>
      <c r="ER1131" s="60"/>
      <c r="ES1131" s="60"/>
      <c r="ET1131" s="60"/>
      <c r="EU1131" s="60"/>
      <c r="EV1131" s="60"/>
      <c r="EW1131" s="60"/>
      <c r="EX1131" s="60"/>
      <c r="EY1131" s="60"/>
      <c r="EZ1131" s="60"/>
      <c r="FA1131" s="60"/>
      <c r="FB1131" s="60"/>
    </row>
    <row r="1132" spans="22:158" x14ac:dyDescent="0.25">
      <c r="W1132" s="33"/>
      <c r="X1132" s="33"/>
      <c r="AH1132" s="38">
        <v>100</v>
      </c>
      <c r="AI1132" s="38">
        <v>115</v>
      </c>
      <c r="AJ1132" s="38">
        <v>16950</v>
      </c>
      <c r="AK1132" s="38">
        <v>16</v>
      </c>
      <c r="AL1132" s="38">
        <v>1800958</v>
      </c>
      <c r="AM1132" s="61" t="s">
        <v>1816</v>
      </c>
      <c r="AN1132" s="61" t="s">
        <v>1697</v>
      </c>
      <c r="AO1132" s="61" t="s">
        <v>1632</v>
      </c>
      <c r="AP1132" s="61" t="s">
        <v>5034</v>
      </c>
      <c r="AQ1132" s="61" t="s">
        <v>1724</v>
      </c>
      <c r="AR1132" s="28">
        <v>0</v>
      </c>
      <c r="AS1132" s="28">
        <v>0</v>
      </c>
      <c r="AT1132" s="28">
        <v>2151</v>
      </c>
      <c r="AU1132" s="62"/>
      <c r="BT1132">
        <v>0</v>
      </c>
      <c r="BU1132" s="32">
        <v>100</v>
      </c>
      <c r="BV1132" s="32">
        <v>135</v>
      </c>
      <c r="BW1132" s="32">
        <v>12950</v>
      </c>
      <c r="BX1132" s="32">
        <v>87</v>
      </c>
      <c r="BY1132" s="32">
        <v>91180</v>
      </c>
      <c r="BZ1132" t="s">
        <v>1816</v>
      </c>
      <c r="CA1132" t="s">
        <v>1693</v>
      </c>
      <c r="CB1132" t="s">
        <v>1824</v>
      </c>
      <c r="CC1132" t="s">
        <v>1726</v>
      </c>
      <c r="CD1132" s="52" t="s">
        <v>1793</v>
      </c>
      <c r="CE1132" s="155"/>
      <c r="CF1132" s="155"/>
      <c r="CG1132" s="31" t="s">
        <v>5841</v>
      </c>
      <c r="CH1132" s="31" t="s">
        <v>3937</v>
      </c>
      <c r="CI1132" s="31" t="s">
        <v>3945</v>
      </c>
      <c r="CJ1132" s="31" t="s">
        <v>5863</v>
      </c>
      <c r="DL1132"/>
      <c r="DM1132"/>
      <c r="DN1132"/>
      <c r="DO1132"/>
      <c r="DP1132"/>
      <c r="DQ1132"/>
      <c r="DR1132"/>
      <c r="DV1132" s="31" t="s">
        <v>5667</v>
      </c>
      <c r="DW1132" s="31" t="s">
        <v>5670</v>
      </c>
      <c r="DX1132" s="63"/>
      <c r="DY1132" s="63"/>
      <c r="DZ1132" s="63"/>
      <c r="EA1132" s="167"/>
      <c r="EB1132" s="60"/>
      <c r="EC1132" s="60"/>
      <c r="ED1132" s="60"/>
      <c r="EE1132" s="60"/>
      <c r="EF1132" s="60"/>
      <c r="EG1132" s="60"/>
      <c r="EH1132" s="60"/>
      <c r="EI1132" s="60"/>
      <c r="EJ1132" s="60"/>
      <c r="EK1132" s="60"/>
      <c r="EL1132" s="60"/>
      <c r="EM1132" s="60"/>
      <c r="EN1132" s="60"/>
      <c r="EO1132" s="60"/>
      <c r="EP1132" s="60"/>
      <c r="EQ1132" s="60"/>
      <c r="ER1132" s="60"/>
      <c r="ES1132" s="60"/>
      <c r="ET1132" s="60"/>
      <c r="EU1132" s="60"/>
      <c r="EV1132" s="60"/>
      <c r="EW1132" s="60"/>
      <c r="EX1132" s="60"/>
      <c r="EY1132" s="60"/>
      <c r="EZ1132" s="60"/>
      <c r="FA1132" s="60"/>
      <c r="FB1132" s="60"/>
    </row>
    <row r="1133" spans="22:158" x14ac:dyDescent="0.25">
      <c r="W1133" s="33"/>
      <c r="X1133" s="33"/>
      <c r="AH1133" s="38">
        <v>100</v>
      </c>
      <c r="AI1133" s="38">
        <v>115</v>
      </c>
      <c r="AJ1133" s="38">
        <v>18350</v>
      </c>
      <c r="AK1133" s="38">
        <v>16</v>
      </c>
      <c r="AL1133" s="38">
        <v>1800958</v>
      </c>
      <c r="AM1133" s="61" t="s">
        <v>1816</v>
      </c>
      <c r="AN1133" s="61" t="s">
        <v>1697</v>
      </c>
      <c r="AO1133" s="61" t="s">
        <v>1663</v>
      </c>
      <c r="AP1133" s="61" t="s">
        <v>5034</v>
      </c>
      <c r="AQ1133" s="61" t="s">
        <v>1724</v>
      </c>
      <c r="AR1133" s="28">
        <v>0</v>
      </c>
      <c r="AS1133" s="28">
        <v>6079</v>
      </c>
      <c r="AT1133" s="28">
        <v>0</v>
      </c>
      <c r="AU1133" s="62"/>
      <c r="BT1133">
        <v>0</v>
      </c>
      <c r="BU1133" s="32">
        <v>100</v>
      </c>
      <c r="BV1133" s="32">
        <v>135</v>
      </c>
      <c r="BW1133" s="32">
        <v>12950</v>
      </c>
      <c r="BX1133" s="32">
        <v>87</v>
      </c>
      <c r="BY1133" s="32">
        <v>91190</v>
      </c>
      <c r="BZ1133" t="s">
        <v>1816</v>
      </c>
      <c r="CA1133" t="s">
        <v>1693</v>
      </c>
      <c r="CB1133" t="s">
        <v>1824</v>
      </c>
      <c r="CC1133" s="52" t="s">
        <v>1726</v>
      </c>
      <c r="CD1133" s="52" t="s">
        <v>1726</v>
      </c>
      <c r="CE1133" s="155"/>
      <c r="CF1133" s="155"/>
      <c r="CG1133" s="31" t="s">
        <v>5843</v>
      </c>
      <c r="CH1133" s="31" t="s">
        <v>3938</v>
      </c>
      <c r="CI1133" s="31" t="s">
        <v>3945</v>
      </c>
      <c r="CJ1133" s="31" t="s">
        <v>5864</v>
      </c>
      <c r="DL1133"/>
      <c r="DM1133"/>
      <c r="DN1133"/>
      <c r="DO1133"/>
      <c r="DP1133"/>
      <c r="DQ1133"/>
      <c r="DR1133"/>
      <c r="DV1133" s="31" t="s">
        <v>5667</v>
      </c>
      <c r="DW1133" s="31" t="s">
        <v>5670</v>
      </c>
      <c r="DX1133" s="63"/>
      <c r="DY1133" s="63"/>
      <c r="DZ1133" s="63"/>
      <c r="EA1133" s="167"/>
      <c r="EB1133" s="60"/>
      <c r="EC1133" s="60"/>
      <c r="ED1133" s="60"/>
      <c r="EE1133" s="60"/>
      <c r="EF1133" s="60"/>
      <c r="EG1133" s="60"/>
      <c r="EH1133" s="60"/>
      <c r="EI1133" s="60"/>
      <c r="EJ1133" s="60"/>
      <c r="EK1133" s="60"/>
      <c r="EL1133" s="60"/>
      <c r="EM1133" s="60"/>
      <c r="EN1133" s="60"/>
      <c r="EO1133" s="60"/>
      <c r="EP1133" s="60"/>
      <c r="EQ1133" s="60"/>
      <c r="ER1133" s="60"/>
      <c r="ES1133" s="60"/>
      <c r="ET1133" s="60"/>
      <c r="EU1133" s="60"/>
      <c r="EV1133" s="60"/>
      <c r="EW1133" s="60"/>
      <c r="EX1133" s="60"/>
      <c r="EY1133" s="60"/>
      <c r="EZ1133" s="60"/>
      <c r="FA1133" s="60"/>
      <c r="FB1133" s="60"/>
    </row>
    <row r="1134" spans="22:158" x14ac:dyDescent="0.25">
      <c r="W1134" s="33"/>
      <c r="X1134" s="33"/>
      <c r="AH1134" s="38">
        <v>100</v>
      </c>
      <c r="AI1134" s="38">
        <v>120</v>
      </c>
      <c r="AJ1134" s="38">
        <v>14850</v>
      </c>
      <c r="AK1134" s="38">
        <v>16</v>
      </c>
      <c r="AL1134" s="38">
        <v>1800958</v>
      </c>
      <c r="AM1134" s="61" t="s">
        <v>1816</v>
      </c>
      <c r="AN1134" s="61" t="s">
        <v>1689</v>
      </c>
      <c r="AO1134" s="61" t="s">
        <v>1585</v>
      </c>
      <c r="AP1134" s="61" t="s">
        <v>5034</v>
      </c>
      <c r="AQ1134" s="61" t="s">
        <v>1724</v>
      </c>
      <c r="AR1134" s="28">
        <v>0</v>
      </c>
      <c r="AS1134" s="28">
        <v>0</v>
      </c>
      <c r="AT1134" s="28">
        <v>0</v>
      </c>
      <c r="AU1134" s="62"/>
      <c r="BT1134">
        <v>0</v>
      </c>
      <c r="BU1134" s="32">
        <v>100</v>
      </c>
      <c r="BV1134" s="32">
        <v>135</v>
      </c>
      <c r="BW1134" s="32">
        <v>12950</v>
      </c>
      <c r="BX1134" s="32">
        <v>87</v>
      </c>
      <c r="BY1134" s="32">
        <v>91200</v>
      </c>
      <c r="BZ1134" t="s">
        <v>1816</v>
      </c>
      <c r="CA1134" t="s">
        <v>1693</v>
      </c>
      <c r="CB1134" t="s">
        <v>1824</v>
      </c>
      <c r="CC1134" t="s">
        <v>1726</v>
      </c>
      <c r="CD1134" s="52" t="s">
        <v>1794</v>
      </c>
      <c r="CE1134" s="155"/>
      <c r="CF1134" s="155"/>
      <c r="CG1134" s="31" t="s">
        <v>5845</v>
      </c>
      <c r="CH1134" s="31" t="s">
        <v>3939</v>
      </c>
      <c r="CI1134" s="31" t="s">
        <v>3945</v>
      </c>
      <c r="CJ1134" s="31" t="s">
        <v>5865</v>
      </c>
      <c r="DL1134"/>
      <c r="DM1134"/>
      <c r="DN1134"/>
      <c r="DO1134"/>
      <c r="DP1134"/>
      <c r="DQ1134"/>
      <c r="DR1134"/>
      <c r="DV1134" s="31" t="s">
        <v>5667</v>
      </c>
      <c r="DW1134" s="31" t="s">
        <v>5671</v>
      </c>
      <c r="DX1134" s="63"/>
      <c r="DY1134" s="63"/>
      <c r="DZ1134" s="63"/>
      <c r="EA1134" s="167"/>
      <c r="EB1134" s="60"/>
      <c r="EC1134" s="60"/>
      <c r="ED1134" s="60"/>
      <c r="EE1134" s="60"/>
      <c r="EF1134" s="60"/>
      <c r="EG1134" s="60"/>
      <c r="EH1134" s="60"/>
      <c r="EI1134" s="60"/>
      <c r="EJ1134" s="60"/>
      <c r="EK1134" s="60"/>
      <c r="EL1134" s="60"/>
      <c r="EM1134" s="60"/>
      <c r="EN1134" s="60"/>
      <c r="EO1134" s="60"/>
      <c r="EP1134" s="60"/>
      <c r="EQ1134" s="60"/>
      <c r="ER1134" s="60"/>
      <c r="ES1134" s="60"/>
      <c r="ET1134" s="60"/>
      <c r="EU1134" s="60"/>
      <c r="EV1134" s="60"/>
      <c r="EW1134" s="60"/>
      <c r="EX1134" s="60"/>
      <c r="EY1134" s="60"/>
      <c r="EZ1134" s="60"/>
      <c r="FA1134" s="60"/>
      <c r="FB1134" s="60"/>
    </row>
    <row r="1135" spans="22:158" x14ac:dyDescent="0.25">
      <c r="V1135" s="1"/>
      <c r="W1135" s="33"/>
      <c r="X1135" s="33"/>
      <c r="AH1135" s="38">
        <v>100</v>
      </c>
      <c r="AI1135" s="38">
        <v>120</v>
      </c>
      <c r="AJ1135" s="38">
        <v>16610</v>
      </c>
      <c r="AK1135" s="38">
        <v>16</v>
      </c>
      <c r="AL1135" s="38">
        <v>1800958</v>
      </c>
      <c r="AM1135" s="61" t="s">
        <v>1816</v>
      </c>
      <c r="AN1135" s="61" t="s">
        <v>1689</v>
      </c>
      <c r="AO1135" s="61" t="s">
        <v>1625</v>
      </c>
      <c r="AP1135" s="61" t="s">
        <v>5034</v>
      </c>
      <c r="AQ1135" s="61" t="s">
        <v>1724</v>
      </c>
      <c r="AR1135" s="28">
        <v>0</v>
      </c>
      <c r="AS1135" s="28">
        <v>5980</v>
      </c>
      <c r="AT1135" s="28">
        <v>0</v>
      </c>
      <c r="AU1135" s="62"/>
      <c r="BT1135">
        <v>0</v>
      </c>
      <c r="BU1135" s="32">
        <v>100</v>
      </c>
      <c r="BV1135" s="32">
        <v>135</v>
      </c>
      <c r="BW1135" s="32">
        <v>12950</v>
      </c>
      <c r="BX1135" s="32">
        <v>88</v>
      </c>
      <c r="BY1135" s="32">
        <v>91220</v>
      </c>
      <c r="BZ1135" t="s">
        <v>1816</v>
      </c>
      <c r="CA1135" t="s">
        <v>1693</v>
      </c>
      <c r="CB1135" t="s">
        <v>1824</v>
      </c>
      <c r="CC1135" s="52" t="s">
        <v>1684</v>
      </c>
      <c r="CD1135" s="52" t="s">
        <v>1684</v>
      </c>
      <c r="CE1135" s="155">
        <v>372</v>
      </c>
      <c r="CF1135" s="155">
        <v>8</v>
      </c>
      <c r="CG1135" s="31" t="s">
        <v>696</v>
      </c>
      <c r="CH1135" s="31" t="s">
        <v>3933</v>
      </c>
      <c r="CI1135" s="31" t="s">
        <v>3945</v>
      </c>
      <c r="CJ1135" s="31" t="s">
        <v>5866</v>
      </c>
      <c r="DL1135"/>
      <c r="DM1135"/>
      <c r="DN1135"/>
      <c r="DO1135"/>
      <c r="DP1135"/>
      <c r="DQ1135"/>
      <c r="DR1135"/>
      <c r="DV1135" s="31" t="s">
        <v>5667</v>
      </c>
      <c r="DW1135" s="31" t="s">
        <v>5671</v>
      </c>
      <c r="DX1135" s="63"/>
      <c r="DY1135" s="63"/>
      <c r="DZ1135" s="63"/>
      <c r="EA1135" s="167"/>
      <c r="EB1135" s="60"/>
      <c r="EC1135" s="60"/>
      <c r="ED1135" s="60"/>
      <c r="EE1135" s="60"/>
      <c r="EF1135" s="60"/>
      <c r="EG1135" s="60"/>
      <c r="EH1135" s="60"/>
      <c r="EI1135" s="60"/>
      <c r="EJ1135" s="60"/>
      <c r="EK1135" s="60"/>
      <c r="EL1135" s="60"/>
      <c r="EM1135" s="60"/>
      <c r="EN1135" s="60"/>
      <c r="EO1135" s="60"/>
      <c r="EP1135" s="60"/>
      <c r="EQ1135" s="60"/>
      <c r="ER1135" s="60"/>
      <c r="ES1135" s="60"/>
      <c r="ET1135" s="60"/>
      <c r="EU1135" s="60"/>
      <c r="EV1135" s="60"/>
      <c r="EW1135" s="60"/>
      <c r="EX1135" s="60"/>
      <c r="EY1135" s="60"/>
      <c r="EZ1135" s="60"/>
      <c r="FA1135" s="60"/>
      <c r="FB1135" s="60"/>
    </row>
    <row r="1136" spans="22:158" x14ac:dyDescent="0.25">
      <c r="W1136" s="33"/>
      <c r="X1136" s="33"/>
      <c r="AH1136" s="38">
        <v>100</v>
      </c>
      <c r="AI1136" s="38">
        <v>120</v>
      </c>
      <c r="AJ1136" s="38">
        <v>17550</v>
      </c>
      <c r="AK1136" s="38">
        <v>16</v>
      </c>
      <c r="AL1136" s="38">
        <v>1800958</v>
      </c>
      <c r="AM1136" s="61" t="s">
        <v>1816</v>
      </c>
      <c r="AN1136" s="61" t="s">
        <v>1689</v>
      </c>
      <c r="AO1136" s="61" t="s">
        <v>1645</v>
      </c>
      <c r="AP1136" s="61" t="s">
        <v>5034</v>
      </c>
      <c r="AQ1136" s="61" t="s">
        <v>1724</v>
      </c>
      <c r="AR1136" s="28">
        <v>1872.5</v>
      </c>
      <c r="AS1136" s="28">
        <v>675</v>
      </c>
      <c r="AT1136" s="28">
        <v>0</v>
      </c>
      <c r="AU1136" s="62"/>
      <c r="BT1136">
        <v>0</v>
      </c>
      <c r="BU1136" s="32">
        <v>100</v>
      </c>
      <c r="BV1136" s="32">
        <v>135</v>
      </c>
      <c r="BW1136" s="32">
        <v>12950</v>
      </c>
      <c r="BX1136" s="32">
        <v>89</v>
      </c>
      <c r="BY1136" s="32">
        <v>91240</v>
      </c>
      <c r="BZ1136" t="s">
        <v>1816</v>
      </c>
      <c r="CA1136" t="s">
        <v>1693</v>
      </c>
      <c r="CB1136" t="s">
        <v>1824</v>
      </c>
      <c r="CC1136" t="s">
        <v>1785</v>
      </c>
      <c r="CD1136" s="52" t="s">
        <v>1785</v>
      </c>
      <c r="CE1136" s="155">
        <v>308626</v>
      </c>
      <c r="CF1136" s="155">
        <v>222</v>
      </c>
      <c r="CG1136" s="31" t="s">
        <v>698</v>
      </c>
      <c r="CH1136" s="31" t="s">
        <v>3934</v>
      </c>
      <c r="CI1136" s="31" t="s">
        <v>3945</v>
      </c>
      <c r="CJ1136" s="31" t="s">
        <v>5867</v>
      </c>
      <c r="DL1136"/>
      <c r="DM1136"/>
      <c r="DN1136"/>
      <c r="DO1136"/>
      <c r="DP1136"/>
      <c r="DQ1136"/>
      <c r="DR1136"/>
      <c r="DV1136" s="31" t="s">
        <v>5667</v>
      </c>
      <c r="DW1136" s="31" t="s">
        <v>5671</v>
      </c>
      <c r="DX1136" s="63"/>
      <c r="DY1136" s="63"/>
      <c r="DZ1136" s="63"/>
      <c r="EA1136" s="167"/>
      <c r="EB1136" s="60"/>
      <c r="EC1136" s="60"/>
      <c r="ED1136" s="60"/>
      <c r="EE1136" s="60"/>
      <c r="EF1136" s="60"/>
      <c r="EG1136" s="60"/>
      <c r="EH1136" s="60"/>
      <c r="EI1136" s="60"/>
      <c r="EJ1136" s="60"/>
      <c r="EK1136" s="60"/>
      <c r="EL1136" s="60"/>
      <c r="EM1136" s="60"/>
      <c r="EN1136" s="60"/>
      <c r="EO1136" s="60"/>
      <c r="EP1136" s="60"/>
      <c r="EQ1136" s="60"/>
      <c r="ER1136" s="60"/>
      <c r="ES1136" s="60"/>
      <c r="ET1136" s="60"/>
      <c r="EU1136" s="60"/>
      <c r="EV1136" s="60"/>
      <c r="EW1136" s="60"/>
      <c r="EX1136" s="60"/>
      <c r="EY1136" s="60"/>
      <c r="EZ1136" s="60"/>
      <c r="FA1136" s="60"/>
      <c r="FB1136" s="60"/>
    </row>
    <row r="1137" spans="22:158" x14ac:dyDescent="0.25">
      <c r="W1137" s="33"/>
      <c r="X1137" s="33"/>
      <c r="AH1137" s="38">
        <v>100</v>
      </c>
      <c r="AI1137" s="38">
        <v>125</v>
      </c>
      <c r="AJ1137" s="38">
        <v>11730</v>
      </c>
      <c r="AK1137" s="38">
        <v>16</v>
      </c>
      <c r="AL1137" s="38">
        <v>1800958</v>
      </c>
      <c r="AM1137" s="61" t="s">
        <v>1816</v>
      </c>
      <c r="AN1137" s="61" t="s">
        <v>1692</v>
      </c>
      <c r="AO1137" s="61" t="s">
        <v>5079</v>
      </c>
      <c r="AP1137" s="61" t="s">
        <v>5034</v>
      </c>
      <c r="AQ1137" s="61" t="s">
        <v>1724</v>
      </c>
      <c r="AR1137" s="28">
        <v>218764.7</v>
      </c>
      <c r="AS1137" s="28">
        <v>9793</v>
      </c>
      <c r="AT1137" s="28">
        <v>0</v>
      </c>
      <c r="AU1137" s="62"/>
      <c r="BT1137">
        <v>0</v>
      </c>
      <c r="BU1137" s="32">
        <v>100</v>
      </c>
      <c r="BV1137" s="32">
        <v>135</v>
      </c>
      <c r="BW1137" s="32">
        <v>12950</v>
      </c>
      <c r="BX1137" s="32">
        <v>90</v>
      </c>
      <c r="BY1137" s="32">
        <v>91260</v>
      </c>
      <c r="BZ1137" t="s">
        <v>1816</v>
      </c>
      <c r="CA1137" t="s">
        <v>1693</v>
      </c>
      <c r="CB1137" t="s">
        <v>1824</v>
      </c>
      <c r="CC1137" s="52" t="s">
        <v>5036</v>
      </c>
      <c r="CD1137" s="52" t="s">
        <v>5036</v>
      </c>
      <c r="CE1137" s="155">
        <v>1</v>
      </c>
      <c r="CF1137" s="155">
        <v>1</v>
      </c>
      <c r="CG1137" s="31" t="s">
        <v>5848</v>
      </c>
      <c r="CH1137" s="31" t="s">
        <v>3940</v>
      </c>
      <c r="CI1137" s="31" t="s">
        <v>3945</v>
      </c>
      <c r="CJ1137" s="31" t="s">
        <v>5868</v>
      </c>
      <c r="DL1137"/>
      <c r="DM1137"/>
      <c r="DN1137"/>
      <c r="DO1137"/>
      <c r="DP1137"/>
      <c r="DQ1137"/>
      <c r="DR1137"/>
      <c r="DV1137" s="31" t="s">
        <v>5667</v>
      </c>
      <c r="DW1137" s="31" t="s">
        <v>5672</v>
      </c>
      <c r="DX1137" s="63"/>
      <c r="DY1137" s="63"/>
      <c r="DZ1137" s="63"/>
      <c r="EA1137" s="167"/>
      <c r="EB1137" s="60"/>
      <c r="EC1137" s="60"/>
      <c r="ED1137" s="60"/>
      <c r="EE1137" s="60"/>
      <c r="EF1137" s="60"/>
      <c r="EG1137" s="60"/>
      <c r="EH1137" s="60"/>
      <c r="EI1137" s="60"/>
      <c r="EJ1137" s="60"/>
      <c r="EK1137" s="60"/>
      <c r="EL1137" s="60"/>
      <c r="EM1137" s="60"/>
      <c r="EN1137" s="60"/>
      <c r="EO1137" s="60"/>
      <c r="EP1137" s="60"/>
      <c r="EQ1137" s="60"/>
      <c r="ER1137" s="60"/>
      <c r="ES1137" s="60"/>
      <c r="ET1137" s="60"/>
      <c r="EU1137" s="60"/>
      <c r="EV1137" s="60"/>
      <c r="EW1137" s="60"/>
      <c r="EX1137" s="60"/>
      <c r="EY1137" s="60"/>
      <c r="EZ1137" s="60"/>
      <c r="FA1137" s="60"/>
      <c r="FB1137" s="60"/>
    </row>
    <row r="1138" spans="22:158" x14ac:dyDescent="0.25">
      <c r="W1138" s="33"/>
      <c r="X1138" s="33"/>
      <c r="AH1138" s="38">
        <v>100</v>
      </c>
      <c r="AI1138" s="38">
        <v>125</v>
      </c>
      <c r="AJ1138" s="38">
        <v>12250</v>
      </c>
      <c r="AK1138" s="38">
        <v>16</v>
      </c>
      <c r="AL1138" s="38">
        <v>1800958</v>
      </c>
      <c r="AM1138" s="61" t="s">
        <v>1816</v>
      </c>
      <c r="AN1138" s="61" t="s">
        <v>1692</v>
      </c>
      <c r="AO1138" s="61" t="s">
        <v>5089</v>
      </c>
      <c r="AP1138" s="61" t="s">
        <v>5034</v>
      </c>
      <c r="AQ1138" s="61" t="s">
        <v>1724</v>
      </c>
      <c r="AR1138" s="28">
        <v>0</v>
      </c>
      <c r="AS1138" s="28">
        <v>0</v>
      </c>
      <c r="AT1138" s="28">
        <v>8827</v>
      </c>
      <c r="AU1138" s="62"/>
      <c r="BT1138">
        <v>0</v>
      </c>
      <c r="BU1138" s="32">
        <v>100</v>
      </c>
      <c r="BV1138" s="32">
        <v>135</v>
      </c>
      <c r="BW1138" s="32">
        <v>15270</v>
      </c>
      <c r="BX1138" s="32">
        <v>81</v>
      </c>
      <c r="BY1138" s="32">
        <v>91000</v>
      </c>
      <c r="BZ1138" t="s">
        <v>1816</v>
      </c>
      <c r="CA1138" t="s">
        <v>1693</v>
      </c>
      <c r="CB1138" t="s">
        <v>1863</v>
      </c>
      <c r="CC1138" s="52" t="s">
        <v>1683</v>
      </c>
      <c r="CD1138" s="52" t="s">
        <v>1784</v>
      </c>
      <c r="CE1138" s="155">
        <v>56658</v>
      </c>
      <c r="CF1138" s="155">
        <v>387</v>
      </c>
      <c r="CG1138" s="31" t="s">
        <v>5834</v>
      </c>
      <c r="CH1138" s="31" t="s">
        <v>3923</v>
      </c>
      <c r="CI1138" s="31" t="s">
        <v>3946</v>
      </c>
      <c r="CJ1138" s="31" t="s">
        <v>5869</v>
      </c>
      <c r="DL1138"/>
      <c r="DM1138"/>
      <c r="DN1138"/>
      <c r="DO1138"/>
      <c r="DP1138"/>
      <c r="DQ1138"/>
      <c r="DR1138"/>
      <c r="DV1138" s="31" t="s">
        <v>5667</v>
      </c>
      <c r="DW1138" s="31" t="s">
        <v>5672</v>
      </c>
      <c r="DX1138" s="63"/>
      <c r="DY1138" s="63"/>
      <c r="DZ1138" s="63"/>
      <c r="EA1138" s="167"/>
      <c r="EB1138" s="60"/>
      <c r="EC1138" s="60"/>
      <c r="ED1138" s="60"/>
      <c r="EE1138" s="60"/>
      <c r="EF1138" s="60"/>
      <c r="EG1138" s="60"/>
      <c r="EH1138" s="60"/>
      <c r="EI1138" s="60"/>
      <c r="EJ1138" s="60"/>
      <c r="EK1138" s="60"/>
      <c r="EL1138" s="60"/>
      <c r="EM1138" s="60"/>
      <c r="EN1138" s="60"/>
      <c r="EO1138" s="60"/>
      <c r="EP1138" s="60"/>
      <c r="EQ1138" s="60"/>
      <c r="ER1138" s="60"/>
      <c r="ES1138" s="60"/>
      <c r="ET1138" s="60"/>
      <c r="EU1138" s="60"/>
      <c r="EV1138" s="60"/>
      <c r="EW1138" s="60"/>
      <c r="EX1138" s="60"/>
      <c r="EY1138" s="60"/>
      <c r="EZ1138" s="60"/>
      <c r="FA1138" s="60"/>
      <c r="FB1138" s="60"/>
    </row>
    <row r="1139" spans="22:158" x14ac:dyDescent="0.25">
      <c r="W1139" s="33"/>
      <c r="X1139" s="33"/>
      <c r="AH1139" s="38">
        <v>100</v>
      </c>
      <c r="AI1139" s="38">
        <v>125</v>
      </c>
      <c r="AJ1139" s="38">
        <v>13350</v>
      </c>
      <c r="AK1139" s="38">
        <v>16</v>
      </c>
      <c r="AL1139" s="38">
        <v>1800958</v>
      </c>
      <c r="AM1139" s="61" t="s">
        <v>1816</v>
      </c>
      <c r="AN1139" s="61" t="s">
        <v>1692</v>
      </c>
      <c r="AO1139" s="61" t="s">
        <v>5109</v>
      </c>
      <c r="AP1139" s="61" t="s">
        <v>5034</v>
      </c>
      <c r="AQ1139" s="61" t="s">
        <v>1724</v>
      </c>
      <c r="AR1139" s="28">
        <v>0</v>
      </c>
      <c r="AS1139" s="28">
        <v>0</v>
      </c>
      <c r="AT1139" s="28">
        <v>648748</v>
      </c>
      <c r="AU1139" s="62"/>
      <c r="BT1139">
        <v>0</v>
      </c>
      <c r="BU1139" s="32">
        <v>100</v>
      </c>
      <c r="BV1139" s="32">
        <v>135</v>
      </c>
      <c r="BW1139" s="32">
        <v>15270</v>
      </c>
      <c r="BX1139" s="32">
        <v>81</v>
      </c>
      <c r="BY1139" s="32">
        <v>91010</v>
      </c>
      <c r="BZ1139" t="s">
        <v>1816</v>
      </c>
      <c r="CA1139" t="s">
        <v>1693</v>
      </c>
      <c r="CB1139" t="s">
        <v>1863</v>
      </c>
      <c r="CC1139" t="s">
        <v>1683</v>
      </c>
      <c r="CD1139" s="52" t="s">
        <v>1683</v>
      </c>
      <c r="CE1139" s="155">
        <v>2</v>
      </c>
      <c r="CF1139" s="155">
        <v>1</v>
      </c>
      <c r="CG1139" s="31" t="s">
        <v>5837</v>
      </c>
      <c r="CH1139" s="31" t="s">
        <v>3925</v>
      </c>
      <c r="CI1139" s="31" t="s">
        <v>3946</v>
      </c>
      <c r="CJ1139" s="31" t="s">
        <v>5870</v>
      </c>
      <c r="DL1139"/>
      <c r="DM1139"/>
      <c r="DN1139"/>
      <c r="DO1139"/>
      <c r="DP1139"/>
      <c r="DQ1139"/>
      <c r="DR1139"/>
      <c r="DV1139" s="31" t="s">
        <v>5667</v>
      </c>
      <c r="DW1139" s="31" t="s">
        <v>5672</v>
      </c>
      <c r="DX1139" s="63"/>
      <c r="DY1139" s="63"/>
      <c r="DZ1139" s="63"/>
      <c r="EA1139" s="167"/>
      <c r="EB1139" s="60"/>
      <c r="EC1139" s="60"/>
      <c r="ED1139" s="60"/>
      <c r="EE1139" s="60"/>
      <c r="EF1139" s="60"/>
      <c r="EG1139" s="60"/>
      <c r="EH1139" s="60"/>
      <c r="EI1139" s="60"/>
      <c r="EJ1139" s="60"/>
      <c r="EK1139" s="60"/>
      <c r="EL1139" s="60"/>
      <c r="EM1139" s="60"/>
      <c r="EN1139" s="60"/>
      <c r="EO1139" s="60"/>
      <c r="EP1139" s="60"/>
      <c r="EQ1139" s="60"/>
      <c r="ER1139" s="60"/>
      <c r="ES1139" s="60"/>
      <c r="ET1139" s="60"/>
      <c r="EU1139" s="60"/>
      <c r="EV1139" s="60"/>
      <c r="EW1139" s="60"/>
      <c r="EX1139" s="60"/>
      <c r="EY1139" s="60"/>
      <c r="EZ1139" s="60"/>
      <c r="FA1139" s="60"/>
      <c r="FB1139" s="60"/>
    </row>
    <row r="1140" spans="22:158" x14ac:dyDescent="0.25">
      <c r="W1140" s="33"/>
      <c r="X1140" s="33"/>
      <c r="AH1140" s="38">
        <v>100</v>
      </c>
      <c r="AI1140" s="38">
        <v>125</v>
      </c>
      <c r="AJ1140" s="38">
        <v>16420</v>
      </c>
      <c r="AK1140" s="38">
        <v>16</v>
      </c>
      <c r="AL1140" s="38">
        <v>1800958</v>
      </c>
      <c r="AM1140" s="61" t="s">
        <v>1816</v>
      </c>
      <c r="AN1140" s="61" t="s">
        <v>1692</v>
      </c>
      <c r="AO1140" s="61" t="s">
        <v>1621</v>
      </c>
      <c r="AP1140" s="61" t="s">
        <v>5034</v>
      </c>
      <c r="AQ1140" s="61" t="s">
        <v>1724</v>
      </c>
      <c r="AR1140" s="28">
        <v>0</v>
      </c>
      <c r="AS1140" s="28">
        <v>0</v>
      </c>
      <c r="AT1140" s="28">
        <v>5511</v>
      </c>
      <c r="AU1140" s="62"/>
      <c r="BT1140">
        <v>0</v>
      </c>
      <c r="BU1140" s="32">
        <v>100</v>
      </c>
      <c r="BV1140" s="32">
        <v>135</v>
      </c>
      <c r="BW1140" s="32">
        <v>15270</v>
      </c>
      <c r="BX1140" s="32">
        <v>82</v>
      </c>
      <c r="BY1140" s="32">
        <v>91020</v>
      </c>
      <c r="BZ1140" t="s">
        <v>1816</v>
      </c>
      <c r="CA1140" t="s">
        <v>1693</v>
      </c>
      <c r="CB1140" t="s">
        <v>1863</v>
      </c>
      <c r="CC1140" s="52" t="s">
        <v>1790</v>
      </c>
      <c r="CD1140" s="52" t="s">
        <v>1792</v>
      </c>
      <c r="CE1140" s="155">
        <v>6861</v>
      </c>
      <c r="CF1140" s="155">
        <v>97</v>
      </c>
      <c r="CG1140" s="31" t="s">
        <v>5851</v>
      </c>
      <c r="CH1140" s="31" t="s">
        <v>3926</v>
      </c>
      <c r="CI1140" s="31" t="s">
        <v>3946</v>
      </c>
      <c r="CJ1140" s="31" t="s">
        <v>5871</v>
      </c>
      <c r="DL1140"/>
      <c r="DM1140"/>
      <c r="DN1140"/>
      <c r="DO1140"/>
      <c r="DP1140"/>
      <c r="DQ1140"/>
      <c r="DR1140"/>
      <c r="DV1140" s="31" t="s">
        <v>5667</v>
      </c>
      <c r="DW1140" s="31" t="s">
        <v>5672</v>
      </c>
      <c r="DX1140" s="63"/>
      <c r="DY1140" s="63"/>
      <c r="DZ1140" s="63"/>
      <c r="EA1140" s="167"/>
      <c r="EB1140" s="60"/>
      <c r="EC1140" s="60"/>
      <c r="ED1140" s="60"/>
      <c r="EE1140" s="60"/>
      <c r="EF1140" s="60"/>
      <c r="EG1140" s="60"/>
      <c r="EH1140" s="60"/>
      <c r="EI1140" s="60"/>
      <c r="EJ1140" s="60"/>
      <c r="EK1140" s="60"/>
      <c r="EL1140" s="60"/>
      <c r="EM1140" s="60"/>
      <c r="EN1140" s="60"/>
      <c r="EO1140" s="60"/>
      <c r="EP1140" s="60"/>
      <c r="EQ1140" s="60"/>
      <c r="ER1140" s="60"/>
      <c r="ES1140" s="60"/>
      <c r="ET1140" s="60"/>
      <c r="EU1140" s="60"/>
      <c r="EV1140" s="60"/>
      <c r="EW1140" s="60"/>
      <c r="EX1140" s="60"/>
      <c r="EY1140" s="60"/>
      <c r="EZ1140" s="60"/>
      <c r="FA1140" s="60"/>
      <c r="FB1140" s="60"/>
    </row>
    <row r="1141" spans="22:158" x14ac:dyDescent="0.25">
      <c r="W1141" s="33"/>
      <c r="X1141" s="33"/>
      <c r="AH1141" s="38">
        <v>100</v>
      </c>
      <c r="AI1141" s="38">
        <v>130</v>
      </c>
      <c r="AJ1141" s="38">
        <v>10110</v>
      </c>
      <c r="AK1141" s="38">
        <v>16</v>
      </c>
      <c r="AL1141" s="38">
        <v>1800958</v>
      </c>
      <c r="AM1141" s="61" t="s">
        <v>1816</v>
      </c>
      <c r="AN1141" s="61" t="s">
        <v>1687</v>
      </c>
      <c r="AO1141" s="61" t="s">
        <v>5045</v>
      </c>
      <c r="AP1141" s="61" t="s">
        <v>5034</v>
      </c>
      <c r="AQ1141" s="61" t="s">
        <v>1724</v>
      </c>
      <c r="AR1141" s="28">
        <v>3300.3</v>
      </c>
      <c r="AS1141" s="28">
        <v>0</v>
      </c>
      <c r="AT1141" s="28">
        <v>27344</v>
      </c>
      <c r="AU1141" s="62"/>
      <c r="BT1141">
        <v>0</v>
      </c>
      <c r="BU1141" s="32">
        <v>100</v>
      </c>
      <c r="BV1141" s="32">
        <v>135</v>
      </c>
      <c r="BW1141" s="32">
        <v>15270</v>
      </c>
      <c r="BX1141" s="32">
        <v>82</v>
      </c>
      <c r="BY1141" s="32">
        <v>91040</v>
      </c>
      <c r="BZ1141" t="s">
        <v>1816</v>
      </c>
      <c r="CA1141" t="s">
        <v>1693</v>
      </c>
      <c r="CB1141" t="s">
        <v>1863</v>
      </c>
      <c r="CC1141" t="s">
        <v>1790</v>
      </c>
      <c r="CD1141" s="52" t="s">
        <v>1791</v>
      </c>
      <c r="CE1141" s="155">
        <v>132</v>
      </c>
      <c r="CF1141" s="155">
        <v>2</v>
      </c>
      <c r="CG1141" s="31" t="s">
        <v>5853</v>
      </c>
      <c r="CH1141" s="31" t="s">
        <v>3927</v>
      </c>
      <c r="CI1141" s="31" t="s">
        <v>3946</v>
      </c>
      <c r="CJ1141" s="31" t="s">
        <v>5872</v>
      </c>
      <c r="DL1141"/>
      <c r="DM1141"/>
      <c r="DN1141"/>
      <c r="DO1141"/>
      <c r="DP1141"/>
      <c r="DQ1141"/>
      <c r="DR1141"/>
      <c r="DV1141" s="31" t="s">
        <v>5667</v>
      </c>
      <c r="DW1141" s="31" t="s">
        <v>5673</v>
      </c>
      <c r="DX1141" s="63"/>
      <c r="DY1141" s="63"/>
      <c r="DZ1141" s="63"/>
      <c r="EA1141" s="167"/>
      <c r="EB1141" s="60"/>
      <c r="EC1141" s="60"/>
      <c r="ED1141" s="60"/>
      <c r="EE1141" s="60"/>
      <c r="EF1141" s="60"/>
      <c r="EG1141" s="60"/>
      <c r="EH1141" s="60"/>
      <c r="EI1141" s="60"/>
      <c r="EJ1141" s="60"/>
      <c r="EK1141" s="60"/>
      <c r="EL1141" s="60"/>
      <c r="EM1141" s="60"/>
      <c r="EN1141" s="60"/>
      <c r="EO1141" s="60"/>
      <c r="EP1141" s="60"/>
      <c r="EQ1141" s="60"/>
      <c r="ER1141" s="60"/>
      <c r="ES1141" s="60"/>
      <c r="ET1141" s="60"/>
      <c r="EU1141" s="60"/>
      <c r="EV1141" s="60"/>
      <c r="EW1141" s="60"/>
      <c r="EX1141" s="60"/>
      <c r="EY1141" s="60"/>
      <c r="EZ1141" s="60"/>
      <c r="FA1141" s="60"/>
      <c r="FB1141" s="60"/>
    </row>
    <row r="1142" spans="22:158" x14ac:dyDescent="0.25">
      <c r="V1142" s="1"/>
      <c r="W1142" s="33"/>
      <c r="X1142" s="33"/>
      <c r="AH1142" s="38">
        <v>100</v>
      </c>
      <c r="AI1142" s="38">
        <v>130</v>
      </c>
      <c r="AJ1142" s="38">
        <v>10700</v>
      </c>
      <c r="AK1142" s="38">
        <v>16</v>
      </c>
      <c r="AL1142" s="38">
        <v>1800958</v>
      </c>
      <c r="AM1142" s="61" t="s">
        <v>1816</v>
      </c>
      <c r="AN1142" s="61" t="s">
        <v>1687</v>
      </c>
      <c r="AO1142" s="61" t="s">
        <v>5057</v>
      </c>
      <c r="AP1142" s="61" t="s">
        <v>5034</v>
      </c>
      <c r="AQ1142" s="61" t="s">
        <v>1724</v>
      </c>
      <c r="AR1142" s="28">
        <v>0</v>
      </c>
      <c r="AS1142" s="28">
        <v>0</v>
      </c>
      <c r="AT1142" s="28">
        <v>69314</v>
      </c>
      <c r="AU1142" s="62"/>
      <c r="BT1142">
        <v>0</v>
      </c>
      <c r="BU1142" s="32">
        <v>100</v>
      </c>
      <c r="BV1142" s="32">
        <v>135</v>
      </c>
      <c r="BW1142" s="32">
        <v>15270</v>
      </c>
      <c r="BX1142" s="32">
        <v>83</v>
      </c>
      <c r="BY1142" s="32">
        <v>91060</v>
      </c>
      <c r="BZ1142" t="s">
        <v>1816</v>
      </c>
      <c r="CA1142" t="s">
        <v>1693</v>
      </c>
      <c r="CB1142" t="s">
        <v>1863</v>
      </c>
      <c r="CC1142" t="s">
        <v>1786</v>
      </c>
      <c r="CD1142" s="52" t="s">
        <v>5043</v>
      </c>
      <c r="CE1142" s="155">
        <v>23</v>
      </c>
      <c r="CF1142" s="155">
        <v>2</v>
      </c>
      <c r="CG1142" s="31" t="s">
        <v>684</v>
      </c>
      <c r="CH1142" s="31" t="s">
        <v>3928</v>
      </c>
      <c r="CI1142" s="31" t="s">
        <v>3946</v>
      </c>
      <c r="CJ1142" s="31" t="s">
        <v>5873</v>
      </c>
      <c r="DL1142"/>
      <c r="DM1142"/>
      <c r="DN1142"/>
      <c r="DO1142"/>
      <c r="DP1142"/>
      <c r="DQ1142"/>
      <c r="DR1142"/>
      <c r="DV1142" s="31" t="s">
        <v>5667</v>
      </c>
      <c r="DW1142" s="31" t="s">
        <v>5673</v>
      </c>
      <c r="DX1142" s="63"/>
      <c r="DY1142" s="63"/>
      <c r="DZ1142" s="63"/>
      <c r="EA1142" s="167"/>
      <c r="EB1142" s="60"/>
      <c r="EC1142" s="60"/>
      <c r="ED1142" s="60"/>
      <c r="EE1142" s="60"/>
      <c r="EF1142" s="60"/>
      <c r="EG1142" s="60"/>
      <c r="EH1142" s="60"/>
      <c r="EI1142" s="60"/>
      <c r="EJ1142" s="60"/>
      <c r="EK1142" s="60"/>
      <c r="EL1142" s="60"/>
      <c r="EM1142" s="60"/>
      <c r="EN1142" s="60"/>
      <c r="EO1142" s="60"/>
      <c r="EP1142" s="60"/>
      <c r="EQ1142" s="60"/>
      <c r="ER1142" s="60"/>
      <c r="ES1142" s="60"/>
      <c r="ET1142" s="60"/>
      <c r="EU1142" s="60"/>
      <c r="EV1142" s="60"/>
      <c r="EW1142" s="60"/>
      <c r="EX1142" s="60"/>
      <c r="EY1142" s="60"/>
      <c r="EZ1142" s="60"/>
      <c r="FA1142" s="60"/>
      <c r="FB1142" s="60"/>
    </row>
    <row r="1143" spans="22:158" x14ac:dyDescent="0.25">
      <c r="W1143" s="33"/>
      <c r="X1143" s="33"/>
      <c r="AH1143" s="38">
        <v>100</v>
      </c>
      <c r="AI1143" s="38">
        <v>130</v>
      </c>
      <c r="AJ1143" s="38">
        <v>13550</v>
      </c>
      <c r="AK1143" s="38">
        <v>16</v>
      </c>
      <c r="AL1143" s="38">
        <v>1800958</v>
      </c>
      <c r="AM1143" s="61" t="s">
        <v>1816</v>
      </c>
      <c r="AN1143" s="61" t="s">
        <v>1687</v>
      </c>
      <c r="AO1143" s="61" t="s">
        <v>5114</v>
      </c>
      <c r="AP1143" s="61" t="s">
        <v>5034</v>
      </c>
      <c r="AQ1143" s="61" t="s">
        <v>1724</v>
      </c>
      <c r="AR1143" s="28">
        <v>54249.2</v>
      </c>
      <c r="AS1143" s="28">
        <v>237109</v>
      </c>
      <c r="AT1143" s="28">
        <v>1864213</v>
      </c>
      <c r="AU1143" s="62"/>
      <c r="BT1143">
        <v>0</v>
      </c>
      <c r="BU1143" s="32">
        <v>100</v>
      </c>
      <c r="BV1143" s="32">
        <v>135</v>
      </c>
      <c r="BW1143" s="32">
        <v>15270</v>
      </c>
      <c r="BX1143" s="32">
        <v>84</v>
      </c>
      <c r="BY1143" s="32">
        <v>91100</v>
      </c>
      <c r="BZ1143" t="s">
        <v>1816</v>
      </c>
      <c r="CA1143" t="s">
        <v>1693</v>
      </c>
      <c r="CB1143" t="s">
        <v>1863</v>
      </c>
      <c r="CC1143" s="52" t="s">
        <v>1795</v>
      </c>
      <c r="CD1143" s="52" t="s">
        <v>1796</v>
      </c>
      <c r="CE1143" s="155">
        <v>372</v>
      </c>
      <c r="CF1143" s="155">
        <v>27</v>
      </c>
      <c r="CG1143" s="31" t="s">
        <v>688</v>
      </c>
      <c r="CH1143" s="31" t="s">
        <v>3930</v>
      </c>
      <c r="CI1143" s="31" t="s">
        <v>3946</v>
      </c>
      <c r="CJ1143" s="31" t="s">
        <v>5874</v>
      </c>
      <c r="DL1143"/>
      <c r="DM1143"/>
      <c r="DN1143"/>
      <c r="DO1143"/>
      <c r="DP1143"/>
      <c r="DQ1143"/>
      <c r="DR1143"/>
      <c r="DV1143" s="31" t="s">
        <v>5667</v>
      </c>
      <c r="DW1143" s="31" t="s">
        <v>5673</v>
      </c>
      <c r="DX1143" s="63"/>
      <c r="DY1143" s="63"/>
      <c r="DZ1143" s="63"/>
      <c r="EA1143" s="167"/>
      <c r="EB1143" s="60"/>
      <c r="EC1143" s="60"/>
      <c r="ED1143" s="60"/>
      <c r="EE1143" s="60"/>
      <c r="EF1143" s="60"/>
      <c r="EG1143" s="60"/>
      <c r="EH1143" s="60"/>
      <c r="EI1143" s="60"/>
      <c r="EJ1143" s="60"/>
      <c r="EK1143" s="60"/>
      <c r="EL1143" s="60"/>
      <c r="EM1143" s="60"/>
      <c r="EN1143" s="60"/>
      <c r="EO1143" s="60"/>
      <c r="EP1143" s="60"/>
      <c r="EQ1143" s="60"/>
      <c r="ER1143" s="60"/>
      <c r="ES1143" s="60"/>
      <c r="ET1143" s="60"/>
      <c r="EU1143" s="60"/>
      <c r="EV1143" s="60"/>
      <c r="EW1143" s="60"/>
      <c r="EX1143" s="60"/>
      <c r="EY1143" s="60"/>
      <c r="EZ1143" s="60"/>
      <c r="FA1143" s="60"/>
      <c r="FB1143" s="60"/>
    </row>
    <row r="1144" spans="22:158" x14ac:dyDescent="0.25">
      <c r="W1144" s="33"/>
      <c r="X1144" s="33"/>
      <c r="AH1144" s="38">
        <v>100</v>
      </c>
      <c r="AI1144" s="38">
        <v>130</v>
      </c>
      <c r="AJ1144" s="38">
        <v>13650</v>
      </c>
      <c r="AK1144" s="38">
        <v>16</v>
      </c>
      <c r="AL1144" s="38">
        <v>1800958</v>
      </c>
      <c r="AM1144" s="61" t="s">
        <v>1816</v>
      </c>
      <c r="AN1144" s="61" t="s">
        <v>1687</v>
      </c>
      <c r="AO1144" s="61" t="s">
        <v>5116</v>
      </c>
      <c r="AP1144" s="61" t="s">
        <v>5034</v>
      </c>
      <c r="AQ1144" s="61" t="s">
        <v>1724</v>
      </c>
      <c r="AR1144" s="28">
        <v>10058.5</v>
      </c>
      <c r="AS1144" s="28">
        <v>0</v>
      </c>
      <c r="AT1144" s="28">
        <v>14777</v>
      </c>
      <c r="AU1144" s="62"/>
      <c r="BT1144">
        <v>0</v>
      </c>
      <c r="BU1144" s="32">
        <v>100</v>
      </c>
      <c r="BV1144" s="32">
        <v>135</v>
      </c>
      <c r="BW1144" s="32">
        <v>15270</v>
      </c>
      <c r="BX1144" s="32">
        <v>85</v>
      </c>
      <c r="BY1144" s="32">
        <v>91120</v>
      </c>
      <c r="BZ1144" t="s">
        <v>1816</v>
      </c>
      <c r="CA1144" t="s">
        <v>1693</v>
      </c>
      <c r="CB1144" t="s">
        <v>1863</v>
      </c>
      <c r="CC1144" s="52" t="s">
        <v>1797</v>
      </c>
      <c r="CD1144" s="52" t="s">
        <v>1797</v>
      </c>
      <c r="CE1144" s="155">
        <v>2828</v>
      </c>
      <c r="CF1144" s="155">
        <v>105</v>
      </c>
      <c r="CG1144" s="31" t="s">
        <v>690</v>
      </c>
      <c r="CH1144" s="31" t="s">
        <v>3936</v>
      </c>
      <c r="CI1144" s="31" t="s">
        <v>3946</v>
      </c>
      <c r="CJ1144" s="31" t="s">
        <v>5875</v>
      </c>
      <c r="DL1144"/>
      <c r="DM1144"/>
      <c r="DN1144"/>
      <c r="DO1144"/>
      <c r="DP1144"/>
      <c r="DQ1144"/>
      <c r="DR1144"/>
      <c r="DV1144" s="31" t="s">
        <v>5667</v>
      </c>
      <c r="DW1144" s="31" t="s">
        <v>5673</v>
      </c>
      <c r="DX1144" s="63"/>
      <c r="DY1144" s="63"/>
      <c r="DZ1144" s="63"/>
      <c r="EA1144" s="167"/>
      <c r="EB1144" s="60"/>
      <c r="EC1144" s="60"/>
      <c r="ED1144" s="60"/>
      <c r="EE1144" s="60"/>
      <c r="EF1144" s="60"/>
      <c r="EG1144" s="60"/>
      <c r="EH1144" s="60"/>
      <c r="EI1144" s="60"/>
      <c r="EJ1144" s="60"/>
      <c r="EK1144" s="60"/>
      <c r="EL1144" s="60"/>
      <c r="EM1144" s="60"/>
      <c r="EN1144" s="60"/>
      <c r="EO1144" s="60"/>
      <c r="EP1144" s="60"/>
      <c r="EQ1144" s="60"/>
      <c r="ER1144" s="60"/>
      <c r="ES1144" s="60"/>
      <c r="ET1144" s="60"/>
      <c r="EU1144" s="60"/>
      <c r="EV1144" s="60"/>
      <c r="EW1144" s="60"/>
      <c r="EX1144" s="60"/>
      <c r="EY1144" s="60"/>
      <c r="EZ1144" s="60"/>
      <c r="FA1144" s="60"/>
      <c r="FB1144" s="60"/>
    </row>
    <row r="1145" spans="22:158" x14ac:dyDescent="0.25">
      <c r="W1145" s="33"/>
      <c r="X1145" s="33"/>
      <c r="AH1145" s="38">
        <v>100</v>
      </c>
      <c r="AI1145" s="38">
        <v>130</v>
      </c>
      <c r="AJ1145" s="38">
        <v>13660</v>
      </c>
      <c r="AK1145" s="38">
        <v>16</v>
      </c>
      <c r="AL1145" s="38">
        <v>1800958</v>
      </c>
      <c r="AM1145" s="61" t="s">
        <v>1816</v>
      </c>
      <c r="AN1145" s="61" t="s">
        <v>1687</v>
      </c>
      <c r="AO1145" s="61" t="s">
        <v>5117</v>
      </c>
      <c r="AP1145" s="61" t="s">
        <v>5034</v>
      </c>
      <c r="AQ1145" s="61" t="s">
        <v>1724</v>
      </c>
      <c r="AR1145" s="28">
        <v>139620.6</v>
      </c>
      <c r="AS1145" s="28">
        <v>195048</v>
      </c>
      <c r="AT1145" s="28">
        <v>0</v>
      </c>
      <c r="AU1145" s="62"/>
      <c r="BT1145">
        <v>0</v>
      </c>
      <c r="BU1145" s="32">
        <v>100</v>
      </c>
      <c r="BV1145" s="32">
        <v>135</v>
      </c>
      <c r="BW1145" s="32">
        <v>15270</v>
      </c>
      <c r="BX1145" s="32">
        <v>86</v>
      </c>
      <c r="BY1145" s="32">
        <v>91140</v>
      </c>
      <c r="BZ1145" t="s">
        <v>1816</v>
      </c>
      <c r="CA1145" t="s">
        <v>1693</v>
      </c>
      <c r="CB1145" t="s">
        <v>1863</v>
      </c>
      <c r="CC1145" s="52" t="s">
        <v>1787</v>
      </c>
      <c r="CD1145" s="52" t="s">
        <v>1789</v>
      </c>
      <c r="CE1145" s="155">
        <v>445</v>
      </c>
      <c r="CF1145" s="155">
        <v>111</v>
      </c>
      <c r="CG1145" s="31" t="s">
        <v>5839</v>
      </c>
      <c r="CH1145" s="31" t="s">
        <v>3931</v>
      </c>
      <c r="CI1145" s="31" t="s">
        <v>3946</v>
      </c>
      <c r="CJ1145" s="31" t="s">
        <v>5876</v>
      </c>
      <c r="DL1145"/>
      <c r="DM1145"/>
      <c r="DN1145"/>
      <c r="DO1145"/>
      <c r="DP1145"/>
      <c r="DQ1145"/>
      <c r="DR1145"/>
      <c r="DV1145" s="31" t="s">
        <v>5667</v>
      </c>
      <c r="DW1145" s="31" t="s">
        <v>5673</v>
      </c>
      <c r="DX1145" s="63"/>
      <c r="DY1145" s="63"/>
      <c r="DZ1145" s="63"/>
      <c r="EA1145" s="167"/>
      <c r="EB1145" s="60"/>
      <c r="EC1145" s="60"/>
      <c r="ED1145" s="60"/>
      <c r="EE1145" s="60"/>
      <c r="EF1145" s="60"/>
      <c r="EG1145" s="60"/>
      <c r="EH1145" s="60"/>
      <c r="EI1145" s="60"/>
      <c r="EJ1145" s="60"/>
      <c r="EK1145" s="60"/>
      <c r="EL1145" s="60"/>
      <c r="EM1145" s="60"/>
      <c r="EN1145" s="60"/>
      <c r="EO1145" s="60"/>
      <c r="EP1145" s="60"/>
      <c r="EQ1145" s="60"/>
      <c r="ER1145" s="60"/>
      <c r="ES1145" s="60"/>
      <c r="ET1145" s="60"/>
      <c r="EU1145" s="60"/>
      <c r="EV1145" s="60"/>
      <c r="EW1145" s="60"/>
      <c r="EX1145" s="60"/>
      <c r="EY1145" s="60"/>
      <c r="EZ1145" s="60"/>
      <c r="FA1145" s="60"/>
      <c r="FB1145" s="60"/>
    </row>
    <row r="1146" spans="22:158" x14ac:dyDescent="0.25">
      <c r="W1146" s="33"/>
      <c r="X1146" s="33"/>
      <c r="AH1146" s="38">
        <v>100</v>
      </c>
      <c r="AI1146" s="38">
        <v>130</v>
      </c>
      <c r="AJ1146" s="38">
        <v>14200</v>
      </c>
      <c r="AK1146" s="38">
        <v>16</v>
      </c>
      <c r="AL1146" s="38">
        <v>1800958</v>
      </c>
      <c r="AM1146" s="61" t="s">
        <v>1816</v>
      </c>
      <c r="AN1146" s="61" t="s">
        <v>1687</v>
      </c>
      <c r="AO1146" s="61" t="s">
        <v>5127</v>
      </c>
      <c r="AP1146" s="61" t="s">
        <v>5034</v>
      </c>
      <c r="AQ1146" s="61" t="s">
        <v>1724</v>
      </c>
      <c r="AR1146" s="28">
        <v>63089.5</v>
      </c>
      <c r="AS1146" s="28">
        <v>36406</v>
      </c>
      <c r="AT1146" s="28">
        <v>977942</v>
      </c>
      <c r="AU1146" s="62"/>
      <c r="BT1146">
        <v>0</v>
      </c>
      <c r="BU1146" s="32">
        <v>100</v>
      </c>
      <c r="BV1146" s="32">
        <v>135</v>
      </c>
      <c r="BW1146" s="32">
        <v>15270</v>
      </c>
      <c r="BX1146" s="32">
        <v>86</v>
      </c>
      <c r="BY1146" s="32">
        <v>91160</v>
      </c>
      <c r="BZ1146" t="s">
        <v>1816</v>
      </c>
      <c r="CA1146" t="s">
        <v>1693</v>
      </c>
      <c r="CB1146" s="52" t="s">
        <v>1863</v>
      </c>
      <c r="CC1146" s="52" t="s">
        <v>1787</v>
      </c>
      <c r="CD1146" s="52" t="s">
        <v>1788</v>
      </c>
      <c r="CE1146" s="155">
        <v>558</v>
      </c>
      <c r="CF1146" s="155">
        <v>29</v>
      </c>
      <c r="CG1146" s="31" t="s">
        <v>5831</v>
      </c>
      <c r="CH1146" s="31" t="s">
        <v>3932</v>
      </c>
      <c r="CI1146" s="31" t="s">
        <v>3946</v>
      </c>
      <c r="CJ1146" s="31" t="s">
        <v>5877</v>
      </c>
      <c r="DL1146"/>
      <c r="DM1146"/>
      <c r="DN1146"/>
      <c r="DO1146"/>
      <c r="DP1146"/>
      <c r="DQ1146"/>
      <c r="DR1146"/>
      <c r="DV1146" s="31" t="s">
        <v>5667</v>
      </c>
      <c r="DW1146" s="31" t="s">
        <v>5673</v>
      </c>
      <c r="DX1146" s="63"/>
      <c r="DY1146" s="63"/>
      <c r="DZ1146" s="63"/>
      <c r="EA1146" s="167"/>
      <c r="EB1146" s="60"/>
      <c r="EC1146" s="60"/>
      <c r="ED1146" s="60"/>
      <c r="EE1146" s="60"/>
      <c r="EF1146" s="60"/>
      <c r="EG1146" s="60"/>
      <c r="EH1146" s="60"/>
      <c r="EI1146" s="60"/>
      <c r="EJ1146" s="60"/>
      <c r="EK1146" s="60"/>
      <c r="EL1146" s="60"/>
      <c r="EM1146" s="60"/>
      <c r="EN1146" s="60"/>
      <c r="EO1146" s="60"/>
      <c r="EP1146" s="60"/>
      <c r="EQ1146" s="60"/>
      <c r="ER1146" s="60"/>
      <c r="ES1146" s="60"/>
      <c r="ET1146" s="60"/>
      <c r="EU1146" s="60"/>
      <c r="EV1146" s="60"/>
      <c r="EW1146" s="60"/>
      <c r="EX1146" s="60"/>
      <c r="EY1146" s="60"/>
      <c r="EZ1146" s="60"/>
      <c r="FA1146" s="60"/>
      <c r="FB1146" s="60"/>
    </row>
    <row r="1147" spans="22:158" x14ac:dyDescent="0.25">
      <c r="W1147" s="33"/>
      <c r="X1147" s="33"/>
      <c r="AH1147" s="38">
        <v>100</v>
      </c>
      <c r="AI1147" s="38">
        <v>130</v>
      </c>
      <c r="AJ1147" s="38">
        <v>14920</v>
      </c>
      <c r="AK1147" s="38">
        <v>16</v>
      </c>
      <c r="AL1147" s="38">
        <v>1800958</v>
      </c>
      <c r="AM1147" s="61" t="s">
        <v>1816</v>
      </c>
      <c r="AN1147" s="61" t="s">
        <v>1687</v>
      </c>
      <c r="AO1147" s="61" t="s">
        <v>1588</v>
      </c>
      <c r="AP1147" s="61" t="s">
        <v>5034</v>
      </c>
      <c r="AQ1147" s="61" t="s">
        <v>1724</v>
      </c>
      <c r="AR1147" s="28">
        <v>48679.5</v>
      </c>
      <c r="AS1147" s="28">
        <v>160276</v>
      </c>
      <c r="AT1147" s="28">
        <v>0</v>
      </c>
      <c r="AU1147" s="62"/>
      <c r="BT1147">
        <v>0</v>
      </c>
      <c r="BU1147" s="32">
        <v>100</v>
      </c>
      <c r="BV1147" s="32">
        <v>135</v>
      </c>
      <c r="BW1147" s="32">
        <v>15270</v>
      </c>
      <c r="BX1147" s="32">
        <v>87</v>
      </c>
      <c r="BY1147" s="32">
        <v>91180</v>
      </c>
      <c r="BZ1147" t="s">
        <v>1816</v>
      </c>
      <c r="CA1147" t="s">
        <v>1693</v>
      </c>
      <c r="CB1147" t="s">
        <v>1863</v>
      </c>
      <c r="CC1147" t="s">
        <v>1726</v>
      </c>
      <c r="CD1147" s="52" t="s">
        <v>1793</v>
      </c>
      <c r="CE1147" s="155"/>
      <c r="CF1147" s="155"/>
      <c r="CG1147" s="31" t="s">
        <v>5841</v>
      </c>
      <c r="CH1147" s="31" t="s">
        <v>3937</v>
      </c>
      <c r="CI1147" s="31" t="s">
        <v>3946</v>
      </c>
      <c r="CJ1147" s="31" t="s">
        <v>5878</v>
      </c>
      <c r="DL1147"/>
      <c r="DM1147"/>
      <c r="DN1147"/>
      <c r="DO1147"/>
      <c r="DP1147"/>
      <c r="DQ1147"/>
      <c r="DR1147"/>
      <c r="DV1147" s="31" t="s">
        <v>5667</v>
      </c>
      <c r="DW1147" s="31" t="s">
        <v>5673</v>
      </c>
      <c r="DX1147" s="63"/>
      <c r="DY1147" s="63"/>
      <c r="DZ1147" s="63"/>
      <c r="EA1147" s="167"/>
      <c r="EB1147" s="60"/>
      <c r="EC1147" s="60"/>
      <c r="ED1147" s="60"/>
      <c r="EE1147" s="60"/>
      <c r="EF1147" s="60"/>
      <c r="EG1147" s="60"/>
      <c r="EH1147" s="60"/>
      <c r="EI1147" s="60"/>
      <c r="EJ1147" s="60"/>
      <c r="EK1147" s="60"/>
      <c r="EL1147" s="60"/>
      <c r="EM1147" s="60"/>
      <c r="EN1147" s="60"/>
      <c r="EO1147" s="60"/>
      <c r="EP1147" s="60"/>
      <c r="EQ1147" s="60"/>
      <c r="ER1147" s="60"/>
      <c r="ES1147" s="60"/>
      <c r="ET1147" s="60"/>
      <c r="EU1147" s="60"/>
      <c r="EV1147" s="60"/>
      <c r="EW1147" s="60"/>
      <c r="EX1147" s="60"/>
      <c r="EY1147" s="60"/>
      <c r="EZ1147" s="60"/>
      <c r="FA1147" s="60"/>
      <c r="FB1147" s="60"/>
    </row>
    <row r="1148" spans="22:158" x14ac:dyDescent="0.25">
      <c r="W1148" s="33"/>
      <c r="X1148" s="33"/>
      <c r="AH1148" s="38">
        <v>100</v>
      </c>
      <c r="AI1148" s="38">
        <v>130</v>
      </c>
      <c r="AJ1148" s="38">
        <v>15100</v>
      </c>
      <c r="AK1148" s="38">
        <v>16</v>
      </c>
      <c r="AL1148" s="38">
        <v>1800958</v>
      </c>
      <c r="AM1148" s="61" t="s">
        <v>1816</v>
      </c>
      <c r="AN1148" s="61" t="s">
        <v>1687</v>
      </c>
      <c r="AO1148" s="61" t="s">
        <v>1592</v>
      </c>
      <c r="AP1148" s="61" t="s">
        <v>5034</v>
      </c>
      <c r="AQ1148" s="61" t="s">
        <v>1724</v>
      </c>
      <c r="AR1148" s="28">
        <v>0</v>
      </c>
      <c r="AS1148" s="28">
        <v>0</v>
      </c>
      <c r="AT1148" s="28">
        <v>32636</v>
      </c>
      <c r="AU1148" s="62"/>
      <c r="BT1148">
        <v>0</v>
      </c>
      <c r="BU1148" s="32">
        <v>100</v>
      </c>
      <c r="BV1148" s="32">
        <v>135</v>
      </c>
      <c r="BW1148" s="32">
        <v>15270</v>
      </c>
      <c r="BX1148" s="32">
        <v>87</v>
      </c>
      <c r="BY1148" s="32">
        <v>91190</v>
      </c>
      <c r="BZ1148" t="s">
        <v>1816</v>
      </c>
      <c r="CA1148" t="s">
        <v>1693</v>
      </c>
      <c r="CB1148" t="s">
        <v>1863</v>
      </c>
      <c r="CC1148" s="52" t="s">
        <v>1726</v>
      </c>
      <c r="CD1148" s="52" t="s">
        <v>1726</v>
      </c>
      <c r="CE1148" s="155"/>
      <c r="CF1148" s="155"/>
      <c r="CG1148" s="31" t="s">
        <v>5843</v>
      </c>
      <c r="CH1148" s="31" t="s">
        <v>3938</v>
      </c>
      <c r="CI1148" s="31" t="s">
        <v>3946</v>
      </c>
      <c r="CJ1148" s="31" t="s">
        <v>5879</v>
      </c>
      <c r="DL1148"/>
      <c r="DM1148"/>
      <c r="DN1148"/>
      <c r="DO1148"/>
      <c r="DP1148"/>
      <c r="DQ1148"/>
      <c r="DR1148"/>
      <c r="DV1148" s="31" t="s">
        <v>5667</v>
      </c>
      <c r="DW1148" s="31" t="s">
        <v>5673</v>
      </c>
      <c r="DX1148" s="63"/>
      <c r="DY1148" s="63"/>
      <c r="DZ1148" s="63"/>
      <c r="EA1148" s="167"/>
      <c r="EB1148" s="60"/>
      <c r="EC1148" s="60"/>
      <c r="ED1148" s="60"/>
      <c r="EE1148" s="60"/>
      <c r="EF1148" s="60"/>
      <c r="EG1148" s="60"/>
      <c r="EH1148" s="60"/>
      <c r="EI1148" s="60"/>
      <c r="EJ1148" s="60"/>
      <c r="EK1148" s="60"/>
      <c r="EL1148" s="60"/>
      <c r="EM1148" s="60"/>
      <c r="EN1148" s="60"/>
      <c r="EO1148" s="60"/>
      <c r="EP1148" s="60"/>
      <c r="EQ1148" s="60"/>
      <c r="ER1148" s="60"/>
      <c r="ES1148" s="60"/>
      <c r="ET1148" s="60"/>
      <c r="EU1148" s="60"/>
      <c r="EV1148" s="60"/>
      <c r="EW1148" s="60"/>
      <c r="EX1148" s="60"/>
      <c r="EY1148" s="60"/>
      <c r="EZ1148" s="60"/>
      <c r="FA1148" s="60"/>
      <c r="FB1148" s="60"/>
    </row>
    <row r="1149" spans="22:158" x14ac:dyDescent="0.25">
      <c r="W1149" s="33"/>
      <c r="X1149" s="33"/>
      <c r="AH1149" s="38">
        <v>100</v>
      </c>
      <c r="AI1149" s="38">
        <v>130</v>
      </c>
      <c r="AJ1149" s="38">
        <v>15300</v>
      </c>
      <c r="AK1149" s="38">
        <v>16</v>
      </c>
      <c r="AL1149" s="38">
        <v>1800958</v>
      </c>
      <c r="AM1149" s="61" t="s">
        <v>1816</v>
      </c>
      <c r="AN1149" s="61" t="s">
        <v>1687</v>
      </c>
      <c r="AO1149" s="61" t="s">
        <v>1597</v>
      </c>
      <c r="AP1149" s="61" t="s">
        <v>5034</v>
      </c>
      <c r="AQ1149" s="61" t="s">
        <v>1724</v>
      </c>
      <c r="AR1149" s="28">
        <v>369448.1</v>
      </c>
      <c r="AS1149" s="28">
        <v>4338416</v>
      </c>
      <c r="AT1149" s="28">
        <v>5948839</v>
      </c>
      <c r="AU1149" s="62"/>
      <c r="BT1149">
        <v>0</v>
      </c>
      <c r="BU1149" s="32">
        <v>100</v>
      </c>
      <c r="BV1149" s="32">
        <v>135</v>
      </c>
      <c r="BW1149" s="32">
        <v>15270</v>
      </c>
      <c r="BX1149" s="32">
        <v>87</v>
      </c>
      <c r="BY1149" s="32">
        <v>91200</v>
      </c>
      <c r="BZ1149" t="s">
        <v>1816</v>
      </c>
      <c r="CA1149" t="s">
        <v>1693</v>
      </c>
      <c r="CB1149" t="s">
        <v>1863</v>
      </c>
      <c r="CC1149" t="s">
        <v>1726</v>
      </c>
      <c r="CD1149" s="52" t="s">
        <v>1794</v>
      </c>
      <c r="CE1149" s="155"/>
      <c r="CF1149" s="155"/>
      <c r="CG1149" s="31" t="s">
        <v>5845</v>
      </c>
      <c r="CH1149" s="31" t="s">
        <v>3939</v>
      </c>
      <c r="CI1149" s="31" t="s">
        <v>3946</v>
      </c>
      <c r="CJ1149" s="31" t="s">
        <v>5880</v>
      </c>
      <c r="DL1149"/>
      <c r="DM1149"/>
      <c r="DN1149"/>
      <c r="DO1149"/>
      <c r="DP1149"/>
      <c r="DQ1149"/>
      <c r="DR1149"/>
      <c r="DV1149" s="31" t="s">
        <v>5667</v>
      </c>
      <c r="DW1149" s="31" t="s">
        <v>5673</v>
      </c>
      <c r="DX1149" s="63"/>
      <c r="DY1149" s="63"/>
      <c r="DZ1149" s="63"/>
      <c r="EA1149" s="167"/>
      <c r="EB1149" s="60"/>
      <c r="EC1149" s="60"/>
      <c r="ED1149" s="60"/>
      <c r="EE1149" s="60"/>
      <c r="EF1149" s="60"/>
      <c r="EG1149" s="60"/>
      <c r="EH1149" s="60"/>
      <c r="EI1149" s="60"/>
      <c r="EJ1149" s="60"/>
      <c r="EK1149" s="60"/>
      <c r="EL1149" s="60"/>
      <c r="EM1149" s="60"/>
      <c r="EN1149" s="60"/>
      <c r="EO1149" s="60"/>
      <c r="EP1149" s="60"/>
      <c r="EQ1149" s="60"/>
      <c r="ER1149" s="60"/>
      <c r="ES1149" s="60"/>
      <c r="ET1149" s="60"/>
      <c r="EU1149" s="60"/>
      <c r="EV1149" s="60"/>
      <c r="EW1149" s="60"/>
      <c r="EX1149" s="60"/>
      <c r="EY1149" s="60"/>
      <c r="EZ1149" s="60"/>
      <c r="FA1149" s="60"/>
      <c r="FB1149" s="60"/>
    </row>
    <row r="1150" spans="22:158" x14ac:dyDescent="0.25">
      <c r="W1150" s="33"/>
      <c r="X1150" s="33"/>
      <c r="AH1150" s="38">
        <v>100</v>
      </c>
      <c r="AI1150" s="38">
        <v>130</v>
      </c>
      <c r="AJ1150" s="38">
        <v>15600</v>
      </c>
      <c r="AK1150" s="38">
        <v>16</v>
      </c>
      <c r="AL1150" s="38">
        <v>1800958</v>
      </c>
      <c r="AM1150" s="61" t="s">
        <v>1816</v>
      </c>
      <c r="AN1150" s="61" t="s">
        <v>1687</v>
      </c>
      <c r="AO1150" s="61" t="s">
        <v>1603</v>
      </c>
      <c r="AP1150" s="61" t="s">
        <v>5034</v>
      </c>
      <c r="AQ1150" s="61" t="s">
        <v>1724</v>
      </c>
      <c r="AR1150" s="28">
        <v>0</v>
      </c>
      <c r="AS1150" s="28">
        <v>0</v>
      </c>
      <c r="AT1150" s="28">
        <v>827167</v>
      </c>
      <c r="AU1150" s="62"/>
      <c r="BT1150">
        <v>0</v>
      </c>
      <c r="BU1150" s="32">
        <v>100</v>
      </c>
      <c r="BV1150" s="32">
        <v>135</v>
      </c>
      <c r="BW1150" s="32">
        <v>15270</v>
      </c>
      <c r="BX1150" s="32">
        <v>88</v>
      </c>
      <c r="BY1150" s="32">
        <v>91220</v>
      </c>
      <c r="BZ1150" t="s">
        <v>1816</v>
      </c>
      <c r="CA1150" t="s">
        <v>1693</v>
      </c>
      <c r="CB1150" t="s">
        <v>1863</v>
      </c>
      <c r="CC1150" s="52" t="s">
        <v>1684</v>
      </c>
      <c r="CD1150" s="52" t="s">
        <v>1684</v>
      </c>
      <c r="CE1150" s="155">
        <v>3150</v>
      </c>
      <c r="CF1150" s="155">
        <v>14</v>
      </c>
      <c r="CG1150" s="31" t="s">
        <v>696</v>
      </c>
      <c r="CH1150" s="31" t="s">
        <v>3933</v>
      </c>
      <c r="CI1150" s="31" t="s">
        <v>3946</v>
      </c>
      <c r="CJ1150" s="31" t="s">
        <v>5881</v>
      </c>
      <c r="DL1150"/>
      <c r="DM1150"/>
      <c r="DN1150"/>
      <c r="DO1150"/>
      <c r="DP1150"/>
      <c r="DQ1150"/>
      <c r="DR1150"/>
      <c r="DV1150" s="31" t="s">
        <v>5667</v>
      </c>
      <c r="DW1150" s="31" t="s">
        <v>5673</v>
      </c>
      <c r="DX1150" s="63"/>
      <c r="DY1150" s="63"/>
      <c r="DZ1150" s="63"/>
      <c r="EA1150" s="167"/>
      <c r="EB1150" s="60"/>
      <c r="EC1150" s="60"/>
      <c r="ED1150" s="60"/>
      <c r="EE1150" s="60"/>
      <c r="EF1150" s="60"/>
      <c r="EG1150" s="60"/>
      <c r="EH1150" s="60"/>
      <c r="EI1150" s="60"/>
      <c r="EJ1150" s="60"/>
      <c r="EK1150" s="60"/>
      <c r="EL1150" s="60"/>
      <c r="EM1150" s="60"/>
      <c r="EN1150" s="60"/>
      <c r="EO1150" s="60"/>
      <c r="EP1150" s="60"/>
      <c r="EQ1150" s="60"/>
      <c r="ER1150" s="60"/>
      <c r="ES1150" s="60"/>
      <c r="ET1150" s="60"/>
      <c r="EU1150" s="60"/>
      <c r="EV1150" s="60"/>
      <c r="EW1150" s="60"/>
      <c r="EX1150" s="60"/>
      <c r="EY1150" s="60"/>
      <c r="EZ1150" s="60"/>
      <c r="FA1150" s="60"/>
      <c r="FB1150" s="60"/>
    </row>
    <row r="1151" spans="22:158" x14ac:dyDescent="0.25">
      <c r="W1151" s="33"/>
      <c r="X1151" s="33"/>
      <c r="AH1151" s="38">
        <v>100</v>
      </c>
      <c r="AI1151" s="38">
        <v>130</v>
      </c>
      <c r="AJ1151" s="38">
        <v>15750</v>
      </c>
      <c r="AK1151" s="38">
        <v>16</v>
      </c>
      <c r="AL1151" s="38">
        <v>1800958</v>
      </c>
      <c r="AM1151" s="61" t="s">
        <v>1816</v>
      </c>
      <c r="AN1151" s="61" t="s">
        <v>1687</v>
      </c>
      <c r="AO1151" s="61" t="s">
        <v>1606</v>
      </c>
      <c r="AP1151" s="61" t="s">
        <v>5034</v>
      </c>
      <c r="AQ1151" s="61" t="s">
        <v>1724</v>
      </c>
      <c r="AR1151" s="28">
        <v>76343.8</v>
      </c>
      <c r="AS1151" s="28">
        <v>975047</v>
      </c>
      <c r="AT1151" s="28">
        <v>1233817</v>
      </c>
      <c r="AU1151" s="62"/>
      <c r="BT1151">
        <v>0</v>
      </c>
      <c r="BU1151" s="32">
        <v>100</v>
      </c>
      <c r="BV1151" s="32">
        <v>135</v>
      </c>
      <c r="BW1151" s="32">
        <v>15270</v>
      </c>
      <c r="BX1151" s="32">
        <v>89</v>
      </c>
      <c r="BY1151" s="32">
        <v>91240</v>
      </c>
      <c r="BZ1151" t="s">
        <v>1816</v>
      </c>
      <c r="CA1151" t="s">
        <v>1693</v>
      </c>
      <c r="CB1151" t="s">
        <v>1863</v>
      </c>
      <c r="CC1151" s="52" t="s">
        <v>1785</v>
      </c>
      <c r="CD1151" s="52" t="s">
        <v>1785</v>
      </c>
      <c r="CE1151" s="155">
        <v>475670</v>
      </c>
      <c r="CF1151" s="155">
        <v>343</v>
      </c>
      <c r="CG1151" s="31" t="s">
        <v>698</v>
      </c>
      <c r="CH1151" s="31" t="s">
        <v>3934</v>
      </c>
      <c r="CI1151" s="31" t="s">
        <v>3946</v>
      </c>
      <c r="CJ1151" s="31" t="s">
        <v>5882</v>
      </c>
      <c r="DL1151"/>
      <c r="DM1151"/>
      <c r="DN1151"/>
      <c r="DO1151"/>
      <c r="DP1151"/>
      <c r="DQ1151"/>
      <c r="DR1151"/>
      <c r="DV1151" s="31" t="s">
        <v>5667</v>
      </c>
      <c r="DW1151" s="31" t="s">
        <v>5673</v>
      </c>
      <c r="DX1151" s="63"/>
      <c r="DY1151" s="63"/>
      <c r="DZ1151" s="63"/>
      <c r="EA1151" s="167"/>
      <c r="EB1151" s="60"/>
      <c r="EC1151" s="60"/>
      <c r="ED1151" s="60"/>
      <c r="EE1151" s="60"/>
      <c r="EF1151" s="60"/>
      <c r="EG1151" s="60"/>
      <c r="EH1151" s="60"/>
      <c r="EI1151" s="60"/>
      <c r="EJ1151" s="60"/>
      <c r="EK1151" s="60"/>
      <c r="EL1151" s="60"/>
      <c r="EM1151" s="60"/>
      <c r="EN1151" s="60"/>
      <c r="EO1151" s="60"/>
      <c r="EP1151" s="60"/>
      <c r="EQ1151" s="60"/>
      <c r="ER1151" s="60"/>
      <c r="ES1151" s="60"/>
      <c r="ET1151" s="60"/>
      <c r="EU1151" s="60"/>
      <c r="EV1151" s="60"/>
      <c r="EW1151" s="60"/>
      <c r="EX1151" s="60"/>
      <c r="EY1151" s="60"/>
      <c r="EZ1151" s="60"/>
      <c r="FA1151" s="60"/>
      <c r="FB1151" s="60"/>
    </row>
    <row r="1152" spans="22:158" x14ac:dyDescent="0.25">
      <c r="W1152" s="33"/>
      <c r="X1152" s="33"/>
      <c r="AH1152" s="38">
        <v>100</v>
      </c>
      <c r="AI1152" s="38">
        <v>130</v>
      </c>
      <c r="AJ1152" s="38">
        <v>16000</v>
      </c>
      <c r="AK1152" s="38">
        <v>16</v>
      </c>
      <c r="AL1152" s="38">
        <v>1800958</v>
      </c>
      <c r="AM1152" s="61" t="s">
        <v>1816</v>
      </c>
      <c r="AN1152" s="61" t="s">
        <v>1687</v>
      </c>
      <c r="AO1152" s="61" t="s">
        <v>1611</v>
      </c>
      <c r="AP1152" s="61" t="s">
        <v>5034</v>
      </c>
      <c r="AQ1152" s="61" t="s">
        <v>1724</v>
      </c>
      <c r="AR1152" s="28">
        <v>0</v>
      </c>
      <c r="AS1152" s="28">
        <v>0</v>
      </c>
      <c r="AT1152" s="28">
        <v>2118</v>
      </c>
      <c r="AU1152" s="62"/>
      <c r="BT1152">
        <v>0</v>
      </c>
      <c r="BU1152" s="32">
        <v>100</v>
      </c>
      <c r="BV1152" s="32">
        <v>135</v>
      </c>
      <c r="BW1152" s="32">
        <v>15270</v>
      </c>
      <c r="BX1152" s="32">
        <v>90</v>
      </c>
      <c r="BY1152" s="32">
        <v>91260</v>
      </c>
      <c r="BZ1152" t="s">
        <v>1816</v>
      </c>
      <c r="CA1152" t="s">
        <v>1693</v>
      </c>
      <c r="CB1152" t="s">
        <v>1863</v>
      </c>
      <c r="CC1152" s="52" t="s">
        <v>5036</v>
      </c>
      <c r="CD1152" s="52" t="s">
        <v>5036</v>
      </c>
      <c r="CE1152" s="155">
        <v>11</v>
      </c>
      <c r="CF1152" s="155">
        <v>2</v>
      </c>
      <c r="CG1152" s="31" t="s">
        <v>5848</v>
      </c>
      <c r="CH1152" s="31" t="s">
        <v>3940</v>
      </c>
      <c r="CI1152" s="31" t="s">
        <v>3946</v>
      </c>
      <c r="CJ1152" s="31" t="s">
        <v>5883</v>
      </c>
      <c r="DL1152"/>
      <c r="DM1152"/>
      <c r="DN1152"/>
      <c r="DO1152"/>
      <c r="DP1152"/>
      <c r="DQ1152"/>
      <c r="DR1152"/>
      <c r="DV1152" s="31" t="s">
        <v>5667</v>
      </c>
      <c r="DW1152" s="31" t="s">
        <v>5673</v>
      </c>
      <c r="DX1152" s="63"/>
      <c r="DY1152" s="63"/>
      <c r="DZ1152" s="63"/>
      <c r="EA1152" s="167"/>
      <c r="EB1152" s="60"/>
      <c r="EC1152" s="60"/>
      <c r="ED1152" s="60"/>
      <c r="EE1152" s="60"/>
      <c r="EF1152" s="60"/>
      <c r="EG1152" s="60"/>
      <c r="EH1152" s="60"/>
      <c r="EI1152" s="60"/>
      <c r="EJ1152" s="60"/>
      <c r="EK1152" s="60"/>
      <c r="EL1152" s="60"/>
      <c r="EM1152" s="60"/>
      <c r="EN1152" s="60"/>
      <c r="EO1152" s="60"/>
      <c r="EP1152" s="60"/>
      <c r="EQ1152" s="60"/>
      <c r="ER1152" s="60"/>
      <c r="ES1152" s="60"/>
      <c r="ET1152" s="60"/>
      <c r="EU1152" s="60"/>
      <c r="EV1152" s="60"/>
      <c r="EW1152" s="60"/>
      <c r="EX1152" s="60"/>
      <c r="EY1152" s="60"/>
      <c r="EZ1152" s="60"/>
      <c r="FA1152" s="60"/>
      <c r="FB1152" s="60"/>
    </row>
    <row r="1153" spans="22:158" x14ac:dyDescent="0.25">
      <c r="W1153" s="33"/>
      <c r="X1153" s="33"/>
      <c r="AH1153" s="38">
        <v>100</v>
      </c>
      <c r="AI1153" s="38">
        <v>130</v>
      </c>
      <c r="AJ1153" s="38">
        <v>16300</v>
      </c>
      <c r="AK1153" s="38">
        <v>16</v>
      </c>
      <c r="AL1153" s="38">
        <v>1800958</v>
      </c>
      <c r="AM1153" s="61" t="s">
        <v>1816</v>
      </c>
      <c r="AN1153" s="61" t="s">
        <v>1687</v>
      </c>
      <c r="AO1153" s="61" t="s">
        <v>1617</v>
      </c>
      <c r="AP1153" s="61" t="s">
        <v>5034</v>
      </c>
      <c r="AQ1153" s="61" t="s">
        <v>1724</v>
      </c>
      <c r="AR1153" s="28">
        <v>0</v>
      </c>
      <c r="AS1153" s="28">
        <v>0</v>
      </c>
      <c r="AT1153" s="28">
        <v>46227</v>
      </c>
      <c r="AU1153" s="62"/>
      <c r="BT1153">
        <v>0</v>
      </c>
      <c r="BU1153" s="32">
        <v>100</v>
      </c>
      <c r="BV1153" s="32">
        <v>135</v>
      </c>
      <c r="BW1153" s="32">
        <v>15850</v>
      </c>
      <c r="BX1153" s="32">
        <v>81</v>
      </c>
      <c r="BY1153" s="32">
        <v>91000</v>
      </c>
      <c r="BZ1153" t="s">
        <v>1816</v>
      </c>
      <c r="CA1153" t="s">
        <v>1693</v>
      </c>
      <c r="CB1153" t="s">
        <v>1870</v>
      </c>
      <c r="CC1153" s="52" t="s">
        <v>1683</v>
      </c>
      <c r="CD1153" s="52" t="s">
        <v>1784</v>
      </c>
      <c r="CE1153" s="155">
        <v>33584</v>
      </c>
      <c r="CF1153" s="155">
        <v>181</v>
      </c>
      <c r="CG1153" s="31" t="s">
        <v>5834</v>
      </c>
      <c r="CH1153" s="31" t="s">
        <v>3923</v>
      </c>
      <c r="CI1153" s="31" t="s">
        <v>3947</v>
      </c>
      <c r="CJ1153" s="31" t="s">
        <v>5884</v>
      </c>
      <c r="DL1153"/>
      <c r="DM1153"/>
      <c r="DN1153"/>
      <c r="DO1153"/>
      <c r="DP1153"/>
      <c r="DQ1153"/>
      <c r="DR1153"/>
      <c r="DV1153" s="31" t="s">
        <v>5667</v>
      </c>
      <c r="DW1153" s="31" t="s">
        <v>5673</v>
      </c>
      <c r="DX1153" s="63"/>
      <c r="DY1153" s="63"/>
      <c r="DZ1153" s="63"/>
      <c r="EA1153" s="167"/>
      <c r="EB1153" s="60"/>
      <c r="EC1153" s="60"/>
      <c r="ED1153" s="60"/>
      <c r="EE1153" s="60"/>
      <c r="EF1153" s="60"/>
      <c r="EG1153" s="60"/>
      <c r="EH1153" s="60"/>
      <c r="EI1153" s="60"/>
      <c r="EJ1153" s="60"/>
      <c r="EK1153" s="60"/>
      <c r="EL1153" s="60"/>
      <c r="EM1153" s="60"/>
      <c r="EN1153" s="60"/>
      <c r="EO1153" s="60"/>
      <c r="EP1153" s="60"/>
      <c r="EQ1153" s="60"/>
      <c r="ER1153" s="60"/>
      <c r="ES1153" s="60"/>
      <c r="ET1153" s="60"/>
      <c r="EU1153" s="60"/>
      <c r="EV1153" s="60"/>
      <c r="EW1153" s="60"/>
      <c r="EX1153" s="60"/>
      <c r="EY1153" s="60"/>
      <c r="EZ1153" s="60"/>
      <c r="FA1153" s="60"/>
      <c r="FB1153" s="60"/>
    </row>
    <row r="1154" spans="22:158" x14ac:dyDescent="0.25">
      <c r="W1154" s="33"/>
      <c r="X1154" s="33"/>
      <c r="AH1154" s="38">
        <v>100</v>
      </c>
      <c r="AI1154" s="38">
        <v>130</v>
      </c>
      <c r="AJ1154" s="38">
        <v>16500</v>
      </c>
      <c r="AK1154" s="38">
        <v>16</v>
      </c>
      <c r="AL1154" s="38">
        <v>1800958</v>
      </c>
      <c r="AM1154" s="61" t="s">
        <v>1816</v>
      </c>
      <c r="AN1154" s="61" t="s">
        <v>1687</v>
      </c>
      <c r="AO1154" s="61" t="s">
        <v>1623</v>
      </c>
      <c r="AP1154" s="61" t="s">
        <v>5034</v>
      </c>
      <c r="AQ1154" s="61" t="s">
        <v>1724</v>
      </c>
      <c r="AR1154" s="28">
        <v>0</v>
      </c>
      <c r="AS1154" s="28">
        <v>0</v>
      </c>
      <c r="AT1154" s="28">
        <v>1588282</v>
      </c>
      <c r="AU1154" s="62"/>
      <c r="BT1154">
        <v>0</v>
      </c>
      <c r="BU1154" s="32">
        <v>100</v>
      </c>
      <c r="BV1154" s="32">
        <v>135</v>
      </c>
      <c r="BW1154" s="32">
        <v>15850</v>
      </c>
      <c r="BX1154" s="32">
        <v>81</v>
      </c>
      <c r="BY1154" s="32">
        <v>91010</v>
      </c>
      <c r="BZ1154" t="s">
        <v>1816</v>
      </c>
      <c r="CA1154" t="s">
        <v>1693</v>
      </c>
      <c r="CB1154" t="s">
        <v>1870</v>
      </c>
      <c r="CC1154" t="s">
        <v>1683</v>
      </c>
      <c r="CD1154" s="52" t="s">
        <v>1683</v>
      </c>
      <c r="CE1154" s="155">
        <v>2155</v>
      </c>
      <c r="CF1154" s="155">
        <v>6</v>
      </c>
      <c r="CG1154" s="31" t="s">
        <v>5837</v>
      </c>
      <c r="CH1154" s="31" t="s">
        <v>3925</v>
      </c>
      <c r="CI1154" s="31" t="s">
        <v>3947</v>
      </c>
      <c r="CJ1154" s="31" t="s">
        <v>5885</v>
      </c>
      <c r="DL1154"/>
      <c r="DM1154"/>
      <c r="DN1154"/>
      <c r="DO1154"/>
      <c r="DP1154"/>
      <c r="DQ1154"/>
      <c r="DR1154"/>
      <c r="DV1154" s="31" t="s">
        <v>5667</v>
      </c>
      <c r="DW1154" s="31" t="s">
        <v>5673</v>
      </c>
      <c r="DX1154" s="63"/>
      <c r="DY1154" s="63"/>
      <c r="DZ1154" s="63"/>
      <c r="EA1154" s="167"/>
      <c r="EB1154" s="60"/>
      <c r="EC1154" s="60"/>
      <c r="ED1154" s="60"/>
      <c r="EE1154" s="60"/>
      <c r="EF1154" s="60"/>
      <c r="EG1154" s="60"/>
      <c r="EH1154" s="60"/>
      <c r="EI1154" s="60"/>
      <c r="EJ1154" s="60"/>
      <c r="EK1154" s="60"/>
      <c r="EL1154" s="60"/>
      <c r="EM1154" s="60"/>
      <c r="EN1154" s="60"/>
      <c r="EO1154" s="60"/>
      <c r="EP1154" s="60"/>
      <c r="EQ1154" s="60"/>
      <c r="ER1154" s="60"/>
      <c r="ES1154" s="60"/>
      <c r="ET1154" s="60"/>
      <c r="EU1154" s="60"/>
      <c r="EV1154" s="60"/>
      <c r="EW1154" s="60"/>
      <c r="EX1154" s="60"/>
      <c r="EY1154" s="60"/>
      <c r="EZ1154" s="60"/>
      <c r="FA1154" s="60"/>
      <c r="FB1154" s="60"/>
    </row>
    <row r="1155" spans="22:158" x14ac:dyDescent="0.25">
      <c r="W1155" s="33"/>
      <c r="X1155" s="33"/>
      <c r="AH1155" s="38">
        <v>100</v>
      </c>
      <c r="AI1155" s="38">
        <v>130</v>
      </c>
      <c r="AJ1155" s="38">
        <v>17300</v>
      </c>
      <c r="AK1155" s="38">
        <v>16</v>
      </c>
      <c r="AL1155" s="38">
        <v>1800958</v>
      </c>
      <c r="AM1155" s="61" t="s">
        <v>1816</v>
      </c>
      <c r="AN1155" s="61" t="s">
        <v>1687</v>
      </c>
      <c r="AO1155" s="61" t="s">
        <v>1639</v>
      </c>
      <c r="AP1155" s="61" t="s">
        <v>5034</v>
      </c>
      <c r="AQ1155" s="61" t="s">
        <v>1724</v>
      </c>
      <c r="AR1155" s="28">
        <v>0</v>
      </c>
      <c r="AS1155" s="28">
        <v>0</v>
      </c>
      <c r="AT1155" s="28">
        <v>19047</v>
      </c>
      <c r="AU1155" s="62"/>
      <c r="BT1155">
        <v>0</v>
      </c>
      <c r="BU1155" s="32">
        <v>100</v>
      </c>
      <c r="BV1155" s="32">
        <v>135</v>
      </c>
      <c r="BW1155" s="32">
        <v>15850</v>
      </c>
      <c r="BX1155" s="32">
        <v>82</v>
      </c>
      <c r="BY1155" s="32">
        <v>91020</v>
      </c>
      <c r="BZ1155" t="s">
        <v>1816</v>
      </c>
      <c r="CA1155" t="s">
        <v>1693</v>
      </c>
      <c r="CB1155" t="s">
        <v>1870</v>
      </c>
      <c r="CC1155" s="52" t="s">
        <v>1790</v>
      </c>
      <c r="CD1155" s="52" t="s">
        <v>1792</v>
      </c>
      <c r="CE1155" s="155">
        <v>172817</v>
      </c>
      <c r="CF1155" s="155">
        <v>271</v>
      </c>
      <c r="CG1155" s="31" t="s">
        <v>5851</v>
      </c>
      <c r="CH1155" s="31" t="s">
        <v>3926</v>
      </c>
      <c r="CI1155" s="31" t="s">
        <v>3947</v>
      </c>
      <c r="CJ1155" s="31" t="s">
        <v>5886</v>
      </c>
      <c r="DL1155"/>
      <c r="DM1155"/>
      <c r="DN1155"/>
      <c r="DO1155"/>
      <c r="DP1155"/>
      <c r="DQ1155"/>
      <c r="DR1155"/>
      <c r="DV1155" s="31" t="s">
        <v>5667</v>
      </c>
      <c r="DW1155" s="31" t="s">
        <v>5673</v>
      </c>
      <c r="DX1155" s="63"/>
      <c r="DY1155" s="63"/>
      <c r="DZ1155" s="63"/>
      <c r="EA1155" s="167"/>
      <c r="EB1155" s="60"/>
      <c r="EC1155" s="60"/>
      <c r="ED1155" s="60"/>
      <c r="EE1155" s="60"/>
      <c r="EF1155" s="60"/>
      <c r="EG1155" s="60"/>
      <c r="EH1155" s="60"/>
      <c r="EI1155" s="60"/>
      <c r="EJ1155" s="60"/>
      <c r="EK1155" s="60"/>
      <c r="EL1155" s="60"/>
      <c r="EM1155" s="60"/>
      <c r="EN1155" s="60"/>
      <c r="EO1155" s="60"/>
      <c r="EP1155" s="60"/>
      <c r="EQ1155" s="60"/>
      <c r="ER1155" s="60"/>
      <c r="ES1155" s="60"/>
      <c r="ET1155" s="60"/>
      <c r="EU1155" s="60"/>
      <c r="EV1155" s="60"/>
      <c r="EW1155" s="60"/>
      <c r="EX1155" s="60"/>
      <c r="EY1155" s="60"/>
      <c r="EZ1155" s="60"/>
      <c r="FA1155" s="60"/>
      <c r="FB1155" s="60"/>
    </row>
    <row r="1156" spans="22:158" x14ac:dyDescent="0.25">
      <c r="W1156" s="33"/>
      <c r="X1156" s="33"/>
      <c r="AH1156" s="38">
        <v>100</v>
      </c>
      <c r="AI1156" s="38">
        <v>130</v>
      </c>
      <c r="AJ1156" s="38">
        <v>17310</v>
      </c>
      <c r="AK1156" s="38">
        <v>16</v>
      </c>
      <c r="AL1156" s="38">
        <v>1800958</v>
      </c>
      <c r="AM1156" s="61" t="s">
        <v>1816</v>
      </c>
      <c r="AN1156" s="61" t="s">
        <v>1687</v>
      </c>
      <c r="AO1156" s="61" t="s">
        <v>1640</v>
      </c>
      <c r="AP1156" s="61" t="s">
        <v>5034</v>
      </c>
      <c r="AQ1156" s="61" t="s">
        <v>1724</v>
      </c>
      <c r="AR1156" s="28">
        <v>18448.8</v>
      </c>
      <c r="AS1156" s="28">
        <v>5789</v>
      </c>
      <c r="AT1156" s="28">
        <v>0</v>
      </c>
      <c r="AU1156" s="62"/>
      <c r="BT1156">
        <v>0</v>
      </c>
      <c r="BU1156" s="32">
        <v>100</v>
      </c>
      <c r="BV1156" s="32">
        <v>135</v>
      </c>
      <c r="BW1156" s="32">
        <v>15850</v>
      </c>
      <c r="BX1156" s="32">
        <v>82</v>
      </c>
      <c r="BY1156" s="32">
        <v>91040</v>
      </c>
      <c r="BZ1156" t="s">
        <v>1816</v>
      </c>
      <c r="CA1156" t="s">
        <v>1693</v>
      </c>
      <c r="CB1156" t="s">
        <v>1870</v>
      </c>
      <c r="CC1156" t="s">
        <v>1790</v>
      </c>
      <c r="CD1156" s="52" t="s">
        <v>1791</v>
      </c>
      <c r="CE1156" s="155">
        <v>66113</v>
      </c>
      <c r="CF1156" s="155">
        <v>284</v>
      </c>
      <c r="CG1156" s="31" t="s">
        <v>5853</v>
      </c>
      <c r="CH1156" s="31" t="s">
        <v>3927</v>
      </c>
      <c r="CI1156" s="31" t="s">
        <v>3947</v>
      </c>
      <c r="CJ1156" s="31" t="s">
        <v>5887</v>
      </c>
      <c r="DL1156"/>
      <c r="DM1156"/>
      <c r="DN1156"/>
      <c r="DO1156"/>
      <c r="DP1156"/>
      <c r="DQ1156"/>
      <c r="DR1156"/>
      <c r="DV1156" s="31" t="s">
        <v>5667</v>
      </c>
      <c r="DW1156" s="31" t="s">
        <v>5673</v>
      </c>
      <c r="DX1156" s="63"/>
      <c r="DY1156" s="63"/>
      <c r="DZ1156" s="63"/>
      <c r="EA1156" s="167"/>
      <c r="EB1156" s="60"/>
      <c r="EC1156" s="60"/>
      <c r="ED1156" s="60"/>
      <c r="EE1156" s="60"/>
      <c r="EF1156" s="60"/>
      <c r="EG1156" s="60"/>
      <c r="EH1156" s="60"/>
      <c r="EI1156" s="60"/>
      <c r="EJ1156" s="60"/>
      <c r="EK1156" s="60"/>
      <c r="EL1156" s="60"/>
      <c r="EM1156" s="60"/>
      <c r="EN1156" s="60"/>
      <c r="EO1156" s="60"/>
      <c r="EP1156" s="60"/>
      <c r="EQ1156" s="60"/>
      <c r="ER1156" s="60"/>
      <c r="ES1156" s="60"/>
      <c r="ET1156" s="60"/>
      <c r="EU1156" s="60"/>
      <c r="EV1156" s="60"/>
      <c r="EW1156" s="60"/>
      <c r="EX1156" s="60"/>
      <c r="EY1156" s="60"/>
      <c r="EZ1156" s="60"/>
      <c r="FA1156" s="60"/>
      <c r="FB1156" s="60"/>
    </row>
    <row r="1157" spans="22:158" x14ac:dyDescent="0.25">
      <c r="V1157" s="1"/>
      <c r="W1157" s="33"/>
      <c r="X1157" s="33"/>
      <c r="AH1157" s="38">
        <v>100</v>
      </c>
      <c r="AI1157" s="38">
        <v>130</v>
      </c>
      <c r="AJ1157" s="38">
        <v>17400</v>
      </c>
      <c r="AK1157" s="38">
        <v>16</v>
      </c>
      <c r="AL1157" s="38">
        <v>1800958</v>
      </c>
      <c r="AM1157" s="61" t="s">
        <v>1816</v>
      </c>
      <c r="AN1157" s="61" t="s">
        <v>1687</v>
      </c>
      <c r="AO1157" s="61" t="s">
        <v>1642</v>
      </c>
      <c r="AP1157" s="61" t="s">
        <v>5034</v>
      </c>
      <c r="AQ1157" s="61" t="s">
        <v>1724</v>
      </c>
      <c r="AR1157" s="28">
        <v>84399.5</v>
      </c>
      <c r="AS1157" s="28">
        <v>0</v>
      </c>
      <c r="AT1157" s="28">
        <v>7346</v>
      </c>
      <c r="AU1157" s="62"/>
      <c r="BT1157">
        <v>0</v>
      </c>
      <c r="BU1157" s="32">
        <v>100</v>
      </c>
      <c r="BV1157" s="32">
        <v>135</v>
      </c>
      <c r="BW1157" s="32">
        <v>15850</v>
      </c>
      <c r="BX1157" s="32">
        <v>83</v>
      </c>
      <c r="BY1157" s="32">
        <v>91060</v>
      </c>
      <c r="BZ1157" t="s">
        <v>1816</v>
      </c>
      <c r="CA1157" t="s">
        <v>1693</v>
      </c>
      <c r="CB1157" t="s">
        <v>1870</v>
      </c>
      <c r="CC1157" t="s">
        <v>1786</v>
      </c>
      <c r="CD1157" s="52" t="s">
        <v>5043</v>
      </c>
      <c r="CE1157" s="155">
        <v>1579</v>
      </c>
      <c r="CF1157" s="155">
        <v>6</v>
      </c>
      <c r="CG1157" s="31" t="s">
        <v>684</v>
      </c>
      <c r="CH1157" s="31" t="s">
        <v>3928</v>
      </c>
      <c r="CI1157" s="31" t="s">
        <v>3947</v>
      </c>
      <c r="CJ1157" s="31" t="s">
        <v>5888</v>
      </c>
      <c r="DL1157"/>
      <c r="DM1157"/>
      <c r="DN1157"/>
      <c r="DO1157"/>
      <c r="DP1157"/>
      <c r="DQ1157"/>
      <c r="DR1157"/>
      <c r="DV1157" s="31" t="s">
        <v>5667</v>
      </c>
      <c r="DW1157" s="31" t="s">
        <v>5673</v>
      </c>
      <c r="DX1157" s="63"/>
      <c r="DY1157" s="63"/>
      <c r="DZ1157" s="63"/>
      <c r="EA1157" s="167"/>
      <c r="EB1157" s="60"/>
      <c r="EC1157" s="60"/>
      <c r="ED1157" s="60"/>
      <c r="EE1157" s="60"/>
      <c r="EF1157" s="60"/>
      <c r="EG1157" s="60"/>
      <c r="EH1157" s="60"/>
      <c r="EI1157" s="60"/>
      <c r="EJ1157" s="60"/>
      <c r="EK1157" s="60"/>
      <c r="EL1157" s="60"/>
      <c r="EM1157" s="60"/>
      <c r="EN1157" s="60"/>
      <c r="EO1157" s="60"/>
      <c r="EP1157" s="60"/>
      <c r="EQ1157" s="60"/>
      <c r="ER1157" s="60"/>
      <c r="ES1157" s="60"/>
      <c r="ET1157" s="60"/>
      <c r="EU1157" s="60"/>
      <c r="EV1157" s="60"/>
      <c r="EW1157" s="60"/>
      <c r="EX1157" s="60"/>
      <c r="EY1157" s="60"/>
      <c r="EZ1157" s="60"/>
      <c r="FA1157" s="60"/>
      <c r="FB1157" s="60"/>
    </row>
    <row r="1158" spans="22:158" x14ac:dyDescent="0.25">
      <c r="W1158" s="33"/>
      <c r="X1158" s="33"/>
      <c r="AH1158" s="38">
        <v>100</v>
      </c>
      <c r="AI1158" s="38">
        <v>130</v>
      </c>
      <c r="AJ1158" s="38">
        <v>18600</v>
      </c>
      <c r="AK1158" s="38">
        <v>16</v>
      </c>
      <c r="AL1158" s="38">
        <v>1800958</v>
      </c>
      <c r="AM1158" s="61" t="s">
        <v>1816</v>
      </c>
      <c r="AN1158" s="61" t="s">
        <v>1687</v>
      </c>
      <c r="AO1158" s="61" t="s">
        <v>1668</v>
      </c>
      <c r="AP1158" s="61" t="s">
        <v>5034</v>
      </c>
      <c r="AQ1158" s="61" t="s">
        <v>1724</v>
      </c>
      <c r="AR1158" s="28">
        <v>0</v>
      </c>
      <c r="AS1158" s="28">
        <v>0</v>
      </c>
      <c r="AT1158" s="28">
        <v>2680433</v>
      </c>
      <c r="AU1158" s="62"/>
      <c r="BT1158">
        <v>0</v>
      </c>
      <c r="BU1158" s="32">
        <v>100</v>
      </c>
      <c r="BV1158" s="32">
        <v>135</v>
      </c>
      <c r="BW1158" s="32">
        <v>15850</v>
      </c>
      <c r="BX1158" s="32">
        <v>84</v>
      </c>
      <c r="BY1158" s="32">
        <v>91100</v>
      </c>
      <c r="BZ1158" t="s">
        <v>1816</v>
      </c>
      <c r="CA1158" t="s">
        <v>1693</v>
      </c>
      <c r="CB1158" t="s">
        <v>1870</v>
      </c>
      <c r="CC1158" s="52" t="s">
        <v>1795</v>
      </c>
      <c r="CD1158" s="52" t="s">
        <v>1796</v>
      </c>
      <c r="CE1158" s="155">
        <v>398</v>
      </c>
      <c r="CF1158" s="155">
        <v>19</v>
      </c>
      <c r="CG1158" s="31" t="s">
        <v>688</v>
      </c>
      <c r="CH1158" s="31" t="s">
        <v>3930</v>
      </c>
      <c r="CI1158" s="31" t="s">
        <v>3947</v>
      </c>
      <c r="CJ1158" s="31" t="s">
        <v>5889</v>
      </c>
      <c r="DL1158"/>
      <c r="DM1158"/>
      <c r="DN1158"/>
      <c r="DO1158"/>
      <c r="DP1158"/>
      <c r="DQ1158"/>
      <c r="DR1158"/>
      <c r="DV1158" s="31" t="s">
        <v>5667</v>
      </c>
      <c r="DW1158" s="31" t="s">
        <v>5673</v>
      </c>
      <c r="DX1158" s="63"/>
      <c r="DY1158" s="63"/>
      <c r="DZ1158" s="63"/>
      <c r="EA1158" s="167"/>
      <c r="EB1158" s="60"/>
      <c r="EC1158" s="60"/>
      <c r="ED1158" s="60"/>
      <c r="EE1158" s="60"/>
      <c r="EF1158" s="60"/>
      <c r="EG1158" s="60"/>
      <c r="EH1158" s="60"/>
      <c r="EI1158" s="60"/>
      <c r="EJ1158" s="60"/>
      <c r="EK1158" s="60"/>
      <c r="EL1158" s="60"/>
      <c r="EM1158" s="60"/>
      <c r="EN1158" s="60"/>
      <c r="EO1158" s="60"/>
      <c r="EP1158" s="60"/>
      <c r="EQ1158" s="60"/>
      <c r="ER1158" s="60"/>
      <c r="ES1158" s="60"/>
      <c r="ET1158" s="60"/>
      <c r="EU1158" s="60"/>
      <c r="EV1158" s="60"/>
      <c r="EW1158" s="60"/>
      <c r="EX1158" s="60"/>
      <c r="EY1158" s="60"/>
      <c r="EZ1158" s="60"/>
      <c r="FA1158" s="60"/>
      <c r="FB1158" s="60"/>
    </row>
    <row r="1159" spans="22:158" x14ac:dyDescent="0.25">
      <c r="W1159" s="33"/>
      <c r="X1159" s="33"/>
      <c r="AH1159" s="38">
        <v>100</v>
      </c>
      <c r="AI1159" s="38">
        <v>135</v>
      </c>
      <c r="AJ1159" s="38">
        <v>10950</v>
      </c>
      <c r="AK1159" s="38">
        <v>16</v>
      </c>
      <c r="AL1159" s="38">
        <v>1800958</v>
      </c>
      <c r="AM1159" s="61" t="s">
        <v>1816</v>
      </c>
      <c r="AN1159" s="61" t="s">
        <v>1693</v>
      </c>
      <c r="AO1159" s="61" t="s">
        <v>5062</v>
      </c>
      <c r="AP1159" s="61" t="s">
        <v>5034</v>
      </c>
      <c r="AQ1159" s="61" t="s">
        <v>1724</v>
      </c>
      <c r="AR1159" s="28">
        <v>0</v>
      </c>
      <c r="AS1159" s="28">
        <v>0</v>
      </c>
      <c r="AT1159" s="28">
        <v>176388</v>
      </c>
      <c r="AU1159" s="62"/>
      <c r="BT1159">
        <v>0</v>
      </c>
      <c r="BU1159" s="32">
        <v>100</v>
      </c>
      <c r="BV1159" s="32">
        <v>135</v>
      </c>
      <c r="BW1159" s="32">
        <v>15850</v>
      </c>
      <c r="BX1159" s="32">
        <v>85</v>
      </c>
      <c r="BY1159" s="32">
        <v>91120</v>
      </c>
      <c r="BZ1159" t="s">
        <v>1816</v>
      </c>
      <c r="CA1159" t="s">
        <v>1693</v>
      </c>
      <c r="CB1159" t="s">
        <v>1870</v>
      </c>
      <c r="CC1159" s="52" t="s">
        <v>1797</v>
      </c>
      <c r="CD1159" s="52" t="s">
        <v>1797</v>
      </c>
      <c r="CE1159" s="155">
        <v>169</v>
      </c>
      <c r="CF1159" s="155">
        <v>3</v>
      </c>
      <c r="CG1159" s="31" t="s">
        <v>690</v>
      </c>
      <c r="CH1159" s="31" t="s">
        <v>3936</v>
      </c>
      <c r="CI1159" s="31" t="s">
        <v>3947</v>
      </c>
      <c r="CJ1159" s="31" t="s">
        <v>5890</v>
      </c>
      <c r="DL1159"/>
      <c r="DM1159"/>
      <c r="DN1159"/>
      <c r="DO1159"/>
      <c r="DP1159"/>
      <c r="DQ1159"/>
      <c r="DR1159"/>
      <c r="DV1159" s="31" t="s">
        <v>5667</v>
      </c>
      <c r="DW1159" s="31" t="s">
        <v>5674</v>
      </c>
      <c r="DX1159" s="63"/>
      <c r="DY1159" s="63"/>
      <c r="DZ1159" s="63"/>
      <c r="EA1159" s="167"/>
      <c r="EB1159" s="60"/>
      <c r="EC1159" s="60"/>
      <c r="ED1159" s="60"/>
      <c r="EE1159" s="60"/>
      <c r="EF1159" s="60"/>
      <c r="EG1159" s="60"/>
      <c r="EH1159" s="60"/>
      <c r="EI1159" s="60"/>
      <c r="EJ1159" s="60"/>
      <c r="EK1159" s="60"/>
      <c r="EL1159" s="60"/>
      <c r="EM1159" s="60"/>
      <c r="EN1159" s="60"/>
      <c r="EO1159" s="60"/>
      <c r="EP1159" s="60"/>
      <c r="EQ1159" s="60"/>
      <c r="ER1159" s="60"/>
      <c r="ES1159" s="60"/>
      <c r="ET1159" s="60"/>
      <c r="EU1159" s="60"/>
      <c r="EV1159" s="60"/>
      <c r="EW1159" s="60"/>
      <c r="EX1159" s="60"/>
      <c r="EY1159" s="60"/>
      <c r="EZ1159" s="60"/>
      <c r="FA1159" s="60"/>
      <c r="FB1159" s="60"/>
    </row>
    <row r="1160" spans="22:158" x14ac:dyDescent="0.25">
      <c r="W1160" s="33"/>
      <c r="X1160" s="33"/>
      <c r="AH1160" s="38">
        <v>100</v>
      </c>
      <c r="AI1160" s="38">
        <v>135</v>
      </c>
      <c r="AJ1160" s="38">
        <v>11950</v>
      </c>
      <c r="AK1160" s="38">
        <v>16</v>
      </c>
      <c r="AL1160" s="38">
        <v>1800958</v>
      </c>
      <c r="AM1160" s="61" t="s">
        <v>1816</v>
      </c>
      <c r="AN1160" s="61" t="s">
        <v>1693</v>
      </c>
      <c r="AO1160" s="61" t="s">
        <v>5083</v>
      </c>
      <c r="AP1160" s="61" t="s">
        <v>5034</v>
      </c>
      <c r="AQ1160" s="61" t="s">
        <v>1724</v>
      </c>
      <c r="AR1160" s="28">
        <v>0</v>
      </c>
      <c r="AS1160" s="28">
        <v>0</v>
      </c>
      <c r="AT1160" s="28">
        <v>55041</v>
      </c>
      <c r="AU1160" s="62"/>
      <c r="BT1160">
        <v>0</v>
      </c>
      <c r="BU1160" s="32">
        <v>100</v>
      </c>
      <c r="BV1160" s="32">
        <v>135</v>
      </c>
      <c r="BW1160" s="32">
        <v>15850</v>
      </c>
      <c r="BX1160" s="32">
        <v>86</v>
      </c>
      <c r="BY1160" s="32">
        <v>91140</v>
      </c>
      <c r="BZ1160" t="s">
        <v>1816</v>
      </c>
      <c r="CA1160" t="s">
        <v>1693</v>
      </c>
      <c r="CB1160" t="s">
        <v>1870</v>
      </c>
      <c r="CC1160" s="52" t="s">
        <v>1787</v>
      </c>
      <c r="CD1160" s="52" t="s">
        <v>1789</v>
      </c>
      <c r="CE1160" s="155">
        <v>158</v>
      </c>
      <c r="CF1160" s="155">
        <v>38</v>
      </c>
      <c r="CG1160" s="31" t="s">
        <v>5839</v>
      </c>
      <c r="CH1160" s="31" t="s">
        <v>3931</v>
      </c>
      <c r="CI1160" s="31" t="s">
        <v>3947</v>
      </c>
      <c r="CJ1160" s="31" t="s">
        <v>5891</v>
      </c>
      <c r="DL1160"/>
      <c r="DM1160"/>
      <c r="DN1160"/>
      <c r="DO1160"/>
      <c r="DP1160"/>
      <c r="DQ1160"/>
      <c r="DR1160"/>
      <c r="DV1160" s="31" t="s">
        <v>5667</v>
      </c>
      <c r="DW1160" s="31" t="s">
        <v>5674</v>
      </c>
      <c r="DX1160" s="63"/>
      <c r="DY1160" s="63"/>
      <c r="DZ1160" s="63"/>
      <c r="EA1160" s="167"/>
      <c r="EB1160" s="60"/>
      <c r="EC1160" s="60"/>
      <c r="ED1160" s="60"/>
      <c r="EE1160" s="60"/>
      <c r="EF1160" s="60"/>
      <c r="EG1160" s="60"/>
      <c r="EH1160" s="60"/>
      <c r="EI1160" s="60"/>
      <c r="EJ1160" s="60"/>
      <c r="EK1160" s="60"/>
      <c r="EL1160" s="60"/>
      <c r="EM1160" s="60"/>
      <c r="EN1160" s="60"/>
      <c r="EO1160" s="60"/>
      <c r="EP1160" s="60"/>
      <c r="EQ1160" s="60"/>
      <c r="ER1160" s="60"/>
      <c r="ES1160" s="60"/>
      <c r="ET1160" s="60"/>
      <c r="EU1160" s="60"/>
      <c r="EV1160" s="60"/>
      <c r="EW1160" s="60"/>
      <c r="EX1160" s="60"/>
      <c r="EY1160" s="60"/>
      <c r="EZ1160" s="60"/>
      <c r="FA1160" s="60"/>
      <c r="FB1160" s="60"/>
    </row>
    <row r="1161" spans="22:158" x14ac:dyDescent="0.25">
      <c r="V1161" s="1"/>
      <c r="W1161" s="33"/>
      <c r="X1161" s="33"/>
      <c r="AH1161" s="38">
        <v>100</v>
      </c>
      <c r="AI1161" s="38">
        <v>135</v>
      </c>
      <c r="AJ1161" s="38">
        <v>12100</v>
      </c>
      <c r="AK1161" s="38">
        <v>16</v>
      </c>
      <c r="AL1161" s="38">
        <v>1800958</v>
      </c>
      <c r="AM1161" s="61" t="s">
        <v>1816</v>
      </c>
      <c r="AN1161" s="61" t="s">
        <v>1693</v>
      </c>
      <c r="AO1161" s="61" t="s">
        <v>5086</v>
      </c>
      <c r="AP1161" s="61" t="s">
        <v>5034</v>
      </c>
      <c r="AQ1161" s="61" t="s">
        <v>1724</v>
      </c>
      <c r="AR1161" s="28">
        <v>0</v>
      </c>
      <c r="AS1161" s="28">
        <v>0</v>
      </c>
      <c r="AT1161" s="28">
        <v>283829</v>
      </c>
      <c r="AU1161" s="62"/>
      <c r="BT1161">
        <v>0</v>
      </c>
      <c r="BU1161" s="32">
        <v>100</v>
      </c>
      <c r="BV1161" s="32">
        <v>135</v>
      </c>
      <c r="BW1161" s="32">
        <v>15850</v>
      </c>
      <c r="BX1161" s="32">
        <v>86</v>
      </c>
      <c r="BY1161" s="32">
        <v>91160</v>
      </c>
      <c r="BZ1161" t="s">
        <v>1816</v>
      </c>
      <c r="CA1161" t="s">
        <v>1693</v>
      </c>
      <c r="CB1161" s="52" t="s">
        <v>1870</v>
      </c>
      <c r="CC1161" s="52" t="s">
        <v>1787</v>
      </c>
      <c r="CD1161" s="52" t="s">
        <v>1788</v>
      </c>
      <c r="CE1161" s="155">
        <v>134</v>
      </c>
      <c r="CF1161" s="155">
        <v>8</v>
      </c>
      <c r="CG1161" s="31" t="s">
        <v>5831</v>
      </c>
      <c r="CH1161" s="31" t="s">
        <v>3932</v>
      </c>
      <c r="CI1161" s="31" t="s">
        <v>3947</v>
      </c>
      <c r="CJ1161" s="31" t="s">
        <v>5892</v>
      </c>
      <c r="DL1161"/>
      <c r="DM1161"/>
      <c r="DN1161"/>
      <c r="DO1161"/>
      <c r="DP1161"/>
      <c r="DQ1161"/>
      <c r="DR1161"/>
      <c r="DV1161" s="31" t="s">
        <v>5667</v>
      </c>
      <c r="DW1161" s="31" t="s">
        <v>5674</v>
      </c>
      <c r="DX1161" s="63"/>
      <c r="DY1161" s="63"/>
      <c r="DZ1161" s="63"/>
      <c r="EA1161" s="167"/>
      <c r="EB1161" s="60"/>
      <c r="EC1161" s="60"/>
      <c r="ED1161" s="60"/>
      <c r="EE1161" s="60"/>
      <c r="EF1161" s="60"/>
      <c r="EG1161" s="60"/>
      <c r="EH1161" s="60"/>
      <c r="EI1161" s="60"/>
      <c r="EJ1161" s="60"/>
      <c r="EK1161" s="60"/>
      <c r="EL1161" s="60"/>
      <c r="EM1161" s="60"/>
      <c r="EN1161" s="60"/>
      <c r="EO1161" s="60"/>
      <c r="EP1161" s="60"/>
      <c r="EQ1161" s="60"/>
      <c r="ER1161" s="60"/>
      <c r="ES1161" s="60"/>
      <c r="ET1161" s="60"/>
      <c r="EU1161" s="60"/>
      <c r="EV1161" s="60"/>
      <c r="EW1161" s="60"/>
      <c r="EX1161" s="60"/>
      <c r="EY1161" s="60"/>
      <c r="EZ1161" s="60"/>
      <c r="FA1161" s="60"/>
      <c r="FB1161" s="60"/>
    </row>
    <row r="1162" spans="22:158" x14ac:dyDescent="0.25">
      <c r="W1162" s="33"/>
      <c r="X1162" s="33"/>
      <c r="AH1162" s="38">
        <v>100</v>
      </c>
      <c r="AI1162" s="38">
        <v>135</v>
      </c>
      <c r="AJ1162" s="38">
        <v>12150</v>
      </c>
      <c r="AK1162" s="38">
        <v>16</v>
      </c>
      <c r="AL1162" s="38">
        <v>1800958</v>
      </c>
      <c r="AM1162" s="61" t="s">
        <v>1816</v>
      </c>
      <c r="AN1162" s="61" t="s">
        <v>1693</v>
      </c>
      <c r="AO1162" s="61" t="s">
        <v>5087</v>
      </c>
      <c r="AP1162" s="61" t="s">
        <v>5034</v>
      </c>
      <c r="AQ1162" s="61" t="s">
        <v>1724</v>
      </c>
      <c r="AR1162" s="28">
        <v>0</v>
      </c>
      <c r="AS1162" s="28">
        <v>19914</v>
      </c>
      <c r="AT1162" s="28">
        <v>5714</v>
      </c>
      <c r="AU1162" s="62"/>
      <c r="BT1162">
        <v>0</v>
      </c>
      <c r="BU1162" s="32">
        <v>100</v>
      </c>
      <c r="BV1162" s="32">
        <v>135</v>
      </c>
      <c r="BW1162" s="32">
        <v>15850</v>
      </c>
      <c r="BX1162" s="32">
        <v>87</v>
      </c>
      <c r="BY1162" s="32">
        <v>91180</v>
      </c>
      <c r="BZ1162" t="s">
        <v>1816</v>
      </c>
      <c r="CA1162" t="s">
        <v>1693</v>
      </c>
      <c r="CB1162" t="s">
        <v>1870</v>
      </c>
      <c r="CC1162" t="s">
        <v>1726</v>
      </c>
      <c r="CD1162" s="52" t="s">
        <v>1793</v>
      </c>
      <c r="CE1162" s="155"/>
      <c r="CF1162" s="155"/>
      <c r="CG1162" s="31" t="s">
        <v>5841</v>
      </c>
      <c r="CH1162" s="31" t="s">
        <v>3937</v>
      </c>
      <c r="CI1162" s="31" t="s">
        <v>3947</v>
      </c>
      <c r="CJ1162" s="31" t="s">
        <v>5893</v>
      </c>
      <c r="DL1162"/>
      <c r="DM1162"/>
      <c r="DN1162"/>
      <c r="DO1162"/>
      <c r="DP1162"/>
      <c r="DQ1162"/>
      <c r="DR1162"/>
      <c r="DV1162" s="31" t="s">
        <v>5667</v>
      </c>
      <c r="DW1162" s="31" t="s">
        <v>5674</v>
      </c>
      <c r="DX1162" s="63"/>
      <c r="DY1162" s="63"/>
      <c r="DZ1162" s="63"/>
      <c r="EA1162" s="167"/>
      <c r="EB1162" s="60"/>
      <c r="EC1162" s="60"/>
      <c r="ED1162" s="60"/>
      <c r="EE1162" s="60"/>
      <c r="EF1162" s="60"/>
      <c r="EG1162" s="60"/>
      <c r="EH1162" s="60"/>
      <c r="EI1162" s="60"/>
      <c r="EJ1162" s="60"/>
      <c r="EK1162" s="60"/>
      <c r="EL1162" s="60"/>
      <c r="EM1162" s="60"/>
      <c r="EN1162" s="60"/>
      <c r="EO1162" s="60"/>
      <c r="EP1162" s="60"/>
      <c r="EQ1162" s="60"/>
      <c r="ER1162" s="60"/>
      <c r="ES1162" s="60"/>
      <c r="ET1162" s="60"/>
      <c r="EU1162" s="60"/>
      <c r="EV1162" s="60"/>
      <c r="EW1162" s="60"/>
      <c r="EX1162" s="60"/>
      <c r="EY1162" s="60"/>
      <c r="EZ1162" s="60"/>
      <c r="FA1162" s="60"/>
      <c r="FB1162" s="60"/>
    </row>
    <row r="1163" spans="22:158" x14ac:dyDescent="0.25">
      <c r="W1163" s="33"/>
      <c r="X1163" s="33"/>
      <c r="AH1163" s="38">
        <v>100</v>
      </c>
      <c r="AI1163" s="38">
        <v>135</v>
      </c>
      <c r="AJ1163" s="38">
        <v>12600</v>
      </c>
      <c r="AK1163" s="38">
        <v>16</v>
      </c>
      <c r="AL1163" s="38">
        <v>1800958</v>
      </c>
      <c r="AM1163" s="61" t="s">
        <v>1816</v>
      </c>
      <c r="AN1163" s="61" t="s">
        <v>1693</v>
      </c>
      <c r="AO1163" s="61" t="s">
        <v>5095</v>
      </c>
      <c r="AP1163" s="61" t="s">
        <v>5034</v>
      </c>
      <c r="AQ1163" s="61" t="s">
        <v>1724</v>
      </c>
      <c r="AR1163" s="28">
        <v>0</v>
      </c>
      <c r="AS1163" s="28">
        <v>73548</v>
      </c>
      <c r="AT1163" s="28">
        <v>67988</v>
      </c>
      <c r="AU1163" s="62"/>
      <c r="BT1163">
        <v>0</v>
      </c>
      <c r="BU1163" s="32">
        <v>100</v>
      </c>
      <c r="BV1163" s="32">
        <v>135</v>
      </c>
      <c r="BW1163" s="32">
        <v>15850</v>
      </c>
      <c r="BX1163" s="32">
        <v>87</v>
      </c>
      <c r="BY1163" s="32">
        <v>91190</v>
      </c>
      <c r="BZ1163" t="s">
        <v>1816</v>
      </c>
      <c r="CA1163" t="s">
        <v>1693</v>
      </c>
      <c r="CB1163" t="s">
        <v>1870</v>
      </c>
      <c r="CC1163" s="52" t="s">
        <v>1726</v>
      </c>
      <c r="CD1163" s="52" t="s">
        <v>1726</v>
      </c>
      <c r="CE1163" s="155">
        <v>48</v>
      </c>
      <c r="CF1163" s="155">
        <v>4</v>
      </c>
      <c r="CG1163" s="31" t="s">
        <v>5843</v>
      </c>
      <c r="CH1163" s="31" t="s">
        <v>3938</v>
      </c>
      <c r="CI1163" s="31" t="s">
        <v>3947</v>
      </c>
      <c r="CJ1163" s="31" t="s">
        <v>5894</v>
      </c>
      <c r="DL1163"/>
      <c r="DM1163"/>
      <c r="DN1163"/>
      <c r="DO1163"/>
      <c r="DP1163"/>
      <c r="DQ1163"/>
      <c r="DR1163"/>
      <c r="DV1163" s="31" t="s">
        <v>5667</v>
      </c>
      <c r="DW1163" s="31" t="s">
        <v>5674</v>
      </c>
      <c r="DX1163" s="63"/>
      <c r="DY1163" s="63"/>
      <c r="DZ1163" s="63"/>
      <c r="EA1163" s="167"/>
      <c r="EB1163" s="60"/>
      <c r="EC1163" s="60"/>
      <c r="ED1163" s="60"/>
      <c r="EE1163" s="60"/>
      <c r="EF1163" s="60"/>
      <c r="EG1163" s="60"/>
      <c r="EH1163" s="60"/>
      <c r="EI1163" s="60"/>
      <c r="EJ1163" s="60"/>
      <c r="EK1163" s="60"/>
      <c r="EL1163" s="60"/>
      <c r="EM1163" s="60"/>
      <c r="EN1163" s="60"/>
      <c r="EO1163" s="60"/>
      <c r="EP1163" s="60"/>
      <c r="EQ1163" s="60"/>
      <c r="ER1163" s="60"/>
      <c r="ES1163" s="60"/>
      <c r="ET1163" s="60"/>
      <c r="EU1163" s="60"/>
      <c r="EV1163" s="60"/>
      <c r="EW1163" s="60"/>
      <c r="EX1163" s="60"/>
      <c r="EY1163" s="60"/>
      <c r="EZ1163" s="60"/>
      <c r="FA1163" s="60"/>
      <c r="FB1163" s="60"/>
    </row>
    <row r="1164" spans="22:158" x14ac:dyDescent="0.25">
      <c r="W1164" s="33"/>
      <c r="X1164" s="33"/>
      <c r="AH1164" s="38">
        <v>100</v>
      </c>
      <c r="AI1164" s="38">
        <v>135</v>
      </c>
      <c r="AJ1164" s="38">
        <v>12950</v>
      </c>
      <c r="AK1164" s="38">
        <v>16</v>
      </c>
      <c r="AL1164" s="38">
        <v>1800958</v>
      </c>
      <c r="AM1164" s="61" t="s">
        <v>1816</v>
      </c>
      <c r="AN1164" s="61" t="s">
        <v>1693</v>
      </c>
      <c r="AO1164" s="61" t="s">
        <v>5100</v>
      </c>
      <c r="AP1164" s="61" t="s">
        <v>5034</v>
      </c>
      <c r="AQ1164" s="61" t="s">
        <v>1724</v>
      </c>
      <c r="AR1164" s="28">
        <v>0</v>
      </c>
      <c r="AS1164" s="28">
        <v>0</v>
      </c>
      <c r="AT1164" s="28">
        <v>118685</v>
      </c>
      <c r="AU1164" s="62"/>
      <c r="BT1164">
        <v>0</v>
      </c>
      <c r="BU1164" s="32">
        <v>100</v>
      </c>
      <c r="BV1164" s="32">
        <v>135</v>
      </c>
      <c r="BW1164" s="32">
        <v>15850</v>
      </c>
      <c r="BX1164" s="32">
        <v>87</v>
      </c>
      <c r="BY1164" s="32">
        <v>91192</v>
      </c>
      <c r="BZ1164" t="s">
        <v>1816</v>
      </c>
      <c r="CA1164" t="s">
        <v>1693</v>
      </c>
      <c r="CB1164" t="s">
        <v>1870</v>
      </c>
      <c r="CC1164" s="52" t="s">
        <v>1726</v>
      </c>
      <c r="CD1164" s="52" t="s">
        <v>1115</v>
      </c>
      <c r="CE1164" s="155">
        <v>44530</v>
      </c>
      <c r="CF1164" s="155">
        <v>3</v>
      </c>
      <c r="CG1164" s="31" t="s">
        <v>692</v>
      </c>
      <c r="CH1164" s="31" t="s">
        <v>3948</v>
      </c>
      <c r="CI1164" s="31" t="s">
        <v>3947</v>
      </c>
      <c r="CJ1164" s="31" t="s">
        <v>1434</v>
      </c>
      <c r="DL1164"/>
      <c r="DM1164"/>
      <c r="DN1164"/>
      <c r="DO1164"/>
      <c r="DP1164"/>
      <c r="DQ1164"/>
      <c r="DR1164"/>
      <c r="DV1164" s="31" t="s">
        <v>5667</v>
      </c>
      <c r="DW1164" s="31" t="s">
        <v>5674</v>
      </c>
      <c r="DX1164" s="63"/>
      <c r="DY1164" s="63"/>
      <c r="DZ1164" s="63"/>
      <c r="EA1164" s="167"/>
      <c r="EB1164" s="60"/>
      <c r="EC1164" s="60"/>
      <c r="ED1164" s="60"/>
      <c r="EE1164" s="60"/>
      <c r="EF1164" s="60"/>
      <c r="EG1164" s="60"/>
      <c r="EH1164" s="60"/>
      <c r="EI1164" s="60"/>
      <c r="EJ1164" s="60"/>
      <c r="EK1164" s="60"/>
      <c r="EL1164" s="60"/>
      <c r="EM1164" s="60"/>
      <c r="EN1164" s="60"/>
      <c r="EO1164" s="60"/>
      <c r="EP1164" s="60"/>
      <c r="EQ1164" s="60"/>
      <c r="ER1164" s="60"/>
      <c r="ES1164" s="60"/>
      <c r="ET1164" s="60"/>
      <c r="EU1164" s="60"/>
      <c r="EV1164" s="60"/>
      <c r="EW1164" s="60"/>
      <c r="EX1164" s="60"/>
      <c r="EY1164" s="60"/>
      <c r="EZ1164" s="60"/>
      <c r="FA1164" s="60"/>
      <c r="FB1164" s="60"/>
    </row>
    <row r="1165" spans="22:158" x14ac:dyDescent="0.25">
      <c r="V1165" s="1"/>
      <c r="W1165" s="33"/>
      <c r="X1165" s="33"/>
      <c r="AH1165" s="38">
        <v>100</v>
      </c>
      <c r="AI1165" s="38">
        <v>135</v>
      </c>
      <c r="AJ1165" s="38">
        <v>15400</v>
      </c>
      <c r="AK1165" s="38">
        <v>16</v>
      </c>
      <c r="AL1165" s="38">
        <v>1800958</v>
      </c>
      <c r="AM1165" s="61" t="s">
        <v>1816</v>
      </c>
      <c r="AN1165" s="61" t="s">
        <v>1693</v>
      </c>
      <c r="AO1165" s="61" t="s">
        <v>1599</v>
      </c>
      <c r="AP1165" s="61" t="s">
        <v>5034</v>
      </c>
      <c r="AQ1165" s="61" t="s">
        <v>1724</v>
      </c>
      <c r="AR1165" s="28">
        <v>0</v>
      </c>
      <c r="AS1165" s="28">
        <v>0</v>
      </c>
      <c r="AT1165" s="28">
        <v>15793</v>
      </c>
      <c r="AU1165" s="62"/>
      <c r="BT1165">
        <v>0</v>
      </c>
      <c r="BU1165" s="32">
        <v>100</v>
      </c>
      <c r="BV1165" s="32">
        <v>135</v>
      </c>
      <c r="BW1165" s="32">
        <v>15850</v>
      </c>
      <c r="BX1165" s="32">
        <v>87</v>
      </c>
      <c r="BY1165" s="32">
        <v>91194</v>
      </c>
      <c r="BZ1165" t="s">
        <v>1816</v>
      </c>
      <c r="CA1165" t="s">
        <v>1693</v>
      </c>
      <c r="CB1165" t="s">
        <v>1870</v>
      </c>
      <c r="CC1165" s="52" t="s">
        <v>1726</v>
      </c>
      <c r="CD1165" s="52" t="s">
        <v>1114</v>
      </c>
      <c r="CE1165" s="155">
        <v>44</v>
      </c>
      <c r="CF1165" s="155">
        <v>4</v>
      </c>
      <c r="CG1165" s="31" t="s">
        <v>694</v>
      </c>
      <c r="CH1165" s="31" t="s">
        <v>3949</v>
      </c>
      <c r="CI1165" s="31" t="s">
        <v>3947</v>
      </c>
      <c r="CJ1165" s="31" t="s">
        <v>1433</v>
      </c>
      <c r="DL1165"/>
      <c r="DM1165"/>
      <c r="DN1165"/>
      <c r="DO1165"/>
      <c r="DP1165"/>
      <c r="DQ1165"/>
      <c r="DR1165"/>
      <c r="DV1165" s="31" t="s">
        <v>5667</v>
      </c>
      <c r="DW1165" s="31" t="s">
        <v>5674</v>
      </c>
      <c r="DX1165" s="63"/>
      <c r="DY1165" s="63"/>
      <c r="DZ1165" s="63"/>
      <c r="EA1165" s="167"/>
      <c r="EB1165" s="60"/>
      <c r="EC1165" s="60"/>
      <c r="ED1165" s="60"/>
      <c r="EE1165" s="60"/>
      <c r="EF1165" s="60"/>
      <c r="EG1165" s="60"/>
      <c r="EH1165" s="60"/>
      <c r="EI1165" s="60"/>
      <c r="EJ1165" s="60"/>
      <c r="EK1165" s="60"/>
      <c r="EL1165" s="60"/>
      <c r="EM1165" s="60"/>
      <c r="EN1165" s="60"/>
      <c r="EO1165" s="60"/>
      <c r="EP1165" s="60"/>
      <c r="EQ1165" s="60"/>
      <c r="ER1165" s="60"/>
      <c r="ES1165" s="60"/>
      <c r="ET1165" s="60"/>
      <c r="EU1165" s="60"/>
      <c r="EV1165" s="60"/>
      <c r="EW1165" s="60"/>
      <c r="EX1165" s="60"/>
      <c r="EY1165" s="60"/>
      <c r="EZ1165" s="60"/>
      <c r="FA1165" s="60"/>
      <c r="FB1165" s="60"/>
    </row>
    <row r="1166" spans="22:158" x14ac:dyDescent="0.25">
      <c r="W1166" s="33"/>
      <c r="X1166" s="33"/>
      <c r="AH1166" s="38">
        <v>100</v>
      </c>
      <c r="AI1166" s="38">
        <v>135</v>
      </c>
      <c r="AJ1166" s="38">
        <v>15850</v>
      </c>
      <c r="AK1166" s="38">
        <v>16</v>
      </c>
      <c r="AL1166" s="38">
        <v>1800958</v>
      </c>
      <c r="AM1166" s="61" t="s">
        <v>1816</v>
      </c>
      <c r="AN1166" s="61" t="s">
        <v>1693</v>
      </c>
      <c r="AO1166" s="61" t="s">
        <v>1608</v>
      </c>
      <c r="AP1166" s="61" t="s">
        <v>5034</v>
      </c>
      <c r="AQ1166" s="61" t="s">
        <v>1724</v>
      </c>
      <c r="AR1166" s="28">
        <v>98520.6</v>
      </c>
      <c r="AS1166" s="28">
        <v>104339</v>
      </c>
      <c r="AT1166" s="28">
        <v>146202</v>
      </c>
      <c r="AU1166" s="62"/>
      <c r="BT1166">
        <v>0</v>
      </c>
      <c r="BU1166" s="32">
        <v>100</v>
      </c>
      <c r="BV1166" s="32">
        <v>135</v>
      </c>
      <c r="BW1166" s="32">
        <v>15850</v>
      </c>
      <c r="BX1166" s="32">
        <v>87</v>
      </c>
      <c r="BY1166" s="32">
        <v>91200</v>
      </c>
      <c r="BZ1166" t="s">
        <v>1816</v>
      </c>
      <c r="CA1166" t="s">
        <v>1693</v>
      </c>
      <c r="CB1166" t="s">
        <v>1870</v>
      </c>
      <c r="CC1166" t="s">
        <v>1726</v>
      </c>
      <c r="CD1166" s="52" t="s">
        <v>1794</v>
      </c>
      <c r="CE1166" s="155"/>
      <c r="CF1166" s="155"/>
      <c r="CG1166" s="31" t="s">
        <v>5845</v>
      </c>
      <c r="CH1166" s="31" t="s">
        <v>3939</v>
      </c>
      <c r="CI1166" s="31" t="s">
        <v>3947</v>
      </c>
      <c r="CJ1166" s="31" t="s">
        <v>5895</v>
      </c>
      <c r="DL1166"/>
      <c r="DM1166"/>
      <c r="DN1166"/>
      <c r="DO1166"/>
      <c r="DP1166"/>
      <c r="DQ1166"/>
      <c r="DR1166"/>
      <c r="DV1166" s="31" t="s">
        <v>5667</v>
      </c>
      <c r="DW1166" s="31" t="s">
        <v>5674</v>
      </c>
      <c r="DX1166" s="63"/>
      <c r="DY1166" s="63"/>
      <c r="DZ1166" s="63"/>
      <c r="EA1166" s="167"/>
      <c r="EB1166" s="60"/>
      <c r="EC1166" s="60"/>
      <c r="ED1166" s="60"/>
      <c r="EE1166" s="60"/>
      <c r="EF1166" s="60"/>
      <c r="EG1166" s="60"/>
      <c r="EH1166" s="60"/>
      <c r="EI1166" s="60"/>
      <c r="EJ1166" s="60"/>
      <c r="EK1166" s="60"/>
      <c r="EL1166" s="60"/>
      <c r="EM1166" s="60"/>
      <c r="EN1166" s="60"/>
      <c r="EO1166" s="60"/>
      <c r="EP1166" s="60"/>
      <c r="EQ1166" s="60"/>
      <c r="ER1166" s="60"/>
      <c r="ES1166" s="60"/>
      <c r="ET1166" s="60"/>
      <c r="EU1166" s="60"/>
      <c r="EV1166" s="60"/>
      <c r="EW1166" s="60"/>
      <c r="EX1166" s="60"/>
      <c r="EY1166" s="60"/>
      <c r="EZ1166" s="60"/>
      <c r="FA1166" s="60"/>
      <c r="FB1166" s="60"/>
    </row>
    <row r="1167" spans="22:158" x14ac:dyDescent="0.25">
      <c r="W1167" s="33"/>
      <c r="X1167" s="33"/>
      <c r="AH1167" s="38">
        <v>100</v>
      </c>
      <c r="AI1167" s="38">
        <v>135</v>
      </c>
      <c r="AJ1167" s="38">
        <v>17900</v>
      </c>
      <c r="AK1167" s="38">
        <v>16</v>
      </c>
      <c r="AL1167" s="38">
        <v>1800958</v>
      </c>
      <c r="AM1167" s="61" t="s">
        <v>1816</v>
      </c>
      <c r="AN1167" s="61" t="s">
        <v>1693</v>
      </c>
      <c r="AO1167" s="61" t="s">
        <v>1653</v>
      </c>
      <c r="AP1167" s="61" t="s">
        <v>5034</v>
      </c>
      <c r="AQ1167" s="61" t="s">
        <v>1724</v>
      </c>
      <c r="AR1167" s="28">
        <v>0</v>
      </c>
      <c r="AS1167" s="28">
        <v>354288</v>
      </c>
      <c r="AT1167" s="28">
        <v>511056</v>
      </c>
      <c r="AU1167" s="62"/>
      <c r="BT1167">
        <v>0</v>
      </c>
      <c r="BU1167" s="32">
        <v>100</v>
      </c>
      <c r="BV1167" s="32">
        <v>135</v>
      </c>
      <c r="BW1167" s="32">
        <v>15850</v>
      </c>
      <c r="BX1167" s="32">
        <v>88</v>
      </c>
      <c r="BY1167" s="32">
        <v>91220</v>
      </c>
      <c r="BZ1167" t="s">
        <v>1816</v>
      </c>
      <c r="CA1167" t="s">
        <v>1693</v>
      </c>
      <c r="CB1167" t="s">
        <v>1870</v>
      </c>
      <c r="CC1167" s="52" t="s">
        <v>1684</v>
      </c>
      <c r="CD1167" s="52" t="s">
        <v>1684</v>
      </c>
      <c r="CE1167" s="155">
        <v>3406</v>
      </c>
      <c r="CF1167" s="155">
        <v>7</v>
      </c>
      <c r="CG1167" s="31" t="s">
        <v>696</v>
      </c>
      <c r="CH1167" s="31" t="s">
        <v>3933</v>
      </c>
      <c r="CI1167" s="31" t="s">
        <v>3947</v>
      </c>
      <c r="CJ1167" s="31" t="s">
        <v>5896</v>
      </c>
      <c r="DL1167"/>
      <c r="DM1167"/>
      <c r="DN1167"/>
      <c r="DO1167"/>
      <c r="DP1167"/>
      <c r="DQ1167"/>
      <c r="DR1167"/>
      <c r="DV1167" s="31" t="s">
        <v>5667</v>
      </c>
      <c r="DW1167" s="31" t="s">
        <v>5674</v>
      </c>
      <c r="DX1167" s="63"/>
      <c r="DY1167" s="63"/>
      <c r="DZ1167" s="63"/>
      <c r="EA1167" s="167"/>
      <c r="EB1167" s="60"/>
      <c r="EC1167" s="60"/>
      <c r="ED1167" s="60"/>
      <c r="EE1167" s="60"/>
      <c r="EF1167" s="60"/>
      <c r="EG1167" s="60"/>
      <c r="EH1167" s="60"/>
      <c r="EI1167" s="60"/>
      <c r="EJ1167" s="60"/>
      <c r="EK1167" s="60"/>
      <c r="EL1167" s="60"/>
      <c r="EM1167" s="60"/>
      <c r="EN1167" s="60"/>
      <c r="EO1167" s="60"/>
      <c r="EP1167" s="60"/>
      <c r="EQ1167" s="60"/>
      <c r="ER1167" s="60"/>
      <c r="ES1167" s="60"/>
      <c r="ET1167" s="60"/>
      <c r="EU1167" s="60"/>
      <c r="EV1167" s="60"/>
      <c r="EW1167" s="60"/>
      <c r="EX1167" s="60"/>
      <c r="EY1167" s="60"/>
      <c r="EZ1167" s="60"/>
      <c r="FA1167" s="60"/>
      <c r="FB1167" s="60"/>
    </row>
    <row r="1168" spans="22:158" x14ac:dyDescent="0.25">
      <c r="W1168" s="33"/>
      <c r="X1168" s="33"/>
      <c r="AH1168" s="38">
        <v>100</v>
      </c>
      <c r="AI1168" s="38">
        <v>135</v>
      </c>
      <c r="AJ1168" s="38">
        <v>17950</v>
      </c>
      <c r="AK1168" s="38">
        <v>16</v>
      </c>
      <c r="AL1168" s="38">
        <v>1800958</v>
      </c>
      <c r="AM1168" s="61" t="s">
        <v>1816</v>
      </c>
      <c r="AN1168" s="61" t="s">
        <v>1693</v>
      </c>
      <c r="AO1168" s="61" t="s">
        <v>1654</v>
      </c>
      <c r="AP1168" s="61" t="s">
        <v>5034</v>
      </c>
      <c r="AQ1168" s="61" t="s">
        <v>1724</v>
      </c>
      <c r="AR1168" s="28">
        <v>0</v>
      </c>
      <c r="AS1168" s="28">
        <v>74188</v>
      </c>
      <c r="AT1168" s="28">
        <v>72901</v>
      </c>
      <c r="AU1168" s="62"/>
      <c r="BT1168">
        <v>0</v>
      </c>
      <c r="BU1168" s="32">
        <v>100</v>
      </c>
      <c r="BV1168" s="32">
        <v>135</v>
      </c>
      <c r="BW1168" s="32">
        <v>15850</v>
      </c>
      <c r="BX1168" s="32">
        <v>89</v>
      </c>
      <c r="BY1168" s="32">
        <v>91240</v>
      </c>
      <c r="BZ1168" t="s">
        <v>1816</v>
      </c>
      <c r="CA1168" t="s">
        <v>1693</v>
      </c>
      <c r="CB1168" t="s">
        <v>1870</v>
      </c>
      <c r="CC1168" s="52" t="s">
        <v>1785</v>
      </c>
      <c r="CD1168" s="52" t="s">
        <v>1785</v>
      </c>
      <c r="CE1168" s="155">
        <v>324097</v>
      </c>
      <c r="CF1168" s="155">
        <v>233</v>
      </c>
      <c r="CG1168" s="31" t="s">
        <v>698</v>
      </c>
      <c r="CH1168" s="31" t="s">
        <v>3934</v>
      </c>
      <c r="CI1168" s="31" t="s">
        <v>3947</v>
      </c>
      <c r="CJ1168" s="31" t="s">
        <v>5897</v>
      </c>
      <c r="DL1168"/>
      <c r="DM1168"/>
      <c r="DN1168"/>
      <c r="DO1168"/>
      <c r="DP1168"/>
      <c r="DQ1168"/>
      <c r="DR1168"/>
      <c r="DV1168" s="31" t="s">
        <v>5667</v>
      </c>
      <c r="DW1168" s="31" t="s">
        <v>5674</v>
      </c>
      <c r="DX1168" s="63"/>
      <c r="DY1168" s="63"/>
      <c r="DZ1168" s="63"/>
      <c r="EA1168" s="167"/>
      <c r="EB1168" s="60"/>
      <c r="EC1168" s="60"/>
      <c r="ED1168" s="60"/>
      <c r="EE1168" s="60"/>
      <c r="EF1168" s="60"/>
      <c r="EG1168" s="60"/>
      <c r="EH1168" s="60"/>
      <c r="EI1168" s="60"/>
      <c r="EJ1168" s="60"/>
      <c r="EK1168" s="60"/>
      <c r="EL1168" s="60"/>
      <c r="EM1168" s="60"/>
      <c r="EN1168" s="60"/>
      <c r="EO1168" s="60"/>
      <c r="EP1168" s="60"/>
      <c r="EQ1168" s="60"/>
      <c r="ER1168" s="60"/>
      <c r="ES1168" s="60"/>
      <c r="ET1168" s="60"/>
      <c r="EU1168" s="60"/>
      <c r="EV1168" s="60"/>
      <c r="EW1168" s="60"/>
      <c r="EX1168" s="60"/>
      <c r="EY1168" s="60"/>
      <c r="EZ1168" s="60"/>
      <c r="FA1168" s="60"/>
      <c r="FB1168" s="60"/>
    </row>
    <row r="1169" spans="22:158" x14ac:dyDescent="0.25">
      <c r="V1169" s="1"/>
      <c r="W1169" s="33"/>
      <c r="X1169" s="33"/>
      <c r="AH1169" s="38">
        <v>100</v>
      </c>
      <c r="AI1169" s="38">
        <v>135</v>
      </c>
      <c r="AJ1169" s="38">
        <v>18020</v>
      </c>
      <c r="AK1169" s="38">
        <v>16</v>
      </c>
      <c r="AL1169" s="38">
        <v>1800958</v>
      </c>
      <c r="AM1169" s="61" t="s">
        <v>1816</v>
      </c>
      <c r="AN1169" s="61" t="s">
        <v>1693</v>
      </c>
      <c r="AO1169" s="61" t="s">
        <v>1656</v>
      </c>
      <c r="AP1169" s="61" t="s">
        <v>5034</v>
      </c>
      <c r="AQ1169" s="61" t="s">
        <v>1724</v>
      </c>
      <c r="AR1169" s="28">
        <v>0</v>
      </c>
      <c r="AS1169" s="28">
        <v>60934</v>
      </c>
      <c r="AT1169" s="28">
        <v>0</v>
      </c>
      <c r="AU1169" s="62"/>
      <c r="BT1169">
        <v>0</v>
      </c>
      <c r="BU1169" s="32">
        <v>100</v>
      </c>
      <c r="BV1169" s="32">
        <v>135</v>
      </c>
      <c r="BW1169" s="32">
        <v>15850</v>
      </c>
      <c r="BX1169" s="32">
        <v>90</v>
      </c>
      <c r="BY1169" s="32">
        <v>91260</v>
      </c>
      <c r="BZ1169" t="s">
        <v>1816</v>
      </c>
      <c r="CA1169" t="s">
        <v>1693</v>
      </c>
      <c r="CB1169" t="s">
        <v>1870</v>
      </c>
      <c r="CC1169" t="s">
        <v>5036</v>
      </c>
      <c r="CD1169" s="52" t="s">
        <v>5036</v>
      </c>
      <c r="CE1169" s="155">
        <v>59</v>
      </c>
      <c r="CF1169" s="155">
        <v>2</v>
      </c>
      <c r="CG1169" s="31" t="s">
        <v>5848</v>
      </c>
      <c r="CH1169" s="31" t="s">
        <v>3940</v>
      </c>
      <c r="CI1169" s="31" t="s">
        <v>3947</v>
      </c>
      <c r="CJ1169" s="31" t="s">
        <v>5898</v>
      </c>
      <c r="DL1169"/>
      <c r="DM1169"/>
      <c r="DN1169"/>
      <c r="DO1169"/>
      <c r="DP1169"/>
      <c r="DQ1169"/>
      <c r="DR1169"/>
      <c r="DV1169" s="31" t="s">
        <v>5667</v>
      </c>
      <c r="DW1169" s="31" t="s">
        <v>5674</v>
      </c>
      <c r="DX1169" s="63"/>
      <c r="DY1169" s="63"/>
      <c r="DZ1169" s="63"/>
      <c r="EA1169" s="167"/>
      <c r="EB1169" s="60"/>
      <c r="EC1169" s="60"/>
      <c r="ED1169" s="60"/>
      <c r="EE1169" s="60"/>
      <c r="EF1169" s="60"/>
      <c r="EG1169" s="60"/>
      <c r="EH1169" s="60"/>
      <c r="EI1169" s="60"/>
      <c r="EJ1169" s="60"/>
      <c r="EK1169" s="60"/>
      <c r="EL1169" s="60"/>
      <c r="EM1169" s="60"/>
      <c r="EN1169" s="60"/>
      <c r="EO1169" s="60"/>
      <c r="EP1169" s="60"/>
      <c r="EQ1169" s="60"/>
      <c r="ER1169" s="60"/>
      <c r="ES1169" s="60"/>
      <c r="ET1169" s="60"/>
      <c r="EU1169" s="60"/>
      <c r="EV1169" s="60"/>
      <c r="EW1169" s="60"/>
      <c r="EX1169" s="60"/>
      <c r="EY1169" s="60"/>
      <c r="EZ1169" s="60"/>
      <c r="FA1169" s="60"/>
      <c r="FB1169" s="60"/>
    </row>
    <row r="1170" spans="22:158" x14ac:dyDescent="0.25">
      <c r="W1170" s="33"/>
      <c r="X1170" s="33"/>
      <c r="AH1170" s="38">
        <v>100</v>
      </c>
      <c r="AI1170" s="38">
        <v>135</v>
      </c>
      <c r="AJ1170" s="38">
        <v>18150</v>
      </c>
      <c r="AK1170" s="38">
        <v>16</v>
      </c>
      <c r="AL1170" s="38">
        <v>1800958</v>
      </c>
      <c r="AM1170" s="61" t="s">
        <v>1816</v>
      </c>
      <c r="AN1170" s="61" t="s">
        <v>1693</v>
      </c>
      <c r="AO1170" s="61" t="s">
        <v>1659</v>
      </c>
      <c r="AP1170" s="61" t="s">
        <v>5034</v>
      </c>
      <c r="AQ1170" s="61" t="s">
        <v>1724</v>
      </c>
      <c r="AR1170" s="28">
        <v>6415.1</v>
      </c>
      <c r="AS1170" s="28">
        <v>2488</v>
      </c>
      <c r="AT1170" s="28">
        <v>13800</v>
      </c>
      <c r="AU1170" s="62"/>
      <c r="BT1170">
        <v>0</v>
      </c>
      <c r="BU1170" s="32">
        <v>100</v>
      </c>
      <c r="BV1170" s="32">
        <v>135</v>
      </c>
      <c r="BW1170" s="32">
        <v>17900</v>
      </c>
      <c r="BX1170" s="32">
        <v>81</v>
      </c>
      <c r="BY1170" s="32">
        <v>91000</v>
      </c>
      <c r="BZ1170" t="s">
        <v>1816</v>
      </c>
      <c r="CA1170" t="s">
        <v>1693</v>
      </c>
      <c r="CB1170" t="s">
        <v>1904</v>
      </c>
      <c r="CC1170" s="52" t="s">
        <v>1683</v>
      </c>
      <c r="CD1170" s="52" t="s">
        <v>1784</v>
      </c>
      <c r="CE1170" s="155">
        <v>84278</v>
      </c>
      <c r="CF1170" s="155">
        <v>197</v>
      </c>
      <c r="CG1170" s="31" t="s">
        <v>5834</v>
      </c>
      <c r="CH1170" s="31" t="s">
        <v>3923</v>
      </c>
      <c r="CI1170" s="31" t="s">
        <v>3950</v>
      </c>
      <c r="CJ1170" s="31" t="s">
        <v>5899</v>
      </c>
      <c r="DL1170"/>
      <c r="DM1170"/>
      <c r="DN1170"/>
      <c r="DO1170"/>
      <c r="DP1170"/>
      <c r="DQ1170"/>
      <c r="DR1170"/>
      <c r="DV1170" s="31" t="s">
        <v>5667</v>
      </c>
      <c r="DW1170" s="31" t="s">
        <v>5674</v>
      </c>
      <c r="DX1170" s="63"/>
      <c r="DY1170" s="63"/>
      <c r="DZ1170" s="63"/>
      <c r="EA1170" s="167"/>
      <c r="EB1170" s="60"/>
      <c r="EC1170" s="60"/>
      <c r="ED1170" s="60"/>
      <c r="EE1170" s="60"/>
      <c r="EF1170" s="60"/>
      <c r="EG1170" s="60"/>
      <c r="EH1170" s="60"/>
      <c r="EI1170" s="60"/>
      <c r="EJ1170" s="60"/>
      <c r="EK1170" s="60"/>
      <c r="EL1170" s="60"/>
      <c r="EM1170" s="60"/>
      <c r="EN1170" s="60"/>
      <c r="EO1170" s="60"/>
      <c r="EP1170" s="60"/>
      <c r="EQ1170" s="60"/>
      <c r="ER1170" s="60"/>
      <c r="ES1170" s="60"/>
      <c r="ET1170" s="60"/>
      <c r="EU1170" s="60"/>
      <c r="EV1170" s="60"/>
      <c r="EW1170" s="60"/>
      <c r="EX1170" s="60"/>
      <c r="EY1170" s="60"/>
      <c r="EZ1170" s="60"/>
      <c r="FA1170" s="60"/>
      <c r="FB1170" s="60"/>
    </row>
    <row r="1171" spans="22:158" x14ac:dyDescent="0.25">
      <c r="V1171" s="1"/>
      <c r="W1171" s="33"/>
      <c r="X1171" s="33"/>
      <c r="AH1171" s="38">
        <v>100</v>
      </c>
      <c r="AI1171" s="38">
        <v>140</v>
      </c>
      <c r="AJ1171" s="38">
        <v>10470</v>
      </c>
      <c r="AK1171" s="38">
        <v>16</v>
      </c>
      <c r="AL1171" s="38">
        <v>1800958</v>
      </c>
      <c r="AM1171" s="61" t="s">
        <v>1816</v>
      </c>
      <c r="AN1171" s="61" t="s">
        <v>1690</v>
      </c>
      <c r="AO1171" s="61" t="s">
        <v>5052</v>
      </c>
      <c r="AP1171" s="61" t="s">
        <v>5034</v>
      </c>
      <c r="AQ1171" s="61" t="s">
        <v>1724</v>
      </c>
      <c r="AR1171" s="28">
        <v>0</v>
      </c>
      <c r="AS1171" s="28">
        <v>0</v>
      </c>
      <c r="AT1171" s="28">
        <v>20819</v>
      </c>
      <c r="AU1171" s="62"/>
      <c r="BT1171">
        <v>0</v>
      </c>
      <c r="BU1171" s="32">
        <v>100</v>
      </c>
      <c r="BV1171" s="32">
        <v>135</v>
      </c>
      <c r="BW1171" s="32">
        <v>17900</v>
      </c>
      <c r="BX1171" s="32">
        <v>81</v>
      </c>
      <c r="BY1171" s="32">
        <v>91010</v>
      </c>
      <c r="BZ1171" t="s">
        <v>1816</v>
      </c>
      <c r="CA1171" t="s">
        <v>1693</v>
      </c>
      <c r="CB1171" t="s">
        <v>1904</v>
      </c>
      <c r="CC1171" t="s">
        <v>1683</v>
      </c>
      <c r="CD1171" s="52" t="s">
        <v>1683</v>
      </c>
      <c r="CE1171" s="155"/>
      <c r="CF1171" s="155"/>
      <c r="CG1171" s="31" t="s">
        <v>5837</v>
      </c>
      <c r="CH1171" s="31" t="s">
        <v>3925</v>
      </c>
      <c r="CI1171" s="31" t="s">
        <v>3950</v>
      </c>
      <c r="CJ1171" s="31" t="s">
        <v>5900</v>
      </c>
      <c r="DL1171"/>
      <c r="DM1171"/>
      <c r="DN1171"/>
      <c r="DO1171"/>
      <c r="DP1171"/>
      <c r="DQ1171"/>
      <c r="DR1171"/>
      <c r="DV1171" s="31" t="s">
        <v>5667</v>
      </c>
      <c r="DW1171" s="31" t="s">
        <v>5675</v>
      </c>
      <c r="DX1171" s="63"/>
      <c r="DY1171" s="63"/>
      <c r="DZ1171" s="63"/>
      <c r="EA1171" s="167"/>
      <c r="EB1171" s="60"/>
      <c r="EC1171" s="60"/>
      <c r="ED1171" s="60"/>
      <c r="EE1171" s="60"/>
      <c r="EF1171" s="60"/>
      <c r="EG1171" s="60"/>
      <c r="EH1171" s="60"/>
      <c r="EI1171" s="60"/>
      <c r="EJ1171" s="60"/>
      <c r="EK1171" s="60"/>
      <c r="EL1171" s="60"/>
      <c r="EM1171" s="60"/>
      <c r="EN1171" s="60"/>
      <c r="EO1171" s="60"/>
      <c r="EP1171" s="60"/>
      <c r="EQ1171" s="60"/>
      <c r="ER1171" s="60"/>
      <c r="ES1171" s="60"/>
      <c r="ET1171" s="60"/>
      <c r="EU1171" s="60"/>
      <c r="EV1171" s="60"/>
      <c r="EW1171" s="60"/>
      <c r="EX1171" s="60"/>
      <c r="EY1171" s="60"/>
      <c r="EZ1171" s="60"/>
      <c r="FA1171" s="60"/>
      <c r="FB1171" s="60"/>
    </row>
    <row r="1172" spans="22:158" x14ac:dyDescent="0.25">
      <c r="W1172" s="33"/>
      <c r="X1172" s="33"/>
      <c r="AH1172" s="38">
        <v>100</v>
      </c>
      <c r="AI1172" s="38">
        <v>140</v>
      </c>
      <c r="AJ1172" s="38">
        <v>10800</v>
      </c>
      <c r="AK1172" s="38">
        <v>16</v>
      </c>
      <c r="AL1172" s="38">
        <v>1800958</v>
      </c>
      <c r="AM1172" s="61" t="s">
        <v>1816</v>
      </c>
      <c r="AN1172" s="61" t="s">
        <v>1690</v>
      </c>
      <c r="AO1172" s="61" t="s">
        <v>5059</v>
      </c>
      <c r="AP1172" s="61" t="s">
        <v>5034</v>
      </c>
      <c r="AQ1172" s="61" t="s">
        <v>1724</v>
      </c>
      <c r="AR1172" s="28">
        <v>0</v>
      </c>
      <c r="AS1172" s="28">
        <v>9661</v>
      </c>
      <c r="AT1172" s="28">
        <v>79761</v>
      </c>
      <c r="AU1172" s="62"/>
      <c r="BT1172">
        <v>0</v>
      </c>
      <c r="BU1172" s="32">
        <v>100</v>
      </c>
      <c r="BV1172" s="32">
        <v>135</v>
      </c>
      <c r="BW1172" s="32">
        <v>17900</v>
      </c>
      <c r="BX1172" s="32">
        <v>82</v>
      </c>
      <c r="BY1172" s="32">
        <v>91020</v>
      </c>
      <c r="BZ1172" t="s">
        <v>1816</v>
      </c>
      <c r="CA1172" t="s">
        <v>1693</v>
      </c>
      <c r="CB1172" t="s">
        <v>1904</v>
      </c>
      <c r="CC1172" t="s">
        <v>1790</v>
      </c>
      <c r="CD1172" t="s">
        <v>1792</v>
      </c>
      <c r="CE1172" s="155">
        <v>372781</v>
      </c>
      <c r="CF1172" s="155">
        <v>205</v>
      </c>
      <c r="CG1172" s="31" t="s">
        <v>5851</v>
      </c>
      <c r="CH1172" s="31" t="s">
        <v>3926</v>
      </c>
      <c r="CI1172" s="31" t="s">
        <v>3950</v>
      </c>
      <c r="CJ1172" s="31" t="s">
        <v>5901</v>
      </c>
      <c r="DL1172"/>
      <c r="DM1172"/>
      <c r="DN1172"/>
      <c r="DO1172"/>
      <c r="DP1172"/>
      <c r="DQ1172"/>
      <c r="DR1172"/>
      <c r="DV1172" s="31" t="s">
        <v>5667</v>
      </c>
      <c r="DW1172" s="31" t="s">
        <v>5675</v>
      </c>
      <c r="DX1172" s="63"/>
      <c r="DY1172" s="63"/>
      <c r="DZ1172" s="63"/>
      <c r="EA1172" s="167"/>
      <c r="EB1172" s="60"/>
      <c r="EC1172" s="60"/>
      <c r="ED1172" s="60"/>
      <c r="EE1172" s="60"/>
      <c r="EF1172" s="60"/>
      <c r="EG1172" s="60"/>
      <c r="EH1172" s="60"/>
      <c r="EI1172" s="60"/>
      <c r="EJ1172" s="60"/>
      <c r="EK1172" s="60"/>
      <c r="EL1172" s="60"/>
      <c r="EM1172" s="60"/>
      <c r="EN1172" s="60"/>
      <c r="EO1172" s="60"/>
      <c r="EP1172" s="60"/>
      <c r="EQ1172" s="60"/>
      <c r="ER1172" s="60"/>
      <c r="ES1172" s="60"/>
      <c r="ET1172" s="60"/>
      <c r="EU1172" s="60"/>
      <c r="EV1172" s="60"/>
      <c r="EW1172" s="60"/>
      <c r="EX1172" s="60"/>
      <c r="EY1172" s="60"/>
      <c r="EZ1172" s="60"/>
      <c r="FA1172" s="60"/>
      <c r="FB1172" s="60"/>
    </row>
    <row r="1173" spans="22:158" x14ac:dyDescent="0.25">
      <c r="W1173" s="33"/>
      <c r="X1173" s="33"/>
      <c r="AH1173" s="38">
        <v>100</v>
      </c>
      <c r="AI1173" s="38">
        <v>140</v>
      </c>
      <c r="AJ1173" s="38">
        <v>12350</v>
      </c>
      <c r="AK1173" s="38">
        <v>16</v>
      </c>
      <c r="AL1173" s="38">
        <v>1800958</v>
      </c>
      <c r="AM1173" s="61" t="s">
        <v>1816</v>
      </c>
      <c r="AN1173" s="61" t="s">
        <v>1690</v>
      </c>
      <c r="AO1173" s="61" t="s">
        <v>5091</v>
      </c>
      <c r="AP1173" s="61" t="s">
        <v>5034</v>
      </c>
      <c r="AQ1173" s="61" t="s">
        <v>1724</v>
      </c>
      <c r="AR1173" s="28">
        <v>18646.2</v>
      </c>
      <c r="AS1173" s="28">
        <v>18840</v>
      </c>
      <c r="AT1173" s="28">
        <v>119997</v>
      </c>
      <c r="AU1173" s="62"/>
      <c r="BT1173">
        <v>0</v>
      </c>
      <c r="BU1173" s="32">
        <v>100</v>
      </c>
      <c r="BV1173" s="32">
        <v>135</v>
      </c>
      <c r="BW1173" s="32">
        <v>17900</v>
      </c>
      <c r="BX1173" s="32">
        <v>82</v>
      </c>
      <c r="BY1173" s="32">
        <v>91040</v>
      </c>
      <c r="BZ1173" t="s">
        <v>1816</v>
      </c>
      <c r="CA1173" t="s">
        <v>1693</v>
      </c>
      <c r="CB1173" t="s">
        <v>1904</v>
      </c>
      <c r="CC1173" t="s">
        <v>1790</v>
      </c>
      <c r="CD1173" t="s">
        <v>1791</v>
      </c>
      <c r="CE1173" s="155">
        <v>183560</v>
      </c>
      <c r="CF1173" s="155">
        <v>244</v>
      </c>
      <c r="CG1173" s="31" t="s">
        <v>5853</v>
      </c>
      <c r="CH1173" s="31" t="s">
        <v>3927</v>
      </c>
      <c r="CI1173" s="31" t="s">
        <v>3950</v>
      </c>
      <c r="CJ1173" s="31" t="s">
        <v>5902</v>
      </c>
      <c r="DL1173"/>
      <c r="DM1173"/>
      <c r="DN1173"/>
      <c r="DO1173"/>
      <c r="DP1173"/>
      <c r="DQ1173"/>
      <c r="DR1173"/>
      <c r="DV1173" s="31" t="s">
        <v>5667</v>
      </c>
      <c r="DW1173" s="31" t="s">
        <v>5675</v>
      </c>
      <c r="DX1173" s="63"/>
      <c r="DY1173" s="63"/>
      <c r="DZ1173" s="63"/>
      <c r="EA1173" s="167"/>
      <c r="EB1173" s="60"/>
      <c r="EC1173" s="60"/>
      <c r="ED1173" s="60"/>
      <c r="EE1173" s="60"/>
      <c r="EF1173" s="60"/>
      <c r="EG1173" s="60"/>
      <c r="EH1173" s="60"/>
      <c r="EI1173" s="60"/>
      <c r="EJ1173" s="60"/>
      <c r="EK1173" s="60"/>
      <c r="EL1173" s="60"/>
      <c r="EM1173" s="60"/>
      <c r="EN1173" s="60"/>
      <c r="EO1173" s="60"/>
      <c r="EP1173" s="60"/>
      <c r="EQ1173" s="60"/>
      <c r="ER1173" s="60"/>
      <c r="ES1173" s="60"/>
      <c r="ET1173" s="60"/>
      <c r="EU1173" s="60"/>
      <c r="EV1173" s="60"/>
      <c r="EW1173" s="60"/>
      <c r="EX1173" s="60"/>
      <c r="EY1173" s="60"/>
      <c r="EZ1173" s="60"/>
      <c r="FA1173" s="60"/>
      <c r="FB1173" s="60"/>
    </row>
    <row r="1174" spans="22:158" x14ac:dyDescent="0.25">
      <c r="W1174" s="33"/>
      <c r="X1174" s="33"/>
      <c r="AH1174" s="38">
        <v>100</v>
      </c>
      <c r="AI1174" s="38">
        <v>140</v>
      </c>
      <c r="AJ1174" s="38">
        <v>12900</v>
      </c>
      <c r="AK1174" s="38">
        <v>16</v>
      </c>
      <c r="AL1174" s="38">
        <v>1800958</v>
      </c>
      <c r="AM1174" s="61" t="s">
        <v>1816</v>
      </c>
      <c r="AN1174" s="61" t="s">
        <v>1690</v>
      </c>
      <c r="AO1174" s="61" t="s">
        <v>5099</v>
      </c>
      <c r="AP1174" s="61" t="s">
        <v>5034</v>
      </c>
      <c r="AQ1174" s="61" t="s">
        <v>1724</v>
      </c>
      <c r="AR1174" s="28">
        <v>48906.2</v>
      </c>
      <c r="AS1174" s="28">
        <v>8716</v>
      </c>
      <c r="AT1174" s="28">
        <v>128187</v>
      </c>
      <c r="AU1174" s="62"/>
      <c r="BT1174">
        <v>0</v>
      </c>
      <c r="BU1174" s="32">
        <v>100</v>
      </c>
      <c r="BV1174" s="32">
        <v>135</v>
      </c>
      <c r="BW1174" s="32">
        <v>17900</v>
      </c>
      <c r="BX1174" s="32">
        <v>83</v>
      </c>
      <c r="BY1174" s="32">
        <v>91060</v>
      </c>
      <c r="BZ1174" t="s">
        <v>1816</v>
      </c>
      <c r="CA1174" t="s">
        <v>1693</v>
      </c>
      <c r="CB1174" t="s">
        <v>1904</v>
      </c>
      <c r="CC1174" t="s">
        <v>1786</v>
      </c>
      <c r="CD1174" s="52" t="s">
        <v>5043</v>
      </c>
      <c r="CE1174" s="155">
        <v>11</v>
      </c>
      <c r="CF1174" s="155">
        <v>1</v>
      </c>
      <c r="CG1174" s="31" t="s">
        <v>684</v>
      </c>
      <c r="CH1174" s="31" t="s">
        <v>3928</v>
      </c>
      <c r="CI1174" s="31" t="s">
        <v>3950</v>
      </c>
      <c r="CJ1174" s="31" t="s">
        <v>1435</v>
      </c>
      <c r="DL1174"/>
      <c r="DM1174"/>
      <c r="DN1174"/>
      <c r="DO1174"/>
      <c r="DP1174"/>
      <c r="DQ1174"/>
      <c r="DR1174"/>
      <c r="DV1174" s="31" t="s">
        <v>5667</v>
      </c>
      <c r="DW1174" s="31" t="s">
        <v>5675</v>
      </c>
      <c r="DX1174" s="63"/>
      <c r="DY1174" s="63"/>
      <c r="DZ1174" s="63"/>
      <c r="EA1174" s="167"/>
      <c r="EB1174" s="60"/>
      <c r="EC1174" s="60"/>
      <c r="ED1174" s="60"/>
      <c r="EE1174" s="60"/>
      <c r="EF1174" s="60"/>
      <c r="EG1174" s="60"/>
      <c r="EH1174" s="60"/>
      <c r="EI1174" s="60"/>
      <c r="EJ1174" s="60"/>
      <c r="EK1174" s="60"/>
      <c r="EL1174" s="60"/>
      <c r="EM1174" s="60"/>
      <c r="EN1174" s="60"/>
      <c r="EO1174" s="60"/>
      <c r="EP1174" s="60"/>
      <c r="EQ1174" s="60"/>
      <c r="ER1174" s="60"/>
      <c r="ES1174" s="60"/>
      <c r="ET1174" s="60"/>
      <c r="EU1174" s="60"/>
      <c r="EV1174" s="60"/>
      <c r="EW1174" s="60"/>
      <c r="EX1174" s="60"/>
      <c r="EY1174" s="60"/>
      <c r="EZ1174" s="60"/>
      <c r="FA1174" s="60"/>
      <c r="FB1174" s="60"/>
    </row>
    <row r="1175" spans="22:158" x14ac:dyDescent="0.25">
      <c r="W1175" s="33"/>
      <c r="X1175" s="33"/>
      <c r="AH1175" s="38">
        <v>100</v>
      </c>
      <c r="AI1175" s="38">
        <v>140</v>
      </c>
      <c r="AJ1175" s="38">
        <v>14600</v>
      </c>
      <c r="AK1175" s="38">
        <v>16</v>
      </c>
      <c r="AL1175" s="38">
        <v>1800958</v>
      </c>
      <c r="AM1175" s="61" t="s">
        <v>1816</v>
      </c>
      <c r="AN1175" s="61" t="s">
        <v>1690</v>
      </c>
      <c r="AO1175" s="61" t="s">
        <v>1580</v>
      </c>
      <c r="AP1175" s="61" t="s">
        <v>5034</v>
      </c>
      <c r="AQ1175" s="61" t="s">
        <v>1724</v>
      </c>
      <c r="AR1175" s="28">
        <v>539.29999999999995</v>
      </c>
      <c r="AS1175" s="28">
        <v>0</v>
      </c>
      <c r="AT1175" s="28">
        <v>94459</v>
      </c>
      <c r="AU1175" s="62"/>
      <c r="BT1175">
        <v>0</v>
      </c>
      <c r="BU1175" s="32">
        <v>100</v>
      </c>
      <c r="BV1175" s="32">
        <v>135</v>
      </c>
      <c r="BW1175" s="32">
        <v>17900</v>
      </c>
      <c r="BX1175" s="32">
        <v>85</v>
      </c>
      <c r="BY1175" s="32">
        <v>91120</v>
      </c>
      <c r="BZ1175" t="s">
        <v>1816</v>
      </c>
      <c r="CA1175" t="s">
        <v>1693</v>
      </c>
      <c r="CB1175" t="s">
        <v>1904</v>
      </c>
      <c r="CC1175" s="52" t="s">
        <v>1797</v>
      </c>
      <c r="CD1175" s="52" t="s">
        <v>1797</v>
      </c>
      <c r="CE1175" s="155"/>
      <c r="CF1175" s="155"/>
      <c r="CG1175" s="31" t="s">
        <v>690</v>
      </c>
      <c r="CH1175" s="31" t="s">
        <v>3936</v>
      </c>
      <c r="CI1175" s="31" t="s">
        <v>3950</v>
      </c>
      <c r="CJ1175" s="31" t="s">
        <v>5903</v>
      </c>
      <c r="DL1175"/>
      <c r="DM1175"/>
      <c r="DN1175"/>
      <c r="DO1175"/>
      <c r="DP1175"/>
      <c r="DQ1175"/>
      <c r="DR1175"/>
      <c r="DV1175" s="31" t="s">
        <v>5667</v>
      </c>
      <c r="DW1175" s="31" t="s">
        <v>5675</v>
      </c>
      <c r="DX1175" s="63"/>
      <c r="DY1175" s="63"/>
      <c r="DZ1175" s="63"/>
      <c r="EA1175" s="167"/>
      <c r="EB1175" s="60"/>
      <c r="EC1175" s="60"/>
      <c r="ED1175" s="60"/>
      <c r="EE1175" s="60"/>
      <c r="EF1175" s="60"/>
      <c r="EG1175" s="60"/>
      <c r="EH1175" s="60"/>
      <c r="EI1175" s="60"/>
      <c r="EJ1175" s="60"/>
      <c r="EK1175" s="60"/>
      <c r="EL1175" s="60"/>
      <c r="EM1175" s="60"/>
      <c r="EN1175" s="60"/>
      <c r="EO1175" s="60"/>
      <c r="EP1175" s="60"/>
      <c r="EQ1175" s="60"/>
      <c r="ER1175" s="60"/>
      <c r="ES1175" s="60"/>
      <c r="ET1175" s="60"/>
      <c r="EU1175" s="60"/>
      <c r="EV1175" s="60"/>
      <c r="EW1175" s="60"/>
      <c r="EX1175" s="60"/>
      <c r="EY1175" s="60"/>
      <c r="EZ1175" s="60"/>
      <c r="FA1175" s="60"/>
      <c r="FB1175" s="60"/>
    </row>
    <row r="1176" spans="22:158" x14ac:dyDescent="0.25">
      <c r="W1176" s="33"/>
      <c r="X1176" s="33"/>
      <c r="AH1176" s="38">
        <v>100</v>
      </c>
      <c r="AI1176" s="38">
        <v>140</v>
      </c>
      <c r="AJ1176" s="38">
        <v>16200</v>
      </c>
      <c r="AK1176" s="38">
        <v>16</v>
      </c>
      <c r="AL1176" s="38">
        <v>1800958</v>
      </c>
      <c r="AM1176" s="61" t="s">
        <v>1816</v>
      </c>
      <c r="AN1176" s="61" t="s">
        <v>1690</v>
      </c>
      <c r="AO1176" s="61" t="s">
        <v>1615</v>
      </c>
      <c r="AP1176" s="61" t="s">
        <v>5034</v>
      </c>
      <c r="AQ1176" s="61" t="s">
        <v>1724</v>
      </c>
      <c r="AR1176" s="28">
        <v>0</v>
      </c>
      <c r="AS1176" s="28">
        <v>99365</v>
      </c>
      <c r="AT1176" s="28">
        <v>108014</v>
      </c>
      <c r="AU1176" s="62"/>
      <c r="BT1176">
        <v>0</v>
      </c>
      <c r="BU1176" s="32">
        <v>100</v>
      </c>
      <c r="BV1176" s="32">
        <v>135</v>
      </c>
      <c r="BW1176" s="32">
        <v>17900</v>
      </c>
      <c r="BX1176" s="32">
        <v>86</v>
      </c>
      <c r="BY1176" s="32">
        <v>91140</v>
      </c>
      <c r="BZ1176" t="s">
        <v>1816</v>
      </c>
      <c r="CA1176" t="s">
        <v>1693</v>
      </c>
      <c r="CB1176" t="s">
        <v>1904</v>
      </c>
      <c r="CC1176" s="52" t="s">
        <v>1787</v>
      </c>
      <c r="CD1176" s="52" t="s">
        <v>1789</v>
      </c>
      <c r="CE1176" s="155">
        <v>544</v>
      </c>
      <c r="CF1176" s="155">
        <v>72</v>
      </c>
      <c r="CG1176" s="31" t="s">
        <v>5839</v>
      </c>
      <c r="CH1176" s="31" t="s">
        <v>3931</v>
      </c>
      <c r="CI1176" s="31" t="s">
        <v>3950</v>
      </c>
      <c r="CJ1176" s="31" t="s">
        <v>5904</v>
      </c>
      <c r="DL1176"/>
      <c r="DM1176"/>
      <c r="DN1176"/>
      <c r="DO1176"/>
      <c r="DP1176"/>
      <c r="DQ1176"/>
      <c r="DR1176"/>
      <c r="DV1176" s="31" t="s">
        <v>5667</v>
      </c>
      <c r="DW1176" s="31" t="s">
        <v>5675</v>
      </c>
      <c r="DX1176" s="63"/>
      <c r="DY1176" s="63"/>
      <c r="DZ1176" s="63"/>
      <c r="EA1176" s="167"/>
      <c r="EB1176" s="60"/>
      <c r="EC1176" s="60"/>
      <c r="ED1176" s="60"/>
      <c r="EE1176" s="60"/>
      <c r="EF1176" s="60"/>
      <c r="EG1176" s="60"/>
      <c r="EH1176" s="60"/>
      <c r="EI1176" s="60"/>
      <c r="EJ1176" s="60"/>
      <c r="EK1176" s="60"/>
      <c r="EL1176" s="60"/>
      <c r="EM1176" s="60"/>
      <c r="EN1176" s="60"/>
      <c r="EO1176" s="60"/>
      <c r="EP1176" s="60"/>
      <c r="EQ1176" s="60"/>
      <c r="ER1176" s="60"/>
      <c r="ES1176" s="60"/>
      <c r="ET1176" s="60"/>
      <c r="EU1176" s="60"/>
      <c r="EV1176" s="60"/>
      <c r="EW1176" s="60"/>
      <c r="EX1176" s="60"/>
      <c r="EY1176" s="60"/>
      <c r="EZ1176" s="60"/>
      <c r="FA1176" s="60"/>
      <c r="FB1176" s="60"/>
    </row>
    <row r="1177" spans="22:158" x14ac:dyDescent="0.25">
      <c r="V1177" s="1"/>
      <c r="W1177" s="33"/>
      <c r="X1177" s="33"/>
      <c r="AH1177" s="38">
        <v>100</v>
      </c>
      <c r="AI1177" s="38">
        <v>140</v>
      </c>
      <c r="AJ1177" s="38">
        <v>18100</v>
      </c>
      <c r="AK1177" s="38">
        <v>16</v>
      </c>
      <c r="AL1177" s="38">
        <v>1800958</v>
      </c>
      <c r="AM1177" s="61" t="s">
        <v>1816</v>
      </c>
      <c r="AN1177" s="61" t="s">
        <v>1690</v>
      </c>
      <c r="AO1177" s="61" t="s">
        <v>1658</v>
      </c>
      <c r="AP1177" s="61" t="s">
        <v>5034</v>
      </c>
      <c r="AQ1177" s="61" t="s">
        <v>1724</v>
      </c>
      <c r="AR1177" s="28">
        <v>0</v>
      </c>
      <c r="AS1177" s="28">
        <v>8810</v>
      </c>
      <c r="AT1177" s="28">
        <v>131855</v>
      </c>
      <c r="AU1177" s="62"/>
      <c r="BT1177">
        <v>0</v>
      </c>
      <c r="BU1177" s="32">
        <v>100</v>
      </c>
      <c r="BV1177" s="32">
        <v>135</v>
      </c>
      <c r="BW1177" s="32">
        <v>17900</v>
      </c>
      <c r="BX1177" s="32">
        <v>86</v>
      </c>
      <c r="BY1177" s="32">
        <v>91160</v>
      </c>
      <c r="BZ1177" t="s">
        <v>1816</v>
      </c>
      <c r="CA1177" t="s">
        <v>1693</v>
      </c>
      <c r="CB1177" t="s">
        <v>1904</v>
      </c>
      <c r="CC1177" s="52" t="s">
        <v>1787</v>
      </c>
      <c r="CD1177" s="52" t="s">
        <v>1788</v>
      </c>
      <c r="CE1177" s="155">
        <v>45</v>
      </c>
      <c r="CF1177" s="155">
        <v>12</v>
      </c>
      <c r="CG1177" s="31" t="s">
        <v>5831</v>
      </c>
      <c r="CH1177" s="31" t="s">
        <v>3932</v>
      </c>
      <c r="CI1177" s="31" t="s">
        <v>3950</v>
      </c>
      <c r="CJ1177" s="31" t="s">
        <v>2469</v>
      </c>
      <c r="DL1177"/>
      <c r="DM1177"/>
      <c r="DN1177"/>
      <c r="DO1177"/>
      <c r="DP1177"/>
      <c r="DQ1177"/>
      <c r="DR1177"/>
      <c r="DV1177" s="31" t="s">
        <v>5667</v>
      </c>
      <c r="DW1177" s="31" t="s">
        <v>5675</v>
      </c>
      <c r="DX1177" s="63"/>
      <c r="DY1177" s="63"/>
      <c r="DZ1177" s="63"/>
      <c r="EA1177" s="167"/>
      <c r="EB1177" s="60"/>
      <c r="EC1177" s="60"/>
      <c r="ED1177" s="60"/>
      <c r="EE1177" s="60"/>
      <c r="EF1177" s="60"/>
      <c r="EG1177" s="60"/>
      <c r="EH1177" s="60"/>
      <c r="EI1177" s="60"/>
      <c r="EJ1177" s="60"/>
      <c r="EK1177" s="60"/>
      <c r="EL1177" s="60"/>
      <c r="EM1177" s="60"/>
      <c r="EN1177" s="60"/>
      <c r="EO1177" s="60"/>
      <c r="EP1177" s="60"/>
      <c r="EQ1177" s="60"/>
      <c r="ER1177" s="60"/>
      <c r="ES1177" s="60"/>
      <c r="ET1177" s="60"/>
      <c r="EU1177" s="60"/>
      <c r="EV1177" s="60"/>
      <c r="EW1177" s="60"/>
      <c r="EX1177" s="60"/>
      <c r="EY1177" s="60"/>
      <c r="EZ1177" s="60"/>
      <c r="FA1177" s="60"/>
      <c r="FB1177" s="60"/>
    </row>
    <row r="1178" spans="22:158" x14ac:dyDescent="0.25">
      <c r="W1178" s="33"/>
      <c r="X1178" s="33"/>
      <c r="AH1178" s="38">
        <v>100</v>
      </c>
      <c r="AI1178" s="38">
        <v>145</v>
      </c>
      <c r="AJ1178" s="38">
        <v>10550</v>
      </c>
      <c r="AK1178" s="38">
        <v>16</v>
      </c>
      <c r="AL1178" s="38">
        <v>1800958</v>
      </c>
      <c r="AM1178" s="61" t="s">
        <v>1816</v>
      </c>
      <c r="AN1178" s="61" t="s">
        <v>1691</v>
      </c>
      <c r="AO1178" s="61" t="s">
        <v>5054</v>
      </c>
      <c r="AP1178" s="61" t="s">
        <v>5034</v>
      </c>
      <c r="AQ1178" s="61" t="s">
        <v>1724</v>
      </c>
      <c r="AR1178" s="28">
        <v>0</v>
      </c>
      <c r="AS1178" s="28">
        <v>0</v>
      </c>
      <c r="AT1178" s="28">
        <v>4694</v>
      </c>
      <c r="AU1178" s="62"/>
      <c r="BT1178">
        <v>0</v>
      </c>
      <c r="BU1178" s="32">
        <v>100</v>
      </c>
      <c r="BV1178" s="32">
        <v>135</v>
      </c>
      <c r="BW1178" s="32">
        <v>17900</v>
      </c>
      <c r="BX1178" s="32">
        <v>88</v>
      </c>
      <c r="BY1178" s="32">
        <v>91220</v>
      </c>
      <c r="BZ1178" t="s">
        <v>1816</v>
      </c>
      <c r="CA1178" t="s">
        <v>1693</v>
      </c>
      <c r="CB1178" s="52" t="s">
        <v>1904</v>
      </c>
      <c r="CC1178" s="52" t="s">
        <v>1684</v>
      </c>
      <c r="CD1178" s="52" t="s">
        <v>1684</v>
      </c>
      <c r="CE1178" s="155">
        <v>47</v>
      </c>
      <c r="CF1178" s="155">
        <v>2</v>
      </c>
      <c r="CG1178" s="31" t="s">
        <v>696</v>
      </c>
      <c r="CH1178" s="31" t="s">
        <v>3933</v>
      </c>
      <c r="CI1178" s="31" t="s">
        <v>3950</v>
      </c>
      <c r="CJ1178" s="31" t="s">
        <v>2470</v>
      </c>
      <c r="DL1178"/>
      <c r="DM1178"/>
      <c r="DN1178"/>
      <c r="DO1178"/>
      <c r="DP1178"/>
      <c r="DQ1178"/>
      <c r="DR1178"/>
      <c r="DV1178" s="31" t="s">
        <v>5667</v>
      </c>
      <c r="DW1178" s="31" t="s">
        <v>5676</v>
      </c>
      <c r="DX1178" s="63"/>
      <c r="DY1178" s="63"/>
      <c r="DZ1178" s="63"/>
      <c r="EA1178" s="167"/>
      <c r="EB1178" s="60"/>
      <c r="EC1178" s="60"/>
      <c r="ED1178" s="60"/>
      <c r="EE1178" s="60"/>
      <c r="EF1178" s="60"/>
      <c r="EG1178" s="60"/>
      <c r="EH1178" s="60"/>
      <c r="EI1178" s="60"/>
      <c r="EJ1178" s="60"/>
      <c r="EK1178" s="60"/>
      <c r="EL1178" s="60"/>
      <c r="EM1178" s="60"/>
      <c r="EN1178" s="60"/>
      <c r="EO1178" s="60"/>
      <c r="EP1178" s="60"/>
      <c r="EQ1178" s="60"/>
      <c r="ER1178" s="60"/>
      <c r="ES1178" s="60"/>
      <c r="ET1178" s="60"/>
      <c r="EU1178" s="60"/>
      <c r="EV1178" s="60"/>
      <c r="EW1178" s="60"/>
      <c r="EX1178" s="60"/>
      <c r="EY1178" s="60"/>
      <c r="EZ1178" s="60"/>
      <c r="FA1178" s="60"/>
      <c r="FB1178" s="60"/>
    </row>
    <row r="1179" spans="22:158" x14ac:dyDescent="0.25">
      <c r="W1179" s="33"/>
      <c r="X1179" s="33"/>
      <c r="AH1179" s="38">
        <v>100</v>
      </c>
      <c r="AI1179" s="38">
        <v>145</v>
      </c>
      <c r="AJ1179" s="38">
        <v>12050</v>
      </c>
      <c r="AK1179" s="38">
        <v>16</v>
      </c>
      <c r="AL1179" s="38">
        <v>1800958</v>
      </c>
      <c r="AM1179" s="61" t="s">
        <v>1816</v>
      </c>
      <c r="AN1179" s="61" t="s">
        <v>1691</v>
      </c>
      <c r="AO1179" s="61" t="s">
        <v>5085</v>
      </c>
      <c r="AP1179" s="61" t="s">
        <v>5034</v>
      </c>
      <c r="AQ1179" s="61" t="s">
        <v>1724</v>
      </c>
      <c r="AR1179" s="28">
        <v>0</v>
      </c>
      <c r="AS1179" s="28">
        <v>0</v>
      </c>
      <c r="AT1179" s="28">
        <v>204</v>
      </c>
      <c r="AU1179" s="62"/>
      <c r="BT1179">
        <v>0</v>
      </c>
      <c r="BU1179" s="32">
        <v>100</v>
      </c>
      <c r="BV1179" s="32">
        <v>135</v>
      </c>
      <c r="BW1179" s="32">
        <v>17900</v>
      </c>
      <c r="BX1179" s="32">
        <v>89</v>
      </c>
      <c r="BY1179" s="32">
        <v>91240</v>
      </c>
      <c r="BZ1179" t="s">
        <v>1816</v>
      </c>
      <c r="CA1179" t="s">
        <v>1693</v>
      </c>
      <c r="CB1179" t="s">
        <v>1904</v>
      </c>
      <c r="CC1179" t="s">
        <v>1785</v>
      </c>
      <c r="CD1179" s="52" t="s">
        <v>1785</v>
      </c>
      <c r="CE1179" s="155">
        <v>518874</v>
      </c>
      <c r="CF1179" s="155">
        <v>159</v>
      </c>
      <c r="CG1179" s="31" t="s">
        <v>698</v>
      </c>
      <c r="CH1179" s="31" t="s">
        <v>3934</v>
      </c>
      <c r="CI1179" s="31" t="s">
        <v>3950</v>
      </c>
      <c r="CJ1179" s="31" t="s">
        <v>2471</v>
      </c>
      <c r="DL1179"/>
      <c r="DM1179"/>
      <c r="DN1179"/>
      <c r="DO1179"/>
      <c r="DP1179"/>
      <c r="DQ1179"/>
      <c r="DR1179"/>
      <c r="DV1179" s="31" t="s">
        <v>5667</v>
      </c>
      <c r="DW1179" s="31" t="s">
        <v>5676</v>
      </c>
      <c r="DX1179" s="63"/>
      <c r="DY1179" s="63"/>
      <c r="DZ1179" s="63"/>
      <c r="EA1179" s="167"/>
      <c r="EB1179" s="60"/>
      <c r="EC1179" s="60"/>
      <c r="ED1179" s="60"/>
      <c r="EE1179" s="60"/>
      <c r="EF1179" s="60"/>
      <c r="EG1179" s="60"/>
      <c r="EH1179" s="60"/>
      <c r="EI1179" s="60"/>
      <c r="EJ1179" s="60"/>
      <c r="EK1179" s="60"/>
      <c r="EL1179" s="60"/>
      <c r="EM1179" s="60"/>
      <c r="EN1179" s="60"/>
      <c r="EO1179" s="60"/>
      <c r="EP1179" s="60"/>
      <c r="EQ1179" s="60"/>
      <c r="ER1179" s="60"/>
      <c r="ES1179" s="60"/>
      <c r="ET1179" s="60"/>
      <c r="EU1179" s="60"/>
      <c r="EV1179" s="60"/>
      <c r="EW1179" s="60"/>
      <c r="EX1179" s="60"/>
      <c r="EY1179" s="60"/>
      <c r="EZ1179" s="60"/>
      <c r="FA1179" s="60"/>
      <c r="FB1179" s="60"/>
    </row>
    <row r="1180" spans="22:158" x14ac:dyDescent="0.25">
      <c r="W1180" s="33"/>
      <c r="X1180" s="33"/>
      <c r="AH1180" s="38">
        <v>100</v>
      </c>
      <c r="AI1180" s="38">
        <v>145</v>
      </c>
      <c r="AJ1180" s="38">
        <v>13700</v>
      </c>
      <c r="AK1180" s="38">
        <v>16</v>
      </c>
      <c r="AL1180" s="38">
        <v>1800958</v>
      </c>
      <c r="AM1180" s="61" t="s">
        <v>1816</v>
      </c>
      <c r="AN1180" s="61" t="s">
        <v>1691</v>
      </c>
      <c r="AO1180" s="61" t="s">
        <v>5118</v>
      </c>
      <c r="AP1180" s="61" t="s">
        <v>5034</v>
      </c>
      <c r="AQ1180" s="61" t="s">
        <v>1724</v>
      </c>
      <c r="AR1180" s="28">
        <v>0</v>
      </c>
      <c r="AS1180" s="28">
        <v>3549</v>
      </c>
      <c r="AT1180" s="28">
        <v>80107</v>
      </c>
      <c r="AU1180" s="62"/>
      <c r="BT1180">
        <v>0</v>
      </c>
      <c r="BU1180" s="32">
        <v>100</v>
      </c>
      <c r="BV1180" s="32">
        <v>135</v>
      </c>
      <c r="BW1180" s="32">
        <v>17950</v>
      </c>
      <c r="BX1180" s="32">
        <v>81</v>
      </c>
      <c r="BY1180" s="32">
        <v>91000</v>
      </c>
      <c r="BZ1180" t="s">
        <v>1816</v>
      </c>
      <c r="CA1180" t="s">
        <v>1693</v>
      </c>
      <c r="CB1180" t="s">
        <v>1905</v>
      </c>
      <c r="CC1180" s="52" t="s">
        <v>1683</v>
      </c>
      <c r="CD1180" s="52" t="s">
        <v>1784</v>
      </c>
      <c r="CE1180" s="155">
        <v>55254</v>
      </c>
      <c r="CF1180" s="155">
        <v>147</v>
      </c>
      <c r="CG1180" s="31" t="s">
        <v>5834</v>
      </c>
      <c r="CH1180" s="31" t="s">
        <v>3923</v>
      </c>
      <c r="CI1180" s="31" t="s">
        <v>3951</v>
      </c>
      <c r="CJ1180" s="31" t="s">
        <v>2472</v>
      </c>
      <c r="DL1180"/>
      <c r="DM1180"/>
      <c r="DN1180"/>
      <c r="DO1180"/>
      <c r="DP1180"/>
      <c r="DQ1180"/>
      <c r="DR1180"/>
      <c r="DV1180" s="31" t="s">
        <v>5667</v>
      </c>
      <c r="DW1180" s="31" t="s">
        <v>5676</v>
      </c>
      <c r="DX1180" s="63"/>
      <c r="DY1180" s="63"/>
      <c r="DZ1180" s="63"/>
      <c r="EA1180" s="167"/>
      <c r="EB1180" s="60"/>
      <c r="EC1180" s="60"/>
      <c r="ED1180" s="60"/>
      <c r="EE1180" s="60"/>
      <c r="EF1180" s="60"/>
      <c r="EG1180" s="60"/>
      <c r="EH1180" s="60"/>
      <c r="EI1180" s="60"/>
      <c r="EJ1180" s="60"/>
      <c r="EK1180" s="60"/>
      <c r="EL1180" s="60"/>
      <c r="EM1180" s="60"/>
      <c r="EN1180" s="60"/>
      <c r="EO1180" s="60"/>
      <c r="EP1180" s="60"/>
      <c r="EQ1180" s="60"/>
      <c r="ER1180" s="60"/>
      <c r="ES1180" s="60"/>
      <c r="ET1180" s="60"/>
      <c r="EU1180" s="60"/>
      <c r="EV1180" s="60"/>
      <c r="EW1180" s="60"/>
      <c r="EX1180" s="60"/>
      <c r="EY1180" s="60"/>
      <c r="EZ1180" s="60"/>
      <c r="FA1180" s="60"/>
      <c r="FB1180" s="60"/>
    </row>
    <row r="1181" spans="22:158" x14ac:dyDescent="0.25">
      <c r="W1181" s="33"/>
      <c r="X1181" s="33"/>
      <c r="AH1181" s="38">
        <v>100</v>
      </c>
      <c r="AI1181" s="38">
        <v>150</v>
      </c>
      <c r="AJ1181" s="38">
        <v>11600</v>
      </c>
      <c r="AK1181" s="38">
        <v>16</v>
      </c>
      <c r="AL1181" s="38">
        <v>1800958</v>
      </c>
      <c r="AM1181" s="61" t="s">
        <v>1816</v>
      </c>
      <c r="AN1181" s="61" t="s">
        <v>1695</v>
      </c>
      <c r="AO1181" s="61" t="s">
        <v>5076</v>
      </c>
      <c r="AP1181" s="61" t="s">
        <v>5034</v>
      </c>
      <c r="AQ1181" s="61" t="s">
        <v>1724</v>
      </c>
      <c r="AR1181" s="28">
        <v>0</v>
      </c>
      <c r="AS1181" s="28">
        <v>955678</v>
      </c>
      <c r="AT1181" s="28">
        <v>1644859</v>
      </c>
      <c r="AU1181" s="62"/>
      <c r="BT1181">
        <v>0</v>
      </c>
      <c r="BU1181" s="32">
        <v>100</v>
      </c>
      <c r="BV1181" s="32">
        <v>135</v>
      </c>
      <c r="BW1181" s="32">
        <v>17950</v>
      </c>
      <c r="BX1181" s="32">
        <v>81</v>
      </c>
      <c r="BY1181" s="32">
        <v>91010</v>
      </c>
      <c r="BZ1181" t="s">
        <v>1816</v>
      </c>
      <c r="CA1181" t="s">
        <v>1693</v>
      </c>
      <c r="CB1181" t="s">
        <v>1905</v>
      </c>
      <c r="CC1181" t="s">
        <v>1683</v>
      </c>
      <c r="CD1181" s="52" t="s">
        <v>1683</v>
      </c>
      <c r="CE1181" s="155">
        <v>7</v>
      </c>
      <c r="CF1181" s="155">
        <v>3</v>
      </c>
      <c r="CG1181" s="31" t="s">
        <v>5837</v>
      </c>
      <c r="CH1181" s="31" t="s">
        <v>3925</v>
      </c>
      <c r="CI1181" s="31" t="s">
        <v>3951</v>
      </c>
      <c r="CJ1181" s="31" t="s">
        <v>2473</v>
      </c>
      <c r="DL1181"/>
      <c r="DM1181"/>
      <c r="DN1181"/>
      <c r="DO1181"/>
      <c r="DP1181"/>
      <c r="DQ1181"/>
      <c r="DR1181"/>
      <c r="DV1181" s="31" t="s">
        <v>5667</v>
      </c>
      <c r="DW1181" s="31" t="s">
        <v>5677</v>
      </c>
      <c r="DX1181" s="63"/>
      <c r="DY1181" s="63"/>
      <c r="DZ1181" s="63"/>
      <c r="EA1181" s="167"/>
      <c r="EB1181" s="60"/>
      <c r="EC1181" s="60"/>
      <c r="ED1181" s="60"/>
      <c r="EE1181" s="60"/>
      <c r="EF1181" s="60"/>
      <c r="EG1181" s="60"/>
      <c r="EH1181" s="60"/>
      <c r="EI1181" s="60"/>
      <c r="EJ1181" s="60"/>
      <c r="EK1181" s="60"/>
      <c r="EL1181" s="60"/>
      <c r="EM1181" s="60"/>
      <c r="EN1181" s="60"/>
      <c r="EO1181" s="60"/>
      <c r="EP1181" s="60"/>
      <c r="EQ1181" s="60"/>
      <c r="ER1181" s="60"/>
      <c r="ES1181" s="60"/>
      <c r="ET1181" s="60"/>
      <c r="EU1181" s="60"/>
      <c r="EV1181" s="60"/>
      <c r="EW1181" s="60"/>
      <c r="EX1181" s="60"/>
      <c r="EY1181" s="60"/>
      <c r="EZ1181" s="60"/>
      <c r="FA1181" s="60"/>
      <c r="FB1181" s="60"/>
    </row>
    <row r="1182" spans="22:158" x14ac:dyDescent="0.25">
      <c r="W1182" s="33"/>
      <c r="X1182" s="33"/>
      <c r="AH1182" s="38">
        <v>100</v>
      </c>
      <c r="AI1182" s="38">
        <v>150</v>
      </c>
      <c r="AJ1182" s="38">
        <v>12000</v>
      </c>
      <c r="AK1182" s="38">
        <v>16</v>
      </c>
      <c r="AL1182" s="38">
        <v>1800958</v>
      </c>
      <c r="AM1182" s="61" t="s">
        <v>1816</v>
      </c>
      <c r="AN1182" s="61" t="s">
        <v>1695</v>
      </c>
      <c r="AO1182" s="61" t="s">
        <v>5084</v>
      </c>
      <c r="AP1182" s="61" t="s">
        <v>5034</v>
      </c>
      <c r="AQ1182" s="61" t="s">
        <v>1724</v>
      </c>
      <c r="AR1182" s="28">
        <v>0</v>
      </c>
      <c r="AS1182" s="28">
        <v>0</v>
      </c>
      <c r="AT1182" s="28">
        <v>290075</v>
      </c>
      <c r="AU1182" s="62"/>
      <c r="BT1182">
        <v>0</v>
      </c>
      <c r="BU1182" s="32">
        <v>100</v>
      </c>
      <c r="BV1182" s="32">
        <v>135</v>
      </c>
      <c r="BW1182" s="32">
        <v>17950</v>
      </c>
      <c r="BX1182" s="32">
        <v>82</v>
      </c>
      <c r="BY1182" s="32">
        <v>91020</v>
      </c>
      <c r="BZ1182" t="s">
        <v>1816</v>
      </c>
      <c r="CA1182" t="s">
        <v>1693</v>
      </c>
      <c r="CB1182" t="s">
        <v>1905</v>
      </c>
      <c r="CC1182" t="s">
        <v>1790</v>
      </c>
      <c r="CD1182" t="s">
        <v>1792</v>
      </c>
      <c r="CE1182" s="155">
        <v>126292</v>
      </c>
      <c r="CF1182" s="155">
        <v>128</v>
      </c>
      <c r="CG1182" s="31" t="s">
        <v>5851</v>
      </c>
      <c r="CH1182" s="31" t="s">
        <v>3926</v>
      </c>
      <c r="CI1182" s="31" t="s">
        <v>3951</v>
      </c>
      <c r="CJ1182" s="31" t="s">
        <v>2474</v>
      </c>
      <c r="DL1182"/>
      <c r="DM1182"/>
      <c r="DN1182"/>
      <c r="DO1182"/>
      <c r="DP1182"/>
      <c r="DQ1182"/>
      <c r="DR1182"/>
      <c r="DV1182" s="31" t="s">
        <v>5667</v>
      </c>
      <c r="DW1182" s="31" t="s">
        <v>5677</v>
      </c>
      <c r="DX1182" s="63"/>
      <c r="DY1182" s="63"/>
      <c r="DZ1182" s="63"/>
      <c r="EA1182" s="167"/>
      <c r="EB1182" s="60"/>
      <c r="EC1182" s="60"/>
      <c r="ED1182" s="60"/>
      <c r="EE1182" s="60"/>
      <c r="EF1182" s="60"/>
      <c r="EG1182" s="60"/>
      <c r="EH1182" s="60"/>
      <c r="EI1182" s="60"/>
      <c r="EJ1182" s="60"/>
      <c r="EK1182" s="60"/>
      <c r="EL1182" s="60"/>
      <c r="EM1182" s="60"/>
      <c r="EN1182" s="60"/>
      <c r="EO1182" s="60"/>
      <c r="EP1182" s="60"/>
      <c r="EQ1182" s="60"/>
      <c r="ER1182" s="60"/>
      <c r="ES1182" s="60"/>
      <c r="ET1182" s="60"/>
      <c r="EU1182" s="60"/>
      <c r="EV1182" s="60"/>
      <c r="EW1182" s="60"/>
      <c r="EX1182" s="60"/>
      <c r="EY1182" s="60"/>
      <c r="EZ1182" s="60"/>
      <c r="FA1182" s="60"/>
      <c r="FB1182" s="60"/>
    </row>
    <row r="1183" spans="22:158" x14ac:dyDescent="0.25">
      <c r="W1183" s="33"/>
      <c r="X1183" s="33"/>
      <c r="AH1183" s="38">
        <v>100</v>
      </c>
      <c r="AI1183" s="38">
        <v>150</v>
      </c>
      <c r="AJ1183" s="38">
        <v>12200</v>
      </c>
      <c r="AK1183" s="38">
        <v>16</v>
      </c>
      <c r="AL1183" s="38">
        <v>1800958</v>
      </c>
      <c r="AM1183" s="61" t="s">
        <v>1816</v>
      </c>
      <c r="AN1183" s="61" t="s">
        <v>1695</v>
      </c>
      <c r="AO1183" s="61" t="s">
        <v>5088</v>
      </c>
      <c r="AP1183" s="61" t="s">
        <v>5034</v>
      </c>
      <c r="AQ1183" s="61" t="s">
        <v>1724</v>
      </c>
      <c r="AR1183" s="28">
        <v>0</v>
      </c>
      <c r="AS1183" s="28">
        <v>20969</v>
      </c>
      <c r="AT1183" s="28">
        <v>14166</v>
      </c>
      <c r="AU1183" s="62"/>
      <c r="BT1183">
        <v>0</v>
      </c>
      <c r="BU1183" s="32">
        <v>100</v>
      </c>
      <c r="BV1183" s="32">
        <v>135</v>
      </c>
      <c r="BW1183" s="32">
        <v>17950</v>
      </c>
      <c r="BX1183" s="32">
        <v>82</v>
      </c>
      <c r="BY1183" s="32">
        <v>91040</v>
      </c>
      <c r="BZ1183" t="s">
        <v>1816</v>
      </c>
      <c r="CA1183" t="s">
        <v>1693</v>
      </c>
      <c r="CB1183" t="s">
        <v>1905</v>
      </c>
      <c r="CC1183" s="52" t="s">
        <v>1790</v>
      </c>
      <c r="CD1183" s="52" t="s">
        <v>1791</v>
      </c>
      <c r="CE1183" s="155">
        <v>53792</v>
      </c>
      <c r="CF1183" s="155">
        <v>170</v>
      </c>
      <c r="CG1183" s="31" t="s">
        <v>5853</v>
      </c>
      <c r="CH1183" s="31" t="s">
        <v>3927</v>
      </c>
      <c r="CI1183" s="31" t="s">
        <v>3951</v>
      </c>
      <c r="CJ1183" s="31" t="s">
        <v>2475</v>
      </c>
      <c r="DL1183"/>
      <c r="DM1183"/>
      <c r="DN1183"/>
      <c r="DO1183"/>
      <c r="DP1183"/>
      <c r="DQ1183"/>
      <c r="DR1183"/>
      <c r="DV1183" s="31" t="s">
        <v>5667</v>
      </c>
      <c r="DW1183" s="31" t="s">
        <v>5677</v>
      </c>
      <c r="DX1183" s="63"/>
      <c r="DY1183" s="63"/>
      <c r="DZ1183" s="63"/>
      <c r="EA1183" s="167"/>
      <c r="EB1183" s="60"/>
      <c r="EC1183" s="60"/>
      <c r="ED1183" s="60"/>
      <c r="EE1183" s="60"/>
      <c r="EF1183" s="60"/>
      <c r="EG1183" s="60"/>
      <c r="EH1183" s="60"/>
      <c r="EI1183" s="60"/>
      <c r="EJ1183" s="60"/>
      <c r="EK1183" s="60"/>
      <c r="EL1183" s="60"/>
      <c r="EM1183" s="60"/>
      <c r="EN1183" s="60"/>
      <c r="EO1183" s="60"/>
      <c r="EP1183" s="60"/>
      <c r="EQ1183" s="60"/>
      <c r="ER1183" s="60"/>
      <c r="ES1183" s="60"/>
      <c r="ET1183" s="60"/>
      <c r="EU1183" s="60"/>
      <c r="EV1183" s="60"/>
      <c r="EW1183" s="60"/>
      <c r="EX1183" s="60"/>
      <c r="EY1183" s="60"/>
      <c r="EZ1183" s="60"/>
      <c r="FA1183" s="60"/>
      <c r="FB1183" s="60"/>
    </row>
    <row r="1184" spans="22:158" x14ac:dyDescent="0.25">
      <c r="W1184" s="33"/>
      <c r="X1184" s="33"/>
      <c r="AH1184" s="38">
        <v>100</v>
      </c>
      <c r="AI1184" s="38">
        <v>150</v>
      </c>
      <c r="AJ1184" s="38">
        <v>13450</v>
      </c>
      <c r="AK1184" s="38">
        <v>16</v>
      </c>
      <c r="AL1184" s="38">
        <v>1800958</v>
      </c>
      <c r="AM1184" s="61" t="s">
        <v>1816</v>
      </c>
      <c r="AN1184" s="61" t="s">
        <v>1695</v>
      </c>
      <c r="AO1184" s="61" t="s">
        <v>5112</v>
      </c>
      <c r="AP1184" s="61" t="s">
        <v>5034</v>
      </c>
      <c r="AQ1184" s="61" t="s">
        <v>1724</v>
      </c>
      <c r="AR1184" s="28">
        <v>0</v>
      </c>
      <c r="AS1184" s="28">
        <v>1016308</v>
      </c>
      <c r="AT1184" s="28">
        <v>1938961</v>
      </c>
      <c r="AU1184" s="62"/>
      <c r="BT1184">
        <v>0</v>
      </c>
      <c r="BU1184" s="32">
        <v>100</v>
      </c>
      <c r="BV1184" s="32">
        <v>135</v>
      </c>
      <c r="BW1184" s="32">
        <v>17950</v>
      </c>
      <c r="BX1184" s="32">
        <v>83</v>
      </c>
      <c r="BY1184" s="32">
        <v>91060</v>
      </c>
      <c r="BZ1184" t="s">
        <v>1816</v>
      </c>
      <c r="CA1184" t="s">
        <v>1693</v>
      </c>
      <c r="CB1184" t="s">
        <v>1905</v>
      </c>
      <c r="CC1184" s="52" t="s">
        <v>1786</v>
      </c>
      <c r="CD1184" s="52" t="s">
        <v>5043</v>
      </c>
      <c r="CE1184" s="155">
        <v>0</v>
      </c>
      <c r="CF1184" s="155">
        <v>1</v>
      </c>
      <c r="CG1184" s="31" t="s">
        <v>684</v>
      </c>
      <c r="CH1184" s="31" t="s">
        <v>3928</v>
      </c>
      <c r="CI1184" s="31" t="s">
        <v>3951</v>
      </c>
      <c r="CJ1184" s="31" t="s">
        <v>1436</v>
      </c>
      <c r="DL1184"/>
      <c r="DM1184"/>
      <c r="DN1184"/>
      <c r="DO1184"/>
      <c r="DP1184"/>
      <c r="DQ1184"/>
      <c r="DR1184"/>
      <c r="DV1184" s="31" t="s">
        <v>5667</v>
      </c>
      <c r="DW1184" s="31" t="s">
        <v>5677</v>
      </c>
      <c r="DX1184" s="63"/>
      <c r="DY1184" s="63"/>
      <c r="DZ1184" s="63"/>
      <c r="EA1184" s="167"/>
      <c r="EB1184" s="60"/>
      <c r="EC1184" s="60"/>
      <c r="ED1184" s="60"/>
      <c r="EE1184" s="60"/>
      <c r="EF1184" s="60"/>
      <c r="EG1184" s="60"/>
      <c r="EH1184" s="60"/>
      <c r="EI1184" s="60"/>
      <c r="EJ1184" s="60"/>
      <c r="EK1184" s="60"/>
      <c r="EL1184" s="60"/>
      <c r="EM1184" s="60"/>
      <c r="EN1184" s="60"/>
      <c r="EO1184" s="60"/>
      <c r="EP1184" s="60"/>
      <c r="EQ1184" s="60"/>
      <c r="ER1184" s="60"/>
      <c r="ES1184" s="60"/>
      <c r="ET1184" s="60"/>
      <c r="EU1184" s="60"/>
      <c r="EV1184" s="60"/>
      <c r="EW1184" s="60"/>
      <c r="EX1184" s="60"/>
      <c r="EY1184" s="60"/>
      <c r="EZ1184" s="60"/>
      <c r="FA1184" s="60"/>
      <c r="FB1184" s="60"/>
    </row>
    <row r="1185" spans="22:158" x14ac:dyDescent="0.25">
      <c r="V1185" s="1"/>
      <c r="W1185" s="33"/>
      <c r="X1185" s="33"/>
      <c r="AH1185" s="38">
        <v>100</v>
      </c>
      <c r="AI1185" s="38">
        <v>150</v>
      </c>
      <c r="AJ1185" s="38">
        <v>13850</v>
      </c>
      <c r="AK1185" s="38">
        <v>16</v>
      </c>
      <c r="AL1185" s="38">
        <v>1800958</v>
      </c>
      <c r="AM1185" s="61" t="s">
        <v>1816</v>
      </c>
      <c r="AN1185" s="61" t="s">
        <v>1695</v>
      </c>
      <c r="AO1185" s="61" t="s">
        <v>5121</v>
      </c>
      <c r="AP1185" s="61" t="s">
        <v>5034</v>
      </c>
      <c r="AQ1185" s="61" t="s">
        <v>1724</v>
      </c>
      <c r="AR1185" s="28">
        <v>0</v>
      </c>
      <c r="AS1185" s="28">
        <v>347520</v>
      </c>
      <c r="AT1185" s="28">
        <v>429477</v>
      </c>
      <c r="AU1185" s="62"/>
      <c r="BT1185">
        <v>0</v>
      </c>
      <c r="BU1185" s="32">
        <v>100</v>
      </c>
      <c r="BV1185" s="32">
        <v>135</v>
      </c>
      <c r="BW1185" s="32">
        <v>17950</v>
      </c>
      <c r="BX1185" s="32">
        <v>84</v>
      </c>
      <c r="BY1185" s="32">
        <v>91100</v>
      </c>
      <c r="BZ1185" t="s">
        <v>1816</v>
      </c>
      <c r="CA1185" t="s">
        <v>1693</v>
      </c>
      <c r="CB1185" t="s">
        <v>1905</v>
      </c>
      <c r="CC1185" t="s">
        <v>1795</v>
      </c>
      <c r="CD1185" s="52" t="s">
        <v>1796</v>
      </c>
      <c r="CE1185" s="155"/>
      <c r="CF1185" s="155"/>
      <c r="CG1185" s="31" t="s">
        <v>688</v>
      </c>
      <c r="CH1185" s="31" t="s">
        <v>3930</v>
      </c>
      <c r="CI1185" s="31" t="s">
        <v>3951</v>
      </c>
      <c r="CJ1185" s="31" t="s">
        <v>2476</v>
      </c>
      <c r="DL1185"/>
      <c r="DM1185"/>
      <c r="DN1185"/>
      <c r="DO1185"/>
      <c r="DP1185"/>
      <c r="DQ1185"/>
      <c r="DR1185"/>
      <c r="DV1185" s="31" t="s">
        <v>5667</v>
      </c>
      <c r="DW1185" s="31" t="s">
        <v>5677</v>
      </c>
      <c r="DX1185" s="63"/>
      <c r="DY1185" s="63"/>
      <c r="DZ1185" s="63"/>
      <c r="EA1185" s="167"/>
      <c r="EB1185" s="60"/>
      <c r="EC1185" s="60"/>
      <c r="ED1185" s="60"/>
      <c r="EE1185" s="60"/>
      <c r="EF1185" s="60"/>
      <c r="EG1185" s="60"/>
      <c r="EH1185" s="60"/>
      <c r="EI1185" s="60"/>
      <c r="EJ1185" s="60"/>
      <c r="EK1185" s="60"/>
      <c r="EL1185" s="60"/>
      <c r="EM1185" s="60"/>
      <c r="EN1185" s="60"/>
      <c r="EO1185" s="60"/>
      <c r="EP1185" s="60"/>
      <c r="EQ1185" s="60"/>
      <c r="ER1185" s="60"/>
      <c r="ES1185" s="60"/>
      <c r="ET1185" s="60"/>
      <c r="EU1185" s="60"/>
      <c r="EV1185" s="60"/>
      <c r="EW1185" s="60"/>
      <c r="EX1185" s="60"/>
      <c r="EY1185" s="60"/>
      <c r="EZ1185" s="60"/>
      <c r="FA1185" s="60"/>
      <c r="FB1185" s="60"/>
    </row>
    <row r="1186" spans="22:158" x14ac:dyDescent="0.25">
      <c r="W1186" s="33"/>
      <c r="X1186" s="33"/>
      <c r="AH1186" s="38">
        <v>100</v>
      </c>
      <c r="AI1186" s="38">
        <v>150</v>
      </c>
      <c r="AJ1186" s="38">
        <v>14300</v>
      </c>
      <c r="AK1186" s="38">
        <v>16</v>
      </c>
      <c r="AL1186" s="38">
        <v>1800958</v>
      </c>
      <c r="AM1186" s="61" t="s">
        <v>1816</v>
      </c>
      <c r="AN1186" s="61" t="s">
        <v>1695</v>
      </c>
      <c r="AO1186" s="61" t="s">
        <v>1574</v>
      </c>
      <c r="AP1186" s="61" t="s">
        <v>5034</v>
      </c>
      <c r="AQ1186" s="61" t="s">
        <v>1724</v>
      </c>
      <c r="AR1186" s="28">
        <v>0</v>
      </c>
      <c r="AS1186" s="28">
        <v>0</v>
      </c>
      <c r="AT1186" s="28">
        <v>133635</v>
      </c>
      <c r="AU1186" s="62"/>
      <c r="BT1186">
        <v>0</v>
      </c>
      <c r="BU1186" s="32">
        <v>100</v>
      </c>
      <c r="BV1186" s="32">
        <v>135</v>
      </c>
      <c r="BW1186" s="32">
        <v>17950</v>
      </c>
      <c r="BX1186" s="32">
        <v>85</v>
      </c>
      <c r="BY1186" s="32">
        <v>91120</v>
      </c>
      <c r="BZ1186" t="s">
        <v>1816</v>
      </c>
      <c r="CA1186" t="s">
        <v>1693</v>
      </c>
      <c r="CB1186" t="s">
        <v>1905</v>
      </c>
      <c r="CC1186" s="52" t="s">
        <v>1797</v>
      </c>
      <c r="CD1186" s="52" t="s">
        <v>1797</v>
      </c>
      <c r="CE1186" s="155">
        <v>1</v>
      </c>
      <c r="CF1186" s="155">
        <v>1</v>
      </c>
      <c r="CG1186" s="31" t="s">
        <v>690</v>
      </c>
      <c r="CH1186" s="31" t="s">
        <v>3936</v>
      </c>
      <c r="CI1186" s="31" t="s">
        <v>3951</v>
      </c>
      <c r="CJ1186" s="31" t="s">
        <v>2477</v>
      </c>
      <c r="DL1186"/>
      <c r="DM1186"/>
      <c r="DN1186"/>
      <c r="DO1186"/>
      <c r="DP1186"/>
      <c r="DQ1186"/>
      <c r="DR1186"/>
      <c r="DV1186" s="31" t="s">
        <v>5667</v>
      </c>
      <c r="DW1186" s="31" t="s">
        <v>5677</v>
      </c>
      <c r="DX1186" s="63"/>
      <c r="DY1186" s="63"/>
      <c r="DZ1186" s="63"/>
      <c r="EA1186" s="167"/>
      <c r="EB1186" s="60"/>
      <c r="EC1186" s="60"/>
      <c r="ED1186" s="60"/>
      <c r="EE1186" s="60"/>
      <c r="EF1186" s="60"/>
      <c r="EG1186" s="60"/>
      <c r="EH1186" s="60"/>
      <c r="EI1186" s="60"/>
      <c r="EJ1186" s="60"/>
      <c r="EK1186" s="60"/>
      <c r="EL1186" s="60"/>
      <c r="EM1186" s="60"/>
      <c r="EN1186" s="60"/>
      <c r="EO1186" s="60"/>
      <c r="EP1186" s="60"/>
      <c r="EQ1186" s="60"/>
      <c r="ER1186" s="60"/>
      <c r="ES1186" s="60"/>
      <c r="ET1186" s="60"/>
      <c r="EU1186" s="60"/>
      <c r="EV1186" s="60"/>
      <c r="EW1186" s="60"/>
      <c r="EX1186" s="60"/>
      <c r="EY1186" s="60"/>
      <c r="EZ1186" s="60"/>
      <c r="FA1186" s="60"/>
      <c r="FB1186" s="60"/>
    </row>
    <row r="1187" spans="22:158" x14ac:dyDescent="0.25">
      <c r="W1187" s="33"/>
      <c r="X1187" s="33"/>
      <c r="AH1187" s="38">
        <v>100</v>
      </c>
      <c r="AI1187" s="38">
        <v>150</v>
      </c>
      <c r="AJ1187" s="38">
        <v>14750</v>
      </c>
      <c r="AK1187" s="38">
        <v>16</v>
      </c>
      <c r="AL1187" s="38">
        <v>1800958</v>
      </c>
      <c r="AM1187" s="61" t="s">
        <v>1816</v>
      </c>
      <c r="AN1187" s="61" t="s">
        <v>1695</v>
      </c>
      <c r="AO1187" s="61" t="s">
        <v>1583</v>
      </c>
      <c r="AP1187" s="61" t="s">
        <v>5034</v>
      </c>
      <c r="AQ1187" s="61" t="s">
        <v>1724</v>
      </c>
      <c r="AR1187" s="28">
        <v>0</v>
      </c>
      <c r="AS1187" s="28">
        <v>1700628</v>
      </c>
      <c r="AT1187" s="28">
        <v>313915</v>
      </c>
      <c r="AU1187" s="62"/>
      <c r="BT1187">
        <v>0</v>
      </c>
      <c r="BU1187" s="32">
        <v>100</v>
      </c>
      <c r="BV1187" s="32">
        <v>135</v>
      </c>
      <c r="BW1187" s="32">
        <v>17950</v>
      </c>
      <c r="BX1187" s="32">
        <v>86</v>
      </c>
      <c r="BY1187" s="32">
        <v>91140</v>
      </c>
      <c r="BZ1187" t="s">
        <v>1816</v>
      </c>
      <c r="CA1187" t="s">
        <v>1693</v>
      </c>
      <c r="CB1187" t="s">
        <v>1905</v>
      </c>
      <c r="CC1187" s="52" t="s">
        <v>1787</v>
      </c>
      <c r="CD1187" s="52" t="s">
        <v>1789</v>
      </c>
      <c r="CE1187" s="155">
        <v>302</v>
      </c>
      <c r="CF1187" s="155">
        <v>49</v>
      </c>
      <c r="CG1187" s="31" t="s">
        <v>5839</v>
      </c>
      <c r="CH1187" s="31" t="s">
        <v>3931</v>
      </c>
      <c r="CI1187" s="31" t="s">
        <v>3951</v>
      </c>
      <c r="CJ1187" s="31" t="s">
        <v>2478</v>
      </c>
      <c r="DL1187"/>
      <c r="DM1187"/>
      <c r="DN1187"/>
      <c r="DO1187"/>
      <c r="DP1187"/>
      <c r="DQ1187"/>
      <c r="DR1187"/>
      <c r="DV1187" s="31" t="s">
        <v>5667</v>
      </c>
      <c r="DW1187" s="31" t="s">
        <v>5677</v>
      </c>
      <c r="DX1187" s="63"/>
      <c r="DY1187" s="63"/>
      <c r="DZ1187" s="63"/>
      <c r="EA1187" s="167"/>
      <c r="EB1187" s="60"/>
      <c r="EC1187" s="60"/>
      <c r="ED1187" s="60"/>
      <c r="EE1187" s="60"/>
      <c r="EF1187" s="60"/>
      <c r="EG1187" s="60"/>
      <c r="EH1187" s="60"/>
      <c r="EI1187" s="60"/>
      <c r="EJ1187" s="60"/>
      <c r="EK1187" s="60"/>
      <c r="EL1187" s="60"/>
      <c r="EM1187" s="60"/>
      <c r="EN1187" s="60"/>
      <c r="EO1187" s="60"/>
      <c r="EP1187" s="60"/>
      <c r="EQ1187" s="60"/>
      <c r="ER1187" s="60"/>
      <c r="ES1187" s="60"/>
      <c r="ET1187" s="60"/>
      <c r="EU1187" s="60"/>
      <c r="EV1187" s="60"/>
      <c r="EW1187" s="60"/>
      <c r="EX1187" s="60"/>
      <c r="EY1187" s="60"/>
      <c r="EZ1187" s="60"/>
      <c r="FA1187" s="60"/>
      <c r="FB1187" s="60"/>
    </row>
    <row r="1188" spans="22:158" x14ac:dyDescent="0.25">
      <c r="W1188" s="33"/>
      <c r="X1188" s="33"/>
      <c r="AH1188" s="38">
        <v>100</v>
      </c>
      <c r="AI1188" s="38">
        <v>150</v>
      </c>
      <c r="AJ1188" s="38">
        <v>14950</v>
      </c>
      <c r="AK1188" s="38">
        <v>16</v>
      </c>
      <c r="AL1188" s="38">
        <v>1800958</v>
      </c>
      <c r="AM1188" s="61" t="s">
        <v>1816</v>
      </c>
      <c r="AN1188" s="61" t="s">
        <v>1695</v>
      </c>
      <c r="AO1188" s="61" t="s">
        <v>1589</v>
      </c>
      <c r="AP1188" s="61" t="s">
        <v>5034</v>
      </c>
      <c r="AQ1188" s="61" t="s">
        <v>1724</v>
      </c>
      <c r="AR1188" s="28">
        <v>0</v>
      </c>
      <c r="AS1188" s="28">
        <v>167270</v>
      </c>
      <c r="AT1188" s="28">
        <v>160718</v>
      </c>
      <c r="AU1188" s="62"/>
      <c r="BT1188">
        <v>0</v>
      </c>
      <c r="BU1188" s="32">
        <v>100</v>
      </c>
      <c r="BV1188" s="32">
        <v>135</v>
      </c>
      <c r="BW1188" s="32">
        <v>17950</v>
      </c>
      <c r="BX1188" s="32">
        <v>86</v>
      </c>
      <c r="BY1188" s="32">
        <v>91160</v>
      </c>
      <c r="BZ1188" t="s">
        <v>1816</v>
      </c>
      <c r="CA1188" t="s">
        <v>1693</v>
      </c>
      <c r="CB1188" s="52" t="s">
        <v>1905</v>
      </c>
      <c r="CC1188" s="52" t="s">
        <v>1787</v>
      </c>
      <c r="CD1188" s="52" t="s">
        <v>1788</v>
      </c>
      <c r="CE1188" s="155">
        <v>53</v>
      </c>
      <c r="CF1188" s="155">
        <v>8</v>
      </c>
      <c r="CG1188" s="31" t="s">
        <v>5831</v>
      </c>
      <c r="CH1188" s="31" t="s">
        <v>3932</v>
      </c>
      <c r="CI1188" s="31" t="s">
        <v>3951</v>
      </c>
      <c r="CJ1188" s="31" t="s">
        <v>2479</v>
      </c>
      <c r="DL1188"/>
      <c r="DM1188"/>
      <c r="DN1188"/>
      <c r="DO1188"/>
      <c r="DP1188"/>
      <c r="DQ1188"/>
      <c r="DR1188"/>
      <c r="DV1188" s="31" t="s">
        <v>5667</v>
      </c>
      <c r="DW1188" s="31" t="s">
        <v>5677</v>
      </c>
      <c r="DX1188" s="63"/>
      <c r="DY1188" s="63"/>
      <c r="DZ1188" s="63"/>
      <c r="EA1188" s="167"/>
      <c r="EB1188" s="60"/>
      <c r="EC1188" s="60"/>
      <c r="ED1188" s="60"/>
      <c r="EE1188" s="60"/>
      <c r="EF1188" s="60"/>
      <c r="EG1188" s="60"/>
      <c r="EH1188" s="60"/>
      <c r="EI1188" s="60"/>
      <c r="EJ1188" s="60"/>
      <c r="EK1188" s="60"/>
      <c r="EL1188" s="60"/>
      <c r="EM1188" s="60"/>
      <c r="EN1188" s="60"/>
      <c r="EO1188" s="60"/>
      <c r="EP1188" s="60"/>
      <c r="EQ1188" s="60"/>
      <c r="ER1188" s="60"/>
      <c r="ES1188" s="60"/>
      <c r="ET1188" s="60"/>
      <c r="EU1188" s="60"/>
      <c r="EV1188" s="60"/>
      <c r="EW1188" s="60"/>
      <c r="EX1188" s="60"/>
      <c r="EY1188" s="60"/>
      <c r="EZ1188" s="60"/>
      <c r="FA1188" s="60"/>
      <c r="FB1188" s="60"/>
    </row>
    <row r="1189" spans="22:158" x14ac:dyDescent="0.25">
      <c r="W1189" s="33"/>
      <c r="X1189" s="33"/>
      <c r="AH1189" s="38">
        <v>100</v>
      </c>
      <c r="AI1189" s="38">
        <v>150</v>
      </c>
      <c r="AJ1189" s="38">
        <v>15550</v>
      </c>
      <c r="AK1189" s="38">
        <v>16</v>
      </c>
      <c r="AL1189" s="38">
        <v>1800958</v>
      </c>
      <c r="AM1189" s="61" t="s">
        <v>1816</v>
      </c>
      <c r="AN1189" s="61" t="s">
        <v>1695</v>
      </c>
      <c r="AO1189" s="61" t="s">
        <v>1602</v>
      </c>
      <c r="AP1189" s="61" t="s">
        <v>5034</v>
      </c>
      <c r="AQ1189" s="61" t="s">
        <v>1724</v>
      </c>
      <c r="AR1189" s="28">
        <v>148938.20000000001</v>
      </c>
      <c r="AS1189" s="28">
        <v>284725</v>
      </c>
      <c r="AT1189" s="28">
        <v>885164</v>
      </c>
      <c r="AU1189" s="62"/>
      <c r="BT1189">
        <v>0</v>
      </c>
      <c r="BU1189" s="32">
        <v>100</v>
      </c>
      <c r="BV1189" s="32">
        <v>135</v>
      </c>
      <c r="BW1189" s="32">
        <v>17950</v>
      </c>
      <c r="BX1189" s="32">
        <v>88</v>
      </c>
      <c r="BY1189" s="32">
        <v>91220</v>
      </c>
      <c r="BZ1189" t="s">
        <v>1816</v>
      </c>
      <c r="CA1189" t="s">
        <v>1693</v>
      </c>
      <c r="CB1189" t="s">
        <v>1905</v>
      </c>
      <c r="CC1189" t="s">
        <v>1684</v>
      </c>
      <c r="CD1189" s="52" t="s">
        <v>1684</v>
      </c>
      <c r="CE1189" s="155">
        <v>54</v>
      </c>
      <c r="CF1189" s="155">
        <v>2</v>
      </c>
      <c r="CG1189" s="31" t="s">
        <v>696</v>
      </c>
      <c r="CH1189" s="31" t="s">
        <v>3933</v>
      </c>
      <c r="CI1189" s="31" t="s">
        <v>3951</v>
      </c>
      <c r="CJ1189" s="31" t="s">
        <v>2480</v>
      </c>
      <c r="DL1189"/>
      <c r="DM1189"/>
      <c r="DN1189"/>
      <c r="DO1189"/>
      <c r="DP1189"/>
      <c r="DQ1189"/>
      <c r="DR1189"/>
      <c r="DV1189" s="31" t="s">
        <v>5667</v>
      </c>
      <c r="DW1189" s="31" t="s">
        <v>5677</v>
      </c>
      <c r="DX1189" s="63"/>
      <c r="DY1189" s="63"/>
      <c r="DZ1189" s="63"/>
      <c r="EA1189" s="167"/>
      <c r="EB1189" s="60"/>
      <c r="EC1189" s="60"/>
      <c r="ED1189" s="60"/>
      <c r="EE1189" s="60"/>
      <c r="EF1189" s="60"/>
      <c r="EG1189" s="60"/>
      <c r="EH1189" s="60"/>
      <c r="EI1189" s="60"/>
      <c r="EJ1189" s="60"/>
      <c r="EK1189" s="60"/>
      <c r="EL1189" s="60"/>
      <c r="EM1189" s="60"/>
      <c r="EN1189" s="60"/>
      <c r="EO1189" s="60"/>
      <c r="EP1189" s="60"/>
      <c r="EQ1189" s="60"/>
      <c r="ER1189" s="60"/>
      <c r="ES1189" s="60"/>
      <c r="ET1189" s="60"/>
      <c r="EU1189" s="60"/>
      <c r="EV1189" s="60"/>
      <c r="EW1189" s="60"/>
      <c r="EX1189" s="60"/>
      <c r="EY1189" s="60"/>
      <c r="EZ1189" s="60"/>
      <c r="FA1189" s="60"/>
      <c r="FB1189" s="60"/>
    </row>
    <row r="1190" spans="22:158" x14ac:dyDescent="0.25">
      <c r="W1190" s="33"/>
      <c r="X1190" s="33"/>
      <c r="AH1190" s="38">
        <v>100</v>
      </c>
      <c r="AI1190" s="38">
        <v>150</v>
      </c>
      <c r="AJ1190" s="38">
        <v>15800</v>
      </c>
      <c r="AK1190" s="38">
        <v>16</v>
      </c>
      <c r="AL1190" s="38">
        <v>1800958</v>
      </c>
      <c r="AM1190" s="61" t="s">
        <v>1816</v>
      </c>
      <c r="AN1190" s="61" t="s">
        <v>1695</v>
      </c>
      <c r="AO1190" s="61" t="s">
        <v>1607</v>
      </c>
      <c r="AP1190" s="61" t="s">
        <v>5034</v>
      </c>
      <c r="AQ1190" s="61" t="s">
        <v>1724</v>
      </c>
      <c r="AR1190" s="28">
        <v>0</v>
      </c>
      <c r="AS1190" s="28">
        <v>199015</v>
      </c>
      <c r="AT1190" s="28">
        <v>241748</v>
      </c>
      <c r="AU1190" s="62"/>
      <c r="BT1190">
        <v>0</v>
      </c>
      <c r="BU1190" s="32">
        <v>100</v>
      </c>
      <c r="BV1190" s="32">
        <v>135</v>
      </c>
      <c r="BW1190" s="32">
        <v>17950</v>
      </c>
      <c r="BX1190" s="32">
        <v>89</v>
      </c>
      <c r="BY1190" s="32">
        <v>91240</v>
      </c>
      <c r="BZ1190" t="s">
        <v>1816</v>
      </c>
      <c r="CA1190" t="s">
        <v>1693</v>
      </c>
      <c r="CB1190" t="s">
        <v>1905</v>
      </c>
      <c r="CC1190" s="52" t="s">
        <v>1785</v>
      </c>
      <c r="CD1190" s="52" t="s">
        <v>1785</v>
      </c>
      <c r="CE1190" s="155">
        <v>361859</v>
      </c>
      <c r="CF1190" s="155">
        <v>114</v>
      </c>
      <c r="CG1190" s="31" t="s">
        <v>698</v>
      </c>
      <c r="CH1190" s="31" t="s">
        <v>3934</v>
      </c>
      <c r="CI1190" s="31" t="s">
        <v>3951</v>
      </c>
      <c r="CJ1190" s="31" t="s">
        <v>2481</v>
      </c>
      <c r="DL1190"/>
      <c r="DM1190"/>
      <c r="DN1190"/>
      <c r="DO1190"/>
      <c r="DP1190"/>
      <c r="DQ1190"/>
      <c r="DR1190"/>
      <c r="DV1190" s="31" t="s">
        <v>5667</v>
      </c>
      <c r="DW1190" s="31" t="s">
        <v>5677</v>
      </c>
      <c r="DX1190" s="63"/>
      <c r="DY1190" s="63"/>
      <c r="DZ1190" s="63"/>
      <c r="EA1190" s="167"/>
      <c r="EB1190" s="60"/>
      <c r="EC1190" s="60"/>
      <c r="ED1190" s="60"/>
      <c r="EE1190" s="60"/>
      <c r="EF1190" s="60"/>
      <c r="EG1190" s="60"/>
      <c r="EH1190" s="60"/>
      <c r="EI1190" s="60"/>
      <c r="EJ1190" s="60"/>
      <c r="EK1190" s="60"/>
      <c r="EL1190" s="60"/>
      <c r="EM1190" s="60"/>
      <c r="EN1190" s="60"/>
      <c r="EO1190" s="60"/>
      <c r="EP1190" s="60"/>
      <c r="EQ1190" s="60"/>
      <c r="ER1190" s="60"/>
      <c r="ES1190" s="60"/>
      <c r="ET1190" s="60"/>
      <c r="EU1190" s="60"/>
      <c r="EV1190" s="60"/>
      <c r="EW1190" s="60"/>
      <c r="EX1190" s="60"/>
      <c r="EY1190" s="60"/>
      <c r="EZ1190" s="60"/>
      <c r="FA1190" s="60"/>
      <c r="FB1190" s="60"/>
    </row>
    <row r="1191" spans="22:158" x14ac:dyDescent="0.25">
      <c r="W1191" s="33"/>
      <c r="X1191" s="33"/>
      <c r="AH1191" s="38">
        <v>100</v>
      </c>
      <c r="AI1191" s="38">
        <v>150</v>
      </c>
      <c r="AJ1191" s="38">
        <v>17350</v>
      </c>
      <c r="AK1191" s="38">
        <v>16</v>
      </c>
      <c r="AL1191" s="38">
        <v>1800958</v>
      </c>
      <c r="AM1191" s="61" t="s">
        <v>1816</v>
      </c>
      <c r="AN1191" s="61" t="s">
        <v>1695</v>
      </c>
      <c r="AO1191" s="61" t="s">
        <v>1641</v>
      </c>
      <c r="AP1191" s="61" t="s">
        <v>5034</v>
      </c>
      <c r="AQ1191" s="61" t="s">
        <v>1724</v>
      </c>
      <c r="AR1191" s="28">
        <v>0</v>
      </c>
      <c r="AS1191" s="28">
        <v>12085</v>
      </c>
      <c r="AT1191" s="28">
        <v>220543</v>
      </c>
      <c r="AU1191" s="62"/>
      <c r="BT1191">
        <v>0</v>
      </c>
      <c r="BU1191" s="32">
        <v>100</v>
      </c>
      <c r="BV1191" s="32">
        <v>135</v>
      </c>
      <c r="BW1191" s="32">
        <v>18020</v>
      </c>
      <c r="BX1191" s="32">
        <v>81</v>
      </c>
      <c r="BY1191" s="32">
        <v>91000</v>
      </c>
      <c r="BZ1191" t="s">
        <v>1816</v>
      </c>
      <c r="CA1191" t="s">
        <v>1693</v>
      </c>
      <c r="CB1191" t="s">
        <v>1907</v>
      </c>
      <c r="CC1191" t="s">
        <v>1683</v>
      </c>
      <c r="CD1191" s="52" t="s">
        <v>1784</v>
      </c>
      <c r="CE1191" s="155">
        <v>169610</v>
      </c>
      <c r="CF1191" s="155">
        <v>568</v>
      </c>
      <c r="CG1191" s="31" t="s">
        <v>5834</v>
      </c>
      <c r="CH1191" s="31" t="s">
        <v>3923</v>
      </c>
      <c r="CI1191" s="31" t="s">
        <v>3952</v>
      </c>
      <c r="CJ1191" s="31" t="s">
        <v>2482</v>
      </c>
      <c r="DL1191"/>
      <c r="DM1191"/>
      <c r="DN1191"/>
      <c r="DO1191"/>
      <c r="DP1191"/>
      <c r="DQ1191"/>
      <c r="DR1191"/>
      <c r="DV1191" s="31" t="s">
        <v>5667</v>
      </c>
      <c r="DW1191" s="31" t="s">
        <v>5677</v>
      </c>
      <c r="DX1191" s="63"/>
      <c r="DY1191" s="63"/>
      <c r="DZ1191" s="63"/>
      <c r="EA1191" s="167"/>
      <c r="EB1191" s="60"/>
      <c r="EC1191" s="60"/>
      <c r="ED1191" s="60"/>
      <c r="EE1191" s="60"/>
      <c r="EF1191" s="60"/>
      <c r="EG1191" s="60"/>
      <c r="EH1191" s="60"/>
      <c r="EI1191" s="60"/>
      <c r="EJ1191" s="60"/>
      <c r="EK1191" s="60"/>
      <c r="EL1191" s="60"/>
      <c r="EM1191" s="60"/>
      <c r="EN1191" s="60"/>
      <c r="EO1191" s="60"/>
      <c r="EP1191" s="60"/>
      <c r="EQ1191" s="60"/>
      <c r="ER1191" s="60"/>
      <c r="ES1191" s="60"/>
      <c r="ET1191" s="60"/>
      <c r="EU1191" s="60"/>
      <c r="EV1191" s="60"/>
      <c r="EW1191" s="60"/>
      <c r="EX1191" s="60"/>
      <c r="EY1191" s="60"/>
      <c r="EZ1191" s="60"/>
      <c r="FA1191" s="60"/>
      <c r="FB1191" s="60"/>
    </row>
    <row r="1192" spans="22:158" x14ac:dyDescent="0.25">
      <c r="W1192" s="33"/>
      <c r="X1192" s="33"/>
      <c r="AH1192" s="38">
        <v>100</v>
      </c>
      <c r="AI1192" s="38">
        <v>150</v>
      </c>
      <c r="AJ1192" s="38">
        <v>17750</v>
      </c>
      <c r="AK1192" s="38">
        <v>16</v>
      </c>
      <c r="AL1192" s="38">
        <v>1800958</v>
      </c>
      <c r="AM1192" s="61" t="s">
        <v>1816</v>
      </c>
      <c r="AN1192" s="61" t="s">
        <v>1695</v>
      </c>
      <c r="AO1192" s="61" t="s">
        <v>1650</v>
      </c>
      <c r="AP1192" s="61" t="s">
        <v>5034</v>
      </c>
      <c r="AQ1192" s="61" t="s">
        <v>1724</v>
      </c>
      <c r="AR1192" s="28">
        <v>0</v>
      </c>
      <c r="AS1192" s="28">
        <v>291001</v>
      </c>
      <c r="AT1192" s="28">
        <v>13289</v>
      </c>
      <c r="AU1192" s="62"/>
      <c r="BT1192">
        <v>0</v>
      </c>
      <c r="BU1192" s="32">
        <v>100</v>
      </c>
      <c r="BV1192" s="32">
        <v>135</v>
      </c>
      <c r="BW1192" s="32">
        <v>18020</v>
      </c>
      <c r="BX1192" s="32">
        <v>81</v>
      </c>
      <c r="BY1192" s="32">
        <v>91010</v>
      </c>
      <c r="BZ1192" t="s">
        <v>1816</v>
      </c>
      <c r="CA1192" t="s">
        <v>1693</v>
      </c>
      <c r="CB1192" t="s">
        <v>1907</v>
      </c>
      <c r="CC1192" t="s">
        <v>1683</v>
      </c>
      <c r="CD1192" t="s">
        <v>1683</v>
      </c>
      <c r="CE1192" s="155">
        <v>306</v>
      </c>
      <c r="CF1192" s="155">
        <v>8</v>
      </c>
      <c r="CG1192" s="31" t="s">
        <v>5837</v>
      </c>
      <c r="CH1192" s="31" t="s">
        <v>3925</v>
      </c>
      <c r="CI1192" s="31" t="s">
        <v>3952</v>
      </c>
      <c r="CJ1192" s="31" t="s">
        <v>2483</v>
      </c>
      <c r="DL1192"/>
      <c r="DM1192"/>
      <c r="DN1192"/>
      <c r="DO1192"/>
      <c r="DP1192"/>
      <c r="DQ1192"/>
      <c r="DR1192"/>
      <c r="DV1192" s="31" t="s">
        <v>5667</v>
      </c>
      <c r="DW1192" s="31" t="s">
        <v>5677</v>
      </c>
      <c r="DX1192" s="63"/>
      <c r="DY1192" s="63"/>
      <c r="DZ1192" s="63"/>
      <c r="EA1192" s="167"/>
      <c r="EB1192" s="60"/>
      <c r="EC1192" s="60"/>
      <c r="ED1192" s="60"/>
      <c r="EE1192" s="60"/>
      <c r="EF1192" s="60"/>
      <c r="EG1192" s="60"/>
      <c r="EH1192" s="60"/>
      <c r="EI1192" s="60"/>
      <c r="EJ1192" s="60"/>
      <c r="EK1192" s="60"/>
      <c r="EL1192" s="60"/>
      <c r="EM1192" s="60"/>
      <c r="EN1192" s="60"/>
      <c r="EO1192" s="60"/>
      <c r="EP1192" s="60"/>
      <c r="EQ1192" s="60"/>
      <c r="ER1192" s="60"/>
      <c r="ES1192" s="60"/>
      <c r="ET1192" s="60"/>
      <c r="EU1192" s="60"/>
      <c r="EV1192" s="60"/>
      <c r="EW1192" s="60"/>
      <c r="EX1192" s="60"/>
      <c r="EY1192" s="60"/>
      <c r="EZ1192" s="60"/>
      <c r="FA1192" s="60"/>
      <c r="FB1192" s="60"/>
    </row>
    <row r="1193" spans="22:158" x14ac:dyDescent="0.25">
      <c r="W1193" s="33"/>
      <c r="X1193" s="33"/>
      <c r="AH1193" s="38">
        <v>100</v>
      </c>
      <c r="AI1193" s="38">
        <v>155</v>
      </c>
      <c r="AJ1193" s="38">
        <v>10300</v>
      </c>
      <c r="AK1193" s="38">
        <v>16</v>
      </c>
      <c r="AL1193" s="38">
        <v>1800958</v>
      </c>
      <c r="AM1193" s="61" t="s">
        <v>1816</v>
      </c>
      <c r="AN1193" s="61" t="s">
        <v>1686</v>
      </c>
      <c r="AO1193" s="61" t="s">
        <v>5049</v>
      </c>
      <c r="AP1193" s="61" t="s">
        <v>5034</v>
      </c>
      <c r="AQ1193" s="61" t="s">
        <v>1724</v>
      </c>
      <c r="AR1193" s="28">
        <v>0</v>
      </c>
      <c r="AS1193" s="28">
        <v>4513</v>
      </c>
      <c r="AT1193" s="28">
        <v>227062</v>
      </c>
      <c r="AU1193" s="62"/>
      <c r="BT1193">
        <v>0</v>
      </c>
      <c r="BU1193" s="32">
        <v>100</v>
      </c>
      <c r="BV1193" s="32">
        <v>135</v>
      </c>
      <c r="BW1193" s="32">
        <v>18020</v>
      </c>
      <c r="BX1193" s="32">
        <v>82</v>
      </c>
      <c r="BY1193" s="32">
        <v>91020</v>
      </c>
      <c r="BZ1193" t="s">
        <v>1816</v>
      </c>
      <c r="CA1193" t="s">
        <v>1693</v>
      </c>
      <c r="CB1193" t="s">
        <v>1907</v>
      </c>
      <c r="CC1193" s="52" t="s">
        <v>1790</v>
      </c>
      <c r="CD1193" s="52" t="s">
        <v>1792</v>
      </c>
      <c r="CE1193" s="155">
        <v>52571</v>
      </c>
      <c r="CF1193" s="155">
        <v>274</v>
      </c>
      <c r="CG1193" s="31" t="s">
        <v>5851</v>
      </c>
      <c r="CH1193" s="31" t="s">
        <v>3926</v>
      </c>
      <c r="CI1193" s="31" t="s">
        <v>3952</v>
      </c>
      <c r="CJ1193" s="31" t="s">
        <v>2484</v>
      </c>
      <c r="DL1193"/>
      <c r="DM1193"/>
      <c r="DN1193"/>
      <c r="DO1193"/>
      <c r="DP1193"/>
      <c r="DQ1193"/>
      <c r="DR1193"/>
      <c r="DV1193" s="31" t="s">
        <v>5667</v>
      </c>
      <c r="DW1193" s="31" t="s">
        <v>5678</v>
      </c>
      <c r="DX1193" s="63"/>
      <c r="DY1193" s="63"/>
      <c r="DZ1193" s="63"/>
      <c r="EA1193" s="167"/>
      <c r="EB1193" s="60"/>
      <c r="EC1193" s="60"/>
      <c r="ED1193" s="60"/>
      <c r="EE1193" s="60"/>
      <c r="EF1193" s="60"/>
      <c r="EG1193" s="60"/>
      <c r="EH1193" s="60"/>
      <c r="EI1193" s="60"/>
      <c r="EJ1193" s="60"/>
      <c r="EK1193" s="60"/>
      <c r="EL1193" s="60"/>
      <c r="EM1193" s="60"/>
      <c r="EN1193" s="60"/>
      <c r="EO1193" s="60"/>
      <c r="EP1193" s="60"/>
      <c r="EQ1193" s="60"/>
      <c r="ER1193" s="60"/>
      <c r="ES1193" s="60"/>
      <c r="ET1193" s="60"/>
      <c r="EU1193" s="60"/>
      <c r="EV1193" s="60"/>
      <c r="EW1193" s="60"/>
      <c r="EX1193" s="60"/>
      <c r="EY1193" s="60"/>
      <c r="EZ1193" s="60"/>
      <c r="FA1193" s="60"/>
      <c r="FB1193" s="60"/>
    </row>
    <row r="1194" spans="22:158" x14ac:dyDescent="0.25">
      <c r="W1194" s="33"/>
      <c r="X1194" s="33"/>
      <c r="AH1194" s="38">
        <v>100</v>
      </c>
      <c r="AI1194" s="38">
        <v>155</v>
      </c>
      <c r="AJ1194" s="38">
        <v>10650</v>
      </c>
      <c r="AK1194" s="38">
        <v>16</v>
      </c>
      <c r="AL1194" s="38">
        <v>1800958</v>
      </c>
      <c r="AM1194" s="61" t="s">
        <v>1816</v>
      </c>
      <c r="AN1194" s="61" t="s">
        <v>1686</v>
      </c>
      <c r="AO1194" s="61" t="s">
        <v>5056</v>
      </c>
      <c r="AP1194" s="61" t="s">
        <v>5034</v>
      </c>
      <c r="AQ1194" s="61" t="s">
        <v>1724</v>
      </c>
      <c r="AR1194" s="28">
        <v>0</v>
      </c>
      <c r="AS1194" s="28">
        <v>284091</v>
      </c>
      <c r="AT1194" s="28">
        <v>151886</v>
      </c>
      <c r="AU1194" s="62"/>
      <c r="BT1194">
        <v>0</v>
      </c>
      <c r="BU1194" s="32">
        <v>100</v>
      </c>
      <c r="BV1194" s="32">
        <v>135</v>
      </c>
      <c r="BW1194" s="32">
        <v>18020</v>
      </c>
      <c r="BX1194" s="32">
        <v>82</v>
      </c>
      <c r="BY1194" s="32">
        <v>91040</v>
      </c>
      <c r="BZ1194" t="s">
        <v>1816</v>
      </c>
      <c r="CA1194" t="s">
        <v>1693</v>
      </c>
      <c r="CB1194" t="s">
        <v>1907</v>
      </c>
      <c r="CC1194" s="52" t="s">
        <v>1790</v>
      </c>
      <c r="CD1194" s="52" t="s">
        <v>1791</v>
      </c>
      <c r="CE1194" s="155">
        <v>9752</v>
      </c>
      <c r="CF1194" s="155">
        <v>96</v>
      </c>
      <c r="CG1194" s="31" t="s">
        <v>5853</v>
      </c>
      <c r="CH1194" s="31" t="s">
        <v>3927</v>
      </c>
      <c r="CI1194" s="31" t="s">
        <v>3952</v>
      </c>
      <c r="CJ1194" s="31" t="s">
        <v>2485</v>
      </c>
      <c r="DL1194"/>
      <c r="DM1194"/>
      <c r="DN1194"/>
      <c r="DO1194"/>
      <c r="DP1194"/>
      <c r="DQ1194"/>
      <c r="DR1194"/>
      <c r="DV1194" s="31" t="s">
        <v>5667</v>
      </c>
      <c r="DW1194" s="31" t="s">
        <v>5678</v>
      </c>
      <c r="DX1194" s="63"/>
      <c r="DY1194" s="63"/>
      <c r="DZ1194" s="63"/>
      <c r="EA1194" s="167"/>
      <c r="EB1194" s="60"/>
      <c r="EC1194" s="60"/>
      <c r="ED1194" s="60"/>
      <c r="EE1194" s="60"/>
      <c r="EF1194" s="60"/>
      <c r="EG1194" s="60"/>
      <c r="EH1194" s="60"/>
      <c r="EI1194" s="60"/>
      <c r="EJ1194" s="60"/>
      <c r="EK1194" s="60"/>
      <c r="EL1194" s="60"/>
      <c r="EM1194" s="60"/>
      <c r="EN1194" s="60"/>
      <c r="EO1194" s="60"/>
      <c r="EP1194" s="60"/>
      <c r="EQ1194" s="60"/>
      <c r="ER1194" s="60"/>
      <c r="ES1194" s="60"/>
      <c r="ET1194" s="60"/>
      <c r="EU1194" s="60"/>
      <c r="EV1194" s="60"/>
      <c r="EW1194" s="60"/>
      <c r="EX1194" s="60"/>
      <c r="EY1194" s="60"/>
      <c r="EZ1194" s="60"/>
      <c r="FA1194" s="60"/>
      <c r="FB1194" s="60"/>
    </row>
    <row r="1195" spans="22:158" x14ac:dyDescent="0.25">
      <c r="W1195" s="33"/>
      <c r="X1195" s="33"/>
      <c r="AH1195" s="38">
        <v>100</v>
      </c>
      <c r="AI1195" s="38">
        <v>155</v>
      </c>
      <c r="AJ1195" s="38">
        <v>11860</v>
      </c>
      <c r="AK1195" s="38">
        <v>16</v>
      </c>
      <c r="AL1195" s="38">
        <v>1800958</v>
      </c>
      <c r="AM1195" s="61" t="s">
        <v>1816</v>
      </c>
      <c r="AN1195" s="61" t="s">
        <v>1686</v>
      </c>
      <c r="AO1195" s="61" t="s">
        <v>5082</v>
      </c>
      <c r="AP1195" s="61" t="s">
        <v>5034</v>
      </c>
      <c r="AQ1195" s="61" t="s">
        <v>1724</v>
      </c>
      <c r="AR1195" s="28">
        <v>0</v>
      </c>
      <c r="AS1195" s="28">
        <v>561056</v>
      </c>
      <c r="AT1195" s="28">
        <v>59843</v>
      </c>
      <c r="AU1195" s="62"/>
      <c r="BT1195">
        <v>0</v>
      </c>
      <c r="BU1195" s="32">
        <v>100</v>
      </c>
      <c r="BV1195" s="32">
        <v>135</v>
      </c>
      <c r="BW1195" s="32">
        <v>18020</v>
      </c>
      <c r="BX1195" s="32">
        <v>83</v>
      </c>
      <c r="BY1195" s="32">
        <v>91060</v>
      </c>
      <c r="BZ1195" t="s">
        <v>1816</v>
      </c>
      <c r="CA1195" t="s">
        <v>1693</v>
      </c>
      <c r="CB1195" t="s">
        <v>1907</v>
      </c>
      <c r="CC1195" s="52" t="s">
        <v>1786</v>
      </c>
      <c r="CD1195" s="52" t="s">
        <v>5043</v>
      </c>
      <c r="CE1195" s="155">
        <v>11521</v>
      </c>
      <c r="CF1195" s="155">
        <v>14</v>
      </c>
      <c r="CG1195" s="31" t="s">
        <v>684</v>
      </c>
      <c r="CH1195" s="31" t="s">
        <v>3928</v>
      </c>
      <c r="CI1195" s="31" t="s">
        <v>3952</v>
      </c>
      <c r="CJ1195" s="31" t="s">
        <v>2486</v>
      </c>
      <c r="DL1195"/>
      <c r="DM1195"/>
      <c r="DN1195"/>
      <c r="DO1195"/>
      <c r="DP1195"/>
      <c r="DQ1195"/>
      <c r="DR1195"/>
      <c r="DV1195" s="31" t="s">
        <v>5667</v>
      </c>
      <c r="DW1195" s="31" t="s">
        <v>5678</v>
      </c>
      <c r="DX1195" s="63"/>
      <c r="DY1195" s="63"/>
      <c r="DZ1195" s="63"/>
      <c r="EA1195" s="167"/>
      <c r="EB1195" s="60"/>
      <c r="EC1195" s="60"/>
      <c r="ED1195" s="60"/>
      <c r="EE1195" s="60"/>
      <c r="EF1195" s="60"/>
      <c r="EG1195" s="60"/>
      <c r="EH1195" s="60"/>
      <c r="EI1195" s="60"/>
      <c r="EJ1195" s="60"/>
      <c r="EK1195" s="60"/>
      <c r="EL1195" s="60"/>
      <c r="EM1195" s="60"/>
      <c r="EN1195" s="60"/>
      <c r="EO1195" s="60"/>
      <c r="EP1195" s="60"/>
      <c r="EQ1195" s="60"/>
      <c r="ER1195" s="60"/>
      <c r="ES1195" s="60"/>
      <c r="ET1195" s="60"/>
      <c r="EU1195" s="60"/>
      <c r="EV1195" s="60"/>
      <c r="EW1195" s="60"/>
      <c r="EX1195" s="60"/>
      <c r="EY1195" s="60"/>
      <c r="EZ1195" s="60"/>
      <c r="FA1195" s="60"/>
      <c r="FB1195" s="60"/>
    </row>
    <row r="1196" spans="22:158" x14ac:dyDescent="0.25">
      <c r="W1196" s="33"/>
      <c r="X1196" s="33"/>
      <c r="AH1196" s="38">
        <v>100</v>
      </c>
      <c r="AI1196" s="38">
        <v>155</v>
      </c>
      <c r="AJ1196" s="38">
        <v>12300</v>
      </c>
      <c r="AK1196" s="38">
        <v>16</v>
      </c>
      <c r="AL1196" s="38">
        <v>1800958</v>
      </c>
      <c r="AM1196" s="61" t="s">
        <v>1816</v>
      </c>
      <c r="AN1196" s="61" t="s">
        <v>1686</v>
      </c>
      <c r="AO1196" s="61" t="s">
        <v>5090</v>
      </c>
      <c r="AP1196" s="61" t="s">
        <v>5034</v>
      </c>
      <c r="AQ1196" s="61" t="s">
        <v>1724</v>
      </c>
      <c r="AR1196" s="28">
        <v>0</v>
      </c>
      <c r="AS1196" s="28">
        <v>155552</v>
      </c>
      <c r="AT1196" s="28">
        <v>8452</v>
      </c>
      <c r="AU1196" s="62"/>
      <c r="BT1196">
        <v>0</v>
      </c>
      <c r="BU1196" s="32">
        <v>100</v>
      </c>
      <c r="BV1196" s="32">
        <v>135</v>
      </c>
      <c r="BW1196" s="32">
        <v>18020</v>
      </c>
      <c r="BX1196" s="32">
        <v>84</v>
      </c>
      <c r="BY1196" s="32">
        <v>91100</v>
      </c>
      <c r="BZ1196" t="s">
        <v>1816</v>
      </c>
      <c r="CA1196" t="s">
        <v>1693</v>
      </c>
      <c r="CB1196" t="s">
        <v>1907</v>
      </c>
      <c r="CC1196" t="s">
        <v>1795</v>
      </c>
      <c r="CD1196" s="52" t="s">
        <v>1796</v>
      </c>
      <c r="CE1196" s="155">
        <v>13</v>
      </c>
      <c r="CF1196" s="155">
        <v>6</v>
      </c>
      <c r="CG1196" s="31" t="s">
        <v>688</v>
      </c>
      <c r="CH1196" s="31" t="s">
        <v>3930</v>
      </c>
      <c r="CI1196" s="31" t="s">
        <v>3952</v>
      </c>
      <c r="CJ1196" s="31" t="s">
        <v>2487</v>
      </c>
      <c r="DL1196"/>
      <c r="DM1196"/>
      <c r="DN1196"/>
      <c r="DO1196"/>
      <c r="DP1196"/>
      <c r="DQ1196"/>
      <c r="DR1196"/>
      <c r="DV1196" s="31" t="s">
        <v>5667</v>
      </c>
      <c r="DW1196" s="31" t="s">
        <v>5678</v>
      </c>
      <c r="DX1196" s="63"/>
      <c r="DY1196" s="63"/>
      <c r="DZ1196" s="63"/>
      <c r="EA1196" s="167"/>
      <c r="EB1196" s="60"/>
      <c r="EC1196" s="60"/>
      <c r="ED1196" s="60"/>
      <c r="EE1196" s="60"/>
      <c r="EF1196" s="60"/>
      <c r="EG1196" s="60"/>
      <c r="EH1196" s="60"/>
      <c r="EI1196" s="60"/>
      <c r="EJ1196" s="60"/>
      <c r="EK1196" s="60"/>
      <c r="EL1196" s="60"/>
      <c r="EM1196" s="60"/>
      <c r="EN1196" s="60"/>
      <c r="EO1196" s="60"/>
      <c r="EP1196" s="60"/>
      <c r="EQ1196" s="60"/>
      <c r="ER1196" s="60"/>
      <c r="ES1196" s="60"/>
      <c r="ET1196" s="60"/>
      <c r="EU1196" s="60"/>
      <c r="EV1196" s="60"/>
      <c r="EW1196" s="60"/>
      <c r="EX1196" s="60"/>
      <c r="EY1196" s="60"/>
      <c r="EZ1196" s="60"/>
      <c r="FA1196" s="60"/>
      <c r="FB1196" s="60"/>
    </row>
    <row r="1197" spans="22:158" x14ac:dyDescent="0.25">
      <c r="W1197" s="33"/>
      <c r="X1197" s="33"/>
      <c r="AH1197" s="38">
        <v>100</v>
      </c>
      <c r="AI1197" s="38">
        <v>155</v>
      </c>
      <c r="AJ1197" s="38">
        <v>12450</v>
      </c>
      <c r="AK1197" s="38">
        <v>16</v>
      </c>
      <c r="AL1197" s="38">
        <v>1800958</v>
      </c>
      <c r="AM1197" s="61" t="s">
        <v>1816</v>
      </c>
      <c r="AN1197" s="61" t="s">
        <v>1686</v>
      </c>
      <c r="AO1197" s="61" t="s">
        <v>5093</v>
      </c>
      <c r="AP1197" s="61" t="s">
        <v>5034</v>
      </c>
      <c r="AQ1197" s="61" t="s">
        <v>1724</v>
      </c>
      <c r="AR1197" s="28">
        <v>0</v>
      </c>
      <c r="AS1197" s="28">
        <v>0</v>
      </c>
      <c r="AT1197" s="28">
        <v>28146</v>
      </c>
      <c r="AU1197" s="62"/>
      <c r="BT1197">
        <v>0</v>
      </c>
      <c r="BU1197" s="32">
        <v>100</v>
      </c>
      <c r="BV1197" s="32">
        <v>135</v>
      </c>
      <c r="BW1197" s="32">
        <v>18020</v>
      </c>
      <c r="BX1197" s="32">
        <v>85</v>
      </c>
      <c r="BY1197" s="32">
        <v>91120</v>
      </c>
      <c r="BZ1197" t="s">
        <v>1816</v>
      </c>
      <c r="CA1197" t="s">
        <v>1693</v>
      </c>
      <c r="CB1197" t="s">
        <v>1907</v>
      </c>
      <c r="CC1197" s="52" t="s">
        <v>1797</v>
      </c>
      <c r="CD1197" s="52" t="s">
        <v>1797</v>
      </c>
      <c r="CE1197" s="155">
        <v>32</v>
      </c>
      <c r="CF1197" s="155">
        <v>4</v>
      </c>
      <c r="CG1197" s="31" t="s">
        <v>690</v>
      </c>
      <c r="CH1197" s="31" t="s">
        <v>3936</v>
      </c>
      <c r="CI1197" s="31" t="s">
        <v>3952</v>
      </c>
      <c r="CJ1197" s="31" t="s">
        <v>2488</v>
      </c>
      <c r="DL1197"/>
      <c r="DM1197"/>
      <c r="DN1197"/>
      <c r="DO1197"/>
      <c r="DP1197"/>
      <c r="DQ1197"/>
      <c r="DR1197"/>
      <c r="DV1197" s="31" t="s">
        <v>5667</v>
      </c>
      <c r="DW1197" s="31" t="s">
        <v>5678</v>
      </c>
      <c r="DX1197" s="63"/>
      <c r="DY1197" s="63"/>
      <c r="DZ1197" s="63"/>
      <c r="EA1197" s="167"/>
      <c r="EB1197" s="60"/>
      <c r="EC1197" s="60"/>
      <c r="ED1197" s="60"/>
      <c r="EE1197" s="60"/>
      <c r="EF1197" s="60"/>
      <c r="EG1197" s="60"/>
      <c r="EH1197" s="60"/>
      <c r="EI1197" s="60"/>
      <c r="EJ1197" s="60"/>
      <c r="EK1197" s="60"/>
      <c r="EL1197" s="60"/>
      <c r="EM1197" s="60"/>
      <c r="EN1197" s="60"/>
      <c r="EO1197" s="60"/>
      <c r="EP1197" s="60"/>
      <c r="EQ1197" s="60"/>
      <c r="ER1197" s="60"/>
      <c r="ES1197" s="60"/>
      <c r="ET1197" s="60"/>
      <c r="EU1197" s="60"/>
      <c r="EV1197" s="60"/>
      <c r="EW1197" s="60"/>
      <c r="EX1197" s="60"/>
      <c r="EY1197" s="60"/>
      <c r="EZ1197" s="60"/>
      <c r="FA1197" s="60"/>
      <c r="FB1197" s="60"/>
    </row>
    <row r="1198" spans="22:158" x14ac:dyDescent="0.25">
      <c r="W1198" s="33"/>
      <c r="X1198" s="33"/>
      <c r="AH1198" s="38">
        <v>100</v>
      </c>
      <c r="AI1198" s="38">
        <v>155</v>
      </c>
      <c r="AJ1198" s="38">
        <v>12500</v>
      </c>
      <c r="AK1198" s="38">
        <v>16</v>
      </c>
      <c r="AL1198" s="38">
        <v>1800958</v>
      </c>
      <c r="AM1198" s="61" t="s">
        <v>1816</v>
      </c>
      <c r="AN1198" s="61" t="s">
        <v>1686</v>
      </c>
      <c r="AO1198" s="61" t="s">
        <v>5094</v>
      </c>
      <c r="AP1198" s="61" t="s">
        <v>5034</v>
      </c>
      <c r="AQ1198" s="61" t="s">
        <v>1724</v>
      </c>
      <c r="AR1198" s="28">
        <v>0</v>
      </c>
      <c r="AS1198" s="28">
        <v>31084</v>
      </c>
      <c r="AT1198" s="28">
        <v>0</v>
      </c>
      <c r="AU1198" s="62"/>
      <c r="BT1198">
        <v>0</v>
      </c>
      <c r="BU1198" s="32">
        <v>100</v>
      </c>
      <c r="BV1198" s="32">
        <v>135</v>
      </c>
      <c r="BW1198" s="32">
        <v>18020</v>
      </c>
      <c r="BX1198" s="32">
        <v>86</v>
      </c>
      <c r="BY1198" s="32">
        <v>91140</v>
      </c>
      <c r="BZ1198" t="s">
        <v>1816</v>
      </c>
      <c r="CA1198" t="s">
        <v>1693</v>
      </c>
      <c r="CB1198" t="s">
        <v>1907</v>
      </c>
      <c r="CC1198" s="52" t="s">
        <v>1787</v>
      </c>
      <c r="CD1198" s="52" t="s">
        <v>1789</v>
      </c>
      <c r="CE1198" s="155">
        <v>883</v>
      </c>
      <c r="CF1198" s="155">
        <v>201</v>
      </c>
      <c r="CG1198" s="31" t="s">
        <v>5839</v>
      </c>
      <c r="CH1198" s="31" t="s">
        <v>3931</v>
      </c>
      <c r="CI1198" s="31" t="s">
        <v>3952</v>
      </c>
      <c r="CJ1198" s="31" t="s">
        <v>2489</v>
      </c>
      <c r="DL1198"/>
      <c r="DM1198"/>
      <c r="DN1198"/>
      <c r="DO1198"/>
      <c r="DP1198"/>
      <c r="DQ1198"/>
      <c r="DR1198"/>
      <c r="DV1198" s="31" t="s">
        <v>5667</v>
      </c>
      <c r="DW1198" s="31" t="s">
        <v>5678</v>
      </c>
      <c r="DX1198" s="63"/>
      <c r="DY1198" s="63"/>
      <c r="DZ1198" s="63"/>
      <c r="EA1198" s="167"/>
      <c r="EB1198" s="60"/>
      <c r="EC1198" s="60"/>
      <c r="ED1198" s="60"/>
      <c r="EE1198" s="60"/>
      <c r="EF1198" s="60"/>
      <c r="EG1198" s="60"/>
      <c r="EH1198" s="60"/>
      <c r="EI1198" s="60"/>
      <c r="EJ1198" s="60"/>
      <c r="EK1198" s="60"/>
      <c r="EL1198" s="60"/>
      <c r="EM1198" s="60"/>
      <c r="EN1198" s="60"/>
      <c r="EO1198" s="60"/>
      <c r="EP1198" s="60"/>
      <c r="EQ1198" s="60"/>
      <c r="ER1198" s="60"/>
      <c r="ES1198" s="60"/>
      <c r="ET1198" s="60"/>
      <c r="EU1198" s="60"/>
      <c r="EV1198" s="60"/>
      <c r="EW1198" s="60"/>
      <c r="EX1198" s="60"/>
      <c r="EY1198" s="60"/>
      <c r="EZ1198" s="60"/>
      <c r="FA1198" s="60"/>
      <c r="FB1198" s="60"/>
    </row>
    <row r="1199" spans="22:158" x14ac:dyDescent="0.25">
      <c r="V1199" s="1"/>
      <c r="W1199" s="33"/>
      <c r="X1199" s="33"/>
      <c r="AH1199" s="38">
        <v>100</v>
      </c>
      <c r="AI1199" s="38">
        <v>155</v>
      </c>
      <c r="AJ1199" s="38">
        <v>13370</v>
      </c>
      <c r="AK1199" s="38">
        <v>16</v>
      </c>
      <c r="AL1199" s="38">
        <v>1800958</v>
      </c>
      <c r="AM1199" s="61" t="s">
        <v>1816</v>
      </c>
      <c r="AN1199" s="61" t="s">
        <v>1686</v>
      </c>
      <c r="AO1199" s="61" t="s">
        <v>5110</v>
      </c>
      <c r="AP1199" s="61" t="s">
        <v>5034</v>
      </c>
      <c r="AQ1199" s="61" t="s">
        <v>1724</v>
      </c>
      <c r="AR1199" s="28">
        <v>0</v>
      </c>
      <c r="AS1199" s="28">
        <v>171461</v>
      </c>
      <c r="AT1199" s="28">
        <v>0</v>
      </c>
      <c r="AU1199" s="62"/>
      <c r="BT1199">
        <v>0</v>
      </c>
      <c r="BU1199" s="32">
        <v>100</v>
      </c>
      <c r="BV1199" s="32">
        <v>135</v>
      </c>
      <c r="BW1199" s="32">
        <v>18020</v>
      </c>
      <c r="BX1199" s="32">
        <v>86</v>
      </c>
      <c r="BY1199" s="32">
        <v>91160</v>
      </c>
      <c r="BZ1199" t="s">
        <v>1816</v>
      </c>
      <c r="CA1199" t="s">
        <v>1693</v>
      </c>
      <c r="CB1199" s="52" t="s">
        <v>1907</v>
      </c>
      <c r="CC1199" s="52" t="s">
        <v>1787</v>
      </c>
      <c r="CD1199" s="52" t="s">
        <v>1788</v>
      </c>
      <c r="CE1199" s="155">
        <v>317</v>
      </c>
      <c r="CF1199" s="155">
        <v>32</v>
      </c>
      <c r="CG1199" s="31" t="s">
        <v>5831</v>
      </c>
      <c r="CH1199" s="31" t="s">
        <v>3932</v>
      </c>
      <c r="CI1199" s="31" t="s">
        <v>3952</v>
      </c>
      <c r="CJ1199" s="31" t="s">
        <v>2490</v>
      </c>
      <c r="DL1199"/>
      <c r="DM1199"/>
      <c r="DN1199"/>
      <c r="DO1199"/>
      <c r="DP1199"/>
      <c r="DQ1199"/>
      <c r="DR1199"/>
      <c r="DV1199" s="31" t="s">
        <v>5667</v>
      </c>
      <c r="DW1199" s="31" t="s">
        <v>5678</v>
      </c>
      <c r="DX1199" s="63"/>
      <c r="DY1199" s="63"/>
      <c r="DZ1199" s="63"/>
      <c r="EA1199" s="167"/>
      <c r="EB1199" s="60"/>
      <c r="EC1199" s="60"/>
      <c r="ED1199" s="60"/>
      <c r="EE1199" s="60"/>
      <c r="EF1199" s="60"/>
      <c r="EG1199" s="60"/>
      <c r="EH1199" s="60"/>
      <c r="EI1199" s="60"/>
      <c r="EJ1199" s="60"/>
      <c r="EK1199" s="60"/>
      <c r="EL1199" s="60"/>
      <c r="EM1199" s="60"/>
      <c r="EN1199" s="60"/>
      <c r="EO1199" s="60"/>
      <c r="EP1199" s="60"/>
      <c r="EQ1199" s="60"/>
      <c r="ER1199" s="60"/>
      <c r="ES1199" s="60"/>
      <c r="ET1199" s="60"/>
      <c r="EU1199" s="60"/>
      <c r="EV1199" s="60"/>
      <c r="EW1199" s="60"/>
      <c r="EX1199" s="60"/>
      <c r="EY1199" s="60"/>
      <c r="EZ1199" s="60"/>
      <c r="FA1199" s="60"/>
      <c r="FB1199" s="60"/>
    </row>
    <row r="1200" spans="22:158" x14ac:dyDescent="0.25">
      <c r="W1200" s="33"/>
      <c r="X1200" s="33"/>
      <c r="AH1200" s="38">
        <v>100</v>
      </c>
      <c r="AI1200" s="38">
        <v>155</v>
      </c>
      <c r="AJ1200" s="38">
        <v>13900</v>
      </c>
      <c r="AK1200" s="38">
        <v>16</v>
      </c>
      <c r="AL1200" s="38">
        <v>1800958</v>
      </c>
      <c r="AM1200" s="61" t="s">
        <v>1816</v>
      </c>
      <c r="AN1200" s="61" t="s">
        <v>1686</v>
      </c>
      <c r="AO1200" s="61" t="s">
        <v>5122</v>
      </c>
      <c r="AP1200" s="61" t="s">
        <v>5034</v>
      </c>
      <c r="AQ1200" s="61" t="s">
        <v>1724</v>
      </c>
      <c r="AR1200" s="28">
        <v>0</v>
      </c>
      <c r="AS1200" s="28">
        <v>0</v>
      </c>
      <c r="AT1200" s="28">
        <v>34445</v>
      </c>
      <c r="AU1200" s="62"/>
      <c r="BT1200">
        <v>0</v>
      </c>
      <c r="BU1200" s="32">
        <v>100</v>
      </c>
      <c r="BV1200" s="32">
        <v>135</v>
      </c>
      <c r="BW1200" s="32">
        <v>18020</v>
      </c>
      <c r="BX1200" s="32">
        <v>87</v>
      </c>
      <c r="BY1200" s="32">
        <v>91180</v>
      </c>
      <c r="BZ1200" t="s">
        <v>1816</v>
      </c>
      <c r="CA1200" t="s">
        <v>1693</v>
      </c>
      <c r="CB1200" t="s">
        <v>1907</v>
      </c>
      <c r="CC1200" t="s">
        <v>1726</v>
      </c>
      <c r="CD1200" s="52" t="s">
        <v>1793</v>
      </c>
      <c r="CE1200" s="155">
        <v>10</v>
      </c>
      <c r="CF1200" s="155">
        <v>4</v>
      </c>
      <c r="CG1200" s="31" t="s">
        <v>5841</v>
      </c>
      <c r="CH1200" s="31" t="s">
        <v>3937</v>
      </c>
      <c r="CI1200" s="31" t="s">
        <v>3952</v>
      </c>
      <c r="CJ1200" s="31" t="s">
        <v>2491</v>
      </c>
      <c r="DL1200"/>
      <c r="DM1200"/>
      <c r="DN1200"/>
      <c r="DO1200"/>
      <c r="DP1200"/>
      <c r="DQ1200"/>
      <c r="DR1200"/>
      <c r="DV1200" s="31" t="s">
        <v>5667</v>
      </c>
      <c r="DW1200" s="31" t="s">
        <v>5678</v>
      </c>
      <c r="DX1200" s="63"/>
      <c r="DY1200" s="63"/>
      <c r="DZ1200" s="63"/>
      <c r="EA1200" s="167"/>
      <c r="EB1200" s="60"/>
      <c r="EC1200" s="60"/>
      <c r="ED1200" s="60"/>
      <c r="EE1200" s="60"/>
      <c r="EF1200" s="60"/>
      <c r="EG1200" s="60"/>
      <c r="EH1200" s="60"/>
      <c r="EI1200" s="60"/>
      <c r="EJ1200" s="60"/>
      <c r="EK1200" s="60"/>
      <c r="EL1200" s="60"/>
      <c r="EM1200" s="60"/>
      <c r="EN1200" s="60"/>
      <c r="EO1200" s="60"/>
      <c r="EP1200" s="60"/>
      <c r="EQ1200" s="60"/>
      <c r="ER1200" s="60"/>
      <c r="ES1200" s="60"/>
      <c r="ET1200" s="60"/>
      <c r="EU1200" s="60"/>
      <c r="EV1200" s="60"/>
      <c r="EW1200" s="60"/>
      <c r="EX1200" s="60"/>
      <c r="EY1200" s="60"/>
      <c r="EZ1200" s="60"/>
      <c r="FA1200" s="60"/>
      <c r="FB1200" s="60"/>
    </row>
    <row r="1201" spans="22:158" x14ac:dyDescent="0.25">
      <c r="V1201" s="1"/>
      <c r="W1201" s="33"/>
      <c r="X1201" s="33"/>
      <c r="AH1201" s="38">
        <v>100</v>
      </c>
      <c r="AI1201" s="38">
        <v>155</v>
      </c>
      <c r="AJ1201" s="38">
        <v>14050</v>
      </c>
      <c r="AK1201" s="38">
        <v>16</v>
      </c>
      <c r="AL1201" s="38">
        <v>1800958</v>
      </c>
      <c r="AM1201" s="61" t="s">
        <v>1816</v>
      </c>
      <c r="AN1201" s="61" t="s">
        <v>1686</v>
      </c>
      <c r="AO1201" s="61" t="s">
        <v>5125</v>
      </c>
      <c r="AP1201" s="61" t="s">
        <v>5034</v>
      </c>
      <c r="AQ1201" s="61" t="s">
        <v>1724</v>
      </c>
      <c r="AR1201" s="28">
        <v>0</v>
      </c>
      <c r="AS1201" s="28">
        <v>0</v>
      </c>
      <c r="AT1201" s="28">
        <v>37528</v>
      </c>
      <c r="AU1201" s="62"/>
      <c r="BT1201">
        <v>0</v>
      </c>
      <c r="BU1201" s="32">
        <v>100</v>
      </c>
      <c r="BV1201" s="32">
        <v>135</v>
      </c>
      <c r="BW1201" s="32">
        <v>18020</v>
      </c>
      <c r="BX1201" s="32">
        <v>87</v>
      </c>
      <c r="BY1201" s="32">
        <v>91190</v>
      </c>
      <c r="BZ1201" t="s">
        <v>1816</v>
      </c>
      <c r="CA1201" t="s">
        <v>1693</v>
      </c>
      <c r="CB1201" t="s">
        <v>1907</v>
      </c>
      <c r="CC1201" s="52" t="s">
        <v>1726</v>
      </c>
      <c r="CD1201" s="52" t="s">
        <v>1726</v>
      </c>
      <c r="CE1201" s="155">
        <v>1</v>
      </c>
      <c r="CF1201" s="155">
        <v>1</v>
      </c>
      <c r="CG1201" s="31" t="s">
        <v>5843</v>
      </c>
      <c r="CH1201" s="31" t="s">
        <v>3938</v>
      </c>
      <c r="CI1201" s="31" t="s">
        <v>3952</v>
      </c>
      <c r="CJ1201" s="31" t="s">
        <v>2492</v>
      </c>
      <c r="DL1201"/>
      <c r="DM1201"/>
      <c r="DN1201"/>
      <c r="DO1201"/>
      <c r="DP1201"/>
      <c r="DQ1201"/>
      <c r="DR1201"/>
      <c r="DV1201" s="31" t="s">
        <v>5667</v>
      </c>
      <c r="DW1201" s="31" t="s">
        <v>5678</v>
      </c>
      <c r="DX1201" s="63"/>
      <c r="DY1201" s="63"/>
      <c r="DZ1201" s="63"/>
      <c r="EA1201" s="167"/>
      <c r="EB1201" s="60"/>
      <c r="EC1201" s="60"/>
      <c r="ED1201" s="60"/>
      <c r="EE1201" s="60"/>
      <c r="EF1201" s="60"/>
      <c r="EG1201" s="60"/>
      <c r="EH1201" s="60"/>
      <c r="EI1201" s="60"/>
      <c r="EJ1201" s="60"/>
      <c r="EK1201" s="60"/>
      <c r="EL1201" s="60"/>
      <c r="EM1201" s="60"/>
      <c r="EN1201" s="60"/>
      <c r="EO1201" s="60"/>
      <c r="EP1201" s="60"/>
      <c r="EQ1201" s="60"/>
      <c r="ER1201" s="60"/>
      <c r="ES1201" s="60"/>
      <c r="ET1201" s="60"/>
      <c r="EU1201" s="60"/>
      <c r="EV1201" s="60"/>
      <c r="EW1201" s="60"/>
      <c r="EX1201" s="60"/>
      <c r="EY1201" s="60"/>
      <c r="EZ1201" s="60"/>
      <c r="FA1201" s="60"/>
      <c r="FB1201" s="60"/>
    </row>
    <row r="1202" spans="22:158" x14ac:dyDescent="0.25">
      <c r="W1202" s="33"/>
      <c r="X1202" s="33"/>
      <c r="AH1202" s="38">
        <v>100</v>
      </c>
      <c r="AI1202" s="38">
        <v>155</v>
      </c>
      <c r="AJ1202" s="38">
        <v>14250</v>
      </c>
      <c r="AK1202" s="38">
        <v>16</v>
      </c>
      <c r="AL1202" s="38">
        <v>1800958</v>
      </c>
      <c r="AM1202" s="61" t="s">
        <v>1816</v>
      </c>
      <c r="AN1202" s="61" t="s">
        <v>1686</v>
      </c>
      <c r="AO1202" s="61" t="s">
        <v>1573</v>
      </c>
      <c r="AP1202" s="61" t="s">
        <v>5034</v>
      </c>
      <c r="AQ1202" s="61" t="s">
        <v>1724</v>
      </c>
      <c r="AR1202" s="28">
        <v>0</v>
      </c>
      <c r="AS1202" s="28">
        <v>184562</v>
      </c>
      <c r="AT1202" s="28">
        <v>10631</v>
      </c>
      <c r="AU1202" s="62"/>
      <c r="BT1202">
        <v>0</v>
      </c>
      <c r="BU1202" s="32">
        <v>100</v>
      </c>
      <c r="BV1202" s="32">
        <v>135</v>
      </c>
      <c r="BW1202" s="32">
        <v>18020</v>
      </c>
      <c r="BX1202" s="32">
        <v>87</v>
      </c>
      <c r="BY1202" s="32">
        <v>91192</v>
      </c>
      <c r="BZ1202" t="s">
        <v>1816</v>
      </c>
      <c r="CA1202" t="s">
        <v>1693</v>
      </c>
      <c r="CB1202" t="s">
        <v>1907</v>
      </c>
      <c r="CC1202" s="52" t="s">
        <v>1726</v>
      </c>
      <c r="CD1202" s="52" t="s">
        <v>1115</v>
      </c>
      <c r="CE1202" s="155">
        <v>150</v>
      </c>
      <c r="CF1202" s="155">
        <v>1</v>
      </c>
      <c r="CG1202" s="31" t="s">
        <v>692</v>
      </c>
      <c r="CH1202" s="31" t="s">
        <v>3948</v>
      </c>
      <c r="CI1202" s="31" t="s">
        <v>3952</v>
      </c>
      <c r="CJ1202" s="31" t="s">
        <v>1438</v>
      </c>
      <c r="DL1202"/>
      <c r="DM1202"/>
      <c r="DN1202"/>
      <c r="DO1202"/>
      <c r="DP1202"/>
      <c r="DQ1202"/>
      <c r="DR1202"/>
      <c r="DV1202" s="31" t="s">
        <v>5667</v>
      </c>
      <c r="DW1202" s="31" t="s">
        <v>5678</v>
      </c>
      <c r="DX1202" s="63"/>
      <c r="DY1202" s="63"/>
      <c r="DZ1202" s="63"/>
      <c r="EA1202" s="167"/>
      <c r="EB1202" s="60"/>
      <c r="EC1202" s="60"/>
      <c r="ED1202" s="60"/>
      <c r="EE1202" s="60"/>
      <c r="EF1202" s="60"/>
      <c r="EG1202" s="60"/>
      <c r="EH1202" s="60"/>
      <c r="EI1202" s="60"/>
      <c r="EJ1202" s="60"/>
      <c r="EK1202" s="60"/>
      <c r="EL1202" s="60"/>
      <c r="EM1202" s="60"/>
      <c r="EN1202" s="60"/>
      <c r="EO1202" s="60"/>
      <c r="EP1202" s="60"/>
      <c r="EQ1202" s="60"/>
      <c r="ER1202" s="60"/>
      <c r="ES1202" s="60"/>
      <c r="ET1202" s="60"/>
      <c r="EU1202" s="60"/>
      <c r="EV1202" s="60"/>
      <c r="EW1202" s="60"/>
      <c r="EX1202" s="60"/>
      <c r="EY1202" s="60"/>
      <c r="EZ1202" s="60"/>
      <c r="FA1202" s="60"/>
      <c r="FB1202" s="60"/>
    </row>
    <row r="1203" spans="22:158" x14ac:dyDescent="0.25">
      <c r="W1203" s="33"/>
      <c r="X1203" s="33"/>
      <c r="AH1203" s="38">
        <v>100</v>
      </c>
      <c r="AI1203" s="38">
        <v>155</v>
      </c>
      <c r="AJ1203" s="38">
        <v>15500</v>
      </c>
      <c r="AK1203" s="38">
        <v>16</v>
      </c>
      <c r="AL1203" s="38">
        <v>1800958</v>
      </c>
      <c r="AM1203" s="61" t="s">
        <v>1816</v>
      </c>
      <c r="AN1203" s="61" t="s">
        <v>1686</v>
      </c>
      <c r="AO1203" s="61" t="s">
        <v>1601</v>
      </c>
      <c r="AP1203" s="61" t="s">
        <v>5034</v>
      </c>
      <c r="AQ1203" s="61" t="s">
        <v>1724</v>
      </c>
      <c r="AR1203" s="28">
        <v>0</v>
      </c>
      <c r="AS1203" s="28">
        <v>268523</v>
      </c>
      <c r="AT1203" s="28">
        <v>31325</v>
      </c>
      <c r="AU1203" s="62"/>
      <c r="BT1203">
        <v>0</v>
      </c>
      <c r="BU1203" s="32">
        <v>100</v>
      </c>
      <c r="BV1203" s="32">
        <v>135</v>
      </c>
      <c r="BW1203" s="32">
        <v>18020</v>
      </c>
      <c r="BX1203" s="32">
        <v>87</v>
      </c>
      <c r="BY1203" s="32">
        <v>91194</v>
      </c>
      <c r="BZ1203" t="s">
        <v>1816</v>
      </c>
      <c r="CA1203" t="s">
        <v>1693</v>
      </c>
      <c r="CB1203" t="s">
        <v>1907</v>
      </c>
      <c r="CC1203" s="52" t="s">
        <v>1726</v>
      </c>
      <c r="CD1203" s="52" t="s">
        <v>1114</v>
      </c>
      <c r="CE1203" s="155">
        <v>1</v>
      </c>
      <c r="CF1203" s="155">
        <v>1</v>
      </c>
      <c r="CG1203" s="31" t="s">
        <v>694</v>
      </c>
      <c r="CH1203" s="31" t="s">
        <v>3949</v>
      </c>
      <c r="CI1203" s="31" t="s">
        <v>3952</v>
      </c>
      <c r="CJ1203" s="31" t="s">
        <v>1437</v>
      </c>
      <c r="DL1203"/>
      <c r="DM1203"/>
      <c r="DN1203"/>
      <c r="DO1203"/>
      <c r="DP1203"/>
      <c r="DQ1203"/>
      <c r="DR1203"/>
      <c r="DV1203" s="31" t="s">
        <v>5667</v>
      </c>
      <c r="DW1203" s="31" t="s">
        <v>5678</v>
      </c>
      <c r="DX1203" s="63"/>
      <c r="DY1203" s="63"/>
      <c r="DZ1203" s="63"/>
      <c r="EA1203" s="167"/>
      <c r="EB1203" s="60"/>
      <c r="EC1203" s="60"/>
      <c r="ED1203" s="60"/>
      <c r="EE1203" s="60"/>
      <c r="EF1203" s="60"/>
      <c r="EG1203" s="60"/>
      <c r="EH1203" s="60"/>
      <c r="EI1203" s="60"/>
      <c r="EJ1203" s="60"/>
      <c r="EK1203" s="60"/>
      <c r="EL1203" s="60"/>
      <c r="EM1203" s="60"/>
      <c r="EN1203" s="60"/>
      <c r="EO1203" s="60"/>
      <c r="EP1203" s="60"/>
      <c r="EQ1203" s="60"/>
      <c r="ER1203" s="60"/>
      <c r="ES1203" s="60"/>
      <c r="ET1203" s="60"/>
      <c r="EU1203" s="60"/>
      <c r="EV1203" s="60"/>
      <c r="EW1203" s="60"/>
      <c r="EX1203" s="60"/>
      <c r="EY1203" s="60"/>
      <c r="EZ1203" s="60"/>
      <c r="FA1203" s="60"/>
      <c r="FB1203" s="60"/>
    </row>
    <row r="1204" spans="22:158" x14ac:dyDescent="0.25">
      <c r="V1204" s="1"/>
      <c r="W1204" s="33"/>
      <c r="X1204" s="33"/>
      <c r="AH1204" s="38">
        <v>100</v>
      </c>
      <c r="AI1204" s="38">
        <v>155</v>
      </c>
      <c r="AJ1204" s="38">
        <v>17700</v>
      </c>
      <c r="AK1204" s="38">
        <v>16</v>
      </c>
      <c r="AL1204" s="38">
        <v>1800958</v>
      </c>
      <c r="AM1204" s="61" t="s">
        <v>1816</v>
      </c>
      <c r="AN1204" s="61" t="s">
        <v>1686</v>
      </c>
      <c r="AO1204" s="61" t="s">
        <v>1649</v>
      </c>
      <c r="AP1204" s="61" t="s">
        <v>5034</v>
      </c>
      <c r="AQ1204" s="61" t="s">
        <v>1724</v>
      </c>
      <c r="AR1204" s="28">
        <v>0</v>
      </c>
      <c r="AS1204" s="28">
        <v>44573</v>
      </c>
      <c r="AT1204" s="28">
        <v>132280</v>
      </c>
      <c r="AU1204" s="62"/>
      <c r="BT1204">
        <v>0</v>
      </c>
      <c r="BU1204" s="32">
        <v>100</v>
      </c>
      <c r="BV1204" s="32">
        <v>135</v>
      </c>
      <c r="BW1204" s="32">
        <v>18020</v>
      </c>
      <c r="BX1204" s="32">
        <v>87</v>
      </c>
      <c r="BY1204" s="32">
        <v>91200</v>
      </c>
      <c r="BZ1204" t="s">
        <v>1816</v>
      </c>
      <c r="CA1204" t="s">
        <v>1693</v>
      </c>
      <c r="CB1204" t="s">
        <v>1907</v>
      </c>
      <c r="CC1204" t="s">
        <v>1726</v>
      </c>
      <c r="CD1204" s="52" t="s">
        <v>1794</v>
      </c>
      <c r="CE1204" s="155"/>
      <c r="CF1204" s="155"/>
      <c r="CG1204" s="31" t="s">
        <v>5845</v>
      </c>
      <c r="CH1204" s="31" t="s">
        <v>3939</v>
      </c>
      <c r="CI1204" s="31" t="s">
        <v>3952</v>
      </c>
      <c r="CJ1204" s="31" t="s">
        <v>2493</v>
      </c>
      <c r="DL1204"/>
      <c r="DM1204"/>
      <c r="DN1204"/>
      <c r="DO1204"/>
      <c r="DP1204"/>
      <c r="DQ1204"/>
      <c r="DR1204"/>
      <c r="DV1204" s="31" t="s">
        <v>5667</v>
      </c>
      <c r="DW1204" s="31" t="s">
        <v>5678</v>
      </c>
      <c r="DX1204" s="63"/>
      <c r="DY1204" s="63"/>
      <c r="DZ1204" s="63"/>
      <c r="EA1204" s="167"/>
      <c r="EB1204" s="60"/>
      <c r="EC1204" s="60"/>
      <c r="ED1204" s="60"/>
      <c r="EE1204" s="60"/>
      <c r="EF1204" s="60"/>
      <c r="EG1204" s="60"/>
      <c r="EH1204" s="60"/>
      <c r="EI1204" s="60"/>
      <c r="EJ1204" s="60"/>
      <c r="EK1204" s="60"/>
      <c r="EL1204" s="60"/>
      <c r="EM1204" s="60"/>
      <c r="EN1204" s="60"/>
      <c r="EO1204" s="60"/>
      <c r="EP1204" s="60"/>
      <c r="EQ1204" s="60"/>
      <c r="ER1204" s="60"/>
      <c r="ES1204" s="60"/>
      <c r="ET1204" s="60"/>
      <c r="EU1204" s="60"/>
      <c r="EV1204" s="60"/>
      <c r="EW1204" s="60"/>
      <c r="EX1204" s="60"/>
      <c r="EY1204" s="60"/>
      <c r="EZ1204" s="60"/>
      <c r="FA1204" s="60"/>
      <c r="FB1204" s="60"/>
    </row>
    <row r="1205" spans="22:158" x14ac:dyDescent="0.25">
      <c r="W1205" s="33"/>
      <c r="X1205" s="33"/>
      <c r="AH1205" s="38">
        <v>100</v>
      </c>
      <c r="AI1205" s="38">
        <v>155</v>
      </c>
      <c r="AJ1205" s="38">
        <v>17800</v>
      </c>
      <c r="AK1205" s="38">
        <v>16</v>
      </c>
      <c r="AL1205" s="38">
        <v>1800958</v>
      </c>
      <c r="AM1205" s="61" t="s">
        <v>1816</v>
      </c>
      <c r="AN1205" s="61" t="s">
        <v>1686</v>
      </c>
      <c r="AO1205" s="61" t="s">
        <v>1651</v>
      </c>
      <c r="AP1205" s="61" t="s">
        <v>5034</v>
      </c>
      <c r="AQ1205" s="61" t="s">
        <v>1724</v>
      </c>
      <c r="AR1205" s="28">
        <v>0</v>
      </c>
      <c r="AS1205" s="28">
        <v>770635</v>
      </c>
      <c r="AT1205" s="28">
        <v>273531</v>
      </c>
      <c r="AU1205" s="62"/>
      <c r="BT1205">
        <v>0</v>
      </c>
      <c r="BU1205" s="32">
        <v>100</v>
      </c>
      <c r="BV1205" s="32">
        <v>135</v>
      </c>
      <c r="BW1205" s="32">
        <v>18020</v>
      </c>
      <c r="BX1205" s="32">
        <v>88</v>
      </c>
      <c r="BY1205" s="32">
        <v>91220</v>
      </c>
      <c r="BZ1205" t="s">
        <v>1816</v>
      </c>
      <c r="CA1205" t="s">
        <v>1693</v>
      </c>
      <c r="CB1205" t="s">
        <v>1907</v>
      </c>
      <c r="CC1205" s="52" t="s">
        <v>1684</v>
      </c>
      <c r="CD1205" s="52" t="s">
        <v>1684</v>
      </c>
      <c r="CE1205" s="155">
        <v>4132</v>
      </c>
      <c r="CF1205" s="155">
        <v>14</v>
      </c>
      <c r="CG1205" s="31" t="s">
        <v>696</v>
      </c>
      <c r="CH1205" s="31" t="s">
        <v>3933</v>
      </c>
      <c r="CI1205" s="31" t="s">
        <v>3952</v>
      </c>
      <c r="CJ1205" s="31" t="s">
        <v>2494</v>
      </c>
      <c r="DL1205"/>
      <c r="DM1205"/>
      <c r="DN1205"/>
      <c r="DO1205"/>
      <c r="DP1205"/>
      <c r="DQ1205"/>
      <c r="DR1205"/>
      <c r="DV1205" s="31" t="s">
        <v>5667</v>
      </c>
      <c r="DW1205" s="31" t="s">
        <v>5678</v>
      </c>
      <c r="DX1205" s="63"/>
      <c r="DY1205" s="63"/>
      <c r="DZ1205" s="63"/>
      <c r="EA1205" s="167"/>
      <c r="EB1205" s="60"/>
      <c r="EC1205" s="60"/>
      <c r="ED1205" s="60"/>
      <c r="EE1205" s="60"/>
      <c r="EF1205" s="60"/>
      <c r="EG1205" s="60"/>
      <c r="EH1205" s="60"/>
      <c r="EI1205" s="60"/>
      <c r="EJ1205" s="60"/>
      <c r="EK1205" s="60"/>
      <c r="EL1205" s="60"/>
      <c r="EM1205" s="60"/>
      <c r="EN1205" s="60"/>
      <c r="EO1205" s="60"/>
      <c r="EP1205" s="60"/>
      <c r="EQ1205" s="60"/>
      <c r="ER1205" s="60"/>
      <c r="ES1205" s="60"/>
      <c r="ET1205" s="60"/>
      <c r="EU1205" s="60"/>
      <c r="EV1205" s="60"/>
      <c r="EW1205" s="60"/>
      <c r="EX1205" s="60"/>
      <c r="EY1205" s="60"/>
      <c r="EZ1205" s="60"/>
      <c r="FA1205" s="60"/>
      <c r="FB1205" s="60"/>
    </row>
    <row r="1206" spans="22:158" x14ac:dyDescent="0.25">
      <c r="W1206" s="33"/>
      <c r="X1206" s="33"/>
      <c r="AH1206" s="38">
        <v>100</v>
      </c>
      <c r="AI1206" s="38">
        <v>105</v>
      </c>
      <c r="AJ1206" s="38">
        <v>14000</v>
      </c>
      <c r="AK1206" s="38">
        <v>16</v>
      </c>
      <c r="AL1206" s="38">
        <v>1801758</v>
      </c>
      <c r="AM1206" s="61" t="s">
        <v>1816</v>
      </c>
      <c r="AN1206" s="61" t="s">
        <v>1688</v>
      </c>
      <c r="AO1206" s="61" t="s">
        <v>5124</v>
      </c>
      <c r="AP1206" s="61" t="s">
        <v>5034</v>
      </c>
      <c r="AQ1206" s="61" t="s">
        <v>1711</v>
      </c>
      <c r="AR1206" s="28">
        <v>0</v>
      </c>
      <c r="AS1206" s="28">
        <v>0</v>
      </c>
      <c r="AT1206" s="28">
        <v>877</v>
      </c>
      <c r="AU1206" s="62"/>
      <c r="BA1206" s="31"/>
      <c r="BT1206">
        <v>0</v>
      </c>
      <c r="BU1206" s="32">
        <v>100</v>
      </c>
      <c r="BV1206" s="32">
        <v>135</v>
      </c>
      <c r="BW1206" s="32">
        <v>18020</v>
      </c>
      <c r="BX1206" s="32">
        <v>89</v>
      </c>
      <c r="BY1206" s="32">
        <v>91240</v>
      </c>
      <c r="BZ1206" t="s">
        <v>1816</v>
      </c>
      <c r="CA1206" t="s">
        <v>1693</v>
      </c>
      <c r="CB1206" t="s">
        <v>1907</v>
      </c>
      <c r="CC1206" s="52" t="s">
        <v>1785</v>
      </c>
      <c r="CD1206" s="52" t="s">
        <v>1785</v>
      </c>
      <c r="CE1206" s="155">
        <v>480635</v>
      </c>
      <c r="CF1206" s="155">
        <v>297</v>
      </c>
      <c r="CG1206" s="31" t="s">
        <v>698</v>
      </c>
      <c r="CH1206" s="31" t="s">
        <v>3934</v>
      </c>
      <c r="CI1206" s="31" t="s">
        <v>3952</v>
      </c>
      <c r="CJ1206" s="31" t="s">
        <v>2495</v>
      </c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L1206"/>
      <c r="DM1206"/>
      <c r="DN1206"/>
      <c r="DO1206"/>
      <c r="DP1206"/>
      <c r="DQ1206"/>
      <c r="DR1206"/>
      <c r="DV1206" s="31" t="s">
        <v>5679</v>
      </c>
      <c r="DW1206" s="31" t="s">
        <v>5680</v>
      </c>
      <c r="DX1206" s="63"/>
      <c r="DY1206" s="63"/>
      <c r="DZ1206" s="63"/>
      <c r="EA1206" s="167"/>
      <c r="EB1206" s="60"/>
      <c r="EC1206" s="60"/>
      <c r="ED1206" s="60"/>
      <c r="EE1206" s="60"/>
      <c r="EF1206" s="60"/>
      <c r="EG1206" s="60"/>
      <c r="EH1206" s="60"/>
      <c r="EI1206" s="60"/>
      <c r="EJ1206" s="60"/>
      <c r="EK1206" s="60"/>
      <c r="EL1206" s="60"/>
      <c r="EM1206" s="60"/>
      <c r="EN1206" s="60"/>
      <c r="EO1206" s="60"/>
      <c r="EP1206" s="60"/>
      <c r="EQ1206" s="60"/>
      <c r="ER1206" s="60"/>
      <c r="ES1206" s="60"/>
      <c r="ET1206" s="60"/>
      <c r="EU1206" s="60"/>
      <c r="EV1206" s="60"/>
      <c r="EW1206" s="60"/>
      <c r="EX1206" s="60"/>
      <c r="EY1206" s="60"/>
      <c r="EZ1206" s="60"/>
      <c r="FA1206" s="60"/>
      <c r="FB1206" s="60"/>
    </row>
    <row r="1207" spans="22:158" x14ac:dyDescent="0.25">
      <c r="W1207" s="33"/>
      <c r="X1207" s="33"/>
      <c r="AH1207" s="38">
        <v>100</v>
      </c>
      <c r="AI1207" s="38">
        <v>110</v>
      </c>
      <c r="AJ1207" s="38">
        <v>13050</v>
      </c>
      <c r="AK1207" s="38">
        <v>16</v>
      </c>
      <c r="AL1207" s="38">
        <v>1801758</v>
      </c>
      <c r="AM1207" s="61" t="s">
        <v>1816</v>
      </c>
      <c r="AN1207" s="61" t="s">
        <v>1696</v>
      </c>
      <c r="AO1207" s="61" t="s">
        <v>5103</v>
      </c>
      <c r="AP1207" s="61" t="s">
        <v>5034</v>
      </c>
      <c r="AQ1207" s="61" t="s">
        <v>1711</v>
      </c>
      <c r="AR1207" s="28">
        <v>0</v>
      </c>
      <c r="AS1207" s="28">
        <v>0</v>
      </c>
      <c r="AT1207" s="28">
        <v>12448</v>
      </c>
      <c r="AU1207" s="62"/>
      <c r="BT1207">
        <v>0</v>
      </c>
      <c r="BU1207" s="32">
        <v>100</v>
      </c>
      <c r="BV1207" s="32">
        <v>135</v>
      </c>
      <c r="BW1207" s="32">
        <v>18150</v>
      </c>
      <c r="BX1207" s="32">
        <v>81</v>
      </c>
      <c r="BY1207" s="32">
        <v>91000</v>
      </c>
      <c r="BZ1207" t="s">
        <v>1816</v>
      </c>
      <c r="CA1207" t="s">
        <v>1693</v>
      </c>
      <c r="CB1207" t="s">
        <v>1909</v>
      </c>
      <c r="CC1207" t="s">
        <v>1683</v>
      </c>
      <c r="CD1207" s="52" t="s">
        <v>1784</v>
      </c>
      <c r="CE1207" s="155">
        <v>47211</v>
      </c>
      <c r="CF1207" s="155">
        <v>278</v>
      </c>
      <c r="CG1207" s="31" t="s">
        <v>5834</v>
      </c>
      <c r="CH1207" s="31" t="s">
        <v>3923</v>
      </c>
      <c r="CI1207" s="31" t="s">
        <v>3953</v>
      </c>
      <c r="CJ1207" s="31" t="s">
        <v>2496</v>
      </c>
      <c r="DL1207"/>
      <c r="DM1207"/>
      <c r="DN1207"/>
      <c r="DO1207"/>
      <c r="DP1207"/>
      <c r="DQ1207"/>
      <c r="DR1207"/>
      <c r="DV1207" s="31" t="s">
        <v>5679</v>
      </c>
      <c r="DW1207" s="31" t="s">
        <v>5681</v>
      </c>
      <c r="DX1207" s="63"/>
      <c r="DY1207" s="63"/>
      <c r="DZ1207" s="63"/>
      <c r="EA1207" s="167"/>
      <c r="EB1207" s="60"/>
      <c r="EC1207" s="60"/>
      <c r="ED1207" s="60"/>
      <c r="EE1207" s="60"/>
      <c r="EF1207" s="60"/>
      <c r="EG1207" s="60"/>
      <c r="EH1207" s="60"/>
      <c r="EI1207" s="60"/>
      <c r="EJ1207" s="60"/>
      <c r="EK1207" s="60"/>
      <c r="EL1207" s="60"/>
      <c r="EM1207" s="60"/>
      <c r="EN1207" s="60"/>
      <c r="EO1207" s="60"/>
      <c r="EP1207" s="60"/>
      <c r="EQ1207" s="60"/>
      <c r="ER1207" s="60"/>
      <c r="ES1207" s="60"/>
      <c r="ET1207" s="60"/>
      <c r="EU1207" s="60"/>
      <c r="EV1207" s="60"/>
      <c r="EW1207" s="60"/>
      <c r="EX1207" s="60"/>
      <c r="EY1207" s="60"/>
      <c r="EZ1207" s="60"/>
      <c r="FA1207" s="60"/>
      <c r="FB1207" s="60"/>
    </row>
    <row r="1208" spans="22:158" x14ac:dyDescent="0.25">
      <c r="W1208" s="33"/>
      <c r="X1208" s="33"/>
      <c r="AH1208" s="38">
        <v>100</v>
      </c>
      <c r="AI1208" s="38">
        <v>110</v>
      </c>
      <c r="AJ1208" s="38">
        <v>15250</v>
      </c>
      <c r="AK1208" s="38">
        <v>16</v>
      </c>
      <c r="AL1208" s="38">
        <v>1801758</v>
      </c>
      <c r="AM1208" s="61" t="s">
        <v>1816</v>
      </c>
      <c r="AN1208" s="61" t="s">
        <v>1696</v>
      </c>
      <c r="AO1208" s="61" t="s">
        <v>1595</v>
      </c>
      <c r="AP1208" s="61" t="s">
        <v>5034</v>
      </c>
      <c r="AQ1208" s="61" t="s">
        <v>1711</v>
      </c>
      <c r="AR1208" s="28">
        <v>0</v>
      </c>
      <c r="AS1208" s="28">
        <v>0</v>
      </c>
      <c r="AT1208" s="28">
        <v>23041</v>
      </c>
      <c r="AU1208" s="62"/>
      <c r="BT1208">
        <v>0</v>
      </c>
      <c r="BU1208" s="32">
        <v>100</v>
      </c>
      <c r="BV1208" s="32">
        <v>135</v>
      </c>
      <c r="BW1208" s="32">
        <v>18150</v>
      </c>
      <c r="BX1208" s="32">
        <v>81</v>
      </c>
      <c r="BY1208" s="32">
        <v>91010</v>
      </c>
      <c r="BZ1208" t="s">
        <v>1816</v>
      </c>
      <c r="CA1208" t="s">
        <v>1693</v>
      </c>
      <c r="CB1208" t="s">
        <v>1909</v>
      </c>
      <c r="CC1208" s="52" t="s">
        <v>1683</v>
      </c>
      <c r="CD1208" s="52" t="s">
        <v>1683</v>
      </c>
      <c r="CE1208" s="155"/>
      <c r="CF1208" s="155"/>
      <c r="CG1208" s="31" t="s">
        <v>5837</v>
      </c>
      <c r="CH1208" s="31" t="s">
        <v>3925</v>
      </c>
      <c r="CI1208" s="31" t="s">
        <v>3953</v>
      </c>
      <c r="CJ1208" s="31" t="s">
        <v>2497</v>
      </c>
      <c r="DL1208"/>
      <c r="DM1208"/>
      <c r="DN1208"/>
      <c r="DO1208"/>
      <c r="DP1208"/>
      <c r="DQ1208"/>
      <c r="DR1208"/>
      <c r="DV1208" s="31" t="s">
        <v>5679</v>
      </c>
      <c r="DW1208" s="31" t="s">
        <v>5681</v>
      </c>
      <c r="DX1208" s="63"/>
      <c r="DY1208" s="63"/>
      <c r="DZ1208" s="63"/>
      <c r="EA1208" s="167"/>
      <c r="EB1208" s="60"/>
      <c r="EC1208" s="60"/>
      <c r="ED1208" s="60"/>
      <c r="EE1208" s="60"/>
      <c r="EF1208" s="60"/>
      <c r="EG1208" s="60"/>
      <c r="EH1208" s="60"/>
      <c r="EI1208" s="60"/>
      <c r="EJ1208" s="60"/>
      <c r="EK1208" s="60"/>
      <c r="EL1208" s="60"/>
      <c r="EM1208" s="60"/>
      <c r="EN1208" s="60"/>
      <c r="EO1208" s="60"/>
      <c r="EP1208" s="60"/>
      <c r="EQ1208" s="60"/>
      <c r="ER1208" s="60"/>
      <c r="ES1208" s="60"/>
      <c r="ET1208" s="60"/>
      <c r="EU1208" s="60"/>
      <c r="EV1208" s="60"/>
      <c r="EW1208" s="60"/>
      <c r="EX1208" s="60"/>
      <c r="EY1208" s="60"/>
      <c r="EZ1208" s="60"/>
      <c r="FA1208" s="60"/>
      <c r="FB1208" s="60"/>
    </row>
    <row r="1209" spans="22:158" x14ac:dyDescent="0.25">
      <c r="W1209" s="33"/>
      <c r="X1209" s="33"/>
      <c r="AH1209" s="38">
        <v>100</v>
      </c>
      <c r="AI1209" s="38">
        <v>120</v>
      </c>
      <c r="AJ1209" s="38">
        <v>10250</v>
      </c>
      <c r="AK1209" s="38">
        <v>16</v>
      </c>
      <c r="AL1209" s="38">
        <v>1801758</v>
      </c>
      <c r="AM1209" s="61" t="s">
        <v>1816</v>
      </c>
      <c r="AN1209" s="61" t="s">
        <v>1689</v>
      </c>
      <c r="AO1209" s="61" t="s">
        <v>5048</v>
      </c>
      <c r="AP1209" s="61" t="s">
        <v>5034</v>
      </c>
      <c r="AQ1209" s="61" t="s">
        <v>1711</v>
      </c>
      <c r="AR1209" s="28">
        <v>75425.8</v>
      </c>
      <c r="AS1209" s="28">
        <v>221231</v>
      </c>
      <c r="AT1209" s="28">
        <v>247788</v>
      </c>
      <c r="AU1209" s="62"/>
      <c r="BT1209">
        <v>0</v>
      </c>
      <c r="BU1209" s="32">
        <v>100</v>
      </c>
      <c r="BV1209" s="32">
        <v>135</v>
      </c>
      <c r="BW1209" s="32">
        <v>18150</v>
      </c>
      <c r="BX1209" s="32">
        <v>82</v>
      </c>
      <c r="BY1209" s="32">
        <v>91020</v>
      </c>
      <c r="BZ1209" t="s">
        <v>1816</v>
      </c>
      <c r="CA1209" t="s">
        <v>1693</v>
      </c>
      <c r="CB1209" t="s">
        <v>1909</v>
      </c>
      <c r="CC1209" t="s">
        <v>1790</v>
      </c>
      <c r="CD1209" s="52" t="s">
        <v>1792</v>
      </c>
      <c r="CE1209" s="155">
        <v>32861</v>
      </c>
      <c r="CF1209" s="155">
        <v>169</v>
      </c>
      <c r="CG1209" s="31" t="s">
        <v>5851</v>
      </c>
      <c r="CH1209" s="31" t="s">
        <v>3926</v>
      </c>
      <c r="CI1209" s="31" t="s">
        <v>3953</v>
      </c>
      <c r="CJ1209" s="31" t="s">
        <v>2498</v>
      </c>
      <c r="DL1209"/>
      <c r="DM1209"/>
      <c r="DN1209"/>
      <c r="DO1209"/>
      <c r="DP1209"/>
      <c r="DQ1209"/>
      <c r="DR1209"/>
      <c r="DV1209" s="31" t="s">
        <v>5679</v>
      </c>
      <c r="DW1209" s="31" t="s">
        <v>5682</v>
      </c>
      <c r="DX1209" s="63"/>
      <c r="DY1209" s="63"/>
      <c r="DZ1209" s="63"/>
      <c r="EA1209" s="167"/>
      <c r="EB1209" s="60"/>
      <c r="EC1209" s="60"/>
      <c r="ED1209" s="60"/>
      <c r="EE1209" s="60"/>
      <c r="EF1209" s="60"/>
      <c r="EG1209" s="60"/>
      <c r="EH1209" s="60"/>
      <c r="EI1209" s="60"/>
      <c r="EJ1209" s="60"/>
      <c r="EK1209" s="60"/>
      <c r="EL1209" s="60"/>
      <c r="EM1209" s="60"/>
      <c r="EN1209" s="60"/>
      <c r="EO1209" s="60"/>
      <c r="EP1209" s="60"/>
      <c r="EQ1209" s="60"/>
      <c r="ER1209" s="60"/>
      <c r="ES1209" s="60"/>
      <c r="ET1209" s="60"/>
      <c r="EU1209" s="60"/>
      <c r="EV1209" s="60"/>
      <c r="EW1209" s="60"/>
      <c r="EX1209" s="60"/>
      <c r="EY1209" s="60"/>
      <c r="EZ1209" s="60"/>
      <c r="FA1209" s="60"/>
      <c r="FB1209" s="60"/>
    </row>
    <row r="1210" spans="22:158" x14ac:dyDescent="0.25">
      <c r="W1210" s="33"/>
      <c r="X1210" s="33"/>
      <c r="AH1210" s="38">
        <v>100</v>
      </c>
      <c r="AI1210" s="38">
        <v>120</v>
      </c>
      <c r="AJ1210" s="38">
        <v>11350</v>
      </c>
      <c r="AK1210" s="38">
        <v>16</v>
      </c>
      <c r="AL1210" s="38">
        <v>1801758</v>
      </c>
      <c r="AM1210" s="61" t="s">
        <v>1816</v>
      </c>
      <c r="AN1210" s="61" t="s">
        <v>1689</v>
      </c>
      <c r="AO1210" s="61" t="s">
        <v>5070</v>
      </c>
      <c r="AP1210" s="61" t="s">
        <v>5034</v>
      </c>
      <c r="AQ1210" s="61" t="s">
        <v>1711</v>
      </c>
      <c r="AR1210" s="28">
        <v>0</v>
      </c>
      <c r="AS1210" s="28">
        <v>15609</v>
      </c>
      <c r="AT1210" s="28">
        <v>26381</v>
      </c>
      <c r="AU1210" s="62"/>
      <c r="BT1210">
        <v>0</v>
      </c>
      <c r="BU1210" s="32">
        <v>100</v>
      </c>
      <c r="BV1210" s="32">
        <v>135</v>
      </c>
      <c r="BW1210" s="32">
        <v>18150</v>
      </c>
      <c r="BX1210" s="32">
        <v>82</v>
      </c>
      <c r="BY1210" s="32">
        <v>91040</v>
      </c>
      <c r="BZ1210" t="s">
        <v>1816</v>
      </c>
      <c r="CA1210" t="s">
        <v>1693</v>
      </c>
      <c r="CB1210" t="s">
        <v>1909</v>
      </c>
      <c r="CC1210" t="s">
        <v>1790</v>
      </c>
      <c r="CD1210" t="s">
        <v>1791</v>
      </c>
      <c r="CE1210" s="155">
        <v>9619</v>
      </c>
      <c r="CF1210" s="155">
        <v>84</v>
      </c>
      <c r="CG1210" s="31" t="s">
        <v>5853</v>
      </c>
      <c r="CH1210" s="31" t="s">
        <v>3927</v>
      </c>
      <c r="CI1210" s="31" t="s">
        <v>3953</v>
      </c>
      <c r="CJ1210" s="31" t="s">
        <v>2499</v>
      </c>
      <c r="DL1210"/>
      <c r="DM1210"/>
      <c r="DN1210"/>
      <c r="DO1210"/>
      <c r="DP1210"/>
      <c r="DQ1210"/>
      <c r="DR1210"/>
      <c r="DV1210" s="31" t="s">
        <v>5679</v>
      </c>
      <c r="DW1210" s="31" t="s">
        <v>5682</v>
      </c>
      <c r="DX1210" s="63"/>
      <c r="DY1210" s="63"/>
      <c r="DZ1210" s="63"/>
      <c r="EA1210" s="167"/>
      <c r="EB1210" s="60"/>
      <c r="EC1210" s="60"/>
      <c r="ED1210" s="60"/>
      <c r="EE1210" s="60"/>
      <c r="EF1210" s="60"/>
      <c r="EG1210" s="60"/>
      <c r="EH1210" s="60"/>
      <c r="EI1210" s="60"/>
      <c r="EJ1210" s="60"/>
      <c r="EK1210" s="60"/>
      <c r="EL1210" s="60"/>
      <c r="EM1210" s="60"/>
      <c r="EN1210" s="60"/>
      <c r="EO1210" s="60"/>
      <c r="EP1210" s="60"/>
      <c r="EQ1210" s="60"/>
      <c r="ER1210" s="60"/>
      <c r="ES1210" s="60"/>
      <c r="ET1210" s="60"/>
      <c r="EU1210" s="60"/>
      <c r="EV1210" s="60"/>
      <c r="EW1210" s="60"/>
      <c r="EX1210" s="60"/>
      <c r="EY1210" s="60"/>
      <c r="EZ1210" s="60"/>
      <c r="FA1210" s="60"/>
      <c r="FB1210" s="60"/>
    </row>
    <row r="1211" spans="22:158" x14ac:dyDescent="0.25">
      <c r="W1211" s="33"/>
      <c r="X1211" s="33"/>
      <c r="AH1211" s="38">
        <v>100</v>
      </c>
      <c r="AI1211" s="38">
        <v>120</v>
      </c>
      <c r="AJ1211" s="38">
        <v>14550</v>
      </c>
      <c r="AK1211" s="38">
        <v>16</v>
      </c>
      <c r="AL1211" s="38">
        <v>1801758</v>
      </c>
      <c r="AM1211" s="61" t="s">
        <v>1816</v>
      </c>
      <c r="AN1211" s="61" t="s">
        <v>1689</v>
      </c>
      <c r="AO1211" s="61" t="s">
        <v>1579</v>
      </c>
      <c r="AP1211" s="61" t="s">
        <v>5034</v>
      </c>
      <c r="AQ1211" s="61" t="s">
        <v>1711</v>
      </c>
      <c r="AR1211" s="28">
        <v>103970.1</v>
      </c>
      <c r="AS1211" s="28">
        <v>748035</v>
      </c>
      <c r="AT1211" s="28">
        <v>524724</v>
      </c>
      <c r="AU1211" s="62"/>
      <c r="BT1211">
        <v>0</v>
      </c>
      <c r="BU1211" s="32">
        <v>100</v>
      </c>
      <c r="BV1211" s="32">
        <v>135</v>
      </c>
      <c r="BW1211" s="32">
        <v>18150</v>
      </c>
      <c r="BX1211" s="32">
        <v>83</v>
      </c>
      <c r="BY1211" s="32">
        <v>91060</v>
      </c>
      <c r="BZ1211" t="s">
        <v>1816</v>
      </c>
      <c r="CA1211" t="s">
        <v>1693</v>
      </c>
      <c r="CB1211" t="s">
        <v>1909</v>
      </c>
      <c r="CC1211" t="s">
        <v>1786</v>
      </c>
      <c r="CD1211" t="s">
        <v>5043</v>
      </c>
      <c r="CE1211" s="155">
        <v>29</v>
      </c>
      <c r="CF1211" s="155">
        <v>3</v>
      </c>
      <c r="CG1211" s="31" t="s">
        <v>684</v>
      </c>
      <c r="CH1211" s="31" t="s">
        <v>3928</v>
      </c>
      <c r="CI1211" s="31" t="s">
        <v>3953</v>
      </c>
      <c r="CJ1211" s="31" t="s">
        <v>2500</v>
      </c>
      <c r="DL1211"/>
      <c r="DM1211"/>
      <c r="DN1211"/>
      <c r="DO1211"/>
      <c r="DP1211"/>
      <c r="DQ1211"/>
      <c r="DR1211"/>
      <c r="DV1211" s="31" t="s">
        <v>5679</v>
      </c>
      <c r="DW1211" s="31" t="s">
        <v>5682</v>
      </c>
      <c r="DX1211" s="63"/>
      <c r="DY1211" s="63"/>
      <c r="DZ1211" s="63"/>
      <c r="EA1211" s="167"/>
      <c r="EB1211" s="60"/>
      <c r="EC1211" s="60"/>
      <c r="ED1211" s="60"/>
      <c r="EE1211" s="60"/>
      <c r="EF1211" s="60"/>
      <c r="EG1211" s="60"/>
      <c r="EH1211" s="60"/>
      <c r="EI1211" s="60"/>
      <c r="EJ1211" s="60"/>
      <c r="EK1211" s="60"/>
      <c r="EL1211" s="60"/>
      <c r="EM1211" s="60"/>
      <c r="EN1211" s="60"/>
      <c r="EO1211" s="60"/>
      <c r="EP1211" s="60"/>
      <c r="EQ1211" s="60"/>
      <c r="ER1211" s="60"/>
      <c r="ES1211" s="60"/>
      <c r="ET1211" s="60"/>
      <c r="EU1211" s="60"/>
      <c r="EV1211" s="60"/>
      <c r="EW1211" s="60"/>
      <c r="EX1211" s="60"/>
      <c r="EY1211" s="60"/>
      <c r="EZ1211" s="60"/>
      <c r="FA1211" s="60"/>
      <c r="FB1211" s="60"/>
    </row>
    <row r="1212" spans="22:158" x14ac:dyDescent="0.25">
      <c r="W1212" s="33"/>
      <c r="X1212" s="33"/>
      <c r="AH1212" s="38">
        <v>100</v>
      </c>
      <c r="AI1212" s="38">
        <v>120</v>
      </c>
      <c r="AJ1212" s="38">
        <v>14850</v>
      </c>
      <c r="AK1212" s="38">
        <v>16</v>
      </c>
      <c r="AL1212" s="38">
        <v>1801758</v>
      </c>
      <c r="AM1212" s="61" t="s">
        <v>1816</v>
      </c>
      <c r="AN1212" s="61" t="s">
        <v>1689</v>
      </c>
      <c r="AO1212" s="61" t="s">
        <v>1585</v>
      </c>
      <c r="AP1212" s="61" t="s">
        <v>5034</v>
      </c>
      <c r="AQ1212" s="61" t="s">
        <v>1711</v>
      </c>
      <c r="AR1212" s="28">
        <v>583397.60000000009</v>
      </c>
      <c r="AS1212" s="28">
        <v>632583</v>
      </c>
      <c r="AT1212" s="28">
        <v>233619</v>
      </c>
      <c r="AU1212" s="62"/>
      <c r="BT1212">
        <v>0</v>
      </c>
      <c r="BU1212" s="32">
        <v>100</v>
      </c>
      <c r="BV1212" s="32">
        <v>135</v>
      </c>
      <c r="BW1212" s="32">
        <v>18150</v>
      </c>
      <c r="BX1212" s="32">
        <v>83</v>
      </c>
      <c r="BY1212" s="32">
        <v>91080</v>
      </c>
      <c r="BZ1212" t="s">
        <v>1816</v>
      </c>
      <c r="CA1212" t="s">
        <v>1693</v>
      </c>
      <c r="CB1212" t="s">
        <v>1909</v>
      </c>
      <c r="CC1212" t="s">
        <v>1786</v>
      </c>
      <c r="CD1212" s="52" t="s">
        <v>1784</v>
      </c>
      <c r="CE1212" s="155"/>
      <c r="CF1212" s="155"/>
      <c r="CG1212" s="31" t="s">
        <v>686</v>
      </c>
      <c r="CH1212" s="31" t="s">
        <v>3929</v>
      </c>
      <c r="CI1212" s="31" t="s">
        <v>3953</v>
      </c>
      <c r="CJ1212" s="31" t="s">
        <v>2501</v>
      </c>
      <c r="DL1212"/>
      <c r="DM1212"/>
      <c r="DN1212"/>
      <c r="DO1212"/>
      <c r="DP1212"/>
      <c r="DQ1212"/>
      <c r="DR1212"/>
      <c r="DV1212" s="31" t="s">
        <v>5679</v>
      </c>
      <c r="DW1212" s="31" t="s">
        <v>5682</v>
      </c>
      <c r="DX1212" s="63"/>
      <c r="DY1212" s="63"/>
      <c r="DZ1212" s="63"/>
      <c r="EA1212" s="167"/>
      <c r="EB1212" s="60"/>
      <c r="EC1212" s="60"/>
      <c r="ED1212" s="60"/>
      <c r="EE1212" s="60"/>
      <c r="EF1212" s="60"/>
      <c r="EG1212" s="60"/>
      <c r="EH1212" s="60"/>
      <c r="EI1212" s="60"/>
      <c r="EJ1212" s="60"/>
      <c r="EK1212" s="60"/>
      <c r="EL1212" s="60"/>
      <c r="EM1212" s="60"/>
      <c r="EN1212" s="60"/>
      <c r="EO1212" s="60"/>
      <c r="EP1212" s="60"/>
      <c r="EQ1212" s="60"/>
      <c r="ER1212" s="60"/>
      <c r="ES1212" s="60"/>
      <c r="ET1212" s="60"/>
      <c r="EU1212" s="60"/>
      <c r="EV1212" s="60"/>
      <c r="EW1212" s="60"/>
      <c r="EX1212" s="60"/>
      <c r="EY1212" s="60"/>
      <c r="EZ1212" s="60"/>
      <c r="FA1212" s="60"/>
      <c r="FB1212" s="60"/>
    </row>
    <row r="1213" spans="22:158" x14ac:dyDescent="0.25">
      <c r="W1213" s="33"/>
      <c r="X1213" s="33"/>
      <c r="AH1213" s="38">
        <v>100</v>
      </c>
      <c r="AI1213" s="38">
        <v>120</v>
      </c>
      <c r="AJ1213" s="38">
        <v>16610</v>
      </c>
      <c r="AK1213" s="38">
        <v>16</v>
      </c>
      <c r="AL1213" s="38">
        <v>1801758</v>
      </c>
      <c r="AM1213" s="61" t="s">
        <v>1816</v>
      </c>
      <c r="AN1213" s="61" t="s">
        <v>1689</v>
      </c>
      <c r="AO1213" s="61" t="s">
        <v>1625</v>
      </c>
      <c r="AP1213" s="61" t="s">
        <v>5034</v>
      </c>
      <c r="AQ1213" s="61" t="s">
        <v>1711</v>
      </c>
      <c r="AR1213" s="28">
        <v>1243814.8999999999</v>
      </c>
      <c r="AS1213" s="28">
        <v>1902457</v>
      </c>
      <c r="AT1213" s="28">
        <v>1235802</v>
      </c>
      <c r="AU1213" s="62"/>
      <c r="BT1213">
        <v>0</v>
      </c>
      <c r="BU1213" s="32">
        <v>100</v>
      </c>
      <c r="BV1213" s="32">
        <v>135</v>
      </c>
      <c r="BW1213" s="32">
        <v>18150</v>
      </c>
      <c r="BX1213" s="32">
        <v>84</v>
      </c>
      <c r="BY1213" s="32">
        <v>91100</v>
      </c>
      <c r="BZ1213" t="s">
        <v>1816</v>
      </c>
      <c r="CA1213" t="s">
        <v>1693</v>
      </c>
      <c r="CB1213" t="s">
        <v>1909</v>
      </c>
      <c r="CC1213" s="52" t="s">
        <v>1795</v>
      </c>
      <c r="CD1213" s="52" t="s">
        <v>1796</v>
      </c>
      <c r="CE1213" s="155">
        <v>57</v>
      </c>
      <c r="CF1213" s="155">
        <v>7</v>
      </c>
      <c r="CG1213" s="31" t="s">
        <v>688</v>
      </c>
      <c r="CH1213" s="31" t="s">
        <v>3930</v>
      </c>
      <c r="CI1213" s="31" t="s">
        <v>3953</v>
      </c>
      <c r="CJ1213" s="31" t="s">
        <v>2502</v>
      </c>
      <c r="DL1213"/>
      <c r="DM1213"/>
      <c r="DN1213"/>
      <c r="DO1213"/>
      <c r="DP1213"/>
      <c r="DQ1213"/>
      <c r="DR1213"/>
      <c r="DV1213" s="31" t="s">
        <v>5679</v>
      </c>
      <c r="DW1213" s="31" t="s">
        <v>5682</v>
      </c>
      <c r="DX1213" s="63"/>
      <c r="DY1213" s="63"/>
      <c r="DZ1213" s="63"/>
      <c r="EA1213" s="167"/>
      <c r="EB1213" s="60"/>
      <c r="EC1213" s="60"/>
      <c r="ED1213" s="60"/>
      <c r="EE1213" s="60"/>
      <c r="EF1213" s="60"/>
      <c r="EG1213" s="60"/>
      <c r="EH1213" s="60"/>
      <c r="EI1213" s="60"/>
      <c r="EJ1213" s="60"/>
      <c r="EK1213" s="60"/>
      <c r="EL1213" s="60"/>
      <c r="EM1213" s="60"/>
      <c r="EN1213" s="60"/>
      <c r="EO1213" s="60"/>
      <c r="EP1213" s="60"/>
      <c r="EQ1213" s="60"/>
      <c r="ER1213" s="60"/>
      <c r="ES1213" s="60"/>
      <c r="ET1213" s="60"/>
      <c r="EU1213" s="60"/>
      <c r="EV1213" s="60"/>
      <c r="EW1213" s="60"/>
      <c r="EX1213" s="60"/>
      <c r="EY1213" s="60"/>
      <c r="EZ1213" s="60"/>
      <c r="FA1213" s="60"/>
      <c r="FB1213" s="60"/>
    </row>
    <row r="1214" spans="22:158" x14ac:dyDescent="0.25">
      <c r="W1214" s="33"/>
      <c r="X1214" s="33"/>
      <c r="AH1214" s="38">
        <v>100</v>
      </c>
      <c r="AI1214" s="38">
        <v>120</v>
      </c>
      <c r="AJ1214" s="38">
        <v>17550</v>
      </c>
      <c r="AK1214" s="38">
        <v>16</v>
      </c>
      <c r="AL1214" s="38">
        <v>1801758</v>
      </c>
      <c r="AM1214" s="61" t="s">
        <v>1816</v>
      </c>
      <c r="AN1214" s="61" t="s">
        <v>1689</v>
      </c>
      <c r="AO1214" s="61" t="s">
        <v>1645</v>
      </c>
      <c r="AP1214" s="61" t="s">
        <v>5034</v>
      </c>
      <c r="AQ1214" s="61" t="s">
        <v>1711</v>
      </c>
      <c r="AR1214" s="28">
        <v>240635.40000000002</v>
      </c>
      <c r="AS1214" s="28">
        <v>122914</v>
      </c>
      <c r="AT1214" s="28">
        <v>1586</v>
      </c>
      <c r="AU1214" s="62"/>
      <c r="BT1214">
        <v>0</v>
      </c>
      <c r="BU1214" s="32">
        <v>100</v>
      </c>
      <c r="BV1214" s="32">
        <v>135</v>
      </c>
      <c r="BW1214" s="32">
        <v>18150</v>
      </c>
      <c r="BX1214" s="32">
        <v>85</v>
      </c>
      <c r="BY1214" s="32">
        <v>91120</v>
      </c>
      <c r="BZ1214" t="s">
        <v>1816</v>
      </c>
      <c r="CA1214" t="s">
        <v>1693</v>
      </c>
      <c r="CB1214" t="s">
        <v>1909</v>
      </c>
      <c r="CC1214" s="52" t="s">
        <v>1797</v>
      </c>
      <c r="CD1214" s="52" t="s">
        <v>1797</v>
      </c>
      <c r="CE1214" s="155">
        <v>6</v>
      </c>
      <c r="CF1214" s="155">
        <v>1</v>
      </c>
      <c r="CG1214" s="31" t="s">
        <v>690</v>
      </c>
      <c r="CH1214" s="31" t="s">
        <v>3936</v>
      </c>
      <c r="CI1214" s="31" t="s">
        <v>3953</v>
      </c>
      <c r="CJ1214" s="31" t="s">
        <v>2503</v>
      </c>
      <c r="DL1214"/>
      <c r="DM1214"/>
      <c r="DN1214"/>
      <c r="DO1214"/>
      <c r="DP1214"/>
      <c r="DQ1214"/>
      <c r="DR1214"/>
      <c r="DV1214" s="31" t="s">
        <v>5679</v>
      </c>
      <c r="DW1214" s="31" t="s">
        <v>5682</v>
      </c>
      <c r="DX1214" s="63"/>
      <c r="DY1214" s="63"/>
      <c r="DZ1214" s="63"/>
      <c r="EA1214" s="167"/>
      <c r="EB1214" s="60"/>
      <c r="EC1214" s="60"/>
      <c r="ED1214" s="60"/>
      <c r="EE1214" s="60"/>
      <c r="EF1214" s="60"/>
      <c r="EG1214" s="60"/>
      <c r="EH1214" s="60"/>
      <c r="EI1214" s="60"/>
      <c r="EJ1214" s="60"/>
      <c r="EK1214" s="60"/>
      <c r="EL1214" s="60"/>
      <c r="EM1214" s="60"/>
      <c r="EN1214" s="60"/>
      <c r="EO1214" s="60"/>
      <c r="EP1214" s="60"/>
      <c r="EQ1214" s="60"/>
      <c r="ER1214" s="60"/>
      <c r="ES1214" s="60"/>
      <c r="ET1214" s="60"/>
      <c r="EU1214" s="60"/>
      <c r="EV1214" s="60"/>
      <c r="EW1214" s="60"/>
      <c r="EX1214" s="60"/>
      <c r="EY1214" s="60"/>
      <c r="EZ1214" s="60"/>
      <c r="FA1214" s="60"/>
      <c r="FB1214" s="60"/>
    </row>
    <row r="1215" spans="22:158" x14ac:dyDescent="0.25">
      <c r="W1215" s="33"/>
      <c r="X1215" s="33"/>
      <c r="AH1215" s="38">
        <v>100</v>
      </c>
      <c r="AI1215" s="38">
        <v>125</v>
      </c>
      <c r="AJ1215" s="38">
        <v>11730</v>
      </c>
      <c r="AK1215" s="38">
        <v>16</v>
      </c>
      <c r="AL1215" s="38">
        <v>1801758</v>
      </c>
      <c r="AM1215" s="61" t="s">
        <v>1816</v>
      </c>
      <c r="AN1215" s="61" t="s">
        <v>1692</v>
      </c>
      <c r="AO1215" s="61" t="s">
        <v>5079</v>
      </c>
      <c r="AP1215" s="61" t="s">
        <v>5034</v>
      </c>
      <c r="AQ1215" s="61" t="s">
        <v>1711</v>
      </c>
      <c r="AR1215" s="28">
        <v>417373</v>
      </c>
      <c r="AS1215" s="28">
        <v>561387</v>
      </c>
      <c r="AT1215" s="28">
        <v>0</v>
      </c>
      <c r="AU1215" s="62"/>
      <c r="BT1215">
        <v>0</v>
      </c>
      <c r="BU1215" s="32">
        <v>100</v>
      </c>
      <c r="BV1215" s="32">
        <v>135</v>
      </c>
      <c r="BW1215" s="32">
        <v>18150</v>
      </c>
      <c r="BX1215" s="32">
        <v>86</v>
      </c>
      <c r="BY1215" s="32">
        <v>91140</v>
      </c>
      <c r="BZ1215" t="s">
        <v>1816</v>
      </c>
      <c r="CA1215" t="s">
        <v>1693</v>
      </c>
      <c r="CB1215" s="52" t="s">
        <v>1909</v>
      </c>
      <c r="CC1215" s="52" t="s">
        <v>1787</v>
      </c>
      <c r="CD1215" s="52" t="s">
        <v>1789</v>
      </c>
      <c r="CE1215" s="155">
        <v>413</v>
      </c>
      <c r="CF1215" s="155">
        <v>80</v>
      </c>
      <c r="CG1215" s="31" t="s">
        <v>5839</v>
      </c>
      <c r="CH1215" s="31" t="s">
        <v>3931</v>
      </c>
      <c r="CI1215" s="31" t="s">
        <v>3953</v>
      </c>
      <c r="CJ1215" s="31" t="s">
        <v>2504</v>
      </c>
      <c r="DL1215"/>
      <c r="DM1215"/>
      <c r="DN1215"/>
      <c r="DO1215"/>
      <c r="DP1215"/>
      <c r="DQ1215"/>
      <c r="DR1215"/>
      <c r="DV1215" s="31" t="s">
        <v>5679</v>
      </c>
      <c r="DW1215" s="31" t="s">
        <v>5683</v>
      </c>
      <c r="DX1215" s="63"/>
      <c r="DY1215" s="63"/>
      <c r="DZ1215" s="63"/>
      <c r="EA1215" s="167"/>
      <c r="EB1215" s="60"/>
      <c r="EC1215" s="60"/>
      <c r="ED1215" s="60"/>
      <c r="EE1215" s="60"/>
      <c r="EF1215" s="60"/>
      <c r="EG1215" s="60"/>
      <c r="EH1215" s="60"/>
      <c r="EI1215" s="60"/>
      <c r="EJ1215" s="60"/>
      <c r="EK1215" s="60"/>
      <c r="EL1215" s="60"/>
      <c r="EM1215" s="60"/>
      <c r="EN1215" s="60"/>
      <c r="EO1215" s="60"/>
      <c r="EP1215" s="60"/>
      <c r="EQ1215" s="60"/>
      <c r="ER1215" s="60"/>
      <c r="ES1215" s="60"/>
      <c r="ET1215" s="60"/>
      <c r="EU1215" s="60"/>
      <c r="EV1215" s="60"/>
      <c r="EW1215" s="60"/>
      <c r="EX1215" s="60"/>
      <c r="EY1215" s="60"/>
      <c r="EZ1215" s="60"/>
      <c r="FA1215" s="60"/>
      <c r="FB1215" s="60"/>
    </row>
    <row r="1216" spans="22:158" x14ac:dyDescent="0.25">
      <c r="W1216" s="33"/>
      <c r="X1216" s="33"/>
      <c r="AH1216" s="38">
        <v>100</v>
      </c>
      <c r="AI1216" s="38">
        <v>125</v>
      </c>
      <c r="AJ1216" s="38">
        <v>12250</v>
      </c>
      <c r="AK1216" s="38">
        <v>16</v>
      </c>
      <c r="AL1216" s="38">
        <v>1801758</v>
      </c>
      <c r="AM1216" s="61" t="s">
        <v>1816</v>
      </c>
      <c r="AN1216" s="61" t="s">
        <v>1692</v>
      </c>
      <c r="AO1216" s="61" t="s">
        <v>5089</v>
      </c>
      <c r="AP1216" s="61" t="s">
        <v>5034</v>
      </c>
      <c r="AQ1216" s="61" t="s">
        <v>1711</v>
      </c>
      <c r="AR1216" s="28">
        <v>0</v>
      </c>
      <c r="AS1216" s="28">
        <v>0</v>
      </c>
      <c r="AT1216" s="28">
        <v>34174</v>
      </c>
      <c r="AU1216" s="62"/>
      <c r="BT1216">
        <v>0</v>
      </c>
      <c r="BU1216" s="32">
        <v>100</v>
      </c>
      <c r="BV1216" s="32">
        <v>135</v>
      </c>
      <c r="BW1216" s="32">
        <v>18150</v>
      </c>
      <c r="BX1216" s="32">
        <v>86</v>
      </c>
      <c r="BY1216" s="32">
        <v>91160</v>
      </c>
      <c r="BZ1216" t="s">
        <v>1816</v>
      </c>
      <c r="CA1216" t="s">
        <v>1693</v>
      </c>
      <c r="CB1216" t="s">
        <v>1909</v>
      </c>
      <c r="CC1216" t="s">
        <v>1787</v>
      </c>
      <c r="CD1216" s="52" t="s">
        <v>1788</v>
      </c>
      <c r="CE1216" s="155">
        <v>258</v>
      </c>
      <c r="CF1216" s="155">
        <v>16</v>
      </c>
      <c r="CG1216" s="31" t="s">
        <v>5831</v>
      </c>
      <c r="CH1216" s="31" t="s">
        <v>3932</v>
      </c>
      <c r="CI1216" s="31" t="s">
        <v>3953</v>
      </c>
      <c r="CJ1216" s="31" t="s">
        <v>2505</v>
      </c>
      <c r="DL1216"/>
      <c r="DM1216"/>
      <c r="DN1216"/>
      <c r="DO1216"/>
      <c r="DP1216"/>
      <c r="DQ1216"/>
      <c r="DR1216"/>
      <c r="DV1216" s="31" t="s">
        <v>5679</v>
      </c>
      <c r="DW1216" s="31" t="s">
        <v>5683</v>
      </c>
      <c r="DX1216" s="63"/>
      <c r="DY1216" s="63"/>
      <c r="DZ1216" s="63"/>
      <c r="EA1216" s="167"/>
      <c r="EB1216" s="60"/>
      <c r="EC1216" s="60"/>
      <c r="ED1216" s="60"/>
      <c r="EE1216" s="60"/>
      <c r="EF1216" s="60"/>
      <c r="EG1216" s="60"/>
      <c r="EH1216" s="60"/>
      <c r="EI1216" s="60"/>
      <c r="EJ1216" s="60"/>
      <c r="EK1216" s="60"/>
      <c r="EL1216" s="60"/>
      <c r="EM1216" s="60"/>
      <c r="EN1216" s="60"/>
      <c r="EO1216" s="60"/>
      <c r="EP1216" s="60"/>
      <c r="EQ1216" s="60"/>
      <c r="ER1216" s="60"/>
      <c r="ES1216" s="60"/>
      <c r="ET1216" s="60"/>
      <c r="EU1216" s="60"/>
      <c r="EV1216" s="60"/>
      <c r="EW1216" s="60"/>
      <c r="EX1216" s="60"/>
      <c r="EY1216" s="60"/>
      <c r="EZ1216" s="60"/>
      <c r="FA1216" s="60"/>
      <c r="FB1216" s="60"/>
    </row>
    <row r="1217" spans="22:158" x14ac:dyDescent="0.25">
      <c r="V1217" s="1"/>
      <c r="W1217" s="33"/>
      <c r="X1217" s="33"/>
      <c r="AH1217" s="38">
        <v>100</v>
      </c>
      <c r="AI1217" s="38">
        <v>125</v>
      </c>
      <c r="AJ1217" s="38">
        <v>14350</v>
      </c>
      <c r="AK1217" s="38">
        <v>16</v>
      </c>
      <c r="AL1217" s="38">
        <v>1801758</v>
      </c>
      <c r="AM1217" s="61" t="s">
        <v>1816</v>
      </c>
      <c r="AN1217" s="61" t="s">
        <v>1692</v>
      </c>
      <c r="AO1217" s="61" t="s">
        <v>1575</v>
      </c>
      <c r="AP1217" s="61" t="s">
        <v>5034</v>
      </c>
      <c r="AQ1217" s="61" t="s">
        <v>1711</v>
      </c>
      <c r="AR1217" s="28">
        <v>20752.8</v>
      </c>
      <c r="AS1217" s="28">
        <v>101843</v>
      </c>
      <c r="AT1217" s="28">
        <v>161897</v>
      </c>
      <c r="AU1217" s="62"/>
      <c r="BT1217">
        <v>0</v>
      </c>
      <c r="BU1217" s="32">
        <v>100</v>
      </c>
      <c r="BV1217" s="32">
        <v>135</v>
      </c>
      <c r="BW1217" s="32">
        <v>18150</v>
      </c>
      <c r="BX1217" s="32">
        <v>87</v>
      </c>
      <c r="BY1217" s="32">
        <v>91180</v>
      </c>
      <c r="BZ1217" t="s">
        <v>1816</v>
      </c>
      <c r="CA1217" t="s">
        <v>1693</v>
      </c>
      <c r="CB1217" t="s">
        <v>1909</v>
      </c>
      <c r="CC1217" s="52" t="s">
        <v>1726</v>
      </c>
      <c r="CD1217" s="52" t="s">
        <v>1793</v>
      </c>
      <c r="CE1217" s="155"/>
      <c r="CF1217" s="155"/>
      <c r="CG1217" s="31" t="s">
        <v>5841</v>
      </c>
      <c r="CH1217" s="31" t="s">
        <v>3937</v>
      </c>
      <c r="CI1217" s="31" t="s">
        <v>3953</v>
      </c>
      <c r="CJ1217" s="31" t="s">
        <v>2506</v>
      </c>
      <c r="DL1217"/>
      <c r="DM1217"/>
      <c r="DN1217"/>
      <c r="DO1217"/>
      <c r="DP1217"/>
      <c r="DQ1217"/>
      <c r="DR1217"/>
      <c r="DV1217" s="31" t="s">
        <v>5679</v>
      </c>
      <c r="DW1217" s="31" t="s">
        <v>5683</v>
      </c>
      <c r="DX1217" s="63"/>
      <c r="DY1217" s="63"/>
      <c r="DZ1217" s="63"/>
      <c r="EA1217" s="167"/>
      <c r="EB1217" s="60"/>
      <c r="EC1217" s="60"/>
      <c r="ED1217" s="60"/>
      <c r="EE1217" s="60"/>
      <c r="EF1217" s="60"/>
      <c r="EG1217" s="60"/>
      <c r="EH1217" s="60"/>
      <c r="EI1217" s="60"/>
      <c r="EJ1217" s="60"/>
      <c r="EK1217" s="60"/>
      <c r="EL1217" s="60"/>
      <c r="EM1217" s="60"/>
      <c r="EN1217" s="60"/>
      <c r="EO1217" s="60"/>
      <c r="EP1217" s="60"/>
      <c r="EQ1217" s="60"/>
      <c r="ER1217" s="60"/>
      <c r="ES1217" s="60"/>
      <c r="ET1217" s="60"/>
      <c r="EU1217" s="60"/>
      <c r="EV1217" s="60"/>
      <c r="EW1217" s="60"/>
      <c r="EX1217" s="60"/>
      <c r="EY1217" s="60"/>
      <c r="EZ1217" s="60"/>
      <c r="FA1217" s="60"/>
      <c r="FB1217" s="60"/>
    </row>
    <row r="1218" spans="22:158" x14ac:dyDescent="0.25">
      <c r="W1218" s="33"/>
      <c r="X1218" s="33"/>
      <c r="AH1218" s="38">
        <v>100</v>
      </c>
      <c r="AI1218" s="38">
        <v>125</v>
      </c>
      <c r="AJ1218" s="38">
        <v>15000</v>
      </c>
      <c r="AK1218" s="38">
        <v>16</v>
      </c>
      <c r="AL1218" s="38">
        <v>1801758</v>
      </c>
      <c r="AM1218" s="61" t="s">
        <v>1816</v>
      </c>
      <c r="AN1218" s="61" t="s">
        <v>1692</v>
      </c>
      <c r="AO1218" s="61" t="s">
        <v>1590</v>
      </c>
      <c r="AP1218" s="61" t="s">
        <v>5034</v>
      </c>
      <c r="AQ1218" s="61" t="s">
        <v>1711</v>
      </c>
      <c r="AR1218" s="28">
        <v>0</v>
      </c>
      <c r="AS1218" s="28">
        <v>0</v>
      </c>
      <c r="AT1218" s="28">
        <v>22569</v>
      </c>
      <c r="AU1218" s="62"/>
      <c r="BT1218">
        <v>0</v>
      </c>
      <c r="BU1218" s="32">
        <v>100</v>
      </c>
      <c r="BV1218" s="32">
        <v>135</v>
      </c>
      <c r="BW1218" s="32">
        <v>18150</v>
      </c>
      <c r="BX1218" s="32">
        <v>87</v>
      </c>
      <c r="BY1218" s="32">
        <v>91190</v>
      </c>
      <c r="BZ1218" t="s">
        <v>1816</v>
      </c>
      <c r="CA1218" t="s">
        <v>1693</v>
      </c>
      <c r="CB1218" t="s">
        <v>1909</v>
      </c>
      <c r="CC1218" t="s">
        <v>1726</v>
      </c>
      <c r="CD1218" s="52" t="s">
        <v>1726</v>
      </c>
      <c r="CE1218" s="155"/>
      <c r="CF1218" s="155"/>
      <c r="CG1218" s="31" t="s">
        <v>5843</v>
      </c>
      <c r="CH1218" s="31" t="s">
        <v>3938</v>
      </c>
      <c r="CI1218" s="31" t="s">
        <v>3953</v>
      </c>
      <c r="CJ1218" s="31" t="s">
        <v>2507</v>
      </c>
      <c r="DL1218"/>
      <c r="DM1218"/>
      <c r="DN1218"/>
      <c r="DO1218"/>
      <c r="DP1218"/>
      <c r="DQ1218"/>
      <c r="DR1218"/>
      <c r="DV1218" s="31" t="s">
        <v>5679</v>
      </c>
      <c r="DW1218" s="31" t="s">
        <v>5683</v>
      </c>
      <c r="DX1218" s="63"/>
      <c r="DY1218" s="63"/>
      <c r="DZ1218" s="63"/>
      <c r="EA1218" s="167"/>
      <c r="EB1218" s="60"/>
      <c r="EC1218" s="60"/>
      <c r="ED1218" s="60"/>
      <c r="EE1218" s="60"/>
      <c r="EF1218" s="60"/>
      <c r="EG1218" s="60"/>
      <c r="EH1218" s="60"/>
      <c r="EI1218" s="60"/>
      <c r="EJ1218" s="60"/>
      <c r="EK1218" s="60"/>
      <c r="EL1218" s="60"/>
      <c r="EM1218" s="60"/>
      <c r="EN1218" s="60"/>
      <c r="EO1218" s="60"/>
      <c r="EP1218" s="60"/>
      <c r="EQ1218" s="60"/>
      <c r="ER1218" s="60"/>
      <c r="ES1218" s="60"/>
      <c r="ET1218" s="60"/>
      <c r="EU1218" s="60"/>
      <c r="EV1218" s="60"/>
      <c r="EW1218" s="60"/>
      <c r="EX1218" s="60"/>
      <c r="EY1218" s="60"/>
      <c r="EZ1218" s="60"/>
      <c r="FA1218" s="60"/>
      <c r="FB1218" s="60"/>
    </row>
    <row r="1219" spans="22:158" x14ac:dyDescent="0.25">
      <c r="W1219" s="33"/>
      <c r="X1219" s="33"/>
      <c r="AH1219" s="38">
        <v>100</v>
      </c>
      <c r="AI1219" s="38">
        <v>125</v>
      </c>
      <c r="AJ1219" s="38">
        <v>15700</v>
      </c>
      <c r="AK1219" s="38">
        <v>16</v>
      </c>
      <c r="AL1219" s="38">
        <v>1801758</v>
      </c>
      <c r="AM1219" s="61" t="s">
        <v>1816</v>
      </c>
      <c r="AN1219" s="61" t="s">
        <v>1692</v>
      </c>
      <c r="AO1219" s="61" t="s">
        <v>1605</v>
      </c>
      <c r="AP1219" s="61" t="s">
        <v>5034</v>
      </c>
      <c r="AQ1219" s="61" t="s">
        <v>1711</v>
      </c>
      <c r="AR1219" s="28">
        <v>0</v>
      </c>
      <c r="AS1219" s="28">
        <v>0</v>
      </c>
      <c r="AT1219" s="28">
        <v>59375</v>
      </c>
      <c r="AU1219" s="62"/>
      <c r="BT1219">
        <v>0</v>
      </c>
      <c r="BU1219" s="32">
        <v>100</v>
      </c>
      <c r="BV1219" s="32">
        <v>135</v>
      </c>
      <c r="BW1219" s="32">
        <v>18150</v>
      </c>
      <c r="BX1219" s="32">
        <v>87</v>
      </c>
      <c r="BY1219" s="32">
        <v>91200</v>
      </c>
      <c r="BZ1219" t="s">
        <v>1816</v>
      </c>
      <c r="CA1219" t="s">
        <v>1693</v>
      </c>
      <c r="CB1219" t="s">
        <v>1909</v>
      </c>
      <c r="CC1219" s="52" t="s">
        <v>1726</v>
      </c>
      <c r="CD1219" s="52" t="s">
        <v>1794</v>
      </c>
      <c r="CE1219" s="155"/>
      <c r="CF1219" s="155"/>
      <c r="CG1219" s="31" t="s">
        <v>5845</v>
      </c>
      <c r="CH1219" s="31" t="s">
        <v>3939</v>
      </c>
      <c r="CI1219" s="31" t="s">
        <v>3953</v>
      </c>
      <c r="CJ1219" s="31" t="s">
        <v>2508</v>
      </c>
      <c r="DL1219"/>
      <c r="DM1219"/>
      <c r="DN1219"/>
      <c r="DO1219"/>
      <c r="DP1219"/>
      <c r="DQ1219"/>
      <c r="DR1219"/>
      <c r="DV1219" s="31" t="s">
        <v>5679</v>
      </c>
      <c r="DW1219" s="31" t="s">
        <v>5683</v>
      </c>
      <c r="DX1219" s="63"/>
      <c r="DY1219" s="63"/>
      <c r="DZ1219" s="63"/>
      <c r="EA1219" s="167"/>
      <c r="EB1219" s="60"/>
      <c r="EC1219" s="60"/>
      <c r="ED1219" s="60"/>
      <c r="EE1219" s="60"/>
      <c r="EF1219" s="60"/>
      <c r="EG1219" s="60"/>
      <c r="EH1219" s="60"/>
      <c r="EI1219" s="60"/>
      <c r="EJ1219" s="60"/>
      <c r="EK1219" s="60"/>
      <c r="EL1219" s="60"/>
      <c r="EM1219" s="60"/>
      <c r="EN1219" s="60"/>
      <c r="EO1219" s="60"/>
      <c r="EP1219" s="60"/>
      <c r="EQ1219" s="60"/>
      <c r="ER1219" s="60"/>
      <c r="ES1219" s="60"/>
      <c r="ET1219" s="60"/>
      <c r="EU1219" s="60"/>
      <c r="EV1219" s="60"/>
      <c r="EW1219" s="60"/>
      <c r="EX1219" s="60"/>
      <c r="EY1219" s="60"/>
      <c r="EZ1219" s="60"/>
      <c r="FA1219" s="60"/>
      <c r="FB1219" s="60"/>
    </row>
    <row r="1220" spans="22:158" x14ac:dyDescent="0.25">
      <c r="V1220" s="1"/>
      <c r="W1220" s="33"/>
      <c r="X1220" s="33"/>
      <c r="AH1220" s="38">
        <v>100</v>
      </c>
      <c r="AI1220" s="38">
        <v>125</v>
      </c>
      <c r="AJ1220" s="38">
        <v>16380</v>
      </c>
      <c r="AK1220" s="38">
        <v>16</v>
      </c>
      <c r="AL1220" s="38">
        <v>1801758</v>
      </c>
      <c r="AM1220" s="61" t="s">
        <v>1816</v>
      </c>
      <c r="AN1220" s="61" t="s">
        <v>1692</v>
      </c>
      <c r="AO1220" s="61" t="s">
        <v>894</v>
      </c>
      <c r="AP1220" s="61" t="s">
        <v>5034</v>
      </c>
      <c r="AQ1220" s="61" t="s">
        <v>1711</v>
      </c>
      <c r="AR1220" s="28">
        <v>160598.6</v>
      </c>
      <c r="AS1220" s="28">
        <v>0</v>
      </c>
      <c r="AT1220" s="28">
        <v>0</v>
      </c>
      <c r="AU1220" s="62"/>
      <c r="BT1220">
        <v>0</v>
      </c>
      <c r="BU1220" s="32">
        <v>100</v>
      </c>
      <c r="BV1220" s="32">
        <v>135</v>
      </c>
      <c r="BW1220" s="32">
        <v>18150</v>
      </c>
      <c r="BX1220" s="32">
        <v>88</v>
      </c>
      <c r="BY1220" s="32">
        <v>91220</v>
      </c>
      <c r="BZ1220" t="s">
        <v>1816</v>
      </c>
      <c r="CA1220" t="s">
        <v>1693</v>
      </c>
      <c r="CB1220" t="s">
        <v>1909</v>
      </c>
      <c r="CC1220" t="s">
        <v>1684</v>
      </c>
      <c r="CD1220" s="52" t="s">
        <v>1684</v>
      </c>
      <c r="CE1220" s="155">
        <v>167</v>
      </c>
      <c r="CF1220" s="155">
        <v>8</v>
      </c>
      <c r="CG1220" s="31" t="s">
        <v>696</v>
      </c>
      <c r="CH1220" s="31" t="s">
        <v>3933</v>
      </c>
      <c r="CI1220" s="31" t="s">
        <v>3953</v>
      </c>
      <c r="CJ1220" s="31" t="s">
        <v>2509</v>
      </c>
      <c r="DL1220"/>
      <c r="DM1220"/>
      <c r="DN1220"/>
      <c r="DO1220"/>
      <c r="DP1220"/>
      <c r="DQ1220"/>
      <c r="DR1220"/>
      <c r="DV1220" s="31" t="s">
        <v>5679</v>
      </c>
      <c r="DW1220" s="31" t="s">
        <v>5683</v>
      </c>
      <c r="DX1220" s="63"/>
      <c r="DY1220" s="63"/>
      <c r="DZ1220" s="63"/>
      <c r="EA1220" s="167"/>
      <c r="EB1220" s="60"/>
      <c r="EC1220" s="60"/>
      <c r="ED1220" s="60"/>
      <c r="EE1220" s="60"/>
      <c r="EF1220" s="60"/>
      <c r="EG1220" s="60"/>
      <c r="EH1220" s="60"/>
      <c r="EI1220" s="60"/>
      <c r="EJ1220" s="60"/>
      <c r="EK1220" s="60"/>
      <c r="EL1220" s="60"/>
      <c r="EM1220" s="60"/>
      <c r="EN1220" s="60"/>
      <c r="EO1220" s="60"/>
      <c r="EP1220" s="60"/>
      <c r="EQ1220" s="60"/>
      <c r="ER1220" s="60"/>
      <c r="ES1220" s="60"/>
      <c r="ET1220" s="60"/>
      <c r="EU1220" s="60"/>
      <c r="EV1220" s="60"/>
      <c r="EW1220" s="60"/>
      <c r="EX1220" s="60"/>
      <c r="EY1220" s="60"/>
      <c r="EZ1220" s="60"/>
      <c r="FA1220" s="60"/>
      <c r="FB1220" s="60"/>
    </row>
    <row r="1221" spans="22:158" x14ac:dyDescent="0.25">
      <c r="W1221" s="33"/>
      <c r="X1221" s="33"/>
      <c r="AH1221" s="38">
        <v>100</v>
      </c>
      <c r="AI1221" s="38">
        <v>125</v>
      </c>
      <c r="AJ1221" s="38">
        <v>16420</v>
      </c>
      <c r="AK1221" s="38">
        <v>16</v>
      </c>
      <c r="AL1221" s="38">
        <v>1801758</v>
      </c>
      <c r="AM1221" s="61" t="s">
        <v>1816</v>
      </c>
      <c r="AN1221" s="61" t="s">
        <v>1692</v>
      </c>
      <c r="AO1221" s="61" t="s">
        <v>1621</v>
      </c>
      <c r="AP1221" s="61" t="s">
        <v>5034</v>
      </c>
      <c r="AQ1221" s="61" t="s">
        <v>1711</v>
      </c>
      <c r="AR1221" s="28">
        <v>0</v>
      </c>
      <c r="AS1221" s="28">
        <v>0</v>
      </c>
      <c r="AT1221" s="28">
        <v>119930</v>
      </c>
      <c r="AU1221" s="62"/>
      <c r="BT1221">
        <v>0</v>
      </c>
      <c r="BU1221" s="32">
        <v>100</v>
      </c>
      <c r="BV1221" s="32">
        <v>135</v>
      </c>
      <c r="BW1221" s="32">
        <v>18150</v>
      </c>
      <c r="BX1221" s="32">
        <v>89</v>
      </c>
      <c r="BY1221" s="32">
        <v>91240</v>
      </c>
      <c r="BZ1221" t="s">
        <v>1816</v>
      </c>
      <c r="CA1221" t="s">
        <v>1693</v>
      </c>
      <c r="CB1221" t="s">
        <v>1909</v>
      </c>
      <c r="CC1221" s="52" t="s">
        <v>1785</v>
      </c>
      <c r="CD1221" s="52" t="s">
        <v>1785</v>
      </c>
      <c r="CE1221" s="155">
        <v>594694</v>
      </c>
      <c r="CF1221" s="155">
        <v>283</v>
      </c>
      <c r="CG1221" s="31" t="s">
        <v>698</v>
      </c>
      <c r="CH1221" s="31" t="s">
        <v>3934</v>
      </c>
      <c r="CI1221" s="31" t="s">
        <v>3953</v>
      </c>
      <c r="CJ1221" s="31" t="s">
        <v>2510</v>
      </c>
      <c r="DL1221"/>
      <c r="DM1221"/>
      <c r="DN1221"/>
      <c r="DO1221"/>
      <c r="DP1221"/>
      <c r="DQ1221"/>
      <c r="DR1221"/>
      <c r="DV1221" s="31" t="s">
        <v>5679</v>
      </c>
      <c r="DW1221" s="31" t="s">
        <v>5683</v>
      </c>
      <c r="DX1221" s="63"/>
      <c r="DY1221" s="63"/>
      <c r="DZ1221" s="63"/>
      <c r="EA1221" s="167"/>
      <c r="EB1221" s="60"/>
      <c r="EC1221" s="60"/>
      <c r="ED1221" s="60"/>
      <c r="EE1221" s="60"/>
      <c r="EF1221" s="60"/>
      <c r="EG1221" s="60"/>
      <c r="EH1221" s="60"/>
      <c r="EI1221" s="60"/>
      <c r="EJ1221" s="60"/>
      <c r="EK1221" s="60"/>
      <c r="EL1221" s="60"/>
      <c r="EM1221" s="60"/>
      <c r="EN1221" s="60"/>
      <c r="EO1221" s="60"/>
      <c r="EP1221" s="60"/>
      <c r="EQ1221" s="60"/>
      <c r="ER1221" s="60"/>
      <c r="ES1221" s="60"/>
      <c r="ET1221" s="60"/>
      <c r="EU1221" s="60"/>
      <c r="EV1221" s="60"/>
      <c r="EW1221" s="60"/>
      <c r="EX1221" s="60"/>
      <c r="EY1221" s="60"/>
      <c r="EZ1221" s="60"/>
      <c r="FA1221" s="60"/>
      <c r="FB1221" s="60"/>
    </row>
    <row r="1222" spans="22:158" x14ac:dyDescent="0.25">
      <c r="W1222" s="33"/>
      <c r="X1222" s="33"/>
      <c r="AH1222" s="38">
        <v>100</v>
      </c>
      <c r="AI1222" s="38">
        <v>130</v>
      </c>
      <c r="AJ1222" s="38">
        <v>10110</v>
      </c>
      <c r="AK1222" s="38">
        <v>16</v>
      </c>
      <c r="AL1222" s="38">
        <v>1801758</v>
      </c>
      <c r="AM1222" s="61" t="s">
        <v>1816</v>
      </c>
      <c r="AN1222" s="61" t="s">
        <v>1687</v>
      </c>
      <c r="AO1222" s="61" t="s">
        <v>5045</v>
      </c>
      <c r="AP1222" s="61" t="s">
        <v>5034</v>
      </c>
      <c r="AQ1222" s="61" t="s">
        <v>1711</v>
      </c>
      <c r="AR1222" s="28">
        <v>3467.7</v>
      </c>
      <c r="AS1222" s="28">
        <v>0</v>
      </c>
      <c r="AT1222" s="28">
        <v>36232</v>
      </c>
      <c r="AU1222" s="62"/>
      <c r="BT1222">
        <v>0</v>
      </c>
      <c r="BU1222" s="32">
        <v>100</v>
      </c>
      <c r="BV1222" s="32">
        <v>135</v>
      </c>
      <c r="BW1222" s="32">
        <v>18150</v>
      </c>
      <c r="BX1222" s="32">
        <v>90</v>
      </c>
      <c r="BY1222" s="32">
        <v>91260</v>
      </c>
      <c r="BZ1222" t="s">
        <v>1816</v>
      </c>
      <c r="CA1222" t="s">
        <v>1693</v>
      </c>
      <c r="CB1222" t="s">
        <v>1909</v>
      </c>
      <c r="CC1222" s="52" t="s">
        <v>5036</v>
      </c>
      <c r="CD1222" s="52" t="s">
        <v>5036</v>
      </c>
      <c r="CE1222" s="155">
        <v>121</v>
      </c>
      <c r="CF1222" s="155">
        <v>7</v>
      </c>
      <c r="CG1222" s="31" t="s">
        <v>5848</v>
      </c>
      <c r="CH1222" s="31" t="s">
        <v>3940</v>
      </c>
      <c r="CI1222" s="31" t="s">
        <v>3953</v>
      </c>
      <c r="CJ1222" s="31" t="s">
        <v>2511</v>
      </c>
      <c r="DL1222"/>
      <c r="DM1222"/>
      <c r="DN1222"/>
      <c r="DO1222"/>
      <c r="DP1222"/>
      <c r="DQ1222"/>
      <c r="DR1222"/>
      <c r="DV1222" s="31" t="s">
        <v>5679</v>
      </c>
      <c r="DW1222" s="31" t="s">
        <v>5684</v>
      </c>
      <c r="DX1222" s="63"/>
      <c r="DY1222" s="63"/>
      <c r="DZ1222" s="63"/>
      <c r="EA1222" s="167"/>
      <c r="EB1222" s="60"/>
      <c r="EC1222" s="60"/>
      <c r="ED1222" s="60"/>
      <c r="EE1222" s="60"/>
      <c r="EF1222" s="60"/>
      <c r="EG1222" s="60"/>
      <c r="EH1222" s="60"/>
      <c r="EI1222" s="60"/>
      <c r="EJ1222" s="60"/>
      <c r="EK1222" s="60"/>
      <c r="EL1222" s="60"/>
      <c r="EM1222" s="60"/>
      <c r="EN1222" s="60"/>
      <c r="EO1222" s="60"/>
      <c r="EP1222" s="60"/>
      <c r="EQ1222" s="60"/>
      <c r="ER1222" s="60"/>
      <c r="ES1222" s="60"/>
      <c r="ET1222" s="60"/>
      <c r="EU1222" s="60"/>
      <c r="EV1222" s="60"/>
      <c r="EW1222" s="60"/>
      <c r="EX1222" s="60"/>
      <c r="EY1222" s="60"/>
      <c r="EZ1222" s="60"/>
      <c r="FA1222" s="60"/>
      <c r="FB1222" s="60"/>
    </row>
    <row r="1223" spans="22:158" x14ac:dyDescent="0.25">
      <c r="W1223" s="33"/>
      <c r="X1223" s="33"/>
      <c r="AH1223" s="38">
        <v>100</v>
      </c>
      <c r="AI1223" s="38">
        <v>130</v>
      </c>
      <c r="AJ1223" s="38">
        <v>13000</v>
      </c>
      <c r="AK1223" s="38">
        <v>16</v>
      </c>
      <c r="AL1223" s="38">
        <v>1801758</v>
      </c>
      <c r="AM1223" s="61" t="s">
        <v>1816</v>
      </c>
      <c r="AN1223" s="61" t="s">
        <v>1687</v>
      </c>
      <c r="AO1223" s="61" t="s">
        <v>5101</v>
      </c>
      <c r="AP1223" s="61" t="s">
        <v>5034</v>
      </c>
      <c r="AQ1223" s="61" t="s">
        <v>1711</v>
      </c>
      <c r="AR1223" s="28">
        <v>0</v>
      </c>
      <c r="AS1223" s="28">
        <v>0</v>
      </c>
      <c r="AT1223" s="28">
        <v>77255</v>
      </c>
      <c r="AU1223" s="62"/>
      <c r="BT1223">
        <v>0</v>
      </c>
      <c r="BU1223" s="32">
        <v>100</v>
      </c>
      <c r="BV1223" s="32">
        <v>140</v>
      </c>
      <c r="BW1223" s="32">
        <v>10470</v>
      </c>
      <c r="BX1223" s="32">
        <v>81</v>
      </c>
      <c r="BY1223" s="32">
        <v>91000</v>
      </c>
      <c r="BZ1223" t="s">
        <v>1816</v>
      </c>
      <c r="CA1223" t="s">
        <v>1690</v>
      </c>
      <c r="CB1223" t="s">
        <v>1265</v>
      </c>
      <c r="CC1223" s="52" t="s">
        <v>1683</v>
      </c>
      <c r="CD1223" s="52" t="s">
        <v>1784</v>
      </c>
      <c r="CE1223" s="155">
        <v>55499</v>
      </c>
      <c r="CF1223" s="155">
        <v>350</v>
      </c>
      <c r="CG1223" s="31" t="s">
        <v>5834</v>
      </c>
      <c r="CH1223" s="31" t="s">
        <v>3954</v>
      </c>
      <c r="CI1223" s="31" t="s">
        <v>3955</v>
      </c>
      <c r="CJ1223" s="31" t="s">
        <v>2512</v>
      </c>
      <c r="DL1223"/>
      <c r="DM1223"/>
      <c r="DN1223"/>
      <c r="DO1223"/>
      <c r="DP1223"/>
      <c r="DQ1223"/>
      <c r="DR1223"/>
      <c r="DV1223" s="31" t="s">
        <v>5679</v>
      </c>
      <c r="DW1223" s="31" t="s">
        <v>5684</v>
      </c>
      <c r="DX1223" s="63"/>
      <c r="DY1223" s="63"/>
      <c r="DZ1223" s="63"/>
      <c r="EA1223" s="167"/>
      <c r="EB1223" s="60"/>
      <c r="EC1223" s="60"/>
      <c r="ED1223" s="60"/>
      <c r="EE1223" s="60"/>
      <c r="EF1223" s="60"/>
      <c r="EG1223" s="60"/>
      <c r="EH1223" s="60"/>
      <c r="EI1223" s="60"/>
      <c r="EJ1223" s="60"/>
      <c r="EK1223" s="60"/>
      <c r="EL1223" s="60"/>
      <c r="EM1223" s="60"/>
      <c r="EN1223" s="60"/>
      <c r="EO1223" s="60"/>
      <c r="EP1223" s="60"/>
      <c r="EQ1223" s="60"/>
      <c r="ER1223" s="60"/>
      <c r="ES1223" s="60"/>
      <c r="ET1223" s="60"/>
      <c r="EU1223" s="60"/>
      <c r="EV1223" s="60"/>
      <c r="EW1223" s="60"/>
      <c r="EX1223" s="60"/>
      <c r="EY1223" s="60"/>
      <c r="EZ1223" s="60"/>
      <c r="FA1223" s="60"/>
      <c r="FB1223" s="60"/>
    </row>
    <row r="1224" spans="22:158" x14ac:dyDescent="0.25">
      <c r="V1224" s="1"/>
      <c r="W1224" s="33"/>
      <c r="X1224" s="33"/>
      <c r="AH1224" s="38">
        <v>100</v>
      </c>
      <c r="AI1224" s="38">
        <v>130</v>
      </c>
      <c r="AJ1224" s="38">
        <v>13010</v>
      </c>
      <c r="AK1224" s="38">
        <v>16</v>
      </c>
      <c r="AL1224" s="38">
        <v>1801758</v>
      </c>
      <c r="AM1224" s="61" t="s">
        <v>1816</v>
      </c>
      <c r="AN1224" s="61" t="s">
        <v>1687</v>
      </c>
      <c r="AO1224" s="61" t="s">
        <v>5102</v>
      </c>
      <c r="AP1224" s="61" t="s">
        <v>5034</v>
      </c>
      <c r="AQ1224" s="61" t="s">
        <v>1711</v>
      </c>
      <c r="AR1224" s="28">
        <v>1042929.3</v>
      </c>
      <c r="AS1224" s="28">
        <v>510153</v>
      </c>
      <c r="AT1224" s="28">
        <v>0</v>
      </c>
      <c r="AU1224" s="62"/>
      <c r="BT1224">
        <v>0</v>
      </c>
      <c r="BU1224" s="32">
        <v>100</v>
      </c>
      <c r="BV1224" s="32">
        <v>140</v>
      </c>
      <c r="BW1224" s="32">
        <v>10470</v>
      </c>
      <c r="BX1224" s="32">
        <v>81</v>
      </c>
      <c r="BY1224" s="32">
        <v>91010</v>
      </c>
      <c r="BZ1224" t="s">
        <v>1816</v>
      </c>
      <c r="CA1224" t="s">
        <v>1690</v>
      </c>
      <c r="CB1224" t="s">
        <v>1265</v>
      </c>
      <c r="CC1224" t="s">
        <v>1683</v>
      </c>
      <c r="CD1224" s="52" t="s">
        <v>1683</v>
      </c>
      <c r="CE1224" s="155">
        <v>1213</v>
      </c>
      <c r="CF1224" s="155">
        <v>10</v>
      </c>
      <c r="CG1224" s="31" t="s">
        <v>5837</v>
      </c>
      <c r="CH1224" s="31" t="s">
        <v>3956</v>
      </c>
      <c r="CI1224" s="31" t="s">
        <v>3955</v>
      </c>
      <c r="CJ1224" s="31" t="s">
        <v>2513</v>
      </c>
      <c r="DL1224"/>
      <c r="DM1224"/>
      <c r="DN1224"/>
      <c r="DO1224"/>
      <c r="DP1224"/>
      <c r="DQ1224"/>
      <c r="DR1224"/>
      <c r="DV1224" s="31" t="s">
        <v>5679</v>
      </c>
      <c r="DW1224" s="31" t="s">
        <v>5684</v>
      </c>
      <c r="DX1224" s="63"/>
      <c r="DY1224" s="63"/>
      <c r="DZ1224" s="63"/>
      <c r="EA1224" s="167"/>
      <c r="EB1224" s="60"/>
      <c r="EC1224" s="60"/>
      <c r="ED1224" s="60"/>
      <c r="EE1224" s="60"/>
      <c r="EF1224" s="60"/>
      <c r="EG1224" s="60"/>
      <c r="EH1224" s="60"/>
      <c r="EI1224" s="60"/>
      <c r="EJ1224" s="60"/>
      <c r="EK1224" s="60"/>
      <c r="EL1224" s="60"/>
      <c r="EM1224" s="60"/>
      <c r="EN1224" s="60"/>
      <c r="EO1224" s="60"/>
      <c r="EP1224" s="60"/>
      <c r="EQ1224" s="60"/>
      <c r="ER1224" s="60"/>
      <c r="ES1224" s="60"/>
      <c r="ET1224" s="60"/>
      <c r="EU1224" s="60"/>
      <c r="EV1224" s="60"/>
      <c r="EW1224" s="60"/>
      <c r="EX1224" s="60"/>
      <c r="EY1224" s="60"/>
      <c r="EZ1224" s="60"/>
      <c r="FA1224" s="60"/>
      <c r="FB1224" s="60"/>
    </row>
    <row r="1225" spans="22:158" x14ac:dyDescent="0.25">
      <c r="W1225" s="33"/>
      <c r="X1225" s="33"/>
      <c r="AH1225" s="38">
        <v>100</v>
      </c>
      <c r="AI1225" s="38">
        <v>130</v>
      </c>
      <c r="AJ1225" s="38">
        <v>13550</v>
      </c>
      <c r="AK1225" s="38">
        <v>16</v>
      </c>
      <c r="AL1225" s="38">
        <v>1801758</v>
      </c>
      <c r="AM1225" s="61" t="s">
        <v>1816</v>
      </c>
      <c r="AN1225" s="61" t="s">
        <v>1687</v>
      </c>
      <c r="AO1225" s="61" t="s">
        <v>5114</v>
      </c>
      <c r="AP1225" s="61" t="s">
        <v>5034</v>
      </c>
      <c r="AQ1225" s="61" t="s">
        <v>1711</v>
      </c>
      <c r="AR1225" s="28">
        <v>974238.1</v>
      </c>
      <c r="AS1225" s="28">
        <v>229373</v>
      </c>
      <c r="AT1225" s="28">
        <v>792719</v>
      </c>
      <c r="AU1225" s="62"/>
      <c r="BT1225">
        <v>0</v>
      </c>
      <c r="BU1225" s="32">
        <v>100</v>
      </c>
      <c r="BV1225" s="32">
        <v>140</v>
      </c>
      <c r="BW1225" s="32">
        <v>10470</v>
      </c>
      <c r="BX1225" s="32">
        <v>82</v>
      </c>
      <c r="BY1225" s="32">
        <v>91020</v>
      </c>
      <c r="BZ1225" t="s">
        <v>1816</v>
      </c>
      <c r="CA1225" t="s">
        <v>1690</v>
      </c>
      <c r="CB1225" t="s">
        <v>1265</v>
      </c>
      <c r="CC1225" s="52" t="s">
        <v>1790</v>
      </c>
      <c r="CD1225" s="52" t="s">
        <v>1792</v>
      </c>
      <c r="CE1225" s="155">
        <v>3792</v>
      </c>
      <c r="CF1225" s="155">
        <v>47</v>
      </c>
      <c r="CG1225" s="31" t="s">
        <v>5851</v>
      </c>
      <c r="CH1225" s="31" t="s">
        <v>3957</v>
      </c>
      <c r="CI1225" s="31" t="s">
        <v>3955</v>
      </c>
      <c r="CJ1225" s="31" t="s">
        <v>2514</v>
      </c>
      <c r="DL1225"/>
      <c r="DM1225"/>
      <c r="DN1225"/>
      <c r="DO1225"/>
      <c r="DP1225"/>
      <c r="DQ1225"/>
      <c r="DR1225"/>
      <c r="DV1225" s="31" t="s">
        <v>5679</v>
      </c>
      <c r="DW1225" s="31" t="s">
        <v>5684</v>
      </c>
      <c r="DX1225" s="63"/>
      <c r="DY1225" s="63"/>
      <c r="DZ1225" s="63"/>
      <c r="EA1225" s="167"/>
      <c r="EB1225" s="60"/>
      <c r="EC1225" s="60"/>
      <c r="ED1225" s="60"/>
      <c r="EE1225" s="60"/>
      <c r="EF1225" s="60"/>
      <c r="EG1225" s="60"/>
      <c r="EH1225" s="60"/>
      <c r="EI1225" s="60"/>
      <c r="EJ1225" s="60"/>
      <c r="EK1225" s="60"/>
      <c r="EL1225" s="60"/>
      <c r="EM1225" s="60"/>
      <c r="EN1225" s="60"/>
      <c r="EO1225" s="60"/>
      <c r="EP1225" s="60"/>
      <c r="EQ1225" s="60"/>
      <c r="ER1225" s="60"/>
      <c r="ES1225" s="60"/>
      <c r="ET1225" s="60"/>
      <c r="EU1225" s="60"/>
      <c r="EV1225" s="60"/>
      <c r="EW1225" s="60"/>
      <c r="EX1225" s="60"/>
      <c r="EY1225" s="60"/>
      <c r="EZ1225" s="60"/>
      <c r="FA1225" s="60"/>
      <c r="FB1225" s="60"/>
    </row>
    <row r="1226" spans="22:158" x14ac:dyDescent="0.25">
      <c r="W1226" s="33"/>
      <c r="X1226" s="33"/>
      <c r="AH1226" s="38">
        <v>100</v>
      </c>
      <c r="AI1226" s="38">
        <v>130</v>
      </c>
      <c r="AJ1226" s="38">
        <v>13650</v>
      </c>
      <c r="AK1226" s="38">
        <v>16</v>
      </c>
      <c r="AL1226" s="38">
        <v>1801758</v>
      </c>
      <c r="AM1226" s="61" t="s">
        <v>1816</v>
      </c>
      <c r="AN1226" s="61" t="s">
        <v>1687</v>
      </c>
      <c r="AO1226" s="61" t="s">
        <v>5116</v>
      </c>
      <c r="AP1226" s="61" t="s">
        <v>5034</v>
      </c>
      <c r="AQ1226" s="61" t="s">
        <v>1711</v>
      </c>
      <c r="AR1226" s="28">
        <v>0</v>
      </c>
      <c r="AS1226" s="28">
        <v>78953</v>
      </c>
      <c r="AT1226" s="28">
        <v>118749</v>
      </c>
      <c r="AU1226" s="62"/>
      <c r="BT1226">
        <v>0</v>
      </c>
      <c r="BU1226" s="32">
        <v>100</v>
      </c>
      <c r="BV1226" s="32">
        <v>140</v>
      </c>
      <c r="BW1226" s="32">
        <v>10470</v>
      </c>
      <c r="BX1226" s="32">
        <v>82</v>
      </c>
      <c r="BY1226" s="32">
        <v>91040</v>
      </c>
      <c r="BZ1226" t="s">
        <v>1816</v>
      </c>
      <c r="CA1226" t="s">
        <v>1690</v>
      </c>
      <c r="CB1226" t="s">
        <v>1265</v>
      </c>
      <c r="CC1226" t="s">
        <v>1790</v>
      </c>
      <c r="CD1226" s="52" t="s">
        <v>1791</v>
      </c>
      <c r="CE1226" s="155">
        <v>550</v>
      </c>
      <c r="CF1226" s="155">
        <v>7</v>
      </c>
      <c r="CG1226" s="31" t="s">
        <v>5853</v>
      </c>
      <c r="CH1226" s="31" t="s">
        <v>3958</v>
      </c>
      <c r="CI1226" s="31" t="s">
        <v>3955</v>
      </c>
      <c r="CJ1226" s="31" t="s">
        <v>2515</v>
      </c>
      <c r="DL1226"/>
      <c r="DM1226"/>
      <c r="DN1226"/>
      <c r="DO1226"/>
      <c r="DP1226"/>
      <c r="DQ1226"/>
      <c r="DR1226"/>
      <c r="DV1226" s="31" t="s">
        <v>5679</v>
      </c>
      <c r="DW1226" s="31" t="s">
        <v>5684</v>
      </c>
      <c r="DX1226" s="63"/>
      <c r="DY1226" s="63"/>
      <c r="DZ1226" s="63"/>
      <c r="EA1226" s="167"/>
      <c r="EB1226" s="60"/>
      <c r="EC1226" s="60"/>
      <c r="ED1226" s="60"/>
      <c r="EE1226" s="60"/>
      <c r="EF1226" s="60"/>
      <c r="EG1226" s="60"/>
      <c r="EH1226" s="60"/>
      <c r="EI1226" s="60"/>
      <c r="EJ1226" s="60"/>
      <c r="EK1226" s="60"/>
      <c r="EL1226" s="60"/>
      <c r="EM1226" s="60"/>
      <c r="EN1226" s="60"/>
      <c r="EO1226" s="60"/>
      <c r="EP1226" s="60"/>
      <c r="EQ1226" s="60"/>
      <c r="ER1226" s="60"/>
      <c r="ES1226" s="60"/>
      <c r="ET1226" s="60"/>
      <c r="EU1226" s="60"/>
      <c r="EV1226" s="60"/>
      <c r="EW1226" s="60"/>
      <c r="EX1226" s="60"/>
      <c r="EY1226" s="60"/>
      <c r="EZ1226" s="60"/>
      <c r="FA1226" s="60"/>
      <c r="FB1226" s="60"/>
    </row>
    <row r="1227" spans="22:158" x14ac:dyDescent="0.25">
      <c r="W1227" s="33"/>
      <c r="X1227" s="33"/>
      <c r="AH1227" s="38">
        <v>100</v>
      </c>
      <c r="AI1227" s="38">
        <v>130</v>
      </c>
      <c r="AJ1227" s="38">
        <v>13660</v>
      </c>
      <c r="AK1227" s="38">
        <v>16</v>
      </c>
      <c r="AL1227" s="38">
        <v>1801758</v>
      </c>
      <c r="AM1227" s="61" t="s">
        <v>1816</v>
      </c>
      <c r="AN1227" s="61" t="s">
        <v>1687</v>
      </c>
      <c r="AO1227" s="61" t="s">
        <v>5117</v>
      </c>
      <c r="AP1227" s="61" t="s">
        <v>5034</v>
      </c>
      <c r="AQ1227" s="61" t="s">
        <v>1711</v>
      </c>
      <c r="AR1227" s="28">
        <v>30413.599999999999</v>
      </c>
      <c r="AS1227" s="28">
        <v>215944</v>
      </c>
      <c r="AT1227" s="28">
        <v>0</v>
      </c>
      <c r="AU1227" s="62"/>
      <c r="BT1227">
        <v>0</v>
      </c>
      <c r="BU1227" s="32">
        <v>100</v>
      </c>
      <c r="BV1227" s="32">
        <v>140</v>
      </c>
      <c r="BW1227" s="32">
        <v>10470</v>
      </c>
      <c r="BX1227" s="32">
        <v>83</v>
      </c>
      <c r="BY1227" s="32">
        <v>91060</v>
      </c>
      <c r="BZ1227" t="s">
        <v>1816</v>
      </c>
      <c r="CA1227" t="s">
        <v>1690</v>
      </c>
      <c r="CB1227" t="s">
        <v>1265</v>
      </c>
      <c r="CC1227" t="s">
        <v>1786</v>
      </c>
      <c r="CD1227" s="52" t="s">
        <v>5043</v>
      </c>
      <c r="CE1227" s="155">
        <v>8059</v>
      </c>
      <c r="CF1227" s="155">
        <v>8</v>
      </c>
      <c r="CG1227" s="31" t="s">
        <v>684</v>
      </c>
      <c r="CH1227" s="31" t="s">
        <v>3959</v>
      </c>
      <c r="CI1227" s="31" t="s">
        <v>3955</v>
      </c>
      <c r="CJ1227" s="31" t="s">
        <v>2516</v>
      </c>
      <c r="DL1227"/>
      <c r="DM1227"/>
      <c r="DN1227"/>
      <c r="DO1227"/>
      <c r="DP1227"/>
      <c r="DQ1227"/>
      <c r="DR1227"/>
      <c r="DV1227" s="31" t="s">
        <v>5679</v>
      </c>
      <c r="DW1227" s="31" t="s">
        <v>5684</v>
      </c>
      <c r="DX1227" s="63"/>
      <c r="DY1227" s="63"/>
      <c r="DZ1227" s="63"/>
      <c r="EA1227" s="167"/>
      <c r="EB1227" s="60"/>
      <c r="EC1227" s="60"/>
      <c r="ED1227" s="60"/>
      <c r="EE1227" s="60"/>
      <c r="EF1227" s="60"/>
      <c r="EG1227" s="60"/>
      <c r="EH1227" s="60"/>
      <c r="EI1227" s="60"/>
      <c r="EJ1227" s="60"/>
      <c r="EK1227" s="60"/>
      <c r="EL1227" s="60"/>
      <c r="EM1227" s="60"/>
      <c r="EN1227" s="60"/>
      <c r="EO1227" s="60"/>
      <c r="EP1227" s="60"/>
      <c r="EQ1227" s="60"/>
      <c r="ER1227" s="60"/>
      <c r="ES1227" s="60"/>
      <c r="ET1227" s="60"/>
      <c r="EU1227" s="60"/>
      <c r="EV1227" s="60"/>
      <c r="EW1227" s="60"/>
      <c r="EX1227" s="60"/>
      <c r="EY1227" s="60"/>
      <c r="EZ1227" s="60"/>
      <c r="FA1227" s="60"/>
      <c r="FB1227" s="60"/>
    </row>
    <row r="1228" spans="22:158" x14ac:dyDescent="0.25">
      <c r="W1228" s="33"/>
      <c r="X1228" s="33"/>
      <c r="AH1228" s="38">
        <v>100</v>
      </c>
      <c r="AI1228" s="38">
        <v>130</v>
      </c>
      <c r="AJ1228" s="38">
        <v>14200</v>
      </c>
      <c r="AK1228" s="38">
        <v>16</v>
      </c>
      <c r="AL1228" s="38">
        <v>1801758</v>
      </c>
      <c r="AM1228" s="61" t="s">
        <v>1816</v>
      </c>
      <c r="AN1228" s="61" t="s">
        <v>1687</v>
      </c>
      <c r="AO1228" s="61" t="s">
        <v>5127</v>
      </c>
      <c r="AP1228" s="61" t="s">
        <v>5034</v>
      </c>
      <c r="AQ1228" s="61" t="s">
        <v>1711</v>
      </c>
      <c r="AR1228" s="28">
        <v>888708.3</v>
      </c>
      <c r="AS1228" s="28">
        <v>510638</v>
      </c>
      <c r="AT1228" s="28">
        <v>252343</v>
      </c>
      <c r="AU1228" s="62"/>
      <c r="BT1228">
        <v>0</v>
      </c>
      <c r="BU1228" s="32">
        <v>100</v>
      </c>
      <c r="BV1228" s="32">
        <v>140</v>
      </c>
      <c r="BW1228" s="32">
        <v>10470</v>
      </c>
      <c r="BX1228" s="32">
        <v>84</v>
      </c>
      <c r="BY1228" s="32">
        <v>91100</v>
      </c>
      <c r="BZ1228" t="s">
        <v>1816</v>
      </c>
      <c r="CA1228" t="s">
        <v>1690</v>
      </c>
      <c r="CB1228" t="s">
        <v>1265</v>
      </c>
      <c r="CC1228" s="52" t="s">
        <v>1795</v>
      </c>
      <c r="CD1228" s="52" t="s">
        <v>1796</v>
      </c>
      <c r="CE1228" s="155">
        <v>149</v>
      </c>
      <c r="CF1228" s="155">
        <v>28</v>
      </c>
      <c r="CG1228" s="31" t="s">
        <v>688</v>
      </c>
      <c r="CH1228" s="31" t="s">
        <v>3960</v>
      </c>
      <c r="CI1228" s="31" t="s">
        <v>3955</v>
      </c>
      <c r="CJ1228" s="31" t="s">
        <v>2517</v>
      </c>
      <c r="DL1228"/>
      <c r="DM1228"/>
      <c r="DN1228"/>
      <c r="DO1228"/>
      <c r="DP1228"/>
      <c r="DQ1228"/>
      <c r="DR1228"/>
      <c r="DV1228" s="31" t="s">
        <v>5679</v>
      </c>
      <c r="DW1228" s="31" t="s">
        <v>5684</v>
      </c>
      <c r="DX1228" s="63"/>
      <c r="DY1228" s="63"/>
      <c r="DZ1228" s="63"/>
      <c r="EA1228" s="167"/>
      <c r="EB1228" s="60"/>
      <c r="EC1228" s="60"/>
      <c r="ED1228" s="60"/>
      <c r="EE1228" s="60"/>
      <c r="EF1228" s="60"/>
      <c r="EG1228" s="60"/>
      <c r="EH1228" s="60"/>
      <c r="EI1228" s="60"/>
      <c r="EJ1228" s="60"/>
      <c r="EK1228" s="60"/>
      <c r="EL1228" s="60"/>
      <c r="EM1228" s="60"/>
      <c r="EN1228" s="60"/>
      <c r="EO1228" s="60"/>
      <c r="EP1228" s="60"/>
      <c r="EQ1228" s="60"/>
      <c r="ER1228" s="60"/>
      <c r="ES1228" s="60"/>
      <c r="ET1228" s="60"/>
      <c r="EU1228" s="60"/>
      <c r="EV1228" s="60"/>
      <c r="EW1228" s="60"/>
      <c r="EX1228" s="60"/>
      <c r="EY1228" s="60"/>
      <c r="EZ1228" s="60"/>
      <c r="FA1228" s="60"/>
      <c r="FB1228" s="60"/>
    </row>
    <row r="1229" spans="22:158" x14ac:dyDescent="0.25">
      <c r="W1229" s="33"/>
      <c r="X1229" s="33"/>
      <c r="AH1229" s="38">
        <v>100</v>
      </c>
      <c r="AI1229" s="38">
        <v>130</v>
      </c>
      <c r="AJ1229" s="38">
        <v>14920</v>
      </c>
      <c r="AK1229" s="38">
        <v>16</v>
      </c>
      <c r="AL1229" s="38">
        <v>1801758</v>
      </c>
      <c r="AM1229" s="61" t="s">
        <v>1816</v>
      </c>
      <c r="AN1229" s="61" t="s">
        <v>1687</v>
      </c>
      <c r="AO1229" s="61" t="s">
        <v>1588</v>
      </c>
      <c r="AP1229" s="61" t="s">
        <v>5034</v>
      </c>
      <c r="AQ1229" s="61" t="s">
        <v>1711</v>
      </c>
      <c r="AR1229" s="28">
        <v>936181.2</v>
      </c>
      <c r="AS1229" s="28">
        <v>672210</v>
      </c>
      <c r="AT1229" s="28">
        <v>0</v>
      </c>
      <c r="AU1229" s="62"/>
      <c r="BT1229">
        <v>0</v>
      </c>
      <c r="BU1229" s="32">
        <v>100</v>
      </c>
      <c r="BV1229" s="32">
        <v>140</v>
      </c>
      <c r="BW1229" s="32">
        <v>10470</v>
      </c>
      <c r="BX1229" s="32">
        <v>85</v>
      </c>
      <c r="BY1229" s="32">
        <v>91120</v>
      </c>
      <c r="BZ1229" t="s">
        <v>1816</v>
      </c>
      <c r="CA1229" t="s">
        <v>1690</v>
      </c>
      <c r="CB1229" t="s">
        <v>1265</v>
      </c>
      <c r="CC1229" s="52" t="s">
        <v>1797</v>
      </c>
      <c r="CD1229" s="52" t="s">
        <v>1797</v>
      </c>
      <c r="CE1229" s="155">
        <v>60</v>
      </c>
      <c r="CF1229" s="155">
        <v>15</v>
      </c>
      <c r="CG1229" s="31" t="s">
        <v>690</v>
      </c>
      <c r="CH1229" s="31" t="s">
        <v>3961</v>
      </c>
      <c r="CI1229" s="31" t="s">
        <v>3955</v>
      </c>
      <c r="CJ1229" s="31" t="s">
        <v>2518</v>
      </c>
      <c r="DL1229"/>
      <c r="DM1229"/>
      <c r="DN1229"/>
      <c r="DO1229"/>
      <c r="DP1229"/>
      <c r="DQ1229"/>
      <c r="DR1229"/>
      <c r="DV1229" s="31" t="s">
        <v>5679</v>
      </c>
      <c r="DW1229" s="31" t="s">
        <v>5684</v>
      </c>
      <c r="DX1229" s="63"/>
      <c r="DY1229" s="63"/>
      <c r="DZ1229" s="63"/>
      <c r="EA1229" s="167"/>
      <c r="EB1229" s="60"/>
      <c r="EC1229" s="60"/>
      <c r="ED1229" s="60"/>
      <c r="EE1229" s="60"/>
      <c r="EF1229" s="60"/>
      <c r="EG1229" s="60"/>
      <c r="EH1229" s="60"/>
      <c r="EI1229" s="60"/>
      <c r="EJ1229" s="60"/>
      <c r="EK1229" s="60"/>
      <c r="EL1229" s="60"/>
      <c r="EM1229" s="60"/>
      <c r="EN1229" s="60"/>
      <c r="EO1229" s="60"/>
      <c r="EP1229" s="60"/>
      <c r="EQ1229" s="60"/>
      <c r="ER1229" s="60"/>
      <c r="ES1229" s="60"/>
      <c r="ET1229" s="60"/>
      <c r="EU1229" s="60"/>
      <c r="EV1229" s="60"/>
      <c r="EW1229" s="60"/>
      <c r="EX1229" s="60"/>
      <c r="EY1229" s="60"/>
      <c r="EZ1229" s="60"/>
      <c r="FA1229" s="60"/>
      <c r="FB1229" s="60"/>
    </row>
    <row r="1230" spans="22:158" x14ac:dyDescent="0.25">
      <c r="W1230" s="33"/>
      <c r="X1230" s="33"/>
      <c r="AH1230" s="38">
        <v>100</v>
      </c>
      <c r="AI1230" s="38">
        <v>130</v>
      </c>
      <c r="AJ1230" s="38">
        <v>15300</v>
      </c>
      <c r="AK1230" s="38">
        <v>16</v>
      </c>
      <c r="AL1230" s="38">
        <v>1801758</v>
      </c>
      <c r="AM1230" s="61" t="s">
        <v>1816</v>
      </c>
      <c r="AN1230" s="61" t="s">
        <v>1687</v>
      </c>
      <c r="AO1230" s="61" t="s">
        <v>1597</v>
      </c>
      <c r="AP1230" s="61" t="s">
        <v>5034</v>
      </c>
      <c r="AQ1230" s="61" t="s">
        <v>1711</v>
      </c>
      <c r="AR1230" s="28">
        <v>397489.3</v>
      </c>
      <c r="AS1230" s="28">
        <v>412014</v>
      </c>
      <c r="AT1230" s="28">
        <v>701195</v>
      </c>
      <c r="AU1230" s="62"/>
      <c r="BT1230">
        <v>0</v>
      </c>
      <c r="BU1230" s="32">
        <v>100</v>
      </c>
      <c r="BV1230" s="32">
        <v>140</v>
      </c>
      <c r="BW1230" s="32">
        <v>10470</v>
      </c>
      <c r="BX1230" s="32">
        <v>86</v>
      </c>
      <c r="BY1230" s="32">
        <v>91140</v>
      </c>
      <c r="BZ1230" t="s">
        <v>1816</v>
      </c>
      <c r="CA1230" t="s">
        <v>1690</v>
      </c>
      <c r="CB1230" t="s">
        <v>1265</v>
      </c>
      <c r="CC1230" s="52" t="s">
        <v>1787</v>
      </c>
      <c r="CD1230" s="52" t="s">
        <v>1789</v>
      </c>
      <c r="CE1230" s="155">
        <v>470</v>
      </c>
      <c r="CF1230" s="155">
        <v>116</v>
      </c>
      <c r="CG1230" s="31" t="s">
        <v>5839</v>
      </c>
      <c r="CH1230" s="31" t="s">
        <v>3962</v>
      </c>
      <c r="CI1230" s="31" t="s">
        <v>3955</v>
      </c>
      <c r="CJ1230" s="31" t="s">
        <v>2519</v>
      </c>
      <c r="DL1230"/>
      <c r="DM1230"/>
      <c r="DN1230"/>
      <c r="DO1230"/>
      <c r="DP1230"/>
      <c r="DQ1230"/>
      <c r="DR1230"/>
      <c r="DV1230" s="31" t="s">
        <v>5679</v>
      </c>
      <c r="DW1230" s="31" t="s">
        <v>5684</v>
      </c>
      <c r="DX1230" s="63"/>
      <c r="DY1230" s="63"/>
      <c r="DZ1230" s="63"/>
      <c r="EA1230" s="167"/>
      <c r="EB1230" s="60"/>
      <c r="EC1230" s="60"/>
      <c r="ED1230" s="60"/>
      <c r="EE1230" s="60"/>
      <c r="EF1230" s="60"/>
      <c r="EG1230" s="60"/>
      <c r="EH1230" s="60"/>
      <c r="EI1230" s="60"/>
      <c r="EJ1230" s="60"/>
      <c r="EK1230" s="60"/>
      <c r="EL1230" s="60"/>
      <c r="EM1230" s="60"/>
      <c r="EN1230" s="60"/>
      <c r="EO1230" s="60"/>
      <c r="EP1230" s="60"/>
      <c r="EQ1230" s="60"/>
      <c r="ER1230" s="60"/>
      <c r="ES1230" s="60"/>
      <c r="ET1230" s="60"/>
      <c r="EU1230" s="60"/>
      <c r="EV1230" s="60"/>
      <c r="EW1230" s="60"/>
      <c r="EX1230" s="60"/>
      <c r="EY1230" s="60"/>
      <c r="EZ1230" s="60"/>
      <c r="FA1230" s="60"/>
      <c r="FB1230" s="60"/>
    </row>
    <row r="1231" spans="22:158" x14ac:dyDescent="0.25">
      <c r="W1231" s="33"/>
      <c r="X1231" s="33"/>
      <c r="AH1231" s="38">
        <v>100</v>
      </c>
      <c r="AI1231" s="38">
        <v>130</v>
      </c>
      <c r="AJ1231" s="38">
        <v>15750</v>
      </c>
      <c r="AK1231" s="38">
        <v>16</v>
      </c>
      <c r="AL1231" s="38">
        <v>1801758</v>
      </c>
      <c r="AM1231" s="61" t="s">
        <v>1816</v>
      </c>
      <c r="AN1231" s="61" t="s">
        <v>1687</v>
      </c>
      <c r="AO1231" s="61" t="s">
        <v>1606</v>
      </c>
      <c r="AP1231" s="61" t="s">
        <v>5034</v>
      </c>
      <c r="AQ1231" s="61" t="s">
        <v>1711</v>
      </c>
      <c r="AR1231" s="28">
        <v>7179.1</v>
      </c>
      <c r="AS1231" s="28">
        <v>397543</v>
      </c>
      <c r="AT1231" s="28">
        <v>218944</v>
      </c>
      <c r="AU1231" s="62"/>
      <c r="BT1231">
        <v>0</v>
      </c>
      <c r="BU1231" s="32">
        <v>100</v>
      </c>
      <c r="BV1231" s="32">
        <v>140</v>
      </c>
      <c r="BW1231" s="32">
        <v>10470</v>
      </c>
      <c r="BX1231" s="32">
        <v>86</v>
      </c>
      <c r="BY1231" s="32">
        <v>91160</v>
      </c>
      <c r="BZ1231" t="s">
        <v>1816</v>
      </c>
      <c r="CA1231" s="52" t="s">
        <v>1690</v>
      </c>
      <c r="CB1231" s="52" t="s">
        <v>1265</v>
      </c>
      <c r="CC1231" s="52" t="s">
        <v>1787</v>
      </c>
      <c r="CD1231" s="52" t="s">
        <v>1788</v>
      </c>
      <c r="CE1231" s="155">
        <v>695</v>
      </c>
      <c r="CF1231" s="155">
        <v>37</v>
      </c>
      <c r="CG1231" s="31" t="s">
        <v>5831</v>
      </c>
      <c r="CH1231" s="31" t="s">
        <v>3963</v>
      </c>
      <c r="CI1231" s="31" t="s">
        <v>3955</v>
      </c>
      <c r="CJ1231" s="31" t="s">
        <v>2520</v>
      </c>
      <c r="DL1231"/>
      <c r="DM1231"/>
      <c r="DN1231"/>
      <c r="DO1231"/>
      <c r="DP1231"/>
      <c r="DQ1231"/>
      <c r="DR1231"/>
      <c r="DV1231" s="31" t="s">
        <v>5679</v>
      </c>
      <c r="DW1231" s="31" t="s">
        <v>5684</v>
      </c>
      <c r="DX1231" s="63"/>
      <c r="DY1231" s="63"/>
      <c r="DZ1231" s="63"/>
      <c r="EA1231" s="167"/>
      <c r="EB1231" s="60"/>
      <c r="EC1231" s="60"/>
      <c r="ED1231" s="60"/>
      <c r="EE1231" s="60"/>
      <c r="EF1231" s="60"/>
      <c r="EG1231" s="60"/>
      <c r="EH1231" s="60"/>
      <c r="EI1231" s="60"/>
      <c r="EJ1231" s="60"/>
      <c r="EK1231" s="60"/>
      <c r="EL1231" s="60"/>
      <c r="EM1231" s="60"/>
      <c r="EN1231" s="60"/>
      <c r="EO1231" s="60"/>
      <c r="EP1231" s="60"/>
      <c r="EQ1231" s="60"/>
      <c r="ER1231" s="60"/>
      <c r="ES1231" s="60"/>
      <c r="ET1231" s="60"/>
      <c r="EU1231" s="60"/>
      <c r="EV1231" s="60"/>
      <c r="EW1231" s="60"/>
      <c r="EX1231" s="60"/>
      <c r="EY1231" s="60"/>
      <c r="EZ1231" s="60"/>
      <c r="FA1231" s="60"/>
      <c r="FB1231" s="60"/>
    </row>
    <row r="1232" spans="22:158" x14ac:dyDescent="0.25">
      <c r="W1232" s="33"/>
      <c r="X1232" s="33"/>
      <c r="AH1232" s="38">
        <v>100</v>
      </c>
      <c r="AI1232" s="38">
        <v>130</v>
      </c>
      <c r="AJ1232" s="38">
        <v>16500</v>
      </c>
      <c r="AK1232" s="38">
        <v>16</v>
      </c>
      <c r="AL1232" s="38">
        <v>1801758</v>
      </c>
      <c r="AM1232" s="61" t="s">
        <v>1816</v>
      </c>
      <c r="AN1232" s="61" t="s">
        <v>1687</v>
      </c>
      <c r="AO1232" s="61" t="s">
        <v>1623</v>
      </c>
      <c r="AP1232" s="61" t="s">
        <v>5034</v>
      </c>
      <c r="AQ1232" s="61" t="s">
        <v>1711</v>
      </c>
      <c r="AR1232" s="28">
        <v>0</v>
      </c>
      <c r="AS1232" s="28">
        <v>0</v>
      </c>
      <c r="AT1232" s="28">
        <v>596952</v>
      </c>
      <c r="AU1232" s="62"/>
      <c r="BT1232">
        <v>0</v>
      </c>
      <c r="BU1232" s="32">
        <v>100</v>
      </c>
      <c r="BV1232" s="32">
        <v>140</v>
      </c>
      <c r="BW1232" s="32">
        <v>10470</v>
      </c>
      <c r="BX1232" s="32">
        <v>87</v>
      </c>
      <c r="BY1232" s="32">
        <v>91180</v>
      </c>
      <c r="BZ1232" t="s">
        <v>1816</v>
      </c>
      <c r="CA1232" t="s">
        <v>1690</v>
      </c>
      <c r="CB1232" t="s">
        <v>1265</v>
      </c>
      <c r="CC1232" t="s">
        <v>1726</v>
      </c>
      <c r="CD1232" s="52" t="s">
        <v>1793</v>
      </c>
      <c r="CE1232" s="155">
        <v>12</v>
      </c>
      <c r="CF1232" s="155">
        <v>4</v>
      </c>
      <c r="CG1232" s="31" t="s">
        <v>5841</v>
      </c>
      <c r="CH1232" s="31" t="s">
        <v>3964</v>
      </c>
      <c r="CI1232" s="31" t="s">
        <v>3955</v>
      </c>
      <c r="CJ1232" s="31" t="s">
        <v>2521</v>
      </c>
      <c r="DL1232"/>
      <c r="DM1232"/>
      <c r="DN1232"/>
      <c r="DO1232"/>
      <c r="DP1232"/>
      <c r="DQ1232"/>
      <c r="DR1232"/>
      <c r="DV1232" s="31" t="s">
        <v>5679</v>
      </c>
      <c r="DW1232" s="31" t="s">
        <v>5684</v>
      </c>
      <c r="DX1232" s="63"/>
      <c r="DY1232" s="63"/>
      <c r="DZ1232" s="63"/>
      <c r="EA1232" s="167"/>
      <c r="EB1232" s="60"/>
      <c r="EC1232" s="60"/>
      <c r="ED1232" s="60"/>
      <c r="EE1232" s="60"/>
      <c r="EF1232" s="60"/>
      <c r="EG1232" s="60"/>
      <c r="EH1232" s="60"/>
      <c r="EI1232" s="60"/>
      <c r="EJ1232" s="60"/>
      <c r="EK1232" s="60"/>
      <c r="EL1232" s="60"/>
      <c r="EM1232" s="60"/>
      <c r="EN1232" s="60"/>
      <c r="EO1232" s="60"/>
      <c r="EP1232" s="60"/>
      <c r="EQ1232" s="60"/>
      <c r="ER1232" s="60"/>
      <c r="ES1232" s="60"/>
      <c r="ET1232" s="60"/>
      <c r="EU1232" s="60"/>
      <c r="EV1232" s="60"/>
      <c r="EW1232" s="60"/>
      <c r="EX1232" s="60"/>
      <c r="EY1232" s="60"/>
      <c r="EZ1232" s="60"/>
      <c r="FA1232" s="60"/>
      <c r="FB1232" s="60"/>
    </row>
    <row r="1233" spans="22:158" x14ac:dyDescent="0.25">
      <c r="W1233" s="33"/>
      <c r="X1233" s="33"/>
      <c r="AH1233" s="38">
        <v>100</v>
      </c>
      <c r="AI1233" s="38">
        <v>130</v>
      </c>
      <c r="AJ1233" s="38">
        <v>16850</v>
      </c>
      <c r="AK1233" s="38">
        <v>16</v>
      </c>
      <c r="AL1233" s="38">
        <v>1801758</v>
      </c>
      <c r="AM1233" s="61" t="s">
        <v>1816</v>
      </c>
      <c r="AN1233" s="61" t="s">
        <v>1687</v>
      </c>
      <c r="AO1233" s="61" t="s">
        <v>1630</v>
      </c>
      <c r="AP1233" s="61" t="s">
        <v>5034</v>
      </c>
      <c r="AQ1233" s="61" t="s">
        <v>1711</v>
      </c>
      <c r="AR1233" s="28">
        <v>0</v>
      </c>
      <c r="AS1233" s="28">
        <v>0</v>
      </c>
      <c r="AT1233" s="28">
        <v>221710</v>
      </c>
      <c r="AU1233" s="62"/>
      <c r="BT1233">
        <v>0</v>
      </c>
      <c r="BU1233" s="32">
        <v>100</v>
      </c>
      <c r="BV1233" s="32">
        <v>140</v>
      </c>
      <c r="BW1233" s="32">
        <v>10470</v>
      </c>
      <c r="BX1233" s="32">
        <v>87</v>
      </c>
      <c r="BY1233" s="32">
        <v>91190</v>
      </c>
      <c r="BZ1233" t="s">
        <v>1816</v>
      </c>
      <c r="CA1233" t="s">
        <v>1690</v>
      </c>
      <c r="CB1233" t="s">
        <v>1265</v>
      </c>
      <c r="CC1233" s="52" t="s">
        <v>1726</v>
      </c>
      <c r="CD1233" s="52" t="s">
        <v>1726</v>
      </c>
      <c r="CE1233" s="155">
        <v>3</v>
      </c>
      <c r="CF1233" s="155">
        <v>4</v>
      </c>
      <c r="CG1233" s="31" t="s">
        <v>5843</v>
      </c>
      <c r="CH1233" s="31" t="s">
        <v>3965</v>
      </c>
      <c r="CI1233" s="31" t="s">
        <v>3955</v>
      </c>
      <c r="CJ1233" s="31" t="s">
        <v>2522</v>
      </c>
      <c r="DL1233"/>
      <c r="DM1233"/>
      <c r="DN1233"/>
      <c r="DO1233"/>
      <c r="DP1233"/>
      <c r="DQ1233"/>
      <c r="DR1233"/>
      <c r="DV1233" s="31" t="s">
        <v>5679</v>
      </c>
      <c r="DW1233" s="31" t="s">
        <v>5684</v>
      </c>
      <c r="DX1233" s="63"/>
      <c r="DY1233" s="63"/>
      <c r="DZ1233" s="63"/>
      <c r="EA1233" s="167"/>
      <c r="EB1233" s="60"/>
      <c r="EC1233" s="60"/>
      <c r="ED1233" s="60"/>
      <c r="EE1233" s="60"/>
      <c r="EF1233" s="60"/>
      <c r="EG1233" s="60"/>
      <c r="EH1233" s="60"/>
      <c r="EI1233" s="60"/>
      <c r="EJ1233" s="60"/>
      <c r="EK1233" s="60"/>
      <c r="EL1233" s="60"/>
      <c r="EM1233" s="60"/>
      <c r="EN1233" s="60"/>
      <c r="EO1233" s="60"/>
      <c r="EP1233" s="60"/>
      <c r="EQ1233" s="60"/>
      <c r="ER1233" s="60"/>
      <c r="ES1233" s="60"/>
      <c r="ET1233" s="60"/>
      <c r="EU1233" s="60"/>
      <c r="EV1233" s="60"/>
      <c r="EW1233" s="60"/>
      <c r="EX1233" s="60"/>
      <c r="EY1233" s="60"/>
      <c r="EZ1233" s="60"/>
      <c r="FA1233" s="60"/>
      <c r="FB1233" s="60"/>
    </row>
    <row r="1234" spans="22:158" x14ac:dyDescent="0.25">
      <c r="W1234" s="33"/>
      <c r="X1234" s="33"/>
      <c r="AH1234" s="38">
        <v>100</v>
      </c>
      <c r="AI1234" s="38">
        <v>130</v>
      </c>
      <c r="AJ1234" s="38">
        <v>17400</v>
      </c>
      <c r="AK1234" s="38">
        <v>16</v>
      </c>
      <c r="AL1234" s="38">
        <v>1801758</v>
      </c>
      <c r="AM1234" s="61" t="s">
        <v>1816</v>
      </c>
      <c r="AN1234" s="61" t="s">
        <v>1687</v>
      </c>
      <c r="AO1234" s="61" t="s">
        <v>1642</v>
      </c>
      <c r="AP1234" s="61" t="s">
        <v>5034</v>
      </c>
      <c r="AQ1234" s="61" t="s">
        <v>1711</v>
      </c>
      <c r="AR1234" s="28">
        <v>436579.8</v>
      </c>
      <c r="AS1234" s="28">
        <v>273831</v>
      </c>
      <c r="AT1234" s="28">
        <v>318869</v>
      </c>
      <c r="AU1234" s="62"/>
      <c r="BT1234">
        <v>0</v>
      </c>
      <c r="BU1234" s="32">
        <v>100</v>
      </c>
      <c r="BV1234" s="32">
        <v>140</v>
      </c>
      <c r="BW1234" s="32">
        <v>10470</v>
      </c>
      <c r="BX1234" s="32">
        <v>87</v>
      </c>
      <c r="BY1234" s="32">
        <v>91192</v>
      </c>
      <c r="BZ1234" t="s">
        <v>1816</v>
      </c>
      <c r="CA1234" t="s">
        <v>1690</v>
      </c>
      <c r="CB1234" t="s">
        <v>1265</v>
      </c>
      <c r="CC1234" s="52" t="s">
        <v>1726</v>
      </c>
      <c r="CD1234" s="52" t="s">
        <v>1115</v>
      </c>
      <c r="CE1234" s="155">
        <v>2325</v>
      </c>
      <c r="CF1234" s="155">
        <v>2</v>
      </c>
      <c r="CG1234" s="31" t="s">
        <v>692</v>
      </c>
      <c r="CH1234" s="31" t="s">
        <v>3966</v>
      </c>
      <c r="CI1234" s="31" t="s">
        <v>3955</v>
      </c>
      <c r="CJ1234" s="31" t="s">
        <v>1440</v>
      </c>
      <c r="DL1234"/>
      <c r="DM1234"/>
      <c r="DN1234"/>
      <c r="DO1234"/>
      <c r="DP1234"/>
      <c r="DQ1234"/>
      <c r="DR1234"/>
      <c r="DV1234" s="31" t="s">
        <v>5679</v>
      </c>
      <c r="DW1234" s="31" t="s">
        <v>5684</v>
      </c>
      <c r="DX1234" s="63"/>
      <c r="DY1234" s="63"/>
      <c r="DZ1234" s="63"/>
      <c r="EA1234" s="167"/>
      <c r="EB1234" s="60"/>
      <c r="EC1234" s="60"/>
      <c r="ED1234" s="60"/>
      <c r="EE1234" s="60"/>
      <c r="EF1234" s="60"/>
      <c r="EG1234" s="60"/>
      <c r="EH1234" s="60"/>
      <c r="EI1234" s="60"/>
      <c r="EJ1234" s="60"/>
      <c r="EK1234" s="60"/>
      <c r="EL1234" s="60"/>
      <c r="EM1234" s="60"/>
      <c r="EN1234" s="60"/>
      <c r="EO1234" s="60"/>
      <c r="EP1234" s="60"/>
      <c r="EQ1234" s="60"/>
      <c r="ER1234" s="60"/>
      <c r="ES1234" s="60"/>
      <c r="ET1234" s="60"/>
      <c r="EU1234" s="60"/>
      <c r="EV1234" s="60"/>
      <c r="EW1234" s="60"/>
      <c r="EX1234" s="60"/>
      <c r="EY1234" s="60"/>
      <c r="EZ1234" s="60"/>
      <c r="FA1234" s="60"/>
      <c r="FB1234" s="60"/>
    </row>
    <row r="1235" spans="22:158" x14ac:dyDescent="0.25">
      <c r="V1235" s="1"/>
      <c r="W1235" s="33"/>
      <c r="X1235" s="33"/>
      <c r="AH1235" s="38">
        <v>100</v>
      </c>
      <c r="AI1235" s="38">
        <v>130</v>
      </c>
      <c r="AJ1235" s="38">
        <v>17650</v>
      </c>
      <c r="AK1235" s="38">
        <v>16</v>
      </c>
      <c r="AL1235" s="38">
        <v>1801758</v>
      </c>
      <c r="AM1235" s="61" t="s">
        <v>1816</v>
      </c>
      <c r="AN1235" s="61" t="s">
        <v>1687</v>
      </c>
      <c r="AO1235" s="61" t="s">
        <v>1648</v>
      </c>
      <c r="AP1235" s="61" t="s">
        <v>5034</v>
      </c>
      <c r="AQ1235" s="61" t="s">
        <v>1711</v>
      </c>
      <c r="AR1235" s="28">
        <v>628.5</v>
      </c>
      <c r="AS1235" s="28">
        <v>0</v>
      </c>
      <c r="AT1235" s="28">
        <v>0</v>
      </c>
      <c r="AU1235" s="62"/>
      <c r="BT1235">
        <v>0</v>
      </c>
      <c r="BU1235" s="32">
        <v>100</v>
      </c>
      <c r="BV1235" s="32">
        <v>140</v>
      </c>
      <c r="BW1235" s="32">
        <v>10470</v>
      </c>
      <c r="BX1235" s="32">
        <v>87</v>
      </c>
      <c r="BY1235" s="32">
        <v>91194</v>
      </c>
      <c r="BZ1235" t="s">
        <v>1816</v>
      </c>
      <c r="CA1235" t="s">
        <v>1690</v>
      </c>
      <c r="CB1235" t="s">
        <v>1265</v>
      </c>
      <c r="CC1235" s="52" t="s">
        <v>1726</v>
      </c>
      <c r="CD1235" s="52" t="s">
        <v>1114</v>
      </c>
      <c r="CE1235" s="155">
        <v>3</v>
      </c>
      <c r="CF1235" s="155">
        <v>3</v>
      </c>
      <c r="CG1235" s="31" t="s">
        <v>694</v>
      </c>
      <c r="CH1235" s="31" t="s">
        <v>3967</v>
      </c>
      <c r="CI1235" s="31" t="s">
        <v>3955</v>
      </c>
      <c r="CJ1235" s="31" t="s">
        <v>1439</v>
      </c>
      <c r="DL1235"/>
      <c r="DM1235"/>
      <c r="DN1235"/>
      <c r="DO1235"/>
      <c r="DP1235"/>
      <c r="DQ1235"/>
      <c r="DR1235"/>
      <c r="DV1235" s="31" t="s">
        <v>5679</v>
      </c>
      <c r="DW1235" s="31" t="s">
        <v>5684</v>
      </c>
      <c r="DX1235" s="63"/>
      <c r="DY1235" s="63"/>
      <c r="DZ1235" s="63"/>
      <c r="EA1235" s="167"/>
      <c r="EB1235" s="60"/>
      <c r="EC1235" s="60"/>
      <c r="ED1235" s="60"/>
      <c r="EE1235" s="60"/>
      <c r="EF1235" s="60"/>
      <c r="EG1235" s="60"/>
      <c r="EH1235" s="60"/>
      <c r="EI1235" s="60"/>
      <c r="EJ1235" s="60"/>
      <c r="EK1235" s="60"/>
      <c r="EL1235" s="60"/>
      <c r="EM1235" s="60"/>
      <c r="EN1235" s="60"/>
      <c r="EO1235" s="60"/>
      <c r="EP1235" s="60"/>
      <c r="EQ1235" s="60"/>
      <c r="ER1235" s="60"/>
      <c r="ES1235" s="60"/>
      <c r="ET1235" s="60"/>
      <c r="EU1235" s="60"/>
      <c r="EV1235" s="60"/>
      <c r="EW1235" s="60"/>
      <c r="EX1235" s="60"/>
      <c r="EY1235" s="60"/>
      <c r="EZ1235" s="60"/>
      <c r="FA1235" s="60"/>
      <c r="FB1235" s="60"/>
    </row>
    <row r="1236" spans="22:158" x14ac:dyDescent="0.25">
      <c r="W1236" s="33"/>
      <c r="X1236" s="33"/>
      <c r="AH1236" s="38">
        <v>100</v>
      </c>
      <c r="AI1236" s="38">
        <v>130</v>
      </c>
      <c r="AJ1236" s="38">
        <v>18600</v>
      </c>
      <c r="AK1236" s="38">
        <v>16</v>
      </c>
      <c r="AL1236" s="38">
        <v>1801758</v>
      </c>
      <c r="AM1236" s="61" t="s">
        <v>1816</v>
      </c>
      <c r="AN1236" s="61" t="s">
        <v>1687</v>
      </c>
      <c r="AO1236" s="61" t="s">
        <v>1668</v>
      </c>
      <c r="AP1236" s="61" t="s">
        <v>5034</v>
      </c>
      <c r="AQ1236" s="61" t="s">
        <v>1711</v>
      </c>
      <c r="AR1236" s="28">
        <v>0</v>
      </c>
      <c r="AS1236" s="28">
        <v>0</v>
      </c>
      <c r="AT1236" s="28">
        <v>242896</v>
      </c>
      <c r="AU1236" s="62"/>
      <c r="BT1236">
        <v>0</v>
      </c>
      <c r="BU1236" s="32">
        <v>100</v>
      </c>
      <c r="BV1236" s="32">
        <v>140</v>
      </c>
      <c r="BW1236" s="32">
        <v>10470</v>
      </c>
      <c r="BX1236" s="32">
        <v>87</v>
      </c>
      <c r="BY1236" s="32">
        <v>91200</v>
      </c>
      <c r="BZ1236" t="s">
        <v>1816</v>
      </c>
      <c r="CA1236" t="s">
        <v>1690</v>
      </c>
      <c r="CB1236" t="s">
        <v>1265</v>
      </c>
      <c r="CC1236" t="s">
        <v>1726</v>
      </c>
      <c r="CD1236" s="52" t="s">
        <v>1794</v>
      </c>
      <c r="CE1236" s="155">
        <v>28</v>
      </c>
      <c r="CF1236" s="155">
        <v>2</v>
      </c>
      <c r="CG1236" s="31" t="s">
        <v>5845</v>
      </c>
      <c r="CH1236" s="31" t="s">
        <v>3968</v>
      </c>
      <c r="CI1236" s="31" t="s">
        <v>3955</v>
      </c>
      <c r="CJ1236" s="31" t="s">
        <v>2523</v>
      </c>
      <c r="DL1236"/>
      <c r="DM1236"/>
      <c r="DN1236"/>
      <c r="DO1236"/>
      <c r="DP1236"/>
      <c r="DQ1236"/>
      <c r="DR1236"/>
      <c r="DV1236" s="31" t="s">
        <v>5679</v>
      </c>
      <c r="DW1236" s="31" t="s">
        <v>5684</v>
      </c>
      <c r="DX1236" s="63"/>
      <c r="DY1236" s="63"/>
      <c r="DZ1236" s="63"/>
      <c r="EA1236" s="167"/>
      <c r="EB1236" s="60"/>
      <c r="EC1236" s="60"/>
      <c r="ED1236" s="60"/>
      <c r="EE1236" s="60"/>
      <c r="EF1236" s="60"/>
      <c r="EG1236" s="60"/>
      <c r="EH1236" s="60"/>
      <c r="EI1236" s="60"/>
      <c r="EJ1236" s="60"/>
      <c r="EK1236" s="60"/>
      <c r="EL1236" s="60"/>
      <c r="EM1236" s="60"/>
      <c r="EN1236" s="60"/>
      <c r="EO1236" s="60"/>
      <c r="EP1236" s="60"/>
      <c r="EQ1236" s="60"/>
      <c r="ER1236" s="60"/>
      <c r="ES1236" s="60"/>
      <c r="ET1236" s="60"/>
      <c r="EU1236" s="60"/>
      <c r="EV1236" s="60"/>
      <c r="EW1236" s="60"/>
      <c r="EX1236" s="60"/>
      <c r="EY1236" s="60"/>
      <c r="EZ1236" s="60"/>
      <c r="FA1236" s="60"/>
      <c r="FB1236" s="60"/>
    </row>
    <row r="1237" spans="22:158" x14ac:dyDescent="0.25">
      <c r="V1237" s="1"/>
      <c r="W1237" s="33"/>
      <c r="X1237" s="33"/>
      <c r="AH1237" s="38">
        <v>100</v>
      </c>
      <c r="AI1237" s="38">
        <v>135</v>
      </c>
      <c r="AJ1237" s="38">
        <v>12600</v>
      </c>
      <c r="AK1237" s="38">
        <v>16</v>
      </c>
      <c r="AL1237" s="38">
        <v>1801758</v>
      </c>
      <c r="AM1237" s="61" t="s">
        <v>1816</v>
      </c>
      <c r="AN1237" s="61" t="s">
        <v>1693</v>
      </c>
      <c r="AO1237" s="61" t="s">
        <v>5095</v>
      </c>
      <c r="AP1237" s="61" t="s">
        <v>5034</v>
      </c>
      <c r="AQ1237" s="61" t="s">
        <v>1711</v>
      </c>
      <c r="AR1237" s="28">
        <v>0</v>
      </c>
      <c r="AS1237" s="28">
        <v>120625</v>
      </c>
      <c r="AT1237" s="28">
        <v>25470</v>
      </c>
      <c r="AU1237" s="62"/>
      <c r="BT1237">
        <v>0</v>
      </c>
      <c r="BU1237" s="32">
        <v>100</v>
      </c>
      <c r="BV1237" s="32">
        <v>140</v>
      </c>
      <c r="BW1237" s="32">
        <v>10470</v>
      </c>
      <c r="BX1237" s="32">
        <v>88</v>
      </c>
      <c r="BY1237" s="32">
        <v>91220</v>
      </c>
      <c r="BZ1237" t="s">
        <v>1816</v>
      </c>
      <c r="CA1237" t="s">
        <v>1690</v>
      </c>
      <c r="CB1237" t="s">
        <v>1265</v>
      </c>
      <c r="CC1237" s="52" t="s">
        <v>1684</v>
      </c>
      <c r="CD1237" s="52" t="s">
        <v>1684</v>
      </c>
      <c r="CE1237" s="155">
        <v>39</v>
      </c>
      <c r="CF1237" s="155">
        <v>8</v>
      </c>
      <c r="CG1237" s="31" t="s">
        <v>696</v>
      </c>
      <c r="CH1237" s="31" t="s">
        <v>3969</v>
      </c>
      <c r="CI1237" s="31" t="s">
        <v>3955</v>
      </c>
      <c r="CJ1237" s="31" t="s">
        <v>2524</v>
      </c>
      <c r="DL1237"/>
      <c r="DM1237"/>
      <c r="DN1237"/>
      <c r="DO1237"/>
      <c r="DP1237"/>
      <c r="DQ1237"/>
      <c r="DR1237"/>
      <c r="DV1237" s="31" t="s">
        <v>5679</v>
      </c>
      <c r="DW1237" s="31" t="s">
        <v>5685</v>
      </c>
      <c r="DX1237" s="63"/>
      <c r="DY1237" s="63"/>
      <c r="DZ1237" s="63"/>
      <c r="EA1237" s="167"/>
      <c r="EB1237" s="60"/>
      <c r="EC1237" s="60"/>
      <c r="ED1237" s="60"/>
      <c r="EE1237" s="60"/>
      <c r="EF1237" s="60"/>
      <c r="EG1237" s="60"/>
      <c r="EH1237" s="60"/>
      <c r="EI1237" s="60"/>
      <c r="EJ1237" s="60"/>
      <c r="EK1237" s="60"/>
      <c r="EL1237" s="60"/>
      <c r="EM1237" s="60"/>
      <c r="EN1237" s="60"/>
      <c r="EO1237" s="60"/>
      <c r="EP1237" s="60"/>
      <c r="EQ1237" s="60"/>
      <c r="ER1237" s="60"/>
      <c r="ES1237" s="60"/>
      <c r="ET1237" s="60"/>
      <c r="EU1237" s="60"/>
      <c r="EV1237" s="60"/>
      <c r="EW1237" s="60"/>
      <c r="EX1237" s="60"/>
      <c r="EY1237" s="60"/>
      <c r="EZ1237" s="60"/>
      <c r="FA1237" s="60"/>
      <c r="FB1237" s="60"/>
    </row>
    <row r="1238" spans="22:158" x14ac:dyDescent="0.25">
      <c r="W1238" s="33"/>
      <c r="X1238" s="33"/>
      <c r="AH1238" s="38">
        <v>100</v>
      </c>
      <c r="AI1238" s="38">
        <v>135</v>
      </c>
      <c r="AJ1238" s="38">
        <v>12950</v>
      </c>
      <c r="AK1238" s="38">
        <v>16</v>
      </c>
      <c r="AL1238" s="38">
        <v>1801758</v>
      </c>
      <c r="AM1238" s="61" t="s">
        <v>1816</v>
      </c>
      <c r="AN1238" s="61" t="s">
        <v>1693</v>
      </c>
      <c r="AO1238" s="61" t="s">
        <v>5100</v>
      </c>
      <c r="AP1238" s="61" t="s">
        <v>5034</v>
      </c>
      <c r="AQ1238" s="61" t="s">
        <v>1711</v>
      </c>
      <c r="AR1238" s="28">
        <v>909.9</v>
      </c>
      <c r="AS1238" s="28">
        <v>0</v>
      </c>
      <c r="AT1238" s="28">
        <v>0</v>
      </c>
      <c r="AU1238" s="62"/>
      <c r="BT1238">
        <v>0</v>
      </c>
      <c r="BU1238" s="32">
        <v>100</v>
      </c>
      <c r="BV1238" s="32">
        <v>140</v>
      </c>
      <c r="BW1238" s="32">
        <v>10470</v>
      </c>
      <c r="BX1238" s="32">
        <v>89</v>
      </c>
      <c r="BY1238" s="32">
        <v>91240</v>
      </c>
      <c r="BZ1238" t="s">
        <v>1816</v>
      </c>
      <c r="CA1238" t="s">
        <v>1690</v>
      </c>
      <c r="CB1238" t="s">
        <v>1265</v>
      </c>
      <c r="CC1238" s="52" t="s">
        <v>1785</v>
      </c>
      <c r="CD1238" s="52" t="s">
        <v>1785</v>
      </c>
      <c r="CE1238" s="155">
        <v>426296</v>
      </c>
      <c r="CF1238" s="155">
        <v>322</v>
      </c>
      <c r="CG1238" s="31" t="s">
        <v>698</v>
      </c>
      <c r="CH1238" s="31" t="s">
        <v>3970</v>
      </c>
      <c r="CI1238" s="31" t="s">
        <v>3955</v>
      </c>
      <c r="CJ1238" s="31" t="s">
        <v>2525</v>
      </c>
      <c r="DL1238"/>
      <c r="DM1238"/>
      <c r="DN1238"/>
      <c r="DO1238"/>
      <c r="DP1238"/>
      <c r="DQ1238"/>
      <c r="DR1238"/>
      <c r="DV1238" s="31" t="s">
        <v>5679</v>
      </c>
      <c r="DW1238" s="31" t="s">
        <v>5685</v>
      </c>
      <c r="DX1238" s="63"/>
      <c r="DY1238" s="63"/>
      <c r="DZ1238" s="63"/>
      <c r="EA1238" s="167"/>
      <c r="EB1238" s="60"/>
      <c r="EC1238" s="60"/>
      <c r="ED1238" s="60"/>
      <c r="EE1238" s="60"/>
      <c r="EF1238" s="60"/>
      <c r="EG1238" s="60"/>
      <c r="EH1238" s="60"/>
      <c r="EI1238" s="60"/>
      <c r="EJ1238" s="60"/>
      <c r="EK1238" s="60"/>
      <c r="EL1238" s="60"/>
      <c r="EM1238" s="60"/>
      <c r="EN1238" s="60"/>
      <c r="EO1238" s="60"/>
      <c r="EP1238" s="60"/>
      <c r="EQ1238" s="60"/>
      <c r="ER1238" s="60"/>
      <c r="ES1238" s="60"/>
      <c r="ET1238" s="60"/>
      <c r="EU1238" s="60"/>
      <c r="EV1238" s="60"/>
      <c r="EW1238" s="60"/>
      <c r="EX1238" s="60"/>
      <c r="EY1238" s="60"/>
      <c r="EZ1238" s="60"/>
      <c r="FA1238" s="60"/>
      <c r="FB1238" s="60"/>
    </row>
    <row r="1239" spans="22:158" x14ac:dyDescent="0.25">
      <c r="W1239" s="33"/>
      <c r="X1239" s="33"/>
      <c r="AH1239" s="38">
        <v>100</v>
      </c>
      <c r="AI1239" s="38">
        <v>135</v>
      </c>
      <c r="AJ1239" s="38">
        <v>15850</v>
      </c>
      <c r="AK1239" s="38">
        <v>16</v>
      </c>
      <c r="AL1239" s="38">
        <v>1801758</v>
      </c>
      <c r="AM1239" s="61" t="s">
        <v>1816</v>
      </c>
      <c r="AN1239" s="61" t="s">
        <v>1693</v>
      </c>
      <c r="AO1239" s="61" t="s">
        <v>1608</v>
      </c>
      <c r="AP1239" s="61" t="s">
        <v>5034</v>
      </c>
      <c r="AQ1239" s="61" t="s">
        <v>1711</v>
      </c>
      <c r="AR1239" s="28">
        <v>0</v>
      </c>
      <c r="AS1239" s="28">
        <v>36810</v>
      </c>
      <c r="AT1239" s="28">
        <v>251870</v>
      </c>
      <c r="AU1239" s="62"/>
      <c r="BT1239">
        <v>0</v>
      </c>
      <c r="BU1239" s="32">
        <v>100</v>
      </c>
      <c r="BV1239" s="32">
        <v>140</v>
      </c>
      <c r="BW1239" s="32">
        <v>10470</v>
      </c>
      <c r="BX1239" s="32">
        <v>90</v>
      </c>
      <c r="BY1239" s="32">
        <v>91260</v>
      </c>
      <c r="BZ1239" t="s">
        <v>1816</v>
      </c>
      <c r="CA1239" t="s">
        <v>1690</v>
      </c>
      <c r="CB1239" t="s">
        <v>1265</v>
      </c>
      <c r="CC1239" t="s">
        <v>5036</v>
      </c>
      <c r="CD1239" s="52" t="s">
        <v>5036</v>
      </c>
      <c r="CE1239" s="155">
        <v>735</v>
      </c>
      <c r="CF1239" s="155">
        <v>23</v>
      </c>
      <c r="CG1239" s="31" t="s">
        <v>5848</v>
      </c>
      <c r="CH1239" s="31" t="s">
        <v>3971</v>
      </c>
      <c r="CI1239" s="31" t="s">
        <v>3955</v>
      </c>
      <c r="CJ1239" s="31" t="s">
        <v>2526</v>
      </c>
      <c r="DL1239"/>
      <c r="DM1239"/>
      <c r="DN1239"/>
      <c r="DO1239"/>
      <c r="DP1239"/>
      <c r="DQ1239"/>
      <c r="DR1239"/>
      <c r="DV1239" s="31" t="s">
        <v>5679</v>
      </c>
      <c r="DW1239" s="31" t="s">
        <v>5685</v>
      </c>
      <c r="DX1239" s="63"/>
      <c r="DY1239" s="63"/>
      <c r="DZ1239" s="63"/>
      <c r="EA1239" s="167"/>
      <c r="EB1239" s="60"/>
      <c r="EC1239" s="60"/>
      <c r="ED1239" s="60"/>
      <c r="EE1239" s="60"/>
      <c r="EF1239" s="60"/>
      <c r="EG1239" s="60"/>
      <c r="EH1239" s="60"/>
      <c r="EI1239" s="60"/>
      <c r="EJ1239" s="60"/>
      <c r="EK1239" s="60"/>
      <c r="EL1239" s="60"/>
      <c r="EM1239" s="60"/>
      <c r="EN1239" s="60"/>
      <c r="EO1239" s="60"/>
      <c r="EP1239" s="60"/>
      <c r="EQ1239" s="60"/>
      <c r="ER1239" s="60"/>
      <c r="ES1239" s="60"/>
      <c r="ET1239" s="60"/>
      <c r="EU1239" s="60"/>
      <c r="EV1239" s="60"/>
      <c r="EW1239" s="60"/>
      <c r="EX1239" s="60"/>
      <c r="EY1239" s="60"/>
      <c r="EZ1239" s="60"/>
      <c r="FA1239" s="60"/>
      <c r="FB1239" s="60"/>
    </row>
    <row r="1240" spans="22:158" x14ac:dyDescent="0.25">
      <c r="W1240" s="33"/>
      <c r="X1240" s="33"/>
      <c r="AH1240" s="38">
        <v>100</v>
      </c>
      <c r="AI1240" s="38">
        <v>135</v>
      </c>
      <c r="AJ1240" s="38">
        <v>17900</v>
      </c>
      <c r="AK1240" s="38">
        <v>16</v>
      </c>
      <c r="AL1240" s="38">
        <v>1801758</v>
      </c>
      <c r="AM1240" s="61" t="s">
        <v>1816</v>
      </c>
      <c r="AN1240" s="61" t="s">
        <v>1693</v>
      </c>
      <c r="AO1240" s="61" t="s">
        <v>1653</v>
      </c>
      <c r="AP1240" s="61" t="s">
        <v>5034</v>
      </c>
      <c r="AQ1240" s="61" t="s">
        <v>1711</v>
      </c>
      <c r="AR1240" s="28">
        <v>0</v>
      </c>
      <c r="AS1240" s="28">
        <v>73011</v>
      </c>
      <c r="AT1240" s="28">
        <v>168678</v>
      </c>
      <c r="AU1240" s="62"/>
      <c r="BT1240">
        <v>0</v>
      </c>
      <c r="BU1240" s="32">
        <v>100</v>
      </c>
      <c r="BV1240" s="32">
        <v>140</v>
      </c>
      <c r="BW1240" s="32">
        <v>10800</v>
      </c>
      <c r="BX1240" s="32">
        <v>81</v>
      </c>
      <c r="BY1240" s="32">
        <v>91000</v>
      </c>
      <c r="BZ1240" t="s">
        <v>1816</v>
      </c>
      <c r="CA1240" t="s">
        <v>1690</v>
      </c>
      <c r="CB1240" t="s">
        <v>1271</v>
      </c>
      <c r="CC1240" s="52" t="s">
        <v>1683</v>
      </c>
      <c r="CD1240" s="52" t="s">
        <v>1784</v>
      </c>
      <c r="CE1240" s="155">
        <v>12873</v>
      </c>
      <c r="CF1240" s="155">
        <v>134</v>
      </c>
      <c r="CG1240" s="31" t="s">
        <v>5834</v>
      </c>
      <c r="CH1240" s="31" t="s">
        <v>3954</v>
      </c>
      <c r="CI1240" s="31" t="s">
        <v>3972</v>
      </c>
      <c r="CJ1240" s="31" t="s">
        <v>2527</v>
      </c>
      <c r="DL1240"/>
      <c r="DM1240"/>
      <c r="DN1240"/>
      <c r="DO1240"/>
      <c r="DP1240"/>
      <c r="DQ1240"/>
      <c r="DR1240"/>
      <c r="DV1240" s="31" t="s">
        <v>5679</v>
      </c>
      <c r="DW1240" s="31" t="s">
        <v>5685</v>
      </c>
      <c r="DX1240" s="63"/>
      <c r="DY1240" s="63"/>
      <c r="DZ1240" s="63"/>
      <c r="EA1240" s="167"/>
      <c r="EB1240" s="60"/>
      <c r="EC1240" s="60"/>
      <c r="ED1240" s="60"/>
      <c r="EE1240" s="60"/>
      <c r="EF1240" s="60"/>
      <c r="EG1240" s="60"/>
      <c r="EH1240" s="60"/>
      <c r="EI1240" s="60"/>
      <c r="EJ1240" s="60"/>
      <c r="EK1240" s="60"/>
      <c r="EL1240" s="60"/>
      <c r="EM1240" s="60"/>
      <c r="EN1240" s="60"/>
      <c r="EO1240" s="60"/>
      <c r="EP1240" s="60"/>
      <c r="EQ1240" s="60"/>
      <c r="ER1240" s="60"/>
      <c r="ES1240" s="60"/>
      <c r="ET1240" s="60"/>
      <c r="EU1240" s="60"/>
      <c r="EV1240" s="60"/>
      <c r="EW1240" s="60"/>
      <c r="EX1240" s="60"/>
      <c r="EY1240" s="60"/>
      <c r="EZ1240" s="60"/>
      <c r="FA1240" s="60"/>
      <c r="FB1240" s="60"/>
    </row>
    <row r="1241" spans="22:158" x14ac:dyDescent="0.25">
      <c r="V1241" s="1"/>
      <c r="W1241" s="33"/>
      <c r="X1241" s="33"/>
      <c r="AH1241" s="38">
        <v>100</v>
      </c>
      <c r="AI1241" s="38">
        <v>135</v>
      </c>
      <c r="AJ1241" s="38">
        <v>17950</v>
      </c>
      <c r="AK1241" s="38">
        <v>16</v>
      </c>
      <c r="AL1241" s="38">
        <v>1801758</v>
      </c>
      <c r="AM1241" s="61" t="s">
        <v>1816</v>
      </c>
      <c r="AN1241" s="61" t="s">
        <v>1693</v>
      </c>
      <c r="AO1241" s="61" t="s">
        <v>1654</v>
      </c>
      <c r="AP1241" s="61" t="s">
        <v>5034</v>
      </c>
      <c r="AQ1241" s="61" t="s">
        <v>1711</v>
      </c>
      <c r="AR1241" s="28">
        <v>0</v>
      </c>
      <c r="AS1241" s="28">
        <v>0</v>
      </c>
      <c r="AT1241" s="28">
        <v>60927</v>
      </c>
      <c r="AU1241" s="62"/>
      <c r="BT1241">
        <v>0</v>
      </c>
      <c r="BU1241" s="32">
        <v>100</v>
      </c>
      <c r="BV1241" s="32">
        <v>140</v>
      </c>
      <c r="BW1241" s="32">
        <v>10800</v>
      </c>
      <c r="BX1241" s="32">
        <v>81</v>
      </c>
      <c r="BY1241" s="32">
        <v>91010</v>
      </c>
      <c r="BZ1241" t="s">
        <v>1816</v>
      </c>
      <c r="CA1241" t="s">
        <v>1690</v>
      </c>
      <c r="CB1241" t="s">
        <v>1271</v>
      </c>
      <c r="CC1241" t="s">
        <v>1683</v>
      </c>
      <c r="CD1241" s="52" t="s">
        <v>1683</v>
      </c>
      <c r="CE1241" s="155">
        <v>7</v>
      </c>
      <c r="CF1241" s="155">
        <v>3</v>
      </c>
      <c r="CG1241" s="31" t="s">
        <v>5837</v>
      </c>
      <c r="CH1241" s="31" t="s">
        <v>3956</v>
      </c>
      <c r="CI1241" s="31" t="s">
        <v>3972</v>
      </c>
      <c r="CJ1241" s="31" t="s">
        <v>2528</v>
      </c>
      <c r="DL1241"/>
      <c r="DM1241"/>
      <c r="DN1241"/>
      <c r="DO1241"/>
      <c r="DP1241"/>
      <c r="DQ1241"/>
      <c r="DR1241"/>
      <c r="DV1241" s="31" t="s">
        <v>5679</v>
      </c>
      <c r="DW1241" s="31" t="s">
        <v>5685</v>
      </c>
      <c r="DX1241" s="63"/>
      <c r="DY1241" s="63"/>
      <c r="DZ1241" s="63"/>
      <c r="EA1241" s="167"/>
      <c r="EB1241" s="60"/>
      <c r="EC1241" s="60"/>
      <c r="ED1241" s="60"/>
      <c r="EE1241" s="60"/>
      <c r="EF1241" s="60"/>
      <c r="EG1241" s="60"/>
      <c r="EH1241" s="60"/>
      <c r="EI1241" s="60"/>
      <c r="EJ1241" s="60"/>
      <c r="EK1241" s="60"/>
      <c r="EL1241" s="60"/>
      <c r="EM1241" s="60"/>
      <c r="EN1241" s="60"/>
      <c r="EO1241" s="60"/>
      <c r="EP1241" s="60"/>
      <c r="EQ1241" s="60"/>
      <c r="ER1241" s="60"/>
      <c r="ES1241" s="60"/>
      <c r="ET1241" s="60"/>
      <c r="EU1241" s="60"/>
      <c r="EV1241" s="60"/>
      <c r="EW1241" s="60"/>
      <c r="EX1241" s="60"/>
      <c r="EY1241" s="60"/>
      <c r="EZ1241" s="60"/>
      <c r="FA1241" s="60"/>
      <c r="FB1241" s="60"/>
    </row>
    <row r="1242" spans="22:158" x14ac:dyDescent="0.25">
      <c r="W1242" s="33"/>
      <c r="X1242" s="33"/>
      <c r="AH1242" s="38">
        <v>100</v>
      </c>
      <c r="AI1242" s="38">
        <v>135</v>
      </c>
      <c r="AJ1242" s="38">
        <v>18150</v>
      </c>
      <c r="AK1242" s="38">
        <v>16</v>
      </c>
      <c r="AL1242" s="38">
        <v>1801758</v>
      </c>
      <c r="AM1242" s="61" t="s">
        <v>1816</v>
      </c>
      <c r="AN1242" s="61" t="s">
        <v>1693</v>
      </c>
      <c r="AO1242" s="61" t="s">
        <v>1659</v>
      </c>
      <c r="AP1242" s="61" t="s">
        <v>5034</v>
      </c>
      <c r="AQ1242" s="61" t="s">
        <v>1711</v>
      </c>
      <c r="AR1242" s="28">
        <v>0</v>
      </c>
      <c r="AS1242" s="28">
        <v>0</v>
      </c>
      <c r="AT1242" s="28">
        <v>36940</v>
      </c>
      <c r="AU1242" s="62"/>
      <c r="BT1242">
        <v>0</v>
      </c>
      <c r="BU1242" s="32">
        <v>100</v>
      </c>
      <c r="BV1242" s="32">
        <v>140</v>
      </c>
      <c r="BW1242" s="32">
        <v>10800</v>
      </c>
      <c r="BX1242" s="32">
        <v>82</v>
      </c>
      <c r="BY1242" s="32">
        <v>91020</v>
      </c>
      <c r="BZ1242" t="s">
        <v>1816</v>
      </c>
      <c r="CA1242" t="s">
        <v>1690</v>
      </c>
      <c r="CB1242" t="s">
        <v>1271</v>
      </c>
      <c r="CC1242" t="s">
        <v>1790</v>
      </c>
      <c r="CD1242" t="s">
        <v>1792</v>
      </c>
      <c r="CE1242" s="155">
        <v>309635</v>
      </c>
      <c r="CF1242" s="155">
        <v>416</v>
      </c>
      <c r="CG1242" s="31" t="s">
        <v>5851</v>
      </c>
      <c r="CH1242" s="31" t="s">
        <v>3957</v>
      </c>
      <c r="CI1242" s="31" t="s">
        <v>3972</v>
      </c>
      <c r="CJ1242" s="31" t="s">
        <v>2529</v>
      </c>
      <c r="DL1242"/>
      <c r="DM1242"/>
      <c r="DN1242"/>
      <c r="DO1242"/>
      <c r="DP1242"/>
      <c r="DQ1242"/>
      <c r="DR1242"/>
      <c r="DV1242" s="31" t="s">
        <v>5679</v>
      </c>
      <c r="DW1242" s="31" t="s">
        <v>5685</v>
      </c>
      <c r="DX1242" s="63"/>
      <c r="DY1242" s="63"/>
      <c r="DZ1242" s="63"/>
      <c r="EA1242" s="167"/>
      <c r="EB1242" s="60"/>
      <c r="EC1242" s="60"/>
      <c r="ED1242" s="60"/>
      <c r="EE1242" s="60"/>
      <c r="EF1242" s="60"/>
      <c r="EG1242" s="60"/>
      <c r="EH1242" s="60"/>
      <c r="EI1242" s="60"/>
      <c r="EJ1242" s="60"/>
      <c r="EK1242" s="60"/>
      <c r="EL1242" s="60"/>
      <c r="EM1242" s="60"/>
      <c r="EN1242" s="60"/>
      <c r="EO1242" s="60"/>
      <c r="EP1242" s="60"/>
      <c r="EQ1242" s="60"/>
      <c r="ER1242" s="60"/>
      <c r="ES1242" s="60"/>
      <c r="ET1242" s="60"/>
      <c r="EU1242" s="60"/>
      <c r="EV1242" s="60"/>
      <c r="EW1242" s="60"/>
      <c r="EX1242" s="60"/>
      <c r="EY1242" s="60"/>
      <c r="EZ1242" s="60"/>
      <c r="FA1242" s="60"/>
      <c r="FB1242" s="60"/>
    </row>
    <row r="1243" spans="22:158" x14ac:dyDescent="0.25">
      <c r="W1243" s="33"/>
      <c r="X1243" s="33"/>
      <c r="AH1243" s="38">
        <v>100</v>
      </c>
      <c r="AI1243" s="38">
        <v>140</v>
      </c>
      <c r="AJ1243" s="38">
        <v>12900</v>
      </c>
      <c r="AK1243" s="38">
        <v>16</v>
      </c>
      <c r="AL1243" s="38">
        <v>1801758</v>
      </c>
      <c r="AM1243" s="61" t="s">
        <v>1816</v>
      </c>
      <c r="AN1243" s="61" t="s">
        <v>1690</v>
      </c>
      <c r="AO1243" s="61" t="s">
        <v>5099</v>
      </c>
      <c r="AP1243" s="61" t="s">
        <v>5034</v>
      </c>
      <c r="AQ1243" s="61" t="s">
        <v>1711</v>
      </c>
      <c r="AR1243" s="28">
        <v>153561.60000000001</v>
      </c>
      <c r="AS1243" s="28">
        <v>35065</v>
      </c>
      <c r="AT1243" s="28">
        <v>145839</v>
      </c>
      <c r="AU1243" s="62"/>
      <c r="BT1243">
        <v>0</v>
      </c>
      <c r="BU1243" s="32">
        <v>100</v>
      </c>
      <c r="BV1243" s="32">
        <v>140</v>
      </c>
      <c r="BW1243" s="32">
        <v>10800</v>
      </c>
      <c r="BX1243" s="32">
        <v>82</v>
      </c>
      <c r="BY1243" s="32">
        <v>91040</v>
      </c>
      <c r="BZ1243" t="s">
        <v>1816</v>
      </c>
      <c r="CA1243" t="s">
        <v>1690</v>
      </c>
      <c r="CB1243" t="s">
        <v>1271</v>
      </c>
      <c r="CC1243" t="s">
        <v>1790</v>
      </c>
      <c r="CD1243" t="s">
        <v>1791</v>
      </c>
      <c r="CE1243" s="155">
        <v>39005</v>
      </c>
      <c r="CF1243" s="155">
        <v>206</v>
      </c>
      <c r="CG1243" s="31" t="s">
        <v>5853</v>
      </c>
      <c r="CH1243" s="31" t="s">
        <v>3958</v>
      </c>
      <c r="CI1243" s="31" t="s">
        <v>3972</v>
      </c>
      <c r="CJ1243" s="31" t="s">
        <v>2530</v>
      </c>
      <c r="DL1243"/>
      <c r="DM1243"/>
      <c r="DN1243"/>
      <c r="DO1243"/>
      <c r="DP1243"/>
      <c r="DQ1243"/>
      <c r="DR1243"/>
      <c r="DV1243" s="31" t="s">
        <v>5679</v>
      </c>
      <c r="DW1243" s="31" t="s">
        <v>5686</v>
      </c>
      <c r="DX1243" s="63"/>
      <c r="DY1243" s="63"/>
      <c r="DZ1243" s="63"/>
      <c r="EA1243" s="167"/>
      <c r="EB1243" s="60"/>
      <c r="EC1243" s="60"/>
      <c r="ED1243" s="60"/>
      <c r="EE1243" s="60"/>
      <c r="EF1243" s="60"/>
      <c r="EG1243" s="60"/>
      <c r="EH1243" s="60"/>
      <c r="EI1243" s="60"/>
      <c r="EJ1243" s="60"/>
      <c r="EK1243" s="60"/>
      <c r="EL1243" s="60"/>
      <c r="EM1243" s="60"/>
      <c r="EN1243" s="60"/>
      <c r="EO1243" s="60"/>
      <c r="EP1243" s="60"/>
      <c r="EQ1243" s="60"/>
      <c r="ER1243" s="60"/>
      <c r="ES1243" s="60"/>
      <c r="ET1243" s="60"/>
      <c r="EU1243" s="60"/>
      <c r="EV1243" s="60"/>
      <c r="EW1243" s="60"/>
      <c r="EX1243" s="60"/>
      <c r="EY1243" s="60"/>
      <c r="EZ1243" s="60"/>
      <c r="FA1243" s="60"/>
      <c r="FB1243" s="60"/>
    </row>
    <row r="1244" spans="22:158" x14ac:dyDescent="0.25">
      <c r="W1244" s="33"/>
      <c r="X1244" s="33"/>
      <c r="AH1244" s="38">
        <v>100</v>
      </c>
      <c r="AI1244" s="38">
        <v>140</v>
      </c>
      <c r="AJ1244" s="38">
        <v>14600</v>
      </c>
      <c r="AK1244" s="38">
        <v>16</v>
      </c>
      <c r="AL1244" s="38">
        <v>1801758</v>
      </c>
      <c r="AM1244" s="61" t="s">
        <v>1816</v>
      </c>
      <c r="AN1244" s="61" t="s">
        <v>1690</v>
      </c>
      <c r="AO1244" s="61" t="s">
        <v>1580</v>
      </c>
      <c r="AP1244" s="61" t="s">
        <v>5034</v>
      </c>
      <c r="AQ1244" s="61" t="s">
        <v>1711</v>
      </c>
      <c r="AR1244" s="28">
        <v>0</v>
      </c>
      <c r="AS1244" s="28">
        <v>0</v>
      </c>
      <c r="AT1244" s="28">
        <v>26010</v>
      </c>
      <c r="AU1244" s="62"/>
      <c r="BT1244">
        <v>0</v>
      </c>
      <c r="BU1244" s="32">
        <v>100</v>
      </c>
      <c r="BV1244" s="32">
        <v>140</v>
      </c>
      <c r="BW1244" s="32">
        <v>10800</v>
      </c>
      <c r="BX1244" s="32">
        <v>83</v>
      </c>
      <c r="BY1244" s="32">
        <v>91060</v>
      </c>
      <c r="BZ1244" t="s">
        <v>1816</v>
      </c>
      <c r="CA1244" t="s">
        <v>1690</v>
      </c>
      <c r="CB1244" t="s">
        <v>1271</v>
      </c>
      <c r="CC1244" t="s">
        <v>1786</v>
      </c>
      <c r="CD1244" s="52" t="s">
        <v>5043</v>
      </c>
      <c r="CE1244" s="155">
        <v>756927</v>
      </c>
      <c r="CF1244" s="155">
        <v>4</v>
      </c>
      <c r="CG1244" s="31" t="s">
        <v>684</v>
      </c>
      <c r="CH1244" s="31" t="s">
        <v>3959</v>
      </c>
      <c r="CI1244" s="31" t="s">
        <v>3972</v>
      </c>
      <c r="CJ1244" s="31" t="s">
        <v>2531</v>
      </c>
      <c r="DL1244"/>
      <c r="DM1244"/>
      <c r="DN1244"/>
      <c r="DO1244"/>
      <c r="DP1244"/>
      <c r="DQ1244"/>
      <c r="DR1244"/>
      <c r="DV1244" s="31" t="s">
        <v>5679</v>
      </c>
      <c r="DW1244" s="31" t="s">
        <v>5686</v>
      </c>
      <c r="DX1244" s="63"/>
      <c r="DY1244" s="63"/>
      <c r="DZ1244" s="63"/>
      <c r="EA1244" s="167"/>
      <c r="EB1244" s="60"/>
      <c r="EC1244" s="60"/>
      <c r="ED1244" s="60"/>
      <c r="EE1244" s="60"/>
      <c r="EF1244" s="60"/>
      <c r="EG1244" s="60"/>
      <c r="EH1244" s="60"/>
      <c r="EI1244" s="60"/>
      <c r="EJ1244" s="60"/>
      <c r="EK1244" s="60"/>
      <c r="EL1244" s="60"/>
      <c r="EM1244" s="60"/>
      <c r="EN1244" s="60"/>
      <c r="EO1244" s="60"/>
      <c r="EP1244" s="60"/>
      <c r="EQ1244" s="60"/>
      <c r="ER1244" s="60"/>
      <c r="ES1244" s="60"/>
      <c r="ET1244" s="60"/>
      <c r="EU1244" s="60"/>
      <c r="EV1244" s="60"/>
      <c r="EW1244" s="60"/>
      <c r="EX1244" s="60"/>
      <c r="EY1244" s="60"/>
      <c r="EZ1244" s="60"/>
      <c r="FA1244" s="60"/>
      <c r="FB1244" s="60"/>
    </row>
    <row r="1245" spans="22:158" x14ac:dyDescent="0.25">
      <c r="W1245" s="33"/>
      <c r="X1245" s="33"/>
      <c r="AH1245" s="38">
        <v>100</v>
      </c>
      <c r="AI1245" s="38">
        <v>140</v>
      </c>
      <c r="AJ1245" s="38">
        <v>16200</v>
      </c>
      <c r="AK1245" s="38">
        <v>16</v>
      </c>
      <c r="AL1245" s="38">
        <v>1801758</v>
      </c>
      <c r="AM1245" s="61" t="s">
        <v>1816</v>
      </c>
      <c r="AN1245" s="61" t="s">
        <v>1690</v>
      </c>
      <c r="AO1245" s="61" t="s">
        <v>1615</v>
      </c>
      <c r="AP1245" s="61" t="s">
        <v>5034</v>
      </c>
      <c r="AQ1245" s="61" t="s">
        <v>1711</v>
      </c>
      <c r="AR1245" s="28">
        <v>0</v>
      </c>
      <c r="AS1245" s="28">
        <v>0</v>
      </c>
      <c r="AT1245" s="28">
        <v>0</v>
      </c>
      <c r="AU1245" s="62"/>
      <c r="BT1245">
        <v>0</v>
      </c>
      <c r="BU1245" s="32">
        <v>100</v>
      </c>
      <c r="BV1245" s="32">
        <v>140</v>
      </c>
      <c r="BW1245" s="32">
        <v>10800</v>
      </c>
      <c r="BX1245" s="32">
        <v>84</v>
      </c>
      <c r="BY1245" s="32">
        <v>91100</v>
      </c>
      <c r="BZ1245" t="s">
        <v>1816</v>
      </c>
      <c r="CA1245" t="s">
        <v>1690</v>
      </c>
      <c r="CB1245" t="s">
        <v>1271</v>
      </c>
      <c r="CC1245" s="52" t="s">
        <v>1795</v>
      </c>
      <c r="CD1245" s="52" t="s">
        <v>1796</v>
      </c>
      <c r="CE1245" s="155">
        <v>53</v>
      </c>
      <c r="CF1245" s="155">
        <v>2</v>
      </c>
      <c r="CG1245" s="31" t="s">
        <v>688</v>
      </c>
      <c r="CH1245" s="31" t="s">
        <v>3960</v>
      </c>
      <c r="CI1245" s="31" t="s">
        <v>3972</v>
      </c>
      <c r="CJ1245" s="31" t="s">
        <v>1441</v>
      </c>
      <c r="DL1245"/>
      <c r="DM1245"/>
      <c r="DN1245"/>
      <c r="DO1245"/>
      <c r="DP1245"/>
      <c r="DQ1245"/>
      <c r="DR1245"/>
      <c r="DV1245" s="31" t="s">
        <v>5679</v>
      </c>
      <c r="DW1245" s="31" t="s">
        <v>5686</v>
      </c>
      <c r="DX1245" s="63"/>
      <c r="DY1245" s="63"/>
      <c r="DZ1245" s="63"/>
      <c r="EA1245" s="167"/>
      <c r="EB1245" s="60"/>
      <c r="EC1245" s="60"/>
      <c r="ED1245" s="60"/>
      <c r="EE1245" s="60"/>
      <c r="EF1245" s="60"/>
      <c r="EG1245" s="60"/>
      <c r="EH1245" s="60"/>
      <c r="EI1245" s="60"/>
      <c r="EJ1245" s="60"/>
      <c r="EK1245" s="60"/>
      <c r="EL1245" s="60"/>
      <c r="EM1245" s="60"/>
      <c r="EN1245" s="60"/>
      <c r="EO1245" s="60"/>
      <c r="EP1245" s="60"/>
      <c r="EQ1245" s="60"/>
      <c r="ER1245" s="60"/>
      <c r="ES1245" s="60"/>
      <c r="ET1245" s="60"/>
      <c r="EU1245" s="60"/>
      <c r="EV1245" s="60"/>
      <c r="EW1245" s="60"/>
      <c r="EX1245" s="60"/>
      <c r="EY1245" s="60"/>
      <c r="EZ1245" s="60"/>
      <c r="FA1245" s="60"/>
      <c r="FB1245" s="60"/>
    </row>
    <row r="1246" spans="22:158" x14ac:dyDescent="0.25">
      <c r="W1246" s="33"/>
      <c r="X1246" s="33"/>
      <c r="AH1246" s="38">
        <v>100</v>
      </c>
      <c r="AI1246" s="38">
        <v>150</v>
      </c>
      <c r="AJ1246" s="38">
        <v>11600</v>
      </c>
      <c r="AK1246" s="38">
        <v>16</v>
      </c>
      <c r="AL1246" s="38">
        <v>1801758</v>
      </c>
      <c r="AM1246" s="61" t="s">
        <v>1816</v>
      </c>
      <c r="AN1246" s="61" t="s">
        <v>1695</v>
      </c>
      <c r="AO1246" s="61" t="s">
        <v>5076</v>
      </c>
      <c r="AP1246" s="61" t="s">
        <v>5034</v>
      </c>
      <c r="AQ1246" s="61" t="s">
        <v>1711</v>
      </c>
      <c r="AR1246" s="28">
        <v>85552.3</v>
      </c>
      <c r="AS1246" s="28">
        <v>548643</v>
      </c>
      <c r="AT1246" s="28">
        <v>264420</v>
      </c>
      <c r="AU1246" s="62"/>
      <c r="BT1246">
        <v>0</v>
      </c>
      <c r="BU1246" s="32">
        <v>100</v>
      </c>
      <c r="BV1246" s="32">
        <v>140</v>
      </c>
      <c r="BW1246" s="32">
        <v>10800</v>
      </c>
      <c r="BX1246" s="32">
        <v>86</v>
      </c>
      <c r="BY1246" s="32">
        <v>91140</v>
      </c>
      <c r="BZ1246" t="s">
        <v>1816</v>
      </c>
      <c r="CA1246" t="s">
        <v>1690</v>
      </c>
      <c r="CB1246" t="s">
        <v>1271</v>
      </c>
      <c r="CC1246" s="52" t="s">
        <v>1787</v>
      </c>
      <c r="CD1246" s="52" t="s">
        <v>1789</v>
      </c>
      <c r="CE1246" s="155">
        <v>182</v>
      </c>
      <c r="CF1246" s="155">
        <v>48</v>
      </c>
      <c r="CG1246" s="31" t="s">
        <v>5839</v>
      </c>
      <c r="CH1246" s="31" t="s">
        <v>3962</v>
      </c>
      <c r="CI1246" s="31" t="s">
        <v>3972</v>
      </c>
      <c r="CJ1246" s="31" t="s">
        <v>2532</v>
      </c>
      <c r="DL1246"/>
      <c r="DM1246"/>
      <c r="DN1246"/>
      <c r="DO1246"/>
      <c r="DP1246"/>
      <c r="DQ1246"/>
      <c r="DR1246"/>
      <c r="DV1246" s="31" t="s">
        <v>5679</v>
      </c>
      <c r="DW1246" s="31" t="s">
        <v>5687</v>
      </c>
      <c r="DX1246" s="63"/>
      <c r="DY1246" s="63"/>
      <c r="DZ1246" s="63"/>
      <c r="EA1246" s="167"/>
      <c r="EB1246" s="60"/>
      <c r="EC1246" s="60"/>
      <c r="ED1246" s="60"/>
      <c r="EE1246" s="60"/>
      <c r="EF1246" s="60"/>
      <c r="EG1246" s="60"/>
      <c r="EH1246" s="60"/>
      <c r="EI1246" s="60"/>
      <c r="EJ1246" s="60"/>
      <c r="EK1246" s="60"/>
      <c r="EL1246" s="60"/>
      <c r="EM1246" s="60"/>
      <c r="EN1246" s="60"/>
      <c r="EO1246" s="60"/>
      <c r="EP1246" s="60"/>
      <c r="EQ1246" s="60"/>
      <c r="ER1246" s="60"/>
      <c r="ES1246" s="60"/>
      <c r="ET1246" s="60"/>
      <c r="EU1246" s="60"/>
      <c r="EV1246" s="60"/>
      <c r="EW1246" s="60"/>
      <c r="EX1246" s="60"/>
      <c r="EY1246" s="60"/>
      <c r="EZ1246" s="60"/>
      <c r="FA1246" s="60"/>
      <c r="FB1246" s="60"/>
    </row>
    <row r="1247" spans="22:158" x14ac:dyDescent="0.25">
      <c r="W1247" s="33"/>
      <c r="X1247" s="33"/>
      <c r="AH1247" s="38">
        <v>100</v>
      </c>
      <c r="AI1247" s="38">
        <v>150</v>
      </c>
      <c r="AJ1247" s="38">
        <v>13450</v>
      </c>
      <c r="AK1247" s="38">
        <v>16</v>
      </c>
      <c r="AL1247" s="38">
        <v>1801758</v>
      </c>
      <c r="AM1247" s="61" t="s">
        <v>1816</v>
      </c>
      <c r="AN1247" s="61" t="s">
        <v>1695</v>
      </c>
      <c r="AO1247" s="61" t="s">
        <v>5112</v>
      </c>
      <c r="AP1247" s="61" t="s">
        <v>5034</v>
      </c>
      <c r="AQ1247" s="61" t="s">
        <v>1711</v>
      </c>
      <c r="AR1247" s="28">
        <v>307253.8</v>
      </c>
      <c r="AS1247" s="28">
        <v>694146</v>
      </c>
      <c r="AT1247" s="28">
        <v>466429</v>
      </c>
      <c r="AU1247" s="62"/>
      <c r="BT1247">
        <v>0</v>
      </c>
      <c r="BU1247" s="32">
        <v>100</v>
      </c>
      <c r="BV1247" s="32">
        <v>140</v>
      </c>
      <c r="BW1247" s="32">
        <v>10800</v>
      </c>
      <c r="BX1247" s="32">
        <v>86</v>
      </c>
      <c r="BY1247" s="32">
        <v>91160</v>
      </c>
      <c r="BZ1247" t="s">
        <v>1816</v>
      </c>
      <c r="CA1247" t="s">
        <v>1690</v>
      </c>
      <c r="CB1247" t="s">
        <v>1271</v>
      </c>
      <c r="CC1247" s="52" t="s">
        <v>1787</v>
      </c>
      <c r="CD1247" s="52" t="s">
        <v>1788</v>
      </c>
      <c r="CE1247" s="155">
        <v>66</v>
      </c>
      <c r="CF1247" s="155">
        <v>9</v>
      </c>
      <c r="CG1247" s="31" t="s">
        <v>5831</v>
      </c>
      <c r="CH1247" s="31" t="s">
        <v>3963</v>
      </c>
      <c r="CI1247" s="31" t="s">
        <v>3972</v>
      </c>
      <c r="CJ1247" s="31" t="s">
        <v>2533</v>
      </c>
      <c r="DL1247"/>
      <c r="DM1247"/>
      <c r="DN1247"/>
      <c r="DO1247"/>
      <c r="DP1247"/>
      <c r="DQ1247"/>
      <c r="DR1247"/>
      <c r="DV1247" s="31" t="s">
        <v>5679</v>
      </c>
      <c r="DW1247" s="31" t="s">
        <v>5687</v>
      </c>
      <c r="DX1247" s="63"/>
      <c r="DY1247" s="63"/>
      <c r="DZ1247" s="63"/>
      <c r="EA1247" s="167"/>
      <c r="EB1247" s="60"/>
      <c r="EC1247" s="60"/>
      <c r="ED1247" s="60"/>
      <c r="EE1247" s="60"/>
      <c r="EF1247" s="60"/>
      <c r="EG1247" s="60"/>
      <c r="EH1247" s="60"/>
      <c r="EI1247" s="60"/>
      <c r="EJ1247" s="60"/>
      <c r="EK1247" s="60"/>
      <c r="EL1247" s="60"/>
      <c r="EM1247" s="60"/>
      <c r="EN1247" s="60"/>
      <c r="EO1247" s="60"/>
      <c r="EP1247" s="60"/>
      <c r="EQ1247" s="60"/>
      <c r="ER1247" s="60"/>
      <c r="ES1247" s="60"/>
      <c r="ET1247" s="60"/>
      <c r="EU1247" s="60"/>
      <c r="EV1247" s="60"/>
      <c r="EW1247" s="60"/>
      <c r="EX1247" s="60"/>
      <c r="EY1247" s="60"/>
      <c r="EZ1247" s="60"/>
      <c r="FA1247" s="60"/>
      <c r="FB1247" s="60"/>
    </row>
    <row r="1248" spans="22:158" x14ac:dyDescent="0.25">
      <c r="W1248" s="33"/>
      <c r="X1248" s="33"/>
      <c r="AH1248" s="38">
        <v>100</v>
      </c>
      <c r="AI1248" s="38">
        <v>150</v>
      </c>
      <c r="AJ1248" s="38">
        <v>13850</v>
      </c>
      <c r="AK1248" s="38">
        <v>16</v>
      </c>
      <c r="AL1248" s="38">
        <v>1801758</v>
      </c>
      <c r="AM1248" s="61" t="s">
        <v>1816</v>
      </c>
      <c r="AN1248" s="61" t="s">
        <v>1695</v>
      </c>
      <c r="AO1248" s="61" t="s">
        <v>5121</v>
      </c>
      <c r="AP1248" s="61" t="s">
        <v>5034</v>
      </c>
      <c r="AQ1248" s="61" t="s">
        <v>1711</v>
      </c>
      <c r="AR1248" s="28">
        <v>43236.800000000003</v>
      </c>
      <c r="AS1248" s="28">
        <v>294826</v>
      </c>
      <c r="AT1248" s="28">
        <v>238882</v>
      </c>
      <c r="AU1248" s="62"/>
      <c r="BT1248">
        <v>0</v>
      </c>
      <c r="BU1248" s="32">
        <v>100</v>
      </c>
      <c r="BV1248" s="32">
        <v>140</v>
      </c>
      <c r="BW1248" s="32">
        <v>10800</v>
      </c>
      <c r="BX1248" s="32">
        <v>87</v>
      </c>
      <c r="BY1248" s="32">
        <v>91180</v>
      </c>
      <c r="BZ1248" t="s">
        <v>1816</v>
      </c>
      <c r="CA1248" t="s">
        <v>1690</v>
      </c>
      <c r="CB1248" s="52" t="s">
        <v>1271</v>
      </c>
      <c r="CC1248" s="52" t="s">
        <v>1726</v>
      </c>
      <c r="CD1248" s="52" t="s">
        <v>1793</v>
      </c>
      <c r="CE1248" s="155"/>
      <c r="CF1248" s="155"/>
      <c r="CG1248" s="31" t="s">
        <v>5841</v>
      </c>
      <c r="CH1248" s="31" t="s">
        <v>3964</v>
      </c>
      <c r="CI1248" s="31" t="s">
        <v>3972</v>
      </c>
      <c r="CJ1248" s="31" t="s">
        <v>2534</v>
      </c>
      <c r="DL1248"/>
      <c r="DM1248"/>
      <c r="DN1248"/>
      <c r="DO1248"/>
      <c r="DP1248"/>
      <c r="DQ1248"/>
      <c r="DR1248"/>
      <c r="DV1248" s="31" t="s">
        <v>5679</v>
      </c>
      <c r="DW1248" s="31" t="s">
        <v>5687</v>
      </c>
      <c r="DX1248" s="63"/>
      <c r="DY1248" s="63"/>
      <c r="DZ1248" s="63"/>
      <c r="EA1248" s="167"/>
      <c r="EB1248" s="60"/>
      <c r="EC1248" s="60"/>
      <c r="ED1248" s="60"/>
      <c r="EE1248" s="60"/>
      <c r="EF1248" s="60"/>
      <c r="EG1248" s="60"/>
      <c r="EH1248" s="60"/>
      <c r="EI1248" s="60"/>
      <c r="EJ1248" s="60"/>
      <c r="EK1248" s="60"/>
      <c r="EL1248" s="60"/>
      <c r="EM1248" s="60"/>
      <c r="EN1248" s="60"/>
      <c r="EO1248" s="60"/>
      <c r="EP1248" s="60"/>
      <c r="EQ1248" s="60"/>
      <c r="ER1248" s="60"/>
      <c r="ES1248" s="60"/>
      <c r="ET1248" s="60"/>
      <c r="EU1248" s="60"/>
      <c r="EV1248" s="60"/>
      <c r="EW1248" s="60"/>
      <c r="EX1248" s="60"/>
      <c r="EY1248" s="60"/>
      <c r="EZ1248" s="60"/>
      <c r="FA1248" s="60"/>
      <c r="FB1248" s="60"/>
    </row>
    <row r="1249" spans="22:158" x14ac:dyDescent="0.25">
      <c r="W1249" s="33"/>
      <c r="X1249" s="33"/>
      <c r="AH1249" s="38">
        <v>100</v>
      </c>
      <c r="AI1249" s="38">
        <v>150</v>
      </c>
      <c r="AJ1249" s="38">
        <v>14750</v>
      </c>
      <c r="AK1249" s="38">
        <v>16</v>
      </c>
      <c r="AL1249" s="38">
        <v>1801758</v>
      </c>
      <c r="AM1249" s="61" t="s">
        <v>1816</v>
      </c>
      <c r="AN1249" s="61" t="s">
        <v>1695</v>
      </c>
      <c r="AO1249" s="61" t="s">
        <v>1583</v>
      </c>
      <c r="AP1249" s="61" t="s">
        <v>5034</v>
      </c>
      <c r="AQ1249" s="61" t="s">
        <v>1711</v>
      </c>
      <c r="AR1249" s="28">
        <v>590675.69999999995</v>
      </c>
      <c r="AS1249" s="28">
        <v>882957</v>
      </c>
      <c r="AT1249" s="28">
        <v>667729</v>
      </c>
      <c r="AU1249" s="62"/>
      <c r="BT1249">
        <v>0</v>
      </c>
      <c r="BU1249" s="32">
        <v>100</v>
      </c>
      <c r="BV1249" s="32">
        <v>140</v>
      </c>
      <c r="BW1249" s="32">
        <v>10800</v>
      </c>
      <c r="BX1249" s="32">
        <v>87</v>
      </c>
      <c r="BY1249" s="32">
        <v>91190</v>
      </c>
      <c r="BZ1249" t="s">
        <v>1816</v>
      </c>
      <c r="CA1249" t="s">
        <v>1690</v>
      </c>
      <c r="CB1249" t="s">
        <v>1271</v>
      </c>
      <c r="CC1249" t="s">
        <v>1726</v>
      </c>
      <c r="CD1249" s="52" t="s">
        <v>1726</v>
      </c>
      <c r="CE1249" s="155"/>
      <c r="CF1249" s="155"/>
      <c r="CG1249" s="31" t="s">
        <v>5843</v>
      </c>
      <c r="CH1249" s="31" t="s">
        <v>3965</v>
      </c>
      <c r="CI1249" s="31" t="s">
        <v>3972</v>
      </c>
      <c r="CJ1249" s="31" t="s">
        <v>2535</v>
      </c>
      <c r="DL1249"/>
      <c r="DM1249"/>
      <c r="DN1249"/>
      <c r="DO1249"/>
      <c r="DP1249"/>
      <c r="DQ1249"/>
      <c r="DR1249"/>
      <c r="DV1249" s="31" t="s">
        <v>5679</v>
      </c>
      <c r="DW1249" s="31" t="s">
        <v>5687</v>
      </c>
      <c r="DX1249" s="63"/>
      <c r="DY1249" s="63"/>
      <c r="DZ1249" s="63"/>
      <c r="EA1249" s="167"/>
      <c r="EB1249" s="60"/>
      <c r="EC1249" s="60"/>
      <c r="ED1249" s="60"/>
      <c r="EE1249" s="60"/>
      <c r="EF1249" s="60"/>
      <c r="EG1249" s="60"/>
      <c r="EH1249" s="60"/>
      <c r="EI1249" s="60"/>
      <c r="EJ1249" s="60"/>
      <c r="EK1249" s="60"/>
      <c r="EL1249" s="60"/>
      <c r="EM1249" s="60"/>
      <c r="EN1249" s="60"/>
      <c r="EO1249" s="60"/>
      <c r="EP1249" s="60"/>
      <c r="EQ1249" s="60"/>
      <c r="ER1249" s="60"/>
      <c r="ES1249" s="60"/>
      <c r="ET1249" s="60"/>
      <c r="EU1249" s="60"/>
      <c r="EV1249" s="60"/>
      <c r="EW1249" s="60"/>
      <c r="EX1249" s="60"/>
      <c r="EY1249" s="60"/>
      <c r="EZ1249" s="60"/>
      <c r="FA1249" s="60"/>
      <c r="FB1249" s="60"/>
    </row>
    <row r="1250" spans="22:158" x14ac:dyDescent="0.25">
      <c r="W1250" s="33"/>
      <c r="X1250" s="33"/>
      <c r="AH1250" s="38">
        <v>100</v>
      </c>
      <c r="AI1250" s="38">
        <v>150</v>
      </c>
      <c r="AJ1250" s="38">
        <v>15550</v>
      </c>
      <c r="AK1250" s="38">
        <v>16</v>
      </c>
      <c r="AL1250" s="38">
        <v>1801758</v>
      </c>
      <c r="AM1250" s="61" t="s">
        <v>1816</v>
      </c>
      <c r="AN1250" s="61" t="s">
        <v>1695</v>
      </c>
      <c r="AO1250" s="61" t="s">
        <v>1602</v>
      </c>
      <c r="AP1250" s="61" t="s">
        <v>5034</v>
      </c>
      <c r="AQ1250" s="61" t="s">
        <v>1711</v>
      </c>
      <c r="AR1250" s="28">
        <v>1209144.8999999999</v>
      </c>
      <c r="AS1250" s="28">
        <v>1115721</v>
      </c>
      <c r="AT1250" s="28">
        <v>1157503</v>
      </c>
      <c r="AU1250" s="62"/>
      <c r="BT1250">
        <v>0</v>
      </c>
      <c r="BU1250" s="32">
        <v>100</v>
      </c>
      <c r="BV1250" s="32">
        <v>140</v>
      </c>
      <c r="BW1250" s="32">
        <v>10800</v>
      </c>
      <c r="BX1250" s="32">
        <v>87</v>
      </c>
      <c r="BY1250" s="32">
        <v>91200</v>
      </c>
      <c r="BZ1250" t="s">
        <v>1816</v>
      </c>
      <c r="CA1250" t="s">
        <v>1690</v>
      </c>
      <c r="CB1250" t="s">
        <v>1271</v>
      </c>
      <c r="CC1250" s="52" t="s">
        <v>1726</v>
      </c>
      <c r="CD1250" s="52" t="s">
        <v>1794</v>
      </c>
      <c r="CE1250" s="155"/>
      <c r="CF1250" s="155"/>
      <c r="CG1250" s="31" t="s">
        <v>5845</v>
      </c>
      <c r="CH1250" s="31" t="s">
        <v>3968</v>
      </c>
      <c r="CI1250" s="31" t="s">
        <v>3972</v>
      </c>
      <c r="CJ1250" s="31" t="s">
        <v>2536</v>
      </c>
      <c r="DL1250"/>
      <c r="DM1250"/>
      <c r="DN1250"/>
      <c r="DO1250"/>
      <c r="DP1250"/>
      <c r="DQ1250"/>
      <c r="DR1250"/>
      <c r="DV1250" s="31" t="s">
        <v>5679</v>
      </c>
      <c r="DW1250" s="31" t="s">
        <v>5687</v>
      </c>
      <c r="DX1250" s="63"/>
      <c r="DY1250" s="63"/>
      <c r="DZ1250" s="63"/>
      <c r="EA1250" s="167"/>
      <c r="EB1250" s="60"/>
      <c r="EC1250" s="60"/>
      <c r="ED1250" s="60"/>
      <c r="EE1250" s="60"/>
      <c r="EF1250" s="60"/>
      <c r="EG1250" s="60"/>
      <c r="EH1250" s="60"/>
      <c r="EI1250" s="60"/>
      <c r="EJ1250" s="60"/>
      <c r="EK1250" s="60"/>
      <c r="EL1250" s="60"/>
      <c r="EM1250" s="60"/>
      <c r="EN1250" s="60"/>
      <c r="EO1250" s="60"/>
      <c r="EP1250" s="60"/>
      <c r="EQ1250" s="60"/>
      <c r="ER1250" s="60"/>
      <c r="ES1250" s="60"/>
      <c r="ET1250" s="60"/>
      <c r="EU1250" s="60"/>
      <c r="EV1250" s="60"/>
      <c r="EW1250" s="60"/>
      <c r="EX1250" s="60"/>
      <c r="EY1250" s="60"/>
      <c r="EZ1250" s="60"/>
      <c r="FA1250" s="60"/>
      <c r="FB1250" s="60"/>
    </row>
    <row r="1251" spans="22:158" x14ac:dyDescent="0.25">
      <c r="V1251" s="1"/>
      <c r="W1251" s="33"/>
      <c r="X1251" s="33"/>
      <c r="AH1251" s="38">
        <v>100</v>
      </c>
      <c r="AI1251" s="38">
        <v>150</v>
      </c>
      <c r="AJ1251" s="38">
        <v>15800</v>
      </c>
      <c r="AK1251" s="38">
        <v>16</v>
      </c>
      <c r="AL1251" s="38">
        <v>1801758</v>
      </c>
      <c r="AM1251" s="61" t="s">
        <v>1816</v>
      </c>
      <c r="AN1251" s="61" t="s">
        <v>1695</v>
      </c>
      <c r="AO1251" s="61" t="s">
        <v>1607</v>
      </c>
      <c r="AP1251" s="61" t="s">
        <v>5034</v>
      </c>
      <c r="AQ1251" s="61" t="s">
        <v>1711</v>
      </c>
      <c r="AR1251" s="28">
        <v>96748</v>
      </c>
      <c r="AS1251" s="28">
        <v>41862</v>
      </c>
      <c r="AT1251" s="28">
        <v>49726</v>
      </c>
      <c r="AU1251" s="62"/>
      <c r="BT1251">
        <v>0</v>
      </c>
      <c r="BU1251" s="32">
        <v>100</v>
      </c>
      <c r="BV1251" s="32">
        <v>140</v>
      </c>
      <c r="BW1251" s="32">
        <v>10800</v>
      </c>
      <c r="BX1251" s="32">
        <v>88</v>
      </c>
      <c r="BY1251" s="32">
        <v>91220</v>
      </c>
      <c r="BZ1251" t="s">
        <v>1816</v>
      </c>
      <c r="CA1251" t="s">
        <v>1690</v>
      </c>
      <c r="CB1251" t="s">
        <v>1271</v>
      </c>
      <c r="CC1251" t="s">
        <v>1684</v>
      </c>
      <c r="CD1251" s="52" t="s">
        <v>1684</v>
      </c>
      <c r="CE1251" s="155">
        <v>792</v>
      </c>
      <c r="CF1251" s="155">
        <v>14</v>
      </c>
      <c r="CG1251" s="31" t="s">
        <v>696</v>
      </c>
      <c r="CH1251" s="31" t="s">
        <v>3969</v>
      </c>
      <c r="CI1251" s="31" t="s">
        <v>3972</v>
      </c>
      <c r="CJ1251" s="31" t="s">
        <v>2537</v>
      </c>
      <c r="DL1251"/>
      <c r="DM1251"/>
      <c r="DN1251"/>
      <c r="DO1251"/>
      <c r="DP1251"/>
      <c r="DQ1251"/>
      <c r="DR1251"/>
      <c r="DV1251" s="31" t="s">
        <v>5679</v>
      </c>
      <c r="DW1251" s="31" t="s">
        <v>5687</v>
      </c>
      <c r="DX1251" s="63"/>
      <c r="DY1251" s="63"/>
      <c r="DZ1251" s="63"/>
      <c r="EA1251" s="167"/>
      <c r="EB1251" s="60"/>
      <c r="EC1251" s="60"/>
      <c r="ED1251" s="60"/>
      <c r="EE1251" s="60"/>
      <c r="EF1251" s="60"/>
      <c r="EG1251" s="60"/>
      <c r="EH1251" s="60"/>
      <c r="EI1251" s="60"/>
      <c r="EJ1251" s="60"/>
      <c r="EK1251" s="60"/>
      <c r="EL1251" s="60"/>
      <c r="EM1251" s="60"/>
      <c r="EN1251" s="60"/>
      <c r="EO1251" s="60"/>
      <c r="EP1251" s="60"/>
      <c r="EQ1251" s="60"/>
      <c r="ER1251" s="60"/>
      <c r="ES1251" s="60"/>
      <c r="ET1251" s="60"/>
      <c r="EU1251" s="60"/>
      <c r="EV1251" s="60"/>
      <c r="EW1251" s="60"/>
      <c r="EX1251" s="60"/>
      <c r="EY1251" s="60"/>
      <c r="EZ1251" s="60"/>
      <c r="FA1251" s="60"/>
      <c r="FB1251" s="60"/>
    </row>
    <row r="1252" spans="22:158" x14ac:dyDescent="0.25">
      <c r="W1252" s="33"/>
      <c r="X1252" s="33"/>
      <c r="AH1252" s="38">
        <v>100</v>
      </c>
      <c r="AI1252" s="38">
        <v>150</v>
      </c>
      <c r="AJ1252" s="38">
        <v>17750</v>
      </c>
      <c r="AK1252" s="38">
        <v>16</v>
      </c>
      <c r="AL1252" s="38">
        <v>1801758</v>
      </c>
      <c r="AM1252" s="61" t="s">
        <v>1816</v>
      </c>
      <c r="AN1252" s="61" t="s">
        <v>1695</v>
      </c>
      <c r="AO1252" s="61" t="s">
        <v>1650</v>
      </c>
      <c r="AP1252" s="61" t="s">
        <v>5034</v>
      </c>
      <c r="AQ1252" s="61" t="s">
        <v>1711</v>
      </c>
      <c r="AR1252" s="28">
        <v>0</v>
      </c>
      <c r="AS1252" s="28">
        <v>0</v>
      </c>
      <c r="AT1252" s="28">
        <v>19027</v>
      </c>
      <c r="AU1252" s="62"/>
      <c r="BT1252">
        <v>0</v>
      </c>
      <c r="BU1252" s="32">
        <v>100</v>
      </c>
      <c r="BV1252" s="32">
        <v>140</v>
      </c>
      <c r="BW1252" s="32">
        <v>10800</v>
      </c>
      <c r="BX1252" s="32">
        <v>89</v>
      </c>
      <c r="BY1252" s="32">
        <v>91240</v>
      </c>
      <c r="BZ1252" t="s">
        <v>1816</v>
      </c>
      <c r="CA1252" t="s">
        <v>1690</v>
      </c>
      <c r="CB1252" t="s">
        <v>1271</v>
      </c>
      <c r="CC1252" s="52" t="s">
        <v>1785</v>
      </c>
      <c r="CD1252" s="52" t="s">
        <v>1785</v>
      </c>
      <c r="CE1252" s="155">
        <v>590467</v>
      </c>
      <c r="CF1252" s="155">
        <v>367</v>
      </c>
      <c r="CG1252" s="31" t="s">
        <v>698</v>
      </c>
      <c r="CH1252" s="31" t="s">
        <v>3970</v>
      </c>
      <c r="CI1252" s="31" t="s">
        <v>3972</v>
      </c>
      <c r="CJ1252" s="31" t="s">
        <v>2538</v>
      </c>
      <c r="DL1252"/>
      <c r="DM1252"/>
      <c r="DN1252"/>
      <c r="DO1252"/>
      <c r="DP1252"/>
      <c r="DQ1252"/>
      <c r="DR1252"/>
      <c r="DV1252" s="31" t="s">
        <v>5679</v>
      </c>
      <c r="DW1252" s="31" t="s">
        <v>5687</v>
      </c>
      <c r="DX1252" s="63"/>
      <c r="DY1252" s="63"/>
      <c r="DZ1252" s="63"/>
      <c r="EA1252" s="167"/>
      <c r="EB1252" s="60"/>
      <c r="EC1252" s="60"/>
      <c r="ED1252" s="60"/>
      <c r="EE1252" s="60"/>
      <c r="EF1252" s="60"/>
      <c r="EG1252" s="60"/>
      <c r="EH1252" s="60"/>
      <c r="EI1252" s="60"/>
      <c r="EJ1252" s="60"/>
      <c r="EK1252" s="60"/>
      <c r="EL1252" s="60"/>
      <c r="EM1252" s="60"/>
      <c r="EN1252" s="60"/>
      <c r="EO1252" s="60"/>
      <c r="EP1252" s="60"/>
      <c r="EQ1252" s="60"/>
      <c r="ER1252" s="60"/>
      <c r="ES1252" s="60"/>
      <c r="ET1252" s="60"/>
      <c r="EU1252" s="60"/>
      <c r="EV1252" s="60"/>
      <c r="EW1252" s="60"/>
      <c r="EX1252" s="60"/>
      <c r="EY1252" s="60"/>
      <c r="EZ1252" s="60"/>
      <c r="FA1252" s="60"/>
      <c r="FB1252" s="60"/>
    </row>
    <row r="1253" spans="22:158" x14ac:dyDescent="0.25">
      <c r="W1253" s="33"/>
      <c r="X1253" s="33"/>
      <c r="AH1253" s="38">
        <v>100</v>
      </c>
      <c r="AI1253" s="38">
        <v>155</v>
      </c>
      <c r="AJ1253" s="38">
        <v>10300</v>
      </c>
      <c r="AK1253" s="38">
        <v>16</v>
      </c>
      <c r="AL1253" s="38">
        <v>1801758</v>
      </c>
      <c r="AM1253" s="61" t="s">
        <v>1816</v>
      </c>
      <c r="AN1253" s="61" t="s">
        <v>1686</v>
      </c>
      <c r="AO1253" s="61" t="s">
        <v>5049</v>
      </c>
      <c r="AP1253" s="61" t="s">
        <v>5034</v>
      </c>
      <c r="AQ1253" s="61" t="s">
        <v>1711</v>
      </c>
      <c r="AR1253" s="28">
        <v>0</v>
      </c>
      <c r="AS1253" s="28">
        <v>18819</v>
      </c>
      <c r="AT1253" s="28">
        <v>16767</v>
      </c>
      <c r="AU1253" s="62"/>
      <c r="BT1253">
        <v>0</v>
      </c>
      <c r="BU1253" s="32">
        <v>100</v>
      </c>
      <c r="BV1253" s="32">
        <v>140</v>
      </c>
      <c r="BW1253" s="32">
        <v>10850</v>
      </c>
      <c r="BX1253" s="32">
        <v>81</v>
      </c>
      <c r="BY1253" s="32">
        <v>91000</v>
      </c>
      <c r="BZ1253" t="s">
        <v>1816</v>
      </c>
      <c r="CA1253" t="s">
        <v>1690</v>
      </c>
      <c r="CB1253" t="s">
        <v>1272</v>
      </c>
      <c r="CC1253" t="s">
        <v>1683</v>
      </c>
      <c r="CD1253" t="s">
        <v>1784</v>
      </c>
      <c r="CE1253" s="155">
        <v>65817</v>
      </c>
      <c r="CF1253" s="155">
        <v>311</v>
      </c>
      <c r="CG1253" s="31" t="s">
        <v>5834</v>
      </c>
      <c r="CH1253" s="31" t="s">
        <v>3954</v>
      </c>
      <c r="CI1253" s="31" t="s">
        <v>3973</v>
      </c>
      <c r="CJ1253" s="31" t="s">
        <v>2539</v>
      </c>
      <c r="DL1253"/>
      <c r="DM1253"/>
      <c r="DN1253"/>
      <c r="DO1253"/>
      <c r="DP1253"/>
      <c r="DQ1253"/>
      <c r="DR1253"/>
      <c r="DV1253" s="31" t="s">
        <v>5679</v>
      </c>
      <c r="DW1253" s="31" t="s">
        <v>5688</v>
      </c>
      <c r="DX1253" s="63"/>
      <c r="DY1253" s="63"/>
      <c r="DZ1253" s="63"/>
      <c r="EA1253" s="167"/>
      <c r="EB1253" s="60"/>
      <c r="EC1253" s="60"/>
      <c r="ED1253" s="60"/>
      <c r="EE1253" s="60"/>
      <c r="EF1253" s="60"/>
      <c r="EG1253" s="60"/>
      <c r="EH1253" s="60"/>
      <c r="EI1253" s="60"/>
      <c r="EJ1253" s="60"/>
      <c r="EK1253" s="60"/>
      <c r="EL1253" s="60"/>
      <c r="EM1253" s="60"/>
      <c r="EN1253" s="60"/>
      <c r="EO1253" s="60"/>
      <c r="EP1253" s="60"/>
      <c r="EQ1253" s="60"/>
      <c r="ER1253" s="60"/>
      <c r="ES1253" s="60"/>
      <c r="ET1253" s="60"/>
      <c r="EU1253" s="60"/>
      <c r="EV1253" s="60"/>
      <c r="EW1253" s="60"/>
      <c r="EX1253" s="60"/>
      <c r="EY1253" s="60"/>
      <c r="EZ1253" s="60"/>
      <c r="FA1253" s="60"/>
      <c r="FB1253" s="60"/>
    </row>
    <row r="1254" spans="22:158" x14ac:dyDescent="0.25">
      <c r="W1254" s="33"/>
      <c r="X1254" s="33"/>
      <c r="AH1254" s="38">
        <v>100</v>
      </c>
      <c r="AI1254" s="38">
        <v>155</v>
      </c>
      <c r="AJ1254" s="38">
        <v>10650</v>
      </c>
      <c r="AK1254" s="38">
        <v>16</v>
      </c>
      <c r="AL1254" s="38">
        <v>1801758</v>
      </c>
      <c r="AM1254" s="61" t="s">
        <v>1816</v>
      </c>
      <c r="AN1254" s="61" t="s">
        <v>1686</v>
      </c>
      <c r="AO1254" s="61" t="s">
        <v>5056</v>
      </c>
      <c r="AP1254" s="61" t="s">
        <v>5034</v>
      </c>
      <c r="AQ1254" s="61" t="s">
        <v>1711</v>
      </c>
      <c r="AR1254" s="28">
        <v>104119.5</v>
      </c>
      <c r="AS1254" s="28">
        <v>140923</v>
      </c>
      <c r="AT1254" s="28">
        <v>12887</v>
      </c>
      <c r="AU1254" s="62"/>
      <c r="BT1254">
        <v>0</v>
      </c>
      <c r="BU1254" s="32">
        <v>100</v>
      </c>
      <c r="BV1254" s="32">
        <v>140</v>
      </c>
      <c r="BW1254" s="32">
        <v>10850</v>
      </c>
      <c r="BX1254" s="32">
        <v>81</v>
      </c>
      <c r="BY1254" s="32">
        <v>91010</v>
      </c>
      <c r="BZ1254" t="s">
        <v>1816</v>
      </c>
      <c r="CA1254" t="s">
        <v>1690</v>
      </c>
      <c r="CB1254" t="s">
        <v>1272</v>
      </c>
      <c r="CC1254" s="52" t="s">
        <v>1683</v>
      </c>
      <c r="CD1254" s="52" t="s">
        <v>1683</v>
      </c>
      <c r="CE1254" s="155">
        <v>1021</v>
      </c>
      <c r="CF1254" s="155">
        <v>8</v>
      </c>
      <c r="CG1254" s="31" t="s">
        <v>5837</v>
      </c>
      <c r="CH1254" s="31" t="s">
        <v>3956</v>
      </c>
      <c r="CI1254" s="31" t="s">
        <v>3973</v>
      </c>
      <c r="CJ1254" s="31" t="s">
        <v>2540</v>
      </c>
      <c r="DL1254"/>
      <c r="DM1254"/>
      <c r="DN1254"/>
      <c r="DO1254"/>
      <c r="DP1254"/>
      <c r="DQ1254"/>
      <c r="DR1254"/>
      <c r="DV1254" s="31" t="s">
        <v>5679</v>
      </c>
      <c r="DW1254" s="31" t="s">
        <v>5688</v>
      </c>
      <c r="DX1254" s="63"/>
      <c r="DY1254" s="63"/>
      <c r="DZ1254" s="63"/>
      <c r="EA1254" s="167"/>
      <c r="EB1254" s="60"/>
      <c r="EC1254" s="60"/>
      <c r="ED1254" s="60"/>
      <c r="EE1254" s="60"/>
      <c r="EF1254" s="60"/>
      <c r="EG1254" s="60"/>
      <c r="EH1254" s="60"/>
      <c r="EI1254" s="60"/>
      <c r="EJ1254" s="60"/>
      <c r="EK1254" s="60"/>
      <c r="EL1254" s="60"/>
      <c r="EM1254" s="60"/>
      <c r="EN1254" s="60"/>
      <c r="EO1254" s="60"/>
      <c r="EP1254" s="60"/>
      <c r="EQ1254" s="60"/>
      <c r="ER1254" s="60"/>
      <c r="ES1254" s="60"/>
      <c r="ET1254" s="60"/>
      <c r="EU1254" s="60"/>
      <c r="EV1254" s="60"/>
      <c r="EW1254" s="60"/>
      <c r="EX1254" s="60"/>
      <c r="EY1254" s="60"/>
      <c r="EZ1254" s="60"/>
      <c r="FA1254" s="60"/>
      <c r="FB1254" s="60"/>
    </row>
    <row r="1255" spans="22:158" x14ac:dyDescent="0.25">
      <c r="W1255" s="33"/>
      <c r="X1255" s="33"/>
      <c r="AH1255" s="38">
        <v>100</v>
      </c>
      <c r="AI1255" s="38">
        <v>155</v>
      </c>
      <c r="AJ1255" s="38">
        <v>11860</v>
      </c>
      <c r="AK1255" s="38">
        <v>16</v>
      </c>
      <c r="AL1255" s="38">
        <v>1801758</v>
      </c>
      <c r="AM1255" s="61" t="s">
        <v>1816</v>
      </c>
      <c r="AN1255" s="61" t="s">
        <v>1686</v>
      </c>
      <c r="AO1255" s="61" t="s">
        <v>5082</v>
      </c>
      <c r="AP1255" s="61" t="s">
        <v>5034</v>
      </c>
      <c r="AQ1255" s="61" t="s">
        <v>1711</v>
      </c>
      <c r="AR1255" s="28">
        <v>14889.8</v>
      </c>
      <c r="AS1255" s="28">
        <v>0</v>
      </c>
      <c r="AT1255" s="28">
        <v>5364</v>
      </c>
      <c r="AU1255" s="62"/>
      <c r="BT1255">
        <v>0</v>
      </c>
      <c r="BU1255" s="32">
        <v>100</v>
      </c>
      <c r="BV1255" s="32">
        <v>140</v>
      </c>
      <c r="BW1255" s="32">
        <v>10850</v>
      </c>
      <c r="BX1255" s="32">
        <v>82</v>
      </c>
      <c r="BY1255" s="32">
        <v>91020</v>
      </c>
      <c r="BZ1255" t="s">
        <v>1816</v>
      </c>
      <c r="CA1255" t="s">
        <v>1690</v>
      </c>
      <c r="CB1255" t="s">
        <v>1272</v>
      </c>
      <c r="CC1255" t="s">
        <v>1790</v>
      </c>
      <c r="CD1255" s="52" t="s">
        <v>1792</v>
      </c>
      <c r="CE1255" s="155">
        <v>2590</v>
      </c>
      <c r="CF1255" s="155">
        <v>44</v>
      </c>
      <c r="CG1255" s="31" t="s">
        <v>5851</v>
      </c>
      <c r="CH1255" s="31" t="s">
        <v>3957</v>
      </c>
      <c r="CI1255" s="31" t="s">
        <v>3973</v>
      </c>
      <c r="CJ1255" s="31" t="s">
        <v>2541</v>
      </c>
      <c r="DL1255"/>
      <c r="DM1255"/>
      <c r="DN1255"/>
      <c r="DO1255"/>
      <c r="DP1255"/>
      <c r="DQ1255"/>
      <c r="DR1255"/>
      <c r="DV1255" s="31" t="s">
        <v>5679</v>
      </c>
      <c r="DW1255" s="31" t="s">
        <v>5688</v>
      </c>
      <c r="DX1255" s="63"/>
      <c r="DY1255" s="63"/>
      <c r="DZ1255" s="63"/>
      <c r="EA1255" s="167"/>
      <c r="EB1255" s="60"/>
      <c r="EC1255" s="60"/>
      <c r="ED1255" s="60"/>
      <c r="EE1255" s="60"/>
      <c r="EF1255" s="60"/>
      <c r="EG1255" s="60"/>
      <c r="EH1255" s="60"/>
      <c r="EI1255" s="60"/>
      <c r="EJ1255" s="60"/>
      <c r="EK1255" s="60"/>
      <c r="EL1255" s="60"/>
      <c r="EM1255" s="60"/>
      <c r="EN1255" s="60"/>
      <c r="EO1255" s="60"/>
      <c r="EP1255" s="60"/>
      <c r="EQ1255" s="60"/>
      <c r="ER1255" s="60"/>
      <c r="ES1255" s="60"/>
      <c r="ET1255" s="60"/>
      <c r="EU1255" s="60"/>
      <c r="EV1255" s="60"/>
      <c r="EW1255" s="60"/>
      <c r="EX1255" s="60"/>
      <c r="EY1255" s="60"/>
      <c r="EZ1255" s="60"/>
      <c r="FA1255" s="60"/>
      <c r="FB1255" s="60"/>
    </row>
    <row r="1256" spans="22:158" x14ac:dyDescent="0.25">
      <c r="W1256" s="33"/>
      <c r="X1256" s="33"/>
      <c r="AH1256" s="38">
        <v>100</v>
      </c>
      <c r="AI1256" s="38">
        <v>155</v>
      </c>
      <c r="AJ1256" s="38">
        <v>12300</v>
      </c>
      <c r="AK1256" s="38">
        <v>16</v>
      </c>
      <c r="AL1256" s="38">
        <v>1801758</v>
      </c>
      <c r="AM1256" s="61" t="s">
        <v>1816</v>
      </c>
      <c r="AN1256" s="61" t="s">
        <v>1686</v>
      </c>
      <c r="AO1256" s="61" t="s">
        <v>5090</v>
      </c>
      <c r="AP1256" s="61" t="s">
        <v>5034</v>
      </c>
      <c r="AQ1256" s="61" t="s">
        <v>1711</v>
      </c>
      <c r="AR1256" s="28">
        <v>0</v>
      </c>
      <c r="AS1256" s="28">
        <v>8040</v>
      </c>
      <c r="AT1256" s="28">
        <v>0</v>
      </c>
      <c r="AU1256" s="62"/>
      <c r="BT1256">
        <v>0</v>
      </c>
      <c r="BU1256" s="32">
        <v>100</v>
      </c>
      <c r="BV1256" s="32">
        <v>140</v>
      </c>
      <c r="BW1256" s="32">
        <v>10850</v>
      </c>
      <c r="BX1256" s="32">
        <v>82</v>
      </c>
      <c r="BY1256" s="32">
        <v>91040</v>
      </c>
      <c r="BZ1256" t="s">
        <v>1816</v>
      </c>
      <c r="CA1256" t="s">
        <v>1690</v>
      </c>
      <c r="CB1256" t="s">
        <v>1272</v>
      </c>
      <c r="CC1256" s="52" t="s">
        <v>1790</v>
      </c>
      <c r="CD1256" s="52" t="s">
        <v>1791</v>
      </c>
      <c r="CE1256" s="155">
        <v>387</v>
      </c>
      <c r="CF1256" s="155">
        <v>10</v>
      </c>
      <c r="CG1256" s="31" t="s">
        <v>5853</v>
      </c>
      <c r="CH1256" s="31" t="s">
        <v>3958</v>
      </c>
      <c r="CI1256" s="31" t="s">
        <v>3973</v>
      </c>
      <c r="CJ1256" s="31" t="s">
        <v>2542</v>
      </c>
      <c r="DL1256"/>
      <c r="DM1256"/>
      <c r="DN1256"/>
      <c r="DO1256"/>
      <c r="DP1256"/>
      <c r="DQ1256"/>
      <c r="DR1256"/>
      <c r="DV1256" s="31" t="s">
        <v>5679</v>
      </c>
      <c r="DW1256" s="31" t="s">
        <v>5688</v>
      </c>
      <c r="DX1256" s="63"/>
      <c r="DY1256" s="63"/>
      <c r="DZ1256" s="63"/>
      <c r="EA1256" s="167"/>
      <c r="EB1256" s="60"/>
      <c r="EC1256" s="60"/>
      <c r="ED1256" s="60"/>
      <c r="EE1256" s="60"/>
      <c r="EF1256" s="60"/>
      <c r="EG1256" s="60"/>
      <c r="EH1256" s="60"/>
      <c r="EI1256" s="60"/>
      <c r="EJ1256" s="60"/>
      <c r="EK1256" s="60"/>
      <c r="EL1256" s="60"/>
      <c r="EM1256" s="60"/>
      <c r="EN1256" s="60"/>
      <c r="EO1256" s="60"/>
      <c r="EP1256" s="60"/>
      <c r="EQ1256" s="60"/>
      <c r="ER1256" s="60"/>
      <c r="ES1256" s="60"/>
      <c r="ET1256" s="60"/>
      <c r="EU1256" s="60"/>
      <c r="EV1256" s="60"/>
      <c r="EW1256" s="60"/>
      <c r="EX1256" s="60"/>
      <c r="EY1256" s="60"/>
      <c r="EZ1256" s="60"/>
      <c r="FA1256" s="60"/>
      <c r="FB1256" s="60"/>
    </row>
    <row r="1257" spans="22:158" x14ac:dyDescent="0.25">
      <c r="V1257" s="1"/>
      <c r="W1257" s="33"/>
      <c r="X1257" s="33"/>
      <c r="AH1257" s="38">
        <v>100</v>
      </c>
      <c r="AI1257" s="38">
        <v>155</v>
      </c>
      <c r="AJ1257" s="38">
        <v>13370</v>
      </c>
      <c r="AK1257" s="38">
        <v>16</v>
      </c>
      <c r="AL1257" s="38">
        <v>1801758</v>
      </c>
      <c r="AM1257" s="61" t="s">
        <v>1816</v>
      </c>
      <c r="AN1257" s="61" t="s">
        <v>1686</v>
      </c>
      <c r="AO1257" s="61" t="s">
        <v>5110</v>
      </c>
      <c r="AP1257" s="61" t="s">
        <v>5034</v>
      </c>
      <c r="AQ1257" s="61" t="s">
        <v>1711</v>
      </c>
      <c r="AR1257" s="28">
        <v>0</v>
      </c>
      <c r="AS1257" s="28">
        <v>65530</v>
      </c>
      <c r="AT1257" s="28">
        <v>0</v>
      </c>
      <c r="AU1257" s="62"/>
      <c r="BT1257">
        <v>0</v>
      </c>
      <c r="BU1257" s="32">
        <v>100</v>
      </c>
      <c r="BV1257" s="32">
        <v>140</v>
      </c>
      <c r="BW1257" s="32">
        <v>10850</v>
      </c>
      <c r="BX1257" s="32">
        <v>83</v>
      </c>
      <c r="BY1257" s="32">
        <v>91060</v>
      </c>
      <c r="BZ1257" t="s">
        <v>1816</v>
      </c>
      <c r="CA1257" t="s">
        <v>1690</v>
      </c>
      <c r="CB1257" t="s">
        <v>1272</v>
      </c>
      <c r="CC1257" t="s">
        <v>1786</v>
      </c>
      <c r="CD1257" s="52" t="s">
        <v>5043</v>
      </c>
      <c r="CE1257" s="155">
        <v>2396</v>
      </c>
      <c r="CF1257" s="155">
        <v>9</v>
      </c>
      <c r="CG1257" s="31" t="s">
        <v>684</v>
      </c>
      <c r="CH1257" s="31" t="s">
        <v>3959</v>
      </c>
      <c r="CI1257" s="31" t="s">
        <v>3973</v>
      </c>
      <c r="CJ1257" s="31" t="s">
        <v>1442</v>
      </c>
      <c r="DL1257"/>
      <c r="DM1257"/>
      <c r="DN1257"/>
      <c r="DO1257"/>
      <c r="DP1257"/>
      <c r="DQ1257"/>
      <c r="DR1257"/>
      <c r="DV1257" s="31" t="s">
        <v>5679</v>
      </c>
      <c r="DW1257" s="31" t="s">
        <v>5688</v>
      </c>
      <c r="DX1257" s="63"/>
      <c r="DY1257" s="63"/>
      <c r="DZ1257" s="63"/>
      <c r="EA1257" s="167"/>
      <c r="EB1257" s="60"/>
      <c r="EC1257" s="60"/>
      <c r="ED1257" s="60"/>
      <c r="EE1257" s="60"/>
      <c r="EF1257" s="60"/>
      <c r="EG1257" s="60"/>
      <c r="EH1257" s="60"/>
      <c r="EI1257" s="60"/>
      <c r="EJ1257" s="60"/>
      <c r="EK1257" s="60"/>
      <c r="EL1257" s="60"/>
      <c r="EM1257" s="60"/>
      <c r="EN1257" s="60"/>
      <c r="EO1257" s="60"/>
      <c r="EP1257" s="60"/>
      <c r="EQ1257" s="60"/>
      <c r="ER1257" s="60"/>
      <c r="ES1257" s="60"/>
      <c r="ET1257" s="60"/>
      <c r="EU1257" s="60"/>
      <c r="EV1257" s="60"/>
      <c r="EW1257" s="60"/>
      <c r="EX1257" s="60"/>
      <c r="EY1257" s="60"/>
      <c r="EZ1257" s="60"/>
      <c r="FA1257" s="60"/>
      <c r="FB1257" s="60"/>
    </row>
    <row r="1258" spans="22:158" x14ac:dyDescent="0.25">
      <c r="W1258" s="33"/>
      <c r="X1258" s="33"/>
      <c r="AH1258" s="38">
        <v>100</v>
      </c>
      <c r="AI1258" s="38">
        <v>155</v>
      </c>
      <c r="AJ1258" s="38">
        <v>14250</v>
      </c>
      <c r="AK1258" s="38">
        <v>16</v>
      </c>
      <c r="AL1258" s="38">
        <v>1801758</v>
      </c>
      <c r="AM1258" s="61" t="s">
        <v>1816</v>
      </c>
      <c r="AN1258" s="61" t="s">
        <v>1686</v>
      </c>
      <c r="AO1258" s="61" t="s">
        <v>1573</v>
      </c>
      <c r="AP1258" s="61" t="s">
        <v>5034</v>
      </c>
      <c r="AQ1258" s="61" t="s">
        <v>1711</v>
      </c>
      <c r="AR1258" s="28">
        <v>101473.5</v>
      </c>
      <c r="AS1258" s="28">
        <v>668228</v>
      </c>
      <c r="AT1258" s="28">
        <v>1135372</v>
      </c>
      <c r="AU1258" s="62"/>
      <c r="BT1258">
        <v>0</v>
      </c>
      <c r="BU1258" s="32">
        <v>100</v>
      </c>
      <c r="BV1258" s="32">
        <v>140</v>
      </c>
      <c r="BW1258" s="32">
        <v>10850</v>
      </c>
      <c r="BX1258" s="32">
        <v>83</v>
      </c>
      <c r="BY1258" s="32">
        <v>91080</v>
      </c>
      <c r="BZ1258" t="s">
        <v>1816</v>
      </c>
      <c r="CA1258" t="s">
        <v>1690</v>
      </c>
      <c r="CB1258" t="s">
        <v>1272</v>
      </c>
      <c r="CC1258" t="s">
        <v>1786</v>
      </c>
      <c r="CD1258" s="52" t="s">
        <v>1784</v>
      </c>
      <c r="CE1258" s="155">
        <v>0</v>
      </c>
      <c r="CF1258" s="155">
        <v>1</v>
      </c>
      <c r="CG1258" s="31" t="s">
        <v>686</v>
      </c>
      <c r="CH1258" s="31" t="s">
        <v>3974</v>
      </c>
      <c r="CI1258" s="31" t="s">
        <v>3973</v>
      </c>
      <c r="CJ1258" s="31" t="s">
        <v>1443</v>
      </c>
      <c r="DL1258"/>
      <c r="DM1258"/>
      <c r="DN1258"/>
      <c r="DO1258"/>
      <c r="DP1258"/>
      <c r="DQ1258"/>
      <c r="DR1258"/>
      <c r="DV1258" s="31" t="s">
        <v>5679</v>
      </c>
      <c r="DW1258" s="31" t="s">
        <v>5688</v>
      </c>
      <c r="DX1258" s="63"/>
      <c r="DY1258" s="63"/>
      <c r="DZ1258" s="63"/>
      <c r="EA1258" s="167"/>
      <c r="EB1258" s="60"/>
      <c r="EC1258" s="60"/>
      <c r="ED1258" s="60"/>
      <c r="EE1258" s="60"/>
      <c r="EF1258" s="60"/>
      <c r="EG1258" s="60"/>
      <c r="EH1258" s="60"/>
      <c r="EI1258" s="60"/>
      <c r="EJ1258" s="60"/>
      <c r="EK1258" s="60"/>
      <c r="EL1258" s="60"/>
      <c r="EM1258" s="60"/>
      <c r="EN1258" s="60"/>
      <c r="EO1258" s="60"/>
      <c r="EP1258" s="60"/>
      <c r="EQ1258" s="60"/>
      <c r="ER1258" s="60"/>
      <c r="ES1258" s="60"/>
      <c r="ET1258" s="60"/>
      <c r="EU1258" s="60"/>
      <c r="EV1258" s="60"/>
      <c r="EW1258" s="60"/>
      <c r="EX1258" s="60"/>
      <c r="EY1258" s="60"/>
      <c r="EZ1258" s="60"/>
      <c r="FA1258" s="60"/>
      <c r="FB1258" s="60"/>
    </row>
    <row r="1259" spans="22:158" x14ac:dyDescent="0.25">
      <c r="W1259" s="33"/>
      <c r="X1259" s="33"/>
      <c r="AH1259" s="38">
        <v>100</v>
      </c>
      <c r="AI1259" s="38">
        <v>155</v>
      </c>
      <c r="AJ1259" s="38">
        <v>15500</v>
      </c>
      <c r="AK1259" s="38">
        <v>16</v>
      </c>
      <c r="AL1259" s="38">
        <v>1801758</v>
      </c>
      <c r="AM1259" s="61" t="s">
        <v>1816</v>
      </c>
      <c r="AN1259" s="61" t="s">
        <v>1686</v>
      </c>
      <c r="AO1259" s="61" t="s">
        <v>1601</v>
      </c>
      <c r="AP1259" s="61" t="s">
        <v>5034</v>
      </c>
      <c r="AQ1259" s="61" t="s">
        <v>1711</v>
      </c>
      <c r="AR1259" s="28">
        <v>113488.1</v>
      </c>
      <c r="AS1259" s="28">
        <v>40005</v>
      </c>
      <c r="AT1259" s="28">
        <v>25437</v>
      </c>
      <c r="AU1259" s="62"/>
      <c r="BT1259">
        <v>0</v>
      </c>
      <c r="BU1259" s="32">
        <v>100</v>
      </c>
      <c r="BV1259" s="32">
        <v>140</v>
      </c>
      <c r="BW1259" s="32">
        <v>10850</v>
      </c>
      <c r="BX1259" s="32">
        <v>84</v>
      </c>
      <c r="BY1259" s="32">
        <v>91100</v>
      </c>
      <c r="BZ1259" t="s">
        <v>1816</v>
      </c>
      <c r="CA1259" t="s">
        <v>1690</v>
      </c>
      <c r="CB1259" t="s">
        <v>1272</v>
      </c>
      <c r="CC1259" s="52" t="s">
        <v>1795</v>
      </c>
      <c r="CD1259" s="52" t="s">
        <v>1796</v>
      </c>
      <c r="CE1259" s="155">
        <v>32</v>
      </c>
      <c r="CF1259" s="155">
        <v>6</v>
      </c>
      <c r="CG1259" s="31" t="s">
        <v>688</v>
      </c>
      <c r="CH1259" s="31" t="s">
        <v>3960</v>
      </c>
      <c r="CI1259" s="31" t="s">
        <v>3973</v>
      </c>
      <c r="CJ1259" s="31" t="s">
        <v>2543</v>
      </c>
      <c r="DL1259"/>
      <c r="DM1259"/>
      <c r="DN1259"/>
      <c r="DO1259"/>
      <c r="DP1259"/>
      <c r="DQ1259"/>
      <c r="DR1259"/>
      <c r="DV1259" s="31" t="s">
        <v>5679</v>
      </c>
      <c r="DW1259" s="31" t="s">
        <v>5688</v>
      </c>
      <c r="DX1259" s="63"/>
      <c r="DY1259" s="63"/>
      <c r="DZ1259" s="63"/>
      <c r="EA1259" s="167"/>
      <c r="EB1259" s="60"/>
      <c r="EC1259" s="60"/>
      <c r="ED1259" s="60"/>
      <c r="EE1259" s="60"/>
      <c r="EF1259" s="60"/>
      <c r="EG1259" s="60"/>
      <c r="EH1259" s="60"/>
      <c r="EI1259" s="60"/>
      <c r="EJ1259" s="60"/>
      <c r="EK1259" s="60"/>
      <c r="EL1259" s="60"/>
      <c r="EM1259" s="60"/>
      <c r="EN1259" s="60"/>
      <c r="EO1259" s="60"/>
      <c r="EP1259" s="60"/>
      <c r="EQ1259" s="60"/>
      <c r="ER1259" s="60"/>
      <c r="ES1259" s="60"/>
      <c r="ET1259" s="60"/>
      <c r="EU1259" s="60"/>
      <c r="EV1259" s="60"/>
      <c r="EW1259" s="60"/>
      <c r="EX1259" s="60"/>
      <c r="EY1259" s="60"/>
      <c r="EZ1259" s="60"/>
      <c r="FA1259" s="60"/>
      <c r="FB1259" s="60"/>
    </row>
    <row r="1260" spans="22:158" x14ac:dyDescent="0.25">
      <c r="V1260" s="1"/>
      <c r="W1260" s="33"/>
      <c r="X1260" s="33"/>
      <c r="AH1260" s="38">
        <v>100</v>
      </c>
      <c r="AI1260" s="38">
        <v>105</v>
      </c>
      <c r="AJ1260" s="38">
        <v>13800</v>
      </c>
      <c r="AK1260" s="38">
        <v>16</v>
      </c>
      <c r="AL1260" s="38">
        <v>1803258</v>
      </c>
      <c r="AM1260" s="61" t="s">
        <v>1816</v>
      </c>
      <c r="AN1260" s="61" t="s">
        <v>1688</v>
      </c>
      <c r="AO1260" s="61" t="s">
        <v>5120</v>
      </c>
      <c r="AP1260" s="61" t="s">
        <v>5034</v>
      </c>
      <c r="AQ1260" s="61" t="s">
        <v>1712</v>
      </c>
      <c r="AR1260" s="28">
        <v>0</v>
      </c>
      <c r="AS1260" s="28">
        <v>0</v>
      </c>
      <c r="AT1260" s="28">
        <v>2</v>
      </c>
      <c r="AU1260" s="62"/>
      <c r="BT1260">
        <v>0</v>
      </c>
      <c r="BU1260" s="32">
        <v>100</v>
      </c>
      <c r="BV1260" s="32">
        <v>140</v>
      </c>
      <c r="BW1260" s="32">
        <v>10850</v>
      </c>
      <c r="BX1260" s="32">
        <v>85</v>
      </c>
      <c r="BY1260" s="32">
        <v>91120</v>
      </c>
      <c r="BZ1260" t="s">
        <v>1816</v>
      </c>
      <c r="CA1260" t="s">
        <v>1690</v>
      </c>
      <c r="CB1260" t="s">
        <v>1272</v>
      </c>
      <c r="CC1260" s="52" t="s">
        <v>1797</v>
      </c>
      <c r="CD1260" s="52" t="s">
        <v>1797</v>
      </c>
      <c r="CE1260" s="155">
        <v>280</v>
      </c>
      <c r="CF1260" s="155">
        <v>5</v>
      </c>
      <c r="CG1260" s="31" t="s">
        <v>690</v>
      </c>
      <c r="CH1260" s="31" t="s">
        <v>3961</v>
      </c>
      <c r="CI1260" s="31" t="s">
        <v>3973</v>
      </c>
      <c r="CJ1260" s="31" t="s">
        <v>2544</v>
      </c>
      <c r="DL1260"/>
      <c r="DM1260"/>
      <c r="DN1260"/>
      <c r="DO1260"/>
      <c r="DP1260"/>
      <c r="DQ1260"/>
      <c r="DR1260"/>
      <c r="DV1260" s="31" t="s">
        <v>5689</v>
      </c>
      <c r="DW1260" s="31" t="s">
        <v>5690</v>
      </c>
      <c r="DX1260" s="63"/>
      <c r="DY1260" s="63"/>
      <c r="DZ1260" s="63"/>
      <c r="EA1260" s="167"/>
      <c r="EB1260" s="60"/>
      <c r="EC1260" s="60"/>
      <c r="ED1260" s="60"/>
      <c r="EE1260" s="60"/>
      <c r="EF1260" s="60"/>
      <c r="EG1260" s="60"/>
      <c r="EH1260" s="60"/>
      <c r="EI1260" s="60"/>
      <c r="EJ1260" s="60"/>
      <c r="EK1260" s="60"/>
      <c r="EL1260" s="60"/>
      <c r="EM1260" s="60"/>
      <c r="EN1260" s="60"/>
      <c r="EO1260" s="60"/>
      <c r="EP1260" s="60"/>
      <c r="EQ1260" s="60"/>
      <c r="ER1260" s="60"/>
      <c r="ES1260" s="60"/>
      <c r="ET1260" s="60"/>
      <c r="EU1260" s="60"/>
      <c r="EV1260" s="60"/>
      <c r="EW1260" s="60"/>
      <c r="EX1260" s="60"/>
      <c r="EY1260" s="60"/>
      <c r="EZ1260" s="60"/>
      <c r="FA1260" s="60"/>
      <c r="FB1260" s="60"/>
    </row>
    <row r="1261" spans="22:158" x14ac:dyDescent="0.25">
      <c r="W1261" s="33"/>
      <c r="X1261" s="33"/>
      <c r="AH1261" s="38">
        <v>100</v>
      </c>
      <c r="AI1261" s="38">
        <v>110</v>
      </c>
      <c r="AJ1261" s="38">
        <v>15050</v>
      </c>
      <c r="AK1261" s="38">
        <v>16</v>
      </c>
      <c r="AL1261" s="38">
        <v>1803258</v>
      </c>
      <c r="AM1261" s="61" t="s">
        <v>1816</v>
      </c>
      <c r="AN1261" s="61" t="s">
        <v>1696</v>
      </c>
      <c r="AO1261" s="61" t="s">
        <v>1591</v>
      </c>
      <c r="AP1261" s="61" t="s">
        <v>5034</v>
      </c>
      <c r="AQ1261" s="61" t="s">
        <v>1712</v>
      </c>
      <c r="AR1261" s="28">
        <v>0</v>
      </c>
      <c r="AS1261" s="28">
        <v>0</v>
      </c>
      <c r="AT1261" s="28">
        <v>0</v>
      </c>
      <c r="AU1261" s="62"/>
      <c r="BT1261">
        <v>0</v>
      </c>
      <c r="BU1261" s="32">
        <v>100</v>
      </c>
      <c r="BV1261" s="32">
        <v>140</v>
      </c>
      <c r="BW1261" s="32">
        <v>10850</v>
      </c>
      <c r="BX1261" s="32">
        <v>86</v>
      </c>
      <c r="BY1261" s="32">
        <v>91140</v>
      </c>
      <c r="BZ1261" t="s">
        <v>1816</v>
      </c>
      <c r="CA1261" t="s">
        <v>1690</v>
      </c>
      <c r="CB1261" s="52" t="s">
        <v>1272</v>
      </c>
      <c r="CC1261" s="52" t="s">
        <v>1787</v>
      </c>
      <c r="CD1261" s="52" t="s">
        <v>1789</v>
      </c>
      <c r="CE1261" s="155">
        <v>346</v>
      </c>
      <c r="CF1261" s="155">
        <v>84</v>
      </c>
      <c r="CG1261" s="31" t="s">
        <v>5839</v>
      </c>
      <c r="CH1261" s="31" t="s">
        <v>3962</v>
      </c>
      <c r="CI1261" s="31" t="s">
        <v>3973</v>
      </c>
      <c r="CJ1261" s="31" t="s">
        <v>2545</v>
      </c>
      <c r="DL1261"/>
      <c r="DM1261"/>
      <c r="DN1261"/>
      <c r="DO1261"/>
      <c r="DP1261"/>
      <c r="DQ1261"/>
      <c r="DR1261"/>
      <c r="DV1261" s="31" t="s">
        <v>5689</v>
      </c>
      <c r="DW1261" s="31" t="s">
        <v>5691</v>
      </c>
      <c r="DX1261" s="63"/>
      <c r="DY1261" s="63"/>
      <c r="DZ1261" s="63"/>
      <c r="EA1261" s="167"/>
      <c r="EB1261" s="60"/>
      <c r="EC1261" s="60"/>
      <c r="ED1261" s="60"/>
      <c r="EE1261" s="60"/>
      <c r="EF1261" s="60"/>
      <c r="EG1261" s="60"/>
      <c r="EH1261" s="60"/>
      <c r="EI1261" s="60"/>
      <c r="EJ1261" s="60"/>
      <c r="EK1261" s="60"/>
      <c r="EL1261" s="60"/>
      <c r="EM1261" s="60"/>
      <c r="EN1261" s="60"/>
      <c r="EO1261" s="60"/>
      <c r="EP1261" s="60"/>
      <c r="EQ1261" s="60"/>
      <c r="ER1261" s="60"/>
      <c r="ES1261" s="60"/>
      <c r="ET1261" s="60"/>
      <c r="EU1261" s="60"/>
      <c r="EV1261" s="60"/>
      <c r="EW1261" s="60"/>
      <c r="EX1261" s="60"/>
      <c r="EY1261" s="60"/>
      <c r="EZ1261" s="60"/>
      <c r="FA1261" s="60"/>
      <c r="FB1261" s="60"/>
    </row>
    <row r="1262" spans="22:158" x14ac:dyDescent="0.25">
      <c r="W1262" s="33"/>
      <c r="X1262" s="33"/>
      <c r="AH1262" s="38">
        <v>100</v>
      </c>
      <c r="AI1262" s="38">
        <v>130</v>
      </c>
      <c r="AJ1262" s="38">
        <v>13550</v>
      </c>
      <c r="AK1262" s="38">
        <v>16</v>
      </c>
      <c r="AL1262" s="38">
        <v>1803258</v>
      </c>
      <c r="AM1262" s="61" t="s">
        <v>1816</v>
      </c>
      <c r="AN1262" s="61" t="s">
        <v>1687</v>
      </c>
      <c r="AO1262" s="61" t="s">
        <v>5114</v>
      </c>
      <c r="AP1262" s="61" t="s">
        <v>5034</v>
      </c>
      <c r="AQ1262" s="61" t="s">
        <v>1712</v>
      </c>
      <c r="AR1262" s="28">
        <v>58509180.100000001</v>
      </c>
      <c r="AS1262" s="28">
        <v>31064341</v>
      </c>
      <c r="AT1262" s="28">
        <v>32383533</v>
      </c>
      <c r="AU1262" s="62"/>
      <c r="BT1262">
        <v>0</v>
      </c>
      <c r="BU1262" s="32">
        <v>100</v>
      </c>
      <c r="BV1262" s="32">
        <v>140</v>
      </c>
      <c r="BW1262" s="32">
        <v>10850</v>
      </c>
      <c r="BX1262" s="32">
        <v>86</v>
      </c>
      <c r="BY1262" s="32">
        <v>91160</v>
      </c>
      <c r="BZ1262" t="s">
        <v>1816</v>
      </c>
      <c r="CA1262" t="s">
        <v>1690</v>
      </c>
      <c r="CB1262" t="s">
        <v>1272</v>
      </c>
      <c r="CC1262" t="s">
        <v>1787</v>
      </c>
      <c r="CD1262" s="52" t="s">
        <v>1788</v>
      </c>
      <c r="CE1262" s="155">
        <v>516</v>
      </c>
      <c r="CF1262" s="155">
        <v>32</v>
      </c>
      <c r="CG1262" s="31" t="s">
        <v>5831</v>
      </c>
      <c r="CH1262" s="31" t="s">
        <v>3963</v>
      </c>
      <c r="CI1262" s="31" t="s">
        <v>3973</v>
      </c>
      <c r="CJ1262" s="31" t="s">
        <v>2546</v>
      </c>
      <c r="DL1262"/>
      <c r="DM1262"/>
      <c r="DN1262"/>
      <c r="DO1262"/>
      <c r="DP1262"/>
      <c r="DQ1262"/>
      <c r="DR1262"/>
      <c r="DV1262" s="31" t="s">
        <v>5689</v>
      </c>
      <c r="DW1262" s="31" t="s">
        <v>5692</v>
      </c>
      <c r="DX1262" s="63"/>
      <c r="DY1262" s="63"/>
      <c r="DZ1262" s="63"/>
      <c r="EA1262" s="167"/>
      <c r="EB1262" s="60"/>
      <c r="EC1262" s="60"/>
      <c r="ED1262" s="60"/>
      <c r="EE1262" s="60"/>
      <c r="EF1262" s="60"/>
      <c r="EG1262" s="60"/>
      <c r="EH1262" s="60"/>
      <c r="EI1262" s="60"/>
      <c r="EJ1262" s="60"/>
      <c r="EK1262" s="60"/>
      <c r="EL1262" s="60"/>
      <c r="EM1262" s="60"/>
      <c r="EN1262" s="60"/>
      <c r="EO1262" s="60"/>
      <c r="EP1262" s="60"/>
      <c r="EQ1262" s="60"/>
      <c r="ER1262" s="60"/>
      <c r="ES1262" s="60"/>
      <c r="ET1262" s="60"/>
      <c r="EU1262" s="60"/>
      <c r="EV1262" s="60"/>
      <c r="EW1262" s="60"/>
      <c r="EX1262" s="60"/>
      <c r="EY1262" s="60"/>
      <c r="EZ1262" s="60"/>
      <c r="FA1262" s="60"/>
      <c r="FB1262" s="60"/>
    </row>
    <row r="1263" spans="22:158" x14ac:dyDescent="0.25">
      <c r="V1263" s="1"/>
      <c r="W1263" s="33"/>
      <c r="X1263" s="33"/>
      <c r="AH1263" s="38">
        <v>100</v>
      </c>
      <c r="AI1263" s="38">
        <v>130</v>
      </c>
      <c r="AJ1263" s="38">
        <v>13650</v>
      </c>
      <c r="AK1263" s="38">
        <v>16</v>
      </c>
      <c r="AL1263" s="38">
        <v>1803258</v>
      </c>
      <c r="AM1263" s="61" t="s">
        <v>1816</v>
      </c>
      <c r="AN1263" s="61" t="s">
        <v>1687</v>
      </c>
      <c r="AO1263" s="61" t="s">
        <v>5116</v>
      </c>
      <c r="AP1263" s="61" t="s">
        <v>5034</v>
      </c>
      <c r="AQ1263" s="61" t="s">
        <v>1712</v>
      </c>
      <c r="AR1263" s="28">
        <v>0</v>
      </c>
      <c r="AS1263" s="28">
        <v>0</v>
      </c>
      <c r="AT1263" s="28">
        <v>13067</v>
      </c>
      <c r="AU1263" s="62"/>
      <c r="BT1263">
        <v>0</v>
      </c>
      <c r="BU1263" s="32">
        <v>100</v>
      </c>
      <c r="BV1263" s="32">
        <v>140</v>
      </c>
      <c r="BW1263" s="32">
        <v>10850</v>
      </c>
      <c r="BX1263" s="32">
        <v>87</v>
      </c>
      <c r="BY1263" s="32">
        <v>91180</v>
      </c>
      <c r="BZ1263" t="s">
        <v>1816</v>
      </c>
      <c r="CA1263" t="s">
        <v>1690</v>
      </c>
      <c r="CB1263" t="s">
        <v>1272</v>
      </c>
      <c r="CC1263" s="52" t="s">
        <v>1726</v>
      </c>
      <c r="CD1263" s="52" t="s">
        <v>1793</v>
      </c>
      <c r="CE1263" s="155">
        <v>2</v>
      </c>
      <c r="CF1263" s="155">
        <v>2</v>
      </c>
      <c r="CG1263" s="31" t="s">
        <v>5841</v>
      </c>
      <c r="CH1263" s="31" t="s">
        <v>3964</v>
      </c>
      <c r="CI1263" s="31" t="s">
        <v>3973</v>
      </c>
      <c r="CJ1263" s="31" t="s">
        <v>2547</v>
      </c>
      <c r="DL1263"/>
      <c r="DM1263"/>
      <c r="DN1263"/>
      <c r="DO1263"/>
      <c r="DP1263"/>
      <c r="DQ1263"/>
      <c r="DR1263"/>
      <c r="DV1263" s="31" t="s">
        <v>5689</v>
      </c>
      <c r="DW1263" s="31" t="s">
        <v>5692</v>
      </c>
      <c r="DX1263" s="63"/>
      <c r="DY1263" s="63"/>
      <c r="DZ1263" s="63"/>
      <c r="EA1263" s="167"/>
      <c r="EB1263" s="60"/>
      <c r="EC1263" s="60"/>
      <c r="ED1263" s="60"/>
      <c r="EE1263" s="60"/>
      <c r="EF1263" s="60"/>
      <c r="EG1263" s="60"/>
      <c r="EH1263" s="60"/>
      <c r="EI1263" s="60"/>
      <c r="EJ1263" s="60"/>
      <c r="EK1263" s="60"/>
      <c r="EL1263" s="60"/>
      <c r="EM1263" s="60"/>
      <c r="EN1263" s="60"/>
      <c r="EO1263" s="60"/>
      <c r="EP1263" s="60"/>
      <c r="EQ1263" s="60"/>
      <c r="ER1263" s="60"/>
      <c r="ES1263" s="60"/>
      <c r="ET1263" s="60"/>
      <c r="EU1263" s="60"/>
      <c r="EV1263" s="60"/>
      <c r="EW1263" s="60"/>
      <c r="EX1263" s="60"/>
      <c r="EY1263" s="60"/>
      <c r="EZ1263" s="60"/>
      <c r="FA1263" s="60"/>
      <c r="FB1263" s="60"/>
    </row>
    <row r="1264" spans="22:158" x14ac:dyDescent="0.25">
      <c r="W1264" s="33"/>
      <c r="X1264" s="33"/>
      <c r="AH1264" s="38">
        <v>100</v>
      </c>
      <c r="AI1264" s="38">
        <v>130</v>
      </c>
      <c r="AJ1264" s="38">
        <v>13660</v>
      </c>
      <c r="AK1264" s="38">
        <v>16</v>
      </c>
      <c r="AL1264" s="38">
        <v>1803258</v>
      </c>
      <c r="AM1264" s="61" t="s">
        <v>1816</v>
      </c>
      <c r="AN1264" s="61" t="s">
        <v>1687</v>
      </c>
      <c r="AO1264" s="61" t="s">
        <v>5117</v>
      </c>
      <c r="AP1264" s="61" t="s">
        <v>5034</v>
      </c>
      <c r="AQ1264" s="61" t="s">
        <v>1712</v>
      </c>
      <c r="AR1264" s="28">
        <v>22083985</v>
      </c>
      <c r="AS1264" s="28">
        <v>14354770</v>
      </c>
      <c r="AT1264" s="28">
        <v>0</v>
      </c>
      <c r="AU1264" s="62"/>
      <c r="BT1264">
        <v>0</v>
      </c>
      <c r="BU1264" s="32">
        <v>100</v>
      </c>
      <c r="BV1264" s="32">
        <v>140</v>
      </c>
      <c r="BW1264" s="32">
        <v>10850</v>
      </c>
      <c r="BX1264" s="32">
        <v>87</v>
      </c>
      <c r="BY1264" s="32">
        <v>91190</v>
      </c>
      <c r="BZ1264" t="s">
        <v>1816</v>
      </c>
      <c r="CA1264" t="s">
        <v>1690</v>
      </c>
      <c r="CB1264" t="s">
        <v>1272</v>
      </c>
      <c r="CC1264" t="s">
        <v>1726</v>
      </c>
      <c r="CD1264" s="52" t="s">
        <v>1726</v>
      </c>
      <c r="CE1264" s="155">
        <v>3</v>
      </c>
      <c r="CF1264" s="155">
        <v>4</v>
      </c>
      <c r="CG1264" s="31" t="s">
        <v>5843</v>
      </c>
      <c r="CH1264" s="31" t="s">
        <v>3965</v>
      </c>
      <c r="CI1264" s="31" t="s">
        <v>3973</v>
      </c>
      <c r="CJ1264" s="31" t="s">
        <v>2548</v>
      </c>
      <c r="DL1264"/>
      <c r="DM1264"/>
      <c r="DN1264"/>
      <c r="DO1264"/>
      <c r="DP1264"/>
      <c r="DQ1264"/>
      <c r="DR1264"/>
      <c r="DV1264" s="31" t="s">
        <v>5689</v>
      </c>
      <c r="DW1264" s="31" t="s">
        <v>5692</v>
      </c>
      <c r="DX1264" s="63"/>
      <c r="DY1264" s="63"/>
      <c r="DZ1264" s="63"/>
      <c r="EA1264" s="167"/>
      <c r="EB1264" s="60"/>
      <c r="EC1264" s="60"/>
      <c r="ED1264" s="60"/>
      <c r="EE1264" s="60"/>
      <c r="EF1264" s="60"/>
      <c r="EG1264" s="60"/>
      <c r="EH1264" s="60"/>
      <c r="EI1264" s="60"/>
      <c r="EJ1264" s="60"/>
      <c r="EK1264" s="60"/>
      <c r="EL1264" s="60"/>
      <c r="EM1264" s="60"/>
      <c r="EN1264" s="60"/>
      <c r="EO1264" s="60"/>
      <c r="EP1264" s="60"/>
      <c r="EQ1264" s="60"/>
      <c r="ER1264" s="60"/>
      <c r="ES1264" s="60"/>
      <c r="ET1264" s="60"/>
      <c r="EU1264" s="60"/>
      <c r="EV1264" s="60"/>
      <c r="EW1264" s="60"/>
      <c r="EX1264" s="60"/>
      <c r="EY1264" s="60"/>
      <c r="EZ1264" s="60"/>
      <c r="FA1264" s="60"/>
      <c r="FB1264" s="60"/>
    </row>
    <row r="1265" spans="22:158" x14ac:dyDescent="0.25">
      <c r="W1265" s="33"/>
      <c r="X1265" s="33"/>
      <c r="AH1265" s="38">
        <v>100</v>
      </c>
      <c r="AI1265" s="38">
        <v>130</v>
      </c>
      <c r="AJ1265" s="38">
        <v>14200</v>
      </c>
      <c r="AK1265" s="38">
        <v>16</v>
      </c>
      <c r="AL1265" s="38">
        <v>1803258</v>
      </c>
      <c r="AM1265" s="61" t="s">
        <v>1816</v>
      </c>
      <c r="AN1265" s="61" t="s">
        <v>1687</v>
      </c>
      <c r="AO1265" s="61" t="s">
        <v>5127</v>
      </c>
      <c r="AP1265" s="61" t="s">
        <v>5034</v>
      </c>
      <c r="AQ1265" s="61" t="s">
        <v>1712</v>
      </c>
      <c r="AR1265" s="28">
        <v>1918597.4</v>
      </c>
      <c r="AS1265" s="28">
        <v>889528</v>
      </c>
      <c r="AT1265" s="28">
        <v>1212964</v>
      </c>
      <c r="AU1265" s="62"/>
      <c r="BT1265">
        <v>0</v>
      </c>
      <c r="BU1265" s="32">
        <v>100</v>
      </c>
      <c r="BV1265" s="32">
        <v>140</v>
      </c>
      <c r="BW1265" s="32">
        <v>10850</v>
      </c>
      <c r="BX1265" s="32">
        <v>87</v>
      </c>
      <c r="BY1265" s="32">
        <v>91194</v>
      </c>
      <c r="BZ1265" t="s">
        <v>1816</v>
      </c>
      <c r="CA1265" t="s">
        <v>1690</v>
      </c>
      <c r="CB1265" t="s">
        <v>1272</v>
      </c>
      <c r="CC1265" t="s">
        <v>1726</v>
      </c>
      <c r="CD1265" t="s">
        <v>1114</v>
      </c>
      <c r="CE1265" s="155">
        <v>3</v>
      </c>
      <c r="CF1265" s="155">
        <v>4</v>
      </c>
      <c r="CG1265" s="31" t="s">
        <v>694</v>
      </c>
      <c r="CH1265" s="31" t="s">
        <v>3967</v>
      </c>
      <c r="CI1265" s="31" t="s">
        <v>3973</v>
      </c>
      <c r="CJ1265" s="31" t="s">
        <v>1444</v>
      </c>
      <c r="DL1265"/>
      <c r="DM1265"/>
      <c r="DN1265"/>
      <c r="DO1265"/>
      <c r="DP1265"/>
      <c r="DQ1265"/>
      <c r="DR1265"/>
      <c r="DV1265" s="31" t="s">
        <v>5689</v>
      </c>
      <c r="DW1265" s="31" t="s">
        <v>5692</v>
      </c>
      <c r="DX1265" s="63"/>
      <c r="DY1265" s="63"/>
      <c r="DZ1265" s="63"/>
      <c r="EA1265" s="167"/>
      <c r="EB1265" s="60"/>
      <c r="EC1265" s="60"/>
      <c r="ED1265" s="60"/>
      <c r="EE1265" s="60"/>
      <c r="EF1265" s="60"/>
      <c r="EG1265" s="60"/>
      <c r="EH1265" s="60"/>
      <c r="EI1265" s="60"/>
      <c r="EJ1265" s="60"/>
      <c r="EK1265" s="60"/>
      <c r="EL1265" s="60"/>
      <c r="EM1265" s="60"/>
      <c r="EN1265" s="60"/>
      <c r="EO1265" s="60"/>
      <c r="EP1265" s="60"/>
      <c r="EQ1265" s="60"/>
      <c r="ER1265" s="60"/>
      <c r="ES1265" s="60"/>
      <c r="ET1265" s="60"/>
      <c r="EU1265" s="60"/>
      <c r="EV1265" s="60"/>
      <c r="EW1265" s="60"/>
      <c r="EX1265" s="60"/>
      <c r="EY1265" s="60"/>
      <c r="EZ1265" s="60"/>
      <c r="FA1265" s="60"/>
      <c r="FB1265" s="60"/>
    </row>
    <row r="1266" spans="22:158" x14ac:dyDescent="0.25">
      <c r="W1266" s="33"/>
      <c r="X1266" s="33"/>
      <c r="AH1266" s="38">
        <v>100</v>
      </c>
      <c r="AI1266" s="38">
        <v>130</v>
      </c>
      <c r="AJ1266" s="38">
        <v>14920</v>
      </c>
      <c r="AK1266" s="38">
        <v>16</v>
      </c>
      <c r="AL1266" s="38">
        <v>1803258</v>
      </c>
      <c r="AM1266" s="61" t="s">
        <v>1816</v>
      </c>
      <c r="AN1266" s="61" t="s">
        <v>1687</v>
      </c>
      <c r="AO1266" s="61" t="s">
        <v>1588</v>
      </c>
      <c r="AP1266" s="61" t="s">
        <v>5034</v>
      </c>
      <c r="AQ1266" s="61" t="s">
        <v>1712</v>
      </c>
      <c r="AR1266" s="28">
        <v>10557631.199999999</v>
      </c>
      <c r="AS1266" s="28">
        <v>1097250</v>
      </c>
      <c r="AT1266" s="28">
        <v>0</v>
      </c>
      <c r="AU1266" s="62"/>
      <c r="BT1266">
        <v>0</v>
      </c>
      <c r="BU1266" s="32">
        <v>100</v>
      </c>
      <c r="BV1266" s="32">
        <v>140</v>
      </c>
      <c r="BW1266" s="32">
        <v>10850</v>
      </c>
      <c r="BX1266" s="32">
        <v>87</v>
      </c>
      <c r="BY1266" s="32">
        <v>91200</v>
      </c>
      <c r="BZ1266" t="s">
        <v>1816</v>
      </c>
      <c r="CA1266" t="s">
        <v>1690</v>
      </c>
      <c r="CB1266" t="s">
        <v>1272</v>
      </c>
      <c r="CC1266" t="s">
        <v>1726</v>
      </c>
      <c r="CD1266" t="s">
        <v>1794</v>
      </c>
      <c r="CE1266" s="155"/>
      <c r="CF1266" s="155"/>
      <c r="CG1266" s="31" t="s">
        <v>5845</v>
      </c>
      <c r="CH1266" s="31" t="s">
        <v>3968</v>
      </c>
      <c r="CI1266" s="31" t="s">
        <v>3973</v>
      </c>
      <c r="CJ1266" s="31" t="s">
        <v>2549</v>
      </c>
      <c r="DL1266"/>
      <c r="DM1266"/>
      <c r="DN1266"/>
      <c r="DO1266"/>
      <c r="DP1266"/>
      <c r="DQ1266"/>
      <c r="DR1266"/>
      <c r="DV1266" s="31" t="s">
        <v>5689</v>
      </c>
      <c r="DW1266" s="31" t="s">
        <v>5692</v>
      </c>
      <c r="DX1266" s="63"/>
      <c r="DY1266" s="63"/>
      <c r="DZ1266" s="63"/>
      <c r="EA1266" s="167"/>
      <c r="EB1266" s="60"/>
      <c r="EC1266" s="60"/>
      <c r="ED1266" s="60"/>
      <c r="EE1266" s="60"/>
      <c r="EF1266" s="60"/>
      <c r="EG1266" s="60"/>
      <c r="EH1266" s="60"/>
      <c r="EI1266" s="60"/>
      <c r="EJ1266" s="60"/>
      <c r="EK1266" s="60"/>
      <c r="EL1266" s="60"/>
      <c r="EM1266" s="60"/>
      <c r="EN1266" s="60"/>
      <c r="EO1266" s="60"/>
      <c r="EP1266" s="60"/>
      <c r="EQ1266" s="60"/>
      <c r="ER1266" s="60"/>
      <c r="ES1266" s="60"/>
      <c r="ET1266" s="60"/>
      <c r="EU1266" s="60"/>
      <c r="EV1266" s="60"/>
      <c r="EW1266" s="60"/>
      <c r="EX1266" s="60"/>
      <c r="EY1266" s="60"/>
      <c r="EZ1266" s="60"/>
      <c r="FA1266" s="60"/>
      <c r="FB1266" s="60"/>
    </row>
    <row r="1267" spans="22:158" x14ac:dyDescent="0.25">
      <c r="V1267" s="1"/>
      <c r="W1267" s="33"/>
      <c r="X1267" s="33"/>
      <c r="AH1267" s="38">
        <v>100</v>
      </c>
      <c r="AI1267" s="38">
        <v>130</v>
      </c>
      <c r="AJ1267" s="38">
        <v>15300</v>
      </c>
      <c r="AK1267" s="38">
        <v>16</v>
      </c>
      <c r="AL1267" s="38">
        <v>1803258</v>
      </c>
      <c r="AM1267" s="61" t="s">
        <v>1816</v>
      </c>
      <c r="AN1267" s="61" t="s">
        <v>1687</v>
      </c>
      <c r="AO1267" s="61" t="s">
        <v>1597</v>
      </c>
      <c r="AP1267" s="61" t="s">
        <v>5034</v>
      </c>
      <c r="AQ1267" s="61" t="s">
        <v>1712</v>
      </c>
      <c r="AR1267" s="28">
        <v>485825866.10000002</v>
      </c>
      <c r="AS1267" s="28">
        <v>239243479</v>
      </c>
      <c r="AT1267" s="28">
        <v>321446317</v>
      </c>
      <c r="AU1267" s="62"/>
      <c r="BT1267">
        <v>0</v>
      </c>
      <c r="BU1267" s="32">
        <v>100</v>
      </c>
      <c r="BV1267" s="32">
        <v>140</v>
      </c>
      <c r="BW1267" s="32">
        <v>10850</v>
      </c>
      <c r="BX1267" s="32">
        <v>88</v>
      </c>
      <c r="BY1267" s="32">
        <v>91220</v>
      </c>
      <c r="BZ1267" t="s">
        <v>1816</v>
      </c>
      <c r="CA1267" t="s">
        <v>1690</v>
      </c>
      <c r="CB1267" t="s">
        <v>1272</v>
      </c>
      <c r="CC1267" s="52" t="s">
        <v>1684</v>
      </c>
      <c r="CD1267" s="52" t="s">
        <v>1684</v>
      </c>
      <c r="CE1267" s="155">
        <v>155</v>
      </c>
      <c r="CF1267" s="155">
        <v>5</v>
      </c>
      <c r="CG1267" s="31" t="s">
        <v>696</v>
      </c>
      <c r="CH1267" s="31" t="s">
        <v>3969</v>
      </c>
      <c r="CI1267" s="31" t="s">
        <v>3973</v>
      </c>
      <c r="CJ1267" s="31" t="s">
        <v>2550</v>
      </c>
      <c r="DL1267"/>
      <c r="DM1267"/>
      <c r="DN1267"/>
      <c r="DO1267"/>
      <c r="DP1267"/>
      <c r="DQ1267"/>
      <c r="DR1267"/>
      <c r="DV1267" s="31" t="s">
        <v>5689</v>
      </c>
      <c r="DW1267" s="31" t="s">
        <v>5692</v>
      </c>
      <c r="DX1267" s="63"/>
      <c r="DY1267" s="63"/>
      <c r="DZ1267" s="63"/>
      <c r="EA1267" s="167"/>
      <c r="EB1267" s="60"/>
      <c r="EC1267" s="60"/>
      <c r="ED1267" s="60"/>
      <c r="EE1267" s="60"/>
      <c r="EF1267" s="60"/>
      <c r="EG1267" s="60"/>
      <c r="EH1267" s="60"/>
      <c r="EI1267" s="60"/>
      <c r="EJ1267" s="60"/>
      <c r="EK1267" s="60"/>
      <c r="EL1267" s="60"/>
      <c r="EM1267" s="60"/>
      <c r="EN1267" s="60"/>
      <c r="EO1267" s="60"/>
      <c r="EP1267" s="60"/>
      <c r="EQ1267" s="60"/>
      <c r="ER1267" s="60"/>
      <c r="ES1267" s="60"/>
      <c r="ET1267" s="60"/>
      <c r="EU1267" s="60"/>
      <c r="EV1267" s="60"/>
      <c r="EW1267" s="60"/>
      <c r="EX1267" s="60"/>
      <c r="EY1267" s="60"/>
      <c r="EZ1267" s="60"/>
      <c r="FA1267" s="60"/>
      <c r="FB1267" s="60"/>
    </row>
    <row r="1268" spans="22:158" x14ac:dyDescent="0.25">
      <c r="W1268" s="33"/>
      <c r="X1268" s="33"/>
      <c r="AH1268" s="38">
        <v>100</v>
      </c>
      <c r="AI1268" s="38">
        <v>130</v>
      </c>
      <c r="AJ1268" s="38">
        <v>15600</v>
      </c>
      <c r="AK1268" s="38">
        <v>16</v>
      </c>
      <c r="AL1268" s="38">
        <v>1803258</v>
      </c>
      <c r="AM1268" s="61" t="s">
        <v>1816</v>
      </c>
      <c r="AN1268" s="61" t="s">
        <v>1687</v>
      </c>
      <c r="AO1268" s="61" t="s">
        <v>1603</v>
      </c>
      <c r="AP1268" s="61" t="s">
        <v>5034</v>
      </c>
      <c r="AQ1268" s="61" t="s">
        <v>1712</v>
      </c>
      <c r="AR1268" s="28">
        <v>0</v>
      </c>
      <c r="AS1268" s="28">
        <v>0</v>
      </c>
      <c r="AT1268" s="28">
        <v>1071987</v>
      </c>
      <c r="AU1268" s="62"/>
      <c r="BT1268">
        <v>0</v>
      </c>
      <c r="BU1268" s="32">
        <v>100</v>
      </c>
      <c r="BV1268" s="32">
        <v>140</v>
      </c>
      <c r="BW1268" s="32">
        <v>10850</v>
      </c>
      <c r="BX1268" s="32">
        <v>89</v>
      </c>
      <c r="BY1268" s="32">
        <v>91240</v>
      </c>
      <c r="BZ1268" t="s">
        <v>1816</v>
      </c>
      <c r="CA1268" t="s">
        <v>1690</v>
      </c>
      <c r="CB1268" t="s">
        <v>1272</v>
      </c>
      <c r="CC1268" s="52" t="s">
        <v>1785</v>
      </c>
      <c r="CD1268" s="52" t="s">
        <v>1785</v>
      </c>
      <c r="CE1268" s="155">
        <v>219986</v>
      </c>
      <c r="CF1268" s="155">
        <v>218</v>
      </c>
      <c r="CG1268" s="31" t="s">
        <v>698</v>
      </c>
      <c r="CH1268" s="31" t="s">
        <v>3970</v>
      </c>
      <c r="CI1268" s="31" t="s">
        <v>3973</v>
      </c>
      <c r="CJ1268" s="31" t="s">
        <v>2551</v>
      </c>
      <c r="DL1268"/>
      <c r="DM1268"/>
      <c r="DN1268"/>
      <c r="DO1268"/>
      <c r="DP1268"/>
      <c r="DQ1268"/>
      <c r="DR1268"/>
      <c r="DV1268" s="31" t="s">
        <v>5689</v>
      </c>
      <c r="DW1268" s="31" t="s">
        <v>5692</v>
      </c>
      <c r="DX1268" s="63"/>
      <c r="DY1268" s="63"/>
      <c r="DZ1268" s="63"/>
      <c r="EA1268" s="167"/>
      <c r="EB1268" s="60"/>
      <c r="EC1268" s="60"/>
      <c r="ED1268" s="60"/>
      <c r="EE1268" s="60"/>
      <c r="EF1268" s="60"/>
      <c r="EG1268" s="60"/>
      <c r="EH1268" s="60"/>
      <c r="EI1268" s="60"/>
      <c r="EJ1268" s="60"/>
      <c r="EK1268" s="60"/>
      <c r="EL1268" s="60"/>
      <c r="EM1268" s="60"/>
      <c r="EN1268" s="60"/>
      <c r="EO1268" s="60"/>
      <c r="EP1268" s="60"/>
      <c r="EQ1268" s="60"/>
      <c r="ER1268" s="60"/>
      <c r="ES1268" s="60"/>
      <c r="ET1268" s="60"/>
      <c r="EU1268" s="60"/>
      <c r="EV1268" s="60"/>
      <c r="EW1268" s="60"/>
      <c r="EX1268" s="60"/>
      <c r="EY1268" s="60"/>
      <c r="EZ1268" s="60"/>
      <c r="FA1268" s="60"/>
      <c r="FB1268" s="60"/>
    </row>
    <row r="1269" spans="22:158" x14ac:dyDescent="0.25">
      <c r="W1269" s="33"/>
      <c r="X1269" s="33"/>
      <c r="AH1269" s="38">
        <v>100</v>
      </c>
      <c r="AI1269" s="38">
        <v>130</v>
      </c>
      <c r="AJ1269" s="38">
        <v>15750</v>
      </c>
      <c r="AK1269" s="38">
        <v>16</v>
      </c>
      <c r="AL1269" s="38">
        <v>1803258</v>
      </c>
      <c r="AM1269" s="61" t="s">
        <v>1816</v>
      </c>
      <c r="AN1269" s="61" t="s">
        <v>1687</v>
      </c>
      <c r="AO1269" s="61" t="s">
        <v>1606</v>
      </c>
      <c r="AP1269" s="61" t="s">
        <v>5034</v>
      </c>
      <c r="AQ1269" s="61" t="s">
        <v>1712</v>
      </c>
      <c r="AR1269" s="28">
        <v>223538515.69999999</v>
      </c>
      <c r="AS1269" s="28">
        <v>137144179</v>
      </c>
      <c r="AT1269" s="28">
        <v>162530793</v>
      </c>
      <c r="AU1269" s="62"/>
      <c r="BT1269">
        <v>0</v>
      </c>
      <c r="BU1269" s="32">
        <v>100</v>
      </c>
      <c r="BV1269" s="32">
        <v>140</v>
      </c>
      <c r="BW1269" s="32">
        <v>10850</v>
      </c>
      <c r="BX1269" s="32">
        <v>90</v>
      </c>
      <c r="BY1269" s="32">
        <v>91260</v>
      </c>
      <c r="BZ1269" t="s">
        <v>1816</v>
      </c>
      <c r="CA1269" t="s">
        <v>1690</v>
      </c>
      <c r="CB1269" t="s">
        <v>1272</v>
      </c>
      <c r="CC1269" s="52" t="s">
        <v>5036</v>
      </c>
      <c r="CD1269" s="52" t="s">
        <v>5036</v>
      </c>
      <c r="CE1269" s="155">
        <v>0</v>
      </c>
      <c r="CF1269" s="155">
        <v>1</v>
      </c>
      <c r="CG1269" s="31" t="s">
        <v>5848</v>
      </c>
      <c r="CH1269" s="31" t="s">
        <v>3971</v>
      </c>
      <c r="CI1269" s="31" t="s">
        <v>3973</v>
      </c>
      <c r="CJ1269" s="31" t="s">
        <v>2552</v>
      </c>
      <c r="DL1269"/>
      <c r="DM1269"/>
      <c r="DN1269"/>
      <c r="DO1269"/>
      <c r="DP1269"/>
      <c r="DQ1269"/>
      <c r="DR1269"/>
      <c r="DV1269" s="31" t="s">
        <v>5689</v>
      </c>
      <c r="DW1269" s="31" t="s">
        <v>5692</v>
      </c>
      <c r="DX1269" s="63"/>
      <c r="DY1269" s="63"/>
      <c r="DZ1269" s="63"/>
      <c r="EA1269" s="167"/>
      <c r="EB1269" s="60"/>
      <c r="EC1269" s="60"/>
      <c r="ED1269" s="60"/>
      <c r="EE1269" s="60"/>
      <c r="EF1269" s="60"/>
      <c r="EG1269" s="60"/>
      <c r="EH1269" s="60"/>
      <c r="EI1269" s="60"/>
      <c r="EJ1269" s="60"/>
      <c r="EK1269" s="60"/>
      <c r="EL1269" s="60"/>
      <c r="EM1269" s="60"/>
      <c r="EN1269" s="60"/>
      <c r="EO1269" s="60"/>
      <c r="EP1269" s="60"/>
      <c r="EQ1269" s="60"/>
      <c r="ER1269" s="60"/>
      <c r="ES1269" s="60"/>
      <c r="ET1269" s="60"/>
      <c r="EU1269" s="60"/>
      <c r="EV1269" s="60"/>
      <c r="EW1269" s="60"/>
      <c r="EX1269" s="60"/>
      <c r="EY1269" s="60"/>
      <c r="EZ1269" s="60"/>
      <c r="FA1269" s="60"/>
      <c r="FB1269" s="60"/>
    </row>
    <row r="1270" spans="22:158" x14ac:dyDescent="0.25">
      <c r="V1270" s="1"/>
      <c r="W1270" s="33"/>
      <c r="X1270" s="33"/>
      <c r="AH1270" s="38">
        <v>100</v>
      </c>
      <c r="AI1270" s="38">
        <v>130</v>
      </c>
      <c r="AJ1270" s="38">
        <v>16300</v>
      </c>
      <c r="AK1270" s="38">
        <v>16</v>
      </c>
      <c r="AL1270" s="38">
        <v>1803258</v>
      </c>
      <c r="AM1270" s="61" t="s">
        <v>1816</v>
      </c>
      <c r="AN1270" s="61" t="s">
        <v>1687</v>
      </c>
      <c r="AO1270" s="61" t="s">
        <v>1617</v>
      </c>
      <c r="AP1270" s="61" t="s">
        <v>5034</v>
      </c>
      <c r="AQ1270" s="61" t="s">
        <v>1712</v>
      </c>
      <c r="AR1270" s="28">
        <v>0</v>
      </c>
      <c r="AS1270" s="28">
        <v>0</v>
      </c>
      <c r="AT1270" s="28">
        <v>594651</v>
      </c>
      <c r="AU1270" s="62"/>
      <c r="BT1270">
        <v>0</v>
      </c>
      <c r="BU1270" s="32">
        <v>100</v>
      </c>
      <c r="BV1270" s="32">
        <v>140</v>
      </c>
      <c r="BW1270" s="32">
        <v>11400</v>
      </c>
      <c r="BX1270" s="32">
        <v>81</v>
      </c>
      <c r="BY1270" s="32">
        <v>91000</v>
      </c>
      <c r="BZ1270" t="s">
        <v>1816</v>
      </c>
      <c r="CA1270" t="s">
        <v>1690</v>
      </c>
      <c r="CB1270" t="s">
        <v>1280</v>
      </c>
      <c r="CC1270" t="s">
        <v>1683</v>
      </c>
      <c r="CD1270" s="52" t="s">
        <v>1784</v>
      </c>
      <c r="CE1270" s="155">
        <v>102251</v>
      </c>
      <c r="CF1270" s="155">
        <v>575</v>
      </c>
      <c r="CG1270" s="31" t="s">
        <v>5834</v>
      </c>
      <c r="CH1270" s="31" t="s">
        <v>3954</v>
      </c>
      <c r="CI1270" s="31" t="s">
        <v>3975</v>
      </c>
      <c r="CJ1270" s="31" t="s">
        <v>2553</v>
      </c>
      <c r="DL1270"/>
      <c r="DM1270"/>
      <c r="DN1270"/>
      <c r="DO1270"/>
      <c r="DP1270"/>
      <c r="DQ1270"/>
      <c r="DR1270"/>
      <c r="DV1270" s="31" t="s">
        <v>5689</v>
      </c>
      <c r="DW1270" s="31" t="s">
        <v>5692</v>
      </c>
      <c r="DX1270" s="63"/>
      <c r="DY1270" s="63"/>
      <c r="DZ1270" s="63"/>
      <c r="EA1270" s="167"/>
      <c r="EB1270" s="60"/>
      <c r="EC1270" s="60"/>
      <c r="ED1270" s="60"/>
      <c r="EE1270" s="60"/>
      <c r="EF1270" s="60"/>
      <c r="EG1270" s="60"/>
      <c r="EH1270" s="60"/>
      <c r="EI1270" s="60"/>
      <c r="EJ1270" s="60"/>
      <c r="EK1270" s="60"/>
      <c r="EL1270" s="60"/>
      <c r="EM1270" s="60"/>
      <c r="EN1270" s="60"/>
      <c r="EO1270" s="60"/>
      <c r="EP1270" s="60"/>
      <c r="EQ1270" s="60"/>
      <c r="ER1270" s="60"/>
      <c r="ES1270" s="60"/>
      <c r="ET1270" s="60"/>
      <c r="EU1270" s="60"/>
      <c r="EV1270" s="60"/>
      <c r="EW1270" s="60"/>
      <c r="EX1270" s="60"/>
      <c r="EY1270" s="60"/>
      <c r="EZ1270" s="60"/>
      <c r="FA1270" s="60"/>
      <c r="FB1270" s="60"/>
    </row>
    <row r="1271" spans="22:158" x14ac:dyDescent="0.25">
      <c r="W1271" s="33"/>
      <c r="X1271" s="33"/>
      <c r="AH1271" s="38">
        <v>100</v>
      </c>
      <c r="AI1271" s="38">
        <v>130</v>
      </c>
      <c r="AJ1271" s="38">
        <v>16500</v>
      </c>
      <c r="AK1271" s="38">
        <v>16</v>
      </c>
      <c r="AL1271" s="38">
        <v>1803258</v>
      </c>
      <c r="AM1271" s="61" t="s">
        <v>1816</v>
      </c>
      <c r="AN1271" s="61" t="s">
        <v>1687</v>
      </c>
      <c r="AO1271" s="61" t="s">
        <v>1623</v>
      </c>
      <c r="AP1271" s="61" t="s">
        <v>5034</v>
      </c>
      <c r="AQ1271" s="61" t="s">
        <v>1712</v>
      </c>
      <c r="AR1271" s="28">
        <v>0</v>
      </c>
      <c r="AS1271" s="28">
        <v>0</v>
      </c>
      <c r="AT1271" s="28">
        <v>334188</v>
      </c>
      <c r="AU1271" s="62"/>
      <c r="BT1271">
        <v>0</v>
      </c>
      <c r="BU1271" s="32">
        <v>100</v>
      </c>
      <c r="BV1271" s="32">
        <v>140</v>
      </c>
      <c r="BW1271" s="32">
        <v>11400</v>
      </c>
      <c r="BX1271" s="32">
        <v>81</v>
      </c>
      <c r="BY1271" s="32">
        <v>91010</v>
      </c>
      <c r="BZ1271" t="s">
        <v>1816</v>
      </c>
      <c r="CA1271" t="s">
        <v>1690</v>
      </c>
      <c r="CB1271" t="s">
        <v>1280</v>
      </c>
      <c r="CC1271" s="52" t="s">
        <v>1683</v>
      </c>
      <c r="CD1271" s="52" t="s">
        <v>1683</v>
      </c>
      <c r="CE1271" s="155">
        <v>2004</v>
      </c>
      <c r="CF1271" s="155">
        <v>13</v>
      </c>
      <c r="CG1271" s="31" t="s">
        <v>5837</v>
      </c>
      <c r="CH1271" s="31" t="s">
        <v>3956</v>
      </c>
      <c r="CI1271" s="31" t="s">
        <v>3975</v>
      </c>
      <c r="CJ1271" s="31" t="s">
        <v>2554</v>
      </c>
      <c r="DL1271"/>
      <c r="DM1271"/>
      <c r="DN1271"/>
      <c r="DO1271"/>
      <c r="DP1271"/>
      <c r="DQ1271"/>
      <c r="DR1271"/>
      <c r="DV1271" s="31" t="s">
        <v>5689</v>
      </c>
      <c r="DW1271" s="31" t="s">
        <v>5692</v>
      </c>
      <c r="DX1271" s="63"/>
      <c r="DY1271" s="63"/>
      <c r="DZ1271" s="63"/>
      <c r="EA1271" s="167"/>
      <c r="EB1271" s="60"/>
      <c r="EC1271" s="60"/>
      <c r="ED1271" s="60"/>
      <c r="EE1271" s="60"/>
      <c r="EF1271" s="60"/>
      <c r="EG1271" s="60"/>
      <c r="EH1271" s="60"/>
      <c r="EI1271" s="60"/>
      <c r="EJ1271" s="60"/>
      <c r="EK1271" s="60"/>
      <c r="EL1271" s="60"/>
      <c r="EM1271" s="60"/>
      <c r="EN1271" s="60"/>
      <c r="EO1271" s="60"/>
      <c r="EP1271" s="60"/>
      <c r="EQ1271" s="60"/>
      <c r="ER1271" s="60"/>
      <c r="ES1271" s="60"/>
      <c r="ET1271" s="60"/>
      <c r="EU1271" s="60"/>
      <c r="EV1271" s="60"/>
      <c r="EW1271" s="60"/>
      <c r="EX1271" s="60"/>
      <c r="EY1271" s="60"/>
      <c r="EZ1271" s="60"/>
      <c r="FA1271" s="60"/>
      <c r="FB1271" s="60"/>
    </row>
    <row r="1272" spans="22:158" x14ac:dyDescent="0.25">
      <c r="W1272" s="33"/>
      <c r="X1272" s="33"/>
      <c r="AH1272" s="38">
        <v>100</v>
      </c>
      <c r="AI1272" s="38">
        <v>130</v>
      </c>
      <c r="AJ1272" s="38">
        <v>17300</v>
      </c>
      <c r="AK1272" s="38">
        <v>16</v>
      </c>
      <c r="AL1272" s="38">
        <v>1803258</v>
      </c>
      <c r="AM1272" s="61" t="s">
        <v>1816</v>
      </c>
      <c r="AN1272" s="61" t="s">
        <v>1687</v>
      </c>
      <c r="AO1272" s="61" t="s">
        <v>1639</v>
      </c>
      <c r="AP1272" s="61" t="s">
        <v>5034</v>
      </c>
      <c r="AQ1272" s="61" t="s">
        <v>1712</v>
      </c>
      <c r="AR1272" s="28">
        <v>0</v>
      </c>
      <c r="AS1272" s="28">
        <v>0</v>
      </c>
      <c r="AT1272" s="28">
        <v>1522162</v>
      </c>
      <c r="AU1272" s="62"/>
      <c r="BT1272">
        <v>0</v>
      </c>
      <c r="BU1272" s="32">
        <v>100</v>
      </c>
      <c r="BV1272" s="32">
        <v>140</v>
      </c>
      <c r="BW1272" s="32">
        <v>11400</v>
      </c>
      <c r="BX1272" s="32">
        <v>82</v>
      </c>
      <c r="BY1272" s="32">
        <v>91020</v>
      </c>
      <c r="BZ1272" t="s">
        <v>1816</v>
      </c>
      <c r="CA1272" t="s">
        <v>1690</v>
      </c>
      <c r="CB1272" t="s">
        <v>1280</v>
      </c>
      <c r="CC1272" t="s">
        <v>1790</v>
      </c>
      <c r="CD1272" s="52" t="s">
        <v>1792</v>
      </c>
      <c r="CE1272" s="155">
        <v>51134</v>
      </c>
      <c r="CF1272" s="155">
        <v>298</v>
      </c>
      <c r="CG1272" s="31" t="s">
        <v>5851</v>
      </c>
      <c r="CH1272" s="31" t="s">
        <v>3957</v>
      </c>
      <c r="CI1272" s="31" t="s">
        <v>3975</v>
      </c>
      <c r="CJ1272" s="31" t="s">
        <v>2555</v>
      </c>
      <c r="DL1272"/>
      <c r="DM1272"/>
      <c r="DN1272"/>
      <c r="DO1272"/>
      <c r="DP1272"/>
      <c r="DQ1272"/>
      <c r="DR1272"/>
      <c r="DV1272" s="31" t="s">
        <v>5689</v>
      </c>
      <c r="DW1272" s="31" t="s">
        <v>5692</v>
      </c>
      <c r="DX1272" s="63"/>
      <c r="DY1272" s="63"/>
      <c r="DZ1272" s="63"/>
      <c r="EA1272" s="167"/>
      <c r="EB1272" s="60"/>
      <c r="EC1272" s="60"/>
      <c r="ED1272" s="60"/>
      <c r="EE1272" s="60"/>
      <c r="EF1272" s="60"/>
      <c r="EG1272" s="60"/>
      <c r="EH1272" s="60"/>
      <c r="EI1272" s="60"/>
      <c r="EJ1272" s="60"/>
      <c r="EK1272" s="60"/>
      <c r="EL1272" s="60"/>
      <c r="EM1272" s="60"/>
      <c r="EN1272" s="60"/>
      <c r="EO1272" s="60"/>
      <c r="EP1272" s="60"/>
      <c r="EQ1272" s="60"/>
      <c r="ER1272" s="60"/>
      <c r="ES1272" s="60"/>
      <c r="ET1272" s="60"/>
      <c r="EU1272" s="60"/>
      <c r="EV1272" s="60"/>
      <c r="EW1272" s="60"/>
      <c r="EX1272" s="60"/>
      <c r="EY1272" s="60"/>
      <c r="EZ1272" s="60"/>
      <c r="FA1272" s="60"/>
      <c r="FB1272" s="60"/>
    </row>
    <row r="1273" spans="22:158" x14ac:dyDescent="0.25">
      <c r="V1273" s="1"/>
      <c r="W1273" s="33"/>
      <c r="X1273" s="33"/>
      <c r="AH1273" s="38">
        <v>100</v>
      </c>
      <c r="AI1273" s="38">
        <v>130</v>
      </c>
      <c r="AJ1273" s="38">
        <v>17310</v>
      </c>
      <c r="AK1273" s="38">
        <v>16</v>
      </c>
      <c r="AL1273" s="38">
        <v>1803258</v>
      </c>
      <c r="AM1273" s="61" t="s">
        <v>1816</v>
      </c>
      <c r="AN1273" s="61" t="s">
        <v>1687</v>
      </c>
      <c r="AO1273" s="61" t="s">
        <v>1640</v>
      </c>
      <c r="AP1273" s="61" t="s">
        <v>5034</v>
      </c>
      <c r="AQ1273" s="61" t="s">
        <v>1712</v>
      </c>
      <c r="AR1273" s="28">
        <v>425350</v>
      </c>
      <c r="AS1273" s="28">
        <v>0</v>
      </c>
      <c r="AT1273" s="28">
        <v>0</v>
      </c>
      <c r="AU1273" s="62"/>
      <c r="BT1273">
        <v>0</v>
      </c>
      <c r="BU1273" s="32">
        <v>100</v>
      </c>
      <c r="BV1273" s="32">
        <v>140</v>
      </c>
      <c r="BW1273" s="32">
        <v>11400</v>
      </c>
      <c r="BX1273" s="32">
        <v>82</v>
      </c>
      <c r="BY1273" s="32">
        <v>91040</v>
      </c>
      <c r="BZ1273" t="s">
        <v>1816</v>
      </c>
      <c r="CA1273" t="s">
        <v>1690</v>
      </c>
      <c r="CB1273" t="s">
        <v>1280</v>
      </c>
      <c r="CC1273" t="s">
        <v>1790</v>
      </c>
      <c r="CD1273" t="s">
        <v>1791</v>
      </c>
      <c r="CE1273" s="155">
        <v>13663</v>
      </c>
      <c r="CF1273" s="155">
        <v>148</v>
      </c>
      <c r="CG1273" s="31" t="s">
        <v>5853</v>
      </c>
      <c r="CH1273" s="31" t="s">
        <v>3958</v>
      </c>
      <c r="CI1273" s="31" t="s">
        <v>3975</v>
      </c>
      <c r="CJ1273" s="31" t="s">
        <v>2556</v>
      </c>
      <c r="DL1273"/>
      <c r="DM1273"/>
      <c r="DN1273"/>
      <c r="DO1273"/>
      <c r="DP1273"/>
      <c r="DQ1273"/>
      <c r="DR1273"/>
      <c r="DV1273" s="31" t="s">
        <v>5689</v>
      </c>
      <c r="DW1273" s="31" t="s">
        <v>5692</v>
      </c>
      <c r="DX1273" s="63"/>
      <c r="DY1273" s="63"/>
      <c r="DZ1273" s="63"/>
      <c r="EA1273" s="167"/>
      <c r="EB1273" s="60"/>
      <c r="EC1273" s="60"/>
      <c r="ED1273" s="60"/>
      <c r="EE1273" s="60"/>
      <c r="EF1273" s="60"/>
      <c r="EG1273" s="60"/>
      <c r="EH1273" s="60"/>
      <c r="EI1273" s="60"/>
      <c r="EJ1273" s="60"/>
      <c r="EK1273" s="60"/>
      <c r="EL1273" s="60"/>
      <c r="EM1273" s="60"/>
      <c r="EN1273" s="60"/>
      <c r="EO1273" s="60"/>
      <c r="EP1273" s="60"/>
      <c r="EQ1273" s="60"/>
      <c r="ER1273" s="60"/>
      <c r="ES1273" s="60"/>
      <c r="ET1273" s="60"/>
      <c r="EU1273" s="60"/>
      <c r="EV1273" s="60"/>
      <c r="EW1273" s="60"/>
      <c r="EX1273" s="60"/>
      <c r="EY1273" s="60"/>
      <c r="EZ1273" s="60"/>
      <c r="FA1273" s="60"/>
      <c r="FB1273" s="60"/>
    </row>
    <row r="1274" spans="22:158" x14ac:dyDescent="0.25">
      <c r="V1274" s="1"/>
      <c r="W1274" s="33"/>
      <c r="X1274" s="33"/>
      <c r="AH1274" s="38">
        <v>100</v>
      </c>
      <c r="AI1274" s="38">
        <v>130</v>
      </c>
      <c r="AJ1274" s="38">
        <v>18600</v>
      </c>
      <c r="AK1274" s="38">
        <v>16</v>
      </c>
      <c r="AL1274" s="38">
        <v>1803258</v>
      </c>
      <c r="AM1274" s="61" t="s">
        <v>1816</v>
      </c>
      <c r="AN1274" s="61" t="s">
        <v>1687</v>
      </c>
      <c r="AO1274" s="61" t="s">
        <v>1668</v>
      </c>
      <c r="AP1274" s="61" t="s">
        <v>5034</v>
      </c>
      <c r="AQ1274" s="61" t="s">
        <v>1712</v>
      </c>
      <c r="AR1274" s="28">
        <v>0</v>
      </c>
      <c r="AS1274" s="28">
        <v>0</v>
      </c>
      <c r="AT1274" s="28">
        <v>17213492</v>
      </c>
      <c r="AU1274" s="62"/>
      <c r="BT1274">
        <v>0</v>
      </c>
      <c r="BU1274" s="32">
        <v>100</v>
      </c>
      <c r="BV1274" s="32">
        <v>140</v>
      </c>
      <c r="BW1274" s="32">
        <v>11400</v>
      </c>
      <c r="BX1274" s="32">
        <v>83</v>
      </c>
      <c r="BY1274" s="32">
        <v>91060</v>
      </c>
      <c r="BZ1274" t="s">
        <v>1816</v>
      </c>
      <c r="CA1274" t="s">
        <v>1690</v>
      </c>
      <c r="CB1274" t="s">
        <v>1280</v>
      </c>
      <c r="CC1274" t="s">
        <v>1786</v>
      </c>
      <c r="CD1274" s="52" t="s">
        <v>5043</v>
      </c>
      <c r="CE1274" s="155">
        <v>137654</v>
      </c>
      <c r="CF1274" s="155">
        <v>9</v>
      </c>
      <c r="CG1274" s="31" t="s">
        <v>684</v>
      </c>
      <c r="CH1274" s="31" t="s">
        <v>3959</v>
      </c>
      <c r="CI1274" s="31" t="s">
        <v>3975</v>
      </c>
      <c r="CJ1274" s="31" t="s">
        <v>2557</v>
      </c>
      <c r="DL1274"/>
      <c r="DM1274"/>
      <c r="DN1274"/>
      <c r="DO1274"/>
      <c r="DP1274"/>
      <c r="DQ1274"/>
      <c r="DR1274"/>
      <c r="DV1274" s="31" t="s">
        <v>5689</v>
      </c>
      <c r="DW1274" s="31" t="s">
        <v>5692</v>
      </c>
      <c r="DX1274" s="63"/>
      <c r="DY1274" s="63"/>
      <c r="DZ1274" s="63"/>
      <c r="EA1274" s="167"/>
      <c r="EB1274" s="60"/>
      <c r="EC1274" s="60"/>
      <c r="ED1274" s="60"/>
      <c r="EE1274" s="60"/>
      <c r="EF1274" s="60"/>
      <c r="EG1274" s="60"/>
      <c r="EH1274" s="60"/>
      <c r="EI1274" s="60"/>
      <c r="EJ1274" s="60"/>
      <c r="EK1274" s="60"/>
      <c r="EL1274" s="60"/>
      <c r="EM1274" s="60"/>
      <c r="EN1274" s="60"/>
      <c r="EO1274" s="60"/>
      <c r="EP1274" s="60"/>
      <c r="EQ1274" s="60"/>
      <c r="ER1274" s="60"/>
      <c r="ES1274" s="60"/>
      <c r="ET1274" s="60"/>
      <c r="EU1274" s="60"/>
      <c r="EV1274" s="60"/>
      <c r="EW1274" s="60"/>
      <c r="EX1274" s="60"/>
      <c r="EY1274" s="60"/>
      <c r="EZ1274" s="60"/>
      <c r="FA1274" s="60"/>
      <c r="FB1274" s="60"/>
    </row>
    <row r="1275" spans="22:158" x14ac:dyDescent="0.25">
      <c r="W1275" s="33"/>
      <c r="X1275" s="33"/>
      <c r="AH1275" s="38">
        <v>100</v>
      </c>
      <c r="AI1275" s="38">
        <v>135</v>
      </c>
      <c r="AJ1275" s="38">
        <v>10950</v>
      </c>
      <c r="AK1275" s="38">
        <v>16</v>
      </c>
      <c r="AL1275" s="38">
        <v>1803258</v>
      </c>
      <c r="AM1275" s="61" t="s">
        <v>1816</v>
      </c>
      <c r="AN1275" s="61" t="s">
        <v>1693</v>
      </c>
      <c r="AO1275" s="61" t="s">
        <v>5062</v>
      </c>
      <c r="AP1275" s="61" t="s">
        <v>5034</v>
      </c>
      <c r="AQ1275" s="61" t="s">
        <v>1712</v>
      </c>
      <c r="AR1275" s="28">
        <v>1702641.2</v>
      </c>
      <c r="AS1275" s="28">
        <v>694159</v>
      </c>
      <c r="AT1275" s="28">
        <v>4107657</v>
      </c>
      <c r="AU1275" s="62"/>
      <c r="BT1275">
        <v>0</v>
      </c>
      <c r="BU1275" s="32">
        <v>100</v>
      </c>
      <c r="BV1275" s="32">
        <v>140</v>
      </c>
      <c r="BW1275" s="32">
        <v>11400</v>
      </c>
      <c r="BX1275" s="32">
        <v>84</v>
      </c>
      <c r="BY1275" s="32">
        <v>91100</v>
      </c>
      <c r="BZ1275" t="s">
        <v>1816</v>
      </c>
      <c r="CA1275" t="s">
        <v>1690</v>
      </c>
      <c r="CB1275" t="s">
        <v>1280</v>
      </c>
      <c r="CC1275" s="52" t="s">
        <v>1795</v>
      </c>
      <c r="CD1275" s="52" t="s">
        <v>1796</v>
      </c>
      <c r="CE1275" s="155">
        <v>912</v>
      </c>
      <c r="CF1275" s="155">
        <v>61</v>
      </c>
      <c r="CG1275" s="31" t="s">
        <v>688</v>
      </c>
      <c r="CH1275" s="31" t="s">
        <v>3960</v>
      </c>
      <c r="CI1275" s="31" t="s">
        <v>3975</v>
      </c>
      <c r="CJ1275" s="31" t="s">
        <v>2558</v>
      </c>
      <c r="DL1275"/>
      <c r="DM1275"/>
      <c r="DN1275"/>
      <c r="DO1275"/>
      <c r="DP1275"/>
      <c r="DQ1275"/>
      <c r="DR1275"/>
      <c r="DV1275" s="31" t="s">
        <v>5689</v>
      </c>
      <c r="DW1275" s="31" t="s">
        <v>5693</v>
      </c>
      <c r="DX1275" s="63"/>
      <c r="DY1275" s="63"/>
      <c r="DZ1275" s="63"/>
      <c r="EA1275" s="167"/>
      <c r="EB1275" s="60"/>
      <c r="EC1275" s="60"/>
      <c r="ED1275" s="60"/>
      <c r="EE1275" s="60"/>
      <c r="EF1275" s="60"/>
      <c r="EG1275" s="60"/>
      <c r="EH1275" s="60"/>
      <c r="EI1275" s="60"/>
      <c r="EJ1275" s="60"/>
      <c r="EK1275" s="60"/>
      <c r="EL1275" s="60"/>
      <c r="EM1275" s="60"/>
      <c r="EN1275" s="60"/>
      <c r="EO1275" s="60"/>
      <c r="EP1275" s="60"/>
      <c r="EQ1275" s="60"/>
      <c r="ER1275" s="60"/>
      <c r="ES1275" s="60"/>
      <c r="ET1275" s="60"/>
      <c r="EU1275" s="60"/>
      <c r="EV1275" s="60"/>
      <c r="EW1275" s="60"/>
      <c r="EX1275" s="60"/>
      <c r="EY1275" s="60"/>
      <c r="EZ1275" s="60"/>
      <c r="FA1275" s="60"/>
      <c r="FB1275" s="60"/>
    </row>
    <row r="1276" spans="22:158" x14ac:dyDescent="0.25">
      <c r="V1276" s="1"/>
      <c r="W1276" s="33"/>
      <c r="X1276" s="33"/>
      <c r="AH1276" s="38">
        <v>100</v>
      </c>
      <c r="AI1276" s="38">
        <v>135</v>
      </c>
      <c r="AJ1276" s="38">
        <v>11150</v>
      </c>
      <c r="AK1276" s="38">
        <v>16</v>
      </c>
      <c r="AL1276" s="38">
        <v>1803258</v>
      </c>
      <c r="AM1276" s="61" t="s">
        <v>1816</v>
      </c>
      <c r="AN1276" s="61" t="s">
        <v>1693</v>
      </c>
      <c r="AO1276" s="61" t="s">
        <v>5066</v>
      </c>
      <c r="AP1276" s="61" t="s">
        <v>5034</v>
      </c>
      <c r="AQ1276" s="61" t="s">
        <v>1712</v>
      </c>
      <c r="AR1276" s="28">
        <v>48836486.299999997</v>
      </c>
      <c r="AS1276" s="28">
        <v>12150191</v>
      </c>
      <c r="AT1276" s="28">
        <v>50061545</v>
      </c>
      <c r="AU1276" s="62"/>
      <c r="BT1276">
        <v>0</v>
      </c>
      <c r="BU1276" s="32">
        <v>100</v>
      </c>
      <c r="BV1276" s="32">
        <v>140</v>
      </c>
      <c r="BW1276" s="32">
        <v>11400</v>
      </c>
      <c r="BX1276" s="32">
        <v>85</v>
      </c>
      <c r="BY1276" s="32">
        <v>91120</v>
      </c>
      <c r="BZ1276" t="s">
        <v>1816</v>
      </c>
      <c r="CA1276" t="s">
        <v>1690</v>
      </c>
      <c r="CB1276" t="s">
        <v>1280</v>
      </c>
      <c r="CC1276" s="52" t="s">
        <v>1797</v>
      </c>
      <c r="CD1276" s="52" t="s">
        <v>1797</v>
      </c>
      <c r="CE1276" s="155">
        <v>1820</v>
      </c>
      <c r="CF1276" s="155">
        <v>79</v>
      </c>
      <c r="CG1276" s="31" t="s">
        <v>690</v>
      </c>
      <c r="CH1276" s="31" t="s">
        <v>3961</v>
      </c>
      <c r="CI1276" s="31" t="s">
        <v>3975</v>
      </c>
      <c r="CJ1276" s="31" t="s">
        <v>2559</v>
      </c>
      <c r="DL1276"/>
      <c r="DM1276"/>
      <c r="DN1276"/>
      <c r="DO1276"/>
      <c r="DP1276"/>
      <c r="DQ1276"/>
      <c r="DR1276"/>
      <c r="DV1276" s="31" t="s">
        <v>5689</v>
      </c>
      <c r="DW1276" s="31" t="s">
        <v>5693</v>
      </c>
      <c r="DX1276" s="63"/>
      <c r="DY1276" s="63"/>
      <c r="DZ1276" s="63"/>
      <c r="EA1276" s="167"/>
      <c r="EB1276" s="60"/>
      <c r="EC1276" s="60"/>
      <c r="ED1276" s="60"/>
      <c r="EE1276" s="60"/>
      <c r="EF1276" s="60"/>
      <c r="EG1276" s="60"/>
      <c r="EH1276" s="60"/>
      <c r="EI1276" s="60"/>
      <c r="EJ1276" s="60"/>
      <c r="EK1276" s="60"/>
      <c r="EL1276" s="60"/>
      <c r="EM1276" s="60"/>
      <c r="EN1276" s="60"/>
      <c r="EO1276" s="60"/>
      <c r="EP1276" s="60"/>
      <c r="EQ1276" s="60"/>
      <c r="ER1276" s="60"/>
      <c r="ES1276" s="60"/>
      <c r="ET1276" s="60"/>
      <c r="EU1276" s="60"/>
      <c r="EV1276" s="60"/>
      <c r="EW1276" s="60"/>
      <c r="EX1276" s="60"/>
      <c r="EY1276" s="60"/>
      <c r="EZ1276" s="60"/>
      <c r="FA1276" s="60"/>
      <c r="FB1276" s="60"/>
    </row>
    <row r="1277" spans="22:158" x14ac:dyDescent="0.25">
      <c r="W1277" s="33"/>
      <c r="X1277" s="33"/>
      <c r="AH1277" s="38">
        <v>100</v>
      </c>
      <c r="AI1277" s="38">
        <v>135</v>
      </c>
      <c r="AJ1277" s="38">
        <v>11200</v>
      </c>
      <c r="AK1277" s="38">
        <v>16</v>
      </c>
      <c r="AL1277" s="38">
        <v>1803258</v>
      </c>
      <c r="AM1277" s="61" t="s">
        <v>1816</v>
      </c>
      <c r="AN1277" s="61" t="s">
        <v>1693</v>
      </c>
      <c r="AO1277" s="61" t="s">
        <v>5067</v>
      </c>
      <c r="AP1277" s="61" t="s">
        <v>5034</v>
      </c>
      <c r="AQ1277" s="61" t="s">
        <v>1712</v>
      </c>
      <c r="AR1277" s="28">
        <v>2302418.4</v>
      </c>
      <c r="AS1277" s="28">
        <v>0</v>
      </c>
      <c r="AT1277" s="28">
        <v>0</v>
      </c>
      <c r="AU1277" s="62"/>
      <c r="BT1277">
        <v>0</v>
      </c>
      <c r="BU1277" s="32">
        <v>100</v>
      </c>
      <c r="BV1277" s="32">
        <v>140</v>
      </c>
      <c r="BW1277" s="32">
        <v>11400</v>
      </c>
      <c r="BX1277" s="32">
        <v>86</v>
      </c>
      <c r="BY1277" s="32">
        <v>91140</v>
      </c>
      <c r="BZ1277" t="s">
        <v>1816</v>
      </c>
      <c r="CA1277" t="s">
        <v>1690</v>
      </c>
      <c r="CB1277" t="s">
        <v>1280</v>
      </c>
      <c r="CC1277" s="52" t="s">
        <v>1787</v>
      </c>
      <c r="CD1277" s="52" t="s">
        <v>1789</v>
      </c>
      <c r="CE1277" s="155">
        <v>764</v>
      </c>
      <c r="CF1277" s="155">
        <v>180</v>
      </c>
      <c r="CG1277" s="31" t="s">
        <v>5839</v>
      </c>
      <c r="CH1277" s="31" t="s">
        <v>3962</v>
      </c>
      <c r="CI1277" s="31" t="s">
        <v>3975</v>
      </c>
      <c r="CJ1277" s="31" t="s">
        <v>2560</v>
      </c>
      <c r="DL1277"/>
      <c r="DM1277"/>
      <c r="DN1277"/>
      <c r="DO1277"/>
      <c r="DP1277"/>
      <c r="DQ1277"/>
      <c r="DR1277"/>
      <c r="DV1277" s="31" t="s">
        <v>5689</v>
      </c>
      <c r="DW1277" s="31" t="s">
        <v>5693</v>
      </c>
      <c r="DX1277" s="63"/>
      <c r="DY1277" s="63"/>
      <c r="DZ1277" s="63"/>
      <c r="EA1277" s="167"/>
      <c r="EB1277" s="60"/>
      <c r="EC1277" s="60"/>
      <c r="ED1277" s="60"/>
      <c r="EE1277" s="60"/>
      <c r="EF1277" s="60"/>
      <c r="EG1277" s="60"/>
      <c r="EH1277" s="60"/>
      <c r="EI1277" s="60"/>
      <c r="EJ1277" s="60"/>
      <c r="EK1277" s="60"/>
      <c r="EL1277" s="60"/>
      <c r="EM1277" s="60"/>
      <c r="EN1277" s="60"/>
      <c r="EO1277" s="60"/>
      <c r="EP1277" s="60"/>
      <c r="EQ1277" s="60"/>
      <c r="ER1277" s="60"/>
      <c r="ES1277" s="60"/>
      <c r="ET1277" s="60"/>
      <c r="EU1277" s="60"/>
      <c r="EV1277" s="60"/>
      <c r="EW1277" s="60"/>
      <c r="EX1277" s="60"/>
      <c r="EY1277" s="60"/>
      <c r="EZ1277" s="60"/>
      <c r="FA1277" s="60"/>
      <c r="FB1277" s="60"/>
    </row>
    <row r="1278" spans="22:158" x14ac:dyDescent="0.25">
      <c r="V1278" s="1"/>
      <c r="W1278" s="33"/>
      <c r="X1278" s="33"/>
      <c r="AH1278" s="38">
        <v>100</v>
      </c>
      <c r="AI1278" s="38">
        <v>135</v>
      </c>
      <c r="AJ1278" s="38">
        <v>11750</v>
      </c>
      <c r="AK1278" s="38">
        <v>16</v>
      </c>
      <c r="AL1278" s="38">
        <v>1803258</v>
      </c>
      <c r="AM1278" s="61" t="s">
        <v>1816</v>
      </c>
      <c r="AN1278" s="61" t="s">
        <v>1693</v>
      </c>
      <c r="AO1278" s="61" t="s">
        <v>5080</v>
      </c>
      <c r="AP1278" s="61" t="s">
        <v>5034</v>
      </c>
      <c r="AQ1278" s="61" t="s">
        <v>1712</v>
      </c>
      <c r="AR1278" s="28">
        <v>0</v>
      </c>
      <c r="AS1278" s="28">
        <v>0</v>
      </c>
      <c r="AT1278" s="28">
        <v>768378</v>
      </c>
      <c r="AU1278" s="62"/>
      <c r="BT1278">
        <v>0</v>
      </c>
      <c r="BU1278" s="32">
        <v>100</v>
      </c>
      <c r="BV1278" s="32">
        <v>140</v>
      </c>
      <c r="BW1278" s="32">
        <v>11400</v>
      </c>
      <c r="BX1278" s="32">
        <v>86</v>
      </c>
      <c r="BY1278" s="32">
        <v>91160</v>
      </c>
      <c r="BZ1278" t="s">
        <v>1816</v>
      </c>
      <c r="CA1278" t="s">
        <v>1690</v>
      </c>
      <c r="CB1278" s="52" t="s">
        <v>1280</v>
      </c>
      <c r="CC1278" s="52" t="s">
        <v>1787</v>
      </c>
      <c r="CD1278" s="52" t="s">
        <v>1788</v>
      </c>
      <c r="CE1278" s="155">
        <v>213</v>
      </c>
      <c r="CF1278" s="155">
        <v>35</v>
      </c>
      <c r="CG1278" s="31" t="s">
        <v>5831</v>
      </c>
      <c r="CH1278" s="31" t="s">
        <v>3963</v>
      </c>
      <c r="CI1278" s="31" t="s">
        <v>3975</v>
      </c>
      <c r="CJ1278" s="31" t="s">
        <v>2561</v>
      </c>
      <c r="DL1278"/>
      <c r="DM1278"/>
      <c r="DN1278"/>
      <c r="DO1278"/>
      <c r="DP1278"/>
      <c r="DQ1278"/>
      <c r="DR1278"/>
      <c r="DV1278" s="31" t="s">
        <v>5689</v>
      </c>
      <c r="DW1278" s="31" t="s">
        <v>5693</v>
      </c>
      <c r="DX1278" s="63"/>
      <c r="DY1278" s="63"/>
      <c r="DZ1278" s="63"/>
      <c r="EA1278" s="167"/>
      <c r="EB1278" s="60"/>
      <c r="EC1278" s="60"/>
      <c r="ED1278" s="60"/>
      <c r="EE1278" s="60"/>
      <c r="EF1278" s="60"/>
      <c r="EG1278" s="60"/>
      <c r="EH1278" s="60"/>
      <c r="EI1278" s="60"/>
      <c r="EJ1278" s="60"/>
      <c r="EK1278" s="60"/>
      <c r="EL1278" s="60"/>
      <c r="EM1278" s="60"/>
      <c r="EN1278" s="60"/>
      <c r="EO1278" s="60"/>
      <c r="EP1278" s="60"/>
      <c r="EQ1278" s="60"/>
      <c r="ER1278" s="60"/>
      <c r="ES1278" s="60"/>
      <c r="ET1278" s="60"/>
      <c r="EU1278" s="60"/>
      <c r="EV1278" s="60"/>
      <c r="EW1278" s="60"/>
      <c r="EX1278" s="60"/>
      <c r="EY1278" s="60"/>
      <c r="EZ1278" s="60"/>
      <c r="FA1278" s="60"/>
      <c r="FB1278" s="60"/>
    </row>
    <row r="1279" spans="22:158" x14ac:dyDescent="0.25">
      <c r="W1279" s="33"/>
      <c r="X1279" s="33"/>
      <c r="AH1279" s="38">
        <v>100</v>
      </c>
      <c r="AI1279" s="38">
        <v>135</v>
      </c>
      <c r="AJ1279" s="38">
        <v>11950</v>
      </c>
      <c r="AK1279" s="38">
        <v>16</v>
      </c>
      <c r="AL1279" s="38">
        <v>1803258</v>
      </c>
      <c r="AM1279" s="61" t="s">
        <v>1816</v>
      </c>
      <c r="AN1279" s="61" t="s">
        <v>1693</v>
      </c>
      <c r="AO1279" s="61" t="s">
        <v>5083</v>
      </c>
      <c r="AP1279" s="61" t="s">
        <v>5034</v>
      </c>
      <c r="AQ1279" s="61" t="s">
        <v>1712</v>
      </c>
      <c r="AR1279" s="28">
        <v>0</v>
      </c>
      <c r="AS1279" s="28">
        <v>0</v>
      </c>
      <c r="AT1279" s="28">
        <v>0</v>
      </c>
      <c r="AU1279" s="62"/>
      <c r="BT1279">
        <v>0</v>
      </c>
      <c r="BU1279" s="32">
        <v>100</v>
      </c>
      <c r="BV1279" s="32">
        <v>140</v>
      </c>
      <c r="BW1279" s="32">
        <v>11400</v>
      </c>
      <c r="BX1279" s="32">
        <v>87</v>
      </c>
      <c r="BY1279" s="32">
        <v>91180</v>
      </c>
      <c r="BZ1279" t="s">
        <v>1816</v>
      </c>
      <c r="CA1279" t="s">
        <v>1690</v>
      </c>
      <c r="CB1279" t="s">
        <v>1280</v>
      </c>
      <c r="CC1279" t="s">
        <v>1726</v>
      </c>
      <c r="CD1279" s="52" t="s">
        <v>1793</v>
      </c>
      <c r="CE1279" s="155">
        <v>335</v>
      </c>
      <c r="CF1279" s="155">
        <v>2</v>
      </c>
      <c r="CG1279" s="31" t="s">
        <v>5841</v>
      </c>
      <c r="CH1279" s="31" t="s">
        <v>3964</v>
      </c>
      <c r="CI1279" s="31" t="s">
        <v>3975</v>
      </c>
      <c r="CJ1279" s="31" t="s">
        <v>2562</v>
      </c>
      <c r="DL1279"/>
      <c r="DM1279"/>
      <c r="DN1279"/>
      <c r="DO1279"/>
      <c r="DP1279"/>
      <c r="DQ1279"/>
      <c r="DR1279"/>
      <c r="DV1279" s="31" t="s">
        <v>5689</v>
      </c>
      <c r="DW1279" s="31" t="s">
        <v>5693</v>
      </c>
      <c r="DX1279" s="63"/>
      <c r="DY1279" s="63"/>
      <c r="DZ1279" s="63"/>
      <c r="EA1279" s="167"/>
      <c r="EB1279" s="60"/>
      <c r="EC1279" s="60"/>
      <c r="ED1279" s="60"/>
      <c r="EE1279" s="60"/>
      <c r="EF1279" s="60"/>
      <c r="EG1279" s="60"/>
      <c r="EH1279" s="60"/>
      <c r="EI1279" s="60"/>
      <c r="EJ1279" s="60"/>
      <c r="EK1279" s="60"/>
      <c r="EL1279" s="60"/>
      <c r="EM1279" s="60"/>
      <c r="EN1279" s="60"/>
      <c r="EO1279" s="60"/>
      <c r="EP1279" s="60"/>
      <c r="EQ1279" s="60"/>
      <c r="ER1279" s="60"/>
      <c r="ES1279" s="60"/>
      <c r="ET1279" s="60"/>
      <c r="EU1279" s="60"/>
      <c r="EV1279" s="60"/>
      <c r="EW1279" s="60"/>
      <c r="EX1279" s="60"/>
      <c r="EY1279" s="60"/>
      <c r="EZ1279" s="60"/>
      <c r="FA1279" s="60"/>
      <c r="FB1279" s="60"/>
    </row>
    <row r="1280" spans="22:158" x14ac:dyDescent="0.25">
      <c r="W1280" s="33"/>
      <c r="X1280" s="33"/>
      <c r="AH1280" s="38">
        <v>100</v>
      </c>
      <c r="AI1280" s="38">
        <v>135</v>
      </c>
      <c r="AJ1280" s="38">
        <v>12100</v>
      </c>
      <c r="AK1280" s="38">
        <v>16</v>
      </c>
      <c r="AL1280" s="38">
        <v>1803258</v>
      </c>
      <c r="AM1280" s="61" t="s">
        <v>1816</v>
      </c>
      <c r="AN1280" s="61" t="s">
        <v>1693</v>
      </c>
      <c r="AO1280" s="61" t="s">
        <v>5086</v>
      </c>
      <c r="AP1280" s="61" t="s">
        <v>5034</v>
      </c>
      <c r="AQ1280" s="61" t="s">
        <v>1712</v>
      </c>
      <c r="AR1280" s="28">
        <v>0</v>
      </c>
      <c r="AS1280" s="28">
        <v>0</v>
      </c>
      <c r="AT1280" s="28">
        <v>246562</v>
      </c>
      <c r="AU1280" s="62"/>
      <c r="BT1280">
        <v>0</v>
      </c>
      <c r="BU1280" s="32">
        <v>100</v>
      </c>
      <c r="BV1280" s="32">
        <v>140</v>
      </c>
      <c r="BW1280" s="32">
        <v>11400</v>
      </c>
      <c r="BX1280" s="32">
        <v>87</v>
      </c>
      <c r="BY1280" s="32">
        <v>91190</v>
      </c>
      <c r="BZ1280" t="s">
        <v>1816</v>
      </c>
      <c r="CA1280" t="s">
        <v>1690</v>
      </c>
      <c r="CB1280" t="s">
        <v>1280</v>
      </c>
      <c r="CC1280" s="52" t="s">
        <v>1726</v>
      </c>
      <c r="CD1280" s="52" t="s">
        <v>1726</v>
      </c>
      <c r="CE1280" s="155">
        <v>3</v>
      </c>
      <c r="CF1280" s="155">
        <v>4</v>
      </c>
      <c r="CG1280" s="31" t="s">
        <v>5843</v>
      </c>
      <c r="CH1280" s="31" t="s">
        <v>3965</v>
      </c>
      <c r="CI1280" s="31" t="s">
        <v>3975</v>
      </c>
      <c r="CJ1280" s="31" t="s">
        <v>2563</v>
      </c>
      <c r="DL1280"/>
      <c r="DM1280"/>
      <c r="DN1280"/>
      <c r="DO1280"/>
      <c r="DP1280"/>
      <c r="DQ1280"/>
      <c r="DR1280"/>
      <c r="DV1280" s="31" t="s">
        <v>5689</v>
      </c>
      <c r="DW1280" s="31" t="s">
        <v>5693</v>
      </c>
      <c r="DX1280" s="63"/>
      <c r="DY1280" s="63"/>
      <c r="DZ1280" s="63"/>
      <c r="EA1280" s="167"/>
      <c r="EB1280" s="60"/>
      <c r="EC1280" s="60"/>
      <c r="ED1280" s="60"/>
      <c r="EE1280" s="60"/>
      <c r="EF1280" s="60"/>
      <c r="EG1280" s="60"/>
      <c r="EH1280" s="60"/>
      <c r="EI1280" s="60"/>
      <c r="EJ1280" s="60"/>
      <c r="EK1280" s="60"/>
      <c r="EL1280" s="60"/>
      <c r="EM1280" s="60"/>
      <c r="EN1280" s="60"/>
      <c r="EO1280" s="60"/>
      <c r="EP1280" s="60"/>
      <c r="EQ1280" s="60"/>
      <c r="ER1280" s="60"/>
      <c r="ES1280" s="60"/>
      <c r="ET1280" s="60"/>
      <c r="EU1280" s="60"/>
      <c r="EV1280" s="60"/>
      <c r="EW1280" s="60"/>
      <c r="EX1280" s="60"/>
      <c r="EY1280" s="60"/>
      <c r="EZ1280" s="60"/>
      <c r="FA1280" s="60"/>
      <c r="FB1280" s="60"/>
    </row>
    <row r="1281" spans="22:158" x14ac:dyDescent="0.25">
      <c r="V1281" s="1"/>
      <c r="W1281" s="33"/>
      <c r="X1281" s="33"/>
      <c r="AH1281" s="38">
        <v>100</v>
      </c>
      <c r="AI1281" s="38">
        <v>135</v>
      </c>
      <c r="AJ1281" s="38">
        <v>12600</v>
      </c>
      <c r="AK1281" s="38">
        <v>16</v>
      </c>
      <c r="AL1281" s="38">
        <v>1803258</v>
      </c>
      <c r="AM1281" s="61" t="s">
        <v>1816</v>
      </c>
      <c r="AN1281" s="61" t="s">
        <v>1693</v>
      </c>
      <c r="AO1281" s="61" t="s">
        <v>5095</v>
      </c>
      <c r="AP1281" s="61" t="s">
        <v>5034</v>
      </c>
      <c r="AQ1281" s="61" t="s">
        <v>1712</v>
      </c>
      <c r="AR1281" s="28">
        <v>596475.69999999995</v>
      </c>
      <c r="AS1281" s="28">
        <v>0</v>
      </c>
      <c r="AT1281" s="28">
        <v>0</v>
      </c>
      <c r="AU1281" s="62"/>
      <c r="BT1281">
        <v>0</v>
      </c>
      <c r="BU1281" s="32">
        <v>100</v>
      </c>
      <c r="BV1281" s="32">
        <v>140</v>
      </c>
      <c r="BW1281" s="32">
        <v>11400</v>
      </c>
      <c r="BX1281" s="32">
        <v>87</v>
      </c>
      <c r="BY1281" s="32">
        <v>91192</v>
      </c>
      <c r="BZ1281" t="s">
        <v>1816</v>
      </c>
      <c r="CA1281" t="s">
        <v>1690</v>
      </c>
      <c r="CB1281" t="s">
        <v>1280</v>
      </c>
      <c r="CC1281" s="52" t="s">
        <v>1726</v>
      </c>
      <c r="CD1281" s="52" t="s">
        <v>1115</v>
      </c>
      <c r="CE1281" s="155">
        <v>503</v>
      </c>
      <c r="CF1281" s="155">
        <v>2</v>
      </c>
      <c r="CG1281" s="31" t="s">
        <v>692</v>
      </c>
      <c r="CH1281" s="31" t="s">
        <v>3966</v>
      </c>
      <c r="CI1281" s="31" t="s">
        <v>3975</v>
      </c>
      <c r="CJ1281" s="31" t="s">
        <v>1446</v>
      </c>
      <c r="DL1281"/>
      <c r="DM1281"/>
      <c r="DN1281"/>
      <c r="DO1281"/>
      <c r="DP1281"/>
      <c r="DQ1281"/>
      <c r="DR1281"/>
      <c r="DV1281" s="31" t="s">
        <v>5689</v>
      </c>
      <c r="DW1281" s="31" t="s">
        <v>5693</v>
      </c>
      <c r="DX1281" s="63"/>
      <c r="DY1281" s="63"/>
      <c r="DZ1281" s="63"/>
      <c r="EA1281" s="167"/>
      <c r="EB1281" s="60"/>
      <c r="EC1281" s="60"/>
      <c r="ED1281" s="60"/>
      <c r="EE1281" s="60"/>
      <c r="EF1281" s="60"/>
      <c r="EG1281" s="60"/>
      <c r="EH1281" s="60"/>
      <c r="EI1281" s="60"/>
      <c r="EJ1281" s="60"/>
      <c r="EK1281" s="60"/>
      <c r="EL1281" s="60"/>
      <c r="EM1281" s="60"/>
      <c r="EN1281" s="60"/>
      <c r="EO1281" s="60"/>
      <c r="EP1281" s="60"/>
      <c r="EQ1281" s="60"/>
      <c r="ER1281" s="60"/>
      <c r="ES1281" s="60"/>
      <c r="ET1281" s="60"/>
      <c r="EU1281" s="60"/>
      <c r="EV1281" s="60"/>
      <c r="EW1281" s="60"/>
      <c r="EX1281" s="60"/>
      <c r="EY1281" s="60"/>
      <c r="EZ1281" s="60"/>
      <c r="FA1281" s="60"/>
      <c r="FB1281" s="60"/>
    </row>
    <row r="1282" spans="22:158" x14ac:dyDescent="0.25">
      <c r="W1282" s="33"/>
      <c r="X1282" s="33"/>
      <c r="AH1282" s="38">
        <v>100</v>
      </c>
      <c r="AI1282" s="38">
        <v>135</v>
      </c>
      <c r="AJ1282" s="38">
        <v>12950</v>
      </c>
      <c r="AK1282" s="38">
        <v>16</v>
      </c>
      <c r="AL1282" s="38">
        <v>1803258</v>
      </c>
      <c r="AM1282" s="61" t="s">
        <v>1816</v>
      </c>
      <c r="AN1282" s="61" t="s">
        <v>1693</v>
      </c>
      <c r="AO1282" s="61" t="s">
        <v>5100</v>
      </c>
      <c r="AP1282" s="61" t="s">
        <v>5034</v>
      </c>
      <c r="AQ1282" s="61" t="s">
        <v>1712</v>
      </c>
      <c r="AR1282" s="28">
        <v>237884.4</v>
      </c>
      <c r="AS1282" s="28">
        <v>0</v>
      </c>
      <c r="AT1282" s="28">
        <v>0</v>
      </c>
      <c r="AU1282" s="62"/>
      <c r="BT1282">
        <v>0</v>
      </c>
      <c r="BU1282" s="32">
        <v>100</v>
      </c>
      <c r="BV1282" s="32">
        <v>140</v>
      </c>
      <c r="BW1282" s="32">
        <v>11400</v>
      </c>
      <c r="BX1282" s="32">
        <v>87</v>
      </c>
      <c r="BY1282" s="32">
        <v>91194</v>
      </c>
      <c r="BZ1282" t="s">
        <v>1816</v>
      </c>
      <c r="CA1282" t="s">
        <v>1690</v>
      </c>
      <c r="CB1282" t="s">
        <v>1280</v>
      </c>
      <c r="CC1282" s="52" t="s">
        <v>1726</v>
      </c>
      <c r="CD1282" s="52" t="s">
        <v>1114</v>
      </c>
      <c r="CE1282" s="155">
        <v>3</v>
      </c>
      <c r="CF1282" s="155">
        <v>1</v>
      </c>
      <c r="CG1282" s="31" t="s">
        <v>694</v>
      </c>
      <c r="CH1282" s="31" t="s">
        <v>3967</v>
      </c>
      <c r="CI1282" s="31" t="s">
        <v>3975</v>
      </c>
      <c r="CJ1282" s="31" t="s">
        <v>1445</v>
      </c>
      <c r="DL1282"/>
      <c r="DM1282"/>
      <c r="DN1282"/>
      <c r="DO1282"/>
      <c r="DP1282"/>
      <c r="DQ1282"/>
      <c r="DR1282"/>
      <c r="DV1282" s="31" t="s">
        <v>5689</v>
      </c>
      <c r="DW1282" s="31" t="s">
        <v>5693</v>
      </c>
      <c r="DX1282" s="63"/>
      <c r="DY1282" s="63"/>
      <c r="DZ1282" s="63"/>
      <c r="EA1282" s="167"/>
      <c r="EB1282" s="60"/>
      <c r="EC1282" s="60"/>
      <c r="ED1282" s="60"/>
      <c r="EE1282" s="60"/>
      <c r="EF1282" s="60"/>
      <c r="EG1282" s="60"/>
      <c r="EH1282" s="60"/>
      <c r="EI1282" s="60"/>
      <c r="EJ1282" s="60"/>
      <c r="EK1282" s="60"/>
      <c r="EL1282" s="60"/>
      <c r="EM1282" s="60"/>
      <c r="EN1282" s="60"/>
      <c r="EO1282" s="60"/>
      <c r="EP1282" s="60"/>
      <c r="EQ1282" s="60"/>
      <c r="ER1282" s="60"/>
      <c r="ES1282" s="60"/>
      <c r="ET1282" s="60"/>
      <c r="EU1282" s="60"/>
      <c r="EV1282" s="60"/>
      <c r="EW1282" s="60"/>
      <c r="EX1282" s="60"/>
      <c r="EY1282" s="60"/>
      <c r="EZ1282" s="60"/>
      <c r="FA1282" s="60"/>
      <c r="FB1282" s="60"/>
    </row>
    <row r="1283" spans="22:158" x14ac:dyDescent="0.25">
      <c r="V1283" s="1"/>
      <c r="W1283" s="33"/>
      <c r="X1283" s="33"/>
      <c r="AH1283" s="38">
        <v>100</v>
      </c>
      <c r="AI1283" s="38">
        <v>135</v>
      </c>
      <c r="AJ1283" s="38">
        <v>15850</v>
      </c>
      <c r="AK1283" s="38">
        <v>16</v>
      </c>
      <c r="AL1283" s="38">
        <v>1803258</v>
      </c>
      <c r="AM1283" s="61" t="s">
        <v>1816</v>
      </c>
      <c r="AN1283" s="61" t="s">
        <v>1693</v>
      </c>
      <c r="AO1283" s="61" t="s">
        <v>1608</v>
      </c>
      <c r="AP1283" s="61" t="s">
        <v>5034</v>
      </c>
      <c r="AQ1283" s="61" t="s">
        <v>1712</v>
      </c>
      <c r="AR1283" s="28">
        <v>35946512.5</v>
      </c>
      <c r="AS1283" s="28">
        <v>24882502</v>
      </c>
      <c r="AT1283" s="28">
        <v>51887348</v>
      </c>
      <c r="AU1283" s="62"/>
      <c r="BT1283">
        <v>0</v>
      </c>
      <c r="BU1283" s="32">
        <v>100</v>
      </c>
      <c r="BV1283" s="32">
        <v>140</v>
      </c>
      <c r="BW1283" s="32">
        <v>11400</v>
      </c>
      <c r="BX1283" s="32">
        <v>87</v>
      </c>
      <c r="BY1283" s="32">
        <v>91200</v>
      </c>
      <c r="BZ1283" t="s">
        <v>1816</v>
      </c>
      <c r="CA1283" t="s">
        <v>1690</v>
      </c>
      <c r="CB1283" t="s">
        <v>1280</v>
      </c>
      <c r="CC1283" t="s">
        <v>1726</v>
      </c>
      <c r="CD1283" s="52" t="s">
        <v>1794</v>
      </c>
      <c r="CE1283" s="155"/>
      <c r="CF1283" s="155"/>
      <c r="CG1283" s="31" t="s">
        <v>5845</v>
      </c>
      <c r="CH1283" s="31" t="s">
        <v>3968</v>
      </c>
      <c r="CI1283" s="31" t="s">
        <v>3975</v>
      </c>
      <c r="CJ1283" s="31" t="s">
        <v>2564</v>
      </c>
      <c r="DL1283"/>
      <c r="DM1283"/>
      <c r="DN1283"/>
      <c r="DO1283"/>
      <c r="DP1283"/>
      <c r="DQ1283"/>
      <c r="DR1283"/>
      <c r="DV1283" s="31" t="s">
        <v>5689</v>
      </c>
      <c r="DW1283" s="31" t="s">
        <v>5693</v>
      </c>
      <c r="DX1283" s="63"/>
      <c r="DY1283" s="63"/>
      <c r="DZ1283" s="63"/>
      <c r="EA1283" s="167"/>
      <c r="EB1283" s="60"/>
      <c r="EC1283" s="60"/>
      <c r="ED1283" s="60"/>
      <c r="EE1283" s="60"/>
      <c r="EF1283" s="60"/>
      <c r="EG1283" s="60"/>
      <c r="EH1283" s="60"/>
      <c r="EI1283" s="60"/>
      <c r="EJ1283" s="60"/>
      <c r="EK1283" s="60"/>
      <c r="EL1283" s="60"/>
      <c r="EM1283" s="60"/>
      <c r="EN1283" s="60"/>
      <c r="EO1283" s="60"/>
      <c r="EP1283" s="60"/>
      <c r="EQ1283" s="60"/>
      <c r="ER1283" s="60"/>
      <c r="ES1283" s="60"/>
      <c r="ET1283" s="60"/>
      <c r="EU1283" s="60"/>
      <c r="EV1283" s="60"/>
      <c r="EW1283" s="60"/>
      <c r="EX1283" s="60"/>
      <c r="EY1283" s="60"/>
      <c r="EZ1283" s="60"/>
      <c r="FA1283" s="60"/>
      <c r="FB1283" s="60"/>
    </row>
    <row r="1284" spans="22:158" x14ac:dyDescent="0.25">
      <c r="W1284" s="33"/>
      <c r="X1284" s="33"/>
      <c r="AH1284" s="38">
        <v>100</v>
      </c>
      <c r="AI1284" s="38">
        <v>135</v>
      </c>
      <c r="AJ1284" s="38">
        <v>17900</v>
      </c>
      <c r="AK1284" s="38">
        <v>16</v>
      </c>
      <c r="AL1284" s="38">
        <v>1803258</v>
      </c>
      <c r="AM1284" s="61" t="s">
        <v>1816</v>
      </c>
      <c r="AN1284" s="61" t="s">
        <v>1693</v>
      </c>
      <c r="AO1284" s="61" t="s">
        <v>1653</v>
      </c>
      <c r="AP1284" s="61" t="s">
        <v>5034</v>
      </c>
      <c r="AQ1284" s="61" t="s">
        <v>1712</v>
      </c>
      <c r="AR1284" s="28">
        <v>99830211.5</v>
      </c>
      <c r="AS1284" s="28">
        <v>45188575</v>
      </c>
      <c r="AT1284" s="28">
        <v>100250307</v>
      </c>
      <c r="AU1284" s="62"/>
      <c r="BT1284">
        <v>0</v>
      </c>
      <c r="BU1284" s="32">
        <v>100</v>
      </c>
      <c r="BV1284" s="32">
        <v>140</v>
      </c>
      <c r="BW1284" s="32">
        <v>11400</v>
      </c>
      <c r="BX1284" s="32">
        <v>88</v>
      </c>
      <c r="BY1284" s="32">
        <v>91220</v>
      </c>
      <c r="BZ1284" t="s">
        <v>1816</v>
      </c>
      <c r="CA1284" t="s">
        <v>1690</v>
      </c>
      <c r="CB1284" t="s">
        <v>1280</v>
      </c>
      <c r="CC1284" s="52" t="s">
        <v>1684</v>
      </c>
      <c r="CD1284" s="52" t="s">
        <v>1684</v>
      </c>
      <c r="CE1284" s="155">
        <v>1133</v>
      </c>
      <c r="CF1284" s="155">
        <v>14</v>
      </c>
      <c r="CG1284" s="31" t="s">
        <v>696</v>
      </c>
      <c r="CH1284" s="31" t="s">
        <v>3969</v>
      </c>
      <c r="CI1284" s="31" t="s">
        <v>3975</v>
      </c>
      <c r="CJ1284" s="31" t="s">
        <v>2565</v>
      </c>
      <c r="DL1284"/>
      <c r="DM1284"/>
      <c r="DN1284"/>
      <c r="DO1284"/>
      <c r="DP1284"/>
      <c r="DQ1284"/>
      <c r="DR1284"/>
      <c r="DV1284" s="31" t="s">
        <v>5689</v>
      </c>
      <c r="DW1284" s="31" t="s">
        <v>5693</v>
      </c>
      <c r="DX1284" s="63"/>
      <c r="DY1284" s="63"/>
      <c r="DZ1284" s="63"/>
      <c r="EA1284" s="167"/>
      <c r="EB1284" s="60"/>
      <c r="EC1284" s="60"/>
      <c r="ED1284" s="60"/>
      <c r="EE1284" s="60"/>
      <c r="EF1284" s="60"/>
      <c r="EG1284" s="60"/>
      <c r="EH1284" s="60"/>
      <c r="EI1284" s="60"/>
      <c r="EJ1284" s="60"/>
      <c r="EK1284" s="60"/>
      <c r="EL1284" s="60"/>
      <c r="EM1284" s="60"/>
      <c r="EN1284" s="60"/>
      <c r="EO1284" s="60"/>
      <c r="EP1284" s="60"/>
      <c r="EQ1284" s="60"/>
      <c r="ER1284" s="60"/>
      <c r="ES1284" s="60"/>
      <c r="ET1284" s="60"/>
      <c r="EU1284" s="60"/>
      <c r="EV1284" s="60"/>
      <c r="EW1284" s="60"/>
      <c r="EX1284" s="60"/>
      <c r="EY1284" s="60"/>
      <c r="EZ1284" s="60"/>
      <c r="FA1284" s="60"/>
      <c r="FB1284" s="60"/>
    </row>
    <row r="1285" spans="22:158" x14ac:dyDescent="0.25">
      <c r="V1285" s="1"/>
      <c r="W1285" s="33"/>
      <c r="X1285" s="33"/>
      <c r="AH1285" s="38">
        <v>100</v>
      </c>
      <c r="AI1285" s="38">
        <v>135</v>
      </c>
      <c r="AJ1285" s="38">
        <v>17950</v>
      </c>
      <c r="AK1285" s="38">
        <v>16</v>
      </c>
      <c r="AL1285" s="38">
        <v>1803258</v>
      </c>
      <c r="AM1285" s="61" t="s">
        <v>1816</v>
      </c>
      <c r="AN1285" s="61" t="s">
        <v>1693</v>
      </c>
      <c r="AO1285" s="61" t="s">
        <v>1654</v>
      </c>
      <c r="AP1285" s="61" t="s">
        <v>5034</v>
      </c>
      <c r="AQ1285" s="61" t="s">
        <v>1712</v>
      </c>
      <c r="AR1285" s="28">
        <v>31645084.600000001</v>
      </c>
      <c r="AS1285" s="28">
        <v>30791844</v>
      </c>
      <c r="AT1285" s="28">
        <v>88018239</v>
      </c>
      <c r="AU1285" s="62"/>
      <c r="BT1285">
        <v>0</v>
      </c>
      <c r="BU1285" s="32">
        <v>100</v>
      </c>
      <c r="BV1285" s="32">
        <v>140</v>
      </c>
      <c r="BW1285" s="32">
        <v>11400</v>
      </c>
      <c r="BX1285" s="32">
        <v>89</v>
      </c>
      <c r="BY1285" s="32">
        <v>91240</v>
      </c>
      <c r="BZ1285" t="s">
        <v>1816</v>
      </c>
      <c r="CA1285" t="s">
        <v>1690</v>
      </c>
      <c r="CB1285" t="s">
        <v>1280</v>
      </c>
      <c r="CC1285" s="52" t="s">
        <v>1785</v>
      </c>
      <c r="CD1285" s="52" t="s">
        <v>1785</v>
      </c>
      <c r="CE1285" s="155">
        <v>867559</v>
      </c>
      <c r="CF1285" s="155">
        <v>557</v>
      </c>
      <c r="CG1285" s="31" t="s">
        <v>698</v>
      </c>
      <c r="CH1285" s="31" t="s">
        <v>3970</v>
      </c>
      <c r="CI1285" s="31" t="s">
        <v>3975</v>
      </c>
      <c r="CJ1285" s="31" t="s">
        <v>2566</v>
      </c>
      <c r="DL1285"/>
      <c r="DM1285"/>
      <c r="DN1285"/>
      <c r="DO1285"/>
      <c r="DP1285"/>
      <c r="DQ1285"/>
      <c r="DR1285"/>
      <c r="DV1285" s="31" t="s">
        <v>5689</v>
      </c>
      <c r="DW1285" s="31" t="s">
        <v>5693</v>
      </c>
      <c r="DX1285" s="63"/>
      <c r="DY1285" s="63"/>
      <c r="DZ1285" s="63"/>
      <c r="EA1285" s="167"/>
      <c r="EB1285" s="60"/>
      <c r="EC1285" s="60"/>
      <c r="ED1285" s="60"/>
      <c r="EE1285" s="60"/>
      <c r="EF1285" s="60"/>
      <c r="EG1285" s="60"/>
      <c r="EH1285" s="60"/>
      <c r="EI1285" s="60"/>
      <c r="EJ1285" s="60"/>
      <c r="EK1285" s="60"/>
      <c r="EL1285" s="60"/>
      <c r="EM1285" s="60"/>
      <c r="EN1285" s="60"/>
      <c r="EO1285" s="60"/>
      <c r="EP1285" s="60"/>
      <c r="EQ1285" s="60"/>
      <c r="ER1285" s="60"/>
      <c r="ES1285" s="60"/>
      <c r="ET1285" s="60"/>
      <c r="EU1285" s="60"/>
      <c r="EV1285" s="60"/>
      <c r="EW1285" s="60"/>
      <c r="EX1285" s="60"/>
      <c r="EY1285" s="60"/>
      <c r="EZ1285" s="60"/>
      <c r="FA1285" s="60"/>
      <c r="FB1285" s="60"/>
    </row>
    <row r="1286" spans="22:158" x14ac:dyDescent="0.25">
      <c r="W1286" s="33"/>
      <c r="X1286" s="33"/>
      <c r="AH1286" s="38">
        <v>100</v>
      </c>
      <c r="AI1286" s="38">
        <v>135</v>
      </c>
      <c r="AJ1286" s="38">
        <v>18020</v>
      </c>
      <c r="AK1286" s="38">
        <v>16</v>
      </c>
      <c r="AL1286" s="38">
        <v>1803258</v>
      </c>
      <c r="AM1286" s="61" t="s">
        <v>1816</v>
      </c>
      <c r="AN1286" s="61" t="s">
        <v>1693</v>
      </c>
      <c r="AO1286" s="61" t="s">
        <v>1656</v>
      </c>
      <c r="AP1286" s="61" t="s">
        <v>5034</v>
      </c>
      <c r="AQ1286" s="61" t="s">
        <v>1712</v>
      </c>
      <c r="AR1286" s="28">
        <v>0</v>
      </c>
      <c r="AS1286" s="28">
        <v>295761</v>
      </c>
      <c r="AT1286" s="28">
        <v>0</v>
      </c>
      <c r="AU1286" s="62"/>
      <c r="BT1286">
        <v>0</v>
      </c>
      <c r="BU1286" s="32">
        <v>100</v>
      </c>
      <c r="BV1286" s="32">
        <v>140</v>
      </c>
      <c r="BW1286" s="32">
        <v>11400</v>
      </c>
      <c r="BX1286" s="32">
        <v>90</v>
      </c>
      <c r="BY1286" s="32">
        <v>91260</v>
      </c>
      <c r="BZ1286" t="s">
        <v>1816</v>
      </c>
      <c r="CA1286" t="s">
        <v>1690</v>
      </c>
      <c r="CB1286" t="s">
        <v>1280</v>
      </c>
      <c r="CC1286" t="s">
        <v>5036</v>
      </c>
      <c r="CD1286" s="52" t="s">
        <v>5036</v>
      </c>
      <c r="CE1286" s="155">
        <v>273</v>
      </c>
      <c r="CF1286" s="155">
        <v>7</v>
      </c>
      <c r="CG1286" s="31" t="s">
        <v>5848</v>
      </c>
      <c r="CH1286" s="31" t="s">
        <v>3971</v>
      </c>
      <c r="CI1286" s="31" t="s">
        <v>3975</v>
      </c>
      <c r="CJ1286" s="31" t="s">
        <v>2567</v>
      </c>
      <c r="DL1286"/>
      <c r="DM1286"/>
      <c r="DN1286"/>
      <c r="DO1286"/>
      <c r="DP1286"/>
      <c r="DQ1286"/>
      <c r="DR1286"/>
      <c r="DV1286" s="31" t="s">
        <v>5689</v>
      </c>
      <c r="DW1286" s="31" t="s">
        <v>5693</v>
      </c>
      <c r="DX1286" s="63"/>
      <c r="DY1286" s="63"/>
      <c r="DZ1286" s="63"/>
      <c r="EA1286" s="167"/>
      <c r="EB1286" s="60"/>
      <c r="EC1286" s="60"/>
      <c r="ED1286" s="60"/>
      <c r="EE1286" s="60"/>
      <c r="EF1286" s="60"/>
      <c r="EG1286" s="60"/>
      <c r="EH1286" s="60"/>
      <c r="EI1286" s="60"/>
      <c r="EJ1286" s="60"/>
      <c r="EK1286" s="60"/>
      <c r="EL1286" s="60"/>
      <c r="EM1286" s="60"/>
      <c r="EN1286" s="60"/>
      <c r="EO1286" s="60"/>
      <c r="EP1286" s="60"/>
      <c r="EQ1286" s="60"/>
      <c r="ER1286" s="60"/>
      <c r="ES1286" s="60"/>
      <c r="ET1286" s="60"/>
      <c r="EU1286" s="60"/>
      <c r="EV1286" s="60"/>
      <c r="EW1286" s="60"/>
      <c r="EX1286" s="60"/>
      <c r="EY1286" s="60"/>
      <c r="EZ1286" s="60"/>
      <c r="FA1286" s="60"/>
      <c r="FB1286" s="60"/>
    </row>
    <row r="1287" spans="22:158" x14ac:dyDescent="0.25">
      <c r="V1287" s="1"/>
      <c r="W1287" s="33"/>
      <c r="X1287" s="33"/>
      <c r="AH1287" s="38">
        <v>100</v>
      </c>
      <c r="AI1287" s="38">
        <v>140</v>
      </c>
      <c r="AJ1287" s="38">
        <v>10800</v>
      </c>
      <c r="AK1287" s="38">
        <v>16</v>
      </c>
      <c r="AL1287" s="38">
        <v>1803258</v>
      </c>
      <c r="AM1287" s="61" t="s">
        <v>1816</v>
      </c>
      <c r="AN1287" s="61" t="s">
        <v>1690</v>
      </c>
      <c r="AO1287" s="61" t="s">
        <v>5059</v>
      </c>
      <c r="AP1287" s="61" t="s">
        <v>5034</v>
      </c>
      <c r="AQ1287" s="61" t="s">
        <v>1712</v>
      </c>
      <c r="AR1287" s="28">
        <v>0</v>
      </c>
      <c r="AS1287" s="28">
        <v>0</v>
      </c>
      <c r="AT1287" s="28">
        <v>2</v>
      </c>
      <c r="AU1287" s="62"/>
      <c r="BT1287">
        <v>0</v>
      </c>
      <c r="BU1287" s="32">
        <v>100</v>
      </c>
      <c r="BV1287" s="32">
        <v>140</v>
      </c>
      <c r="BW1287" s="32">
        <v>12350</v>
      </c>
      <c r="BX1287" s="32">
        <v>81</v>
      </c>
      <c r="BY1287" s="32">
        <v>91000</v>
      </c>
      <c r="BZ1287" t="s">
        <v>1816</v>
      </c>
      <c r="CA1287" t="s">
        <v>1690</v>
      </c>
      <c r="CB1287" t="s">
        <v>1296</v>
      </c>
      <c r="CC1287" s="52" t="s">
        <v>1683</v>
      </c>
      <c r="CD1287" s="52" t="s">
        <v>1784</v>
      </c>
      <c r="CE1287" s="155">
        <v>39868</v>
      </c>
      <c r="CF1287" s="155">
        <v>271</v>
      </c>
      <c r="CG1287" s="31" t="s">
        <v>5834</v>
      </c>
      <c r="CH1287" s="31" t="s">
        <v>3954</v>
      </c>
      <c r="CI1287" s="31" t="s">
        <v>3976</v>
      </c>
      <c r="CJ1287" s="31" t="s">
        <v>2568</v>
      </c>
      <c r="DL1287"/>
      <c r="DM1287"/>
      <c r="DN1287"/>
      <c r="DO1287"/>
      <c r="DP1287"/>
      <c r="DQ1287"/>
      <c r="DR1287"/>
      <c r="DV1287" s="31" t="s">
        <v>5689</v>
      </c>
      <c r="DW1287" s="31" t="s">
        <v>5694</v>
      </c>
      <c r="DX1287" s="63"/>
      <c r="DY1287" s="63"/>
      <c r="DZ1287" s="63"/>
      <c r="EA1287" s="167"/>
      <c r="EB1287" s="60"/>
      <c r="EC1287" s="60"/>
      <c r="ED1287" s="60"/>
      <c r="EE1287" s="60"/>
      <c r="EF1287" s="60"/>
      <c r="EG1287" s="60"/>
      <c r="EH1287" s="60"/>
      <c r="EI1287" s="60"/>
      <c r="EJ1287" s="60"/>
      <c r="EK1287" s="60"/>
      <c r="EL1287" s="60"/>
      <c r="EM1287" s="60"/>
      <c r="EN1287" s="60"/>
      <c r="EO1287" s="60"/>
      <c r="EP1287" s="60"/>
      <c r="EQ1287" s="60"/>
      <c r="ER1287" s="60"/>
      <c r="ES1287" s="60"/>
      <c r="ET1287" s="60"/>
      <c r="EU1287" s="60"/>
      <c r="EV1287" s="60"/>
      <c r="EW1287" s="60"/>
      <c r="EX1287" s="60"/>
      <c r="EY1287" s="60"/>
      <c r="EZ1287" s="60"/>
      <c r="FA1287" s="60"/>
      <c r="FB1287" s="60"/>
    </row>
    <row r="1288" spans="22:158" x14ac:dyDescent="0.25">
      <c r="W1288" s="33"/>
      <c r="X1288" s="33"/>
      <c r="AH1288" s="38">
        <v>100</v>
      </c>
      <c r="AI1288" s="38">
        <v>140</v>
      </c>
      <c r="AJ1288" s="38">
        <v>10850</v>
      </c>
      <c r="AK1288" s="38">
        <v>16</v>
      </c>
      <c r="AL1288" s="38">
        <v>1803258</v>
      </c>
      <c r="AM1288" s="61" t="s">
        <v>1816</v>
      </c>
      <c r="AN1288" s="61" t="s">
        <v>1690</v>
      </c>
      <c r="AO1288" s="61" t="s">
        <v>5060</v>
      </c>
      <c r="AP1288" s="61" t="s">
        <v>5034</v>
      </c>
      <c r="AQ1288" s="61" t="s">
        <v>1712</v>
      </c>
      <c r="AR1288" s="28">
        <v>0</v>
      </c>
      <c r="AS1288" s="28">
        <v>0</v>
      </c>
      <c r="AT1288" s="28">
        <v>213539</v>
      </c>
      <c r="AU1288" s="62"/>
      <c r="BT1288">
        <v>0</v>
      </c>
      <c r="BU1288" s="32">
        <v>100</v>
      </c>
      <c r="BV1288" s="32">
        <v>140</v>
      </c>
      <c r="BW1288" s="32">
        <v>12350</v>
      </c>
      <c r="BX1288" s="32">
        <v>81</v>
      </c>
      <c r="BY1288" s="32">
        <v>91010</v>
      </c>
      <c r="BZ1288" t="s">
        <v>1816</v>
      </c>
      <c r="CA1288" t="s">
        <v>1690</v>
      </c>
      <c r="CB1288" t="s">
        <v>1296</v>
      </c>
      <c r="CC1288" t="s">
        <v>1683</v>
      </c>
      <c r="CD1288" s="52" t="s">
        <v>1683</v>
      </c>
      <c r="CE1288" s="155">
        <v>2131</v>
      </c>
      <c r="CF1288" s="155">
        <v>14</v>
      </c>
      <c r="CG1288" s="31" t="s">
        <v>5837</v>
      </c>
      <c r="CH1288" s="31" t="s">
        <v>3956</v>
      </c>
      <c r="CI1288" s="31" t="s">
        <v>3976</v>
      </c>
      <c r="CJ1288" s="31" t="s">
        <v>2569</v>
      </c>
      <c r="DL1288"/>
      <c r="DM1288"/>
      <c r="DN1288"/>
      <c r="DO1288"/>
      <c r="DP1288"/>
      <c r="DQ1288"/>
      <c r="DR1288"/>
      <c r="DV1288" s="31" t="s">
        <v>5689</v>
      </c>
      <c r="DW1288" s="31" t="s">
        <v>5694</v>
      </c>
      <c r="DX1288" s="63"/>
      <c r="DY1288" s="63"/>
      <c r="DZ1288" s="63"/>
      <c r="EA1288" s="167"/>
      <c r="EB1288" s="60"/>
      <c r="EC1288" s="60"/>
      <c r="ED1288" s="60"/>
      <c r="EE1288" s="60"/>
      <c r="EF1288" s="60"/>
      <c r="EG1288" s="60"/>
      <c r="EH1288" s="60"/>
      <c r="EI1288" s="60"/>
      <c r="EJ1288" s="60"/>
      <c r="EK1288" s="60"/>
      <c r="EL1288" s="60"/>
      <c r="EM1288" s="60"/>
      <c r="EN1288" s="60"/>
      <c r="EO1288" s="60"/>
      <c r="EP1288" s="60"/>
      <c r="EQ1288" s="60"/>
      <c r="ER1288" s="60"/>
      <c r="ES1288" s="60"/>
      <c r="ET1288" s="60"/>
      <c r="EU1288" s="60"/>
      <c r="EV1288" s="60"/>
      <c r="EW1288" s="60"/>
      <c r="EX1288" s="60"/>
      <c r="EY1288" s="60"/>
      <c r="EZ1288" s="60"/>
      <c r="FA1288" s="60"/>
      <c r="FB1288" s="60"/>
    </row>
    <row r="1289" spans="22:158" x14ac:dyDescent="0.25">
      <c r="W1289" s="33"/>
      <c r="X1289" s="33"/>
      <c r="AH1289" s="38">
        <v>100</v>
      </c>
      <c r="AI1289" s="38">
        <v>140</v>
      </c>
      <c r="AJ1289" s="38">
        <v>11400</v>
      </c>
      <c r="AK1289" s="38">
        <v>16</v>
      </c>
      <c r="AL1289" s="38">
        <v>1803258</v>
      </c>
      <c r="AM1289" s="61" t="s">
        <v>1816</v>
      </c>
      <c r="AN1289" s="61" t="s">
        <v>1690</v>
      </c>
      <c r="AO1289" s="61" t="s">
        <v>5071</v>
      </c>
      <c r="AP1289" s="61" t="s">
        <v>5034</v>
      </c>
      <c r="AQ1289" s="61" t="s">
        <v>1712</v>
      </c>
      <c r="AR1289" s="28">
        <v>0</v>
      </c>
      <c r="AS1289" s="28">
        <v>0</v>
      </c>
      <c r="AT1289" s="28">
        <v>0</v>
      </c>
      <c r="AU1289" s="62"/>
      <c r="BT1289">
        <v>0</v>
      </c>
      <c r="BU1289" s="32">
        <v>100</v>
      </c>
      <c r="BV1289" s="32">
        <v>140</v>
      </c>
      <c r="BW1289" s="32">
        <v>12350</v>
      </c>
      <c r="BX1289" s="32">
        <v>82</v>
      </c>
      <c r="BY1289" s="32">
        <v>91020</v>
      </c>
      <c r="BZ1289" t="s">
        <v>1816</v>
      </c>
      <c r="CA1289" t="s">
        <v>1690</v>
      </c>
      <c r="CB1289" t="s">
        <v>1296</v>
      </c>
      <c r="CC1289" t="s">
        <v>1790</v>
      </c>
      <c r="CD1289" t="s">
        <v>1792</v>
      </c>
      <c r="CE1289" s="155">
        <v>29355</v>
      </c>
      <c r="CF1289" s="155">
        <v>224</v>
      </c>
      <c r="CG1289" s="31" t="s">
        <v>5851</v>
      </c>
      <c r="CH1289" s="31" t="s">
        <v>3957</v>
      </c>
      <c r="CI1289" s="31" t="s">
        <v>3976</v>
      </c>
      <c r="CJ1289" s="31" t="s">
        <v>2570</v>
      </c>
      <c r="DL1289"/>
      <c r="DM1289"/>
      <c r="DN1289"/>
      <c r="DO1289"/>
      <c r="DP1289"/>
      <c r="DQ1289"/>
      <c r="DR1289"/>
      <c r="DV1289" s="31" t="s">
        <v>5689</v>
      </c>
      <c r="DW1289" s="31" t="s">
        <v>5694</v>
      </c>
      <c r="DX1289" s="63"/>
      <c r="DY1289" s="63"/>
      <c r="DZ1289" s="63"/>
      <c r="EA1289" s="167"/>
      <c r="EB1289" s="60"/>
      <c r="EC1289" s="60"/>
      <c r="ED1289" s="60"/>
      <c r="EE1289" s="60"/>
      <c r="EF1289" s="60"/>
      <c r="EG1289" s="60"/>
      <c r="EH1289" s="60"/>
      <c r="EI1289" s="60"/>
      <c r="EJ1289" s="60"/>
      <c r="EK1289" s="60"/>
      <c r="EL1289" s="60"/>
      <c r="EM1289" s="60"/>
      <c r="EN1289" s="60"/>
      <c r="EO1289" s="60"/>
      <c r="EP1289" s="60"/>
      <c r="EQ1289" s="60"/>
      <c r="ER1289" s="60"/>
      <c r="ES1289" s="60"/>
      <c r="ET1289" s="60"/>
      <c r="EU1289" s="60"/>
      <c r="EV1289" s="60"/>
      <c r="EW1289" s="60"/>
      <c r="EX1289" s="60"/>
      <c r="EY1289" s="60"/>
      <c r="EZ1289" s="60"/>
      <c r="FA1289" s="60"/>
      <c r="FB1289" s="60"/>
    </row>
    <row r="1290" spans="22:158" x14ac:dyDescent="0.25">
      <c r="V1290" s="1"/>
      <c r="W1290" s="33"/>
      <c r="X1290" s="33"/>
      <c r="AH1290" s="38">
        <v>100</v>
      </c>
      <c r="AI1290" s="38">
        <v>140</v>
      </c>
      <c r="AJ1290" s="38">
        <v>14600</v>
      </c>
      <c r="AK1290" s="38">
        <v>16</v>
      </c>
      <c r="AL1290" s="38">
        <v>1803258</v>
      </c>
      <c r="AM1290" s="61" t="s">
        <v>1816</v>
      </c>
      <c r="AN1290" s="61" t="s">
        <v>1690</v>
      </c>
      <c r="AO1290" s="61" t="s">
        <v>1580</v>
      </c>
      <c r="AP1290" s="61" t="s">
        <v>5034</v>
      </c>
      <c r="AQ1290" s="61" t="s">
        <v>1712</v>
      </c>
      <c r="AR1290" s="28">
        <v>4207811.3</v>
      </c>
      <c r="AS1290" s="28">
        <v>3645996</v>
      </c>
      <c r="AT1290" s="28">
        <v>3185808</v>
      </c>
      <c r="AU1290" s="62"/>
      <c r="BT1290">
        <v>0</v>
      </c>
      <c r="BU1290" s="32">
        <v>100</v>
      </c>
      <c r="BV1290" s="32">
        <v>140</v>
      </c>
      <c r="BW1290" s="32">
        <v>12350</v>
      </c>
      <c r="BX1290" s="32">
        <v>82</v>
      </c>
      <c r="BY1290" s="32">
        <v>91040</v>
      </c>
      <c r="BZ1290" t="s">
        <v>1816</v>
      </c>
      <c r="CA1290" t="s">
        <v>1690</v>
      </c>
      <c r="CB1290" t="s">
        <v>1296</v>
      </c>
      <c r="CC1290" t="s">
        <v>1790</v>
      </c>
      <c r="CD1290" t="s">
        <v>1791</v>
      </c>
      <c r="CE1290" s="155">
        <v>6721</v>
      </c>
      <c r="CF1290" s="155">
        <v>95</v>
      </c>
      <c r="CG1290" s="31" t="s">
        <v>5853</v>
      </c>
      <c r="CH1290" s="31" t="s">
        <v>3958</v>
      </c>
      <c r="CI1290" s="31" t="s">
        <v>3976</v>
      </c>
      <c r="CJ1290" s="31" t="s">
        <v>2571</v>
      </c>
      <c r="DL1290"/>
      <c r="DM1290"/>
      <c r="DN1290"/>
      <c r="DO1290"/>
      <c r="DP1290"/>
      <c r="DQ1290"/>
      <c r="DR1290"/>
      <c r="DV1290" s="31" t="s">
        <v>5689</v>
      </c>
      <c r="DW1290" s="31" t="s">
        <v>5694</v>
      </c>
      <c r="DX1290" s="63"/>
      <c r="DY1290" s="63"/>
      <c r="DZ1290" s="63"/>
      <c r="EA1290" s="167"/>
      <c r="EB1290" s="60"/>
      <c r="EC1290" s="60"/>
      <c r="ED1290" s="60"/>
      <c r="EE1290" s="60"/>
      <c r="EF1290" s="60"/>
      <c r="EG1290" s="60"/>
      <c r="EH1290" s="60"/>
      <c r="EI1290" s="60"/>
      <c r="EJ1290" s="60"/>
      <c r="EK1290" s="60"/>
      <c r="EL1290" s="60"/>
      <c r="EM1290" s="60"/>
      <c r="EN1290" s="60"/>
      <c r="EO1290" s="60"/>
      <c r="EP1290" s="60"/>
      <c r="EQ1290" s="60"/>
      <c r="ER1290" s="60"/>
      <c r="ES1290" s="60"/>
      <c r="ET1290" s="60"/>
      <c r="EU1290" s="60"/>
      <c r="EV1290" s="60"/>
      <c r="EW1290" s="60"/>
      <c r="EX1290" s="60"/>
      <c r="EY1290" s="60"/>
      <c r="EZ1290" s="60"/>
      <c r="FA1290" s="60"/>
      <c r="FB1290" s="60"/>
    </row>
    <row r="1291" spans="22:158" x14ac:dyDescent="0.25">
      <c r="W1291" s="33"/>
      <c r="X1291" s="33"/>
      <c r="AH1291" s="38">
        <v>100</v>
      </c>
      <c r="AI1291" s="38">
        <v>140</v>
      </c>
      <c r="AJ1291" s="38">
        <v>16200</v>
      </c>
      <c r="AK1291" s="38">
        <v>16</v>
      </c>
      <c r="AL1291" s="38">
        <v>1803258</v>
      </c>
      <c r="AM1291" s="61" t="s">
        <v>1816</v>
      </c>
      <c r="AN1291" s="61" t="s">
        <v>1690</v>
      </c>
      <c r="AO1291" s="61" t="s">
        <v>1615</v>
      </c>
      <c r="AP1291" s="61" t="s">
        <v>5034</v>
      </c>
      <c r="AQ1291" s="61" t="s">
        <v>1712</v>
      </c>
      <c r="AR1291" s="28">
        <v>3886699.3</v>
      </c>
      <c r="AS1291" s="28">
        <v>0</v>
      </c>
      <c r="AT1291" s="28">
        <v>17</v>
      </c>
      <c r="AU1291" s="62"/>
      <c r="BT1291">
        <v>0</v>
      </c>
      <c r="BU1291" s="32">
        <v>100</v>
      </c>
      <c r="BV1291" s="32">
        <v>140</v>
      </c>
      <c r="BW1291" s="32">
        <v>12350</v>
      </c>
      <c r="BX1291" s="32">
        <v>83</v>
      </c>
      <c r="BY1291" s="32">
        <v>91060</v>
      </c>
      <c r="BZ1291" t="s">
        <v>1816</v>
      </c>
      <c r="CA1291" t="s">
        <v>1690</v>
      </c>
      <c r="CB1291" t="s">
        <v>1296</v>
      </c>
      <c r="CC1291" t="s">
        <v>1786</v>
      </c>
      <c r="CD1291" s="52" t="s">
        <v>5043</v>
      </c>
      <c r="CE1291" s="155">
        <v>3274</v>
      </c>
      <c r="CF1291" s="155">
        <v>5</v>
      </c>
      <c r="CG1291" s="31" t="s">
        <v>684</v>
      </c>
      <c r="CH1291" s="31" t="s">
        <v>3959</v>
      </c>
      <c r="CI1291" s="31" t="s">
        <v>3976</v>
      </c>
      <c r="CJ1291" s="31" t="s">
        <v>2572</v>
      </c>
      <c r="DL1291"/>
      <c r="DM1291"/>
      <c r="DN1291"/>
      <c r="DO1291"/>
      <c r="DP1291"/>
      <c r="DQ1291"/>
      <c r="DR1291"/>
      <c r="DV1291" s="31" t="s">
        <v>5689</v>
      </c>
      <c r="DW1291" s="31" t="s">
        <v>5694</v>
      </c>
      <c r="DX1291" s="63"/>
      <c r="DY1291" s="63"/>
      <c r="DZ1291" s="63"/>
      <c r="EA1291" s="167"/>
      <c r="EB1291" s="60"/>
      <c r="EC1291" s="60"/>
      <c r="ED1291" s="60"/>
      <c r="EE1291" s="60"/>
      <c r="EF1291" s="60"/>
      <c r="EG1291" s="60"/>
      <c r="EH1291" s="60"/>
      <c r="EI1291" s="60"/>
      <c r="EJ1291" s="60"/>
      <c r="EK1291" s="60"/>
      <c r="EL1291" s="60"/>
      <c r="EM1291" s="60"/>
      <c r="EN1291" s="60"/>
      <c r="EO1291" s="60"/>
      <c r="EP1291" s="60"/>
      <c r="EQ1291" s="60"/>
      <c r="ER1291" s="60"/>
      <c r="ES1291" s="60"/>
      <c r="ET1291" s="60"/>
      <c r="EU1291" s="60"/>
      <c r="EV1291" s="60"/>
      <c r="EW1291" s="60"/>
      <c r="EX1291" s="60"/>
      <c r="EY1291" s="60"/>
      <c r="EZ1291" s="60"/>
      <c r="FA1291" s="60"/>
      <c r="FB1291" s="60"/>
    </row>
    <row r="1292" spans="22:158" x14ac:dyDescent="0.25">
      <c r="W1292" s="33"/>
      <c r="X1292" s="33"/>
      <c r="AH1292" s="38">
        <v>100</v>
      </c>
      <c r="AI1292" s="38">
        <v>140</v>
      </c>
      <c r="AJ1292" s="38">
        <v>18100</v>
      </c>
      <c r="AK1292" s="38">
        <v>16</v>
      </c>
      <c r="AL1292" s="38">
        <v>1803258</v>
      </c>
      <c r="AM1292" s="61" t="s">
        <v>1816</v>
      </c>
      <c r="AN1292" s="61" t="s">
        <v>1690</v>
      </c>
      <c r="AO1292" s="61" t="s">
        <v>1658</v>
      </c>
      <c r="AP1292" s="61" t="s">
        <v>5034</v>
      </c>
      <c r="AQ1292" s="61" t="s">
        <v>1712</v>
      </c>
      <c r="AR1292" s="28">
        <v>0</v>
      </c>
      <c r="AS1292" s="28">
        <v>0</v>
      </c>
      <c r="AT1292" s="28">
        <v>0</v>
      </c>
      <c r="AU1292" s="62"/>
      <c r="BT1292">
        <v>0</v>
      </c>
      <c r="BU1292" s="32">
        <v>100</v>
      </c>
      <c r="BV1292" s="32">
        <v>140</v>
      </c>
      <c r="BW1292" s="32">
        <v>12350</v>
      </c>
      <c r="BX1292" s="32">
        <v>84</v>
      </c>
      <c r="BY1292" s="32">
        <v>91100</v>
      </c>
      <c r="BZ1292" t="s">
        <v>1816</v>
      </c>
      <c r="CA1292" t="s">
        <v>1690</v>
      </c>
      <c r="CB1292" t="s">
        <v>1296</v>
      </c>
      <c r="CC1292" s="52" t="s">
        <v>1795</v>
      </c>
      <c r="CD1292" s="52" t="s">
        <v>1796</v>
      </c>
      <c r="CE1292" s="155">
        <v>49</v>
      </c>
      <c r="CF1292" s="155">
        <v>11</v>
      </c>
      <c r="CG1292" s="31" t="s">
        <v>688</v>
      </c>
      <c r="CH1292" s="31" t="s">
        <v>3960</v>
      </c>
      <c r="CI1292" s="31" t="s">
        <v>3976</v>
      </c>
      <c r="CJ1292" s="31" t="s">
        <v>2573</v>
      </c>
      <c r="DL1292"/>
      <c r="DM1292"/>
      <c r="DN1292"/>
      <c r="DO1292"/>
      <c r="DP1292"/>
      <c r="DQ1292"/>
      <c r="DR1292"/>
      <c r="DV1292" s="31" t="s">
        <v>5689</v>
      </c>
      <c r="DW1292" s="31" t="s">
        <v>5694</v>
      </c>
      <c r="DX1292" s="63"/>
      <c r="DY1292" s="63"/>
      <c r="DZ1292" s="63"/>
      <c r="EA1292" s="167"/>
      <c r="EB1292" s="60"/>
      <c r="EC1292" s="60"/>
      <c r="ED1292" s="60"/>
      <c r="EE1292" s="60"/>
      <c r="EF1292" s="60"/>
      <c r="EG1292" s="60"/>
      <c r="EH1292" s="60"/>
      <c r="EI1292" s="60"/>
      <c r="EJ1292" s="60"/>
      <c r="EK1292" s="60"/>
      <c r="EL1292" s="60"/>
      <c r="EM1292" s="60"/>
      <c r="EN1292" s="60"/>
      <c r="EO1292" s="60"/>
      <c r="EP1292" s="60"/>
      <c r="EQ1292" s="60"/>
      <c r="ER1292" s="60"/>
      <c r="ES1292" s="60"/>
      <c r="ET1292" s="60"/>
      <c r="EU1292" s="60"/>
      <c r="EV1292" s="60"/>
      <c r="EW1292" s="60"/>
      <c r="EX1292" s="60"/>
      <c r="EY1292" s="60"/>
      <c r="EZ1292" s="60"/>
      <c r="FA1292" s="60"/>
      <c r="FB1292" s="60"/>
    </row>
    <row r="1293" spans="22:158" x14ac:dyDescent="0.25">
      <c r="W1293" s="33"/>
      <c r="X1293" s="33"/>
      <c r="AH1293" s="38">
        <v>100</v>
      </c>
      <c r="AI1293" s="38">
        <v>145</v>
      </c>
      <c r="AJ1293" s="38">
        <v>16180</v>
      </c>
      <c r="AK1293" s="38">
        <v>16</v>
      </c>
      <c r="AL1293" s="38">
        <v>1803258</v>
      </c>
      <c r="AM1293" s="61" t="s">
        <v>1816</v>
      </c>
      <c r="AN1293" s="61" t="s">
        <v>1691</v>
      </c>
      <c r="AO1293" s="61" t="s">
        <v>1614</v>
      </c>
      <c r="AP1293" s="61" t="s">
        <v>5034</v>
      </c>
      <c r="AQ1293" s="61" t="s">
        <v>1712</v>
      </c>
      <c r="AR1293" s="28">
        <v>41394.6</v>
      </c>
      <c r="AS1293" s="28">
        <v>0</v>
      </c>
      <c r="AT1293" s="28">
        <v>0</v>
      </c>
      <c r="AU1293" s="62"/>
      <c r="BT1293">
        <v>0</v>
      </c>
      <c r="BU1293" s="32">
        <v>100</v>
      </c>
      <c r="BV1293" s="32">
        <v>140</v>
      </c>
      <c r="BW1293" s="32">
        <v>12350</v>
      </c>
      <c r="BX1293" s="32">
        <v>85</v>
      </c>
      <c r="BY1293" s="32">
        <v>91120</v>
      </c>
      <c r="BZ1293" t="s">
        <v>1816</v>
      </c>
      <c r="CA1293" t="s">
        <v>1690</v>
      </c>
      <c r="CB1293" t="s">
        <v>1296</v>
      </c>
      <c r="CC1293" s="52" t="s">
        <v>1797</v>
      </c>
      <c r="CD1293" s="52" t="s">
        <v>1797</v>
      </c>
      <c r="CE1293" s="155">
        <v>1126</v>
      </c>
      <c r="CF1293" s="155">
        <v>35</v>
      </c>
      <c r="CG1293" s="31" t="s">
        <v>690</v>
      </c>
      <c r="CH1293" s="31" t="s">
        <v>3961</v>
      </c>
      <c r="CI1293" s="31" t="s">
        <v>3976</v>
      </c>
      <c r="CJ1293" s="31" t="s">
        <v>2574</v>
      </c>
      <c r="DL1293"/>
      <c r="DM1293"/>
      <c r="DN1293"/>
      <c r="DO1293"/>
      <c r="DP1293"/>
      <c r="DQ1293"/>
      <c r="DR1293"/>
      <c r="DV1293" s="31" t="s">
        <v>5689</v>
      </c>
      <c r="DW1293" s="31" t="s">
        <v>5695</v>
      </c>
      <c r="DX1293" s="63"/>
      <c r="DY1293" s="63"/>
      <c r="DZ1293" s="63"/>
      <c r="EA1293" s="167"/>
      <c r="EB1293" s="60"/>
      <c r="EC1293" s="60"/>
      <c r="ED1293" s="60"/>
      <c r="EE1293" s="60"/>
      <c r="EF1293" s="60"/>
      <c r="EG1293" s="60"/>
      <c r="EH1293" s="60"/>
      <c r="EI1293" s="60"/>
      <c r="EJ1293" s="60"/>
      <c r="EK1293" s="60"/>
      <c r="EL1293" s="60"/>
      <c r="EM1293" s="60"/>
      <c r="EN1293" s="60"/>
      <c r="EO1293" s="60"/>
      <c r="EP1293" s="60"/>
      <c r="EQ1293" s="60"/>
      <c r="ER1293" s="60"/>
      <c r="ES1293" s="60"/>
      <c r="ET1293" s="60"/>
      <c r="EU1293" s="60"/>
      <c r="EV1293" s="60"/>
      <c r="EW1293" s="60"/>
      <c r="EX1293" s="60"/>
      <c r="EY1293" s="60"/>
      <c r="EZ1293" s="60"/>
      <c r="FA1293" s="60"/>
      <c r="FB1293" s="60"/>
    </row>
    <row r="1294" spans="22:158" x14ac:dyDescent="0.25">
      <c r="W1294" s="33"/>
      <c r="X1294" s="33"/>
      <c r="AH1294" s="38">
        <v>100</v>
      </c>
      <c r="AI1294" s="38">
        <v>150</v>
      </c>
      <c r="AJ1294" s="38">
        <v>11600</v>
      </c>
      <c r="AK1294" s="38">
        <v>16</v>
      </c>
      <c r="AL1294" s="38">
        <v>1803258</v>
      </c>
      <c r="AM1294" s="61" t="s">
        <v>1816</v>
      </c>
      <c r="AN1294" s="61" t="s">
        <v>1695</v>
      </c>
      <c r="AO1294" s="61" t="s">
        <v>5076</v>
      </c>
      <c r="AP1294" s="61" t="s">
        <v>5034</v>
      </c>
      <c r="AQ1294" s="61" t="s">
        <v>1712</v>
      </c>
      <c r="AR1294" s="28">
        <v>31924649.899999999</v>
      </c>
      <c r="AS1294" s="28">
        <v>19990453</v>
      </c>
      <c r="AT1294" s="28">
        <v>52062891</v>
      </c>
      <c r="AU1294" s="62"/>
      <c r="BT1294">
        <v>0</v>
      </c>
      <c r="BU1294" s="32">
        <v>100</v>
      </c>
      <c r="BV1294" s="32">
        <v>140</v>
      </c>
      <c r="BW1294" s="32">
        <v>12350</v>
      </c>
      <c r="BX1294" s="32">
        <v>86</v>
      </c>
      <c r="BY1294" s="32">
        <v>91140</v>
      </c>
      <c r="BZ1294" t="s">
        <v>1816</v>
      </c>
      <c r="CA1294" t="s">
        <v>1690</v>
      </c>
      <c r="CB1294" t="s">
        <v>1296</v>
      </c>
      <c r="CC1294" s="52" t="s">
        <v>1787</v>
      </c>
      <c r="CD1294" s="52" t="s">
        <v>1789</v>
      </c>
      <c r="CE1294" s="155">
        <v>453</v>
      </c>
      <c r="CF1294" s="155">
        <v>94</v>
      </c>
      <c r="CG1294" s="31" t="s">
        <v>5839</v>
      </c>
      <c r="CH1294" s="31" t="s">
        <v>3962</v>
      </c>
      <c r="CI1294" s="31" t="s">
        <v>3976</v>
      </c>
      <c r="CJ1294" s="31" t="s">
        <v>2575</v>
      </c>
      <c r="DL1294"/>
      <c r="DM1294"/>
      <c r="DN1294"/>
      <c r="DO1294"/>
      <c r="DP1294"/>
      <c r="DQ1294"/>
      <c r="DR1294"/>
      <c r="DV1294" s="31" t="s">
        <v>5689</v>
      </c>
      <c r="DW1294" s="31" t="s">
        <v>5696</v>
      </c>
      <c r="DX1294" s="63"/>
      <c r="DY1294" s="63"/>
      <c r="DZ1294" s="63"/>
      <c r="EA1294" s="167"/>
      <c r="EB1294" s="60"/>
      <c r="EC1294" s="60"/>
      <c r="ED1294" s="60"/>
      <c r="EE1294" s="60"/>
      <c r="EF1294" s="60"/>
      <c r="EG1294" s="60"/>
      <c r="EH1294" s="60"/>
      <c r="EI1294" s="60"/>
      <c r="EJ1294" s="60"/>
      <c r="EK1294" s="60"/>
      <c r="EL1294" s="60"/>
      <c r="EM1294" s="60"/>
      <c r="EN1294" s="60"/>
      <c r="EO1294" s="60"/>
      <c r="EP1294" s="60"/>
      <c r="EQ1294" s="60"/>
      <c r="ER1294" s="60"/>
      <c r="ES1294" s="60"/>
      <c r="ET1294" s="60"/>
      <c r="EU1294" s="60"/>
      <c r="EV1294" s="60"/>
      <c r="EW1294" s="60"/>
      <c r="EX1294" s="60"/>
      <c r="EY1294" s="60"/>
      <c r="EZ1294" s="60"/>
      <c r="FA1294" s="60"/>
      <c r="FB1294" s="60"/>
    </row>
    <row r="1295" spans="22:158" x14ac:dyDescent="0.25">
      <c r="W1295" s="33"/>
      <c r="X1295" s="33"/>
      <c r="AH1295" s="38">
        <v>100</v>
      </c>
      <c r="AI1295" s="38">
        <v>150</v>
      </c>
      <c r="AJ1295" s="38">
        <v>13450</v>
      </c>
      <c r="AK1295" s="38">
        <v>16</v>
      </c>
      <c r="AL1295" s="38">
        <v>1803258</v>
      </c>
      <c r="AM1295" s="61" t="s">
        <v>1816</v>
      </c>
      <c r="AN1295" s="61" t="s">
        <v>1695</v>
      </c>
      <c r="AO1295" s="61" t="s">
        <v>5112</v>
      </c>
      <c r="AP1295" s="61" t="s">
        <v>5034</v>
      </c>
      <c r="AQ1295" s="61" t="s">
        <v>1712</v>
      </c>
      <c r="AR1295" s="28">
        <v>3923314.2</v>
      </c>
      <c r="AS1295" s="28">
        <v>0</v>
      </c>
      <c r="AT1295" s="28">
        <v>0</v>
      </c>
      <c r="AU1295" s="62"/>
      <c r="BT1295">
        <v>0</v>
      </c>
      <c r="BU1295" s="32">
        <v>100</v>
      </c>
      <c r="BV1295" s="32">
        <v>140</v>
      </c>
      <c r="BW1295" s="32">
        <v>12350</v>
      </c>
      <c r="BX1295" s="32">
        <v>86</v>
      </c>
      <c r="BY1295" s="32">
        <v>91160</v>
      </c>
      <c r="BZ1295" t="s">
        <v>1816</v>
      </c>
      <c r="CA1295" t="s">
        <v>1690</v>
      </c>
      <c r="CB1295" s="52" t="s">
        <v>1296</v>
      </c>
      <c r="CC1295" s="52" t="s">
        <v>1787</v>
      </c>
      <c r="CD1295" s="52" t="s">
        <v>1788</v>
      </c>
      <c r="CE1295" s="155">
        <v>572</v>
      </c>
      <c r="CF1295" s="155">
        <v>29</v>
      </c>
      <c r="CG1295" s="31" t="s">
        <v>5831</v>
      </c>
      <c r="CH1295" s="31" t="s">
        <v>3963</v>
      </c>
      <c r="CI1295" s="31" t="s">
        <v>3976</v>
      </c>
      <c r="CJ1295" s="31" t="s">
        <v>2576</v>
      </c>
      <c r="DL1295"/>
      <c r="DM1295"/>
      <c r="DN1295"/>
      <c r="DO1295"/>
      <c r="DP1295"/>
      <c r="DQ1295"/>
      <c r="DR1295"/>
      <c r="DV1295" s="31" t="s">
        <v>5689</v>
      </c>
      <c r="DW1295" s="31" t="s">
        <v>5696</v>
      </c>
      <c r="DX1295" s="63"/>
      <c r="DY1295" s="63"/>
      <c r="DZ1295" s="63"/>
      <c r="EA1295" s="167"/>
      <c r="EB1295" s="60"/>
      <c r="EC1295" s="60"/>
      <c r="ED1295" s="60"/>
      <c r="EE1295" s="60"/>
      <c r="EF1295" s="60"/>
      <c r="EG1295" s="60"/>
      <c r="EH1295" s="60"/>
      <c r="EI1295" s="60"/>
      <c r="EJ1295" s="60"/>
      <c r="EK1295" s="60"/>
      <c r="EL1295" s="60"/>
      <c r="EM1295" s="60"/>
      <c r="EN1295" s="60"/>
      <c r="EO1295" s="60"/>
      <c r="EP1295" s="60"/>
      <c r="EQ1295" s="60"/>
      <c r="ER1295" s="60"/>
      <c r="ES1295" s="60"/>
      <c r="ET1295" s="60"/>
      <c r="EU1295" s="60"/>
      <c r="EV1295" s="60"/>
      <c r="EW1295" s="60"/>
      <c r="EX1295" s="60"/>
      <c r="EY1295" s="60"/>
      <c r="EZ1295" s="60"/>
      <c r="FA1295" s="60"/>
      <c r="FB1295" s="60"/>
    </row>
    <row r="1296" spans="22:158" x14ac:dyDescent="0.25">
      <c r="W1296" s="33"/>
      <c r="X1296" s="33"/>
      <c r="AH1296" s="38">
        <v>100</v>
      </c>
      <c r="AI1296" s="38">
        <v>150</v>
      </c>
      <c r="AJ1296" s="38">
        <v>13850</v>
      </c>
      <c r="AK1296" s="38">
        <v>16</v>
      </c>
      <c r="AL1296" s="38">
        <v>1803258</v>
      </c>
      <c r="AM1296" s="61" t="s">
        <v>1816</v>
      </c>
      <c r="AN1296" s="61" t="s">
        <v>1695</v>
      </c>
      <c r="AO1296" s="61" t="s">
        <v>5121</v>
      </c>
      <c r="AP1296" s="61" t="s">
        <v>5034</v>
      </c>
      <c r="AQ1296" s="61" t="s">
        <v>1712</v>
      </c>
      <c r="AR1296" s="28">
        <v>23414981.800000001</v>
      </c>
      <c r="AS1296" s="28">
        <v>7072610</v>
      </c>
      <c r="AT1296" s="28">
        <v>0</v>
      </c>
      <c r="AU1296" s="62"/>
      <c r="BT1296">
        <v>0</v>
      </c>
      <c r="BU1296" s="32">
        <v>100</v>
      </c>
      <c r="BV1296" s="32">
        <v>140</v>
      </c>
      <c r="BW1296" s="32">
        <v>12350</v>
      </c>
      <c r="BX1296" s="32">
        <v>87</v>
      </c>
      <c r="BY1296" s="32">
        <v>91180</v>
      </c>
      <c r="BZ1296" t="s">
        <v>1816</v>
      </c>
      <c r="CA1296" t="s">
        <v>1690</v>
      </c>
      <c r="CB1296" t="s">
        <v>1296</v>
      </c>
      <c r="CC1296" t="s">
        <v>1726</v>
      </c>
      <c r="CD1296" s="52" t="s">
        <v>1793</v>
      </c>
      <c r="CE1296" s="155"/>
      <c r="CF1296" s="155"/>
      <c r="CG1296" s="31" t="s">
        <v>5841</v>
      </c>
      <c r="CH1296" s="31" t="s">
        <v>3964</v>
      </c>
      <c r="CI1296" s="31" t="s">
        <v>3976</v>
      </c>
      <c r="CJ1296" s="31" t="s">
        <v>2577</v>
      </c>
      <c r="DL1296"/>
      <c r="DM1296"/>
      <c r="DN1296"/>
      <c r="DO1296"/>
      <c r="DP1296"/>
      <c r="DQ1296"/>
      <c r="DR1296"/>
      <c r="DV1296" s="31" t="s">
        <v>5689</v>
      </c>
      <c r="DW1296" s="31" t="s">
        <v>5696</v>
      </c>
      <c r="DX1296" s="63"/>
      <c r="DY1296" s="63"/>
      <c r="DZ1296" s="63"/>
      <c r="EA1296" s="167"/>
      <c r="EB1296" s="60"/>
      <c r="EC1296" s="60"/>
      <c r="ED1296" s="60"/>
      <c r="EE1296" s="60"/>
      <c r="EF1296" s="60"/>
      <c r="EG1296" s="60"/>
      <c r="EH1296" s="60"/>
      <c r="EI1296" s="60"/>
      <c r="EJ1296" s="60"/>
      <c r="EK1296" s="60"/>
      <c r="EL1296" s="60"/>
      <c r="EM1296" s="60"/>
      <c r="EN1296" s="60"/>
      <c r="EO1296" s="60"/>
      <c r="EP1296" s="60"/>
      <c r="EQ1296" s="60"/>
      <c r="ER1296" s="60"/>
      <c r="ES1296" s="60"/>
      <c r="ET1296" s="60"/>
      <c r="EU1296" s="60"/>
      <c r="EV1296" s="60"/>
      <c r="EW1296" s="60"/>
      <c r="EX1296" s="60"/>
      <c r="EY1296" s="60"/>
      <c r="EZ1296" s="60"/>
      <c r="FA1296" s="60"/>
      <c r="FB1296" s="60"/>
    </row>
    <row r="1297" spans="22:158" x14ac:dyDescent="0.25">
      <c r="V1297" s="1"/>
      <c r="W1297" s="33"/>
      <c r="X1297" s="33"/>
      <c r="AH1297" s="38">
        <v>100</v>
      </c>
      <c r="AI1297" s="38">
        <v>150</v>
      </c>
      <c r="AJ1297" s="38">
        <v>14750</v>
      </c>
      <c r="AK1297" s="38">
        <v>16</v>
      </c>
      <c r="AL1297" s="38">
        <v>1803258</v>
      </c>
      <c r="AM1297" s="61" t="s">
        <v>1816</v>
      </c>
      <c r="AN1297" s="61" t="s">
        <v>1695</v>
      </c>
      <c r="AO1297" s="61" t="s">
        <v>1583</v>
      </c>
      <c r="AP1297" s="61" t="s">
        <v>5034</v>
      </c>
      <c r="AQ1297" s="61" t="s">
        <v>1712</v>
      </c>
      <c r="AR1297" s="28">
        <v>4460029.7</v>
      </c>
      <c r="AS1297" s="28">
        <v>0</v>
      </c>
      <c r="AT1297" s="28">
        <v>0</v>
      </c>
      <c r="AU1297" s="62"/>
      <c r="BT1297">
        <v>0</v>
      </c>
      <c r="BU1297" s="32">
        <v>100</v>
      </c>
      <c r="BV1297" s="32">
        <v>140</v>
      </c>
      <c r="BW1297" s="32">
        <v>12350</v>
      </c>
      <c r="BX1297" s="32">
        <v>87</v>
      </c>
      <c r="BY1297" s="32">
        <v>91190</v>
      </c>
      <c r="BZ1297" t="s">
        <v>1816</v>
      </c>
      <c r="CA1297" t="s">
        <v>1690</v>
      </c>
      <c r="CB1297" t="s">
        <v>1296</v>
      </c>
      <c r="CC1297" s="52" t="s">
        <v>1726</v>
      </c>
      <c r="CD1297" s="52" t="s">
        <v>1726</v>
      </c>
      <c r="CE1297" s="155">
        <v>0</v>
      </c>
      <c r="CF1297" s="155">
        <v>1</v>
      </c>
      <c r="CG1297" s="31" t="s">
        <v>5843</v>
      </c>
      <c r="CH1297" s="31" t="s">
        <v>3965</v>
      </c>
      <c r="CI1297" s="31" t="s">
        <v>3976</v>
      </c>
      <c r="CJ1297" s="31" t="s">
        <v>2578</v>
      </c>
      <c r="DL1297"/>
      <c r="DM1297"/>
      <c r="DN1297"/>
      <c r="DO1297"/>
      <c r="DP1297"/>
      <c r="DQ1297"/>
      <c r="DR1297"/>
      <c r="DV1297" s="31" t="s">
        <v>5689</v>
      </c>
      <c r="DW1297" s="31" t="s">
        <v>5696</v>
      </c>
      <c r="DX1297" s="63"/>
      <c r="DY1297" s="63"/>
      <c r="DZ1297" s="63"/>
      <c r="EA1297" s="167"/>
      <c r="EB1297" s="60"/>
      <c r="EC1297" s="60"/>
      <c r="ED1297" s="60"/>
      <c r="EE1297" s="60"/>
      <c r="EF1297" s="60"/>
      <c r="EG1297" s="60"/>
      <c r="EH1297" s="60"/>
      <c r="EI1297" s="60"/>
      <c r="EJ1297" s="60"/>
      <c r="EK1297" s="60"/>
      <c r="EL1297" s="60"/>
      <c r="EM1297" s="60"/>
      <c r="EN1297" s="60"/>
      <c r="EO1297" s="60"/>
      <c r="EP1297" s="60"/>
      <c r="EQ1297" s="60"/>
      <c r="ER1297" s="60"/>
      <c r="ES1297" s="60"/>
      <c r="ET1297" s="60"/>
      <c r="EU1297" s="60"/>
      <c r="EV1297" s="60"/>
      <c r="EW1297" s="60"/>
      <c r="EX1297" s="60"/>
      <c r="EY1297" s="60"/>
      <c r="EZ1297" s="60"/>
      <c r="FA1297" s="60"/>
      <c r="FB1297" s="60"/>
    </row>
    <row r="1298" spans="22:158" x14ac:dyDescent="0.25">
      <c r="W1298" s="33"/>
      <c r="X1298" s="33"/>
      <c r="AH1298" s="38">
        <v>100</v>
      </c>
      <c r="AI1298" s="38">
        <v>150</v>
      </c>
      <c r="AJ1298" s="38">
        <v>15550</v>
      </c>
      <c r="AK1298" s="38">
        <v>16</v>
      </c>
      <c r="AL1298" s="38">
        <v>1803258</v>
      </c>
      <c r="AM1298" s="61" t="s">
        <v>1816</v>
      </c>
      <c r="AN1298" s="61" t="s">
        <v>1695</v>
      </c>
      <c r="AO1298" s="61" t="s">
        <v>1602</v>
      </c>
      <c r="AP1298" s="61" t="s">
        <v>5034</v>
      </c>
      <c r="AQ1298" s="61" t="s">
        <v>1712</v>
      </c>
      <c r="AR1298" s="28">
        <v>9608754.5</v>
      </c>
      <c r="AS1298" s="28">
        <v>0</v>
      </c>
      <c r="AT1298" s="28">
        <v>117881</v>
      </c>
      <c r="AU1298" s="62"/>
      <c r="BT1298">
        <v>0</v>
      </c>
      <c r="BU1298" s="32">
        <v>100</v>
      </c>
      <c r="BV1298" s="32">
        <v>140</v>
      </c>
      <c r="BW1298" s="32">
        <v>12350</v>
      </c>
      <c r="BX1298" s="32">
        <v>87</v>
      </c>
      <c r="BY1298" s="32">
        <v>91194</v>
      </c>
      <c r="BZ1298" t="s">
        <v>1816</v>
      </c>
      <c r="CA1298" t="s">
        <v>1690</v>
      </c>
      <c r="CB1298" t="s">
        <v>1296</v>
      </c>
      <c r="CC1298" s="52" t="s">
        <v>1726</v>
      </c>
      <c r="CD1298" s="52" t="s">
        <v>1114</v>
      </c>
      <c r="CE1298" s="155">
        <v>0</v>
      </c>
      <c r="CF1298" s="155">
        <v>1</v>
      </c>
      <c r="CG1298" s="31" t="s">
        <v>694</v>
      </c>
      <c r="CH1298" s="31" t="s">
        <v>3967</v>
      </c>
      <c r="CI1298" s="31" t="s">
        <v>3976</v>
      </c>
      <c r="CJ1298" s="31" t="s">
        <v>1447</v>
      </c>
      <c r="DL1298"/>
      <c r="DM1298"/>
      <c r="DN1298"/>
      <c r="DO1298"/>
      <c r="DP1298"/>
      <c r="DQ1298"/>
      <c r="DR1298"/>
      <c r="DV1298" s="31" t="s">
        <v>5689</v>
      </c>
      <c r="DW1298" s="31" t="s">
        <v>5696</v>
      </c>
      <c r="DX1298" s="63"/>
      <c r="DY1298" s="63"/>
      <c r="DZ1298" s="63"/>
      <c r="EA1298" s="167"/>
      <c r="EB1298" s="60"/>
      <c r="EC1298" s="60"/>
      <c r="ED1298" s="60"/>
      <c r="EE1298" s="60"/>
      <c r="EF1298" s="60"/>
      <c r="EG1298" s="60"/>
      <c r="EH1298" s="60"/>
      <c r="EI1298" s="60"/>
      <c r="EJ1298" s="60"/>
      <c r="EK1298" s="60"/>
      <c r="EL1298" s="60"/>
      <c r="EM1298" s="60"/>
      <c r="EN1298" s="60"/>
      <c r="EO1298" s="60"/>
      <c r="EP1298" s="60"/>
      <c r="EQ1298" s="60"/>
      <c r="ER1298" s="60"/>
      <c r="ES1298" s="60"/>
      <c r="ET1298" s="60"/>
      <c r="EU1298" s="60"/>
      <c r="EV1298" s="60"/>
      <c r="EW1298" s="60"/>
      <c r="EX1298" s="60"/>
      <c r="EY1298" s="60"/>
      <c r="EZ1298" s="60"/>
      <c r="FA1298" s="60"/>
      <c r="FB1298" s="60"/>
    </row>
    <row r="1299" spans="22:158" x14ac:dyDescent="0.25">
      <c r="W1299" s="33"/>
      <c r="X1299" s="33"/>
      <c r="AH1299" s="38">
        <v>100</v>
      </c>
      <c r="AI1299" s="38">
        <v>150</v>
      </c>
      <c r="AJ1299" s="38">
        <v>17350</v>
      </c>
      <c r="AK1299" s="38">
        <v>16</v>
      </c>
      <c r="AL1299" s="38">
        <v>1803258</v>
      </c>
      <c r="AM1299" s="61" t="s">
        <v>1816</v>
      </c>
      <c r="AN1299" s="61" t="s">
        <v>1695</v>
      </c>
      <c r="AO1299" s="61" t="s">
        <v>1641</v>
      </c>
      <c r="AP1299" s="61" t="s">
        <v>5034</v>
      </c>
      <c r="AQ1299" s="61" t="s">
        <v>1712</v>
      </c>
      <c r="AR1299" s="28">
        <v>0</v>
      </c>
      <c r="AS1299" s="28">
        <v>0</v>
      </c>
      <c r="AT1299" s="28">
        <v>0</v>
      </c>
      <c r="AU1299" s="62"/>
      <c r="BT1299">
        <v>0</v>
      </c>
      <c r="BU1299" s="32">
        <v>100</v>
      </c>
      <c r="BV1299" s="32">
        <v>140</v>
      </c>
      <c r="BW1299" s="32">
        <v>12350</v>
      </c>
      <c r="BX1299" s="32">
        <v>87</v>
      </c>
      <c r="BY1299" s="32">
        <v>91200</v>
      </c>
      <c r="BZ1299" t="s">
        <v>1816</v>
      </c>
      <c r="CA1299" t="s">
        <v>1690</v>
      </c>
      <c r="CB1299" t="s">
        <v>1296</v>
      </c>
      <c r="CC1299" t="s">
        <v>1726</v>
      </c>
      <c r="CD1299" s="52" t="s">
        <v>1794</v>
      </c>
      <c r="CE1299" s="155">
        <v>22</v>
      </c>
      <c r="CF1299" s="155">
        <v>1</v>
      </c>
      <c r="CG1299" s="31" t="s">
        <v>5845</v>
      </c>
      <c r="CH1299" s="31" t="s">
        <v>3968</v>
      </c>
      <c r="CI1299" s="31" t="s">
        <v>3976</v>
      </c>
      <c r="CJ1299" s="31" t="s">
        <v>2579</v>
      </c>
      <c r="DL1299"/>
      <c r="DM1299"/>
      <c r="DN1299"/>
      <c r="DO1299"/>
      <c r="DP1299"/>
      <c r="DQ1299"/>
      <c r="DR1299"/>
      <c r="DV1299" s="31" t="s">
        <v>5689</v>
      </c>
      <c r="DW1299" s="31" t="s">
        <v>5696</v>
      </c>
      <c r="DX1299" s="63"/>
      <c r="DY1299" s="63"/>
      <c r="DZ1299" s="63"/>
      <c r="EA1299" s="167"/>
      <c r="EB1299" s="60"/>
      <c r="EC1299" s="60"/>
      <c r="ED1299" s="60"/>
      <c r="EE1299" s="60"/>
      <c r="EF1299" s="60"/>
      <c r="EG1299" s="60"/>
      <c r="EH1299" s="60"/>
      <c r="EI1299" s="60"/>
      <c r="EJ1299" s="60"/>
      <c r="EK1299" s="60"/>
      <c r="EL1299" s="60"/>
      <c r="EM1299" s="60"/>
      <c r="EN1299" s="60"/>
      <c r="EO1299" s="60"/>
      <c r="EP1299" s="60"/>
      <c r="EQ1299" s="60"/>
      <c r="ER1299" s="60"/>
      <c r="ES1299" s="60"/>
      <c r="ET1299" s="60"/>
      <c r="EU1299" s="60"/>
      <c r="EV1299" s="60"/>
      <c r="EW1299" s="60"/>
      <c r="EX1299" s="60"/>
      <c r="EY1299" s="60"/>
      <c r="EZ1299" s="60"/>
      <c r="FA1299" s="60"/>
      <c r="FB1299" s="60"/>
    </row>
    <row r="1300" spans="22:158" x14ac:dyDescent="0.25">
      <c r="W1300" s="33"/>
      <c r="X1300" s="33"/>
      <c r="AH1300" s="38">
        <v>100</v>
      </c>
      <c r="AI1300" s="38">
        <v>155</v>
      </c>
      <c r="AJ1300" s="38">
        <v>10300</v>
      </c>
      <c r="AK1300" s="38">
        <v>16</v>
      </c>
      <c r="AL1300" s="38">
        <v>1803258</v>
      </c>
      <c r="AM1300" s="61" t="s">
        <v>1816</v>
      </c>
      <c r="AN1300" s="61" t="s">
        <v>1686</v>
      </c>
      <c r="AO1300" s="61" t="s">
        <v>5049</v>
      </c>
      <c r="AP1300" s="61" t="s">
        <v>5034</v>
      </c>
      <c r="AQ1300" s="61" t="s">
        <v>1712</v>
      </c>
      <c r="AR1300" s="28">
        <v>0</v>
      </c>
      <c r="AS1300" s="28">
        <v>0</v>
      </c>
      <c r="AT1300" s="28">
        <v>700366</v>
      </c>
      <c r="AU1300" s="62"/>
      <c r="BT1300">
        <v>0</v>
      </c>
      <c r="BU1300" s="32">
        <v>100</v>
      </c>
      <c r="BV1300" s="32">
        <v>140</v>
      </c>
      <c r="BW1300" s="32">
        <v>12350</v>
      </c>
      <c r="BX1300" s="32">
        <v>88</v>
      </c>
      <c r="BY1300" s="32">
        <v>91220</v>
      </c>
      <c r="BZ1300" t="s">
        <v>1816</v>
      </c>
      <c r="CA1300" t="s">
        <v>1690</v>
      </c>
      <c r="CB1300" t="s">
        <v>1296</v>
      </c>
      <c r="CC1300" s="52" t="s">
        <v>1684</v>
      </c>
      <c r="CD1300" s="52" t="s">
        <v>1684</v>
      </c>
      <c r="CE1300" s="155">
        <v>2047</v>
      </c>
      <c r="CF1300" s="155">
        <v>17</v>
      </c>
      <c r="CG1300" s="31" t="s">
        <v>696</v>
      </c>
      <c r="CH1300" s="31" t="s">
        <v>3969</v>
      </c>
      <c r="CI1300" s="31" t="s">
        <v>3976</v>
      </c>
      <c r="CJ1300" s="31" t="s">
        <v>2580</v>
      </c>
      <c r="DL1300"/>
      <c r="DM1300"/>
      <c r="DN1300"/>
      <c r="DO1300"/>
      <c r="DP1300"/>
      <c r="DQ1300"/>
      <c r="DR1300"/>
      <c r="DV1300" s="31" t="s">
        <v>5689</v>
      </c>
      <c r="DW1300" s="31" t="s">
        <v>5697</v>
      </c>
      <c r="DX1300" s="63"/>
      <c r="DY1300" s="63"/>
      <c r="DZ1300" s="63"/>
      <c r="EA1300" s="167"/>
      <c r="EB1300" s="60"/>
      <c r="EC1300" s="60"/>
      <c r="ED1300" s="60"/>
      <c r="EE1300" s="60"/>
      <c r="EF1300" s="60"/>
      <c r="EG1300" s="60"/>
      <c r="EH1300" s="60"/>
      <c r="EI1300" s="60"/>
      <c r="EJ1300" s="60"/>
      <c r="EK1300" s="60"/>
      <c r="EL1300" s="60"/>
      <c r="EM1300" s="60"/>
      <c r="EN1300" s="60"/>
      <c r="EO1300" s="60"/>
      <c r="EP1300" s="60"/>
      <c r="EQ1300" s="60"/>
      <c r="ER1300" s="60"/>
      <c r="ES1300" s="60"/>
      <c r="ET1300" s="60"/>
      <c r="EU1300" s="60"/>
      <c r="EV1300" s="60"/>
      <c r="EW1300" s="60"/>
      <c r="EX1300" s="60"/>
      <c r="EY1300" s="60"/>
      <c r="EZ1300" s="60"/>
      <c r="FA1300" s="60"/>
      <c r="FB1300" s="60"/>
    </row>
    <row r="1301" spans="22:158" x14ac:dyDescent="0.25">
      <c r="W1301" s="33"/>
      <c r="X1301" s="33"/>
      <c r="AH1301" s="38">
        <v>100</v>
      </c>
      <c r="AI1301" s="38">
        <v>155</v>
      </c>
      <c r="AJ1301" s="38">
        <v>11860</v>
      </c>
      <c r="AK1301" s="38">
        <v>16</v>
      </c>
      <c r="AL1301" s="38">
        <v>1803258</v>
      </c>
      <c r="AM1301" s="61" t="s">
        <v>1816</v>
      </c>
      <c r="AN1301" s="61" t="s">
        <v>1686</v>
      </c>
      <c r="AO1301" s="61" t="s">
        <v>5082</v>
      </c>
      <c r="AP1301" s="61" t="s">
        <v>5034</v>
      </c>
      <c r="AQ1301" s="61" t="s">
        <v>1712</v>
      </c>
      <c r="AR1301" s="28">
        <v>190246</v>
      </c>
      <c r="AS1301" s="28">
        <v>0</v>
      </c>
      <c r="AT1301" s="28">
        <v>0</v>
      </c>
      <c r="AU1301" s="62"/>
      <c r="BT1301">
        <v>0</v>
      </c>
      <c r="BU1301" s="32">
        <v>100</v>
      </c>
      <c r="BV1301" s="32">
        <v>140</v>
      </c>
      <c r="BW1301" s="32">
        <v>12350</v>
      </c>
      <c r="BX1301" s="32">
        <v>89</v>
      </c>
      <c r="BY1301" s="32">
        <v>91240</v>
      </c>
      <c r="BZ1301" t="s">
        <v>1816</v>
      </c>
      <c r="CA1301" t="s">
        <v>1690</v>
      </c>
      <c r="CB1301" t="s">
        <v>1296</v>
      </c>
      <c r="CC1301" s="52" t="s">
        <v>1785</v>
      </c>
      <c r="CD1301" s="52" t="s">
        <v>1785</v>
      </c>
      <c r="CE1301" s="155">
        <v>387390</v>
      </c>
      <c r="CF1301" s="155">
        <v>333</v>
      </c>
      <c r="CG1301" s="31" t="s">
        <v>698</v>
      </c>
      <c r="CH1301" s="31" t="s">
        <v>3970</v>
      </c>
      <c r="CI1301" s="31" t="s">
        <v>3976</v>
      </c>
      <c r="CJ1301" s="31" t="s">
        <v>2581</v>
      </c>
      <c r="DL1301"/>
      <c r="DM1301"/>
      <c r="DN1301"/>
      <c r="DO1301"/>
      <c r="DP1301"/>
      <c r="DQ1301"/>
      <c r="DR1301"/>
      <c r="DV1301" s="31" t="s">
        <v>5689</v>
      </c>
      <c r="DW1301" s="31" t="s">
        <v>5697</v>
      </c>
      <c r="DX1301" s="63"/>
      <c r="DY1301" s="63"/>
      <c r="DZ1301" s="63"/>
      <c r="EA1301" s="167"/>
      <c r="EB1301" s="60"/>
      <c r="EC1301" s="60"/>
      <c r="ED1301" s="60"/>
      <c r="EE1301" s="60"/>
      <c r="EF1301" s="60"/>
      <c r="EG1301" s="60"/>
      <c r="EH1301" s="60"/>
      <c r="EI1301" s="60"/>
      <c r="EJ1301" s="60"/>
      <c r="EK1301" s="60"/>
      <c r="EL1301" s="60"/>
      <c r="EM1301" s="60"/>
      <c r="EN1301" s="60"/>
      <c r="EO1301" s="60"/>
      <c r="EP1301" s="60"/>
      <c r="EQ1301" s="60"/>
      <c r="ER1301" s="60"/>
      <c r="ES1301" s="60"/>
      <c r="ET1301" s="60"/>
      <c r="EU1301" s="60"/>
      <c r="EV1301" s="60"/>
      <c r="EW1301" s="60"/>
      <c r="EX1301" s="60"/>
      <c r="EY1301" s="60"/>
      <c r="EZ1301" s="60"/>
      <c r="FA1301" s="60"/>
      <c r="FB1301" s="60"/>
    </row>
    <row r="1302" spans="22:158" x14ac:dyDescent="0.25">
      <c r="W1302" s="33"/>
      <c r="X1302" s="33"/>
      <c r="AH1302" s="38">
        <v>100</v>
      </c>
      <c r="AI1302" s="38">
        <v>155</v>
      </c>
      <c r="AJ1302" s="38">
        <v>14250</v>
      </c>
      <c r="AK1302" s="38">
        <v>16</v>
      </c>
      <c r="AL1302" s="38">
        <v>1803258</v>
      </c>
      <c r="AM1302" s="61" t="s">
        <v>1816</v>
      </c>
      <c r="AN1302" s="61" t="s">
        <v>1686</v>
      </c>
      <c r="AO1302" s="61" t="s">
        <v>1573</v>
      </c>
      <c r="AP1302" s="61" t="s">
        <v>5034</v>
      </c>
      <c r="AQ1302" s="61" t="s">
        <v>1712</v>
      </c>
      <c r="AR1302" s="28">
        <v>2402050</v>
      </c>
      <c r="AS1302" s="28">
        <v>0</v>
      </c>
      <c r="AT1302" s="28">
        <v>0</v>
      </c>
      <c r="AU1302" s="62"/>
      <c r="BT1302">
        <v>0</v>
      </c>
      <c r="BU1302" s="32">
        <v>100</v>
      </c>
      <c r="BV1302" s="32">
        <v>140</v>
      </c>
      <c r="BW1302" s="32">
        <v>12350</v>
      </c>
      <c r="BX1302" s="32">
        <v>90</v>
      </c>
      <c r="BY1302" s="32">
        <v>91260</v>
      </c>
      <c r="BZ1302" t="s">
        <v>1816</v>
      </c>
      <c r="CA1302" t="s">
        <v>1690</v>
      </c>
      <c r="CB1302" t="s">
        <v>1296</v>
      </c>
      <c r="CC1302" s="52" t="s">
        <v>5036</v>
      </c>
      <c r="CD1302" s="52" t="s">
        <v>5036</v>
      </c>
      <c r="CE1302" s="155">
        <v>494</v>
      </c>
      <c r="CF1302" s="155">
        <v>14</v>
      </c>
      <c r="CG1302" s="31" t="s">
        <v>5848</v>
      </c>
      <c r="CH1302" s="31" t="s">
        <v>3971</v>
      </c>
      <c r="CI1302" s="31" t="s">
        <v>3976</v>
      </c>
      <c r="CJ1302" s="31" t="s">
        <v>2582</v>
      </c>
      <c r="DL1302"/>
      <c r="DM1302"/>
      <c r="DN1302"/>
      <c r="DO1302"/>
      <c r="DP1302"/>
      <c r="DQ1302"/>
      <c r="DR1302"/>
      <c r="DV1302" s="31" t="s">
        <v>5689</v>
      </c>
      <c r="DW1302" s="31" t="s">
        <v>5697</v>
      </c>
      <c r="DX1302" s="63"/>
      <c r="DY1302" s="63"/>
      <c r="DZ1302" s="63"/>
      <c r="EA1302" s="167"/>
      <c r="EB1302" s="60"/>
      <c r="EC1302" s="60"/>
      <c r="ED1302" s="60"/>
      <c r="EE1302" s="60"/>
      <c r="EF1302" s="60"/>
      <c r="EG1302" s="60"/>
      <c r="EH1302" s="60"/>
      <c r="EI1302" s="60"/>
      <c r="EJ1302" s="60"/>
      <c r="EK1302" s="60"/>
      <c r="EL1302" s="60"/>
      <c r="EM1302" s="60"/>
      <c r="EN1302" s="60"/>
      <c r="EO1302" s="60"/>
      <c r="EP1302" s="60"/>
      <c r="EQ1302" s="60"/>
      <c r="ER1302" s="60"/>
      <c r="ES1302" s="60"/>
      <c r="ET1302" s="60"/>
      <c r="EU1302" s="60"/>
      <c r="EV1302" s="60"/>
      <c r="EW1302" s="60"/>
      <c r="EX1302" s="60"/>
      <c r="EY1302" s="60"/>
      <c r="EZ1302" s="60"/>
      <c r="FA1302" s="60"/>
      <c r="FB1302" s="60"/>
    </row>
    <row r="1303" spans="22:158" x14ac:dyDescent="0.25">
      <c r="W1303" s="33"/>
      <c r="X1303" s="33"/>
      <c r="AH1303" s="38">
        <v>100</v>
      </c>
      <c r="AI1303" s="38">
        <v>160</v>
      </c>
      <c r="AJ1303" s="38">
        <v>11700</v>
      </c>
      <c r="AK1303" s="38">
        <v>16</v>
      </c>
      <c r="AL1303" s="38">
        <v>1803258</v>
      </c>
      <c r="AM1303" s="61" t="s">
        <v>1816</v>
      </c>
      <c r="AN1303" s="61" t="s">
        <v>1694</v>
      </c>
      <c r="AO1303" s="61" t="s">
        <v>5077</v>
      </c>
      <c r="AP1303" s="61" t="s">
        <v>5034</v>
      </c>
      <c r="AQ1303" s="61" t="s">
        <v>1712</v>
      </c>
      <c r="AR1303" s="28">
        <v>17730760.199999999</v>
      </c>
      <c r="AS1303" s="28">
        <v>6120192</v>
      </c>
      <c r="AT1303" s="28">
        <v>0</v>
      </c>
      <c r="AU1303" s="62"/>
      <c r="BT1303">
        <v>0</v>
      </c>
      <c r="BU1303" s="32">
        <v>100</v>
      </c>
      <c r="BV1303" s="32">
        <v>140</v>
      </c>
      <c r="BW1303" s="32">
        <v>12900</v>
      </c>
      <c r="BX1303" s="32">
        <v>81</v>
      </c>
      <c r="BY1303" s="32">
        <v>91000</v>
      </c>
      <c r="BZ1303" t="s">
        <v>1816</v>
      </c>
      <c r="CA1303" t="s">
        <v>1690</v>
      </c>
      <c r="CB1303" t="s">
        <v>1823</v>
      </c>
      <c r="CC1303" t="s">
        <v>1683</v>
      </c>
      <c r="CD1303" s="52" t="s">
        <v>1784</v>
      </c>
      <c r="CE1303" s="155">
        <v>41072</v>
      </c>
      <c r="CF1303" s="155">
        <v>185</v>
      </c>
      <c r="CG1303" s="31" t="s">
        <v>5834</v>
      </c>
      <c r="CH1303" s="31" t="s">
        <v>3954</v>
      </c>
      <c r="CI1303" s="31" t="s">
        <v>3977</v>
      </c>
      <c r="CJ1303" s="31" t="s">
        <v>2583</v>
      </c>
      <c r="DL1303"/>
      <c r="DM1303"/>
      <c r="DN1303"/>
      <c r="DO1303"/>
      <c r="DP1303"/>
      <c r="DQ1303"/>
      <c r="DR1303"/>
      <c r="DV1303" s="31" t="s">
        <v>5689</v>
      </c>
      <c r="DW1303" s="31" t="s">
        <v>5698</v>
      </c>
      <c r="DX1303" s="63"/>
      <c r="DY1303" s="63"/>
      <c r="DZ1303" s="63"/>
      <c r="EA1303" s="167"/>
      <c r="EB1303" s="60"/>
      <c r="EC1303" s="60"/>
      <c r="ED1303" s="60"/>
      <c r="EE1303" s="60"/>
      <c r="EF1303" s="60"/>
      <c r="EG1303" s="60"/>
      <c r="EH1303" s="60"/>
      <c r="EI1303" s="60"/>
      <c r="EJ1303" s="60"/>
      <c r="EK1303" s="60"/>
      <c r="EL1303" s="60"/>
      <c r="EM1303" s="60"/>
      <c r="EN1303" s="60"/>
      <c r="EO1303" s="60"/>
      <c r="EP1303" s="60"/>
      <c r="EQ1303" s="60"/>
      <c r="ER1303" s="60"/>
      <c r="ES1303" s="60"/>
      <c r="ET1303" s="60"/>
      <c r="EU1303" s="60"/>
      <c r="EV1303" s="60"/>
      <c r="EW1303" s="60"/>
      <c r="EX1303" s="60"/>
      <c r="EY1303" s="60"/>
      <c r="EZ1303" s="60"/>
      <c r="FA1303" s="60"/>
      <c r="FB1303" s="60"/>
    </row>
    <row r="1304" spans="22:158" x14ac:dyDescent="0.25">
      <c r="W1304" s="33"/>
      <c r="X1304" s="33"/>
      <c r="AH1304" s="38">
        <v>100</v>
      </c>
      <c r="AI1304" s="38">
        <v>115</v>
      </c>
      <c r="AJ1304" s="38">
        <v>16950</v>
      </c>
      <c r="AK1304" s="38">
        <v>16</v>
      </c>
      <c r="AL1304" s="38">
        <v>1806558</v>
      </c>
      <c r="AM1304" s="61" t="s">
        <v>1816</v>
      </c>
      <c r="AN1304" s="61" t="s">
        <v>1697</v>
      </c>
      <c r="AO1304" s="61" t="s">
        <v>1632</v>
      </c>
      <c r="AP1304" s="61" t="s">
        <v>5034</v>
      </c>
      <c r="AQ1304" s="61" t="s">
        <v>1713</v>
      </c>
      <c r="AR1304" s="28">
        <v>2110.8000000000002</v>
      </c>
      <c r="AS1304" s="28">
        <v>0</v>
      </c>
      <c r="AT1304" s="28">
        <v>0</v>
      </c>
      <c r="AU1304" s="62"/>
      <c r="BT1304">
        <v>0</v>
      </c>
      <c r="BU1304" s="32">
        <v>100</v>
      </c>
      <c r="BV1304" s="32">
        <v>140</v>
      </c>
      <c r="BW1304" s="32">
        <v>12900</v>
      </c>
      <c r="BX1304" s="32">
        <v>81</v>
      </c>
      <c r="BY1304" s="32">
        <v>91010</v>
      </c>
      <c r="BZ1304" t="s">
        <v>1816</v>
      </c>
      <c r="CA1304" t="s">
        <v>1690</v>
      </c>
      <c r="CB1304" t="s">
        <v>1823</v>
      </c>
      <c r="CC1304" s="52" t="s">
        <v>1683</v>
      </c>
      <c r="CD1304" s="52" t="s">
        <v>1683</v>
      </c>
      <c r="CE1304" s="155">
        <v>9179</v>
      </c>
      <c r="CF1304" s="155">
        <v>13</v>
      </c>
      <c r="CG1304" s="31" t="s">
        <v>5837</v>
      </c>
      <c r="CH1304" s="31" t="s">
        <v>3956</v>
      </c>
      <c r="CI1304" s="31" t="s">
        <v>3977</v>
      </c>
      <c r="CJ1304" s="31" t="s">
        <v>2584</v>
      </c>
      <c r="DL1304"/>
      <c r="DM1304"/>
      <c r="DN1304"/>
      <c r="DO1304"/>
      <c r="DP1304"/>
      <c r="DQ1304"/>
      <c r="DR1304"/>
      <c r="DV1304" s="31" t="s">
        <v>5699</v>
      </c>
      <c r="DW1304" s="31" t="s">
        <v>5700</v>
      </c>
      <c r="DX1304" s="63"/>
      <c r="DY1304" s="63"/>
      <c r="DZ1304" s="63"/>
      <c r="EA1304" s="167"/>
      <c r="EB1304" s="60"/>
      <c r="EC1304" s="60"/>
      <c r="ED1304" s="60"/>
      <c r="EE1304" s="60"/>
      <c r="EF1304" s="60"/>
      <c r="EG1304" s="60"/>
      <c r="EH1304" s="60"/>
      <c r="EI1304" s="60"/>
      <c r="EJ1304" s="60"/>
      <c r="EK1304" s="60"/>
      <c r="EL1304" s="60"/>
      <c r="EM1304" s="60"/>
      <c r="EN1304" s="60"/>
      <c r="EO1304" s="60"/>
      <c r="EP1304" s="60"/>
      <c r="EQ1304" s="60"/>
      <c r="ER1304" s="60"/>
      <c r="ES1304" s="60"/>
      <c r="ET1304" s="60"/>
      <c r="EU1304" s="60"/>
      <c r="EV1304" s="60"/>
      <c r="EW1304" s="60"/>
      <c r="EX1304" s="60"/>
      <c r="EY1304" s="60"/>
      <c r="EZ1304" s="60"/>
      <c r="FA1304" s="60"/>
      <c r="FB1304" s="60"/>
    </row>
    <row r="1305" spans="22:158" x14ac:dyDescent="0.25">
      <c r="W1305" s="33"/>
      <c r="X1305" s="33"/>
      <c r="AH1305" s="38">
        <v>100</v>
      </c>
      <c r="AI1305" s="38">
        <v>115</v>
      </c>
      <c r="AJ1305" s="38">
        <v>18350</v>
      </c>
      <c r="AK1305" s="38">
        <v>16</v>
      </c>
      <c r="AL1305" s="38">
        <v>1806558</v>
      </c>
      <c r="AM1305" s="61" t="s">
        <v>1816</v>
      </c>
      <c r="AN1305" s="61" t="s">
        <v>1697</v>
      </c>
      <c r="AO1305" s="61" t="s">
        <v>1663</v>
      </c>
      <c r="AP1305" s="61" t="s">
        <v>5034</v>
      </c>
      <c r="AQ1305" s="61" t="s">
        <v>1713</v>
      </c>
      <c r="AR1305" s="28">
        <v>1786.5</v>
      </c>
      <c r="AS1305" s="28">
        <v>0</v>
      </c>
      <c r="AT1305" s="28">
        <v>0</v>
      </c>
      <c r="AU1305" s="62"/>
      <c r="BT1305">
        <v>0</v>
      </c>
      <c r="BU1305" s="32">
        <v>100</v>
      </c>
      <c r="BV1305" s="32">
        <v>140</v>
      </c>
      <c r="BW1305" s="32">
        <v>12900</v>
      </c>
      <c r="BX1305" s="32">
        <v>82</v>
      </c>
      <c r="BY1305" s="32">
        <v>91020</v>
      </c>
      <c r="BZ1305" t="s">
        <v>1816</v>
      </c>
      <c r="CA1305" t="s">
        <v>1690</v>
      </c>
      <c r="CB1305" t="s">
        <v>1823</v>
      </c>
      <c r="CC1305" t="s">
        <v>1790</v>
      </c>
      <c r="CD1305" s="52" t="s">
        <v>1792</v>
      </c>
      <c r="CE1305" s="155">
        <v>122021</v>
      </c>
      <c r="CF1305" s="155">
        <v>279</v>
      </c>
      <c r="CG1305" s="31" t="s">
        <v>5851</v>
      </c>
      <c r="CH1305" s="31" t="s">
        <v>3957</v>
      </c>
      <c r="CI1305" s="31" t="s">
        <v>3977</v>
      </c>
      <c r="CJ1305" s="31" t="s">
        <v>2585</v>
      </c>
      <c r="DL1305"/>
      <c r="DM1305"/>
      <c r="DN1305"/>
      <c r="DO1305"/>
      <c r="DP1305"/>
      <c r="DQ1305"/>
      <c r="DR1305"/>
      <c r="DV1305" s="31" t="s">
        <v>5699</v>
      </c>
      <c r="DW1305" s="31" t="s">
        <v>5700</v>
      </c>
      <c r="DX1305" s="63"/>
      <c r="DY1305" s="63"/>
      <c r="DZ1305" s="63"/>
      <c r="EA1305" s="167"/>
      <c r="EB1305" s="60"/>
      <c r="EC1305" s="60"/>
      <c r="ED1305" s="60"/>
      <c r="EE1305" s="60"/>
      <c r="EF1305" s="60"/>
      <c r="EG1305" s="60"/>
      <c r="EH1305" s="60"/>
      <c r="EI1305" s="60"/>
      <c r="EJ1305" s="60"/>
      <c r="EK1305" s="60"/>
      <c r="EL1305" s="60"/>
      <c r="EM1305" s="60"/>
      <c r="EN1305" s="60"/>
      <c r="EO1305" s="60"/>
      <c r="EP1305" s="60"/>
      <c r="EQ1305" s="60"/>
      <c r="ER1305" s="60"/>
      <c r="ES1305" s="60"/>
      <c r="ET1305" s="60"/>
      <c r="EU1305" s="60"/>
      <c r="EV1305" s="60"/>
      <c r="EW1305" s="60"/>
      <c r="EX1305" s="60"/>
      <c r="EY1305" s="60"/>
      <c r="EZ1305" s="60"/>
      <c r="FA1305" s="60"/>
      <c r="FB1305" s="60"/>
    </row>
    <row r="1306" spans="22:158" x14ac:dyDescent="0.25">
      <c r="W1306" s="33"/>
      <c r="X1306" s="33"/>
      <c r="AH1306" s="38">
        <v>100</v>
      </c>
      <c r="AI1306" s="38">
        <v>140</v>
      </c>
      <c r="AJ1306" s="38">
        <v>14870</v>
      </c>
      <c r="AK1306" s="38">
        <v>16</v>
      </c>
      <c r="AL1306" s="38">
        <v>1806558</v>
      </c>
      <c r="AM1306" s="61" t="s">
        <v>1816</v>
      </c>
      <c r="AN1306" s="61" t="s">
        <v>1690</v>
      </c>
      <c r="AO1306" s="61" t="s">
        <v>1586</v>
      </c>
      <c r="AP1306" s="61" t="s">
        <v>5034</v>
      </c>
      <c r="AQ1306" s="61" t="s">
        <v>1713</v>
      </c>
      <c r="AR1306" s="28">
        <v>2128.3000000000002</v>
      </c>
      <c r="AS1306" s="28">
        <v>0</v>
      </c>
      <c r="AT1306" s="28">
        <v>0</v>
      </c>
      <c r="AU1306" s="62"/>
      <c r="BT1306">
        <v>0</v>
      </c>
      <c r="BU1306" s="32">
        <v>100</v>
      </c>
      <c r="BV1306" s="32">
        <v>140</v>
      </c>
      <c r="BW1306" s="32">
        <v>12900</v>
      </c>
      <c r="BX1306" s="32">
        <v>82</v>
      </c>
      <c r="BY1306" s="32">
        <v>91040</v>
      </c>
      <c r="BZ1306" t="s">
        <v>1816</v>
      </c>
      <c r="CA1306" t="s">
        <v>1690</v>
      </c>
      <c r="CB1306" t="s">
        <v>1823</v>
      </c>
      <c r="CC1306" t="s">
        <v>1790</v>
      </c>
      <c r="CD1306" t="s">
        <v>1791</v>
      </c>
      <c r="CE1306" s="155">
        <v>26274</v>
      </c>
      <c r="CF1306" s="155">
        <v>136</v>
      </c>
      <c r="CG1306" s="31" t="s">
        <v>5853</v>
      </c>
      <c r="CH1306" s="31" t="s">
        <v>3958</v>
      </c>
      <c r="CI1306" s="31" t="s">
        <v>3977</v>
      </c>
      <c r="CJ1306" s="31" t="s">
        <v>2586</v>
      </c>
      <c r="DL1306"/>
      <c r="DM1306"/>
      <c r="DN1306"/>
      <c r="DO1306"/>
      <c r="DP1306"/>
      <c r="DQ1306"/>
      <c r="DR1306"/>
      <c r="DV1306" s="31" t="s">
        <v>5699</v>
      </c>
      <c r="DW1306" s="31" t="s">
        <v>5701</v>
      </c>
      <c r="DX1306" s="63"/>
      <c r="DY1306" s="63"/>
      <c r="DZ1306" s="63"/>
      <c r="EA1306" s="167"/>
      <c r="EB1306" s="60"/>
      <c r="EC1306" s="60"/>
      <c r="ED1306" s="60"/>
      <c r="EE1306" s="60"/>
      <c r="EF1306" s="60"/>
      <c r="EG1306" s="60"/>
      <c r="EH1306" s="60"/>
      <c r="EI1306" s="60"/>
      <c r="EJ1306" s="60"/>
      <c r="EK1306" s="60"/>
      <c r="EL1306" s="60"/>
      <c r="EM1306" s="60"/>
      <c r="EN1306" s="60"/>
      <c r="EO1306" s="60"/>
      <c r="EP1306" s="60"/>
      <c r="EQ1306" s="60"/>
      <c r="ER1306" s="60"/>
      <c r="ES1306" s="60"/>
      <c r="ET1306" s="60"/>
      <c r="EU1306" s="60"/>
      <c r="EV1306" s="60"/>
      <c r="EW1306" s="60"/>
      <c r="EX1306" s="60"/>
      <c r="EY1306" s="60"/>
      <c r="EZ1306" s="60"/>
      <c r="FA1306" s="60"/>
      <c r="FB1306" s="60"/>
    </row>
    <row r="1307" spans="22:158" x14ac:dyDescent="0.25">
      <c r="W1307" s="33"/>
      <c r="X1307" s="33"/>
      <c r="AH1307" s="38">
        <v>100</v>
      </c>
      <c r="AI1307" s="38">
        <v>145</v>
      </c>
      <c r="AJ1307" s="38">
        <v>13310</v>
      </c>
      <c r="AK1307" s="38">
        <v>16</v>
      </c>
      <c r="AL1307" s="38">
        <v>1806558</v>
      </c>
      <c r="AM1307" s="61" t="s">
        <v>1816</v>
      </c>
      <c r="AN1307" s="61" t="s">
        <v>1691</v>
      </c>
      <c r="AO1307" s="61" t="s">
        <v>5108</v>
      </c>
      <c r="AP1307" s="61" t="s">
        <v>5034</v>
      </c>
      <c r="AQ1307" s="61" t="s">
        <v>1713</v>
      </c>
      <c r="AR1307" s="28">
        <v>43724.7</v>
      </c>
      <c r="AS1307" s="28">
        <v>0</v>
      </c>
      <c r="AT1307" s="28">
        <v>0</v>
      </c>
      <c r="AU1307" s="62"/>
      <c r="BT1307">
        <v>0</v>
      </c>
      <c r="BU1307" s="32">
        <v>100</v>
      </c>
      <c r="BV1307" s="32">
        <v>140</v>
      </c>
      <c r="BW1307" s="32">
        <v>12900</v>
      </c>
      <c r="BX1307" s="32">
        <v>83</v>
      </c>
      <c r="BY1307" s="32">
        <v>91060</v>
      </c>
      <c r="BZ1307" t="s">
        <v>1816</v>
      </c>
      <c r="CA1307" t="s">
        <v>1690</v>
      </c>
      <c r="CB1307" t="s">
        <v>1823</v>
      </c>
      <c r="CC1307" t="s">
        <v>1786</v>
      </c>
      <c r="CD1307" s="52" t="s">
        <v>5043</v>
      </c>
      <c r="CE1307" s="155">
        <v>108</v>
      </c>
      <c r="CF1307" s="155">
        <v>8</v>
      </c>
      <c r="CG1307" s="31" t="s">
        <v>684</v>
      </c>
      <c r="CH1307" s="31" t="s">
        <v>3959</v>
      </c>
      <c r="CI1307" s="31" t="s">
        <v>3977</v>
      </c>
      <c r="CJ1307" s="31" t="s">
        <v>2587</v>
      </c>
      <c r="DL1307"/>
      <c r="DM1307"/>
      <c r="DN1307"/>
      <c r="DO1307"/>
      <c r="DP1307"/>
      <c r="DQ1307"/>
      <c r="DR1307"/>
      <c r="DV1307" s="31" t="s">
        <v>5699</v>
      </c>
      <c r="DW1307" s="31" t="s">
        <v>5702</v>
      </c>
      <c r="DX1307" s="63"/>
      <c r="DY1307" s="63"/>
      <c r="DZ1307" s="63"/>
      <c r="EA1307" s="167"/>
      <c r="EB1307" s="60"/>
      <c r="EC1307" s="60"/>
      <c r="ED1307" s="60"/>
      <c r="EE1307" s="60"/>
      <c r="EF1307" s="60"/>
      <c r="EG1307" s="60"/>
      <c r="EH1307" s="60"/>
      <c r="EI1307" s="60"/>
      <c r="EJ1307" s="60"/>
      <c r="EK1307" s="60"/>
      <c r="EL1307" s="60"/>
      <c r="EM1307" s="60"/>
      <c r="EN1307" s="60"/>
      <c r="EO1307" s="60"/>
      <c r="EP1307" s="60"/>
      <c r="EQ1307" s="60"/>
      <c r="ER1307" s="60"/>
      <c r="ES1307" s="60"/>
      <c r="ET1307" s="60"/>
      <c r="EU1307" s="60"/>
      <c r="EV1307" s="60"/>
      <c r="EW1307" s="60"/>
      <c r="EX1307" s="60"/>
      <c r="EY1307" s="60"/>
      <c r="EZ1307" s="60"/>
      <c r="FA1307" s="60"/>
      <c r="FB1307" s="60"/>
    </row>
    <row r="1308" spans="22:158" x14ac:dyDescent="0.25">
      <c r="W1308" s="33"/>
      <c r="X1308" s="33"/>
      <c r="AH1308" s="38">
        <v>100</v>
      </c>
      <c r="AI1308" s="38">
        <v>145</v>
      </c>
      <c r="AJ1308" s="38">
        <v>17050</v>
      </c>
      <c r="AK1308" s="38">
        <v>16</v>
      </c>
      <c r="AL1308" s="38">
        <v>1806558</v>
      </c>
      <c r="AM1308" s="61" t="s">
        <v>1816</v>
      </c>
      <c r="AN1308" s="61" t="s">
        <v>1691</v>
      </c>
      <c r="AO1308" s="61" t="s">
        <v>1634</v>
      </c>
      <c r="AP1308" s="61" t="s">
        <v>5034</v>
      </c>
      <c r="AQ1308" s="61" t="s">
        <v>1713</v>
      </c>
      <c r="AR1308" s="28">
        <v>262500</v>
      </c>
      <c r="AS1308" s="28">
        <v>0</v>
      </c>
      <c r="AT1308" s="28">
        <v>0</v>
      </c>
      <c r="AU1308" s="62"/>
      <c r="BT1308">
        <v>0</v>
      </c>
      <c r="BU1308" s="32">
        <v>100</v>
      </c>
      <c r="BV1308" s="32">
        <v>140</v>
      </c>
      <c r="BW1308" s="32">
        <v>12900</v>
      </c>
      <c r="BX1308" s="32">
        <v>84</v>
      </c>
      <c r="BY1308" s="32">
        <v>91100</v>
      </c>
      <c r="BZ1308" t="s">
        <v>1816</v>
      </c>
      <c r="CA1308" t="s">
        <v>1690</v>
      </c>
      <c r="CB1308" t="s">
        <v>1823</v>
      </c>
      <c r="CC1308" s="52" t="s">
        <v>1795</v>
      </c>
      <c r="CD1308" s="52" t="s">
        <v>1796</v>
      </c>
      <c r="CE1308" s="155">
        <v>573</v>
      </c>
      <c r="CF1308" s="155">
        <v>15</v>
      </c>
      <c r="CG1308" s="31" t="s">
        <v>688</v>
      </c>
      <c r="CH1308" s="31" t="s">
        <v>3960</v>
      </c>
      <c r="CI1308" s="31" t="s">
        <v>3977</v>
      </c>
      <c r="CJ1308" s="31" t="s">
        <v>2588</v>
      </c>
      <c r="DL1308"/>
      <c r="DM1308"/>
      <c r="DN1308"/>
      <c r="DO1308"/>
      <c r="DP1308"/>
      <c r="DQ1308"/>
      <c r="DR1308"/>
      <c r="DV1308" s="31" t="s">
        <v>5699</v>
      </c>
      <c r="DW1308" s="31" t="s">
        <v>5702</v>
      </c>
      <c r="DX1308" s="63"/>
      <c r="DY1308" s="63"/>
      <c r="DZ1308" s="63"/>
      <c r="EA1308" s="167"/>
      <c r="EB1308" s="60"/>
      <c r="EC1308" s="60"/>
      <c r="ED1308" s="60"/>
      <c r="EE1308" s="60"/>
      <c r="EF1308" s="60"/>
      <c r="EG1308" s="60"/>
      <c r="EH1308" s="60"/>
      <c r="EI1308" s="60"/>
      <c r="EJ1308" s="60"/>
      <c r="EK1308" s="60"/>
      <c r="EL1308" s="60"/>
      <c r="EM1308" s="60"/>
      <c r="EN1308" s="60"/>
      <c r="EO1308" s="60"/>
      <c r="EP1308" s="60"/>
      <c r="EQ1308" s="60"/>
      <c r="ER1308" s="60"/>
      <c r="ES1308" s="60"/>
      <c r="ET1308" s="60"/>
      <c r="EU1308" s="60"/>
      <c r="EV1308" s="60"/>
      <c r="EW1308" s="60"/>
      <c r="EX1308" s="60"/>
      <c r="EY1308" s="60"/>
      <c r="EZ1308" s="60"/>
      <c r="FA1308" s="60"/>
      <c r="FB1308" s="60"/>
    </row>
    <row r="1309" spans="22:158" x14ac:dyDescent="0.25">
      <c r="W1309" s="33"/>
      <c r="X1309" s="33"/>
      <c r="AH1309" s="38">
        <v>100</v>
      </c>
      <c r="AI1309" s="38">
        <v>145</v>
      </c>
      <c r="AJ1309" s="38">
        <v>17640</v>
      </c>
      <c r="AK1309" s="38">
        <v>16</v>
      </c>
      <c r="AL1309" s="38">
        <v>1806558</v>
      </c>
      <c r="AM1309" s="61" t="s">
        <v>1816</v>
      </c>
      <c r="AN1309" s="61" t="s">
        <v>1691</v>
      </c>
      <c r="AO1309" s="61" t="s">
        <v>1647</v>
      </c>
      <c r="AP1309" s="61" t="s">
        <v>5034</v>
      </c>
      <c r="AQ1309" s="61" t="s">
        <v>1713</v>
      </c>
      <c r="AR1309" s="28">
        <v>54762.5</v>
      </c>
      <c r="AS1309" s="28">
        <v>0</v>
      </c>
      <c r="AT1309" s="28">
        <v>0</v>
      </c>
      <c r="AU1309" s="62"/>
      <c r="BT1309">
        <v>0</v>
      </c>
      <c r="BU1309" s="32">
        <v>100</v>
      </c>
      <c r="BV1309" s="32">
        <v>140</v>
      </c>
      <c r="BW1309" s="32">
        <v>12900</v>
      </c>
      <c r="BX1309" s="32">
        <v>85</v>
      </c>
      <c r="BY1309" s="32">
        <v>91120</v>
      </c>
      <c r="BZ1309" t="s">
        <v>1816</v>
      </c>
      <c r="CA1309" t="s">
        <v>1690</v>
      </c>
      <c r="CB1309" t="s">
        <v>1823</v>
      </c>
      <c r="CC1309" s="52" t="s">
        <v>1797</v>
      </c>
      <c r="CD1309" s="52" t="s">
        <v>1797</v>
      </c>
      <c r="CE1309" s="155">
        <v>192</v>
      </c>
      <c r="CF1309" s="155">
        <v>4</v>
      </c>
      <c r="CG1309" s="31" t="s">
        <v>690</v>
      </c>
      <c r="CH1309" s="31" t="s">
        <v>3961</v>
      </c>
      <c r="CI1309" s="31" t="s">
        <v>3977</v>
      </c>
      <c r="CJ1309" s="31" t="s">
        <v>2589</v>
      </c>
      <c r="DL1309"/>
      <c r="DM1309"/>
      <c r="DN1309"/>
      <c r="DO1309"/>
      <c r="DP1309"/>
      <c r="DQ1309"/>
      <c r="DR1309"/>
      <c r="DV1309" s="31" t="s">
        <v>5699</v>
      </c>
      <c r="DW1309" s="31" t="s">
        <v>5702</v>
      </c>
      <c r="DX1309" s="63"/>
      <c r="DY1309" s="63"/>
      <c r="DZ1309" s="63"/>
      <c r="EA1309" s="167"/>
      <c r="EB1309" s="60"/>
      <c r="EC1309" s="60"/>
      <c r="ED1309" s="60"/>
      <c r="EE1309" s="60"/>
      <c r="EF1309" s="60"/>
      <c r="EG1309" s="60"/>
      <c r="EH1309" s="60"/>
      <c r="EI1309" s="60"/>
      <c r="EJ1309" s="60"/>
      <c r="EK1309" s="60"/>
      <c r="EL1309" s="60"/>
      <c r="EM1309" s="60"/>
      <c r="EN1309" s="60"/>
      <c r="EO1309" s="60"/>
      <c r="EP1309" s="60"/>
      <c r="EQ1309" s="60"/>
      <c r="ER1309" s="60"/>
      <c r="ES1309" s="60"/>
      <c r="ET1309" s="60"/>
      <c r="EU1309" s="60"/>
      <c r="EV1309" s="60"/>
      <c r="EW1309" s="60"/>
      <c r="EX1309" s="60"/>
      <c r="EY1309" s="60"/>
      <c r="EZ1309" s="60"/>
      <c r="FA1309" s="60"/>
      <c r="FB1309" s="60"/>
    </row>
    <row r="1310" spans="22:158" x14ac:dyDescent="0.25">
      <c r="W1310" s="33"/>
      <c r="X1310" s="33"/>
      <c r="AH1310" s="38">
        <v>100</v>
      </c>
      <c r="AI1310" s="38">
        <v>150</v>
      </c>
      <c r="AJ1310" s="38">
        <v>13450</v>
      </c>
      <c r="AK1310" s="38">
        <v>16</v>
      </c>
      <c r="AL1310" s="38">
        <v>1806558</v>
      </c>
      <c r="AM1310" s="61" t="s">
        <v>1816</v>
      </c>
      <c r="AN1310" s="61" t="s">
        <v>1695</v>
      </c>
      <c r="AO1310" s="61" t="s">
        <v>5112</v>
      </c>
      <c r="AP1310" s="61" t="s">
        <v>5034</v>
      </c>
      <c r="AQ1310" s="61" t="s">
        <v>1713</v>
      </c>
      <c r="AR1310" s="28">
        <v>11163.2</v>
      </c>
      <c r="AS1310" s="28">
        <v>0</v>
      </c>
      <c r="AT1310" s="28">
        <v>0</v>
      </c>
      <c r="AU1310" s="62"/>
      <c r="BT1310">
        <v>0</v>
      </c>
      <c r="BU1310" s="32">
        <v>100</v>
      </c>
      <c r="BV1310" s="32">
        <v>140</v>
      </c>
      <c r="BW1310" s="32">
        <v>12900</v>
      </c>
      <c r="BX1310" s="32">
        <v>86</v>
      </c>
      <c r="BY1310" s="32">
        <v>91140</v>
      </c>
      <c r="BZ1310" t="s">
        <v>1816</v>
      </c>
      <c r="CA1310" t="s">
        <v>1690</v>
      </c>
      <c r="CB1310" t="s">
        <v>1823</v>
      </c>
      <c r="CC1310" s="52" t="s">
        <v>1787</v>
      </c>
      <c r="CD1310" s="52" t="s">
        <v>1789</v>
      </c>
      <c r="CE1310" s="155">
        <v>226</v>
      </c>
      <c r="CF1310" s="155">
        <v>75</v>
      </c>
      <c r="CG1310" s="31" t="s">
        <v>5839</v>
      </c>
      <c r="CH1310" s="31" t="s">
        <v>3962</v>
      </c>
      <c r="CI1310" s="31" t="s">
        <v>3977</v>
      </c>
      <c r="CJ1310" s="31" t="s">
        <v>2590</v>
      </c>
      <c r="DL1310"/>
      <c r="DM1310"/>
      <c r="DN1310"/>
      <c r="DO1310"/>
      <c r="DP1310"/>
      <c r="DQ1310"/>
      <c r="DR1310"/>
      <c r="DV1310" s="31" t="s">
        <v>5699</v>
      </c>
      <c r="DW1310" s="31" t="s">
        <v>5703</v>
      </c>
      <c r="DX1310" s="63"/>
      <c r="DY1310" s="63"/>
      <c r="DZ1310" s="63"/>
      <c r="EA1310" s="167"/>
      <c r="EB1310" s="60"/>
      <c r="EC1310" s="60"/>
      <c r="ED1310" s="60"/>
      <c r="EE1310" s="60"/>
      <c r="EF1310" s="60"/>
      <c r="EG1310" s="60"/>
      <c r="EH1310" s="60"/>
      <c r="EI1310" s="60"/>
      <c r="EJ1310" s="60"/>
      <c r="EK1310" s="60"/>
      <c r="EL1310" s="60"/>
      <c r="EM1310" s="60"/>
      <c r="EN1310" s="60"/>
      <c r="EO1310" s="60"/>
      <c r="EP1310" s="60"/>
      <c r="EQ1310" s="60"/>
      <c r="ER1310" s="60"/>
      <c r="ES1310" s="60"/>
      <c r="ET1310" s="60"/>
      <c r="EU1310" s="60"/>
      <c r="EV1310" s="60"/>
      <c r="EW1310" s="60"/>
      <c r="EX1310" s="60"/>
      <c r="EY1310" s="60"/>
      <c r="EZ1310" s="60"/>
      <c r="FA1310" s="60"/>
      <c r="FB1310" s="60"/>
    </row>
    <row r="1311" spans="22:158" x14ac:dyDescent="0.25">
      <c r="V1311" s="1"/>
      <c r="W1311" s="33"/>
      <c r="X1311" s="33"/>
      <c r="AH1311" s="38">
        <v>100</v>
      </c>
      <c r="AI1311" s="38">
        <v>160</v>
      </c>
      <c r="AJ1311" s="38">
        <v>11250</v>
      </c>
      <c r="AK1311" s="38">
        <v>16</v>
      </c>
      <c r="AL1311" s="38">
        <v>1806558</v>
      </c>
      <c r="AM1311" s="61" t="s">
        <v>1816</v>
      </c>
      <c r="AN1311" s="61" t="s">
        <v>1694</v>
      </c>
      <c r="AO1311" s="61" t="s">
        <v>5068</v>
      </c>
      <c r="AP1311" s="61" t="s">
        <v>5034</v>
      </c>
      <c r="AQ1311" s="61" t="s">
        <v>1713</v>
      </c>
      <c r="AR1311" s="28">
        <v>4175.8</v>
      </c>
      <c r="AS1311" s="28">
        <v>0</v>
      </c>
      <c r="AT1311" s="28">
        <v>0</v>
      </c>
      <c r="AU1311" s="62"/>
      <c r="BT1311">
        <v>0</v>
      </c>
      <c r="BU1311" s="32">
        <v>100</v>
      </c>
      <c r="BV1311" s="32">
        <v>140</v>
      </c>
      <c r="BW1311" s="32">
        <v>12900</v>
      </c>
      <c r="BX1311" s="32">
        <v>86</v>
      </c>
      <c r="BY1311" s="32">
        <v>91160</v>
      </c>
      <c r="BZ1311" t="s">
        <v>1816</v>
      </c>
      <c r="CA1311" t="s">
        <v>1690</v>
      </c>
      <c r="CB1311" s="52" t="s">
        <v>1823</v>
      </c>
      <c r="CC1311" s="52" t="s">
        <v>1787</v>
      </c>
      <c r="CD1311" s="52" t="s">
        <v>1788</v>
      </c>
      <c r="CE1311" s="155">
        <v>92</v>
      </c>
      <c r="CF1311" s="155">
        <v>14</v>
      </c>
      <c r="CG1311" s="31" t="s">
        <v>5831</v>
      </c>
      <c r="CH1311" s="31" t="s">
        <v>3963</v>
      </c>
      <c r="CI1311" s="31" t="s">
        <v>3977</v>
      </c>
      <c r="CJ1311" s="31" t="s">
        <v>2591</v>
      </c>
      <c r="DL1311"/>
      <c r="DM1311"/>
      <c r="DN1311"/>
      <c r="DO1311"/>
      <c r="DP1311"/>
      <c r="DQ1311"/>
      <c r="DR1311"/>
      <c r="DV1311" s="31" t="s">
        <v>5699</v>
      </c>
      <c r="DW1311" s="31" t="s">
        <v>5704</v>
      </c>
      <c r="DX1311" s="63"/>
      <c r="DY1311" s="63"/>
      <c r="DZ1311" s="63"/>
      <c r="EA1311" s="167"/>
      <c r="EB1311" s="60"/>
      <c r="EC1311" s="60"/>
      <c r="ED1311" s="60"/>
      <c r="EE1311" s="60"/>
      <c r="EF1311" s="60"/>
      <c r="EG1311" s="60"/>
      <c r="EH1311" s="60"/>
      <c r="EI1311" s="60"/>
      <c r="EJ1311" s="60"/>
      <c r="EK1311" s="60"/>
      <c r="EL1311" s="60"/>
      <c r="EM1311" s="60"/>
      <c r="EN1311" s="60"/>
      <c r="EO1311" s="60"/>
      <c r="EP1311" s="60"/>
      <c r="EQ1311" s="60"/>
      <c r="ER1311" s="60"/>
      <c r="ES1311" s="60"/>
      <c r="ET1311" s="60"/>
      <c r="EU1311" s="60"/>
      <c r="EV1311" s="60"/>
      <c r="EW1311" s="60"/>
      <c r="EX1311" s="60"/>
      <c r="EY1311" s="60"/>
      <c r="EZ1311" s="60"/>
      <c r="FA1311" s="60"/>
      <c r="FB1311" s="60"/>
    </row>
    <row r="1312" spans="22:158" x14ac:dyDescent="0.25">
      <c r="W1312" s="33"/>
      <c r="X1312" s="33"/>
      <c r="AH1312" s="38">
        <v>100</v>
      </c>
      <c r="AI1312" s="38">
        <v>110</v>
      </c>
      <c r="AJ1312" s="38">
        <v>15250</v>
      </c>
      <c r="AK1312" s="38">
        <v>16</v>
      </c>
      <c r="AL1312" s="38">
        <v>1807058</v>
      </c>
      <c r="AM1312" s="61" t="s">
        <v>1816</v>
      </c>
      <c r="AN1312" s="61" t="s">
        <v>1696</v>
      </c>
      <c r="AO1312" s="61" t="s">
        <v>1595</v>
      </c>
      <c r="AP1312" s="61" t="s">
        <v>5034</v>
      </c>
      <c r="AQ1312" s="61" t="s">
        <v>1714</v>
      </c>
      <c r="AR1312" s="28">
        <v>0</v>
      </c>
      <c r="AS1312" s="28">
        <v>0</v>
      </c>
      <c r="AT1312" s="28">
        <v>15700</v>
      </c>
      <c r="AU1312" s="62"/>
      <c r="BT1312">
        <v>0</v>
      </c>
      <c r="BU1312" s="32">
        <v>100</v>
      </c>
      <c r="BV1312" s="32">
        <v>140</v>
      </c>
      <c r="BW1312" s="32">
        <v>12900</v>
      </c>
      <c r="BX1312" s="32">
        <v>87</v>
      </c>
      <c r="BY1312" s="32">
        <v>91180</v>
      </c>
      <c r="BZ1312" t="s">
        <v>1816</v>
      </c>
      <c r="CA1312" t="s">
        <v>1690</v>
      </c>
      <c r="CB1312" t="s">
        <v>1823</v>
      </c>
      <c r="CC1312" t="s">
        <v>1726</v>
      </c>
      <c r="CD1312" s="52" t="s">
        <v>1793</v>
      </c>
      <c r="CE1312" s="155">
        <v>26</v>
      </c>
      <c r="CF1312" s="155">
        <v>2</v>
      </c>
      <c r="CG1312" s="31" t="s">
        <v>5841</v>
      </c>
      <c r="CH1312" s="31" t="s">
        <v>3964</v>
      </c>
      <c r="CI1312" s="31" t="s">
        <v>3977</v>
      </c>
      <c r="CJ1312" s="31" t="s">
        <v>2592</v>
      </c>
      <c r="DL1312"/>
      <c r="DM1312"/>
      <c r="DN1312"/>
      <c r="DO1312"/>
      <c r="DP1312"/>
      <c r="DQ1312"/>
      <c r="DR1312"/>
      <c r="DV1312" s="31" t="s">
        <v>5705</v>
      </c>
      <c r="DW1312" s="31" t="s">
        <v>5706</v>
      </c>
      <c r="DX1312" s="63"/>
      <c r="DY1312" s="63"/>
      <c r="DZ1312" s="63"/>
      <c r="EA1312" s="167"/>
      <c r="EB1312" s="60"/>
      <c r="EC1312" s="60"/>
      <c r="ED1312" s="60"/>
      <c r="EE1312" s="60"/>
      <c r="EF1312" s="60"/>
      <c r="EG1312" s="60"/>
      <c r="EH1312" s="60"/>
      <c r="EI1312" s="60"/>
      <c r="EJ1312" s="60"/>
      <c r="EK1312" s="60"/>
      <c r="EL1312" s="60"/>
      <c r="EM1312" s="60"/>
      <c r="EN1312" s="60"/>
      <c r="EO1312" s="60"/>
      <c r="EP1312" s="60"/>
      <c r="EQ1312" s="60"/>
      <c r="ER1312" s="60"/>
      <c r="ES1312" s="60"/>
      <c r="ET1312" s="60"/>
      <c r="EU1312" s="60"/>
      <c r="EV1312" s="60"/>
      <c r="EW1312" s="60"/>
      <c r="EX1312" s="60"/>
      <c r="EY1312" s="60"/>
      <c r="EZ1312" s="60"/>
      <c r="FA1312" s="60"/>
      <c r="FB1312" s="60"/>
    </row>
    <row r="1313" spans="22:158" x14ac:dyDescent="0.25">
      <c r="W1313" s="33"/>
      <c r="X1313" s="33"/>
      <c r="AH1313" s="38">
        <v>100</v>
      </c>
      <c r="AI1313" s="38">
        <v>110</v>
      </c>
      <c r="AJ1313" s="38">
        <v>17620</v>
      </c>
      <c r="AK1313" s="38">
        <v>16</v>
      </c>
      <c r="AL1313" s="38">
        <v>1807058</v>
      </c>
      <c r="AM1313" s="61" t="s">
        <v>1816</v>
      </c>
      <c r="AN1313" s="61" t="s">
        <v>1696</v>
      </c>
      <c r="AO1313" s="61" t="s">
        <v>1646</v>
      </c>
      <c r="AP1313" s="61" t="s">
        <v>5034</v>
      </c>
      <c r="AQ1313" s="61" t="s">
        <v>1714</v>
      </c>
      <c r="AR1313" s="28">
        <v>85762.5</v>
      </c>
      <c r="AS1313" s="28">
        <v>0</v>
      </c>
      <c r="AT1313" s="28">
        <v>0</v>
      </c>
      <c r="AU1313" s="62"/>
      <c r="BT1313">
        <v>0</v>
      </c>
      <c r="BU1313" s="32">
        <v>100</v>
      </c>
      <c r="BV1313" s="32">
        <v>140</v>
      </c>
      <c r="BW1313" s="32">
        <v>12900</v>
      </c>
      <c r="BX1313" s="32">
        <v>87</v>
      </c>
      <c r="BY1313" s="32">
        <v>91190</v>
      </c>
      <c r="BZ1313" t="s">
        <v>1816</v>
      </c>
      <c r="CA1313" t="s">
        <v>1690</v>
      </c>
      <c r="CB1313" t="s">
        <v>1823</v>
      </c>
      <c r="CC1313" s="52" t="s">
        <v>1726</v>
      </c>
      <c r="CD1313" s="52" t="s">
        <v>1726</v>
      </c>
      <c r="CE1313" s="155">
        <v>1</v>
      </c>
      <c r="CF1313" s="155">
        <v>1</v>
      </c>
      <c r="CG1313" s="31" t="s">
        <v>5843</v>
      </c>
      <c r="CH1313" s="31" t="s">
        <v>3965</v>
      </c>
      <c r="CI1313" s="31" t="s">
        <v>3977</v>
      </c>
      <c r="CJ1313" s="31" t="s">
        <v>2593</v>
      </c>
      <c r="DL1313"/>
      <c r="DM1313"/>
      <c r="DN1313"/>
      <c r="DO1313"/>
      <c r="DP1313"/>
      <c r="DQ1313"/>
      <c r="DR1313"/>
      <c r="DV1313" s="31" t="s">
        <v>5705</v>
      </c>
      <c r="DW1313" s="31" t="s">
        <v>5706</v>
      </c>
      <c r="DX1313" s="63"/>
      <c r="DY1313" s="63"/>
      <c r="DZ1313" s="63"/>
      <c r="EA1313" s="167"/>
      <c r="EB1313" s="60"/>
      <c r="EC1313" s="60"/>
      <c r="ED1313" s="60"/>
      <c r="EE1313" s="60"/>
      <c r="EF1313" s="60"/>
      <c r="EG1313" s="60"/>
      <c r="EH1313" s="60"/>
      <c r="EI1313" s="60"/>
      <c r="EJ1313" s="60"/>
      <c r="EK1313" s="60"/>
      <c r="EL1313" s="60"/>
      <c r="EM1313" s="60"/>
      <c r="EN1313" s="60"/>
      <c r="EO1313" s="60"/>
      <c r="EP1313" s="60"/>
      <c r="EQ1313" s="60"/>
      <c r="ER1313" s="60"/>
      <c r="ES1313" s="60"/>
      <c r="ET1313" s="60"/>
      <c r="EU1313" s="60"/>
      <c r="EV1313" s="60"/>
      <c r="EW1313" s="60"/>
      <c r="EX1313" s="60"/>
      <c r="EY1313" s="60"/>
      <c r="EZ1313" s="60"/>
      <c r="FA1313" s="60"/>
      <c r="FB1313" s="60"/>
    </row>
    <row r="1314" spans="22:158" x14ac:dyDescent="0.25">
      <c r="V1314" s="1"/>
      <c r="W1314" s="33"/>
      <c r="X1314" s="33"/>
      <c r="AH1314" s="38">
        <v>100</v>
      </c>
      <c r="AI1314" s="38">
        <v>115</v>
      </c>
      <c r="AJ1314" s="38">
        <v>16950</v>
      </c>
      <c r="AK1314" s="38">
        <v>16</v>
      </c>
      <c r="AL1314" s="38">
        <v>1807058</v>
      </c>
      <c r="AM1314" s="61" t="s">
        <v>1816</v>
      </c>
      <c r="AN1314" s="61" t="s">
        <v>1697</v>
      </c>
      <c r="AO1314" s="61" t="s">
        <v>1632</v>
      </c>
      <c r="AP1314" s="61" t="s">
        <v>5034</v>
      </c>
      <c r="AQ1314" s="61" t="s">
        <v>1714</v>
      </c>
      <c r="AR1314" s="28">
        <v>79701.100000000006</v>
      </c>
      <c r="AS1314" s="28">
        <v>0</v>
      </c>
      <c r="AT1314" s="28">
        <v>0</v>
      </c>
      <c r="AU1314" s="62"/>
      <c r="BT1314">
        <v>0</v>
      </c>
      <c r="BU1314" s="32">
        <v>100</v>
      </c>
      <c r="BV1314" s="32">
        <v>140</v>
      </c>
      <c r="BW1314" s="32">
        <v>12900</v>
      </c>
      <c r="BX1314" s="32">
        <v>87</v>
      </c>
      <c r="BY1314" s="32">
        <v>91192</v>
      </c>
      <c r="BZ1314" t="s">
        <v>1816</v>
      </c>
      <c r="CA1314" t="s">
        <v>1690</v>
      </c>
      <c r="CB1314" t="s">
        <v>1823</v>
      </c>
      <c r="CC1314" s="52" t="s">
        <v>1726</v>
      </c>
      <c r="CD1314" s="52" t="s">
        <v>1115</v>
      </c>
      <c r="CE1314" s="155">
        <v>1173</v>
      </c>
      <c r="CF1314" s="155">
        <v>1</v>
      </c>
      <c r="CG1314" s="31" t="s">
        <v>692</v>
      </c>
      <c r="CH1314" s="31" t="s">
        <v>3966</v>
      </c>
      <c r="CI1314" s="31" t="s">
        <v>3977</v>
      </c>
      <c r="CJ1314" s="31" t="s">
        <v>1449</v>
      </c>
      <c r="DL1314"/>
      <c r="DM1314"/>
      <c r="DN1314"/>
      <c r="DO1314"/>
      <c r="DP1314"/>
      <c r="DQ1314"/>
      <c r="DR1314"/>
      <c r="DV1314" s="31" t="s">
        <v>5705</v>
      </c>
      <c r="DW1314" s="31" t="s">
        <v>5707</v>
      </c>
      <c r="DX1314" s="63"/>
      <c r="DY1314" s="63"/>
      <c r="DZ1314" s="63"/>
      <c r="EA1314" s="167"/>
      <c r="EB1314" s="60"/>
      <c r="EC1314" s="60"/>
      <c r="ED1314" s="60"/>
      <c r="EE1314" s="60"/>
      <c r="EF1314" s="60"/>
      <c r="EG1314" s="60"/>
      <c r="EH1314" s="60"/>
      <c r="EI1314" s="60"/>
      <c r="EJ1314" s="60"/>
      <c r="EK1314" s="60"/>
      <c r="EL1314" s="60"/>
      <c r="EM1314" s="60"/>
      <c r="EN1314" s="60"/>
      <c r="EO1314" s="60"/>
      <c r="EP1314" s="60"/>
      <c r="EQ1314" s="60"/>
      <c r="ER1314" s="60"/>
      <c r="ES1314" s="60"/>
      <c r="ET1314" s="60"/>
      <c r="EU1314" s="60"/>
      <c r="EV1314" s="60"/>
      <c r="EW1314" s="60"/>
      <c r="EX1314" s="60"/>
      <c r="EY1314" s="60"/>
      <c r="EZ1314" s="60"/>
      <c r="FA1314" s="60"/>
      <c r="FB1314" s="60"/>
    </row>
    <row r="1315" spans="22:158" x14ac:dyDescent="0.25">
      <c r="W1315" s="33"/>
      <c r="X1315" s="33"/>
      <c r="AH1315" s="38">
        <v>100</v>
      </c>
      <c r="AI1315" s="38">
        <v>120</v>
      </c>
      <c r="AJ1315" s="38">
        <v>16610</v>
      </c>
      <c r="AK1315" s="38">
        <v>16</v>
      </c>
      <c r="AL1315" s="38">
        <v>1807058</v>
      </c>
      <c r="AM1315" s="61" t="s">
        <v>1816</v>
      </c>
      <c r="AN1315" s="61" t="s">
        <v>1689</v>
      </c>
      <c r="AO1315" s="61" t="s">
        <v>1625</v>
      </c>
      <c r="AP1315" s="61" t="s">
        <v>5034</v>
      </c>
      <c r="AQ1315" s="61" t="s">
        <v>1714</v>
      </c>
      <c r="AR1315" s="28">
        <v>0</v>
      </c>
      <c r="AS1315" s="28">
        <v>9634</v>
      </c>
      <c r="AT1315" s="28">
        <v>18872</v>
      </c>
      <c r="AU1315" s="62"/>
      <c r="BT1315">
        <v>0</v>
      </c>
      <c r="BU1315" s="32">
        <v>100</v>
      </c>
      <c r="BV1315" s="32">
        <v>140</v>
      </c>
      <c r="BW1315" s="32">
        <v>12900</v>
      </c>
      <c r="BX1315" s="32">
        <v>87</v>
      </c>
      <c r="BY1315" s="32">
        <v>91194</v>
      </c>
      <c r="BZ1315" t="s">
        <v>1816</v>
      </c>
      <c r="CA1315" t="s">
        <v>1690</v>
      </c>
      <c r="CB1315" t="s">
        <v>1823</v>
      </c>
      <c r="CC1315" s="52" t="s">
        <v>1726</v>
      </c>
      <c r="CD1315" s="52" t="s">
        <v>1114</v>
      </c>
      <c r="CE1315" s="155">
        <v>1</v>
      </c>
      <c r="CF1315" s="155">
        <v>1</v>
      </c>
      <c r="CG1315" s="31" t="s">
        <v>694</v>
      </c>
      <c r="CH1315" s="31" t="s">
        <v>3967</v>
      </c>
      <c r="CI1315" s="31" t="s">
        <v>3977</v>
      </c>
      <c r="CJ1315" s="31" t="s">
        <v>1448</v>
      </c>
      <c r="DL1315"/>
      <c r="DM1315"/>
      <c r="DN1315"/>
      <c r="DO1315"/>
      <c r="DP1315"/>
      <c r="DQ1315"/>
      <c r="DR1315"/>
      <c r="DV1315" s="31" t="s">
        <v>5705</v>
      </c>
      <c r="DW1315" s="31" t="s">
        <v>5708</v>
      </c>
      <c r="DX1315" s="63"/>
      <c r="DY1315" s="63"/>
      <c r="DZ1315" s="63"/>
      <c r="EA1315" s="167"/>
      <c r="EB1315" s="60"/>
      <c r="EC1315" s="60"/>
      <c r="ED1315" s="60"/>
      <c r="EE1315" s="60"/>
      <c r="EF1315" s="60"/>
      <c r="EG1315" s="60"/>
      <c r="EH1315" s="60"/>
      <c r="EI1315" s="60"/>
      <c r="EJ1315" s="60"/>
      <c r="EK1315" s="60"/>
      <c r="EL1315" s="60"/>
      <c r="EM1315" s="60"/>
      <c r="EN1315" s="60"/>
      <c r="EO1315" s="60"/>
      <c r="EP1315" s="60"/>
      <c r="EQ1315" s="60"/>
      <c r="ER1315" s="60"/>
      <c r="ES1315" s="60"/>
      <c r="ET1315" s="60"/>
      <c r="EU1315" s="60"/>
      <c r="EV1315" s="60"/>
      <c r="EW1315" s="60"/>
      <c r="EX1315" s="60"/>
      <c r="EY1315" s="60"/>
      <c r="EZ1315" s="60"/>
      <c r="FA1315" s="60"/>
      <c r="FB1315" s="60"/>
    </row>
    <row r="1316" spans="22:158" x14ac:dyDescent="0.25">
      <c r="W1316" s="33"/>
      <c r="X1316" s="33"/>
      <c r="AH1316" s="38">
        <v>100</v>
      </c>
      <c r="AI1316" s="38">
        <v>125</v>
      </c>
      <c r="AJ1316" s="38">
        <v>12250</v>
      </c>
      <c r="AK1316" s="38">
        <v>16</v>
      </c>
      <c r="AL1316" s="38">
        <v>1807058</v>
      </c>
      <c r="AM1316" s="61" t="s">
        <v>1816</v>
      </c>
      <c r="AN1316" s="61" t="s">
        <v>1692</v>
      </c>
      <c r="AO1316" s="61" t="s">
        <v>5089</v>
      </c>
      <c r="AP1316" s="61" t="s">
        <v>5034</v>
      </c>
      <c r="AQ1316" s="61" t="s">
        <v>1714</v>
      </c>
      <c r="AR1316" s="28">
        <v>0</v>
      </c>
      <c r="AS1316" s="28">
        <v>0</v>
      </c>
      <c r="AT1316" s="28">
        <v>10482</v>
      </c>
      <c r="AU1316" s="62"/>
      <c r="BT1316">
        <v>0</v>
      </c>
      <c r="BU1316" s="32">
        <v>100</v>
      </c>
      <c r="BV1316" s="32">
        <v>140</v>
      </c>
      <c r="BW1316" s="32">
        <v>12900</v>
      </c>
      <c r="BX1316" s="32">
        <v>87</v>
      </c>
      <c r="BY1316" s="32">
        <v>91200</v>
      </c>
      <c r="BZ1316" t="s">
        <v>1816</v>
      </c>
      <c r="CA1316" t="s">
        <v>1690</v>
      </c>
      <c r="CB1316" t="s">
        <v>1823</v>
      </c>
      <c r="CC1316" t="s">
        <v>1726</v>
      </c>
      <c r="CD1316" s="52" t="s">
        <v>1794</v>
      </c>
      <c r="CE1316" s="155"/>
      <c r="CF1316" s="155"/>
      <c r="CG1316" s="31" t="s">
        <v>5845</v>
      </c>
      <c r="CH1316" s="31" t="s">
        <v>3968</v>
      </c>
      <c r="CI1316" s="31" t="s">
        <v>3977</v>
      </c>
      <c r="CJ1316" s="31" t="s">
        <v>2594</v>
      </c>
      <c r="DL1316"/>
      <c r="DM1316"/>
      <c r="DN1316"/>
      <c r="DO1316"/>
      <c r="DP1316"/>
      <c r="DQ1316"/>
      <c r="DR1316"/>
      <c r="DV1316" s="31" t="s">
        <v>5705</v>
      </c>
      <c r="DW1316" s="31" t="s">
        <v>5709</v>
      </c>
      <c r="DX1316" s="63"/>
      <c r="DY1316" s="63"/>
      <c r="DZ1316" s="63"/>
      <c r="EA1316" s="167"/>
      <c r="EB1316" s="60"/>
      <c r="EC1316" s="60"/>
      <c r="ED1316" s="60"/>
      <c r="EE1316" s="60"/>
      <c r="EF1316" s="60"/>
      <c r="EG1316" s="60"/>
      <c r="EH1316" s="60"/>
      <c r="EI1316" s="60"/>
      <c r="EJ1316" s="60"/>
      <c r="EK1316" s="60"/>
      <c r="EL1316" s="60"/>
      <c r="EM1316" s="60"/>
      <c r="EN1316" s="60"/>
      <c r="EO1316" s="60"/>
      <c r="EP1316" s="60"/>
      <c r="EQ1316" s="60"/>
      <c r="ER1316" s="60"/>
      <c r="ES1316" s="60"/>
      <c r="ET1316" s="60"/>
      <c r="EU1316" s="60"/>
      <c r="EV1316" s="60"/>
      <c r="EW1316" s="60"/>
      <c r="EX1316" s="60"/>
      <c r="EY1316" s="60"/>
      <c r="EZ1316" s="60"/>
      <c r="FA1316" s="60"/>
      <c r="FB1316" s="60"/>
    </row>
    <row r="1317" spans="22:158" x14ac:dyDescent="0.25">
      <c r="W1317" s="33"/>
      <c r="X1317" s="33"/>
      <c r="AH1317" s="38">
        <v>100</v>
      </c>
      <c r="AI1317" s="38">
        <v>125</v>
      </c>
      <c r="AJ1317" s="38">
        <v>16420</v>
      </c>
      <c r="AK1317" s="38">
        <v>16</v>
      </c>
      <c r="AL1317" s="38">
        <v>1807058</v>
      </c>
      <c r="AM1317" s="61" t="s">
        <v>1816</v>
      </c>
      <c r="AN1317" s="61" t="s">
        <v>1692</v>
      </c>
      <c r="AO1317" s="61" t="s">
        <v>1621</v>
      </c>
      <c r="AP1317" s="61" t="s">
        <v>5034</v>
      </c>
      <c r="AQ1317" s="61" t="s">
        <v>1714</v>
      </c>
      <c r="AR1317" s="28">
        <v>0</v>
      </c>
      <c r="AS1317" s="28">
        <v>0</v>
      </c>
      <c r="AT1317" s="28">
        <v>3885</v>
      </c>
      <c r="AU1317" s="62"/>
      <c r="BT1317">
        <v>0</v>
      </c>
      <c r="BU1317" s="32">
        <v>100</v>
      </c>
      <c r="BV1317" s="32">
        <v>140</v>
      </c>
      <c r="BW1317" s="32">
        <v>12900</v>
      </c>
      <c r="BX1317" s="32">
        <v>88</v>
      </c>
      <c r="BY1317" s="32">
        <v>91220</v>
      </c>
      <c r="BZ1317" t="s">
        <v>1816</v>
      </c>
      <c r="CA1317" t="s">
        <v>1690</v>
      </c>
      <c r="CB1317" t="s">
        <v>1823</v>
      </c>
      <c r="CC1317" s="52" t="s">
        <v>1684</v>
      </c>
      <c r="CD1317" s="52" t="s">
        <v>1684</v>
      </c>
      <c r="CE1317" s="155">
        <v>2977</v>
      </c>
      <c r="CF1317" s="155">
        <v>15</v>
      </c>
      <c r="CG1317" s="31" t="s">
        <v>696</v>
      </c>
      <c r="CH1317" s="31" t="s">
        <v>3969</v>
      </c>
      <c r="CI1317" s="31" t="s">
        <v>3977</v>
      </c>
      <c r="CJ1317" s="31" t="s">
        <v>2595</v>
      </c>
      <c r="DL1317"/>
      <c r="DM1317"/>
      <c r="DN1317"/>
      <c r="DO1317"/>
      <c r="DP1317"/>
      <c r="DQ1317"/>
      <c r="DR1317"/>
      <c r="DV1317" s="31" t="s">
        <v>5705</v>
      </c>
      <c r="DW1317" s="31" t="s">
        <v>5709</v>
      </c>
      <c r="DX1317" s="63"/>
      <c r="DY1317" s="63"/>
      <c r="DZ1317" s="63"/>
      <c r="EA1317" s="167"/>
      <c r="EB1317" s="60"/>
      <c r="EC1317" s="60"/>
      <c r="ED1317" s="60"/>
      <c r="EE1317" s="60"/>
      <c r="EF1317" s="60"/>
      <c r="EG1317" s="60"/>
      <c r="EH1317" s="60"/>
      <c r="EI1317" s="60"/>
      <c r="EJ1317" s="60"/>
      <c r="EK1317" s="60"/>
      <c r="EL1317" s="60"/>
      <c r="EM1317" s="60"/>
      <c r="EN1317" s="60"/>
      <c r="EO1317" s="60"/>
      <c r="EP1317" s="60"/>
      <c r="EQ1317" s="60"/>
      <c r="ER1317" s="60"/>
      <c r="ES1317" s="60"/>
      <c r="ET1317" s="60"/>
      <c r="EU1317" s="60"/>
      <c r="EV1317" s="60"/>
      <c r="EW1317" s="60"/>
      <c r="EX1317" s="60"/>
      <c r="EY1317" s="60"/>
      <c r="EZ1317" s="60"/>
      <c r="FA1317" s="60"/>
      <c r="FB1317" s="60"/>
    </row>
    <row r="1318" spans="22:158" x14ac:dyDescent="0.25">
      <c r="W1318" s="33"/>
      <c r="X1318" s="33"/>
      <c r="AH1318" s="38">
        <v>100</v>
      </c>
      <c r="AI1318" s="38">
        <v>130</v>
      </c>
      <c r="AJ1318" s="38">
        <v>10700</v>
      </c>
      <c r="AK1318" s="38">
        <v>16</v>
      </c>
      <c r="AL1318" s="38">
        <v>1807058</v>
      </c>
      <c r="AM1318" s="61" t="s">
        <v>1816</v>
      </c>
      <c r="AN1318" s="61" t="s">
        <v>1687</v>
      </c>
      <c r="AO1318" s="61" t="s">
        <v>5057</v>
      </c>
      <c r="AP1318" s="61" t="s">
        <v>5034</v>
      </c>
      <c r="AQ1318" s="61" t="s">
        <v>1714</v>
      </c>
      <c r="AR1318" s="28">
        <v>0</v>
      </c>
      <c r="AS1318" s="28">
        <v>0</v>
      </c>
      <c r="AT1318" s="28">
        <v>1333</v>
      </c>
      <c r="AU1318" s="62"/>
      <c r="BT1318">
        <v>0</v>
      </c>
      <c r="BU1318" s="32">
        <v>100</v>
      </c>
      <c r="BV1318" s="32">
        <v>140</v>
      </c>
      <c r="BW1318" s="32">
        <v>12900</v>
      </c>
      <c r="BX1318" s="32">
        <v>89</v>
      </c>
      <c r="BY1318" s="32">
        <v>91240</v>
      </c>
      <c r="BZ1318" t="s">
        <v>1816</v>
      </c>
      <c r="CA1318" t="s">
        <v>1690</v>
      </c>
      <c r="CB1318" t="s">
        <v>1823</v>
      </c>
      <c r="CC1318" s="52" t="s">
        <v>1785</v>
      </c>
      <c r="CD1318" s="52" t="s">
        <v>1785</v>
      </c>
      <c r="CE1318" s="155">
        <v>476462</v>
      </c>
      <c r="CF1318" s="155">
        <v>275</v>
      </c>
      <c r="CG1318" s="31" t="s">
        <v>698</v>
      </c>
      <c r="CH1318" s="31" t="s">
        <v>3970</v>
      </c>
      <c r="CI1318" s="31" t="s">
        <v>3977</v>
      </c>
      <c r="CJ1318" s="31" t="s">
        <v>2596</v>
      </c>
      <c r="DL1318"/>
      <c r="DM1318"/>
      <c r="DN1318"/>
      <c r="DO1318"/>
      <c r="DP1318"/>
      <c r="DQ1318"/>
      <c r="DR1318"/>
      <c r="DV1318" s="31" t="s">
        <v>5705</v>
      </c>
      <c r="DW1318" s="31" t="s">
        <v>5710</v>
      </c>
      <c r="DX1318" s="63"/>
      <c r="DY1318" s="63"/>
      <c r="DZ1318" s="63"/>
      <c r="EA1318" s="167"/>
      <c r="EB1318" s="60"/>
      <c r="EC1318" s="60"/>
      <c r="ED1318" s="60"/>
      <c r="EE1318" s="60"/>
      <c r="EF1318" s="60"/>
      <c r="EG1318" s="60"/>
      <c r="EH1318" s="60"/>
      <c r="EI1318" s="60"/>
      <c r="EJ1318" s="60"/>
      <c r="EK1318" s="60"/>
      <c r="EL1318" s="60"/>
      <c r="EM1318" s="60"/>
      <c r="EN1318" s="60"/>
      <c r="EO1318" s="60"/>
      <c r="EP1318" s="60"/>
      <c r="EQ1318" s="60"/>
      <c r="ER1318" s="60"/>
      <c r="ES1318" s="60"/>
      <c r="ET1318" s="60"/>
      <c r="EU1318" s="60"/>
      <c r="EV1318" s="60"/>
      <c r="EW1318" s="60"/>
      <c r="EX1318" s="60"/>
      <c r="EY1318" s="60"/>
      <c r="EZ1318" s="60"/>
      <c r="FA1318" s="60"/>
      <c r="FB1318" s="60"/>
    </row>
    <row r="1319" spans="22:158" x14ac:dyDescent="0.25">
      <c r="V1319" s="1"/>
      <c r="W1319" s="33"/>
      <c r="X1319" s="33"/>
      <c r="AH1319" s="38">
        <v>100</v>
      </c>
      <c r="AI1319" s="38">
        <v>130</v>
      </c>
      <c r="AJ1319" s="38">
        <v>13010</v>
      </c>
      <c r="AK1319" s="38">
        <v>16</v>
      </c>
      <c r="AL1319" s="38">
        <v>1807058</v>
      </c>
      <c r="AM1319" s="61" t="s">
        <v>1816</v>
      </c>
      <c r="AN1319" s="61" t="s">
        <v>1687</v>
      </c>
      <c r="AO1319" s="61" t="s">
        <v>5102</v>
      </c>
      <c r="AP1319" s="61" t="s">
        <v>5034</v>
      </c>
      <c r="AQ1319" s="61" t="s">
        <v>1714</v>
      </c>
      <c r="AR1319" s="28">
        <v>0</v>
      </c>
      <c r="AS1319" s="28">
        <v>70648</v>
      </c>
      <c r="AT1319" s="28">
        <v>0</v>
      </c>
      <c r="AU1319" s="62"/>
      <c r="BT1319">
        <v>0</v>
      </c>
      <c r="BU1319" s="32">
        <v>100</v>
      </c>
      <c r="BV1319" s="32">
        <v>140</v>
      </c>
      <c r="BW1319" s="32">
        <v>12900</v>
      </c>
      <c r="BX1319" s="32">
        <v>90</v>
      </c>
      <c r="BY1319" s="32">
        <v>91260</v>
      </c>
      <c r="BZ1319" t="s">
        <v>1816</v>
      </c>
      <c r="CA1319" t="s">
        <v>1690</v>
      </c>
      <c r="CB1319" t="s">
        <v>1823</v>
      </c>
      <c r="CC1319" t="s">
        <v>5036</v>
      </c>
      <c r="CD1319" s="52" t="s">
        <v>5036</v>
      </c>
      <c r="CE1319" s="155">
        <v>191</v>
      </c>
      <c r="CF1319" s="155">
        <v>4</v>
      </c>
      <c r="CG1319" s="31" t="s">
        <v>5848</v>
      </c>
      <c r="CH1319" s="31" t="s">
        <v>3971</v>
      </c>
      <c r="CI1319" s="31" t="s">
        <v>3977</v>
      </c>
      <c r="CJ1319" s="31" t="s">
        <v>2597</v>
      </c>
      <c r="DL1319"/>
      <c r="DM1319"/>
      <c r="DN1319"/>
      <c r="DO1319"/>
      <c r="DP1319"/>
      <c r="DQ1319"/>
      <c r="DR1319"/>
      <c r="DV1319" s="31" t="s">
        <v>5705</v>
      </c>
      <c r="DW1319" s="31" t="s">
        <v>5710</v>
      </c>
      <c r="DX1319" s="63"/>
      <c r="DY1319" s="63"/>
      <c r="DZ1319" s="63"/>
      <c r="EA1319" s="167"/>
      <c r="EB1319" s="60"/>
      <c r="EC1319" s="60"/>
      <c r="ED1319" s="60"/>
      <c r="EE1319" s="60"/>
      <c r="EF1319" s="60"/>
      <c r="EG1319" s="60"/>
      <c r="EH1319" s="60"/>
      <c r="EI1319" s="60"/>
      <c r="EJ1319" s="60"/>
      <c r="EK1319" s="60"/>
      <c r="EL1319" s="60"/>
      <c r="EM1319" s="60"/>
      <c r="EN1319" s="60"/>
      <c r="EO1319" s="60"/>
      <c r="EP1319" s="60"/>
      <c r="EQ1319" s="60"/>
      <c r="ER1319" s="60"/>
      <c r="ES1319" s="60"/>
      <c r="ET1319" s="60"/>
      <c r="EU1319" s="60"/>
      <c r="EV1319" s="60"/>
      <c r="EW1319" s="60"/>
      <c r="EX1319" s="60"/>
      <c r="EY1319" s="60"/>
      <c r="EZ1319" s="60"/>
      <c r="FA1319" s="60"/>
      <c r="FB1319" s="60"/>
    </row>
    <row r="1320" spans="22:158" x14ac:dyDescent="0.25">
      <c r="W1320" s="33"/>
      <c r="X1320" s="33"/>
      <c r="AH1320" s="38">
        <v>100</v>
      </c>
      <c r="AI1320" s="38">
        <v>130</v>
      </c>
      <c r="AJ1320" s="38">
        <v>13550</v>
      </c>
      <c r="AK1320" s="38">
        <v>16</v>
      </c>
      <c r="AL1320" s="38">
        <v>1807058</v>
      </c>
      <c r="AM1320" s="61" t="s">
        <v>1816</v>
      </c>
      <c r="AN1320" s="61" t="s">
        <v>1687</v>
      </c>
      <c r="AO1320" s="61" t="s">
        <v>5114</v>
      </c>
      <c r="AP1320" s="61" t="s">
        <v>5034</v>
      </c>
      <c r="AQ1320" s="61" t="s">
        <v>1714</v>
      </c>
      <c r="AR1320" s="28">
        <v>95265.8</v>
      </c>
      <c r="AS1320" s="28">
        <v>102933</v>
      </c>
      <c r="AT1320" s="28">
        <v>66915</v>
      </c>
      <c r="AU1320" s="62"/>
      <c r="BT1320">
        <v>0</v>
      </c>
      <c r="BU1320" s="32">
        <v>100</v>
      </c>
      <c r="BV1320" s="32">
        <v>140</v>
      </c>
      <c r="BW1320" s="32">
        <v>14600</v>
      </c>
      <c r="BX1320" s="32">
        <v>81</v>
      </c>
      <c r="BY1320" s="32">
        <v>91000</v>
      </c>
      <c r="BZ1320" t="s">
        <v>1816</v>
      </c>
      <c r="CA1320" t="s">
        <v>1690</v>
      </c>
      <c r="CB1320" t="s">
        <v>1851</v>
      </c>
      <c r="CC1320" s="52" t="s">
        <v>1683</v>
      </c>
      <c r="CD1320" s="52" t="s">
        <v>1784</v>
      </c>
      <c r="CE1320" s="155">
        <v>67029</v>
      </c>
      <c r="CF1320" s="155">
        <v>236</v>
      </c>
      <c r="CG1320" s="31" t="s">
        <v>5834</v>
      </c>
      <c r="CH1320" s="31" t="s">
        <v>3954</v>
      </c>
      <c r="CI1320" s="31" t="s">
        <v>3978</v>
      </c>
      <c r="CJ1320" s="31" t="s">
        <v>2598</v>
      </c>
      <c r="DL1320"/>
      <c r="DM1320"/>
      <c r="DN1320"/>
      <c r="DO1320"/>
      <c r="DP1320"/>
      <c r="DQ1320"/>
      <c r="DR1320"/>
      <c r="DV1320" s="31" t="s">
        <v>5705</v>
      </c>
      <c r="DW1320" s="31" t="s">
        <v>5710</v>
      </c>
      <c r="DX1320" s="63"/>
      <c r="DY1320" s="63"/>
      <c r="DZ1320" s="63"/>
      <c r="EA1320" s="167"/>
      <c r="EB1320" s="60"/>
      <c r="EC1320" s="60"/>
      <c r="ED1320" s="60"/>
      <c r="EE1320" s="60"/>
      <c r="EF1320" s="60"/>
      <c r="EG1320" s="60"/>
      <c r="EH1320" s="60"/>
      <c r="EI1320" s="60"/>
      <c r="EJ1320" s="60"/>
      <c r="EK1320" s="60"/>
      <c r="EL1320" s="60"/>
      <c r="EM1320" s="60"/>
      <c r="EN1320" s="60"/>
      <c r="EO1320" s="60"/>
      <c r="EP1320" s="60"/>
      <c r="EQ1320" s="60"/>
      <c r="ER1320" s="60"/>
      <c r="ES1320" s="60"/>
      <c r="ET1320" s="60"/>
      <c r="EU1320" s="60"/>
      <c r="EV1320" s="60"/>
      <c r="EW1320" s="60"/>
      <c r="EX1320" s="60"/>
      <c r="EY1320" s="60"/>
      <c r="EZ1320" s="60"/>
      <c r="FA1320" s="60"/>
      <c r="FB1320" s="60"/>
    </row>
    <row r="1321" spans="22:158" x14ac:dyDescent="0.25">
      <c r="W1321" s="33"/>
      <c r="X1321" s="33"/>
      <c r="AH1321" s="38">
        <v>100</v>
      </c>
      <c r="AI1321" s="38">
        <v>130</v>
      </c>
      <c r="AJ1321" s="38">
        <v>14200</v>
      </c>
      <c r="AK1321" s="38">
        <v>16</v>
      </c>
      <c r="AL1321" s="38">
        <v>1807058</v>
      </c>
      <c r="AM1321" s="61" t="s">
        <v>1816</v>
      </c>
      <c r="AN1321" s="61" t="s">
        <v>1687</v>
      </c>
      <c r="AO1321" s="61" t="s">
        <v>5127</v>
      </c>
      <c r="AP1321" s="61" t="s">
        <v>5034</v>
      </c>
      <c r="AQ1321" s="61" t="s">
        <v>1714</v>
      </c>
      <c r="AR1321" s="28">
        <v>16523.8</v>
      </c>
      <c r="AS1321" s="28">
        <v>6192</v>
      </c>
      <c r="AT1321" s="28">
        <v>1747</v>
      </c>
      <c r="AU1321" s="62"/>
      <c r="BT1321">
        <v>0</v>
      </c>
      <c r="BU1321" s="32">
        <v>100</v>
      </c>
      <c r="BV1321" s="32">
        <v>140</v>
      </c>
      <c r="BW1321" s="32">
        <v>14600</v>
      </c>
      <c r="BX1321" s="32">
        <v>81</v>
      </c>
      <c r="BY1321" s="32">
        <v>91010</v>
      </c>
      <c r="BZ1321" t="s">
        <v>1816</v>
      </c>
      <c r="CA1321" t="s">
        <v>1690</v>
      </c>
      <c r="CB1321" t="s">
        <v>1851</v>
      </c>
      <c r="CC1321" t="s">
        <v>1683</v>
      </c>
      <c r="CD1321" s="52" t="s">
        <v>1683</v>
      </c>
      <c r="CE1321" s="155">
        <v>12</v>
      </c>
      <c r="CF1321" s="155">
        <v>2</v>
      </c>
      <c r="CG1321" s="31" t="s">
        <v>5837</v>
      </c>
      <c r="CH1321" s="31" t="s">
        <v>3956</v>
      </c>
      <c r="CI1321" s="31" t="s">
        <v>3978</v>
      </c>
      <c r="CJ1321" s="31" t="s">
        <v>2599</v>
      </c>
      <c r="DL1321"/>
      <c r="DM1321"/>
      <c r="DN1321"/>
      <c r="DO1321"/>
      <c r="DP1321"/>
      <c r="DQ1321"/>
      <c r="DR1321"/>
      <c r="DV1321" s="31" t="s">
        <v>5705</v>
      </c>
      <c r="DW1321" s="31" t="s">
        <v>5710</v>
      </c>
      <c r="DX1321" s="63"/>
      <c r="DY1321" s="63"/>
      <c r="DZ1321" s="63"/>
      <c r="EA1321" s="167"/>
      <c r="EB1321" s="60"/>
      <c r="EC1321" s="60"/>
      <c r="ED1321" s="60"/>
      <c r="EE1321" s="60"/>
      <c r="EF1321" s="60"/>
      <c r="EG1321" s="60"/>
      <c r="EH1321" s="60"/>
      <c r="EI1321" s="60"/>
      <c r="EJ1321" s="60"/>
      <c r="EK1321" s="60"/>
      <c r="EL1321" s="60"/>
      <c r="EM1321" s="60"/>
      <c r="EN1321" s="60"/>
      <c r="EO1321" s="60"/>
      <c r="EP1321" s="60"/>
      <c r="EQ1321" s="60"/>
      <c r="ER1321" s="60"/>
      <c r="ES1321" s="60"/>
      <c r="ET1321" s="60"/>
      <c r="EU1321" s="60"/>
      <c r="EV1321" s="60"/>
      <c r="EW1321" s="60"/>
      <c r="EX1321" s="60"/>
      <c r="EY1321" s="60"/>
      <c r="EZ1321" s="60"/>
      <c r="FA1321" s="60"/>
      <c r="FB1321" s="60"/>
    </row>
    <row r="1322" spans="22:158" x14ac:dyDescent="0.25">
      <c r="V1322" s="1"/>
      <c r="W1322" s="33"/>
      <c r="X1322" s="33"/>
      <c r="AH1322" s="38">
        <v>100</v>
      </c>
      <c r="AI1322" s="38">
        <v>130</v>
      </c>
      <c r="AJ1322" s="38">
        <v>14920</v>
      </c>
      <c r="AK1322" s="38">
        <v>16</v>
      </c>
      <c r="AL1322" s="38">
        <v>1807058</v>
      </c>
      <c r="AM1322" s="61" t="s">
        <v>1816</v>
      </c>
      <c r="AN1322" s="61" t="s">
        <v>1687</v>
      </c>
      <c r="AO1322" s="61" t="s">
        <v>1588</v>
      </c>
      <c r="AP1322" s="61" t="s">
        <v>5034</v>
      </c>
      <c r="AQ1322" s="61" t="s">
        <v>1714</v>
      </c>
      <c r="AR1322" s="28">
        <v>99524.800000000003</v>
      </c>
      <c r="AS1322" s="28">
        <v>0</v>
      </c>
      <c r="AT1322" s="28">
        <v>0</v>
      </c>
      <c r="AU1322" s="62"/>
      <c r="BT1322">
        <v>0</v>
      </c>
      <c r="BU1322" s="32">
        <v>100</v>
      </c>
      <c r="BV1322" s="32">
        <v>140</v>
      </c>
      <c r="BW1322" s="32">
        <v>14600</v>
      </c>
      <c r="BX1322" s="32">
        <v>82</v>
      </c>
      <c r="BY1322" s="32">
        <v>91020</v>
      </c>
      <c r="BZ1322" t="s">
        <v>1816</v>
      </c>
      <c r="CA1322" t="s">
        <v>1690</v>
      </c>
      <c r="CB1322" t="s">
        <v>1851</v>
      </c>
      <c r="CC1322" t="s">
        <v>1790</v>
      </c>
      <c r="CD1322" t="s">
        <v>1792</v>
      </c>
      <c r="CE1322" s="155">
        <v>340375</v>
      </c>
      <c r="CF1322" s="155">
        <v>346</v>
      </c>
      <c r="CG1322" s="31" t="s">
        <v>5851</v>
      </c>
      <c r="CH1322" s="31" t="s">
        <v>3957</v>
      </c>
      <c r="CI1322" s="31" t="s">
        <v>3978</v>
      </c>
      <c r="CJ1322" s="31" t="s">
        <v>2600</v>
      </c>
      <c r="DL1322"/>
      <c r="DM1322"/>
      <c r="DN1322"/>
      <c r="DO1322"/>
      <c r="DP1322"/>
      <c r="DQ1322"/>
      <c r="DR1322"/>
      <c r="DV1322" s="31" t="s">
        <v>5705</v>
      </c>
      <c r="DW1322" s="31" t="s">
        <v>5710</v>
      </c>
      <c r="DX1322" s="63"/>
      <c r="DY1322" s="63"/>
      <c r="DZ1322" s="63"/>
      <c r="EA1322" s="167"/>
      <c r="EB1322" s="60"/>
      <c r="EC1322" s="60"/>
      <c r="ED1322" s="60"/>
      <c r="EE1322" s="60"/>
      <c r="EF1322" s="60"/>
      <c r="EG1322" s="60"/>
      <c r="EH1322" s="60"/>
      <c r="EI1322" s="60"/>
      <c r="EJ1322" s="60"/>
      <c r="EK1322" s="60"/>
      <c r="EL1322" s="60"/>
      <c r="EM1322" s="60"/>
      <c r="EN1322" s="60"/>
      <c r="EO1322" s="60"/>
      <c r="EP1322" s="60"/>
      <c r="EQ1322" s="60"/>
      <c r="ER1322" s="60"/>
      <c r="ES1322" s="60"/>
      <c r="ET1322" s="60"/>
      <c r="EU1322" s="60"/>
      <c r="EV1322" s="60"/>
      <c r="EW1322" s="60"/>
      <c r="EX1322" s="60"/>
      <c r="EY1322" s="60"/>
      <c r="EZ1322" s="60"/>
      <c r="FA1322" s="60"/>
      <c r="FB1322" s="60"/>
    </row>
    <row r="1323" spans="22:158" x14ac:dyDescent="0.25">
      <c r="W1323" s="33"/>
      <c r="X1323" s="33"/>
      <c r="AH1323" s="38">
        <v>100</v>
      </c>
      <c r="AI1323" s="38">
        <v>130</v>
      </c>
      <c r="AJ1323" s="38">
        <v>15100</v>
      </c>
      <c r="AK1323" s="38">
        <v>16</v>
      </c>
      <c r="AL1323" s="38">
        <v>1807058</v>
      </c>
      <c r="AM1323" s="61" t="s">
        <v>1816</v>
      </c>
      <c r="AN1323" s="61" t="s">
        <v>1687</v>
      </c>
      <c r="AO1323" s="61" t="s">
        <v>1592</v>
      </c>
      <c r="AP1323" s="61" t="s">
        <v>5034</v>
      </c>
      <c r="AQ1323" s="61" t="s">
        <v>1714</v>
      </c>
      <c r="AR1323" s="28">
        <v>0</v>
      </c>
      <c r="AS1323" s="28">
        <v>0</v>
      </c>
      <c r="AT1323" s="28">
        <v>0</v>
      </c>
      <c r="AU1323" s="62"/>
      <c r="BT1323">
        <v>0</v>
      </c>
      <c r="BU1323" s="32">
        <v>100</v>
      </c>
      <c r="BV1323" s="32">
        <v>140</v>
      </c>
      <c r="BW1323" s="32">
        <v>14600</v>
      </c>
      <c r="BX1323" s="32">
        <v>82</v>
      </c>
      <c r="BY1323" s="32">
        <v>91040</v>
      </c>
      <c r="BZ1323" t="s">
        <v>1816</v>
      </c>
      <c r="CA1323" t="s">
        <v>1690</v>
      </c>
      <c r="CB1323" t="s">
        <v>1851</v>
      </c>
      <c r="CC1323" t="s">
        <v>1790</v>
      </c>
      <c r="CD1323" t="s">
        <v>1791</v>
      </c>
      <c r="CE1323" s="155">
        <v>10607</v>
      </c>
      <c r="CF1323" s="155">
        <v>77</v>
      </c>
      <c r="CG1323" s="31" t="s">
        <v>5853</v>
      </c>
      <c r="CH1323" s="31" t="s">
        <v>3958</v>
      </c>
      <c r="CI1323" s="31" t="s">
        <v>3978</v>
      </c>
      <c r="CJ1323" s="31" t="s">
        <v>2601</v>
      </c>
      <c r="DL1323"/>
      <c r="DM1323"/>
      <c r="DN1323"/>
      <c r="DO1323"/>
      <c r="DP1323"/>
      <c r="DQ1323"/>
      <c r="DR1323"/>
      <c r="DV1323" s="31" t="s">
        <v>5705</v>
      </c>
      <c r="DW1323" s="31" t="s">
        <v>5710</v>
      </c>
      <c r="DX1323" s="63"/>
      <c r="DY1323" s="63"/>
      <c r="DZ1323" s="63"/>
      <c r="EA1323" s="167"/>
      <c r="EB1323" s="60"/>
      <c r="EC1323" s="60"/>
      <c r="ED1323" s="60"/>
      <c r="EE1323" s="60"/>
      <c r="EF1323" s="60"/>
      <c r="EG1323" s="60"/>
      <c r="EH1323" s="60"/>
      <c r="EI1323" s="60"/>
      <c r="EJ1323" s="60"/>
      <c r="EK1323" s="60"/>
      <c r="EL1323" s="60"/>
      <c r="EM1323" s="60"/>
      <c r="EN1323" s="60"/>
      <c r="EO1323" s="60"/>
      <c r="EP1323" s="60"/>
      <c r="EQ1323" s="60"/>
      <c r="ER1323" s="60"/>
      <c r="ES1323" s="60"/>
      <c r="ET1323" s="60"/>
      <c r="EU1323" s="60"/>
      <c r="EV1323" s="60"/>
      <c r="EW1323" s="60"/>
      <c r="EX1323" s="60"/>
      <c r="EY1323" s="60"/>
      <c r="EZ1323" s="60"/>
      <c r="FA1323" s="60"/>
      <c r="FB1323" s="60"/>
    </row>
    <row r="1324" spans="22:158" x14ac:dyDescent="0.25">
      <c r="V1324" s="1"/>
      <c r="W1324" s="33"/>
      <c r="X1324" s="33"/>
      <c r="AH1324" s="38">
        <v>100</v>
      </c>
      <c r="AI1324" s="38">
        <v>130</v>
      </c>
      <c r="AJ1324" s="38">
        <v>15600</v>
      </c>
      <c r="AK1324" s="38">
        <v>16</v>
      </c>
      <c r="AL1324" s="38">
        <v>1807058</v>
      </c>
      <c r="AM1324" s="61" t="s">
        <v>1816</v>
      </c>
      <c r="AN1324" s="61" t="s">
        <v>1687</v>
      </c>
      <c r="AO1324" s="61" t="s">
        <v>1603</v>
      </c>
      <c r="AP1324" s="61" t="s">
        <v>5034</v>
      </c>
      <c r="AQ1324" s="61" t="s">
        <v>1714</v>
      </c>
      <c r="AR1324" s="28">
        <v>0</v>
      </c>
      <c r="AS1324" s="28">
        <v>0</v>
      </c>
      <c r="AT1324" s="28">
        <v>21608</v>
      </c>
      <c r="AU1324" s="62"/>
      <c r="BT1324">
        <v>0</v>
      </c>
      <c r="BU1324" s="32">
        <v>100</v>
      </c>
      <c r="BV1324" s="32">
        <v>140</v>
      </c>
      <c r="BW1324" s="32">
        <v>14600</v>
      </c>
      <c r="BX1324" s="32">
        <v>83</v>
      </c>
      <c r="BY1324" s="32">
        <v>91060</v>
      </c>
      <c r="BZ1324" t="s">
        <v>1816</v>
      </c>
      <c r="CA1324" t="s">
        <v>1690</v>
      </c>
      <c r="CB1324" t="s">
        <v>1851</v>
      </c>
      <c r="CC1324" t="s">
        <v>1786</v>
      </c>
      <c r="CD1324" s="52" t="s">
        <v>5043</v>
      </c>
      <c r="CE1324" s="155">
        <v>35</v>
      </c>
      <c r="CF1324" s="155">
        <v>2</v>
      </c>
      <c r="CG1324" s="31" t="s">
        <v>684</v>
      </c>
      <c r="CH1324" s="31" t="s">
        <v>3959</v>
      </c>
      <c r="CI1324" s="31" t="s">
        <v>3978</v>
      </c>
      <c r="CJ1324" s="31" t="s">
        <v>2602</v>
      </c>
      <c r="DL1324"/>
      <c r="DM1324"/>
      <c r="DN1324"/>
      <c r="DO1324"/>
      <c r="DP1324"/>
      <c r="DQ1324"/>
      <c r="DR1324"/>
      <c r="DV1324" s="31" t="s">
        <v>5705</v>
      </c>
      <c r="DW1324" s="31" t="s">
        <v>5710</v>
      </c>
      <c r="DX1324" s="63"/>
      <c r="DY1324" s="63"/>
      <c r="DZ1324" s="63"/>
      <c r="EA1324" s="167"/>
      <c r="EB1324" s="60"/>
      <c r="EC1324" s="60"/>
      <c r="ED1324" s="60"/>
      <c r="EE1324" s="60"/>
      <c r="EF1324" s="60"/>
      <c r="EG1324" s="60"/>
      <c r="EH1324" s="60"/>
      <c r="EI1324" s="60"/>
      <c r="EJ1324" s="60"/>
      <c r="EK1324" s="60"/>
      <c r="EL1324" s="60"/>
      <c r="EM1324" s="60"/>
      <c r="EN1324" s="60"/>
      <c r="EO1324" s="60"/>
      <c r="EP1324" s="60"/>
      <c r="EQ1324" s="60"/>
      <c r="ER1324" s="60"/>
      <c r="ES1324" s="60"/>
      <c r="ET1324" s="60"/>
      <c r="EU1324" s="60"/>
      <c r="EV1324" s="60"/>
      <c r="EW1324" s="60"/>
      <c r="EX1324" s="60"/>
      <c r="EY1324" s="60"/>
      <c r="EZ1324" s="60"/>
      <c r="FA1324" s="60"/>
      <c r="FB1324" s="60"/>
    </row>
    <row r="1325" spans="22:158" x14ac:dyDescent="0.25">
      <c r="W1325" s="33"/>
      <c r="X1325" s="33"/>
      <c r="AH1325" s="38">
        <v>100</v>
      </c>
      <c r="AI1325" s="38">
        <v>130</v>
      </c>
      <c r="AJ1325" s="38">
        <v>15750</v>
      </c>
      <c r="AK1325" s="38">
        <v>16</v>
      </c>
      <c r="AL1325" s="38">
        <v>1807058</v>
      </c>
      <c r="AM1325" s="61" t="s">
        <v>1816</v>
      </c>
      <c r="AN1325" s="61" t="s">
        <v>1687</v>
      </c>
      <c r="AO1325" s="61" t="s">
        <v>1606</v>
      </c>
      <c r="AP1325" s="61" t="s">
        <v>5034</v>
      </c>
      <c r="AQ1325" s="61" t="s">
        <v>1714</v>
      </c>
      <c r="AR1325" s="28">
        <v>31160.9</v>
      </c>
      <c r="AS1325" s="28">
        <v>28883</v>
      </c>
      <c r="AT1325" s="28">
        <v>222078</v>
      </c>
      <c r="AU1325" s="62"/>
      <c r="BT1325">
        <v>0</v>
      </c>
      <c r="BU1325" s="32">
        <v>100</v>
      </c>
      <c r="BV1325" s="32">
        <v>140</v>
      </c>
      <c r="BW1325" s="32">
        <v>14600</v>
      </c>
      <c r="BX1325" s="32">
        <v>84</v>
      </c>
      <c r="BY1325" s="32">
        <v>91100</v>
      </c>
      <c r="BZ1325" t="s">
        <v>1816</v>
      </c>
      <c r="CA1325" t="s">
        <v>1690</v>
      </c>
      <c r="CB1325" t="s">
        <v>1851</v>
      </c>
      <c r="CC1325" s="52" t="s">
        <v>1795</v>
      </c>
      <c r="CD1325" s="52" t="s">
        <v>1796</v>
      </c>
      <c r="CE1325" s="155">
        <v>190</v>
      </c>
      <c r="CF1325" s="155">
        <v>4</v>
      </c>
      <c r="CG1325" s="31" t="s">
        <v>688</v>
      </c>
      <c r="CH1325" s="31" t="s">
        <v>3960</v>
      </c>
      <c r="CI1325" s="31" t="s">
        <v>3978</v>
      </c>
      <c r="CJ1325" s="31" t="s">
        <v>2603</v>
      </c>
      <c r="DL1325"/>
      <c r="DM1325"/>
      <c r="DN1325"/>
      <c r="DO1325"/>
      <c r="DP1325"/>
      <c r="DQ1325"/>
      <c r="DR1325"/>
      <c r="DV1325" s="31" t="s">
        <v>5705</v>
      </c>
      <c r="DW1325" s="31" t="s">
        <v>5710</v>
      </c>
      <c r="DX1325" s="63"/>
      <c r="DY1325" s="63"/>
      <c r="DZ1325" s="63"/>
      <c r="EA1325" s="167"/>
      <c r="EB1325" s="60"/>
      <c r="EC1325" s="60"/>
      <c r="ED1325" s="60"/>
      <c r="EE1325" s="60"/>
      <c r="EF1325" s="60"/>
      <c r="EG1325" s="60"/>
      <c r="EH1325" s="60"/>
      <c r="EI1325" s="60"/>
      <c r="EJ1325" s="60"/>
      <c r="EK1325" s="60"/>
      <c r="EL1325" s="60"/>
      <c r="EM1325" s="60"/>
      <c r="EN1325" s="60"/>
      <c r="EO1325" s="60"/>
      <c r="EP1325" s="60"/>
      <c r="EQ1325" s="60"/>
      <c r="ER1325" s="60"/>
      <c r="ES1325" s="60"/>
      <c r="ET1325" s="60"/>
      <c r="EU1325" s="60"/>
      <c r="EV1325" s="60"/>
      <c r="EW1325" s="60"/>
      <c r="EX1325" s="60"/>
      <c r="EY1325" s="60"/>
      <c r="EZ1325" s="60"/>
      <c r="FA1325" s="60"/>
      <c r="FB1325" s="60"/>
    </row>
    <row r="1326" spans="22:158" x14ac:dyDescent="0.25">
      <c r="W1326" s="33"/>
      <c r="X1326" s="33"/>
      <c r="AH1326" s="38">
        <v>100</v>
      </c>
      <c r="AI1326" s="38">
        <v>130</v>
      </c>
      <c r="AJ1326" s="38">
        <v>16300</v>
      </c>
      <c r="AK1326" s="38">
        <v>16</v>
      </c>
      <c r="AL1326" s="38">
        <v>1807058</v>
      </c>
      <c r="AM1326" s="61" t="s">
        <v>1816</v>
      </c>
      <c r="AN1326" s="61" t="s">
        <v>1687</v>
      </c>
      <c r="AO1326" s="61" t="s">
        <v>1617</v>
      </c>
      <c r="AP1326" s="61" t="s">
        <v>5034</v>
      </c>
      <c r="AQ1326" s="61" t="s">
        <v>1714</v>
      </c>
      <c r="AR1326" s="28">
        <v>0</v>
      </c>
      <c r="AS1326" s="28">
        <v>0</v>
      </c>
      <c r="AT1326" s="28">
        <v>2644</v>
      </c>
      <c r="AU1326" s="62"/>
      <c r="BT1326">
        <v>0</v>
      </c>
      <c r="BU1326" s="32">
        <v>100</v>
      </c>
      <c r="BV1326" s="32">
        <v>140</v>
      </c>
      <c r="BW1326" s="32">
        <v>14600</v>
      </c>
      <c r="BX1326" s="32">
        <v>85</v>
      </c>
      <c r="BY1326" s="32">
        <v>91120</v>
      </c>
      <c r="BZ1326" t="s">
        <v>1816</v>
      </c>
      <c r="CA1326" t="s">
        <v>1690</v>
      </c>
      <c r="CB1326" t="s">
        <v>1851</v>
      </c>
      <c r="CC1326" s="52" t="s">
        <v>1797</v>
      </c>
      <c r="CD1326" s="52" t="s">
        <v>1797</v>
      </c>
      <c r="CE1326" s="155">
        <v>56</v>
      </c>
      <c r="CF1326" s="155">
        <v>2</v>
      </c>
      <c r="CG1326" s="31" t="s">
        <v>690</v>
      </c>
      <c r="CH1326" s="31" t="s">
        <v>3961</v>
      </c>
      <c r="CI1326" s="31" t="s">
        <v>3978</v>
      </c>
      <c r="CJ1326" s="31" t="s">
        <v>2604</v>
      </c>
      <c r="DL1326"/>
      <c r="DM1326"/>
      <c r="DN1326"/>
      <c r="DO1326"/>
      <c r="DP1326"/>
      <c r="DQ1326"/>
      <c r="DR1326"/>
      <c r="DV1326" s="31" t="s">
        <v>5705</v>
      </c>
      <c r="DW1326" s="31" t="s">
        <v>5710</v>
      </c>
      <c r="DX1326" s="63"/>
      <c r="DY1326" s="63"/>
      <c r="DZ1326" s="63"/>
      <c r="EA1326" s="167"/>
      <c r="EB1326" s="60"/>
      <c r="EC1326" s="60"/>
      <c r="ED1326" s="60"/>
      <c r="EE1326" s="60"/>
      <c r="EF1326" s="60"/>
      <c r="EG1326" s="60"/>
      <c r="EH1326" s="60"/>
      <c r="EI1326" s="60"/>
      <c r="EJ1326" s="60"/>
      <c r="EK1326" s="60"/>
      <c r="EL1326" s="60"/>
      <c r="EM1326" s="60"/>
      <c r="EN1326" s="60"/>
      <c r="EO1326" s="60"/>
      <c r="EP1326" s="60"/>
      <c r="EQ1326" s="60"/>
      <c r="ER1326" s="60"/>
      <c r="ES1326" s="60"/>
      <c r="ET1326" s="60"/>
      <c r="EU1326" s="60"/>
      <c r="EV1326" s="60"/>
      <c r="EW1326" s="60"/>
      <c r="EX1326" s="60"/>
      <c r="EY1326" s="60"/>
      <c r="EZ1326" s="60"/>
      <c r="FA1326" s="60"/>
      <c r="FB1326" s="60"/>
    </row>
    <row r="1327" spans="22:158" x14ac:dyDescent="0.25">
      <c r="V1327" s="1"/>
      <c r="W1327" s="33"/>
      <c r="X1327" s="33"/>
      <c r="AH1327" s="38">
        <v>100</v>
      </c>
      <c r="AI1327" s="38">
        <v>130</v>
      </c>
      <c r="AJ1327" s="38">
        <v>17310</v>
      </c>
      <c r="AK1327" s="38">
        <v>16</v>
      </c>
      <c r="AL1327" s="38">
        <v>1807058</v>
      </c>
      <c r="AM1327" s="61" t="s">
        <v>1816</v>
      </c>
      <c r="AN1327" s="61" t="s">
        <v>1687</v>
      </c>
      <c r="AO1327" s="61" t="s">
        <v>1640</v>
      </c>
      <c r="AP1327" s="61" t="s">
        <v>5034</v>
      </c>
      <c r="AQ1327" s="61" t="s">
        <v>1714</v>
      </c>
      <c r="AR1327" s="28">
        <v>17391.099999999999</v>
      </c>
      <c r="AS1327" s="28">
        <v>0</v>
      </c>
      <c r="AT1327" s="28">
        <v>0</v>
      </c>
      <c r="AU1327" s="62"/>
      <c r="BT1327">
        <v>0</v>
      </c>
      <c r="BU1327" s="32">
        <v>100</v>
      </c>
      <c r="BV1327" s="32">
        <v>140</v>
      </c>
      <c r="BW1327" s="32">
        <v>14600</v>
      </c>
      <c r="BX1327" s="32">
        <v>86</v>
      </c>
      <c r="BY1327" s="32">
        <v>91140</v>
      </c>
      <c r="BZ1327" t="s">
        <v>1816</v>
      </c>
      <c r="CA1327" t="s">
        <v>1690</v>
      </c>
      <c r="CB1327" t="s">
        <v>1851</v>
      </c>
      <c r="CC1327" s="52" t="s">
        <v>1787</v>
      </c>
      <c r="CD1327" s="52" t="s">
        <v>1789</v>
      </c>
      <c r="CE1327" s="155">
        <v>284</v>
      </c>
      <c r="CF1327" s="155">
        <v>75</v>
      </c>
      <c r="CG1327" s="31" t="s">
        <v>5839</v>
      </c>
      <c r="CH1327" s="31" t="s">
        <v>3962</v>
      </c>
      <c r="CI1327" s="31" t="s">
        <v>3978</v>
      </c>
      <c r="CJ1327" s="31" t="s">
        <v>2605</v>
      </c>
      <c r="DL1327"/>
      <c r="DM1327"/>
      <c r="DN1327"/>
      <c r="DO1327"/>
      <c r="DP1327"/>
      <c r="DQ1327"/>
      <c r="DR1327"/>
      <c r="DV1327" s="31" t="s">
        <v>5705</v>
      </c>
      <c r="DW1327" s="31" t="s">
        <v>5710</v>
      </c>
      <c r="DX1327" s="63"/>
      <c r="DY1327" s="63"/>
      <c r="DZ1327" s="63"/>
      <c r="EA1327" s="167"/>
      <c r="EB1327" s="60"/>
      <c r="EC1327" s="60"/>
      <c r="ED1327" s="60"/>
      <c r="EE1327" s="60"/>
      <c r="EF1327" s="60"/>
      <c r="EG1327" s="60"/>
      <c r="EH1327" s="60"/>
      <c r="EI1327" s="60"/>
      <c r="EJ1327" s="60"/>
      <c r="EK1327" s="60"/>
      <c r="EL1327" s="60"/>
      <c r="EM1327" s="60"/>
      <c r="EN1327" s="60"/>
      <c r="EO1327" s="60"/>
      <c r="EP1327" s="60"/>
      <c r="EQ1327" s="60"/>
      <c r="ER1327" s="60"/>
      <c r="ES1327" s="60"/>
      <c r="ET1327" s="60"/>
      <c r="EU1327" s="60"/>
      <c r="EV1327" s="60"/>
      <c r="EW1327" s="60"/>
      <c r="EX1327" s="60"/>
      <c r="EY1327" s="60"/>
      <c r="EZ1327" s="60"/>
      <c r="FA1327" s="60"/>
      <c r="FB1327" s="60"/>
    </row>
    <row r="1328" spans="22:158" x14ac:dyDescent="0.25">
      <c r="W1328" s="33"/>
      <c r="X1328" s="33"/>
      <c r="AH1328" s="38">
        <v>100</v>
      </c>
      <c r="AI1328" s="38">
        <v>130</v>
      </c>
      <c r="AJ1328" s="38">
        <v>17400</v>
      </c>
      <c r="AK1328" s="38">
        <v>16</v>
      </c>
      <c r="AL1328" s="38">
        <v>1807058</v>
      </c>
      <c r="AM1328" s="61" t="s">
        <v>1816</v>
      </c>
      <c r="AN1328" s="61" t="s">
        <v>1687</v>
      </c>
      <c r="AO1328" s="61" t="s">
        <v>1642</v>
      </c>
      <c r="AP1328" s="61" t="s">
        <v>5034</v>
      </c>
      <c r="AQ1328" s="61" t="s">
        <v>1714</v>
      </c>
      <c r="AR1328" s="28">
        <v>0</v>
      </c>
      <c r="AS1328" s="28">
        <v>1961</v>
      </c>
      <c r="AT1328" s="28">
        <v>0</v>
      </c>
      <c r="AU1328" s="62"/>
      <c r="BT1328">
        <v>0</v>
      </c>
      <c r="BU1328" s="32">
        <v>100</v>
      </c>
      <c r="BV1328" s="32">
        <v>140</v>
      </c>
      <c r="BW1328" s="32">
        <v>14600</v>
      </c>
      <c r="BX1328" s="32">
        <v>86</v>
      </c>
      <c r="BY1328" s="32">
        <v>91160</v>
      </c>
      <c r="BZ1328" t="s">
        <v>1816</v>
      </c>
      <c r="CA1328" t="s">
        <v>1690</v>
      </c>
      <c r="CB1328" s="52" t="s">
        <v>1851</v>
      </c>
      <c r="CC1328" s="52" t="s">
        <v>1787</v>
      </c>
      <c r="CD1328" s="52" t="s">
        <v>1788</v>
      </c>
      <c r="CE1328" s="155">
        <v>158</v>
      </c>
      <c r="CF1328" s="155">
        <v>13</v>
      </c>
      <c r="CG1328" s="31" t="s">
        <v>5831</v>
      </c>
      <c r="CH1328" s="31" t="s">
        <v>3963</v>
      </c>
      <c r="CI1328" s="31" t="s">
        <v>3978</v>
      </c>
      <c r="CJ1328" s="31" t="s">
        <v>3255</v>
      </c>
      <c r="DL1328"/>
      <c r="DM1328"/>
      <c r="DN1328"/>
      <c r="DO1328"/>
      <c r="DP1328"/>
      <c r="DQ1328"/>
      <c r="DR1328"/>
      <c r="DV1328" s="31" t="s">
        <v>5705</v>
      </c>
      <c r="DW1328" s="31" t="s">
        <v>5710</v>
      </c>
      <c r="DX1328" s="63"/>
      <c r="DY1328" s="63"/>
      <c r="DZ1328" s="63"/>
      <c r="EA1328" s="167"/>
      <c r="EB1328" s="60"/>
      <c r="EC1328" s="60"/>
      <c r="ED1328" s="60"/>
      <c r="EE1328" s="60"/>
      <c r="EF1328" s="60"/>
      <c r="EG1328" s="60"/>
      <c r="EH1328" s="60"/>
      <c r="EI1328" s="60"/>
      <c r="EJ1328" s="60"/>
      <c r="EK1328" s="60"/>
      <c r="EL1328" s="60"/>
      <c r="EM1328" s="60"/>
      <c r="EN1328" s="60"/>
      <c r="EO1328" s="60"/>
      <c r="EP1328" s="60"/>
      <c r="EQ1328" s="60"/>
      <c r="ER1328" s="60"/>
      <c r="ES1328" s="60"/>
      <c r="ET1328" s="60"/>
      <c r="EU1328" s="60"/>
      <c r="EV1328" s="60"/>
      <c r="EW1328" s="60"/>
      <c r="EX1328" s="60"/>
      <c r="EY1328" s="60"/>
      <c r="EZ1328" s="60"/>
      <c r="FA1328" s="60"/>
      <c r="FB1328" s="60"/>
    </row>
    <row r="1329" spans="22:158" x14ac:dyDescent="0.25">
      <c r="V1329" s="1"/>
      <c r="W1329" s="33"/>
      <c r="X1329" s="33"/>
      <c r="AH1329" s="38">
        <v>100</v>
      </c>
      <c r="AI1329" s="38">
        <v>130</v>
      </c>
      <c r="AJ1329" s="38">
        <v>17650</v>
      </c>
      <c r="AK1329" s="38">
        <v>16</v>
      </c>
      <c r="AL1329" s="38">
        <v>1807058</v>
      </c>
      <c r="AM1329" s="61" t="s">
        <v>1816</v>
      </c>
      <c r="AN1329" s="61" t="s">
        <v>1687</v>
      </c>
      <c r="AO1329" s="61" t="s">
        <v>1648</v>
      </c>
      <c r="AP1329" s="61" t="s">
        <v>5034</v>
      </c>
      <c r="AQ1329" s="61" t="s">
        <v>1714</v>
      </c>
      <c r="AR1329" s="28">
        <v>0</v>
      </c>
      <c r="AS1329" s="28">
        <v>0</v>
      </c>
      <c r="AT1329" s="28">
        <v>0</v>
      </c>
      <c r="AU1329" s="62"/>
      <c r="BT1329">
        <v>0</v>
      </c>
      <c r="BU1329" s="32">
        <v>100</v>
      </c>
      <c r="BV1329" s="32">
        <v>140</v>
      </c>
      <c r="BW1329" s="32">
        <v>14600</v>
      </c>
      <c r="BX1329" s="32">
        <v>88</v>
      </c>
      <c r="BY1329" s="32">
        <v>91220</v>
      </c>
      <c r="BZ1329" t="s">
        <v>1816</v>
      </c>
      <c r="CA1329" t="s">
        <v>1690</v>
      </c>
      <c r="CB1329" t="s">
        <v>1851</v>
      </c>
      <c r="CC1329" t="s">
        <v>1684</v>
      </c>
      <c r="CD1329" s="52" t="s">
        <v>1684</v>
      </c>
      <c r="CE1329" s="155">
        <v>1358</v>
      </c>
      <c r="CF1329" s="155">
        <v>14</v>
      </c>
      <c r="CG1329" s="31" t="s">
        <v>696</v>
      </c>
      <c r="CH1329" s="31" t="s">
        <v>3969</v>
      </c>
      <c r="CI1329" s="31" t="s">
        <v>3978</v>
      </c>
      <c r="CJ1329" s="31" t="s">
        <v>3256</v>
      </c>
      <c r="DL1329"/>
      <c r="DM1329"/>
      <c r="DN1329"/>
      <c r="DO1329"/>
      <c r="DP1329"/>
      <c r="DQ1329"/>
      <c r="DR1329"/>
      <c r="DV1329" s="31" t="s">
        <v>5705</v>
      </c>
      <c r="DW1329" s="31" t="s">
        <v>5710</v>
      </c>
      <c r="DX1329" s="63"/>
      <c r="DY1329" s="63"/>
      <c r="DZ1329" s="63"/>
      <c r="EA1329" s="167"/>
      <c r="EB1329" s="60"/>
      <c r="EC1329" s="60"/>
      <c r="ED1329" s="60"/>
      <c r="EE1329" s="60"/>
      <c r="EF1329" s="60"/>
      <c r="EG1329" s="60"/>
      <c r="EH1329" s="60"/>
      <c r="EI1329" s="60"/>
      <c r="EJ1329" s="60"/>
      <c r="EK1329" s="60"/>
      <c r="EL1329" s="60"/>
      <c r="EM1329" s="60"/>
      <c r="EN1329" s="60"/>
      <c r="EO1329" s="60"/>
      <c r="EP1329" s="60"/>
      <c r="EQ1329" s="60"/>
      <c r="ER1329" s="60"/>
      <c r="ES1329" s="60"/>
      <c r="ET1329" s="60"/>
      <c r="EU1329" s="60"/>
      <c r="EV1329" s="60"/>
      <c r="EW1329" s="60"/>
      <c r="EX1329" s="60"/>
      <c r="EY1329" s="60"/>
      <c r="EZ1329" s="60"/>
      <c r="FA1329" s="60"/>
      <c r="FB1329" s="60"/>
    </row>
    <row r="1330" spans="22:158" x14ac:dyDescent="0.25">
      <c r="W1330" s="33"/>
      <c r="X1330" s="33"/>
      <c r="AH1330" s="38">
        <v>100</v>
      </c>
      <c r="AI1330" s="38">
        <v>130</v>
      </c>
      <c r="AJ1330" s="38">
        <v>18600</v>
      </c>
      <c r="AK1330" s="38">
        <v>16</v>
      </c>
      <c r="AL1330" s="38">
        <v>1807058</v>
      </c>
      <c r="AM1330" s="61" t="s">
        <v>1816</v>
      </c>
      <c r="AN1330" s="61" t="s">
        <v>1687</v>
      </c>
      <c r="AO1330" s="61" t="s">
        <v>1668</v>
      </c>
      <c r="AP1330" s="61" t="s">
        <v>5034</v>
      </c>
      <c r="AQ1330" s="61" t="s">
        <v>1714</v>
      </c>
      <c r="AR1330" s="28">
        <v>0</v>
      </c>
      <c r="AS1330" s="28">
        <v>0</v>
      </c>
      <c r="AT1330" s="28">
        <v>9080</v>
      </c>
      <c r="AU1330" s="62"/>
      <c r="BT1330">
        <v>0</v>
      </c>
      <c r="BU1330" s="32">
        <v>100</v>
      </c>
      <c r="BV1330" s="32">
        <v>140</v>
      </c>
      <c r="BW1330" s="32">
        <v>14600</v>
      </c>
      <c r="BX1330" s="32">
        <v>89</v>
      </c>
      <c r="BY1330" s="32">
        <v>91240</v>
      </c>
      <c r="BZ1330" t="s">
        <v>1816</v>
      </c>
      <c r="CA1330" t="s">
        <v>1690</v>
      </c>
      <c r="CB1330" t="s">
        <v>1851</v>
      </c>
      <c r="CC1330" s="52" t="s">
        <v>1785</v>
      </c>
      <c r="CD1330" s="52" t="s">
        <v>1785</v>
      </c>
      <c r="CE1330" s="155">
        <v>663831</v>
      </c>
      <c r="CF1330" s="155">
        <v>335</v>
      </c>
      <c r="CG1330" s="31" t="s">
        <v>698</v>
      </c>
      <c r="CH1330" s="31" t="s">
        <v>3970</v>
      </c>
      <c r="CI1330" s="31" t="s">
        <v>3978</v>
      </c>
      <c r="CJ1330" s="31" t="s">
        <v>3257</v>
      </c>
      <c r="DL1330"/>
      <c r="DM1330"/>
      <c r="DN1330"/>
      <c r="DO1330"/>
      <c r="DP1330"/>
      <c r="DQ1330"/>
      <c r="DR1330"/>
      <c r="DV1330" s="31" t="s">
        <v>5705</v>
      </c>
      <c r="DW1330" s="31" t="s">
        <v>5710</v>
      </c>
      <c r="DX1330" s="63"/>
      <c r="DY1330" s="63"/>
      <c r="DZ1330" s="63"/>
      <c r="EA1330" s="167"/>
      <c r="EB1330" s="60"/>
      <c r="EC1330" s="60"/>
      <c r="ED1330" s="60"/>
      <c r="EE1330" s="60"/>
      <c r="EF1330" s="60"/>
      <c r="EG1330" s="60"/>
      <c r="EH1330" s="60"/>
      <c r="EI1330" s="60"/>
      <c r="EJ1330" s="60"/>
      <c r="EK1330" s="60"/>
      <c r="EL1330" s="60"/>
      <c r="EM1330" s="60"/>
      <c r="EN1330" s="60"/>
      <c r="EO1330" s="60"/>
      <c r="EP1330" s="60"/>
      <c r="EQ1330" s="60"/>
      <c r="ER1330" s="60"/>
      <c r="ES1330" s="60"/>
      <c r="ET1330" s="60"/>
      <c r="EU1330" s="60"/>
      <c r="EV1330" s="60"/>
      <c r="EW1330" s="60"/>
      <c r="EX1330" s="60"/>
      <c r="EY1330" s="60"/>
      <c r="EZ1330" s="60"/>
      <c r="FA1330" s="60"/>
      <c r="FB1330" s="60"/>
    </row>
    <row r="1331" spans="22:158" x14ac:dyDescent="0.25">
      <c r="W1331" s="33"/>
      <c r="X1331" s="33"/>
      <c r="AH1331" s="38">
        <v>100</v>
      </c>
      <c r="AI1331" s="38">
        <v>135</v>
      </c>
      <c r="AJ1331" s="38">
        <v>10950</v>
      </c>
      <c r="AK1331" s="38">
        <v>16</v>
      </c>
      <c r="AL1331" s="38">
        <v>1807058</v>
      </c>
      <c r="AM1331" s="61" t="s">
        <v>1816</v>
      </c>
      <c r="AN1331" s="61" t="s">
        <v>1693</v>
      </c>
      <c r="AO1331" s="61" t="s">
        <v>5062</v>
      </c>
      <c r="AP1331" s="61" t="s">
        <v>5034</v>
      </c>
      <c r="AQ1331" s="61" t="s">
        <v>1714</v>
      </c>
      <c r="AR1331" s="28">
        <v>2109407.6</v>
      </c>
      <c r="AS1331" s="28">
        <v>0</v>
      </c>
      <c r="AT1331" s="28">
        <v>485877</v>
      </c>
      <c r="AU1331" s="62"/>
      <c r="BT1331">
        <v>0</v>
      </c>
      <c r="BU1331" s="32">
        <v>100</v>
      </c>
      <c r="BV1331" s="32">
        <v>140</v>
      </c>
      <c r="BW1331" s="32">
        <v>14600</v>
      </c>
      <c r="BX1331" s="32">
        <v>90</v>
      </c>
      <c r="BY1331" s="32">
        <v>91260</v>
      </c>
      <c r="BZ1331" t="s">
        <v>1816</v>
      </c>
      <c r="CA1331" t="s">
        <v>1690</v>
      </c>
      <c r="CB1331" t="s">
        <v>1851</v>
      </c>
      <c r="CC1331" t="s">
        <v>5036</v>
      </c>
      <c r="CD1331" s="52" t="s">
        <v>5036</v>
      </c>
      <c r="CE1331" s="155"/>
      <c r="CF1331" s="155"/>
      <c r="CG1331" s="31" t="s">
        <v>5848</v>
      </c>
      <c r="CH1331" s="31" t="s">
        <v>3971</v>
      </c>
      <c r="CI1331" s="31" t="s">
        <v>3978</v>
      </c>
      <c r="CJ1331" s="31" t="s">
        <v>3258</v>
      </c>
      <c r="DL1331"/>
      <c r="DM1331"/>
      <c r="DN1331"/>
      <c r="DO1331"/>
      <c r="DP1331"/>
      <c r="DQ1331"/>
      <c r="DR1331"/>
      <c r="DV1331" s="31" t="s">
        <v>5705</v>
      </c>
      <c r="DW1331" s="31" t="s">
        <v>5711</v>
      </c>
      <c r="DX1331" s="63"/>
      <c r="DY1331" s="63"/>
      <c r="DZ1331" s="63"/>
      <c r="EA1331" s="167"/>
      <c r="EB1331" s="60"/>
      <c r="EC1331" s="60"/>
      <c r="ED1331" s="60"/>
      <c r="EE1331" s="60"/>
      <c r="EF1331" s="60"/>
      <c r="EG1331" s="60"/>
      <c r="EH1331" s="60"/>
      <c r="EI1331" s="60"/>
      <c r="EJ1331" s="60"/>
      <c r="EK1331" s="60"/>
      <c r="EL1331" s="60"/>
      <c r="EM1331" s="60"/>
      <c r="EN1331" s="60"/>
      <c r="EO1331" s="60"/>
      <c r="EP1331" s="60"/>
      <c r="EQ1331" s="60"/>
      <c r="ER1331" s="60"/>
      <c r="ES1331" s="60"/>
      <c r="ET1331" s="60"/>
      <c r="EU1331" s="60"/>
      <c r="EV1331" s="60"/>
      <c r="EW1331" s="60"/>
      <c r="EX1331" s="60"/>
      <c r="EY1331" s="60"/>
      <c r="EZ1331" s="60"/>
      <c r="FA1331" s="60"/>
      <c r="FB1331" s="60"/>
    </row>
    <row r="1332" spans="22:158" x14ac:dyDescent="0.25">
      <c r="V1332" s="1"/>
      <c r="W1332" s="33"/>
      <c r="X1332" s="33"/>
      <c r="AH1332" s="38">
        <v>100</v>
      </c>
      <c r="AI1332" s="38">
        <v>135</v>
      </c>
      <c r="AJ1332" s="38">
        <v>11950</v>
      </c>
      <c r="AK1332" s="38">
        <v>16</v>
      </c>
      <c r="AL1332" s="38">
        <v>1807058</v>
      </c>
      <c r="AM1332" s="61" t="s">
        <v>1816</v>
      </c>
      <c r="AN1332" s="61" t="s">
        <v>1693</v>
      </c>
      <c r="AO1332" s="61" t="s">
        <v>5083</v>
      </c>
      <c r="AP1332" s="61" t="s">
        <v>5034</v>
      </c>
      <c r="AQ1332" s="61" t="s">
        <v>1714</v>
      </c>
      <c r="AR1332" s="28">
        <v>0</v>
      </c>
      <c r="AS1332" s="28">
        <v>0</v>
      </c>
      <c r="AT1332" s="28">
        <v>100040</v>
      </c>
      <c r="AU1332" s="62"/>
      <c r="BT1332">
        <v>0</v>
      </c>
      <c r="BU1332" s="32">
        <v>100</v>
      </c>
      <c r="BV1332" s="32">
        <v>140</v>
      </c>
      <c r="BW1332" s="32">
        <v>14870</v>
      </c>
      <c r="BX1332" s="32">
        <v>81</v>
      </c>
      <c r="BY1332" s="32">
        <v>91000</v>
      </c>
      <c r="BZ1332" t="s">
        <v>1816</v>
      </c>
      <c r="CA1332" t="s">
        <v>1690</v>
      </c>
      <c r="CB1332" t="s">
        <v>1857</v>
      </c>
      <c r="CC1332" s="52" t="s">
        <v>1683</v>
      </c>
      <c r="CD1332" s="52" t="s">
        <v>1784</v>
      </c>
      <c r="CE1332" s="155">
        <v>32804</v>
      </c>
      <c r="CF1332" s="155">
        <v>254</v>
      </c>
      <c r="CG1332" s="31" t="s">
        <v>5834</v>
      </c>
      <c r="CH1332" s="31" t="s">
        <v>3954</v>
      </c>
      <c r="CI1332" s="31" t="s">
        <v>3979</v>
      </c>
      <c r="CJ1332" s="31" t="s">
        <v>3259</v>
      </c>
      <c r="DL1332"/>
      <c r="DM1332"/>
      <c r="DN1332"/>
      <c r="DO1332"/>
      <c r="DP1332"/>
      <c r="DQ1332"/>
      <c r="DR1332"/>
      <c r="DV1332" s="31" t="s">
        <v>5705</v>
      </c>
      <c r="DW1332" s="31" t="s">
        <v>5711</v>
      </c>
      <c r="DX1332" s="63"/>
      <c r="DY1332" s="63"/>
      <c r="DZ1332" s="63"/>
      <c r="EA1332" s="167"/>
      <c r="EB1332" s="60"/>
      <c r="EC1332" s="60"/>
      <c r="ED1332" s="60"/>
      <c r="EE1332" s="60"/>
      <c r="EF1332" s="60"/>
      <c r="EG1332" s="60"/>
      <c r="EH1332" s="60"/>
      <c r="EI1332" s="60"/>
      <c r="EJ1332" s="60"/>
      <c r="EK1332" s="60"/>
      <c r="EL1332" s="60"/>
      <c r="EM1332" s="60"/>
      <c r="EN1332" s="60"/>
      <c r="EO1332" s="60"/>
      <c r="EP1332" s="60"/>
      <c r="EQ1332" s="60"/>
      <c r="ER1332" s="60"/>
      <c r="ES1332" s="60"/>
      <c r="ET1332" s="60"/>
      <c r="EU1332" s="60"/>
      <c r="EV1332" s="60"/>
      <c r="EW1332" s="60"/>
      <c r="EX1332" s="60"/>
      <c r="EY1332" s="60"/>
      <c r="EZ1332" s="60"/>
      <c r="FA1332" s="60"/>
      <c r="FB1332" s="60"/>
    </row>
    <row r="1333" spans="22:158" x14ac:dyDescent="0.25">
      <c r="W1333" s="33"/>
      <c r="X1333" s="33"/>
      <c r="AH1333" s="38">
        <v>100</v>
      </c>
      <c r="AI1333" s="38">
        <v>135</v>
      </c>
      <c r="AJ1333" s="38">
        <v>12100</v>
      </c>
      <c r="AK1333" s="38">
        <v>16</v>
      </c>
      <c r="AL1333" s="38">
        <v>1807058</v>
      </c>
      <c r="AM1333" s="61" t="s">
        <v>1816</v>
      </c>
      <c r="AN1333" s="61" t="s">
        <v>1693</v>
      </c>
      <c r="AO1333" s="61" t="s">
        <v>5086</v>
      </c>
      <c r="AP1333" s="61" t="s">
        <v>5034</v>
      </c>
      <c r="AQ1333" s="61" t="s">
        <v>1714</v>
      </c>
      <c r="AR1333" s="28">
        <v>0</v>
      </c>
      <c r="AS1333" s="28">
        <v>0</v>
      </c>
      <c r="AT1333" s="28">
        <v>125670</v>
      </c>
      <c r="AU1333" s="62"/>
      <c r="BT1333">
        <v>0</v>
      </c>
      <c r="BU1333" s="32">
        <v>100</v>
      </c>
      <c r="BV1333" s="32">
        <v>140</v>
      </c>
      <c r="BW1333" s="32">
        <v>14870</v>
      </c>
      <c r="BX1333" s="32">
        <v>81</v>
      </c>
      <c r="BY1333" s="32">
        <v>91010</v>
      </c>
      <c r="BZ1333" t="s">
        <v>1816</v>
      </c>
      <c r="CA1333" t="s">
        <v>1690</v>
      </c>
      <c r="CB1333" t="s">
        <v>1857</v>
      </c>
      <c r="CC1333" s="52" t="s">
        <v>1683</v>
      </c>
      <c r="CD1333" s="52" t="s">
        <v>1683</v>
      </c>
      <c r="CE1333" s="155">
        <v>12</v>
      </c>
      <c r="CF1333" s="155">
        <v>5</v>
      </c>
      <c r="CG1333" s="31" t="s">
        <v>5837</v>
      </c>
      <c r="CH1333" s="31" t="s">
        <v>3956</v>
      </c>
      <c r="CI1333" s="31" t="s">
        <v>3979</v>
      </c>
      <c r="CJ1333" s="31" t="s">
        <v>3260</v>
      </c>
      <c r="DL1333"/>
      <c r="DM1333"/>
      <c r="DN1333"/>
      <c r="DO1333"/>
      <c r="DP1333"/>
      <c r="DQ1333"/>
      <c r="DR1333"/>
      <c r="DV1333" s="31" t="s">
        <v>5705</v>
      </c>
      <c r="DW1333" s="31" t="s">
        <v>5711</v>
      </c>
      <c r="DX1333" s="63"/>
      <c r="DY1333" s="63"/>
      <c r="DZ1333" s="63"/>
      <c r="EA1333" s="167"/>
      <c r="EB1333" s="60"/>
      <c r="EC1333" s="60"/>
      <c r="ED1333" s="60"/>
      <c r="EE1333" s="60"/>
      <c r="EF1333" s="60"/>
      <c r="EG1333" s="60"/>
      <c r="EH1333" s="60"/>
      <c r="EI1333" s="60"/>
      <c r="EJ1333" s="60"/>
      <c r="EK1333" s="60"/>
      <c r="EL1333" s="60"/>
      <c r="EM1333" s="60"/>
      <c r="EN1333" s="60"/>
      <c r="EO1333" s="60"/>
      <c r="EP1333" s="60"/>
      <c r="EQ1333" s="60"/>
      <c r="ER1333" s="60"/>
      <c r="ES1333" s="60"/>
      <c r="ET1333" s="60"/>
      <c r="EU1333" s="60"/>
      <c r="EV1333" s="60"/>
      <c r="EW1333" s="60"/>
      <c r="EX1333" s="60"/>
      <c r="EY1333" s="60"/>
      <c r="EZ1333" s="60"/>
      <c r="FA1333" s="60"/>
      <c r="FB1333" s="60"/>
    </row>
    <row r="1334" spans="22:158" x14ac:dyDescent="0.25">
      <c r="V1334" s="1"/>
      <c r="W1334" s="33"/>
      <c r="X1334" s="33"/>
      <c r="AH1334" s="38">
        <v>100</v>
      </c>
      <c r="AI1334" s="38">
        <v>135</v>
      </c>
      <c r="AJ1334" s="38">
        <v>12150</v>
      </c>
      <c r="AK1334" s="38">
        <v>16</v>
      </c>
      <c r="AL1334" s="38">
        <v>1807058</v>
      </c>
      <c r="AM1334" s="61" t="s">
        <v>1816</v>
      </c>
      <c r="AN1334" s="61" t="s">
        <v>1693</v>
      </c>
      <c r="AO1334" s="61" t="s">
        <v>5087</v>
      </c>
      <c r="AP1334" s="61" t="s">
        <v>5034</v>
      </c>
      <c r="AQ1334" s="61" t="s">
        <v>1714</v>
      </c>
      <c r="AR1334" s="28">
        <v>7211178</v>
      </c>
      <c r="AS1334" s="28">
        <v>2146340</v>
      </c>
      <c r="AT1334" s="28">
        <v>955272</v>
      </c>
      <c r="AU1334" s="62"/>
      <c r="BT1334">
        <v>0</v>
      </c>
      <c r="BU1334" s="32">
        <v>100</v>
      </c>
      <c r="BV1334" s="32">
        <v>140</v>
      </c>
      <c r="BW1334" s="32">
        <v>14870</v>
      </c>
      <c r="BX1334" s="32">
        <v>82</v>
      </c>
      <c r="BY1334" s="32">
        <v>91020</v>
      </c>
      <c r="BZ1334" t="s">
        <v>1816</v>
      </c>
      <c r="CA1334" t="s">
        <v>1690</v>
      </c>
      <c r="CB1334" t="s">
        <v>1857</v>
      </c>
      <c r="CC1334" s="52" t="s">
        <v>1790</v>
      </c>
      <c r="CD1334" s="52" t="s">
        <v>1792</v>
      </c>
      <c r="CE1334" s="155">
        <v>154</v>
      </c>
      <c r="CF1334" s="155">
        <v>2</v>
      </c>
      <c r="CG1334" s="31" t="s">
        <v>5851</v>
      </c>
      <c r="CH1334" s="31" t="s">
        <v>3957</v>
      </c>
      <c r="CI1334" s="31" t="s">
        <v>3979</v>
      </c>
      <c r="CJ1334" s="31" t="s">
        <v>3261</v>
      </c>
      <c r="DL1334"/>
      <c r="DM1334"/>
      <c r="DN1334"/>
      <c r="DO1334"/>
      <c r="DP1334"/>
      <c r="DQ1334"/>
      <c r="DR1334"/>
      <c r="DV1334" s="31" t="s">
        <v>5705</v>
      </c>
      <c r="DW1334" s="31" t="s">
        <v>5711</v>
      </c>
      <c r="DX1334" s="63"/>
      <c r="DY1334" s="63"/>
      <c r="DZ1334" s="63"/>
      <c r="EA1334" s="167"/>
      <c r="EB1334" s="60"/>
      <c r="EC1334" s="60"/>
      <c r="ED1334" s="60"/>
      <c r="EE1334" s="60"/>
      <c r="EF1334" s="60"/>
      <c r="EG1334" s="60"/>
      <c r="EH1334" s="60"/>
      <c r="EI1334" s="60"/>
      <c r="EJ1334" s="60"/>
      <c r="EK1334" s="60"/>
      <c r="EL1334" s="60"/>
      <c r="EM1334" s="60"/>
      <c r="EN1334" s="60"/>
      <c r="EO1334" s="60"/>
      <c r="EP1334" s="60"/>
      <c r="EQ1334" s="60"/>
      <c r="ER1334" s="60"/>
      <c r="ES1334" s="60"/>
      <c r="ET1334" s="60"/>
      <c r="EU1334" s="60"/>
      <c r="EV1334" s="60"/>
      <c r="EW1334" s="60"/>
      <c r="EX1334" s="60"/>
      <c r="EY1334" s="60"/>
      <c r="EZ1334" s="60"/>
      <c r="FA1334" s="60"/>
      <c r="FB1334" s="60"/>
    </row>
    <row r="1335" spans="22:158" x14ac:dyDescent="0.25">
      <c r="W1335" s="33"/>
      <c r="X1335" s="33"/>
      <c r="AH1335" s="38">
        <v>100</v>
      </c>
      <c r="AI1335" s="38">
        <v>135</v>
      </c>
      <c r="AJ1335" s="38">
        <v>12600</v>
      </c>
      <c r="AK1335" s="38">
        <v>16</v>
      </c>
      <c r="AL1335" s="38">
        <v>1807058</v>
      </c>
      <c r="AM1335" s="61" t="s">
        <v>1816</v>
      </c>
      <c r="AN1335" s="61" t="s">
        <v>1693</v>
      </c>
      <c r="AO1335" s="61" t="s">
        <v>5095</v>
      </c>
      <c r="AP1335" s="61" t="s">
        <v>5034</v>
      </c>
      <c r="AQ1335" s="61" t="s">
        <v>1714</v>
      </c>
      <c r="AR1335" s="28">
        <v>726025.89999999991</v>
      </c>
      <c r="AS1335" s="28">
        <v>37184</v>
      </c>
      <c r="AT1335" s="28">
        <v>230077</v>
      </c>
      <c r="AU1335" s="62"/>
      <c r="BT1335">
        <v>0</v>
      </c>
      <c r="BU1335" s="32">
        <v>100</v>
      </c>
      <c r="BV1335" s="32">
        <v>140</v>
      </c>
      <c r="BW1335" s="32">
        <v>14870</v>
      </c>
      <c r="BX1335" s="32">
        <v>82</v>
      </c>
      <c r="BY1335" s="32">
        <v>91040</v>
      </c>
      <c r="BZ1335" t="s">
        <v>1816</v>
      </c>
      <c r="CA1335" t="s">
        <v>1690</v>
      </c>
      <c r="CB1335" t="s">
        <v>1857</v>
      </c>
      <c r="CC1335" s="52" t="s">
        <v>1790</v>
      </c>
      <c r="CD1335" s="52" t="s">
        <v>1791</v>
      </c>
      <c r="CE1335" s="155">
        <v>23</v>
      </c>
      <c r="CF1335" s="155">
        <v>1</v>
      </c>
      <c r="CG1335" s="31" t="s">
        <v>5853</v>
      </c>
      <c r="CH1335" s="31" t="s">
        <v>3958</v>
      </c>
      <c r="CI1335" s="31" t="s">
        <v>3979</v>
      </c>
      <c r="CJ1335" s="31" t="s">
        <v>3262</v>
      </c>
      <c r="DL1335"/>
      <c r="DM1335"/>
      <c r="DN1335"/>
      <c r="DO1335"/>
      <c r="DP1335"/>
      <c r="DQ1335"/>
      <c r="DR1335"/>
      <c r="DV1335" s="31" t="s">
        <v>5705</v>
      </c>
      <c r="DW1335" s="31" t="s">
        <v>5711</v>
      </c>
      <c r="DX1335" s="63"/>
      <c r="DY1335" s="63"/>
      <c r="DZ1335" s="63"/>
      <c r="EA1335" s="167"/>
      <c r="EB1335" s="60"/>
      <c r="EC1335" s="60"/>
      <c r="ED1335" s="60"/>
      <c r="EE1335" s="60"/>
      <c r="EF1335" s="60"/>
      <c r="EG1335" s="60"/>
      <c r="EH1335" s="60"/>
      <c r="EI1335" s="60"/>
      <c r="EJ1335" s="60"/>
      <c r="EK1335" s="60"/>
      <c r="EL1335" s="60"/>
      <c r="EM1335" s="60"/>
      <c r="EN1335" s="60"/>
      <c r="EO1335" s="60"/>
      <c r="EP1335" s="60"/>
      <c r="EQ1335" s="60"/>
      <c r="ER1335" s="60"/>
      <c r="ES1335" s="60"/>
      <c r="ET1335" s="60"/>
      <c r="EU1335" s="60"/>
      <c r="EV1335" s="60"/>
      <c r="EW1335" s="60"/>
      <c r="EX1335" s="60"/>
      <c r="EY1335" s="60"/>
      <c r="EZ1335" s="60"/>
      <c r="FA1335" s="60"/>
      <c r="FB1335" s="60"/>
    </row>
    <row r="1336" spans="22:158" x14ac:dyDescent="0.25">
      <c r="W1336" s="33"/>
      <c r="X1336" s="33"/>
      <c r="AH1336" s="38">
        <v>100</v>
      </c>
      <c r="AI1336" s="38">
        <v>135</v>
      </c>
      <c r="AJ1336" s="38">
        <v>12950</v>
      </c>
      <c r="AK1336" s="38">
        <v>16</v>
      </c>
      <c r="AL1336" s="38">
        <v>1807058</v>
      </c>
      <c r="AM1336" s="61" t="s">
        <v>1816</v>
      </c>
      <c r="AN1336" s="61" t="s">
        <v>1693</v>
      </c>
      <c r="AO1336" s="61" t="s">
        <v>5100</v>
      </c>
      <c r="AP1336" s="61" t="s">
        <v>5034</v>
      </c>
      <c r="AQ1336" s="61" t="s">
        <v>1714</v>
      </c>
      <c r="AR1336" s="28">
        <v>3421805.3</v>
      </c>
      <c r="AS1336" s="28">
        <v>922035</v>
      </c>
      <c r="AT1336" s="28">
        <v>503967</v>
      </c>
      <c r="AU1336" s="62"/>
      <c r="BT1336">
        <v>0</v>
      </c>
      <c r="BU1336" s="32">
        <v>100</v>
      </c>
      <c r="BV1336" s="32">
        <v>140</v>
      </c>
      <c r="BW1336" s="32">
        <v>14870</v>
      </c>
      <c r="BX1336" s="32">
        <v>83</v>
      </c>
      <c r="BY1336" s="32">
        <v>91060</v>
      </c>
      <c r="BZ1336" t="s">
        <v>1816</v>
      </c>
      <c r="CA1336" t="s">
        <v>1690</v>
      </c>
      <c r="CB1336" t="s">
        <v>1857</v>
      </c>
      <c r="CC1336" t="s">
        <v>1786</v>
      </c>
      <c r="CD1336" s="52" t="s">
        <v>5043</v>
      </c>
      <c r="CE1336" s="155">
        <v>103476</v>
      </c>
      <c r="CF1336" s="155">
        <v>10</v>
      </c>
      <c r="CG1336" s="31" t="s">
        <v>684</v>
      </c>
      <c r="CH1336" s="31" t="s">
        <v>3959</v>
      </c>
      <c r="CI1336" s="31" t="s">
        <v>3979</v>
      </c>
      <c r="CJ1336" s="31" t="s">
        <v>3263</v>
      </c>
      <c r="DL1336"/>
      <c r="DM1336"/>
      <c r="DN1336"/>
      <c r="DO1336"/>
      <c r="DP1336"/>
      <c r="DQ1336"/>
      <c r="DR1336"/>
      <c r="DV1336" s="31" t="s">
        <v>5705</v>
      </c>
      <c r="DW1336" s="31" t="s">
        <v>5711</v>
      </c>
      <c r="DX1336" s="63"/>
      <c r="DY1336" s="63"/>
      <c r="DZ1336" s="63"/>
      <c r="EA1336" s="167"/>
      <c r="EB1336" s="60"/>
      <c r="EC1336" s="60"/>
      <c r="ED1336" s="60"/>
      <c r="EE1336" s="60"/>
      <c r="EF1336" s="60"/>
      <c r="EG1336" s="60"/>
      <c r="EH1336" s="60"/>
      <c r="EI1336" s="60"/>
      <c r="EJ1336" s="60"/>
      <c r="EK1336" s="60"/>
      <c r="EL1336" s="60"/>
      <c r="EM1336" s="60"/>
      <c r="EN1336" s="60"/>
      <c r="EO1336" s="60"/>
      <c r="EP1336" s="60"/>
      <c r="EQ1336" s="60"/>
      <c r="ER1336" s="60"/>
      <c r="ES1336" s="60"/>
      <c r="ET1336" s="60"/>
      <c r="EU1336" s="60"/>
      <c r="EV1336" s="60"/>
      <c r="EW1336" s="60"/>
      <c r="EX1336" s="60"/>
      <c r="EY1336" s="60"/>
      <c r="EZ1336" s="60"/>
      <c r="FA1336" s="60"/>
      <c r="FB1336" s="60"/>
    </row>
    <row r="1337" spans="22:158" x14ac:dyDescent="0.25">
      <c r="W1337" s="33"/>
      <c r="X1337" s="33"/>
      <c r="AH1337" s="38">
        <v>100</v>
      </c>
      <c r="AI1337" s="38">
        <v>135</v>
      </c>
      <c r="AJ1337" s="38">
        <v>15270</v>
      </c>
      <c r="AK1337" s="38">
        <v>16</v>
      </c>
      <c r="AL1337" s="38">
        <v>1807058</v>
      </c>
      <c r="AM1337" s="61" t="s">
        <v>1816</v>
      </c>
      <c r="AN1337" s="61" t="s">
        <v>1693</v>
      </c>
      <c r="AO1337" s="61" t="s">
        <v>1596</v>
      </c>
      <c r="AP1337" s="61" t="s">
        <v>5034</v>
      </c>
      <c r="AQ1337" s="61" t="s">
        <v>1714</v>
      </c>
      <c r="AR1337" s="28">
        <v>0</v>
      </c>
      <c r="AS1337" s="28">
        <v>22250</v>
      </c>
      <c r="AT1337" s="28">
        <v>0</v>
      </c>
      <c r="AU1337" s="62"/>
      <c r="BT1337">
        <v>0</v>
      </c>
      <c r="BU1337" s="32">
        <v>100</v>
      </c>
      <c r="BV1337" s="32">
        <v>140</v>
      </c>
      <c r="BW1337" s="32">
        <v>14870</v>
      </c>
      <c r="BX1337" s="32">
        <v>83</v>
      </c>
      <c r="BY1337" s="32">
        <v>91080</v>
      </c>
      <c r="BZ1337" t="s">
        <v>1816</v>
      </c>
      <c r="CA1337" t="s">
        <v>1690</v>
      </c>
      <c r="CB1337" t="s">
        <v>1857</v>
      </c>
      <c r="CC1337" s="52" t="s">
        <v>1786</v>
      </c>
      <c r="CD1337" s="52" t="s">
        <v>1784</v>
      </c>
      <c r="CE1337" s="155">
        <v>0</v>
      </c>
      <c r="CF1337" s="155">
        <v>1</v>
      </c>
      <c r="CG1337" s="31" t="s">
        <v>686</v>
      </c>
      <c r="CH1337" s="31" t="s">
        <v>3974</v>
      </c>
      <c r="CI1337" s="31" t="s">
        <v>3979</v>
      </c>
      <c r="CJ1337" s="31" t="s">
        <v>3264</v>
      </c>
      <c r="DL1337"/>
      <c r="DM1337"/>
      <c r="DN1337"/>
      <c r="DO1337"/>
      <c r="DP1337"/>
      <c r="DQ1337"/>
      <c r="DR1337"/>
      <c r="DV1337" s="31" t="s">
        <v>5705</v>
      </c>
      <c r="DW1337" s="31" t="s">
        <v>5711</v>
      </c>
      <c r="DX1337" s="63"/>
      <c r="DY1337" s="63"/>
      <c r="DZ1337" s="63"/>
      <c r="EA1337" s="167"/>
      <c r="EB1337" s="60"/>
      <c r="EC1337" s="60"/>
      <c r="ED1337" s="60"/>
      <c r="EE1337" s="60"/>
      <c r="EF1337" s="60"/>
      <c r="EG1337" s="60"/>
      <c r="EH1337" s="60"/>
      <c r="EI1337" s="60"/>
      <c r="EJ1337" s="60"/>
      <c r="EK1337" s="60"/>
      <c r="EL1337" s="60"/>
      <c r="EM1337" s="60"/>
      <c r="EN1337" s="60"/>
      <c r="EO1337" s="60"/>
      <c r="EP1337" s="60"/>
      <c r="EQ1337" s="60"/>
      <c r="ER1337" s="60"/>
      <c r="ES1337" s="60"/>
      <c r="ET1337" s="60"/>
      <c r="EU1337" s="60"/>
      <c r="EV1337" s="60"/>
      <c r="EW1337" s="60"/>
      <c r="EX1337" s="60"/>
      <c r="EY1337" s="60"/>
      <c r="EZ1337" s="60"/>
      <c r="FA1337" s="60"/>
      <c r="FB1337" s="60"/>
    </row>
    <row r="1338" spans="22:158" x14ac:dyDescent="0.25">
      <c r="V1338" s="1"/>
      <c r="W1338" s="33"/>
      <c r="X1338" s="33"/>
      <c r="AH1338" s="38">
        <v>100</v>
      </c>
      <c r="AI1338" s="38">
        <v>135</v>
      </c>
      <c r="AJ1338" s="38">
        <v>15400</v>
      </c>
      <c r="AK1338" s="38">
        <v>16</v>
      </c>
      <c r="AL1338" s="38">
        <v>1807058</v>
      </c>
      <c r="AM1338" s="61" t="s">
        <v>1816</v>
      </c>
      <c r="AN1338" s="61" t="s">
        <v>1693</v>
      </c>
      <c r="AO1338" s="61" t="s">
        <v>1599</v>
      </c>
      <c r="AP1338" s="61" t="s">
        <v>5034</v>
      </c>
      <c r="AQ1338" s="61" t="s">
        <v>1714</v>
      </c>
      <c r="AR1338" s="28">
        <v>0</v>
      </c>
      <c r="AS1338" s="28">
        <v>0</v>
      </c>
      <c r="AT1338" s="28">
        <v>8160</v>
      </c>
      <c r="AU1338" s="62"/>
      <c r="BT1338">
        <v>0</v>
      </c>
      <c r="BU1338" s="32">
        <v>100</v>
      </c>
      <c r="BV1338" s="32">
        <v>140</v>
      </c>
      <c r="BW1338" s="32">
        <v>14870</v>
      </c>
      <c r="BX1338" s="32">
        <v>84</v>
      </c>
      <c r="BY1338" s="32">
        <v>91100</v>
      </c>
      <c r="BZ1338" t="s">
        <v>1816</v>
      </c>
      <c r="CA1338" t="s">
        <v>1690</v>
      </c>
      <c r="CB1338" t="s">
        <v>1857</v>
      </c>
      <c r="CC1338" s="52" t="s">
        <v>1795</v>
      </c>
      <c r="CD1338" s="52" t="s">
        <v>1796</v>
      </c>
      <c r="CE1338" s="155">
        <v>45</v>
      </c>
      <c r="CF1338" s="155">
        <v>9</v>
      </c>
      <c r="CG1338" s="31" t="s">
        <v>688</v>
      </c>
      <c r="CH1338" s="31" t="s">
        <v>3960</v>
      </c>
      <c r="CI1338" s="31" t="s">
        <v>3979</v>
      </c>
      <c r="CJ1338" s="31" t="s">
        <v>3265</v>
      </c>
      <c r="DL1338"/>
      <c r="DM1338"/>
      <c r="DN1338"/>
      <c r="DO1338"/>
      <c r="DP1338"/>
      <c r="DQ1338"/>
      <c r="DR1338"/>
      <c r="DV1338" s="31" t="s">
        <v>5705</v>
      </c>
      <c r="DW1338" s="31" t="s">
        <v>5711</v>
      </c>
      <c r="DX1338" s="63"/>
      <c r="DY1338" s="63"/>
      <c r="DZ1338" s="63"/>
      <c r="EA1338" s="167"/>
      <c r="EB1338" s="60"/>
      <c r="EC1338" s="60"/>
      <c r="ED1338" s="60"/>
      <c r="EE1338" s="60"/>
      <c r="EF1338" s="60"/>
      <c r="EG1338" s="60"/>
      <c r="EH1338" s="60"/>
      <c r="EI1338" s="60"/>
      <c r="EJ1338" s="60"/>
      <c r="EK1338" s="60"/>
      <c r="EL1338" s="60"/>
      <c r="EM1338" s="60"/>
      <c r="EN1338" s="60"/>
      <c r="EO1338" s="60"/>
      <c r="EP1338" s="60"/>
      <c r="EQ1338" s="60"/>
      <c r="ER1338" s="60"/>
      <c r="ES1338" s="60"/>
      <c r="ET1338" s="60"/>
      <c r="EU1338" s="60"/>
      <c r="EV1338" s="60"/>
      <c r="EW1338" s="60"/>
      <c r="EX1338" s="60"/>
      <c r="EY1338" s="60"/>
      <c r="EZ1338" s="60"/>
      <c r="FA1338" s="60"/>
      <c r="FB1338" s="60"/>
    </row>
    <row r="1339" spans="22:158" x14ac:dyDescent="0.25">
      <c r="W1339" s="33"/>
      <c r="X1339" s="33"/>
      <c r="AH1339" s="38">
        <v>100</v>
      </c>
      <c r="AI1339" s="38">
        <v>135</v>
      </c>
      <c r="AJ1339" s="38">
        <v>15850</v>
      </c>
      <c r="AK1339" s="38">
        <v>16</v>
      </c>
      <c r="AL1339" s="38">
        <v>1807058</v>
      </c>
      <c r="AM1339" s="61" t="s">
        <v>1816</v>
      </c>
      <c r="AN1339" s="61" t="s">
        <v>1693</v>
      </c>
      <c r="AO1339" s="61" t="s">
        <v>1608</v>
      </c>
      <c r="AP1339" s="61" t="s">
        <v>5034</v>
      </c>
      <c r="AQ1339" s="61" t="s">
        <v>1714</v>
      </c>
      <c r="AR1339" s="28">
        <v>3860894.2</v>
      </c>
      <c r="AS1339" s="28">
        <v>996847</v>
      </c>
      <c r="AT1339" s="28">
        <v>219871</v>
      </c>
      <c r="AU1339" s="62"/>
      <c r="BT1339">
        <v>0</v>
      </c>
      <c r="BU1339" s="32">
        <v>100</v>
      </c>
      <c r="BV1339" s="32">
        <v>140</v>
      </c>
      <c r="BW1339" s="32">
        <v>14870</v>
      </c>
      <c r="BX1339" s="32">
        <v>85</v>
      </c>
      <c r="BY1339" s="32">
        <v>91120</v>
      </c>
      <c r="BZ1339" t="s">
        <v>1816</v>
      </c>
      <c r="CA1339" t="s">
        <v>1690</v>
      </c>
      <c r="CB1339" t="s">
        <v>1857</v>
      </c>
      <c r="CC1339" s="52" t="s">
        <v>1797</v>
      </c>
      <c r="CD1339" s="52" t="s">
        <v>1797</v>
      </c>
      <c r="CE1339" s="155">
        <v>2</v>
      </c>
      <c r="CF1339" s="155">
        <v>2</v>
      </c>
      <c r="CG1339" s="31" t="s">
        <v>690</v>
      </c>
      <c r="CH1339" s="31" t="s">
        <v>3961</v>
      </c>
      <c r="CI1339" s="31" t="s">
        <v>3979</v>
      </c>
      <c r="CJ1339" s="31" t="s">
        <v>3266</v>
      </c>
      <c r="DL1339"/>
      <c r="DM1339"/>
      <c r="DN1339"/>
      <c r="DO1339"/>
      <c r="DP1339"/>
      <c r="DQ1339"/>
      <c r="DR1339"/>
      <c r="DV1339" s="31" t="s">
        <v>5705</v>
      </c>
      <c r="DW1339" s="31" t="s">
        <v>5711</v>
      </c>
      <c r="DX1339" s="63"/>
      <c r="DY1339" s="63"/>
      <c r="DZ1339" s="63"/>
      <c r="EA1339" s="167"/>
      <c r="EB1339" s="60"/>
      <c r="EC1339" s="60"/>
      <c r="ED1339" s="60"/>
      <c r="EE1339" s="60"/>
      <c r="EF1339" s="60"/>
      <c r="EG1339" s="60"/>
      <c r="EH1339" s="60"/>
      <c r="EI1339" s="60"/>
      <c r="EJ1339" s="60"/>
      <c r="EK1339" s="60"/>
      <c r="EL1339" s="60"/>
      <c r="EM1339" s="60"/>
      <c r="EN1339" s="60"/>
      <c r="EO1339" s="60"/>
      <c r="EP1339" s="60"/>
      <c r="EQ1339" s="60"/>
      <c r="ER1339" s="60"/>
      <c r="ES1339" s="60"/>
      <c r="ET1339" s="60"/>
      <c r="EU1339" s="60"/>
      <c r="EV1339" s="60"/>
      <c r="EW1339" s="60"/>
      <c r="EX1339" s="60"/>
      <c r="EY1339" s="60"/>
      <c r="EZ1339" s="60"/>
      <c r="FA1339" s="60"/>
      <c r="FB1339" s="60"/>
    </row>
    <row r="1340" spans="22:158" x14ac:dyDescent="0.25">
      <c r="V1340" s="1"/>
      <c r="W1340" s="33"/>
      <c r="X1340" s="33"/>
      <c r="AH1340" s="38">
        <v>100</v>
      </c>
      <c r="AI1340" s="38">
        <v>135</v>
      </c>
      <c r="AJ1340" s="38">
        <v>17900</v>
      </c>
      <c r="AK1340" s="38">
        <v>16</v>
      </c>
      <c r="AL1340" s="38">
        <v>1807058</v>
      </c>
      <c r="AM1340" s="61" t="s">
        <v>1816</v>
      </c>
      <c r="AN1340" s="61" t="s">
        <v>1693</v>
      </c>
      <c r="AO1340" s="61" t="s">
        <v>1653</v>
      </c>
      <c r="AP1340" s="61" t="s">
        <v>5034</v>
      </c>
      <c r="AQ1340" s="61" t="s">
        <v>1714</v>
      </c>
      <c r="AR1340" s="28">
        <v>2269006.1</v>
      </c>
      <c r="AS1340" s="28">
        <v>0</v>
      </c>
      <c r="AT1340" s="28">
        <v>172472</v>
      </c>
      <c r="AU1340" s="62"/>
      <c r="BT1340">
        <v>0</v>
      </c>
      <c r="BU1340" s="32">
        <v>100</v>
      </c>
      <c r="BV1340" s="32">
        <v>140</v>
      </c>
      <c r="BW1340" s="32">
        <v>14870</v>
      </c>
      <c r="BX1340" s="32">
        <v>86</v>
      </c>
      <c r="BY1340" s="32">
        <v>91140</v>
      </c>
      <c r="BZ1340" t="s">
        <v>1816</v>
      </c>
      <c r="CA1340" t="s">
        <v>1690</v>
      </c>
      <c r="CB1340" s="52" t="s">
        <v>1857</v>
      </c>
      <c r="CC1340" s="52" t="s">
        <v>1787</v>
      </c>
      <c r="CD1340" s="52" t="s">
        <v>1789</v>
      </c>
      <c r="CE1340" s="155">
        <v>408</v>
      </c>
      <c r="CF1340" s="155">
        <v>86</v>
      </c>
      <c r="CG1340" s="31" t="s">
        <v>5839</v>
      </c>
      <c r="CH1340" s="31" t="s">
        <v>3962</v>
      </c>
      <c r="CI1340" s="31" t="s">
        <v>3979</v>
      </c>
      <c r="CJ1340" s="31" t="s">
        <v>3267</v>
      </c>
      <c r="DL1340"/>
      <c r="DM1340"/>
      <c r="DN1340"/>
      <c r="DO1340"/>
      <c r="DP1340"/>
      <c r="DQ1340"/>
      <c r="DR1340"/>
      <c r="DV1340" s="31" t="s">
        <v>5705</v>
      </c>
      <c r="DW1340" s="31" t="s">
        <v>5711</v>
      </c>
      <c r="DX1340" s="63"/>
      <c r="DY1340" s="63"/>
      <c r="DZ1340" s="63"/>
      <c r="EA1340" s="167"/>
      <c r="EB1340" s="60"/>
      <c r="EC1340" s="60"/>
      <c r="ED1340" s="60"/>
      <c r="EE1340" s="60"/>
      <c r="EF1340" s="60"/>
      <c r="EG1340" s="60"/>
      <c r="EH1340" s="60"/>
      <c r="EI1340" s="60"/>
      <c r="EJ1340" s="60"/>
      <c r="EK1340" s="60"/>
      <c r="EL1340" s="60"/>
      <c r="EM1340" s="60"/>
      <c r="EN1340" s="60"/>
      <c r="EO1340" s="60"/>
      <c r="EP1340" s="60"/>
      <c r="EQ1340" s="60"/>
      <c r="ER1340" s="60"/>
      <c r="ES1340" s="60"/>
      <c r="ET1340" s="60"/>
      <c r="EU1340" s="60"/>
      <c r="EV1340" s="60"/>
      <c r="EW1340" s="60"/>
      <c r="EX1340" s="60"/>
      <c r="EY1340" s="60"/>
      <c r="EZ1340" s="60"/>
      <c r="FA1340" s="60"/>
      <c r="FB1340" s="60"/>
    </row>
    <row r="1341" spans="22:158" x14ac:dyDescent="0.25">
      <c r="W1341" s="33"/>
      <c r="X1341" s="33"/>
      <c r="AH1341" s="38">
        <v>100</v>
      </c>
      <c r="AI1341" s="38">
        <v>135</v>
      </c>
      <c r="AJ1341" s="38">
        <v>17950</v>
      </c>
      <c r="AK1341" s="38">
        <v>16</v>
      </c>
      <c r="AL1341" s="38">
        <v>1807058</v>
      </c>
      <c r="AM1341" s="61" t="s">
        <v>1816</v>
      </c>
      <c r="AN1341" s="61" t="s">
        <v>1693</v>
      </c>
      <c r="AO1341" s="61" t="s">
        <v>1654</v>
      </c>
      <c r="AP1341" s="61" t="s">
        <v>5034</v>
      </c>
      <c r="AQ1341" s="61" t="s">
        <v>1714</v>
      </c>
      <c r="AR1341" s="28">
        <v>1834754</v>
      </c>
      <c r="AS1341" s="28">
        <v>73620</v>
      </c>
      <c r="AT1341" s="28">
        <v>49859</v>
      </c>
      <c r="AU1341" s="62"/>
      <c r="BT1341">
        <v>0</v>
      </c>
      <c r="BU1341" s="32">
        <v>100</v>
      </c>
      <c r="BV1341" s="32">
        <v>140</v>
      </c>
      <c r="BW1341" s="32">
        <v>14870</v>
      </c>
      <c r="BX1341" s="32">
        <v>86</v>
      </c>
      <c r="BY1341" s="32">
        <v>91160</v>
      </c>
      <c r="BZ1341" t="s">
        <v>1816</v>
      </c>
      <c r="CA1341" t="s">
        <v>1690</v>
      </c>
      <c r="CB1341" t="s">
        <v>1857</v>
      </c>
      <c r="CC1341" t="s">
        <v>1787</v>
      </c>
      <c r="CD1341" s="52" t="s">
        <v>1788</v>
      </c>
      <c r="CE1341" s="155">
        <v>292</v>
      </c>
      <c r="CF1341" s="155">
        <v>20</v>
      </c>
      <c r="CG1341" s="31" t="s">
        <v>5831</v>
      </c>
      <c r="CH1341" s="31" t="s">
        <v>3963</v>
      </c>
      <c r="CI1341" s="31" t="s">
        <v>3979</v>
      </c>
      <c r="CJ1341" s="31" t="s">
        <v>3268</v>
      </c>
      <c r="DL1341"/>
      <c r="DM1341"/>
      <c r="DN1341"/>
      <c r="DO1341"/>
      <c r="DP1341"/>
      <c r="DQ1341"/>
      <c r="DR1341"/>
      <c r="DV1341" s="31" t="s">
        <v>5705</v>
      </c>
      <c r="DW1341" s="31" t="s">
        <v>5711</v>
      </c>
      <c r="DX1341" s="63"/>
      <c r="DY1341" s="63"/>
      <c r="DZ1341" s="63"/>
      <c r="EA1341" s="167"/>
      <c r="EB1341" s="60"/>
      <c r="EC1341" s="60"/>
      <c r="ED1341" s="60"/>
      <c r="EE1341" s="60"/>
      <c r="EF1341" s="60"/>
      <c r="EG1341" s="60"/>
      <c r="EH1341" s="60"/>
      <c r="EI1341" s="60"/>
      <c r="EJ1341" s="60"/>
      <c r="EK1341" s="60"/>
      <c r="EL1341" s="60"/>
      <c r="EM1341" s="60"/>
      <c r="EN1341" s="60"/>
      <c r="EO1341" s="60"/>
      <c r="EP1341" s="60"/>
      <c r="EQ1341" s="60"/>
      <c r="ER1341" s="60"/>
      <c r="ES1341" s="60"/>
      <c r="ET1341" s="60"/>
      <c r="EU1341" s="60"/>
      <c r="EV1341" s="60"/>
      <c r="EW1341" s="60"/>
      <c r="EX1341" s="60"/>
      <c r="EY1341" s="60"/>
      <c r="EZ1341" s="60"/>
      <c r="FA1341" s="60"/>
      <c r="FB1341" s="60"/>
    </row>
    <row r="1342" spans="22:158" x14ac:dyDescent="0.25">
      <c r="V1342" s="1"/>
      <c r="W1342" s="33"/>
      <c r="X1342" s="33"/>
      <c r="AH1342" s="38">
        <v>100</v>
      </c>
      <c r="AI1342" s="38">
        <v>135</v>
      </c>
      <c r="AJ1342" s="38">
        <v>18020</v>
      </c>
      <c r="AK1342" s="38">
        <v>16</v>
      </c>
      <c r="AL1342" s="38">
        <v>1807058</v>
      </c>
      <c r="AM1342" s="61" t="s">
        <v>1816</v>
      </c>
      <c r="AN1342" s="61" t="s">
        <v>1693</v>
      </c>
      <c r="AO1342" s="61" t="s">
        <v>1656</v>
      </c>
      <c r="AP1342" s="61" t="s">
        <v>5034</v>
      </c>
      <c r="AQ1342" s="61" t="s">
        <v>1714</v>
      </c>
      <c r="AR1342" s="28">
        <v>669036</v>
      </c>
      <c r="AS1342" s="28">
        <v>212418</v>
      </c>
      <c r="AT1342" s="28">
        <v>0</v>
      </c>
      <c r="AU1342" s="62"/>
      <c r="BT1342">
        <v>0</v>
      </c>
      <c r="BU1342" s="32">
        <v>100</v>
      </c>
      <c r="BV1342" s="32">
        <v>140</v>
      </c>
      <c r="BW1342" s="32">
        <v>14870</v>
      </c>
      <c r="BX1342" s="32">
        <v>87</v>
      </c>
      <c r="BY1342" s="32">
        <v>91180</v>
      </c>
      <c r="BZ1342" t="s">
        <v>1816</v>
      </c>
      <c r="CA1342" t="s">
        <v>1690</v>
      </c>
      <c r="CB1342" t="s">
        <v>1857</v>
      </c>
      <c r="CC1342" s="52" t="s">
        <v>1726</v>
      </c>
      <c r="CD1342" s="52" t="s">
        <v>1793</v>
      </c>
      <c r="CE1342" s="155">
        <v>0</v>
      </c>
      <c r="CF1342" s="155">
        <v>2</v>
      </c>
      <c r="CG1342" s="31" t="s">
        <v>5841</v>
      </c>
      <c r="CH1342" s="31" t="s">
        <v>3964</v>
      </c>
      <c r="CI1342" s="31" t="s">
        <v>3979</v>
      </c>
      <c r="CJ1342" s="31" t="s">
        <v>3269</v>
      </c>
      <c r="DL1342"/>
      <c r="DM1342"/>
      <c r="DN1342"/>
      <c r="DO1342"/>
      <c r="DP1342"/>
      <c r="DQ1342"/>
      <c r="DR1342"/>
      <c r="DV1342" s="31" t="s">
        <v>5705</v>
      </c>
      <c r="DW1342" s="31" t="s">
        <v>5711</v>
      </c>
      <c r="DX1342" s="63"/>
      <c r="DY1342" s="63"/>
      <c r="DZ1342" s="63"/>
      <c r="EA1342" s="167"/>
      <c r="EB1342" s="60"/>
      <c r="EC1342" s="60"/>
      <c r="ED1342" s="60"/>
      <c r="EE1342" s="60"/>
      <c r="EF1342" s="60"/>
      <c r="EG1342" s="60"/>
      <c r="EH1342" s="60"/>
      <c r="EI1342" s="60"/>
      <c r="EJ1342" s="60"/>
      <c r="EK1342" s="60"/>
      <c r="EL1342" s="60"/>
      <c r="EM1342" s="60"/>
      <c r="EN1342" s="60"/>
      <c r="EO1342" s="60"/>
      <c r="EP1342" s="60"/>
      <c r="EQ1342" s="60"/>
      <c r="ER1342" s="60"/>
      <c r="ES1342" s="60"/>
      <c r="ET1342" s="60"/>
      <c r="EU1342" s="60"/>
      <c r="EV1342" s="60"/>
      <c r="EW1342" s="60"/>
      <c r="EX1342" s="60"/>
      <c r="EY1342" s="60"/>
      <c r="EZ1342" s="60"/>
      <c r="FA1342" s="60"/>
      <c r="FB1342" s="60"/>
    </row>
    <row r="1343" spans="22:158" x14ac:dyDescent="0.25">
      <c r="W1343" s="33"/>
      <c r="X1343" s="33"/>
      <c r="AH1343" s="38">
        <v>100</v>
      </c>
      <c r="AI1343" s="38">
        <v>135</v>
      </c>
      <c r="AJ1343" s="38">
        <v>18150</v>
      </c>
      <c r="AK1343" s="38">
        <v>16</v>
      </c>
      <c r="AL1343" s="38">
        <v>1807058</v>
      </c>
      <c r="AM1343" s="61" t="s">
        <v>1816</v>
      </c>
      <c r="AN1343" s="61" t="s">
        <v>1693</v>
      </c>
      <c r="AO1343" s="61" t="s">
        <v>1659</v>
      </c>
      <c r="AP1343" s="61" t="s">
        <v>5034</v>
      </c>
      <c r="AQ1343" s="61" t="s">
        <v>1714</v>
      </c>
      <c r="AR1343" s="28">
        <v>469247.1</v>
      </c>
      <c r="AS1343" s="28">
        <v>120424</v>
      </c>
      <c r="AT1343" s="28">
        <v>85971</v>
      </c>
      <c r="AU1343" s="62"/>
      <c r="BT1343">
        <v>0</v>
      </c>
      <c r="BU1343" s="32">
        <v>100</v>
      </c>
      <c r="BV1343" s="32">
        <v>140</v>
      </c>
      <c r="BW1343" s="32">
        <v>14870</v>
      </c>
      <c r="BX1343" s="32">
        <v>87</v>
      </c>
      <c r="BY1343" s="32">
        <v>91190</v>
      </c>
      <c r="BZ1343" t="s">
        <v>1816</v>
      </c>
      <c r="CA1343" t="s">
        <v>1690</v>
      </c>
      <c r="CB1343" t="s">
        <v>1857</v>
      </c>
      <c r="CC1343" t="s">
        <v>1726</v>
      </c>
      <c r="CD1343" s="52" t="s">
        <v>1726</v>
      </c>
      <c r="CE1343" s="155">
        <v>1</v>
      </c>
      <c r="CF1343" s="155">
        <v>1</v>
      </c>
      <c r="CG1343" s="31" t="s">
        <v>5843</v>
      </c>
      <c r="CH1343" s="31" t="s">
        <v>3965</v>
      </c>
      <c r="CI1343" s="31" t="s">
        <v>3979</v>
      </c>
      <c r="CJ1343" s="31" t="s">
        <v>3270</v>
      </c>
      <c r="DL1343"/>
      <c r="DM1343"/>
      <c r="DN1343"/>
      <c r="DO1343"/>
      <c r="DP1343"/>
      <c r="DQ1343"/>
      <c r="DR1343"/>
      <c r="DV1343" s="31" t="s">
        <v>5705</v>
      </c>
      <c r="DW1343" s="31" t="s">
        <v>5711</v>
      </c>
      <c r="DX1343" s="63"/>
      <c r="DY1343" s="63"/>
      <c r="DZ1343" s="63"/>
      <c r="EA1343" s="167"/>
      <c r="EB1343" s="60"/>
      <c r="EC1343" s="60"/>
      <c r="ED1343" s="60"/>
      <c r="EE1343" s="60"/>
      <c r="EF1343" s="60"/>
      <c r="EG1343" s="60"/>
      <c r="EH1343" s="60"/>
      <c r="EI1343" s="60"/>
      <c r="EJ1343" s="60"/>
      <c r="EK1343" s="60"/>
      <c r="EL1343" s="60"/>
      <c r="EM1343" s="60"/>
      <c r="EN1343" s="60"/>
      <c r="EO1343" s="60"/>
      <c r="EP1343" s="60"/>
      <c r="EQ1343" s="60"/>
      <c r="ER1343" s="60"/>
      <c r="ES1343" s="60"/>
      <c r="ET1343" s="60"/>
      <c r="EU1343" s="60"/>
      <c r="EV1343" s="60"/>
      <c r="EW1343" s="60"/>
      <c r="EX1343" s="60"/>
      <c r="EY1343" s="60"/>
      <c r="EZ1343" s="60"/>
      <c r="FA1343" s="60"/>
      <c r="FB1343" s="60"/>
    </row>
    <row r="1344" spans="22:158" x14ac:dyDescent="0.25">
      <c r="W1344" s="33"/>
      <c r="X1344" s="33"/>
      <c r="AH1344" s="38">
        <v>100</v>
      </c>
      <c r="AI1344" s="38">
        <v>140</v>
      </c>
      <c r="AJ1344" s="38">
        <v>10800</v>
      </c>
      <c r="AK1344" s="38">
        <v>16</v>
      </c>
      <c r="AL1344" s="38">
        <v>1807058</v>
      </c>
      <c r="AM1344" s="61" t="s">
        <v>1816</v>
      </c>
      <c r="AN1344" s="61" t="s">
        <v>1690</v>
      </c>
      <c r="AO1344" s="61" t="s">
        <v>5059</v>
      </c>
      <c r="AP1344" s="61" t="s">
        <v>5034</v>
      </c>
      <c r="AQ1344" s="61" t="s">
        <v>1714</v>
      </c>
      <c r="AR1344" s="28">
        <v>6578486.5</v>
      </c>
      <c r="AS1344" s="28">
        <v>515761</v>
      </c>
      <c r="AT1344" s="28">
        <v>1580082</v>
      </c>
      <c r="AU1344" s="62"/>
      <c r="BT1344">
        <v>0</v>
      </c>
      <c r="BU1344" s="32">
        <v>100</v>
      </c>
      <c r="BV1344" s="32">
        <v>140</v>
      </c>
      <c r="BW1344" s="32">
        <v>14870</v>
      </c>
      <c r="BX1344" s="32">
        <v>87</v>
      </c>
      <c r="BY1344" s="32">
        <v>91194</v>
      </c>
      <c r="BZ1344" t="s">
        <v>1816</v>
      </c>
      <c r="CA1344" t="s">
        <v>1690</v>
      </c>
      <c r="CB1344" t="s">
        <v>1857</v>
      </c>
      <c r="CC1344" t="s">
        <v>1726</v>
      </c>
      <c r="CD1344" s="52" t="s">
        <v>1114</v>
      </c>
      <c r="CE1344" s="155">
        <v>1</v>
      </c>
      <c r="CF1344" s="155">
        <v>1</v>
      </c>
      <c r="CG1344" s="31" t="s">
        <v>694</v>
      </c>
      <c r="CH1344" s="31" t="s">
        <v>3967</v>
      </c>
      <c r="CI1344" s="31" t="s">
        <v>3979</v>
      </c>
      <c r="CJ1344" s="31" t="s">
        <v>1450</v>
      </c>
      <c r="DL1344"/>
      <c r="DM1344"/>
      <c r="DN1344"/>
      <c r="DO1344"/>
      <c r="DP1344"/>
      <c r="DQ1344"/>
      <c r="DR1344"/>
      <c r="DV1344" s="31" t="s">
        <v>5705</v>
      </c>
      <c r="DW1344" s="31" t="s">
        <v>5712</v>
      </c>
      <c r="DX1344" s="63"/>
      <c r="DY1344" s="63"/>
      <c r="DZ1344" s="63"/>
      <c r="EA1344" s="167"/>
      <c r="EB1344" s="60"/>
      <c r="EC1344" s="60"/>
      <c r="ED1344" s="60"/>
      <c r="EE1344" s="60"/>
      <c r="EF1344" s="60"/>
      <c r="EG1344" s="60"/>
      <c r="EH1344" s="60"/>
      <c r="EI1344" s="60"/>
      <c r="EJ1344" s="60"/>
      <c r="EK1344" s="60"/>
      <c r="EL1344" s="60"/>
      <c r="EM1344" s="60"/>
      <c r="EN1344" s="60"/>
      <c r="EO1344" s="60"/>
      <c r="EP1344" s="60"/>
      <c r="EQ1344" s="60"/>
      <c r="ER1344" s="60"/>
      <c r="ES1344" s="60"/>
      <c r="ET1344" s="60"/>
      <c r="EU1344" s="60"/>
      <c r="EV1344" s="60"/>
      <c r="EW1344" s="60"/>
      <c r="EX1344" s="60"/>
      <c r="EY1344" s="60"/>
      <c r="EZ1344" s="60"/>
      <c r="FA1344" s="60"/>
      <c r="FB1344" s="60"/>
    </row>
    <row r="1345" spans="22:158" x14ac:dyDescent="0.25">
      <c r="W1345" s="33"/>
      <c r="X1345" s="33"/>
      <c r="AH1345" s="38">
        <v>100</v>
      </c>
      <c r="AI1345" s="38">
        <v>140</v>
      </c>
      <c r="AJ1345" s="38">
        <v>10850</v>
      </c>
      <c r="AK1345" s="38">
        <v>16</v>
      </c>
      <c r="AL1345" s="38">
        <v>1807058</v>
      </c>
      <c r="AM1345" s="61" t="s">
        <v>1816</v>
      </c>
      <c r="AN1345" s="61" t="s">
        <v>1690</v>
      </c>
      <c r="AO1345" s="61" t="s">
        <v>5060</v>
      </c>
      <c r="AP1345" s="61" t="s">
        <v>5034</v>
      </c>
      <c r="AQ1345" s="61" t="s">
        <v>1714</v>
      </c>
      <c r="AR1345" s="28">
        <v>57262</v>
      </c>
      <c r="AS1345" s="28">
        <v>27442</v>
      </c>
      <c r="AT1345" s="28">
        <v>12505</v>
      </c>
      <c r="AU1345" s="62"/>
      <c r="BT1345">
        <v>0</v>
      </c>
      <c r="BU1345" s="32">
        <v>100</v>
      </c>
      <c r="BV1345" s="32">
        <v>140</v>
      </c>
      <c r="BW1345" s="32">
        <v>14870</v>
      </c>
      <c r="BX1345" s="32">
        <v>87</v>
      </c>
      <c r="BY1345" s="32">
        <v>91200</v>
      </c>
      <c r="BZ1345" t="s">
        <v>1816</v>
      </c>
      <c r="CA1345" t="s">
        <v>1690</v>
      </c>
      <c r="CB1345" t="s">
        <v>1857</v>
      </c>
      <c r="CC1345" s="52" t="s">
        <v>1726</v>
      </c>
      <c r="CD1345" s="52" t="s">
        <v>1794</v>
      </c>
      <c r="CE1345" s="155"/>
      <c r="CF1345" s="155"/>
      <c r="CG1345" s="31" t="s">
        <v>5845</v>
      </c>
      <c r="CH1345" s="31" t="s">
        <v>3968</v>
      </c>
      <c r="CI1345" s="31" t="s">
        <v>3979</v>
      </c>
      <c r="CJ1345" s="31" t="s">
        <v>3271</v>
      </c>
      <c r="DL1345"/>
      <c r="DM1345"/>
      <c r="DN1345"/>
      <c r="DO1345"/>
      <c r="DP1345"/>
      <c r="DQ1345"/>
      <c r="DR1345"/>
      <c r="DV1345" s="31" t="s">
        <v>5705</v>
      </c>
      <c r="DW1345" s="31" t="s">
        <v>5712</v>
      </c>
      <c r="DX1345" s="63"/>
      <c r="DY1345" s="63"/>
      <c r="DZ1345" s="63"/>
      <c r="EA1345" s="167"/>
      <c r="EB1345" s="60"/>
      <c r="EC1345" s="60"/>
      <c r="ED1345" s="60"/>
      <c r="EE1345" s="60"/>
      <c r="EF1345" s="60"/>
      <c r="EG1345" s="60"/>
      <c r="EH1345" s="60"/>
      <c r="EI1345" s="60"/>
      <c r="EJ1345" s="60"/>
      <c r="EK1345" s="60"/>
      <c r="EL1345" s="60"/>
      <c r="EM1345" s="60"/>
      <c r="EN1345" s="60"/>
      <c r="EO1345" s="60"/>
      <c r="EP1345" s="60"/>
      <c r="EQ1345" s="60"/>
      <c r="ER1345" s="60"/>
      <c r="ES1345" s="60"/>
      <c r="ET1345" s="60"/>
      <c r="EU1345" s="60"/>
      <c r="EV1345" s="60"/>
      <c r="EW1345" s="60"/>
      <c r="EX1345" s="60"/>
      <c r="EY1345" s="60"/>
      <c r="EZ1345" s="60"/>
      <c r="FA1345" s="60"/>
      <c r="FB1345" s="60"/>
    </row>
    <row r="1346" spans="22:158" x14ac:dyDescent="0.25">
      <c r="W1346" s="33"/>
      <c r="X1346" s="33"/>
      <c r="AH1346" s="38">
        <v>100</v>
      </c>
      <c r="AI1346" s="38">
        <v>140</v>
      </c>
      <c r="AJ1346" s="38">
        <v>11400</v>
      </c>
      <c r="AK1346" s="38">
        <v>16</v>
      </c>
      <c r="AL1346" s="38">
        <v>1807058</v>
      </c>
      <c r="AM1346" s="61" t="s">
        <v>1816</v>
      </c>
      <c r="AN1346" s="61" t="s">
        <v>1690</v>
      </c>
      <c r="AO1346" s="61" t="s">
        <v>5071</v>
      </c>
      <c r="AP1346" s="61" t="s">
        <v>5034</v>
      </c>
      <c r="AQ1346" s="61" t="s">
        <v>1714</v>
      </c>
      <c r="AR1346" s="28">
        <v>452106</v>
      </c>
      <c r="AS1346" s="28">
        <v>488772</v>
      </c>
      <c r="AT1346" s="28">
        <v>281407</v>
      </c>
      <c r="AU1346" s="62"/>
      <c r="BT1346">
        <v>0</v>
      </c>
      <c r="BU1346" s="32">
        <v>100</v>
      </c>
      <c r="BV1346" s="32">
        <v>140</v>
      </c>
      <c r="BW1346" s="32">
        <v>14870</v>
      </c>
      <c r="BX1346" s="32">
        <v>88</v>
      </c>
      <c r="BY1346" s="32">
        <v>91220</v>
      </c>
      <c r="BZ1346" t="s">
        <v>1816</v>
      </c>
      <c r="CA1346" t="s">
        <v>1690</v>
      </c>
      <c r="CB1346" t="s">
        <v>1857</v>
      </c>
      <c r="CC1346" s="52" t="s">
        <v>1684</v>
      </c>
      <c r="CD1346" s="52" t="s">
        <v>1684</v>
      </c>
      <c r="CE1346" s="155">
        <v>78</v>
      </c>
      <c r="CF1346" s="155">
        <v>5</v>
      </c>
      <c r="CG1346" s="31" t="s">
        <v>696</v>
      </c>
      <c r="CH1346" s="31" t="s">
        <v>3969</v>
      </c>
      <c r="CI1346" s="31" t="s">
        <v>3979</v>
      </c>
      <c r="CJ1346" s="31" t="s">
        <v>3272</v>
      </c>
      <c r="DL1346"/>
      <c r="DM1346"/>
      <c r="DN1346"/>
      <c r="DO1346"/>
      <c r="DP1346"/>
      <c r="DQ1346"/>
      <c r="DR1346"/>
      <c r="DV1346" s="31" t="s">
        <v>5705</v>
      </c>
      <c r="DW1346" s="31" t="s">
        <v>5712</v>
      </c>
      <c r="DX1346" s="63"/>
      <c r="DY1346" s="63"/>
      <c r="DZ1346" s="63"/>
      <c r="EA1346" s="167"/>
      <c r="EB1346" s="60"/>
      <c r="EC1346" s="60"/>
      <c r="ED1346" s="60"/>
      <c r="EE1346" s="60"/>
      <c r="EF1346" s="60"/>
      <c r="EG1346" s="60"/>
      <c r="EH1346" s="60"/>
      <c r="EI1346" s="60"/>
      <c r="EJ1346" s="60"/>
      <c r="EK1346" s="60"/>
      <c r="EL1346" s="60"/>
      <c r="EM1346" s="60"/>
      <c r="EN1346" s="60"/>
      <c r="EO1346" s="60"/>
      <c r="EP1346" s="60"/>
      <c r="EQ1346" s="60"/>
      <c r="ER1346" s="60"/>
      <c r="ES1346" s="60"/>
      <c r="ET1346" s="60"/>
      <c r="EU1346" s="60"/>
      <c r="EV1346" s="60"/>
      <c r="EW1346" s="60"/>
      <c r="EX1346" s="60"/>
      <c r="EY1346" s="60"/>
      <c r="EZ1346" s="60"/>
      <c r="FA1346" s="60"/>
      <c r="FB1346" s="60"/>
    </row>
    <row r="1347" spans="22:158" x14ac:dyDescent="0.25">
      <c r="W1347" s="33"/>
      <c r="X1347" s="33"/>
      <c r="AH1347" s="38">
        <v>100</v>
      </c>
      <c r="AI1347" s="38">
        <v>140</v>
      </c>
      <c r="AJ1347" s="38">
        <v>12350</v>
      </c>
      <c r="AK1347" s="38">
        <v>16</v>
      </c>
      <c r="AL1347" s="38">
        <v>1807058</v>
      </c>
      <c r="AM1347" s="61" t="s">
        <v>1816</v>
      </c>
      <c r="AN1347" s="61" t="s">
        <v>1690</v>
      </c>
      <c r="AO1347" s="61" t="s">
        <v>5091</v>
      </c>
      <c r="AP1347" s="61" t="s">
        <v>5034</v>
      </c>
      <c r="AQ1347" s="61" t="s">
        <v>1714</v>
      </c>
      <c r="AR1347" s="28">
        <v>406517</v>
      </c>
      <c r="AS1347" s="28">
        <v>428111</v>
      </c>
      <c r="AT1347" s="28">
        <v>258328</v>
      </c>
      <c r="AU1347" s="62"/>
      <c r="BT1347">
        <v>0</v>
      </c>
      <c r="BU1347" s="32">
        <v>100</v>
      </c>
      <c r="BV1347" s="32">
        <v>140</v>
      </c>
      <c r="BW1347" s="32">
        <v>14870</v>
      </c>
      <c r="BX1347" s="32">
        <v>89</v>
      </c>
      <c r="BY1347" s="32">
        <v>91240</v>
      </c>
      <c r="BZ1347" t="s">
        <v>1816</v>
      </c>
      <c r="CA1347" t="s">
        <v>1690</v>
      </c>
      <c r="CB1347" t="s">
        <v>1857</v>
      </c>
      <c r="CC1347" s="52" t="s">
        <v>1785</v>
      </c>
      <c r="CD1347" s="52" t="s">
        <v>1785</v>
      </c>
      <c r="CE1347" s="155">
        <v>45046</v>
      </c>
      <c r="CF1347" s="155">
        <v>83</v>
      </c>
      <c r="CG1347" s="31" t="s">
        <v>698</v>
      </c>
      <c r="CH1347" s="31" t="s">
        <v>3970</v>
      </c>
      <c r="CI1347" s="31" t="s">
        <v>3979</v>
      </c>
      <c r="CJ1347" s="31" t="s">
        <v>3273</v>
      </c>
      <c r="DL1347"/>
      <c r="DM1347"/>
      <c r="DN1347"/>
      <c r="DO1347"/>
      <c r="DP1347"/>
      <c r="DQ1347"/>
      <c r="DR1347"/>
      <c r="DV1347" s="31" t="s">
        <v>5705</v>
      </c>
      <c r="DW1347" s="31" t="s">
        <v>5712</v>
      </c>
      <c r="DX1347" s="63"/>
      <c r="DY1347" s="63"/>
      <c r="DZ1347" s="63"/>
      <c r="EA1347" s="167"/>
      <c r="EB1347" s="60"/>
      <c r="EC1347" s="60"/>
      <c r="ED1347" s="60"/>
      <c r="EE1347" s="60"/>
      <c r="EF1347" s="60"/>
      <c r="EG1347" s="60"/>
      <c r="EH1347" s="60"/>
      <c r="EI1347" s="60"/>
      <c r="EJ1347" s="60"/>
      <c r="EK1347" s="60"/>
      <c r="EL1347" s="60"/>
      <c r="EM1347" s="60"/>
      <c r="EN1347" s="60"/>
      <c r="EO1347" s="60"/>
      <c r="EP1347" s="60"/>
      <c r="EQ1347" s="60"/>
      <c r="ER1347" s="60"/>
      <c r="ES1347" s="60"/>
      <c r="ET1347" s="60"/>
      <c r="EU1347" s="60"/>
      <c r="EV1347" s="60"/>
      <c r="EW1347" s="60"/>
      <c r="EX1347" s="60"/>
      <c r="EY1347" s="60"/>
      <c r="EZ1347" s="60"/>
      <c r="FA1347" s="60"/>
      <c r="FB1347" s="60"/>
    </row>
    <row r="1348" spans="22:158" x14ac:dyDescent="0.25">
      <c r="W1348" s="33"/>
      <c r="X1348" s="33"/>
      <c r="AH1348" s="38">
        <v>100</v>
      </c>
      <c r="AI1348" s="38">
        <v>140</v>
      </c>
      <c r="AJ1348" s="38">
        <v>12900</v>
      </c>
      <c r="AK1348" s="38">
        <v>16</v>
      </c>
      <c r="AL1348" s="38">
        <v>1807058</v>
      </c>
      <c r="AM1348" s="61" t="s">
        <v>1816</v>
      </c>
      <c r="AN1348" s="61" t="s">
        <v>1690</v>
      </c>
      <c r="AO1348" s="61" t="s">
        <v>5099</v>
      </c>
      <c r="AP1348" s="61" t="s">
        <v>5034</v>
      </c>
      <c r="AQ1348" s="61" t="s">
        <v>1714</v>
      </c>
      <c r="AR1348" s="28">
        <v>617612.1</v>
      </c>
      <c r="AS1348" s="28">
        <v>43504</v>
      </c>
      <c r="AT1348" s="28">
        <v>324301</v>
      </c>
      <c r="AU1348" s="62"/>
      <c r="BT1348">
        <v>0</v>
      </c>
      <c r="BU1348" s="32">
        <v>100</v>
      </c>
      <c r="BV1348" s="32">
        <v>140</v>
      </c>
      <c r="BW1348" s="32">
        <v>14870</v>
      </c>
      <c r="BX1348" s="32">
        <v>90</v>
      </c>
      <c r="BY1348" s="32">
        <v>91260</v>
      </c>
      <c r="BZ1348" t="s">
        <v>1816</v>
      </c>
      <c r="CA1348" t="s">
        <v>1690</v>
      </c>
      <c r="CB1348" t="s">
        <v>1857</v>
      </c>
      <c r="CC1348" s="52" t="s">
        <v>5036</v>
      </c>
      <c r="CD1348" s="52" t="s">
        <v>5036</v>
      </c>
      <c r="CE1348" s="155">
        <v>3</v>
      </c>
      <c r="CF1348" s="155">
        <v>1</v>
      </c>
      <c r="CG1348" s="31" t="s">
        <v>5848</v>
      </c>
      <c r="CH1348" s="31" t="s">
        <v>3971</v>
      </c>
      <c r="CI1348" s="31" t="s">
        <v>3979</v>
      </c>
      <c r="CJ1348" s="31" t="s">
        <v>1451</v>
      </c>
      <c r="DL1348"/>
      <c r="DM1348"/>
      <c r="DN1348"/>
      <c r="DO1348"/>
      <c r="DP1348"/>
      <c r="DQ1348"/>
      <c r="DR1348"/>
      <c r="DV1348" s="31" t="s">
        <v>5705</v>
      </c>
      <c r="DW1348" s="31" t="s">
        <v>5712</v>
      </c>
      <c r="DX1348" s="63"/>
      <c r="DY1348" s="63"/>
      <c r="DZ1348" s="63"/>
      <c r="EA1348" s="167"/>
      <c r="EB1348" s="60"/>
      <c r="EC1348" s="60"/>
      <c r="ED1348" s="60"/>
      <c r="EE1348" s="60"/>
      <c r="EF1348" s="60"/>
      <c r="EG1348" s="60"/>
      <c r="EH1348" s="60"/>
      <c r="EI1348" s="60"/>
      <c r="EJ1348" s="60"/>
      <c r="EK1348" s="60"/>
      <c r="EL1348" s="60"/>
      <c r="EM1348" s="60"/>
      <c r="EN1348" s="60"/>
      <c r="EO1348" s="60"/>
      <c r="EP1348" s="60"/>
      <c r="EQ1348" s="60"/>
      <c r="ER1348" s="60"/>
      <c r="ES1348" s="60"/>
      <c r="ET1348" s="60"/>
      <c r="EU1348" s="60"/>
      <c r="EV1348" s="60"/>
      <c r="EW1348" s="60"/>
      <c r="EX1348" s="60"/>
      <c r="EY1348" s="60"/>
      <c r="EZ1348" s="60"/>
      <c r="FA1348" s="60"/>
      <c r="FB1348" s="60"/>
    </row>
    <row r="1349" spans="22:158" x14ac:dyDescent="0.25">
      <c r="W1349" s="33"/>
      <c r="X1349" s="33"/>
      <c r="AH1349" s="38">
        <v>100</v>
      </c>
      <c r="AI1349" s="38">
        <v>140</v>
      </c>
      <c r="AJ1349" s="38">
        <v>14600</v>
      </c>
      <c r="AK1349" s="38">
        <v>16</v>
      </c>
      <c r="AL1349" s="38">
        <v>1807058</v>
      </c>
      <c r="AM1349" s="61" t="s">
        <v>1816</v>
      </c>
      <c r="AN1349" s="61" t="s">
        <v>1690</v>
      </c>
      <c r="AO1349" s="61" t="s">
        <v>1580</v>
      </c>
      <c r="AP1349" s="61" t="s">
        <v>5034</v>
      </c>
      <c r="AQ1349" s="61" t="s">
        <v>1714</v>
      </c>
      <c r="AR1349" s="28">
        <v>998203.6</v>
      </c>
      <c r="AS1349" s="28">
        <v>0</v>
      </c>
      <c r="AT1349" s="28">
        <v>582169</v>
      </c>
      <c r="AU1349" s="62"/>
      <c r="BT1349">
        <v>0</v>
      </c>
      <c r="BU1349" s="32">
        <v>100</v>
      </c>
      <c r="BV1349" s="32">
        <v>140</v>
      </c>
      <c r="BW1349" s="32">
        <v>15270</v>
      </c>
      <c r="BX1349" s="32">
        <v>81</v>
      </c>
      <c r="BY1349" s="32">
        <v>91000</v>
      </c>
      <c r="BZ1349" t="s">
        <v>1816</v>
      </c>
      <c r="CA1349" t="s">
        <v>1690</v>
      </c>
      <c r="CB1349" t="s">
        <v>1863</v>
      </c>
      <c r="CC1349" t="s">
        <v>1683</v>
      </c>
      <c r="CD1349" s="52" t="s">
        <v>1784</v>
      </c>
      <c r="CE1349" s="155">
        <v>30702</v>
      </c>
      <c r="CF1349" s="155">
        <v>173</v>
      </c>
      <c r="CG1349" s="31" t="s">
        <v>5834</v>
      </c>
      <c r="CH1349" s="31" t="s">
        <v>3954</v>
      </c>
      <c r="CI1349" s="31" t="s">
        <v>3980</v>
      </c>
      <c r="CJ1349" s="31" t="s">
        <v>1330</v>
      </c>
      <c r="DL1349"/>
      <c r="DM1349"/>
      <c r="DN1349"/>
      <c r="DO1349"/>
      <c r="DP1349"/>
      <c r="DQ1349"/>
      <c r="DR1349"/>
      <c r="DV1349" s="31" t="s">
        <v>5705</v>
      </c>
      <c r="DW1349" s="31" t="s">
        <v>5712</v>
      </c>
      <c r="DX1349" s="63"/>
      <c r="DY1349" s="63"/>
      <c r="DZ1349" s="63"/>
      <c r="EA1349" s="167"/>
      <c r="EB1349" s="60"/>
      <c r="EC1349" s="60"/>
      <c r="ED1349" s="60"/>
      <c r="EE1349" s="60"/>
      <c r="EF1349" s="60"/>
      <c r="EG1349" s="60"/>
      <c r="EH1349" s="60"/>
      <c r="EI1349" s="60"/>
      <c r="EJ1349" s="60"/>
      <c r="EK1349" s="60"/>
      <c r="EL1349" s="60"/>
      <c r="EM1349" s="60"/>
      <c r="EN1349" s="60"/>
      <c r="EO1349" s="60"/>
      <c r="EP1349" s="60"/>
      <c r="EQ1349" s="60"/>
      <c r="ER1349" s="60"/>
      <c r="ES1349" s="60"/>
      <c r="ET1349" s="60"/>
      <c r="EU1349" s="60"/>
      <c r="EV1349" s="60"/>
      <c r="EW1349" s="60"/>
      <c r="EX1349" s="60"/>
      <c r="EY1349" s="60"/>
      <c r="EZ1349" s="60"/>
      <c r="FA1349" s="60"/>
      <c r="FB1349" s="60"/>
    </row>
    <row r="1350" spans="22:158" x14ac:dyDescent="0.25">
      <c r="V1350" s="1"/>
      <c r="W1350" s="33"/>
      <c r="X1350" s="33"/>
      <c r="AH1350" s="38">
        <v>100</v>
      </c>
      <c r="AI1350" s="38">
        <v>140</v>
      </c>
      <c r="AJ1350" s="38">
        <v>16200</v>
      </c>
      <c r="AK1350" s="38">
        <v>16</v>
      </c>
      <c r="AL1350" s="38">
        <v>1807058</v>
      </c>
      <c r="AM1350" s="61" t="s">
        <v>1816</v>
      </c>
      <c r="AN1350" s="61" t="s">
        <v>1690</v>
      </c>
      <c r="AO1350" s="61" t="s">
        <v>1615</v>
      </c>
      <c r="AP1350" s="61" t="s">
        <v>5034</v>
      </c>
      <c r="AQ1350" s="61" t="s">
        <v>1714</v>
      </c>
      <c r="AR1350" s="28">
        <v>4314777.4000000004</v>
      </c>
      <c r="AS1350" s="28">
        <v>580480</v>
      </c>
      <c r="AT1350" s="28">
        <v>1204819</v>
      </c>
      <c r="AU1350" s="62"/>
      <c r="BT1350">
        <v>0</v>
      </c>
      <c r="BU1350" s="32">
        <v>100</v>
      </c>
      <c r="BV1350" s="32">
        <v>140</v>
      </c>
      <c r="BW1350" s="32">
        <v>15270</v>
      </c>
      <c r="BX1350" s="32">
        <v>81</v>
      </c>
      <c r="BY1350" s="32">
        <v>91010</v>
      </c>
      <c r="BZ1350" t="s">
        <v>1816</v>
      </c>
      <c r="CA1350" t="s">
        <v>1690</v>
      </c>
      <c r="CB1350" t="s">
        <v>1863</v>
      </c>
      <c r="CC1350" s="52" t="s">
        <v>1683</v>
      </c>
      <c r="CD1350" s="52" t="s">
        <v>1683</v>
      </c>
      <c r="CE1350" s="155">
        <v>119</v>
      </c>
      <c r="CF1350" s="155">
        <v>3</v>
      </c>
      <c r="CG1350" s="31" t="s">
        <v>5837</v>
      </c>
      <c r="CH1350" s="31" t="s">
        <v>3956</v>
      </c>
      <c r="CI1350" s="31" t="s">
        <v>3980</v>
      </c>
      <c r="CJ1350" s="31" t="s">
        <v>1331</v>
      </c>
      <c r="DL1350"/>
      <c r="DM1350"/>
      <c r="DN1350"/>
      <c r="DO1350"/>
      <c r="DP1350"/>
      <c r="DQ1350"/>
      <c r="DR1350"/>
      <c r="DV1350" s="31" t="s">
        <v>5705</v>
      </c>
      <c r="DW1350" s="31" t="s">
        <v>5712</v>
      </c>
      <c r="DX1350" s="63"/>
      <c r="DY1350" s="63"/>
      <c r="DZ1350" s="63"/>
      <c r="EA1350" s="167"/>
      <c r="EB1350" s="60"/>
      <c r="EC1350" s="60"/>
      <c r="ED1350" s="60"/>
      <c r="EE1350" s="60"/>
      <c r="EF1350" s="60"/>
      <c r="EG1350" s="60"/>
      <c r="EH1350" s="60"/>
      <c r="EI1350" s="60"/>
      <c r="EJ1350" s="60"/>
      <c r="EK1350" s="60"/>
      <c r="EL1350" s="60"/>
      <c r="EM1350" s="60"/>
      <c r="EN1350" s="60"/>
      <c r="EO1350" s="60"/>
      <c r="EP1350" s="60"/>
      <c r="EQ1350" s="60"/>
      <c r="ER1350" s="60"/>
      <c r="ES1350" s="60"/>
      <c r="ET1350" s="60"/>
      <c r="EU1350" s="60"/>
      <c r="EV1350" s="60"/>
      <c r="EW1350" s="60"/>
      <c r="EX1350" s="60"/>
      <c r="EY1350" s="60"/>
      <c r="EZ1350" s="60"/>
      <c r="FA1350" s="60"/>
      <c r="FB1350" s="60"/>
    </row>
    <row r="1351" spans="22:158" x14ac:dyDescent="0.25">
      <c r="W1351" s="33"/>
      <c r="X1351" s="33"/>
      <c r="AH1351" s="38">
        <v>100</v>
      </c>
      <c r="AI1351" s="38">
        <v>140</v>
      </c>
      <c r="AJ1351" s="38">
        <v>18100</v>
      </c>
      <c r="AK1351" s="38">
        <v>16</v>
      </c>
      <c r="AL1351" s="38">
        <v>1807058</v>
      </c>
      <c r="AM1351" s="61" t="s">
        <v>1816</v>
      </c>
      <c r="AN1351" s="61" t="s">
        <v>1690</v>
      </c>
      <c r="AO1351" s="61" t="s">
        <v>1658</v>
      </c>
      <c r="AP1351" s="61" t="s">
        <v>5034</v>
      </c>
      <c r="AQ1351" s="61" t="s">
        <v>1714</v>
      </c>
      <c r="AR1351" s="28">
        <v>2767533.1</v>
      </c>
      <c r="AS1351" s="28">
        <v>1029796</v>
      </c>
      <c r="AT1351" s="28">
        <v>855945</v>
      </c>
      <c r="AU1351" s="62"/>
      <c r="BT1351">
        <v>0</v>
      </c>
      <c r="BU1351" s="32">
        <v>100</v>
      </c>
      <c r="BV1351" s="32">
        <v>140</v>
      </c>
      <c r="BW1351" s="32">
        <v>15270</v>
      </c>
      <c r="BX1351" s="32">
        <v>82</v>
      </c>
      <c r="BY1351" s="32">
        <v>91020</v>
      </c>
      <c r="BZ1351" t="s">
        <v>1816</v>
      </c>
      <c r="CA1351" t="s">
        <v>1690</v>
      </c>
      <c r="CB1351" t="s">
        <v>1863</v>
      </c>
      <c r="CC1351" t="s">
        <v>1790</v>
      </c>
      <c r="CD1351" s="52" t="s">
        <v>1792</v>
      </c>
      <c r="CE1351" s="155">
        <v>320</v>
      </c>
      <c r="CF1351" s="155">
        <v>5</v>
      </c>
      <c r="CG1351" s="31" t="s">
        <v>5851</v>
      </c>
      <c r="CH1351" s="31" t="s">
        <v>3957</v>
      </c>
      <c r="CI1351" s="31" t="s">
        <v>3980</v>
      </c>
      <c r="CJ1351" s="31" t="s">
        <v>1332</v>
      </c>
      <c r="DL1351"/>
      <c r="DM1351"/>
      <c r="DN1351"/>
      <c r="DO1351"/>
      <c r="DP1351"/>
      <c r="DQ1351"/>
      <c r="DR1351"/>
      <c r="DV1351" s="31" t="s">
        <v>5705</v>
      </c>
      <c r="DW1351" s="31" t="s">
        <v>5712</v>
      </c>
      <c r="DX1351" s="63"/>
      <c r="DY1351" s="63"/>
      <c r="DZ1351" s="63"/>
      <c r="EA1351" s="167"/>
      <c r="EB1351" s="60"/>
      <c r="EC1351" s="60"/>
      <c r="ED1351" s="60"/>
      <c r="EE1351" s="60"/>
      <c r="EF1351" s="60"/>
      <c r="EG1351" s="60"/>
      <c r="EH1351" s="60"/>
      <c r="EI1351" s="60"/>
      <c r="EJ1351" s="60"/>
      <c r="EK1351" s="60"/>
      <c r="EL1351" s="60"/>
      <c r="EM1351" s="60"/>
      <c r="EN1351" s="60"/>
      <c r="EO1351" s="60"/>
      <c r="EP1351" s="60"/>
      <c r="EQ1351" s="60"/>
      <c r="ER1351" s="60"/>
      <c r="ES1351" s="60"/>
      <c r="ET1351" s="60"/>
      <c r="EU1351" s="60"/>
      <c r="EV1351" s="60"/>
      <c r="EW1351" s="60"/>
      <c r="EX1351" s="60"/>
      <c r="EY1351" s="60"/>
      <c r="EZ1351" s="60"/>
      <c r="FA1351" s="60"/>
      <c r="FB1351" s="60"/>
    </row>
    <row r="1352" spans="22:158" x14ac:dyDescent="0.25">
      <c r="W1352" s="33"/>
      <c r="X1352" s="33"/>
      <c r="AH1352" s="38">
        <v>100</v>
      </c>
      <c r="AI1352" s="38">
        <v>145</v>
      </c>
      <c r="AJ1352" s="38">
        <v>11000</v>
      </c>
      <c r="AK1352" s="38">
        <v>16</v>
      </c>
      <c r="AL1352" s="38">
        <v>1807058</v>
      </c>
      <c r="AM1352" s="61" t="s">
        <v>1816</v>
      </c>
      <c r="AN1352" s="61" t="s">
        <v>1691</v>
      </c>
      <c r="AO1352" s="61" t="s">
        <v>5063</v>
      </c>
      <c r="AP1352" s="61" t="s">
        <v>5034</v>
      </c>
      <c r="AQ1352" s="61" t="s">
        <v>1714</v>
      </c>
      <c r="AR1352" s="28">
        <v>24687.4</v>
      </c>
      <c r="AS1352" s="28">
        <v>0</v>
      </c>
      <c r="AT1352" s="28">
        <v>0</v>
      </c>
      <c r="AU1352" s="62"/>
      <c r="BT1352">
        <v>0</v>
      </c>
      <c r="BU1352" s="32">
        <v>100</v>
      </c>
      <c r="BV1352" s="32">
        <v>140</v>
      </c>
      <c r="BW1352" s="32">
        <v>15270</v>
      </c>
      <c r="BX1352" s="32">
        <v>82</v>
      </c>
      <c r="BY1352" s="32">
        <v>91040</v>
      </c>
      <c r="BZ1352" t="s">
        <v>1816</v>
      </c>
      <c r="CA1352" t="s">
        <v>1690</v>
      </c>
      <c r="CB1352" t="s">
        <v>1863</v>
      </c>
      <c r="CC1352" t="s">
        <v>1790</v>
      </c>
      <c r="CD1352" t="s">
        <v>1791</v>
      </c>
      <c r="CE1352" s="155">
        <v>23</v>
      </c>
      <c r="CF1352" s="155">
        <v>1</v>
      </c>
      <c r="CG1352" s="31" t="s">
        <v>5853</v>
      </c>
      <c r="CH1352" s="31" t="s">
        <v>3958</v>
      </c>
      <c r="CI1352" s="31" t="s">
        <v>3980</v>
      </c>
      <c r="CJ1352" s="31" t="s">
        <v>1333</v>
      </c>
      <c r="DL1352"/>
      <c r="DM1352"/>
      <c r="DN1352"/>
      <c r="DO1352"/>
      <c r="DP1352"/>
      <c r="DQ1352"/>
      <c r="DR1352"/>
      <c r="DV1352" s="31" t="s">
        <v>5705</v>
      </c>
      <c r="DW1352" s="31" t="s">
        <v>5713</v>
      </c>
      <c r="DX1352" s="63"/>
      <c r="DY1352" s="63"/>
      <c r="DZ1352" s="63"/>
      <c r="EA1352" s="167"/>
      <c r="EB1352" s="60"/>
      <c r="EC1352" s="60"/>
      <c r="ED1352" s="60"/>
      <c r="EE1352" s="60"/>
      <c r="EF1352" s="60"/>
      <c r="EG1352" s="60"/>
      <c r="EH1352" s="60"/>
      <c r="EI1352" s="60"/>
      <c r="EJ1352" s="60"/>
      <c r="EK1352" s="60"/>
      <c r="EL1352" s="60"/>
      <c r="EM1352" s="60"/>
      <c r="EN1352" s="60"/>
      <c r="EO1352" s="60"/>
      <c r="EP1352" s="60"/>
      <c r="EQ1352" s="60"/>
      <c r="ER1352" s="60"/>
      <c r="ES1352" s="60"/>
      <c r="ET1352" s="60"/>
      <c r="EU1352" s="60"/>
      <c r="EV1352" s="60"/>
      <c r="EW1352" s="60"/>
      <c r="EX1352" s="60"/>
      <c r="EY1352" s="60"/>
      <c r="EZ1352" s="60"/>
      <c r="FA1352" s="60"/>
      <c r="FB1352" s="60"/>
    </row>
    <row r="1353" spans="22:158" x14ac:dyDescent="0.25">
      <c r="W1353" s="33"/>
      <c r="X1353" s="33"/>
      <c r="AH1353" s="38">
        <v>100</v>
      </c>
      <c r="AI1353" s="38">
        <v>145</v>
      </c>
      <c r="AJ1353" s="38">
        <v>11050</v>
      </c>
      <c r="AK1353" s="38">
        <v>16</v>
      </c>
      <c r="AL1353" s="38">
        <v>1807058</v>
      </c>
      <c r="AM1353" s="61" t="s">
        <v>1816</v>
      </c>
      <c r="AN1353" s="61" t="s">
        <v>1691</v>
      </c>
      <c r="AO1353" s="61" t="s">
        <v>5064</v>
      </c>
      <c r="AP1353" s="61" t="s">
        <v>5034</v>
      </c>
      <c r="AQ1353" s="61" t="s">
        <v>1714</v>
      </c>
      <c r="AR1353" s="28">
        <v>151677</v>
      </c>
      <c r="AS1353" s="28">
        <v>301655</v>
      </c>
      <c r="AT1353" s="28">
        <v>128773</v>
      </c>
      <c r="AU1353" s="62"/>
      <c r="BT1353">
        <v>0</v>
      </c>
      <c r="BU1353" s="32">
        <v>100</v>
      </c>
      <c r="BV1353" s="32">
        <v>140</v>
      </c>
      <c r="BW1353" s="32">
        <v>15270</v>
      </c>
      <c r="BX1353" s="32">
        <v>83</v>
      </c>
      <c r="BY1353" s="32">
        <v>91060</v>
      </c>
      <c r="BZ1353" t="s">
        <v>1816</v>
      </c>
      <c r="CA1353" t="s">
        <v>1690</v>
      </c>
      <c r="CB1353" t="s">
        <v>1863</v>
      </c>
      <c r="CC1353" t="s">
        <v>1786</v>
      </c>
      <c r="CD1353" s="52" t="s">
        <v>5043</v>
      </c>
      <c r="CE1353" s="155">
        <v>201</v>
      </c>
      <c r="CF1353" s="155">
        <v>1</v>
      </c>
      <c r="CG1353" s="31" t="s">
        <v>684</v>
      </c>
      <c r="CH1353" s="31" t="s">
        <v>3959</v>
      </c>
      <c r="CI1353" s="31" t="s">
        <v>3980</v>
      </c>
      <c r="CJ1353" s="31" t="s">
        <v>5226</v>
      </c>
      <c r="DL1353"/>
      <c r="DM1353"/>
      <c r="DN1353"/>
      <c r="DO1353"/>
      <c r="DP1353"/>
      <c r="DQ1353"/>
      <c r="DR1353"/>
      <c r="DV1353" s="31" t="s">
        <v>5705</v>
      </c>
      <c r="DW1353" s="31" t="s">
        <v>5713</v>
      </c>
      <c r="DX1353" s="63"/>
      <c r="DY1353" s="63"/>
      <c r="DZ1353" s="63"/>
      <c r="EA1353" s="167"/>
      <c r="EB1353" s="60"/>
      <c r="EC1353" s="60"/>
      <c r="ED1353" s="60"/>
      <c r="EE1353" s="60"/>
      <c r="EF1353" s="60"/>
      <c r="EG1353" s="60"/>
      <c r="EH1353" s="60"/>
      <c r="EI1353" s="60"/>
      <c r="EJ1353" s="60"/>
      <c r="EK1353" s="60"/>
      <c r="EL1353" s="60"/>
      <c r="EM1353" s="60"/>
      <c r="EN1353" s="60"/>
      <c r="EO1353" s="60"/>
      <c r="EP1353" s="60"/>
      <c r="EQ1353" s="60"/>
      <c r="ER1353" s="60"/>
      <c r="ES1353" s="60"/>
      <c r="ET1353" s="60"/>
      <c r="EU1353" s="60"/>
      <c r="EV1353" s="60"/>
      <c r="EW1353" s="60"/>
      <c r="EX1353" s="60"/>
      <c r="EY1353" s="60"/>
      <c r="EZ1353" s="60"/>
      <c r="FA1353" s="60"/>
      <c r="FB1353" s="60"/>
    </row>
    <row r="1354" spans="22:158" x14ac:dyDescent="0.25">
      <c r="V1354" s="1"/>
      <c r="W1354" s="33"/>
      <c r="X1354" s="33"/>
      <c r="AH1354" s="38">
        <v>100</v>
      </c>
      <c r="AI1354" s="38">
        <v>145</v>
      </c>
      <c r="AJ1354" s="38">
        <v>13310</v>
      </c>
      <c r="AK1354" s="38">
        <v>16</v>
      </c>
      <c r="AL1354" s="38">
        <v>1807058</v>
      </c>
      <c r="AM1354" s="61" t="s">
        <v>1816</v>
      </c>
      <c r="AN1354" s="61" t="s">
        <v>1691</v>
      </c>
      <c r="AO1354" s="61" t="s">
        <v>5108</v>
      </c>
      <c r="AP1354" s="61" t="s">
        <v>5034</v>
      </c>
      <c r="AQ1354" s="61" t="s">
        <v>1714</v>
      </c>
      <c r="AR1354" s="28">
        <v>0</v>
      </c>
      <c r="AS1354" s="28">
        <v>23921</v>
      </c>
      <c r="AT1354" s="28">
        <v>0</v>
      </c>
      <c r="AU1354" s="62"/>
      <c r="BT1354">
        <v>0</v>
      </c>
      <c r="BU1354" s="32">
        <v>100</v>
      </c>
      <c r="BV1354" s="32">
        <v>140</v>
      </c>
      <c r="BW1354" s="32">
        <v>15270</v>
      </c>
      <c r="BX1354" s="32">
        <v>84</v>
      </c>
      <c r="BY1354" s="32">
        <v>91100</v>
      </c>
      <c r="BZ1354" t="s">
        <v>1816</v>
      </c>
      <c r="CA1354" t="s">
        <v>1690</v>
      </c>
      <c r="CB1354" t="s">
        <v>1863</v>
      </c>
      <c r="CC1354" s="52" t="s">
        <v>1795</v>
      </c>
      <c r="CD1354" s="52" t="s">
        <v>1796</v>
      </c>
      <c r="CE1354" s="155">
        <v>25</v>
      </c>
      <c r="CF1354" s="155">
        <v>3</v>
      </c>
      <c r="CG1354" s="31" t="s">
        <v>688</v>
      </c>
      <c r="CH1354" s="31" t="s">
        <v>3960</v>
      </c>
      <c r="CI1354" s="31" t="s">
        <v>3980</v>
      </c>
      <c r="CJ1354" s="31" t="s">
        <v>5227</v>
      </c>
      <c r="DL1354"/>
      <c r="DM1354"/>
      <c r="DN1354"/>
      <c r="DO1354"/>
      <c r="DP1354"/>
      <c r="DQ1354"/>
      <c r="DR1354"/>
      <c r="DV1354" s="31" t="s">
        <v>5705</v>
      </c>
      <c r="DW1354" s="31" t="s">
        <v>5713</v>
      </c>
      <c r="DX1354" s="63"/>
      <c r="DY1354" s="63"/>
      <c r="DZ1354" s="63"/>
      <c r="EA1354" s="167"/>
      <c r="EB1354" s="60"/>
      <c r="EC1354" s="60"/>
      <c r="ED1354" s="60"/>
      <c r="EE1354" s="60"/>
      <c r="EF1354" s="60"/>
      <c r="EG1354" s="60"/>
      <c r="EH1354" s="60"/>
      <c r="EI1354" s="60"/>
      <c r="EJ1354" s="60"/>
      <c r="EK1354" s="60"/>
      <c r="EL1354" s="60"/>
      <c r="EM1354" s="60"/>
      <c r="EN1354" s="60"/>
      <c r="EO1354" s="60"/>
      <c r="EP1354" s="60"/>
      <c r="EQ1354" s="60"/>
      <c r="ER1354" s="60"/>
      <c r="ES1354" s="60"/>
      <c r="ET1354" s="60"/>
      <c r="EU1354" s="60"/>
      <c r="EV1354" s="60"/>
      <c r="EW1354" s="60"/>
      <c r="EX1354" s="60"/>
      <c r="EY1354" s="60"/>
      <c r="EZ1354" s="60"/>
      <c r="FA1354" s="60"/>
      <c r="FB1354" s="60"/>
    </row>
    <row r="1355" spans="22:158" x14ac:dyDescent="0.25">
      <c r="W1355" s="33"/>
      <c r="X1355" s="33"/>
      <c r="AH1355" s="38">
        <v>100</v>
      </c>
      <c r="AI1355" s="38">
        <v>145</v>
      </c>
      <c r="AJ1355" s="38">
        <v>13700</v>
      </c>
      <c r="AK1355" s="38">
        <v>16</v>
      </c>
      <c r="AL1355" s="38">
        <v>1807058</v>
      </c>
      <c r="AM1355" s="61" t="s">
        <v>1816</v>
      </c>
      <c r="AN1355" s="61" t="s">
        <v>1691</v>
      </c>
      <c r="AO1355" s="61" t="s">
        <v>5118</v>
      </c>
      <c r="AP1355" s="61" t="s">
        <v>5034</v>
      </c>
      <c r="AQ1355" s="61" t="s">
        <v>1714</v>
      </c>
      <c r="AR1355" s="28">
        <v>685941.3</v>
      </c>
      <c r="AS1355" s="28">
        <v>1068312</v>
      </c>
      <c r="AT1355" s="28">
        <v>1463492</v>
      </c>
      <c r="AU1355" s="62"/>
      <c r="BT1355">
        <v>0</v>
      </c>
      <c r="BU1355" s="32">
        <v>100</v>
      </c>
      <c r="BV1355" s="32">
        <v>140</v>
      </c>
      <c r="BW1355" s="32">
        <v>15270</v>
      </c>
      <c r="BX1355" s="32">
        <v>85</v>
      </c>
      <c r="BY1355" s="32">
        <v>91120</v>
      </c>
      <c r="BZ1355" t="s">
        <v>1816</v>
      </c>
      <c r="CA1355" t="s">
        <v>1690</v>
      </c>
      <c r="CB1355" t="s">
        <v>1863</v>
      </c>
      <c r="CC1355" s="52" t="s">
        <v>1797</v>
      </c>
      <c r="CD1355" s="52" t="s">
        <v>1797</v>
      </c>
      <c r="CE1355" s="155">
        <v>205</v>
      </c>
      <c r="CF1355" s="155">
        <v>22</v>
      </c>
      <c r="CG1355" s="31" t="s">
        <v>690</v>
      </c>
      <c r="CH1355" s="31" t="s">
        <v>3961</v>
      </c>
      <c r="CI1355" s="31" t="s">
        <v>3980</v>
      </c>
      <c r="CJ1355" s="31" t="s">
        <v>5228</v>
      </c>
      <c r="DL1355"/>
      <c r="DM1355"/>
      <c r="DN1355"/>
      <c r="DO1355"/>
      <c r="DP1355"/>
      <c r="DQ1355"/>
      <c r="DR1355"/>
      <c r="DV1355" s="31" t="s">
        <v>5705</v>
      </c>
      <c r="DW1355" s="31" t="s">
        <v>5713</v>
      </c>
      <c r="DX1355" s="63"/>
      <c r="DY1355" s="63"/>
      <c r="DZ1355" s="63"/>
      <c r="EA1355" s="167"/>
      <c r="EB1355" s="60"/>
      <c r="EC1355" s="60"/>
      <c r="ED1355" s="60"/>
      <c r="EE1355" s="60"/>
      <c r="EF1355" s="60"/>
      <c r="EG1355" s="60"/>
      <c r="EH1355" s="60"/>
      <c r="EI1355" s="60"/>
      <c r="EJ1355" s="60"/>
      <c r="EK1355" s="60"/>
      <c r="EL1355" s="60"/>
      <c r="EM1355" s="60"/>
      <c r="EN1355" s="60"/>
      <c r="EO1355" s="60"/>
      <c r="EP1355" s="60"/>
      <c r="EQ1355" s="60"/>
      <c r="ER1355" s="60"/>
      <c r="ES1355" s="60"/>
      <c r="ET1355" s="60"/>
      <c r="EU1355" s="60"/>
      <c r="EV1355" s="60"/>
      <c r="EW1355" s="60"/>
      <c r="EX1355" s="60"/>
      <c r="EY1355" s="60"/>
      <c r="EZ1355" s="60"/>
      <c r="FA1355" s="60"/>
      <c r="FB1355" s="60"/>
    </row>
    <row r="1356" spans="22:158" x14ac:dyDescent="0.25">
      <c r="W1356" s="33"/>
      <c r="X1356" s="33"/>
      <c r="AH1356" s="38">
        <v>100</v>
      </c>
      <c r="AI1356" s="38">
        <v>145</v>
      </c>
      <c r="AJ1356" s="38">
        <v>15450</v>
      </c>
      <c r="AK1356" s="38">
        <v>16</v>
      </c>
      <c r="AL1356" s="38">
        <v>1807058</v>
      </c>
      <c r="AM1356" s="61" t="s">
        <v>1816</v>
      </c>
      <c r="AN1356" s="61" t="s">
        <v>1691</v>
      </c>
      <c r="AO1356" s="61" t="s">
        <v>1600</v>
      </c>
      <c r="AP1356" s="61" t="s">
        <v>5034</v>
      </c>
      <c r="AQ1356" s="61" t="s">
        <v>1714</v>
      </c>
      <c r="AR1356" s="28">
        <v>0</v>
      </c>
      <c r="AS1356" s="28">
        <v>0</v>
      </c>
      <c r="AT1356" s="28">
        <v>1816</v>
      </c>
      <c r="AU1356" s="62"/>
      <c r="BT1356">
        <v>0</v>
      </c>
      <c r="BU1356" s="32">
        <v>100</v>
      </c>
      <c r="BV1356" s="32">
        <v>140</v>
      </c>
      <c r="BW1356" s="32">
        <v>15270</v>
      </c>
      <c r="BX1356" s="32">
        <v>86</v>
      </c>
      <c r="BY1356" s="32">
        <v>91140</v>
      </c>
      <c r="BZ1356" t="s">
        <v>1816</v>
      </c>
      <c r="CA1356" t="s">
        <v>1690</v>
      </c>
      <c r="CB1356" t="s">
        <v>1863</v>
      </c>
      <c r="CC1356" t="s">
        <v>1787</v>
      </c>
      <c r="CD1356" t="s">
        <v>1789</v>
      </c>
      <c r="CE1356" s="155">
        <v>455</v>
      </c>
      <c r="CF1356" s="155">
        <v>55</v>
      </c>
      <c r="CG1356" s="31" t="s">
        <v>5839</v>
      </c>
      <c r="CH1356" s="31" t="s">
        <v>3962</v>
      </c>
      <c r="CI1356" s="31" t="s">
        <v>3980</v>
      </c>
      <c r="CJ1356" s="31" t="s">
        <v>5229</v>
      </c>
      <c r="DL1356"/>
      <c r="DM1356"/>
      <c r="DN1356"/>
      <c r="DO1356"/>
      <c r="DP1356"/>
      <c r="DQ1356"/>
      <c r="DR1356"/>
      <c r="DV1356" s="31" t="s">
        <v>5705</v>
      </c>
      <c r="DW1356" s="31" t="s">
        <v>5713</v>
      </c>
      <c r="DX1356" s="63"/>
      <c r="DY1356" s="63"/>
      <c r="DZ1356" s="63"/>
      <c r="EA1356" s="167"/>
      <c r="EB1356" s="60"/>
      <c r="EC1356" s="60"/>
      <c r="ED1356" s="60"/>
      <c r="EE1356" s="60"/>
      <c r="EF1356" s="60"/>
      <c r="EG1356" s="60"/>
      <c r="EH1356" s="60"/>
      <c r="EI1356" s="60"/>
      <c r="EJ1356" s="60"/>
      <c r="EK1356" s="60"/>
      <c r="EL1356" s="60"/>
      <c r="EM1356" s="60"/>
      <c r="EN1356" s="60"/>
      <c r="EO1356" s="60"/>
      <c r="EP1356" s="60"/>
      <c r="EQ1356" s="60"/>
      <c r="ER1356" s="60"/>
      <c r="ES1356" s="60"/>
      <c r="ET1356" s="60"/>
      <c r="EU1356" s="60"/>
      <c r="EV1356" s="60"/>
      <c r="EW1356" s="60"/>
      <c r="EX1356" s="60"/>
      <c r="EY1356" s="60"/>
      <c r="EZ1356" s="60"/>
      <c r="FA1356" s="60"/>
      <c r="FB1356" s="60"/>
    </row>
    <row r="1357" spans="22:158" x14ac:dyDescent="0.25">
      <c r="W1357" s="33"/>
      <c r="X1357" s="33"/>
      <c r="AH1357" s="38">
        <v>100</v>
      </c>
      <c r="AI1357" s="38">
        <v>145</v>
      </c>
      <c r="AJ1357" s="38">
        <v>18700</v>
      </c>
      <c r="AK1357" s="38">
        <v>16</v>
      </c>
      <c r="AL1357" s="38">
        <v>1807058</v>
      </c>
      <c r="AM1357" s="61" t="s">
        <v>1816</v>
      </c>
      <c r="AN1357" s="61" t="s">
        <v>1691</v>
      </c>
      <c r="AO1357" s="61" t="s">
        <v>1670</v>
      </c>
      <c r="AP1357" s="61" t="s">
        <v>5034</v>
      </c>
      <c r="AQ1357" s="61" t="s">
        <v>1714</v>
      </c>
      <c r="AR1357" s="28">
        <v>0</v>
      </c>
      <c r="AS1357" s="28">
        <v>0</v>
      </c>
      <c r="AT1357" s="28">
        <v>148680</v>
      </c>
      <c r="AU1357" s="62"/>
      <c r="BT1357">
        <v>0</v>
      </c>
      <c r="BU1357" s="32">
        <v>100</v>
      </c>
      <c r="BV1357" s="32">
        <v>140</v>
      </c>
      <c r="BW1357" s="32">
        <v>15270</v>
      </c>
      <c r="BX1357" s="32">
        <v>86</v>
      </c>
      <c r="BY1357" s="32">
        <v>91160</v>
      </c>
      <c r="BZ1357" t="s">
        <v>1816</v>
      </c>
      <c r="CA1357" t="s">
        <v>1690</v>
      </c>
      <c r="CB1357" s="52" t="s">
        <v>1863</v>
      </c>
      <c r="CC1357" s="52" t="s">
        <v>1787</v>
      </c>
      <c r="CD1357" s="52" t="s">
        <v>1788</v>
      </c>
      <c r="CE1357" s="155">
        <v>93</v>
      </c>
      <c r="CF1357" s="155">
        <v>12</v>
      </c>
      <c r="CG1357" s="31" t="s">
        <v>5831</v>
      </c>
      <c r="CH1357" s="31" t="s">
        <v>3963</v>
      </c>
      <c r="CI1357" s="31" t="s">
        <v>3980</v>
      </c>
      <c r="CJ1357" s="31" t="s">
        <v>5230</v>
      </c>
      <c r="DL1357"/>
      <c r="DM1357"/>
      <c r="DN1357"/>
      <c r="DO1357"/>
      <c r="DP1357"/>
      <c r="DQ1357"/>
      <c r="DR1357"/>
      <c r="DV1357" s="31" t="s">
        <v>5705</v>
      </c>
      <c r="DW1357" s="31" t="s">
        <v>5713</v>
      </c>
      <c r="DX1357" s="63"/>
      <c r="DY1357" s="63"/>
      <c r="DZ1357" s="63"/>
      <c r="EA1357" s="167"/>
      <c r="EB1357" s="60"/>
      <c r="EC1357" s="60"/>
      <c r="ED1357" s="60"/>
      <c r="EE1357" s="60"/>
      <c r="EF1357" s="60"/>
      <c r="EG1357" s="60"/>
      <c r="EH1357" s="60"/>
      <c r="EI1357" s="60"/>
      <c r="EJ1357" s="60"/>
      <c r="EK1357" s="60"/>
      <c r="EL1357" s="60"/>
      <c r="EM1357" s="60"/>
      <c r="EN1357" s="60"/>
      <c r="EO1357" s="60"/>
      <c r="EP1357" s="60"/>
      <c r="EQ1357" s="60"/>
      <c r="ER1357" s="60"/>
      <c r="ES1357" s="60"/>
      <c r="ET1357" s="60"/>
      <c r="EU1357" s="60"/>
      <c r="EV1357" s="60"/>
      <c r="EW1357" s="60"/>
      <c r="EX1357" s="60"/>
      <c r="EY1357" s="60"/>
      <c r="EZ1357" s="60"/>
      <c r="FA1357" s="60"/>
      <c r="FB1357" s="60"/>
    </row>
    <row r="1358" spans="22:158" x14ac:dyDescent="0.25">
      <c r="V1358" s="1"/>
      <c r="W1358" s="33"/>
      <c r="X1358" s="33"/>
      <c r="AH1358" s="38">
        <v>100</v>
      </c>
      <c r="AI1358" s="38">
        <v>145</v>
      </c>
      <c r="AJ1358" s="38">
        <v>18710</v>
      </c>
      <c r="AK1358" s="38">
        <v>16</v>
      </c>
      <c r="AL1358" s="38">
        <v>1807058</v>
      </c>
      <c r="AM1358" s="61" t="s">
        <v>1816</v>
      </c>
      <c r="AN1358" s="61" t="s">
        <v>1691</v>
      </c>
      <c r="AO1358" s="61" t="s">
        <v>1671</v>
      </c>
      <c r="AP1358" s="61" t="s">
        <v>5034</v>
      </c>
      <c r="AQ1358" s="61" t="s">
        <v>1714</v>
      </c>
      <c r="AR1358" s="28">
        <v>57717.1</v>
      </c>
      <c r="AS1358" s="28">
        <v>275275</v>
      </c>
      <c r="AT1358" s="28">
        <v>0</v>
      </c>
      <c r="AU1358" s="62"/>
      <c r="BT1358">
        <v>0</v>
      </c>
      <c r="BU1358" s="32">
        <v>100</v>
      </c>
      <c r="BV1358" s="32">
        <v>140</v>
      </c>
      <c r="BW1358" s="32">
        <v>15270</v>
      </c>
      <c r="BX1358" s="32">
        <v>88</v>
      </c>
      <c r="BY1358" s="32">
        <v>91220</v>
      </c>
      <c r="BZ1358" t="s">
        <v>1816</v>
      </c>
      <c r="CA1358" t="s">
        <v>1690</v>
      </c>
      <c r="CB1358" t="s">
        <v>1863</v>
      </c>
      <c r="CC1358" t="s">
        <v>1684</v>
      </c>
      <c r="CD1358" s="52" t="s">
        <v>1684</v>
      </c>
      <c r="CE1358" s="155">
        <v>78</v>
      </c>
      <c r="CF1358" s="155">
        <v>3</v>
      </c>
      <c r="CG1358" s="31" t="s">
        <v>696</v>
      </c>
      <c r="CH1358" s="31" t="s">
        <v>3969</v>
      </c>
      <c r="CI1358" s="31" t="s">
        <v>3980</v>
      </c>
      <c r="CJ1358" s="31" t="s">
        <v>5231</v>
      </c>
      <c r="DL1358"/>
      <c r="DM1358"/>
      <c r="DN1358"/>
      <c r="DO1358"/>
      <c r="DP1358"/>
      <c r="DQ1358"/>
      <c r="DR1358"/>
      <c r="DV1358" s="31" t="s">
        <v>5705</v>
      </c>
      <c r="DW1358" s="31" t="s">
        <v>5713</v>
      </c>
      <c r="DX1358" s="63"/>
      <c r="DY1358" s="63"/>
      <c r="DZ1358" s="63"/>
      <c r="EA1358" s="167"/>
      <c r="EB1358" s="60"/>
      <c r="EC1358" s="60"/>
      <c r="ED1358" s="60"/>
      <c r="EE1358" s="60"/>
      <c r="EF1358" s="60"/>
      <c r="EG1358" s="60"/>
      <c r="EH1358" s="60"/>
      <c r="EI1358" s="60"/>
      <c r="EJ1358" s="60"/>
      <c r="EK1358" s="60"/>
      <c r="EL1358" s="60"/>
      <c r="EM1358" s="60"/>
      <c r="EN1358" s="60"/>
      <c r="EO1358" s="60"/>
      <c r="EP1358" s="60"/>
      <c r="EQ1358" s="60"/>
      <c r="ER1358" s="60"/>
      <c r="ES1358" s="60"/>
      <c r="ET1358" s="60"/>
      <c r="EU1358" s="60"/>
      <c r="EV1358" s="60"/>
      <c r="EW1358" s="60"/>
      <c r="EX1358" s="60"/>
      <c r="EY1358" s="60"/>
      <c r="EZ1358" s="60"/>
      <c r="FA1358" s="60"/>
      <c r="FB1358" s="60"/>
    </row>
    <row r="1359" spans="22:158" x14ac:dyDescent="0.25">
      <c r="W1359" s="33"/>
      <c r="X1359" s="33"/>
      <c r="AH1359" s="38">
        <v>100</v>
      </c>
      <c r="AI1359" s="38">
        <v>145</v>
      </c>
      <c r="AJ1359" s="38">
        <v>18750</v>
      </c>
      <c r="AK1359" s="38">
        <v>16</v>
      </c>
      <c r="AL1359" s="38">
        <v>1807058</v>
      </c>
      <c r="AM1359" s="61" t="s">
        <v>1816</v>
      </c>
      <c r="AN1359" s="61" t="s">
        <v>1691</v>
      </c>
      <c r="AO1359" s="61" t="s">
        <v>1672</v>
      </c>
      <c r="AP1359" s="61" t="s">
        <v>5034</v>
      </c>
      <c r="AQ1359" s="61" t="s">
        <v>1714</v>
      </c>
      <c r="AR1359" s="28">
        <v>1525273.4</v>
      </c>
      <c r="AS1359" s="28">
        <v>1103653</v>
      </c>
      <c r="AT1359" s="28">
        <v>1212083</v>
      </c>
      <c r="AU1359" s="62"/>
      <c r="BT1359">
        <v>0</v>
      </c>
      <c r="BU1359" s="32">
        <v>100</v>
      </c>
      <c r="BV1359" s="32">
        <v>140</v>
      </c>
      <c r="BW1359" s="32">
        <v>15270</v>
      </c>
      <c r="BX1359" s="32">
        <v>89</v>
      </c>
      <c r="BY1359" s="32">
        <v>91240</v>
      </c>
      <c r="BZ1359" t="s">
        <v>1816</v>
      </c>
      <c r="CA1359" t="s">
        <v>1690</v>
      </c>
      <c r="CB1359" t="s">
        <v>1863</v>
      </c>
      <c r="CC1359" s="52" t="s">
        <v>1785</v>
      </c>
      <c r="CD1359" s="52" t="s">
        <v>1785</v>
      </c>
      <c r="CE1359" s="155">
        <v>79793</v>
      </c>
      <c r="CF1359" s="155">
        <v>82</v>
      </c>
      <c r="CG1359" s="31" t="s">
        <v>698</v>
      </c>
      <c r="CH1359" s="31" t="s">
        <v>3970</v>
      </c>
      <c r="CI1359" s="31" t="s">
        <v>3980</v>
      </c>
      <c r="CJ1359" s="31" t="s">
        <v>5232</v>
      </c>
      <c r="DL1359"/>
      <c r="DM1359"/>
      <c r="DN1359"/>
      <c r="DO1359"/>
      <c r="DP1359"/>
      <c r="DQ1359"/>
      <c r="DR1359"/>
      <c r="DV1359" s="31" t="s">
        <v>5705</v>
      </c>
      <c r="DW1359" s="31" t="s">
        <v>5713</v>
      </c>
      <c r="DX1359" s="63"/>
      <c r="DY1359" s="63"/>
      <c r="DZ1359" s="63"/>
      <c r="EA1359" s="167"/>
      <c r="EB1359" s="60"/>
      <c r="EC1359" s="60"/>
      <c r="ED1359" s="60"/>
      <c r="EE1359" s="60"/>
      <c r="EF1359" s="60"/>
      <c r="EG1359" s="60"/>
      <c r="EH1359" s="60"/>
      <c r="EI1359" s="60"/>
      <c r="EJ1359" s="60"/>
      <c r="EK1359" s="60"/>
      <c r="EL1359" s="60"/>
      <c r="EM1359" s="60"/>
      <c r="EN1359" s="60"/>
      <c r="EO1359" s="60"/>
      <c r="EP1359" s="60"/>
      <c r="EQ1359" s="60"/>
      <c r="ER1359" s="60"/>
      <c r="ES1359" s="60"/>
      <c r="ET1359" s="60"/>
      <c r="EU1359" s="60"/>
      <c r="EV1359" s="60"/>
      <c r="EW1359" s="60"/>
      <c r="EX1359" s="60"/>
      <c r="EY1359" s="60"/>
      <c r="EZ1359" s="60"/>
      <c r="FA1359" s="60"/>
      <c r="FB1359" s="60"/>
    </row>
    <row r="1360" spans="22:158" x14ac:dyDescent="0.25">
      <c r="W1360" s="33"/>
      <c r="X1360" s="33"/>
      <c r="AH1360" s="38">
        <v>100</v>
      </c>
      <c r="AI1360" s="38">
        <v>150</v>
      </c>
      <c r="AJ1360" s="38">
        <v>11600</v>
      </c>
      <c r="AK1360" s="38">
        <v>16</v>
      </c>
      <c r="AL1360" s="38">
        <v>1807058</v>
      </c>
      <c r="AM1360" s="61" t="s">
        <v>1816</v>
      </c>
      <c r="AN1360" s="61" t="s">
        <v>1695</v>
      </c>
      <c r="AO1360" s="61" t="s">
        <v>5076</v>
      </c>
      <c r="AP1360" s="61" t="s">
        <v>5034</v>
      </c>
      <c r="AQ1360" s="61" t="s">
        <v>1714</v>
      </c>
      <c r="AR1360" s="28">
        <v>1599155.9</v>
      </c>
      <c r="AS1360" s="28">
        <v>43272</v>
      </c>
      <c r="AT1360" s="28">
        <v>1983481</v>
      </c>
      <c r="AU1360" s="62"/>
      <c r="BT1360">
        <v>0</v>
      </c>
      <c r="BU1360" s="32">
        <v>100</v>
      </c>
      <c r="BV1360" s="32">
        <v>140</v>
      </c>
      <c r="BW1360" s="32">
        <v>15270</v>
      </c>
      <c r="BX1360" s="32">
        <v>90</v>
      </c>
      <c r="BY1360" s="32">
        <v>91260</v>
      </c>
      <c r="BZ1360" t="s">
        <v>1816</v>
      </c>
      <c r="CA1360" t="s">
        <v>1690</v>
      </c>
      <c r="CB1360" t="s">
        <v>1863</v>
      </c>
      <c r="CC1360" t="s">
        <v>5036</v>
      </c>
      <c r="CD1360" s="52" t="s">
        <v>5036</v>
      </c>
      <c r="CE1360" s="155">
        <v>1</v>
      </c>
      <c r="CF1360" s="155">
        <v>1</v>
      </c>
      <c r="CG1360" s="31" t="s">
        <v>5848</v>
      </c>
      <c r="CH1360" s="31" t="s">
        <v>3971</v>
      </c>
      <c r="CI1360" s="31" t="s">
        <v>3980</v>
      </c>
      <c r="CJ1360" s="31" t="s">
        <v>5233</v>
      </c>
      <c r="DL1360"/>
      <c r="DM1360"/>
      <c r="DN1360"/>
      <c r="DO1360"/>
      <c r="DP1360"/>
      <c r="DQ1360"/>
      <c r="DR1360"/>
      <c r="DV1360" s="31" t="s">
        <v>5705</v>
      </c>
      <c r="DW1360" s="31" t="s">
        <v>5714</v>
      </c>
      <c r="DX1360" s="63"/>
      <c r="DY1360" s="63"/>
      <c r="DZ1360" s="63"/>
      <c r="EA1360" s="167"/>
      <c r="EB1360" s="60"/>
      <c r="EC1360" s="60"/>
      <c r="ED1360" s="60"/>
      <c r="EE1360" s="60"/>
      <c r="EF1360" s="60"/>
      <c r="EG1360" s="60"/>
      <c r="EH1360" s="60"/>
      <c r="EI1360" s="60"/>
      <c r="EJ1360" s="60"/>
      <c r="EK1360" s="60"/>
      <c r="EL1360" s="60"/>
      <c r="EM1360" s="60"/>
      <c r="EN1360" s="60"/>
      <c r="EO1360" s="60"/>
      <c r="EP1360" s="60"/>
      <c r="EQ1360" s="60"/>
      <c r="ER1360" s="60"/>
      <c r="ES1360" s="60"/>
      <c r="ET1360" s="60"/>
      <c r="EU1360" s="60"/>
      <c r="EV1360" s="60"/>
      <c r="EW1360" s="60"/>
      <c r="EX1360" s="60"/>
      <c r="EY1360" s="60"/>
      <c r="EZ1360" s="60"/>
      <c r="FA1360" s="60"/>
      <c r="FB1360" s="60"/>
    </row>
    <row r="1361" spans="22:158" x14ac:dyDescent="0.25">
      <c r="W1361" s="33"/>
      <c r="X1361" s="33"/>
      <c r="AH1361" s="38">
        <v>100</v>
      </c>
      <c r="AI1361" s="38">
        <v>150</v>
      </c>
      <c r="AJ1361" s="38">
        <v>12000</v>
      </c>
      <c r="AK1361" s="38">
        <v>16</v>
      </c>
      <c r="AL1361" s="38">
        <v>1807058</v>
      </c>
      <c r="AM1361" s="61" t="s">
        <v>1816</v>
      </c>
      <c r="AN1361" s="61" t="s">
        <v>1695</v>
      </c>
      <c r="AO1361" s="61" t="s">
        <v>5084</v>
      </c>
      <c r="AP1361" s="61" t="s">
        <v>5034</v>
      </c>
      <c r="AQ1361" s="61" t="s">
        <v>1714</v>
      </c>
      <c r="AR1361" s="28">
        <v>5425068.9000000004</v>
      </c>
      <c r="AS1361" s="28">
        <v>770670</v>
      </c>
      <c r="AT1361" s="28">
        <v>2384352</v>
      </c>
      <c r="AU1361" s="62"/>
      <c r="BT1361">
        <v>0</v>
      </c>
      <c r="BU1361" s="32">
        <v>100</v>
      </c>
      <c r="BV1361" s="32">
        <v>140</v>
      </c>
      <c r="BW1361" s="32">
        <v>16100</v>
      </c>
      <c r="BX1361" s="32">
        <v>81</v>
      </c>
      <c r="BY1361" s="32">
        <v>91000</v>
      </c>
      <c r="BZ1361" t="s">
        <v>1816</v>
      </c>
      <c r="CA1361" t="s">
        <v>1690</v>
      </c>
      <c r="CB1361" t="s">
        <v>1873</v>
      </c>
      <c r="CC1361" s="52" t="s">
        <v>1683</v>
      </c>
      <c r="CD1361" s="52" t="s">
        <v>1784</v>
      </c>
      <c r="CE1361" s="155">
        <v>44760</v>
      </c>
      <c r="CF1361" s="155">
        <v>278</v>
      </c>
      <c r="CG1361" s="31" t="s">
        <v>5834</v>
      </c>
      <c r="CH1361" s="31" t="s">
        <v>3954</v>
      </c>
      <c r="CI1361" s="31" t="s">
        <v>3981</v>
      </c>
      <c r="CJ1361" s="31" t="s">
        <v>3274</v>
      </c>
      <c r="DL1361"/>
      <c r="DM1361"/>
      <c r="DN1361"/>
      <c r="DO1361"/>
      <c r="DP1361"/>
      <c r="DQ1361"/>
      <c r="DR1361"/>
      <c r="DV1361" s="31" t="s">
        <v>5705</v>
      </c>
      <c r="DW1361" s="31" t="s">
        <v>5714</v>
      </c>
      <c r="DX1361" s="63"/>
      <c r="DY1361" s="63"/>
      <c r="DZ1361" s="63"/>
      <c r="EA1361" s="167"/>
      <c r="EB1361" s="60"/>
      <c r="EC1361" s="60"/>
      <c r="ED1361" s="60"/>
      <c r="EE1361" s="60"/>
      <c r="EF1361" s="60"/>
      <c r="EG1361" s="60"/>
      <c r="EH1361" s="60"/>
      <c r="EI1361" s="60"/>
      <c r="EJ1361" s="60"/>
      <c r="EK1361" s="60"/>
      <c r="EL1361" s="60"/>
      <c r="EM1361" s="60"/>
      <c r="EN1361" s="60"/>
      <c r="EO1361" s="60"/>
      <c r="EP1361" s="60"/>
      <c r="EQ1361" s="60"/>
      <c r="ER1361" s="60"/>
      <c r="ES1361" s="60"/>
      <c r="ET1361" s="60"/>
      <c r="EU1361" s="60"/>
      <c r="EV1361" s="60"/>
      <c r="EW1361" s="60"/>
      <c r="EX1361" s="60"/>
      <c r="EY1361" s="60"/>
      <c r="EZ1361" s="60"/>
      <c r="FA1361" s="60"/>
      <c r="FB1361" s="60"/>
    </row>
    <row r="1362" spans="22:158" x14ac:dyDescent="0.25">
      <c r="W1362" s="33"/>
      <c r="X1362" s="33"/>
      <c r="AH1362" s="38">
        <v>100</v>
      </c>
      <c r="AI1362" s="38">
        <v>150</v>
      </c>
      <c r="AJ1362" s="38">
        <v>12200</v>
      </c>
      <c r="AK1362" s="38">
        <v>16</v>
      </c>
      <c r="AL1362" s="38">
        <v>1807058</v>
      </c>
      <c r="AM1362" s="61" t="s">
        <v>1816</v>
      </c>
      <c r="AN1362" s="61" t="s">
        <v>1695</v>
      </c>
      <c r="AO1362" s="61" t="s">
        <v>5088</v>
      </c>
      <c r="AP1362" s="61" t="s">
        <v>5034</v>
      </c>
      <c r="AQ1362" s="61" t="s">
        <v>1714</v>
      </c>
      <c r="AR1362" s="28">
        <v>766608.5</v>
      </c>
      <c r="AS1362" s="28">
        <v>897091</v>
      </c>
      <c r="AT1362" s="28">
        <v>558332</v>
      </c>
      <c r="AU1362" s="62"/>
      <c r="BT1362">
        <v>0</v>
      </c>
      <c r="BU1362" s="32">
        <v>100</v>
      </c>
      <c r="BV1362" s="32">
        <v>140</v>
      </c>
      <c r="BW1362" s="32">
        <v>16100</v>
      </c>
      <c r="BX1362" s="32">
        <v>81</v>
      </c>
      <c r="BY1362" s="32">
        <v>91010</v>
      </c>
      <c r="BZ1362" t="s">
        <v>1816</v>
      </c>
      <c r="CA1362" t="s">
        <v>1690</v>
      </c>
      <c r="CB1362" t="s">
        <v>1873</v>
      </c>
      <c r="CC1362" s="52" t="s">
        <v>1683</v>
      </c>
      <c r="CD1362" s="52" t="s">
        <v>1683</v>
      </c>
      <c r="CE1362" s="155">
        <v>1</v>
      </c>
      <c r="CF1362" s="155">
        <v>3</v>
      </c>
      <c r="CG1362" s="31" t="s">
        <v>5837</v>
      </c>
      <c r="CH1362" s="31" t="s">
        <v>3956</v>
      </c>
      <c r="CI1362" s="31" t="s">
        <v>3981</v>
      </c>
      <c r="CJ1362" s="31" t="s">
        <v>3275</v>
      </c>
      <c r="DL1362"/>
      <c r="DM1362"/>
      <c r="DN1362"/>
      <c r="DO1362"/>
      <c r="DP1362"/>
      <c r="DQ1362"/>
      <c r="DR1362"/>
      <c r="DV1362" s="31" t="s">
        <v>5705</v>
      </c>
      <c r="DW1362" s="31" t="s">
        <v>5714</v>
      </c>
      <c r="DX1362" s="63"/>
      <c r="DY1362" s="63"/>
      <c r="DZ1362" s="63"/>
      <c r="EA1362" s="167"/>
      <c r="EB1362" s="60"/>
      <c r="EC1362" s="60"/>
      <c r="ED1362" s="60"/>
      <c r="EE1362" s="60"/>
      <c r="EF1362" s="60"/>
      <c r="EG1362" s="60"/>
      <c r="EH1362" s="60"/>
      <c r="EI1362" s="60"/>
      <c r="EJ1362" s="60"/>
      <c r="EK1362" s="60"/>
      <c r="EL1362" s="60"/>
      <c r="EM1362" s="60"/>
      <c r="EN1362" s="60"/>
      <c r="EO1362" s="60"/>
      <c r="EP1362" s="60"/>
      <c r="EQ1362" s="60"/>
      <c r="ER1362" s="60"/>
      <c r="ES1362" s="60"/>
      <c r="ET1362" s="60"/>
      <c r="EU1362" s="60"/>
      <c r="EV1362" s="60"/>
      <c r="EW1362" s="60"/>
      <c r="EX1362" s="60"/>
      <c r="EY1362" s="60"/>
      <c r="EZ1362" s="60"/>
      <c r="FA1362" s="60"/>
      <c r="FB1362" s="60"/>
    </row>
    <row r="1363" spans="22:158" x14ac:dyDescent="0.25">
      <c r="W1363" s="33"/>
      <c r="X1363" s="33"/>
      <c r="AH1363" s="38">
        <v>100</v>
      </c>
      <c r="AI1363" s="38">
        <v>150</v>
      </c>
      <c r="AJ1363" s="38">
        <v>13450</v>
      </c>
      <c r="AK1363" s="38">
        <v>16</v>
      </c>
      <c r="AL1363" s="38">
        <v>1807058</v>
      </c>
      <c r="AM1363" s="61" t="s">
        <v>1816</v>
      </c>
      <c r="AN1363" s="61" t="s">
        <v>1695</v>
      </c>
      <c r="AO1363" s="61" t="s">
        <v>5112</v>
      </c>
      <c r="AP1363" s="61" t="s">
        <v>5034</v>
      </c>
      <c r="AQ1363" s="61" t="s">
        <v>1714</v>
      </c>
      <c r="AR1363" s="28">
        <v>299515.40000000002</v>
      </c>
      <c r="AS1363" s="28">
        <v>20079</v>
      </c>
      <c r="AT1363" s="28">
        <v>52663</v>
      </c>
      <c r="AU1363" s="62"/>
      <c r="BT1363">
        <v>0</v>
      </c>
      <c r="BU1363" s="32">
        <v>100</v>
      </c>
      <c r="BV1363" s="32">
        <v>140</v>
      </c>
      <c r="BW1363" s="32">
        <v>16100</v>
      </c>
      <c r="BX1363" s="32">
        <v>82</v>
      </c>
      <c r="BY1363" s="32">
        <v>91020</v>
      </c>
      <c r="BZ1363" t="s">
        <v>1816</v>
      </c>
      <c r="CA1363" t="s">
        <v>1690</v>
      </c>
      <c r="CB1363" t="s">
        <v>1873</v>
      </c>
      <c r="CC1363" t="s">
        <v>1790</v>
      </c>
      <c r="CD1363" t="s">
        <v>1792</v>
      </c>
      <c r="CE1363" s="155">
        <v>433</v>
      </c>
      <c r="CF1363" s="155">
        <v>8</v>
      </c>
      <c r="CG1363" s="31" t="s">
        <v>5851</v>
      </c>
      <c r="CH1363" s="31" t="s">
        <v>3957</v>
      </c>
      <c r="CI1363" s="31" t="s">
        <v>3981</v>
      </c>
      <c r="CJ1363" s="31" t="s">
        <v>3276</v>
      </c>
      <c r="DL1363"/>
      <c r="DM1363"/>
      <c r="DN1363"/>
      <c r="DO1363"/>
      <c r="DP1363"/>
      <c r="DQ1363"/>
      <c r="DR1363"/>
      <c r="DV1363" s="31" t="s">
        <v>5705</v>
      </c>
      <c r="DW1363" s="31" t="s">
        <v>5714</v>
      </c>
      <c r="DX1363" s="63"/>
      <c r="DY1363" s="63"/>
      <c r="DZ1363" s="63"/>
      <c r="EA1363" s="167"/>
      <c r="EB1363" s="60"/>
      <c r="EC1363" s="60"/>
      <c r="ED1363" s="60"/>
      <c r="EE1363" s="60"/>
      <c r="EF1363" s="60"/>
      <c r="EG1363" s="60"/>
      <c r="EH1363" s="60"/>
      <c r="EI1363" s="60"/>
      <c r="EJ1363" s="60"/>
      <c r="EK1363" s="60"/>
      <c r="EL1363" s="60"/>
      <c r="EM1363" s="60"/>
      <c r="EN1363" s="60"/>
      <c r="EO1363" s="60"/>
      <c r="EP1363" s="60"/>
      <c r="EQ1363" s="60"/>
      <c r="ER1363" s="60"/>
      <c r="ES1363" s="60"/>
      <c r="ET1363" s="60"/>
      <c r="EU1363" s="60"/>
      <c r="EV1363" s="60"/>
      <c r="EW1363" s="60"/>
      <c r="EX1363" s="60"/>
      <c r="EY1363" s="60"/>
      <c r="EZ1363" s="60"/>
      <c r="FA1363" s="60"/>
      <c r="FB1363" s="60"/>
    </row>
    <row r="1364" spans="22:158" x14ac:dyDescent="0.25">
      <c r="W1364" s="33"/>
      <c r="X1364" s="33"/>
      <c r="AH1364" s="38">
        <v>100</v>
      </c>
      <c r="AI1364" s="38">
        <v>150</v>
      </c>
      <c r="AJ1364" s="38">
        <v>13500</v>
      </c>
      <c r="AK1364" s="38">
        <v>16</v>
      </c>
      <c r="AL1364" s="38">
        <v>1807058</v>
      </c>
      <c r="AM1364" s="61" t="s">
        <v>1816</v>
      </c>
      <c r="AN1364" s="61" t="s">
        <v>1695</v>
      </c>
      <c r="AO1364" s="61" t="s">
        <v>5113</v>
      </c>
      <c r="AP1364" s="61" t="s">
        <v>5034</v>
      </c>
      <c r="AQ1364" s="61" t="s">
        <v>1714</v>
      </c>
      <c r="AR1364" s="28">
        <v>232825.4</v>
      </c>
      <c r="AS1364" s="28">
        <v>138058</v>
      </c>
      <c r="AT1364" s="28">
        <v>98913</v>
      </c>
      <c r="AU1364" s="62"/>
      <c r="BT1364">
        <v>0</v>
      </c>
      <c r="BU1364" s="32">
        <v>100</v>
      </c>
      <c r="BV1364" s="32">
        <v>140</v>
      </c>
      <c r="BW1364" s="32">
        <v>16100</v>
      </c>
      <c r="BX1364" s="32">
        <v>82</v>
      </c>
      <c r="BY1364" s="32">
        <v>91040</v>
      </c>
      <c r="BZ1364" t="s">
        <v>1816</v>
      </c>
      <c r="CA1364" t="s">
        <v>1690</v>
      </c>
      <c r="CB1364" t="s">
        <v>1873</v>
      </c>
      <c r="CC1364" s="52" t="s">
        <v>1790</v>
      </c>
      <c r="CD1364" s="52" t="s">
        <v>1791</v>
      </c>
      <c r="CE1364" s="155">
        <v>15</v>
      </c>
      <c r="CF1364" s="155">
        <v>4</v>
      </c>
      <c r="CG1364" s="31" t="s">
        <v>5853</v>
      </c>
      <c r="CH1364" s="31" t="s">
        <v>3958</v>
      </c>
      <c r="CI1364" s="31" t="s">
        <v>3981</v>
      </c>
      <c r="CJ1364" s="31" t="s">
        <v>3277</v>
      </c>
      <c r="DL1364"/>
      <c r="DM1364"/>
      <c r="DN1364"/>
      <c r="DO1364"/>
      <c r="DP1364"/>
      <c r="DQ1364"/>
      <c r="DR1364"/>
      <c r="DV1364" s="31" t="s">
        <v>5705</v>
      </c>
      <c r="DW1364" s="31" t="s">
        <v>5714</v>
      </c>
      <c r="DX1364" s="63"/>
      <c r="DY1364" s="63"/>
      <c r="DZ1364" s="63"/>
      <c r="EA1364" s="167"/>
      <c r="EB1364" s="60"/>
      <c r="EC1364" s="60"/>
      <c r="ED1364" s="60"/>
      <c r="EE1364" s="60"/>
      <c r="EF1364" s="60"/>
      <c r="EG1364" s="60"/>
      <c r="EH1364" s="60"/>
      <c r="EI1364" s="60"/>
      <c r="EJ1364" s="60"/>
      <c r="EK1364" s="60"/>
      <c r="EL1364" s="60"/>
      <c r="EM1364" s="60"/>
      <c r="EN1364" s="60"/>
      <c r="EO1364" s="60"/>
      <c r="EP1364" s="60"/>
      <c r="EQ1364" s="60"/>
      <c r="ER1364" s="60"/>
      <c r="ES1364" s="60"/>
      <c r="ET1364" s="60"/>
      <c r="EU1364" s="60"/>
      <c r="EV1364" s="60"/>
      <c r="EW1364" s="60"/>
      <c r="EX1364" s="60"/>
      <c r="EY1364" s="60"/>
      <c r="EZ1364" s="60"/>
      <c r="FA1364" s="60"/>
      <c r="FB1364" s="60"/>
    </row>
    <row r="1365" spans="22:158" x14ac:dyDescent="0.25">
      <c r="W1365" s="33"/>
      <c r="X1365" s="33"/>
      <c r="AH1365" s="38">
        <v>100</v>
      </c>
      <c r="AI1365" s="38">
        <v>150</v>
      </c>
      <c r="AJ1365" s="38">
        <v>13850</v>
      </c>
      <c r="AK1365" s="38">
        <v>16</v>
      </c>
      <c r="AL1365" s="38">
        <v>1807058</v>
      </c>
      <c r="AM1365" s="61" t="s">
        <v>1816</v>
      </c>
      <c r="AN1365" s="61" t="s">
        <v>1695</v>
      </c>
      <c r="AO1365" s="61" t="s">
        <v>5121</v>
      </c>
      <c r="AP1365" s="61" t="s">
        <v>5034</v>
      </c>
      <c r="AQ1365" s="61" t="s">
        <v>1714</v>
      </c>
      <c r="AR1365" s="28">
        <v>82296.3</v>
      </c>
      <c r="AS1365" s="28">
        <v>0</v>
      </c>
      <c r="AT1365" s="28">
        <v>0</v>
      </c>
      <c r="AU1365" s="62"/>
      <c r="BT1365">
        <v>0</v>
      </c>
      <c r="BU1365" s="32">
        <v>100</v>
      </c>
      <c r="BV1365" s="32">
        <v>140</v>
      </c>
      <c r="BW1365" s="32">
        <v>16100</v>
      </c>
      <c r="BX1365" s="32">
        <v>83</v>
      </c>
      <c r="BY1365" s="32">
        <v>91060</v>
      </c>
      <c r="BZ1365" t="s">
        <v>1816</v>
      </c>
      <c r="CA1365" t="s">
        <v>1690</v>
      </c>
      <c r="CB1365" t="s">
        <v>1873</v>
      </c>
      <c r="CC1365" t="s">
        <v>1786</v>
      </c>
      <c r="CD1365" s="52" t="s">
        <v>5043</v>
      </c>
      <c r="CE1365" s="155">
        <v>5</v>
      </c>
      <c r="CF1365" s="155">
        <v>1</v>
      </c>
      <c r="CG1365" s="31" t="s">
        <v>684</v>
      </c>
      <c r="CH1365" s="31" t="s">
        <v>3959</v>
      </c>
      <c r="CI1365" s="31" t="s">
        <v>3981</v>
      </c>
      <c r="CJ1365" s="31" t="s">
        <v>3278</v>
      </c>
      <c r="DL1365"/>
      <c r="DM1365"/>
      <c r="DN1365"/>
      <c r="DO1365"/>
      <c r="DP1365"/>
      <c r="DQ1365"/>
      <c r="DR1365"/>
      <c r="DV1365" s="31" t="s">
        <v>5705</v>
      </c>
      <c r="DW1365" s="31" t="s">
        <v>5714</v>
      </c>
      <c r="DX1365" s="63"/>
      <c r="DY1365" s="63"/>
      <c r="DZ1365" s="63"/>
      <c r="EA1365" s="167"/>
      <c r="EB1365" s="60"/>
      <c r="EC1365" s="60"/>
      <c r="ED1365" s="60"/>
      <c r="EE1365" s="60"/>
      <c r="EF1365" s="60"/>
      <c r="EG1365" s="60"/>
      <c r="EH1365" s="60"/>
      <c r="EI1365" s="60"/>
      <c r="EJ1365" s="60"/>
      <c r="EK1365" s="60"/>
      <c r="EL1365" s="60"/>
      <c r="EM1365" s="60"/>
      <c r="EN1365" s="60"/>
      <c r="EO1365" s="60"/>
      <c r="EP1365" s="60"/>
      <c r="EQ1365" s="60"/>
      <c r="ER1365" s="60"/>
      <c r="ES1365" s="60"/>
      <c r="ET1365" s="60"/>
      <c r="EU1365" s="60"/>
      <c r="EV1365" s="60"/>
      <c r="EW1365" s="60"/>
      <c r="EX1365" s="60"/>
      <c r="EY1365" s="60"/>
      <c r="EZ1365" s="60"/>
      <c r="FA1365" s="60"/>
      <c r="FB1365" s="60"/>
    </row>
    <row r="1366" spans="22:158" x14ac:dyDescent="0.25">
      <c r="W1366" s="33"/>
      <c r="X1366" s="33"/>
      <c r="AH1366" s="38">
        <v>100</v>
      </c>
      <c r="AI1366" s="38">
        <v>150</v>
      </c>
      <c r="AJ1366" s="38">
        <v>14300</v>
      </c>
      <c r="AK1366" s="38">
        <v>16</v>
      </c>
      <c r="AL1366" s="38">
        <v>1807058</v>
      </c>
      <c r="AM1366" s="61" t="s">
        <v>1816</v>
      </c>
      <c r="AN1366" s="61" t="s">
        <v>1695</v>
      </c>
      <c r="AO1366" s="61" t="s">
        <v>1574</v>
      </c>
      <c r="AP1366" s="61" t="s">
        <v>5034</v>
      </c>
      <c r="AQ1366" s="61" t="s">
        <v>1714</v>
      </c>
      <c r="AR1366" s="28">
        <v>2618055.5</v>
      </c>
      <c r="AS1366" s="28">
        <v>1181002</v>
      </c>
      <c r="AT1366" s="28">
        <v>880656</v>
      </c>
      <c r="AU1366" s="62"/>
      <c r="BT1366">
        <v>0</v>
      </c>
      <c r="BU1366" s="32">
        <v>100</v>
      </c>
      <c r="BV1366" s="32">
        <v>140</v>
      </c>
      <c r="BW1366" s="32">
        <v>16100</v>
      </c>
      <c r="BX1366" s="32">
        <v>84</v>
      </c>
      <c r="BY1366" s="32">
        <v>91100</v>
      </c>
      <c r="BZ1366" t="s">
        <v>1816</v>
      </c>
      <c r="CA1366" t="s">
        <v>1690</v>
      </c>
      <c r="CB1366" t="s">
        <v>1873</v>
      </c>
      <c r="CC1366" s="52" t="s">
        <v>1795</v>
      </c>
      <c r="CD1366" s="52" t="s">
        <v>1796</v>
      </c>
      <c r="CE1366" s="155">
        <v>3</v>
      </c>
      <c r="CF1366" s="155">
        <v>2</v>
      </c>
      <c r="CG1366" s="31" t="s">
        <v>688</v>
      </c>
      <c r="CH1366" s="31" t="s">
        <v>3960</v>
      </c>
      <c r="CI1366" s="31" t="s">
        <v>3981</v>
      </c>
      <c r="CJ1366" s="31" t="s">
        <v>3279</v>
      </c>
      <c r="DL1366"/>
      <c r="DM1366"/>
      <c r="DN1366"/>
      <c r="DO1366"/>
      <c r="DP1366"/>
      <c r="DQ1366"/>
      <c r="DR1366"/>
      <c r="DV1366" s="31" t="s">
        <v>5705</v>
      </c>
      <c r="DW1366" s="31" t="s">
        <v>5714</v>
      </c>
      <c r="DX1366" s="63"/>
      <c r="DY1366" s="63"/>
      <c r="DZ1366" s="63"/>
      <c r="EA1366" s="167"/>
      <c r="EB1366" s="60"/>
      <c r="EC1366" s="60"/>
      <c r="ED1366" s="60"/>
      <c r="EE1366" s="60"/>
      <c r="EF1366" s="60"/>
      <c r="EG1366" s="60"/>
      <c r="EH1366" s="60"/>
      <c r="EI1366" s="60"/>
      <c r="EJ1366" s="60"/>
      <c r="EK1366" s="60"/>
      <c r="EL1366" s="60"/>
      <c r="EM1366" s="60"/>
      <c r="EN1366" s="60"/>
      <c r="EO1366" s="60"/>
      <c r="EP1366" s="60"/>
      <c r="EQ1366" s="60"/>
      <c r="ER1366" s="60"/>
      <c r="ES1366" s="60"/>
      <c r="ET1366" s="60"/>
      <c r="EU1366" s="60"/>
      <c r="EV1366" s="60"/>
      <c r="EW1366" s="60"/>
      <c r="EX1366" s="60"/>
      <c r="EY1366" s="60"/>
      <c r="EZ1366" s="60"/>
      <c r="FA1366" s="60"/>
      <c r="FB1366" s="60"/>
    </row>
    <row r="1367" spans="22:158" x14ac:dyDescent="0.25">
      <c r="W1367" s="33"/>
      <c r="X1367" s="33"/>
      <c r="AH1367" s="38">
        <v>100</v>
      </c>
      <c r="AI1367" s="38">
        <v>150</v>
      </c>
      <c r="AJ1367" s="38">
        <v>14750</v>
      </c>
      <c r="AK1367" s="38">
        <v>16</v>
      </c>
      <c r="AL1367" s="38">
        <v>1807058</v>
      </c>
      <c r="AM1367" s="61" t="s">
        <v>1816</v>
      </c>
      <c r="AN1367" s="61" t="s">
        <v>1695</v>
      </c>
      <c r="AO1367" s="61" t="s">
        <v>1583</v>
      </c>
      <c r="AP1367" s="61" t="s">
        <v>5034</v>
      </c>
      <c r="AQ1367" s="61" t="s">
        <v>1714</v>
      </c>
      <c r="AR1367" s="28">
        <v>0</v>
      </c>
      <c r="AS1367" s="28">
        <v>46547</v>
      </c>
      <c r="AT1367" s="28">
        <v>70087</v>
      </c>
      <c r="AU1367" s="62"/>
      <c r="BT1367">
        <v>0</v>
      </c>
      <c r="BU1367" s="32">
        <v>100</v>
      </c>
      <c r="BV1367" s="32">
        <v>140</v>
      </c>
      <c r="BW1367" s="32">
        <v>16100</v>
      </c>
      <c r="BX1367" s="32">
        <v>85</v>
      </c>
      <c r="BY1367" s="32">
        <v>91120</v>
      </c>
      <c r="BZ1367" t="s">
        <v>1816</v>
      </c>
      <c r="CA1367" t="s">
        <v>1690</v>
      </c>
      <c r="CB1367" t="s">
        <v>1873</v>
      </c>
      <c r="CC1367" t="s">
        <v>1797</v>
      </c>
      <c r="CD1367" s="52" t="s">
        <v>1797</v>
      </c>
      <c r="CE1367" s="155">
        <v>28</v>
      </c>
      <c r="CF1367" s="155">
        <v>5</v>
      </c>
      <c r="CG1367" s="31" t="s">
        <v>690</v>
      </c>
      <c r="CH1367" s="31" t="s">
        <v>3961</v>
      </c>
      <c r="CI1367" s="31" t="s">
        <v>3981</v>
      </c>
      <c r="CJ1367" s="31" t="s">
        <v>1452</v>
      </c>
      <c r="DL1367"/>
      <c r="DM1367"/>
      <c r="DN1367"/>
      <c r="DO1367"/>
      <c r="DP1367"/>
      <c r="DQ1367"/>
      <c r="DR1367"/>
      <c r="DV1367" s="31" t="s">
        <v>5705</v>
      </c>
      <c r="DW1367" s="31" t="s">
        <v>5714</v>
      </c>
      <c r="DX1367" s="63"/>
      <c r="DY1367" s="63"/>
      <c r="DZ1367" s="63"/>
      <c r="EA1367" s="167"/>
      <c r="EB1367" s="60"/>
      <c r="EC1367" s="60"/>
      <c r="ED1367" s="60"/>
      <c r="EE1367" s="60"/>
      <c r="EF1367" s="60"/>
      <c r="EG1367" s="60"/>
      <c r="EH1367" s="60"/>
      <c r="EI1367" s="60"/>
      <c r="EJ1367" s="60"/>
      <c r="EK1367" s="60"/>
      <c r="EL1367" s="60"/>
      <c r="EM1367" s="60"/>
      <c r="EN1367" s="60"/>
      <c r="EO1367" s="60"/>
      <c r="EP1367" s="60"/>
      <c r="EQ1367" s="60"/>
      <c r="ER1367" s="60"/>
      <c r="ES1367" s="60"/>
      <c r="ET1367" s="60"/>
      <c r="EU1367" s="60"/>
      <c r="EV1367" s="60"/>
      <c r="EW1367" s="60"/>
      <c r="EX1367" s="60"/>
      <c r="EY1367" s="60"/>
      <c r="EZ1367" s="60"/>
      <c r="FA1367" s="60"/>
      <c r="FB1367" s="60"/>
    </row>
    <row r="1368" spans="22:158" x14ac:dyDescent="0.25">
      <c r="V1368" s="1"/>
      <c r="W1368" s="33"/>
      <c r="X1368" s="33"/>
      <c r="AH1368" s="38">
        <v>100</v>
      </c>
      <c r="AI1368" s="38">
        <v>150</v>
      </c>
      <c r="AJ1368" s="38">
        <v>14950</v>
      </c>
      <c r="AK1368" s="38">
        <v>16</v>
      </c>
      <c r="AL1368" s="38">
        <v>1807058</v>
      </c>
      <c r="AM1368" s="61" t="s">
        <v>1816</v>
      </c>
      <c r="AN1368" s="61" t="s">
        <v>1695</v>
      </c>
      <c r="AO1368" s="61" t="s">
        <v>1589</v>
      </c>
      <c r="AP1368" s="61" t="s">
        <v>5034</v>
      </c>
      <c r="AQ1368" s="61" t="s">
        <v>1714</v>
      </c>
      <c r="AR1368" s="28">
        <v>1278304.7</v>
      </c>
      <c r="AS1368" s="28">
        <v>1195659</v>
      </c>
      <c r="AT1368" s="28">
        <v>1862431</v>
      </c>
      <c r="AU1368" s="62"/>
      <c r="BT1368">
        <v>0</v>
      </c>
      <c r="BU1368" s="32">
        <v>100</v>
      </c>
      <c r="BV1368" s="32">
        <v>140</v>
      </c>
      <c r="BW1368" s="32">
        <v>16100</v>
      </c>
      <c r="BX1368" s="32">
        <v>86</v>
      </c>
      <c r="BY1368" s="32">
        <v>91140</v>
      </c>
      <c r="BZ1368" t="s">
        <v>1816</v>
      </c>
      <c r="CA1368" t="s">
        <v>1690</v>
      </c>
      <c r="CB1368" t="s">
        <v>1873</v>
      </c>
      <c r="CC1368" t="s">
        <v>1787</v>
      </c>
      <c r="CD1368" t="s">
        <v>1789</v>
      </c>
      <c r="CE1368" s="155">
        <v>321</v>
      </c>
      <c r="CF1368" s="155">
        <v>66</v>
      </c>
      <c r="CG1368" s="31" t="s">
        <v>5839</v>
      </c>
      <c r="CH1368" s="31" t="s">
        <v>3962</v>
      </c>
      <c r="CI1368" s="31" t="s">
        <v>3981</v>
      </c>
      <c r="CJ1368" s="31" t="s">
        <v>3280</v>
      </c>
      <c r="DL1368"/>
      <c r="DM1368"/>
      <c r="DN1368"/>
      <c r="DO1368"/>
      <c r="DP1368"/>
      <c r="DQ1368"/>
      <c r="DR1368"/>
      <c r="DV1368" s="31" t="s">
        <v>5705</v>
      </c>
      <c r="DW1368" s="31" t="s">
        <v>5714</v>
      </c>
      <c r="DX1368" s="63"/>
      <c r="DY1368" s="63"/>
      <c r="DZ1368" s="63"/>
      <c r="EA1368" s="167"/>
      <c r="EB1368" s="60"/>
      <c r="EC1368" s="60"/>
      <c r="ED1368" s="60"/>
      <c r="EE1368" s="60"/>
      <c r="EF1368" s="60"/>
      <c r="EG1368" s="60"/>
      <c r="EH1368" s="60"/>
      <c r="EI1368" s="60"/>
      <c r="EJ1368" s="60"/>
      <c r="EK1368" s="60"/>
      <c r="EL1368" s="60"/>
      <c r="EM1368" s="60"/>
      <c r="EN1368" s="60"/>
      <c r="EO1368" s="60"/>
      <c r="EP1368" s="60"/>
      <c r="EQ1368" s="60"/>
      <c r="ER1368" s="60"/>
      <c r="ES1368" s="60"/>
      <c r="ET1368" s="60"/>
      <c r="EU1368" s="60"/>
      <c r="EV1368" s="60"/>
      <c r="EW1368" s="60"/>
      <c r="EX1368" s="60"/>
      <c r="EY1368" s="60"/>
      <c r="EZ1368" s="60"/>
      <c r="FA1368" s="60"/>
      <c r="FB1368" s="60"/>
    </row>
    <row r="1369" spans="22:158" x14ac:dyDescent="0.25">
      <c r="W1369" s="33"/>
      <c r="X1369" s="33"/>
      <c r="AH1369" s="38">
        <v>100</v>
      </c>
      <c r="AI1369" s="38">
        <v>150</v>
      </c>
      <c r="AJ1369" s="38">
        <v>15550</v>
      </c>
      <c r="AK1369" s="38">
        <v>16</v>
      </c>
      <c r="AL1369" s="38">
        <v>1807058</v>
      </c>
      <c r="AM1369" s="61" t="s">
        <v>1816</v>
      </c>
      <c r="AN1369" s="61" t="s">
        <v>1695</v>
      </c>
      <c r="AO1369" s="61" t="s">
        <v>1602</v>
      </c>
      <c r="AP1369" s="61" t="s">
        <v>5034</v>
      </c>
      <c r="AQ1369" s="61" t="s">
        <v>1714</v>
      </c>
      <c r="AR1369" s="28">
        <v>0</v>
      </c>
      <c r="AS1369" s="28">
        <v>0</v>
      </c>
      <c r="AT1369" s="28">
        <v>33768</v>
      </c>
      <c r="AU1369" s="62"/>
      <c r="BT1369">
        <v>0</v>
      </c>
      <c r="BU1369" s="32">
        <v>100</v>
      </c>
      <c r="BV1369" s="32">
        <v>140</v>
      </c>
      <c r="BW1369" s="32">
        <v>16100</v>
      </c>
      <c r="BX1369" s="32">
        <v>86</v>
      </c>
      <c r="BY1369" s="32">
        <v>91160</v>
      </c>
      <c r="BZ1369" t="s">
        <v>1816</v>
      </c>
      <c r="CA1369" t="s">
        <v>1690</v>
      </c>
      <c r="CB1369" t="s">
        <v>1873</v>
      </c>
      <c r="CC1369" t="s">
        <v>1787</v>
      </c>
      <c r="CD1369" t="s">
        <v>1788</v>
      </c>
      <c r="CE1369" s="155">
        <v>319</v>
      </c>
      <c r="CF1369" s="155">
        <v>14</v>
      </c>
      <c r="CG1369" s="31" t="s">
        <v>5831</v>
      </c>
      <c r="CH1369" s="31" t="s">
        <v>3963</v>
      </c>
      <c r="CI1369" s="31" t="s">
        <v>3981</v>
      </c>
      <c r="CJ1369" s="31" t="s">
        <v>3281</v>
      </c>
      <c r="DL1369"/>
      <c r="DM1369"/>
      <c r="DN1369"/>
      <c r="DO1369"/>
      <c r="DP1369"/>
      <c r="DQ1369"/>
      <c r="DR1369"/>
      <c r="DV1369" s="31" t="s">
        <v>5705</v>
      </c>
      <c r="DW1369" s="31" t="s">
        <v>5714</v>
      </c>
      <c r="DX1369" s="63"/>
      <c r="DY1369" s="63"/>
      <c r="DZ1369" s="63"/>
      <c r="EA1369" s="167"/>
      <c r="EB1369" s="60"/>
      <c r="EC1369" s="60"/>
      <c r="ED1369" s="60"/>
      <c r="EE1369" s="60"/>
      <c r="EF1369" s="60"/>
      <c r="EG1369" s="60"/>
      <c r="EH1369" s="60"/>
      <c r="EI1369" s="60"/>
      <c r="EJ1369" s="60"/>
      <c r="EK1369" s="60"/>
      <c r="EL1369" s="60"/>
      <c r="EM1369" s="60"/>
      <c r="EN1369" s="60"/>
      <c r="EO1369" s="60"/>
      <c r="EP1369" s="60"/>
      <c r="EQ1369" s="60"/>
      <c r="ER1369" s="60"/>
      <c r="ES1369" s="60"/>
      <c r="ET1369" s="60"/>
      <c r="EU1369" s="60"/>
      <c r="EV1369" s="60"/>
      <c r="EW1369" s="60"/>
      <c r="EX1369" s="60"/>
      <c r="EY1369" s="60"/>
      <c r="EZ1369" s="60"/>
      <c r="FA1369" s="60"/>
      <c r="FB1369" s="60"/>
    </row>
    <row r="1370" spans="22:158" x14ac:dyDescent="0.25">
      <c r="W1370" s="33"/>
      <c r="X1370" s="33"/>
      <c r="AH1370" s="38">
        <v>100</v>
      </c>
      <c r="AI1370" s="38">
        <v>150</v>
      </c>
      <c r="AJ1370" s="38">
        <v>15800</v>
      </c>
      <c r="AK1370" s="38">
        <v>16</v>
      </c>
      <c r="AL1370" s="38">
        <v>1807058</v>
      </c>
      <c r="AM1370" s="61" t="s">
        <v>1816</v>
      </c>
      <c r="AN1370" s="61" t="s">
        <v>1695</v>
      </c>
      <c r="AO1370" s="61" t="s">
        <v>1607</v>
      </c>
      <c r="AP1370" s="61" t="s">
        <v>5034</v>
      </c>
      <c r="AQ1370" s="61" t="s">
        <v>1714</v>
      </c>
      <c r="AR1370" s="28">
        <v>4567809.5</v>
      </c>
      <c r="AS1370" s="28">
        <v>389546</v>
      </c>
      <c r="AT1370" s="28">
        <v>2085405</v>
      </c>
      <c r="AU1370" s="62"/>
      <c r="BT1370">
        <v>0</v>
      </c>
      <c r="BU1370" s="32">
        <v>100</v>
      </c>
      <c r="BV1370" s="32">
        <v>140</v>
      </c>
      <c r="BW1370" s="32">
        <v>16100</v>
      </c>
      <c r="BX1370" s="32">
        <v>87</v>
      </c>
      <c r="BY1370" s="32">
        <v>91180</v>
      </c>
      <c r="BZ1370" t="s">
        <v>1816</v>
      </c>
      <c r="CA1370" t="s">
        <v>1690</v>
      </c>
      <c r="CB1370" t="s">
        <v>1873</v>
      </c>
      <c r="CC1370" t="s">
        <v>1726</v>
      </c>
      <c r="CD1370" s="52" t="s">
        <v>1793</v>
      </c>
      <c r="CE1370" s="155"/>
      <c r="CF1370" s="155"/>
      <c r="CG1370" s="31" t="s">
        <v>5841</v>
      </c>
      <c r="CH1370" s="31" t="s">
        <v>3964</v>
      </c>
      <c r="CI1370" s="31" t="s">
        <v>3981</v>
      </c>
      <c r="CJ1370" s="31" t="s">
        <v>3282</v>
      </c>
      <c r="DL1370"/>
      <c r="DM1370"/>
      <c r="DN1370"/>
      <c r="DO1370"/>
      <c r="DP1370"/>
      <c r="DQ1370"/>
      <c r="DR1370"/>
      <c r="DV1370" s="31" t="s">
        <v>5705</v>
      </c>
      <c r="DW1370" s="31" t="s">
        <v>5714</v>
      </c>
      <c r="DX1370" s="63"/>
      <c r="DY1370" s="63"/>
      <c r="DZ1370" s="63"/>
      <c r="EA1370" s="167"/>
      <c r="EB1370" s="60"/>
      <c r="EC1370" s="60"/>
      <c r="ED1370" s="60"/>
      <c r="EE1370" s="60"/>
      <c r="EF1370" s="60"/>
      <c r="EG1370" s="60"/>
      <c r="EH1370" s="60"/>
      <c r="EI1370" s="60"/>
      <c r="EJ1370" s="60"/>
      <c r="EK1370" s="60"/>
      <c r="EL1370" s="60"/>
      <c r="EM1370" s="60"/>
      <c r="EN1370" s="60"/>
      <c r="EO1370" s="60"/>
      <c r="EP1370" s="60"/>
      <c r="EQ1370" s="60"/>
      <c r="ER1370" s="60"/>
      <c r="ES1370" s="60"/>
      <c r="ET1370" s="60"/>
      <c r="EU1370" s="60"/>
      <c r="EV1370" s="60"/>
      <c r="EW1370" s="60"/>
      <c r="EX1370" s="60"/>
      <c r="EY1370" s="60"/>
      <c r="EZ1370" s="60"/>
      <c r="FA1370" s="60"/>
      <c r="FB1370" s="60"/>
    </row>
    <row r="1371" spans="22:158" x14ac:dyDescent="0.25">
      <c r="W1371" s="33"/>
      <c r="X1371" s="33"/>
      <c r="AH1371" s="38">
        <v>100</v>
      </c>
      <c r="AI1371" s="38">
        <v>150</v>
      </c>
      <c r="AJ1371" s="38">
        <v>17350</v>
      </c>
      <c r="AK1371" s="38">
        <v>16</v>
      </c>
      <c r="AL1371" s="38">
        <v>1807058</v>
      </c>
      <c r="AM1371" s="61" t="s">
        <v>1816</v>
      </c>
      <c r="AN1371" s="61" t="s">
        <v>1695</v>
      </c>
      <c r="AO1371" s="61" t="s">
        <v>1641</v>
      </c>
      <c r="AP1371" s="61" t="s">
        <v>5034</v>
      </c>
      <c r="AQ1371" s="61" t="s">
        <v>1714</v>
      </c>
      <c r="AR1371" s="28">
        <v>2331765.1</v>
      </c>
      <c r="AS1371" s="28">
        <v>484106</v>
      </c>
      <c r="AT1371" s="28">
        <v>1084826</v>
      </c>
      <c r="AU1371" s="62"/>
      <c r="BT1371">
        <v>0</v>
      </c>
      <c r="BU1371" s="32">
        <v>100</v>
      </c>
      <c r="BV1371" s="32">
        <v>140</v>
      </c>
      <c r="BW1371" s="32">
        <v>16100</v>
      </c>
      <c r="BX1371" s="32">
        <v>87</v>
      </c>
      <c r="BY1371" s="32">
        <v>91190</v>
      </c>
      <c r="BZ1371" t="s">
        <v>1816</v>
      </c>
      <c r="CA1371" t="s">
        <v>1690</v>
      </c>
      <c r="CB1371" t="s">
        <v>1873</v>
      </c>
      <c r="CC1371" t="s">
        <v>1726</v>
      </c>
      <c r="CD1371" t="s">
        <v>1726</v>
      </c>
      <c r="CE1371" s="155">
        <v>36</v>
      </c>
      <c r="CF1371" s="155">
        <v>7</v>
      </c>
      <c r="CG1371" s="31" t="s">
        <v>5843</v>
      </c>
      <c r="CH1371" s="31" t="s">
        <v>3965</v>
      </c>
      <c r="CI1371" s="31" t="s">
        <v>3981</v>
      </c>
      <c r="CJ1371" s="31" t="s">
        <v>3283</v>
      </c>
      <c r="DL1371"/>
      <c r="DM1371"/>
      <c r="DN1371"/>
      <c r="DO1371"/>
      <c r="DP1371"/>
      <c r="DQ1371"/>
      <c r="DR1371"/>
      <c r="DV1371" s="31" t="s">
        <v>5705</v>
      </c>
      <c r="DW1371" s="31" t="s">
        <v>5714</v>
      </c>
      <c r="DX1371" s="63"/>
      <c r="DY1371" s="63"/>
      <c r="DZ1371" s="63"/>
      <c r="EA1371" s="167"/>
      <c r="EB1371" s="60"/>
      <c r="EC1371" s="60"/>
      <c r="ED1371" s="60"/>
      <c r="EE1371" s="60"/>
      <c r="EF1371" s="60"/>
      <c r="EG1371" s="60"/>
      <c r="EH1371" s="60"/>
      <c r="EI1371" s="60"/>
      <c r="EJ1371" s="60"/>
      <c r="EK1371" s="60"/>
      <c r="EL1371" s="60"/>
      <c r="EM1371" s="60"/>
      <c r="EN1371" s="60"/>
      <c r="EO1371" s="60"/>
      <c r="EP1371" s="60"/>
      <c r="EQ1371" s="60"/>
      <c r="ER1371" s="60"/>
      <c r="ES1371" s="60"/>
      <c r="ET1371" s="60"/>
      <c r="EU1371" s="60"/>
      <c r="EV1371" s="60"/>
      <c r="EW1371" s="60"/>
      <c r="EX1371" s="60"/>
      <c r="EY1371" s="60"/>
      <c r="EZ1371" s="60"/>
      <c r="FA1371" s="60"/>
      <c r="FB1371" s="60"/>
    </row>
    <row r="1372" spans="22:158" x14ac:dyDescent="0.25">
      <c r="W1372" s="33"/>
      <c r="X1372" s="33"/>
      <c r="AH1372" s="38">
        <v>100</v>
      </c>
      <c r="AI1372" s="38">
        <v>150</v>
      </c>
      <c r="AJ1372" s="38">
        <v>17500</v>
      </c>
      <c r="AK1372" s="38">
        <v>16</v>
      </c>
      <c r="AL1372" s="38">
        <v>1807058</v>
      </c>
      <c r="AM1372" s="61" t="s">
        <v>1816</v>
      </c>
      <c r="AN1372" s="61" t="s">
        <v>1695</v>
      </c>
      <c r="AO1372" s="61" t="s">
        <v>1644</v>
      </c>
      <c r="AP1372" s="61" t="s">
        <v>5034</v>
      </c>
      <c r="AQ1372" s="61" t="s">
        <v>1714</v>
      </c>
      <c r="AR1372" s="28">
        <v>6998.6</v>
      </c>
      <c r="AS1372" s="28">
        <v>0</v>
      </c>
      <c r="AT1372" s="28">
        <v>0</v>
      </c>
      <c r="AU1372" s="62"/>
      <c r="BT1372">
        <v>0</v>
      </c>
      <c r="BU1372" s="32">
        <v>100</v>
      </c>
      <c r="BV1372" s="32">
        <v>140</v>
      </c>
      <c r="BW1372" s="32">
        <v>16100</v>
      </c>
      <c r="BX1372" s="32">
        <v>87</v>
      </c>
      <c r="BY1372" s="32">
        <v>91192</v>
      </c>
      <c r="BZ1372" t="s">
        <v>1816</v>
      </c>
      <c r="CA1372" t="s">
        <v>1690</v>
      </c>
      <c r="CB1372" s="52" t="s">
        <v>1873</v>
      </c>
      <c r="CC1372" s="52" t="s">
        <v>1726</v>
      </c>
      <c r="CD1372" s="52" t="s">
        <v>1115</v>
      </c>
      <c r="CE1372" s="155">
        <v>401</v>
      </c>
      <c r="CF1372" s="155">
        <v>2</v>
      </c>
      <c r="CG1372" s="31" t="s">
        <v>692</v>
      </c>
      <c r="CH1372" s="31" t="s">
        <v>3966</v>
      </c>
      <c r="CI1372" s="31" t="s">
        <v>3981</v>
      </c>
      <c r="CJ1372" s="31" t="s">
        <v>1454</v>
      </c>
      <c r="DL1372"/>
      <c r="DM1372"/>
      <c r="DN1372"/>
      <c r="DO1372"/>
      <c r="DP1372"/>
      <c r="DQ1372"/>
      <c r="DR1372"/>
      <c r="DV1372" s="31" t="s">
        <v>5705</v>
      </c>
      <c r="DW1372" s="31" t="s">
        <v>5714</v>
      </c>
      <c r="DX1372" s="63"/>
      <c r="DY1372" s="63"/>
      <c r="DZ1372" s="63"/>
      <c r="EA1372" s="167"/>
      <c r="EB1372" s="60"/>
      <c r="EC1372" s="60"/>
      <c r="ED1372" s="60"/>
      <c r="EE1372" s="60"/>
      <c r="EF1372" s="60"/>
      <c r="EG1372" s="60"/>
      <c r="EH1372" s="60"/>
      <c r="EI1372" s="60"/>
      <c r="EJ1372" s="60"/>
      <c r="EK1372" s="60"/>
      <c r="EL1372" s="60"/>
      <c r="EM1372" s="60"/>
      <c r="EN1372" s="60"/>
      <c r="EO1372" s="60"/>
      <c r="EP1372" s="60"/>
      <c r="EQ1372" s="60"/>
      <c r="ER1372" s="60"/>
      <c r="ES1372" s="60"/>
      <c r="ET1372" s="60"/>
      <c r="EU1372" s="60"/>
      <c r="EV1372" s="60"/>
      <c r="EW1372" s="60"/>
      <c r="EX1372" s="60"/>
      <c r="EY1372" s="60"/>
      <c r="EZ1372" s="60"/>
      <c r="FA1372" s="60"/>
      <c r="FB1372" s="60"/>
    </row>
    <row r="1373" spans="22:158" x14ac:dyDescent="0.25">
      <c r="V1373" s="1"/>
      <c r="W1373" s="33"/>
      <c r="X1373" s="33"/>
      <c r="AH1373" s="38">
        <v>100</v>
      </c>
      <c r="AI1373" s="38">
        <v>150</v>
      </c>
      <c r="AJ1373" s="38">
        <v>17750</v>
      </c>
      <c r="AK1373" s="38">
        <v>16</v>
      </c>
      <c r="AL1373" s="38">
        <v>1807058</v>
      </c>
      <c r="AM1373" s="61" t="s">
        <v>1816</v>
      </c>
      <c r="AN1373" s="61" t="s">
        <v>1695</v>
      </c>
      <c r="AO1373" s="61" t="s">
        <v>1650</v>
      </c>
      <c r="AP1373" s="61" t="s">
        <v>5034</v>
      </c>
      <c r="AQ1373" s="61" t="s">
        <v>1714</v>
      </c>
      <c r="AR1373" s="28">
        <v>3686876.6</v>
      </c>
      <c r="AS1373" s="28">
        <v>1205539</v>
      </c>
      <c r="AT1373" s="28">
        <v>1706027</v>
      </c>
      <c r="AU1373" s="62"/>
      <c r="BT1373">
        <v>0</v>
      </c>
      <c r="BU1373" s="32">
        <v>100</v>
      </c>
      <c r="BV1373" s="32">
        <v>140</v>
      </c>
      <c r="BW1373" s="32">
        <v>16100</v>
      </c>
      <c r="BX1373" s="32">
        <v>87</v>
      </c>
      <c r="BY1373" s="32">
        <v>91194</v>
      </c>
      <c r="BZ1373" t="s">
        <v>1816</v>
      </c>
      <c r="CA1373" t="s">
        <v>1690</v>
      </c>
      <c r="CB1373" t="s">
        <v>1873</v>
      </c>
      <c r="CC1373" s="52" t="s">
        <v>1726</v>
      </c>
      <c r="CD1373" s="52" t="s">
        <v>1114</v>
      </c>
      <c r="CE1373" s="155">
        <v>36</v>
      </c>
      <c r="CF1373" s="155">
        <v>7</v>
      </c>
      <c r="CG1373" s="31" t="s">
        <v>694</v>
      </c>
      <c r="CH1373" s="31" t="s">
        <v>3967</v>
      </c>
      <c r="CI1373" s="31" t="s">
        <v>3981</v>
      </c>
      <c r="CJ1373" s="31" t="s">
        <v>1453</v>
      </c>
      <c r="DL1373"/>
      <c r="DM1373"/>
      <c r="DN1373"/>
      <c r="DO1373"/>
      <c r="DP1373"/>
      <c r="DQ1373"/>
      <c r="DR1373"/>
      <c r="DV1373" s="31" t="s">
        <v>5705</v>
      </c>
      <c r="DW1373" s="31" t="s">
        <v>5714</v>
      </c>
      <c r="DX1373" s="63"/>
      <c r="DY1373" s="63"/>
      <c r="DZ1373" s="63"/>
      <c r="EA1373" s="167"/>
      <c r="EB1373" s="60"/>
      <c r="EC1373" s="60"/>
      <c r="ED1373" s="60"/>
      <c r="EE1373" s="60"/>
      <c r="EF1373" s="60"/>
      <c r="EG1373" s="60"/>
      <c r="EH1373" s="60"/>
      <c r="EI1373" s="60"/>
      <c r="EJ1373" s="60"/>
      <c r="EK1373" s="60"/>
      <c r="EL1373" s="60"/>
      <c r="EM1373" s="60"/>
      <c r="EN1373" s="60"/>
      <c r="EO1373" s="60"/>
      <c r="EP1373" s="60"/>
      <c r="EQ1373" s="60"/>
      <c r="ER1373" s="60"/>
      <c r="ES1373" s="60"/>
      <c r="ET1373" s="60"/>
      <c r="EU1373" s="60"/>
      <c r="EV1373" s="60"/>
      <c r="EW1373" s="60"/>
      <c r="EX1373" s="60"/>
      <c r="EY1373" s="60"/>
      <c r="EZ1373" s="60"/>
      <c r="FA1373" s="60"/>
      <c r="FB1373" s="60"/>
    </row>
    <row r="1374" spans="22:158" x14ac:dyDescent="0.25">
      <c r="W1374" s="33"/>
      <c r="X1374" s="33"/>
      <c r="AH1374" s="38">
        <v>100</v>
      </c>
      <c r="AI1374" s="38">
        <v>155</v>
      </c>
      <c r="AJ1374" s="38">
        <v>10050</v>
      </c>
      <c r="AK1374" s="38">
        <v>16</v>
      </c>
      <c r="AL1374" s="38">
        <v>1807058</v>
      </c>
      <c r="AM1374" s="61" t="s">
        <v>1816</v>
      </c>
      <c r="AN1374" s="61" t="s">
        <v>1686</v>
      </c>
      <c r="AO1374" s="61" t="s">
        <v>5044</v>
      </c>
      <c r="AP1374" s="61" t="s">
        <v>5034</v>
      </c>
      <c r="AQ1374" s="61" t="s">
        <v>1714</v>
      </c>
      <c r="AR1374" s="28">
        <v>87469.7</v>
      </c>
      <c r="AS1374" s="28">
        <v>0</v>
      </c>
      <c r="AT1374" s="28">
        <v>0</v>
      </c>
      <c r="AU1374" s="62"/>
      <c r="BT1374">
        <v>0</v>
      </c>
      <c r="BU1374" s="32">
        <v>100</v>
      </c>
      <c r="BV1374" s="32">
        <v>140</v>
      </c>
      <c r="BW1374" s="32">
        <v>16100</v>
      </c>
      <c r="BX1374" s="32">
        <v>87</v>
      </c>
      <c r="BY1374" s="32">
        <v>91200</v>
      </c>
      <c r="BZ1374" t="s">
        <v>1816</v>
      </c>
      <c r="CA1374" t="s">
        <v>1690</v>
      </c>
      <c r="CB1374" t="s">
        <v>1873</v>
      </c>
      <c r="CC1374" s="52" t="s">
        <v>1726</v>
      </c>
      <c r="CD1374" s="52" t="s">
        <v>1794</v>
      </c>
      <c r="CE1374" s="155"/>
      <c r="CF1374" s="155"/>
      <c r="CG1374" s="31" t="s">
        <v>5845</v>
      </c>
      <c r="CH1374" s="31" t="s">
        <v>3968</v>
      </c>
      <c r="CI1374" s="31" t="s">
        <v>3981</v>
      </c>
      <c r="CJ1374" s="31" t="s">
        <v>3284</v>
      </c>
      <c r="DL1374"/>
      <c r="DM1374"/>
      <c r="DN1374"/>
      <c r="DO1374"/>
      <c r="DP1374"/>
      <c r="DQ1374"/>
      <c r="DR1374"/>
      <c r="DV1374" s="31" t="s">
        <v>5705</v>
      </c>
      <c r="DW1374" s="31" t="s">
        <v>5715</v>
      </c>
      <c r="DX1374" s="63"/>
      <c r="DY1374" s="63"/>
      <c r="DZ1374" s="63"/>
      <c r="EA1374" s="167"/>
      <c r="EB1374" s="60"/>
      <c r="EC1374" s="60"/>
      <c r="ED1374" s="60"/>
      <c r="EE1374" s="60"/>
      <c r="EF1374" s="60"/>
      <c r="EG1374" s="60"/>
      <c r="EH1374" s="60"/>
      <c r="EI1374" s="60"/>
      <c r="EJ1374" s="60"/>
      <c r="EK1374" s="60"/>
      <c r="EL1374" s="60"/>
      <c r="EM1374" s="60"/>
      <c r="EN1374" s="60"/>
      <c r="EO1374" s="60"/>
      <c r="EP1374" s="60"/>
      <c r="EQ1374" s="60"/>
      <c r="ER1374" s="60"/>
      <c r="ES1374" s="60"/>
      <c r="ET1374" s="60"/>
      <c r="EU1374" s="60"/>
      <c r="EV1374" s="60"/>
      <c r="EW1374" s="60"/>
      <c r="EX1374" s="60"/>
      <c r="EY1374" s="60"/>
      <c r="EZ1374" s="60"/>
      <c r="FA1374" s="60"/>
      <c r="FB1374" s="60"/>
    </row>
    <row r="1375" spans="22:158" x14ac:dyDescent="0.25">
      <c r="W1375" s="33"/>
      <c r="X1375" s="33"/>
      <c r="AH1375" s="38">
        <v>100</v>
      </c>
      <c r="AI1375" s="38">
        <v>155</v>
      </c>
      <c r="AJ1375" s="38">
        <v>10300</v>
      </c>
      <c r="AK1375" s="38">
        <v>16</v>
      </c>
      <c r="AL1375" s="38">
        <v>1807058</v>
      </c>
      <c r="AM1375" s="61" t="s">
        <v>1816</v>
      </c>
      <c r="AN1375" s="61" t="s">
        <v>1686</v>
      </c>
      <c r="AO1375" s="61" t="s">
        <v>5049</v>
      </c>
      <c r="AP1375" s="61" t="s">
        <v>5034</v>
      </c>
      <c r="AQ1375" s="61" t="s">
        <v>1714</v>
      </c>
      <c r="AR1375" s="28">
        <v>240999.7</v>
      </c>
      <c r="AS1375" s="28">
        <v>0</v>
      </c>
      <c r="AT1375" s="28">
        <v>0</v>
      </c>
      <c r="AU1375" s="62"/>
      <c r="BT1375">
        <v>0</v>
      </c>
      <c r="BU1375" s="32">
        <v>100</v>
      </c>
      <c r="BV1375" s="32">
        <v>140</v>
      </c>
      <c r="BW1375" s="32">
        <v>16100</v>
      </c>
      <c r="BX1375" s="32">
        <v>88</v>
      </c>
      <c r="BY1375" s="32">
        <v>91220</v>
      </c>
      <c r="BZ1375" t="s">
        <v>1816</v>
      </c>
      <c r="CA1375" t="s">
        <v>1690</v>
      </c>
      <c r="CB1375" t="s">
        <v>1873</v>
      </c>
      <c r="CC1375" t="s">
        <v>1684</v>
      </c>
      <c r="CD1375" s="52" t="s">
        <v>1684</v>
      </c>
      <c r="CE1375" s="155">
        <v>7</v>
      </c>
      <c r="CF1375" s="155">
        <v>2</v>
      </c>
      <c r="CG1375" s="31" t="s">
        <v>696</v>
      </c>
      <c r="CH1375" s="31" t="s">
        <v>3969</v>
      </c>
      <c r="CI1375" s="31" t="s">
        <v>3981</v>
      </c>
      <c r="CJ1375" s="31" t="s">
        <v>1455</v>
      </c>
      <c r="DL1375"/>
      <c r="DM1375"/>
      <c r="DN1375"/>
      <c r="DO1375"/>
      <c r="DP1375"/>
      <c r="DQ1375"/>
      <c r="DR1375"/>
      <c r="DV1375" s="31" t="s">
        <v>5705</v>
      </c>
      <c r="DW1375" s="31" t="s">
        <v>5715</v>
      </c>
      <c r="DX1375" s="63"/>
      <c r="DY1375" s="63"/>
      <c r="DZ1375" s="63"/>
      <c r="EA1375" s="167"/>
      <c r="EB1375" s="60"/>
      <c r="EC1375" s="60"/>
      <c r="ED1375" s="60"/>
      <c r="EE1375" s="60"/>
      <c r="EF1375" s="60"/>
      <c r="EG1375" s="60"/>
      <c r="EH1375" s="60"/>
      <c r="EI1375" s="60"/>
      <c r="EJ1375" s="60"/>
      <c r="EK1375" s="60"/>
      <c r="EL1375" s="60"/>
      <c r="EM1375" s="60"/>
      <c r="EN1375" s="60"/>
      <c r="EO1375" s="60"/>
      <c r="EP1375" s="60"/>
      <c r="EQ1375" s="60"/>
      <c r="ER1375" s="60"/>
      <c r="ES1375" s="60"/>
      <c r="ET1375" s="60"/>
      <c r="EU1375" s="60"/>
      <c r="EV1375" s="60"/>
      <c r="EW1375" s="60"/>
      <c r="EX1375" s="60"/>
      <c r="EY1375" s="60"/>
      <c r="EZ1375" s="60"/>
      <c r="FA1375" s="60"/>
      <c r="FB1375" s="60"/>
    </row>
    <row r="1376" spans="22:158" x14ac:dyDescent="0.25">
      <c r="V1376" s="1"/>
      <c r="W1376" s="33"/>
      <c r="X1376" s="33"/>
      <c r="AH1376" s="38">
        <v>100</v>
      </c>
      <c r="AI1376" s="38">
        <v>155</v>
      </c>
      <c r="AJ1376" s="38">
        <v>10650</v>
      </c>
      <c r="AK1376" s="38">
        <v>16</v>
      </c>
      <c r="AL1376" s="38">
        <v>1807058</v>
      </c>
      <c r="AM1376" s="61" t="s">
        <v>1816</v>
      </c>
      <c r="AN1376" s="61" t="s">
        <v>1686</v>
      </c>
      <c r="AO1376" s="61" t="s">
        <v>5056</v>
      </c>
      <c r="AP1376" s="61" t="s">
        <v>5034</v>
      </c>
      <c r="AQ1376" s="61" t="s">
        <v>1714</v>
      </c>
      <c r="AR1376" s="28">
        <v>894496.6</v>
      </c>
      <c r="AS1376" s="28">
        <v>352902</v>
      </c>
      <c r="AT1376" s="28">
        <v>400227</v>
      </c>
      <c r="AU1376" s="62"/>
      <c r="BT1376">
        <v>0</v>
      </c>
      <c r="BU1376" s="32">
        <v>100</v>
      </c>
      <c r="BV1376" s="32">
        <v>140</v>
      </c>
      <c r="BW1376" s="32">
        <v>16100</v>
      </c>
      <c r="BX1376" s="32">
        <v>89</v>
      </c>
      <c r="BY1376" s="32">
        <v>91240</v>
      </c>
      <c r="BZ1376" t="s">
        <v>1816</v>
      </c>
      <c r="CA1376" t="s">
        <v>1690</v>
      </c>
      <c r="CB1376" t="s">
        <v>1873</v>
      </c>
      <c r="CC1376" s="52" t="s">
        <v>1785</v>
      </c>
      <c r="CD1376" s="52" t="s">
        <v>1785</v>
      </c>
      <c r="CE1376" s="155">
        <v>210556</v>
      </c>
      <c r="CF1376" s="155">
        <v>166</v>
      </c>
      <c r="CG1376" s="31" t="s">
        <v>698</v>
      </c>
      <c r="CH1376" s="31" t="s">
        <v>3970</v>
      </c>
      <c r="CI1376" s="31" t="s">
        <v>3981</v>
      </c>
      <c r="CJ1376" s="31" t="s">
        <v>3285</v>
      </c>
      <c r="DL1376"/>
      <c r="DM1376"/>
      <c r="DN1376"/>
      <c r="DO1376"/>
      <c r="DP1376"/>
      <c r="DQ1376"/>
      <c r="DR1376"/>
      <c r="DV1376" s="31" t="s">
        <v>5705</v>
      </c>
      <c r="DW1376" s="31" t="s">
        <v>5715</v>
      </c>
      <c r="DX1376" s="63"/>
      <c r="DY1376" s="63"/>
      <c r="DZ1376" s="63"/>
      <c r="EA1376" s="167"/>
      <c r="EB1376" s="60"/>
      <c r="EC1376" s="60"/>
      <c r="ED1376" s="60"/>
      <c r="EE1376" s="60"/>
      <c r="EF1376" s="60"/>
      <c r="EG1376" s="60"/>
      <c r="EH1376" s="60"/>
      <c r="EI1376" s="60"/>
      <c r="EJ1376" s="60"/>
      <c r="EK1376" s="60"/>
      <c r="EL1376" s="60"/>
      <c r="EM1376" s="60"/>
      <c r="EN1376" s="60"/>
      <c r="EO1376" s="60"/>
      <c r="EP1376" s="60"/>
      <c r="EQ1376" s="60"/>
      <c r="ER1376" s="60"/>
      <c r="ES1376" s="60"/>
      <c r="ET1376" s="60"/>
      <c r="EU1376" s="60"/>
      <c r="EV1376" s="60"/>
      <c r="EW1376" s="60"/>
      <c r="EX1376" s="60"/>
      <c r="EY1376" s="60"/>
      <c r="EZ1376" s="60"/>
      <c r="FA1376" s="60"/>
      <c r="FB1376" s="60"/>
    </row>
    <row r="1377" spans="22:158" x14ac:dyDescent="0.25">
      <c r="V1377" s="1"/>
      <c r="W1377" s="33"/>
      <c r="X1377" s="33"/>
      <c r="AH1377" s="38">
        <v>100</v>
      </c>
      <c r="AI1377" s="38">
        <v>155</v>
      </c>
      <c r="AJ1377" s="38">
        <v>11860</v>
      </c>
      <c r="AK1377" s="38">
        <v>16</v>
      </c>
      <c r="AL1377" s="38">
        <v>1807058</v>
      </c>
      <c r="AM1377" s="61" t="s">
        <v>1816</v>
      </c>
      <c r="AN1377" s="61" t="s">
        <v>1686</v>
      </c>
      <c r="AO1377" s="61" t="s">
        <v>5082</v>
      </c>
      <c r="AP1377" s="61" t="s">
        <v>5034</v>
      </c>
      <c r="AQ1377" s="61" t="s">
        <v>1714</v>
      </c>
      <c r="AR1377" s="28">
        <v>68720.600000000006</v>
      </c>
      <c r="AS1377" s="28">
        <v>0</v>
      </c>
      <c r="AT1377" s="28">
        <v>0</v>
      </c>
      <c r="AU1377" s="62"/>
      <c r="BT1377">
        <v>0</v>
      </c>
      <c r="BU1377" s="32">
        <v>100</v>
      </c>
      <c r="BV1377" s="32">
        <v>140</v>
      </c>
      <c r="BW1377" s="32">
        <v>16100</v>
      </c>
      <c r="BX1377" s="32">
        <v>90</v>
      </c>
      <c r="BY1377" s="32">
        <v>91260</v>
      </c>
      <c r="BZ1377" t="s">
        <v>1816</v>
      </c>
      <c r="CA1377" t="s">
        <v>1690</v>
      </c>
      <c r="CB1377" t="s">
        <v>1873</v>
      </c>
      <c r="CC1377" t="s">
        <v>5036</v>
      </c>
      <c r="CD1377" s="52" t="s">
        <v>5036</v>
      </c>
      <c r="CE1377" s="155">
        <v>82</v>
      </c>
      <c r="CF1377" s="155">
        <v>9</v>
      </c>
      <c r="CG1377" s="31" t="s">
        <v>5848</v>
      </c>
      <c r="CH1377" s="31" t="s">
        <v>3971</v>
      </c>
      <c r="CI1377" s="31" t="s">
        <v>3981</v>
      </c>
      <c r="CJ1377" s="31" t="s">
        <v>3286</v>
      </c>
      <c r="DL1377"/>
      <c r="DM1377"/>
      <c r="DN1377"/>
      <c r="DO1377"/>
      <c r="DP1377"/>
      <c r="DQ1377"/>
      <c r="DR1377"/>
      <c r="DV1377" s="31" t="s">
        <v>5705</v>
      </c>
      <c r="DW1377" s="31" t="s">
        <v>5715</v>
      </c>
      <c r="DX1377" s="63"/>
      <c r="DY1377" s="63"/>
      <c r="DZ1377" s="63"/>
      <c r="EA1377" s="167"/>
      <c r="EB1377" s="60"/>
      <c r="EC1377" s="60"/>
      <c r="ED1377" s="60"/>
      <c r="EE1377" s="60"/>
      <c r="EF1377" s="60"/>
      <c r="EG1377" s="60"/>
      <c r="EH1377" s="60"/>
      <c r="EI1377" s="60"/>
      <c r="EJ1377" s="60"/>
      <c r="EK1377" s="60"/>
      <c r="EL1377" s="60"/>
      <c r="EM1377" s="60"/>
      <c r="EN1377" s="60"/>
      <c r="EO1377" s="60"/>
      <c r="EP1377" s="60"/>
      <c r="EQ1377" s="60"/>
      <c r="ER1377" s="60"/>
      <c r="ES1377" s="60"/>
      <c r="ET1377" s="60"/>
      <c r="EU1377" s="60"/>
      <c r="EV1377" s="60"/>
      <c r="EW1377" s="60"/>
      <c r="EX1377" s="60"/>
      <c r="EY1377" s="60"/>
      <c r="EZ1377" s="60"/>
      <c r="FA1377" s="60"/>
      <c r="FB1377" s="60"/>
    </row>
    <row r="1378" spans="22:158" x14ac:dyDescent="0.25">
      <c r="W1378" s="33"/>
      <c r="X1378" s="33"/>
      <c r="AH1378" s="38">
        <v>100</v>
      </c>
      <c r="AI1378" s="38">
        <v>155</v>
      </c>
      <c r="AJ1378" s="38">
        <v>12300</v>
      </c>
      <c r="AK1378" s="38">
        <v>16</v>
      </c>
      <c r="AL1378" s="38">
        <v>1807058</v>
      </c>
      <c r="AM1378" s="61" t="s">
        <v>1816</v>
      </c>
      <c r="AN1378" s="61" t="s">
        <v>1686</v>
      </c>
      <c r="AO1378" s="61" t="s">
        <v>5090</v>
      </c>
      <c r="AP1378" s="61" t="s">
        <v>5034</v>
      </c>
      <c r="AQ1378" s="61" t="s">
        <v>1714</v>
      </c>
      <c r="AR1378" s="28">
        <v>1833189.9</v>
      </c>
      <c r="AS1378" s="28">
        <v>1839883</v>
      </c>
      <c r="AT1378" s="28">
        <v>1080712</v>
      </c>
      <c r="AU1378" s="62"/>
      <c r="BT1378">
        <v>0</v>
      </c>
      <c r="BU1378" s="32">
        <v>100</v>
      </c>
      <c r="BV1378" s="32">
        <v>140</v>
      </c>
      <c r="BW1378" s="32">
        <v>16150</v>
      </c>
      <c r="BX1378" s="32">
        <v>81</v>
      </c>
      <c r="BY1378" s="32">
        <v>91000</v>
      </c>
      <c r="BZ1378" t="s">
        <v>1816</v>
      </c>
      <c r="CA1378" t="s">
        <v>1690</v>
      </c>
      <c r="CB1378" t="s">
        <v>1874</v>
      </c>
      <c r="CC1378" t="s">
        <v>1683</v>
      </c>
      <c r="CD1378" t="s">
        <v>1784</v>
      </c>
      <c r="CE1378" s="155">
        <v>12643</v>
      </c>
      <c r="CF1378" s="155">
        <v>122</v>
      </c>
      <c r="CG1378" s="31" t="s">
        <v>5834</v>
      </c>
      <c r="CH1378" s="31" t="s">
        <v>3954</v>
      </c>
      <c r="CI1378" s="31" t="s">
        <v>3982</v>
      </c>
      <c r="CJ1378" s="31" t="s">
        <v>3287</v>
      </c>
      <c r="DL1378"/>
      <c r="DM1378"/>
      <c r="DN1378"/>
      <c r="DO1378"/>
      <c r="DP1378"/>
      <c r="DQ1378"/>
      <c r="DR1378"/>
      <c r="DV1378" s="31" t="s">
        <v>5705</v>
      </c>
      <c r="DW1378" s="31" t="s">
        <v>5715</v>
      </c>
      <c r="DX1378" s="63"/>
      <c r="DY1378" s="63"/>
      <c r="DZ1378" s="63"/>
      <c r="EA1378" s="167"/>
      <c r="EB1378" s="60"/>
      <c r="EC1378" s="60"/>
      <c r="ED1378" s="60"/>
      <c r="EE1378" s="60"/>
      <c r="EF1378" s="60"/>
      <c r="EG1378" s="60"/>
      <c r="EH1378" s="60"/>
      <c r="EI1378" s="60"/>
      <c r="EJ1378" s="60"/>
      <c r="EK1378" s="60"/>
      <c r="EL1378" s="60"/>
      <c r="EM1378" s="60"/>
      <c r="EN1378" s="60"/>
      <c r="EO1378" s="60"/>
      <c r="EP1378" s="60"/>
      <c r="EQ1378" s="60"/>
      <c r="ER1378" s="60"/>
      <c r="ES1378" s="60"/>
      <c r="ET1378" s="60"/>
      <c r="EU1378" s="60"/>
      <c r="EV1378" s="60"/>
      <c r="EW1378" s="60"/>
      <c r="EX1378" s="60"/>
      <c r="EY1378" s="60"/>
      <c r="EZ1378" s="60"/>
      <c r="FA1378" s="60"/>
      <c r="FB1378" s="60"/>
    </row>
    <row r="1379" spans="22:158" x14ac:dyDescent="0.25">
      <c r="W1379" s="33"/>
      <c r="X1379" s="33"/>
      <c r="AH1379" s="38">
        <v>100</v>
      </c>
      <c r="AI1379" s="38">
        <v>155</v>
      </c>
      <c r="AJ1379" s="38">
        <v>12450</v>
      </c>
      <c r="AK1379" s="38">
        <v>16</v>
      </c>
      <c r="AL1379" s="38">
        <v>1807058</v>
      </c>
      <c r="AM1379" s="61" t="s">
        <v>1816</v>
      </c>
      <c r="AN1379" s="61" t="s">
        <v>1686</v>
      </c>
      <c r="AO1379" s="61" t="s">
        <v>5093</v>
      </c>
      <c r="AP1379" s="61" t="s">
        <v>5034</v>
      </c>
      <c r="AQ1379" s="61" t="s">
        <v>1714</v>
      </c>
      <c r="AR1379" s="28">
        <v>0</v>
      </c>
      <c r="AS1379" s="28">
        <v>0</v>
      </c>
      <c r="AT1379" s="28">
        <v>1705959</v>
      </c>
      <c r="AU1379" s="62"/>
      <c r="BT1379">
        <v>0</v>
      </c>
      <c r="BU1379" s="32">
        <v>100</v>
      </c>
      <c r="BV1379" s="32">
        <v>140</v>
      </c>
      <c r="BW1379" s="32">
        <v>16150</v>
      </c>
      <c r="BX1379" s="32">
        <v>81</v>
      </c>
      <c r="BY1379" s="32">
        <v>91010</v>
      </c>
      <c r="BZ1379" t="s">
        <v>1816</v>
      </c>
      <c r="CA1379" t="s">
        <v>1690</v>
      </c>
      <c r="CB1379" t="s">
        <v>1874</v>
      </c>
      <c r="CC1379" t="s">
        <v>1683</v>
      </c>
      <c r="CD1379" t="s">
        <v>1683</v>
      </c>
      <c r="CE1379" s="155">
        <v>286</v>
      </c>
      <c r="CF1379" s="155">
        <v>7</v>
      </c>
      <c r="CG1379" s="31" t="s">
        <v>5837</v>
      </c>
      <c r="CH1379" s="31" t="s">
        <v>3956</v>
      </c>
      <c r="CI1379" s="31" t="s">
        <v>3982</v>
      </c>
      <c r="CJ1379" s="31" t="s">
        <v>3288</v>
      </c>
      <c r="DL1379"/>
      <c r="DM1379"/>
      <c r="DN1379"/>
      <c r="DO1379"/>
      <c r="DP1379"/>
      <c r="DQ1379"/>
      <c r="DR1379"/>
      <c r="DV1379" s="31" t="s">
        <v>5705</v>
      </c>
      <c r="DW1379" s="31" t="s">
        <v>5715</v>
      </c>
      <c r="DX1379" s="63"/>
      <c r="DY1379" s="63"/>
      <c r="DZ1379" s="63"/>
      <c r="EA1379" s="167"/>
      <c r="EB1379" s="60"/>
      <c r="EC1379" s="60"/>
      <c r="ED1379" s="60"/>
      <c r="EE1379" s="60"/>
      <c r="EF1379" s="60"/>
      <c r="EG1379" s="60"/>
      <c r="EH1379" s="60"/>
      <c r="EI1379" s="60"/>
      <c r="EJ1379" s="60"/>
      <c r="EK1379" s="60"/>
      <c r="EL1379" s="60"/>
      <c r="EM1379" s="60"/>
      <c r="EN1379" s="60"/>
      <c r="EO1379" s="60"/>
      <c r="EP1379" s="60"/>
      <c r="EQ1379" s="60"/>
      <c r="ER1379" s="60"/>
      <c r="ES1379" s="60"/>
      <c r="ET1379" s="60"/>
      <c r="EU1379" s="60"/>
      <c r="EV1379" s="60"/>
      <c r="EW1379" s="60"/>
      <c r="EX1379" s="60"/>
      <c r="EY1379" s="60"/>
      <c r="EZ1379" s="60"/>
      <c r="FA1379" s="60"/>
      <c r="FB1379" s="60"/>
    </row>
    <row r="1380" spans="22:158" x14ac:dyDescent="0.25">
      <c r="W1380" s="33"/>
      <c r="X1380" s="33"/>
      <c r="AH1380" s="38">
        <v>100</v>
      </c>
      <c r="AI1380" s="38">
        <v>155</v>
      </c>
      <c r="AJ1380" s="38">
        <v>13370</v>
      </c>
      <c r="AK1380" s="38">
        <v>16</v>
      </c>
      <c r="AL1380" s="38">
        <v>1807058</v>
      </c>
      <c r="AM1380" s="61" t="s">
        <v>1816</v>
      </c>
      <c r="AN1380" s="61" t="s">
        <v>1686</v>
      </c>
      <c r="AO1380" s="61" t="s">
        <v>5110</v>
      </c>
      <c r="AP1380" s="61" t="s">
        <v>5034</v>
      </c>
      <c r="AQ1380" s="61" t="s">
        <v>1714</v>
      </c>
      <c r="AR1380" s="28">
        <v>2088466.3</v>
      </c>
      <c r="AS1380" s="28">
        <v>2023617</v>
      </c>
      <c r="AT1380" s="28">
        <v>0</v>
      </c>
      <c r="AU1380" s="62"/>
      <c r="BT1380">
        <v>0</v>
      </c>
      <c r="BU1380" s="32">
        <v>100</v>
      </c>
      <c r="BV1380" s="32">
        <v>140</v>
      </c>
      <c r="BW1380" s="32">
        <v>16150</v>
      </c>
      <c r="BX1380" s="32">
        <v>82</v>
      </c>
      <c r="BY1380" s="32">
        <v>91020</v>
      </c>
      <c r="BZ1380" t="s">
        <v>1816</v>
      </c>
      <c r="CA1380" t="s">
        <v>1690</v>
      </c>
      <c r="CB1380" t="s">
        <v>1874</v>
      </c>
      <c r="CC1380" s="52" t="s">
        <v>1790</v>
      </c>
      <c r="CD1380" s="52" t="s">
        <v>1792</v>
      </c>
      <c r="CE1380" s="155">
        <v>26</v>
      </c>
      <c r="CF1380" s="155">
        <v>3</v>
      </c>
      <c r="CG1380" s="31" t="s">
        <v>5851</v>
      </c>
      <c r="CH1380" s="31" t="s">
        <v>3957</v>
      </c>
      <c r="CI1380" s="31" t="s">
        <v>3982</v>
      </c>
      <c r="CJ1380" s="31" t="s">
        <v>3289</v>
      </c>
      <c r="DL1380"/>
      <c r="DM1380"/>
      <c r="DN1380"/>
      <c r="DO1380"/>
      <c r="DP1380"/>
      <c r="DQ1380"/>
      <c r="DR1380"/>
      <c r="DV1380" s="31" t="s">
        <v>5705</v>
      </c>
      <c r="DW1380" s="31" t="s">
        <v>5715</v>
      </c>
      <c r="DX1380" s="63"/>
      <c r="DY1380" s="63"/>
      <c r="DZ1380" s="63"/>
      <c r="EA1380" s="167"/>
      <c r="EB1380" s="60"/>
      <c r="EC1380" s="60"/>
      <c r="ED1380" s="60"/>
      <c r="EE1380" s="60"/>
      <c r="EF1380" s="60"/>
      <c r="EG1380" s="60"/>
      <c r="EH1380" s="60"/>
      <c r="EI1380" s="60"/>
      <c r="EJ1380" s="60"/>
      <c r="EK1380" s="60"/>
      <c r="EL1380" s="60"/>
      <c r="EM1380" s="60"/>
      <c r="EN1380" s="60"/>
      <c r="EO1380" s="60"/>
      <c r="EP1380" s="60"/>
      <c r="EQ1380" s="60"/>
      <c r="ER1380" s="60"/>
      <c r="ES1380" s="60"/>
      <c r="ET1380" s="60"/>
      <c r="EU1380" s="60"/>
      <c r="EV1380" s="60"/>
      <c r="EW1380" s="60"/>
      <c r="EX1380" s="60"/>
      <c r="EY1380" s="60"/>
      <c r="EZ1380" s="60"/>
      <c r="FA1380" s="60"/>
      <c r="FB1380" s="60"/>
    </row>
    <row r="1381" spans="22:158" x14ac:dyDescent="0.25">
      <c r="W1381" s="33"/>
      <c r="X1381" s="33"/>
      <c r="AH1381" s="38">
        <v>100</v>
      </c>
      <c r="AI1381" s="38">
        <v>155</v>
      </c>
      <c r="AJ1381" s="38">
        <v>13900</v>
      </c>
      <c r="AK1381" s="38">
        <v>16</v>
      </c>
      <c r="AL1381" s="38">
        <v>1807058</v>
      </c>
      <c r="AM1381" s="61" t="s">
        <v>1816</v>
      </c>
      <c r="AN1381" s="61" t="s">
        <v>1686</v>
      </c>
      <c r="AO1381" s="61" t="s">
        <v>5122</v>
      </c>
      <c r="AP1381" s="61" t="s">
        <v>5034</v>
      </c>
      <c r="AQ1381" s="61" t="s">
        <v>1714</v>
      </c>
      <c r="AR1381" s="28">
        <v>0</v>
      </c>
      <c r="AS1381" s="28">
        <v>0</v>
      </c>
      <c r="AT1381" s="28">
        <v>88983</v>
      </c>
      <c r="AU1381" s="62"/>
      <c r="BT1381">
        <v>0</v>
      </c>
      <c r="BU1381" s="32">
        <v>100</v>
      </c>
      <c r="BV1381" s="32">
        <v>140</v>
      </c>
      <c r="BW1381" s="32">
        <v>16150</v>
      </c>
      <c r="BX1381" s="32">
        <v>82</v>
      </c>
      <c r="BY1381" s="32">
        <v>91040</v>
      </c>
      <c r="BZ1381" t="s">
        <v>1816</v>
      </c>
      <c r="CA1381" t="s">
        <v>1690</v>
      </c>
      <c r="CB1381" t="s">
        <v>1874</v>
      </c>
      <c r="CC1381" s="52" t="s">
        <v>1790</v>
      </c>
      <c r="CD1381" s="52" t="s">
        <v>1791</v>
      </c>
      <c r="CE1381" s="155">
        <v>14</v>
      </c>
      <c r="CF1381" s="155">
        <v>5</v>
      </c>
      <c r="CG1381" s="31" t="s">
        <v>5853</v>
      </c>
      <c r="CH1381" s="31" t="s">
        <v>3958</v>
      </c>
      <c r="CI1381" s="31" t="s">
        <v>3982</v>
      </c>
      <c r="CJ1381" s="31" t="s">
        <v>3290</v>
      </c>
      <c r="DL1381"/>
      <c r="DM1381"/>
      <c r="DN1381"/>
      <c r="DO1381"/>
      <c r="DP1381"/>
      <c r="DQ1381"/>
      <c r="DR1381"/>
      <c r="DV1381" s="31" t="s">
        <v>5705</v>
      </c>
      <c r="DW1381" s="31" t="s">
        <v>5715</v>
      </c>
      <c r="DX1381" s="63"/>
      <c r="DY1381" s="63"/>
      <c r="DZ1381" s="63"/>
      <c r="EA1381" s="167"/>
      <c r="EB1381" s="60"/>
      <c r="EC1381" s="60"/>
      <c r="ED1381" s="60"/>
      <c r="EE1381" s="60"/>
      <c r="EF1381" s="60"/>
      <c r="EG1381" s="60"/>
      <c r="EH1381" s="60"/>
      <c r="EI1381" s="60"/>
      <c r="EJ1381" s="60"/>
      <c r="EK1381" s="60"/>
      <c r="EL1381" s="60"/>
      <c r="EM1381" s="60"/>
      <c r="EN1381" s="60"/>
      <c r="EO1381" s="60"/>
      <c r="EP1381" s="60"/>
      <c r="EQ1381" s="60"/>
      <c r="ER1381" s="60"/>
      <c r="ES1381" s="60"/>
      <c r="ET1381" s="60"/>
      <c r="EU1381" s="60"/>
      <c r="EV1381" s="60"/>
      <c r="EW1381" s="60"/>
      <c r="EX1381" s="60"/>
      <c r="EY1381" s="60"/>
      <c r="EZ1381" s="60"/>
      <c r="FA1381" s="60"/>
      <c r="FB1381" s="60"/>
    </row>
    <row r="1382" spans="22:158" x14ac:dyDescent="0.25">
      <c r="W1382" s="33"/>
      <c r="X1382" s="33"/>
      <c r="AH1382" s="38">
        <v>100</v>
      </c>
      <c r="AI1382" s="38">
        <v>155</v>
      </c>
      <c r="AJ1382" s="38">
        <v>14050</v>
      </c>
      <c r="AK1382" s="38">
        <v>16</v>
      </c>
      <c r="AL1382" s="38">
        <v>1807058</v>
      </c>
      <c r="AM1382" s="61" t="s">
        <v>1816</v>
      </c>
      <c r="AN1382" s="61" t="s">
        <v>1686</v>
      </c>
      <c r="AO1382" s="61" t="s">
        <v>5125</v>
      </c>
      <c r="AP1382" s="61" t="s">
        <v>5034</v>
      </c>
      <c r="AQ1382" s="61" t="s">
        <v>1714</v>
      </c>
      <c r="AR1382" s="28">
        <v>0</v>
      </c>
      <c r="AS1382" s="28">
        <v>0</v>
      </c>
      <c r="AT1382" s="28">
        <v>778731</v>
      </c>
      <c r="AU1382" s="62"/>
      <c r="BT1382">
        <v>0</v>
      </c>
      <c r="BU1382" s="32">
        <v>100</v>
      </c>
      <c r="BV1382" s="32">
        <v>140</v>
      </c>
      <c r="BW1382" s="32">
        <v>16150</v>
      </c>
      <c r="BX1382" s="32">
        <v>83</v>
      </c>
      <c r="BY1382" s="32">
        <v>91060</v>
      </c>
      <c r="BZ1382" t="s">
        <v>1816</v>
      </c>
      <c r="CA1382" t="s">
        <v>1690</v>
      </c>
      <c r="CB1382" t="s">
        <v>1874</v>
      </c>
      <c r="CC1382" s="52" t="s">
        <v>1786</v>
      </c>
      <c r="CD1382" s="52" t="s">
        <v>5043</v>
      </c>
      <c r="CE1382" s="155">
        <v>2</v>
      </c>
      <c r="CF1382" s="155">
        <v>1</v>
      </c>
      <c r="CG1382" s="31" t="s">
        <v>684</v>
      </c>
      <c r="CH1382" s="31" t="s">
        <v>3959</v>
      </c>
      <c r="CI1382" s="31" t="s">
        <v>3982</v>
      </c>
      <c r="CJ1382" s="31" t="s">
        <v>1456</v>
      </c>
      <c r="DL1382"/>
      <c r="DM1382"/>
      <c r="DN1382"/>
      <c r="DO1382"/>
      <c r="DP1382"/>
      <c r="DQ1382"/>
      <c r="DR1382"/>
      <c r="DV1382" s="31" t="s">
        <v>5705</v>
      </c>
      <c r="DW1382" s="31" t="s">
        <v>5715</v>
      </c>
      <c r="DX1382" s="63"/>
      <c r="DY1382" s="63"/>
      <c r="DZ1382" s="63"/>
      <c r="EA1382" s="167"/>
      <c r="EB1382" s="60"/>
      <c r="EC1382" s="60"/>
      <c r="ED1382" s="60"/>
      <c r="EE1382" s="60"/>
      <c r="EF1382" s="60"/>
      <c r="EG1382" s="60"/>
      <c r="EH1382" s="60"/>
      <c r="EI1382" s="60"/>
      <c r="EJ1382" s="60"/>
      <c r="EK1382" s="60"/>
      <c r="EL1382" s="60"/>
      <c r="EM1382" s="60"/>
      <c r="EN1382" s="60"/>
      <c r="EO1382" s="60"/>
      <c r="EP1382" s="60"/>
      <c r="EQ1382" s="60"/>
      <c r="ER1382" s="60"/>
      <c r="ES1382" s="60"/>
      <c r="ET1382" s="60"/>
      <c r="EU1382" s="60"/>
      <c r="EV1382" s="60"/>
      <c r="EW1382" s="60"/>
      <c r="EX1382" s="60"/>
      <c r="EY1382" s="60"/>
      <c r="EZ1382" s="60"/>
      <c r="FA1382" s="60"/>
      <c r="FB1382" s="60"/>
    </row>
    <row r="1383" spans="22:158" x14ac:dyDescent="0.25">
      <c r="V1383" s="1"/>
      <c r="W1383" s="33"/>
      <c r="X1383" s="33"/>
      <c r="AH1383" s="38">
        <v>100</v>
      </c>
      <c r="AI1383" s="38">
        <v>155</v>
      </c>
      <c r="AJ1383" s="38">
        <v>14250</v>
      </c>
      <c r="AK1383" s="38">
        <v>16</v>
      </c>
      <c r="AL1383" s="38">
        <v>1807058</v>
      </c>
      <c r="AM1383" s="61" t="s">
        <v>1816</v>
      </c>
      <c r="AN1383" s="61" t="s">
        <v>1686</v>
      </c>
      <c r="AO1383" s="61" t="s">
        <v>1573</v>
      </c>
      <c r="AP1383" s="61" t="s">
        <v>5034</v>
      </c>
      <c r="AQ1383" s="61" t="s">
        <v>1714</v>
      </c>
      <c r="AR1383" s="28">
        <v>107286.8</v>
      </c>
      <c r="AS1383" s="28">
        <v>0</v>
      </c>
      <c r="AT1383" s="28">
        <v>43905</v>
      </c>
      <c r="AU1383" s="62"/>
      <c r="BT1383">
        <v>0</v>
      </c>
      <c r="BU1383" s="32">
        <v>100</v>
      </c>
      <c r="BV1383" s="32">
        <v>140</v>
      </c>
      <c r="BW1383" s="32">
        <v>16150</v>
      </c>
      <c r="BX1383" s="32">
        <v>83</v>
      </c>
      <c r="BY1383" s="32">
        <v>91080</v>
      </c>
      <c r="BZ1383" t="s">
        <v>1816</v>
      </c>
      <c r="CA1383" t="s">
        <v>1690</v>
      </c>
      <c r="CB1383" t="s">
        <v>1874</v>
      </c>
      <c r="CC1383" t="s">
        <v>1786</v>
      </c>
      <c r="CD1383" s="52" t="s">
        <v>1784</v>
      </c>
      <c r="CE1383" s="155">
        <v>0</v>
      </c>
      <c r="CF1383" s="155">
        <v>1</v>
      </c>
      <c r="CG1383" s="31" t="s">
        <v>686</v>
      </c>
      <c r="CH1383" s="31" t="s">
        <v>3974</v>
      </c>
      <c r="CI1383" s="31" t="s">
        <v>3982</v>
      </c>
      <c r="CJ1383" s="31" t="s">
        <v>1457</v>
      </c>
      <c r="DL1383"/>
      <c r="DM1383"/>
      <c r="DN1383"/>
      <c r="DO1383"/>
      <c r="DP1383"/>
      <c r="DQ1383"/>
      <c r="DR1383"/>
      <c r="DV1383" s="31" t="s">
        <v>5705</v>
      </c>
      <c r="DW1383" s="31" t="s">
        <v>5715</v>
      </c>
      <c r="DX1383" s="63"/>
      <c r="DY1383" s="63"/>
      <c r="DZ1383" s="63"/>
      <c r="EA1383" s="167"/>
      <c r="EB1383" s="60"/>
      <c r="EC1383" s="60"/>
      <c r="ED1383" s="60"/>
      <c r="EE1383" s="60"/>
      <c r="EF1383" s="60"/>
      <c r="EG1383" s="60"/>
      <c r="EH1383" s="60"/>
      <c r="EI1383" s="60"/>
      <c r="EJ1383" s="60"/>
      <c r="EK1383" s="60"/>
      <c r="EL1383" s="60"/>
      <c r="EM1383" s="60"/>
      <c r="EN1383" s="60"/>
      <c r="EO1383" s="60"/>
      <c r="EP1383" s="60"/>
      <c r="EQ1383" s="60"/>
      <c r="ER1383" s="60"/>
      <c r="ES1383" s="60"/>
      <c r="ET1383" s="60"/>
      <c r="EU1383" s="60"/>
      <c r="EV1383" s="60"/>
      <c r="EW1383" s="60"/>
      <c r="EX1383" s="60"/>
      <c r="EY1383" s="60"/>
      <c r="EZ1383" s="60"/>
      <c r="FA1383" s="60"/>
      <c r="FB1383" s="60"/>
    </row>
    <row r="1384" spans="22:158" x14ac:dyDescent="0.25">
      <c r="V1384" s="1"/>
      <c r="W1384" s="33"/>
      <c r="X1384" s="33"/>
      <c r="AH1384" s="38">
        <v>100</v>
      </c>
      <c r="AI1384" s="38">
        <v>155</v>
      </c>
      <c r="AJ1384" s="38">
        <v>15500</v>
      </c>
      <c r="AK1384" s="38">
        <v>16</v>
      </c>
      <c r="AL1384" s="38">
        <v>1807058</v>
      </c>
      <c r="AM1384" s="61" t="s">
        <v>1816</v>
      </c>
      <c r="AN1384" s="61" t="s">
        <v>1686</v>
      </c>
      <c r="AO1384" s="61" t="s">
        <v>1601</v>
      </c>
      <c r="AP1384" s="61" t="s">
        <v>5034</v>
      </c>
      <c r="AQ1384" s="61" t="s">
        <v>1714</v>
      </c>
      <c r="AR1384" s="28">
        <v>541116.6</v>
      </c>
      <c r="AS1384" s="28">
        <v>75911</v>
      </c>
      <c r="AT1384" s="28">
        <v>163047</v>
      </c>
      <c r="AU1384" s="62"/>
      <c r="BT1384">
        <v>0</v>
      </c>
      <c r="BU1384" s="32">
        <v>100</v>
      </c>
      <c r="BV1384" s="32">
        <v>140</v>
      </c>
      <c r="BW1384" s="32">
        <v>16150</v>
      </c>
      <c r="BX1384" s="32">
        <v>84</v>
      </c>
      <c r="BY1384" s="32">
        <v>91100</v>
      </c>
      <c r="BZ1384" t="s">
        <v>1816</v>
      </c>
      <c r="CA1384" t="s">
        <v>1690</v>
      </c>
      <c r="CB1384" t="s">
        <v>1874</v>
      </c>
      <c r="CC1384" s="52" t="s">
        <v>1795</v>
      </c>
      <c r="CD1384" s="52" t="s">
        <v>1796</v>
      </c>
      <c r="CE1384" s="155">
        <v>473</v>
      </c>
      <c r="CF1384" s="155">
        <v>35</v>
      </c>
      <c r="CG1384" s="31" t="s">
        <v>688</v>
      </c>
      <c r="CH1384" s="31" t="s">
        <v>3960</v>
      </c>
      <c r="CI1384" s="31" t="s">
        <v>3982</v>
      </c>
      <c r="CJ1384" s="31" t="s">
        <v>3291</v>
      </c>
      <c r="DL1384"/>
      <c r="DM1384"/>
      <c r="DN1384"/>
      <c r="DO1384"/>
      <c r="DP1384"/>
      <c r="DQ1384"/>
      <c r="DR1384"/>
      <c r="DV1384" s="31" t="s">
        <v>5705</v>
      </c>
      <c r="DW1384" s="31" t="s">
        <v>5715</v>
      </c>
      <c r="DX1384" s="63"/>
      <c r="DY1384" s="63"/>
      <c r="DZ1384" s="63"/>
      <c r="EA1384" s="167"/>
      <c r="EB1384" s="60"/>
      <c r="EC1384" s="60"/>
      <c r="ED1384" s="60"/>
      <c r="EE1384" s="60"/>
      <c r="EF1384" s="60"/>
      <c r="EG1384" s="60"/>
      <c r="EH1384" s="60"/>
      <c r="EI1384" s="60"/>
      <c r="EJ1384" s="60"/>
      <c r="EK1384" s="60"/>
      <c r="EL1384" s="60"/>
      <c r="EM1384" s="60"/>
      <c r="EN1384" s="60"/>
      <c r="EO1384" s="60"/>
      <c r="EP1384" s="60"/>
      <c r="EQ1384" s="60"/>
      <c r="ER1384" s="60"/>
      <c r="ES1384" s="60"/>
      <c r="ET1384" s="60"/>
      <c r="EU1384" s="60"/>
      <c r="EV1384" s="60"/>
      <c r="EW1384" s="60"/>
      <c r="EX1384" s="60"/>
      <c r="EY1384" s="60"/>
      <c r="EZ1384" s="60"/>
      <c r="FA1384" s="60"/>
      <c r="FB1384" s="60"/>
    </row>
    <row r="1385" spans="22:158" x14ac:dyDescent="0.25">
      <c r="W1385" s="33"/>
      <c r="X1385" s="33"/>
      <c r="AH1385" s="38">
        <v>100</v>
      </c>
      <c r="AI1385" s="38">
        <v>155</v>
      </c>
      <c r="AJ1385" s="38">
        <v>17450</v>
      </c>
      <c r="AK1385" s="38">
        <v>16</v>
      </c>
      <c r="AL1385" s="38">
        <v>1807058</v>
      </c>
      <c r="AM1385" s="61" t="s">
        <v>1816</v>
      </c>
      <c r="AN1385" s="61" t="s">
        <v>1686</v>
      </c>
      <c r="AO1385" s="61" t="s">
        <v>1643</v>
      </c>
      <c r="AP1385" s="61" t="s">
        <v>5034</v>
      </c>
      <c r="AQ1385" s="61" t="s">
        <v>1714</v>
      </c>
      <c r="AR1385" s="28">
        <v>9805.9</v>
      </c>
      <c r="AS1385" s="28">
        <v>402</v>
      </c>
      <c r="AT1385" s="28">
        <v>8298</v>
      </c>
      <c r="AU1385" s="62"/>
      <c r="BT1385">
        <v>0</v>
      </c>
      <c r="BU1385" s="32">
        <v>100</v>
      </c>
      <c r="BV1385" s="32">
        <v>140</v>
      </c>
      <c r="BW1385" s="32">
        <v>16150</v>
      </c>
      <c r="BX1385" s="32">
        <v>85</v>
      </c>
      <c r="BY1385" s="32">
        <v>91120</v>
      </c>
      <c r="BZ1385" t="s">
        <v>1816</v>
      </c>
      <c r="CA1385" t="s">
        <v>1690</v>
      </c>
      <c r="CB1385" t="s">
        <v>1874</v>
      </c>
      <c r="CC1385" t="s">
        <v>1797</v>
      </c>
      <c r="CD1385" s="52" t="s">
        <v>1797</v>
      </c>
      <c r="CE1385" s="155">
        <v>226</v>
      </c>
      <c r="CF1385" s="155">
        <v>17</v>
      </c>
      <c r="CG1385" s="31" t="s">
        <v>690</v>
      </c>
      <c r="CH1385" s="31" t="s">
        <v>3961</v>
      </c>
      <c r="CI1385" s="31" t="s">
        <v>3982</v>
      </c>
      <c r="CJ1385" s="31" t="s">
        <v>3292</v>
      </c>
      <c r="DL1385"/>
      <c r="DM1385"/>
      <c r="DN1385"/>
      <c r="DO1385"/>
      <c r="DP1385"/>
      <c r="DQ1385"/>
      <c r="DR1385"/>
      <c r="DV1385" s="31" t="s">
        <v>5705</v>
      </c>
      <c r="DW1385" s="31" t="s">
        <v>5715</v>
      </c>
      <c r="DX1385" s="63"/>
      <c r="DY1385" s="63"/>
      <c r="DZ1385" s="63"/>
      <c r="EA1385" s="167"/>
      <c r="EB1385" s="60"/>
      <c r="EC1385" s="60"/>
      <c r="ED1385" s="60"/>
      <c r="EE1385" s="60"/>
      <c r="EF1385" s="60"/>
      <c r="EG1385" s="60"/>
      <c r="EH1385" s="60"/>
      <c r="EI1385" s="60"/>
      <c r="EJ1385" s="60"/>
      <c r="EK1385" s="60"/>
      <c r="EL1385" s="60"/>
      <c r="EM1385" s="60"/>
      <c r="EN1385" s="60"/>
      <c r="EO1385" s="60"/>
      <c r="EP1385" s="60"/>
      <c r="EQ1385" s="60"/>
      <c r="ER1385" s="60"/>
      <c r="ES1385" s="60"/>
      <c r="ET1385" s="60"/>
      <c r="EU1385" s="60"/>
      <c r="EV1385" s="60"/>
      <c r="EW1385" s="60"/>
      <c r="EX1385" s="60"/>
      <c r="EY1385" s="60"/>
      <c r="EZ1385" s="60"/>
      <c r="FA1385" s="60"/>
      <c r="FB1385" s="60"/>
    </row>
    <row r="1386" spans="22:158" x14ac:dyDescent="0.25">
      <c r="W1386" s="33"/>
      <c r="X1386" s="33"/>
      <c r="AH1386" s="38">
        <v>100</v>
      </c>
      <c r="AI1386" s="38">
        <v>155</v>
      </c>
      <c r="AJ1386" s="38">
        <v>17700</v>
      </c>
      <c r="AK1386" s="38">
        <v>16</v>
      </c>
      <c r="AL1386" s="38">
        <v>1807058</v>
      </c>
      <c r="AM1386" s="61" t="s">
        <v>1816</v>
      </c>
      <c r="AN1386" s="61" t="s">
        <v>1686</v>
      </c>
      <c r="AO1386" s="61" t="s">
        <v>1649</v>
      </c>
      <c r="AP1386" s="61" t="s">
        <v>5034</v>
      </c>
      <c r="AQ1386" s="61" t="s">
        <v>1714</v>
      </c>
      <c r="AR1386" s="28">
        <v>2350695.4</v>
      </c>
      <c r="AS1386" s="28">
        <v>871933</v>
      </c>
      <c r="AT1386" s="28">
        <v>765973</v>
      </c>
      <c r="AU1386" s="62"/>
      <c r="BT1386">
        <v>0</v>
      </c>
      <c r="BU1386" s="32">
        <v>100</v>
      </c>
      <c r="BV1386" s="32">
        <v>140</v>
      </c>
      <c r="BW1386" s="32">
        <v>16150</v>
      </c>
      <c r="BX1386" s="32">
        <v>86</v>
      </c>
      <c r="BY1386" s="32">
        <v>91140</v>
      </c>
      <c r="BZ1386" t="s">
        <v>1816</v>
      </c>
      <c r="CA1386" t="s">
        <v>1690</v>
      </c>
      <c r="CB1386" t="s">
        <v>1874</v>
      </c>
      <c r="CC1386" t="s">
        <v>1787</v>
      </c>
      <c r="CD1386" t="s">
        <v>1789</v>
      </c>
      <c r="CE1386" s="155">
        <v>163</v>
      </c>
      <c r="CF1386" s="155">
        <v>37</v>
      </c>
      <c r="CG1386" s="31" t="s">
        <v>5839</v>
      </c>
      <c r="CH1386" s="31" t="s">
        <v>3962</v>
      </c>
      <c r="CI1386" s="31" t="s">
        <v>3982</v>
      </c>
      <c r="CJ1386" s="31" t="s">
        <v>3293</v>
      </c>
      <c r="DL1386"/>
      <c r="DM1386"/>
      <c r="DN1386"/>
      <c r="DO1386"/>
      <c r="DP1386"/>
      <c r="DQ1386"/>
      <c r="DR1386"/>
      <c r="DV1386" s="31" t="s">
        <v>5705</v>
      </c>
      <c r="DW1386" s="31" t="s">
        <v>5715</v>
      </c>
      <c r="DX1386" s="63"/>
      <c r="DY1386" s="63"/>
      <c r="DZ1386" s="63"/>
      <c r="EA1386" s="167"/>
      <c r="EB1386" s="60"/>
      <c r="EC1386" s="60"/>
      <c r="ED1386" s="60"/>
      <c r="EE1386" s="60"/>
      <c r="EF1386" s="60"/>
      <c r="EG1386" s="60"/>
      <c r="EH1386" s="60"/>
      <c r="EI1386" s="60"/>
      <c r="EJ1386" s="60"/>
      <c r="EK1386" s="60"/>
      <c r="EL1386" s="60"/>
      <c r="EM1386" s="60"/>
      <c r="EN1386" s="60"/>
      <c r="EO1386" s="60"/>
      <c r="EP1386" s="60"/>
      <c r="EQ1386" s="60"/>
      <c r="ER1386" s="60"/>
      <c r="ES1386" s="60"/>
      <c r="ET1386" s="60"/>
      <c r="EU1386" s="60"/>
      <c r="EV1386" s="60"/>
      <c r="EW1386" s="60"/>
      <c r="EX1386" s="60"/>
      <c r="EY1386" s="60"/>
      <c r="EZ1386" s="60"/>
      <c r="FA1386" s="60"/>
      <c r="FB1386" s="60"/>
    </row>
    <row r="1387" spans="22:158" x14ac:dyDescent="0.25">
      <c r="W1387" s="33"/>
      <c r="X1387" s="33"/>
      <c r="AH1387" s="38">
        <v>100</v>
      </c>
      <c r="AI1387" s="38">
        <v>155</v>
      </c>
      <c r="AJ1387" s="38">
        <v>17800</v>
      </c>
      <c r="AK1387" s="38">
        <v>16</v>
      </c>
      <c r="AL1387" s="38">
        <v>1807058</v>
      </c>
      <c r="AM1387" s="61" t="s">
        <v>1816</v>
      </c>
      <c r="AN1387" s="61" t="s">
        <v>1686</v>
      </c>
      <c r="AO1387" s="61" t="s">
        <v>1651</v>
      </c>
      <c r="AP1387" s="61" t="s">
        <v>5034</v>
      </c>
      <c r="AQ1387" s="61" t="s">
        <v>1714</v>
      </c>
      <c r="AR1387" s="28">
        <v>527532.30000000005</v>
      </c>
      <c r="AS1387" s="28">
        <v>23874</v>
      </c>
      <c r="AT1387" s="28">
        <v>7471</v>
      </c>
      <c r="AU1387" s="62"/>
      <c r="BT1387">
        <v>0</v>
      </c>
      <c r="BU1387" s="32">
        <v>100</v>
      </c>
      <c r="BV1387" s="32">
        <v>140</v>
      </c>
      <c r="BW1387" s="32">
        <v>16150</v>
      </c>
      <c r="BX1387" s="32">
        <v>86</v>
      </c>
      <c r="BY1387" s="32">
        <v>91160</v>
      </c>
      <c r="BZ1387" t="s">
        <v>1816</v>
      </c>
      <c r="CA1387" t="s">
        <v>1690</v>
      </c>
      <c r="CB1387" t="s">
        <v>1874</v>
      </c>
      <c r="CC1387" t="s">
        <v>1787</v>
      </c>
      <c r="CD1387" t="s">
        <v>1788</v>
      </c>
      <c r="CE1387" s="155">
        <v>171</v>
      </c>
      <c r="CF1387" s="155">
        <v>9</v>
      </c>
      <c r="CG1387" s="31" t="s">
        <v>5831</v>
      </c>
      <c r="CH1387" s="31" t="s">
        <v>3963</v>
      </c>
      <c r="CI1387" s="31" t="s">
        <v>3982</v>
      </c>
      <c r="CJ1387" s="31" t="s">
        <v>3294</v>
      </c>
      <c r="DL1387"/>
      <c r="DM1387"/>
      <c r="DN1387"/>
      <c r="DO1387"/>
      <c r="DP1387"/>
      <c r="DQ1387"/>
      <c r="DR1387"/>
      <c r="DV1387" s="31" t="s">
        <v>5705</v>
      </c>
      <c r="DW1387" s="31" t="s">
        <v>5715</v>
      </c>
      <c r="DX1387" s="63"/>
      <c r="DY1387" s="63"/>
      <c r="DZ1387" s="63"/>
      <c r="EA1387" s="167"/>
      <c r="EB1387" s="60"/>
      <c r="EC1387" s="60"/>
      <c r="ED1387" s="60"/>
      <c r="EE1387" s="60"/>
      <c r="EF1387" s="60"/>
      <c r="EG1387" s="60"/>
      <c r="EH1387" s="60"/>
      <c r="EI1387" s="60"/>
      <c r="EJ1387" s="60"/>
      <c r="EK1387" s="60"/>
      <c r="EL1387" s="60"/>
      <c r="EM1387" s="60"/>
      <c r="EN1387" s="60"/>
      <c r="EO1387" s="60"/>
      <c r="EP1387" s="60"/>
      <c r="EQ1387" s="60"/>
      <c r="ER1387" s="60"/>
      <c r="ES1387" s="60"/>
      <c r="ET1387" s="60"/>
      <c r="EU1387" s="60"/>
      <c r="EV1387" s="60"/>
      <c r="EW1387" s="60"/>
      <c r="EX1387" s="60"/>
      <c r="EY1387" s="60"/>
      <c r="EZ1387" s="60"/>
      <c r="FA1387" s="60"/>
      <c r="FB1387" s="60"/>
    </row>
    <row r="1388" spans="22:158" x14ac:dyDescent="0.25">
      <c r="V1388" s="1"/>
      <c r="W1388" s="33"/>
      <c r="X1388" s="33"/>
      <c r="AH1388" s="38">
        <v>100</v>
      </c>
      <c r="AI1388" s="38">
        <v>160</v>
      </c>
      <c r="AJ1388" s="38">
        <v>11700</v>
      </c>
      <c r="AK1388" s="38">
        <v>16</v>
      </c>
      <c r="AL1388" s="38">
        <v>1807058</v>
      </c>
      <c r="AM1388" s="61" t="s">
        <v>1816</v>
      </c>
      <c r="AN1388" s="61" t="s">
        <v>1694</v>
      </c>
      <c r="AO1388" s="61" t="s">
        <v>5077</v>
      </c>
      <c r="AP1388" s="61" t="s">
        <v>5034</v>
      </c>
      <c r="AQ1388" s="61" t="s">
        <v>1714</v>
      </c>
      <c r="AR1388" s="28">
        <v>99766.5</v>
      </c>
      <c r="AS1388" s="28">
        <v>0</v>
      </c>
      <c r="AT1388" s="28">
        <v>0</v>
      </c>
      <c r="AU1388" s="62"/>
      <c r="BT1388">
        <v>0</v>
      </c>
      <c r="BU1388" s="32">
        <v>100</v>
      </c>
      <c r="BV1388" s="32">
        <v>140</v>
      </c>
      <c r="BW1388" s="32">
        <v>16150</v>
      </c>
      <c r="BX1388" s="32">
        <v>87</v>
      </c>
      <c r="BY1388" s="32">
        <v>91180</v>
      </c>
      <c r="BZ1388" t="s">
        <v>1816</v>
      </c>
      <c r="CA1388" t="s">
        <v>1690</v>
      </c>
      <c r="CB1388" t="s">
        <v>1874</v>
      </c>
      <c r="CC1388" t="s">
        <v>1726</v>
      </c>
      <c r="CD1388" s="52" t="s">
        <v>1793</v>
      </c>
      <c r="CE1388" s="155">
        <v>8</v>
      </c>
      <c r="CF1388" s="155">
        <v>2</v>
      </c>
      <c r="CG1388" s="31" t="s">
        <v>5841</v>
      </c>
      <c r="CH1388" s="31" t="s">
        <v>3964</v>
      </c>
      <c r="CI1388" s="31" t="s">
        <v>3982</v>
      </c>
      <c r="CJ1388" s="31" t="s">
        <v>3295</v>
      </c>
      <c r="DL1388"/>
      <c r="DM1388"/>
      <c r="DN1388"/>
      <c r="DO1388"/>
      <c r="DP1388"/>
      <c r="DQ1388"/>
      <c r="DR1388"/>
      <c r="DV1388" s="31" t="s">
        <v>5705</v>
      </c>
      <c r="DW1388" s="31" t="s">
        <v>5716</v>
      </c>
      <c r="DX1388" s="63"/>
      <c r="DY1388" s="63"/>
      <c r="DZ1388" s="63"/>
      <c r="EA1388" s="167"/>
      <c r="EB1388" s="60"/>
      <c r="EC1388" s="60"/>
      <c r="ED1388" s="60"/>
      <c r="EE1388" s="60"/>
      <c r="EF1388" s="60"/>
      <c r="EG1388" s="60"/>
      <c r="EH1388" s="60"/>
      <c r="EI1388" s="60"/>
      <c r="EJ1388" s="60"/>
      <c r="EK1388" s="60"/>
      <c r="EL1388" s="60"/>
      <c r="EM1388" s="60"/>
      <c r="EN1388" s="60"/>
      <c r="EO1388" s="60"/>
      <c r="EP1388" s="60"/>
      <c r="EQ1388" s="60"/>
      <c r="ER1388" s="60"/>
      <c r="ES1388" s="60"/>
      <c r="ET1388" s="60"/>
      <c r="EU1388" s="60"/>
      <c r="EV1388" s="60"/>
      <c r="EW1388" s="60"/>
      <c r="EX1388" s="60"/>
      <c r="EY1388" s="60"/>
      <c r="EZ1388" s="60"/>
      <c r="FA1388" s="60"/>
      <c r="FB1388" s="60"/>
    </row>
    <row r="1389" spans="22:158" x14ac:dyDescent="0.25">
      <c r="W1389" s="33"/>
      <c r="X1389" s="33"/>
      <c r="AH1389" s="38">
        <v>100</v>
      </c>
      <c r="AI1389" s="38">
        <v>160</v>
      </c>
      <c r="AJ1389" s="38">
        <v>19399</v>
      </c>
      <c r="AK1389" s="38">
        <v>16</v>
      </c>
      <c r="AL1389" s="38">
        <v>1807058</v>
      </c>
      <c r="AM1389" s="61" t="s">
        <v>1816</v>
      </c>
      <c r="AN1389" s="61" t="s">
        <v>1694</v>
      </c>
      <c r="AO1389" s="61" t="s">
        <v>1673</v>
      </c>
      <c r="AP1389" s="61" t="s">
        <v>5034</v>
      </c>
      <c r="AQ1389" s="61" t="s">
        <v>1714</v>
      </c>
      <c r="AR1389" s="28">
        <v>0</v>
      </c>
      <c r="AS1389" s="28">
        <v>100750</v>
      </c>
      <c r="AT1389" s="28">
        <v>0</v>
      </c>
      <c r="AU1389" s="62"/>
      <c r="BT1389">
        <v>0</v>
      </c>
      <c r="BU1389" s="32">
        <v>100</v>
      </c>
      <c r="BV1389" s="32">
        <v>140</v>
      </c>
      <c r="BW1389" s="32">
        <v>16150</v>
      </c>
      <c r="BX1389" s="32">
        <v>87</v>
      </c>
      <c r="BY1389" s="32">
        <v>91190</v>
      </c>
      <c r="BZ1389" t="s">
        <v>1816</v>
      </c>
      <c r="CA1389" t="s">
        <v>1690</v>
      </c>
      <c r="CB1389" t="s">
        <v>1874</v>
      </c>
      <c r="CC1389" s="52" t="s">
        <v>1726</v>
      </c>
      <c r="CD1389" s="52" t="s">
        <v>1726</v>
      </c>
      <c r="CE1389" s="155">
        <v>4</v>
      </c>
      <c r="CF1389" s="155">
        <v>4</v>
      </c>
      <c r="CG1389" s="31" t="s">
        <v>5843</v>
      </c>
      <c r="CH1389" s="31" t="s">
        <v>3965</v>
      </c>
      <c r="CI1389" s="31" t="s">
        <v>3982</v>
      </c>
      <c r="CJ1389" s="31" t="s">
        <v>3296</v>
      </c>
      <c r="DL1389"/>
      <c r="DM1389"/>
      <c r="DN1389"/>
      <c r="DO1389"/>
      <c r="DP1389"/>
      <c r="DQ1389"/>
      <c r="DR1389"/>
      <c r="DV1389" s="31" t="s">
        <v>5705</v>
      </c>
      <c r="DW1389" s="31" t="s">
        <v>5716</v>
      </c>
      <c r="DX1389" s="63"/>
      <c r="DY1389" s="63"/>
      <c r="DZ1389" s="63"/>
      <c r="EA1389" s="167"/>
      <c r="EB1389" s="60"/>
      <c r="EC1389" s="60"/>
      <c r="ED1389" s="60"/>
      <c r="EE1389" s="60"/>
      <c r="EF1389" s="60"/>
      <c r="EG1389" s="60"/>
      <c r="EH1389" s="60"/>
      <c r="EI1389" s="60"/>
      <c r="EJ1389" s="60"/>
      <c r="EK1389" s="60"/>
      <c r="EL1389" s="60"/>
      <c r="EM1389" s="60"/>
      <c r="EN1389" s="60"/>
      <c r="EO1389" s="60"/>
      <c r="EP1389" s="60"/>
      <c r="EQ1389" s="60"/>
      <c r="ER1389" s="60"/>
      <c r="ES1389" s="60"/>
      <c r="ET1389" s="60"/>
      <c r="EU1389" s="60"/>
      <c r="EV1389" s="60"/>
      <c r="EW1389" s="60"/>
      <c r="EX1389" s="60"/>
      <c r="EY1389" s="60"/>
      <c r="EZ1389" s="60"/>
      <c r="FA1389" s="60"/>
      <c r="FB1389" s="60"/>
    </row>
    <row r="1390" spans="22:158" x14ac:dyDescent="0.25">
      <c r="W1390" s="33"/>
      <c r="X1390" s="33"/>
      <c r="AH1390" s="38">
        <v>100</v>
      </c>
      <c r="AI1390" s="38">
        <v>125</v>
      </c>
      <c r="AJ1390" s="38">
        <v>15700</v>
      </c>
      <c r="AK1390" s="38">
        <v>16</v>
      </c>
      <c r="AL1390" s="38">
        <v>1808158</v>
      </c>
      <c r="AM1390" s="61" t="s">
        <v>1816</v>
      </c>
      <c r="AN1390" s="61" t="s">
        <v>1692</v>
      </c>
      <c r="AO1390" s="61" t="s">
        <v>1605</v>
      </c>
      <c r="AP1390" s="61" t="s">
        <v>5034</v>
      </c>
      <c r="AQ1390" s="61" t="s">
        <v>1765</v>
      </c>
      <c r="AR1390" s="28">
        <v>0</v>
      </c>
      <c r="AS1390" s="28">
        <v>7095</v>
      </c>
      <c r="AT1390" s="28">
        <v>0</v>
      </c>
      <c r="AU1390" s="62"/>
      <c r="BT1390">
        <v>0</v>
      </c>
      <c r="BU1390" s="32">
        <v>100</v>
      </c>
      <c r="BV1390" s="32">
        <v>140</v>
      </c>
      <c r="BW1390" s="32">
        <v>16150</v>
      </c>
      <c r="BX1390" s="32">
        <v>87</v>
      </c>
      <c r="BY1390" s="32">
        <v>91192</v>
      </c>
      <c r="BZ1390" t="s">
        <v>1816</v>
      </c>
      <c r="CA1390" t="s">
        <v>1690</v>
      </c>
      <c r="CB1390" s="52" t="s">
        <v>1874</v>
      </c>
      <c r="CC1390" s="52" t="s">
        <v>1726</v>
      </c>
      <c r="CD1390" s="52" t="s">
        <v>1115</v>
      </c>
      <c r="CE1390" s="155">
        <v>120</v>
      </c>
      <c r="CF1390" s="155">
        <v>1</v>
      </c>
      <c r="CG1390" s="31" t="s">
        <v>692</v>
      </c>
      <c r="CH1390" s="31" t="s">
        <v>3966</v>
      </c>
      <c r="CI1390" s="31" t="s">
        <v>3982</v>
      </c>
      <c r="CJ1390" s="31" t="s">
        <v>1459</v>
      </c>
      <c r="DL1390"/>
      <c r="DM1390"/>
      <c r="DN1390"/>
      <c r="DO1390"/>
      <c r="DP1390"/>
      <c r="DQ1390"/>
      <c r="DR1390"/>
      <c r="DV1390" s="31" t="s">
        <v>5717</v>
      </c>
      <c r="DW1390" s="31" t="s">
        <v>5718</v>
      </c>
      <c r="DX1390" s="63"/>
      <c r="DY1390" s="63"/>
      <c r="DZ1390" s="63"/>
      <c r="EA1390" s="167"/>
      <c r="EB1390" s="60"/>
      <c r="EC1390" s="60"/>
      <c r="ED1390" s="60"/>
      <c r="EE1390" s="60"/>
      <c r="EF1390" s="60"/>
      <c r="EG1390" s="60"/>
      <c r="EH1390" s="60"/>
      <c r="EI1390" s="60"/>
      <c r="EJ1390" s="60"/>
      <c r="EK1390" s="60"/>
      <c r="EL1390" s="60"/>
      <c r="EM1390" s="60"/>
      <c r="EN1390" s="60"/>
      <c r="EO1390" s="60"/>
      <c r="EP1390" s="60"/>
      <c r="EQ1390" s="60"/>
      <c r="ER1390" s="60"/>
      <c r="ES1390" s="60"/>
      <c r="ET1390" s="60"/>
      <c r="EU1390" s="60"/>
      <c r="EV1390" s="60"/>
      <c r="EW1390" s="60"/>
      <c r="EX1390" s="60"/>
      <c r="EY1390" s="60"/>
      <c r="EZ1390" s="60"/>
      <c r="FA1390" s="60"/>
      <c r="FB1390" s="60"/>
    </row>
    <row r="1391" spans="22:158" x14ac:dyDescent="0.25">
      <c r="V1391" s="1"/>
      <c r="W1391" s="33"/>
      <c r="X1391" s="33"/>
      <c r="AH1391" s="38">
        <v>100</v>
      </c>
      <c r="AI1391" s="38">
        <v>130</v>
      </c>
      <c r="AJ1391" s="38">
        <v>14200</v>
      </c>
      <c r="AK1391" s="38">
        <v>16</v>
      </c>
      <c r="AL1391" s="38">
        <v>1808158</v>
      </c>
      <c r="AM1391" s="61" t="s">
        <v>1816</v>
      </c>
      <c r="AN1391" s="61" t="s">
        <v>1687</v>
      </c>
      <c r="AO1391" s="61" t="s">
        <v>5127</v>
      </c>
      <c r="AP1391" s="61" t="s">
        <v>5034</v>
      </c>
      <c r="AQ1391" s="61" t="s">
        <v>1765</v>
      </c>
      <c r="AR1391" s="28">
        <v>167511.5</v>
      </c>
      <c r="AS1391" s="28">
        <v>296316</v>
      </c>
      <c r="AT1391" s="28">
        <v>299484</v>
      </c>
      <c r="AU1391" s="62"/>
      <c r="BT1391">
        <v>0</v>
      </c>
      <c r="BU1391" s="32">
        <v>100</v>
      </c>
      <c r="BV1391" s="32">
        <v>140</v>
      </c>
      <c r="BW1391" s="32">
        <v>16150</v>
      </c>
      <c r="BX1391" s="32">
        <v>87</v>
      </c>
      <c r="BY1391" s="32">
        <v>91194</v>
      </c>
      <c r="BZ1391" t="s">
        <v>1816</v>
      </c>
      <c r="CA1391" t="s">
        <v>1690</v>
      </c>
      <c r="CB1391" t="s">
        <v>1874</v>
      </c>
      <c r="CC1391" s="52" t="s">
        <v>1726</v>
      </c>
      <c r="CD1391" s="52" t="s">
        <v>1114</v>
      </c>
      <c r="CE1391" s="155">
        <v>4</v>
      </c>
      <c r="CF1391" s="155">
        <v>4</v>
      </c>
      <c r="CG1391" s="31" t="s">
        <v>694</v>
      </c>
      <c r="CH1391" s="31" t="s">
        <v>3967</v>
      </c>
      <c r="CI1391" s="31" t="s">
        <v>3982</v>
      </c>
      <c r="CJ1391" s="31" t="s">
        <v>1458</v>
      </c>
      <c r="DL1391"/>
      <c r="DM1391"/>
      <c r="DN1391"/>
      <c r="DO1391"/>
      <c r="DP1391"/>
      <c r="DQ1391"/>
      <c r="DR1391"/>
      <c r="DV1391" s="31" t="s">
        <v>5717</v>
      </c>
      <c r="DW1391" s="31" t="s">
        <v>5719</v>
      </c>
      <c r="DX1391" s="63"/>
      <c r="DY1391" s="63"/>
      <c r="DZ1391" s="63"/>
      <c r="EA1391" s="167"/>
      <c r="EB1391" s="60"/>
      <c r="EC1391" s="60"/>
      <c r="ED1391" s="60"/>
      <c r="EE1391" s="60"/>
      <c r="EF1391" s="60"/>
      <c r="EG1391" s="60"/>
      <c r="EH1391" s="60"/>
      <c r="EI1391" s="60"/>
      <c r="EJ1391" s="60"/>
      <c r="EK1391" s="60"/>
      <c r="EL1391" s="60"/>
      <c r="EM1391" s="60"/>
      <c r="EN1391" s="60"/>
      <c r="EO1391" s="60"/>
      <c r="EP1391" s="60"/>
      <c r="EQ1391" s="60"/>
      <c r="ER1391" s="60"/>
      <c r="ES1391" s="60"/>
      <c r="ET1391" s="60"/>
      <c r="EU1391" s="60"/>
      <c r="EV1391" s="60"/>
      <c r="EW1391" s="60"/>
      <c r="EX1391" s="60"/>
      <c r="EY1391" s="60"/>
      <c r="EZ1391" s="60"/>
      <c r="FA1391" s="60"/>
      <c r="FB1391" s="60"/>
    </row>
    <row r="1392" spans="22:158" x14ac:dyDescent="0.25">
      <c r="W1392" s="33"/>
      <c r="X1392" s="33"/>
      <c r="AH1392" s="38">
        <v>100</v>
      </c>
      <c r="AI1392" s="38">
        <v>130</v>
      </c>
      <c r="AJ1392" s="38">
        <v>15750</v>
      </c>
      <c r="AK1392" s="38">
        <v>16</v>
      </c>
      <c r="AL1392" s="38">
        <v>1808158</v>
      </c>
      <c r="AM1392" s="61" t="s">
        <v>1816</v>
      </c>
      <c r="AN1392" s="61" t="s">
        <v>1687</v>
      </c>
      <c r="AO1392" s="61" t="s">
        <v>1606</v>
      </c>
      <c r="AP1392" s="61" t="s">
        <v>5034</v>
      </c>
      <c r="AQ1392" s="61" t="s">
        <v>1765</v>
      </c>
      <c r="AR1392" s="28">
        <v>321829.09999999998</v>
      </c>
      <c r="AS1392" s="28">
        <v>47760</v>
      </c>
      <c r="AT1392" s="28">
        <v>175863</v>
      </c>
      <c r="AU1392" s="62"/>
      <c r="BT1392">
        <v>0</v>
      </c>
      <c r="BU1392" s="32">
        <v>100</v>
      </c>
      <c r="BV1392" s="32">
        <v>140</v>
      </c>
      <c r="BW1392" s="32">
        <v>16150</v>
      </c>
      <c r="BX1392" s="32">
        <v>87</v>
      </c>
      <c r="BY1392" s="32">
        <v>91200</v>
      </c>
      <c r="BZ1392" t="s">
        <v>1816</v>
      </c>
      <c r="CA1392" t="s">
        <v>1690</v>
      </c>
      <c r="CB1392" t="s">
        <v>1874</v>
      </c>
      <c r="CC1392" s="52" t="s">
        <v>1726</v>
      </c>
      <c r="CD1392" s="52" t="s">
        <v>1794</v>
      </c>
      <c r="CE1392" s="155"/>
      <c r="CF1392" s="155"/>
      <c r="CG1392" s="31" t="s">
        <v>5845</v>
      </c>
      <c r="CH1392" s="31" t="s">
        <v>3968</v>
      </c>
      <c r="CI1392" s="31" t="s">
        <v>3982</v>
      </c>
      <c r="CJ1392" s="31" t="s">
        <v>3297</v>
      </c>
      <c r="DL1392"/>
      <c r="DM1392"/>
      <c r="DN1392"/>
      <c r="DO1392"/>
      <c r="DP1392"/>
      <c r="DQ1392"/>
      <c r="DR1392"/>
      <c r="DV1392" s="31" t="s">
        <v>5717</v>
      </c>
      <c r="DW1392" s="31" t="s">
        <v>5719</v>
      </c>
      <c r="DX1392" s="63"/>
      <c r="DY1392" s="63"/>
      <c r="DZ1392" s="63"/>
      <c r="EA1392" s="167"/>
      <c r="EB1392" s="60"/>
      <c r="EC1392" s="60"/>
      <c r="ED1392" s="60"/>
      <c r="EE1392" s="60"/>
      <c r="EF1392" s="60"/>
      <c r="EG1392" s="60"/>
      <c r="EH1392" s="60"/>
      <c r="EI1392" s="60"/>
      <c r="EJ1392" s="60"/>
      <c r="EK1392" s="60"/>
      <c r="EL1392" s="60"/>
      <c r="EM1392" s="60"/>
      <c r="EN1392" s="60"/>
      <c r="EO1392" s="60"/>
      <c r="EP1392" s="60"/>
      <c r="EQ1392" s="60"/>
      <c r="ER1392" s="60"/>
      <c r="ES1392" s="60"/>
      <c r="ET1392" s="60"/>
      <c r="EU1392" s="60"/>
      <c r="EV1392" s="60"/>
      <c r="EW1392" s="60"/>
      <c r="EX1392" s="60"/>
      <c r="EY1392" s="60"/>
      <c r="EZ1392" s="60"/>
      <c r="FA1392" s="60"/>
      <c r="FB1392" s="60"/>
    </row>
    <row r="1393" spans="22:158" x14ac:dyDescent="0.25">
      <c r="W1393" s="33"/>
      <c r="X1393" s="33"/>
      <c r="AH1393" s="38">
        <v>100</v>
      </c>
      <c r="AI1393" s="38">
        <v>135</v>
      </c>
      <c r="AJ1393" s="38">
        <v>11150</v>
      </c>
      <c r="AK1393" s="38">
        <v>16</v>
      </c>
      <c r="AL1393" s="38">
        <v>1808158</v>
      </c>
      <c r="AM1393" s="61" t="s">
        <v>1816</v>
      </c>
      <c r="AN1393" s="61" t="s">
        <v>1693</v>
      </c>
      <c r="AO1393" s="61" t="s">
        <v>5066</v>
      </c>
      <c r="AP1393" s="61" t="s">
        <v>5034</v>
      </c>
      <c r="AQ1393" s="61" t="s">
        <v>1765</v>
      </c>
      <c r="AR1393" s="28">
        <v>0</v>
      </c>
      <c r="AS1393" s="28">
        <v>0</v>
      </c>
      <c r="AT1393" s="28">
        <v>216559</v>
      </c>
      <c r="AU1393" s="62"/>
      <c r="BT1393">
        <v>0</v>
      </c>
      <c r="BU1393" s="32">
        <v>100</v>
      </c>
      <c r="BV1393" s="32">
        <v>140</v>
      </c>
      <c r="BW1393" s="32">
        <v>16150</v>
      </c>
      <c r="BX1393" s="32">
        <v>88</v>
      </c>
      <c r="BY1393" s="32">
        <v>91220</v>
      </c>
      <c r="BZ1393" t="s">
        <v>1816</v>
      </c>
      <c r="CA1393" t="s">
        <v>1690</v>
      </c>
      <c r="CB1393" t="s">
        <v>1874</v>
      </c>
      <c r="CC1393" t="s">
        <v>1684</v>
      </c>
      <c r="CD1393" s="52" t="s">
        <v>1684</v>
      </c>
      <c r="CE1393" s="155">
        <v>2061</v>
      </c>
      <c r="CF1393" s="155">
        <v>2</v>
      </c>
      <c r="CG1393" s="31" t="s">
        <v>696</v>
      </c>
      <c r="CH1393" s="31" t="s">
        <v>3969</v>
      </c>
      <c r="CI1393" s="31" t="s">
        <v>3982</v>
      </c>
      <c r="CJ1393" s="31" t="s">
        <v>3298</v>
      </c>
      <c r="DL1393"/>
      <c r="DM1393"/>
      <c r="DN1393"/>
      <c r="DO1393"/>
      <c r="DP1393"/>
      <c r="DQ1393"/>
      <c r="DR1393"/>
      <c r="DV1393" s="31" t="s">
        <v>5717</v>
      </c>
      <c r="DW1393" s="31" t="s">
        <v>5720</v>
      </c>
      <c r="DX1393" s="63"/>
      <c r="DY1393" s="63"/>
      <c r="DZ1393" s="63"/>
      <c r="EA1393" s="167"/>
      <c r="EB1393" s="60"/>
      <c r="EC1393" s="60"/>
      <c r="ED1393" s="60"/>
      <c r="EE1393" s="60"/>
      <c r="EF1393" s="60"/>
      <c r="EG1393" s="60"/>
      <c r="EH1393" s="60"/>
      <c r="EI1393" s="60"/>
      <c r="EJ1393" s="60"/>
      <c r="EK1393" s="60"/>
      <c r="EL1393" s="60"/>
      <c r="EM1393" s="60"/>
      <c r="EN1393" s="60"/>
      <c r="EO1393" s="60"/>
      <c r="EP1393" s="60"/>
      <c r="EQ1393" s="60"/>
      <c r="ER1393" s="60"/>
      <c r="ES1393" s="60"/>
      <c r="ET1393" s="60"/>
      <c r="EU1393" s="60"/>
      <c r="EV1393" s="60"/>
      <c r="EW1393" s="60"/>
      <c r="EX1393" s="60"/>
      <c r="EY1393" s="60"/>
      <c r="EZ1393" s="60"/>
      <c r="FA1393" s="60"/>
      <c r="FB1393" s="60"/>
    </row>
    <row r="1394" spans="22:158" x14ac:dyDescent="0.25">
      <c r="V1394" s="1"/>
      <c r="W1394" s="33"/>
      <c r="X1394" s="33"/>
      <c r="AH1394" s="38">
        <v>100</v>
      </c>
      <c r="AI1394" s="38">
        <v>150</v>
      </c>
      <c r="AJ1394" s="38">
        <v>17750</v>
      </c>
      <c r="AK1394" s="38">
        <v>16</v>
      </c>
      <c r="AL1394" s="38">
        <v>1808158</v>
      </c>
      <c r="AM1394" s="61" t="s">
        <v>1816</v>
      </c>
      <c r="AN1394" s="61" t="s">
        <v>1695</v>
      </c>
      <c r="AO1394" s="61" t="s">
        <v>1650</v>
      </c>
      <c r="AP1394" s="61" t="s">
        <v>5034</v>
      </c>
      <c r="AQ1394" s="61" t="s">
        <v>1765</v>
      </c>
      <c r="AR1394" s="28">
        <v>0</v>
      </c>
      <c r="AS1394" s="28">
        <v>0</v>
      </c>
      <c r="AT1394" s="28">
        <v>828</v>
      </c>
      <c r="AU1394" s="62"/>
      <c r="BT1394">
        <v>0</v>
      </c>
      <c r="BU1394" s="32">
        <v>100</v>
      </c>
      <c r="BV1394" s="32">
        <v>140</v>
      </c>
      <c r="BW1394" s="32">
        <v>16150</v>
      </c>
      <c r="BX1394" s="32">
        <v>89</v>
      </c>
      <c r="BY1394" s="32">
        <v>91240</v>
      </c>
      <c r="BZ1394" t="s">
        <v>1816</v>
      </c>
      <c r="CA1394" t="s">
        <v>1690</v>
      </c>
      <c r="CB1394" t="s">
        <v>1874</v>
      </c>
      <c r="CC1394" s="52" t="s">
        <v>1785</v>
      </c>
      <c r="CD1394" s="52" t="s">
        <v>1785</v>
      </c>
      <c r="CE1394" s="155">
        <v>20820</v>
      </c>
      <c r="CF1394" s="155">
        <v>55</v>
      </c>
      <c r="CG1394" s="31" t="s">
        <v>698</v>
      </c>
      <c r="CH1394" s="31" t="s">
        <v>3970</v>
      </c>
      <c r="CI1394" s="31" t="s">
        <v>3982</v>
      </c>
      <c r="CJ1394" s="31" t="s">
        <v>3299</v>
      </c>
      <c r="DL1394"/>
      <c r="DM1394"/>
      <c r="DN1394"/>
      <c r="DO1394"/>
      <c r="DP1394"/>
      <c r="DQ1394"/>
      <c r="DR1394"/>
      <c r="DV1394" s="31" t="s">
        <v>5717</v>
      </c>
      <c r="DW1394" s="31" t="s">
        <v>5721</v>
      </c>
      <c r="DX1394" s="63"/>
      <c r="DY1394" s="63"/>
      <c r="DZ1394" s="63"/>
      <c r="EA1394" s="167"/>
      <c r="EB1394" s="60"/>
      <c r="EC1394" s="60"/>
      <c r="ED1394" s="60"/>
      <c r="EE1394" s="60"/>
      <c r="EF1394" s="60"/>
      <c r="EG1394" s="60"/>
      <c r="EH1394" s="60"/>
      <c r="EI1394" s="60"/>
      <c r="EJ1394" s="60"/>
      <c r="EK1394" s="60"/>
      <c r="EL1394" s="60"/>
      <c r="EM1394" s="60"/>
      <c r="EN1394" s="60"/>
      <c r="EO1394" s="60"/>
      <c r="EP1394" s="60"/>
      <c r="EQ1394" s="60"/>
      <c r="ER1394" s="60"/>
      <c r="ES1394" s="60"/>
      <c r="ET1394" s="60"/>
      <c r="EU1394" s="60"/>
      <c r="EV1394" s="60"/>
      <c r="EW1394" s="60"/>
      <c r="EX1394" s="60"/>
      <c r="EY1394" s="60"/>
      <c r="EZ1394" s="60"/>
      <c r="FA1394" s="60"/>
      <c r="FB1394" s="60"/>
    </row>
    <row r="1395" spans="22:158" x14ac:dyDescent="0.25">
      <c r="W1395" s="33"/>
      <c r="X1395" s="33"/>
      <c r="AH1395" s="38">
        <v>100</v>
      </c>
      <c r="AI1395" s="38">
        <v>105</v>
      </c>
      <c r="AJ1395" s="38">
        <v>16370</v>
      </c>
      <c r="AK1395" s="38">
        <v>16</v>
      </c>
      <c r="AL1395" s="38">
        <v>1809158</v>
      </c>
      <c r="AM1395" s="61" t="s">
        <v>1816</v>
      </c>
      <c r="AN1395" s="61" t="s">
        <v>1688</v>
      </c>
      <c r="AO1395" s="61" t="s">
        <v>1619</v>
      </c>
      <c r="AP1395" s="61" t="s">
        <v>5034</v>
      </c>
      <c r="AQ1395" s="61" t="s">
        <v>4970</v>
      </c>
      <c r="AR1395" s="28">
        <v>11010.9</v>
      </c>
      <c r="AS1395" s="28">
        <v>0</v>
      </c>
      <c r="AT1395" s="28">
        <v>0</v>
      </c>
      <c r="AU1395" s="62"/>
      <c r="BT1395">
        <v>0</v>
      </c>
      <c r="BU1395" s="32">
        <v>100</v>
      </c>
      <c r="BV1395" s="32">
        <v>140</v>
      </c>
      <c r="BW1395" s="32">
        <v>16150</v>
      </c>
      <c r="BX1395" s="32">
        <v>90</v>
      </c>
      <c r="BY1395" s="32">
        <v>91260</v>
      </c>
      <c r="BZ1395" t="s">
        <v>1816</v>
      </c>
      <c r="CA1395" t="s">
        <v>1690</v>
      </c>
      <c r="CB1395" t="s">
        <v>1874</v>
      </c>
      <c r="CC1395" t="s">
        <v>5036</v>
      </c>
      <c r="CD1395" s="52" t="s">
        <v>5036</v>
      </c>
      <c r="CE1395" s="155">
        <v>43</v>
      </c>
      <c r="CF1395" s="155">
        <v>2</v>
      </c>
      <c r="CG1395" s="31" t="s">
        <v>5848</v>
      </c>
      <c r="CH1395" s="31" t="s">
        <v>3971</v>
      </c>
      <c r="CI1395" s="31" t="s">
        <v>3982</v>
      </c>
      <c r="CJ1395" s="31" t="s">
        <v>3300</v>
      </c>
      <c r="DL1395"/>
      <c r="DM1395"/>
      <c r="DN1395"/>
      <c r="DO1395"/>
      <c r="DP1395"/>
      <c r="DQ1395"/>
      <c r="DR1395"/>
      <c r="DV1395" s="31" t="s">
        <v>5722</v>
      </c>
      <c r="DW1395" s="31" t="s">
        <v>5723</v>
      </c>
      <c r="DX1395" s="63"/>
      <c r="DY1395" s="63"/>
      <c r="DZ1395" s="63"/>
      <c r="EA1395" s="167"/>
      <c r="EB1395" s="60"/>
      <c r="EC1395" s="60"/>
      <c r="ED1395" s="60"/>
      <c r="EE1395" s="60"/>
      <c r="EF1395" s="60"/>
      <c r="EG1395" s="60"/>
      <c r="EH1395" s="60"/>
      <c r="EI1395" s="60"/>
      <c r="EJ1395" s="60"/>
      <c r="EK1395" s="60"/>
      <c r="EL1395" s="60"/>
      <c r="EM1395" s="60"/>
      <c r="EN1395" s="60"/>
      <c r="EO1395" s="60"/>
      <c r="EP1395" s="60"/>
      <c r="EQ1395" s="60"/>
      <c r="ER1395" s="60"/>
      <c r="ES1395" s="60"/>
      <c r="ET1395" s="60"/>
      <c r="EU1395" s="60"/>
      <c r="EV1395" s="60"/>
      <c r="EW1395" s="60"/>
      <c r="EX1395" s="60"/>
      <c r="EY1395" s="60"/>
      <c r="EZ1395" s="60"/>
      <c r="FA1395" s="60"/>
      <c r="FB1395" s="60"/>
    </row>
    <row r="1396" spans="22:158" x14ac:dyDescent="0.25">
      <c r="W1396" s="33"/>
      <c r="X1396" s="33"/>
      <c r="AH1396" s="38">
        <v>100</v>
      </c>
      <c r="AI1396" s="38">
        <v>110</v>
      </c>
      <c r="AJ1396" s="38">
        <v>13050</v>
      </c>
      <c r="AK1396" s="38">
        <v>16</v>
      </c>
      <c r="AL1396" s="38">
        <v>1809158</v>
      </c>
      <c r="AM1396" s="61" t="s">
        <v>1816</v>
      </c>
      <c r="AN1396" s="61" t="s">
        <v>1696</v>
      </c>
      <c r="AO1396" s="61" t="s">
        <v>5103</v>
      </c>
      <c r="AP1396" s="61" t="s">
        <v>5034</v>
      </c>
      <c r="AQ1396" s="61" t="s">
        <v>4970</v>
      </c>
      <c r="AR1396" s="28">
        <v>11004.4</v>
      </c>
      <c r="AS1396" s="28">
        <v>0</v>
      </c>
      <c r="AT1396" s="28">
        <v>0</v>
      </c>
      <c r="AU1396" s="62"/>
      <c r="BT1396">
        <v>0</v>
      </c>
      <c r="BU1396" s="32">
        <v>100</v>
      </c>
      <c r="BV1396" s="32">
        <v>140</v>
      </c>
      <c r="BW1396" s="32">
        <v>16200</v>
      </c>
      <c r="BX1396" s="32">
        <v>81</v>
      </c>
      <c r="BY1396" s="32">
        <v>91000</v>
      </c>
      <c r="BZ1396" t="s">
        <v>1816</v>
      </c>
      <c r="CA1396" t="s">
        <v>1690</v>
      </c>
      <c r="CB1396" t="s">
        <v>1876</v>
      </c>
      <c r="CC1396" s="52" t="s">
        <v>1683</v>
      </c>
      <c r="CD1396" s="52" t="s">
        <v>1784</v>
      </c>
      <c r="CE1396" s="155">
        <v>20620</v>
      </c>
      <c r="CF1396" s="155">
        <v>208</v>
      </c>
      <c r="CG1396" s="31" t="s">
        <v>5834</v>
      </c>
      <c r="CH1396" s="31" t="s">
        <v>3954</v>
      </c>
      <c r="CI1396" s="31" t="s">
        <v>3983</v>
      </c>
      <c r="CJ1396" s="31" t="s">
        <v>3301</v>
      </c>
      <c r="DL1396"/>
      <c r="DM1396"/>
      <c r="DN1396"/>
      <c r="DO1396"/>
      <c r="DP1396"/>
      <c r="DQ1396"/>
      <c r="DR1396"/>
      <c r="DV1396" s="31" t="s">
        <v>5722</v>
      </c>
      <c r="DW1396" s="31" t="s">
        <v>5724</v>
      </c>
      <c r="DX1396" s="63"/>
      <c r="DY1396" s="63"/>
      <c r="DZ1396" s="63"/>
      <c r="EA1396" s="167"/>
      <c r="EB1396" s="60"/>
      <c r="EC1396" s="60"/>
      <c r="ED1396" s="60"/>
      <c r="EE1396" s="60"/>
      <c r="EF1396" s="60"/>
      <c r="EG1396" s="60"/>
      <c r="EH1396" s="60"/>
      <c r="EI1396" s="60"/>
      <c r="EJ1396" s="60"/>
      <c r="EK1396" s="60"/>
      <c r="EL1396" s="60"/>
      <c r="EM1396" s="60"/>
      <c r="EN1396" s="60"/>
      <c r="EO1396" s="60"/>
      <c r="EP1396" s="60"/>
      <c r="EQ1396" s="60"/>
      <c r="ER1396" s="60"/>
      <c r="ES1396" s="60"/>
      <c r="ET1396" s="60"/>
      <c r="EU1396" s="60"/>
      <c r="EV1396" s="60"/>
      <c r="EW1396" s="60"/>
      <c r="EX1396" s="60"/>
      <c r="EY1396" s="60"/>
      <c r="EZ1396" s="60"/>
      <c r="FA1396" s="60"/>
      <c r="FB1396" s="60"/>
    </row>
    <row r="1397" spans="22:158" x14ac:dyDescent="0.25">
      <c r="V1397" s="1"/>
      <c r="W1397" s="33"/>
      <c r="X1397" s="33"/>
      <c r="AH1397" s="38">
        <v>100</v>
      </c>
      <c r="AI1397" s="38">
        <v>130</v>
      </c>
      <c r="AJ1397" s="38">
        <v>13550</v>
      </c>
      <c r="AK1397" s="38">
        <v>16</v>
      </c>
      <c r="AL1397" s="38">
        <v>1809158</v>
      </c>
      <c r="AM1397" s="61" t="s">
        <v>1816</v>
      </c>
      <c r="AN1397" s="61" t="s">
        <v>1687</v>
      </c>
      <c r="AO1397" s="61" t="s">
        <v>5114</v>
      </c>
      <c r="AP1397" s="61" t="s">
        <v>5034</v>
      </c>
      <c r="AQ1397" s="61" t="s">
        <v>4970</v>
      </c>
      <c r="AR1397" s="28">
        <v>7298.6</v>
      </c>
      <c r="AS1397" s="28">
        <v>0</v>
      </c>
      <c r="AT1397" s="28">
        <v>0</v>
      </c>
      <c r="AU1397" s="62"/>
      <c r="BT1397">
        <v>0</v>
      </c>
      <c r="BU1397" s="32">
        <v>100</v>
      </c>
      <c r="BV1397" s="32">
        <v>140</v>
      </c>
      <c r="BW1397" s="32">
        <v>16200</v>
      </c>
      <c r="BX1397" s="32">
        <v>81</v>
      </c>
      <c r="BY1397" s="32">
        <v>91010</v>
      </c>
      <c r="BZ1397" t="s">
        <v>1816</v>
      </c>
      <c r="CA1397" t="s">
        <v>1690</v>
      </c>
      <c r="CB1397" t="s">
        <v>1876</v>
      </c>
      <c r="CC1397" s="52" t="s">
        <v>1683</v>
      </c>
      <c r="CD1397" s="52" t="s">
        <v>1683</v>
      </c>
      <c r="CE1397" s="155">
        <v>28</v>
      </c>
      <c r="CF1397" s="155">
        <v>1</v>
      </c>
      <c r="CG1397" s="31" t="s">
        <v>5837</v>
      </c>
      <c r="CH1397" s="31" t="s">
        <v>3956</v>
      </c>
      <c r="CI1397" s="31" t="s">
        <v>3983</v>
      </c>
      <c r="CJ1397" s="31" t="s">
        <v>3302</v>
      </c>
      <c r="DL1397"/>
      <c r="DM1397"/>
      <c r="DN1397"/>
      <c r="DO1397"/>
      <c r="DP1397"/>
      <c r="DQ1397"/>
      <c r="DR1397"/>
      <c r="DV1397" s="31" t="s">
        <v>5722</v>
      </c>
      <c r="DW1397" s="31" t="s">
        <v>5725</v>
      </c>
      <c r="DX1397" s="63"/>
      <c r="DY1397" s="63"/>
      <c r="DZ1397" s="63"/>
      <c r="EA1397" s="167"/>
      <c r="EB1397" s="60"/>
      <c r="EC1397" s="60"/>
      <c r="ED1397" s="60"/>
      <c r="EE1397" s="60"/>
      <c r="EF1397" s="60"/>
      <c r="EG1397" s="60"/>
      <c r="EH1397" s="60"/>
      <c r="EI1397" s="60"/>
      <c r="EJ1397" s="60"/>
      <c r="EK1397" s="60"/>
      <c r="EL1397" s="60"/>
      <c r="EM1397" s="60"/>
      <c r="EN1397" s="60"/>
      <c r="EO1397" s="60"/>
      <c r="EP1397" s="60"/>
      <c r="EQ1397" s="60"/>
      <c r="ER1397" s="60"/>
      <c r="ES1397" s="60"/>
      <c r="ET1397" s="60"/>
      <c r="EU1397" s="60"/>
      <c r="EV1397" s="60"/>
      <c r="EW1397" s="60"/>
      <c r="EX1397" s="60"/>
      <c r="EY1397" s="60"/>
      <c r="EZ1397" s="60"/>
      <c r="FA1397" s="60"/>
      <c r="FB1397" s="60"/>
    </row>
    <row r="1398" spans="22:158" x14ac:dyDescent="0.25">
      <c r="V1398" s="1"/>
      <c r="W1398" s="33"/>
      <c r="X1398" s="33"/>
      <c r="AH1398" s="38">
        <v>100</v>
      </c>
      <c r="AI1398" s="38">
        <v>130</v>
      </c>
      <c r="AJ1398" s="38">
        <v>13660</v>
      </c>
      <c r="AK1398" s="38">
        <v>16</v>
      </c>
      <c r="AL1398" s="38">
        <v>1809158</v>
      </c>
      <c r="AM1398" s="61" t="s">
        <v>1816</v>
      </c>
      <c r="AN1398" s="61" t="s">
        <v>1687</v>
      </c>
      <c r="AO1398" s="61" t="s">
        <v>5117</v>
      </c>
      <c r="AP1398" s="61" t="s">
        <v>5034</v>
      </c>
      <c r="AQ1398" s="61" t="s">
        <v>4970</v>
      </c>
      <c r="AR1398" s="28">
        <v>131694.1</v>
      </c>
      <c r="AS1398" s="28">
        <v>0</v>
      </c>
      <c r="AT1398" s="28">
        <v>0</v>
      </c>
      <c r="AU1398" s="62"/>
      <c r="BT1398">
        <v>0</v>
      </c>
      <c r="BU1398" s="32">
        <v>100</v>
      </c>
      <c r="BV1398" s="32">
        <v>140</v>
      </c>
      <c r="BW1398" s="32">
        <v>16200</v>
      </c>
      <c r="BX1398" s="32">
        <v>82</v>
      </c>
      <c r="BY1398" s="32">
        <v>91020</v>
      </c>
      <c r="BZ1398" t="s">
        <v>1816</v>
      </c>
      <c r="CA1398" t="s">
        <v>1690</v>
      </c>
      <c r="CB1398" t="s">
        <v>1876</v>
      </c>
      <c r="CC1398" s="52" t="s">
        <v>1790</v>
      </c>
      <c r="CD1398" s="52" t="s">
        <v>1792</v>
      </c>
      <c r="CE1398" s="155">
        <v>178588</v>
      </c>
      <c r="CF1398" s="155">
        <v>409</v>
      </c>
      <c r="CG1398" s="31" t="s">
        <v>5851</v>
      </c>
      <c r="CH1398" s="31" t="s">
        <v>3957</v>
      </c>
      <c r="CI1398" s="31" t="s">
        <v>3983</v>
      </c>
      <c r="CJ1398" s="31" t="s">
        <v>3303</v>
      </c>
      <c r="DL1398"/>
      <c r="DM1398"/>
      <c r="DN1398"/>
      <c r="DO1398"/>
      <c r="DP1398"/>
      <c r="DQ1398"/>
      <c r="DR1398"/>
      <c r="DV1398" s="31" t="s">
        <v>5722</v>
      </c>
      <c r="DW1398" s="31" t="s">
        <v>5725</v>
      </c>
      <c r="DX1398" s="63"/>
      <c r="DY1398" s="63"/>
      <c r="DZ1398" s="63"/>
      <c r="EA1398" s="167"/>
      <c r="EB1398" s="60"/>
      <c r="EC1398" s="60"/>
      <c r="ED1398" s="60"/>
      <c r="EE1398" s="60"/>
      <c r="EF1398" s="60"/>
      <c r="EG1398" s="60"/>
      <c r="EH1398" s="60"/>
      <c r="EI1398" s="60"/>
      <c r="EJ1398" s="60"/>
      <c r="EK1398" s="60"/>
      <c r="EL1398" s="60"/>
      <c r="EM1398" s="60"/>
      <c r="EN1398" s="60"/>
      <c r="EO1398" s="60"/>
      <c r="EP1398" s="60"/>
      <c r="EQ1398" s="60"/>
      <c r="ER1398" s="60"/>
      <c r="ES1398" s="60"/>
      <c r="ET1398" s="60"/>
      <c r="EU1398" s="60"/>
      <c r="EV1398" s="60"/>
      <c r="EW1398" s="60"/>
      <c r="EX1398" s="60"/>
      <c r="EY1398" s="60"/>
      <c r="EZ1398" s="60"/>
      <c r="FA1398" s="60"/>
      <c r="FB1398" s="60"/>
    </row>
    <row r="1399" spans="22:158" x14ac:dyDescent="0.25">
      <c r="W1399" s="33"/>
      <c r="X1399" s="33"/>
      <c r="AH1399" s="38">
        <v>100</v>
      </c>
      <c r="AI1399" s="38">
        <v>130</v>
      </c>
      <c r="AJ1399" s="38">
        <v>14200</v>
      </c>
      <c r="AK1399" s="38">
        <v>16</v>
      </c>
      <c r="AL1399" s="38">
        <v>1809158</v>
      </c>
      <c r="AM1399" s="61" t="s">
        <v>1816</v>
      </c>
      <c r="AN1399" s="61" t="s">
        <v>1687</v>
      </c>
      <c r="AO1399" s="61" t="s">
        <v>5127</v>
      </c>
      <c r="AP1399" s="61" t="s">
        <v>5034</v>
      </c>
      <c r="AQ1399" s="61" t="s">
        <v>4970</v>
      </c>
      <c r="AR1399" s="28">
        <v>17015.5</v>
      </c>
      <c r="AS1399" s="28">
        <v>0</v>
      </c>
      <c r="AT1399" s="28">
        <v>0</v>
      </c>
      <c r="AU1399" s="62"/>
      <c r="BT1399">
        <v>0</v>
      </c>
      <c r="BU1399" s="32">
        <v>100</v>
      </c>
      <c r="BV1399" s="32">
        <v>140</v>
      </c>
      <c r="BW1399" s="32">
        <v>16200</v>
      </c>
      <c r="BX1399" s="32">
        <v>82</v>
      </c>
      <c r="BY1399" s="32">
        <v>91040</v>
      </c>
      <c r="BZ1399" t="s">
        <v>1816</v>
      </c>
      <c r="CA1399" t="s">
        <v>1690</v>
      </c>
      <c r="CB1399" t="s">
        <v>1876</v>
      </c>
      <c r="CC1399" t="s">
        <v>1790</v>
      </c>
      <c r="CD1399" s="52" t="s">
        <v>1791</v>
      </c>
      <c r="CE1399" s="155">
        <v>27895</v>
      </c>
      <c r="CF1399" s="155">
        <v>187</v>
      </c>
      <c r="CG1399" s="31" t="s">
        <v>5853</v>
      </c>
      <c r="CH1399" s="31" t="s">
        <v>3958</v>
      </c>
      <c r="CI1399" s="31" t="s">
        <v>3983</v>
      </c>
      <c r="CJ1399" s="31" t="s">
        <v>3304</v>
      </c>
      <c r="DL1399"/>
      <c r="DM1399"/>
      <c r="DN1399"/>
      <c r="DO1399"/>
      <c r="DP1399"/>
      <c r="DQ1399"/>
      <c r="DR1399"/>
      <c r="DV1399" s="31" t="s">
        <v>5722</v>
      </c>
      <c r="DW1399" s="31" t="s">
        <v>5725</v>
      </c>
      <c r="DX1399" s="63"/>
      <c r="DY1399" s="63"/>
      <c r="DZ1399" s="63"/>
      <c r="EA1399" s="167"/>
      <c r="EB1399" s="60"/>
      <c r="EC1399" s="60"/>
      <c r="ED1399" s="60"/>
      <c r="EE1399" s="60"/>
      <c r="EF1399" s="60"/>
      <c r="EG1399" s="60"/>
      <c r="EH1399" s="60"/>
      <c r="EI1399" s="60"/>
      <c r="EJ1399" s="60"/>
      <c r="EK1399" s="60"/>
      <c r="EL1399" s="60"/>
      <c r="EM1399" s="60"/>
      <c r="EN1399" s="60"/>
      <c r="EO1399" s="60"/>
      <c r="EP1399" s="60"/>
      <c r="EQ1399" s="60"/>
      <c r="ER1399" s="60"/>
      <c r="ES1399" s="60"/>
      <c r="ET1399" s="60"/>
      <c r="EU1399" s="60"/>
      <c r="EV1399" s="60"/>
      <c r="EW1399" s="60"/>
      <c r="EX1399" s="60"/>
      <c r="EY1399" s="60"/>
      <c r="EZ1399" s="60"/>
      <c r="FA1399" s="60"/>
      <c r="FB1399" s="60"/>
    </row>
    <row r="1400" spans="22:158" x14ac:dyDescent="0.25">
      <c r="W1400" s="33"/>
      <c r="X1400" s="33"/>
      <c r="AH1400" s="38">
        <v>100</v>
      </c>
      <c r="AI1400" s="38">
        <v>130</v>
      </c>
      <c r="AJ1400" s="38">
        <v>14920</v>
      </c>
      <c r="AK1400" s="38">
        <v>16</v>
      </c>
      <c r="AL1400" s="38">
        <v>1809158</v>
      </c>
      <c r="AM1400" s="61" t="s">
        <v>1816</v>
      </c>
      <c r="AN1400" s="61" t="s">
        <v>1687</v>
      </c>
      <c r="AO1400" s="61" t="s">
        <v>1588</v>
      </c>
      <c r="AP1400" s="61" t="s">
        <v>5034</v>
      </c>
      <c r="AQ1400" s="61" t="s">
        <v>4970</v>
      </c>
      <c r="AR1400" s="28">
        <v>76735.5</v>
      </c>
      <c r="AS1400" s="28">
        <v>0</v>
      </c>
      <c r="AT1400" s="28">
        <v>0</v>
      </c>
      <c r="AU1400" s="62"/>
      <c r="BT1400">
        <v>0</v>
      </c>
      <c r="BU1400" s="32">
        <v>100</v>
      </c>
      <c r="BV1400" s="32">
        <v>140</v>
      </c>
      <c r="BW1400" s="32">
        <v>16200</v>
      </c>
      <c r="BX1400" s="32">
        <v>83</v>
      </c>
      <c r="BY1400" s="32">
        <v>91060</v>
      </c>
      <c r="BZ1400" t="s">
        <v>1816</v>
      </c>
      <c r="CA1400" t="s">
        <v>1690</v>
      </c>
      <c r="CB1400" t="s">
        <v>1876</v>
      </c>
      <c r="CC1400" s="52" t="s">
        <v>1786</v>
      </c>
      <c r="CD1400" s="52" t="s">
        <v>5043</v>
      </c>
      <c r="CE1400" s="155">
        <v>134</v>
      </c>
      <c r="CF1400" s="155">
        <v>10</v>
      </c>
      <c r="CG1400" s="31" t="s">
        <v>684</v>
      </c>
      <c r="CH1400" s="31" t="s">
        <v>3959</v>
      </c>
      <c r="CI1400" s="31" t="s">
        <v>3983</v>
      </c>
      <c r="CJ1400" s="31" t="s">
        <v>3305</v>
      </c>
      <c r="DL1400"/>
      <c r="DM1400"/>
      <c r="DN1400"/>
      <c r="DO1400"/>
      <c r="DP1400"/>
      <c r="DQ1400"/>
      <c r="DR1400"/>
      <c r="DV1400" s="31" t="s">
        <v>5722</v>
      </c>
      <c r="DW1400" s="31" t="s">
        <v>5725</v>
      </c>
      <c r="DX1400" s="63"/>
      <c r="DY1400" s="63"/>
      <c r="DZ1400" s="63"/>
      <c r="EA1400" s="167"/>
      <c r="EB1400" s="60"/>
      <c r="EC1400" s="60"/>
      <c r="ED1400" s="60"/>
      <c r="EE1400" s="60"/>
      <c r="EF1400" s="60"/>
      <c r="EG1400" s="60"/>
      <c r="EH1400" s="60"/>
      <c r="EI1400" s="60"/>
      <c r="EJ1400" s="60"/>
      <c r="EK1400" s="60"/>
      <c r="EL1400" s="60"/>
      <c r="EM1400" s="60"/>
      <c r="EN1400" s="60"/>
      <c r="EO1400" s="60"/>
      <c r="EP1400" s="60"/>
      <c r="EQ1400" s="60"/>
      <c r="ER1400" s="60"/>
      <c r="ES1400" s="60"/>
      <c r="ET1400" s="60"/>
      <c r="EU1400" s="60"/>
      <c r="EV1400" s="60"/>
      <c r="EW1400" s="60"/>
      <c r="EX1400" s="60"/>
      <c r="EY1400" s="60"/>
      <c r="EZ1400" s="60"/>
      <c r="FA1400" s="60"/>
      <c r="FB1400" s="60"/>
    </row>
    <row r="1401" spans="22:158" x14ac:dyDescent="0.25">
      <c r="W1401" s="33"/>
      <c r="X1401" s="33"/>
      <c r="AH1401" s="38">
        <v>100</v>
      </c>
      <c r="AI1401" s="38">
        <v>130</v>
      </c>
      <c r="AJ1401" s="38">
        <v>15750</v>
      </c>
      <c r="AK1401" s="38">
        <v>16</v>
      </c>
      <c r="AL1401" s="38">
        <v>1809158</v>
      </c>
      <c r="AM1401" s="61" t="s">
        <v>1816</v>
      </c>
      <c r="AN1401" s="61" t="s">
        <v>1687</v>
      </c>
      <c r="AO1401" s="61" t="s">
        <v>1606</v>
      </c>
      <c r="AP1401" s="61" t="s">
        <v>5034</v>
      </c>
      <c r="AQ1401" s="61" t="s">
        <v>4970</v>
      </c>
      <c r="AR1401" s="28">
        <v>2281.6999999999998</v>
      </c>
      <c r="AS1401" s="28">
        <v>0</v>
      </c>
      <c r="AT1401" s="28">
        <v>0</v>
      </c>
      <c r="AU1401" s="62"/>
      <c r="BT1401">
        <v>0</v>
      </c>
      <c r="BU1401" s="32">
        <v>100</v>
      </c>
      <c r="BV1401" s="32">
        <v>140</v>
      </c>
      <c r="BW1401" s="32">
        <v>16200</v>
      </c>
      <c r="BX1401" s="32">
        <v>84</v>
      </c>
      <c r="BY1401" s="32">
        <v>91100</v>
      </c>
      <c r="BZ1401" t="s">
        <v>1816</v>
      </c>
      <c r="CA1401" t="s">
        <v>1690</v>
      </c>
      <c r="CB1401" t="s">
        <v>1876</v>
      </c>
      <c r="CC1401" t="s">
        <v>1795</v>
      </c>
      <c r="CD1401" s="52" t="s">
        <v>1796</v>
      </c>
      <c r="CE1401" s="155">
        <v>24</v>
      </c>
      <c r="CF1401" s="155">
        <v>3</v>
      </c>
      <c r="CG1401" s="31" t="s">
        <v>688</v>
      </c>
      <c r="CH1401" s="31" t="s">
        <v>3960</v>
      </c>
      <c r="CI1401" s="31" t="s">
        <v>3983</v>
      </c>
      <c r="CJ1401" s="31" t="s">
        <v>3306</v>
      </c>
      <c r="DL1401"/>
      <c r="DM1401"/>
      <c r="DN1401"/>
      <c r="DO1401"/>
      <c r="DP1401"/>
      <c r="DQ1401"/>
      <c r="DR1401"/>
      <c r="DV1401" s="31" t="s">
        <v>5722</v>
      </c>
      <c r="DW1401" s="31" t="s">
        <v>5725</v>
      </c>
      <c r="DX1401" s="63"/>
      <c r="DY1401" s="63"/>
      <c r="DZ1401" s="63"/>
      <c r="EA1401" s="167"/>
      <c r="EB1401" s="60"/>
      <c r="EC1401" s="60"/>
      <c r="ED1401" s="60"/>
      <c r="EE1401" s="60"/>
      <c r="EF1401" s="60"/>
      <c r="EG1401" s="60"/>
      <c r="EH1401" s="60"/>
      <c r="EI1401" s="60"/>
      <c r="EJ1401" s="60"/>
      <c r="EK1401" s="60"/>
      <c r="EL1401" s="60"/>
      <c r="EM1401" s="60"/>
      <c r="EN1401" s="60"/>
      <c r="EO1401" s="60"/>
      <c r="EP1401" s="60"/>
      <c r="EQ1401" s="60"/>
      <c r="ER1401" s="60"/>
      <c r="ES1401" s="60"/>
      <c r="ET1401" s="60"/>
      <c r="EU1401" s="60"/>
      <c r="EV1401" s="60"/>
      <c r="EW1401" s="60"/>
      <c r="EX1401" s="60"/>
      <c r="EY1401" s="60"/>
      <c r="EZ1401" s="60"/>
      <c r="FA1401" s="60"/>
      <c r="FB1401" s="60"/>
    </row>
    <row r="1402" spans="22:158" x14ac:dyDescent="0.25">
      <c r="W1402" s="33"/>
      <c r="X1402" s="33"/>
      <c r="AH1402" s="38">
        <v>100</v>
      </c>
      <c r="AI1402" s="38">
        <v>130</v>
      </c>
      <c r="AJ1402" s="38">
        <v>17310</v>
      </c>
      <c r="AK1402" s="38">
        <v>16</v>
      </c>
      <c r="AL1402" s="38">
        <v>1809158</v>
      </c>
      <c r="AM1402" s="61" t="s">
        <v>1816</v>
      </c>
      <c r="AN1402" s="61" t="s">
        <v>1687</v>
      </c>
      <c r="AO1402" s="61" t="s">
        <v>1640</v>
      </c>
      <c r="AP1402" s="61" t="s">
        <v>5034</v>
      </c>
      <c r="AQ1402" s="61" t="s">
        <v>4970</v>
      </c>
      <c r="AR1402" s="28">
        <v>22984.5</v>
      </c>
      <c r="AS1402" s="28">
        <v>0</v>
      </c>
      <c r="AT1402" s="28">
        <v>0</v>
      </c>
      <c r="AU1402" s="62"/>
      <c r="BT1402">
        <v>0</v>
      </c>
      <c r="BU1402" s="32">
        <v>100</v>
      </c>
      <c r="BV1402" s="32">
        <v>140</v>
      </c>
      <c r="BW1402" s="32">
        <v>16200</v>
      </c>
      <c r="BX1402" s="32">
        <v>86</v>
      </c>
      <c r="BY1402" s="32">
        <v>91140</v>
      </c>
      <c r="BZ1402" t="s">
        <v>1816</v>
      </c>
      <c r="CA1402" t="s">
        <v>1690</v>
      </c>
      <c r="CB1402" t="s">
        <v>1876</v>
      </c>
      <c r="CC1402" t="s">
        <v>1787</v>
      </c>
      <c r="CD1402" t="s">
        <v>1789</v>
      </c>
      <c r="CE1402" s="155">
        <v>404</v>
      </c>
      <c r="CF1402" s="155">
        <v>87</v>
      </c>
      <c r="CG1402" s="31" t="s">
        <v>5839</v>
      </c>
      <c r="CH1402" s="31" t="s">
        <v>3962</v>
      </c>
      <c r="CI1402" s="31" t="s">
        <v>3983</v>
      </c>
      <c r="CJ1402" s="31" t="s">
        <v>3307</v>
      </c>
      <c r="DL1402"/>
      <c r="DM1402"/>
      <c r="DN1402"/>
      <c r="DO1402"/>
      <c r="DP1402"/>
      <c r="DQ1402"/>
      <c r="DR1402"/>
      <c r="DV1402" s="31" t="s">
        <v>5722</v>
      </c>
      <c r="DW1402" s="31" t="s">
        <v>5725</v>
      </c>
      <c r="DX1402" s="63"/>
      <c r="DY1402" s="63"/>
      <c r="DZ1402" s="63"/>
      <c r="EA1402" s="167"/>
      <c r="EB1402" s="60"/>
      <c r="EC1402" s="60"/>
      <c r="ED1402" s="60"/>
      <c r="EE1402" s="60"/>
      <c r="EF1402" s="60"/>
      <c r="EG1402" s="60"/>
      <c r="EH1402" s="60"/>
      <c r="EI1402" s="60"/>
      <c r="EJ1402" s="60"/>
      <c r="EK1402" s="60"/>
      <c r="EL1402" s="60"/>
      <c r="EM1402" s="60"/>
      <c r="EN1402" s="60"/>
      <c r="EO1402" s="60"/>
      <c r="EP1402" s="60"/>
      <c r="EQ1402" s="60"/>
      <c r="ER1402" s="60"/>
      <c r="ES1402" s="60"/>
      <c r="ET1402" s="60"/>
      <c r="EU1402" s="60"/>
      <c r="EV1402" s="60"/>
      <c r="EW1402" s="60"/>
      <c r="EX1402" s="60"/>
      <c r="EY1402" s="60"/>
      <c r="EZ1402" s="60"/>
      <c r="FA1402" s="60"/>
      <c r="FB1402" s="60"/>
    </row>
    <row r="1403" spans="22:158" x14ac:dyDescent="0.25">
      <c r="W1403" s="33"/>
      <c r="X1403" s="33"/>
      <c r="AH1403" s="38">
        <v>100</v>
      </c>
      <c r="AI1403" s="38">
        <v>135</v>
      </c>
      <c r="AJ1403" s="38">
        <v>10950</v>
      </c>
      <c r="AK1403" s="38">
        <v>16</v>
      </c>
      <c r="AL1403" s="38">
        <v>1809158</v>
      </c>
      <c r="AM1403" s="61" t="s">
        <v>1816</v>
      </c>
      <c r="AN1403" s="61" t="s">
        <v>1693</v>
      </c>
      <c r="AO1403" s="61" t="s">
        <v>5062</v>
      </c>
      <c r="AP1403" s="61" t="s">
        <v>5034</v>
      </c>
      <c r="AQ1403" s="61" t="s">
        <v>4970</v>
      </c>
      <c r="AR1403" s="28">
        <v>255452.1</v>
      </c>
      <c r="AS1403" s="28">
        <v>0</v>
      </c>
      <c r="AT1403" s="28">
        <v>0</v>
      </c>
      <c r="AU1403" s="62"/>
      <c r="BT1403">
        <v>0</v>
      </c>
      <c r="BU1403" s="32">
        <v>100</v>
      </c>
      <c r="BV1403" s="32">
        <v>140</v>
      </c>
      <c r="BW1403" s="32">
        <v>16200</v>
      </c>
      <c r="BX1403" s="32">
        <v>86</v>
      </c>
      <c r="BY1403" s="32">
        <v>91160</v>
      </c>
      <c r="BZ1403" t="s">
        <v>1816</v>
      </c>
      <c r="CA1403" t="s">
        <v>1690</v>
      </c>
      <c r="CB1403" t="s">
        <v>1876</v>
      </c>
      <c r="CC1403" t="s">
        <v>1787</v>
      </c>
      <c r="CD1403" s="52" t="s">
        <v>1788</v>
      </c>
      <c r="CE1403" s="155">
        <v>103</v>
      </c>
      <c r="CF1403" s="155">
        <v>14</v>
      </c>
      <c r="CG1403" s="31" t="s">
        <v>5831</v>
      </c>
      <c r="CH1403" s="31" t="s">
        <v>3963</v>
      </c>
      <c r="CI1403" s="31" t="s">
        <v>3983</v>
      </c>
      <c r="CJ1403" s="31" t="s">
        <v>3308</v>
      </c>
      <c r="DL1403"/>
      <c r="DM1403"/>
      <c r="DN1403"/>
      <c r="DO1403"/>
      <c r="DP1403"/>
      <c r="DQ1403"/>
      <c r="DR1403"/>
      <c r="DV1403" s="31" t="s">
        <v>5722</v>
      </c>
      <c r="DW1403" s="31" t="s">
        <v>5726</v>
      </c>
      <c r="DX1403" s="63"/>
      <c r="DY1403" s="63"/>
      <c r="DZ1403" s="63"/>
      <c r="EA1403" s="167"/>
      <c r="EB1403" s="60"/>
      <c r="EC1403" s="60"/>
      <c r="ED1403" s="60"/>
      <c r="EE1403" s="60"/>
      <c r="EF1403" s="60"/>
      <c r="EG1403" s="60"/>
      <c r="EH1403" s="60"/>
      <c r="EI1403" s="60"/>
      <c r="EJ1403" s="60"/>
      <c r="EK1403" s="60"/>
      <c r="EL1403" s="60"/>
      <c r="EM1403" s="60"/>
      <c r="EN1403" s="60"/>
      <c r="EO1403" s="60"/>
      <c r="EP1403" s="60"/>
      <c r="EQ1403" s="60"/>
      <c r="ER1403" s="60"/>
      <c r="ES1403" s="60"/>
      <c r="ET1403" s="60"/>
      <c r="EU1403" s="60"/>
      <c r="EV1403" s="60"/>
      <c r="EW1403" s="60"/>
      <c r="EX1403" s="60"/>
      <c r="EY1403" s="60"/>
      <c r="EZ1403" s="60"/>
      <c r="FA1403" s="60"/>
      <c r="FB1403" s="60"/>
    </row>
    <row r="1404" spans="22:158" x14ac:dyDescent="0.25">
      <c r="W1404" s="33"/>
      <c r="X1404" s="33"/>
      <c r="AH1404" s="38">
        <v>100</v>
      </c>
      <c r="AI1404" s="38">
        <v>135</v>
      </c>
      <c r="AJ1404" s="38">
        <v>12150</v>
      </c>
      <c r="AK1404" s="38">
        <v>16</v>
      </c>
      <c r="AL1404" s="38">
        <v>1809158</v>
      </c>
      <c r="AM1404" s="61" t="s">
        <v>1816</v>
      </c>
      <c r="AN1404" s="61" t="s">
        <v>1693</v>
      </c>
      <c r="AO1404" s="61" t="s">
        <v>5087</v>
      </c>
      <c r="AP1404" s="61" t="s">
        <v>5034</v>
      </c>
      <c r="AQ1404" s="61" t="s">
        <v>4970</v>
      </c>
      <c r="AR1404" s="28">
        <v>32118.9</v>
      </c>
      <c r="AS1404" s="28">
        <v>0</v>
      </c>
      <c r="AT1404" s="28">
        <v>0</v>
      </c>
      <c r="AU1404" s="62"/>
      <c r="BT1404">
        <v>0</v>
      </c>
      <c r="BU1404" s="32">
        <v>100</v>
      </c>
      <c r="BV1404" s="32">
        <v>140</v>
      </c>
      <c r="BW1404" s="32">
        <v>16200</v>
      </c>
      <c r="BX1404" s="32">
        <v>87</v>
      </c>
      <c r="BY1404" s="32">
        <v>91180</v>
      </c>
      <c r="BZ1404" t="s">
        <v>1816</v>
      </c>
      <c r="CA1404" t="s">
        <v>1690</v>
      </c>
      <c r="CB1404" t="s">
        <v>1876</v>
      </c>
      <c r="CC1404" s="52" t="s">
        <v>1726</v>
      </c>
      <c r="CD1404" s="52" t="s">
        <v>1793</v>
      </c>
      <c r="CE1404" s="155"/>
      <c r="CF1404" s="155"/>
      <c r="CG1404" s="31" t="s">
        <v>5841</v>
      </c>
      <c r="CH1404" s="31" t="s">
        <v>3964</v>
      </c>
      <c r="CI1404" s="31" t="s">
        <v>3983</v>
      </c>
      <c r="CJ1404" s="31" t="s">
        <v>3309</v>
      </c>
      <c r="DL1404"/>
      <c r="DM1404"/>
      <c r="DN1404"/>
      <c r="DO1404"/>
      <c r="DP1404"/>
      <c r="DQ1404"/>
      <c r="DR1404"/>
      <c r="DV1404" s="31" t="s">
        <v>5722</v>
      </c>
      <c r="DW1404" s="31" t="s">
        <v>5726</v>
      </c>
      <c r="DX1404" s="63"/>
      <c r="DY1404" s="63"/>
      <c r="DZ1404" s="63"/>
      <c r="EA1404" s="167"/>
      <c r="EB1404" s="60"/>
      <c r="EC1404" s="60"/>
      <c r="ED1404" s="60"/>
      <c r="EE1404" s="60"/>
      <c r="EF1404" s="60"/>
      <c r="EG1404" s="60"/>
      <c r="EH1404" s="60"/>
      <c r="EI1404" s="60"/>
      <c r="EJ1404" s="60"/>
      <c r="EK1404" s="60"/>
      <c r="EL1404" s="60"/>
      <c r="EM1404" s="60"/>
      <c r="EN1404" s="60"/>
      <c r="EO1404" s="60"/>
      <c r="EP1404" s="60"/>
      <c r="EQ1404" s="60"/>
      <c r="ER1404" s="60"/>
      <c r="ES1404" s="60"/>
      <c r="ET1404" s="60"/>
      <c r="EU1404" s="60"/>
      <c r="EV1404" s="60"/>
      <c r="EW1404" s="60"/>
      <c r="EX1404" s="60"/>
      <c r="EY1404" s="60"/>
      <c r="EZ1404" s="60"/>
      <c r="FA1404" s="60"/>
      <c r="FB1404" s="60"/>
    </row>
    <row r="1405" spans="22:158" x14ac:dyDescent="0.25">
      <c r="V1405" s="1"/>
      <c r="W1405" s="33"/>
      <c r="X1405" s="33"/>
      <c r="AH1405" s="38">
        <v>100</v>
      </c>
      <c r="AI1405" s="38">
        <v>135</v>
      </c>
      <c r="AJ1405" s="38">
        <v>12600</v>
      </c>
      <c r="AK1405" s="38">
        <v>16</v>
      </c>
      <c r="AL1405" s="38">
        <v>1809158</v>
      </c>
      <c r="AM1405" s="61" t="s">
        <v>1816</v>
      </c>
      <c r="AN1405" s="61" t="s">
        <v>1693</v>
      </c>
      <c r="AO1405" s="61" t="s">
        <v>5095</v>
      </c>
      <c r="AP1405" s="61" t="s">
        <v>5034</v>
      </c>
      <c r="AQ1405" s="61" t="s">
        <v>4970</v>
      </c>
      <c r="AR1405" s="28">
        <v>67877.899999999994</v>
      </c>
      <c r="AS1405" s="28">
        <v>0</v>
      </c>
      <c r="AT1405" s="28">
        <v>0</v>
      </c>
      <c r="AU1405" s="62"/>
      <c r="BT1405">
        <v>0</v>
      </c>
      <c r="BU1405" s="32">
        <v>100</v>
      </c>
      <c r="BV1405" s="32">
        <v>140</v>
      </c>
      <c r="BW1405" s="32">
        <v>16200</v>
      </c>
      <c r="BX1405" s="32">
        <v>87</v>
      </c>
      <c r="BY1405" s="32">
        <v>91190</v>
      </c>
      <c r="BZ1405" t="s">
        <v>1816</v>
      </c>
      <c r="CA1405" t="s">
        <v>1690</v>
      </c>
      <c r="CB1405" t="s">
        <v>1876</v>
      </c>
      <c r="CC1405" s="52" t="s">
        <v>1726</v>
      </c>
      <c r="CD1405" s="52" t="s">
        <v>1726</v>
      </c>
      <c r="CE1405" s="155">
        <v>0</v>
      </c>
      <c r="CF1405" s="155">
        <v>1</v>
      </c>
      <c r="CG1405" s="31" t="s">
        <v>5843</v>
      </c>
      <c r="CH1405" s="31" t="s">
        <v>3965</v>
      </c>
      <c r="CI1405" s="31" t="s">
        <v>3983</v>
      </c>
      <c r="CJ1405" s="31" t="s">
        <v>3310</v>
      </c>
      <c r="DL1405"/>
      <c r="DM1405"/>
      <c r="DN1405"/>
      <c r="DO1405"/>
      <c r="DP1405"/>
      <c r="DQ1405"/>
      <c r="DR1405"/>
      <c r="DV1405" s="31" t="s">
        <v>5722</v>
      </c>
      <c r="DW1405" s="31" t="s">
        <v>5726</v>
      </c>
      <c r="DX1405" s="63"/>
      <c r="DY1405" s="63"/>
      <c r="DZ1405" s="63"/>
      <c r="EA1405" s="167"/>
      <c r="EB1405" s="60"/>
      <c r="EC1405" s="60"/>
      <c r="ED1405" s="60"/>
      <c r="EE1405" s="60"/>
      <c r="EF1405" s="60"/>
      <c r="EG1405" s="60"/>
      <c r="EH1405" s="60"/>
      <c r="EI1405" s="60"/>
      <c r="EJ1405" s="60"/>
      <c r="EK1405" s="60"/>
      <c r="EL1405" s="60"/>
      <c r="EM1405" s="60"/>
      <c r="EN1405" s="60"/>
      <c r="EO1405" s="60"/>
      <c r="EP1405" s="60"/>
      <c r="EQ1405" s="60"/>
      <c r="ER1405" s="60"/>
      <c r="ES1405" s="60"/>
      <c r="ET1405" s="60"/>
      <c r="EU1405" s="60"/>
      <c r="EV1405" s="60"/>
      <c r="EW1405" s="60"/>
      <c r="EX1405" s="60"/>
      <c r="EY1405" s="60"/>
      <c r="EZ1405" s="60"/>
      <c r="FA1405" s="60"/>
      <c r="FB1405" s="60"/>
    </row>
    <row r="1406" spans="22:158" x14ac:dyDescent="0.25">
      <c r="W1406" s="33"/>
      <c r="X1406" s="33"/>
      <c r="AH1406" s="38">
        <v>100</v>
      </c>
      <c r="AI1406" s="38">
        <v>135</v>
      </c>
      <c r="AJ1406" s="38">
        <v>12950</v>
      </c>
      <c r="AK1406" s="38">
        <v>16</v>
      </c>
      <c r="AL1406" s="38">
        <v>1809158</v>
      </c>
      <c r="AM1406" s="61" t="s">
        <v>1816</v>
      </c>
      <c r="AN1406" s="61" t="s">
        <v>1693</v>
      </c>
      <c r="AO1406" s="61" t="s">
        <v>5100</v>
      </c>
      <c r="AP1406" s="61" t="s">
        <v>5034</v>
      </c>
      <c r="AQ1406" s="61" t="s">
        <v>4970</v>
      </c>
      <c r="AR1406" s="28">
        <v>112021.3</v>
      </c>
      <c r="AS1406" s="28">
        <v>0</v>
      </c>
      <c r="AT1406" s="28">
        <v>0</v>
      </c>
      <c r="AU1406" s="62"/>
      <c r="BT1406">
        <v>0</v>
      </c>
      <c r="BU1406" s="32">
        <v>100</v>
      </c>
      <c r="BV1406" s="32">
        <v>140</v>
      </c>
      <c r="BW1406" s="32">
        <v>16200</v>
      </c>
      <c r="BX1406" s="32">
        <v>87</v>
      </c>
      <c r="BY1406" s="32">
        <v>91192</v>
      </c>
      <c r="BZ1406" t="s">
        <v>1816</v>
      </c>
      <c r="CA1406" t="s">
        <v>1690</v>
      </c>
      <c r="CB1406" s="52" t="s">
        <v>1876</v>
      </c>
      <c r="CC1406" s="52" t="s">
        <v>1726</v>
      </c>
      <c r="CD1406" s="52" t="s">
        <v>1115</v>
      </c>
      <c r="CE1406" s="155">
        <v>3579</v>
      </c>
      <c r="CF1406" s="155">
        <v>1</v>
      </c>
      <c r="CG1406" s="31" t="s">
        <v>692</v>
      </c>
      <c r="CH1406" s="31" t="s">
        <v>3966</v>
      </c>
      <c r="CI1406" s="31" t="s">
        <v>3983</v>
      </c>
      <c r="CJ1406" s="31" t="s">
        <v>1460</v>
      </c>
      <c r="DL1406"/>
      <c r="DM1406"/>
      <c r="DN1406"/>
      <c r="DO1406"/>
      <c r="DP1406"/>
      <c r="DQ1406"/>
      <c r="DR1406"/>
      <c r="DV1406" s="31" t="s">
        <v>5722</v>
      </c>
      <c r="DW1406" s="31" t="s">
        <v>5726</v>
      </c>
      <c r="DX1406" s="63"/>
      <c r="DY1406" s="63"/>
      <c r="DZ1406" s="63"/>
      <c r="EA1406" s="167"/>
      <c r="EB1406" s="60"/>
      <c r="EC1406" s="60"/>
      <c r="ED1406" s="60"/>
      <c r="EE1406" s="60"/>
      <c r="EF1406" s="60"/>
      <c r="EG1406" s="60"/>
      <c r="EH1406" s="60"/>
      <c r="EI1406" s="60"/>
      <c r="EJ1406" s="60"/>
      <c r="EK1406" s="60"/>
      <c r="EL1406" s="60"/>
      <c r="EM1406" s="60"/>
      <c r="EN1406" s="60"/>
      <c r="EO1406" s="60"/>
      <c r="EP1406" s="60"/>
      <c r="EQ1406" s="60"/>
      <c r="ER1406" s="60"/>
      <c r="ES1406" s="60"/>
      <c r="ET1406" s="60"/>
      <c r="EU1406" s="60"/>
      <c r="EV1406" s="60"/>
      <c r="EW1406" s="60"/>
      <c r="EX1406" s="60"/>
      <c r="EY1406" s="60"/>
      <c r="EZ1406" s="60"/>
      <c r="FA1406" s="60"/>
      <c r="FB1406" s="60"/>
    </row>
    <row r="1407" spans="22:158" x14ac:dyDescent="0.25">
      <c r="W1407" s="33"/>
      <c r="X1407" s="33"/>
      <c r="AH1407" s="38">
        <v>100</v>
      </c>
      <c r="AI1407" s="38">
        <v>135</v>
      </c>
      <c r="AJ1407" s="38">
        <v>15850</v>
      </c>
      <c r="AK1407" s="38">
        <v>16</v>
      </c>
      <c r="AL1407" s="38">
        <v>1809158</v>
      </c>
      <c r="AM1407" s="61" t="s">
        <v>1816</v>
      </c>
      <c r="AN1407" s="61" t="s">
        <v>1693</v>
      </c>
      <c r="AO1407" s="61" t="s">
        <v>1608</v>
      </c>
      <c r="AP1407" s="61" t="s">
        <v>5034</v>
      </c>
      <c r="AQ1407" s="61" t="s">
        <v>4970</v>
      </c>
      <c r="AR1407" s="28">
        <v>126390.39999999999</v>
      </c>
      <c r="AS1407" s="28">
        <v>0</v>
      </c>
      <c r="AT1407" s="28">
        <v>0</v>
      </c>
      <c r="AU1407" s="62"/>
      <c r="BT1407">
        <v>0</v>
      </c>
      <c r="BU1407" s="32">
        <v>100</v>
      </c>
      <c r="BV1407" s="32">
        <v>140</v>
      </c>
      <c r="BW1407" s="32">
        <v>16200</v>
      </c>
      <c r="BX1407" s="32">
        <v>87</v>
      </c>
      <c r="BY1407" s="32">
        <v>91200</v>
      </c>
      <c r="BZ1407" t="s">
        <v>1816</v>
      </c>
      <c r="CA1407" t="s">
        <v>1690</v>
      </c>
      <c r="CB1407" t="s">
        <v>1876</v>
      </c>
      <c r="CC1407" s="52" t="s">
        <v>1726</v>
      </c>
      <c r="CD1407" s="52" t="s">
        <v>1794</v>
      </c>
      <c r="CE1407" s="155"/>
      <c r="CF1407" s="155"/>
      <c r="CG1407" s="31" t="s">
        <v>5845</v>
      </c>
      <c r="CH1407" s="31" t="s">
        <v>3968</v>
      </c>
      <c r="CI1407" s="31" t="s">
        <v>3983</v>
      </c>
      <c r="CJ1407" s="31" t="s">
        <v>3311</v>
      </c>
      <c r="DL1407"/>
      <c r="DM1407"/>
      <c r="DN1407"/>
      <c r="DO1407"/>
      <c r="DP1407"/>
      <c r="DQ1407"/>
      <c r="DR1407"/>
      <c r="DV1407" s="31" t="s">
        <v>5722</v>
      </c>
      <c r="DW1407" s="31" t="s">
        <v>5726</v>
      </c>
      <c r="DX1407" s="63"/>
      <c r="DY1407" s="63"/>
      <c r="DZ1407" s="63"/>
      <c r="EA1407" s="167"/>
      <c r="EB1407" s="60"/>
      <c r="EC1407" s="60"/>
      <c r="ED1407" s="60"/>
      <c r="EE1407" s="60"/>
      <c r="EF1407" s="60"/>
      <c r="EG1407" s="60"/>
      <c r="EH1407" s="60"/>
      <c r="EI1407" s="60"/>
      <c r="EJ1407" s="60"/>
      <c r="EK1407" s="60"/>
      <c r="EL1407" s="60"/>
      <c r="EM1407" s="60"/>
      <c r="EN1407" s="60"/>
      <c r="EO1407" s="60"/>
      <c r="EP1407" s="60"/>
      <c r="EQ1407" s="60"/>
      <c r="ER1407" s="60"/>
      <c r="ES1407" s="60"/>
      <c r="ET1407" s="60"/>
      <c r="EU1407" s="60"/>
      <c r="EV1407" s="60"/>
      <c r="EW1407" s="60"/>
      <c r="EX1407" s="60"/>
      <c r="EY1407" s="60"/>
      <c r="EZ1407" s="60"/>
      <c r="FA1407" s="60"/>
      <c r="FB1407" s="60"/>
    </row>
    <row r="1408" spans="22:158" x14ac:dyDescent="0.25">
      <c r="W1408" s="33"/>
      <c r="X1408" s="33"/>
      <c r="AH1408" s="38">
        <v>100</v>
      </c>
      <c r="AI1408" s="38">
        <v>135</v>
      </c>
      <c r="AJ1408" s="38">
        <v>17950</v>
      </c>
      <c r="AK1408" s="38">
        <v>16</v>
      </c>
      <c r="AL1408" s="38">
        <v>1809158</v>
      </c>
      <c r="AM1408" s="61" t="s">
        <v>1816</v>
      </c>
      <c r="AN1408" s="61" t="s">
        <v>1693</v>
      </c>
      <c r="AO1408" s="61" t="s">
        <v>1654</v>
      </c>
      <c r="AP1408" s="61" t="s">
        <v>5034</v>
      </c>
      <c r="AQ1408" s="61" t="s">
        <v>4970</v>
      </c>
      <c r="AR1408" s="28">
        <v>48814.8</v>
      </c>
      <c r="AS1408" s="28">
        <v>0</v>
      </c>
      <c r="AT1408" s="28">
        <v>0</v>
      </c>
      <c r="AU1408" s="62"/>
      <c r="BT1408">
        <v>0</v>
      </c>
      <c r="BU1408" s="32">
        <v>100</v>
      </c>
      <c r="BV1408" s="32">
        <v>140</v>
      </c>
      <c r="BW1408" s="32">
        <v>16200</v>
      </c>
      <c r="BX1408" s="32">
        <v>88</v>
      </c>
      <c r="BY1408" s="32">
        <v>91220</v>
      </c>
      <c r="BZ1408" t="s">
        <v>1816</v>
      </c>
      <c r="CA1408" t="s">
        <v>1690</v>
      </c>
      <c r="CB1408" t="s">
        <v>1876</v>
      </c>
      <c r="CC1408" t="s">
        <v>1684</v>
      </c>
      <c r="CD1408" s="52" t="s">
        <v>1684</v>
      </c>
      <c r="CE1408" s="155">
        <v>1061</v>
      </c>
      <c r="CF1408" s="155">
        <v>16</v>
      </c>
      <c r="CG1408" s="31" t="s">
        <v>696</v>
      </c>
      <c r="CH1408" s="31" t="s">
        <v>3969</v>
      </c>
      <c r="CI1408" s="31" t="s">
        <v>3983</v>
      </c>
      <c r="CJ1408" s="31" t="s">
        <v>3312</v>
      </c>
      <c r="DL1408"/>
      <c r="DM1408"/>
      <c r="DN1408"/>
      <c r="DO1408"/>
      <c r="DP1408"/>
      <c r="DQ1408"/>
      <c r="DR1408"/>
      <c r="DV1408" s="31" t="s">
        <v>5722</v>
      </c>
      <c r="DW1408" s="31" t="s">
        <v>5726</v>
      </c>
      <c r="DX1408" s="63"/>
      <c r="DY1408" s="63"/>
      <c r="DZ1408" s="63"/>
      <c r="EA1408" s="167"/>
      <c r="EB1408" s="60"/>
      <c r="EC1408" s="60"/>
      <c r="ED1408" s="60"/>
      <c r="EE1408" s="60"/>
      <c r="EF1408" s="60"/>
      <c r="EG1408" s="60"/>
      <c r="EH1408" s="60"/>
      <c r="EI1408" s="60"/>
      <c r="EJ1408" s="60"/>
      <c r="EK1408" s="60"/>
      <c r="EL1408" s="60"/>
      <c r="EM1408" s="60"/>
      <c r="EN1408" s="60"/>
      <c r="EO1408" s="60"/>
      <c r="EP1408" s="60"/>
      <c r="EQ1408" s="60"/>
      <c r="ER1408" s="60"/>
      <c r="ES1408" s="60"/>
      <c r="ET1408" s="60"/>
      <c r="EU1408" s="60"/>
      <c r="EV1408" s="60"/>
      <c r="EW1408" s="60"/>
      <c r="EX1408" s="60"/>
      <c r="EY1408" s="60"/>
      <c r="EZ1408" s="60"/>
      <c r="FA1408" s="60"/>
      <c r="FB1408" s="60"/>
    </row>
    <row r="1409" spans="22:158" x14ac:dyDescent="0.25">
      <c r="V1409" s="1"/>
      <c r="W1409" s="33"/>
      <c r="X1409" s="33"/>
      <c r="AH1409" s="38">
        <v>100</v>
      </c>
      <c r="AI1409" s="38">
        <v>135</v>
      </c>
      <c r="AJ1409" s="38">
        <v>18020</v>
      </c>
      <c r="AK1409" s="38">
        <v>16</v>
      </c>
      <c r="AL1409" s="38">
        <v>1809158</v>
      </c>
      <c r="AM1409" s="61" t="s">
        <v>1816</v>
      </c>
      <c r="AN1409" s="61" t="s">
        <v>1693</v>
      </c>
      <c r="AO1409" s="61" t="s">
        <v>1656</v>
      </c>
      <c r="AP1409" s="61" t="s">
        <v>5034</v>
      </c>
      <c r="AQ1409" s="61" t="s">
        <v>4970</v>
      </c>
      <c r="AR1409" s="28">
        <v>22971.7</v>
      </c>
      <c r="AS1409" s="28">
        <v>0</v>
      </c>
      <c r="AT1409" s="28">
        <v>0</v>
      </c>
      <c r="AU1409" s="62"/>
      <c r="BT1409">
        <v>0</v>
      </c>
      <c r="BU1409" s="32">
        <v>100</v>
      </c>
      <c r="BV1409" s="32">
        <v>140</v>
      </c>
      <c r="BW1409" s="32">
        <v>16200</v>
      </c>
      <c r="BX1409" s="32">
        <v>89</v>
      </c>
      <c r="BY1409" s="32">
        <v>91240</v>
      </c>
      <c r="BZ1409" t="s">
        <v>1816</v>
      </c>
      <c r="CA1409" t="s">
        <v>1690</v>
      </c>
      <c r="CB1409" t="s">
        <v>1876</v>
      </c>
      <c r="CC1409" s="52" t="s">
        <v>1785</v>
      </c>
      <c r="CD1409" s="52" t="s">
        <v>1785</v>
      </c>
      <c r="CE1409" s="155">
        <v>594110</v>
      </c>
      <c r="CF1409" s="155">
        <v>406</v>
      </c>
      <c r="CG1409" s="31" t="s">
        <v>698</v>
      </c>
      <c r="CH1409" s="31" t="s">
        <v>3970</v>
      </c>
      <c r="CI1409" s="31" t="s">
        <v>3983</v>
      </c>
      <c r="CJ1409" s="31" t="s">
        <v>3313</v>
      </c>
      <c r="DL1409"/>
      <c r="DM1409"/>
      <c r="DN1409"/>
      <c r="DO1409"/>
      <c r="DP1409"/>
      <c r="DQ1409"/>
      <c r="DR1409"/>
      <c r="DV1409" s="31" t="s">
        <v>5722</v>
      </c>
      <c r="DW1409" s="31" t="s">
        <v>5726</v>
      </c>
      <c r="DX1409" s="63"/>
      <c r="DY1409" s="63"/>
      <c r="DZ1409" s="63"/>
      <c r="EA1409" s="167"/>
      <c r="EB1409" s="60"/>
      <c r="EC1409" s="60"/>
      <c r="ED1409" s="60"/>
      <c r="EE1409" s="60"/>
      <c r="EF1409" s="60"/>
      <c r="EG1409" s="60"/>
      <c r="EH1409" s="60"/>
      <c r="EI1409" s="60"/>
      <c r="EJ1409" s="60"/>
      <c r="EK1409" s="60"/>
      <c r="EL1409" s="60"/>
      <c r="EM1409" s="60"/>
      <c r="EN1409" s="60"/>
      <c r="EO1409" s="60"/>
      <c r="EP1409" s="60"/>
      <c r="EQ1409" s="60"/>
      <c r="ER1409" s="60"/>
      <c r="ES1409" s="60"/>
      <c r="ET1409" s="60"/>
      <c r="EU1409" s="60"/>
      <c r="EV1409" s="60"/>
      <c r="EW1409" s="60"/>
      <c r="EX1409" s="60"/>
      <c r="EY1409" s="60"/>
      <c r="EZ1409" s="60"/>
      <c r="FA1409" s="60"/>
      <c r="FB1409" s="60"/>
    </row>
    <row r="1410" spans="22:158" x14ac:dyDescent="0.25">
      <c r="W1410" s="33"/>
      <c r="X1410" s="33"/>
      <c r="AH1410" s="38">
        <v>100</v>
      </c>
      <c r="AI1410" s="38">
        <v>135</v>
      </c>
      <c r="AJ1410" s="38">
        <v>18150</v>
      </c>
      <c r="AK1410" s="38">
        <v>16</v>
      </c>
      <c r="AL1410" s="38">
        <v>1809158</v>
      </c>
      <c r="AM1410" s="61" t="s">
        <v>1816</v>
      </c>
      <c r="AN1410" s="61" t="s">
        <v>1693</v>
      </c>
      <c r="AO1410" s="61" t="s">
        <v>1659</v>
      </c>
      <c r="AP1410" s="61" t="s">
        <v>5034</v>
      </c>
      <c r="AQ1410" s="61" t="s">
        <v>4970</v>
      </c>
      <c r="AR1410" s="28">
        <v>195749.2</v>
      </c>
      <c r="AS1410" s="28">
        <v>0</v>
      </c>
      <c r="AT1410" s="28">
        <v>0</v>
      </c>
      <c r="AU1410" s="62"/>
      <c r="BT1410">
        <v>0</v>
      </c>
      <c r="BU1410" s="32">
        <v>100</v>
      </c>
      <c r="BV1410" s="32">
        <v>140</v>
      </c>
      <c r="BW1410" s="32">
        <v>16200</v>
      </c>
      <c r="BX1410" s="32">
        <v>90</v>
      </c>
      <c r="BY1410" s="32">
        <v>91260</v>
      </c>
      <c r="BZ1410" t="s">
        <v>1816</v>
      </c>
      <c r="CA1410" t="s">
        <v>1690</v>
      </c>
      <c r="CB1410" t="s">
        <v>1876</v>
      </c>
      <c r="CC1410" t="s">
        <v>5036</v>
      </c>
      <c r="CD1410" s="52" t="s">
        <v>5036</v>
      </c>
      <c r="CE1410" s="155"/>
      <c r="CF1410" s="155"/>
      <c r="CG1410" s="31" t="s">
        <v>5848</v>
      </c>
      <c r="CH1410" s="31" t="s">
        <v>3971</v>
      </c>
      <c r="CI1410" s="31" t="s">
        <v>3983</v>
      </c>
      <c r="CJ1410" s="31" t="s">
        <v>3314</v>
      </c>
      <c r="DL1410"/>
      <c r="DM1410"/>
      <c r="DN1410"/>
      <c r="DO1410"/>
      <c r="DP1410"/>
      <c r="DQ1410"/>
      <c r="DR1410"/>
      <c r="DV1410" s="31" t="s">
        <v>5722</v>
      </c>
      <c r="DW1410" s="31" t="s">
        <v>5726</v>
      </c>
      <c r="DX1410" s="63"/>
      <c r="DY1410" s="63"/>
      <c r="DZ1410" s="63"/>
      <c r="EA1410" s="167"/>
      <c r="EB1410" s="60"/>
      <c r="EC1410" s="60"/>
      <c r="ED1410" s="60"/>
      <c r="EE1410" s="60"/>
      <c r="EF1410" s="60"/>
      <c r="EG1410" s="60"/>
      <c r="EH1410" s="60"/>
      <c r="EI1410" s="60"/>
      <c r="EJ1410" s="60"/>
      <c r="EK1410" s="60"/>
      <c r="EL1410" s="60"/>
      <c r="EM1410" s="60"/>
      <c r="EN1410" s="60"/>
      <c r="EO1410" s="60"/>
      <c r="EP1410" s="60"/>
      <c r="EQ1410" s="60"/>
      <c r="ER1410" s="60"/>
      <c r="ES1410" s="60"/>
      <c r="ET1410" s="60"/>
      <c r="EU1410" s="60"/>
      <c r="EV1410" s="60"/>
      <c r="EW1410" s="60"/>
      <c r="EX1410" s="60"/>
      <c r="EY1410" s="60"/>
      <c r="EZ1410" s="60"/>
      <c r="FA1410" s="60"/>
      <c r="FB1410" s="60"/>
    </row>
    <row r="1411" spans="22:158" x14ac:dyDescent="0.25">
      <c r="W1411" s="33"/>
      <c r="X1411" s="33"/>
      <c r="AH1411" s="38">
        <v>100</v>
      </c>
      <c r="AI1411" s="38">
        <v>140</v>
      </c>
      <c r="AJ1411" s="38">
        <v>10800</v>
      </c>
      <c r="AK1411" s="38">
        <v>16</v>
      </c>
      <c r="AL1411" s="38">
        <v>1809158</v>
      </c>
      <c r="AM1411" s="61" t="s">
        <v>1816</v>
      </c>
      <c r="AN1411" s="61" t="s">
        <v>1690</v>
      </c>
      <c r="AO1411" s="61" t="s">
        <v>5059</v>
      </c>
      <c r="AP1411" s="61" t="s">
        <v>5034</v>
      </c>
      <c r="AQ1411" s="61" t="s">
        <v>4970</v>
      </c>
      <c r="AR1411" s="28">
        <v>365689.4</v>
      </c>
      <c r="AS1411" s="28">
        <v>0</v>
      </c>
      <c r="AT1411" s="28">
        <v>0</v>
      </c>
      <c r="AU1411" s="62"/>
      <c r="BT1411">
        <v>0</v>
      </c>
      <c r="BU1411" s="32">
        <v>100</v>
      </c>
      <c r="BV1411" s="32">
        <v>140</v>
      </c>
      <c r="BW1411" s="32">
        <v>18100</v>
      </c>
      <c r="BX1411" s="32">
        <v>81</v>
      </c>
      <c r="BY1411" s="32">
        <v>91000</v>
      </c>
      <c r="BZ1411" t="s">
        <v>1816</v>
      </c>
      <c r="CA1411" t="s">
        <v>1690</v>
      </c>
      <c r="CB1411" t="s">
        <v>1908</v>
      </c>
      <c r="CC1411" s="52" t="s">
        <v>1683</v>
      </c>
      <c r="CD1411" s="52" t="s">
        <v>1784</v>
      </c>
      <c r="CE1411" s="155">
        <v>15776</v>
      </c>
      <c r="CF1411" s="155">
        <v>111</v>
      </c>
      <c r="CG1411" s="31" t="s">
        <v>5834</v>
      </c>
      <c r="CH1411" s="31" t="s">
        <v>3954</v>
      </c>
      <c r="CI1411" s="31" t="s">
        <v>3984</v>
      </c>
      <c r="CJ1411" s="31" t="s">
        <v>3315</v>
      </c>
      <c r="DL1411"/>
      <c r="DM1411"/>
      <c r="DN1411"/>
      <c r="DO1411"/>
      <c r="DP1411"/>
      <c r="DQ1411"/>
      <c r="DR1411"/>
      <c r="DV1411" s="31" t="s">
        <v>5722</v>
      </c>
      <c r="DW1411" s="31" t="s">
        <v>2271</v>
      </c>
      <c r="DX1411" s="63"/>
      <c r="DY1411" s="63"/>
      <c r="DZ1411" s="63"/>
      <c r="EA1411" s="167"/>
      <c r="EB1411" s="60"/>
      <c r="EC1411" s="60"/>
      <c r="ED1411" s="60"/>
      <c r="EE1411" s="60"/>
      <c r="EF1411" s="60"/>
      <c r="EG1411" s="60"/>
      <c r="EH1411" s="60"/>
      <c r="EI1411" s="60"/>
      <c r="EJ1411" s="60"/>
      <c r="EK1411" s="60"/>
      <c r="EL1411" s="60"/>
      <c r="EM1411" s="60"/>
      <c r="EN1411" s="60"/>
      <c r="EO1411" s="60"/>
      <c r="EP1411" s="60"/>
      <c r="EQ1411" s="60"/>
      <c r="ER1411" s="60"/>
      <c r="ES1411" s="60"/>
      <c r="ET1411" s="60"/>
      <c r="EU1411" s="60"/>
      <c r="EV1411" s="60"/>
      <c r="EW1411" s="60"/>
      <c r="EX1411" s="60"/>
      <c r="EY1411" s="60"/>
      <c r="EZ1411" s="60"/>
      <c r="FA1411" s="60"/>
      <c r="FB1411" s="60"/>
    </row>
    <row r="1412" spans="22:158" x14ac:dyDescent="0.25">
      <c r="W1412" s="33"/>
      <c r="X1412" s="33"/>
      <c r="AH1412" s="38">
        <v>100</v>
      </c>
      <c r="AI1412" s="38">
        <v>140</v>
      </c>
      <c r="AJ1412" s="38">
        <v>12350</v>
      </c>
      <c r="AK1412" s="38">
        <v>16</v>
      </c>
      <c r="AL1412" s="38">
        <v>1809158</v>
      </c>
      <c r="AM1412" s="61" t="s">
        <v>1816</v>
      </c>
      <c r="AN1412" s="61" t="s">
        <v>1690</v>
      </c>
      <c r="AO1412" s="61" t="s">
        <v>5091</v>
      </c>
      <c r="AP1412" s="61" t="s">
        <v>5034</v>
      </c>
      <c r="AQ1412" s="61" t="s">
        <v>4970</v>
      </c>
      <c r="AR1412" s="28">
        <v>9944.5</v>
      </c>
      <c r="AS1412" s="28">
        <v>0</v>
      </c>
      <c r="AT1412" s="28">
        <v>0</v>
      </c>
      <c r="AU1412" s="62"/>
      <c r="BT1412">
        <v>0</v>
      </c>
      <c r="BU1412" s="32">
        <v>100</v>
      </c>
      <c r="BV1412" s="32">
        <v>140</v>
      </c>
      <c r="BW1412" s="32">
        <v>18100</v>
      </c>
      <c r="BX1412" s="32">
        <v>81</v>
      </c>
      <c r="BY1412" s="32">
        <v>91010</v>
      </c>
      <c r="BZ1412" t="s">
        <v>1816</v>
      </c>
      <c r="CA1412" t="s">
        <v>1690</v>
      </c>
      <c r="CB1412" t="s">
        <v>1908</v>
      </c>
      <c r="CC1412" t="s">
        <v>1683</v>
      </c>
      <c r="CD1412" t="s">
        <v>1683</v>
      </c>
      <c r="CE1412" s="155">
        <v>508</v>
      </c>
      <c r="CF1412" s="155">
        <v>6</v>
      </c>
      <c r="CG1412" s="31" t="s">
        <v>5837</v>
      </c>
      <c r="CH1412" s="31" t="s">
        <v>3956</v>
      </c>
      <c r="CI1412" s="31" t="s">
        <v>3984</v>
      </c>
      <c r="CJ1412" s="31" t="s">
        <v>3316</v>
      </c>
      <c r="DL1412"/>
      <c r="DM1412"/>
      <c r="DN1412"/>
      <c r="DO1412"/>
      <c r="DP1412"/>
      <c r="DQ1412"/>
      <c r="DR1412"/>
      <c r="DV1412" s="31" t="s">
        <v>5722</v>
      </c>
      <c r="DW1412" s="31" t="s">
        <v>2271</v>
      </c>
      <c r="DX1412" s="63"/>
      <c r="DY1412" s="63"/>
      <c r="DZ1412" s="63"/>
      <c r="EA1412" s="167"/>
      <c r="EB1412" s="60"/>
      <c r="EC1412" s="60"/>
      <c r="ED1412" s="60"/>
      <c r="EE1412" s="60"/>
      <c r="EF1412" s="60"/>
      <c r="EG1412" s="60"/>
      <c r="EH1412" s="60"/>
      <c r="EI1412" s="60"/>
      <c r="EJ1412" s="60"/>
      <c r="EK1412" s="60"/>
      <c r="EL1412" s="60"/>
      <c r="EM1412" s="60"/>
      <c r="EN1412" s="60"/>
      <c r="EO1412" s="60"/>
      <c r="EP1412" s="60"/>
      <c r="EQ1412" s="60"/>
      <c r="ER1412" s="60"/>
      <c r="ES1412" s="60"/>
      <c r="ET1412" s="60"/>
      <c r="EU1412" s="60"/>
      <c r="EV1412" s="60"/>
      <c r="EW1412" s="60"/>
      <c r="EX1412" s="60"/>
      <c r="EY1412" s="60"/>
      <c r="EZ1412" s="60"/>
      <c r="FA1412" s="60"/>
      <c r="FB1412" s="60"/>
    </row>
    <row r="1413" spans="22:158" x14ac:dyDescent="0.25">
      <c r="W1413" s="33"/>
      <c r="X1413" s="33"/>
      <c r="AH1413" s="38">
        <v>100</v>
      </c>
      <c r="AI1413" s="38">
        <v>140</v>
      </c>
      <c r="AJ1413" s="38">
        <v>12900</v>
      </c>
      <c r="AK1413" s="38">
        <v>16</v>
      </c>
      <c r="AL1413" s="38">
        <v>1809158</v>
      </c>
      <c r="AM1413" s="61" t="s">
        <v>1816</v>
      </c>
      <c r="AN1413" s="61" t="s">
        <v>1690</v>
      </c>
      <c r="AO1413" s="61" t="s">
        <v>5099</v>
      </c>
      <c r="AP1413" s="61" t="s">
        <v>5034</v>
      </c>
      <c r="AQ1413" s="61" t="s">
        <v>4970</v>
      </c>
      <c r="AR1413" s="28">
        <v>373027</v>
      </c>
      <c r="AS1413" s="28">
        <v>0</v>
      </c>
      <c r="AT1413" s="28">
        <v>0</v>
      </c>
      <c r="AU1413" s="62"/>
      <c r="BT1413">
        <v>0</v>
      </c>
      <c r="BU1413" s="32">
        <v>100</v>
      </c>
      <c r="BV1413" s="32">
        <v>140</v>
      </c>
      <c r="BW1413" s="32">
        <v>18100</v>
      </c>
      <c r="BX1413" s="32">
        <v>82</v>
      </c>
      <c r="BY1413" s="32">
        <v>91020</v>
      </c>
      <c r="BZ1413" t="s">
        <v>1816</v>
      </c>
      <c r="CA1413" t="s">
        <v>1690</v>
      </c>
      <c r="CB1413" t="s">
        <v>1908</v>
      </c>
      <c r="CC1413" s="52" t="s">
        <v>1790</v>
      </c>
      <c r="CD1413" s="52" t="s">
        <v>1792</v>
      </c>
      <c r="CE1413" s="155">
        <v>101553</v>
      </c>
      <c r="CF1413" s="155">
        <v>251</v>
      </c>
      <c r="CG1413" s="31" t="s">
        <v>5851</v>
      </c>
      <c r="CH1413" s="31" t="s">
        <v>3957</v>
      </c>
      <c r="CI1413" s="31" t="s">
        <v>3984</v>
      </c>
      <c r="CJ1413" s="31" t="s">
        <v>3317</v>
      </c>
      <c r="DL1413"/>
      <c r="DM1413"/>
      <c r="DN1413"/>
      <c r="DO1413"/>
      <c r="DP1413"/>
      <c r="DQ1413"/>
      <c r="DR1413"/>
      <c r="DV1413" s="31" t="s">
        <v>5722</v>
      </c>
      <c r="DW1413" s="31" t="s">
        <v>2271</v>
      </c>
      <c r="DX1413" s="63"/>
      <c r="DY1413" s="63"/>
      <c r="DZ1413" s="63"/>
      <c r="EA1413" s="167"/>
      <c r="EB1413" s="60"/>
      <c r="EC1413" s="60"/>
      <c r="ED1413" s="60"/>
      <c r="EE1413" s="60"/>
      <c r="EF1413" s="60"/>
      <c r="EG1413" s="60"/>
      <c r="EH1413" s="60"/>
      <c r="EI1413" s="60"/>
      <c r="EJ1413" s="60"/>
      <c r="EK1413" s="60"/>
      <c r="EL1413" s="60"/>
      <c r="EM1413" s="60"/>
      <c r="EN1413" s="60"/>
      <c r="EO1413" s="60"/>
      <c r="EP1413" s="60"/>
      <c r="EQ1413" s="60"/>
      <c r="ER1413" s="60"/>
      <c r="ES1413" s="60"/>
      <c r="ET1413" s="60"/>
      <c r="EU1413" s="60"/>
      <c r="EV1413" s="60"/>
      <c r="EW1413" s="60"/>
      <c r="EX1413" s="60"/>
      <c r="EY1413" s="60"/>
      <c r="EZ1413" s="60"/>
      <c r="FA1413" s="60"/>
      <c r="FB1413" s="60"/>
    </row>
    <row r="1414" spans="22:158" x14ac:dyDescent="0.25">
      <c r="W1414" s="33"/>
      <c r="X1414" s="33"/>
      <c r="AH1414" s="38">
        <v>100</v>
      </c>
      <c r="AI1414" s="38">
        <v>140</v>
      </c>
      <c r="AJ1414" s="38">
        <v>14600</v>
      </c>
      <c r="AK1414" s="38">
        <v>16</v>
      </c>
      <c r="AL1414" s="38">
        <v>1809158</v>
      </c>
      <c r="AM1414" s="61" t="s">
        <v>1816</v>
      </c>
      <c r="AN1414" s="61" t="s">
        <v>1690</v>
      </c>
      <c r="AO1414" s="61" t="s">
        <v>1580</v>
      </c>
      <c r="AP1414" s="61" t="s">
        <v>5034</v>
      </c>
      <c r="AQ1414" s="61" t="s">
        <v>4970</v>
      </c>
      <c r="AR1414" s="28">
        <v>36456.699999999997</v>
      </c>
      <c r="AS1414" s="28">
        <v>0</v>
      </c>
      <c r="AT1414" s="28">
        <v>0</v>
      </c>
      <c r="AU1414" s="62"/>
      <c r="BT1414">
        <v>0</v>
      </c>
      <c r="BU1414" s="32">
        <v>100</v>
      </c>
      <c r="BV1414" s="32">
        <v>140</v>
      </c>
      <c r="BW1414" s="32">
        <v>18100</v>
      </c>
      <c r="BX1414" s="32">
        <v>82</v>
      </c>
      <c r="BY1414" s="32">
        <v>91040</v>
      </c>
      <c r="BZ1414" t="s">
        <v>1816</v>
      </c>
      <c r="CA1414" t="s">
        <v>1690</v>
      </c>
      <c r="CB1414" t="s">
        <v>1908</v>
      </c>
      <c r="CC1414" s="52" t="s">
        <v>1790</v>
      </c>
      <c r="CD1414" s="52" t="s">
        <v>1791</v>
      </c>
      <c r="CE1414" s="155">
        <v>26618</v>
      </c>
      <c r="CF1414" s="155">
        <v>177</v>
      </c>
      <c r="CG1414" s="31" t="s">
        <v>5853</v>
      </c>
      <c r="CH1414" s="31" t="s">
        <v>3958</v>
      </c>
      <c r="CI1414" s="31" t="s">
        <v>3984</v>
      </c>
      <c r="CJ1414" s="31" t="s">
        <v>3318</v>
      </c>
      <c r="DL1414"/>
      <c r="DM1414"/>
      <c r="DN1414"/>
      <c r="DO1414"/>
      <c r="DP1414"/>
      <c r="DQ1414"/>
      <c r="DR1414"/>
      <c r="DV1414" s="31" t="s">
        <v>5722</v>
      </c>
      <c r="DW1414" s="31" t="s">
        <v>2271</v>
      </c>
      <c r="DX1414" s="63"/>
      <c r="DY1414" s="63"/>
      <c r="DZ1414" s="63"/>
      <c r="EA1414" s="167"/>
      <c r="EB1414" s="60"/>
      <c r="EC1414" s="60"/>
      <c r="ED1414" s="60"/>
      <c r="EE1414" s="60"/>
      <c r="EF1414" s="60"/>
      <c r="EG1414" s="60"/>
      <c r="EH1414" s="60"/>
      <c r="EI1414" s="60"/>
      <c r="EJ1414" s="60"/>
      <c r="EK1414" s="60"/>
      <c r="EL1414" s="60"/>
      <c r="EM1414" s="60"/>
      <c r="EN1414" s="60"/>
      <c r="EO1414" s="60"/>
      <c r="EP1414" s="60"/>
      <c r="EQ1414" s="60"/>
      <c r="ER1414" s="60"/>
      <c r="ES1414" s="60"/>
      <c r="ET1414" s="60"/>
      <c r="EU1414" s="60"/>
      <c r="EV1414" s="60"/>
      <c r="EW1414" s="60"/>
      <c r="EX1414" s="60"/>
      <c r="EY1414" s="60"/>
      <c r="EZ1414" s="60"/>
      <c r="FA1414" s="60"/>
      <c r="FB1414" s="60"/>
    </row>
    <row r="1415" spans="22:158" x14ac:dyDescent="0.25">
      <c r="W1415" s="33"/>
      <c r="X1415" s="33"/>
      <c r="AH1415" s="38">
        <v>100</v>
      </c>
      <c r="AI1415" s="38">
        <v>140</v>
      </c>
      <c r="AJ1415" s="38">
        <v>16200</v>
      </c>
      <c r="AK1415" s="38">
        <v>16</v>
      </c>
      <c r="AL1415" s="38">
        <v>1809158</v>
      </c>
      <c r="AM1415" s="61" t="s">
        <v>1816</v>
      </c>
      <c r="AN1415" s="61" t="s">
        <v>1690</v>
      </c>
      <c r="AO1415" s="61" t="s">
        <v>1615</v>
      </c>
      <c r="AP1415" s="61" t="s">
        <v>5034</v>
      </c>
      <c r="AQ1415" s="61" t="s">
        <v>4970</v>
      </c>
      <c r="AR1415" s="28">
        <v>71131.600000000006</v>
      </c>
      <c r="AS1415" s="28">
        <v>0</v>
      </c>
      <c r="AT1415" s="28">
        <v>0</v>
      </c>
      <c r="AU1415" s="62"/>
      <c r="BT1415">
        <v>0</v>
      </c>
      <c r="BU1415" s="32">
        <v>100</v>
      </c>
      <c r="BV1415" s="32">
        <v>140</v>
      </c>
      <c r="BW1415" s="32">
        <v>18100</v>
      </c>
      <c r="BX1415" s="32">
        <v>83</v>
      </c>
      <c r="BY1415" s="32">
        <v>91060</v>
      </c>
      <c r="BZ1415" t="s">
        <v>1816</v>
      </c>
      <c r="CA1415" t="s">
        <v>1690</v>
      </c>
      <c r="CB1415" t="s">
        <v>1908</v>
      </c>
      <c r="CC1415" s="52" t="s">
        <v>1786</v>
      </c>
      <c r="CD1415" s="52" t="s">
        <v>5043</v>
      </c>
      <c r="CE1415" s="155">
        <v>282007</v>
      </c>
      <c r="CF1415" s="155">
        <v>2</v>
      </c>
      <c r="CG1415" s="31" t="s">
        <v>684</v>
      </c>
      <c r="CH1415" s="31" t="s">
        <v>3959</v>
      </c>
      <c r="CI1415" s="31" t="s">
        <v>3984</v>
      </c>
      <c r="CJ1415" s="31" t="s">
        <v>3319</v>
      </c>
      <c r="DL1415"/>
      <c r="DM1415"/>
      <c r="DN1415"/>
      <c r="DO1415"/>
      <c r="DP1415"/>
      <c r="DQ1415"/>
      <c r="DR1415"/>
      <c r="DV1415" s="31" t="s">
        <v>5722</v>
      </c>
      <c r="DW1415" s="31" t="s">
        <v>2271</v>
      </c>
      <c r="DX1415" s="63"/>
      <c r="DY1415" s="63"/>
      <c r="DZ1415" s="63"/>
      <c r="EA1415" s="167"/>
      <c r="EB1415" s="60"/>
      <c r="EC1415" s="60"/>
      <c r="ED1415" s="60"/>
      <c r="EE1415" s="60"/>
      <c r="EF1415" s="60"/>
      <c r="EG1415" s="60"/>
      <c r="EH1415" s="60"/>
      <c r="EI1415" s="60"/>
      <c r="EJ1415" s="60"/>
      <c r="EK1415" s="60"/>
      <c r="EL1415" s="60"/>
      <c r="EM1415" s="60"/>
      <c r="EN1415" s="60"/>
      <c r="EO1415" s="60"/>
      <c r="EP1415" s="60"/>
      <c r="EQ1415" s="60"/>
      <c r="ER1415" s="60"/>
      <c r="ES1415" s="60"/>
      <c r="ET1415" s="60"/>
      <c r="EU1415" s="60"/>
      <c r="EV1415" s="60"/>
      <c r="EW1415" s="60"/>
      <c r="EX1415" s="60"/>
      <c r="EY1415" s="60"/>
      <c r="EZ1415" s="60"/>
      <c r="FA1415" s="60"/>
      <c r="FB1415" s="60"/>
    </row>
    <row r="1416" spans="22:158" x14ac:dyDescent="0.25">
      <c r="W1416" s="33"/>
      <c r="X1416" s="33"/>
      <c r="AH1416" s="38">
        <v>100</v>
      </c>
      <c r="AI1416" s="38">
        <v>140</v>
      </c>
      <c r="AJ1416" s="38">
        <v>18100</v>
      </c>
      <c r="AK1416" s="38">
        <v>16</v>
      </c>
      <c r="AL1416" s="38">
        <v>1809158</v>
      </c>
      <c r="AM1416" s="61" t="s">
        <v>1816</v>
      </c>
      <c r="AN1416" s="61" t="s">
        <v>1690</v>
      </c>
      <c r="AO1416" s="61" t="s">
        <v>1658</v>
      </c>
      <c r="AP1416" s="61" t="s">
        <v>5034</v>
      </c>
      <c r="AQ1416" s="61" t="s">
        <v>4970</v>
      </c>
      <c r="AR1416" s="28">
        <v>65896.7</v>
      </c>
      <c r="AS1416" s="28">
        <v>0</v>
      </c>
      <c r="AT1416" s="28">
        <v>0</v>
      </c>
      <c r="AU1416" s="62"/>
      <c r="BT1416">
        <v>0</v>
      </c>
      <c r="BU1416" s="32">
        <v>100</v>
      </c>
      <c r="BV1416" s="32">
        <v>140</v>
      </c>
      <c r="BW1416" s="32">
        <v>18100</v>
      </c>
      <c r="BX1416" s="32">
        <v>83</v>
      </c>
      <c r="BY1416" s="32">
        <v>91080</v>
      </c>
      <c r="BZ1416" t="s">
        <v>1816</v>
      </c>
      <c r="CA1416" t="s">
        <v>1690</v>
      </c>
      <c r="CB1416" t="s">
        <v>1908</v>
      </c>
      <c r="CC1416" t="s">
        <v>1786</v>
      </c>
      <c r="CD1416" s="52" t="s">
        <v>1784</v>
      </c>
      <c r="CE1416" s="155">
        <v>0</v>
      </c>
      <c r="CF1416" s="155">
        <v>1</v>
      </c>
      <c r="CG1416" s="31" t="s">
        <v>686</v>
      </c>
      <c r="CH1416" s="31" t="s">
        <v>3974</v>
      </c>
      <c r="CI1416" s="31" t="s">
        <v>3984</v>
      </c>
      <c r="CJ1416" s="31" t="s">
        <v>1461</v>
      </c>
      <c r="DL1416"/>
      <c r="DM1416"/>
      <c r="DN1416"/>
      <c r="DO1416"/>
      <c r="DP1416"/>
      <c r="DQ1416"/>
      <c r="DR1416"/>
      <c r="DV1416" s="31" t="s">
        <v>5722</v>
      </c>
      <c r="DW1416" s="31" t="s">
        <v>2271</v>
      </c>
      <c r="DX1416" s="63"/>
      <c r="DY1416" s="63"/>
      <c r="DZ1416" s="63"/>
      <c r="EA1416" s="167"/>
      <c r="EB1416" s="60"/>
      <c r="EC1416" s="60"/>
      <c r="ED1416" s="60"/>
      <c r="EE1416" s="60"/>
      <c r="EF1416" s="60"/>
      <c r="EG1416" s="60"/>
      <c r="EH1416" s="60"/>
      <c r="EI1416" s="60"/>
      <c r="EJ1416" s="60"/>
      <c r="EK1416" s="60"/>
      <c r="EL1416" s="60"/>
      <c r="EM1416" s="60"/>
      <c r="EN1416" s="60"/>
      <c r="EO1416" s="60"/>
      <c r="EP1416" s="60"/>
      <c r="EQ1416" s="60"/>
      <c r="ER1416" s="60"/>
      <c r="ES1416" s="60"/>
      <c r="ET1416" s="60"/>
      <c r="EU1416" s="60"/>
      <c r="EV1416" s="60"/>
      <c r="EW1416" s="60"/>
      <c r="EX1416" s="60"/>
      <c r="EY1416" s="60"/>
      <c r="EZ1416" s="60"/>
      <c r="FA1416" s="60"/>
      <c r="FB1416" s="60"/>
    </row>
    <row r="1417" spans="22:158" x14ac:dyDescent="0.25">
      <c r="W1417" s="33"/>
      <c r="X1417" s="33"/>
      <c r="AH1417" s="38">
        <v>100</v>
      </c>
      <c r="AI1417" s="38">
        <v>150</v>
      </c>
      <c r="AJ1417" s="38">
        <v>11600</v>
      </c>
      <c r="AK1417" s="38">
        <v>16</v>
      </c>
      <c r="AL1417" s="38">
        <v>1809158</v>
      </c>
      <c r="AM1417" s="61" t="s">
        <v>1816</v>
      </c>
      <c r="AN1417" s="61" t="s">
        <v>1695</v>
      </c>
      <c r="AO1417" s="61" t="s">
        <v>5076</v>
      </c>
      <c r="AP1417" s="61" t="s">
        <v>5034</v>
      </c>
      <c r="AQ1417" s="61" t="s">
        <v>4970</v>
      </c>
      <c r="AR1417" s="28">
        <v>590202</v>
      </c>
      <c r="AS1417" s="28">
        <v>0</v>
      </c>
      <c r="AT1417" s="28">
        <v>0</v>
      </c>
      <c r="AU1417" s="62"/>
      <c r="BT1417">
        <v>0</v>
      </c>
      <c r="BU1417" s="32">
        <v>100</v>
      </c>
      <c r="BV1417" s="32">
        <v>140</v>
      </c>
      <c r="BW1417" s="32">
        <v>18100</v>
      </c>
      <c r="BX1417" s="32">
        <v>84</v>
      </c>
      <c r="BY1417" s="32">
        <v>91100</v>
      </c>
      <c r="BZ1417" t="s">
        <v>1816</v>
      </c>
      <c r="CA1417" t="s">
        <v>1690</v>
      </c>
      <c r="CB1417" t="s">
        <v>1908</v>
      </c>
      <c r="CC1417" s="52" t="s">
        <v>1795</v>
      </c>
      <c r="CD1417" s="52" t="s">
        <v>1796</v>
      </c>
      <c r="CE1417" s="155">
        <v>49</v>
      </c>
      <c r="CF1417" s="155">
        <v>5</v>
      </c>
      <c r="CG1417" s="31" t="s">
        <v>688</v>
      </c>
      <c r="CH1417" s="31" t="s">
        <v>3960</v>
      </c>
      <c r="CI1417" s="31" t="s">
        <v>3984</v>
      </c>
      <c r="CJ1417" s="31" t="s">
        <v>3320</v>
      </c>
      <c r="DL1417"/>
      <c r="DM1417"/>
      <c r="DN1417"/>
      <c r="DO1417"/>
      <c r="DP1417"/>
      <c r="DQ1417"/>
      <c r="DR1417"/>
      <c r="DV1417" s="31" t="s">
        <v>5722</v>
      </c>
      <c r="DW1417" s="31" t="s">
        <v>2272</v>
      </c>
      <c r="DX1417" s="63"/>
      <c r="DY1417" s="63"/>
      <c r="DZ1417" s="63"/>
      <c r="EA1417" s="167"/>
      <c r="EB1417" s="60"/>
      <c r="EC1417" s="60"/>
      <c r="ED1417" s="60"/>
      <c r="EE1417" s="60"/>
      <c r="EF1417" s="60"/>
      <c r="EG1417" s="60"/>
      <c r="EH1417" s="60"/>
      <c r="EI1417" s="60"/>
      <c r="EJ1417" s="60"/>
      <c r="EK1417" s="60"/>
      <c r="EL1417" s="60"/>
      <c r="EM1417" s="60"/>
      <c r="EN1417" s="60"/>
      <c r="EO1417" s="60"/>
      <c r="EP1417" s="60"/>
      <c r="EQ1417" s="60"/>
      <c r="ER1417" s="60"/>
      <c r="ES1417" s="60"/>
      <c r="ET1417" s="60"/>
      <c r="EU1417" s="60"/>
      <c r="EV1417" s="60"/>
      <c r="EW1417" s="60"/>
      <c r="EX1417" s="60"/>
      <c r="EY1417" s="60"/>
      <c r="EZ1417" s="60"/>
      <c r="FA1417" s="60"/>
      <c r="FB1417" s="60"/>
    </row>
    <row r="1418" spans="22:158" x14ac:dyDescent="0.25">
      <c r="W1418" s="33"/>
      <c r="X1418" s="33"/>
      <c r="AH1418" s="38">
        <v>100</v>
      </c>
      <c r="AI1418" s="38">
        <v>150</v>
      </c>
      <c r="AJ1418" s="38">
        <v>12000</v>
      </c>
      <c r="AK1418" s="38">
        <v>16</v>
      </c>
      <c r="AL1418" s="38">
        <v>1809158</v>
      </c>
      <c r="AM1418" s="61" t="s">
        <v>1816</v>
      </c>
      <c r="AN1418" s="61" t="s">
        <v>1695</v>
      </c>
      <c r="AO1418" s="61" t="s">
        <v>5084</v>
      </c>
      <c r="AP1418" s="61" t="s">
        <v>5034</v>
      </c>
      <c r="AQ1418" s="61" t="s">
        <v>4970</v>
      </c>
      <c r="AR1418" s="28">
        <v>313377.2</v>
      </c>
      <c r="AS1418" s="28">
        <v>0</v>
      </c>
      <c r="AT1418" s="28">
        <v>0</v>
      </c>
      <c r="AU1418" s="62"/>
      <c r="BT1418">
        <v>0</v>
      </c>
      <c r="BU1418" s="32">
        <v>100</v>
      </c>
      <c r="BV1418" s="32">
        <v>140</v>
      </c>
      <c r="BW1418" s="32">
        <v>18100</v>
      </c>
      <c r="BX1418" s="32">
        <v>85</v>
      </c>
      <c r="BY1418" s="32">
        <v>91120</v>
      </c>
      <c r="BZ1418" t="s">
        <v>1816</v>
      </c>
      <c r="CA1418" t="s">
        <v>1690</v>
      </c>
      <c r="CB1418" t="s">
        <v>1908</v>
      </c>
      <c r="CC1418" t="s">
        <v>1797</v>
      </c>
      <c r="CD1418" s="52" t="s">
        <v>1797</v>
      </c>
      <c r="CE1418" s="155"/>
      <c r="CF1418" s="155"/>
      <c r="CG1418" s="31" t="s">
        <v>690</v>
      </c>
      <c r="CH1418" s="31" t="s">
        <v>3961</v>
      </c>
      <c r="CI1418" s="31" t="s">
        <v>3984</v>
      </c>
      <c r="CJ1418" s="31" t="s">
        <v>3321</v>
      </c>
      <c r="DL1418"/>
      <c r="DM1418"/>
      <c r="DN1418"/>
      <c r="DO1418"/>
      <c r="DP1418"/>
      <c r="DQ1418"/>
      <c r="DR1418"/>
      <c r="DV1418" s="31" t="s">
        <v>5722</v>
      </c>
      <c r="DW1418" s="31" t="s">
        <v>2272</v>
      </c>
      <c r="DX1418" s="63"/>
      <c r="DY1418" s="63"/>
      <c r="DZ1418" s="63"/>
      <c r="EA1418" s="167"/>
      <c r="EB1418" s="60"/>
      <c r="EC1418" s="60"/>
      <c r="ED1418" s="60"/>
      <c r="EE1418" s="60"/>
      <c r="EF1418" s="60"/>
      <c r="EG1418" s="60"/>
      <c r="EH1418" s="60"/>
      <c r="EI1418" s="60"/>
      <c r="EJ1418" s="60"/>
      <c r="EK1418" s="60"/>
      <c r="EL1418" s="60"/>
      <c r="EM1418" s="60"/>
      <c r="EN1418" s="60"/>
      <c r="EO1418" s="60"/>
      <c r="EP1418" s="60"/>
      <c r="EQ1418" s="60"/>
      <c r="ER1418" s="60"/>
      <c r="ES1418" s="60"/>
      <c r="ET1418" s="60"/>
      <c r="EU1418" s="60"/>
      <c r="EV1418" s="60"/>
      <c r="EW1418" s="60"/>
      <c r="EX1418" s="60"/>
      <c r="EY1418" s="60"/>
      <c r="EZ1418" s="60"/>
      <c r="FA1418" s="60"/>
      <c r="FB1418" s="60"/>
    </row>
    <row r="1419" spans="22:158" x14ac:dyDescent="0.25">
      <c r="V1419" s="1"/>
      <c r="W1419" s="33"/>
      <c r="X1419" s="33"/>
      <c r="AH1419" s="38">
        <v>100</v>
      </c>
      <c r="AI1419" s="38">
        <v>150</v>
      </c>
      <c r="AJ1419" s="38">
        <v>13450</v>
      </c>
      <c r="AK1419" s="38">
        <v>16</v>
      </c>
      <c r="AL1419" s="38">
        <v>1809158</v>
      </c>
      <c r="AM1419" s="61" t="s">
        <v>1816</v>
      </c>
      <c r="AN1419" s="61" t="s">
        <v>1695</v>
      </c>
      <c r="AO1419" s="61" t="s">
        <v>5112</v>
      </c>
      <c r="AP1419" s="61" t="s">
        <v>5034</v>
      </c>
      <c r="AQ1419" s="61" t="s">
        <v>4970</v>
      </c>
      <c r="AR1419" s="28">
        <v>122455.5</v>
      </c>
      <c r="AS1419" s="28">
        <v>0</v>
      </c>
      <c r="AT1419" s="28">
        <v>0</v>
      </c>
      <c r="AU1419" s="62"/>
      <c r="BT1419">
        <v>0</v>
      </c>
      <c r="BU1419" s="32">
        <v>100</v>
      </c>
      <c r="BV1419" s="32">
        <v>140</v>
      </c>
      <c r="BW1419" s="32">
        <v>18100</v>
      </c>
      <c r="BX1419" s="32">
        <v>86</v>
      </c>
      <c r="BY1419" s="32">
        <v>91140</v>
      </c>
      <c r="BZ1419" t="s">
        <v>1816</v>
      </c>
      <c r="CA1419" t="s">
        <v>1690</v>
      </c>
      <c r="CB1419" t="s">
        <v>1908</v>
      </c>
      <c r="CC1419" t="s">
        <v>1787</v>
      </c>
      <c r="CD1419" s="52" t="s">
        <v>1789</v>
      </c>
      <c r="CE1419" s="155">
        <v>152</v>
      </c>
      <c r="CF1419" s="155">
        <v>44</v>
      </c>
      <c r="CG1419" s="31" t="s">
        <v>5839</v>
      </c>
      <c r="CH1419" s="31" t="s">
        <v>3962</v>
      </c>
      <c r="CI1419" s="31" t="s">
        <v>3984</v>
      </c>
      <c r="CJ1419" s="31" t="s">
        <v>3322</v>
      </c>
      <c r="DL1419"/>
      <c r="DM1419"/>
      <c r="DN1419"/>
      <c r="DO1419"/>
      <c r="DP1419"/>
      <c r="DQ1419"/>
      <c r="DR1419"/>
      <c r="DV1419" s="31" t="s">
        <v>5722</v>
      </c>
      <c r="DW1419" s="31" t="s">
        <v>2272</v>
      </c>
      <c r="DX1419" s="63"/>
      <c r="DY1419" s="63"/>
      <c r="DZ1419" s="63"/>
      <c r="EA1419" s="167"/>
      <c r="EB1419" s="60"/>
      <c r="EC1419" s="60"/>
      <c r="ED1419" s="60"/>
      <c r="EE1419" s="60"/>
      <c r="EF1419" s="60"/>
      <c r="EG1419" s="60"/>
      <c r="EH1419" s="60"/>
      <c r="EI1419" s="60"/>
      <c r="EJ1419" s="60"/>
      <c r="EK1419" s="60"/>
      <c r="EL1419" s="60"/>
      <c r="EM1419" s="60"/>
      <c r="EN1419" s="60"/>
      <c r="EO1419" s="60"/>
      <c r="EP1419" s="60"/>
      <c r="EQ1419" s="60"/>
      <c r="ER1419" s="60"/>
      <c r="ES1419" s="60"/>
      <c r="ET1419" s="60"/>
      <c r="EU1419" s="60"/>
      <c r="EV1419" s="60"/>
      <c r="EW1419" s="60"/>
      <c r="EX1419" s="60"/>
      <c r="EY1419" s="60"/>
      <c r="EZ1419" s="60"/>
      <c r="FA1419" s="60"/>
      <c r="FB1419" s="60"/>
    </row>
    <row r="1420" spans="22:158" x14ac:dyDescent="0.25">
      <c r="W1420" s="33"/>
      <c r="X1420" s="33"/>
      <c r="AH1420" s="38">
        <v>100</v>
      </c>
      <c r="AI1420" s="38">
        <v>150</v>
      </c>
      <c r="AJ1420" s="38">
        <v>14300</v>
      </c>
      <c r="AK1420" s="38">
        <v>16</v>
      </c>
      <c r="AL1420" s="38">
        <v>1809158</v>
      </c>
      <c r="AM1420" s="61" t="s">
        <v>1816</v>
      </c>
      <c r="AN1420" s="61" t="s">
        <v>1695</v>
      </c>
      <c r="AO1420" s="61" t="s">
        <v>1574</v>
      </c>
      <c r="AP1420" s="61" t="s">
        <v>5034</v>
      </c>
      <c r="AQ1420" s="61" t="s">
        <v>4970</v>
      </c>
      <c r="AR1420" s="28">
        <v>58397.599999999999</v>
      </c>
      <c r="AS1420" s="28">
        <v>0</v>
      </c>
      <c r="AT1420" s="28">
        <v>0</v>
      </c>
      <c r="AU1420" s="62"/>
      <c r="BT1420">
        <v>0</v>
      </c>
      <c r="BU1420" s="32">
        <v>100</v>
      </c>
      <c r="BV1420" s="32">
        <v>140</v>
      </c>
      <c r="BW1420" s="32">
        <v>18100</v>
      </c>
      <c r="BX1420" s="32">
        <v>86</v>
      </c>
      <c r="BY1420" s="32">
        <v>91160</v>
      </c>
      <c r="BZ1420" t="s">
        <v>1816</v>
      </c>
      <c r="CA1420" t="s">
        <v>1690</v>
      </c>
      <c r="CB1420" t="s">
        <v>1908</v>
      </c>
      <c r="CC1420" s="52" t="s">
        <v>1787</v>
      </c>
      <c r="CD1420" s="52" t="s">
        <v>1788</v>
      </c>
      <c r="CE1420" s="155">
        <v>33</v>
      </c>
      <c r="CF1420" s="155">
        <v>8</v>
      </c>
      <c r="CG1420" s="31" t="s">
        <v>5831</v>
      </c>
      <c r="CH1420" s="31" t="s">
        <v>3963</v>
      </c>
      <c r="CI1420" s="31" t="s">
        <v>3984</v>
      </c>
      <c r="CJ1420" s="31" t="s">
        <v>3323</v>
      </c>
      <c r="DL1420"/>
      <c r="DM1420"/>
      <c r="DN1420"/>
      <c r="DO1420"/>
      <c r="DP1420"/>
      <c r="DQ1420"/>
      <c r="DR1420"/>
      <c r="DV1420" s="31" t="s">
        <v>5722</v>
      </c>
      <c r="DW1420" s="31" t="s">
        <v>2272</v>
      </c>
      <c r="DX1420" s="63"/>
      <c r="DY1420" s="63"/>
      <c r="DZ1420" s="63"/>
      <c r="EA1420" s="167"/>
      <c r="EB1420" s="60"/>
      <c r="EC1420" s="60"/>
      <c r="ED1420" s="60"/>
      <c r="EE1420" s="60"/>
      <c r="EF1420" s="60"/>
      <c r="EG1420" s="60"/>
      <c r="EH1420" s="60"/>
      <c r="EI1420" s="60"/>
      <c r="EJ1420" s="60"/>
      <c r="EK1420" s="60"/>
      <c r="EL1420" s="60"/>
      <c r="EM1420" s="60"/>
      <c r="EN1420" s="60"/>
      <c r="EO1420" s="60"/>
      <c r="EP1420" s="60"/>
      <c r="EQ1420" s="60"/>
      <c r="ER1420" s="60"/>
      <c r="ES1420" s="60"/>
      <c r="ET1420" s="60"/>
      <c r="EU1420" s="60"/>
      <c r="EV1420" s="60"/>
      <c r="EW1420" s="60"/>
      <c r="EX1420" s="60"/>
      <c r="EY1420" s="60"/>
      <c r="EZ1420" s="60"/>
      <c r="FA1420" s="60"/>
      <c r="FB1420" s="60"/>
    </row>
    <row r="1421" spans="22:158" x14ac:dyDescent="0.25">
      <c r="W1421" s="33"/>
      <c r="X1421" s="33"/>
      <c r="AH1421" s="38">
        <v>100</v>
      </c>
      <c r="AI1421" s="38">
        <v>150</v>
      </c>
      <c r="AJ1421" s="38">
        <v>14750</v>
      </c>
      <c r="AK1421" s="38">
        <v>16</v>
      </c>
      <c r="AL1421" s="38">
        <v>1809158</v>
      </c>
      <c r="AM1421" s="61" t="s">
        <v>1816</v>
      </c>
      <c r="AN1421" s="61" t="s">
        <v>1695</v>
      </c>
      <c r="AO1421" s="61" t="s">
        <v>1583</v>
      </c>
      <c r="AP1421" s="61" t="s">
        <v>5034</v>
      </c>
      <c r="AQ1421" s="61" t="s">
        <v>4970</v>
      </c>
      <c r="AR1421" s="28">
        <v>13947.1</v>
      </c>
      <c r="AS1421" s="28">
        <v>0</v>
      </c>
      <c r="AT1421" s="28">
        <v>0</v>
      </c>
      <c r="AU1421" s="62"/>
      <c r="BT1421">
        <v>0</v>
      </c>
      <c r="BU1421" s="32">
        <v>100</v>
      </c>
      <c r="BV1421" s="32">
        <v>140</v>
      </c>
      <c r="BW1421" s="32">
        <v>18100</v>
      </c>
      <c r="BX1421" s="32">
        <v>87</v>
      </c>
      <c r="BY1421" s="32">
        <v>91180</v>
      </c>
      <c r="BZ1421" t="s">
        <v>1816</v>
      </c>
      <c r="CA1421" t="s">
        <v>1690</v>
      </c>
      <c r="CB1421" t="s">
        <v>1908</v>
      </c>
      <c r="CC1421" s="52" t="s">
        <v>1726</v>
      </c>
      <c r="CD1421" s="52" t="s">
        <v>1793</v>
      </c>
      <c r="CE1421" s="155"/>
      <c r="CF1421" s="155"/>
      <c r="CG1421" s="31" t="s">
        <v>5841</v>
      </c>
      <c r="CH1421" s="31" t="s">
        <v>3964</v>
      </c>
      <c r="CI1421" s="31" t="s">
        <v>3984</v>
      </c>
      <c r="CJ1421" s="31" t="s">
        <v>3324</v>
      </c>
      <c r="DL1421"/>
      <c r="DM1421"/>
      <c r="DN1421"/>
      <c r="DO1421"/>
      <c r="DP1421"/>
      <c r="DQ1421"/>
      <c r="DR1421"/>
      <c r="DV1421" s="31" t="s">
        <v>5722</v>
      </c>
      <c r="DW1421" s="31" t="s">
        <v>2272</v>
      </c>
      <c r="DX1421" s="63"/>
      <c r="DY1421" s="63"/>
      <c r="DZ1421" s="63"/>
      <c r="EA1421" s="167"/>
      <c r="EB1421" s="60"/>
      <c r="EC1421" s="60"/>
      <c r="ED1421" s="60"/>
      <c r="EE1421" s="60"/>
      <c r="EF1421" s="60"/>
      <c r="EG1421" s="60"/>
      <c r="EH1421" s="60"/>
      <c r="EI1421" s="60"/>
      <c r="EJ1421" s="60"/>
      <c r="EK1421" s="60"/>
      <c r="EL1421" s="60"/>
      <c r="EM1421" s="60"/>
      <c r="EN1421" s="60"/>
      <c r="EO1421" s="60"/>
      <c r="EP1421" s="60"/>
      <c r="EQ1421" s="60"/>
      <c r="ER1421" s="60"/>
      <c r="ES1421" s="60"/>
      <c r="ET1421" s="60"/>
      <c r="EU1421" s="60"/>
      <c r="EV1421" s="60"/>
      <c r="EW1421" s="60"/>
      <c r="EX1421" s="60"/>
      <c r="EY1421" s="60"/>
      <c r="EZ1421" s="60"/>
      <c r="FA1421" s="60"/>
      <c r="FB1421" s="60"/>
    </row>
    <row r="1422" spans="22:158" x14ac:dyDescent="0.25">
      <c r="W1422" s="33"/>
      <c r="X1422" s="33"/>
      <c r="AH1422" s="38">
        <v>100</v>
      </c>
      <c r="AI1422" s="38">
        <v>150</v>
      </c>
      <c r="AJ1422" s="38">
        <v>14950</v>
      </c>
      <c r="AK1422" s="38">
        <v>16</v>
      </c>
      <c r="AL1422" s="38">
        <v>1809158</v>
      </c>
      <c r="AM1422" s="61" t="s">
        <v>1816</v>
      </c>
      <c r="AN1422" s="61" t="s">
        <v>1695</v>
      </c>
      <c r="AO1422" s="61" t="s">
        <v>1589</v>
      </c>
      <c r="AP1422" s="61" t="s">
        <v>5034</v>
      </c>
      <c r="AQ1422" s="61" t="s">
        <v>4970</v>
      </c>
      <c r="AR1422" s="28">
        <v>200957.8</v>
      </c>
      <c r="AS1422" s="28">
        <v>0</v>
      </c>
      <c r="AT1422" s="28">
        <v>0</v>
      </c>
      <c r="AU1422" s="62"/>
      <c r="BT1422">
        <v>0</v>
      </c>
      <c r="BU1422" s="32">
        <v>100</v>
      </c>
      <c r="BV1422" s="32">
        <v>140</v>
      </c>
      <c r="BW1422" s="32">
        <v>18100</v>
      </c>
      <c r="BX1422" s="32">
        <v>87</v>
      </c>
      <c r="BY1422" s="32">
        <v>91190</v>
      </c>
      <c r="BZ1422" t="s">
        <v>1816</v>
      </c>
      <c r="CA1422" t="s">
        <v>1690</v>
      </c>
      <c r="CB1422" t="s">
        <v>1908</v>
      </c>
      <c r="CC1422" s="52" t="s">
        <v>1726</v>
      </c>
      <c r="CD1422" s="52" t="s">
        <v>1726</v>
      </c>
      <c r="CE1422" s="155"/>
      <c r="CF1422" s="155"/>
      <c r="CG1422" s="31" t="s">
        <v>5843</v>
      </c>
      <c r="CH1422" s="31" t="s">
        <v>3965</v>
      </c>
      <c r="CI1422" s="31" t="s">
        <v>3984</v>
      </c>
      <c r="CJ1422" s="31" t="s">
        <v>3325</v>
      </c>
      <c r="DL1422"/>
      <c r="DM1422"/>
      <c r="DN1422"/>
      <c r="DO1422"/>
      <c r="DP1422"/>
      <c r="DQ1422"/>
      <c r="DR1422"/>
      <c r="DV1422" s="31" t="s">
        <v>5722</v>
      </c>
      <c r="DW1422" s="31" t="s">
        <v>2272</v>
      </c>
      <c r="DX1422" s="63"/>
      <c r="DY1422" s="63"/>
      <c r="DZ1422" s="63"/>
      <c r="EA1422" s="167"/>
      <c r="EB1422" s="60"/>
      <c r="EC1422" s="60"/>
      <c r="ED1422" s="60"/>
      <c r="EE1422" s="60"/>
      <c r="EF1422" s="60"/>
      <c r="EG1422" s="60"/>
      <c r="EH1422" s="60"/>
      <c r="EI1422" s="60"/>
      <c r="EJ1422" s="60"/>
      <c r="EK1422" s="60"/>
      <c r="EL1422" s="60"/>
      <c r="EM1422" s="60"/>
      <c r="EN1422" s="60"/>
      <c r="EO1422" s="60"/>
      <c r="EP1422" s="60"/>
      <c r="EQ1422" s="60"/>
      <c r="ER1422" s="60"/>
      <c r="ES1422" s="60"/>
      <c r="ET1422" s="60"/>
      <c r="EU1422" s="60"/>
      <c r="EV1422" s="60"/>
      <c r="EW1422" s="60"/>
      <c r="EX1422" s="60"/>
      <c r="EY1422" s="60"/>
      <c r="EZ1422" s="60"/>
      <c r="FA1422" s="60"/>
      <c r="FB1422" s="60"/>
    </row>
    <row r="1423" spans="22:158" x14ac:dyDescent="0.25">
      <c r="W1423" s="33"/>
      <c r="X1423" s="33"/>
      <c r="AH1423" s="38">
        <v>100</v>
      </c>
      <c r="AI1423" s="38">
        <v>150</v>
      </c>
      <c r="AJ1423" s="38">
        <v>15550</v>
      </c>
      <c r="AK1423" s="38">
        <v>16</v>
      </c>
      <c r="AL1423" s="38">
        <v>1809158</v>
      </c>
      <c r="AM1423" s="61" t="s">
        <v>1816</v>
      </c>
      <c r="AN1423" s="61" t="s">
        <v>1695</v>
      </c>
      <c r="AO1423" s="61" t="s">
        <v>1602</v>
      </c>
      <c r="AP1423" s="61" t="s">
        <v>5034</v>
      </c>
      <c r="AQ1423" s="61" t="s">
        <v>4970</v>
      </c>
      <c r="AR1423" s="28">
        <v>18458.5</v>
      </c>
      <c r="AS1423" s="28">
        <v>0</v>
      </c>
      <c r="AT1423" s="28">
        <v>0</v>
      </c>
      <c r="AU1423" s="62"/>
      <c r="BT1423">
        <v>0</v>
      </c>
      <c r="BU1423" s="32">
        <v>100</v>
      </c>
      <c r="BV1423" s="32">
        <v>140</v>
      </c>
      <c r="BW1423" s="32">
        <v>18100</v>
      </c>
      <c r="BX1423" s="32">
        <v>87</v>
      </c>
      <c r="BY1423" s="32">
        <v>91200</v>
      </c>
      <c r="BZ1423" t="s">
        <v>1816</v>
      </c>
      <c r="CA1423" s="52" t="s">
        <v>1690</v>
      </c>
      <c r="CB1423" s="52" t="s">
        <v>1908</v>
      </c>
      <c r="CC1423" s="52" t="s">
        <v>1726</v>
      </c>
      <c r="CD1423" s="52" t="s">
        <v>1794</v>
      </c>
      <c r="CE1423" s="155"/>
      <c r="CF1423" s="155"/>
      <c r="CG1423" s="31" t="s">
        <v>5845</v>
      </c>
      <c r="CH1423" s="31" t="s">
        <v>3968</v>
      </c>
      <c r="CI1423" s="31" t="s">
        <v>3984</v>
      </c>
      <c r="CJ1423" s="31" t="s">
        <v>3326</v>
      </c>
      <c r="DL1423"/>
      <c r="DM1423"/>
      <c r="DN1423"/>
      <c r="DO1423"/>
      <c r="DP1423"/>
      <c r="DQ1423"/>
      <c r="DR1423"/>
      <c r="DV1423" s="31" t="s">
        <v>5722</v>
      </c>
      <c r="DW1423" s="31" t="s">
        <v>2272</v>
      </c>
      <c r="DX1423" s="63"/>
      <c r="DY1423" s="63"/>
      <c r="DZ1423" s="63"/>
      <c r="EA1423" s="167"/>
      <c r="EB1423" s="60"/>
      <c r="EC1423" s="60"/>
      <c r="ED1423" s="60"/>
      <c r="EE1423" s="60"/>
      <c r="EF1423" s="60"/>
      <c r="EG1423" s="60"/>
      <c r="EH1423" s="60"/>
      <c r="EI1423" s="60"/>
      <c r="EJ1423" s="60"/>
      <c r="EK1423" s="60"/>
      <c r="EL1423" s="60"/>
      <c r="EM1423" s="60"/>
      <c r="EN1423" s="60"/>
      <c r="EO1423" s="60"/>
      <c r="EP1423" s="60"/>
      <c r="EQ1423" s="60"/>
      <c r="ER1423" s="60"/>
      <c r="ES1423" s="60"/>
      <c r="ET1423" s="60"/>
      <c r="EU1423" s="60"/>
      <c r="EV1423" s="60"/>
      <c r="EW1423" s="60"/>
      <c r="EX1423" s="60"/>
      <c r="EY1423" s="60"/>
      <c r="EZ1423" s="60"/>
      <c r="FA1423" s="60"/>
      <c r="FB1423" s="60"/>
    </row>
    <row r="1424" spans="22:158" x14ac:dyDescent="0.25">
      <c r="W1424" s="33"/>
      <c r="X1424" s="33"/>
      <c r="AH1424" s="38">
        <v>100</v>
      </c>
      <c r="AI1424" s="38">
        <v>150</v>
      </c>
      <c r="AJ1424" s="38">
        <v>15800</v>
      </c>
      <c r="AK1424" s="38">
        <v>16</v>
      </c>
      <c r="AL1424" s="38">
        <v>1809158</v>
      </c>
      <c r="AM1424" s="61" t="s">
        <v>1816</v>
      </c>
      <c r="AN1424" s="61" t="s">
        <v>1695</v>
      </c>
      <c r="AO1424" s="61" t="s">
        <v>1607</v>
      </c>
      <c r="AP1424" s="61" t="s">
        <v>5034</v>
      </c>
      <c r="AQ1424" s="61" t="s">
        <v>4970</v>
      </c>
      <c r="AR1424" s="28">
        <v>708896.6</v>
      </c>
      <c r="AS1424" s="28">
        <v>0</v>
      </c>
      <c r="AT1424" s="28">
        <v>0</v>
      </c>
      <c r="AU1424" s="62"/>
      <c r="BT1424">
        <v>0</v>
      </c>
      <c r="BU1424" s="32">
        <v>100</v>
      </c>
      <c r="BV1424" s="32">
        <v>140</v>
      </c>
      <c r="BW1424" s="32">
        <v>18100</v>
      </c>
      <c r="BX1424" s="32">
        <v>88</v>
      </c>
      <c r="BY1424" s="32">
        <v>91220</v>
      </c>
      <c r="BZ1424" t="s">
        <v>1816</v>
      </c>
      <c r="CA1424" t="s">
        <v>1690</v>
      </c>
      <c r="CB1424" t="s">
        <v>1908</v>
      </c>
      <c r="CC1424" t="s">
        <v>1684</v>
      </c>
      <c r="CD1424" s="52" t="s">
        <v>1684</v>
      </c>
      <c r="CE1424" s="155">
        <v>1066</v>
      </c>
      <c r="CF1424" s="155">
        <v>3</v>
      </c>
      <c r="CG1424" s="31" t="s">
        <v>696</v>
      </c>
      <c r="CH1424" s="31" t="s">
        <v>3969</v>
      </c>
      <c r="CI1424" s="31" t="s">
        <v>3984</v>
      </c>
      <c r="CJ1424" s="31" t="s">
        <v>3327</v>
      </c>
      <c r="DL1424"/>
      <c r="DM1424"/>
      <c r="DN1424"/>
      <c r="DO1424"/>
      <c r="DP1424"/>
      <c r="DQ1424"/>
      <c r="DR1424"/>
      <c r="DV1424" s="31" t="s">
        <v>5722</v>
      </c>
      <c r="DW1424" s="31" t="s">
        <v>2272</v>
      </c>
      <c r="DX1424" s="63"/>
      <c r="DY1424" s="63"/>
      <c r="DZ1424" s="63"/>
      <c r="EA1424" s="167"/>
      <c r="EB1424" s="60"/>
      <c r="EC1424" s="60"/>
      <c r="ED1424" s="60"/>
      <c r="EE1424" s="60"/>
      <c r="EF1424" s="60"/>
      <c r="EG1424" s="60"/>
      <c r="EH1424" s="60"/>
      <c r="EI1424" s="60"/>
      <c r="EJ1424" s="60"/>
      <c r="EK1424" s="60"/>
      <c r="EL1424" s="60"/>
      <c r="EM1424" s="60"/>
      <c r="EN1424" s="60"/>
      <c r="EO1424" s="60"/>
      <c r="EP1424" s="60"/>
      <c r="EQ1424" s="60"/>
      <c r="ER1424" s="60"/>
      <c r="ES1424" s="60"/>
      <c r="ET1424" s="60"/>
      <c r="EU1424" s="60"/>
      <c r="EV1424" s="60"/>
      <c r="EW1424" s="60"/>
      <c r="EX1424" s="60"/>
      <c r="EY1424" s="60"/>
      <c r="EZ1424" s="60"/>
      <c r="FA1424" s="60"/>
      <c r="FB1424" s="60"/>
    </row>
    <row r="1425" spans="22:158" x14ac:dyDescent="0.25">
      <c r="W1425" s="33"/>
      <c r="X1425" s="33"/>
      <c r="AH1425" s="38">
        <v>100</v>
      </c>
      <c r="AI1425" s="38">
        <v>150</v>
      </c>
      <c r="AJ1425" s="38">
        <v>17350</v>
      </c>
      <c r="AK1425" s="38">
        <v>16</v>
      </c>
      <c r="AL1425" s="38">
        <v>1809158</v>
      </c>
      <c r="AM1425" s="61" t="s">
        <v>1816</v>
      </c>
      <c r="AN1425" s="61" t="s">
        <v>1695</v>
      </c>
      <c r="AO1425" s="61" t="s">
        <v>1641</v>
      </c>
      <c r="AP1425" s="61" t="s">
        <v>5034</v>
      </c>
      <c r="AQ1425" s="61" t="s">
        <v>4970</v>
      </c>
      <c r="AR1425" s="28">
        <v>80330.5</v>
      </c>
      <c r="AS1425" s="28">
        <v>0</v>
      </c>
      <c r="AT1425" s="28">
        <v>0</v>
      </c>
      <c r="AU1425" s="62"/>
      <c r="BT1425">
        <v>0</v>
      </c>
      <c r="BU1425" s="32">
        <v>100</v>
      </c>
      <c r="BV1425" s="32">
        <v>140</v>
      </c>
      <c r="BW1425" s="32">
        <v>18100</v>
      </c>
      <c r="BX1425" s="32">
        <v>89</v>
      </c>
      <c r="BY1425" s="32">
        <v>91240</v>
      </c>
      <c r="BZ1425" t="s">
        <v>1816</v>
      </c>
      <c r="CA1425" t="s">
        <v>1690</v>
      </c>
      <c r="CB1425" t="s">
        <v>1908</v>
      </c>
      <c r="CC1425" s="52" t="s">
        <v>1785</v>
      </c>
      <c r="CD1425" s="52" t="s">
        <v>1785</v>
      </c>
      <c r="CE1425" s="155">
        <v>428846</v>
      </c>
      <c r="CF1425" s="155">
        <v>258</v>
      </c>
      <c r="CG1425" s="31" t="s">
        <v>698</v>
      </c>
      <c r="CH1425" s="31" t="s">
        <v>3970</v>
      </c>
      <c r="CI1425" s="31" t="s">
        <v>3984</v>
      </c>
      <c r="CJ1425" s="31" t="s">
        <v>3328</v>
      </c>
      <c r="DL1425"/>
      <c r="DM1425"/>
      <c r="DN1425"/>
      <c r="DO1425"/>
      <c r="DP1425"/>
      <c r="DQ1425"/>
      <c r="DR1425"/>
      <c r="DV1425" s="31" t="s">
        <v>5722</v>
      </c>
      <c r="DW1425" s="31" t="s">
        <v>2272</v>
      </c>
      <c r="DX1425" s="63"/>
      <c r="DY1425" s="63"/>
      <c r="DZ1425" s="63"/>
      <c r="EA1425" s="167"/>
      <c r="EB1425" s="60"/>
      <c r="EC1425" s="60"/>
      <c r="ED1425" s="60"/>
      <c r="EE1425" s="60"/>
      <c r="EF1425" s="60"/>
      <c r="EG1425" s="60"/>
      <c r="EH1425" s="60"/>
      <c r="EI1425" s="60"/>
      <c r="EJ1425" s="60"/>
      <c r="EK1425" s="60"/>
      <c r="EL1425" s="60"/>
      <c r="EM1425" s="60"/>
      <c r="EN1425" s="60"/>
      <c r="EO1425" s="60"/>
      <c r="EP1425" s="60"/>
      <c r="EQ1425" s="60"/>
      <c r="ER1425" s="60"/>
      <c r="ES1425" s="60"/>
      <c r="ET1425" s="60"/>
      <c r="EU1425" s="60"/>
      <c r="EV1425" s="60"/>
      <c r="EW1425" s="60"/>
      <c r="EX1425" s="60"/>
      <c r="EY1425" s="60"/>
      <c r="EZ1425" s="60"/>
      <c r="FA1425" s="60"/>
      <c r="FB1425" s="60"/>
    </row>
    <row r="1426" spans="22:158" x14ac:dyDescent="0.25">
      <c r="W1426" s="33"/>
      <c r="X1426" s="33"/>
      <c r="AH1426" s="38">
        <v>100</v>
      </c>
      <c r="AI1426" s="38">
        <v>150</v>
      </c>
      <c r="AJ1426" s="38">
        <v>17500</v>
      </c>
      <c r="AK1426" s="38">
        <v>16</v>
      </c>
      <c r="AL1426" s="38">
        <v>1809158</v>
      </c>
      <c r="AM1426" s="61" t="s">
        <v>1816</v>
      </c>
      <c r="AN1426" s="61" t="s">
        <v>1695</v>
      </c>
      <c r="AO1426" s="61" t="s">
        <v>1644</v>
      </c>
      <c r="AP1426" s="61" t="s">
        <v>5034</v>
      </c>
      <c r="AQ1426" s="61" t="s">
        <v>4970</v>
      </c>
      <c r="AR1426" s="28">
        <v>4220.5</v>
      </c>
      <c r="AS1426" s="28">
        <v>0</v>
      </c>
      <c r="AT1426" s="28">
        <v>0</v>
      </c>
      <c r="AU1426" s="62"/>
      <c r="BT1426">
        <v>0</v>
      </c>
      <c r="BU1426" s="32">
        <v>100</v>
      </c>
      <c r="BV1426" s="32">
        <v>140</v>
      </c>
      <c r="BW1426" s="32">
        <v>18100</v>
      </c>
      <c r="BX1426" s="32">
        <v>90</v>
      </c>
      <c r="BY1426" s="32">
        <v>91260</v>
      </c>
      <c r="BZ1426" t="s">
        <v>1816</v>
      </c>
      <c r="CA1426" t="s">
        <v>1690</v>
      </c>
      <c r="CB1426" t="s">
        <v>1908</v>
      </c>
      <c r="CC1426" t="s">
        <v>5036</v>
      </c>
      <c r="CD1426" s="52" t="s">
        <v>5036</v>
      </c>
      <c r="CE1426" s="155">
        <v>2</v>
      </c>
      <c r="CF1426" s="155">
        <v>1</v>
      </c>
      <c r="CG1426" s="31" t="s">
        <v>5848</v>
      </c>
      <c r="CH1426" s="31" t="s">
        <v>3971</v>
      </c>
      <c r="CI1426" s="31" t="s">
        <v>3984</v>
      </c>
      <c r="CJ1426" s="31" t="s">
        <v>3329</v>
      </c>
      <c r="DL1426"/>
      <c r="DM1426"/>
      <c r="DN1426"/>
      <c r="DO1426"/>
      <c r="DP1426"/>
      <c r="DQ1426"/>
      <c r="DR1426"/>
      <c r="DV1426" s="31" t="s">
        <v>5722</v>
      </c>
      <c r="DW1426" s="31" t="s">
        <v>2272</v>
      </c>
      <c r="DX1426" s="63"/>
      <c r="DY1426" s="63"/>
      <c r="DZ1426" s="63"/>
      <c r="EA1426" s="167"/>
      <c r="EB1426" s="60"/>
      <c r="EC1426" s="60"/>
      <c r="ED1426" s="60"/>
      <c r="EE1426" s="60"/>
      <c r="EF1426" s="60"/>
      <c r="EG1426" s="60"/>
      <c r="EH1426" s="60"/>
      <c r="EI1426" s="60"/>
      <c r="EJ1426" s="60"/>
      <c r="EK1426" s="60"/>
      <c r="EL1426" s="60"/>
      <c r="EM1426" s="60"/>
      <c r="EN1426" s="60"/>
      <c r="EO1426" s="60"/>
      <c r="EP1426" s="60"/>
      <c r="EQ1426" s="60"/>
      <c r="ER1426" s="60"/>
      <c r="ES1426" s="60"/>
      <c r="ET1426" s="60"/>
      <c r="EU1426" s="60"/>
      <c r="EV1426" s="60"/>
      <c r="EW1426" s="60"/>
      <c r="EX1426" s="60"/>
      <c r="EY1426" s="60"/>
      <c r="EZ1426" s="60"/>
      <c r="FA1426" s="60"/>
      <c r="FB1426" s="60"/>
    </row>
    <row r="1427" spans="22:158" x14ac:dyDescent="0.25">
      <c r="V1427" s="1"/>
      <c r="W1427" s="33"/>
      <c r="X1427" s="33"/>
      <c r="AH1427" s="38">
        <v>100</v>
      </c>
      <c r="AI1427" s="38">
        <v>150</v>
      </c>
      <c r="AJ1427" s="38">
        <v>17750</v>
      </c>
      <c r="AK1427" s="38">
        <v>16</v>
      </c>
      <c r="AL1427" s="38">
        <v>1809158</v>
      </c>
      <c r="AM1427" s="61" t="s">
        <v>1816</v>
      </c>
      <c r="AN1427" s="61" t="s">
        <v>1695</v>
      </c>
      <c r="AO1427" s="61" t="s">
        <v>1650</v>
      </c>
      <c r="AP1427" s="61" t="s">
        <v>5034</v>
      </c>
      <c r="AQ1427" s="61" t="s">
        <v>4970</v>
      </c>
      <c r="AR1427" s="28">
        <v>129438.40000000001</v>
      </c>
      <c r="AS1427" s="28">
        <v>0</v>
      </c>
      <c r="AT1427" s="28">
        <v>0</v>
      </c>
      <c r="AU1427" s="62"/>
      <c r="BT1427">
        <v>0</v>
      </c>
      <c r="BU1427" s="32">
        <v>100</v>
      </c>
      <c r="BV1427" s="32">
        <v>145</v>
      </c>
      <c r="BW1427" s="32">
        <v>10550</v>
      </c>
      <c r="BX1427" s="32">
        <v>81</v>
      </c>
      <c r="BY1427" s="32">
        <v>91000</v>
      </c>
      <c r="BZ1427" t="s">
        <v>1816</v>
      </c>
      <c r="CA1427" t="s">
        <v>1691</v>
      </c>
      <c r="CB1427" t="s">
        <v>1267</v>
      </c>
      <c r="CC1427" s="52" t="s">
        <v>1683</v>
      </c>
      <c r="CD1427" s="52" t="s">
        <v>1784</v>
      </c>
      <c r="CE1427" s="155">
        <v>26692</v>
      </c>
      <c r="CF1427" s="155">
        <v>294</v>
      </c>
      <c r="CG1427" s="31" t="s">
        <v>5834</v>
      </c>
      <c r="CH1427" s="31" t="s">
        <v>3985</v>
      </c>
      <c r="CI1427" s="31" t="s">
        <v>3986</v>
      </c>
      <c r="CJ1427" s="31" t="s">
        <v>3330</v>
      </c>
      <c r="DL1427"/>
      <c r="DM1427"/>
      <c r="DN1427"/>
      <c r="DO1427"/>
      <c r="DP1427"/>
      <c r="DQ1427"/>
      <c r="DR1427"/>
      <c r="DV1427" s="31" t="s">
        <v>5722</v>
      </c>
      <c r="DW1427" s="31" t="s">
        <v>2272</v>
      </c>
      <c r="DX1427" s="63"/>
      <c r="DY1427" s="63"/>
      <c r="DZ1427" s="63"/>
      <c r="EA1427" s="167"/>
      <c r="EB1427" s="60"/>
      <c r="EC1427" s="60"/>
      <c r="ED1427" s="60"/>
      <c r="EE1427" s="60"/>
      <c r="EF1427" s="60"/>
      <c r="EG1427" s="60"/>
      <c r="EH1427" s="60"/>
      <c r="EI1427" s="60"/>
      <c r="EJ1427" s="60"/>
      <c r="EK1427" s="60"/>
      <c r="EL1427" s="60"/>
      <c r="EM1427" s="60"/>
      <c r="EN1427" s="60"/>
      <c r="EO1427" s="60"/>
      <c r="EP1427" s="60"/>
      <c r="EQ1427" s="60"/>
      <c r="ER1427" s="60"/>
      <c r="ES1427" s="60"/>
      <c r="ET1427" s="60"/>
      <c r="EU1427" s="60"/>
      <c r="EV1427" s="60"/>
      <c r="EW1427" s="60"/>
      <c r="EX1427" s="60"/>
      <c r="EY1427" s="60"/>
      <c r="EZ1427" s="60"/>
      <c r="FA1427" s="60"/>
      <c r="FB1427" s="60"/>
    </row>
    <row r="1428" spans="22:158" x14ac:dyDescent="0.25">
      <c r="W1428" s="33"/>
      <c r="X1428" s="33"/>
      <c r="AH1428" s="38">
        <v>100</v>
      </c>
      <c r="AI1428" s="38">
        <v>155</v>
      </c>
      <c r="AJ1428" s="38">
        <v>10300</v>
      </c>
      <c r="AK1428" s="38">
        <v>16</v>
      </c>
      <c r="AL1428" s="38">
        <v>1809158</v>
      </c>
      <c r="AM1428" s="61" t="s">
        <v>1816</v>
      </c>
      <c r="AN1428" s="61" t="s">
        <v>1686</v>
      </c>
      <c r="AO1428" s="61" t="s">
        <v>5049</v>
      </c>
      <c r="AP1428" s="61" t="s">
        <v>5034</v>
      </c>
      <c r="AQ1428" s="61" t="s">
        <v>4970</v>
      </c>
      <c r="AR1428" s="28">
        <v>60831.7</v>
      </c>
      <c r="AS1428" s="28">
        <v>0</v>
      </c>
      <c r="AT1428" s="28">
        <v>0</v>
      </c>
      <c r="AU1428" s="62"/>
      <c r="BT1428">
        <v>0</v>
      </c>
      <c r="BU1428" s="32">
        <v>100</v>
      </c>
      <c r="BV1428" s="32">
        <v>145</v>
      </c>
      <c r="BW1428" s="32">
        <v>10550</v>
      </c>
      <c r="BX1428" s="32">
        <v>81</v>
      </c>
      <c r="BY1428" s="32">
        <v>91010</v>
      </c>
      <c r="BZ1428" t="s">
        <v>1816</v>
      </c>
      <c r="CA1428" t="s">
        <v>1691</v>
      </c>
      <c r="CB1428" t="s">
        <v>1267</v>
      </c>
      <c r="CC1428" t="s">
        <v>1683</v>
      </c>
      <c r="CD1428" s="52" t="s">
        <v>1683</v>
      </c>
      <c r="CE1428" s="155">
        <v>27797</v>
      </c>
      <c r="CF1428" s="155">
        <v>87</v>
      </c>
      <c r="CG1428" s="31" t="s">
        <v>5837</v>
      </c>
      <c r="CH1428" s="31" t="s">
        <v>3987</v>
      </c>
      <c r="CI1428" s="31" t="s">
        <v>3986</v>
      </c>
      <c r="CJ1428" s="31" t="s">
        <v>3331</v>
      </c>
      <c r="DL1428"/>
      <c r="DM1428"/>
      <c r="DN1428"/>
      <c r="DO1428"/>
      <c r="DP1428"/>
      <c r="DQ1428"/>
      <c r="DR1428"/>
      <c r="DV1428" s="31" t="s">
        <v>5722</v>
      </c>
      <c r="DW1428" s="31" t="s">
        <v>2273</v>
      </c>
      <c r="DX1428" s="63"/>
      <c r="DY1428" s="63"/>
      <c r="DZ1428" s="63"/>
      <c r="EA1428" s="167"/>
      <c r="EB1428" s="60"/>
      <c r="EC1428" s="60"/>
      <c r="ED1428" s="60"/>
      <c r="EE1428" s="60"/>
      <c r="EF1428" s="60"/>
      <c r="EG1428" s="60"/>
      <c r="EH1428" s="60"/>
      <c r="EI1428" s="60"/>
      <c r="EJ1428" s="60"/>
      <c r="EK1428" s="60"/>
      <c r="EL1428" s="60"/>
      <c r="EM1428" s="60"/>
      <c r="EN1428" s="60"/>
      <c r="EO1428" s="60"/>
      <c r="EP1428" s="60"/>
      <c r="EQ1428" s="60"/>
      <c r="ER1428" s="60"/>
      <c r="ES1428" s="60"/>
      <c r="ET1428" s="60"/>
      <c r="EU1428" s="60"/>
      <c r="EV1428" s="60"/>
      <c r="EW1428" s="60"/>
      <c r="EX1428" s="60"/>
      <c r="EY1428" s="60"/>
      <c r="EZ1428" s="60"/>
      <c r="FA1428" s="60"/>
      <c r="FB1428" s="60"/>
    </row>
    <row r="1429" spans="22:158" x14ac:dyDescent="0.25">
      <c r="W1429" s="33"/>
      <c r="X1429" s="33"/>
      <c r="AH1429" s="38">
        <v>100</v>
      </c>
      <c r="AI1429" s="38">
        <v>155</v>
      </c>
      <c r="AJ1429" s="38">
        <v>10650</v>
      </c>
      <c r="AK1429" s="38">
        <v>16</v>
      </c>
      <c r="AL1429" s="38">
        <v>1809158</v>
      </c>
      <c r="AM1429" s="61" t="s">
        <v>1816</v>
      </c>
      <c r="AN1429" s="61" t="s">
        <v>1686</v>
      </c>
      <c r="AO1429" s="61" t="s">
        <v>5056</v>
      </c>
      <c r="AP1429" s="61" t="s">
        <v>5034</v>
      </c>
      <c r="AQ1429" s="61" t="s">
        <v>4970</v>
      </c>
      <c r="AR1429" s="28">
        <v>233683.8</v>
      </c>
      <c r="AS1429" s="28">
        <v>0</v>
      </c>
      <c r="AT1429" s="28">
        <v>0</v>
      </c>
      <c r="AU1429" s="62"/>
      <c r="BT1429">
        <v>0</v>
      </c>
      <c r="BU1429" s="32">
        <v>100</v>
      </c>
      <c r="BV1429" s="32">
        <v>145</v>
      </c>
      <c r="BW1429" s="32">
        <v>10550</v>
      </c>
      <c r="BX1429" s="32">
        <v>82</v>
      </c>
      <c r="BY1429" s="32">
        <v>91020</v>
      </c>
      <c r="BZ1429" t="s">
        <v>1816</v>
      </c>
      <c r="CA1429" t="s">
        <v>1691</v>
      </c>
      <c r="CB1429" t="s">
        <v>1267</v>
      </c>
      <c r="CC1429" s="52" t="s">
        <v>1790</v>
      </c>
      <c r="CD1429" s="52" t="s">
        <v>1792</v>
      </c>
      <c r="CE1429" s="155">
        <v>131</v>
      </c>
      <c r="CF1429" s="155">
        <v>1</v>
      </c>
      <c r="CG1429" s="31" t="s">
        <v>5851</v>
      </c>
      <c r="CH1429" s="31" t="s">
        <v>3988</v>
      </c>
      <c r="CI1429" s="31" t="s">
        <v>3986</v>
      </c>
      <c r="CJ1429" s="31" t="s">
        <v>3332</v>
      </c>
      <c r="DL1429"/>
      <c r="DM1429"/>
      <c r="DN1429"/>
      <c r="DO1429"/>
      <c r="DP1429"/>
      <c r="DQ1429"/>
      <c r="DR1429"/>
      <c r="DV1429" s="31" t="s">
        <v>5722</v>
      </c>
      <c r="DW1429" s="31" t="s">
        <v>2273</v>
      </c>
      <c r="DX1429" s="63"/>
      <c r="DY1429" s="63"/>
      <c r="DZ1429" s="63"/>
      <c r="EA1429" s="167"/>
      <c r="EB1429" s="60"/>
      <c r="EC1429" s="60"/>
      <c r="ED1429" s="60"/>
      <c r="EE1429" s="60"/>
      <c r="EF1429" s="60"/>
      <c r="EG1429" s="60"/>
      <c r="EH1429" s="60"/>
      <c r="EI1429" s="60"/>
      <c r="EJ1429" s="60"/>
      <c r="EK1429" s="60"/>
      <c r="EL1429" s="60"/>
      <c r="EM1429" s="60"/>
      <c r="EN1429" s="60"/>
      <c r="EO1429" s="60"/>
      <c r="EP1429" s="60"/>
      <c r="EQ1429" s="60"/>
      <c r="ER1429" s="60"/>
      <c r="ES1429" s="60"/>
      <c r="ET1429" s="60"/>
      <c r="EU1429" s="60"/>
      <c r="EV1429" s="60"/>
      <c r="EW1429" s="60"/>
      <c r="EX1429" s="60"/>
      <c r="EY1429" s="60"/>
      <c r="EZ1429" s="60"/>
      <c r="FA1429" s="60"/>
      <c r="FB1429" s="60"/>
    </row>
    <row r="1430" spans="22:158" x14ac:dyDescent="0.25">
      <c r="V1430" s="1"/>
      <c r="W1430" s="33"/>
      <c r="X1430" s="33"/>
      <c r="AH1430" s="38">
        <v>100</v>
      </c>
      <c r="AI1430" s="38">
        <v>155</v>
      </c>
      <c r="AJ1430" s="38">
        <v>11860</v>
      </c>
      <c r="AK1430" s="38">
        <v>16</v>
      </c>
      <c r="AL1430" s="38">
        <v>1809158</v>
      </c>
      <c r="AM1430" s="61" t="s">
        <v>1816</v>
      </c>
      <c r="AN1430" s="61" t="s">
        <v>1686</v>
      </c>
      <c r="AO1430" s="61" t="s">
        <v>5082</v>
      </c>
      <c r="AP1430" s="61" t="s">
        <v>5034</v>
      </c>
      <c r="AQ1430" s="61" t="s">
        <v>4970</v>
      </c>
      <c r="AR1430" s="28">
        <v>98492.4</v>
      </c>
      <c r="AS1430" s="28">
        <v>0</v>
      </c>
      <c r="AT1430" s="28">
        <v>0</v>
      </c>
      <c r="AU1430" s="62"/>
      <c r="BT1430">
        <v>0</v>
      </c>
      <c r="BU1430" s="32">
        <v>100</v>
      </c>
      <c r="BV1430" s="32">
        <v>145</v>
      </c>
      <c r="BW1430" s="32">
        <v>10550</v>
      </c>
      <c r="BX1430" s="32">
        <v>82</v>
      </c>
      <c r="BY1430" s="32">
        <v>91040</v>
      </c>
      <c r="BZ1430" t="s">
        <v>1816</v>
      </c>
      <c r="CA1430" t="s">
        <v>1691</v>
      </c>
      <c r="CB1430" t="s">
        <v>1267</v>
      </c>
      <c r="CC1430" s="52" t="s">
        <v>1790</v>
      </c>
      <c r="CD1430" s="52" t="s">
        <v>1791</v>
      </c>
      <c r="CE1430" s="155"/>
      <c r="CF1430" s="155"/>
      <c r="CG1430" s="31" t="s">
        <v>5853</v>
      </c>
      <c r="CH1430" s="31" t="s">
        <v>3989</v>
      </c>
      <c r="CI1430" s="31" t="s">
        <v>3986</v>
      </c>
      <c r="CJ1430" s="31" t="s">
        <v>3333</v>
      </c>
      <c r="DL1430"/>
      <c r="DM1430"/>
      <c r="DN1430"/>
      <c r="DO1430"/>
      <c r="DP1430"/>
      <c r="DQ1430"/>
      <c r="DR1430"/>
      <c r="DV1430" s="31" t="s">
        <v>5722</v>
      </c>
      <c r="DW1430" s="31" t="s">
        <v>2273</v>
      </c>
      <c r="DX1430" s="63"/>
      <c r="DY1430" s="63"/>
      <c r="DZ1430" s="63"/>
      <c r="EA1430" s="167"/>
      <c r="EB1430" s="60"/>
      <c r="EC1430" s="60"/>
      <c r="ED1430" s="60"/>
      <c r="EE1430" s="60"/>
      <c r="EF1430" s="60"/>
      <c r="EG1430" s="60"/>
      <c r="EH1430" s="60"/>
      <c r="EI1430" s="60"/>
      <c r="EJ1430" s="60"/>
      <c r="EK1430" s="60"/>
      <c r="EL1430" s="60"/>
      <c r="EM1430" s="60"/>
      <c r="EN1430" s="60"/>
      <c r="EO1430" s="60"/>
      <c r="EP1430" s="60"/>
      <c r="EQ1430" s="60"/>
      <c r="ER1430" s="60"/>
      <c r="ES1430" s="60"/>
      <c r="ET1430" s="60"/>
      <c r="EU1430" s="60"/>
      <c r="EV1430" s="60"/>
      <c r="EW1430" s="60"/>
      <c r="EX1430" s="60"/>
      <c r="EY1430" s="60"/>
      <c r="EZ1430" s="60"/>
      <c r="FA1430" s="60"/>
      <c r="FB1430" s="60"/>
    </row>
    <row r="1431" spans="22:158" x14ac:dyDescent="0.25">
      <c r="V1431" s="1"/>
      <c r="W1431" s="33"/>
      <c r="X1431" s="33"/>
      <c r="AH1431" s="38">
        <v>100</v>
      </c>
      <c r="AI1431" s="38">
        <v>155</v>
      </c>
      <c r="AJ1431" s="38">
        <v>12300</v>
      </c>
      <c r="AK1431" s="38">
        <v>16</v>
      </c>
      <c r="AL1431" s="38">
        <v>1809158</v>
      </c>
      <c r="AM1431" s="61" t="s">
        <v>1816</v>
      </c>
      <c r="AN1431" s="61" t="s">
        <v>1686</v>
      </c>
      <c r="AO1431" s="61" t="s">
        <v>5090</v>
      </c>
      <c r="AP1431" s="61" t="s">
        <v>5034</v>
      </c>
      <c r="AQ1431" s="61" t="s">
        <v>4970</v>
      </c>
      <c r="AR1431" s="28">
        <v>30682.7</v>
      </c>
      <c r="AS1431" s="28">
        <v>0</v>
      </c>
      <c r="AT1431" s="28">
        <v>0</v>
      </c>
      <c r="AU1431" s="62"/>
      <c r="BT1431">
        <v>0</v>
      </c>
      <c r="BU1431" s="32">
        <v>100</v>
      </c>
      <c r="BV1431" s="32">
        <v>145</v>
      </c>
      <c r="BW1431" s="32">
        <v>10550</v>
      </c>
      <c r="BX1431" s="32">
        <v>83</v>
      </c>
      <c r="BY1431" s="32">
        <v>91060</v>
      </c>
      <c r="BZ1431" t="s">
        <v>1816</v>
      </c>
      <c r="CA1431" t="s">
        <v>1691</v>
      </c>
      <c r="CB1431" t="s">
        <v>1267</v>
      </c>
      <c r="CC1431" s="52" t="s">
        <v>1786</v>
      </c>
      <c r="CD1431" s="52" t="s">
        <v>5043</v>
      </c>
      <c r="CE1431" s="155">
        <v>408</v>
      </c>
      <c r="CF1431" s="155">
        <v>16</v>
      </c>
      <c r="CG1431" s="31" t="s">
        <v>684</v>
      </c>
      <c r="CH1431" s="31" t="s">
        <v>3990</v>
      </c>
      <c r="CI1431" s="31" t="s">
        <v>3986</v>
      </c>
      <c r="CJ1431" s="31" t="s">
        <v>3334</v>
      </c>
      <c r="DL1431"/>
      <c r="DM1431"/>
      <c r="DN1431"/>
      <c r="DO1431"/>
      <c r="DP1431"/>
      <c r="DQ1431"/>
      <c r="DR1431"/>
      <c r="DV1431" s="31" t="s">
        <v>5722</v>
      </c>
      <c r="DW1431" s="31" t="s">
        <v>2273</v>
      </c>
      <c r="DX1431" s="63"/>
      <c r="DY1431" s="63"/>
      <c r="DZ1431" s="63"/>
      <c r="EA1431" s="167"/>
      <c r="EB1431" s="60"/>
      <c r="EC1431" s="60"/>
      <c r="ED1431" s="60"/>
      <c r="EE1431" s="60"/>
      <c r="EF1431" s="60"/>
      <c r="EG1431" s="60"/>
      <c r="EH1431" s="60"/>
      <c r="EI1431" s="60"/>
      <c r="EJ1431" s="60"/>
      <c r="EK1431" s="60"/>
      <c r="EL1431" s="60"/>
      <c r="EM1431" s="60"/>
      <c r="EN1431" s="60"/>
      <c r="EO1431" s="60"/>
      <c r="EP1431" s="60"/>
      <c r="EQ1431" s="60"/>
      <c r="ER1431" s="60"/>
      <c r="ES1431" s="60"/>
      <c r="ET1431" s="60"/>
      <c r="EU1431" s="60"/>
      <c r="EV1431" s="60"/>
      <c r="EW1431" s="60"/>
      <c r="EX1431" s="60"/>
      <c r="EY1431" s="60"/>
      <c r="EZ1431" s="60"/>
      <c r="FA1431" s="60"/>
      <c r="FB1431" s="60"/>
    </row>
    <row r="1432" spans="22:158" x14ac:dyDescent="0.25">
      <c r="W1432" s="33"/>
      <c r="X1432" s="33"/>
      <c r="AH1432" s="38">
        <v>100</v>
      </c>
      <c r="AI1432" s="38">
        <v>155</v>
      </c>
      <c r="AJ1432" s="38">
        <v>12500</v>
      </c>
      <c r="AK1432" s="38">
        <v>16</v>
      </c>
      <c r="AL1432" s="38">
        <v>1809158</v>
      </c>
      <c r="AM1432" s="61" t="s">
        <v>1816</v>
      </c>
      <c r="AN1432" s="61" t="s">
        <v>1686</v>
      </c>
      <c r="AO1432" s="61" t="s">
        <v>5094</v>
      </c>
      <c r="AP1432" s="61" t="s">
        <v>5034</v>
      </c>
      <c r="AQ1432" s="61" t="s">
        <v>4970</v>
      </c>
      <c r="AR1432" s="28">
        <v>86677.2</v>
      </c>
      <c r="AS1432" s="28">
        <v>0</v>
      </c>
      <c r="AT1432" s="28">
        <v>0</v>
      </c>
      <c r="AU1432" s="62"/>
      <c r="BT1432">
        <v>0</v>
      </c>
      <c r="BU1432" s="32">
        <v>100</v>
      </c>
      <c r="BV1432" s="32">
        <v>145</v>
      </c>
      <c r="BW1432" s="32">
        <v>10550</v>
      </c>
      <c r="BX1432" s="32">
        <v>83</v>
      </c>
      <c r="BY1432" s="32">
        <v>91080</v>
      </c>
      <c r="BZ1432" t="s">
        <v>1816</v>
      </c>
      <c r="CA1432" t="s">
        <v>1691</v>
      </c>
      <c r="CB1432" t="s">
        <v>1267</v>
      </c>
      <c r="CC1432" t="s">
        <v>1786</v>
      </c>
      <c r="CD1432" s="52" t="s">
        <v>1784</v>
      </c>
      <c r="CE1432" s="155">
        <v>56</v>
      </c>
      <c r="CF1432" s="155">
        <v>2</v>
      </c>
      <c r="CG1432" s="31" t="s">
        <v>686</v>
      </c>
      <c r="CH1432" s="31" t="s">
        <v>3991</v>
      </c>
      <c r="CI1432" s="31" t="s">
        <v>3986</v>
      </c>
      <c r="CJ1432" s="31" t="s">
        <v>3335</v>
      </c>
      <c r="DL1432"/>
      <c r="DM1432"/>
      <c r="DN1432"/>
      <c r="DO1432"/>
      <c r="DP1432"/>
      <c r="DQ1432"/>
      <c r="DR1432"/>
      <c r="DV1432" s="31" t="s">
        <v>5722</v>
      </c>
      <c r="DW1432" s="31" t="s">
        <v>2273</v>
      </c>
      <c r="DX1432" s="63"/>
      <c r="DY1432" s="63"/>
      <c r="DZ1432" s="63"/>
      <c r="EA1432" s="167"/>
      <c r="EB1432" s="60"/>
      <c r="EC1432" s="60"/>
      <c r="ED1432" s="60"/>
      <c r="EE1432" s="60"/>
      <c r="EF1432" s="60"/>
      <c r="EG1432" s="60"/>
      <c r="EH1432" s="60"/>
      <c r="EI1432" s="60"/>
      <c r="EJ1432" s="60"/>
      <c r="EK1432" s="60"/>
      <c r="EL1432" s="60"/>
      <c r="EM1432" s="60"/>
      <c r="EN1432" s="60"/>
      <c r="EO1432" s="60"/>
      <c r="EP1432" s="60"/>
      <c r="EQ1432" s="60"/>
      <c r="ER1432" s="60"/>
      <c r="ES1432" s="60"/>
      <c r="ET1432" s="60"/>
      <c r="EU1432" s="60"/>
      <c r="EV1432" s="60"/>
      <c r="EW1432" s="60"/>
      <c r="EX1432" s="60"/>
      <c r="EY1432" s="60"/>
      <c r="EZ1432" s="60"/>
      <c r="FA1432" s="60"/>
      <c r="FB1432" s="60"/>
    </row>
    <row r="1433" spans="22:158" x14ac:dyDescent="0.25">
      <c r="W1433" s="33"/>
      <c r="X1433" s="33"/>
      <c r="AH1433" s="38">
        <v>100</v>
      </c>
      <c r="AI1433" s="38">
        <v>155</v>
      </c>
      <c r="AJ1433" s="38">
        <v>13370</v>
      </c>
      <c r="AK1433" s="38">
        <v>16</v>
      </c>
      <c r="AL1433" s="38">
        <v>1809158</v>
      </c>
      <c r="AM1433" s="61" t="s">
        <v>1816</v>
      </c>
      <c r="AN1433" s="61" t="s">
        <v>1686</v>
      </c>
      <c r="AO1433" s="61" t="s">
        <v>5110</v>
      </c>
      <c r="AP1433" s="61" t="s">
        <v>5034</v>
      </c>
      <c r="AQ1433" s="61" t="s">
        <v>4970</v>
      </c>
      <c r="AR1433" s="28">
        <v>112367.5</v>
      </c>
      <c r="AS1433" s="28">
        <v>0</v>
      </c>
      <c r="AT1433" s="28">
        <v>0</v>
      </c>
      <c r="AU1433" s="62"/>
      <c r="BT1433">
        <v>0</v>
      </c>
      <c r="BU1433" s="32">
        <v>100</v>
      </c>
      <c r="BV1433" s="32">
        <v>145</v>
      </c>
      <c r="BW1433" s="32">
        <v>10550</v>
      </c>
      <c r="BX1433" s="32">
        <v>84</v>
      </c>
      <c r="BY1433" s="32">
        <v>91100</v>
      </c>
      <c r="BZ1433" t="s">
        <v>1816</v>
      </c>
      <c r="CA1433" t="s">
        <v>1691</v>
      </c>
      <c r="CB1433" t="s">
        <v>1267</v>
      </c>
      <c r="CC1433" s="52" t="s">
        <v>1795</v>
      </c>
      <c r="CD1433" s="52" t="s">
        <v>1796</v>
      </c>
      <c r="CE1433" s="155">
        <v>33</v>
      </c>
      <c r="CF1433" s="155">
        <v>12</v>
      </c>
      <c r="CG1433" s="31" t="s">
        <v>688</v>
      </c>
      <c r="CH1433" s="31" t="s">
        <v>3992</v>
      </c>
      <c r="CI1433" s="31" t="s">
        <v>3986</v>
      </c>
      <c r="CJ1433" s="31" t="s">
        <v>3336</v>
      </c>
      <c r="DL1433"/>
      <c r="DM1433"/>
      <c r="DN1433"/>
      <c r="DO1433"/>
      <c r="DP1433"/>
      <c r="DQ1433"/>
      <c r="DR1433"/>
      <c r="DV1433" s="31" t="s">
        <v>5722</v>
      </c>
      <c r="DW1433" s="31" t="s">
        <v>2273</v>
      </c>
      <c r="DX1433" s="63"/>
      <c r="DY1433" s="63"/>
      <c r="DZ1433" s="63"/>
      <c r="EA1433" s="167"/>
      <c r="EB1433" s="60"/>
      <c r="EC1433" s="60"/>
      <c r="ED1433" s="60"/>
      <c r="EE1433" s="60"/>
      <c r="EF1433" s="60"/>
      <c r="EG1433" s="60"/>
      <c r="EH1433" s="60"/>
      <c r="EI1433" s="60"/>
      <c r="EJ1433" s="60"/>
      <c r="EK1433" s="60"/>
      <c r="EL1433" s="60"/>
      <c r="EM1433" s="60"/>
      <c r="EN1433" s="60"/>
      <c r="EO1433" s="60"/>
      <c r="EP1433" s="60"/>
      <c r="EQ1433" s="60"/>
      <c r="ER1433" s="60"/>
      <c r="ES1433" s="60"/>
      <c r="ET1433" s="60"/>
      <c r="EU1433" s="60"/>
      <c r="EV1433" s="60"/>
      <c r="EW1433" s="60"/>
      <c r="EX1433" s="60"/>
      <c r="EY1433" s="60"/>
      <c r="EZ1433" s="60"/>
      <c r="FA1433" s="60"/>
      <c r="FB1433" s="60"/>
    </row>
    <row r="1434" spans="22:158" x14ac:dyDescent="0.25">
      <c r="W1434" s="33"/>
      <c r="X1434" s="33"/>
      <c r="AH1434" s="38">
        <v>100</v>
      </c>
      <c r="AI1434" s="38">
        <v>155</v>
      </c>
      <c r="AJ1434" s="38">
        <v>14250</v>
      </c>
      <c r="AK1434" s="38">
        <v>16</v>
      </c>
      <c r="AL1434" s="38">
        <v>1809158</v>
      </c>
      <c r="AM1434" s="61" t="s">
        <v>1816</v>
      </c>
      <c r="AN1434" s="61" t="s">
        <v>1686</v>
      </c>
      <c r="AO1434" s="61" t="s">
        <v>1573</v>
      </c>
      <c r="AP1434" s="61" t="s">
        <v>5034</v>
      </c>
      <c r="AQ1434" s="61" t="s">
        <v>4970</v>
      </c>
      <c r="AR1434" s="28">
        <v>375026.2</v>
      </c>
      <c r="AS1434" s="28">
        <v>0</v>
      </c>
      <c r="AT1434" s="28">
        <v>0</v>
      </c>
      <c r="AU1434" s="62"/>
      <c r="BT1434">
        <v>0</v>
      </c>
      <c r="BU1434" s="32">
        <v>100</v>
      </c>
      <c r="BV1434" s="32">
        <v>145</v>
      </c>
      <c r="BW1434" s="32">
        <v>10550</v>
      </c>
      <c r="BX1434" s="32">
        <v>85</v>
      </c>
      <c r="BY1434" s="32">
        <v>91120</v>
      </c>
      <c r="BZ1434" t="s">
        <v>1816</v>
      </c>
      <c r="CA1434" t="s">
        <v>1691</v>
      </c>
      <c r="CB1434" t="s">
        <v>1267</v>
      </c>
      <c r="CC1434" t="s">
        <v>1797</v>
      </c>
      <c r="CD1434" s="52" t="s">
        <v>1797</v>
      </c>
      <c r="CE1434" s="155">
        <v>6</v>
      </c>
      <c r="CF1434" s="155">
        <v>4</v>
      </c>
      <c r="CG1434" s="31" t="s">
        <v>690</v>
      </c>
      <c r="CH1434" s="31" t="s">
        <v>3993</v>
      </c>
      <c r="CI1434" s="31" t="s">
        <v>3986</v>
      </c>
      <c r="CJ1434" s="31" t="s">
        <v>3337</v>
      </c>
      <c r="DL1434"/>
      <c r="DM1434"/>
      <c r="DN1434"/>
      <c r="DO1434"/>
      <c r="DP1434"/>
      <c r="DQ1434"/>
      <c r="DR1434"/>
      <c r="DV1434" s="31" t="s">
        <v>5722</v>
      </c>
      <c r="DW1434" s="31" t="s">
        <v>2273</v>
      </c>
      <c r="DX1434" s="63"/>
      <c r="DY1434" s="63"/>
      <c r="DZ1434" s="63"/>
      <c r="EA1434" s="167"/>
      <c r="EB1434" s="60"/>
      <c r="EC1434" s="60"/>
      <c r="ED1434" s="60"/>
      <c r="EE1434" s="60"/>
      <c r="EF1434" s="60"/>
      <c r="EG1434" s="60"/>
      <c r="EH1434" s="60"/>
      <c r="EI1434" s="60"/>
      <c r="EJ1434" s="60"/>
      <c r="EK1434" s="60"/>
      <c r="EL1434" s="60"/>
      <c r="EM1434" s="60"/>
      <c r="EN1434" s="60"/>
      <c r="EO1434" s="60"/>
      <c r="EP1434" s="60"/>
      <c r="EQ1434" s="60"/>
      <c r="ER1434" s="60"/>
      <c r="ES1434" s="60"/>
      <c r="ET1434" s="60"/>
      <c r="EU1434" s="60"/>
      <c r="EV1434" s="60"/>
      <c r="EW1434" s="60"/>
      <c r="EX1434" s="60"/>
      <c r="EY1434" s="60"/>
      <c r="EZ1434" s="60"/>
      <c r="FA1434" s="60"/>
      <c r="FB1434" s="60"/>
    </row>
    <row r="1435" spans="22:158" x14ac:dyDescent="0.25">
      <c r="W1435" s="33"/>
      <c r="X1435" s="33"/>
      <c r="AH1435" s="38">
        <v>100</v>
      </c>
      <c r="AI1435" s="38">
        <v>155</v>
      </c>
      <c r="AJ1435" s="38">
        <v>15500</v>
      </c>
      <c r="AK1435" s="38">
        <v>16</v>
      </c>
      <c r="AL1435" s="38">
        <v>1809158</v>
      </c>
      <c r="AM1435" s="61" t="s">
        <v>1816</v>
      </c>
      <c r="AN1435" s="61" t="s">
        <v>1686</v>
      </c>
      <c r="AO1435" s="61" t="s">
        <v>1601</v>
      </c>
      <c r="AP1435" s="61" t="s">
        <v>5034</v>
      </c>
      <c r="AQ1435" s="61" t="s">
        <v>4970</v>
      </c>
      <c r="AR1435" s="28">
        <v>508125.2</v>
      </c>
      <c r="AS1435" s="28">
        <v>0</v>
      </c>
      <c r="AT1435" s="28">
        <v>0</v>
      </c>
      <c r="AU1435" s="62"/>
      <c r="BT1435">
        <v>0</v>
      </c>
      <c r="BU1435" s="32">
        <v>100</v>
      </c>
      <c r="BV1435" s="32">
        <v>145</v>
      </c>
      <c r="BW1435" s="32">
        <v>10550</v>
      </c>
      <c r="BX1435" s="32">
        <v>86</v>
      </c>
      <c r="BY1435" s="32">
        <v>91140</v>
      </c>
      <c r="BZ1435" t="s">
        <v>1816</v>
      </c>
      <c r="CA1435" t="s">
        <v>1691</v>
      </c>
      <c r="CB1435" t="s">
        <v>1267</v>
      </c>
      <c r="CC1435" t="s">
        <v>1787</v>
      </c>
      <c r="CD1435" t="s">
        <v>1789</v>
      </c>
      <c r="CE1435" s="155">
        <v>298</v>
      </c>
      <c r="CF1435" s="155">
        <v>106</v>
      </c>
      <c r="CG1435" s="31" t="s">
        <v>5839</v>
      </c>
      <c r="CH1435" s="31" t="s">
        <v>3994</v>
      </c>
      <c r="CI1435" s="31" t="s">
        <v>3986</v>
      </c>
      <c r="CJ1435" s="31" t="s">
        <v>3338</v>
      </c>
      <c r="DL1435"/>
      <c r="DM1435"/>
      <c r="DN1435"/>
      <c r="DO1435"/>
      <c r="DP1435"/>
      <c r="DQ1435"/>
      <c r="DR1435"/>
      <c r="DV1435" s="31" t="s">
        <v>5722</v>
      </c>
      <c r="DW1435" s="31" t="s">
        <v>2273</v>
      </c>
      <c r="DX1435" s="63"/>
      <c r="DY1435" s="63"/>
      <c r="DZ1435" s="63"/>
      <c r="EA1435" s="167"/>
      <c r="EB1435" s="60"/>
      <c r="EC1435" s="60"/>
      <c r="ED1435" s="60"/>
      <c r="EE1435" s="60"/>
      <c r="EF1435" s="60"/>
      <c r="EG1435" s="60"/>
      <c r="EH1435" s="60"/>
      <c r="EI1435" s="60"/>
      <c r="EJ1435" s="60"/>
      <c r="EK1435" s="60"/>
      <c r="EL1435" s="60"/>
      <c r="EM1435" s="60"/>
      <c r="EN1435" s="60"/>
      <c r="EO1435" s="60"/>
      <c r="EP1435" s="60"/>
      <c r="EQ1435" s="60"/>
      <c r="ER1435" s="60"/>
      <c r="ES1435" s="60"/>
      <c r="ET1435" s="60"/>
      <c r="EU1435" s="60"/>
      <c r="EV1435" s="60"/>
      <c r="EW1435" s="60"/>
      <c r="EX1435" s="60"/>
      <c r="EY1435" s="60"/>
      <c r="EZ1435" s="60"/>
      <c r="FA1435" s="60"/>
      <c r="FB1435" s="60"/>
    </row>
    <row r="1436" spans="22:158" x14ac:dyDescent="0.25">
      <c r="W1436" s="33"/>
      <c r="X1436" s="33"/>
      <c r="AH1436" s="38">
        <v>100</v>
      </c>
      <c r="AI1436" s="38">
        <v>155</v>
      </c>
      <c r="AJ1436" s="38">
        <v>17700</v>
      </c>
      <c r="AK1436" s="38">
        <v>16</v>
      </c>
      <c r="AL1436" s="38">
        <v>1809158</v>
      </c>
      <c r="AM1436" s="61" t="s">
        <v>1816</v>
      </c>
      <c r="AN1436" s="61" t="s">
        <v>1686</v>
      </c>
      <c r="AO1436" s="61" t="s">
        <v>1649</v>
      </c>
      <c r="AP1436" s="61" t="s">
        <v>5034</v>
      </c>
      <c r="AQ1436" s="61" t="s">
        <v>4970</v>
      </c>
      <c r="AR1436" s="28">
        <v>240896.9</v>
      </c>
      <c r="AS1436" s="28">
        <v>0</v>
      </c>
      <c r="AT1436" s="28">
        <v>0</v>
      </c>
      <c r="AU1436" s="62"/>
      <c r="BT1436">
        <v>0</v>
      </c>
      <c r="BU1436" s="32">
        <v>100</v>
      </c>
      <c r="BV1436" s="32">
        <v>145</v>
      </c>
      <c r="BW1436" s="32">
        <v>10550</v>
      </c>
      <c r="BX1436" s="32">
        <v>86</v>
      </c>
      <c r="BY1436" s="32">
        <v>91160</v>
      </c>
      <c r="BZ1436" t="s">
        <v>1816</v>
      </c>
      <c r="CA1436" t="s">
        <v>1691</v>
      </c>
      <c r="CB1436" t="s">
        <v>1267</v>
      </c>
      <c r="CC1436" t="s">
        <v>1787</v>
      </c>
      <c r="CD1436" t="s">
        <v>1788</v>
      </c>
      <c r="CE1436" s="155">
        <v>218</v>
      </c>
      <c r="CF1436" s="155">
        <v>28</v>
      </c>
      <c r="CG1436" s="31" t="s">
        <v>5831</v>
      </c>
      <c r="CH1436" s="31" t="s">
        <v>3995</v>
      </c>
      <c r="CI1436" s="31" t="s">
        <v>3986</v>
      </c>
      <c r="CJ1436" s="31" t="s">
        <v>3339</v>
      </c>
      <c r="DL1436"/>
      <c r="DM1436"/>
      <c r="DN1436"/>
      <c r="DO1436"/>
      <c r="DP1436"/>
      <c r="DQ1436"/>
      <c r="DR1436"/>
      <c r="DV1436" s="31" t="s">
        <v>5722</v>
      </c>
      <c r="DW1436" s="31" t="s">
        <v>2273</v>
      </c>
      <c r="DX1436" s="63"/>
      <c r="DY1436" s="63"/>
      <c r="DZ1436" s="63"/>
      <c r="EA1436" s="167"/>
      <c r="EB1436" s="60"/>
      <c r="EC1436" s="60"/>
      <c r="ED1436" s="60"/>
      <c r="EE1436" s="60"/>
      <c r="EF1436" s="60"/>
      <c r="EG1436" s="60"/>
      <c r="EH1436" s="60"/>
      <c r="EI1436" s="60"/>
      <c r="EJ1436" s="60"/>
      <c r="EK1436" s="60"/>
      <c r="EL1436" s="60"/>
      <c r="EM1436" s="60"/>
      <c r="EN1436" s="60"/>
      <c r="EO1436" s="60"/>
      <c r="EP1436" s="60"/>
      <c r="EQ1436" s="60"/>
      <c r="ER1436" s="60"/>
      <c r="ES1436" s="60"/>
      <c r="ET1436" s="60"/>
      <c r="EU1436" s="60"/>
      <c r="EV1436" s="60"/>
      <c r="EW1436" s="60"/>
      <c r="EX1436" s="60"/>
      <c r="EY1436" s="60"/>
      <c r="EZ1436" s="60"/>
      <c r="FA1436" s="60"/>
      <c r="FB1436" s="60"/>
    </row>
    <row r="1437" spans="22:158" x14ac:dyDescent="0.25">
      <c r="W1437" s="33"/>
      <c r="X1437" s="33"/>
      <c r="AH1437" s="38">
        <v>100</v>
      </c>
      <c r="AI1437" s="38">
        <v>155</v>
      </c>
      <c r="AJ1437" s="38">
        <v>17800</v>
      </c>
      <c r="AK1437" s="38">
        <v>16</v>
      </c>
      <c r="AL1437" s="38">
        <v>1809158</v>
      </c>
      <c r="AM1437" s="61" t="s">
        <v>1816</v>
      </c>
      <c r="AN1437" s="61" t="s">
        <v>1686</v>
      </c>
      <c r="AO1437" s="61" t="s">
        <v>1651</v>
      </c>
      <c r="AP1437" s="61" t="s">
        <v>5034</v>
      </c>
      <c r="AQ1437" s="61" t="s">
        <v>4970</v>
      </c>
      <c r="AR1437" s="28">
        <v>258382.5</v>
      </c>
      <c r="AS1437" s="28">
        <v>0</v>
      </c>
      <c r="AT1437" s="28">
        <v>0</v>
      </c>
      <c r="AU1437" s="62"/>
      <c r="BT1437">
        <v>0</v>
      </c>
      <c r="BU1437" s="32">
        <v>100</v>
      </c>
      <c r="BV1437" s="32">
        <v>145</v>
      </c>
      <c r="BW1437" s="32">
        <v>10550</v>
      </c>
      <c r="BX1437" s="32">
        <v>87</v>
      </c>
      <c r="BY1437" s="32">
        <v>91180</v>
      </c>
      <c r="BZ1437" t="s">
        <v>1816</v>
      </c>
      <c r="CA1437" t="s">
        <v>1691</v>
      </c>
      <c r="CB1437" t="s">
        <v>1267</v>
      </c>
      <c r="CC1437" t="s">
        <v>1726</v>
      </c>
      <c r="CD1437" s="52" t="s">
        <v>1793</v>
      </c>
      <c r="CE1437" s="155">
        <v>24</v>
      </c>
      <c r="CF1437" s="155">
        <v>6</v>
      </c>
      <c r="CG1437" s="31" t="s">
        <v>5841</v>
      </c>
      <c r="CH1437" s="31" t="s">
        <v>3996</v>
      </c>
      <c r="CI1437" s="31" t="s">
        <v>3986</v>
      </c>
      <c r="CJ1437" s="31" t="s">
        <v>3340</v>
      </c>
      <c r="DL1437"/>
      <c r="DM1437"/>
      <c r="DN1437"/>
      <c r="DO1437"/>
      <c r="DP1437"/>
      <c r="DQ1437"/>
      <c r="DR1437"/>
      <c r="DV1437" s="31" t="s">
        <v>5722</v>
      </c>
      <c r="DW1437" s="31" t="s">
        <v>2273</v>
      </c>
      <c r="DX1437" s="63"/>
      <c r="DY1437" s="63"/>
      <c r="DZ1437" s="63"/>
      <c r="EA1437" s="167"/>
      <c r="EB1437" s="60"/>
      <c r="EC1437" s="60"/>
      <c r="ED1437" s="60"/>
      <c r="EE1437" s="60"/>
      <c r="EF1437" s="60"/>
      <c r="EG1437" s="60"/>
      <c r="EH1437" s="60"/>
      <c r="EI1437" s="60"/>
      <c r="EJ1437" s="60"/>
      <c r="EK1437" s="60"/>
      <c r="EL1437" s="60"/>
      <c r="EM1437" s="60"/>
      <c r="EN1437" s="60"/>
      <c r="EO1437" s="60"/>
      <c r="EP1437" s="60"/>
      <c r="EQ1437" s="60"/>
      <c r="ER1437" s="60"/>
      <c r="ES1437" s="60"/>
      <c r="ET1437" s="60"/>
      <c r="EU1437" s="60"/>
      <c r="EV1437" s="60"/>
      <c r="EW1437" s="60"/>
      <c r="EX1437" s="60"/>
      <c r="EY1437" s="60"/>
      <c r="EZ1437" s="60"/>
      <c r="FA1437" s="60"/>
      <c r="FB1437" s="60"/>
    </row>
    <row r="1438" spans="22:158" x14ac:dyDescent="0.25">
      <c r="W1438" s="33"/>
      <c r="X1438" s="33"/>
      <c r="AH1438" s="38">
        <v>100</v>
      </c>
      <c r="AI1438" s="38">
        <v>110</v>
      </c>
      <c r="AJ1438" s="38">
        <v>17000</v>
      </c>
      <c r="AK1438" s="38">
        <v>16</v>
      </c>
      <c r="AL1438" s="38">
        <v>1900358</v>
      </c>
      <c r="AM1438" s="61" t="s">
        <v>1816</v>
      </c>
      <c r="AN1438" s="61" t="s">
        <v>1696</v>
      </c>
      <c r="AO1438" s="61" t="s">
        <v>1633</v>
      </c>
      <c r="AP1438" s="61" t="s">
        <v>5034</v>
      </c>
      <c r="AQ1438" s="61" t="s">
        <v>1715</v>
      </c>
      <c r="AR1438" s="28">
        <v>1315</v>
      </c>
      <c r="AS1438" s="28">
        <v>0</v>
      </c>
      <c r="AT1438" s="28">
        <v>0</v>
      </c>
      <c r="AU1438" s="62"/>
      <c r="BT1438">
        <v>0</v>
      </c>
      <c r="BU1438" s="32">
        <v>100</v>
      </c>
      <c r="BV1438" s="32">
        <v>145</v>
      </c>
      <c r="BW1438" s="32">
        <v>10550</v>
      </c>
      <c r="BX1438" s="32">
        <v>87</v>
      </c>
      <c r="BY1438" s="32">
        <v>91190</v>
      </c>
      <c r="BZ1438" t="s">
        <v>1816</v>
      </c>
      <c r="CA1438" t="s">
        <v>1691</v>
      </c>
      <c r="CB1438" t="s">
        <v>1267</v>
      </c>
      <c r="CC1438" s="52" t="s">
        <v>1726</v>
      </c>
      <c r="CD1438" s="52" t="s">
        <v>1726</v>
      </c>
      <c r="CE1438" s="155">
        <v>13</v>
      </c>
      <c r="CF1438" s="155">
        <v>9</v>
      </c>
      <c r="CG1438" s="31" t="s">
        <v>5843</v>
      </c>
      <c r="CH1438" s="31" t="s">
        <v>3997</v>
      </c>
      <c r="CI1438" s="31" t="s">
        <v>3986</v>
      </c>
      <c r="CJ1438" s="31" t="s">
        <v>3341</v>
      </c>
      <c r="DL1438"/>
      <c r="DM1438"/>
      <c r="DN1438"/>
      <c r="DO1438"/>
      <c r="DP1438"/>
      <c r="DQ1438"/>
      <c r="DR1438"/>
      <c r="DV1438" s="31" t="s">
        <v>2274</v>
      </c>
      <c r="DW1438" s="31" t="s">
        <v>2275</v>
      </c>
      <c r="DX1438" s="63"/>
      <c r="DY1438" s="63"/>
      <c r="DZ1438" s="63"/>
      <c r="EA1438" s="167"/>
      <c r="EB1438" s="60"/>
      <c r="EC1438" s="60"/>
      <c r="ED1438" s="60"/>
      <c r="EE1438" s="60"/>
      <c r="EF1438" s="60"/>
      <c r="EG1438" s="60"/>
      <c r="EH1438" s="60"/>
      <c r="EI1438" s="60"/>
      <c r="EJ1438" s="60"/>
      <c r="EK1438" s="60"/>
      <c r="EL1438" s="60"/>
      <c r="EM1438" s="60"/>
      <c r="EN1438" s="60"/>
      <c r="EO1438" s="60"/>
      <c r="EP1438" s="60"/>
      <c r="EQ1438" s="60"/>
      <c r="ER1438" s="60"/>
      <c r="ES1438" s="60"/>
      <c r="ET1438" s="60"/>
      <c r="EU1438" s="60"/>
      <c r="EV1438" s="60"/>
      <c r="EW1438" s="60"/>
      <c r="EX1438" s="60"/>
      <c r="EY1438" s="60"/>
      <c r="EZ1438" s="60"/>
      <c r="FA1438" s="60"/>
      <c r="FB1438" s="60"/>
    </row>
    <row r="1439" spans="22:158" x14ac:dyDescent="0.25">
      <c r="W1439" s="33"/>
      <c r="X1439" s="33"/>
      <c r="AH1439" s="38">
        <v>100</v>
      </c>
      <c r="AI1439" s="38">
        <v>110</v>
      </c>
      <c r="AJ1439" s="38">
        <v>17620</v>
      </c>
      <c r="AK1439" s="38">
        <v>16</v>
      </c>
      <c r="AL1439" s="38">
        <v>1900358</v>
      </c>
      <c r="AM1439" s="61" t="s">
        <v>1816</v>
      </c>
      <c r="AN1439" s="61" t="s">
        <v>1696</v>
      </c>
      <c r="AO1439" s="61" t="s">
        <v>1646</v>
      </c>
      <c r="AP1439" s="61" t="s">
        <v>5034</v>
      </c>
      <c r="AQ1439" s="61" t="s">
        <v>1715</v>
      </c>
      <c r="AR1439" s="28">
        <v>104795.7</v>
      </c>
      <c r="AS1439" s="28">
        <v>0</v>
      </c>
      <c r="AT1439" s="28">
        <v>0</v>
      </c>
      <c r="AU1439" s="62"/>
      <c r="BT1439">
        <v>0</v>
      </c>
      <c r="BU1439" s="32">
        <v>100</v>
      </c>
      <c r="BV1439" s="32">
        <v>145</v>
      </c>
      <c r="BW1439" s="32">
        <v>10550</v>
      </c>
      <c r="BX1439" s="32">
        <v>87</v>
      </c>
      <c r="BY1439" s="32">
        <v>91192</v>
      </c>
      <c r="BZ1439" t="s">
        <v>1816</v>
      </c>
      <c r="CA1439" t="s">
        <v>1691</v>
      </c>
      <c r="CB1439" s="52" t="s">
        <v>1267</v>
      </c>
      <c r="CC1439" s="52" t="s">
        <v>1726</v>
      </c>
      <c r="CD1439" s="52" t="s">
        <v>1115</v>
      </c>
      <c r="CE1439" s="155">
        <v>3340</v>
      </c>
      <c r="CF1439" s="155">
        <v>9</v>
      </c>
      <c r="CG1439" s="31" t="s">
        <v>692</v>
      </c>
      <c r="CH1439" s="31" t="s">
        <v>3998</v>
      </c>
      <c r="CI1439" s="31" t="s">
        <v>3986</v>
      </c>
      <c r="CJ1439" s="31" t="s">
        <v>1463</v>
      </c>
      <c r="DL1439"/>
      <c r="DM1439"/>
      <c r="DN1439"/>
      <c r="DO1439"/>
      <c r="DP1439"/>
      <c r="DQ1439"/>
      <c r="DR1439"/>
      <c r="DV1439" s="31" t="s">
        <v>2274</v>
      </c>
      <c r="DW1439" s="31" t="s">
        <v>2275</v>
      </c>
      <c r="DX1439" s="63"/>
      <c r="DY1439" s="63"/>
      <c r="DZ1439" s="63"/>
      <c r="EA1439" s="167"/>
      <c r="EB1439" s="60"/>
      <c r="EC1439" s="60"/>
      <c r="ED1439" s="60"/>
      <c r="EE1439" s="60"/>
      <c r="EF1439" s="60"/>
      <c r="EG1439" s="60"/>
      <c r="EH1439" s="60"/>
      <c r="EI1439" s="60"/>
      <c r="EJ1439" s="60"/>
      <c r="EK1439" s="60"/>
      <c r="EL1439" s="60"/>
      <c r="EM1439" s="60"/>
      <c r="EN1439" s="60"/>
      <c r="EO1439" s="60"/>
      <c r="EP1439" s="60"/>
      <c r="EQ1439" s="60"/>
      <c r="ER1439" s="60"/>
      <c r="ES1439" s="60"/>
      <c r="ET1439" s="60"/>
      <c r="EU1439" s="60"/>
      <c r="EV1439" s="60"/>
      <c r="EW1439" s="60"/>
      <c r="EX1439" s="60"/>
      <c r="EY1439" s="60"/>
      <c r="EZ1439" s="60"/>
      <c r="FA1439" s="60"/>
      <c r="FB1439" s="60"/>
    </row>
    <row r="1440" spans="22:158" x14ac:dyDescent="0.25">
      <c r="W1440" s="33"/>
      <c r="X1440" s="33"/>
      <c r="AH1440" s="38">
        <v>100</v>
      </c>
      <c r="AI1440" s="38">
        <v>115</v>
      </c>
      <c r="AJ1440" s="38">
        <v>18350</v>
      </c>
      <c r="AK1440" s="38">
        <v>16</v>
      </c>
      <c r="AL1440" s="38">
        <v>1900358</v>
      </c>
      <c r="AM1440" s="61" t="s">
        <v>1816</v>
      </c>
      <c r="AN1440" s="61" t="s">
        <v>1697</v>
      </c>
      <c r="AO1440" s="61" t="s">
        <v>1663</v>
      </c>
      <c r="AP1440" s="61" t="s">
        <v>5034</v>
      </c>
      <c r="AQ1440" s="61" t="s">
        <v>1715</v>
      </c>
      <c r="AR1440" s="28">
        <v>0</v>
      </c>
      <c r="AS1440" s="28">
        <v>1012</v>
      </c>
      <c r="AT1440" s="28">
        <v>0</v>
      </c>
      <c r="AU1440" s="62"/>
      <c r="BT1440">
        <v>0</v>
      </c>
      <c r="BU1440" s="32">
        <v>100</v>
      </c>
      <c r="BV1440" s="32">
        <v>145</v>
      </c>
      <c r="BW1440" s="32">
        <v>10550</v>
      </c>
      <c r="BX1440" s="32">
        <v>87</v>
      </c>
      <c r="BY1440" s="32">
        <v>91194</v>
      </c>
      <c r="BZ1440" t="s">
        <v>1816</v>
      </c>
      <c r="CA1440" t="s">
        <v>1691</v>
      </c>
      <c r="CB1440" t="s">
        <v>1267</v>
      </c>
      <c r="CC1440" s="52" t="s">
        <v>1726</v>
      </c>
      <c r="CD1440" s="52" t="s">
        <v>1114</v>
      </c>
      <c r="CE1440" s="155">
        <v>13</v>
      </c>
      <c r="CF1440" s="155">
        <v>8</v>
      </c>
      <c r="CG1440" s="31" t="s">
        <v>694</v>
      </c>
      <c r="CH1440" s="31" t="s">
        <v>3999</v>
      </c>
      <c r="CI1440" s="31" t="s">
        <v>3986</v>
      </c>
      <c r="CJ1440" s="31" t="s">
        <v>1462</v>
      </c>
      <c r="DL1440"/>
      <c r="DM1440"/>
      <c r="DN1440"/>
      <c r="DO1440"/>
      <c r="DP1440"/>
      <c r="DQ1440"/>
      <c r="DR1440"/>
      <c r="DV1440" s="31" t="s">
        <v>2274</v>
      </c>
      <c r="DW1440" s="31" t="s">
        <v>2276</v>
      </c>
      <c r="DX1440" s="63"/>
      <c r="DY1440" s="63"/>
      <c r="DZ1440" s="63"/>
      <c r="EA1440" s="167"/>
      <c r="EB1440" s="60"/>
      <c r="EC1440" s="60"/>
      <c r="ED1440" s="60"/>
      <c r="EE1440" s="60"/>
      <c r="EF1440" s="60"/>
      <c r="EG1440" s="60"/>
      <c r="EH1440" s="60"/>
      <c r="EI1440" s="60"/>
      <c r="EJ1440" s="60"/>
      <c r="EK1440" s="60"/>
      <c r="EL1440" s="60"/>
      <c r="EM1440" s="60"/>
      <c r="EN1440" s="60"/>
      <c r="EO1440" s="60"/>
      <c r="EP1440" s="60"/>
      <c r="EQ1440" s="60"/>
      <c r="ER1440" s="60"/>
      <c r="ES1440" s="60"/>
      <c r="ET1440" s="60"/>
      <c r="EU1440" s="60"/>
      <c r="EV1440" s="60"/>
      <c r="EW1440" s="60"/>
      <c r="EX1440" s="60"/>
      <c r="EY1440" s="60"/>
      <c r="EZ1440" s="60"/>
      <c r="FA1440" s="60"/>
      <c r="FB1440" s="60"/>
    </row>
    <row r="1441" spans="22:158" x14ac:dyDescent="0.25">
      <c r="V1441" s="1"/>
      <c r="W1441" s="33"/>
      <c r="X1441" s="33"/>
      <c r="AH1441" s="38">
        <v>100</v>
      </c>
      <c r="AI1441" s="38">
        <v>120</v>
      </c>
      <c r="AJ1441" s="38">
        <v>16610</v>
      </c>
      <c r="AK1441" s="38">
        <v>16</v>
      </c>
      <c r="AL1441" s="38">
        <v>1900358</v>
      </c>
      <c r="AM1441" s="61" t="s">
        <v>1816</v>
      </c>
      <c r="AN1441" s="61" t="s">
        <v>1689</v>
      </c>
      <c r="AO1441" s="61" t="s">
        <v>1625</v>
      </c>
      <c r="AP1441" s="61" t="s">
        <v>5034</v>
      </c>
      <c r="AQ1441" s="61" t="s">
        <v>1715</v>
      </c>
      <c r="AR1441" s="28">
        <v>0</v>
      </c>
      <c r="AS1441" s="28">
        <v>0</v>
      </c>
      <c r="AT1441" s="28">
        <v>11013</v>
      </c>
      <c r="AU1441" s="62"/>
      <c r="BT1441">
        <v>0</v>
      </c>
      <c r="BU1441" s="32">
        <v>100</v>
      </c>
      <c r="BV1441" s="32">
        <v>145</v>
      </c>
      <c r="BW1441" s="32">
        <v>10550</v>
      </c>
      <c r="BX1441" s="32">
        <v>87</v>
      </c>
      <c r="BY1441" s="32">
        <v>91200</v>
      </c>
      <c r="BZ1441" t="s">
        <v>1816</v>
      </c>
      <c r="CA1441" t="s">
        <v>1691</v>
      </c>
      <c r="CB1441" t="s">
        <v>1267</v>
      </c>
      <c r="CC1441" s="52" t="s">
        <v>1726</v>
      </c>
      <c r="CD1441" s="52" t="s">
        <v>1794</v>
      </c>
      <c r="CE1441" s="155">
        <v>3</v>
      </c>
      <c r="CF1441" s="155">
        <v>1</v>
      </c>
      <c r="CG1441" s="31" t="s">
        <v>5845</v>
      </c>
      <c r="CH1441" s="31" t="s">
        <v>4000</v>
      </c>
      <c r="CI1441" s="31" t="s">
        <v>3986</v>
      </c>
      <c r="CJ1441" s="31" t="s">
        <v>3342</v>
      </c>
      <c r="DL1441"/>
      <c r="DM1441"/>
      <c r="DN1441"/>
      <c r="DO1441"/>
      <c r="DP1441"/>
      <c r="DQ1441"/>
      <c r="DR1441"/>
      <c r="DV1441" s="31" t="s">
        <v>2274</v>
      </c>
      <c r="DW1441" s="31" t="s">
        <v>2277</v>
      </c>
      <c r="DX1441" s="63"/>
      <c r="DY1441" s="63"/>
      <c r="DZ1441" s="63"/>
      <c r="EA1441" s="167"/>
      <c r="EB1441" s="60"/>
      <c r="EC1441" s="60"/>
      <c r="ED1441" s="60"/>
      <c r="EE1441" s="60"/>
      <c r="EF1441" s="60"/>
      <c r="EG1441" s="60"/>
      <c r="EH1441" s="60"/>
      <c r="EI1441" s="60"/>
      <c r="EJ1441" s="60"/>
      <c r="EK1441" s="60"/>
      <c r="EL1441" s="60"/>
      <c r="EM1441" s="60"/>
      <c r="EN1441" s="60"/>
      <c r="EO1441" s="60"/>
      <c r="EP1441" s="60"/>
      <c r="EQ1441" s="60"/>
      <c r="ER1441" s="60"/>
      <c r="ES1441" s="60"/>
      <c r="ET1441" s="60"/>
      <c r="EU1441" s="60"/>
      <c r="EV1441" s="60"/>
      <c r="EW1441" s="60"/>
      <c r="EX1441" s="60"/>
      <c r="EY1441" s="60"/>
      <c r="EZ1441" s="60"/>
      <c r="FA1441" s="60"/>
      <c r="FB1441" s="60"/>
    </row>
    <row r="1442" spans="22:158" x14ac:dyDescent="0.25">
      <c r="W1442" s="33"/>
      <c r="X1442" s="33"/>
      <c r="AH1442" s="38">
        <v>100</v>
      </c>
      <c r="AI1442" s="38">
        <v>130</v>
      </c>
      <c r="AJ1442" s="38">
        <v>10110</v>
      </c>
      <c r="AK1442" s="38">
        <v>16</v>
      </c>
      <c r="AL1442" s="38">
        <v>1900358</v>
      </c>
      <c r="AM1442" s="61" t="s">
        <v>1816</v>
      </c>
      <c r="AN1442" s="61" t="s">
        <v>1687</v>
      </c>
      <c r="AO1442" s="61" t="s">
        <v>5045</v>
      </c>
      <c r="AP1442" s="61" t="s">
        <v>5034</v>
      </c>
      <c r="AQ1442" s="61" t="s">
        <v>1715</v>
      </c>
      <c r="AR1442" s="28">
        <v>0</v>
      </c>
      <c r="AS1442" s="28">
        <v>0</v>
      </c>
      <c r="AT1442" s="28">
        <v>67515</v>
      </c>
      <c r="AU1442" s="62"/>
      <c r="BT1442">
        <v>0</v>
      </c>
      <c r="BU1442" s="32">
        <v>100</v>
      </c>
      <c r="BV1442" s="32">
        <v>145</v>
      </c>
      <c r="BW1442" s="32">
        <v>10550</v>
      </c>
      <c r="BX1442" s="32">
        <v>88</v>
      </c>
      <c r="BY1442" s="32">
        <v>91220</v>
      </c>
      <c r="BZ1442" t="s">
        <v>1816</v>
      </c>
      <c r="CA1442" t="s">
        <v>1691</v>
      </c>
      <c r="CB1442" t="s">
        <v>1267</v>
      </c>
      <c r="CC1442" t="s">
        <v>1684</v>
      </c>
      <c r="CD1442" s="52" t="s">
        <v>1684</v>
      </c>
      <c r="CE1442" s="155">
        <v>136</v>
      </c>
      <c r="CF1442" s="155">
        <v>13</v>
      </c>
      <c r="CG1442" s="31" t="s">
        <v>696</v>
      </c>
      <c r="CH1442" s="31" t="s">
        <v>4001</v>
      </c>
      <c r="CI1442" s="31" t="s">
        <v>3986</v>
      </c>
      <c r="CJ1442" s="31" t="s">
        <v>3343</v>
      </c>
      <c r="DL1442"/>
      <c r="DM1442"/>
      <c r="DN1442"/>
      <c r="DO1442"/>
      <c r="DP1442"/>
      <c r="DQ1442"/>
      <c r="DR1442"/>
      <c r="DV1442" s="31" t="s">
        <v>2274</v>
      </c>
      <c r="DW1442" s="31" t="s">
        <v>2278</v>
      </c>
      <c r="DX1442" s="63"/>
      <c r="DY1442" s="63"/>
      <c r="DZ1442" s="63"/>
      <c r="EA1442" s="167"/>
      <c r="EB1442" s="60"/>
      <c r="EC1442" s="60"/>
      <c r="ED1442" s="60"/>
      <c r="EE1442" s="60"/>
      <c r="EF1442" s="60"/>
      <c r="EG1442" s="60"/>
      <c r="EH1442" s="60"/>
      <c r="EI1442" s="60"/>
      <c r="EJ1442" s="60"/>
      <c r="EK1442" s="60"/>
      <c r="EL1442" s="60"/>
      <c r="EM1442" s="60"/>
      <c r="EN1442" s="60"/>
      <c r="EO1442" s="60"/>
      <c r="EP1442" s="60"/>
      <c r="EQ1442" s="60"/>
      <c r="ER1442" s="60"/>
      <c r="ES1442" s="60"/>
      <c r="ET1442" s="60"/>
      <c r="EU1442" s="60"/>
      <c r="EV1442" s="60"/>
      <c r="EW1442" s="60"/>
      <c r="EX1442" s="60"/>
      <c r="EY1442" s="60"/>
      <c r="EZ1442" s="60"/>
      <c r="FA1442" s="60"/>
      <c r="FB1442" s="60"/>
    </row>
    <row r="1443" spans="22:158" x14ac:dyDescent="0.25">
      <c r="W1443" s="33"/>
      <c r="X1443" s="33"/>
      <c r="AH1443" s="38">
        <v>100</v>
      </c>
      <c r="AI1443" s="38">
        <v>130</v>
      </c>
      <c r="AJ1443" s="38">
        <v>10700</v>
      </c>
      <c r="AK1443" s="38">
        <v>16</v>
      </c>
      <c r="AL1443" s="38">
        <v>1900358</v>
      </c>
      <c r="AM1443" s="61" t="s">
        <v>1816</v>
      </c>
      <c r="AN1443" s="61" t="s">
        <v>1687</v>
      </c>
      <c r="AO1443" s="61" t="s">
        <v>5057</v>
      </c>
      <c r="AP1443" s="61" t="s">
        <v>5034</v>
      </c>
      <c r="AQ1443" s="61" t="s">
        <v>1715</v>
      </c>
      <c r="AR1443" s="28">
        <v>0</v>
      </c>
      <c r="AS1443" s="28">
        <v>0</v>
      </c>
      <c r="AT1443" s="28">
        <v>15595</v>
      </c>
      <c r="AU1443" s="62"/>
      <c r="BT1443">
        <v>0</v>
      </c>
      <c r="BU1443" s="32">
        <v>100</v>
      </c>
      <c r="BV1443" s="32">
        <v>145</v>
      </c>
      <c r="BW1443" s="32">
        <v>10550</v>
      </c>
      <c r="BX1443" s="32">
        <v>89</v>
      </c>
      <c r="BY1443" s="32">
        <v>91240</v>
      </c>
      <c r="BZ1443" t="s">
        <v>1816</v>
      </c>
      <c r="CA1443" t="s">
        <v>1691</v>
      </c>
      <c r="CB1443" t="s">
        <v>1267</v>
      </c>
      <c r="CC1443" s="52" t="s">
        <v>1785</v>
      </c>
      <c r="CD1443" s="52" t="s">
        <v>1785</v>
      </c>
      <c r="CE1443" s="155">
        <v>31033</v>
      </c>
      <c r="CF1443" s="155">
        <v>116</v>
      </c>
      <c r="CG1443" s="31" t="s">
        <v>698</v>
      </c>
      <c r="CH1443" s="31" t="s">
        <v>4002</v>
      </c>
      <c r="CI1443" s="31" t="s">
        <v>3986</v>
      </c>
      <c r="CJ1443" s="31" t="s">
        <v>3344</v>
      </c>
      <c r="DL1443"/>
      <c r="DM1443"/>
      <c r="DN1443"/>
      <c r="DO1443"/>
      <c r="DP1443"/>
      <c r="DQ1443"/>
      <c r="DR1443"/>
      <c r="DV1443" s="31" t="s">
        <v>2274</v>
      </c>
      <c r="DW1443" s="31" t="s">
        <v>2278</v>
      </c>
      <c r="DX1443" s="63"/>
      <c r="DY1443" s="63"/>
      <c r="DZ1443" s="63"/>
      <c r="EA1443" s="167"/>
      <c r="EB1443" s="60"/>
      <c r="EC1443" s="60"/>
      <c r="ED1443" s="60"/>
      <c r="EE1443" s="60"/>
      <c r="EF1443" s="60"/>
      <c r="EG1443" s="60"/>
      <c r="EH1443" s="60"/>
      <c r="EI1443" s="60"/>
      <c r="EJ1443" s="60"/>
      <c r="EK1443" s="60"/>
      <c r="EL1443" s="60"/>
      <c r="EM1443" s="60"/>
      <c r="EN1443" s="60"/>
      <c r="EO1443" s="60"/>
      <c r="EP1443" s="60"/>
      <c r="EQ1443" s="60"/>
      <c r="ER1443" s="60"/>
      <c r="ES1443" s="60"/>
      <c r="ET1443" s="60"/>
      <c r="EU1443" s="60"/>
      <c r="EV1443" s="60"/>
      <c r="EW1443" s="60"/>
      <c r="EX1443" s="60"/>
      <c r="EY1443" s="60"/>
      <c r="EZ1443" s="60"/>
      <c r="FA1443" s="60"/>
      <c r="FB1443" s="60"/>
    </row>
    <row r="1444" spans="22:158" x14ac:dyDescent="0.25">
      <c r="V1444" s="1"/>
      <c r="W1444" s="33"/>
      <c r="X1444" s="33"/>
      <c r="AH1444" s="38">
        <v>100</v>
      </c>
      <c r="AI1444" s="38">
        <v>130</v>
      </c>
      <c r="AJ1444" s="38">
        <v>13550</v>
      </c>
      <c r="AK1444" s="38">
        <v>16</v>
      </c>
      <c r="AL1444" s="38">
        <v>1900358</v>
      </c>
      <c r="AM1444" s="61" t="s">
        <v>1816</v>
      </c>
      <c r="AN1444" s="61" t="s">
        <v>1687</v>
      </c>
      <c r="AO1444" s="61" t="s">
        <v>5114</v>
      </c>
      <c r="AP1444" s="61" t="s">
        <v>5034</v>
      </c>
      <c r="AQ1444" s="61" t="s">
        <v>1715</v>
      </c>
      <c r="AR1444" s="28">
        <v>1953226.2</v>
      </c>
      <c r="AS1444" s="28">
        <v>70347</v>
      </c>
      <c r="AT1444" s="28">
        <v>83850</v>
      </c>
      <c r="AU1444" s="62"/>
      <c r="BT1444">
        <v>0</v>
      </c>
      <c r="BU1444" s="32">
        <v>100</v>
      </c>
      <c r="BV1444" s="32">
        <v>145</v>
      </c>
      <c r="BW1444" s="32">
        <v>10550</v>
      </c>
      <c r="BX1444" s="32">
        <v>90</v>
      </c>
      <c r="BY1444" s="32">
        <v>91260</v>
      </c>
      <c r="BZ1444" t="s">
        <v>1816</v>
      </c>
      <c r="CA1444" t="s">
        <v>1691</v>
      </c>
      <c r="CB1444" t="s">
        <v>1267</v>
      </c>
      <c r="CC1444" t="s">
        <v>5036</v>
      </c>
      <c r="CD1444" s="52" t="s">
        <v>5036</v>
      </c>
      <c r="CE1444" s="155">
        <v>24</v>
      </c>
      <c r="CF1444" s="155">
        <v>9</v>
      </c>
      <c r="CG1444" s="31" t="s">
        <v>5848</v>
      </c>
      <c r="CH1444" s="31" t="s">
        <v>4003</v>
      </c>
      <c r="CI1444" s="31" t="s">
        <v>3986</v>
      </c>
      <c r="CJ1444" s="31" t="s">
        <v>3345</v>
      </c>
      <c r="DL1444"/>
      <c r="DM1444"/>
      <c r="DN1444"/>
      <c r="DO1444"/>
      <c r="DP1444"/>
      <c r="DQ1444"/>
      <c r="DR1444"/>
      <c r="DV1444" s="31" t="s">
        <v>2274</v>
      </c>
      <c r="DW1444" s="31" t="s">
        <v>2278</v>
      </c>
      <c r="DX1444" s="63"/>
      <c r="DY1444" s="63"/>
      <c r="DZ1444" s="63"/>
      <c r="EA1444" s="167"/>
      <c r="EB1444" s="60"/>
      <c r="EC1444" s="60"/>
      <c r="ED1444" s="60"/>
      <c r="EE1444" s="60"/>
      <c r="EF1444" s="60"/>
      <c r="EG1444" s="60"/>
      <c r="EH1444" s="60"/>
      <c r="EI1444" s="60"/>
      <c r="EJ1444" s="60"/>
      <c r="EK1444" s="60"/>
      <c r="EL1444" s="60"/>
      <c r="EM1444" s="60"/>
      <c r="EN1444" s="60"/>
      <c r="EO1444" s="60"/>
      <c r="EP1444" s="60"/>
      <c r="EQ1444" s="60"/>
      <c r="ER1444" s="60"/>
      <c r="ES1444" s="60"/>
      <c r="ET1444" s="60"/>
      <c r="EU1444" s="60"/>
      <c r="EV1444" s="60"/>
      <c r="EW1444" s="60"/>
      <c r="EX1444" s="60"/>
      <c r="EY1444" s="60"/>
      <c r="EZ1444" s="60"/>
      <c r="FA1444" s="60"/>
      <c r="FB1444" s="60"/>
    </row>
    <row r="1445" spans="22:158" x14ac:dyDescent="0.25">
      <c r="W1445" s="33"/>
      <c r="X1445" s="33"/>
      <c r="AH1445" s="38">
        <v>100</v>
      </c>
      <c r="AI1445" s="38">
        <v>130</v>
      </c>
      <c r="AJ1445" s="38">
        <v>13650</v>
      </c>
      <c r="AK1445" s="38">
        <v>16</v>
      </c>
      <c r="AL1445" s="38">
        <v>1900358</v>
      </c>
      <c r="AM1445" s="61" t="s">
        <v>1816</v>
      </c>
      <c r="AN1445" s="61" t="s">
        <v>1687</v>
      </c>
      <c r="AO1445" s="61" t="s">
        <v>5116</v>
      </c>
      <c r="AP1445" s="61" t="s">
        <v>5034</v>
      </c>
      <c r="AQ1445" s="61" t="s">
        <v>1715</v>
      </c>
      <c r="AR1445" s="28">
        <v>0</v>
      </c>
      <c r="AS1445" s="28">
        <v>0</v>
      </c>
      <c r="AT1445" s="28">
        <v>41138</v>
      </c>
      <c r="AU1445" s="62"/>
      <c r="BT1445">
        <v>0</v>
      </c>
      <c r="BU1445" s="32">
        <v>100</v>
      </c>
      <c r="BV1445" s="32">
        <v>145</v>
      </c>
      <c r="BW1445" s="32">
        <v>11000</v>
      </c>
      <c r="BX1445" s="32">
        <v>81</v>
      </c>
      <c r="BY1445" s="32">
        <v>91000</v>
      </c>
      <c r="BZ1445" t="s">
        <v>1816</v>
      </c>
      <c r="CA1445" t="s">
        <v>1691</v>
      </c>
      <c r="CB1445" t="s">
        <v>1275</v>
      </c>
      <c r="CC1445" t="s">
        <v>1683</v>
      </c>
      <c r="CD1445" t="s">
        <v>1784</v>
      </c>
      <c r="CE1445" s="155">
        <v>23362</v>
      </c>
      <c r="CF1445" s="155">
        <v>144</v>
      </c>
      <c r="CG1445" s="31" t="s">
        <v>5834</v>
      </c>
      <c r="CH1445" s="31" t="s">
        <v>3985</v>
      </c>
      <c r="CI1445" s="31" t="s">
        <v>4004</v>
      </c>
      <c r="CJ1445" s="31" t="s">
        <v>3346</v>
      </c>
      <c r="DL1445"/>
      <c r="DM1445"/>
      <c r="DN1445"/>
      <c r="DO1445"/>
      <c r="DP1445"/>
      <c r="DQ1445"/>
      <c r="DR1445"/>
      <c r="DV1445" s="31" t="s">
        <v>2274</v>
      </c>
      <c r="DW1445" s="31" t="s">
        <v>2278</v>
      </c>
      <c r="DX1445" s="63"/>
      <c r="DY1445" s="63"/>
      <c r="DZ1445" s="63"/>
      <c r="EA1445" s="167"/>
      <c r="EB1445" s="60"/>
      <c r="EC1445" s="60"/>
      <c r="ED1445" s="60"/>
      <c r="EE1445" s="60"/>
      <c r="EF1445" s="60"/>
      <c r="EG1445" s="60"/>
      <c r="EH1445" s="60"/>
      <c r="EI1445" s="60"/>
      <c r="EJ1445" s="60"/>
      <c r="EK1445" s="60"/>
      <c r="EL1445" s="60"/>
      <c r="EM1445" s="60"/>
      <c r="EN1445" s="60"/>
      <c r="EO1445" s="60"/>
      <c r="EP1445" s="60"/>
      <c r="EQ1445" s="60"/>
      <c r="ER1445" s="60"/>
      <c r="ES1445" s="60"/>
      <c r="ET1445" s="60"/>
      <c r="EU1445" s="60"/>
      <c r="EV1445" s="60"/>
      <c r="EW1445" s="60"/>
      <c r="EX1445" s="60"/>
      <c r="EY1445" s="60"/>
      <c r="EZ1445" s="60"/>
      <c r="FA1445" s="60"/>
      <c r="FB1445" s="60"/>
    </row>
    <row r="1446" spans="22:158" x14ac:dyDescent="0.25">
      <c r="W1446" s="33"/>
      <c r="X1446" s="33"/>
      <c r="AH1446" s="38">
        <v>100</v>
      </c>
      <c r="AI1446" s="38">
        <v>130</v>
      </c>
      <c r="AJ1446" s="38">
        <v>13660</v>
      </c>
      <c r="AK1446" s="38">
        <v>16</v>
      </c>
      <c r="AL1446" s="38">
        <v>1900358</v>
      </c>
      <c r="AM1446" s="61" t="s">
        <v>1816</v>
      </c>
      <c r="AN1446" s="61" t="s">
        <v>1687</v>
      </c>
      <c r="AO1446" s="61" t="s">
        <v>5117</v>
      </c>
      <c r="AP1446" s="61" t="s">
        <v>5034</v>
      </c>
      <c r="AQ1446" s="61" t="s">
        <v>1715</v>
      </c>
      <c r="AR1446" s="28">
        <v>6586749.7000000002</v>
      </c>
      <c r="AS1446" s="28">
        <v>2078589</v>
      </c>
      <c r="AT1446" s="28">
        <v>0</v>
      </c>
      <c r="AU1446" s="62"/>
      <c r="BT1446">
        <v>0</v>
      </c>
      <c r="BU1446" s="32">
        <v>100</v>
      </c>
      <c r="BV1446" s="32">
        <v>145</v>
      </c>
      <c r="BW1446" s="32">
        <v>11000</v>
      </c>
      <c r="BX1446" s="32">
        <v>81</v>
      </c>
      <c r="BY1446" s="32">
        <v>91010</v>
      </c>
      <c r="BZ1446" t="s">
        <v>1816</v>
      </c>
      <c r="CA1446" t="s">
        <v>1691</v>
      </c>
      <c r="CB1446" t="s">
        <v>1275</v>
      </c>
      <c r="CC1446" t="s">
        <v>1683</v>
      </c>
      <c r="CD1446" t="s">
        <v>1683</v>
      </c>
      <c r="CE1446" s="155"/>
      <c r="CF1446" s="155"/>
      <c r="CG1446" s="31" t="s">
        <v>5837</v>
      </c>
      <c r="CH1446" s="31" t="s">
        <v>3987</v>
      </c>
      <c r="CI1446" s="31" t="s">
        <v>4004</v>
      </c>
      <c r="CJ1446" s="31" t="s">
        <v>3347</v>
      </c>
      <c r="DL1446"/>
      <c r="DM1446"/>
      <c r="DN1446"/>
      <c r="DO1446"/>
      <c r="DP1446"/>
      <c r="DQ1446"/>
      <c r="DR1446"/>
      <c r="DV1446" s="31" t="s">
        <v>2274</v>
      </c>
      <c r="DW1446" s="31" t="s">
        <v>2278</v>
      </c>
      <c r="DX1446" s="63"/>
      <c r="DY1446" s="63"/>
      <c r="DZ1446" s="63"/>
      <c r="EA1446" s="167"/>
      <c r="EB1446" s="60"/>
      <c r="EC1446" s="60"/>
      <c r="ED1446" s="60"/>
      <c r="EE1446" s="60"/>
      <c r="EF1446" s="60"/>
      <c r="EG1446" s="60"/>
      <c r="EH1446" s="60"/>
      <c r="EI1446" s="60"/>
      <c r="EJ1446" s="60"/>
      <c r="EK1446" s="60"/>
      <c r="EL1446" s="60"/>
      <c r="EM1446" s="60"/>
      <c r="EN1446" s="60"/>
      <c r="EO1446" s="60"/>
      <c r="EP1446" s="60"/>
      <c r="EQ1446" s="60"/>
      <c r="ER1446" s="60"/>
      <c r="ES1446" s="60"/>
      <c r="ET1446" s="60"/>
      <c r="EU1446" s="60"/>
      <c r="EV1446" s="60"/>
      <c r="EW1446" s="60"/>
      <c r="EX1446" s="60"/>
      <c r="EY1446" s="60"/>
      <c r="EZ1446" s="60"/>
      <c r="FA1446" s="60"/>
      <c r="FB1446" s="60"/>
    </row>
    <row r="1447" spans="22:158" x14ac:dyDescent="0.25">
      <c r="W1447" s="33"/>
      <c r="X1447" s="33"/>
      <c r="AH1447" s="38">
        <v>100</v>
      </c>
      <c r="AI1447" s="38">
        <v>130</v>
      </c>
      <c r="AJ1447" s="38">
        <v>14200</v>
      </c>
      <c r="AK1447" s="38">
        <v>16</v>
      </c>
      <c r="AL1447" s="38">
        <v>1900358</v>
      </c>
      <c r="AM1447" s="61" t="s">
        <v>1816</v>
      </c>
      <c r="AN1447" s="61" t="s">
        <v>1687</v>
      </c>
      <c r="AO1447" s="61" t="s">
        <v>5127</v>
      </c>
      <c r="AP1447" s="61" t="s">
        <v>5034</v>
      </c>
      <c r="AQ1447" s="61" t="s">
        <v>1715</v>
      </c>
      <c r="AR1447" s="28">
        <v>810211</v>
      </c>
      <c r="AS1447" s="28">
        <v>349919</v>
      </c>
      <c r="AT1447" s="28">
        <v>375105</v>
      </c>
      <c r="AU1447" s="62"/>
      <c r="BT1447">
        <v>0</v>
      </c>
      <c r="BU1447" s="32">
        <v>100</v>
      </c>
      <c r="BV1447" s="32">
        <v>145</v>
      </c>
      <c r="BW1447" s="32">
        <v>11000</v>
      </c>
      <c r="BX1447" s="32">
        <v>82</v>
      </c>
      <c r="BY1447" s="32">
        <v>91020</v>
      </c>
      <c r="BZ1447" t="s">
        <v>1816</v>
      </c>
      <c r="CA1447" t="s">
        <v>1691</v>
      </c>
      <c r="CB1447" t="s">
        <v>1275</v>
      </c>
      <c r="CC1447" s="52" t="s">
        <v>1790</v>
      </c>
      <c r="CD1447" s="52" t="s">
        <v>1792</v>
      </c>
      <c r="CE1447" s="155">
        <v>1073</v>
      </c>
      <c r="CF1447" s="155">
        <v>12</v>
      </c>
      <c r="CG1447" s="31" t="s">
        <v>5851</v>
      </c>
      <c r="CH1447" s="31" t="s">
        <v>3988</v>
      </c>
      <c r="CI1447" s="31" t="s">
        <v>4004</v>
      </c>
      <c r="CJ1447" s="31" t="s">
        <v>3348</v>
      </c>
      <c r="DL1447"/>
      <c r="DM1447"/>
      <c r="DN1447"/>
      <c r="DO1447"/>
      <c r="DP1447"/>
      <c r="DQ1447"/>
      <c r="DR1447"/>
      <c r="DV1447" s="31" t="s">
        <v>2274</v>
      </c>
      <c r="DW1447" s="31" t="s">
        <v>2278</v>
      </c>
      <c r="DX1447" s="63"/>
      <c r="DY1447" s="63"/>
      <c r="DZ1447" s="63"/>
      <c r="EA1447" s="167"/>
      <c r="EB1447" s="60"/>
      <c r="EC1447" s="60"/>
      <c r="ED1447" s="60"/>
      <c r="EE1447" s="60"/>
      <c r="EF1447" s="60"/>
      <c r="EG1447" s="60"/>
      <c r="EH1447" s="60"/>
      <c r="EI1447" s="60"/>
      <c r="EJ1447" s="60"/>
      <c r="EK1447" s="60"/>
      <c r="EL1447" s="60"/>
      <c r="EM1447" s="60"/>
      <c r="EN1447" s="60"/>
      <c r="EO1447" s="60"/>
      <c r="EP1447" s="60"/>
      <c r="EQ1447" s="60"/>
      <c r="ER1447" s="60"/>
      <c r="ES1447" s="60"/>
      <c r="ET1447" s="60"/>
      <c r="EU1447" s="60"/>
      <c r="EV1447" s="60"/>
      <c r="EW1447" s="60"/>
      <c r="EX1447" s="60"/>
      <c r="EY1447" s="60"/>
      <c r="EZ1447" s="60"/>
      <c r="FA1447" s="60"/>
      <c r="FB1447" s="60"/>
    </row>
    <row r="1448" spans="22:158" x14ac:dyDescent="0.25">
      <c r="W1448" s="33"/>
      <c r="X1448" s="33"/>
      <c r="AH1448" s="38">
        <v>100</v>
      </c>
      <c r="AI1448" s="38">
        <v>130</v>
      </c>
      <c r="AJ1448" s="38">
        <v>14920</v>
      </c>
      <c r="AK1448" s="38">
        <v>16</v>
      </c>
      <c r="AL1448" s="38">
        <v>1900358</v>
      </c>
      <c r="AM1448" s="61" t="s">
        <v>1816</v>
      </c>
      <c r="AN1448" s="61" t="s">
        <v>1687</v>
      </c>
      <c r="AO1448" s="61" t="s">
        <v>1588</v>
      </c>
      <c r="AP1448" s="61" t="s">
        <v>5034</v>
      </c>
      <c r="AQ1448" s="61" t="s">
        <v>1715</v>
      </c>
      <c r="AR1448" s="28">
        <v>997858.2</v>
      </c>
      <c r="AS1448" s="28">
        <v>269988</v>
      </c>
      <c r="AT1448" s="28">
        <v>0</v>
      </c>
      <c r="AU1448" s="62"/>
      <c r="BT1448">
        <v>0</v>
      </c>
      <c r="BU1448" s="32">
        <v>100</v>
      </c>
      <c r="BV1448" s="32">
        <v>145</v>
      </c>
      <c r="BW1448" s="32">
        <v>11000</v>
      </c>
      <c r="BX1448" s="32">
        <v>82</v>
      </c>
      <c r="BY1448" s="32">
        <v>91040</v>
      </c>
      <c r="BZ1448" t="s">
        <v>1816</v>
      </c>
      <c r="CA1448" t="s">
        <v>1691</v>
      </c>
      <c r="CB1448" t="s">
        <v>1275</v>
      </c>
      <c r="CC1448" s="52" t="s">
        <v>1790</v>
      </c>
      <c r="CD1448" s="52" t="s">
        <v>1791</v>
      </c>
      <c r="CE1448" s="155">
        <v>899</v>
      </c>
      <c r="CF1448" s="155">
        <v>8</v>
      </c>
      <c r="CG1448" s="31" t="s">
        <v>5853</v>
      </c>
      <c r="CH1448" s="31" t="s">
        <v>3989</v>
      </c>
      <c r="CI1448" s="31" t="s">
        <v>4004</v>
      </c>
      <c r="CJ1448" s="31" t="s">
        <v>3349</v>
      </c>
      <c r="DL1448"/>
      <c r="DM1448"/>
      <c r="DN1448"/>
      <c r="DO1448"/>
      <c r="DP1448"/>
      <c r="DQ1448"/>
      <c r="DR1448"/>
      <c r="DV1448" s="31" t="s">
        <v>2274</v>
      </c>
      <c r="DW1448" s="31" t="s">
        <v>2278</v>
      </c>
      <c r="DX1448" s="63"/>
      <c r="DY1448" s="63"/>
      <c r="DZ1448" s="63"/>
      <c r="EA1448" s="167"/>
      <c r="EB1448" s="60"/>
      <c r="EC1448" s="60"/>
      <c r="ED1448" s="60"/>
      <c r="EE1448" s="60"/>
      <c r="EF1448" s="60"/>
      <c r="EG1448" s="60"/>
      <c r="EH1448" s="60"/>
      <c r="EI1448" s="60"/>
      <c r="EJ1448" s="60"/>
      <c r="EK1448" s="60"/>
      <c r="EL1448" s="60"/>
      <c r="EM1448" s="60"/>
      <c r="EN1448" s="60"/>
      <c r="EO1448" s="60"/>
      <c r="EP1448" s="60"/>
      <c r="EQ1448" s="60"/>
      <c r="ER1448" s="60"/>
      <c r="ES1448" s="60"/>
      <c r="ET1448" s="60"/>
      <c r="EU1448" s="60"/>
      <c r="EV1448" s="60"/>
      <c r="EW1448" s="60"/>
      <c r="EX1448" s="60"/>
      <c r="EY1448" s="60"/>
      <c r="EZ1448" s="60"/>
      <c r="FA1448" s="60"/>
      <c r="FB1448" s="60"/>
    </row>
    <row r="1449" spans="22:158" x14ac:dyDescent="0.25">
      <c r="W1449" s="33"/>
      <c r="X1449" s="33"/>
      <c r="AH1449" s="38">
        <v>100</v>
      </c>
      <c r="AI1449" s="38">
        <v>130</v>
      </c>
      <c r="AJ1449" s="38">
        <v>15300</v>
      </c>
      <c r="AK1449" s="38">
        <v>16</v>
      </c>
      <c r="AL1449" s="38">
        <v>1900358</v>
      </c>
      <c r="AM1449" s="61" t="s">
        <v>1816</v>
      </c>
      <c r="AN1449" s="61" t="s">
        <v>1687</v>
      </c>
      <c r="AO1449" s="61" t="s">
        <v>1597</v>
      </c>
      <c r="AP1449" s="61" t="s">
        <v>5034</v>
      </c>
      <c r="AQ1449" s="61" t="s">
        <v>1715</v>
      </c>
      <c r="AR1449" s="28">
        <v>41783829</v>
      </c>
      <c r="AS1449" s="28">
        <v>6702821</v>
      </c>
      <c r="AT1449" s="28">
        <v>10415901</v>
      </c>
      <c r="AU1449" s="62"/>
      <c r="BT1449">
        <v>0</v>
      </c>
      <c r="BU1449" s="32">
        <v>100</v>
      </c>
      <c r="BV1449" s="32">
        <v>145</v>
      </c>
      <c r="BW1449" s="32">
        <v>11000</v>
      </c>
      <c r="BX1449" s="32">
        <v>83</v>
      </c>
      <c r="BY1449" s="32">
        <v>91060</v>
      </c>
      <c r="BZ1449" t="s">
        <v>1816</v>
      </c>
      <c r="CA1449" t="s">
        <v>1691</v>
      </c>
      <c r="CB1449" t="s">
        <v>1275</v>
      </c>
      <c r="CC1449" t="s">
        <v>1786</v>
      </c>
      <c r="CD1449" s="52" t="s">
        <v>5043</v>
      </c>
      <c r="CE1449" s="155">
        <v>400</v>
      </c>
      <c r="CF1449" s="155">
        <v>2</v>
      </c>
      <c r="CG1449" s="31" t="s">
        <v>684</v>
      </c>
      <c r="CH1449" s="31" t="s">
        <v>3990</v>
      </c>
      <c r="CI1449" s="31" t="s">
        <v>4004</v>
      </c>
      <c r="CJ1449" s="31" t="s">
        <v>1464</v>
      </c>
      <c r="DL1449"/>
      <c r="DM1449"/>
      <c r="DN1449"/>
      <c r="DO1449"/>
      <c r="DP1449"/>
      <c r="DQ1449"/>
      <c r="DR1449"/>
      <c r="DV1449" s="31" t="s">
        <v>2274</v>
      </c>
      <c r="DW1449" s="31" t="s">
        <v>2278</v>
      </c>
      <c r="DX1449" s="63"/>
      <c r="DY1449" s="63"/>
      <c r="DZ1449" s="63"/>
      <c r="EA1449" s="167"/>
      <c r="EB1449" s="60"/>
      <c r="EC1449" s="60"/>
      <c r="ED1449" s="60"/>
      <c r="EE1449" s="60"/>
      <c r="EF1449" s="60"/>
      <c r="EG1449" s="60"/>
      <c r="EH1449" s="60"/>
      <c r="EI1449" s="60"/>
      <c r="EJ1449" s="60"/>
      <c r="EK1449" s="60"/>
      <c r="EL1449" s="60"/>
      <c r="EM1449" s="60"/>
      <c r="EN1449" s="60"/>
      <c r="EO1449" s="60"/>
      <c r="EP1449" s="60"/>
      <c r="EQ1449" s="60"/>
      <c r="ER1449" s="60"/>
      <c r="ES1449" s="60"/>
      <c r="ET1449" s="60"/>
      <c r="EU1449" s="60"/>
      <c r="EV1449" s="60"/>
      <c r="EW1449" s="60"/>
      <c r="EX1449" s="60"/>
      <c r="EY1449" s="60"/>
      <c r="EZ1449" s="60"/>
      <c r="FA1449" s="60"/>
      <c r="FB1449" s="60"/>
    </row>
    <row r="1450" spans="22:158" x14ac:dyDescent="0.25">
      <c r="W1450" s="33"/>
      <c r="X1450" s="33"/>
      <c r="AH1450" s="38">
        <v>100</v>
      </c>
      <c r="AI1450" s="38">
        <v>130</v>
      </c>
      <c r="AJ1450" s="38">
        <v>15600</v>
      </c>
      <c r="AK1450" s="38">
        <v>16</v>
      </c>
      <c r="AL1450" s="38">
        <v>1900358</v>
      </c>
      <c r="AM1450" s="61" t="s">
        <v>1816</v>
      </c>
      <c r="AN1450" s="61" t="s">
        <v>1687</v>
      </c>
      <c r="AO1450" s="61" t="s">
        <v>1603</v>
      </c>
      <c r="AP1450" s="61" t="s">
        <v>5034</v>
      </c>
      <c r="AQ1450" s="61" t="s">
        <v>1715</v>
      </c>
      <c r="AR1450" s="28">
        <v>0</v>
      </c>
      <c r="AS1450" s="28">
        <v>0</v>
      </c>
      <c r="AT1450" s="28">
        <v>296021</v>
      </c>
      <c r="AU1450" s="62"/>
      <c r="BT1450">
        <v>0</v>
      </c>
      <c r="BU1450" s="32">
        <v>100</v>
      </c>
      <c r="BV1450" s="32">
        <v>145</v>
      </c>
      <c r="BW1450" s="32">
        <v>11000</v>
      </c>
      <c r="BX1450" s="32">
        <v>83</v>
      </c>
      <c r="BY1450" s="32">
        <v>91080</v>
      </c>
      <c r="BZ1450" t="s">
        <v>1816</v>
      </c>
      <c r="CA1450" t="s">
        <v>1691</v>
      </c>
      <c r="CB1450" t="s">
        <v>1275</v>
      </c>
      <c r="CC1450" s="52" t="s">
        <v>1786</v>
      </c>
      <c r="CD1450" s="52" t="s">
        <v>1784</v>
      </c>
      <c r="CE1450" s="155">
        <v>0</v>
      </c>
      <c r="CF1450" s="155">
        <v>1</v>
      </c>
      <c r="CG1450" s="31" t="s">
        <v>686</v>
      </c>
      <c r="CH1450" s="31" t="s">
        <v>3991</v>
      </c>
      <c r="CI1450" s="31" t="s">
        <v>4004</v>
      </c>
      <c r="CJ1450" s="31" t="s">
        <v>1465</v>
      </c>
      <c r="DL1450"/>
      <c r="DM1450"/>
      <c r="DN1450"/>
      <c r="DO1450"/>
      <c r="DP1450"/>
      <c r="DQ1450"/>
      <c r="DR1450"/>
      <c r="DV1450" s="31" t="s">
        <v>2274</v>
      </c>
      <c r="DW1450" s="31" t="s">
        <v>2278</v>
      </c>
      <c r="DX1450" s="63"/>
      <c r="DY1450" s="63"/>
      <c r="DZ1450" s="63"/>
      <c r="EA1450" s="167"/>
      <c r="EB1450" s="60"/>
      <c r="EC1450" s="60"/>
      <c r="ED1450" s="60"/>
      <c r="EE1450" s="60"/>
      <c r="EF1450" s="60"/>
      <c r="EG1450" s="60"/>
      <c r="EH1450" s="60"/>
      <c r="EI1450" s="60"/>
      <c r="EJ1450" s="60"/>
      <c r="EK1450" s="60"/>
      <c r="EL1450" s="60"/>
      <c r="EM1450" s="60"/>
      <c r="EN1450" s="60"/>
      <c r="EO1450" s="60"/>
      <c r="EP1450" s="60"/>
      <c r="EQ1450" s="60"/>
      <c r="ER1450" s="60"/>
      <c r="ES1450" s="60"/>
      <c r="ET1450" s="60"/>
      <c r="EU1450" s="60"/>
      <c r="EV1450" s="60"/>
      <c r="EW1450" s="60"/>
      <c r="EX1450" s="60"/>
      <c r="EY1450" s="60"/>
      <c r="EZ1450" s="60"/>
      <c r="FA1450" s="60"/>
      <c r="FB1450" s="60"/>
    </row>
    <row r="1451" spans="22:158" x14ac:dyDescent="0.25">
      <c r="V1451" s="1"/>
      <c r="W1451" s="33"/>
      <c r="X1451" s="33"/>
      <c r="AH1451" s="38">
        <v>100</v>
      </c>
      <c r="AI1451" s="38">
        <v>130</v>
      </c>
      <c r="AJ1451" s="38">
        <v>15750</v>
      </c>
      <c r="AK1451" s="38">
        <v>16</v>
      </c>
      <c r="AL1451" s="38">
        <v>1900358</v>
      </c>
      <c r="AM1451" s="61" t="s">
        <v>1816</v>
      </c>
      <c r="AN1451" s="61" t="s">
        <v>1687</v>
      </c>
      <c r="AO1451" s="61" t="s">
        <v>1606</v>
      </c>
      <c r="AP1451" s="61" t="s">
        <v>5034</v>
      </c>
      <c r="AQ1451" s="61" t="s">
        <v>1715</v>
      </c>
      <c r="AR1451" s="28">
        <v>11474550.800000001</v>
      </c>
      <c r="AS1451" s="28">
        <v>3239939</v>
      </c>
      <c r="AT1451" s="28">
        <v>463814</v>
      </c>
      <c r="AU1451" s="62"/>
      <c r="BT1451">
        <v>0</v>
      </c>
      <c r="BU1451" s="32">
        <v>100</v>
      </c>
      <c r="BV1451" s="32">
        <v>145</v>
      </c>
      <c r="BW1451" s="32">
        <v>11000</v>
      </c>
      <c r="BX1451" s="32">
        <v>84</v>
      </c>
      <c r="BY1451" s="32">
        <v>91100</v>
      </c>
      <c r="BZ1451" t="s">
        <v>1816</v>
      </c>
      <c r="CA1451" t="s">
        <v>1691</v>
      </c>
      <c r="CB1451" t="s">
        <v>1275</v>
      </c>
      <c r="CC1451" t="s">
        <v>1795</v>
      </c>
      <c r="CD1451" s="52" t="s">
        <v>1796</v>
      </c>
      <c r="CE1451" s="155">
        <v>6</v>
      </c>
      <c r="CF1451" s="155">
        <v>2</v>
      </c>
      <c r="CG1451" s="31" t="s">
        <v>688</v>
      </c>
      <c r="CH1451" s="31" t="s">
        <v>3992</v>
      </c>
      <c r="CI1451" s="31" t="s">
        <v>4004</v>
      </c>
      <c r="CJ1451" s="31" t="s">
        <v>3350</v>
      </c>
      <c r="DL1451"/>
      <c r="DM1451"/>
      <c r="DN1451"/>
      <c r="DO1451"/>
      <c r="DP1451"/>
      <c r="DQ1451"/>
      <c r="DR1451"/>
      <c r="DV1451" s="31" t="s">
        <v>2274</v>
      </c>
      <c r="DW1451" s="31" t="s">
        <v>2278</v>
      </c>
      <c r="DX1451" s="63"/>
      <c r="DY1451" s="63"/>
      <c r="DZ1451" s="63"/>
      <c r="EA1451" s="167"/>
      <c r="EB1451" s="60"/>
      <c r="EC1451" s="60"/>
      <c r="ED1451" s="60"/>
      <c r="EE1451" s="60"/>
      <c r="EF1451" s="60"/>
      <c r="EG1451" s="60"/>
      <c r="EH1451" s="60"/>
      <c r="EI1451" s="60"/>
      <c r="EJ1451" s="60"/>
      <c r="EK1451" s="60"/>
      <c r="EL1451" s="60"/>
      <c r="EM1451" s="60"/>
      <c r="EN1451" s="60"/>
      <c r="EO1451" s="60"/>
      <c r="EP1451" s="60"/>
      <c r="EQ1451" s="60"/>
      <c r="ER1451" s="60"/>
      <c r="ES1451" s="60"/>
      <c r="ET1451" s="60"/>
      <c r="EU1451" s="60"/>
      <c r="EV1451" s="60"/>
      <c r="EW1451" s="60"/>
      <c r="EX1451" s="60"/>
      <c r="EY1451" s="60"/>
      <c r="EZ1451" s="60"/>
      <c r="FA1451" s="60"/>
      <c r="FB1451" s="60"/>
    </row>
    <row r="1452" spans="22:158" x14ac:dyDescent="0.25">
      <c r="W1452" s="33"/>
      <c r="X1452" s="33"/>
      <c r="AH1452" s="38">
        <v>100</v>
      </c>
      <c r="AI1452" s="38">
        <v>130</v>
      </c>
      <c r="AJ1452" s="38">
        <v>16300</v>
      </c>
      <c r="AK1452" s="38">
        <v>16</v>
      </c>
      <c r="AL1452" s="38">
        <v>1900358</v>
      </c>
      <c r="AM1452" s="61" t="s">
        <v>1816</v>
      </c>
      <c r="AN1452" s="61" t="s">
        <v>1687</v>
      </c>
      <c r="AO1452" s="61" t="s">
        <v>1617</v>
      </c>
      <c r="AP1452" s="61" t="s">
        <v>5034</v>
      </c>
      <c r="AQ1452" s="61" t="s">
        <v>1715</v>
      </c>
      <c r="AR1452" s="28">
        <v>0</v>
      </c>
      <c r="AS1452" s="28">
        <v>0</v>
      </c>
      <c r="AT1452" s="28">
        <v>1157</v>
      </c>
      <c r="AU1452" s="62"/>
      <c r="BT1452">
        <v>0</v>
      </c>
      <c r="BU1452" s="32">
        <v>100</v>
      </c>
      <c r="BV1452" s="32">
        <v>145</v>
      </c>
      <c r="BW1452" s="32">
        <v>11000</v>
      </c>
      <c r="BX1452" s="32">
        <v>86</v>
      </c>
      <c r="BY1452" s="32">
        <v>91140</v>
      </c>
      <c r="BZ1452" t="s">
        <v>1816</v>
      </c>
      <c r="CA1452" t="s">
        <v>1691</v>
      </c>
      <c r="CB1452" t="s">
        <v>1275</v>
      </c>
      <c r="CC1452" t="s">
        <v>1787</v>
      </c>
      <c r="CD1452" t="s">
        <v>1789</v>
      </c>
      <c r="CE1452" s="155">
        <v>172</v>
      </c>
      <c r="CF1452" s="155">
        <v>48</v>
      </c>
      <c r="CG1452" s="31" t="s">
        <v>5839</v>
      </c>
      <c r="CH1452" s="31" t="s">
        <v>3994</v>
      </c>
      <c r="CI1452" s="31" t="s">
        <v>4004</v>
      </c>
      <c r="CJ1452" s="31" t="s">
        <v>3351</v>
      </c>
      <c r="DL1452"/>
      <c r="DM1452"/>
      <c r="DN1452"/>
      <c r="DO1452"/>
      <c r="DP1452"/>
      <c r="DQ1452"/>
      <c r="DR1452"/>
      <c r="DV1452" s="31" t="s">
        <v>2274</v>
      </c>
      <c r="DW1452" s="31" t="s">
        <v>2278</v>
      </c>
      <c r="DX1452" s="63"/>
      <c r="DY1452" s="63"/>
      <c r="DZ1452" s="63"/>
      <c r="EA1452" s="167"/>
      <c r="EB1452" s="60"/>
      <c r="EC1452" s="60"/>
      <c r="ED1452" s="60"/>
      <c r="EE1452" s="60"/>
      <c r="EF1452" s="60"/>
      <c r="EG1452" s="60"/>
      <c r="EH1452" s="60"/>
      <c r="EI1452" s="60"/>
      <c r="EJ1452" s="60"/>
      <c r="EK1452" s="60"/>
      <c r="EL1452" s="60"/>
      <c r="EM1452" s="60"/>
      <c r="EN1452" s="60"/>
      <c r="EO1452" s="60"/>
      <c r="EP1452" s="60"/>
      <c r="EQ1452" s="60"/>
      <c r="ER1452" s="60"/>
      <c r="ES1452" s="60"/>
      <c r="ET1452" s="60"/>
      <c r="EU1452" s="60"/>
      <c r="EV1452" s="60"/>
      <c r="EW1452" s="60"/>
      <c r="EX1452" s="60"/>
      <c r="EY1452" s="60"/>
      <c r="EZ1452" s="60"/>
      <c r="FA1452" s="60"/>
      <c r="FB1452" s="60"/>
    </row>
    <row r="1453" spans="22:158" x14ac:dyDescent="0.25">
      <c r="W1453" s="33"/>
      <c r="X1453" s="33"/>
      <c r="AH1453" s="38">
        <v>100</v>
      </c>
      <c r="AI1453" s="38">
        <v>130</v>
      </c>
      <c r="AJ1453" s="38">
        <v>16500</v>
      </c>
      <c r="AK1453" s="38">
        <v>16</v>
      </c>
      <c r="AL1453" s="38">
        <v>1900358</v>
      </c>
      <c r="AM1453" s="61" t="s">
        <v>1816</v>
      </c>
      <c r="AN1453" s="61" t="s">
        <v>1687</v>
      </c>
      <c r="AO1453" s="61" t="s">
        <v>1623</v>
      </c>
      <c r="AP1453" s="61" t="s">
        <v>5034</v>
      </c>
      <c r="AQ1453" s="61" t="s">
        <v>1715</v>
      </c>
      <c r="AR1453" s="28">
        <v>0</v>
      </c>
      <c r="AS1453" s="28">
        <v>0</v>
      </c>
      <c r="AT1453" s="28">
        <v>151551</v>
      </c>
      <c r="AU1453" s="62"/>
      <c r="BT1453">
        <v>0</v>
      </c>
      <c r="BU1453" s="32">
        <v>100</v>
      </c>
      <c r="BV1453" s="32">
        <v>145</v>
      </c>
      <c r="BW1453" s="32">
        <v>11000</v>
      </c>
      <c r="BX1453" s="32">
        <v>86</v>
      </c>
      <c r="BY1453" s="32">
        <v>91160</v>
      </c>
      <c r="BZ1453" t="s">
        <v>1816</v>
      </c>
      <c r="CA1453" t="s">
        <v>1691</v>
      </c>
      <c r="CB1453" t="s">
        <v>1275</v>
      </c>
      <c r="CC1453" t="s">
        <v>1787</v>
      </c>
      <c r="CD1453" t="s">
        <v>1788</v>
      </c>
      <c r="CE1453" s="155">
        <v>54</v>
      </c>
      <c r="CF1453" s="155">
        <v>8</v>
      </c>
      <c r="CG1453" s="31" t="s">
        <v>5831</v>
      </c>
      <c r="CH1453" s="31" t="s">
        <v>3995</v>
      </c>
      <c r="CI1453" s="31" t="s">
        <v>4004</v>
      </c>
      <c r="CJ1453" s="31" t="s">
        <v>3352</v>
      </c>
      <c r="DL1453"/>
      <c r="DM1453"/>
      <c r="DN1453"/>
      <c r="DO1453"/>
      <c r="DP1453"/>
      <c r="DQ1453"/>
      <c r="DR1453"/>
      <c r="DV1453" s="31" t="s">
        <v>2274</v>
      </c>
      <c r="DW1453" s="31" t="s">
        <v>2278</v>
      </c>
      <c r="DX1453" s="63"/>
      <c r="DY1453" s="63"/>
      <c r="DZ1453" s="63"/>
      <c r="EA1453" s="167"/>
      <c r="EB1453" s="60"/>
      <c r="EC1453" s="60"/>
      <c r="ED1453" s="60"/>
      <c r="EE1453" s="60"/>
      <c r="EF1453" s="60"/>
      <c r="EG1453" s="60"/>
      <c r="EH1453" s="60"/>
      <c r="EI1453" s="60"/>
      <c r="EJ1453" s="60"/>
      <c r="EK1453" s="60"/>
      <c r="EL1453" s="60"/>
      <c r="EM1453" s="60"/>
      <c r="EN1453" s="60"/>
      <c r="EO1453" s="60"/>
      <c r="EP1453" s="60"/>
      <c r="EQ1453" s="60"/>
      <c r="ER1453" s="60"/>
      <c r="ES1453" s="60"/>
      <c r="ET1453" s="60"/>
      <c r="EU1453" s="60"/>
      <c r="EV1453" s="60"/>
      <c r="EW1453" s="60"/>
      <c r="EX1453" s="60"/>
      <c r="EY1453" s="60"/>
      <c r="EZ1453" s="60"/>
      <c r="FA1453" s="60"/>
      <c r="FB1453" s="60"/>
    </row>
    <row r="1454" spans="22:158" x14ac:dyDescent="0.25">
      <c r="W1454" s="33"/>
      <c r="X1454" s="33"/>
      <c r="AH1454" s="38">
        <v>100</v>
      </c>
      <c r="AI1454" s="38">
        <v>130</v>
      </c>
      <c r="AJ1454" s="38">
        <v>17300</v>
      </c>
      <c r="AK1454" s="38">
        <v>16</v>
      </c>
      <c r="AL1454" s="38">
        <v>1900358</v>
      </c>
      <c r="AM1454" s="61" t="s">
        <v>1816</v>
      </c>
      <c r="AN1454" s="61" t="s">
        <v>1687</v>
      </c>
      <c r="AO1454" s="61" t="s">
        <v>1639</v>
      </c>
      <c r="AP1454" s="61" t="s">
        <v>5034</v>
      </c>
      <c r="AQ1454" s="61" t="s">
        <v>1715</v>
      </c>
      <c r="AR1454" s="28">
        <v>0</v>
      </c>
      <c r="AS1454" s="28">
        <v>0</v>
      </c>
      <c r="AT1454" s="28">
        <v>8746</v>
      </c>
      <c r="AU1454" s="62"/>
      <c r="BT1454">
        <v>0</v>
      </c>
      <c r="BU1454" s="32">
        <v>100</v>
      </c>
      <c r="BV1454" s="32">
        <v>145</v>
      </c>
      <c r="BW1454" s="32">
        <v>11000</v>
      </c>
      <c r="BX1454" s="32">
        <v>87</v>
      </c>
      <c r="BY1454" s="32">
        <v>91180</v>
      </c>
      <c r="BZ1454" t="s">
        <v>1816</v>
      </c>
      <c r="CA1454" t="s">
        <v>1691</v>
      </c>
      <c r="CB1454" t="s">
        <v>1275</v>
      </c>
      <c r="CC1454" t="s">
        <v>1726</v>
      </c>
      <c r="CD1454" s="52" t="s">
        <v>1793</v>
      </c>
      <c r="CE1454" s="155"/>
      <c r="CF1454" s="155"/>
      <c r="CG1454" s="31" t="s">
        <v>5841</v>
      </c>
      <c r="CH1454" s="31" t="s">
        <v>3996</v>
      </c>
      <c r="CI1454" s="31" t="s">
        <v>4004</v>
      </c>
      <c r="CJ1454" s="31" t="s">
        <v>3353</v>
      </c>
      <c r="DL1454"/>
      <c r="DM1454"/>
      <c r="DN1454"/>
      <c r="DO1454"/>
      <c r="DP1454"/>
      <c r="DQ1454"/>
      <c r="DR1454"/>
      <c r="DV1454" s="31" t="s">
        <v>2274</v>
      </c>
      <c r="DW1454" s="31" t="s">
        <v>2278</v>
      </c>
      <c r="DX1454" s="63"/>
      <c r="DY1454" s="63"/>
      <c r="DZ1454" s="63"/>
      <c r="EA1454" s="167"/>
      <c r="EB1454" s="60"/>
      <c r="EC1454" s="60"/>
      <c r="ED1454" s="60"/>
      <c r="EE1454" s="60"/>
      <c r="EF1454" s="60"/>
      <c r="EG1454" s="60"/>
      <c r="EH1454" s="60"/>
      <c r="EI1454" s="60"/>
      <c r="EJ1454" s="60"/>
      <c r="EK1454" s="60"/>
      <c r="EL1454" s="60"/>
      <c r="EM1454" s="60"/>
      <c r="EN1454" s="60"/>
      <c r="EO1454" s="60"/>
      <c r="EP1454" s="60"/>
      <c r="EQ1454" s="60"/>
      <c r="ER1454" s="60"/>
      <c r="ES1454" s="60"/>
      <c r="ET1454" s="60"/>
      <c r="EU1454" s="60"/>
      <c r="EV1454" s="60"/>
      <c r="EW1454" s="60"/>
      <c r="EX1454" s="60"/>
      <c r="EY1454" s="60"/>
      <c r="EZ1454" s="60"/>
      <c r="FA1454" s="60"/>
      <c r="FB1454" s="60"/>
    </row>
    <row r="1455" spans="22:158" x14ac:dyDescent="0.25">
      <c r="V1455" s="1"/>
      <c r="W1455" s="33"/>
      <c r="X1455" s="33"/>
      <c r="AH1455" s="38">
        <v>100</v>
      </c>
      <c r="AI1455" s="38">
        <v>130</v>
      </c>
      <c r="AJ1455" s="38">
        <v>17310</v>
      </c>
      <c r="AK1455" s="38">
        <v>16</v>
      </c>
      <c r="AL1455" s="38">
        <v>1900358</v>
      </c>
      <c r="AM1455" s="61" t="s">
        <v>1816</v>
      </c>
      <c r="AN1455" s="61" t="s">
        <v>1687</v>
      </c>
      <c r="AO1455" s="61" t="s">
        <v>1640</v>
      </c>
      <c r="AP1455" s="61" t="s">
        <v>5034</v>
      </c>
      <c r="AQ1455" s="61" t="s">
        <v>1715</v>
      </c>
      <c r="AR1455" s="28">
        <v>150805.6</v>
      </c>
      <c r="AS1455" s="28">
        <v>5157</v>
      </c>
      <c r="AT1455" s="28">
        <v>0</v>
      </c>
      <c r="AU1455" s="62"/>
      <c r="BT1455">
        <v>0</v>
      </c>
      <c r="BU1455" s="32">
        <v>100</v>
      </c>
      <c r="BV1455" s="32">
        <v>145</v>
      </c>
      <c r="BW1455" s="32">
        <v>11000</v>
      </c>
      <c r="BX1455" s="32">
        <v>87</v>
      </c>
      <c r="BY1455" s="32">
        <v>91190</v>
      </c>
      <c r="BZ1455" t="s">
        <v>1816</v>
      </c>
      <c r="CA1455" t="s">
        <v>1691</v>
      </c>
      <c r="CB1455" t="s">
        <v>1275</v>
      </c>
      <c r="CC1455" t="s">
        <v>1726</v>
      </c>
      <c r="CD1455" t="s">
        <v>1726</v>
      </c>
      <c r="CE1455" s="155">
        <v>2</v>
      </c>
      <c r="CF1455" s="155">
        <v>2</v>
      </c>
      <c r="CG1455" s="31" t="s">
        <v>5843</v>
      </c>
      <c r="CH1455" s="31" t="s">
        <v>3997</v>
      </c>
      <c r="CI1455" s="31" t="s">
        <v>4004</v>
      </c>
      <c r="CJ1455" s="31" t="s">
        <v>3354</v>
      </c>
      <c r="DL1455"/>
      <c r="DM1455"/>
      <c r="DN1455"/>
      <c r="DO1455"/>
      <c r="DP1455"/>
      <c r="DQ1455"/>
      <c r="DR1455"/>
      <c r="DV1455" s="31" t="s">
        <v>2274</v>
      </c>
      <c r="DW1455" s="31" t="s">
        <v>2278</v>
      </c>
      <c r="DX1455" s="63"/>
      <c r="DY1455" s="63"/>
      <c r="DZ1455" s="63"/>
      <c r="EA1455" s="167"/>
      <c r="EB1455" s="60"/>
      <c r="EC1455" s="60"/>
      <c r="ED1455" s="60"/>
      <c r="EE1455" s="60"/>
      <c r="EF1455" s="60"/>
      <c r="EG1455" s="60"/>
      <c r="EH1455" s="60"/>
      <c r="EI1455" s="60"/>
      <c r="EJ1455" s="60"/>
      <c r="EK1455" s="60"/>
      <c r="EL1455" s="60"/>
      <c r="EM1455" s="60"/>
      <c r="EN1455" s="60"/>
      <c r="EO1455" s="60"/>
      <c r="EP1455" s="60"/>
      <c r="EQ1455" s="60"/>
      <c r="ER1455" s="60"/>
      <c r="ES1455" s="60"/>
      <c r="ET1455" s="60"/>
      <c r="EU1455" s="60"/>
      <c r="EV1455" s="60"/>
      <c r="EW1455" s="60"/>
      <c r="EX1455" s="60"/>
      <c r="EY1455" s="60"/>
      <c r="EZ1455" s="60"/>
      <c r="FA1455" s="60"/>
      <c r="FB1455" s="60"/>
    </row>
    <row r="1456" spans="22:158" x14ac:dyDescent="0.25">
      <c r="W1456" s="33"/>
      <c r="X1456" s="33"/>
      <c r="AH1456" s="38">
        <v>100</v>
      </c>
      <c r="AI1456" s="38">
        <v>130</v>
      </c>
      <c r="AJ1456" s="38">
        <v>18600</v>
      </c>
      <c r="AK1456" s="38">
        <v>16</v>
      </c>
      <c r="AL1456" s="38">
        <v>1900358</v>
      </c>
      <c r="AM1456" s="61" t="s">
        <v>1816</v>
      </c>
      <c r="AN1456" s="61" t="s">
        <v>1687</v>
      </c>
      <c r="AO1456" s="61" t="s">
        <v>1668</v>
      </c>
      <c r="AP1456" s="61" t="s">
        <v>5034</v>
      </c>
      <c r="AQ1456" s="61" t="s">
        <v>1715</v>
      </c>
      <c r="AR1456" s="28">
        <v>0</v>
      </c>
      <c r="AS1456" s="28">
        <v>0</v>
      </c>
      <c r="AT1456" s="28">
        <v>5634953</v>
      </c>
      <c r="AU1456" s="62"/>
      <c r="BT1456">
        <v>0</v>
      </c>
      <c r="BU1456" s="32">
        <v>100</v>
      </c>
      <c r="BV1456" s="32">
        <v>145</v>
      </c>
      <c r="BW1456" s="32">
        <v>11000</v>
      </c>
      <c r="BX1456" s="32">
        <v>87</v>
      </c>
      <c r="BY1456" s="32">
        <v>91192</v>
      </c>
      <c r="BZ1456" t="s">
        <v>1816</v>
      </c>
      <c r="CA1456" t="s">
        <v>1691</v>
      </c>
      <c r="CB1456" t="s">
        <v>1275</v>
      </c>
      <c r="CC1456" t="s">
        <v>1726</v>
      </c>
      <c r="CD1456" s="52" t="s">
        <v>1115</v>
      </c>
      <c r="CE1456" s="155">
        <v>58</v>
      </c>
      <c r="CF1456" s="155">
        <v>1</v>
      </c>
      <c r="CG1456" s="31" t="s">
        <v>692</v>
      </c>
      <c r="CH1456" s="31" t="s">
        <v>3998</v>
      </c>
      <c r="CI1456" s="31" t="s">
        <v>4004</v>
      </c>
      <c r="CJ1456" s="31" t="s">
        <v>1467</v>
      </c>
      <c r="DL1456"/>
      <c r="DM1456"/>
      <c r="DN1456"/>
      <c r="DO1456"/>
      <c r="DP1456"/>
      <c r="DQ1456"/>
      <c r="DR1456"/>
      <c r="DV1456" s="31" t="s">
        <v>2274</v>
      </c>
      <c r="DW1456" s="31" t="s">
        <v>2278</v>
      </c>
      <c r="DX1456" s="63"/>
      <c r="DY1456" s="63"/>
      <c r="DZ1456" s="63"/>
      <c r="EA1456" s="167"/>
      <c r="EB1456" s="60"/>
      <c r="EC1456" s="60"/>
      <c r="ED1456" s="60"/>
      <c r="EE1456" s="60"/>
      <c r="EF1456" s="60"/>
      <c r="EG1456" s="60"/>
      <c r="EH1456" s="60"/>
      <c r="EI1456" s="60"/>
      <c r="EJ1456" s="60"/>
      <c r="EK1456" s="60"/>
      <c r="EL1456" s="60"/>
      <c r="EM1456" s="60"/>
      <c r="EN1456" s="60"/>
      <c r="EO1456" s="60"/>
      <c r="EP1456" s="60"/>
      <c r="EQ1456" s="60"/>
      <c r="ER1456" s="60"/>
      <c r="ES1456" s="60"/>
      <c r="ET1456" s="60"/>
      <c r="EU1456" s="60"/>
      <c r="EV1456" s="60"/>
      <c r="EW1456" s="60"/>
      <c r="EX1456" s="60"/>
      <c r="EY1456" s="60"/>
      <c r="EZ1456" s="60"/>
      <c r="FA1456" s="60"/>
      <c r="FB1456" s="60"/>
    </row>
    <row r="1457" spans="22:158" x14ac:dyDescent="0.25">
      <c r="W1457" s="33"/>
      <c r="X1457" s="33"/>
      <c r="AH1457" s="38">
        <v>100</v>
      </c>
      <c r="AI1457" s="38">
        <v>135</v>
      </c>
      <c r="AJ1457" s="38">
        <v>10950</v>
      </c>
      <c r="AK1457" s="38">
        <v>16</v>
      </c>
      <c r="AL1457" s="38">
        <v>1900358</v>
      </c>
      <c r="AM1457" s="61" t="s">
        <v>1816</v>
      </c>
      <c r="AN1457" s="61" t="s">
        <v>1693</v>
      </c>
      <c r="AO1457" s="61" t="s">
        <v>5062</v>
      </c>
      <c r="AP1457" s="61" t="s">
        <v>5034</v>
      </c>
      <c r="AQ1457" s="61" t="s">
        <v>1715</v>
      </c>
      <c r="AR1457" s="28">
        <v>1566715</v>
      </c>
      <c r="AS1457" s="28">
        <v>577743</v>
      </c>
      <c r="AT1457" s="28">
        <v>137390</v>
      </c>
      <c r="AU1457" s="62"/>
      <c r="BT1457">
        <v>0</v>
      </c>
      <c r="BU1457" s="32">
        <v>100</v>
      </c>
      <c r="BV1457" s="32">
        <v>145</v>
      </c>
      <c r="BW1457" s="32">
        <v>11000</v>
      </c>
      <c r="BX1457" s="32">
        <v>87</v>
      </c>
      <c r="BY1457" s="32">
        <v>91194</v>
      </c>
      <c r="BZ1457" t="s">
        <v>1816</v>
      </c>
      <c r="CA1457" t="s">
        <v>1691</v>
      </c>
      <c r="CB1457" s="52" t="s">
        <v>1275</v>
      </c>
      <c r="CC1457" s="52" t="s">
        <v>1726</v>
      </c>
      <c r="CD1457" s="52" t="s">
        <v>1114</v>
      </c>
      <c r="CE1457" s="155">
        <v>2</v>
      </c>
      <c r="CF1457" s="155">
        <v>2</v>
      </c>
      <c r="CG1457" s="31" t="s">
        <v>694</v>
      </c>
      <c r="CH1457" s="31" t="s">
        <v>3999</v>
      </c>
      <c r="CI1457" s="31" t="s">
        <v>4004</v>
      </c>
      <c r="CJ1457" s="31" t="s">
        <v>1466</v>
      </c>
      <c r="DL1457"/>
      <c r="DM1457"/>
      <c r="DN1457"/>
      <c r="DO1457"/>
      <c r="DP1457"/>
      <c r="DQ1457"/>
      <c r="DR1457"/>
      <c r="DV1457" s="31" t="s">
        <v>2274</v>
      </c>
      <c r="DW1457" s="31" t="s">
        <v>2279</v>
      </c>
      <c r="DX1457" s="63"/>
      <c r="DY1457" s="63"/>
      <c r="DZ1457" s="63"/>
      <c r="EA1457" s="167"/>
      <c r="EB1457" s="60"/>
      <c r="EC1457" s="60"/>
      <c r="ED1457" s="60"/>
      <c r="EE1457" s="60"/>
      <c r="EF1457" s="60"/>
      <c r="EG1457" s="60"/>
      <c r="EH1457" s="60"/>
      <c r="EI1457" s="60"/>
      <c r="EJ1457" s="60"/>
      <c r="EK1457" s="60"/>
      <c r="EL1457" s="60"/>
      <c r="EM1457" s="60"/>
      <c r="EN1457" s="60"/>
      <c r="EO1457" s="60"/>
      <c r="EP1457" s="60"/>
      <c r="EQ1457" s="60"/>
      <c r="ER1457" s="60"/>
      <c r="ES1457" s="60"/>
      <c r="ET1457" s="60"/>
      <c r="EU1457" s="60"/>
      <c r="EV1457" s="60"/>
      <c r="EW1457" s="60"/>
      <c r="EX1457" s="60"/>
      <c r="EY1457" s="60"/>
      <c r="EZ1457" s="60"/>
      <c r="FA1457" s="60"/>
      <c r="FB1457" s="60"/>
    </row>
    <row r="1458" spans="22:158" x14ac:dyDescent="0.25">
      <c r="V1458" s="1"/>
      <c r="W1458" s="33"/>
      <c r="X1458" s="33"/>
      <c r="AH1458" s="38">
        <v>100</v>
      </c>
      <c r="AI1458" s="38">
        <v>135</v>
      </c>
      <c r="AJ1458" s="38">
        <v>11200</v>
      </c>
      <c r="AK1458" s="38">
        <v>16</v>
      </c>
      <c r="AL1458" s="38">
        <v>1900358</v>
      </c>
      <c r="AM1458" s="61" t="s">
        <v>1816</v>
      </c>
      <c r="AN1458" s="61" t="s">
        <v>1693</v>
      </c>
      <c r="AO1458" s="61" t="s">
        <v>5067</v>
      </c>
      <c r="AP1458" s="61" t="s">
        <v>5034</v>
      </c>
      <c r="AQ1458" s="61" t="s">
        <v>1715</v>
      </c>
      <c r="AR1458" s="28">
        <v>246370.4</v>
      </c>
      <c r="AS1458" s="28">
        <v>0</v>
      </c>
      <c r="AT1458" s="28">
        <v>320177</v>
      </c>
      <c r="AU1458" s="62"/>
      <c r="BT1458">
        <v>0</v>
      </c>
      <c r="BU1458" s="32">
        <v>100</v>
      </c>
      <c r="BV1458" s="32">
        <v>145</v>
      </c>
      <c r="BW1458" s="32">
        <v>11000</v>
      </c>
      <c r="BX1458" s="32">
        <v>87</v>
      </c>
      <c r="BY1458" s="32">
        <v>91200</v>
      </c>
      <c r="BZ1458" t="s">
        <v>1816</v>
      </c>
      <c r="CA1458" t="s">
        <v>1691</v>
      </c>
      <c r="CB1458" t="s">
        <v>1275</v>
      </c>
      <c r="CC1458" s="52" t="s">
        <v>1726</v>
      </c>
      <c r="CD1458" s="52" t="s">
        <v>1794</v>
      </c>
      <c r="CE1458" s="155"/>
      <c r="CF1458" s="155"/>
      <c r="CG1458" s="31" t="s">
        <v>5845</v>
      </c>
      <c r="CH1458" s="31" t="s">
        <v>4000</v>
      </c>
      <c r="CI1458" s="31" t="s">
        <v>4004</v>
      </c>
      <c r="CJ1458" s="31" t="s">
        <v>3355</v>
      </c>
      <c r="DL1458"/>
      <c r="DM1458"/>
      <c r="DN1458"/>
      <c r="DO1458"/>
      <c r="DP1458"/>
      <c r="DQ1458"/>
      <c r="DR1458"/>
      <c r="DV1458" s="31" t="s">
        <v>2274</v>
      </c>
      <c r="DW1458" s="31" t="s">
        <v>2279</v>
      </c>
      <c r="DX1458" s="63"/>
      <c r="DY1458" s="63"/>
      <c r="DZ1458" s="63"/>
      <c r="EA1458" s="167"/>
      <c r="EB1458" s="60"/>
      <c r="EC1458" s="60"/>
      <c r="ED1458" s="60"/>
      <c r="EE1458" s="60"/>
      <c r="EF1458" s="60"/>
      <c r="EG1458" s="60"/>
      <c r="EH1458" s="60"/>
      <c r="EI1458" s="60"/>
      <c r="EJ1458" s="60"/>
      <c r="EK1458" s="60"/>
      <c r="EL1458" s="60"/>
      <c r="EM1458" s="60"/>
      <c r="EN1458" s="60"/>
      <c r="EO1458" s="60"/>
      <c r="EP1458" s="60"/>
      <c r="EQ1458" s="60"/>
      <c r="ER1458" s="60"/>
      <c r="ES1458" s="60"/>
      <c r="ET1458" s="60"/>
      <c r="EU1458" s="60"/>
      <c r="EV1458" s="60"/>
      <c r="EW1458" s="60"/>
      <c r="EX1458" s="60"/>
      <c r="EY1458" s="60"/>
      <c r="EZ1458" s="60"/>
      <c r="FA1458" s="60"/>
      <c r="FB1458" s="60"/>
    </row>
    <row r="1459" spans="22:158" x14ac:dyDescent="0.25">
      <c r="W1459" s="33"/>
      <c r="X1459" s="33"/>
      <c r="AH1459" s="38">
        <v>100</v>
      </c>
      <c r="AI1459" s="38">
        <v>135</v>
      </c>
      <c r="AJ1459" s="38">
        <v>11750</v>
      </c>
      <c r="AK1459" s="38">
        <v>16</v>
      </c>
      <c r="AL1459" s="38">
        <v>1900358</v>
      </c>
      <c r="AM1459" s="61" t="s">
        <v>1816</v>
      </c>
      <c r="AN1459" s="61" t="s">
        <v>1693</v>
      </c>
      <c r="AO1459" s="61" t="s">
        <v>5080</v>
      </c>
      <c r="AP1459" s="61" t="s">
        <v>5034</v>
      </c>
      <c r="AQ1459" s="61" t="s">
        <v>1715</v>
      </c>
      <c r="AR1459" s="28">
        <v>313843.5</v>
      </c>
      <c r="AS1459" s="28">
        <v>0</v>
      </c>
      <c r="AT1459" s="28">
        <v>0</v>
      </c>
      <c r="AU1459" s="62"/>
      <c r="BT1459">
        <v>0</v>
      </c>
      <c r="BU1459" s="32">
        <v>100</v>
      </c>
      <c r="BV1459" s="32">
        <v>145</v>
      </c>
      <c r="BW1459" s="32">
        <v>11000</v>
      </c>
      <c r="BX1459" s="32">
        <v>88</v>
      </c>
      <c r="BY1459" s="32">
        <v>91220</v>
      </c>
      <c r="BZ1459" t="s">
        <v>1816</v>
      </c>
      <c r="CA1459" t="s">
        <v>1691</v>
      </c>
      <c r="CB1459" t="s">
        <v>1275</v>
      </c>
      <c r="CC1459" s="52" t="s">
        <v>1684</v>
      </c>
      <c r="CD1459" s="52" t="s">
        <v>1684</v>
      </c>
      <c r="CE1459" s="155">
        <v>1</v>
      </c>
      <c r="CF1459" s="155">
        <v>1</v>
      </c>
      <c r="CG1459" s="31" t="s">
        <v>696</v>
      </c>
      <c r="CH1459" s="31" t="s">
        <v>4001</v>
      </c>
      <c r="CI1459" s="31" t="s">
        <v>4004</v>
      </c>
      <c r="CJ1459" s="31" t="s">
        <v>1468</v>
      </c>
      <c r="DL1459"/>
      <c r="DM1459"/>
      <c r="DN1459"/>
      <c r="DO1459"/>
      <c r="DP1459"/>
      <c r="DQ1459"/>
      <c r="DR1459"/>
      <c r="DV1459" s="31" t="s">
        <v>2274</v>
      </c>
      <c r="DW1459" s="31" t="s">
        <v>2279</v>
      </c>
      <c r="DX1459" s="63"/>
      <c r="DY1459" s="63"/>
      <c r="DZ1459" s="63"/>
      <c r="EA1459" s="167"/>
      <c r="EB1459" s="60"/>
      <c r="EC1459" s="60"/>
      <c r="ED1459" s="60"/>
      <c r="EE1459" s="60"/>
      <c r="EF1459" s="60"/>
      <c r="EG1459" s="60"/>
      <c r="EH1459" s="60"/>
      <c r="EI1459" s="60"/>
      <c r="EJ1459" s="60"/>
      <c r="EK1459" s="60"/>
      <c r="EL1459" s="60"/>
      <c r="EM1459" s="60"/>
      <c r="EN1459" s="60"/>
      <c r="EO1459" s="60"/>
      <c r="EP1459" s="60"/>
      <c r="EQ1459" s="60"/>
      <c r="ER1459" s="60"/>
      <c r="ES1459" s="60"/>
      <c r="ET1459" s="60"/>
      <c r="EU1459" s="60"/>
      <c r="EV1459" s="60"/>
      <c r="EW1459" s="60"/>
      <c r="EX1459" s="60"/>
      <c r="EY1459" s="60"/>
      <c r="EZ1459" s="60"/>
      <c r="FA1459" s="60"/>
      <c r="FB1459" s="60"/>
    </row>
    <row r="1460" spans="22:158" x14ac:dyDescent="0.25">
      <c r="V1460" s="1"/>
      <c r="W1460" s="33"/>
      <c r="X1460" s="33"/>
      <c r="AH1460" s="38">
        <v>100</v>
      </c>
      <c r="AI1460" s="38">
        <v>135</v>
      </c>
      <c r="AJ1460" s="38">
        <v>11950</v>
      </c>
      <c r="AK1460" s="38">
        <v>16</v>
      </c>
      <c r="AL1460" s="38">
        <v>1900358</v>
      </c>
      <c r="AM1460" s="61" t="s">
        <v>1816</v>
      </c>
      <c r="AN1460" s="61" t="s">
        <v>1693</v>
      </c>
      <c r="AO1460" s="61" t="s">
        <v>5083</v>
      </c>
      <c r="AP1460" s="61" t="s">
        <v>5034</v>
      </c>
      <c r="AQ1460" s="61" t="s">
        <v>1715</v>
      </c>
      <c r="AR1460" s="28">
        <v>0</v>
      </c>
      <c r="AS1460" s="28">
        <v>0</v>
      </c>
      <c r="AT1460" s="28">
        <v>0</v>
      </c>
      <c r="AU1460" s="62"/>
      <c r="BT1460">
        <v>0</v>
      </c>
      <c r="BU1460" s="32">
        <v>100</v>
      </c>
      <c r="BV1460" s="32">
        <v>145</v>
      </c>
      <c r="BW1460" s="32">
        <v>11000</v>
      </c>
      <c r="BX1460" s="32">
        <v>89</v>
      </c>
      <c r="BY1460" s="32">
        <v>91240</v>
      </c>
      <c r="BZ1460" t="s">
        <v>1816</v>
      </c>
      <c r="CA1460" t="s">
        <v>1691</v>
      </c>
      <c r="CB1460" t="s">
        <v>1275</v>
      </c>
      <c r="CC1460" t="s">
        <v>1785</v>
      </c>
      <c r="CD1460" s="52" t="s">
        <v>1785</v>
      </c>
      <c r="CE1460" s="155">
        <v>323184</v>
      </c>
      <c r="CF1460" s="155">
        <v>170</v>
      </c>
      <c r="CG1460" s="31" t="s">
        <v>698</v>
      </c>
      <c r="CH1460" s="31" t="s">
        <v>4002</v>
      </c>
      <c r="CI1460" s="31" t="s">
        <v>4004</v>
      </c>
      <c r="CJ1460" s="31" t="s">
        <v>3356</v>
      </c>
      <c r="DL1460"/>
      <c r="DM1460"/>
      <c r="DN1460"/>
      <c r="DO1460"/>
      <c r="DP1460"/>
      <c r="DQ1460"/>
      <c r="DR1460"/>
      <c r="DV1460" s="31" t="s">
        <v>2274</v>
      </c>
      <c r="DW1460" s="31" t="s">
        <v>2279</v>
      </c>
      <c r="DX1460" s="63"/>
      <c r="DY1460" s="63"/>
      <c r="DZ1460" s="63"/>
      <c r="EA1460" s="167"/>
      <c r="EB1460" s="60"/>
      <c r="EC1460" s="60"/>
      <c r="ED1460" s="60"/>
      <c r="EE1460" s="60"/>
      <c r="EF1460" s="60"/>
      <c r="EG1460" s="60"/>
      <c r="EH1460" s="60"/>
      <c r="EI1460" s="60"/>
      <c r="EJ1460" s="60"/>
      <c r="EK1460" s="60"/>
      <c r="EL1460" s="60"/>
      <c r="EM1460" s="60"/>
      <c r="EN1460" s="60"/>
      <c r="EO1460" s="60"/>
      <c r="EP1460" s="60"/>
      <c r="EQ1460" s="60"/>
      <c r="ER1460" s="60"/>
      <c r="ES1460" s="60"/>
      <c r="ET1460" s="60"/>
      <c r="EU1460" s="60"/>
      <c r="EV1460" s="60"/>
      <c r="EW1460" s="60"/>
      <c r="EX1460" s="60"/>
      <c r="EY1460" s="60"/>
      <c r="EZ1460" s="60"/>
      <c r="FA1460" s="60"/>
      <c r="FB1460" s="60"/>
    </row>
    <row r="1461" spans="22:158" x14ac:dyDescent="0.25">
      <c r="W1461" s="33"/>
      <c r="X1461" s="33"/>
      <c r="AH1461" s="38">
        <v>100</v>
      </c>
      <c r="AI1461" s="38">
        <v>135</v>
      </c>
      <c r="AJ1461" s="38">
        <v>12100</v>
      </c>
      <c r="AK1461" s="38">
        <v>16</v>
      </c>
      <c r="AL1461" s="38">
        <v>1900358</v>
      </c>
      <c r="AM1461" s="61" t="s">
        <v>1816</v>
      </c>
      <c r="AN1461" s="61" t="s">
        <v>1693</v>
      </c>
      <c r="AO1461" s="61" t="s">
        <v>5086</v>
      </c>
      <c r="AP1461" s="61" t="s">
        <v>5034</v>
      </c>
      <c r="AQ1461" s="61" t="s">
        <v>1715</v>
      </c>
      <c r="AR1461" s="28">
        <v>0</v>
      </c>
      <c r="AS1461" s="28">
        <v>0</v>
      </c>
      <c r="AT1461" s="28">
        <v>48728</v>
      </c>
      <c r="AU1461" s="62"/>
      <c r="BT1461">
        <v>0</v>
      </c>
      <c r="BU1461" s="32">
        <v>100</v>
      </c>
      <c r="BV1461" s="32">
        <v>145</v>
      </c>
      <c r="BW1461" s="32">
        <v>11050</v>
      </c>
      <c r="BX1461" s="32">
        <v>81</v>
      </c>
      <c r="BY1461" s="32">
        <v>91000</v>
      </c>
      <c r="BZ1461" t="s">
        <v>1816</v>
      </c>
      <c r="CA1461" t="s">
        <v>1691</v>
      </c>
      <c r="CB1461" t="s">
        <v>1276</v>
      </c>
      <c r="CC1461" t="s">
        <v>1683</v>
      </c>
      <c r="CD1461" t="s">
        <v>1784</v>
      </c>
      <c r="CE1461" s="155">
        <v>28320</v>
      </c>
      <c r="CF1461" s="155">
        <v>143</v>
      </c>
      <c r="CG1461" s="31" t="s">
        <v>5834</v>
      </c>
      <c r="CH1461" s="31" t="s">
        <v>3985</v>
      </c>
      <c r="CI1461" s="31" t="s">
        <v>4005</v>
      </c>
      <c r="CJ1461" s="31" t="s">
        <v>3357</v>
      </c>
      <c r="DL1461"/>
      <c r="DM1461"/>
      <c r="DN1461"/>
      <c r="DO1461"/>
      <c r="DP1461"/>
      <c r="DQ1461"/>
      <c r="DR1461"/>
      <c r="DV1461" s="31" t="s">
        <v>2274</v>
      </c>
      <c r="DW1461" s="31" t="s">
        <v>2279</v>
      </c>
      <c r="DX1461" s="63"/>
      <c r="DY1461" s="63"/>
      <c r="DZ1461" s="63"/>
      <c r="EA1461" s="167"/>
      <c r="EB1461" s="60"/>
      <c r="EC1461" s="60"/>
      <c r="ED1461" s="60"/>
      <c r="EE1461" s="60"/>
      <c r="EF1461" s="60"/>
      <c r="EG1461" s="60"/>
      <c r="EH1461" s="60"/>
      <c r="EI1461" s="60"/>
      <c r="EJ1461" s="60"/>
      <c r="EK1461" s="60"/>
      <c r="EL1461" s="60"/>
      <c r="EM1461" s="60"/>
      <c r="EN1461" s="60"/>
      <c r="EO1461" s="60"/>
      <c r="EP1461" s="60"/>
      <c r="EQ1461" s="60"/>
      <c r="ER1461" s="60"/>
      <c r="ES1461" s="60"/>
      <c r="ET1461" s="60"/>
      <c r="EU1461" s="60"/>
      <c r="EV1461" s="60"/>
      <c r="EW1461" s="60"/>
      <c r="EX1461" s="60"/>
      <c r="EY1461" s="60"/>
      <c r="EZ1461" s="60"/>
      <c r="FA1461" s="60"/>
      <c r="FB1461" s="60"/>
    </row>
    <row r="1462" spans="22:158" x14ac:dyDescent="0.25">
      <c r="V1462" s="1"/>
      <c r="W1462" s="33"/>
      <c r="X1462" s="33"/>
      <c r="AH1462" s="38">
        <v>100</v>
      </c>
      <c r="AI1462" s="38">
        <v>135</v>
      </c>
      <c r="AJ1462" s="38">
        <v>12150</v>
      </c>
      <c r="AK1462" s="38">
        <v>16</v>
      </c>
      <c r="AL1462" s="38">
        <v>1900358</v>
      </c>
      <c r="AM1462" s="61" t="s">
        <v>1816</v>
      </c>
      <c r="AN1462" s="61" t="s">
        <v>1693</v>
      </c>
      <c r="AO1462" s="61" t="s">
        <v>5087</v>
      </c>
      <c r="AP1462" s="61" t="s">
        <v>5034</v>
      </c>
      <c r="AQ1462" s="61" t="s">
        <v>1715</v>
      </c>
      <c r="AR1462" s="28">
        <v>4412084.0999999996</v>
      </c>
      <c r="AS1462" s="28">
        <v>1937585</v>
      </c>
      <c r="AT1462" s="28">
        <v>3076501</v>
      </c>
      <c r="AU1462" s="62"/>
      <c r="BT1462">
        <v>0</v>
      </c>
      <c r="BU1462" s="32">
        <v>100</v>
      </c>
      <c r="BV1462" s="32">
        <v>145</v>
      </c>
      <c r="BW1462" s="32">
        <v>11050</v>
      </c>
      <c r="BX1462" s="32">
        <v>81</v>
      </c>
      <c r="BY1462" s="32">
        <v>91010</v>
      </c>
      <c r="BZ1462" t="s">
        <v>1816</v>
      </c>
      <c r="CA1462" t="s">
        <v>1691</v>
      </c>
      <c r="CB1462" t="s">
        <v>1276</v>
      </c>
      <c r="CC1462" s="52" t="s">
        <v>1683</v>
      </c>
      <c r="CD1462" s="52" t="s">
        <v>1683</v>
      </c>
      <c r="CE1462" s="155">
        <v>840</v>
      </c>
      <c r="CF1462" s="155">
        <v>7</v>
      </c>
      <c r="CG1462" s="31" t="s">
        <v>5837</v>
      </c>
      <c r="CH1462" s="31" t="s">
        <v>3987</v>
      </c>
      <c r="CI1462" s="31" t="s">
        <v>4005</v>
      </c>
      <c r="CJ1462" s="31" t="s">
        <v>3358</v>
      </c>
      <c r="DL1462"/>
      <c r="DM1462"/>
      <c r="DN1462"/>
      <c r="DO1462"/>
      <c r="DP1462"/>
      <c r="DQ1462"/>
      <c r="DR1462"/>
      <c r="DV1462" s="31" t="s">
        <v>2274</v>
      </c>
      <c r="DW1462" s="31" t="s">
        <v>2279</v>
      </c>
      <c r="DX1462" s="63"/>
      <c r="DY1462" s="63"/>
      <c r="DZ1462" s="63"/>
      <c r="EA1462" s="167"/>
      <c r="EB1462" s="60"/>
      <c r="EC1462" s="60"/>
      <c r="ED1462" s="60"/>
      <c r="EE1462" s="60"/>
      <c r="EF1462" s="60"/>
      <c r="EG1462" s="60"/>
      <c r="EH1462" s="60"/>
      <c r="EI1462" s="60"/>
      <c r="EJ1462" s="60"/>
      <c r="EK1462" s="60"/>
      <c r="EL1462" s="60"/>
      <c r="EM1462" s="60"/>
      <c r="EN1462" s="60"/>
      <c r="EO1462" s="60"/>
      <c r="EP1462" s="60"/>
      <c r="EQ1462" s="60"/>
      <c r="ER1462" s="60"/>
      <c r="ES1462" s="60"/>
      <c r="ET1462" s="60"/>
      <c r="EU1462" s="60"/>
      <c r="EV1462" s="60"/>
      <c r="EW1462" s="60"/>
      <c r="EX1462" s="60"/>
      <c r="EY1462" s="60"/>
      <c r="EZ1462" s="60"/>
      <c r="FA1462" s="60"/>
      <c r="FB1462" s="60"/>
    </row>
    <row r="1463" spans="22:158" x14ac:dyDescent="0.25">
      <c r="W1463" s="33"/>
      <c r="X1463" s="33"/>
      <c r="AH1463" s="38">
        <v>100</v>
      </c>
      <c r="AI1463" s="38">
        <v>135</v>
      </c>
      <c r="AJ1463" s="38">
        <v>12600</v>
      </c>
      <c r="AK1463" s="38">
        <v>16</v>
      </c>
      <c r="AL1463" s="38">
        <v>1900358</v>
      </c>
      <c r="AM1463" s="61" t="s">
        <v>1816</v>
      </c>
      <c r="AN1463" s="61" t="s">
        <v>1693</v>
      </c>
      <c r="AO1463" s="61" t="s">
        <v>5095</v>
      </c>
      <c r="AP1463" s="61" t="s">
        <v>5034</v>
      </c>
      <c r="AQ1463" s="61" t="s">
        <v>1715</v>
      </c>
      <c r="AR1463" s="28">
        <v>293077.5</v>
      </c>
      <c r="AS1463" s="28">
        <v>213183</v>
      </c>
      <c r="AT1463" s="28">
        <v>85377</v>
      </c>
      <c r="AU1463" s="62"/>
      <c r="BT1463">
        <v>0</v>
      </c>
      <c r="BU1463" s="32">
        <v>100</v>
      </c>
      <c r="BV1463" s="32">
        <v>145</v>
      </c>
      <c r="BW1463" s="32">
        <v>11050</v>
      </c>
      <c r="BX1463" s="32">
        <v>82</v>
      </c>
      <c r="BY1463" s="32">
        <v>91020</v>
      </c>
      <c r="BZ1463" t="s">
        <v>1816</v>
      </c>
      <c r="CA1463" t="s">
        <v>1691</v>
      </c>
      <c r="CB1463" t="s">
        <v>1276</v>
      </c>
      <c r="CC1463" s="52" t="s">
        <v>1790</v>
      </c>
      <c r="CD1463" s="52" t="s">
        <v>1792</v>
      </c>
      <c r="CE1463" s="155">
        <v>12130</v>
      </c>
      <c r="CF1463" s="155">
        <v>71</v>
      </c>
      <c r="CG1463" s="31" t="s">
        <v>5851</v>
      </c>
      <c r="CH1463" s="31" t="s">
        <v>3988</v>
      </c>
      <c r="CI1463" s="31" t="s">
        <v>4005</v>
      </c>
      <c r="CJ1463" s="31" t="s">
        <v>3359</v>
      </c>
      <c r="DL1463"/>
      <c r="DM1463"/>
      <c r="DN1463"/>
      <c r="DO1463"/>
      <c r="DP1463"/>
      <c r="DQ1463"/>
      <c r="DR1463"/>
      <c r="DV1463" s="31" t="s">
        <v>2274</v>
      </c>
      <c r="DW1463" s="31" t="s">
        <v>2279</v>
      </c>
      <c r="DX1463" s="63"/>
      <c r="DY1463" s="63"/>
      <c r="DZ1463" s="63"/>
      <c r="EA1463" s="167"/>
      <c r="EB1463" s="60"/>
      <c r="EC1463" s="60"/>
      <c r="ED1463" s="60"/>
      <c r="EE1463" s="60"/>
      <c r="EF1463" s="60"/>
      <c r="EG1463" s="60"/>
      <c r="EH1463" s="60"/>
      <c r="EI1463" s="60"/>
      <c r="EJ1463" s="60"/>
      <c r="EK1463" s="60"/>
      <c r="EL1463" s="60"/>
      <c r="EM1463" s="60"/>
      <c r="EN1463" s="60"/>
      <c r="EO1463" s="60"/>
      <c r="EP1463" s="60"/>
      <c r="EQ1463" s="60"/>
      <c r="ER1463" s="60"/>
      <c r="ES1463" s="60"/>
      <c r="ET1463" s="60"/>
      <c r="EU1463" s="60"/>
      <c r="EV1463" s="60"/>
      <c r="EW1463" s="60"/>
      <c r="EX1463" s="60"/>
      <c r="EY1463" s="60"/>
      <c r="EZ1463" s="60"/>
      <c r="FA1463" s="60"/>
      <c r="FB1463" s="60"/>
    </row>
    <row r="1464" spans="22:158" x14ac:dyDescent="0.25">
      <c r="W1464" s="33"/>
      <c r="X1464" s="33"/>
      <c r="AH1464" s="38">
        <v>100</v>
      </c>
      <c r="AI1464" s="38">
        <v>135</v>
      </c>
      <c r="AJ1464" s="38">
        <v>12950</v>
      </c>
      <c r="AK1464" s="38">
        <v>16</v>
      </c>
      <c r="AL1464" s="38">
        <v>1900358</v>
      </c>
      <c r="AM1464" s="61" t="s">
        <v>1816</v>
      </c>
      <c r="AN1464" s="61" t="s">
        <v>1693</v>
      </c>
      <c r="AO1464" s="61" t="s">
        <v>5100</v>
      </c>
      <c r="AP1464" s="61" t="s">
        <v>5034</v>
      </c>
      <c r="AQ1464" s="61" t="s">
        <v>1715</v>
      </c>
      <c r="AR1464" s="28">
        <v>3193475.3</v>
      </c>
      <c r="AS1464" s="28">
        <v>571688</v>
      </c>
      <c r="AT1464" s="28">
        <v>51504</v>
      </c>
      <c r="AU1464" s="62"/>
      <c r="BT1464">
        <v>0</v>
      </c>
      <c r="BU1464" s="32">
        <v>100</v>
      </c>
      <c r="BV1464" s="32">
        <v>145</v>
      </c>
      <c r="BW1464" s="32">
        <v>11050</v>
      </c>
      <c r="BX1464" s="32">
        <v>82</v>
      </c>
      <c r="BY1464" s="32">
        <v>91040</v>
      </c>
      <c r="BZ1464" t="s">
        <v>1816</v>
      </c>
      <c r="CA1464" t="s">
        <v>1691</v>
      </c>
      <c r="CB1464" t="s">
        <v>1276</v>
      </c>
      <c r="CC1464" s="52" t="s">
        <v>1790</v>
      </c>
      <c r="CD1464" s="52" t="s">
        <v>1791</v>
      </c>
      <c r="CE1464" s="155">
        <v>4478</v>
      </c>
      <c r="CF1464" s="155">
        <v>26</v>
      </c>
      <c r="CG1464" s="31" t="s">
        <v>5853</v>
      </c>
      <c r="CH1464" s="31" t="s">
        <v>3989</v>
      </c>
      <c r="CI1464" s="31" t="s">
        <v>4005</v>
      </c>
      <c r="CJ1464" s="31" t="s">
        <v>3360</v>
      </c>
      <c r="DL1464"/>
      <c r="DM1464"/>
      <c r="DN1464"/>
      <c r="DO1464"/>
      <c r="DP1464"/>
      <c r="DQ1464"/>
      <c r="DR1464"/>
      <c r="DV1464" s="31" t="s">
        <v>2274</v>
      </c>
      <c r="DW1464" s="31" t="s">
        <v>2279</v>
      </c>
      <c r="DX1464" s="63"/>
      <c r="DY1464" s="63"/>
      <c r="DZ1464" s="63"/>
      <c r="EA1464" s="167"/>
      <c r="EB1464" s="60"/>
      <c r="EC1464" s="60"/>
      <c r="ED1464" s="60"/>
      <c r="EE1464" s="60"/>
      <c r="EF1464" s="60"/>
      <c r="EG1464" s="60"/>
      <c r="EH1464" s="60"/>
      <c r="EI1464" s="60"/>
      <c r="EJ1464" s="60"/>
      <c r="EK1464" s="60"/>
      <c r="EL1464" s="60"/>
      <c r="EM1464" s="60"/>
      <c r="EN1464" s="60"/>
      <c r="EO1464" s="60"/>
      <c r="EP1464" s="60"/>
      <c r="EQ1464" s="60"/>
      <c r="ER1464" s="60"/>
      <c r="ES1464" s="60"/>
      <c r="ET1464" s="60"/>
      <c r="EU1464" s="60"/>
      <c r="EV1464" s="60"/>
      <c r="EW1464" s="60"/>
      <c r="EX1464" s="60"/>
      <c r="EY1464" s="60"/>
      <c r="EZ1464" s="60"/>
      <c r="FA1464" s="60"/>
      <c r="FB1464" s="60"/>
    </row>
    <row r="1465" spans="22:158" x14ac:dyDescent="0.25">
      <c r="V1465" s="1"/>
      <c r="W1465" s="33"/>
      <c r="X1465" s="33"/>
      <c r="AH1465" s="38">
        <v>100</v>
      </c>
      <c r="AI1465" s="38">
        <v>135</v>
      </c>
      <c r="AJ1465" s="38">
        <v>15850</v>
      </c>
      <c r="AK1465" s="38">
        <v>16</v>
      </c>
      <c r="AL1465" s="38">
        <v>1900358</v>
      </c>
      <c r="AM1465" s="61" t="s">
        <v>1816</v>
      </c>
      <c r="AN1465" s="61" t="s">
        <v>1693</v>
      </c>
      <c r="AO1465" s="61" t="s">
        <v>1608</v>
      </c>
      <c r="AP1465" s="61" t="s">
        <v>5034</v>
      </c>
      <c r="AQ1465" s="61" t="s">
        <v>1715</v>
      </c>
      <c r="AR1465" s="28">
        <v>5373863.7999999998</v>
      </c>
      <c r="AS1465" s="28">
        <v>508653</v>
      </c>
      <c r="AT1465" s="28">
        <v>259325</v>
      </c>
      <c r="AU1465" s="62"/>
      <c r="BT1465">
        <v>0</v>
      </c>
      <c r="BU1465" s="32">
        <v>100</v>
      </c>
      <c r="BV1465" s="32">
        <v>145</v>
      </c>
      <c r="BW1465" s="32">
        <v>11050</v>
      </c>
      <c r="BX1465" s="32">
        <v>83</v>
      </c>
      <c r="BY1465" s="32">
        <v>91060</v>
      </c>
      <c r="BZ1465" t="s">
        <v>1816</v>
      </c>
      <c r="CA1465" t="s">
        <v>1691</v>
      </c>
      <c r="CB1465" t="s">
        <v>1276</v>
      </c>
      <c r="CC1465" t="s">
        <v>1786</v>
      </c>
      <c r="CD1465" s="52" t="s">
        <v>5043</v>
      </c>
      <c r="CE1465" s="155">
        <v>21</v>
      </c>
      <c r="CF1465" s="155">
        <v>2</v>
      </c>
      <c r="CG1465" s="31" t="s">
        <v>684</v>
      </c>
      <c r="CH1465" s="31" t="s">
        <v>3990</v>
      </c>
      <c r="CI1465" s="31" t="s">
        <v>4005</v>
      </c>
      <c r="CJ1465" s="31" t="s">
        <v>1469</v>
      </c>
      <c r="DL1465"/>
      <c r="DM1465"/>
      <c r="DN1465"/>
      <c r="DO1465"/>
      <c r="DP1465"/>
      <c r="DQ1465"/>
      <c r="DR1465"/>
      <c r="DV1465" s="31" t="s">
        <v>2274</v>
      </c>
      <c r="DW1465" s="31" t="s">
        <v>2279</v>
      </c>
      <c r="DX1465" s="63"/>
      <c r="DY1465" s="63"/>
      <c r="DZ1465" s="63"/>
      <c r="EA1465" s="167"/>
      <c r="EB1465" s="60"/>
      <c r="EC1465" s="60"/>
      <c r="ED1465" s="60"/>
      <c r="EE1465" s="60"/>
      <c r="EF1465" s="60"/>
      <c r="EG1465" s="60"/>
      <c r="EH1465" s="60"/>
      <c r="EI1465" s="60"/>
      <c r="EJ1465" s="60"/>
      <c r="EK1465" s="60"/>
      <c r="EL1465" s="60"/>
      <c r="EM1465" s="60"/>
      <c r="EN1465" s="60"/>
      <c r="EO1465" s="60"/>
      <c r="EP1465" s="60"/>
      <c r="EQ1465" s="60"/>
      <c r="ER1465" s="60"/>
      <c r="ES1465" s="60"/>
      <c r="ET1465" s="60"/>
      <c r="EU1465" s="60"/>
      <c r="EV1465" s="60"/>
      <c r="EW1465" s="60"/>
      <c r="EX1465" s="60"/>
      <c r="EY1465" s="60"/>
      <c r="EZ1465" s="60"/>
      <c r="FA1465" s="60"/>
      <c r="FB1465" s="60"/>
    </row>
    <row r="1466" spans="22:158" x14ac:dyDescent="0.25">
      <c r="W1466" s="33"/>
      <c r="X1466" s="33"/>
      <c r="AH1466" s="38">
        <v>100</v>
      </c>
      <c r="AI1466" s="38">
        <v>135</v>
      </c>
      <c r="AJ1466" s="38">
        <v>17900</v>
      </c>
      <c r="AK1466" s="38">
        <v>16</v>
      </c>
      <c r="AL1466" s="38">
        <v>1900358</v>
      </c>
      <c r="AM1466" s="61" t="s">
        <v>1816</v>
      </c>
      <c r="AN1466" s="61" t="s">
        <v>1693</v>
      </c>
      <c r="AO1466" s="61" t="s">
        <v>1653</v>
      </c>
      <c r="AP1466" s="61" t="s">
        <v>5034</v>
      </c>
      <c r="AQ1466" s="61" t="s">
        <v>1715</v>
      </c>
      <c r="AR1466" s="28">
        <v>30337024.5</v>
      </c>
      <c r="AS1466" s="28">
        <v>8566916</v>
      </c>
      <c r="AT1466" s="28">
        <v>12484486</v>
      </c>
      <c r="AU1466" s="62"/>
      <c r="BT1466">
        <v>0</v>
      </c>
      <c r="BU1466" s="32">
        <v>100</v>
      </c>
      <c r="BV1466" s="32">
        <v>145</v>
      </c>
      <c r="BW1466" s="32">
        <v>11050</v>
      </c>
      <c r="BX1466" s="32">
        <v>84</v>
      </c>
      <c r="BY1466" s="32">
        <v>91100</v>
      </c>
      <c r="BZ1466" t="s">
        <v>1816</v>
      </c>
      <c r="CA1466" t="s">
        <v>1691</v>
      </c>
      <c r="CB1466" t="s">
        <v>1276</v>
      </c>
      <c r="CC1466" s="52" t="s">
        <v>1795</v>
      </c>
      <c r="CD1466" s="52" t="s">
        <v>1796</v>
      </c>
      <c r="CE1466" s="155">
        <v>5</v>
      </c>
      <c r="CF1466" s="155">
        <v>1</v>
      </c>
      <c r="CG1466" s="31" t="s">
        <v>688</v>
      </c>
      <c r="CH1466" s="31" t="s">
        <v>3992</v>
      </c>
      <c r="CI1466" s="31" t="s">
        <v>4005</v>
      </c>
      <c r="CJ1466" s="31" t="s">
        <v>3361</v>
      </c>
      <c r="DL1466"/>
      <c r="DM1466"/>
      <c r="DN1466"/>
      <c r="DO1466"/>
      <c r="DP1466"/>
      <c r="DQ1466"/>
      <c r="DR1466"/>
      <c r="DV1466" s="31" t="s">
        <v>2274</v>
      </c>
      <c r="DW1466" s="31" t="s">
        <v>2279</v>
      </c>
      <c r="DX1466" s="63"/>
      <c r="DY1466" s="63"/>
      <c r="DZ1466" s="63"/>
      <c r="EA1466" s="167"/>
      <c r="EB1466" s="60"/>
      <c r="EC1466" s="60"/>
      <c r="ED1466" s="60"/>
      <c r="EE1466" s="60"/>
      <c r="EF1466" s="60"/>
      <c r="EG1466" s="60"/>
      <c r="EH1466" s="60"/>
      <c r="EI1466" s="60"/>
      <c r="EJ1466" s="60"/>
      <c r="EK1466" s="60"/>
      <c r="EL1466" s="60"/>
      <c r="EM1466" s="60"/>
      <c r="EN1466" s="60"/>
      <c r="EO1466" s="60"/>
      <c r="EP1466" s="60"/>
      <c r="EQ1466" s="60"/>
      <c r="ER1466" s="60"/>
      <c r="ES1466" s="60"/>
      <c r="ET1466" s="60"/>
      <c r="EU1466" s="60"/>
      <c r="EV1466" s="60"/>
      <c r="EW1466" s="60"/>
      <c r="EX1466" s="60"/>
      <c r="EY1466" s="60"/>
      <c r="EZ1466" s="60"/>
      <c r="FA1466" s="60"/>
      <c r="FB1466" s="60"/>
    </row>
    <row r="1467" spans="22:158" x14ac:dyDescent="0.25">
      <c r="W1467" s="33"/>
      <c r="X1467" s="33"/>
      <c r="AH1467" s="38">
        <v>100</v>
      </c>
      <c r="AI1467" s="38">
        <v>135</v>
      </c>
      <c r="AJ1467" s="38">
        <v>17950</v>
      </c>
      <c r="AK1467" s="38">
        <v>16</v>
      </c>
      <c r="AL1467" s="38">
        <v>1900358</v>
      </c>
      <c r="AM1467" s="61" t="s">
        <v>1816</v>
      </c>
      <c r="AN1467" s="61" t="s">
        <v>1693</v>
      </c>
      <c r="AO1467" s="61" t="s">
        <v>1654</v>
      </c>
      <c r="AP1467" s="61" t="s">
        <v>5034</v>
      </c>
      <c r="AQ1467" s="61" t="s">
        <v>1715</v>
      </c>
      <c r="AR1467" s="28">
        <v>5338695.2</v>
      </c>
      <c r="AS1467" s="28">
        <v>618348</v>
      </c>
      <c r="AT1467" s="28">
        <v>353171</v>
      </c>
      <c r="AU1467" s="62"/>
      <c r="BT1467">
        <v>0</v>
      </c>
      <c r="BU1467" s="32">
        <v>100</v>
      </c>
      <c r="BV1467" s="32">
        <v>145</v>
      </c>
      <c r="BW1467" s="32">
        <v>11050</v>
      </c>
      <c r="BX1467" s="32">
        <v>85</v>
      </c>
      <c r="BY1467" s="32">
        <v>91120</v>
      </c>
      <c r="BZ1467" t="s">
        <v>1816</v>
      </c>
      <c r="CA1467" t="s">
        <v>1691</v>
      </c>
      <c r="CB1467" t="s">
        <v>1276</v>
      </c>
      <c r="CC1467" t="s">
        <v>1797</v>
      </c>
      <c r="CD1467" s="52" t="s">
        <v>1797</v>
      </c>
      <c r="CE1467" s="155">
        <v>27</v>
      </c>
      <c r="CF1467" s="155">
        <v>2</v>
      </c>
      <c r="CG1467" s="31" t="s">
        <v>690</v>
      </c>
      <c r="CH1467" s="31" t="s">
        <v>3993</v>
      </c>
      <c r="CI1467" s="31" t="s">
        <v>4005</v>
      </c>
      <c r="CJ1467" s="31" t="s">
        <v>3362</v>
      </c>
      <c r="DL1467"/>
      <c r="DM1467"/>
      <c r="DN1467"/>
      <c r="DO1467"/>
      <c r="DP1467"/>
      <c r="DQ1467"/>
      <c r="DR1467"/>
      <c r="DV1467" s="31" t="s">
        <v>2274</v>
      </c>
      <c r="DW1467" s="31" t="s">
        <v>2279</v>
      </c>
      <c r="DX1467" s="63"/>
      <c r="DY1467" s="63"/>
      <c r="DZ1467" s="63"/>
      <c r="EA1467" s="167"/>
      <c r="EB1467" s="60"/>
      <c r="EC1467" s="60"/>
      <c r="ED1467" s="60"/>
      <c r="EE1467" s="60"/>
      <c r="EF1467" s="60"/>
      <c r="EG1467" s="60"/>
      <c r="EH1467" s="60"/>
      <c r="EI1467" s="60"/>
      <c r="EJ1467" s="60"/>
      <c r="EK1467" s="60"/>
      <c r="EL1467" s="60"/>
      <c r="EM1467" s="60"/>
      <c r="EN1467" s="60"/>
      <c r="EO1467" s="60"/>
      <c r="EP1467" s="60"/>
      <c r="EQ1467" s="60"/>
      <c r="ER1467" s="60"/>
      <c r="ES1467" s="60"/>
      <c r="ET1467" s="60"/>
      <c r="EU1467" s="60"/>
      <c r="EV1467" s="60"/>
      <c r="EW1467" s="60"/>
      <c r="EX1467" s="60"/>
      <c r="EY1467" s="60"/>
      <c r="EZ1467" s="60"/>
      <c r="FA1467" s="60"/>
      <c r="FB1467" s="60"/>
    </row>
    <row r="1468" spans="22:158" x14ac:dyDescent="0.25">
      <c r="W1468" s="33"/>
      <c r="X1468" s="33"/>
      <c r="AH1468" s="38">
        <v>100</v>
      </c>
      <c r="AI1468" s="38">
        <v>135</v>
      </c>
      <c r="AJ1468" s="38">
        <v>18020</v>
      </c>
      <c r="AK1468" s="38">
        <v>16</v>
      </c>
      <c r="AL1468" s="38">
        <v>1900358</v>
      </c>
      <c r="AM1468" s="61" t="s">
        <v>1816</v>
      </c>
      <c r="AN1468" s="61" t="s">
        <v>1693</v>
      </c>
      <c r="AO1468" s="61" t="s">
        <v>1656</v>
      </c>
      <c r="AP1468" s="61" t="s">
        <v>5034</v>
      </c>
      <c r="AQ1468" s="61" t="s">
        <v>1715</v>
      </c>
      <c r="AR1468" s="28">
        <v>386560.7</v>
      </c>
      <c r="AS1468" s="28">
        <v>48491</v>
      </c>
      <c r="AT1468" s="28">
        <v>0</v>
      </c>
      <c r="AU1468" s="62"/>
      <c r="BT1468">
        <v>0</v>
      </c>
      <c r="BU1468" s="32">
        <v>100</v>
      </c>
      <c r="BV1468" s="32">
        <v>145</v>
      </c>
      <c r="BW1468" s="32">
        <v>11050</v>
      </c>
      <c r="BX1468" s="32">
        <v>86</v>
      </c>
      <c r="BY1468" s="32">
        <v>91140</v>
      </c>
      <c r="BZ1468" t="s">
        <v>1816</v>
      </c>
      <c r="CA1468" t="s">
        <v>1691</v>
      </c>
      <c r="CB1468" t="s">
        <v>1276</v>
      </c>
      <c r="CC1468" t="s">
        <v>1787</v>
      </c>
      <c r="CD1468" t="s">
        <v>1789</v>
      </c>
      <c r="CE1468" s="155">
        <v>186</v>
      </c>
      <c r="CF1468" s="155">
        <v>52</v>
      </c>
      <c r="CG1468" s="31" t="s">
        <v>5839</v>
      </c>
      <c r="CH1468" s="31" t="s">
        <v>3994</v>
      </c>
      <c r="CI1468" s="31" t="s">
        <v>4005</v>
      </c>
      <c r="CJ1468" s="31" t="s">
        <v>3363</v>
      </c>
      <c r="DL1468"/>
      <c r="DM1468"/>
      <c r="DN1468"/>
      <c r="DO1468"/>
      <c r="DP1468"/>
      <c r="DQ1468"/>
      <c r="DR1468"/>
      <c r="DV1468" s="31" t="s">
        <v>2274</v>
      </c>
      <c r="DW1468" s="31" t="s">
        <v>2279</v>
      </c>
      <c r="DX1468" s="63"/>
      <c r="DY1468" s="63"/>
      <c r="DZ1468" s="63"/>
      <c r="EA1468" s="167"/>
      <c r="EB1468" s="60"/>
      <c r="EC1468" s="60"/>
      <c r="ED1468" s="60"/>
      <c r="EE1468" s="60"/>
      <c r="EF1468" s="60"/>
      <c r="EG1468" s="60"/>
      <c r="EH1468" s="60"/>
      <c r="EI1468" s="60"/>
      <c r="EJ1468" s="60"/>
      <c r="EK1468" s="60"/>
      <c r="EL1468" s="60"/>
      <c r="EM1468" s="60"/>
      <c r="EN1468" s="60"/>
      <c r="EO1468" s="60"/>
      <c r="EP1468" s="60"/>
      <c r="EQ1468" s="60"/>
      <c r="ER1468" s="60"/>
      <c r="ES1468" s="60"/>
      <c r="ET1468" s="60"/>
      <c r="EU1468" s="60"/>
      <c r="EV1468" s="60"/>
      <c r="EW1468" s="60"/>
      <c r="EX1468" s="60"/>
      <c r="EY1468" s="60"/>
      <c r="EZ1468" s="60"/>
      <c r="FA1468" s="60"/>
      <c r="FB1468" s="60"/>
    </row>
    <row r="1469" spans="22:158" x14ac:dyDescent="0.25">
      <c r="V1469" s="1"/>
      <c r="W1469" s="33"/>
      <c r="X1469" s="33"/>
      <c r="AH1469" s="38">
        <v>100</v>
      </c>
      <c r="AI1469" s="38">
        <v>135</v>
      </c>
      <c r="AJ1469" s="38">
        <v>18150</v>
      </c>
      <c r="AK1469" s="38">
        <v>16</v>
      </c>
      <c r="AL1469" s="38">
        <v>1900358</v>
      </c>
      <c r="AM1469" s="61" t="s">
        <v>1816</v>
      </c>
      <c r="AN1469" s="61" t="s">
        <v>1693</v>
      </c>
      <c r="AO1469" s="61" t="s">
        <v>1659</v>
      </c>
      <c r="AP1469" s="61" t="s">
        <v>5034</v>
      </c>
      <c r="AQ1469" s="61" t="s">
        <v>1715</v>
      </c>
      <c r="AR1469" s="28">
        <v>0</v>
      </c>
      <c r="AS1469" s="28">
        <v>120833</v>
      </c>
      <c r="AT1469" s="28">
        <v>18186</v>
      </c>
      <c r="AU1469" s="62"/>
      <c r="BT1469">
        <v>0</v>
      </c>
      <c r="BU1469" s="32">
        <v>100</v>
      </c>
      <c r="BV1469" s="32">
        <v>145</v>
      </c>
      <c r="BW1469" s="32">
        <v>11050</v>
      </c>
      <c r="BX1469" s="32">
        <v>86</v>
      </c>
      <c r="BY1469" s="32">
        <v>91160</v>
      </c>
      <c r="BZ1469" t="s">
        <v>1816</v>
      </c>
      <c r="CA1469" t="s">
        <v>1691</v>
      </c>
      <c r="CB1469" t="s">
        <v>1276</v>
      </c>
      <c r="CC1469" t="s">
        <v>1787</v>
      </c>
      <c r="CD1469" s="52" t="s">
        <v>1788</v>
      </c>
      <c r="CE1469" s="155">
        <v>390</v>
      </c>
      <c r="CF1469" s="155">
        <v>11</v>
      </c>
      <c r="CG1469" s="31" t="s">
        <v>5831</v>
      </c>
      <c r="CH1469" s="31" t="s">
        <v>3995</v>
      </c>
      <c r="CI1469" s="31" t="s">
        <v>4005</v>
      </c>
      <c r="CJ1469" s="31" t="s">
        <v>3364</v>
      </c>
      <c r="DL1469"/>
      <c r="DM1469"/>
      <c r="DN1469"/>
      <c r="DO1469"/>
      <c r="DP1469"/>
      <c r="DQ1469"/>
      <c r="DR1469"/>
      <c r="DV1469" s="31" t="s">
        <v>2274</v>
      </c>
      <c r="DW1469" s="31" t="s">
        <v>2279</v>
      </c>
      <c r="DX1469" s="63"/>
      <c r="DY1469" s="63"/>
      <c r="DZ1469" s="63"/>
      <c r="EA1469" s="167"/>
      <c r="EB1469" s="60"/>
      <c r="EC1469" s="60"/>
      <c r="ED1469" s="60"/>
      <c r="EE1469" s="60"/>
      <c r="EF1469" s="60"/>
      <c r="EG1469" s="60"/>
      <c r="EH1469" s="60"/>
      <c r="EI1469" s="60"/>
      <c r="EJ1469" s="60"/>
      <c r="EK1469" s="60"/>
      <c r="EL1469" s="60"/>
      <c r="EM1469" s="60"/>
      <c r="EN1469" s="60"/>
      <c r="EO1469" s="60"/>
      <c r="EP1469" s="60"/>
      <c r="EQ1469" s="60"/>
      <c r="ER1469" s="60"/>
      <c r="ES1469" s="60"/>
      <c r="ET1469" s="60"/>
      <c r="EU1469" s="60"/>
      <c r="EV1469" s="60"/>
      <c r="EW1469" s="60"/>
      <c r="EX1469" s="60"/>
      <c r="EY1469" s="60"/>
      <c r="EZ1469" s="60"/>
      <c r="FA1469" s="60"/>
      <c r="FB1469" s="60"/>
    </row>
    <row r="1470" spans="22:158" x14ac:dyDescent="0.25">
      <c r="W1470" s="33"/>
      <c r="X1470" s="33"/>
      <c r="AH1470" s="38">
        <v>100</v>
      </c>
      <c r="AI1470" s="38">
        <v>140</v>
      </c>
      <c r="AJ1470" s="38">
        <v>10800</v>
      </c>
      <c r="AK1470" s="38">
        <v>16</v>
      </c>
      <c r="AL1470" s="38">
        <v>1900358</v>
      </c>
      <c r="AM1470" s="61" t="s">
        <v>1816</v>
      </c>
      <c r="AN1470" s="61" t="s">
        <v>1690</v>
      </c>
      <c r="AO1470" s="61" t="s">
        <v>5059</v>
      </c>
      <c r="AP1470" s="61" t="s">
        <v>5034</v>
      </c>
      <c r="AQ1470" s="61" t="s">
        <v>1715</v>
      </c>
      <c r="AR1470" s="28">
        <v>348466.5</v>
      </c>
      <c r="AS1470" s="28">
        <v>374294</v>
      </c>
      <c r="AT1470" s="28">
        <v>0</v>
      </c>
      <c r="AU1470" s="62"/>
      <c r="BT1470">
        <v>0</v>
      </c>
      <c r="BU1470" s="32">
        <v>100</v>
      </c>
      <c r="BV1470" s="32">
        <v>145</v>
      </c>
      <c r="BW1470" s="32">
        <v>11050</v>
      </c>
      <c r="BX1470" s="32">
        <v>87</v>
      </c>
      <c r="BY1470" s="32">
        <v>91180</v>
      </c>
      <c r="BZ1470" t="s">
        <v>1816</v>
      </c>
      <c r="CA1470" t="s">
        <v>1691</v>
      </c>
      <c r="CB1470" t="s">
        <v>1276</v>
      </c>
      <c r="CC1470" s="52" t="s">
        <v>1726</v>
      </c>
      <c r="CD1470" s="52" t="s">
        <v>1793</v>
      </c>
      <c r="CE1470" s="155">
        <v>4</v>
      </c>
      <c r="CF1470" s="155">
        <v>2</v>
      </c>
      <c r="CG1470" s="31" t="s">
        <v>5841</v>
      </c>
      <c r="CH1470" s="31" t="s">
        <v>3996</v>
      </c>
      <c r="CI1470" s="31" t="s">
        <v>4005</v>
      </c>
      <c r="CJ1470" s="31" t="s">
        <v>3365</v>
      </c>
      <c r="DL1470"/>
      <c r="DM1470"/>
      <c r="DN1470"/>
      <c r="DO1470"/>
      <c r="DP1470"/>
      <c r="DQ1470"/>
      <c r="DR1470"/>
      <c r="DV1470" s="31" t="s">
        <v>2274</v>
      </c>
      <c r="DW1470" s="31" t="s">
        <v>2280</v>
      </c>
      <c r="DX1470" s="63"/>
      <c r="DY1470" s="63"/>
      <c r="DZ1470" s="63"/>
      <c r="EA1470" s="167"/>
      <c r="EB1470" s="60"/>
      <c r="EC1470" s="60"/>
      <c r="ED1470" s="60"/>
      <c r="EE1470" s="60"/>
      <c r="EF1470" s="60"/>
      <c r="EG1470" s="60"/>
      <c r="EH1470" s="60"/>
      <c r="EI1470" s="60"/>
      <c r="EJ1470" s="60"/>
      <c r="EK1470" s="60"/>
      <c r="EL1470" s="60"/>
      <c r="EM1470" s="60"/>
      <c r="EN1470" s="60"/>
      <c r="EO1470" s="60"/>
      <c r="EP1470" s="60"/>
      <c r="EQ1470" s="60"/>
      <c r="ER1470" s="60"/>
      <c r="ES1470" s="60"/>
      <c r="ET1470" s="60"/>
      <c r="EU1470" s="60"/>
      <c r="EV1470" s="60"/>
      <c r="EW1470" s="60"/>
      <c r="EX1470" s="60"/>
      <c r="EY1470" s="60"/>
      <c r="EZ1470" s="60"/>
      <c r="FA1470" s="60"/>
      <c r="FB1470" s="60"/>
    </row>
    <row r="1471" spans="22:158" x14ac:dyDescent="0.25">
      <c r="W1471" s="33"/>
      <c r="X1471" s="33"/>
      <c r="AH1471" s="38">
        <v>100</v>
      </c>
      <c r="AI1471" s="38">
        <v>140</v>
      </c>
      <c r="AJ1471" s="38">
        <v>11400</v>
      </c>
      <c r="AK1471" s="38">
        <v>16</v>
      </c>
      <c r="AL1471" s="38">
        <v>1900358</v>
      </c>
      <c r="AM1471" s="61" t="s">
        <v>1816</v>
      </c>
      <c r="AN1471" s="61" t="s">
        <v>1690</v>
      </c>
      <c r="AO1471" s="61" t="s">
        <v>5071</v>
      </c>
      <c r="AP1471" s="61" t="s">
        <v>5034</v>
      </c>
      <c r="AQ1471" s="61" t="s">
        <v>1715</v>
      </c>
      <c r="AR1471" s="28">
        <v>64919.6</v>
      </c>
      <c r="AS1471" s="28">
        <v>20610</v>
      </c>
      <c r="AT1471" s="28">
        <v>0</v>
      </c>
      <c r="AU1471" s="62"/>
      <c r="BT1471">
        <v>0</v>
      </c>
      <c r="BU1471" s="32">
        <v>100</v>
      </c>
      <c r="BV1471" s="32">
        <v>145</v>
      </c>
      <c r="BW1471" s="32">
        <v>11050</v>
      </c>
      <c r="BX1471" s="32">
        <v>87</v>
      </c>
      <c r="BY1471" s="32">
        <v>91190</v>
      </c>
      <c r="BZ1471" t="s">
        <v>1816</v>
      </c>
      <c r="CA1471" t="s">
        <v>1691</v>
      </c>
      <c r="CB1471" t="s">
        <v>1276</v>
      </c>
      <c r="CC1471" s="52" t="s">
        <v>1726</v>
      </c>
      <c r="CD1471" s="52" t="s">
        <v>1726</v>
      </c>
      <c r="CE1471" s="155">
        <v>1</v>
      </c>
      <c r="CF1471" s="155">
        <v>1</v>
      </c>
      <c r="CG1471" s="31" t="s">
        <v>5843</v>
      </c>
      <c r="CH1471" s="31" t="s">
        <v>3997</v>
      </c>
      <c r="CI1471" s="31" t="s">
        <v>4005</v>
      </c>
      <c r="CJ1471" s="31" t="s">
        <v>3366</v>
      </c>
      <c r="DL1471"/>
      <c r="DM1471"/>
      <c r="DN1471"/>
      <c r="DO1471"/>
      <c r="DP1471"/>
      <c r="DQ1471"/>
      <c r="DR1471"/>
      <c r="DV1471" s="31" t="s">
        <v>2274</v>
      </c>
      <c r="DW1471" s="31" t="s">
        <v>2280</v>
      </c>
      <c r="DX1471" s="63"/>
      <c r="DY1471" s="63"/>
      <c r="DZ1471" s="63"/>
      <c r="EA1471" s="167"/>
      <c r="EB1471" s="60"/>
      <c r="EC1471" s="60"/>
      <c r="ED1471" s="60"/>
      <c r="EE1471" s="60"/>
      <c r="EF1471" s="60"/>
      <c r="EG1471" s="60"/>
      <c r="EH1471" s="60"/>
      <c r="EI1471" s="60"/>
      <c r="EJ1471" s="60"/>
      <c r="EK1471" s="60"/>
      <c r="EL1471" s="60"/>
      <c r="EM1471" s="60"/>
      <c r="EN1471" s="60"/>
      <c r="EO1471" s="60"/>
      <c r="EP1471" s="60"/>
      <c r="EQ1471" s="60"/>
      <c r="ER1471" s="60"/>
      <c r="ES1471" s="60"/>
      <c r="ET1471" s="60"/>
      <c r="EU1471" s="60"/>
      <c r="EV1471" s="60"/>
      <c r="EW1471" s="60"/>
      <c r="EX1471" s="60"/>
      <c r="EY1471" s="60"/>
      <c r="EZ1471" s="60"/>
      <c r="FA1471" s="60"/>
      <c r="FB1471" s="60"/>
    </row>
    <row r="1472" spans="22:158" x14ac:dyDescent="0.25">
      <c r="W1472" s="33"/>
      <c r="X1472" s="33"/>
      <c r="AH1472" s="38">
        <v>100</v>
      </c>
      <c r="AI1472" s="38">
        <v>140</v>
      </c>
      <c r="AJ1472" s="38">
        <v>12350</v>
      </c>
      <c r="AK1472" s="38">
        <v>16</v>
      </c>
      <c r="AL1472" s="38">
        <v>1900358</v>
      </c>
      <c r="AM1472" s="61" t="s">
        <v>1816</v>
      </c>
      <c r="AN1472" s="61" t="s">
        <v>1690</v>
      </c>
      <c r="AO1472" s="61" t="s">
        <v>5091</v>
      </c>
      <c r="AP1472" s="61" t="s">
        <v>5034</v>
      </c>
      <c r="AQ1472" s="61" t="s">
        <v>1715</v>
      </c>
      <c r="AR1472" s="28">
        <v>1358.1</v>
      </c>
      <c r="AS1472" s="28">
        <v>1265</v>
      </c>
      <c r="AT1472" s="28">
        <v>0</v>
      </c>
      <c r="AU1472" s="62"/>
      <c r="BT1472">
        <v>0</v>
      </c>
      <c r="BU1472" s="32">
        <v>100</v>
      </c>
      <c r="BV1472" s="32">
        <v>145</v>
      </c>
      <c r="BW1472" s="32">
        <v>11050</v>
      </c>
      <c r="BX1472" s="32">
        <v>87</v>
      </c>
      <c r="BY1472" s="32">
        <v>91192</v>
      </c>
      <c r="BZ1472" t="s">
        <v>1816</v>
      </c>
      <c r="CA1472" t="s">
        <v>1691</v>
      </c>
      <c r="CB1472" s="52" t="s">
        <v>1276</v>
      </c>
      <c r="CC1472" s="52" t="s">
        <v>1726</v>
      </c>
      <c r="CD1472" s="52" t="s">
        <v>1115</v>
      </c>
      <c r="CE1472" s="155">
        <v>5800</v>
      </c>
      <c r="CF1472" s="155">
        <v>1</v>
      </c>
      <c r="CG1472" s="31" t="s">
        <v>692</v>
      </c>
      <c r="CH1472" s="31" t="s">
        <v>3998</v>
      </c>
      <c r="CI1472" s="31" t="s">
        <v>4005</v>
      </c>
      <c r="CJ1472" s="31" t="s">
        <v>1470</v>
      </c>
      <c r="DL1472"/>
      <c r="DM1472"/>
      <c r="DN1472"/>
      <c r="DO1472"/>
      <c r="DP1472"/>
      <c r="DQ1472"/>
      <c r="DR1472"/>
      <c r="DV1472" s="31" t="s">
        <v>2274</v>
      </c>
      <c r="DW1472" s="31" t="s">
        <v>2280</v>
      </c>
      <c r="DX1472" s="63"/>
      <c r="DY1472" s="63"/>
      <c r="DZ1472" s="63"/>
      <c r="EA1472" s="167"/>
      <c r="EB1472" s="60"/>
      <c r="EC1472" s="60"/>
      <c r="ED1472" s="60"/>
      <c r="EE1472" s="60"/>
      <c r="EF1472" s="60"/>
      <c r="EG1472" s="60"/>
      <c r="EH1472" s="60"/>
      <c r="EI1472" s="60"/>
      <c r="EJ1472" s="60"/>
      <c r="EK1472" s="60"/>
      <c r="EL1472" s="60"/>
      <c r="EM1472" s="60"/>
      <c r="EN1472" s="60"/>
      <c r="EO1472" s="60"/>
      <c r="EP1472" s="60"/>
      <c r="EQ1472" s="60"/>
      <c r="ER1472" s="60"/>
      <c r="ES1472" s="60"/>
      <c r="ET1472" s="60"/>
      <c r="EU1472" s="60"/>
      <c r="EV1472" s="60"/>
      <c r="EW1472" s="60"/>
      <c r="EX1472" s="60"/>
      <c r="EY1472" s="60"/>
      <c r="EZ1472" s="60"/>
      <c r="FA1472" s="60"/>
      <c r="FB1472" s="60"/>
    </row>
    <row r="1473" spans="22:158" x14ac:dyDescent="0.25">
      <c r="W1473" s="33"/>
      <c r="X1473" s="33"/>
      <c r="AH1473" s="38">
        <v>100</v>
      </c>
      <c r="AI1473" s="38">
        <v>140</v>
      </c>
      <c r="AJ1473" s="38">
        <v>12900</v>
      </c>
      <c r="AK1473" s="38">
        <v>16</v>
      </c>
      <c r="AL1473" s="38">
        <v>1900358</v>
      </c>
      <c r="AM1473" s="61" t="s">
        <v>1816</v>
      </c>
      <c r="AN1473" s="61" t="s">
        <v>1690</v>
      </c>
      <c r="AO1473" s="61" t="s">
        <v>5099</v>
      </c>
      <c r="AP1473" s="61" t="s">
        <v>5034</v>
      </c>
      <c r="AQ1473" s="61" t="s">
        <v>1715</v>
      </c>
      <c r="AR1473" s="28">
        <v>830618.4</v>
      </c>
      <c r="AS1473" s="28">
        <v>216247</v>
      </c>
      <c r="AT1473" s="28">
        <v>216012</v>
      </c>
      <c r="AU1473" s="62"/>
      <c r="BT1473">
        <v>0</v>
      </c>
      <c r="BU1473" s="32">
        <v>100</v>
      </c>
      <c r="BV1473" s="32">
        <v>145</v>
      </c>
      <c r="BW1473" s="32">
        <v>11050</v>
      </c>
      <c r="BX1473" s="32">
        <v>87</v>
      </c>
      <c r="BY1473" s="32">
        <v>91200</v>
      </c>
      <c r="BZ1473" t="s">
        <v>1816</v>
      </c>
      <c r="CA1473" t="s">
        <v>1691</v>
      </c>
      <c r="CB1473" t="s">
        <v>1276</v>
      </c>
      <c r="CC1473" t="s">
        <v>1726</v>
      </c>
      <c r="CD1473" t="s">
        <v>1794</v>
      </c>
      <c r="CE1473" s="155"/>
      <c r="CF1473" s="155"/>
      <c r="CG1473" s="31" t="s">
        <v>5845</v>
      </c>
      <c r="CH1473" s="31" t="s">
        <v>4000</v>
      </c>
      <c r="CI1473" s="31" t="s">
        <v>4005</v>
      </c>
      <c r="CJ1473" s="31" t="s">
        <v>3367</v>
      </c>
      <c r="DL1473"/>
      <c r="DM1473"/>
      <c r="DN1473"/>
      <c r="DO1473"/>
      <c r="DP1473"/>
      <c r="DQ1473"/>
      <c r="DR1473"/>
      <c r="DV1473" s="31" t="s">
        <v>2274</v>
      </c>
      <c r="DW1473" s="31" t="s">
        <v>2280</v>
      </c>
      <c r="DX1473" s="63"/>
      <c r="DY1473" s="63"/>
      <c r="DZ1473" s="63"/>
      <c r="EA1473" s="167"/>
      <c r="EB1473" s="60"/>
      <c r="EC1473" s="60"/>
      <c r="ED1473" s="60"/>
      <c r="EE1473" s="60"/>
      <c r="EF1473" s="60"/>
      <c r="EG1473" s="60"/>
      <c r="EH1473" s="60"/>
      <c r="EI1473" s="60"/>
      <c r="EJ1473" s="60"/>
      <c r="EK1473" s="60"/>
      <c r="EL1473" s="60"/>
      <c r="EM1473" s="60"/>
      <c r="EN1473" s="60"/>
      <c r="EO1473" s="60"/>
      <c r="EP1473" s="60"/>
      <c r="EQ1473" s="60"/>
      <c r="ER1473" s="60"/>
      <c r="ES1473" s="60"/>
      <c r="ET1473" s="60"/>
      <c r="EU1473" s="60"/>
      <c r="EV1473" s="60"/>
      <c r="EW1473" s="60"/>
      <c r="EX1473" s="60"/>
      <c r="EY1473" s="60"/>
      <c r="EZ1473" s="60"/>
      <c r="FA1473" s="60"/>
      <c r="FB1473" s="60"/>
    </row>
    <row r="1474" spans="22:158" x14ac:dyDescent="0.25">
      <c r="W1474" s="33"/>
      <c r="X1474" s="33"/>
      <c r="AH1474" s="38">
        <v>100</v>
      </c>
      <c r="AI1474" s="38">
        <v>140</v>
      </c>
      <c r="AJ1474" s="38">
        <v>14600</v>
      </c>
      <c r="AK1474" s="38">
        <v>16</v>
      </c>
      <c r="AL1474" s="38">
        <v>1900358</v>
      </c>
      <c r="AM1474" s="61" t="s">
        <v>1816</v>
      </c>
      <c r="AN1474" s="61" t="s">
        <v>1690</v>
      </c>
      <c r="AO1474" s="61" t="s">
        <v>1580</v>
      </c>
      <c r="AP1474" s="61" t="s">
        <v>5034</v>
      </c>
      <c r="AQ1474" s="61" t="s">
        <v>1715</v>
      </c>
      <c r="AR1474" s="28">
        <v>565162.4</v>
      </c>
      <c r="AS1474" s="28">
        <v>65291</v>
      </c>
      <c r="AT1474" s="28">
        <v>139658</v>
      </c>
      <c r="AU1474" s="62"/>
      <c r="BT1474">
        <v>0</v>
      </c>
      <c r="BU1474" s="32">
        <v>100</v>
      </c>
      <c r="BV1474" s="32">
        <v>145</v>
      </c>
      <c r="BW1474" s="32">
        <v>11050</v>
      </c>
      <c r="BX1474" s="32">
        <v>88</v>
      </c>
      <c r="BY1474" s="32">
        <v>91220</v>
      </c>
      <c r="BZ1474" t="s">
        <v>1816</v>
      </c>
      <c r="CA1474" t="s">
        <v>1691</v>
      </c>
      <c r="CB1474" t="s">
        <v>1276</v>
      </c>
      <c r="CC1474" t="s">
        <v>1684</v>
      </c>
      <c r="CD1474" s="52" t="s">
        <v>1684</v>
      </c>
      <c r="CE1474" s="155">
        <v>2242</v>
      </c>
      <c r="CF1474" s="155">
        <v>5</v>
      </c>
      <c r="CG1474" s="31" t="s">
        <v>696</v>
      </c>
      <c r="CH1474" s="31" t="s">
        <v>4001</v>
      </c>
      <c r="CI1474" s="31" t="s">
        <v>4005</v>
      </c>
      <c r="CJ1474" s="31" t="s">
        <v>3368</v>
      </c>
      <c r="DL1474"/>
      <c r="DM1474"/>
      <c r="DN1474"/>
      <c r="DO1474"/>
      <c r="DP1474"/>
      <c r="DQ1474"/>
      <c r="DR1474"/>
      <c r="DV1474" s="31" t="s">
        <v>2274</v>
      </c>
      <c r="DW1474" s="31" t="s">
        <v>2280</v>
      </c>
      <c r="DX1474" s="63"/>
      <c r="DY1474" s="63"/>
      <c r="DZ1474" s="63"/>
      <c r="EA1474" s="167"/>
      <c r="EB1474" s="60"/>
      <c r="EC1474" s="60"/>
      <c r="ED1474" s="60"/>
      <c r="EE1474" s="60"/>
      <c r="EF1474" s="60"/>
      <c r="EG1474" s="60"/>
      <c r="EH1474" s="60"/>
      <c r="EI1474" s="60"/>
      <c r="EJ1474" s="60"/>
      <c r="EK1474" s="60"/>
      <c r="EL1474" s="60"/>
      <c r="EM1474" s="60"/>
      <c r="EN1474" s="60"/>
      <c r="EO1474" s="60"/>
      <c r="EP1474" s="60"/>
      <c r="EQ1474" s="60"/>
      <c r="ER1474" s="60"/>
      <c r="ES1474" s="60"/>
      <c r="ET1474" s="60"/>
      <c r="EU1474" s="60"/>
      <c r="EV1474" s="60"/>
      <c r="EW1474" s="60"/>
      <c r="EX1474" s="60"/>
      <c r="EY1474" s="60"/>
      <c r="EZ1474" s="60"/>
      <c r="FA1474" s="60"/>
      <c r="FB1474" s="60"/>
    </row>
    <row r="1475" spans="22:158" x14ac:dyDescent="0.25">
      <c r="W1475" s="33"/>
      <c r="X1475" s="33"/>
      <c r="AH1475" s="38">
        <v>100</v>
      </c>
      <c r="AI1475" s="38">
        <v>140</v>
      </c>
      <c r="AJ1475" s="38">
        <v>16200</v>
      </c>
      <c r="AK1475" s="38">
        <v>16</v>
      </c>
      <c r="AL1475" s="38">
        <v>1900358</v>
      </c>
      <c r="AM1475" s="61" t="s">
        <v>1816</v>
      </c>
      <c r="AN1475" s="61" t="s">
        <v>1690</v>
      </c>
      <c r="AO1475" s="61" t="s">
        <v>1615</v>
      </c>
      <c r="AP1475" s="61" t="s">
        <v>5034</v>
      </c>
      <c r="AQ1475" s="61" t="s">
        <v>1715</v>
      </c>
      <c r="AR1475" s="28">
        <v>800404.2</v>
      </c>
      <c r="AS1475" s="28">
        <v>49485</v>
      </c>
      <c r="AT1475" s="28">
        <v>49607</v>
      </c>
      <c r="AU1475" s="62"/>
      <c r="BT1475">
        <v>0</v>
      </c>
      <c r="BU1475" s="32">
        <v>100</v>
      </c>
      <c r="BV1475" s="32">
        <v>145</v>
      </c>
      <c r="BW1475" s="32">
        <v>11050</v>
      </c>
      <c r="BX1475" s="32">
        <v>89</v>
      </c>
      <c r="BY1475" s="32">
        <v>91240</v>
      </c>
      <c r="BZ1475" t="s">
        <v>1816</v>
      </c>
      <c r="CA1475" t="s">
        <v>1691</v>
      </c>
      <c r="CB1475" t="s">
        <v>1276</v>
      </c>
      <c r="CC1475" s="52" t="s">
        <v>1785</v>
      </c>
      <c r="CD1475" s="52" t="s">
        <v>1785</v>
      </c>
      <c r="CE1475" s="155">
        <v>481791</v>
      </c>
      <c r="CF1475" s="155">
        <v>223</v>
      </c>
      <c r="CG1475" s="31" t="s">
        <v>698</v>
      </c>
      <c r="CH1475" s="31" t="s">
        <v>4002</v>
      </c>
      <c r="CI1475" s="31" t="s">
        <v>4005</v>
      </c>
      <c r="CJ1475" s="31" t="s">
        <v>3369</v>
      </c>
      <c r="DL1475"/>
      <c r="DM1475"/>
      <c r="DN1475"/>
      <c r="DO1475"/>
      <c r="DP1475"/>
      <c r="DQ1475"/>
      <c r="DR1475"/>
      <c r="DV1475" s="31" t="s">
        <v>2274</v>
      </c>
      <c r="DW1475" s="31" t="s">
        <v>2280</v>
      </c>
      <c r="DX1475" s="63"/>
      <c r="DY1475" s="63"/>
      <c r="DZ1475" s="63"/>
      <c r="EA1475" s="167"/>
      <c r="EB1475" s="60"/>
      <c r="EC1475" s="60"/>
      <c r="ED1475" s="60"/>
      <c r="EE1475" s="60"/>
      <c r="EF1475" s="60"/>
      <c r="EG1475" s="60"/>
      <c r="EH1475" s="60"/>
      <c r="EI1475" s="60"/>
      <c r="EJ1475" s="60"/>
      <c r="EK1475" s="60"/>
      <c r="EL1475" s="60"/>
      <c r="EM1475" s="60"/>
      <c r="EN1475" s="60"/>
      <c r="EO1475" s="60"/>
      <c r="EP1475" s="60"/>
      <c r="EQ1475" s="60"/>
      <c r="ER1475" s="60"/>
      <c r="ES1475" s="60"/>
      <c r="ET1475" s="60"/>
      <c r="EU1475" s="60"/>
      <c r="EV1475" s="60"/>
      <c r="EW1475" s="60"/>
      <c r="EX1475" s="60"/>
      <c r="EY1475" s="60"/>
      <c r="EZ1475" s="60"/>
      <c r="FA1475" s="60"/>
      <c r="FB1475" s="60"/>
    </row>
    <row r="1476" spans="22:158" x14ac:dyDescent="0.25">
      <c r="V1476" s="1"/>
      <c r="W1476" s="33"/>
      <c r="X1476" s="33"/>
      <c r="AH1476" s="38">
        <v>100</v>
      </c>
      <c r="AI1476" s="38">
        <v>140</v>
      </c>
      <c r="AJ1476" s="38">
        <v>18100</v>
      </c>
      <c r="AK1476" s="38">
        <v>16</v>
      </c>
      <c r="AL1476" s="38">
        <v>1900358</v>
      </c>
      <c r="AM1476" s="61" t="s">
        <v>1816</v>
      </c>
      <c r="AN1476" s="61" t="s">
        <v>1690</v>
      </c>
      <c r="AO1476" s="61" t="s">
        <v>1658</v>
      </c>
      <c r="AP1476" s="61" t="s">
        <v>5034</v>
      </c>
      <c r="AQ1476" s="61" t="s">
        <v>1715</v>
      </c>
      <c r="AR1476" s="28">
        <v>326917</v>
      </c>
      <c r="AS1476" s="28">
        <v>0</v>
      </c>
      <c r="AT1476" s="28">
        <v>25220</v>
      </c>
      <c r="AU1476" s="62"/>
      <c r="BT1476">
        <v>0</v>
      </c>
      <c r="BU1476" s="32">
        <v>100</v>
      </c>
      <c r="BV1476" s="32">
        <v>145</v>
      </c>
      <c r="BW1476" s="32">
        <v>11050</v>
      </c>
      <c r="BX1476" s="32">
        <v>90</v>
      </c>
      <c r="BY1476" s="32">
        <v>91260</v>
      </c>
      <c r="BZ1476" t="s">
        <v>1816</v>
      </c>
      <c r="CA1476" t="s">
        <v>1691</v>
      </c>
      <c r="CB1476" t="s">
        <v>1276</v>
      </c>
      <c r="CC1476" t="s">
        <v>5036</v>
      </c>
      <c r="CD1476" s="52" t="s">
        <v>5036</v>
      </c>
      <c r="CE1476" s="155">
        <v>3</v>
      </c>
      <c r="CF1476" s="155">
        <v>2</v>
      </c>
      <c r="CG1476" s="31" t="s">
        <v>5848</v>
      </c>
      <c r="CH1476" s="31" t="s">
        <v>4003</v>
      </c>
      <c r="CI1476" s="31" t="s">
        <v>4005</v>
      </c>
      <c r="CJ1476" s="31" t="s">
        <v>1471</v>
      </c>
      <c r="DL1476"/>
      <c r="DM1476"/>
      <c r="DN1476"/>
      <c r="DO1476"/>
      <c r="DP1476"/>
      <c r="DQ1476"/>
      <c r="DR1476"/>
      <c r="DV1476" s="31" t="s">
        <v>2274</v>
      </c>
      <c r="DW1476" s="31" t="s">
        <v>2280</v>
      </c>
      <c r="DX1476" s="63"/>
      <c r="DY1476" s="63"/>
      <c r="DZ1476" s="63"/>
      <c r="EA1476" s="167"/>
      <c r="EB1476" s="60"/>
      <c r="EC1476" s="60"/>
      <c r="ED1476" s="60"/>
      <c r="EE1476" s="60"/>
      <c r="EF1476" s="60"/>
      <c r="EG1476" s="60"/>
      <c r="EH1476" s="60"/>
      <c r="EI1476" s="60"/>
      <c r="EJ1476" s="60"/>
      <c r="EK1476" s="60"/>
      <c r="EL1476" s="60"/>
      <c r="EM1476" s="60"/>
      <c r="EN1476" s="60"/>
      <c r="EO1476" s="60"/>
      <c r="EP1476" s="60"/>
      <c r="EQ1476" s="60"/>
      <c r="ER1476" s="60"/>
      <c r="ES1476" s="60"/>
      <c r="ET1476" s="60"/>
      <c r="EU1476" s="60"/>
      <c r="EV1476" s="60"/>
      <c r="EW1476" s="60"/>
      <c r="EX1476" s="60"/>
      <c r="EY1476" s="60"/>
      <c r="EZ1476" s="60"/>
      <c r="FA1476" s="60"/>
      <c r="FB1476" s="60"/>
    </row>
    <row r="1477" spans="22:158" x14ac:dyDescent="0.25">
      <c r="W1477" s="33"/>
      <c r="X1477" s="33"/>
      <c r="AH1477" s="38">
        <v>100</v>
      </c>
      <c r="AI1477" s="38">
        <v>145</v>
      </c>
      <c r="AJ1477" s="38">
        <v>13700</v>
      </c>
      <c r="AK1477" s="38">
        <v>16</v>
      </c>
      <c r="AL1477" s="38">
        <v>1900358</v>
      </c>
      <c r="AM1477" s="61" t="s">
        <v>1816</v>
      </c>
      <c r="AN1477" s="61" t="s">
        <v>1691</v>
      </c>
      <c r="AO1477" s="61" t="s">
        <v>5118</v>
      </c>
      <c r="AP1477" s="61" t="s">
        <v>5034</v>
      </c>
      <c r="AQ1477" s="61" t="s">
        <v>1715</v>
      </c>
      <c r="AR1477" s="28">
        <v>2443.9</v>
      </c>
      <c r="AS1477" s="28">
        <v>4200</v>
      </c>
      <c r="AT1477" s="28">
        <v>3517</v>
      </c>
      <c r="AU1477" s="62"/>
      <c r="BT1477">
        <v>0</v>
      </c>
      <c r="BU1477" s="32">
        <v>100</v>
      </c>
      <c r="BV1477" s="32">
        <v>145</v>
      </c>
      <c r="BW1477" s="32">
        <v>12050</v>
      </c>
      <c r="BX1477" s="32">
        <v>81</v>
      </c>
      <c r="BY1477" s="32">
        <v>91000</v>
      </c>
      <c r="BZ1477" t="s">
        <v>1816</v>
      </c>
      <c r="CA1477" t="s">
        <v>1691</v>
      </c>
      <c r="CB1477" t="s">
        <v>1292</v>
      </c>
      <c r="CC1477" t="s">
        <v>1683</v>
      </c>
      <c r="CD1477" t="s">
        <v>1784</v>
      </c>
      <c r="CE1477" s="155">
        <v>28668</v>
      </c>
      <c r="CF1477" s="155">
        <v>190</v>
      </c>
      <c r="CG1477" s="31" t="s">
        <v>5834</v>
      </c>
      <c r="CH1477" s="31" t="s">
        <v>3985</v>
      </c>
      <c r="CI1477" s="31" t="s">
        <v>4006</v>
      </c>
      <c r="CJ1477" s="31" t="s">
        <v>3370</v>
      </c>
      <c r="DL1477"/>
      <c r="DM1477"/>
      <c r="DN1477"/>
      <c r="DO1477"/>
      <c r="DP1477"/>
      <c r="DQ1477"/>
      <c r="DR1477"/>
      <c r="DV1477" s="31" t="s">
        <v>2274</v>
      </c>
      <c r="DW1477" s="31" t="s">
        <v>2281</v>
      </c>
      <c r="DX1477" s="63"/>
      <c r="DY1477" s="63"/>
      <c r="DZ1477" s="63"/>
      <c r="EA1477" s="167"/>
      <c r="EB1477" s="60"/>
      <c r="EC1477" s="60"/>
      <c r="ED1477" s="60"/>
      <c r="EE1477" s="60"/>
      <c r="EF1477" s="60"/>
      <c r="EG1477" s="60"/>
      <c r="EH1477" s="60"/>
      <c r="EI1477" s="60"/>
      <c r="EJ1477" s="60"/>
      <c r="EK1477" s="60"/>
      <c r="EL1477" s="60"/>
      <c r="EM1477" s="60"/>
      <c r="EN1477" s="60"/>
      <c r="EO1477" s="60"/>
      <c r="EP1477" s="60"/>
      <c r="EQ1477" s="60"/>
      <c r="ER1477" s="60"/>
      <c r="ES1477" s="60"/>
      <c r="ET1477" s="60"/>
      <c r="EU1477" s="60"/>
      <c r="EV1477" s="60"/>
      <c r="EW1477" s="60"/>
      <c r="EX1477" s="60"/>
      <c r="EY1477" s="60"/>
      <c r="EZ1477" s="60"/>
      <c r="FA1477" s="60"/>
      <c r="FB1477" s="60"/>
    </row>
    <row r="1478" spans="22:158" x14ac:dyDescent="0.25">
      <c r="W1478" s="33"/>
      <c r="X1478" s="33"/>
      <c r="AH1478" s="38">
        <v>100</v>
      </c>
      <c r="AI1478" s="38">
        <v>145</v>
      </c>
      <c r="AJ1478" s="38">
        <v>18750</v>
      </c>
      <c r="AK1478" s="38">
        <v>16</v>
      </c>
      <c r="AL1478" s="38">
        <v>1900358</v>
      </c>
      <c r="AM1478" s="61" t="s">
        <v>1816</v>
      </c>
      <c r="AN1478" s="61" t="s">
        <v>1691</v>
      </c>
      <c r="AO1478" s="61" t="s">
        <v>1672</v>
      </c>
      <c r="AP1478" s="61" t="s">
        <v>5034</v>
      </c>
      <c r="AQ1478" s="61" t="s">
        <v>1715</v>
      </c>
      <c r="AR1478" s="28">
        <v>13936.6</v>
      </c>
      <c r="AS1478" s="28">
        <v>0</v>
      </c>
      <c r="AT1478" s="28">
        <v>0</v>
      </c>
      <c r="AU1478" s="62"/>
      <c r="BT1478">
        <v>0</v>
      </c>
      <c r="BU1478" s="32">
        <v>100</v>
      </c>
      <c r="BV1478" s="32">
        <v>145</v>
      </c>
      <c r="BW1478" s="32">
        <v>12050</v>
      </c>
      <c r="BX1478" s="32">
        <v>81</v>
      </c>
      <c r="BY1478" s="32">
        <v>91010</v>
      </c>
      <c r="BZ1478" t="s">
        <v>1816</v>
      </c>
      <c r="CA1478" t="s">
        <v>1691</v>
      </c>
      <c r="CB1478" t="s">
        <v>1292</v>
      </c>
      <c r="CC1478" t="s">
        <v>1683</v>
      </c>
      <c r="CD1478" t="s">
        <v>1683</v>
      </c>
      <c r="CE1478" s="155"/>
      <c r="CF1478" s="155"/>
      <c r="CG1478" s="31" t="s">
        <v>5837</v>
      </c>
      <c r="CH1478" s="31" t="s">
        <v>3987</v>
      </c>
      <c r="CI1478" s="31" t="s">
        <v>4006</v>
      </c>
      <c r="CJ1478" s="31" t="s">
        <v>3371</v>
      </c>
      <c r="DL1478"/>
      <c r="DM1478"/>
      <c r="DN1478"/>
      <c r="DO1478"/>
      <c r="DP1478"/>
      <c r="DQ1478"/>
      <c r="DR1478"/>
      <c r="DV1478" s="31" t="s">
        <v>2274</v>
      </c>
      <c r="DW1478" s="31" t="s">
        <v>2281</v>
      </c>
      <c r="DX1478" s="63"/>
      <c r="DY1478" s="63"/>
      <c r="DZ1478" s="63"/>
      <c r="EA1478" s="167"/>
      <c r="EB1478" s="60"/>
      <c r="EC1478" s="60"/>
      <c r="ED1478" s="60"/>
      <c r="EE1478" s="60"/>
      <c r="EF1478" s="60"/>
      <c r="EG1478" s="60"/>
      <c r="EH1478" s="60"/>
      <c r="EI1478" s="60"/>
      <c r="EJ1478" s="60"/>
      <c r="EK1478" s="60"/>
      <c r="EL1478" s="60"/>
      <c r="EM1478" s="60"/>
      <c r="EN1478" s="60"/>
      <c r="EO1478" s="60"/>
      <c r="EP1478" s="60"/>
      <c r="EQ1478" s="60"/>
      <c r="ER1478" s="60"/>
      <c r="ES1478" s="60"/>
      <c r="ET1478" s="60"/>
      <c r="EU1478" s="60"/>
      <c r="EV1478" s="60"/>
      <c r="EW1478" s="60"/>
      <c r="EX1478" s="60"/>
      <c r="EY1478" s="60"/>
      <c r="EZ1478" s="60"/>
      <c r="FA1478" s="60"/>
      <c r="FB1478" s="60"/>
    </row>
    <row r="1479" spans="22:158" x14ac:dyDescent="0.25">
      <c r="W1479" s="33"/>
      <c r="X1479" s="33"/>
      <c r="AH1479" s="38">
        <v>100</v>
      </c>
      <c r="AI1479" s="38">
        <v>150</v>
      </c>
      <c r="AJ1479" s="38">
        <v>11600</v>
      </c>
      <c r="AK1479" s="38">
        <v>16</v>
      </c>
      <c r="AL1479" s="38">
        <v>1900358</v>
      </c>
      <c r="AM1479" s="61" t="s">
        <v>1816</v>
      </c>
      <c r="AN1479" s="61" t="s">
        <v>1695</v>
      </c>
      <c r="AO1479" s="61" t="s">
        <v>5076</v>
      </c>
      <c r="AP1479" s="61" t="s">
        <v>5034</v>
      </c>
      <c r="AQ1479" s="61" t="s">
        <v>1715</v>
      </c>
      <c r="AR1479" s="28">
        <v>352396.2</v>
      </c>
      <c r="AS1479" s="28">
        <v>0</v>
      </c>
      <c r="AT1479" s="28">
        <v>1878719</v>
      </c>
      <c r="AU1479" s="62"/>
      <c r="BT1479">
        <v>0</v>
      </c>
      <c r="BU1479" s="32">
        <v>100</v>
      </c>
      <c r="BV1479" s="32">
        <v>145</v>
      </c>
      <c r="BW1479" s="32">
        <v>12050</v>
      </c>
      <c r="BX1479" s="32">
        <v>82</v>
      </c>
      <c r="BY1479" s="32">
        <v>91020</v>
      </c>
      <c r="BZ1479" t="s">
        <v>1816</v>
      </c>
      <c r="CA1479" t="s">
        <v>1691</v>
      </c>
      <c r="CB1479" t="s">
        <v>1292</v>
      </c>
      <c r="CC1479" s="52" t="s">
        <v>1790</v>
      </c>
      <c r="CD1479" s="52" t="s">
        <v>1792</v>
      </c>
      <c r="CE1479" s="155">
        <v>224</v>
      </c>
      <c r="CF1479" s="155">
        <v>9</v>
      </c>
      <c r="CG1479" s="31" t="s">
        <v>5851</v>
      </c>
      <c r="CH1479" s="31" t="s">
        <v>3988</v>
      </c>
      <c r="CI1479" s="31" t="s">
        <v>4006</v>
      </c>
      <c r="CJ1479" s="31" t="s">
        <v>3372</v>
      </c>
      <c r="DL1479"/>
      <c r="DM1479"/>
      <c r="DN1479"/>
      <c r="DO1479"/>
      <c r="DP1479"/>
      <c r="DQ1479"/>
      <c r="DR1479"/>
      <c r="DV1479" s="31" t="s">
        <v>2274</v>
      </c>
      <c r="DW1479" s="31" t="s">
        <v>2282</v>
      </c>
      <c r="DX1479" s="63"/>
      <c r="DY1479" s="63"/>
      <c r="DZ1479" s="63"/>
      <c r="EA1479" s="167"/>
      <c r="EB1479" s="60"/>
      <c r="EC1479" s="60"/>
      <c r="ED1479" s="60"/>
      <c r="EE1479" s="60"/>
      <c r="EF1479" s="60"/>
      <c r="EG1479" s="60"/>
      <c r="EH1479" s="60"/>
      <c r="EI1479" s="60"/>
      <c r="EJ1479" s="60"/>
      <c r="EK1479" s="60"/>
      <c r="EL1479" s="60"/>
      <c r="EM1479" s="60"/>
      <c r="EN1479" s="60"/>
      <c r="EO1479" s="60"/>
      <c r="EP1479" s="60"/>
      <c r="EQ1479" s="60"/>
      <c r="ER1479" s="60"/>
      <c r="ES1479" s="60"/>
      <c r="ET1479" s="60"/>
      <c r="EU1479" s="60"/>
      <c r="EV1479" s="60"/>
      <c r="EW1479" s="60"/>
      <c r="EX1479" s="60"/>
      <c r="EY1479" s="60"/>
      <c r="EZ1479" s="60"/>
      <c r="FA1479" s="60"/>
      <c r="FB1479" s="60"/>
    </row>
    <row r="1480" spans="22:158" x14ac:dyDescent="0.25">
      <c r="W1480" s="33"/>
      <c r="X1480" s="33"/>
      <c r="AH1480" s="38">
        <v>100</v>
      </c>
      <c r="AI1480" s="38">
        <v>150</v>
      </c>
      <c r="AJ1480" s="38">
        <v>12000</v>
      </c>
      <c r="AK1480" s="38">
        <v>16</v>
      </c>
      <c r="AL1480" s="38">
        <v>1900358</v>
      </c>
      <c r="AM1480" s="61" t="s">
        <v>1816</v>
      </c>
      <c r="AN1480" s="61" t="s">
        <v>1695</v>
      </c>
      <c r="AO1480" s="61" t="s">
        <v>5084</v>
      </c>
      <c r="AP1480" s="61" t="s">
        <v>5034</v>
      </c>
      <c r="AQ1480" s="61" t="s">
        <v>1715</v>
      </c>
      <c r="AR1480" s="28">
        <v>191302.7</v>
      </c>
      <c r="AS1480" s="28">
        <v>84543</v>
      </c>
      <c r="AT1480" s="28">
        <v>0</v>
      </c>
      <c r="AU1480" s="62"/>
      <c r="BT1480">
        <v>0</v>
      </c>
      <c r="BU1480" s="32">
        <v>100</v>
      </c>
      <c r="BV1480" s="32">
        <v>145</v>
      </c>
      <c r="BW1480" s="32">
        <v>12050</v>
      </c>
      <c r="BX1480" s="32">
        <v>82</v>
      </c>
      <c r="BY1480" s="32">
        <v>91040</v>
      </c>
      <c r="BZ1480" t="s">
        <v>1816</v>
      </c>
      <c r="CA1480" t="s">
        <v>1691</v>
      </c>
      <c r="CB1480" t="s">
        <v>1292</v>
      </c>
      <c r="CC1480" s="52" t="s">
        <v>1790</v>
      </c>
      <c r="CD1480" s="52" t="s">
        <v>1791</v>
      </c>
      <c r="CE1480" s="155">
        <v>53</v>
      </c>
      <c r="CF1480" s="155">
        <v>2</v>
      </c>
      <c r="CG1480" s="31" t="s">
        <v>5853</v>
      </c>
      <c r="CH1480" s="31" t="s">
        <v>3989</v>
      </c>
      <c r="CI1480" s="31" t="s">
        <v>4006</v>
      </c>
      <c r="CJ1480" s="31" t="s">
        <v>3373</v>
      </c>
      <c r="DL1480"/>
      <c r="DM1480"/>
      <c r="DN1480"/>
      <c r="DO1480"/>
      <c r="DP1480"/>
      <c r="DQ1480"/>
      <c r="DR1480"/>
      <c r="DV1480" s="31" t="s">
        <v>2274</v>
      </c>
      <c r="DW1480" s="31" t="s">
        <v>2282</v>
      </c>
      <c r="DX1480" s="63"/>
      <c r="DY1480" s="63"/>
      <c r="DZ1480" s="63"/>
      <c r="EA1480" s="167"/>
      <c r="EB1480" s="60"/>
      <c r="EC1480" s="60"/>
      <c r="ED1480" s="60"/>
      <c r="EE1480" s="60"/>
      <c r="EF1480" s="60"/>
      <c r="EG1480" s="60"/>
      <c r="EH1480" s="60"/>
      <c r="EI1480" s="60"/>
      <c r="EJ1480" s="60"/>
      <c r="EK1480" s="60"/>
      <c r="EL1480" s="60"/>
      <c r="EM1480" s="60"/>
      <c r="EN1480" s="60"/>
      <c r="EO1480" s="60"/>
      <c r="EP1480" s="60"/>
      <c r="EQ1480" s="60"/>
      <c r="ER1480" s="60"/>
      <c r="ES1480" s="60"/>
      <c r="ET1480" s="60"/>
      <c r="EU1480" s="60"/>
      <c r="EV1480" s="60"/>
      <c r="EW1480" s="60"/>
      <c r="EX1480" s="60"/>
      <c r="EY1480" s="60"/>
      <c r="EZ1480" s="60"/>
      <c r="FA1480" s="60"/>
      <c r="FB1480" s="60"/>
    </row>
    <row r="1481" spans="22:158" x14ac:dyDescent="0.25">
      <c r="W1481" s="33"/>
      <c r="X1481" s="33"/>
      <c r="AH1481" s="38">
        <v>100</v>
      </c>
      <c r="AI1481" s="38">
        <v>150</v>
      </c>
      <c r="AJ1481" s="38">
        <v>13450</v>
      </c>
      <c r="AK1481" s="38">
        <v>16</v>
      </c>
      <c r="AL1481" s="38">
        <v>1900358</v>
      </c>
      <c r="AM1481" s="61" t="s">
        <v>1816</v>
      </c>
      <c r="AN1481" s="61" t="s">
        <v>1695</v>
      </c>
      <c r="AO1481" s="61" t="s">
        <v>5112</v>
      </c>
      <c r="AP1481" s="61" t="s">
        <v>5034</v>
      </c>
      <c r="AQ1481" s="61" t="s">
        <v>1715</v>
      </c>
      <c r="AR1481" s="28">
        <v>201263.1</v>
      </c>
      <c r="AS1481" s="28">
        <v>76330</v>
      </c>
      <c r="AT1481" s="28">
        <v>19713</v>
      </c>
      <c r="AU1481" s="62"/>
      <c r="BT1481">
        <v>0</v>
      </c>
      <c r="BU1481" s="32">
        <v>100</v>
      </c>
      <c r="BV1481" s="32">
        <v>145</v>
      </c>
      <c r="BW1481" s="32">
        <v>12050</v>
      </c>
      <c r="BX1481" s="32">
        <v>83</v>
      </c>
      <c r="BY1481" s="32">
        <v>91060</v>
      </c>
      <c r="BZ1481" t="s">
        <v>1816</v>
      </c>
      <c r="CA1481" t="s">
        <v>1691</v>
      </c>
      <c r="CB1481" t="s">
        <v>1292</v>
      </c>
      <c r="CC1481" s="52" t="s">
        <v>1786</v>
      </c>
      <c r="CD1481" s="52" t="s">
        <v>5043</v>
      </c>
      <c r="CE1481" s="155">
        <v>137</v>
      </c>
      <c r="CF1481" s="155">
        <v>5</v>
      </c>
      <c r="CG1481" s="31" t="s">
        <v>684</v>
      </c>
      <c r="CH1481" s="31" t="s">
        <v>3990</v>
      </c>
      <c r="CI1481" s="31" t="s">
        <v>4006</v>
      </c>
      <c r="CJ1481" s="31" t="s">
        <v>1472</v>
      </c>
      <c r="DL1481"/>
      <c r="DM1481"/>
      <c r="DN1481"/>
      <c r="DO1481"/>
      <c r="DP1481"/>
      <c r="DQ1481"/>
      <c r="DR1481"/>
      <c r="DV1481" s="31" t="s">
        <v>2274</v>
      </c>
      <c r="DW1481" s="31" t="s">
        <v>2282</v>
      </c>
      <c r="DX1481" s="63"/>
      <c r="DY1481" s="63"/>
      <c r="DZ1481" s="63"/>
      <c r="EA1481" s="167"/>
      <c r="EB1481" s="60"/>
      <c r="EC1481" s="60"/>
      <c r="ED1481" s="60"/>
      <c r="EE1481" s="60"/>
      <c r="EF1481" s="60"/>
      <c r="EG1481" s="60"/>
      <c r="EH1481" s="60"/>
      <c r="EI1481" s="60"/>
      <c r="EJ1481" s="60"/>
      <c r="EK1481" s="60"/>
      <c r="EL1481" s="60"/>
      <c r="EM1481" s="60"/>
      <c r="EN1481" s="60"/>
      <c r="EO1481" s="60"/>
      <c r="EP1481" s="60"/>
      <c r="EQ1481" s="60"/>
      <c r="ER1481" s="60"/>
      <c r="ES1481" s="60"/>
      <c r="ET1481" s="60"/>
      <c r="EU1481" s="60"/>
      <c r="EV1481" s="60"/>
      <c r="EW1481" s="60"/>
      <c r="EX1481" s="60"/>
      <c r="EY1481" s="60"/>
      <c r="EZ1481" s="60"/>
      <c r="FA1481" s="60"/>
      <c r="FB1481" s="60"/>
    </row>
    <row r="1482" spans="22:158" x14ac:dyDescent="0.25">
      <c r="W1482" s="33"/>
      <c r="X1482" s="33"/>
      <c r="AH1482" s="38">
        <v>100</v>
      </c>
      <c r="AI1482" s="38">
        <v>150</v>
      </c>
      <c r="AJ1482" s="38">
        <v>13850</v>
      </c>
      <c r="AK1482" s="38">
        <v>16</v>
      </c>
      <c r="AL1482" s="38">
        <v>1900358</v>
      </c>
      <c r="AM1482" s="61" t="s">
        <v>1816</v>
      </c>
      <c r="AN1482" s="61" t="s">
        <v>1695</v>
      </c>
      <c r="AO1482" s="61" t="s">
        <v>5121</v>
      </c>
      <c r="AP1482" s="61" t="s">
        <v>5034</v>
      </c>
      <c r="AQ1482" s="61" t="s">
        <v>1715</v>
      </c>
      <c r="AR1482" s="28">
        <v>0</v>
      </c>
      <c r="AS1482" s="28">
        <v>0</v>
      </c>
      <c r="AT1482" s="28">
        <v>6386</v>
      </c>
      <c r="AU1482" s="62"/>
      <c r="BT1482">
        <v>0</v>
      </c>
      <c r="BU1482" s="32">
        <v>100</v>
      </c>
      <c r="BV1482" s="32">
        <v>145</v>
      </c>
      <c r="BW1482" s="32">
        <v>12050</v>
      </c>
      <c r="BX1482" s="32">
        <v>83</v>
      </c>
      <c r="BY1482" s="32">
        <v>91080</v>
      </c>
      <c r="BZ1482" t="s">
        <v>1816</v>
      </c>
      <c r="CA1482" t="s">
        <v>1691</v>
      </c>
      <c r="CB1482" t="s">
        <v>1292</v>
      </c>
      <c r="CC1482" t="s">
        <v>1786</v>
      </c>
      <c r="CD1482" s="52" t="s">
        <v>1784</v>
      </c>
      <c r="CE1482" s="155">
        <v>0</v>
      </c>
      <c r="CF1482" s="155">
        <v>1</v>
      </c>
      <c r="CG1482" s="31" t="s">
        <v>686</v>
      </c>
      <c r="CH1482" s="31" t="s">
        <v>3991</v>
      </c>
      <c r="CI1482" s="31" t="s">
        <v>4006</v>
      </c>
      <c r="CJ1482" s="31" t="s">
        <v>1473</v>
      </c>
      <c r="DL1482"/>
      <c r="DM1482"/>
      <c r="DN1482"/>
      <c r="DO1482"/>
      <c r="DP1482"/>
      <c r="DQ1482"/>
      <c r="DR1482"/>
      <c r="DV1482" s="31" t="s">
        <v>2274</v>
      </c>
      <c r="DW1482" s="31" t="s">
        <v>2282</v>
      </c>
      <c r="DX1482" s="63"/>
      <c r="DY1482" s="63"/>
      <c r="DZ1482" s="63"/>
      <c r="EA1482" s="167"/>
      <c r="EB1482" s="60"/>
      <c r="EC1482" s="60"/>
      <c r="ED1482" s="60"/>
      <c r="EE1482" s="60"/>
      <c r="EF1482" s="60"/>
      <c r="EG1482" s="60"/>
      <c r="EH1482" s="60"/>
      <c r="EI1482" s="60"/>
      <c r="EJ1482" s="60"/>
      <c r="EK1482" s="60"/>
      <c r="EL1482" s="60"/>
      <c r="EM1482" s="60"/>
      <c r="EN1482" s="60"/>
      <c r="EO1482" s="60"/>
      <c r="EP1482" s="60"/>
      <c r="EQ1482" s="60"/>
      <c r="ER1482" s="60"/>
      <c r="ES1482" s="60"/>
      <c r="ET1482" s="60"/>
      <c r="EU1482" s="60"/>
      <c r="EV1482" s="60"/>
      <c r="EW1482" s="60"/>
      <c r="EX1482" s="60"/>
      <c r="EY1482" s="60"/>
      <c r="EZ1482" s="60"/>
      <c r="FA1482" s="60"/>
      <c r="FB1482" s="60"/>
    </row>
    <row r="1483" spans="22:158" x14ac:dyDescent="0.25">
      <c r="W1483" s="33"/>
      <c r="X1483" s="33"/>
      <c r="AH1483" s="38">
        <v>100</v>
      </c>
      <c r="AI1483" s="38">
        <v>150</v>
      </c>
      <c r="AJ1483" s="38">
        <v>14750</v>
      </c>
      <c r="AK1483" s="38">
        <v>16</v>
      </c>
      <c r="AL1483" s="38">
        <v>1900358</v>
      </c>
      <c r="AM1483" s="61" t="s">
        <v>1816</v>
      </c>
      <c r="AN1483" s="61" t="s">
        <v>1695</v>
      </c>
      <c r="AO1483" s="61" t="s">
        <v>1583</v>
      </c>
      <c r="AP1483" s="61" t="s">
        <v>5034</v>
      </c>
      <c r="AQ1483" s="61" t="s">
        <v>1715</v>
      </c>
      <c r="AR1483" s="28">
        <v>11785.5</v>
      </c>
      <c r="AS1483" s="28">
        <v>0</v>
      </c>
      <c r="AT1483" s="28">
        <v>0</v>
      </c>
      <c r="AU1483" s="62"/>
      <c r="BT1483">
        <v>0</v>
      </c>
      <c r="BU1483" s="32">
        <v>100</v>
      </c>
      <c r="BV1483" s="32">
        <v>145</v>
      </c>
      <c r="BW1483" s="32">
        <v>12050</v>
      </c>
      <c r="BX1483" s="32">
        <v>84</v>
      </c>
      <c r="BY1483" s="32">
        <v>91100</v>
      </c>
      <c r="BZ1483" t="s">
        <v>1816</v>
      </c>
      <c r="CA1483" t="s">
        <v>1691</v>
      </c>
      <c r="CB1483" t="s">
        <v>1292</v>
      </c>
      <c r="CC1483" s="52" t="s">
        <v>1795</v>
      </c>
      <c r="CD1483" s="52" t="s">
        <v>1796</v>
      </c>
      <c r="CE1483" s="155">
        <v>20</v>
      </c>
      <c r="CF1483" s="155">
        <v>6</v>
      </c>
      <c r="CG1483" s="31" t="s">
        <v>688</v>
      </c>
      <c r="CH1483" s="31" t="s">
        <v>3992</v>
      </c>
      <c r="CI1483" s="31" t="s">
        <v>4006</v>
      </c>
      <c r="CJ1483" s="31" t="s">
        <v>3374</v>
      </c>
      <c r="DL1483"/>
      <c r="DM1483"/>
      <c r="DN1483"/>
      <c r="DO1483"/>
      <c r="DP1483"/>
      <c r="DQ1483"/>
      <c r="DR1483"/>
      <c r="DV1483" s="31" t="s">
        <v>2274</v>
      </c>
      <c r="DW1483" s="31" t="s">
        <v>2282</v>
      </c>
      <c r="DX1483" s="63"/>
      <c r="DY1483" s="63"/>
      <c r="DZ1483" s="63"/>
      <c r="EA1483" s="167"/>
      <c r="EB1483" s="60"/>
      <c r="EC1483" s="60"/>
      <c r="ED1483" s="60"/>
      <c r="EE1483" s="60"/>
      <c r="EF1483" s="60"/>
      <c r="EG1483" s="60"/>
      <c r="EH1483" s="60"/>
      <c r="EI1483" s="60"/>
      <c r="EJ1483" s="60"/>
      <c r="EK1483" s="60"/>
      <c r="EL1483" s="60"/>
      <c r="EM1483" s="60"/>
      <c r="EN1483" s="60"/>
      <c r="EO1483" s="60"/>
      <c r="EP1483" s="60"/>
      <c r="EQ1483" s="60"/>
      <c r="ER1483" s="60"/>
      <c r="ES1483" s="60"/>
      <c r="ET1483" s="60"/>
      <c r="EU1483" s="60"/>
      <c r="EV1483" s="60"/>
      <c r="EW1483" s="60"/>
      <c r="EX1483" s="60"/>
      <c r="EY1483" s="60"/>
      <c r="EZ1483" s="60"/>
      <c r="FA1483" s="60"/>
      <c r="FB1483" s="60"/>
    </row>
    <row r="1484" spans="22:158" x14ac:dyDescent="0.25">
      <c r="W1484" s="33"/>
      <c r="X1484" s="33"/>
      <c r="AH1484" s="38">
        <v>100</v>
      </c>
      <c r="AI1484" s="38">
        <v>150</v>
      </c>
      <c r="AJ1484" s="38">
        <v>14950</v>
      </c>
      <c r="AK1484" s="38">
        <v>16</v>
      </c>
      <c r="AL1484" s="38">
        <v>1900358</v>
      </c>
      <c r="AM1484" s="61" t="s">
        <v>1816</v>
      </c>
      <c r="AN1484" s="61" t="s">
        <v>1695</v>
      </c>
      <c r="AO1484" s="61" t="s">
        <v>1589</v>
      </c>
      <c r="AP1484" s="61" t="s">
        <v>5034</v>
      </c>
      <c r="AQ1484" s="61" t="s">
        <v>1715</v>
      </c>
      <c r="AR1484" s="28">
        <v>14218.7</v>
      </c>
      <c r="AS1484" s="28">
        <v>39871</v>
      </c>
      <c r="AT1484" s="28">
        <v>12032</v>
      </c>
      <c r="AU1484" s="62"/>
      <c r="BT1484">
        <v>0</v>
      </c>
      <c r="BU1484" s="32">
        <v>100</v>
      </c>
      <c r="BV1484" s="32">
        <v>145</v>
      </c>
      <c r="BW1484" s="32">
        <v>12050</v>
      </c>
      <c r="BX1484" s="32">
        <v>85</v>
      </c>
      <c r="BY1484" s="32">
        <v>91120</v>
      </c>
      <c r="BZ1484" t="s">
        <v>1816</v>
      </c>
      <c r="CA1484" t="s">
        <v>1691</v>
      </c>
      <c r="CB1484" t="s">
        <v>1292</v>
      </c>
      <c r="CC1484" t="s">
        <v>1797</v>
      </c>
      <c r="CD1484" s="52" t="s">
        <v>1797</v>
      </c>
      <c r="CE1484" s="155">
        <v>2</v>
      </c>
      <c r="CF1484" s="155">
        <v>1</v>
      </c>
      <c r="CG1484" s="31" t="s">
        <v>690</v>
      </c>
      <c r="CH1484" s="31" t="s">
        <v>3993</v>
      </c>
      <c r="CI1484" s="31" t="s">
        <v>4006</v>
      </c>
      <c r="CJ1484" s="31" t="s">
        <v>3375</v>
      </c>
      <c r="DL1484"/>
      <c r="DM1484"/>
      <c r="DN1484"/>
      <c r="DO1484"/>
      <c r="DP1484"/>
      <c r="DQ1484"/>
      <c r="DR1484"/>
      <c r="DV1484" s="31" t="s">
        <v>2274</v>
      </c>
      <c r="DW1484" s="31" t="s">
        <v>2282</v>
      </c>
      <c r="DX1484" s="63"/>
      <c r="DY1484" s="63"/>
      <c r="DZ1484" s="63"/>
      <c r="EA1484" s="167"/>
      <c r="EB1484" s="60"/>
      <c r="EC1484" s="60"/>
      <c r="ED1484" s="60"/>
      <c r="EE1484" s="60"/>
      <c r="EF1484" s="60"/>
      <c r="EG1484" s="60"/>
      <c r="EH1484" s="60"/>
      <c r="EI1484" s="60"/>
      <c r="EJ1484" s="60"/>
      <c r="EK1484" s="60"/>
      <c r="EL1484" s="60"/>
      <c r="EM1484" s="60"/>
      <c r="EN1484" s="60"/>
      <c r="EO1484" s="60"/>
      <c r="EP1484" s="60"/>
      <c r="EQ1484" s="60"/>
      <c r="ER1484" s="60"/>
      <c r="ES1484" s="60"/>
      <c r="ET1484" s="60"/>
      <c r="EU1484" s="60"/>
      <c r="EV1484" s="60"/>
      <c r="EW1484" s="60"/>
      <c r="EX1484" s="60"/>
      <c r="EY1484" s="60"/>
      <c r="EZ1484" s="60"/>
      <c r="FA1484" s="60"/>
      <c r="FB1484" s="60"/>
    </row>
    <row r="1485" spans="22:158" x14ac:dyDescent="0.25">
      <c r="W1485" s="33"/>
      <c r="X1485" s="33"/>
      <c r="AH1485" s="38">
        <v>100</v>
      </c>
      <c r="AI1485" s="38">
        <v>150</v>
      </c>
      <c r="AJ1485" s="38">
        <v>15550</v>
      </c>
      <c r="AK1485" s="38">
        <v>16</v>
      </c>
      <c r="AL1485" s="38">
        <v>1900358</v>
      </c>
      <c r="AM1485" s="61" t="s">
        <v>1816</v>
      </c>
      <c r="AN1485" s="61" t="s">
        <v>1695</v>
      </c>
      <c r="AO1485" s="61" t="s">
        <v>1602</v>
      </c>
      <c r="AP1485" s="61" t="s">
        <v>5034</v>
      </c>
      <c r="AQ1485" s="61" t="s">
        <v>1715</v>
      </c>
      <c r="AR1485" s="28">
        <v>183124.6</v>
      </c>
      <c r="AS1485" s="28">
        <v>0</v>
      </c>
      <c r="AT1485" s="28">
        <v>28737</v>
      </c>
      <c r="AU1485" s="62"/>
      <c r="BT1485">
        <v>0</v>
      </c>
      <c r="BU1485" s="32">
        <v>100</v>
      </c>
      <c r="BV1485" s="32">
        <v>145</v>
      </c>
      <c r="BW1485" s="32">
        <v>12050</v>
      </c>
      <c r="BX1485" s="32">
        <v>86</v>
      </c>
      <c r="BY1485" s="32">
        <v>91140</v>
      </c>
      <c r="BZ1485" t="s">
        <v>1816</v>
      </c>
      <c r="CA1485" t="s">
        <v>1691</v>
      </c>
      <c r="CB1485" t="s">
        <v>1292</v>
      </c>
      <c r="CC1485" t="s">
        <v>1787</v>
      </c>
      <c r="CD1485" t="s">
        <v>1789</v>
      </c>
      <c r="CE1485" s="155">
        <v>309</v>
      </c>
      <c r="CF1485" s="155">
        <v>92</v>
      </c>
      <c r="CG1485" s="31" t="s">
        <v>5839</v>
      </c>
      <c r="CH1485" s="31" t="s">
        <v>3994</v>
      </c>
      <c r="CI1485" s="31" t="s">
        <v>4006</v>
      </c>
      <c r="CJ1485" s="31" t="s">
        <v>3376</v>
      </c>
      <c r="DL1485"/>
      <c r="DM1485"/>
      <c r="DN1485"/>
      <c r="DO1485"/>
      <c r="DP1485"/>
      <c r="DQ1485"/>
      <c r="DR1485"/>
      <c r="DV1485" s="31" t="s">
        <v>2274</v>
      </c>
      <c r="DW1485" s="31" t="s">
        <v>2282</v>
      </c>
      <c r="DX1485" s="63"/>
      <c r="DY1485" s="63"/>
      <c r="DZ1485" s="63"/>
      <c r="EA1485" s="167"/>
      <c r="EB1485" s="60"/>
      <c r="EC1485" s="60"/>
      <c r="ED1485" s="60"/>
      <c r="EE1485" s="60"/>
      <c r="EF1485" s="60"/>
      <c r="EG1485" s="60"/>
      <c r="EH1485" s="60"/>
      <c r="EI1485" s="60"/>
      <c r="EJ1485" s="60"/>
      <c r="EK1485" s="60"/>
      <c r="EL1485" s="60"/>
      <c r="EM1485" s="60"/>
      <c r="EN1485" s="60"/>
      <c r="EO1485" s="60"/>
      <c r="EP1485" s="60"/>
      <c r="EQ1485" s="60"/>
      <c r="ER1485" s="60"/>
      <c r="ES1485" s="60"/>
      <c r="ET1485" s="60"/>
      <c r="EU1485" s="60"/>
      <c r="EV1485" s="60"/>
      <c r="EW1485" s="60"/>
      <c r="EX1485" s="60"/>
      <c r="EY1485" s="60"/>
      <c r="EZ1485" s="60"/>
      <c r="FA1485" s="60"/>
      <c r="FB1485" s="60"/>
    </row>
    <row r="1486" spans="22:158" x14ac:dyDescent="0.25">
      <c r="W1486" s="33"/>
      <c r="X1486" s="33"/>
      <c r="AH1486" s="38">
        <v>100</v>
      </c>
      <c r="AI1486" s="38">
        <v>150</v>
      </c>
      <c r="AJ1486" s="38">
        <v>15800</v>
      </c>
      <c r="AK1486" s="38">
        <v>16</v>
      </c>
      <c r="AL1486" s="38">
        <v>1900358</v>
      </c>
      <c r="AM1486" s="61" t="s">
        <v>1816</v>
      </c>
      <c r="AN1486" s="61" t="s">
        <v>1695</v>
      </c>
      <c r="AO1486" s="61" t="s">
        <v>1607</v>
      </c>
      <c r="AP1486" s="61" t="s">
        <v>5034</v>
      </c>
      <c r="AQ1486" s="61" t="s">
        <v>1715</v>
      </c>
      <c r="AR1486" s="28">
        <v>104571</v>
      </c>
      <c r="AS1486" s="28">
        <v>0</v>
      </c>
      <c r="AT1486" s="28">
        <v>57520</v>
      </c>
      <c r="AU1486" s="62"/>
      <c r="BT1486">
        <v>0</v>
      </c>
      <c r="BU1486" s="32">
        <v>100</v>
      </c>
      <c r="BV1486" s="32">
        <v>145</v>
      </c>
      <c r="BW1486" s="32">
        <v>12050</v>
      </c>
      <c r="BX1486" s="32">
        <v>86</v>
      </c>
      <c r="BY1486" s="32">
        <v>91160</v>
      </c>
      <c r="BZ1486" t="s">
        <v>1816</v>
      </c>
      <c r="CA1486" t="s">
        <v>1691</v>
      </c>
      <c r="CB1486" t="s">
        <v>1292</v>
      </c>
      <c r="CC1486" t="s">
        <v>1787</v>
      </c>
      <c r="CD1486" t="s">
        <v>1788</v>
      </c>
      <c r="CE1486" s="155">
        <v>83</v>
      </c>
      <c r="CF1486" s="155">
        <v>17</v>
      </c>
      <c r="CG1486" s="31" t="s">
        <v>5831</v>
      </c>
      <c r="CH1486" s="31" t="s">
        <v>3995</v>
      </c>
      <c r="CI1486" s="31" t="s">
        <v>4006</v>
      </c>
      <c r="CJ1486" s="31" t="s">
        <v>3377</v>
      </c>
      <c r="DL1486"/>
      <c r="DM1486"/>
      <c r="DN1486"/>
      <c r="DO1486"/>
      <c r="DP1486"/>
      <c r="DQ1486"/>
      <c r="DR1486"/>
      <c r="DV1486" s="31" t="s">
        <v>2274</v>
      </c>
      <c r="DW1486" s="31" t="s">
        <v>2282</v>
      </c>
      <c r="DX1486" s="63"/>
      <c r="DY1486" s="63"/>
      <c r="DZ1486" s="63"/>
      <c r="EA1486" s="167"/>
      <c r="EB1486" s="60"/>
      <c r="EC1486" s="60"/>
      <c r="ED1486" s="60"/>
      <c r="EE1486" s="60"/>
      <c r="EF1486" s="60"/>
      <c r="EG1486" s="60"/>
      <c r="EH1486" s="60"/>
      <c r="EI1486" s="60"/>
      <c r="EJ1486" s="60"/>
      <c r="EK1486" s="60"/>
      <c r="EL1486" s="60"/>
      <c r="EM1486" s="60"/>
      <c r="EN1486" s="60"/>
      <c r="EO1486" s="60"/>
      <c r="EP1486" s="60"/>
      <c r="EQ1486" s="60"/>
      <c r="ER1486" s="60"/>
      <c r="ES1486" s="60"/>
      <c r="ET1486" s="60"/>
      <c r="EU1486" s="60"/>
      <c r="EV1486" s="60"/>
      <c r="EW1486" s="60"/>
      <c r="EX1486" s="60"/>
      <c r="EY1486" s="60"/>
      <c r="EZ1486" s="60"/>
      <c r="FA1486" s="60"/>
      <c r="FB1486" s="60"/>
    </row>
    <row r="1487" spans="22:158" x14ac:dyDescent="0.25">
      <c r="W1487" s="33"/>
      <c r="X1487" s="33"/>
      <c r="AH1487" s="38">
        <v>100</v>
      </c>
      <c r="AI1487" s="38">
        <v>150</v>
      </c>
      <c r="AJ1487" s="38">
        <v>17350</v>
      </c>
      <c r="AK1487" s="38">
        <v>16</v>
      </c>
      <c r="AL1487" s="38">
        <v>1900358</v>
      </c>
      <c r="AM1487" s="61" t="s">
        <v>1816</v>
      </c>
      <c r="AN1487" s="61" t="s">
        <v>1695</v>
      </c>
      <c r="AO1487" s="61" t="s">
        <v>1641</v>
      </c>
      <c r="AP1487" s="61" t="s">
        <v>5034</v>
      </c>
      <c r="AQ1487" s="61" t="s">
        <v>1715</v>
      </c>
      <c r="AR1487" s="28">
        <v>88116.1</v>
      </c>
      <c r="AS1487" s="28">
        <v>0</v>
      </c>
      <c r="AT1487" s="28">
        <v>0</v>
      </c>
      <c r="AU1487" s="62"/>
      <c r="BT1487">
        <v>0</v>
      </c>
      <c r="BU1487" s="32">
        <v>100</v>
      </c>
      <c r="BV1487" s="32">
        <v>145</v>
      </c>
      <c r="BW1487" s="32">
        <v>12050</v>
      </c>
      <c r="BX1487" s="32">
        <v>87</v>
      </c>
      <c r="BY1487" s="32">
        <v>91180</v>
      </c>
      <c r="BZ1487" t="s">
        <v>1816</v>
      </c>
      <c r="CA1487" t="s">
        <v>1691</v>
      </c>
      <c r="CB1487" t="s">
        <v>1292</v>
      </c>
      <c r="CC1487" t="s">
        <v>1726</v>
      </c>
      <c r="CD1487" s="52" t="s">
        <v>1793</v>
      </c>
      <c r="CE1487" s="155"/>
      <c r="CF1487" s="155"/>
      <c r="CG1487" s="31" t="s">
        <v>5841</v>
      </c>
      <c r="CH1487" s="31" t="s">
        <v>3996</v>
      </c>
      <c r="CI1487" s="31" t="s">
        <v>4006</v>
      </c>
      <c r="CJ1487" s="31" t="s">
        <v>3378</v>
      </c>
      <c r="DL1487"/>
      <c r="DM1487"/>
      <c r="DN1487"/>
      <c r="DO1487"/>
      <c r="DP1487"/>
      <c r="DQ1487"/>
      <c r="DR1487"/>
      <c r="DV1487" s="31" t="s">
        <v>2274</v>
      </c>
      <c r="DW1487" s="31" t="s">
        <v>2282</v>
      </c>
      <c r="DX1487" s="63"/>
      <c r="DY1487" s="63"/>
      <c r="DZ1487" s="63"/>
      <c r="EA1487" s="167"/>
      <c r="EB1487" s="60"/>
      <c r="EC1487" s="60"/>
      <c r="ED1487" s="60"/>
      <c r="EE1487" s="60"/>
      <c r="EF1487" s="60"/>
      <c r="EG1487" s="60"/>
      <c r="EH1487" s="60"/>
      <c r="EI1487" s="60"/>
      <c r="EJ1487" s="60"/>
      <c r="EK1487" s="60"/>
      <c r="EL1487" s="60"/>
      <c r="EM1487" s="60"/>
      <c r="EN1487" s="60"/>
      <c r="EO1487" s="60"/>
      <c r="EP1487" s="60"/>
      <c r="EQ1487" s="60"/>
      <c r="ER1487" s="60"/>
      <c r="ES1487" s="60"/>
      <c r="ET1487" s="60"/>
      <c r="EU1487" s="60"/>
      <c r="EV1487" s="60"/>
      <c r="EW1487" s="60"/>
      <c r="EX1487" s="60"/>
      <c r="EY1487" s="60"/>
      <c r="EZ1487" s="60"/>
      <c r="FA1487" s="60"/>
      <c r="FB1487" s="60"/>
    </row>
    <row r="1488" spans="22:158" x14ac:dyDescent="0.25">
      <c r="W1488" s="33"/>
      <c r="X1488" s="33"/>
      <c r="AH1488" s="38">
        <v>100</v>
      </c>
      <c r="AI1488" s="38">
        <v>150</v>
      </c>
      <c r="AJ1488" s="38">
        <v>17750</v>
      </c>
      <c r="AK1488" s="38">
        <v>16</v>
      </c>
      <c r="AL1488" s="38">
        <v>1900358</v>
      </c>
      <c r="AM1488" s="61" t="s">
        <v>1816</v>
      </c>
      <c r="AN1488" s="61" t="s">
        <v>1695</v>
      </c>
      <c r="AO1488" s="61" t="s">
        <v>1650</v>
      </c>
      <c r="AP1488" s="61" t="s">
        <v>5034</v>
      </c>
      <c r="AQ1488" s="61" t="s">
        <v>1715</v>
      </c>
      <c r="AR1488" s="28">
        <v>114060</v>
      </c>
      <c r="AS1488" s="28">
        <v>0</v>
      </c>
      <c r="AT1488" s="28">
        <v>9255</v>
      </c>
      <c r="AU1488" s="62"/>
      <c r="BT1488">
        <v>0</v>
      </c>
      <c r="BU1488" s="32">
        <v>100</v>
      </c>
      <c r="BV1488" s="32">
        <v>145</v>
      </c>
      <c r="BW1488" s="32">
        <v>12050</v>
      </c>
      <c r="BX1488" s="32">
        <v>87</v>
      </c>
      <c r="BY1488" s="32">
        <v>91190</v>
      </c>
      <c r="BZ1488" t="s">
        <v>1816</v>
      </c>
      <c r="CA1488" t="s">
        <v>1691</v>
      </c>
      <c r="CB1488" t="s">
        <v>1292</v>
      </c>
      <c r="CC1488" s="52" t="s">
        <v>1726</v>
      </c>
      <c r="CD1488" s="52" t="s">
        <v>1726</v>
      </c>
      <c r="CE1488" s="155">
        <v>3</v>
      </c>
      <c r="CF1488" s="155">
        <v>4</v>
      </c>
      <c r="CG1488" s="31" t="s">
        <v>5843</v>
      </c>
      <c r="CH1488" s="31" t="s">
        <v>3997</v>
      </c>
      <c r="CI1488" s="31" t="s">
        <v>4006</v>
      </c>
      <c r="CJ1488" s="31" t="s">
        <v>3379</v>
      </c>
      <c r="DL1488"/>
      <c r="DM1488"/>
      <c r="DN1488"/>
      <c r="DO1488"/>
      <c r="DP1488"/>
      <c r="DQ1488"/>
      <c r="DR1488"/>
      <c r="DV1488" s="31" t="s">
        <v>2274</v>
      </c>
      <c r="DW1488" s="31" t="s">
        <v>2282</v>
      </c>
      <c r="DX1488" s="63"/>
      <c r="DY1488" s="63"/>
      <c r="DZ1488" s="63"/>
      <c r="EA1488" s="167"/>
      <c r="EB1488" s="60"/>
      <c r="EC1488" s="60"/>
      <c r="ED1488" s="60"/>
      <c r="EE1488" s="60"/>
      <c r="EF1488" s="60"/>
      <c r="EG1488" s="60"/>
      <c r="EH1488" s="60"/>
      <c r="EI1488" s="60"/>
      <c r="EJ1488" s="60"/>
      <c r="EK1488" s="60"/>
      <c r="EL1488" s="60"/>
      <c r="EM1488" s="60"/>
      <c r="EN1488" s="60"/>
      <c r="EO1488" s="60"/>
      <c r="EP1488" s="60"/>
      <c r="EQ1488" s="60"/>
      <c r="ER1488" s="60"/>
      <c r="ES1488" s="60"/>
      <c r="ET1488" s="60"/>
      <c r="EU1488" s="60"/>
      <c r="EV1488" s="60"/>
      <c r="EW1488" s="60"/>
      <c r="EX1488" s="60"/>
      <c r="EY1488" s="60"/>
      <c r="EZ1488" s="60"/>
      <c r="FA1488" s="60"/>
      <c r="FB1488" s="60"/>
    </row>
    <row r="1489" spans="22:158" x14ac:dyDescent="0.25">
      <c r="W1489" s="33"/>
      <c r="X1489" s="33"/>
      <c r="AH1489" s="38">
        <v>100</v>
      </c>
      <c r="AI1489" s="38">
        <v>155</v>
      </c>
      <c r="AJ1489" s="38">
        <v>10650</v>
      </c>
      <c r="AK1489" s="38">
        <v>16</v>
      </c>
      <c r="AL1489" s="38">
        <v>1900358</v>
      </c>
      <c r="AM1489" s="61" t="s">
        <v>1816</v>
      </c>
      <c r="AN1489" s="61" t="s">
        <v>1686</v>
      </c>
      <c r="AO1489" s="61" t="s">
        <v>5056</v>
      </c>
      <c r="AP1489" s="61" t="s">
        <v>5034</v>
      </c>
      <c r="AQ1489" s="61" t="s">
        <v>1715</v>
      </c>
      <c r="AR1489" s="28">
        <v>14740.3</v>
      </c>
      <c r="AS1489" s="28">
        <v>51007</v>
      </c>
      <c r="AT1489" s="28">
        <v>25266</v>
      </c>
      <c r="AU1489" s="62"/>
      <c r="BT1489">
        <v>0</v>
      </c>
      <c r="BU1489" s="32">
        <v>100</v>
      </c>
      <c r="BV1489" s="32">
        <v>145</v>
      </c>
      <c r="BW1489" s="32">
        <v>12050</v>
      </c>
      <c r="BX1489" s="32">
        <v>87</v>
      </c>
      <c r="BY1489" s="32">
        <v>91192</v>
      </c>
      <c r="BZ1489" t="s">
        <v>1816</v>
      </c>
      <c r="CA1489" t="s">
        <v>1691</v>
      </c>
      <c r="CB1489" s="52" t="s">
        <v>1292</v>
      </c>
      <c r="CC1489" s="52" t="s">
        <v>1726</v>
      </c>
      <c r="CD1489" s="52" t="s">
        <v>1115</v>
      </c>
      <c r="CE1489" s="155">
        <v>6829</v>
      </c>
      <c r="CF1489" s="155">
        <v>1</v>
      </c>
      <c r="CG1489" s="31" t="s">
        <v>692</v>
      </c>
      <c r="CH1489" s="31" t="s">
        <v>3998</v>
      </c>
      <c r="CI1489" s="31" t="s">
        <v>4006</v>
      </c>
      <c r="CJ1489" s="31" t="s">
        <v>1475</v>
      </c>
      <c r="DL1489"/>
      <c r="DM1489"/>
      <c r="DN1489"/>
      <c r="DO1489"/>
      <c r="DP1489"/>
      <c r="DQ1489"/>
      <c r="DR1489"/>
      <c r="DV1489" s="31" t="s">
        <v>2274</v>
      </c>
      <c r="DW1489" s="31" t="s">
        <v>2283</v>
      </c>
      <c r="DX1489" s="63"/>
      <c r="DY1489" s="63"/>
      <c r="DZ1489" s="63"/>
      <c r="EA1489" s="167"/>
      <c r="EB1489" s="60"/>
      <c r="EC1489" s="60"/>
      <c r="ED1489" s="60"/>
      <c r="EE1489" s="60"/>
      <c r="EF1489" s="60"/>
      <c r="EG1489" s="60"/>
      <c r="EH1489" s="60"/>
      <c r="EI1489" s="60"/>
      <c r="EJ1489" s="60"/>
      <c r="EK1489" s="60"/>
      <c r="EL1489" s="60"/>
      <c r="EM1489" s="60"/>
      <c r="EN1489" s="60"/>
      <c r="EO1489" s="60"/>
      <c r="EP1489" s="60"/>
      <c r="EQ1489" s="60"/>
      <c r="ER1489" s="60"/>
      <c r="ES1489" s="60"/>
      <c r="ET1489" s="60"/>
      <c r="EU1489" s="60"/>
      <c r="EV1489" s="60"/>
      <c r="EW1489" s="60"/>
      <c r="EX1489" s="60"/>
      <c r="EY1489" s="60"/>
      <c r="EZ1489" s="60"/>
      <c r="FA1489" s="60"/>
      <c r="FB1489" s="60"/>
    </row>
    <row r="1490" spans="22:158" x14ac:dyDescent="0.25">
      <c r="W1490" s="33"/>
      <c r="X1490" s="33"/>
      <c r="AH1490" s="38">
        <v>100</v>
      </c>
      <c r="AI1490" s="38">
        <v>155</v>
      </c>
      <c r="AJ1490" s="38">
        <v>12300</v>
      </c>
      <c r="AK1490" s="38">
        <v>16</v>
      </c>
      <c r="AL1490" s="38">
        <v>1900358</v>
      </c>
      <c r="AM1490" s="61" t="s">
        <v>1816</v>
      </c>
      <c r="AN1490" s="61" t="s">
        <v>1686</v>
      </c>
      <c r="AO1490" s="61" t="s">
        <v>5090</v>
      </c>
      <c r="AP1490" s="61" t="s">
        <v>5034</v>
      </c>
      <c r="AQ1490" s="61" t="s">
        <v>1715</v>
      </c>
      <c r="AR1490" s="28">
        <v>0</v>
      </c>
      <c r="AS1490" s="28">
        <v>0</v>
      </c>
      <c r="AT1490" s="28">
        <v>7635</v>
      </c>
      <c r="AU1490" s="62"/>
      <c r="BT1490">
        <v>0</v>
      </c>
      <c r="BU1490" s="32">
        <v>100</v>
      </c>
      <c r="BV1490" s="32">
        <v>145</v>
      </c>
      <c r="BW1490" s="32">
        <v>12050</v>
      </c>
      <c r="BX1490" s="32">
        <v>87</v>
      </c>
      <c r="BY1490" s="32">
        <v>91194</v>
      </c>
      <c r="BZ1490" t="s">
        <v>1816</v>
      </c>
      <c r="CA1490" t="s">
        <v>1691</v>
      </c>
      <c r="CB1490" t="s">
        <v>1292</v>
      </c>
      <c r="CC1490" s="52" t="s">
        <v>1726</v>
      </c>
      <c r="CD1490" s="52" t="s">
        <v>1114</v>
      </c>
      <c r="CE1490" s="155">
        <v>2</v>
      </c>
      <c r="CF1490" s="155">
        <v>4</v>
      </c>
      <c r="CG1490" s="31" t="s">
        <v>694</v>
      </c>
      <c r="CH1490" s="31" t="s">
        <v>3999</v>
      </c>
      <c r="CI1490" s="31" t="s">
        <v>4006</v>
      </c>
      <c r="CJ1490" s="31" t="s">
        <v>1474</v>
      </c>
      <c r="DL1490"/>
      <c r="DM1490"/>
      <c r="DN1490"/>
      <c r="DO1490"/>
      <c r="DP1490"/>
      <c r="DQ1490"/>
      <c r="DR1490"/>
      <c r="DV1490" s="31" t="s">
        <v>2274</v>
      </c>
      <c r="DW1490" s="31" t="s">
        <v>2283</v>
      </c>
      <c r="DX1490" s="63"/>
      <c r="DY1490" s="63"/>
      <c r="DZ1490" s="63"/>
      <c r="EA1490" s="167"/>
      <c r="EB1490" s="60"/>
      <c r="EC1490" s="60"/>
      <c r="ED1490" s="60"/>
      <c r="EE1490" s="60"/>
      <c r="EF1490" s="60"/>
      <c r="EG1490" s="60"/>
      <c r="EH1490" s="60"/>
      <c r="EI1490" s="60"/>
      <c r="EJ1490" s="60"/>
      <c r="EK1490" s="60"/>
      <c r="EL1490" s="60"/>
      <c r="EM1490" s="60"/>
      <c r="EN1490" s="60"/>
      <c r="EO1490" s="60"/>
      <c r="EP1490" s="60"/>
      <c r="EQ1490" s="60"/>
      <c r="ER1490" s="60"/>
      <c r="ES1490" s="60"/>
      <c r="ET1490" s="60"/>
      <c r="EU1490" s="60"/>
      <c r="EV1490" s="60"/>
      <c r="EW1490" s="60"/>
      <c r="EX1490" s="60"/>
      <c r="EY1490" s="60"/>
      <c r="EZ1490" s="60"/>
      <c r="FA1490" s="60"/>
      <c r="FB1490" s="60"/>
    </row>
    <row r="1491" spans="22:158" x14ac:dyDescent="0.25">
      <c r="W1491" s="33"/>
      <c r="X1491" s="33"/>
      <c r="AH1491" s="38">
        <v>100</v>
      </c>
      <c r="AI1491" s="38">
        <v>155</v>
      </c>
      <c r="AJ1491" s="38">
        <v>13370</v>
      </c>
      <c r="AK1491" s="38">
        <v>16</v>
      </c>
      <c r="AL1491" s="38">
        <v>1900358</v>
      </c>
      <c r="AM1491" s="61" t="s">
        <v>1816</v>
      </c>
      <c r="AN1491" s="61" t="s">
        <v>1686</v>
      </c>
      <c r="AO1491" s="61" t="s">
        <v>5110</v>
      </c>
      <c r="AP1491" s="61" t="s">
        <v>5034</v>
      </c>
      <c r="AQ1491" s="61" t="s">
        <v>1715</v>
      </c>
      <c r="AR1491" s="28">
        <v>31690.5</v>
      </c>
      <c r="AS1491" s="28">
        <v>0</v>
      </c>
      <c r="AT1491" s="28">
        <v>0</v>
      </c>
      <c r="AU1491" s="62"/>
      <c r="BT1491">
        <v>0</v>
      </c>
      <c r="BU1491" s="32">
        <v>100</v>
      </c>
      <c r="BV1491" s="32">
        <v>145</v>
      </c>
      <c r="BW1491" s="32">
        <v>12050</v>
      </c>
      <c r="BX1491" s="32">
        <v>87</v>
      </c>
      <c r="BY1491" s="32">
        <v>91200</v>
      </c>
      <c r="BZ1491" t="s">
        <v>1816</v>
      </c>
      <c r="CA1491" t="s">
        <v>1691</v>
      </c>
      <c r="CB1491" t="s">
        <v>1292</v>
      </c>
      <c r="CC1491" s="52" t="s">
        <v>1726</v>
      </c>
      <c r="CD1491" s="52" t="s">
        <v>1794</v>
      </c>
      <c r="CE1491" s="155"/>
      <c r="CF1491" s="155"/>
      <c r="CG1491" s="31" t="s">
        <v>5845</v>
      </c>
      <c r="CH1491" s="31" t="s">
        <v>4000</v>
      </c>
      <c r="CI1491" s="31" t="s">
        <v>4006</v>
      </c>
      <c r="CJ1491" s="31" t="s">
        <v>3380</v>
      </c>
      <c r="DL1491"/>
      <c r="DM1491"/>
      <c r="DN1491"/>
      <c r="DO1491"/>
      <c r="DP1491"/>
      <c r="DQ1491"/>
      <c r="DR1491"/>
      <c r="DV1491" s="31" t="s">
        <v>2274</v>
      </c>
      <c r="DW1491" s="31" t="s">
        <v>2283</v>
      </c>
      <c r="DX1491" s="63"/>
      <c r="DY1491" s="63"/>
      <c r="DZ1491" s="63"/>
      <c r="EA1491" s="167"/>
      <c r="EB1491" s="60"/>
      <c r="EC1491" s="60"/>
      <c r="ED1491" s="60"/>
      <c r="EE1491" s="60"/>
      <c r="EF1491" s="60"/>
      <c r="EG1491" s="60"/>
      <c r="EH1491" s="60"/>
      <c r="EI1491" s="60"/>
      <c r="EJ1491" s="60"/>
      <c r="EK1491" s="60"/>
      <c r="EL1491" s="60"/>
      <c r="EM1491" s="60"/>
      <c r="EN1491" s="60"/>
      <c r="EO1491" s="60"/>
      <c r="EP1491" s="60"/>
      <c r="EQ1491" s="60"/>
      <c r="ER1491" s="60"/>
      <c r="ES1491" s="60"/>
      <c r="ET1491" s="60"/>
      <c r="EU1491" s="60"/>
      <c r="EV1491" s="60"/>
      <c r="EW1491" s="60"/>
      <c r="EX1491" s="60"/>
      <c r="EY1491" s="60"/>
      <c r="EZ1491" s="60"/>
      <c r="FA1491" s="60"/>
      <c r="FB1491" s="60"/>
    </row>
    <row r="1492" spans="22:158" x14ac:dyDescent="0.25">
      <c r="V1492" s="1"/>
      <c r="W1492" s="33"/>
      <c r="X1492" s="33"/>
      <c r="AH1492" s="38">
        <v>100</v>
      </c>
      <c r="AI1492" s="38">
        <v>155</v>
      </c>
      <c r="AJ1492" s="38">
        <v>14250</v>
      </c>
      <c r="AK1492" s="38">
        <v>16</v>
      </c>
      <c r="AL1492" s="38">
        <v>1900358</v>
      </c>
      <c r="AM1492" s="61" t="s">
        <v>1816</v>
      </c>
      <c r="AN1492" s="61" t="s">
        <v>1686</v>
      </c>
      <c r="AO1492" s="61" t="s">
        <v>1573</v>
      </c>
      <c r="AP1492" s="61" t="s">
        <v>5034</v>
      </c>
      <c r="AQ1492" s="61" t="s">
        <v>1715</v>
      </c>
      <c r="AR1492" s="28">
        <v>77973.5</v>
      </c>
      <c r="AS1492" s="28">
        <v>4330</v>
      </c>
      <c r="AT1492" s="28">
        <v>4720</v>
      </c>
      <c r="AU1492" s="62"/>
      <c r="BT1492">
        <v>0</v>
      </c>
      <c r="BU1492" s="32">
        <v>100</v>
      </c>
      <c r="BV1492" s="32">
        <v>145</v>
      </c>
      <c r="BW1492" s="32">
        <v>12050</v>
      </c>
      <c r="BX1492" s="32">
        <v>88</v>
      </c>
      <c r="BY1492" s="32">
        <v>91220</v>
      </c>
      <c r="BZ1492" t="s">
        <v>1816</v>
      </c>
      <c r="CA1492" t="s">
        <v>1691</v>
      </c>
      <c r="CB1492" t="s">
        <v>1292</v>
      </c>
      <c r="CC1492" t="s">
        <v>1684</v>
      </c>
      <c r="CD1492" s="52" t="s">
        <v>1684</v>
      </c>
      <c r="CE1492" s="155">
        <v>6</v>
      </c>
      <c r="CF1492" s="155">
        <v>1</v>
      </c>
      <c r="CG1492" s="31" t="s">
        <v>696</v>
      </c>
      <c r="CH1492" s="31" t="s">
        <v>4001</v>
      </c>
      <c r="CI1492" s="31" t="s">
        <v>4006</v>
      </c>
      <c r="CJ1492" s="31" t="s">
        <v>3381</v>
      </c>
      <c r="DL1492"/>
      <c r="DM1492"/>
      <c r="DN1492"/>
      <c r="DO1492"/>
      <c r="DP1492"/>
      <c r="DQ1492"/>
      <c r="DR1492"/>
      <c r="DV1492" s="31" t="s">
        <v>2274</v>
      </c>
      <c r="DW1492" s="31" t="s">
        <v>2283</v>
      </c>
      <c r="DX1492" s="63"/>
      <c r="DY1492" s="63"/>
      <c r="DZ1492" s="63"/>
      <c r="EA1492" s="167"/>
      <c r="EB1492" s="60"/>
      <c r="EC1492" s="60"/>
      <c r="ED1492" s="60"/>
      <c r="EE1492" s="60"/>
      <c r="EF1492" s="60"/>
      <c r="EG1492" s="60"/>
      <c r="EH1492" s="60"/>
      <c r="EI1492" s="60"/>
      <c r="EJ1492" s="60"/>
      <c r="EK1492" s="60"/>
      <c r="EL1492" s="60"/>
      <c r="EM1492" s="60"/>
      <c r="EN1492" s="60"/>
      <c r="EO1492" s="60"/>
      <c r="EP1492" s="60"/>
      <c r="EQ1492" s="60"/>
      <c r="ER1492" s="60"/>
      <c r="ES1492" s="60"/>
      <c r="ET1492" s="60"/>
      <c r="EU1492" s="60"/>
      <c r="EV1492" s="60"/>
      <c r="EW1492" s="60"/>
      <c r="EX1492" s="60"/>
      <c r="EY1492" s="60"/>
      <c r="EZ1492" s="60"/>
      <c r="FA1492" s="60"/>
      <c r="FB1492" s="60"/>
    </row>
    <row r="1493" spans="22:158" x14ac:dyDescent="0.25">
      <c r="W1493" s="33"/>
      <c r="X1493" s="33"/>
      <c r="AH1493" s="38">
        <v>100</v>
      </c>
      <c r="AI1493" s="38">
        <v>155</v>
      </c>
      <c r="AJ1493" s="38">
        <v>15500</v>
      </c>
      <c r="AK1493" s="38">
        <v>16</v>
      </c>
      <c r="AL1493" s="38">
        <v>1900358</v>
      </c>
      <c r="AM1493" s="61" t="s">
        <v>1816</v>
      </c>
      <c r="AN1493" s="61" t="s">
        <v>1686</v>
      </c>
      <c r="AO1493" s="61" t="s">
        <v>1601</v>
      </c>
      <c r="AP1493" s="61" t="s">
        <v>5034</v>
      </c>
      <c r="AQ1493" s="61" t="s">
        <v>1715</v>
      </c>
      <c r="AR1493" s="28">
        <v>0</v>
      </c>
      <c r="AS1493" s="28">
        <v>0</v>
      </c>
      <c r="AT1493" s="28">
        <v>0</v>
      </c>
      <c r="AU1493" s="62"/>
      <c r="BT1493">
        <v>0</v>
      </c>
      <c r="BU1493" s="32">
        <v>100</v>
      </c>
      <c r="BV1493" s="32">
        <v>145</v>
      </c>
      <c r="BW1493" s="32">
        <v>12050</v>
      </c>
      <c r="BX1493" s="32">
        <v>89</v>
      </c>
      <c r="BY1493" s="32">
        <v>91240</v>
      </c>
      <c r="BZ1493" t="s">
        <v>1816</v>
      </c>
      <c r="CA1493" t="s">
        <v>1691</v>
      </c>
      <c r="CB1493" t="s">
        <v>1292</v>
      </c>
      <c r="CC1493" s="52" t="s">
        <v>1785</v>
      </c>
      <c r="CD1493" s="52" t="s">
        <v>1785</v>
      </c>
      <c r="CE1493" s="155">
        <v>298438</v>
      </c>
      <c r="CF1493" s="155">
        <v>193</v>
      </c>
      <c r="CG1493" s="31" t="s">
        <v>698</v>
      </c>
      <c r="CH1493" s="31" t="s">
        <v>4002</v>
      </c>
      <c r="CI1493" s="31" t="s">
        <v>4006</v>
      </c>
      <c r="CJ1493" s="31" t="s">
        <v>3382</v>
      </c>
      <c r="DL1493"/>
      <c r="DM1493"/>
      <c r="DN1493"/>
      <c r="DO1493"/>
      <c r="DP1493"/>
      <c r="DQ1493"/>
      <c r="DR1493"/>
      <c r="DV1493" s="31" t="s">
        <v>2274</v>
      </c>
      <c r="DW1493" s="31" t="s">
        <v>2283</v>
      </c>
      <c r="DX1493" s="63"/>
      <c r="DY1493" s="63"/>
      <c r="DZ1493" s="63"/>
      <c r="EA1493" s="167"/>
      <c r="EB1493" s="60"/>
      <c r="EC1493" s="60"/>
      <c r="ED1493" s="60"/>
      <c r="EE1493" s="60"/>
      <c r="EF1493" s="60"/>
      <c r="EG1493" s="60"/>
      <c r="EH1493" s="60"/>
      <c r="EI1493" s="60"/>
      <c r="EJ1493" s="60"/>
      <c r="EK1493" s="60"/>
      <c r="EL1493" s="60"/>
      <c r="EM1493" s="60"/>
      <c r="EN1493" s="60"/>
      <c r="EO1493" s="60"/>
      <c r="EP1493" s="60"/>
      <c r="EQ1493" s="60"/>
      <c r="ER1493" s="60"/>
      <c r="ES1493" s="60"/>
      <c r="ET1493" s="60"/>
      <c r="EU1493" s="60"/>
      <c r="EV1493" s="60"/>
      <c r="EW1493" s="60"/>
      <c r="EX1493" s="60"/>
      <c r="EY1493" s="60"/>
      <c r="EZ1493" s="60"/>
      <c r="FA1493" s="60"/>
      <c r="FB1493" s="60"/>
    </row>
    <row r="1494" spans="22:158" x14ac:dyDescent="0.25">
      <c r="W1494" s="33"/>
      <c r="X1494" s="33"/>
      <c r="AH1494" s="38">
        <v>100</v>
      </c>
      <c r="AI1494" s="38">
        <v>155</v>
      </c>
      <c r="AJ1494" s="38">
        <v>17800</v>
      </c>
      <c r="AK1494" s="38">
        <v>16</v>
      </c>
      <c r="AL1494" s="38">
        <v>1900358</v>
      </c>
      <c r="AM1494" s="61" t="s">
        <v>1816</v>
      </c>
      <c r="AN1494" s="61" t="s">
        <v>1686</v>
      </c>
      <c r="AO1494" s="61" t="s">
        <v>1651</v>
      </c>
      <c r="AP1494" s="61" t="s">
        <v>5034</v>
      </c>
      <c r="AQ1494" s="61" t="s">
        <v>1715</v>
      </c>
      <c r="AR1494" s="28">
        <v>42249.1</v>
      </c>
      <c r="AS1494" s="28">
        <v>0</v>
      </c>
      <c r="AT1494" s="28">
        <v>187460</v>
      </c>
      <c r="AU1494" s="62"/>
      <c r="BT1494">
        <v>0</v>
      </c>
      <c r="BU1494" s="32">
        <v>100</v>
      </c>
      <c r="BV1494" s="32">
        <v>145</v>
      </c>
      <c r="BW1494" s="32">
        <v>12050</v>
      </c>
      <c r="BX1494" s="32">
        <v>90</v>
      </c>
      <c r="BY1494" s="32">
        <v>91260</v>
      </c>
      <c r="BZ1494" t="s">
        <v>1816</v>
      </c>
      <c r="CA1494" t="s">
        <v>1691</v>
      </c>
      <c r="CB1494" t="s">
        <v>1292</v>
      </c>
      <c r="CC1494" t="s">
        <v>5036</v>
      </c>
      <c r="CD1494" s="52" t="s">
        <v>5036</v>
      </c>
      <c r="CE1494" s="155">
        <v>3</v>
      </c>
      <c r="CF1494" s="155">
        <v>4</v>
      </c>
      <c r="CG1494" s="31" t="s">
        <v>5848</v>
      </c>
      <c r="CH1494" s="31" t="s">
        <v>4003</v>
      </c>
      <c r="CI1494" s="31" t="s">
        <v>4006</v>
      </c>
      <c r="CJ1494" s="31" t="s">
        <v>3383</v>
      </c>
      <c r="DL1494"/>
      <c r="DM1494"/>
      <c r="DN1494"/>
      <c r="DO1494"/>
      <c r="DP1494"/>
      <c r="DQ1494"/>
      <c r="DR1494"/>
      <c r="DV1494" s="31" t="s">
        <v>2274</v>
      </c>
      <c r="DW1494" s="31" t="s">
        <v>2283</v>
      </c>
      <c r="DX1494" s="63"/>
      <c r="DY1494" s="63"/>
      <c r="DZ1494" s="63"/>
      <c r="EA1494" s="167"/>
      <c r="EB1494" s="60"/>
      <c r="EC1494" s="60"/>
      <c r="ED1494" s="60"/>
      <c r="EE1494" s="60"/>
      <c r="EF1494" s="60"/>
      <c r="EG1494" s="60"/>
      <c r="EH1494" s="60"/>
      <c r="EI1494" s="60"/>
      <c r="EJ1494" s="60"/>
      <c r="EK1494" s="60"/>
      <c r="EL1494" s="60"/>
      <c r="EM1494" s="60"/>
      <c r="EN1494" s="60"/>
      <c r="EO1494" s="60"/>
      <c r="EP1494" s="60"/>
      <c r="EQ1494" s="60"/>
      <c r="ER1494" s="60"/>
      <c r="ES1494" s="60"/>
      <c r="ET1494" s="60"/>
      <c r="EU1494" s="60"/>
      <c r="EV1494" s="60"/>
      <c r="EW1494" s="60"/>
      <c r="EX1494" s="60"/>
      <c r="EY1494" s="60"/>
      <c r="EZ1494" s="60"/>
      <c r="FA1494" s="60"/>
      <c r="FB1494" s="60"/>
    </row>
    <row r="1495" spans="22:158" x14ac:dyDescent="0.25">
      <c r="W1495" s="33"/>
      <c r="X1495" s="33"/>
      <c r="AH1495" s="38">
        <v>100</v>
      </c>
      <c r="AI1495" s="38">
        <v>155</v>
      </c>
      <c r="AJ1495" s="38">
        <v>18200</v>
      </c>
      <c r="AK1495" s="38">
        <v>16</v>
      </c>
      <c r="AL1495" s="38">
        <v>1900358</v>
      </c>
      <c r="AM1495" s="61" t="s">
        <v>1816</v>
      </c>
      <c r="AN1495" s="61" t="s">
        <v>1686</v>
      </c>
      <c r="AO1495" s="61" t="s">
        <v>1660</v>
      </c>
      <c r="AP1495" s="61" t="s">
        <v>5034</v>
      </c>
      <c r="AQ1495" s="61" t="s">
        <v>1715</v>
      </c>
      <c r="AR1495" s="28">
        <v>0</v>
      </c>
      <c r="AS1495" s="28">
        <v>79287</v>
      </c>
      <c r="AT1495" s="28">
        <v>81860</v>
      </c>
      <c r="AU1495" s="62"/>
      <c r="BT1495">
        <v>0</v>
      </c>
      <c r="BU1495" s="32">
        <v>100</v>
      </c>
      <c r="BV1495" s="32">
        <v>145</v>
      </c>
      <c r="BW1495" s="32">
        <v>12750</v>
      </c>
      <c r="BX1495" s="32">
        <v>81</v>
      </c>
      <c r="BY1495" s="32">
        <v>91000</v>
      </c>
      <c r="BZ1495" t="s">
        <v>1816</v>
      </c>
      <c r="CA1495" t="s">
        <v>1691</v>
      </c>
      <c r="CB1495" t="s">
        <v>1821</v>
      </c>
      <c r="CC1495" s="52" t="s">
        <v>1683</v>
      </c>
      <c r="CD1495" s="52" t="s">
        <v>1784</v>
      </c>
      <c r="CE1495" s="155">
        <v>11388</v>
      </c>
      <c r="CF1495" s="155">
        <v>103</v>
      </c>
      <c r="CG1495" s="31" t="s">
        <v>5834</v>
      </c>
      <c r="CH1495" s="31" t="s">
        <v>3985</v>
      </c>
      <c r="CI1495" s="31" t="s">
        <v>4007</v>
      </c>
      <c r="CJ1495" s="31" t="s">
        <v>3384</v>
      </c>
      <c r="DL1495"/>
      <c r="DM1495"/>
      <c r="DN1495"/>
      <c r="DO1495"/>
      <c r="DP1495"/>
      <c r="DQ1495"/>
      <c r="DR1495"/>
      <c r="DV1495" s="31" t="s">
        <v>2274</v>
      </c>
      <c r="DW1495" s="31" t="s">
        <v>2283</v>
      </c>
      <c r="DX1495" s="63"/>
      <c r="DY1495" s="63"/>
      <c r="DZ1495" s="63"/>
      <c r="EA1495" s="167"/>
      <c r="EB1495" s="60"/>
      <c r="EC1495" s="60"/>
      <c r="ED1495" s="60"/>
      <c r="EE1495" s="60"/>
      <c r="EF1495" s="60"/>
      <c r="EG1495" s="60"/>
      <c r="EH1495" s="60"/>
      <c r="EI1495" s="60"/>
      <c r="EJ1495" s="60"/>
      <c r="EK1495" s="60"/>
      <c r="EL1495" s="60"/>
      <c r="EM1495" s="60"/>
      <c r="EN1495" s="60"/>
      <c r="EO1495" s="60"/>
      <c r="EP1495" s="60"/>
      <c r="EQ1495" s="60"/>
      <c r="ER1495" s="60"/>
      <c r="ES1495" s="60"/>
      <c r="ET1495" s="60"/>
      <c r="EU1495" s="60"/>
      <c r="EV1495" s="60"/>
      <c r="EW1495" s="60"/>
      <c r="EX1495" s="60"/>
      <c r="EY1495" s="60"/>
      <c r="EZ1495" s="60"/>
      <c r="FA1495" s="60"/>
      <c r="FB1495" s="60"/>
    </row>
    <row r="1496" spans="22:158" x14ac:dyDescent="0.25">
      <c r="W1496" s="33"/>
      <c r="X1496" s="33"/>
      <c r="AH1496" s="38">
        <v>100</v>
      </c>
      <c r="AI1496" s="38">
        <v>105</v>
      </c>
      <c r="AJ1496" s="38">
        <v>17200</v>
      </c>
      <c r="AK1496" s="38">
        <v>16</v>
      </c>
      <c r="AL1496" s="38">
        <v>1900958</v>
      </c>
      <c r="AM1496" s="61" t="s">
        <v>1816</v>
      </c>
      <c r="AN1496" s="61" t="s">
        <v>1688</v>
      </c>
      <c r="AO1496" s="61" t="s">
        <v>1637</v>
      </c>
      <c r="AP1496" s="61" t="s">
        <v>5034</v>
      </c>
      <c r="AQ1496" s="61" t="s">
        <v>1716</v>
      </c>
      <c r="AR1496" s="28">
        <v>206628.3</v>
      </c>
      <c r="AS1496" s="28">
        <v>0</v>
      </c>
      <c r="AT1496" s="28">
        <v>0</v>
      </c>
      <c r="AU1496" s="62"/>
      <c r="BT1496">
        <v>0</v>
      </c>
      <c r="BU1496" s="32">
        <v>100</v>
      </c>
      <c r="BV1496" s="32">
        <v>145</v>
      </c>
      <c r="BW1496" s="32">
        <v>12750</v>
      </c>
      <c r="BX1496" s="32">
        <v>81</v>
      </c>
      <c r="BY1496" s="32">
        <v>91010</v>
      </c>
      <c r="BZ1496" t="s">
        <v>1816</v>
      </c>
      <c r="CA1496" t="s">
        <v>1691</v>
      </c>
      <c r="CB1496" t="s">
        <v>1821</v>
      </c>
      <c r="CC1496" s="52" t="s">
        <v>1683</v>
      </c>
      <c r="CD1496" s="52" t="s">
        <v>1683</v>
      </c>
      <c r="CE1496" s="155">
        <v>6738</v>
      </c>
      <c r="CF1496" s="155">
        <v>17</v>
      </c>
      <c r="CG1496" s="31" t="s">
        <v>5837</v>
      </c>
      <c r="CH1496" s="31" t="s">
        <v>3987</v>
      </c>
      <c r="CI1496" s="31" t="s">
        <v>4007</v>
      </c>
      <c r="CJ1496" s="31" t="s">
        <v>3385</v>
      </c>
      <c r="DL1496"/>
      <c r="DM1496"/>
      <c r="DN1496"/>
      <c r="DO1496"/>
      <c r="DP1496"/>
      <c r="DQ1496"/>
      <c r="DR1496"/>
      <c r="DV1496" s="31" t="s">
        <v>2284</v>
      </c>
      <c r="DW1496" s="31" t="s">
        <v>2285</v>
      </c>
      <c r="DX1496" s="63"/>
      <c r="DY1496" s="63"/>
      <c r="DZ1496" s="63"/>
      <c r="EA1496" s="167"/>
      <c r="EB1496" s="60"/>
      <c r="EC1496" s="60"/>
      <c r="ED1496" s="60"/>
      <c r="EE1496" s="60"/>
      <c r="EF1496" s="60"/>
      <c r="EG1496" s="60"/>
      <c r="EH1496" s="60"/>
      <c r="EI1496" s="60"/>
      <c r="EJ1496" s="60"/>
      <c r="EK1496" s="60"/>
      <c r="EL1496" s="60"/>
      <c r="EM1496" s="60"/>
      <c r="EN1496" s="60"/>
      <c r="EO1496" s="60"/>
      <c r="EP1496" s="60"/>
      <c r="EQ1496" s="60"/>
      <c r="ER1496" s="60"/>
      <c r="ES1496" s="60"/>
      <c r="ET1496" s="60"/>
      <c r="EU1496" s="60"/>
      <c r="EV1496" s="60"/>
      <c r="EW1496" s="60"/>
      <c r="EX1496" s="60"/>
      <c r="EY1496" s="60"/>
      <c r="EZ1496" s="60"/>
      <c r="FA1496" s="60"/>
      <c r="FB1496" s="60"/>
    </row>
    <row r="1497" spans="22:158" x14ac:dyDescent="0.25">
      <c r="W1497" s="33"/>
      <c r="X1497" s="33"/>
      <c r="AH1497" s="38">
        <v>100</v>
      </c>
      <c r="AI1497" s="38">
        <v>110</v>
      </c>
      <c r="AJ1497" s="38">
        <v>14650</v>
      </c>
      <c r="AK1497" s="38">
        <v>16</v>
      </c>
      <c r="AL1497" s="38">
        <v>1900958</v>
      </c>
      <c r="AM1497" s="61" t="s">
        <v>1816</v>
      </c>
      <c r="AN1497" s="61" t="s">
        <v>1696</v>
      </c>
      <c r="AO1497" s="61" t="s">
        <v>1581</v>
      </c>
      <c r="AP1497" s="61" t="s">
        <v>5034</v>
      </c>
      <c r="AQ1497" s="61" t="s">
        <v>1716</v>
      </c>
      <c r="AR1497" s="28">
        <v>23412.1</v>
      </c>
      <c r="AS1497" s="28">
        <v>0</v>
      </c>
      <c r="AT1497" s="28">
        <v>0</v>
      </c>
      <c r="AU1497" s="62"/>
      <c r="BT1497">
        <v>0</v>
      </c>
      <c r="BU1497" s="32">
        <v>100</v>
      </c>
      <c r="BV1497" s="32">
        <v>145</v>
      </c>
      <c r="BW1497" s="32">
        <v>12750</v>
      </c>
      <c r="BX1497" s="32">
        <v>82</v>
      </c>
      <c r="BY1497" s="32">
        <v>91020</v>
      </c>
      <c r="BZ1497" t="s">
        <v>1816</v>
      </c>
      <c r="CA1497" t="s">
        <v>1691</v>
      </c>
      <c r="CB1497" t="s">
        <v>1821</v>
      </c>
      <c r="CC1497" s="52" t="s">
        <v>1790</v>
      </c>
      <c r="CD1497" s="52" t="s">
        <v>1792</v>
      </c>
      <c r="CE1497" s="155"/>
      <c r="CF1497" s="155"/>
      <c r="CG1497" s="31" t="s">
        <v>5851</v>
      </c>
      <c r="CH1497" s="31" t="s">
        <v>3988</v>
      </c>
      <c r="CI1497" s="31" t="s">
        <v>4007</v>
      </c>
      <c r="CJ1497" s="31" t="s">
        <v>3386</v>
      </c>
      <c r="DL1497"/>
      <c r="DM1497"/>
      <c r="DN1497"/>
      <c r="DO1497"/>
      <c r="DP1497"/>
      <c r="DQ1497"/>
      <c r="DR1497"/>
      <c r="DV1497" s="31" t="s">
        <v>2284</v>
      </c>
      <c r="DW1497" s="31" t="s">
        <v>2286</v>
      </c>
      <c r="DX1497" s="63"/>
      <c r="DY1497" s="63"/>
      <c r="DZ1497" s="63"/>
      <c r="EA1497" s="167"/>
      <c r="EB1497" s="60"/>
      <c r="EC1497" s="60"/>
      <c r="ED1497" s="60"/>
      <c r="EE1497" s="60"/>
      <c r="EF1497" s="60"/>
      <c r="EG1497" s="60"/>
      <c r="EH1497" s="60"/>
      <c r="EI1497" s="60"/>
      <c r="EJ1497" s="60"/>
      <c r="EK1497" s="60"/>
      <c r="EL1497" s="60"/>
      <c r="EM1497" s="60"/>
      <c r="EN1497" s="60"/>
      <c r="EO1497" s="60"/>
      <c r="EP1497" s="60"/>
      <c r="EQ1497" s="60"/>
      <c r="ER1497" s="60"/>
      <c r="ES1497" s="60"/>
      <c r="ET1497" s="60"/>
      <c r="EU1497" s="60"/>
      <c r="EV1497" s="60"/>
      <c r="EW1497" s="60"/>
      <c r="EX1497" s="60"/>
      <c r="EY1497" s="60"/>
      <c r="EZ1497" s="60"/>
      <c r="FA1497" s="60"/>
      <c r="FB1497" s="60"/>
    </row>
    <row r="1498" spans="22:158" x14ac:dyDescent="0.25">
      <c r="W1498" s="33"/>
      <c r="X1498" s="33"/>
      <c r="AH1498" s="38">
        <v>100</v>
      </c>
      <c r="AI1498" s="38">
        <v>110</v>
      </c>
      <c r="AJ1498" s="38">
        <v>15250</v>
      </c>
      <c r="AK1498" s="38">
        <v>16</v>
      </c>
      <c r="AL1498" s="38">
        <v>1900958</v>
      </c>
      <c r="AM1498" s="61" t="s">
        <v>1816</v>
      </c>
      <c r="AN1498" s="61" t="s">
        <v>1696</v>
      </c>
      <c r="AO1498" s="61" t="s">
        <v>1595</v>
      </c>
      <c r="AP1498" s="61" t="s">
        <v>5034</v>
      </c>
      <c r="AQ1498" s="61" t="s">
        <v>1716</v>
      </c>
      <c r="AR1498" s="28">
        <v>0</v>
      </c>
      <c r="AS1498" s="28">
        <v>0</v>
      </c>
      <c r="AT1498" s="28">
        <v>765812</v>
      </c>
      <c r="AU1498" s="62"/>
      <c r="BT1498">
        <v>0</v>
      </c>
      <c r="BU1498" s="32">
        <v>100</v>
      </c>
      <c r="BV1498" s="32">
        <v>145</v>
      </c>
      <c r="BW1498" s="32">
        <v>12750</v>
      </c>
      <c r="BX1498" s="32">
        <v>82</v>
      </c>
      <c r="BY1498" s="32">
        <v>91040</v>
      </c>
      <c r="BZ1498" t="s">
        <v>1816</v>
      </c>
      <c r="CA1498" t="s">
        <v>1691</v>
      </c>
      <c r="CB1498" t="s">
        <v>1821</v>
      </c>
      <c r="CC1498" s="52" t="s">
        <v>1790</v>
      </c>
      <c r="CD1498" s="52" t="s">
        <v>1791</v>
      </c>
      <c r="CE1498" s="155"/>
      <c r="CF1498" s="155"/>
      <c r="CG1498" s="31" t="s">
        <v>5853</v>
      </c>
      <c r="CH1498" s="31" t="s">
        <v>3989</v>
      </c>
      <c r="CI1498" s="31" t="s">
        <v>4007</v>
      </c>
      <c r="CJ1498" s="31" t="s">
        <v>3387</v>
      </c>
      <c r="DL1498"/>
      <c r="DM1498"/>
      <c r="DN1498"/>
      <c r="DO1498"/>
      <c r="DP1498"/>
      <c r="DQ1498"/>
      <c r="DR1498"/>
      <c r="DV1498" s="31" t="s">
        <v>2284</v>
      </c>
      <c r="DW1498" s="31" t="s">
        <v>2286</v>
      </c>
      <c r="DX1498" s="63"/>
      <c r="DY1498" s="63"/>
      <c r="DZ1498" s="63"/>
      <c r="EA1498" s="167"/>
      <c r="EB1498" s="60"/>
      <c r="EC1498" s="60"/>
      <c r="ED1498" s="60"/>
      <c r="EE1498" s="60"/>
      <c r="EF1498" s="60"/>
      <c r="EG1498" s="60"/>
      <c r="EH1498" s="60"/>
      <c r="EI1498" s="60"/>
      <c r="EJ1498" s="60"/>
      <c r="EK1498" s="60"/>
      <c r="EL1498" s="60"/>
      <c r="EM1498" s="60"/>
      <c r="EN1498" s="60"/>
      <c r="EO1498" s="60"/>
      <c r="EP1498" s="60"/>
      <c r="EQ1498" s="60"/>
      <c r="ER1498" s="60"/>
      <c r="ES1498" s="60"/>
      <c r="ET1498" s="60"/>
      <c r="EU1498" s="60"/>
      <c r="EV1498" s="60"/>
      <c r="EW1498" s="60"/>
      <c r="EX1498" s="60"/>
      <c r="EY1498" s="60"/>
      <c r="EZ1498" s="60"/>
      <c r="FA1498" s="60"/>
      <c r="FB1498" s="60"/>
    </row>
    <row r="1499" spans="22:158" x14ac:dyDescent="0.25">
      <c r="W1499" s="33"/>
      <c r="X1499" s="33"/>
      <c r="AH1499" s="38">
        <v>100</v>
      </c>
      <c r="AI1499" s="38">
        <v>110</v>
      </c>
      <c r="AJ1499" s="38">
        <v>17620</v>
      </c>
      <c r="AK1499" s="38">
        <v>16</v>
      </c>
      <c r="AL1499" s="38">
        <v>1900958</v>
      </c>
      <c r="AM1499" s="61" t="s">
        <v>1816</v>
      </c>
      <c r="AN1499" s="61" t="s">
        <v>1696</v>
      </c>
      <c r="AO1499" s="61" t="s">
        <v>1646</v>
      </c>
      <c r="AP1499" s="61" t="s">
        <v>5034</v>
      </c>
      <c r="AQ1499" s="61" t="s">
        <v>1716</v>
      </c>
      <c r="AR1499" s="28">
        <v>2703644.4</v>
      </c>
      <c r="AS1499" s="28">
        <v>242670</v>
      </c>
      <c r="AT1499" s="28">
        <v>0</v>
      </c>
      <c r="AU1499" s="62"/>
      <c r="BT1499">
        <v>0</v>
      </c>
      <c r="BU1499" s="32">
        <v>100</v>
      </c>
      <c r="BV1499" s="32">
        <v>145</v>
      </c>
      <c r="BW1499" s="32">
        <v>12750</v>
      </c>
      <c r="BX1499" s="32">
        <v>83</v>
      </c>
      <c r="BY1499" s="32">
        <v>91060</v>
      </c>
      <c r="BZ1499" t="s">
        <v>1816</v>
      </c>
      <c r="CA1499" t="s">
        <v>1691</v>
      </c>
      <c r="CB1499" t="s">
        <v>1821</v>
      </c>
      <c r="CC1499" t="s">
        <v>1786</v>
      </c>
      <c r="CD1499" s="52" t="s">
        <v>5043</v>
      </c>
      <c r="CE1499" s="155">
        <v>467</v>
      </c>
      <c r="CF1499" s="155">
        <v>8</v>
      </c>
      <c r="CG1499" s="31" t="s">
        <v>684</v>
      </c>
      <c r="CH1499" s="31" t="s">
        <v>3990</v>
      </c>
      <c r="CI1499" s="31" t="s">
        <v>4007</v>
      </c>
      <c r="CJ1499" s="31" t="s">
        <v>3388</v>
      </c>
      <c r="DL1499"/>
      <c r="DM1499"/>
      <c r="DN1499"/>
      <c r="DO1499"/>
      <c r="DP1499"/>
      <c r="DQ1499"/>
      <c r="DR1499"/>
      <c r="DV1499" s="31" t="s">
        <v>2284</v>
      </c>
      <c r="DW1499" s="31" t="s">
        <v>2286</v>
      </c>
      <c r="DX1499" s="63"/>
      <c r="DY1499" s="63"/>
      <c r="DZ1499" s="63"/>
      <c r="EA1499" s="167"/>
      <c r="EB1499" s="60"/>
      <c r="EC1499" s="60"/>
      <c r="ED1499" s="60"/>
      <c r="EE1499" s="60"/>
      <c r="EF1499" s="60"/>
      <c r="EG1499" s="60"/>
      <c r="EH1499" s="60"/>
      <c r="EI1499" s="60"/>
      <c r="EJ1499" s="60"/>
      <c r="EK1499" s="60"/>
      <c r="EL1499" s="60"/>
      <c r="EM1499" s="60"/>
      <c r="EN1499" s="60"/>
      <c r="EO1499" s="60"/>
      <c r="EP1499" s="60"/>
      <c r="EQ1499" s="60"/>
      <c r="ER1499" s="60"/>
      <c r="ES1499" s="60"/>
      <c r="ET1499" s="60"/>
      <c r="EU1499" s="60"/>
      <c r="EV1499" s="60"/>
      <c r="EW1499" s="60"/>
      <c r="EX1499" s="60"/>
      <c r="EY1499" s="60"/>
      <c r="EZ1499" s="60"/>
      <c r="FA1499" s="60"/>
      <c r="FB1499" s="60"/>
    </row>
    <row r="1500" spans="22:158" x14ac:dyDescent="0.25">
      <c r="W1500" s="33"/>
      <c r="X1500" s="33"/>
      <c r="AH1500" s="38">
        <v>100</v>
      </c>
      <c r="AI1500" s="38">
        <v>120</v>
      </c>
      <c r="AJ1500" s="38">
        <v>14850</v>
      </c>
      <c r="AK1500" s="38">
        <v>16</v>
      </c>
      <c r="AL1500" s="38">
        <v>1900958</v>
      </c>
      <c r="AM1500" s="61" t="s">
        <v>1816</v>
      </c>
      <c r="AN1500" s="61" t="s">
        <v>1689</v>
      </c>
      <c r="AO1500" s="61" t="s">
        <v>1585</v>
      </c>
      <c r="AP1500" s="61" t="s">
        <v>5034</v>
      </c>
      <c r="AQ1500" s="61" t="s">
        <v>1716</v>
      </c>
      <c r="AR1500" s="28">
        <v>117652.3</v>
      </c>
      <c r="AS1500" s="28">
        <v>0</v>
      </c>
      <c r="AT1500" s="28">
        <v>0</v>
      </c>
      <c r="AU1500" s="62"/>
      <c r="BT1500">
        <v>0</v>
      </c>
      <c r="BU1500" s="32">
        <v>100</v>
      </c>
      <c r="BV1500" s="32">
        <v>145</v>
      </c>
      <c r="BW1500" s="32">
        <v>12750</v>
      </c>
      <c r="BX1500" s="32">
        <v>84</v>
      </c>
      <c r="BY1500" s="32">
        <v>91100</v>
      </c>
      <c r="BZ1500" t="s">
        <v>1816</v>
      </c>
      <c r="CA1500" t="s">
        <v>1691</v>
      </c>
      <c r="CB1500" t="s">
        <v>1821</v>
      </c>
      <c r="CC1500" s="52" t="s">
        <v>1795</v>
      </c>
      <c r="CD1500" s="52" t="s">
        <v>1796</v>
      </c>
      <c r="CE1500" s="155">
        <v>57</v>
      </c>
      <c r="CF1500" s="155">
        <v>10</v>
      </c>
      <c r="CG1500" s="31" t="s">
        <v>688</v>
      </c>
      <c r="CH1500" s="31" t="s">
        <v>3992</v>
      </c>
      <c r="CI1500" s="31" t="s">
        <v>4007</v>
      </c>
      <c r="CJ1500" s="31" t="s">
        <v>3389</v>
      </c>
      <c r="DL1500"/>
      <c r="DM1500"/>
      <c r="DN1500"/>
      <c r="DO1500"/>
      <c r="DP1500"/>
      <c r="DQ1500"/>
      <c r="DR1500"/>
      <c r="DV1500" s="31" t="s">
        <v>2284</v>
      </c>
      <c r="DW1500" s="31" t="s">
        <v>2287</v>
      </c>
      <c r="DX1500" s="63"/>
      <c r="DY1500" s="63"/>
      <c r="DZ1500" s="63"/>
      <c r="EA1500" s="167"/>
      <c r="EB1500" s="60"/>
      <c r="EC1500" s="60"/>
      <c r="ED1500" s="60"/>
      <c r="EE1500" s="60"/>
      <c r="EF1500" s="60"/>
      <c r="EG1500" s="60"/>
      <c r="EH1500" s="60"/>
      <c r="EI1500" s="60"/>
      <c r="EJ1500" s="60"/>
      <c r="EK1500" s="60"/>
      <c r="EL1500" s="60"/>
      <c r="EM1500" s="60"/>
      <c r="EN1500" s="60"/>
      <c r="EO1500" s="60"/>
      <c r="EP1500" s="60"/>
      <c r="EQ1500" s="60"/>
      <c r="ER1500" s="60"/>
      <c r="ES1500" s="60"/>
      <c r="ET1500" s="60"/>
      <c r="EU1500" s="60"/>
      <c r="EV1500" s="60"/>
      <c r="EW1500" s="60"/>
      <c r="EX1500" s="60"/>
      <c r="EY1500" s="60"/>
      <c r="EZ1500" s="60"/>
      <c r="FA1500" s="60"/>
      <c r="FB1500" s="60"/>
    </row>
    <row r="1501" spans="22:158" x14ac:dyDescent="0.25">
      <c r="V1501" s="1"/>
      <c r="W1501" s="33"/>
      <c r="X1501" s="33"/>
      <c r="AH1501" s="38">
        <v>100</v>
      </c>
      <c r="AI1501" s="38">
        <v>120</v>
      </c>
      <c r="AJ1501" s="38">
        <v>16610</v>
      </c>
      <c r="AK1501" s="38">
        <v>16</v>
      </c>
      <c r="AL1501" s="38">
        <v>1900958</v>
      </c>
      <c r="AM1501" s="61" t="s">
        <v>1816</v>
      </c>
      <c r="AN1501" s="61" t="s">
        <v>1689</v>
      </c>
      <c r="AO1501" s="61" t="s">
        <v>1625</v>
      </c>
      <c r="AP1501" s="61" t="s">
        <v>5034</v>
      </c>
      <c r="AQ1501" s="61" t="s">
        <v>1716</v>
      </c>
      <c r="AR1501" s="28">
        <v>0</v>
      </c>
      <c r="AS1501" s="28">
        <v>0</v>
      </c>
      <c r="AT1501" s="28">
        <v>0</v>
      </c>
      <c r="AU1501" s="62"/>
      <c r="BT1501">
        <v>0</v>
      </c>
      <c r="BU1501" s="32">
        <v>100</v>
      </c>
      <c r="BV1501" s="32">
        <v>145</v>
      </c>
      <c r="BW1501" s="32">
        <v>12750</v>
      </c>
      <c r="BX1501" s="32">
        <v>85</v>
      </c>
      <c r="BY1501" s="32">
        <v>91120</v>
      </c>
      <c r="BZ1501" t="s">
        <v>1816</v>
      </c>
      <c r="CA1501" t="s">
        <v>1691</v>
      </c>
      <c r="CB1501" t="s">
        <v>1821</v>
      </c>
      <c r="CC1501" t="s">
        <v>1797</v>
      </c>
      <c r="CD1501" s="52" t="s">
        <v>1797</v>
      </c>
      <c r="CE1501" s="155">
        <v>10</v>
      </c>
      <c r="CF1501" s="155">
        <v>2</v>
      </c>
      <c r="CG1501" s="31" t="s">
        <v>690</v>
      </c>
      <c r="CH1501" s="31" t="s">
        <v>3993</v>
      </c>
      <c r="CI1501" s="31" t="s">
        <v>4007</v>
      </c>
      <c r="CJ1501" s="31" t="s">
        <v>3390</v>
      </c>
      <c r="DL1501"/>
      <c r="DM1501"/>
      <c r="DN1501"/>
      <c r="DO1501"/>
      <c r="DP1501"/>
      <c r="DQ1501"/>
      <c r="DR1501"/>
      <c r="DV1501" s="31" t="s">
        <v>2284</v>
      </c>
      <c r="DW1501" s="31" t="s">
        <v>2287</v>
      </c>
      <c r="DX1501" s="63"/>
      <c r="DY1501" s="63"/>
      <c r="DZ1501" s="63"/>
      <c r="EA1501" s="167"/>
      <c r="EB1501" s="60"/>
      <c r="EC1501" s="60"/>
      <c r="ED1501" s="60"/>
      <c r="EE1501" s="60"/>
      <c r="EF1501" s="60"/>
      <c r="EG1501" s="60"/>
      <c r="EH1501" s="60"/>
      <c r="EI1501" s="60"/>
      <c r="EJ1501" s="60"/>
      <c r="EK1501" s="60"/>
      <c r="EL1501" s="60"/>
      <c r="EM1501" s="60"/>
      <c r="EN1501" s="60"/>
      <c r="EO1501" s="60"/>
      <c r="EP1501" s="60"/>
      <c r="EQ1501" s="60"/>
      <c r="ER1501" s="60"/>
      <c r="ES1501" s="60"/>
      <c r="ET1501" s="60"/>
      <c r="EU1501" s="60"/>
      <c r="EV1501" s="60"/>
      <c r="EW1501" s="60"/>
      <c r="EX1501" s="60"/>
      <c r="EY1501" s="60"/>
      <c r="EZ1501" s="60"/>
      <c r="FA1501" s="60"/>
      <c r="FB1501" s="60"/>
    </row>
    <row r="1502" spans="22:158" x14ac:dyDescent="0.25">
      <c r="W1502" s="33"/>
      <c r="X1502" s="33"/>
      <c r="AH1502" s="38">
        <v>100</v>
      </c>
      <c r="AI1502" s="38">
        <v>125</v>
      </c>
      <c r="AJ1502" s="38">
        <v>11730</v>
      </c>
      <c r="AK1502" s="38">
        <v>16</v>
      </c>
      <c r="AL1502" s="38">
        <v>1900958</v>
      </c>
      <c r="AM1502" s="61" t="s">
        <v>1816</v>
      </c>
      <c r="AN1502" s="61" t="s">
        <v>1692</v>
      </c>
      <c r="AO1502" s="61" t="s">
        <v>5079</v>
      </c>
      <c r="AP1502" s="61" t="s">
        <v>5034</v>
      </c>
      <c r="AQ1502" s="61" t="s">
        <v>1716</v>
      </c>
      <c r="AR1502" s="28">
        <v>151904.29999999999</v>
      </c>
      <c r="AS1502" s="28">
        <v>0</v>
      </c>
      <c r="AT1502" s="28">
        <v>0</v>
      </c>
      <c r="AU1502" s="62"/>
      <c r="BT1502">
        <v>0</v>
      </c>
      <c r="BU1502" s="32">
        <v>100</v>
      </c>
      <c r="BV1502" s="32">
        <v>145</v>
      </c>
      <c r="BW1502" s="32">
        <v>12750</v>
      </c>
      <c r="BX1502" s="32">
        <v>86</v>
      </c>
      <c r="BY1502" s="32">
        <v>91140</v>
      </c>
      <c r="BZ1502" t="s">
        <v>1816</v>
      </c>
      <c r="CA1502" t="s">
        <v>1691</v>
      </c>
      <c r="CB1502" t="s">
        <v>1821</v>
      </c>
      <c r="CC1502" t="s">
        <v>1787</v>
      </c>
      <c r="CD1502" t="s">
        <v>1789</v>
      </c>
      <c r="CE1502" s="155">
        <v>126</v>
      </c>
      <c r="CF1502" s="155">
        <v>42</v>
      </c>
      <c r="CG1502" s="31" t="s">
        <v>5839</v>
      </c>
      <c r="CH1502" s="31" t="s">
        <v>3994</v>
      </c>
      <c r="CI1502" s="31" t="s">
        <v>4007</v>
      </c>
      <c r="CJ1502" s="31" t="s">
        <v>3391</v>
      </c>
      <c r="DL1502"/>
      <c r="DM1502"/>
      <c r="DN1502"/>
      <c r="DO1502"/>
      <c r="DP1502"/>
      <c r="DQ1502"/>
      <c r="DR1502"/>
      <c r="DV1502" s="31" t="s">
        <v>2284</v>
      </c>
      <c r="DW1502" s="31" t="s">
        <v>2288</v>
      </c>
      <c r="DX1502" s="63"/>
      <c r="DY1502" s="63"/>
      <c r="DZ1502" s="63"/>
      <c r="EA1502" s="167"/>
      <c r="EB1502" s="60"/>
      <c r="EC1502" s="60"/>
      <c r="ED1502" s="60"/>
      <c r="EE1502" s="60"/>
      <c r="EF1502" s="60"/>
      <c r="EG1502" s="60"/>
      <c r="EH1502" s="60"/>
      <c r="EI1502" s="60"/>
      <c r="EJ1502" s="60"/>
      <c r="EK1502" s="60"/>
      <c r="EL1502" s="60"/>
      <c r="EM1502" s="60"/>
      <c r="EN1502" s="60"/>
      <c r="EO1502" s="60"/>
      <c r="EP1502" s="60"/>
      <c r="EQ1502" s="60"/>
      <c r="ER1502" s="60"/>
      <c r="ES1502" s="60"/>
      <c r="ET1502" s="60"/>
      <c r="EU1502" s="60"/>
      <c r="EV1502" s="60"/>
      <c r="EW1502" s="60"/>
      <c r="EX1502" s="60"/>
      <c r="EY1502" s="60"/>
      <c r="EZ1502" s="60"/>
      <c r="FA1502" s="60"/>
      <c r="FB1502" s="60"/>
    </row>
    <row r="1503" spans="22:158" x14ac:dyDescent="0.25">
      <c r="W1503" s="33"/>
      <c r="X1503" s="33"/>
      <c r="AH1503" s="38">
        <v>100</v>
      </c>
      <c r="AI1503" s="38">
        <v>125</v>
      </c>
      <c r="AJ1503" s="38">
        <v>13350</v>
      </c>
      <c r="AK1503" s="38">
        <v>16</v>
      </c>
      <c r="AL1503" s="38">
        <v>1900958</v>
      </c>
      <c r="AM1503" s="61" t="s">
        <v>1816</v>
      </c>
      <c r="AN1503" s="61" t="s">
        <v>1692</v>
      </c>
      <c r="AO1503" s="61" t="s">
        <v>5109</v>
      </c>
      <c r="AP1503" s="61" t="s">
        <v>5034</v>
      </c>
      <c r="AQ1503" s="61" t="s">
        <v>1716</v>
      </c>
      <c r="AR1503" s="28">
        <v>86278.3</v>
      </c>
      <c r="AS1503" s="28">
        <v>0</v>
      </c>
      <c r="AT1503" s="28">
        <v>0</v>
      </c>
      <c r="AU1503" s="62"/>
      <c r="BT1503">
        <v>0</v>
      </c>
      <c r="BU1503" s="32">
        <v>100</v>
      </c>
      <c r="BV1503" s="32">
        <v>145</v>
      </c>
      <c r="BW1503" s="32">
        <v>12750</v>
      </c>
      <c r="BX1503" s="32">
        <v>86</v>
      </c>
      <c r="BY1503" s="32">
        <v>91160</v>
      </c>
      <c r="BZ1503" t="s">
        <v>1816</v>
      </c>
      <c r="CA1503" t="s">
        <v>1691</v>
      </c>
      <c r="CB1503" t="s">
        <v>1821</v>
      </c>
      <c r="CC1503" t="s">
        <v>1787</v>
      </c>
      <c r="CD1503" t="s">
        <v>1788</v>
      </c>
      <c r="CE1503" s="155">
        <v>238</v>
      </c>
      <c r="CF1503" s="155">
        <v>9</v>
      </c>
      <c r="CG1503" s="31" t="s">
        <v>5831</v>
      </c>
      <c r="CH1503" s="31" t="s">
        <v>3995</v>
      </c>
      <c r="CI1503" s="31" t="s">
        <v>4007</v>
      </c>
      <c r="CJ1503" s="31" t="s">
        <v>3392</v>
      </c>
      <c r="DL1503"/>
      <c r="DM1503"/>
      <c r="DN1503"/>
      <c r="DO1503"/>
      <c r="DP1503"/>
      <c r="DQ1503"/>
      <c r="DR1503"/>
      <c r="DV1503" s="31" t="s">
        <v>2284</v>
      </c>
      <c r="DW1503" s="31" t="s">
        <v>2288</v>
      </c>
      <c r="DX1503" s="63"/>
      <c r="DY1503" s="63"/>
      <c r="DZ1503" s="63"/>
      <c r="EA1503" s="167"/>
      <c r="EB1503" s="60"/>
      <c r="EC1503" s="60"/>
      <c r="ED1503" s="60"/>
      <c r="EE1503" s="60"/>
      <c r="EF1503" s="60"/>
      <c r="EG1503" s="60"/>
      <c r="EH1503" s="60"/>
      <c r="EI1503" s="60"/>
      <c r="EJ1503" s="60"/>
      <c r="EK1503" s="60"/>
      <c r="EL1503" s="60"/>
      <c r="EM1503" s="60"/>
      <c r="EN1503" s="60"/>
      <c r="EO1503" s="60"/>
      <c r="EP1503" s="60"/>
      <c r="EQ1503" s="60"/>
      <c r="ER1503" s="60"/>
      <c r="ES1503" s="60"/>
      <c r="ET1503" s="60"/>
      <c r="EU1503" s="60"/>
      <c r="EV1503" s="60"/>
      <c r="EW1503" s="60"/>
      <c r="EX1503" s="60"/>
      <c r="EY1503" s="60"/>
      <c r="EZ1503" s="60"/>
      <c r="FA1503" s="60"/>
      <c r="FB1503" s="60"/>
    </row>
    <row r="1504" spans="22:158" x14ac:dyDescent="0.25">
      <c r="W1504" s="33"/>
      <c r="X1504" s="33"/>
      <c r="AH1504" s="38">
        <v>100</v>
      </c>
      <c r="AI1504" s="38">
        <v>125</v>
      </c>
      <c r="AJ1504" s="38">
        <v>13750</v>
      </c>
      <c r="AK1504" s="38">
        <v>16</v>
      </c>
      <c r="AL1504" s="38">
        <v>1900958</v>
      </c>
      <c r="AM1504" s="61" t="s">
        <v>1816</v>
      </c>
      <c r="AN1504" s="61" t="s">
        <v>1692</v>
      </c>
      <c r="AO1504" s="61" t="s">
        <v>5119</v>
      </c>
      <c r="AP1504" s="61" t="s">
        <v>5034</v>
      </c>
      <c r="AQ1504" s="61" t="s">
        <v>1716</v>
      </c>
      <c r="AR1504" s="28">
        <v>0</v>
      </c>
      <c r="AS1504" s="28">
        <v>0</v>
      </c>
      <c r="AT1504" s="28">
        <v>6853</v>
      </c>
      <c r="AU1504" s="62"/>
      <c r="BT1504">
        <v>0</v>
      </c>
      <c r="BU1504" s="32">
        <v>100</v>
      </c>
      <c r="BV1504" s="32">
        <v>145</v>
      </c>
      <c r="BW1504" s="32">
        <v>12750</v>
      </c>
      <c r="BX1504" s="32">
        <v>87</v>
      </c>
      <c r="BY1504" s="32">
        <v>91180</v>
      </c>
      <c r="BZ1504" t="s">
        <v>1816</v>
      </c>
      <c r="CA1504" t="s">
        <v>1691</v>
      </c>
      <c r="CB1504" t="s">
        <v>1821</v>
      </c>
      <c r="CC1504" t="s">
        <v>1726</v>
      </c>
      <c r="CD1504" s="52" t="s">
        <v>1793</v>
      </c>
      <c r="CE1504" s="155">
        <v>12</v>
      </c>
      <c r="CF1504" s="155">
        <v>4</v>
      </c>
      <c r="CG1504" s="31" t="s">
        <v>5841</v>
      </c>
      <c r="CH1504" s="31" t="s">
        <v>3996</v>
      </c>
      <c r="CI1504" s="31" t="s">
        <v>4007</v>
      </c>
      <c r="CJ1504" s="31" t="s">
        <v>3393</v>
      </c>
      <c r="DL1504"/>
      <c r="DM1504"/>
      <c r="DN1504"/>
      <c r="DO1504"/>
      <c r="DP1504"/>
      <c r="DQ1504"/>
      <c r="DR1504"/>
      <c r="DV1504" s="31" t="s">
        <v>2284</v>
      </c>
      <c r="DW1504" s="31" t="s">
        <v>2288</v>
      </c>
      <c r="DX1504" s="63"/>
      <c r="DY1504" s="63"/>
      <c r="DZ1504" s="63"/>
      <c r="EA1504" s="167"/>
      <c r="EB1504" s="60"/>
      <c r="EC1504" s="60"/>
      <c r="ED1504" s="60"/>
      <c r="EE1504" s="60"/>
      <c r="EF1504" s="60"/>
      <c r="EG1504" s="60"/>
      <c r="EH1504" s="60"/>
      <c r="EI1504" s="60"/>
      <c r="EJ1504" s="60"/>
      <c r="EK1504" s="60"/>
      <c r="EL1504" s="60"/>
      <c r="EM1504" s="60"/>
      <c r="EN1504" s="60"/>
      <c r="EO1504" s="60"/>
      <c r="EP1504" s="60"/>
      <c r="EQ1504" s="60"/>
      <c r="ER1504" s="60"/>
      <c r="ES1504" s="60"/>
      <c r="ET1504" s="60"/>
      <c r="EU1504" s="60"/>
      <c r="EV1504" s="60"/>
      <c r="EW1504" s="60"/>
      <c r="EX1504" s="60"/>
      <c r="EY1504" s="60"/>
      <c r="EZ1504" s="60"/>
      <c r="FA1504" s="60"/>
      <c r="FB1504" s="60"/>
    </row>
    <row r="1505" spans="22:158" x14ac:dyDescent="0.25">
      <c r="W1505" s="33"/>
      <c r="X1505" s="33"/>
      <c r="AH1505" s="38">
        <v>100</v>
      </c>
      <c r="AI1505" s="38">
        <v>125</v>
      </c>
      <c r="AJ1505" s="38">
        <v>16420</v>
      </c>
      <c r="AK1505" s="38">
        <v>16</v>
      </c>
      <c r="AL1505" s="38">
        <v>1900958</v>
      </c>
      <c r="AM1505" s="61" t="s">
        <v>1816</v>
      </c>
      <c r="AN1505" s="61" t="s">
        <v>1692</v>
      </c>
      <c r="AO1505" s="61" t="s">
        <v>1621</v>
      </c>
      <c r="AP1505" s="61" t="s">
        <v>5034</v>
      </c>
      <c r="AQ1505" s="61" t="s">
        <v>1716</v>
      </c>
      <c r="AR1505" s="28">
        <v>0</v>
      </c>
      <c r="AS1505" s="28">
        <v>0</v>
      </c>
      <c r="AT1505" s="28">
        <v>20469</v>
      </c>
      <c r="AU1505" s="62"/>
      <c r="BT1505">
        <v>0</v>
      </c>
      <c r="BU1505" s="32">
        <v>100</v>
      </c>
      <c r="BV1505" s="32">
        <v>145</v>
      </c>
      <c r="BW1505" s="32">
        <v>12750</v>
      </c>
      <c r="BX1505" s="32">
        <v>87</v>
      </c>
      <c r="BY1505" s="32">
        <v>91190</v>
      </c>
      <c r="BZ1505" t="s">
        <v>1816</v>
      </c>
      <c r="CA1505" t="s">
        <v>1691</v>
      </c>
      <c r="CB1505" t="s">
        <v>1821</v>
      </c>
      <c r="CC1505" s="52" t="s">
        <v>1726</v>
      </c>
      <c r="CD1505" s="52" t="s">
        <v>1726</v>
      </c>
      <c r="CE1505" s="155">
        <v>1</v>
      </c>
      <c r="CF1505" s="155">
        <v>2</v>
      </c>
      <c r="CG1505" s="31" t="s">
        <v>5843</v>
      </c>
      <c r="CH1505" s="31" t="s">
        <v>3997</v>
      </c>
      <c r="CI1505" s="31" t="s">
        <v>4007</v>
      </c>
      <c r="CJ1505" s="31" t="s">
        <v>3394</v>
      </c>
      <c r="DL1505"/>
      <c r="DM1505"/>
      <c r="DN1505"/>
      <c r="DO1505"/>
      <c r="DP1505"/>
      <c r="DQ1505"/>
      <c r="DR1505"/>
      <c r="DV1505" s="31" t="s">
        <v>2284</v>
      </c>
      <c r="DW1505" s="31" t="s">
        <v>2288</v>
      </c>
      <c r="DX1505" s="63"/>
      <c r="DY1505" s="63"/>
      <c r="DZ1505" s="63"/>
      <c r="EA1505" s="167"/>
      <c r="EB1505" s="60"/>
      <c r="EC1505" s="60"/>
      <c r="ED1505" s="60"/>
      <c r="EE1505" s="60"/>
      <c r="EF1505" s="60"/>
      <c r="EG1505" s="60"/>
      <c r="EH1505" s="60"/>
      <c r="EI1505" s="60"/>
      <c r="EJ1505" s="60"/>
      <c r="EK1505" s="60"/>
      <c r="EL1505" s="60"/>
      <c r="EM1505" s="60"/>
      <c r="EN1505" s="60"/>
      <c r="EO1505" s="60"/>
      <c r="EP1505" s="60"/>
      <c r="EQ1505" s="60"/>
      <c r="ER1505" s="60"/>
      <c r="ES1505" s="60"/>
      <c r="ET1505" s="60"/>
      <c r="EU1505" s="60"/>
      <c r="EV1505" s="60"/>
      <c r="EW1505" s="60"/>
      <c r="EX1505" s="60"/>
      <c r="EY1505" s="60"/>
      <c r="EZ1505" s="60"/>
      <c r="FA1505" s="60"/>
      <c r="FB1505" s="60"/>
    </row>
    <row r="1506" spans="22:158" x14ac:dyDescent="0.25">
      <c r="W1506" s="33"/>
      <c r="X1506" s="33"/>
      <c r="AH1506" s="38">
        <v>100</v>
      </c>
      <c r="AI1506" s="38">
        <v>130</v>
      </c>
      <c r="AJ1506" s="38">
        <v>10700</v>
      </c>
      <c r="AK1506" s="38">
        <v>16</v>
      </c>
      <c r="AL1506" s="38">
        <v>1900958</v>
      </c>
      <c r="AM1506" s="61" t="s">
        <v>1816</v>
      </c>
      <c r="AN1506" s="61" t="s">
        <v>1687</v>
      </c>
      <c r="AO1506" s="61" t="s">
        <v>5057</v>
      </c>
      <c r="AP1506" s="61" t="s">
        <v>5034</v>
      </c>
      <c r="AQ1506" s="61" t="s">
        <v>1716</v>
      </c>
      <c r="AR1506" s="28">
        <v>0</v>
      </c>
      <c r="AS1506" s="28">
        <v>0</v>
      </c>
      <c r="AT1506" s="28">
        <v>11162</v>
      </c>
      <c r="AU1506" s="62"/>
      <c r="BT1506">
        <v>0</v>
      </c>
      <c r="BU1506" s="32">
        <v>100</v>
      </c>
      <c r="BV1506" s="32">
        <v>145</v>
      </c>
      <c r="BW1506" s="32">
        <v>12750</v>
      </c>
      <c r="BX1506" s="32">
        <v>87</v>
      </c>
      <c r="BY1506" s="32">
        <v>91192</v>
      </c>
      <c r="BZ1506" t="s">
        <v>1816</v>
      </c>
      <c r="CA1506" t="s">
        <v>1691</v>
      </c>
      <c r="CB1506" s="52" t="s">
        <v>1821</v>
      </c>
      <c r="CC1506" s="52" t="s">
        <v>1726</v>
      </c>
      <c r="CD1506" s="52" t="s">
        <v>1115</v>
      </c>
      <c r="CE1506" s="155">
        <v>461</v>
      </c>
      <c r="CF1506" s="155">
        <v>2</v>
      </c>
      <c r="CG1506" s="31" t="s">
        <v>692</v>
      </c>
      <c r="CH1506" s="31" t="s">
        <v>3998</v>
      </c>
      <c r="CI1506" s="31" t="s">
        <v>4007</v>
      </c>
      <c r="CJ1506" s="31" t="s">
        <v>1477</v>
      </c>
      <c r="DL1506"/>
      <c r="DM1506"/>
      <c r="DN1506"/>
      <c r="DO1506"/>
      <c r="DP1506"/>
      <c r="DQ1506"/>
      <c r="DR1506"/>
      <c r="DV1506" s="31" t="s">
        <v>2284</v>
      </c>
      <c r="DW1506" s="31" t="s">
        <v>2289</v>
      </c>
      <c r="DX1506" s="63"/>
      <c r="DY1506" s="63"/>
      <c r="DZ1506" s="63"/>
      <c r="EA1506" s="167"/>
      <c r="EB1506" s="60"/>
      <c r="EC1506" s="60"/>
      <c r="ED1506" s="60"/>
      <c r="EE1506" s="60"/>
      <c r="EF1506" s="60"/>
      <c r="EG1506" s="60"/>
      <c r="EH1506" s="60"/>
      <c r="EI1506" s="60"/>
      <c r="EJ1506" s="60"/>
      <c r="EK1506" s="60"/>
      <c r="EL1506" s="60"/>
      <c r="EM1506" s="60"/>
      <c r="EN1506" s="60"/>
      <c r="EO1506" s="60"/>
      <c r="EP1506" s="60"/>
      <c r="EQ1506" s="60"/>
      <c r="ER1506" s="60"/>
      <c r="ES1506" s="60"/>
      <c r="ET1506" s="60"/>
      <c r="EU1506" s="60"/>
      <c r="EV1506" s="60"/>
      <c r="EW1506" s="60"/>
      <c r="EX1506" s="60"/>
      <c r="EY1506" s="60"/>
      <c r="EZ1506" s="60"/>
      <c r="FA1506" s="60"/>
      <c r="FB1506" s="60"/>
    </row>
    <row r="1507" spans="22:158" x14ac:dyDescent="0.25">
      <c r="W1507" s="33"/>
      <c r="X1507" s="33"/>
      <c r="AH1507" s="38">
        <v>100</v>
      </c>
      <c r="AI1507" s="38">
        <v>130</v>
      </c>
      <c r="AJ1507" s="38">
        <v>13010</v>
      </c>
      <c r="AK1507" s="38">
        <v>16</v>
      </c>
      <c r="AL1507" s="38">
        <v>1900958</v>
      </c>
      <c r="AM1507" s="61" t="s">
        <v>1816</v>
      </c>
      <c r="AN1507" s="61" t="s">
        <v>1687</v>
      </c>
      <c r="AO1507" s="61" t="s">
        <v>5102</v>
      </c>
      <c r="AP1507" s="61" t="s">
        <v>5034</v>
      </c>
      <c r="AQ1507" s="61" t="s">
        <v>1716</v>
      </c>
      <c r="AR1507" s="28">
        <v>0</v>
      </c>
      <c r="AS1507" s="28">
        <v>36246</v>
      </c>
      <c r="AT1507" s="28">
        <v>0</v>
      </c>
      <c r="AU1507" s="62"/>
      <c r="BT1507">
        <v>0</v>
      </c>
      <c r="BU1507" s="32">
        <v>100</v>
      </c>
      <c r="BV1507" s="32">
        <v>145</v>
      </c>
      <c r="BW1507" s="32">
        <v>12750</v>
      </c>
      <c r="BX1507" s="32">
        <v>87</v>
      </c>
      <c r="BY1507" s="32">
        <v>91194</v>
      </c>
      <c r="BZ1507" t="s">
        <v>1816</v>
      </c>
      <c r="CA1507" t="s">
        <v>1691</v>
      </c>
      <c r="CB1507" t="s">
        <v>1821</v>
      </c>
      <c r="CC1507" s="52" t="s">
        <v>1726</v>
      </c>
      <c r="CD1507" s="52" t="s">
        <v>1114</v>
      </c>
      <c r="CE1507" s="155">
        <v>0</v>
      </c>
      <c r="CF1507" s="155">
        <v>2</v>
      </c>
      <c r="CG1507" s="31" t="s">
        <v>694</v>
      </c>
      <c r="CH1507" s="31" t="s">
        <v>3999</v>
      </c>
      <c r="CI1507" s="31" t="s">
        <v>4007</v>
      </c>
      <c r="CJ1507" s="31" t="s">
        <v>1476</v>
      </c>
      <c r="DL1507"/>
      <c r="DM1507"/>
      <c r="DN1507"/>
      <c r="DO1507"/>
      <c r="DP1507"/>
      <c r="DQ1507"/>
      <c r="DR1507"/>
      <c r="DV1507" s="31" t="s">
        <v>2284</v>
      </c>
      <c r="DW1507" s="31" t="s">
        <v>2289</v>
      </c>
      <c r="DX1507" s="63"/>
      <c r="DY1507" s="63"/>
      <c r="DZ1507" s="63"/>
      <c r="EA1507" s="167"/>
      <c r="EB1507" s="60"/>
      <c r="EC1507" s="60"/>
      <c r="ED1507" s="60"/>
      <c r="EE1507" s="60"/>
      <c r="EF1507" s="60"/>
      <c r="EG1507" s="60"/>
      <c r="EH1507" s="60"/>
      <c r="EI1507" s="60"/>
      <c r="EJ1507" s="60"/>
      <c r="EK1507" s="60"/>
      <c r="EL1507" s="60"/>
      <c r="EM1507" s="60"/>
      <c r="EN1507" s="60"/>
      <c r="EO1507" s="60"/>
      <c r="EP1507" s="60"/>
      <c r="EQ1507" s="60"/>
      <c r="ER1507" s="60"/>
      <c r="ES1507" s="60"/>
      <c r="ET1507" s="60"/>
      <c r="EU1507" s="60"/>
      <c r="EV1507" s="60"/>
      <c r="EW1507" s="60"/>
      <c r="EX1507" s="60"/>
      <c r="EY1507" s="60"/>
      <c r="EZ1507" s="60"/>
      <c r="FA1507" s="60"/>
      <c r="FB1507" s="60"/>
    </row>
    <row r="1508" spans="22:158" x14ac:dyDescent="0.25">
      <c r="W1508" s="33"/>
      <c r="X1508" s="33"/>
      <c r="AH1508" s="38">
        <v>100</v>
      </c>
      <c r="AI1508" s="38">
        <v>130</v>
      </c>
      <c r="AJ1508" s="38">
        <v>13550</v>
      </c>
      <c r="AK1508" s="38">
        <v>16</v>
      </c>
      <c r="AL1508" s="38">
        <v>1900958</v>
      </c>
      <c r="AM1508" s="61" t="s">
        <v>1816</v>
      </c>
      <c r="AN1508" s="61" t="s">
        <v>1687</v>
      </c>
      <c r="AO1508" s="61" t="s">
        <v>5114</v>
      </c>
      <c r="AP1508" s="61" t="s">
        <v>5034</v>
      </c>
      <c r="AQ1508" s="61" t="s">
        <v>1716</v>
      </c>
      <c r="AR1508" s="28">
        <v>11123716.199999999</v>
      </c>
      <c r="AS1508" s="28">
        <v>2247595</v>
      </c>
      <c r="AT1508" s="28">
        <v>1209601</v>
      </c>
      <c r="AU1508" s="62"/>
      <c r="BT1508">
        <v>0</v>
      </c>
      <c r="BU1508" s="32">
        <v>100</v>
      </c>
      <c r="BV1508" s="32">
        <v>145</v>
      </c>
      <c r="BW1508" s="32">
        <v>12750</v>
      </c>
      <c r="BX1508" s="32">
        <v>87</v>
      </c>
      <c r="BY1508" s="32">
        <v>91200</v>
      </c>
      <c r="BZ1508" t="s">
        <v>1816</v>
      </c>
      <c r="CA1508" t="s">
        <v>1691</v>
      </c>
      <c r="CB1508" t="s">
        <v>1821</v>
      </c>
      <c r="CC1508" s="52" t="s">
        <v>1726</v>
      </c>
      <c r="CD1508" s="52" t="s">
        <v>1794</v>
      </c>
      <c r="CE1508" s="155">
        <v>28</v>
      </c>
      <c r="CF1508" s="155">
        <v>1</v>
      </c>
      <c r="CG1508" s="31" t="s">
        <v>5845</v>
      </c>
      <c r="CH1508" s="31" t="s">
        <v>4000</v>
      </c>
      <c r="CI1508" s="31" t="s">
        <v>4007</v>
      </c>
      <c r="CJ1508" s="31" t="s">
        <v>3395</v>
      </c>
      <c r="DL1508"/>
      <c r="DM1508"/>
      <c r="DN1508"/>
      <c r="DO1508"/>
      <c r="DP1508"/>
      <c r="DQ1508"/>
      <c r="DR1508"/>
      <c r="DV1508" s="31" t="s">
        <v>2284</v>
      </c>
      <c r="DW1508" s="31" t="s">
        <v>2289</v>
      </c>
      <c r="DX1508" s="63"/>
      <c r="DY1508" s="63"/>
      <c r="DZ1508" s="63"/>
      <c r="EA1508" s="167"/>
      <c r="EB1508" s="60"/>
      <c r="EC1508" s="60"/>
      <c r="ED1508" s="60"/>
      <c r="EE1508" s="60"/>
      <c r="EF1508" s="60"/>
      <c r="EG1508" s="60"/>
      <c r="EH1508" s="60"/>
      <c r="EI1508" s="60"/>
      <c r="EJ1508" s="60"/>
      <c r="EK1508" s="60"/>
      <c r="EL1508" s="60"/>
      <c r="EM1508" s="60"/>
      <c r="EN1508" s="60"/>
      <c r="EO1508" s="60"/>
      <c r="EP1508" s="60"/>
      <c r="EQ1508" s="60"/>
      <c r="ER1508" s="60"/>
      <c r="ES1508" s="60"/>
      <c r="ET1508" s="60"/>
      <c r="EU1508" s="60"/>
      <c r="EV1508" s="60"/>
      <c r="EW1508" s="60"/>
      <c r="EX1508" s="60"/>
      <c r="EY1508" s="60"/>
      <c r="EZ1508" s="60"/>
      <c r="FA1508" s="60"/>
      <c r="FB1508" s="60"/>
    </row>
    <row r="1509" spans="22:158" x14ac:dyDescent="0.25">
      <c r="V1509" s="1"/>
      <c r="W1509" s="33"/>
      <c r="X1509" s="33"/>
      <c r="AH1509" s="38">
        <v>100</v>
      </c>
      <c r="AI1509" s="38">
        <v>130</v>
      </c>
      <c r="AJ1509" s="38">
        <v>13650</v>
      </c>
      <c r="AK1509" s="38">
        <v>16</v>
      </c>
      <c r="AL1509" s="38">
        <v>1900958</v>
      </c>
      <c r="AM1509" s="61" t="s">
        <v>1816</v>
      </c>
      <c r="AN1509" s="61" t="s">
        <v>1687</v>
      </c>
      <c r="AO1509" s="61" t="s">
        <v>5116</v>
      </c>
      <c r="AP1509" s="61" t="s">
        <v>5034</v>
      </c>
      <c r="AQ1509" s="61" t="s">
        <v>1716</v>
      </c>
      <c r="AR1509" s="28">
        <v>0</v>
      </c>
      <c r="AS1509" s="28">
        <v>0</v>
      </c>
      <c r="AT1509" s="28">
        <v>33247</v>
      </c>
      <c r="AU1509" s="62"/>
      <c r="BT1509">
        <v>0</v>
      </c>
      <c r="BU1509" s="32">
        <v>100</v>
      </c>
      <c r="BV1509" s="32">
        <v>145</v>
      </c>
      <c r="BW1509" s="32">
        <v>12750</v>
      </c>
      <c r="BX1509" s="32">
        <v>88</v>
      </c>
      <c r="BY1509" s="32">
        <v>91220</v>
      </c>
      <c r="BZ1509" t="s">
        <v>1816</v>
      </c>
      <c r="CA1509" t="s">
        <v>1691</v>
      </c>
      <c r="CB1509" t="s">
        <v>1821</v>
      </c>
      <c r="CC1509" t="s">
        <v>1684</v>
      </c>
      <c r="CD1509" s="52" t="s">
        <v>1684</v>
      </c>
      <c r="CE1509" s="155"/>
      <c r="CF1509" s="155"/>
      <c r="CG1509" s="31" t="s">
        <v>696</v>
      </c>
      <c r="CH1509" s="31" t="s">
        <v>4001</v>
      </c>
      <c r="CI1509" s="31" t="s">
        <v>4007</v>
      </c>
      <c r="CJ1509" s="31" t="s">
        <v>3396</v>
      </c>
      <c r="DL1509"/>
      <c r="DM1509"/>
      <c r="DN1509"/>
      <c r="DO1509"/>
      <c r="DP1509"/>
      <c r="DQ1509"/>
      <c r="DR1509"/>
      <c r="DV1509" s="31" t="s">
        <v>2284</v>
      </c>
      <c r="DW1509" s="31" t="s">
        <v>2289</v>
      </c>
      <c r="DX1509" s="63"/>
      <c r="DY1509" s="63"/>
      <c r="DZ1509" s="63"/>
      <c r="EA1509" s="167"/>
      <c r="EB1509" s="60"/>
      <c r="EC1509" s="60"/>
      <c r="ED1509" s="60"/>
      <c r="EE1509" s="60"/>
      <c r="EF1509" s="60"/>
      <c r="EG1509" s="60"/>
      <c r="EH1509" s="60"/>
      <c r="EI1509" s="60"/>
      <c r="EJ1509" s="60"/>
      <c r="EK1509" s="60"/>
      <c r="EL1509" s="60"/>
      <c r="EM1509" s="60"/>
      <c r="EN1509" s="60"/>
      <c r="EO1509" s="60"/>
      <c r="EP1509" s="60"/>
      <c r="EQ1509" s="60"/>
      <c r="ER1509" s="60"/>
      <c r="ES1509" s="60"/>
      <c r="ET1509" s="60"/>
      <c r="EU1509" s="60"/>
      <c r="EV1509" s="60"/>
      <c r="EW1509" s="60"/>
      <c r="EX1509" s="60"/>
      <c r="EY1509" s="60"/>
      <c r="EZ1509" s="60"/>
      <c r="FA1509" s="60"/>
      <c r="FB1509" s="60"/>
    </row>
    <row r="1510" spans="22:158" x14ac:dyDescent="0.25">
      <c r="W1510" s="33"/>
      <c r="X1510" s="33"/>
      <c r="AH1510" s="38">
        <v>100</v>
      </c>
      <c r="AI1510" s="38">
        <v>130</v>
      </c>
      <c r="AJ1510" s="38">
        <v>13660</v>
      </c>
      <c r="AK1510" s="38">
        <v>16</v>
      </c>
      <c r="AL1510" s="38">
        <v>1900958</v>
      </c>
      <c r="AM1510" s="61" t="s">
        <v>1816</v>
      </c>
      <c r="AN1510" s="61" t="s">
        <v>1687</v>
      </c>
      <c r="AO1510" s="61" t="s">
        <v>5117</v>
      </c>
      <c r="AP1510" s="61" t="s">
        <v>5034</v>
      </c>
      <c r="AQ1510" s="61" t="s">
        <v>1716</v>
      </c>
      <c r="AR1510" s="28">
        <v>1190013.5</v>
      </c>
      <c r="AS1510" s="28">
        <v>0</v>
      </c>
      <c r="AT1510" s="28">
        <v>0</v>
      </c>
      <c r="AU1510" s="62"/>
      <c r="BT1510">
        <v>0</v>
      </c>
      <c r="BU1510" s="32">
        <v>100</v>
      </c>
      <c r="BV1510" s="32">
        <v>145</v>
      </c>
      <c r="BW1510" s="32">
        <v>12750</v>
      </c>
      <c r="BX1510" s="32">
        <v>89</v>
      </c>
      <c r="BY1510" s="32">
        <v>91240</v>
      </c>
      <c r="BZ1510" t="s">
        <v>1816</v>
      </c>
      <c r="CA1510" t="s">
        <v>1691</v>
      </c>
      <c r="CB1510" t="s">
        <v>1821</v>
      </c>
      <c r="CC1510" s="52" t="s">
        <v>1785</v>
      </c>
      <c r="CD1510" s="52" t="s">
        <v>1785</v>
      </c>
      <c r="CE1510" s="155">
        <v>3405</v>
      </c>
      <c r="CF1510" s="155">
        <v>28</v>
      </c>
      <c r="CG1510" s="31" t="s">
        <v>698</v>
      </c>
      <c r="CH1510" s="31" t="s">
        <v>4002</v>
      </c>
      <c r="CI1510" s="31" t="s">
        <v>4007</v>
      </c>
      <c r="CJ1510" s="31" t="s">
        <v>3397</v>
      </c>
      <c r="DL1510"/>
      <c r="DM1510"/>
      <c r="DN1510"/>
      <c r="DO1510"/>
      <c r="DP1510"/>
      <c r="DQ1510"/>
      <c r="DR1510"/>
      <c r="DV1510" s="31" t="s">
        <v>2284</v>
      </c>
      <c r="DW1510" s="31" t="s">
        <v>2289</v>
      </c>
      <c r="DX1510" s="63"/>
      <c r="DY1510" s="63"/>
      <c r="DZ1510" s="63"/>
      <c r="EA1510" s="167"/>
      <c r="EB1510" s="60"/>
      <c r="EC1510" s="60"/>
      <c r="ED1510" s="60"/>
      <c r="EE1510" s="60"/>
      <c r="EF1510" s="60"/>
      <c r="EG1510" s="60"/>
      <c r="EH1510" s="60"/>
      <c r="EI1510" s="60"/>
      <c r="EJ1510" s="60"/>
      <c r="EK1510" s="60"/>
      <c r="EL1510" s="60"/>
      <c r="EM1510" s="60"/>
      <c r="EN1510" s="60"/>
      <c r="EO1510" s="60"/>
      <c r="EP1510" s="60"/>
      <c r="EQ1510" s="60"/>
      <c r="ER1510" s="60"/>
      <c r="ES1510" s="60"/>
      <c r="ET1510" s="60"/>
      <c r="EU1510" s="60"/>
      <c r="EV1510" s="60"/>
      <c r="EW1510" s="60"/>
      <c r="EX1510" s="60"/>
      <c r="EY1510" s="60"/>
      <c r="EZ1510" s="60"/>
      <c r="FA1510" s="60"/>
      <c r="FB1510" s="60"/>
    </row>
    <row r="1511" spans="22:158" x14ac:dyDescent="0.25">
      <c r="W1511" s="33"/>
      <c r="X1511" s="33"/>
      <c r="AH1511" s="38">
        <v>100</v>
      </c>
      <c r="AI1511" s="38">
        <v>130</v>
      </c>
      <c r="AJ1511" s="38">
        <v>14200</v>
      </c>
      <c r="AK1511" s="38">
        <v>16</v>
      </c>
      <c r="AL1511" s="38">
        <v>1900958</v>
      </c>
      <c r="AM1511" s="61" t="s">
        <v>1816</v>
      </c>
      <c r="AN1511" s="61" t="s">
        <v>1687</v>
      </c>
      <c r="AO1511" s="61" t="s">
        <v>5127</v>
      </c>
      <c r="AP1511" s="61" t="s">
        <v>5034</v>
      </c>
      <c r="AQ1511" s="61" t="s">
        <v>1716</v>
      </c>
      <c r="AR1511" s="28">
        <v>260059.3</v>
      </c>
      <c r="AS1511" s="28">
        <v>0</v>
      </c>
      <c r="AT1511" s="28">
        <v>322173</v>
      </c>
      <c r="AU1511" s="62"/>
      <c r="BT1511">
        <v>0</v>
      </c>
      <c r="BU1511" s="32">
        <v>100</v>
      </c>
      <c r="BV1511" s="32">
        <v>145</v>
      </c>
      <c r="BW1511" s="32">
        <v>12750</v>
      </c>
      <c r="BX1511" s="32">
        <v>90</v>
      </c>
      <c r="BY1511" s="32">
        <v>91260</v>
      </c>
      <c r="BZ1511" t="s">
        <v>1816</v>
      </c>
      <c r="CA1511" t="s">
        <v>1691</v>
      </c>
      <c r="CB1511" t="s">
        <v>1821</v>
      </c>
      <c r="CC1511" t="s">
        <v>5036</v>
      </c>
      <c r="CD1511" s="52" t="s">
        <v>5036</v>
      </c>
      <c r="CE1511" s="155">
        <v>20</v>
      </c>
      <c r="CF1511" s="155">
        <v>7</v>
      </c>
      <c r="CG1511" s="31" t="s">
        <v>5848</v>
      </c>
      <c r="CH1511" s="31" t="s">
        <v>4003</v>
      </c>
      <c r="CI1511" s="31" t="s">
        <v>4007</v>
      </c>
      <c r="CJ1511" s="31" t="s">
        <v>3398</v>
      </c>
      <c r="DL1511"/>
      <c r="DM1511"/>
      <c r="DN1511"/>
      <c r="DO1511"/>
      <c r="DP1511"/>
      <c r="DQ1511"/>
      <c r="DR1511"/>
      <c r="DV1511" s="31" t="s">
        <v>2284</v>
      </c>
      <c r="DW1511" s="31" t="s">
        <v>2289</v>
      </c>
      <c r="DX1511" s="63"/>
      <c r="DY1511" s="63"/>
      <c r="DZ1511" s="63"/>
      <c r="EA1511" s="167"/>
      <c r="EB1511" s="60"/>
      <c r="EC1511" s="60"/>
      <c r="ED1511" s="60"/>
      <c r="EE1511" s="60"/>
      <c r="EF1511" s="60"/>
      <c r="EG1511" s="60"/>
      <c r="EH1511" s="60"/>
      <c r="EI1511" s="60"/>
      <c r="EJ1511" s="60"/>
      <c r="EK1511" s="60"/>
      <c r="EL1511" s="60"/>
      <c r="EM1511" s="60"/>
      <c r="EN1511" s="60"/>
      <c r="EO1511" s="60"/>
      <c r="EP1511" s="60"/>
      <c r="EQ1511" s="60"/>
      <c r="ER1511" s="60"/>
      <c r="ES1511" s="60"/>
      <c r="ET1511" s="60"/>
      <c r="EU1511" s="60"/>
      <c r="EV1511" s="60"/>
      <c r="EW1511" s="60"/>
      <c r="EX1511" s="60"/>
      <c r="EY1511" s="60"/>
      <c r="EZ1511" s="60"/>
      <c r="FA1511" s="60"/>
      <c r="FB1511" s="60"/>
    </row>
    <row r="1512" spans="22:158" x14ac:dyDescent="0.25">
      <c r="W1512" s="33"/>
      <c r="X1512" s="33"/>
      <c r="AH1512" s="38">
        <v>100</v>
      </c>
      <c r="AI1512" s="38">
        <v>130</v>
      </c>
      <c r="AJ1512" s="38">
        <v>14920</v>
      </c>
      <c r="AK1512" s="38">
        <v>16</v>
      </c>
      <c r="AL1512" s="38">
        <v>1900958</v>
      </c>
      <c r="AM1512" s="61" t="s">
        <v>1816</v>
      </c>
      <c r="AN1512" s="61" t="s">
        <v>1687</v>
      </c>
      <c r="AO1512" s="61" t="s">
        <v>1588</v>
      </c>
      <c r="AP1512" s="61" t="s">
        <v>5034</v>
      </c>
      <c r="AQ1512" s="61" t="s">
        <v>1716</v>
      </c>
      <c r="AR1512" s="28">
        <v>5049919</v>
      </c>
      <c r="AS1512" s="28">
        <v>270293</v>
      </c>
      <c r="AT1512" s="28">
        <v>0</v>
      </c>
      <c r="AU1512" s="62"/>
      <c r="BT1512">
        <v>0</v>
      </c>
      <c r="BU1512" s="32">
        <v>100</v>
      </c>
      <c r="BV1512" s="32">
        <v>145</v>
      </c>
      <c r="BW1512" s="32">
        <v>13310</v>
      </c>
      <c r="BX1512" s="32">
        <v>81</v>
      </c>
      <c r="BY1512" s="32">
        <v>91000</v>
      </c>
      <c r="BZ1512" t="s">
        <v>1816</v>
      </c>
      <c r="CA1512" t="s">
        <v>1691</v>
      </c>
      <c r="CB1512" t="s">
        <v>1828</v>
      </c>
      <c r="CC1512" s="52" t="s">
        <v>1683</v>
      </c>
      <c r="CD1512" s="52" t="s">
        <v>1784</v>
      </c>
      <c r="CE1512" s="155">
        <v>34543</v>
      </c>
      <c r="CF1512" s="155">
        <v>268</v>
      </c>
      <c r="CG1512" s="31" t="s">
        <v>5834</v>
      </c>
      <c r="CH1512" s="31" t="s">
        <v>3985</v>
      </c>
      <c r="CI1512" s="31" t="s">
        <v>4008</v>
      </c>
      <c r="CJ1512" s="31" t="s">
        <v>3399</v>
      </c>
      <c r="DL1512"/>
      <c r="DM1512"/>
      <c r="DN1512"/>
      <c r="DO1512"/>
      <c r="DP1512"/>
      <c r="DQ1512"/>
      <c r="DR1512"/>
      <c r="DV1512" s="31" t="s">
        <v>2284</v>
      </c>
      <c r="DW1512" s="31" t="s">
        <v>2289</v>
      </c>
      <c r="DX1512" s="63"/>
      <c r="DY1512" s="63"/>
      <c r="DZ1512" s="63"/>
      <c r="EA1512" s="167"/>
      <c r="EB1512" s="60"/>
      <c r="EC1512" s="60"/>
      <c r="ED1512" s="60"/>
      <c r="EE1512" s="60"/>
      <c r="EF1512" s="60"/>
      <c r="EG1512" s="60"/>
      <c r="EH1512" s="60"/>
      <c r="EI1512" s="60"/>
      <c r="EJ1512" s="60"/>
      <c r="EK1512" s="60"/>
      <c r="EL1512" s="60"/>
      <c r="EM1512" s="60"/>
      <c r="EN1512" s="60"/>
      <c r="EO1512" s="60"/>
      <c r="EP1512" s="60"/>
      <c r="EQ1512" s="60"/>
      <c r="ER1512" s="60"/>
      <c r="ES1512" s="60"/>
      <c r="ET1512" s="60"/>
      <c r="EU1512" s="60"/>
      <c r="EV1512" s="60"/>
      <c r="EW1512" s="60"/>
      <c r="EX1512" s="60"/>
      <c r="EY1512" s="60"/>
      <c r="EZ1512" s="60"/>
      <c r="FA1512" s="60"/>
      <c r="FB1512" s="60"/>
    </row>
    <row r="1513" spans="22:158" x14ac:dyDescent="0.25">
      <c r="W1513" s="33"/>
      <c r="X1513" s="33"/>
      <c r="AH1513" s="38">
        <v>100</v>
      </c>
      <c r="AI1513" s="38">
        <v>130</v>
      </c>
      <c r="AJ1513" s="38">
        <v>15100</v>
      </c>
      <c r="AK1513" s="38">
        <v>16</v>
      </c>
      <c r="AL1513" s="38">
        <v>1900958</v>
      </c>
      <c r="AM1513" s="61" t="s">
        <v>1816</v>
      </c>
      <c r="AN1513" s="61" t="s">
        <v>1687</v>
      </c>
      <c r="AO1513" s="61" t="s">
        <v>1592</v>
      </c>
      <c r="AP1513" s="61" t="s">
        <v>5034</v>
      </c>
      <c r="AQ1513" s="61" t="s">
        <v>1716</v>
      </c>
      <c r="AR1513" s="28">
        <v>0</v>
      </c>
      <c r="AS1513" s="28">
        <v>0</v>
      </c>
      <c r="AT1513" s="28">
        <v>59671</v>
      </c>
      <c r="AU1513" s="62"/>
      <c r="BT1513">
        <v>0</v>
      </c>
      <c r="BU1513" s="32">
        <v>100</v>
      </c>
      <c r="BV1513" s="32">
        <v>145</v>
      </c>
      <c r="BW1513" s="32">
        <v>13310</v>
      </c>
      <c r="BX1513" s="32">
        <v>81</v>
      </c>
      <c r="BY1513" s="32">
        <v>91010</v>
      </c>
      <c r="BZ1513" t="s">
        <v>1816</v>
      </c>
      <c r="CA1513" t="s">
        <v>1691</v>
      </c>
      <c r="CB1513" t="s">
        <v>1828</v>
      </c>
      <c r="CC1513" t="s">
        <v>1683</v>
      </c>
      <c r="CD1513" s="52" t="s">
        <v>1683</v>
      </c>
      <c r="CE1513" s="155">
        <v>523</v>
      </c>
      <c r="CF1513" s="155">
        <v>5</v>
      </c>
      <c r="CG1513" s="31" t="s">
        <v>5837</v>
      </c>
      <c r="CH1513" s="31" t="s">
        <v>3987</v>
      </c>
      <c r="CI1513" s="31" t="s">
        <v>4008</v>
      </c>
      <c r="CJ1513" s="31" t="s">
        <v>3400</v>
      </c>
      <c r="DL1513"/>
      <c r="DM1513"/>
      <c r="DN1513"/>
      <c r="DO1513"/>
      <c r="DP1513"/>
      <c r="DQ1513"/>
      <c r="DR1513"/>
      <c r="DV1513" s="31" t="s">
        <v>2284</v>
      </c>
      <c r="DW1513" s="31" t="s">
        <v>2289</v>
      </c>
      <c r="DX1513" s="63"/>
      <c r="DY1513" s="63"/>
      <c r="DZ1513" s="63"/>
      <c r="EA1513" s="167"/>
      <c r="EB1513" s="60"/>
      <c r="EC1513" s="60"/>
      <c r="ED1513" s="60"/>
      <c r="EE1513" s="60"/>
      <c r="EF1513" s="60"/>
      <c r="EG1513" s="60"/>
      <c r="EH1513" s="60"/>
      <c r="EI1513" s="60"/>
      <c r="EJ1513" s="60"/>
      <c r="EK1513" s="60"/>
      <c r="EL1513" s="60"/>
      <c r="EM1513" s="60"/>
      <c r="EN1513" s="60"/>
      <c r="EO1513" s="60"/>
      <c r="EP1513" s="60"/>
      <c r="EQ1513" s="60"/>
      <c r="ER1513" s="60"/>
      <c r="ES1513" s="60"/>
      <c r="ET1513" s="60"/>
      <c r="EU1513" s="60"/>
      <c r="EV1513" s="60"/>
      <c r="EW1513" s="60"/>
      <c r="EX1513" s="60"/>
      <c r="EY1513" s="60"/>
      <c r="EZ1513" s="60"/>
      <c r="FA1513" s="60"/>
      <c r="FB1513" s="60"/>
    </row>
    <row r="1514" spans="22:158" x14ac:dyDescent="0.25">
      <c r="W1514" s="33"/>
      <c r="X1514" s="33"/>
      <c r="AH1514" s="38">
        <v>100</v>
      </c>
      <c r="AI1514" s="38">
        <v>130</v>
      </c>
      <c r="AJ1514" s="38">
        <v>15300</v>
      </c>
      <c r="AK1514" s="38">
        <v>16</v>
      </c>
      <c r="AL1514" s="38">
        <v>1900958</v>
      </c>
      <c r="AM1514" s="61" t="s">
        <v>1816</v>
      </c>
      <c r="AN1514" s="61" t="s">
        <v>1687</v>
      </c>
      <c r="AO1514" s="61" t="s">
        <v>1597</v>
      </c>
      <c r="AP1514" s="61" t="s">
        <v>5034</v>
      </c>
      <c r="AQ1514" s="61" t="s">
        <v>1716</v>
      </c>
      <c r="AR1514" s="28">
        <v>4983891.4000000004</v>
      </c>
      <c r="AS1514" s="28">
        <v>41558</v>
      </c>
      <c r="AT1514" s="28">
        <v>371250</v>
      </c>
      <c r="AU1514" s="62"/>
      <c r="BT1514">
        <v>0</v>
      </c>
      <c r="BU1514" s="32">
        <v>100</v>
      </c>
      <c r="BV1514" s="32">
        <v>145</v>
      </c>
      <c r="BW1514" s="32">
        <v>13310</v>
      </c>
      <c r="BX1514" s="32">
        <v>82</v>
      </c>
      <c r="BY1514" s="32">
        <v>91020</v>
      </c>
      <c r="BZ1514" t="s">
        <v>1816</v>
      </c>
      <c r="CA1514" t="s">
        <v>1691</v>
      </c>
      <c r="CB1514" t="s">
        <v>1828</v>
      </c>
      <c r="CC1514" s="52" t="s">
        <v>1790</v>
      </c>
      <c r="CD1514" s="52" t="s">
        <v>1792</v>
      </c>
      <c r="CE1514" s="155">
        <v>2883</v>
      </c>
      <c r="CF1514" s="155">
        <v>33</v>
      </c>
      <c r="CG1514" s="31" t="s">
        <v>5851</v>
      </c>
      <c r="CH1514" s="31" t="s">
        <v>3988</v>
      </c>
      <c r="CI1514" s="31" t="s">
        <v>4008</v>
      </c>
      <c r="CJ1514" s="31" t="s">
        <v>3401</v>
      </c>
      <c r="DL1514"/>
      <c r="DM1514"/>
      <c r="DN1514"/>
      <c r="DO1514"/>
      <c r="DP1514"/>
      <c r="DQ1514"/>
      <c r="DR1514"/>
      <c r="DV1514" s="31" t="s">
        <v>2284</v>
      </c>
      <c r="DW1514" s="31" t="s">
        <v>2289</v>
      </c>
      <c r="DX1514" s="63"/>
      <c r="DY1514" s="63"/>
      <c r="DZ1514" s="63"/>
      <c r="EA1514" s="167"/>
      <c r="EB1514" s="60"/>
      <c r="EC1514" s="60"/>
      <c r="ED1514" s="60"/>
      <c r="EE1514" s="60"/>
      <c r="EF1514" s="60"/>
      <c r="EG1514" s="60"/>
      <c r="EH1514" s="60"/>
      <c r="EI1514" s="60"/>
      <c r="EJ1514" s="60"/>
      <c r="EK1514" s="60"/>
      <c r="EL1514" s="60"/>
      <c r="EM1514" s="60"/>
      <c r="EN1514" s="60"/>
      <c r="EO1514" s="60"/>
      <c r="EP1514" s="60"/>
      <c r="EQ1514" s="60"/>
      <c r="ER1514" s="60"/>
      <c r="ES1514" s="60"/>
      <c r="ET1514" s="60"/>
      <c r="EU1514" s="60"/>
      <c r="EV1514" s="60"/>
      <c r="EW1514" s="60"/>
      <c r="EX1514" s="60"/>
      <c r="EY1514" s="60"/>
      <c r="EZ1514" s="60"/>
      <c r="FA1514" s="60"/>
      <c r="FB1514" s="60"/>
    </row>
    <row r="1515" spans="22:158" x14ac:dyDescent="0.25">
      <c r="V1515" s="1"/>
      <c r="W1515" s="33"/>
      <c r="X1515" s="33"/>
      <c r="AH1515" s="38">
        <v>100</v>
      </c>
      <c r="AI1515" s="38">
        <v>130</v>
      </c>
      <c r="AJ1515" s="38">
        <v>15600</v>
      </c>
      <c r="AK1515" s="38">
        <v>16</v>
      </c>
      <c r="AL1515" s="38">
        <v>1900958</v>
      </c>
      <c r="AM1515" s="61" t="s">
        <v>1816</v>
      </c>
      <c r="AN1515" s="61" t="s">
        <v>1687</v>
      </c>
      <c r="AO1515" s="61" t="s">
        <v>1603</v>
      </c>
      <c r="AP1515" s="61" t="s">
        <v>5034</v>
      </c>
      <c r="AQ1515" s="61" t="s">
        <v>1716</v>
      </c>
      <c r="AR1515" s="28">
        <v>0</v>
      </c>
      <c r="AS1515" s="28">
        <v>0</v>
      </c>
      <c r="AT1515" s="28">
        <v>1203436</v>
      </c>
      <c r="AU1515" s="62"/>
      <c r="BT1515">
        <v>0</v>
      </c>
      <c r="BU1515" s="32">
        <v>100</v>
      </c>
      <c r="BV1515" s="32">
        <v>145</v>
      </c>
      <c r="BW1515" s="32">
        <v>13310</v>
      </c>
      <c r="BX1515" s="32">
        <v>82</v>
      </c>
      <c r="BY1515" s="32">
        <v>91040</v>
      </c>
      <c r="BZ1515" t="s">
        <v>1816</v>
      </c>
      <c r="CA1515" t="s">
        <v>1691</v>
      </c>
      <c r="CB1515" t="s">
        <v>1828</v>
      </c>
      <c r="CC1515" s="52" t="s">
        <v>1790</v>
      </c>
      <c r="CD1515" s="52" t="s">
        <v>1791</v>
      </c>
      <c r="CE1515" s="155">
        <v>932</v>
      </c>
      <c r="CF1515" s="155">
        <v>6</v>
      </c>
      <c r="CG1515" s="31" t="s">
        <v>5853</v>
      </c>
      <c r="CH1515" s="31" t="s">
        <v>3989</v>
      </c>
      <c r="CI1515" s="31" t="s">
        <v>4008</v>
      </c>
      <c r="CJ1515" s="31" t="s">
        <v>3402</v>
      </c>
      <c r="DL1515"/>
      <c r="DM1515"/>
      <c r="DN1515"/>
      <c r="DO1515"/>
      <c r="DP1515"/>
      <c r="DQ1515"/>
      <c r="DR1515"/>
      <c r="DV1515" s="31" t="s">
        <v>2284</v>
      </c>
      <c r="DW1515" s="31" t="s">
        <v>2289</v>
      </c>
      <c r="DX1515" s="63"/>
      <c r="DY1515" s="63"/>
      <c r="DZ1515" s="63"/>
      <c r="EA1515" s="167"/>
      <c r="EB1515" s="60"/>
      <c r="EC1515" s="60"/>
      <c r="ED1515" s="60"/>
      <c r="EE1515" s="60"/>
      <c r="EF1515" s="60"/>
      <c r="EG1515" s="60"/>
      <c r="EH1515" s="60"/>
      <c r="EI1515" s="60"/>
      <c r="EJ1515" s="60"/>
      <c r="EK1515" s="60"/>
      <c r="EL1515" s="60"/>
      <c r="EM1515" s="60"/>
      <c r="EN1515" s="60"/>
      <c r="EO1515" s="60"/>
      <c r="EP1515" s="60"/>
      <c r="EQ1515" s="60"/>
      <c r="ER1515" s="60"/>
      <c r="ES1515" s="60"/>
      <c r="ET1515" s="60"/>
      <c r="EU1515" s="60"/>
      <c r="EV1515" s="60"/>
      <c r="EW1515" s="60"/>
      <c r="EX1515" s="60"/>
      <c r="EY1515" s="60"/>
      <c r="EZ1515" s="60"/>
      <c r="FA1515" s="60"/>
      <c r="FB1515" s="60"/>
    </row>
    <row r="1516" spans="22:158" x14ac:dyDescent="0.25">
      <c r="W1516" s="33"/>
      <c r="X1516" s="33"/>
      <c r="AH1516" s="38">
        <v>100</v>
      </c>
      <c r="AI1516" s="38">
        <v>130</v>
      </c>
      <c r="AJ1516" s="38">
        <v>15750</v>
      </c>
      <c r="AK1516" s="38">
        <v>16</v>
      </c>
      <c r="AL1516" s="38">
        <v>1900958</v>
      </c>
      <c r="AM1516" s="61" t="s">
        <v>1816</v>
      </c>
      <c r="AN1516" s="61" t="s">
        <v>1687</v>
      </c>
      <c r="AO1516" s="61" t="s">
        <v>1606</v>
      </c>
      <c r="AP1516" s="61" t="s">
        <v>5034</v>
      </c>
      <c r="AQ1516" s="61" t="s">
        <v>1716</v>
      </c>
      <c r="AR1516" s="28">
        <v>3016352.8</v>
      </c>
      <c r="AS1516" s="28">
        <v>425327</v>
      </c>
      <c r="AT1516" s="28">
        <v>135411</v>
      </c>
      <c r="AU1516" s="62"/>
      <c r="BT1516">
        <v>0</v>
      </c>
      <c r="BU1516" s="32">
        <v>100</v>
      </c>
      <c r="BV1516" s="32">
        <v>145</v>
      </c>
      <c r="BW1516" s="32">
        <v>13310</v>
      </c>
      <c r="BX1516" s="32">
        <v>83</v>
      </c>
      <c r="BY1516" s="32">
        <v>91060</v>
      </c>
      <c r="BZ1516" t="s">
        <v>1816</v>
      </c>
      <c r="CA1516" t="s">
        <v>1691</v>
      </c>
      <c r="CB1516" t="s">
        <v>1828</v>
      </c>
      <c r="CC1516" s="52" t="s">
        <v>1786</v>
      </c>
      <c r="CD1516" s="52" t="s">
        <v>5043</v>
      </c>
      <c r="CE1516" s="155">
        <v>20095</v>
      </c>
      <c r="CF1516" s="155">
        <v>8</v>
      </c>
      <c r="CG1516" s="31" t="s">
        <v>684</v>
      </c>
      <c r="CH1516" s="31" t="s">
        <v>3990</v>
      </c>
      <c r="CI1516" s="31" t="s">
        <v>4008</v>
      </c>
      <c r="CJ1516" s="31" t="s">
        <v>3403</v>
      </c>
      <c r="DL1516"/>
      <c r="DM1516"/>
      <c r="DN1516"/>
      <c r="DO1516"/>
      <c r="DP1516"/>
      <c r="DQ1516"/>
      <c r="DR1516"/>
      <c r="DV1516" s="31" t="s">
        <v>2284</v>
      </c>
      <c r="DW1516" s="31" t="s">
        <v>2289</v>
      </c>
      <c r="DX1516" s="63"/>
      <c r="DY1516" s="63"/>
      <c r="DZ1516" s="63"/>
      <c r="EA1516" s="167"/>
      <c r="EB1516" s="60"/>
      <c r="EC1516" s="60"/>
      <c r="ED1516" s="60"/>
      <c r="EE1516" s="60"/>
      <c r="EF1516" s="60"/>
      <c r="EG1516" s="60"/>
      <c r="EH1516" s="60"/>
      <c r="EI1516" s="60"/>
      <c r="EJ1516" s="60"/>
      <c r="EK1516" s="60"/>
      <c r="EL1516" s="60"/>
      <c r="EM1516" s="60"/>
      <c r="EN1516" s="60"/>
      <c r="EO1516" s="60"/>
      <c r="EP1516" s="60"/>
      <c r="EQ1516" s="60"/>
      <c r="ER1516" s="60"/>
      <c r="ES1516" s="60"/>
      <c r="ET1516" s="60"/>
      <c r="EU1516" s="60"/>
      <c r="EV1516" s="60"/>
      <c r="EW1516" s="60"/>
      <c r="EX1516" s="60"/>
      <c r="EY1516" s="60"/>
      <c r="EZ1516" s="60"/>
      <c r="FA1516" s="60"/>
      <c r="FB1516" s="60"/>
    </row>
    <row r="1517" spans="22:158" x14ac:dyDescent="0.25">
      <c r="W1517" s="33"/>
      <c r="X1517" s="33"/>
      <c r="AH1517" s="38">
        <v>100</v>
      </c>
      <c r="AI1517" s="38">
        <v>130</v>
      </c>
      <c r="AJ1517" s="38">
        <v>16000</v>
      </c>
      <c r="AK1517" s="38">
        <v>16</v>
      </c>
      <c r="AL1517" s="38">
        <v>1900958</v>
      </c>
      <c r="AM1517" s="61" t="s">
        <v>1816</v>
      </c>
      <c r="AN1517" s="61" t="s">
        <v>1687</v>
      </c>
      <c r="AO1517" s="61" t="s">
        <v>1611</v>
      </c>
      <c r="AP1517" s="61" t="s">
        <v>5034</v>
      </c>
      <c r="AQ1517" s="61" t="s">
        <v>1716</v>
      </c>
      <c r="AR1517" s="28">
        <v>0</v>
      </c>
      <c r="AS1517" s="28">
        <v>0</v>
      </c>
      <c r="AT1517" s="28">
        <v>15501</v>
      </c>
      <c r="AU1517" s="62"/>
      <c r="BT1517">
        <v>0</v>
      </c>
      <c r="BU1517" s="32">
        <v>100</v>
      </c>
      <c r="BV1517" s="32">
        <v>145</v>
      </c>
      <c r="BW1517" s="32">
        <v>13310</v>
      </c>
      <c r="BX1517" s="32">
        <v>83</v>
      </c>
      <c r="BY1517" s="32">
        <v>91080</v>
      </c>
      <c r="BZ1517" t="s">
        <v>1816</v>
      </c>
      <c r="CA1517" t="s">
        <v>1691</v>
      </c>
      <c r="CB1517" t="s">
        <v>1828</v>
      </c>
      <c r="CC1517" t="s">
        <v>1786</v>
      </c>
      <c r="CD1517" s="52" t="s">
        <v>1784</v>
      </c>
      <c r="CE1517" s="155">
        <v>0</v>
      </c>
      <c r="CF1517" s="155">
        <v>1</v>
      </c>
      <c r="CG1517" s="31" t="s">
        <v>686</v>
      </c>
      <c r="CH1517" s="31" t="s">
        <v>3991</v>
      </c>
      <c r="CI1517" s="31" t="s">
        <v>4008</v>
      </c>
      <c r="CJ1517" s="31" t="s">
        <v>3404</v>
      </c>
      <c r="DL1517"/>
      <c r="DM1517"/>
      <c r="DN1517"/>
      <c r="DO1517"/>
      <c r="DP1517"/>
      <c r="DQ1517"/>
      <c r="DR1517"/>
      <c r="DV1517" s="31" t="s">
        <v>2284</v>
      </c>
      <c r="DW1517" s="31" t="s">
        <v>2289</v>
      </c>
      <c r="DX1517" s="63"/>
      <c r="DY1517" s="63"/>
      <c r="DZ1517" s="63"/>
      <c r="EA1517" s="167"/>
      <c r="EB1517" s="60"/>
      <c r="EC1517" s="60"/>
      <c r="ED1517" s="60"/>
      <c r="EE1517" s="60"/>
      <c r="EF1517" s="60"/>
      <c r="EG1517" s="60"/>
      <c r="EH1517" s="60"/>
      <c r="EI1517" s="60"/>
      <c r="EJ1517" s="60"/>
      <c r="EK1517" s="60"/>
      <c r="EL1517" s="60"/>
      <c r="EM1517" s="60"/>
      <c r="EN1517" s="60"/>
      <c r="EO1517" s="60"/>
      <c r="EP1517" s="60"/>
      <c r="EQ1517" s="60"/>
      <c r="ER1517" s="60"/>
      <c r="ES1517" s="60"/>
      <c r="ET1517" s="60"/>
      <c r="EU1517" s="60"/>
      <c r="EV1517" s="60"/>
      <c r="EW1517" s="60"/>
      <c r="EX1517" s="60"/>
      <c r="EY1517" s="60"/>
      <c r="EZ1517" s="60"/>
      <c r="FA1517" s="60"/>
      <c r="FB1517" s="60"/>
    </row>
    <row r="1518" spans="22:158" x14ac:dyDescent="0.25">
      <c r="W1518" s="33"/>
      <c r="X1518" s="33"/>
      <c r="AH1518" s="38">
        <v>100</v>
      </c>
      <c r="AI1518" s="38">
        <v>130</v>
      </c>
      <c r="AJ1518" s="38">
        <v>16300</v>
      </c>
      <c r="AK1518" s="38">
        <v>16</v>
      </c>
      <c r="AL1518" s="38">
        <v>1900958</v>
      </c>
      <c r="AM1518" s="61" t="s">
        <v>1816</v>
      </c>
      <c r="AN1518" s="61" t="s">
        <v>1687</v>
      </c>
      <c r="AO1518" s="61" t="s">
        <v>1617</v>
      </c>
      <c r="AP1518" s="61" t="s">
        <v>5034</v>
      </c>
      <c r="AQ1518" s="61" t="s">
        <v>1716</v>
      </c>
      <c r="AR1518" s="28">
        <v>0</v>
      </c>
      <c r="AS1518" s="28">
        <v>0</v>
      </c>
      <c r="AT1518" s="28">
        <v>240029</v>
      </c>
      <c r="AU1518" s="62"/>
      <c r="BT1518">
        <v>0</v>
      </c>
      <c r="BU1518" s="32">
        <v>100</v>
      </c>
      <c r="BV1518" s="32">
        <v>145</v>
      </c>
      <c r="BW1518" s="32">
        <v>13310</v>
      </c>
      <c r="BX1518" s="32">
        <v>84</v>
      </c>
      <c r="BY1518" s="32">
        <v>91100</v>
      </c>
      <c r="BZ1518" t="s">
        <v>1816</v>
      </c>
      <c r="CA1518" t="s">
        <v>1691</v>
      </c>
      <c r="CB1518" t="s">
        <v>1828</v>
      </c>
      <c r="CC1518" s="52" t="s">
        <v>1795</v>
      </c>
      <c r="CD1518" s="52" t="s">
        <v>1796</v>
      </c>
      <c r="CE1518" s="155">
        <v>244</v>
      </c>
      <c r="CF1518" s="155">
        <v>11</v>
      </c>
      <c r="CG1518" s="31" t="s">
        <v>688</v>
      </c>
      <c r="CH1518" s="31" t="s">
        <v>3992</v>
      </c>
      <c r="CI1518" s="31" t="s">
        <v>4008</v>
      </c>
      <c r="CJ1518" s="31" t="s">
        <v>3405</v>
      </c>
      <c r="DL1518"/>
      <c r="DM1518"/>
      <c r="DN1518"/>
      <c r="DO1518"/>
      <c r="DP1518"/>
      <c r="DQ1518"/>
      <c r="DR1518"/>
      <c r="DV1518" s="31" t="s">
        <v>2284</v>
      </c>
      <c r="DW1518" s="31" t="s">
        <v>2289</v>
      </c>
      <c r="DX1518" s="63"/>
      <c r="DY1518" s="63"/>
      <c r="DZ1518" s="63"/>
      <c r="EA1518" s="167"/>
      <c r="EB1518" s="60"/>
      <c r="EC1518" s="60"/>
      <c r="ED1518" s="60"/>
      <c r="EE1518" s="60"/>
      <c r="EF1518" s="60"/>
      <c r="EG1518" s="60"/>
      <c r="EH1518" s="60"/>
      <c r="EI1518" s="60"/>
      <c r="EJ1518" s="60"/>
      <c r="EK1518" s="60"/>
      <c r="EL1518" s="60"/>
      <c r="EM1518" s="60"/>
      <c r="EN1518" s="60"/>
      <c r="EO1518" s="60"/>
      <c r="EP1518" s="60"/>
      <c r="EQ1518" s="60"/>
      <c r="ER1518" s="60"/>
      <c r="ES1518" s="60"/>
      <c r="ET1518" s="60"/>
      <c r="EU1518" s="60"/>
      <c r="EV1518" s="60"/>
      <c r="EW1518" s="60"/>
      <c r="EX1518" s="60"/>
      <c r="EY1518" s="60"/>
      <c r="EZ1518" s="60"/>
      <c r="FA1518" s="60"/>
      <c r="FB1518" s="60"/>
    </row>
    <row r="1519" spans="22:158" x14ac:dyDescent="0.25">
      <c r="W1519" s="33"/>
      <c r="X1519" s="33"/>
      <c r="AH1519" s="38">
        <v>100</v>
      </c>
      <c r="AI1519" s="38">
        <v>130</v>
      </c>
      <c r="AJ1519" s="38">
        <v>16500</v>
      </c>
      <c r="AK1519" s="38">
        <v>16</v>
      </c>
      <c r="AL1519" s="38">
        <v>1900958</v>
      </c>
      <c r="AM1519" s="61" t="s">
        <v>1816</v>
      </c>
      <c r="AN1519" s="61" t="s">
        <v>1687</v>
      </c>
      <c r="AO1519" s="61" t="s">
        <v>1623</v>
      </c>
      <c r="AP1519" s="61" t="s">
        <v>5034</v>
      </c>
      <c r="AQ1519" s="61" t="s">
        <v>1716</v>
      </c>
      <c r="AR1519" s="28">
        <v>0</v>
      </c>
      <c r="AS1519" s="28">
        <v>0</v>
      </c>
      <c r="AT1519" s="28">
        <v>745972</v>
      </c>
      <c r="AU1519" s="62"/>
      <c r="BT1519">
        <v>0</v>
      </c>
      <c r="BU1519" s="32">
        <v>100</v>
      </c>
      <c r="BV1519" s="32">
        <v>145</v>
      </c>
      <c r="BW1519" s="32">
        <v>13310</v>
      </c>
      <c r="BX1519" s="32">
        <v>85</v>
      </c>
      <c r="BY1519" s="32">
        <v>91120</v>
      </c>
      <c r="BZ1519" t="s">
        <v>1816</v>
      </c>
      <c r="CA1519" t="s">
        <v>1691</v>
      </c>
      <c r="CB1519" t="s">
        <v>1828</v>
      </c>
      <c r="CC1519" t="s">
        <v>1797</v>
      </c>
      <c r="CD1519" s="52" t="s">
        <v>1797</v>
      </c>
      <c r="CE1519" s="155">
        <v>16</v>
      </c>
      <c r="CF1519" s="155">
        <v>6</v>
      </c>
      <c r="CG1519" s="31" t="s">
        <v>690</v>
      </c>
      <c r="CH1519" s="31" t="s">
        <v>3993</v>
      </c>
      <c r="CI1519" s="31" t="s">
        <v>4008</v>
      </c>
      <c r="CJ1519" s="31" t="s">
        <v>3406</v>
      </c>
      <c r="DL1519"/>
      <c r="DM1519"/>
      <c r="DN1519"/>
      <c r="DO1519"/>
      <c r="DP1519"/>
      <c r="DQ1519"/>
      <c r="DR1519"/>
      <c r="DV1519" s="31" t="s">
        <v>2284</v>
      </c>
      <c r="DW1519" s="31" t="s">
        <v>2289</v>
      </c>
      <c r="DX1519" s="63"/>
      <c r="DY1519" s="63"/>
      <c r="DZ1519" s="63"/>
      <c r="EA1519" s="167"/>
      <c r="EB1519" s="60"/>
      <c r="EC1519" s="60"/>
      <c r="ED1519" s="60"/>
      <c r="EE1519" s="60"/>
      <c r="EF1519" s="60"/>
      <c r="EG1519" s="60"/>
      <c r="EH1519" s="60"/>
      <c r="EI1519" s="60"/>
      <c r="EJ1519" s="60"/>
      <c r="EK1519" s="60"/>
      <c r="EL1519" s="60"/>
      <c r="EM1519" s="60"/>
      <c r="EN1519" s="60"/>
      <c r="EO1519" s="60"/>
      <c r="EP1519" s="60"/>
      <c r="EQ1519" s="60"/>
      <c r="ER1519" s="60"/>
      <c r="ES1519" s="60"/>
      <c r="ET1519" s="60"/>
      <c r="EU1519" s="60"/>
      <c r="EV1519" s="60"/>
      <c r="EW1519" s="60"/>
      <c r="EX1519" s="60"/>
      <c r="EY1519" s="60"/>
      <c r="EZ1519" s="60"/>
      <c r="FA1519" s="60"/>
      <c r="FB1519" s="60"/>
    </row>
    <row r="1520" spans="22:158" x14ac:dyDescent="0.25">
      <c r="W1520" s="33"/>
      <c r="X1520" s="33"/>
      <c r="AH1520" s="38">
        <v>100</v>
      </c>
      <c r="AI1520" s="38">
        <v>130</v>
      </c>
      <c r="AJ1520" s="38">
        <v>17300</v>
      </c>
      <c r="AK1520" s="38">
        <v>16</v>
      </c>
      <c r="AL1520" s="38">
        <v>1900958</v>
      </c>
      <c r="AM1520" s="61" t="s">
        <v>1816</v>
      </c>
      <c r="AN1520" s="61" t="s">
        <v>1687</v>
      </c>
      <c r="AO1520" s="61" t="s">
        <v>1639</v>
      </c>
      <c r="AP1520" s="61" t="s">
        <v>5034</v>
      </c>
      <c r="AQ1520" s="61" t="s">
        <v>1716</v>
      </c>
      <c r="AR1520" s="28">
        <v>0</v>
      </c>
      <c r="AS1520" s="28">
        <v>0</v>
      </c>
      <c r="AT1520" s="28">
        <v>1885</v>
      </c>
      <c r="AU1520" s="62"/>
      <c r="BT1520">
        <v>0</v>
      </c>
      <c r="BU1520" s="32">
        <v>100</v>
      </c>
      <c r="BV1520" s="32">
        <v>145</v>
      </c>
      <c r="BW1520" s="32">
        <v>13310</v>
      </c>
      <c r="BX1520" s="32">
        <v>86</v>
      </c>
      <c r="BY1520" s="32">
        <v>91140</v>
      </c>
      <c r="BZ1520" t="s">
        <v>1816</v>
      </c>
      <c r="CA1520" t="s">
        <v>1691</v>
      </c>
      <c r="CB1520" t="s">
        <v>1828</v>
      </c>
      <c r="CC1520" t="s">
        <v>1787</v>
      </c>
      <c r="CD1520" t="s">
        <v>1789</v>
      </c>
      <c r="CE1520" s="155">
        <v>443</v>
      </c>
      <c r="CF1520" s="155">
        <v>98</v>
      </c>
      <c r="CG1520" s="31" t="s">
        <v>5839</v>
      </c>
      <c r="CH1520" s="31" t="s">
        <v>3994</v>
      </c>
      <c r="CI1520" s="31" t="s">
        <v>4008</v>
      </c>
      <c r="CJ1520" s="31" t="s">
        <v>3407</v>
      </c>
      <c r="DL1520"/>
      <c r="DM1520"/>
      <c r="DN1520"/>
      <c r="DO1520"/>
      <c r="DP1520"/>
      <c r="DQ1520"/>
      <c r="DR1520"/>
      <c r="DV1520" s="31" t="s">
        <v>2284</v>
      </c>
      <c r="DW1520" s="31" t="s">
        <v>2289</v>
      </c>
      <c r="DX1520" s="63"/>
      <c r="DY1520" s="63"/>
      <c r="DZ1520" s="63"/>
      <c r="EA1520" s="167"/>
      <c r="EB1520" s="60"/>
      <c r="EC1520" s="60"/>
      <c r="ED1520" s="60"/>
      <c r="EE1520" s="60"/>
      <c r="EF1520" s="60"/>
      <c r="EG1520" s="60"/>
      <c r="EH1520" s="60"/>
      <c r="EI1520" s="60"/>
      <c r="EJ1520" s="60"/>
      <c r="EK1520" s="60"/>
      <c r="EL1520" s="60"/>
      <c r="EM1520" s="60"/>
      <c r="EN1520" s="60"/>
      <c r="EO1520" s="60"/>
      <c r="EP1520" s="60"/>
      <c r="EQ1520" s="60"/>
      <c r="ER1520" s="60"/>
      <c r="ES1520" s="60"/>
      <c r="ET1520" s="60"/>
      <c r="EU1520" s="60"/>
      <c r="EV1520" s="60"/>
      <c r="EW1520" s="60"/>
      <c r="EX1520" s="60"/>
      <c r="EY1520" s="60"/>
      <c r="EZ1520" s="60"/>
      <c r="FA1520" s="60"/>
      <c r="FB1520" s="60"/>
    </row>
    <row r="1521" spans="22:158" x14ac:dyDescent="0.25">
      <c r="V1521" s="1"/>
      <c r="W1521" s="33"/>
      <c r="X1521" s="33"/>
      <c r="AH1521" s="38">
        <v>100</v>
      </c>
      <c r="AI1521" s="38">
        <v>130</v>
      </c>
      <c r="AJ1521" s="38">
        <v>17310</v>
      </c>
      <c r="AK1521" s="38">
        <v>16</v>
      </c>
      <c r="AL1521" s="38">
        <v>1900958</v>
      </c>
      <c r="AM1521" s="61" t="s">
        <v>1816</v>
      </c>
      <c r="AN1521" s="61" t="s">
        <v>1687</v>
      </c>
      <c r="AO1521" s="61" t="s">
        <v>1640</v>
      </c>
      <c r="AP1521" s="61" t="s">
        <v>5034</v>
      </c>
      <c r="AQ1521" s="61" t="s">
        <v>1716</v>
      </c>
      <c r="AR1521" s="28">
        <v>1207863.8</v>
      </c>
      <c r="AS1521" s="28">
        <v>0</v>
      </c>
      <c r="AT1521" s="28">
        <v>0</v>
      </c>
      <c r="AU1521" s="62"/>
      <c r="BT1521">
        <v>0</v>
      </c>
      <c r="BU1521" s="32">
        <v>100</v>
      </c>
      <c r="BV1521" s="32">
        <v>145</v>
      </c>
      <c r="BW1521" s="32">
        <v>13310</v>
      </c>
      <c r="BX1521" s="32">
        <v>86</v>
      </c>
      <c r="BY1521" s="32">
        <v>91160</v>
      </c>
      <c r="BZ1521" t="s">
        <v>1816</v>
      </c>
      <c r="CA1521" t="s">
        <v>1691</v>
      </c>
      <c r="CB1521" t="s">
        <v>1828</v>
      </c>
      <c r="CC1521" t="s">
        <v>1787</v>
      </c>
      <c r="CD1521" t="s">
        <v>1788</v>
      </c>
      <c r="CE1521" s="155">
        <v>335</v>
      </c>
      <c r="CF1521" s="155">
        <v>27</v>
      </c>
      <c r="CG1521" s="31" t="s">
        <v>5831</v>
      </c>
      <c r="CH1521" s="31" t="s">
        <v>3995</v>
      </c>
      <c r="CI1521" s="31" t="s">
        <v>4008</v>
      </c>
      <c r="CJ1521" s="31" t="s">
        <v>3408</v>
      </c>
      <c r="DL1521"/>
      <c r="DM1521"/>
      <c r="DN1521"/>
      <c r="DO1521"/>
      <c r="DP1521"/>
      <c r="DQ1521"/>
      <c r="DR1521"/>
      <c r="DV1521" s="31" t="s">
        <v>2284</v>
      </c>
      <c r="DW1521" s="31" t="s">
        <v>2289</v>
      </c>
      <c r="DX1521" s="63"/>
      <c r="DY1521" s="63"/>
      <c r="DZ1521" s="63"/>
      <c r="EA1521" s="167"/>
      <c r="EB1521" s="60"/>
      <c r="EC1521" s="60"/>
      <c r="ED1521" s="60"/>
      <c r="EE1521" s="60"/>
      <c r="EF1521" s="60"/>
      <c r="EG1521" s="60"/>
      <c r="EH1521" s="60"/>
      <c r="EI1521" s="60"/>
      <c r="EJ1521" s="60"/>
      <c r="EK1521" s="60"/>
      <c r="EL1521" s="60"/>
      <c r="EM1521" s="60"/>
      <c r="EN1521" s="60"/>
      <c r="EO1521" s="60"/>
      <c r="EP1521" s="60"/>
      <c r="EQ1521" s="60"/>
      <c r="ER1521" s="60"/>
      <c r="ES1521" s="60"/>
      <c r="ET1521" s="60"/>
      <c r="EU1521" s="60"/>
      <c r="EV1521" s="60"/>
      <c r="EW1521" s="60"/>
      <c r="EX1521" s="60"/>
      <c r="EY1521" s="60"/>
      <c r="EZ1521" s="60"/>
      <c r="FA1521" s="60"/>
      <c r="FB1521" s="60"/>
    </row>
    <row r="1522" spans="22:158" x14ac:dyDescent="0.25">
      <c r="W1522" s="33"/>
      <c r="X1522" s="33"/>
      <c r="AH1522" s="38">
        <v>100</v>
      </c>
      <c r="AI1522" s="38">
        <v>130</v>
      </c>
      <c r="AJ1522" s="38">
        <v>17400</v>
      </c>
      <c r="AK1522" s="38">
        <v>16</v>
      </c>
      <c r="AL1522" s="38">
        <v>1900958</v>
      </c>
      <c r="AM1522" s="61" t="s">
        <v>1816</v>
      </c>
      <c r="AN1522" s="61" t="s">
        <v>1687</v>
      </c>
      <c r="AO1522" s="61" t="s">
        <v>1642</v>
      </c>
      <c r="AP1522" s="61" t="s">
        <v>5034</v>
      </c>
      <c r="AQ1522" s="61" t="s">
        <v>1716</v>
      </c>
      <c r="AR1522" s="28">
        <v>0</v>
      </c>
      <c r="AS1522" s="28">
        <v>0</v>
      </c>
      <c r="AT1522" s="28">
        <v>18075</v>
      </c>
      <c r="AU1522" s="62"/>
      <c r="BT1522">
        <v>0</v>
      </c>
      <c r="BU1522" s="32">
        <v>100</v>
      </c>
      <c r="BV1522" s="32">
        <v>145</v>
      </c>
      <c r="BW1522" s="32">
        <v>13310</v>
      </c>
      <c r="BX1522" s="32">
        <v>87</v>
      </c>
      <c r="BY1522" s="32">
        <v>91180</v>
      </c>
      <c r="BZ1522" t="s">
        <v>1816</v>
      </c>
      <c r="CA1522" t="s">
        <v>1691</v>
      </c>
      <c r="CB1522" t="s">
        <v>1828</v>
      </c>
      <c r="CC1522" t="s">
        <v>1726</v>
      </c>
      <c r="CD1522" s="52" t="s">
        <v>1793</v>
      </c>
      <c r="CE1522" s="155">
        <v>6</v>
      </c>
      <c r="CF1522" s="155">
        <v>2</v>
      </c>
      <c r="CG1522" s="31" t="s">
        <v>5841</v>
      </c>
      <c r="CH1522" s="31" t="s">
        <v>3996</v>
      </c>
      <c r="CI1522" s="31" t="s">
        <v>4008</v>
      </c>
      <c r="CJ1522" s="31" t="s">
        <v>3409</v>
      </c>
      <c r="DL1522"/>
      <c r="DM1522"/>
      <c r="DN1522"/>
      <c r="DO1522"/>
      <c r="DP1522"/>
      <c r="DQ1522"/>
      <c r="DR1522"/>
      <c r="DV1522" s="31" t="s">
        <v>2284</v>
      </c>
      <c r="DW1522" s="31" t="s">
        <v>2289</v>
      </c>
      <c r="DX1522" s="63"/>
      <c r="DY1522" s="63"/>
      <c r="DZ1522" s="63"/>
      <c r="EA1522" s="167"/>
      <c r="EB1522" s="60"/>
      <c r="EC1522" s="60"/>
      <c r="ED1522" s="60"/>
      <c r="EE1522" s="60"/>
      <c r="EF1522" s="60"/>
      <c r="EG1522" s="60"/>
      <c r="EH1522" s="60"/>
      <c r="EI1522" s="60"/>
      <c r="EJ1522" s="60"/>
      <c r="EK1522" s="60"/>
      <c r="EL1522" s="60"/>
      <c r="EM1522" s="60"/>
      <c r="EN1522" s="60"/>
      <c r="EO1522" s="60"/>
      <c r="EP1522" s="60"/>
      <c r="EQ1522" s="60"/>
      <c r="ER1522" s="60"/>
      <c r="ES1522" s="60"/>
      <c r="ET1522" s="60"/>
      <c r="EU1522" s="60"/>
      <c r="EV1522" s="60"/>
      <c r="EW1522" s="60"/>
      <c r="EX1522" s="60"/>
      <c r="EY1522" s="60"/>
      <c r="EZ1522" s="60"/>
      <c r="FA1522" s="60"/>
      <c r="FB1522" s="60"/>
    </row>
    <row r="1523" spans="22:158" x14ac:dyDescent="0.25">
      <c r="W1523" s="33"/>
      <c r="X1523" s="33"/>
      <c r="AH1523" s="38">
        <v>100</v>
      </c>
      <c r="AI1523" s="38">
        <v>130</v>
      </c>
      <c r="AJ1523" s="38">
        <v>18600</v>
      </c>
      <c r="AK1523" s="38">
        <v>16</v>
      </c>
      <c r="AL1523" s="38">
        <v>1900958</v>
      </c>
      <c r="AM1523" s="61" t="s">
        <v>1816</v>
      </c>
      <c r="AN1523" s="61" t="s">
        <v>1687</v>
      </c>
      <c r="AO1523" s="61" t="s">
        <v>1668</v>
      </c>
      <c r="AP1523" s="61" t="s">
        <v>5034</v>
      </c>
      <c r="AQ1523" s="61" t="s">
        <v>1716</v>
      </c>
      <c r="AR1523" s="28">
        <v>0</v>
      </c>
      <c r="AS1523" s="28">
        <v>0</v>
      </c>
      <c r="AT1523" s="28">
        <v>35581</v>
      </c>
      <c r="AU1523" s="62"/>
      <c r="BT1523">
        <v>0</v>
      </c>
      <c r="BU1523" s="32">
        <v>100</v>
      </c>
      <c r="BV1523" s="32">
        <v>145</v>
      </c>
      <c r="BW1523" s="32">
        <v>13310</v>
      </c>
      <c r="BX1523" s="32">
        <v>87</v>
      </c>
      <c r="BY1523" s="32">
        <v>91190</v>
      </c>
      <c r="BZ1523" t="s">
        <v>1816</v>
      </c>
      <c r="CA1523" t="s">
        <v>1691</v>
      </c>
      <c r="CB1523" t="s">
        <v>1828</v>
      </c>
      <c r="CC1523" s="52" t="s">
        <v>1726</v>
      </c>
      <c r="CD1523" s="52" t="s">
        <v>1726</v>
      </c>
      <c r="CE1523" s="155">
        <v>4</v>
      </c>
      <c r="CF1523" s="155">
        <v>2</v>
      </c>
      <c r="CG1523" s="31" t="s">
        <v>5843</v>
      </c>
      <c r="CH1523" s="31" t="s">
        <v>3997</v>
      </c>
      <c r="CI1523" s="31" t="s">
        <v>4008</v>
      </c>
      <c r="CJ1523" s="31" t="s">
        <v>3410</v>
      </c>
      <c r="DL1523"/>
      <c r="DM1523"/>
      <c r="DN1523"/>
      <c r="DO1523"/>
      <c r="DP1523"/>
      <c r="DQ1523"/>
      <c r="DR1523"/>
      <c r="DV1523" s="31" t="s">
        <v>2284</v>
      </c>
      <c r="DW1523" s="31" t="s">
        <v>2289</v>
      </c>
      <c r="DX1523" s="63"/>
      <c r="DY1523" s="63"/>
      <c r="DZ1523" s="63"/>
      <c r="EA1523" s="167"/>
      <c r="EB1523" s="60"/>
      <c r="EC1523" s="60"/>
      <c r="ED1523" s="60"/>
      <c r="EE1523" s="60"/>
      <c r="EF1523" s="60"/>
      <c r="EG1523" s="60"/>
      <c r="EH1523" s="60"/>
      <c r="EI1523" s="60"/>
      <c r="EJ1523" s="60"/>
      <c r="EK1523" s="60"/>
      <c r="EL1523" s="60"/>
      <c r="EM1523" s="60"/>
      <c r="EN1523" s="60"/>
      <c r="EO1523" s="60"/>
      <c r="EP1523" s="60"/>
      <c r="EQ1523" s="60"/>
      <c r="ER1523" s="60"/>
      <c r="ES1523" s="60"/>
      <c r="ET1523" s="60"/>
      <c r="EU1523" s="60"/>
      <c r="EV1523" s="60"/>
      <c r="EW1523" s="60"/>
      <c r="EX1523" s="60"/>
      <c r="EY1523" s="60"/>
      <c r="EZ1523" s="60"/>
      <c r="FA1523" s="60"/>
      <c r="FB1523" s="60"/>
    </row>
    <row r="1524" spans="22:158" x14ac:dyDescent="0.25">
      <c r="W1524" s="33"/>
      <c r="X1524" s="33"/>
      <c r="AH1524" s="38">
        <v>100</v>
      </c>
      <c r="AI1524" s="38">
        <v>135</v>
      </c>
      <c r="AJ1524" s="38">
        <v>10950</v>
      </c>
      <c r="AK1524" s="38">
        <v>16</v>
      </c>
      <c r="AL1524" s="38">
        <v>1900958</v>
      </c>
      <c r="AM1524" s="61" t="s">
        <v>1816</v>
      </c>
      <c r="AN1524" s="61" t="s">
        <v>1693</v>
      </c>
      <c r="AO1524" s="61" t="s">
        <v>5062</v>
      </c>
      <c r="AP1524" s="61" t="s">
        <v>5034</v>
      </c>
      <c r="AQ1524" s="61" t="s">
        <v>1716</v>
      </c>
      <c r="AR1524" s="28">
        <v>3009011.5</v>
      </c>
      <c r="AS1524" s="28">
        <v>711991</v>
      </c>
      <c r="AT1524" s="28">
        <v>1901528</v>
      </c>
      <c r="AU1524" s="62"/>
      <c r="BT1524">
        <v>0</v>
      </c>
      <c r="BU1524" s="32">
        <v>100</v>
      </c>
      <c r="BV1524" s="32">
        <v>145</v>
      </c>
      <c r="BW1524" s="32">
        <v>13310</v>
      </c>
      <c r="BX1524" s="32">
        <v>87</v>
      </c>
      <c r="BY1524" s="32">
        <v>91192</v>
      </c>
      <c r="BZ1524" t="s">
        <v>1816</v>
      </c>
      <c r="CA1524" t="s">
        <v>1691</v>
      </c>
      <c r="CB1524" s="52" t="s">
        <v>1828</v>
      </c>
      <c r="CC1524" s="52" t="s">
        <v>1726</v>
      </c>
      <c r="CD1524" s="52" t="s">
        <v>1115</v>
      </c>
      <c r="CE1524" s="155">
        <v>314</v>
      </c>
      <c r="CF1524" s="155">
        <v>1</v>
      </c>
      <c r="CG1524" s="31" t="s">
        <v>692</v>
      </c>
      <c r="CH1524" s="31" t="s">
        <v>3998</v>
      </c>
      <c r="CI1524" s="31" t="s">
        <v>4008</v>
      </c>
      <c r="CJ1524" s="31" t="s">
        <v>1479</v>
      </c>
      <c r="DL1524"/>
      <c r="DM1524"/>
      <c r="DN1524"/>
      <c r="DO1524"/>
      <c r="DP1524"/>
      <c r="DQ1524"/>
      <c r="DR1524"/>
      <c r="DV1524" s="31" t="s">
        <v>2284</v>
      </c>
      <c r="DW1524" s="31" t="s">
        <v>2290</v>
      </c>
      <c r="DX1524" s="63"/>
      <c r="DY1524" s="63"/>
      <c r="DZ1524" s="63"/>
      <c r="EA1524" s="167"/>
      <c r="EB1524" s="60"/>
      <c r="EC1524" s="60"/>
      <c r="ED1524" s="60"/>
      <c r="EE1524" s="60"/>
      <c r="EF1524" s="60"/>
      <c r="EG1524" s="60"/>
      <c r="EH1524" s="60"/>
      <c r="EI1524" s="60"/>
      <c r="EJ1524" s="60"/>
      <c r="EK1524" s="60"/>
      <c r="EL1524" s="60"/>
      <c r="EM1524" s="60"/>
      <c r="EN1524" s="60"/>
      <c r="EO1524" s="60"/>
      <c r="EP1524" s="60"/>
      <c r="EQ1524" s="60"/>
      <c r="ER1524" s="60"/>
      <c r="ES1524" s="60"/>
      <c r="ET1524" s="60"/>
      <c r="EU1524" s="60"/>
      <c r="EV1524" s="60"/>
      <c r="EW1524" s="60"/>
      <c r="EX1524" s="60"/>
      <c r="EY1524" s="60"/>
      <c r="EZ1524" s="60"/>
      <c r="FA1524" s="60"/>
      <c r="FB1524" s="60"/>
    </row>
    <row r="1525" spans="22:158" x14ac:dyDescent="0.25">
      <c r="W1525" s="33"/>
      <c r="X1525" s="33"/>
      <c r="AH1525" s="38">
        <v>100</v>
      </c>
      <c r="AI1525" s="38">
        <v>135</v>
      </c>
      <c r="AJ1525" s="38">
        <v>11150</v>
      </c>
      <c r="AK1525" s="38">
        <v>16</v>
      </c>
      <c r="AL1525" s="38">
        <v>1900958</v>
      </c>
      <c r="AM1525" s="61" t="s">
        <v>1816</v>
      </c>
      <c r="AN1525" s="61" t="s">
        <v>1693</v>
      </c>
      <c r="AO1525" s="61" t="s">
        <v>5066</v>
      </c>
      <c r="AP1525" s="61" t="s">
        <v>5034</v>
      </c>
      <c r="AQ1525" s="61" t="s">
        <v>1716</v>
      </c>
      <c r="AR1525" s="28">
        <v>0</v>
      </c>
      <c r="AS1525" s="28">
        <v>0</v>
      </c>
      <c r="AT1525" s="28">
        <v>42673</v>
      </c>
      <c r="AU1525" s="62"/>
      <c r="BT1525">
        <v>0</v>
      </c>
      <c r="BU1525" s="32">
        <v>100</v>
      </c>
      <c r="BV1525" s="32">
        <v>145</v>
      </c>
      <c r="BW1525" s="32">
        <v>13310</v>
      </c>
      <c r="BX1525" s="32">
        <v>87</v>
      </c>
      <c r="BY1525" s="32">
        <v>91194</v>
      </c>
      <c r="BZ1525" t="s">
        <v>1816</v>
      </c>
      <c r="CA1525" t="s">
        <v>1691</v>
      </c>
      <c r="CB1525" t="s">
        <v>1828</v>
      </c>
      <c r="CC1525" s="52" t="s">
        <v>1726</v>
      </c>
      <c r="CD1525" s="52" t="s">
        <v>1114</v>
      </c>
      <c r="CE1525" s="155">
        <v>4</v>
      </c>
      <c r="CF1525" s="155">
        <v>2</v>
      </c>
      <c r="CG1525" s="31" t="s">
        <v>694</v>
      </c>
      <c r="CH1525" s="31" t="s">
        <v>3999</v>
      </c>
      <c r="CI1525" s="31" t="s">
        <v>4008</v>
      </c>
      <c r="CJ1525" s="31" t="s">
        <v>1478</v>
      </c>
      <c r="DL1525"/>
      <c r="DM1525"/>
      <c r="DN1525"/>
      <c r="DO1525"/>
      <c r="DP1525"/>
      <c r="DQ1525"/>
      <c r="DR1525"/>
      <c r="DV1525" s="31" t="s">
        <v>2284</v>
      </c>
      <c r="DW1525" s="31" t="s">
        <v>2290</v>
      </c>
      <c r="DX1525" s="63"/>
      <c r="DY1525" s="63"/>
      <c r="DZ1525" s="63"/>
      <c r="EA1525" s="167"/>
      <c r="EB1525" s="60"/>
      <c r="EC1525" s="60"/>
      <c r="ED1525" s="60"/>
      <c r="EE1525" s="60"/>
      <c r="EF1525" s="60"/>
      <c r="EG1525" s="60"/>
      <c r="EH1525" s="60"/>
      <c r="EI1525" s="60"/>
      <c r="EJ1525" s="60"/>
      <c r="EK1525" s="60"/>
      <c r="EL1525" s="60"/>
      <c r="EM1525" s="60"/>
      <c r="EN1525" s="60"/>
      <c r="EO1525" s="60"/>
      <c r="EP1525" s="60"/>
      <c r="EQ1525" s="60"/>
      <c r="ER1525" s="60"/>
      <c r="ES1525" s="60"/>
      <c r="ET1525" s="60"/>
      <c r="EU1525" s="60"/>
      <c r="EV1525" s="60"/>
      <c r="EW1525" s="60"/>
      <c r="EX1525" s="60"/>
      <c r="EY1525" s="60"/>
      <c r="EZ1525" s="60"/>
      <c r="FA1525" s="60"/>
      <c r="FB1525" s="60"/>
    </row>
    <row r="1526" spans="22:158" x14ac:dyDescent="0.25">
      <c r="V1526" s="1"/>
      <c r="W1526" s="33"/>
      <c r="X1526" s="33"/>
      <c r="AH1526" s="38">
        <v>100</v>
      </c>
      <c r="AI1526" s="38">
        <v>135</v>
      </c>
      <c r="AJ1526" s="38">
        <v>11200</v>
      </c>
      <c r="AK1526" s="38">
        <v>16</v>
      </c>
      <c r="AL1526" s="38">
        <v>1900958</v>
      </c>
      <c r="AM1526" s="61" t="s">
        <v>1816</v>
      </c>
      <c r="AN1526" s="61" t="s">
        <v>1693</v>
      </c>
      <c r="AO1526" s="61" t="s">
        <v>5067</v>
      </c>
      <c r="AP1526" s="61" t="s">
        <v>5034</v>
      </c>
      <c r="AQ1526" s="61" t="s">
        <v>1716</v>
      </c>
      <c r="AR1526" s="28">
        <v>0</v>
      </c>
      <c r="AS1526" s="28">
        <v>0</v>
      </c>
      <c r="AT1526" s="28">
        <v>870610</v>
      </c>
      <c r="AU1526" s="62"/>
      <c r="BT1526">
        <v>0</v>
      </c>
      <c r="BU1526" s="32">
        <v>100</v>
      </c>
      <c r="BV1526" s="32">
        <v>145</v>
      </c>
      <c r="BW1526" s="32">
        <v>13310</v>
      </c>
      <c r="BX1526" s="32">
        <v>87</v>
      </c>
      <c r="BY1526" s="32">
        <v>91200</v>
      </c>
      <c r="BZ1526" t="s">
        <v>1816</v>
      </c>
      <c r="CA1526" t="s">
        <v>1691</v>
      </c>
      <c r="CB1526" t="s">
        <v>1828</v>
      </c>
      <c r="CC1526" s="52" t="s">
        <v>1726</v>
      </c>
      <c r="CD1526" s="52" t="s">
        <v>1794</v>
      </c>
      <c r="CE1526" s="155"/>
      <c r="CF1526" s="155"/>
      <c r="CG1526" s="31" t="s">
        <v>5845</v>
      </c>
      <c r="CH1526" s="31" t="s">
        <v>4000</v>
      </c>
      <c r="CI1526" s="31" t="s">
        <v>4008</v>
      </c>
      <c r="CJ1526" s="31" t="s">
        <v>3411</v>
      </c>
      <c r="DL1526"/>
      <c r="DM1526"/>
      <c r="DN1526"/>
      <c r="DO1526"/>
      <c r="DP1526"/>
      <c r="DQ1526"/>
      <c r="DR1526"/>
      <c r="DV1526" s="31" t="s">
        <v>2284</v>
      </c>
      <c r="DW1526" s="31" t="s">
        <v>2290</v>
      </c>
      <c r="DX1526" s="63"/>
      <c r="DY1526" s="63"/>
      <c r="DZ1526" s="63"/>
      <c r="EA1526" s="167"/>
      <c r="EB1526" s="60"/>
      <c r="EC1526" s="60"/>
      <c r="ED1526" s="60"/>
      <c r="EE1526" s="60"/>
      <c r="EF1526" s="60"/>
      <c r="EG1526" s="60"/>
      <c r="EH1526" s="60"/>
      <c r="EI1526" s="60"/>
      <c r="EJ1526" s="60"/>
      <c r="EK1526" s="60"/>
      <c r="EL1526" s="60"/>
      <c r="EM1526" s="60"/>
      <c r="EN1526" s="60"/>
      <c r="EO1526" s="60"/>
      <c r="EP1526" s="60"/>
      <c r="EQ1526" s="60"/>
      <c r="ER1526" s="60"/>
      <c r="ES1526" s="60"/>
      <c r="ET1526" s="60"/>
      <c r="EU1526" s="60"/>
      <c r="EV1526" s="60"/>
      <c r="EW1526" s="60"/>
      <c r="EX1526" s="60"/>
      <c r="EY1526" s="60"/>
      <c r="EZ1526" s="60"/>
      <c r="FA1526" s="60"/>
      <c r="FB1526" s="60"/>
    </row>
    <row r="1527" spans="22:158" x14ac:dyDescent="0.25">
      <c r="W1527" s="33"/>
      <c r="X1527" s="33"/>
      <c r="AH1527" s="38">
        <v>100</v>
      </c>
      <c r="AI1527" s="38">
        <v>135</v>
      </c>
      <c r="AJ1527" s="38">
        <v>11750</v>
      </c>
      <c r="AK1527" s="38">
        <v>16</v>
      </c>
      <c r="AL1527" s="38">
        <v>1900958</v>
      </c>
      <c r="AM1527" s="61" t="s">
        <v>1816</v>
      </c>
      <c r="AN1527" s="61" t="s">
        <v>1693</v>
      </c>
      <c r="AO1527" s="61" t="s">
        <v>5080</v>
      </c>
      <c r="AP1527" s="61" t="s">
        <v>5034</v>
      </c>
      <c r="AQ1527" s="61" t="s">
        <v>1716</v>
      </c>
      <c r="AR1527" s="28">
        <v>212096.6</v>
      </c>
      <c r="AS1527" s="28">
        <v>0</v>
      </c>
      <c r="AT1527" s="28">
        <v>719578</v>
      </c>
      <c r="AU1527" s="62"/>
      <c r="BT1527">
        <v>0</v>
      </c>
      <c r="BU1527" s="32">
        <v>100</v>
      </c>
      <c r="BV1527" s="32">
        <v>145</v>
      </c>
      <c r="BW1527" s="32">
        <v>13310</v>
      </c>
      <c r="BX1527" s="32">
        <v>88</v>
      </c>
      <c r="BY1527" s="32">
        <v>91220</v>
      </c>
      <c r="BZ1527" t="s">
        <v>1816</v>
      </c>
      <c r="CA1527" t="s">
        <v>1691</v>
      </c>
      <c r="CB1527" t="s">
        <v>1828</v>
      </c>
      <c r="CC1527" t="s">
        <v>1684</v>
      </c>
      <c r="CD1527" s="52" t="s">
        <v>1684</v>
      </c>
      <c r="CE1527" s="155">
        <v>309</v>
      </c>
      <c r="CF1527" s="155">
        <v>4</v>
      </c>
      <c r="CG1527" s="31" t="s">
        <v>696</v>
      </c>
      <c r="CH1527" s="31" t="s">
        <v>4001</v>
      </c>
      <c r="CI1527" s="31" t="s">
        <v>4008</v>
      </c>
      <c r="CJ1527" s="31" t="s">
        <v>3412</v>
      </c>
      <c r="DL1527"/>
      <c r="DM1527"/>
      <c r="DN1527"/>
      <c r="DO1527"/>
      <c r="DP1527"/>
      <c r="DQ1527"/>
      <c r="DR1527"/>
      <c r="DV1527" s="31" t="s">
        <v>2284</v>
      </c>
      <c r="DW1527" s="31" t="s">
        <v>2290</v>
      </c>
      <c r="DX1527" s="63"/>
      <c r="DY1527" s="63"/>
      <c r="DZ1527" s="63"/>
      <c r="EA1527" s="167"/>
      <c r="EB1527" s="60"/>
      <c r="EC1527" s="60"/>
      <c r="ED1527" s="60"/>
      <c r="EE1527" s="60"/>
      <c r="EF1527" s="60"/>
      <c r="EG1527" s="60"/>
      <c r="EH1527" s="60"/>
      <c r="EI1527" s="60"/>
      <c r="EJ1527" s="60"/>
      <c r="EK1527" s="60"/>
      <c r="EL1527" s="60"/>
      <c r="EM1527" s="60"/>
      <c r="EN1527" s="60"/>
      <c r="EO1527" s="60"/>
      <c r="EP1527" s="60"/>
      <c r="EQ1527" s="60"/>
      <c r="ER1527" s="60"/>
      <c r="ES1527" s="60"/>
      <c r="ET1527" s="60"/>
      <c r="EU1527" s="60"/>
      <c r="EV1527" s="60"/>
      <c r="EW1527" s="60"/>
      <c r="EX1527" s="60"/>
      <c r="EY1527" s="60"/>
      <c r="EZ1527" s="60"/>
      <c r="FA1527" s="60"/>
      <c r="FB1527" s="60"/>
    </row>
    <row r="1528" spans="22:158" x14ac:dyDescent="0.25">
      <c r="W1528" s="33"/>
      <c r="X1528" s="33"/>
      <c r="AH1528" s="38">
        <v>100</v>
      </c>
      <c r="AI1528" s="38">
        <v>135</v>
      </c>
      <c r="AJ1528" s="38">
        <v>11950</v>
      </c>
      <c r="AK1528" s="38">
        <v>16</v>
      </c>
      <c r="AL1528" s="38">
        <v>1900958</v>
      </c>
      <c r="AM1528" s="61" t="s">
        <v>1816</v>
      </c>
      <c r="AN1528" s="61" t="s">
        <v>1693</v>
      </c>
      <c r="AO1528" s="61" t="s">
        <v>5083</v>
      </c>
      <c r="AP1528" s="61" t="s">
        <v>5034</v>
      </c>
      <c r="AQ1528" s="61" t="s">
        <v>1716</v>
      </c>
      <c r="AR1528" s="28">
        <v>0</v>
      </c>
      <c r="AS1528" s="28">
        <v>0</v>
      </c>
      <c r="AT1528" s="28">
        <v>1154569</v>
      </c>
      <c r="AU1528" s="62"/>
      <c r="BT1528">
        <v>0</v>
      </c>
      <c r="BU1528" s="32">
        <v>100</v>
      </c>
      <c r="BV1528" s="32">
        <v>145</v>
      </c>
      <c r="BW1528" s="32">
        <v>13310</v>
      </c>
      <c r="BX1528" s="32">
        <v>89</v>
      </c>
      <c r="BY1528" s="32">
        <v>91240</v>
      </c>
      <c r="BZ1528" t="s">
        <v>1816</v>
      </c>
      <c r="CA1528" t="s">
        <v>1691</v>
      </c>
      <c r="CB1528" t="s">
        <v>1828</v>
      </c>
      <c r="CC1528" s="52" t="s">
        <v>1785</v>
      </c>
      <c r="CD1528" s="52" t="s">
        <v>1785</v>
      </c>
      <c r="CE1528" s="155">
        <v>264381</v>
      </c>
      <c r="CF1528" s="155">
        <v>191</v>
      </c>
      <c r="CG1528" s="31" t="s">
        <v>698</v>
      </c>
      <c r="CH1528" s="31" t="s">
        <v>4002</v>
      </c>
      <c r="CI1528" s="31" t="s">
        <v>4008</v>
      </c>
      <c r="CJ1528" s="31" t="s">
        <v>3413</v>
      </c>
      <c r="DL1528"/>
      <c r="DM1528"/>
      <c r="DN1528"/>
      <c r="DO1528"/>
      <c r="DP1528"/>
      <c r="DQ1528"/>
      <c r="DR1528"/>
      <c r="DV1528" s="31" t="s">
        <v>2284</v>
      </c>
      <c r="DW1528" s="31" t="s">
        <v>2290</v>
      </c>
      <c r="DX1528" s="63"/>
      <c r="DY1528" s="63"/>
      <c r="DZ1528" s="63"/>
      <c r="EA1528" s="167"/>
      <c r="EB1528" s="60"/>
      <c r="EC1528" s="60"/>
      <c r="ED1528" s="60"/>
      <c r="EE1528" s="60"/>
      <c r="EF1528" s="60"/>
      <c r="EG1528" s="60"/>
      <c r="EH1528" s="60"/>
      <c r="EI1528" s="60"/>
      <c r="EJ1528" s="60"/>
      <c r="EK1528" s="60"/>
      <c r="EL1528" s="60"/>
      <c r="EM1528" s="60"/>
      <c r="EN1528" s="60"/>
      <c r="EO1528" s="60"/>
      <c r="EP1528" s="60"/>
      <c r="EQ1528" s="60"/>
      <c r="ER1528" s="60"/>
      <c r="ES1528" s="60"/>
      <c r="ET1528" s="60"/>
      <c r="EU1528" s="60"/>
      <c r="EV1528" s="60"/>
      <c r="EW1528" s="60"/>
      <c r="EX1528" s="60"/>
      <c r="EY1528" s="60"/>
      <c r="EZ1528" s="60"/>
      <c r="FA1528" s="60"/>
      <c r="FB1528" s="60"/>
    </row>
    <row r="1529" spans="22:158" x14ac:dyDescent="0.25">
      <c r="W1529" s="33"/>
      <c r="X1529" s="33"/>
      <c r="AH1529" s="38">
        <v>100</v>
      </c>
      <c r="AI1529" s="38">
        <v>135</v>
      </c>
      <c r="AJ1529" s="38">
        <v>12100</v>
      </c>
      <c r="AK1529" s="38">
        <v>16</v>
      </c>
      <c r="AL1529" s="38">
        <v>1900958</v>
      </c>
      <c r="AM1529" s="61" t="s">
        <v>1816</v>
      </c>
      <c r="AN1529" s="61" t="s">
        <v>1693</v>
      </c>
      <c r="AO1529" s="61" t="s">
        <v>5086</v>
      </c>
      <c r="AP1529" s="61" t="s">
        <v>5034</v>
      </c>
      <c r="AQ1529" s="61" t="s">
        <v>1716</v>
      </c>
      <c r="AR1529" s="28">
        <v>0</v>
      </c>
      <c r="AS1529" s="28">
        <v>0</v>
      </c>
      <c r="AT1529" s="28">
        <v>1233182</v>
      </c>
      <c r="AU1529" s="62"/>
      <c r="BT1529">
        <v>0</v>
      </c>
      <c r="BU1529" s="32">
        <v>100</v>
      </c>
      <c r="BV1529" s="32">
        <v>145</v>
      </c>
      <c r="BW1529" s="32">
        <v>13310</v>
      </c>
      <c r="BX1529" s="32">
        <v>90</v>
      </c>
      <c r="BY1529" s="32">
        <v>91260</v>
      </c>
      <c r="BZ1529" t="s">
        <v>1816</v>
      </c>
      <c r="CA1529" t="s">
        <v>1691</v>
      </c>
      <c r="CB1529" t="s">
        <v>1828</v>
      </c>
      <c r="CC1529" t="s">
        <v>5036</v>
      </c>
      <c r="CD1529" s="52" t="s">
        <v>5036</v>
      </c>
      <c r="CE1529" s="155">
        <v>40</v>
      </c>
      <c r="CF1529" s="155">
        <v>6</v>
      </c>
      <c r="CG1529" s="31" t="s">
        <v>5848</v>
      </c>
      <c r="CH1529" s="31" t="s">
        <v>4003</v>
      </c>
      <c r="CI1529" s="31" t="s">
        <v>4008</v>
      </c>
      <c r="CJ1529" s="31" t="s">
        <v>3414</v>
      </c>
      <c r="DL1529"/>
      <c r="DM1529"/>
      <c r="DN1529"/>
      <c r="DO1529"/>
      <c r="DP1529"/>
      <c r="DQ1529"/>
      <c r="DR1529"/>
      <c r="DV1529" s="31" t="s">
        <v>2284</v>
      </c>
      <c r="DW1529" s="31" t="s">
        <v>2290</v>
      </c>
      <c r="DX1529" s="63"/>
      <c r="DY1529" s="63"/>
      <c r="DZ1529" s="63"/>
      <c r="EA1529" s="167"/>
      <c r="EB1529" s="60"/>
      <c r="EC1529" s="60"/>
      <c r="ED1529" s="60"/>
      <c r="EE1529" s="60"/>
      <c r="EF1529" s="60"/>
      <c r="EG1529" s="60"/>
      <c r="EH1529" s="60"/>
      <c r="EI1529" s="60"/>
      <c r="EJ1529" s="60"/>
      <c r="EK1529" s="60"/>
      <c r="EL1529" s="60"/>
      <c r="EM1529" s="60"/>
      <c r="EN1529" s="60"/>
      <c r="EO1529" s="60"/>
      <c r="EP1529" s="60"/>
      <c r="EQ1529" s="60"/>
      <c r="ER1529" s="60"/>
      <c r="ES1529" s="60"/>
      <c r="ET1529" s="60"/>
      <c r="EU1529" s="60"/>
      <c r="EV1529" s="60"/>
      <c r="EW1529" s="60"/>
      <c r="EX1529" s="60"/>
      <c r="EY1529" s="60"/>
      <c r="EZ1529" s="60"/>
      <c r="FA1529" s="60"/>
      <c r="FB1529" s="60"/>
    </row>
    <row r="1530" spans="22:158" x14ac:dyDescent="0.25">
      <c r="V1530" s="1"/>
      <c r="W1530" s="33"/>
      <c r="X1530" s="33"/>
      <c r="AH1530" s="38">
        <v>100</v>
      </c>
      <c r="AI1530" s="38">
        <v>135</v>
      </c>
      <c r="AJ1530" s="38">
        <v>12150</v>
      </c>
      <c r="AK1530" s="38">
        <v>16</v>
      </c>
      <c r="AL1530" s="38">
        <v>1900958</v>
      </c>
      <c r="AM1530" s="61" t="s">
        <v>1816</v>
      </c>
      <c r="AN1530" s="61" t="s">
        <v>1693</v>
      </c>
      <c r="AO1530" s="61" t="s">
        <v>5087</v>
      </c>
      <c r="AP1530" s="61" t="s">
        <v>5034</v>
      </c>
      <c r="AQ1530" s="61" t="s">
        <v>1716</v>
      </c>
      <c r="AR1530" s="28">
        <v>9224120.8000000007</v>
      </c>
      <c r="AS1530" s="28">
        <v>159000</v>
      </c>
      <c r="AT1530" s="28">
        <v>1715933</v>
      </c>
      <c r="AU1530" s="62"/>
      <c r="BT1530">
        <v>0</v>
      </c>
      <c r="BU1530" s="32">
        <v>100</v>
      </c>
      <c r="BV1530" s="32">
        <v>145</v>
      </c>
      <c r="BW1530" s="32">
        <v>13700</v>
      </c>
      <c r="BX1530" s="32">
        <v>81</v>
      </c>
      <c r="BY1530" s="32">
        <v>91000</v>
      </c>
      <c r="BZ1530" t="s">
        <v>1816</v>
      </c>
      <c r="CA1530" t="s">
        <v>1691</v>
      </c>
      <c r="CB1530" t="s">
        <v>1837</v>
      </c>
      <c r="CC1530" t="s">
        <v>1683</v>
      </c>
      <c r="CD1530" t="s">
        <v>1784</v>
      </c>
      <c r="CE1530" s="155">
        <v>32188</v>
      </c>
      <c r="CF1530" s="155">
        <v>131</v>
      </c>
      <c r="CG1530" s="31" t="s">
        <v>5834</v>
      </c>
      <c r="CH1530" s="31" t="s">
        <v>3985</v>
      </c>
      <c r="CI1530" s="31" t="s">
        <v>4009</v>
      </c>
      <c r="CJ1530" s="31" t="s">
        <v>3415</v>
      </c>
      <c r="DL1530"/>
      <c r="DM1530"/>
      <c r="DN1530"/>
      <c r="DO1530"/>
      <c r="DP1530"/>
      <c r="DQ1530"/>
      <c r="DR1530"/>
      <c r="DV1530" s="31" t="s">
        <v>2284</v>
      </c>
      <c r="DW1530" s="31" t="s">
        <v>2290</v>
      </c>
      <c r="DX1530" s="63"/>
      <c r="DY1530" s="63"/>
      <c r="DZ1530" s="63"/>
      <c r="EA1530" s="167"/>
      <c r="EB1530" s="60"/>
      <c r="EC1530" s="60"/>
      <c r="ED1530" s="60"/>
      <c r="EE1530" s="60"/>
      <c r="EF1530" s="60"/>
      <c r="EG1530" s="60"/>
      <c r="EH1530" s="60"/>
      <c r="EI1530" s="60"/>
      <c r="EJ1530" s="60"/>
      <c r="EK1530" s="60"/>
      <c r="EL1530" s="60"/>
      <c r="EM1530" s="60"/>
      <c r="EN1530" s="60"/>
      <c r="EO1530" s="60"/>
      <c r="EP1530" s="60"/>
      <c r="EQ1530" s="60"/>
      <c r="ER1530" s="60"/>
      <c r="ES1530" s="60"/>
      <c r="ET1530" s="60"/>
      <c r="EU1530" s="60"/>
      <c r="EV1530" s="60"/>
      <c r="EW1530" s="60"/>
      <c r="EX1530" s="60"/>
      <c r="EY1530" s="60"/>
      <c r="EZ1530" s="60"/>
      <c r="FA1530" s="60"/>
      <c r="FB1530" s="60"/>
    </row>
    <row r="1531" spans="22:158" x14ac:dyDescent="0.25">
      <c r="W1531" s="33"/>
      <c r="X1531" s="33"/>
      <c r="AH1531" s="38">
        <v>100</v>
      </c>
      <c r="AI1531" s="38">
        <v>135</v>
      </c>
      <c r="AJ1531" s="38">
        <v>12600</v>
      </c>
      <c r="AK1531" s="38">
        <v>16</v>
      </c>
      <c r="AL1531" s="38">
        <v>1900958</v>
      </c>
      <c r="AM1531" s="61" t="s">
        <v>1816</v>
      </c>
      <c r="AN1531" s="61" t="s">
        <v>1693</v>
      </c>
      <c r="AO1531" s="61" t="s">
        <v>5095</v>
      </c>
      <c r="AP1531" s="61" t="s">
        <v>5034</v>
      </c>
      <c r="AQ1531" s="61" t="s">
        <v>1716</v>
      </c>
      <c r="AR1531" s="28">
        <v>1661110.5</v>
      </c>
      <c r="AS1531" s="28">
        <v>266671</v>
      </c>
      <c r="AT1531" s="28">
        <v>1000395</v>
      </c>
      <c r="AU1531" s="62"/>
      <c r="BT1531">
        <v>0</v>
      </c>
      <c r="BU1531" s="32">
        <v>100</v>
      </c>
      <c r="BV1531" s="32">
        <v>145</v>
      </c>
      <c r="BW1531" s="32">
        <v>13700</v>
      </c>
      <c r="BX1531" s="32">
        <v>81</v>
      </c>
      <c r="BY1531" s="32">
        <v>91010</v>
      </c>
      <c r="BZ1531" t="s">
        <v>1816</v>
      </c>
      <c r="CA1531" t="s">
        <v>1691</v>
      </c>
      <c r="CB1531" t="s">
        <v>1837</v>
      </c>
      <c r="CC1531" s="52" t="s">
        <v>1683</v>
      </c>
      <c r="CD1531" s="52" t="s">
        <v>1683</v>
      </c>
      <c r="CE1531" s="155">
        <v>1194</v>
      </c>
      <c r="CF1531" s="155">
        <v>3</v>
      </c>
      <c r="CG1531" s="31" t="s">
        <v>5837</v>
      </c>
      <c r="CH1531" s="31" t="s">
        <v>3987</v>
      </c>
      <c r="CI1531" s="31" t="s">
        <v>4009</v>
      </c>
      <c r="CJ1531" s="31" t="s">
        <v>3416</v>
      </c>
      <c r="DL1531"/>
      <c r="DM1531"/>
      <c r="DN1531"/>
      <c r="DO1531"/>
      <c r="DP1531"/>
      <c r="DQ1531"/>
      <c r="DR1531"/>
      <c r="DV1531" s="31" t="s">
        <v>2284</v>
      </c>
      <c r="DW1531" s="31" t="s">
        <v>2290</v>
      </c>
      <c r="DX1531" s="63"/>
      <c r="DY1531" s="63"/>
      <c r="DZ1531" s="63"/>
      <c r="EA1531" s="167"/>
      <c r="EB1531" s="60"/>
      <c r="EC1531" s="60"/>
      <c r="ED1531" s="60"/>
      <c r="EE1531" s="60"/>
      <c r="EF1531" s="60"/>
      <c r="EG1531" s="60"/>
      <c r="EH1531" s="60"/>
      <c r="EI1531" s="60"/>
      <c r="EJ1531" s="60"/>
      <c r="EK1531" s="60"/>
      <c r="EL1531" s="60"/>
      <c r="EM1531" s="60"/>
      <c r="EN1531" s="60"/>
      <c r="EO1531" s="60"/>
      <c r="EP1531" s="60"/>
      <c r="EQ1531" s="60"/>
      <c r="ER1531" s="60"/>
      <c r="ES1531" s="60"/>
      <c r="ET1531" s="60"/>
      <c r="EU1531" s="60"/>
      <c r="EV1531" s="60"/>
      <c r="EW1531" s="60"/>
      <c r="EX1531" s="60"/>
      <c r="EY1531" s="60"/>
      <c r="EZ1531" s="60"/>
      <c r="FA1531" s="60"/>
      <c r="FB1531" s="60"/>
    </row>
    <row r="1532" spans="22:158" x14ac:dyDescent="0.25">
      <c r="W1532" s="33"/>
      <c r="X1532" s="33"/>
      <c r="AH1532" s="38">
        <v>100</v>
      </c>
      <c r="AI1532" s="38">
        <v>135</v>
      </c>
      <c r="AJ1532" s="38">
        <v>12950</v>
      </c>
      <c r="AK1532" s="38">
        <v>16</v>
      </c>
      <c r="AL1532" s="38">
        <v>1900958</v>
      </c>
      <c r="AM1532" s="61" t="s">
        <v>1816</v>
      </c>
      <c r="AN1532" s="61" t="s">
        <v>1693</v>
      </c>
      <c r="AO1532" s="61" t="s">
        <v>5100</v>
      </c>
      <c r="AP1532" s="61" t="s">
        <v>5034</v>
      </c>
      <c r="AQ1532" s="61" t="s">
        <v>1716</v>
      </c>
      <c r="AR1532" s="28">
        <v>3851929.2</v>
      </c>
      <c r="AS1532" s="28">
        <v>145076</v>
      </c>
      <c r="AT1532" s="28">
        <v>1730836</v>
      </c>
      <c r="AU1532" s="62"/>
      <c r="BT1532">
        <v>0</v>
      </c>
      <c r="BU1532" s="32">
        <v>100</v>
      </c>
      <c r="BV1532" s="32">
        <v>145</v>
      </c>
      <c r="BW1532" s="32">
        <v>13700</v>
      </c>
      <c r="BX1532" s="32">
        <v>82</v>
      </c>
      <c r="BY1532" s="32">
        <v>91020</v>
      </c>
      <c r="BZ1532" t="s">
        <v>1816</v>
      </c>
      <c r="CA1532" t="s">
        <v>1691</v>
      </c>
      <c r="CB1532" t="s">
        <v>1837</v>
      </c>
      <c r="CC1532" s="52" t="s">
        <v>1790</v>
      </c>
      <c r="CD1532" s="52" t="s">
        <v>1792</v>
      </c>
      <c r="CE1532" s="155">
        <v>31626</v>
      </c>
      <c r="CF1532" s="155">
        <v>119</v>
      </c>
      <c r="CG1532" s="31" t="s">
        <v>5851</v>
      </c>
      <c r="CH1532" s="31" t="s">
        <v>3988</v>
      </c>
      <c r="CI1532" s="31" t="s">
        <v>4009</v>
      </c>
      <c r="CJ1532" s="31" t="s">
        <v>3417</v>
      </c>
      <c r="DL1532"/>
      <c r="DM1532"/>
      <c r="DN1532"/>
      <c r="DO1532"/>
      <c r="DP1532"/>
      <c r="DQ1532"/>
      <c r="DR1532"/>
      <c r="DV1532" s="31" t="s">
        <v>2284</v>
      </c>
      <c r="DW1532" s="31" t="s">
        <v>2290</v>
      </c>
      <c r="DX1532" s="63"/>
      <c r="DY1532" s="63"/>
      <c r="DZ1532" s="63"/>
      <c r="EA1532" s="167"/>
      <c r="EB1532" s="60"/>
      <c r="EC1532" s="60"/>
      <c r="ED1532" s="60"/>
      <c r="EE1532" s="60"/>
      <c r="EF1532" s="60"/>
      <c r="EG1532" s="60"/>
      <c r="EH1532" s="60"/>
      <c r="EI1532" s="60"/>
      <c r="EJ1532" s="60"/>
      <c r="EK1532" s="60"/>
      <c r="EL1532" s="60"/>
      <c r="EM1532" s="60"/>
      <c r="EN1532" s="60"/>
      <c r="EO1532" s="60"/>
      <c r="EP1532" s="60"/>
      <c r="EQ1532" s="60"/>
      <c r="ER1532" s="60"/>
      <c r="ES1532" s="60"/>
      <c r="ET1532" s="60"/>
      <c r="EU1532" s="60"/>
      <c r="EV1532" s="60"/>
      <c r="EW1532" s="60"/>
      <c r="EX1532" s="60"/>
      <c r="EY1532" s="60"/>
      <c r="EZ1532" s="60"/>
      <c r="FA1532" s="60"/>
      <c r="FB1532" s="60"/>
    </row>
    <row r="1533" spans="22:158" x14ac:dyDescent="0.25">
      <c r="W1533" s="33"/>
      <c r="X1533" s="33"/>
      <c r="AH1533" s="38">
        <v>100</v>
      </c>
      <c r="AI1533" s="38">
        <v>135</v>
      </c>
      <c r="AJ1533" s="38">
        <v>15270</v>
      </c>
      <c r="AK1533" s="38">
        <v>16</v>
      </c>
      <c r="AL1533" s="38">
        <v>1900958</v>
      </c>
      <c r="AM1533" s="61" t="s">
        <v>1816</v>
      </c>
      <c r="AN1533" s="61" t="s">
        <v>1693</v>
      </c>
      <c r="AO1533" s="61" t="s">
        <v>1596</v>
      </c>
      <c r="AP1533" s="61" t="s">
        <v>5034</v>
      </c>
      <c r="AQ1533" s="61" t="s">
        <v>1716</v>
      </c>
      <c r="AR1533" s="28">
        <v>61233.9</v>
      </c>
      <c r="AS1533" s="28">
        <v>0</v>
      </c>
      <c r="AT1533" s="28">
        <v>0</v>
      </c>
      <c r="AU1533" s="62"/>
      <c r="BT1533">
        <v>0</v>
      </c>
      <c r="BU1533" s="32">
        <v>100</v>
      </c>
      <c r="BV1533" s="32">
        <v>145</v>
      </c>
      <c r="BW1533" s="32">
        <v>13700</v>
      </c>
      <c r="BX1533" s="32">
        <v>82</v>
      </c>
      <c r="BY1533" s="32">
        <v>91040</v>
      </c>
      <c r="BZ1533" t="s">
        <v>1816</v>
      </c>
      <c r="CA1533" t="s">
        <v>1691</v>
      </c>
      <c r="CB1533" t="s">
        <v>1837</v>
      </c>
      <c r="CC1533" s="52" t="s">
        <v>1790</v>
      </c>
      <c r="CD1533" s="52" t="s">
        <v>1791</v>
      </c>
      <c r="CE1533" s="155">
        <v>15197</v>
      </c>
      <c r="CF1533" s="155">
        <v>92</v>
      </c>
      <c r="CG1533" s="31" t="s">
        <v>5853</v>
      </c>
      <c r="CH1533" s="31" t="s">
        <v>3989</v>
      </c>
      <c r="CI1533" s="31" t="s">
        <v>4009</v>
      </c>
      <c r="CJ1533" s="31" t="s">
        <v>3418</v>
      </c>
      <c r="DL1533"/>
      <c r="DM1533"/>
      <c r="DN1533"/>
      <c r="DO1533"/>
      <c r="DP1533"/>
      <c r="DQ1533"/>
      <c r="DR1533"/>
      <c r="DV1533" s="31" t="s">
        <v>2284</v>
      </c>
      <c r="DW1533" s="31" t="s">
        <v>2290</v>
      </c>
      <c r="DX1533" s="63"/>
      <c r="DY1533" s="63"/>
      <c r="DZ1533" s="63"/>
      <c r="EA1533" s="167"/>
      <c r="EB1533" s="60"/>
      <c r="EC1533" s="60"/>
      <c r="ED1533" s="60"/>
      <c r="EE1533" s="60"/>
      <c r="EF1533" s="60"/>
      <c r="EG1533" s="60"/>
      <c r="EH1533" s="60"/>
      <c r="EI1533" s="60"/>
      <c r="EJ1533" s="60"/>
      <c r="EK1533" s="60"/>
      <c r="EL1533" s="60"/>
      <c r="EM1533" s="60"/>
      <c r="EN1533" s="60"/>
      <c r="EO1533" s="60"/>
      <c r="EP1533" s="60"/>
      <c r="EQ1533" s="60"/>
      <c r="ER1533" s="60"/>
      <c r="ES1533" s="60"/>
      <c r="ET1533" s="60"/>
      <c r="EU1533" s="60"/>
      <c r="EV1533" s="60"/>
      <c r="EW1533" s="60"/>
      <c r="EX1533" s="60"/>
      <c r="EY1533" s="60"/>
      <c r="EZ1533" s="60"/>
      <c r="FA1533" s="60"/>
      <c r="FB1533" s="60"/>
    </row>
    <row r="1534" spans="22:158" x14ac:dyDescent="0.25">
      <c r="W1534" s="33"/>
      <c r="X1534" s="33"/>
      <c r="AH1534" s="38">
        <v>100</v>
      </c>
      <c r="AI1534" s="38">
        <v>135</v>
      </c>
      <c r="AJ1534" s="38">
        <v>15400</v>
      </c>
      <c r="AK1534" s="38">
        <v>16</v>
      </c>
      <c r="AL1534" s="38">
        <v>1900958</v>
      </c>
      <c r="AM1534" s="61" t="s">
        <v>1816</v>
      </c>
      <c r="AN1534" s="61" t="s">
        <v>1693</v>
      </c>
      <c r="AO1534" s="61" t="s">
        <v>1599</v>
      </c>
      <c r="AP1534" s="61" t="s">
        <v>5034</v>
      </c>
      <c r="AQ1534" s="61" t="s">
        <v>1716</v>
      </c>
      <c r="AR1534" s="28">
        <v>0</v>
      </c>
      <c r="AS1534" s="28">
        <v>0</v>
      </c>
      <c r="AT1534" s="28">
        <v>64937</v>
      </c>
      <c r="AU1534" s="62"/>
      <c r="BT1534">
        <v>0</v>
      </c>
      <c r="BU1534" s="32">
        <v>100</v>
      </c>
      <c r="BV1534" s="32">
        <v>145</v>
      </c>
      <c r="BW1534" s="32">
        <v>13700</v>
      </c>
      <c r="BX1534" s="32">
        <v>83</v>
      </c>
      <c r="BY1534" s="32">
        <v>91060</v>
      </c>
      <c r="BZ1534" t="s">
        <v>1816</v>
      </c>
      <c r="CA1534" t="s">
        <v>1691</v>
      </c>
      <c r="CB1534" t="s">
        <v>1837</v>
      </c>
      <c r="CC1534" t="s">
        <v>1786</v>
      </c>
      <c r="CD1534" s="52" t="s">
        <v>5043</v>
      </c>
      <c r="CE1534" s="155">
        <v>64</v>
      </c>
      <c r="CF1534" s="155">
        <v>2</v>
      </c>
      <c r="CG1534" s="31" t="s">
        <v>684</v>
      </c>
      <c r="CH1534" s="31" t="s">
        <v>3990</v>
      </c>
      <c r="CI1534" s="31" t="s">
        <v>4009</v>
      </c>
      <c r="CJ1534" s="31" t="s">
        <v>1480</v>
      </c>
      <c r="DL1534"/>
      <c r="DM1534"/>
      <c r="DN1534"/>
      <c r="DO1534"/>
      <c r="DP1534"/>
      <c r="DQ1534"/>
      <c r="DR1534"/>
      <c r="DV1534" s="31" t="s">
        <v>2284</v>
      </c>
      <c r="DW1534" s="31" t="s">
        <v>2290</v>
      </c>
      <c r="DX1534" s="63"/>
      <c r="DY1534" s="63"/>
      <c r="DZ1534" s="63"/>
      <c r="EA1534" s="167"/>
      <c r="EB1534" s="60"/>
      <c r="EC1534" s="60"/>
      <c r="ED1534" s="60"/>
      <c r="EE1534" s="60"/>
      <c r="EF1534" s="60"/>
      <c r="EG1534" s="60"/>
      <c r="EH1534" s="60"/>
      <c r="EI1534" s="60"/>
      <c r="EJ1534" s="60"/>
      <c r="EK1534" s="60"/>
      <c r="EL1534" s="60"/>
      <c r="EM1534" s="60"/>
      <c r="EN1534" s="60"/>
      <c r="EO1534" s="60"/>
      <c r="EP1534" s="60"/>
      <c r="EQ1534" s="60"/>
      <c r="ER1534" s="60"/>
      <c r="ES1534" s="60"/>
      <c r="ET1534" s="60"/>
      <c r="EU1534" s="60"/>
      <c r="EV1534" s="60"/>
      <c r="EW1534" s="60"/>
      <c r="EX1534" s="60"/>
      <c r="EY1534" s="60"/>
      <c r="EZ1534" s="60"/>
      <c r="FA1534" s="60"/>
      <c r="FB1534" s="60"/>
    </row>
    <row r="1535" spans="22:158" x14ac:dyDescent="0.25">
      <c r="V1535" s="1"/>
      <c r="W1535" s="33"/>
      <c r="X1535" s="33"/>
      <c r="AH1535" s="38">
        <v>100</v>
      </c>
      <c r="AI1535" s="38">
        <v>135</v>
      </c>
      <c r="AJ1535" s="38">
        <v>15850</v>
      </c>
      <c r="AK1535" s="38">
        <v>16</v>
      </c>
      <c r="AL1535" s="38">
        <v>1900958</v>
      </c>
      <c r="AM1535" s="61" t="s">
        <v>1816</v>
      </c>
      <c r="AN1535" s="61" t="s">
        <v>1693</v>
      </c>
      <c r="AO1535" s="61" t="s">
        <v>1608</v>
      </c>
      <c r="AP1535" s="61" t="s">
        <v>5034</v>
      </c>
      <c r="AQ1535" s="61" t="s">
        <v>1716</v>
      </c>
      <c r="AR1535" s="28">
        <v>16473302</v>
      </c>
      <c r="AS1535" s="28">
        <v>376814</v>
      </c>
      <c r="AT1535" s="28">
        <v>3769420</v>
      </c>
      <c r="AU1535" s="62"/>
      <c r="BT1535">
        <v>0</v>
      </c>
      <c r="BU1535" s="32">
        <v>100</v>
      </c>
      <c r="BV1535" s="32">
        <v>145</v>
      </c>
      <c r="BW1535" s="32">
        <v>13700</v>
      </c>
      <c r="BX1535" s="32">
        <v>84</v>
      </c>
      <c r="BY1535" s="32">
        <v>91100</v>
      </c>
      <c r="BZ1535" t="s">
        <v>1816</v>
      </c>
      <c r="CA1535" t="s">
        <v>1691</v>
      </c>
      <c r="CB1535" t="s">
        <v>1837</v>
      </c>
      <c r="CC1535" s="52" t="s">
        <v>1795</v>
      </c>
      <c r="CD1535" s="52" t="s">
        <v>1796</v>
      </c>
      <c r="CE1535" s="155">
        <v>595</v>
      </c>
      <c r="CF1535" s="155">
        <v>16</v>
      </c>
      <c r="CG1535" s="31" t="s">
        <v>688</v>
      </c>
      <c r="CH1535" s="31" t="s">
        <v>3992</v>
      </c>
      <c r="CI1535" s="31" t="s">
        <v>4009</v>
      </c>
      <c r="CJ1535" s="31" t="s">
        <v>3419</v>
      </c>
      <c r="DL1535"/>
      <c r="DM1535"/>
      <c r="DN1535"/>
      <c r="DO1535"/>
      <c r="DP1535"/>
      <c r="DQ1535"/>
      <c r="DR1535"/>
      <c r="DV1535" s="31" t="s">
        <v>2284</v>
      </c>
      <c r="DW1535" s="31" t="s">
        <v>2290</v>
      </c>
      <c r="DX1535" s="63"/>
      <c r="DY1535" s="63"/>
      <c r="DZ1535" s="63"/>
      <c r="EA1535" s="167"/>
      <c r="EB1535" s="60"/>
      <c r="EC1535" s="60"/>
      <c r="ED1535" s="60"/>
      <c r="EE1535" s="60"/>
      <c r="EF1535" s="60"/>
      <c r="EG1535" s="60"/>
      <c r="EH1535" s="60"/>
      <c r="EI1535" s="60"/>
      <c r="EJ1535" s="60"/>
      <c r="EK1535" s="60"/>
      <c r="EL1535" s="60"/>
      <c r="EM1535" s="60"/>
      <c r="EN1535" s="60"/>
      <c r="EO1535" s="60"/>
      <c r="EP1535" s="60"/>
      <c r="EQ1535" s="60"/>
      <c r="ER1535" s="60"/>
      <c r="ES1535" s="60"/>
      <c r="ET1535" s="60"/>
      <c r="EU1535" s="60"/>
      <c r="EV1535" s="60"/>
      <c r="EW1535" s="60"/>
      <c r="EX1535" s="60"/>
      <c r="EY1535" s="60"/>
      <c r="EZ1535" s="60"/>
      <c r="FA1535" s="60"/>
      <c r="FB1535" s="60"/>
    </row>
    <row r="1536" spans="22:158" x14ac:dyDescent="0.25">
      <c r="W1536" s="33"/>
      <c r="X1536" s="33"/>
      <c r="AH1536" s="38">
        <v>100</v>
      </c>
      <c r="AI1536" s="38">
        <v>135</v>
      </c>
      <c r="AJ1536" s="38">
        <v>17900</v>
      </c>
      <c r="AK1536" s="38">
        <v>16</v>
      </c>
      <c r="AL1536" s="38">
        <v>1900958</v>
      </c>
      <c r="AM1536" s="61" t="s">
        <v>1816</v>
      </c>
      <c r="AN1536" s="61" t="s">
        <v>1693</v>
      </c>
      <c r="AO1536" s="61" t="s">
        <v>1653</v>
      </c>
      <c r="AP1536" s="61" t="s">
        <v>5034</v>
      </c>
      <c r="AQ1536" s="61" t="s">
        <v>1716</v>
      </c>
      <c r="AR1536" s="28">
        <v>2987491.9</v>
      </c>
      <c r="AS1536" s="28">
        <v>150688</v>
      </c>
      <c r="AT1536" s="28">
        <v>663678</v>
      </c>
      <c r="AU1536" s="62"/>
      <c r="BT1536">
        <v>0</v>
      </c>
      <c r="BU1536" s="32">
        <v>100</v>
      </c>
      <c r="BV1536" s="32">
        <v>145</v>
      </c>
      <c r="BW1536" s="32">
        <v>13700</v>
      </c>
      <c r="BX1536" s="32">
        <v>85</v>
      </c>
      <c r="BY1536" s="32">
        <v>91120</v>
      </c>
      <c r="BZ1536" t="s">
        <v>1816</v>
      </c>
      <c r="CA1536" t="s">
        <v>1691</v>
      </c>
      <c r="CB1536" t="s">
        <v>1837</v>
      </c>
      <c r="CC1536" t="s">
        <v>1797</v>
      </c>
      <c r="CD1536" s="52" t="s">
        <v>1797</v>
      </c>
      <c r="CE1536" s="155">
        <v>470</v>
      </c>
      <c r="CF1536" s="155">
        <v>13</v>
      </c>
      <c r="CG1536" s="31" t="s">
        <v>690</v>
      </c>
      <c r="CH1536" s="31" t="s">
        <v>3993</v>
      </c>
      <c r="CI1536" s="31" t="s">
        <v>4009</v>
      </c>
      <c r="CJ1536" s="31" t="s">
        <v>3420</v>
      </c>
      <c r="DL1536"/>
      <c r="DM1536"/>
      <c r="DN1536"/>
      <c r="DO1536"/>
      <c r="DP1536"/>
      <c r="DQ1536"/>
      <c r="DR1536"/>
      <c r="DV1536" s="31" t="s">
        <v>2284</v>
      </c>
      <c r="DW1536" s="31" t="s">
        <v>2290</v>
      </c>
      <c r="DX1536" s="63"/>
      <c r="DY1536" s="63"/>
      <c r="DZ1536" s="63"/>
      <c r="EA1536" s="167"/>
      <c r="EB1536" s="60"/>
      <c r="EC1536" s="60"/>
      <c r="ED1536" s="60"/>
      <c r="EE1536" s="60"/>
      <c r="EF1536" s="60"/>
      <c r="EG1536" s="60"/>
      <c r="EH1536" s="60"/>
      <c r="EI1536" s="60"/>
      <c r="EJ1536" s="60"/>
      <c r="EK1536" s="60"/>
      <c r="EL1536" s="60"/>
      <c r="EM1536" s="60"/>
      <c r="EN1536" s="60"/>
      <c r="EO1536" s="60"/>
      <c r="EP1536" s="60"/>
      <c r="EQ1536" s="60"/>
      <c r="ER1536" s="60"/>
      <c r="ES1536" s="60"/>
      <c r="ET1536" s="60"/>
      <c r="EU1536" s="60"/>
      <c r="EV1536" s="60"/>
      <c r="EW1536" s="60"/>
      <c r="EX1536" s="60"/>
      <c r="EY1536" s="60"/>
      <c r="EZ1536" s="60"/>
      <c r="FA1536" s="60"/>
      <c r="FB1536" s="60"/>
    </row>
    <row r="1537" spans="22:158" x14ac:dyDescent="0.25">
      <c r="W1537" s="33"/>
      <c r="X1537" s="33"/>
      <c r="AH1537" s="38">
        <v>100</v>
      </c>
      <c r="AI1537" s="38">
        <v>135</v>
      </c>
      <c r="AJ1537" s="38">
        <v>17950</v>
      </c>
      <c r="AK1537" s="38">
        <v>16</v>
      </c>
      <c r="AL1537" s="38">
        <v>1900958</v>
      </c>
      <c r="AM1537" s="61" t="s">
        <v>1816</v>
      </c>
      <c r="AN1537" s="61" t="s">
        <v>1693</v>
      </c>
      <c r="AO1537" s="61" t="s">
        <v>1654</v>
      </c>
      <c r="AP1537" s="61" t="s">
        <v>5034</v>
      </c>
      <c r="AQ1537" s="61" t="s">
        <v>1716</v>
      </c>
      <c r="AR1537" s="28">
        <v>10194153.5</v>
      </c>
      <c r="AS1537" s="28">
        <v>242955</v>
      </c>
      <c r="AT1537" s="28">
        <v>1319366</v>
      </c>
      <c r="AU1537" s="62"/>
      <c r="BT1537">
        <v>0</v>
      </c>
      <c r="BU1537" s="32">
        <v>100</v>
      </c>
      <c r="BV1537" s="32">
        <v>145</v>
      </c>
      <c r="BW1537" s="32">
        <v>13700</v>
      </c>
      <c r="BX1537" s="32">
        <v>86</v>
      </c>
      <c r="BY1537" s="32">
        <v>91140</v>
      </c>
      <c r="BZ1537" t="s">
        <v>1816</v>
      </c>
      <c r="CA1537" t="s">
        <v>1691</v>
      </c>
      <c r="CB1537" t="s">
        <v>1837</v>
      </c>
      <c r="CC1537" t="s">
        <v>1787</v>
      </c>
      <c r="CD1537" t="s">
        <v>1789</v>
      </c>
      <c r="CE1537" s="155">
        <v>336</v>
      </c>
      <c r="CF1537" s="155">
        <v>59</v>
      </c>
      <c r="CG1537" s="31" t="s">
        <v>5839</v>
      </c>
      <c r="CH1537" s="31" t="s">
        <v>3994</v>
      </c>
      <c r="CI1537" s="31" t="s">
        <v>4009</v>
      </c>
      <c r="CJ1537" s="31" t="s">
        <v>3421</v>
      </c>
      <c r="DL1537"/>
      <c r="DM1537"/>
      <c r="DN1537"/>
      <c r="DO1537"/>
      <c r="DP1537"/>
      <c r="DQ1537"/>
      <c r="DR1537"/>
      <c r="DV1537" s="31" t="s">
        <v>2284</v>
      </c>
      <c r="DW1537" s="31" t="s">
        <v>2290</v>
      </c>
      <c r="DX1537" s="63"/>
      <c r="DY1537" s="63"/>
      <c r="DZ1537" s="63"/>
      <c r="EA1537" s="167"/>
      <c r="EB1537" s="60"/>
      <c r="EC1537" s="60"/>
      <c r="ED1537" s="60"/>
      <c r="EE1537" s="60"/>
      <c r="EF1537" s="60"/>
      <c r="EG1537" s="60"/>
      <c r="EH1537" s="60"/>
      <c r="EI1537" s="60"/>
      <c r="EJ1537" s="60"/>
      <c r="EK1537" s="60"/>
      <c r="EL1537" s="60"/>
      <c r="EM1537" s="60"/>
      <c r="EN1537" s="60"/>
      <c r="EO1537" s="60"/>
      <c r="EP1537" s="60"/>
      <c r="EQ1537" s="60"/>
      <c r="ER1537" s="60"/>
      <c r="ES1537" s="60"/>
      <c r="ET1537" s="60"/>
      <c r="EU1537" s="60"/>
      <c r="EV1537" s="60"/>
      <c r="EW1537" s="60"/>
      <c r="EX1537" s="60"/>
      <c r="EY1537" s="60"/>
      <c r="EZ1537" s="60"/>
      <c r="FA1537" s="60"/>
      <c r="FB1537" s="60"/>
    </row>
    <row r="1538" spans="22:158" x14ac:dyDescent="0.25">
      <c r="W1538" s="33"/>
      <c r="X1538" s="33"/>
      <c r="AH1538" s="38">
        <v>100</v>
      </c>
      <c r="AI1538" s="38">
        <v>135</v>
      </c>
      <c r="AJ1538" s="38">
        <v>18020</v>
      </c>
      <c r="AK1538" s="38">
        <v>16</v>
      </c>
      <c r="AL1538" s="38">
        <v>1900958</v>
      </c>
      <c r="AM1538" s="61" t="s">
        <v>1816</v>
      </c>
      <c r="AN1538" s="61" t="s">
        <v>1693</v>
      </c>
      <c r="AO1538" s="61" t="s">
        <v>1656</v>
      </c>
      <c r="AP1538" s="61" t="s">
        <v>5034</v>
      </c>
      <c r="AQ1538" s="61" t="s">
        <v>1716</v>
      </c>
      <c r="AR1538" s="28">
        <v>3642353</v>
      </c>
      <c r="AS1538" s="28">
        <v>647414</v>
      </c>
      <c r="AT1538" s="28">
        <v>0</v>
      </c>
      <c r="AU1538" s="62"/>
      <c r="BT1538">
        <v>0</v>
      </c>
      <c r="BU1538" s="32">
        <v>100</v>
      </c>
      <c r="BV1538" s="32">
        <v>145</v>
      </c>
      <c r="BW1538" s="32">
        <v>13700</v>
      </c>
      <c r="BX1538" s="32">
        <v>86</v>
      </c>
      <c r="BY1538" s="32">
        <v>91160</v>
      </c>
      <c r="BZ1538" t="s">
        <v>1816</v>
      </c>
      <c r="CA1538" t="s">
        <v>1691</v>
      </c>
      <c r="CB1538" t="s">
        <v>1837</v>
      </c>
      <c r="CC1538" t="s">
        <v>1787</v>
      </c>
      <c r="CD1538" t="s">
        <v>1788</v>
      </c>
      <c r="CE1538" s="155">
        <v>319</v>
      </c>
      <c r="CF1538" s="155">
        <v>11</v>
      </c>
      <c r="CG1538" s="31" t="s">
        <v>5831</v>
      </c>
      <c r="CH1538" s="31" t="s">
        <v>3995</v>
      </c>
      <c r="CI1538" s="31" t="s">
        <v>4009</v>
      </c>
      <c r="CJ1538" s="31" t="s">
        <v>3422</v>
      </c>
      <c r="DL1538"/>
      <c r="DM1538"/>
      <c r="DN1538"/>
      <c r="DO1538"/>
      <c r="DP1538"/>
      <c r="DQ1538"/>
      <c r="DR1538"/>
      <c r="DV1538" s="31" t="s">
        <v>2284</v>
      </c>
      <c r="DW1538" s="31" t="s">
        <v>2290</v>
      </c>
      <c r="DX1538" s="63"/>
      <c r="DY1538" s="63"/>
      <c r="DZ1538" s="63"/>
      <c r="EA1538" s="167"/>
      <c r="EB1538" s="60"/>
      <c r="EC1538" s="60"/>
      <c r="ED1538" s="60"/>
      <c r="EE1538" s="60"/>
      <c r="EF1538" s="60"/>
      <c r="EG1538" s="60"/>
      <c r="EH1538" s="60"/>
      <c r="EI1538" s="60"/>
      <c r="EJ1538" s="60"/>
      <c r="EK1538" s="60"/>
      <c r="EL1538" s="60"/>
      <c r="EM1538" s="60"/>
      <c r="EN1538" s="60"/>
      <c r="EO1538" s="60"/>
      <c r="EP1538" s="60"/>
      <c r="EQ1538" s="60"/>
      <c r="ER1538" s="60"/>
      <c r="ES1538" s="60"/>
      <c r="ET1538" s="60"/>
      <c r="EU1538" s="60"/>
      <c r="EV1538" s="60"/>
      <c r="EW1538" s="60"/>
      <c r="EX1538" s="60"/>
      <c r="EY1538" s="60"/>
      <c r="EZ1538" s="60"/>
      <c r="FA1538" s="60"/>
      <c r="FB1538" s="60"/>
    </row>
    <row r="1539" spans="22:158" x14ac:dyDescent="0.25">
      <c r="W1539" s="33"/>
      <c r="X1539" s="33"/>
      <c r="AH1539" s="38">
        <v>100</v>
      </c>
      <c r="AI1539" s="38">
        <v>135</v>
      </c>
      <c r="AJ1539" s="38">
        <v>18150</v>
      </c>
      <c r="AK1539" s="38">
        <v>16</v>
      </c>
      <c r="AL1539" s="38">
        <v>1900958</v>
      </c>
      <c r="AM1539" s="61" t="s">
        <v>1816</v>
      </c>
      <c r="AN1539" s="61" t="s">
        <v>1693</v>
      </c>
      <c r="AO1539" s="61" t="s">
        <v>1659</v>
      </c>
      <c r="AP1539" s="61" t="s">
        <v>5034</v>
      </c>
      <c r="AQ1539" s="61" t="s">
        <v>1716</v>
      </c>
      <c r="AR1539" s="28">
        <v>5291493.4000000004</v>
      </c>
      <c r="AS1539" s="28">
        <v>360746</v>
      </c>
      <c r="AT1539" s="28">
        <v>3597920</v>
      </c>
      <c r="AU1539" s="62"/>
      <c r="BT1539">
        <v>0</v>
      </c>
      <c r="BU1539" s="32">
        <v>100</v>
      </c>
      <c r="BV1539" s="32">
        <v>145</v>
      </c>
      <c r="BW1539" s="32">
        <v>13700</v>
      </c>
      <c r="BX1539" s="32">
        <v>87</v>
      </c>
      <c r="BY1539" s="32">
        <v>91180</v>
      </c>
      <c r="BZ1539" t="s">
        <v>1816</v>
      </c>
      <c r="CA1539" t="s">
        <v>1691</v>
      </c>
      <c r="CB1539" t="s">
        <v>1837</v>
      </c>
      <c r="CC1539" t="s">
        <v>1726</v>
      </c>
      <c r="CD1539" s="52" t="s">
        <v>1793</v>
      </c>
      <c r="CE1539" s="155"/>
      <c r="CF1539" s="155"/>
      <c r="CG1539" s="31" t="s">
        <v>5841</v>
      </c>
      <c r="CH1539" s="31" t="s">
        <v>3996</v>
      </c>
      <c r="CI1539" s="31" t="s">
        <v>4009</v>
      </c>
      <c r="CJ1539" s="31" t="s">
        <v>3423</v>
      </c>
      <c r="DL1539"/>
      <c r="DM1539"/>
      <c r="DN1539"/>
      <c r="DO1539"/>
      <c r="DP1539"/>
      <c r="DQ1539"/>
      <c r="DR1539"/>
      <c r="DV1539" s="31" t="s">
        <v>2284</v>
      </c>
      <c r="DW1539" s="31" t="s">
        <v>2290</v>
      </c>
      <c r="DX1539" s="63"/>
      <c r="DY1539" s="63"/>
      <c r="DZ1539" s="63"/>
      <c r="EA1539" s="167"/>
      <c r="EB1539" s="60"/>
      <c r="EC1539" s="60"/>
      <c r="ED1539" s="60"/>
      <c r="EE1539" s="60"/>
      <c r="EF1539" s="60"/>
      <c r="EG1539" s="60"/>
      <c r="EH1539" s="60"/>
      <c r="EI1539" s="60"/>
      <c r="EJ1539" s="60"/>
      <c r="EK1539" s="60"/>
      <c r="EL1539" s="60"/>
      <c r="EM1539" s="60"/>
      <c r="EN1539" s="60"/>
      <c r="EO1539" s="60"/>
      <c r="EP1539" s="60"/>
      <c r="EQ1539" s="60"/>
      <c r="ER1539" s="60"/>
      <c r="ES1539" s="60"/>
      <c r="ET1539" s="60"/>
      <c r="EU1539" s="60"/>
      <c r="EV1539" s="60"/>
      <c r="EW1539" s="60"/>
      <c r="EX1539" s="60"/>
      <c r="EY1539" s="60"/>
      <c r="EZ1539" s="60"/>
      <c r="FA1539" s="60"/>
      <c r="FB1539" s="60"/>
    </row>
    <row r="1540" spans="22:158" x14ac:dyDescent="0.25">
      <c r="W1540" s="33"/>
      <c r="X1540" s="33"/>
      <c r="AH1540" s="38">
        <v>100</v>
      </c>
      <c r="AI1540" s="38">
        <v>140</v>
      </c>
      <c r="AJ1540" s="38">
        <v>10470</v>
      </c>
      <c r="AK1540" s="38">
        <v>16</v>
      </c>
      <c r="AL1540" s="38">
        <v>1900958</v>
      </c>
      <c r="AM1540" s="61" t="s">
        <v>1816</v>
      </c>
      <c r="AN1540" s="61" t="s">
        <v>1690</v>
      </c>
      <c r="AO1540" s="61" t="s">
        <v>5052</v>
      </c>
      <c r="AP1540" s="61" t="s">
        <v>5034</v>
      </c>
      <c r="AQ1540" s="61" t="s">
        <v>1716</v>
      </c>
      <c r="AR1540" s="28">
        <v>0</v>
      </c>
      <c r="AS1540" s="28">
        <v>121203</v>
      </c>
      <c r="AT1540" s="28">
        <v>764436</v>
      </c>
      <c r="AU1540" s="62"/>
      <c r="BT1540">
        <v>0</v>
      </c>
      <c r="BU1540" s="32">
        <v>100</v>
      </c>
      <c r="BV1540" s="32">
        <v>145</v>
      </c>
      <c r="BW1540" s="32">
        <v>13700</v>
      </c>
      <c r="BX1540" s="32">
        <v>87</v>
      </c>
      <c r="BY1540" s="32">
        <v>91190</v>
      </c>
      <c r="BZ1540" t="s">
        <v>1816</v>
      </c>
      <c r="CA1540" t="s">
        <v>1691</v>
      </c>
      <c r="CB1540" t="s">
        <v>1837</v>
      </c>
      <c r="CC1540" s="52" t="s">
        <v>1726</v>
      </c>
      <c r="CD1540" s="52" t="s">
        <v>1726</v>
      </c>
      <c r="CE1540" s="155">
        <v>0</v>
      </c>
      <c r="CF1540" s="155">
        <v>1</v>
      </c>
      <c r="CG1540" s="31" t="s">
        <v>5843</v>
      </c>
      <c r="CH1540" s="31" t="s">
        <v>3997</v>
      </c>
      <c r="CI1540" s="31" t="s">
        <v>4009</v>
      </c>
      <c r="CJ1540" s="31" t="s">
        <v>3424</v>
      </c>
      <c r="DL1540"/>
      <c r="DM1540"/>
      <c r="DN1540"/>
      <c r="DO1540"/>
      <c r="DP1540"/>
      <c r="DQ1540"/>
      <c r="DR1540"/>
      <c r="DV1540" s="31" t="s">
        <v>2284</v>
      </c>
      <c r="DW1540" s="31" t="s">
        <v>2291</v>
      </c>
      <c r="DX1540" s="63"/>
      <c r="DY1540" s="63"/>
      <c r="DZ1540" s="63"/>
      <c r="EA1540" s="167"/>
      <c r="EB1540" s="60"/>
      <c r="EC1540" s="60"/>
      <c r="ED1540" s="60"/>
      <c r="EE1540" s="60"/>
      <c r="EF1540" s="60"/>
      <c r="EG1540" s="60"/>
      <c r="EH1540" s="60"/>
      <c r="EI1540" s="60"/>
      <c r="EJ1540" s="60"/>
      <c r="EK1540" s="60"/>
      <c r="EL1540" s="60"/>
      <c r="EM1540" s="60"/>
      <c r="EN1540" s="60"/>
      <c r="EO1540" s="60"/>
      <c r="EP1540" s="60"/>
      <c r="EQ1540" s="60"/>
      <c r="ER1540" s="60"/>
      <c r="ES1540" s="60"/>
      <c r="ET1540" s="60"/>
      <c r="EU1540" s="60"/>
      <c r="EV1540" s="60"/>
      <c r="EW1540" s="60"/>
      <c r="EX1540" s="60"/>
      <c r="EY1540" s="60"/>
      <c r="EZ1540" s="60"/>
      <c r="FA1540" s="60"/>
      <c r="FB1540" s="60"/>
    </row>
    <row r="1541" spans="22:158" x14ac:dyDescent="0.25">
      <c r="W1541" s="33"/>
      <c r="X1541" s="33"/>
      <c r="AH1541" s="38">
        <v>100</v>
      </c>
      <c r="AI1541" s="38">
        <v>140</v>
      </c>
      <c r="AJ1541" s="38">
        <v>10470</v>
      </c>
      <c r="AK1541" s="38">
        <v>16</v>
      </c>
      <c r="AL1541" s="38">
        <v>1900958</v>
      </c>
      <c r="AM1541" s="61" t="s">
        <v>1816</v>
      </c>
      <c r="AN1541" s="61" t="s">
        <v>1690</v>
      </c>
      <c r="AO1541" s="61" t="s">
        <v>1112</v>
      </c>
      <c r="AP1541" s="61" t="s">
        <v>5034</v>
      </c>
      <c r="AQ1541" s="61" t="s">
        <v>1716</v>
      </c>
      <c r="AR1541" s="28">
        <v>319894.40000000002</v>
      </c>
      <c r="AS1541" s="28">
        <v>0</v>
      </c>
      <c r="AT1541" s="28">
        <v>0</v>
      </c>
      <c r="AU1541" s="62"/>
      <c r="BT1541">
        <v>0</v>
      </c>
      <c r="BU1541" s="32">
        <v>100</v>
      </c>
      <c r="BV1541" s="32">
        <v>145</v>
      </c>
      <c r="BW1541" s="32">
        <v>13700</v>
      </c>
      <c r="BX1541" s="32">
        <v>87</v>
      </c>
      <c r="BY1541" s="32">
        <v>91192</v>
      </c>
      <c r="BZ1541" t="s">
        <v>1816</v>
      </c>
      <c r="CA1541" t="s">
        <v>1691</v>
      </c>
      <c r="CB1541" s="52" t="s">
        <v>1837</v>
      </c>
      <c r="CC1541" s="52" t="s">
        <v>1726</v>
      </c>
      <c r="CD1541" s="52" t="s">
        <v>1115</v>
      </c>
      <c r="CE1541" s="155">
        <v>0</v>
      </c>
      <c r="CF1541" s="155">
        <v>1</v>
      </c>
      <c r="CG1541" s="31" t="s">
        <v>692</v>
      </c>
      <c r="CH1541" s="31" t="s">
        <v>3998</v>
      </c>
      <c r="CI1541" s="31" t="s">
        <v>4009</v>
      </c>
      <c r="CJ1541" s="31" t="s">
        <v>1482</v>
      </c>
      <c r="DL1541"/>
      <c r="DM1541"/>
      <c r="DN1541"/>
      <c r="DO1541"/>
      <c r="DP1541"/>
      <c r="DQ1541"/>
      <c r="DR1541"/>
      <c r="DV1541" s="31" t="s">
        <v>2284</v>
      </c>
      <c r="DW1541" s="31" t="s">
        <v>2291</v>
      </c>
      <c r="DX1541" s="63"/>
      <c r="DY1541" s="63"/>
      <c r="DZ1541" s="63"/>
      <c r="EA1541" s="167"/>
      <c r="EB1541" s="60"/>
      <c r="EC1541" s="60"/>
      <c r="ED1541" s="60"/>
      <c r="EE1541" s="60"/>
      <c r="EF1541" s="60"/>
      <c r="EG1541" s="60"/>
      <c r="EH1541" s="60"/>
      <c r="EI1541" s="60"/>
      <c r="EJ1541" s="60"/>
      <c r="EK1541" s="60"/>
      <c r="EL1541" s="60"/>
      <c r="EM1541" s="60"/>
      <c r="EN1541" s="60"/>
      <c r="EO1541" s="60"/>
      <c r="EP1541" s="60"/>
      <c r="EQ1541" s="60"/>
      <c r="ER1541" s="60"/>
      <c r="ES1541" s="60"/>
      <c r="ET1541" s="60"/>
      <c r="EU1541" s="60"/>
      <c r="EV1541" s="60"/>
      <c r="EW1541" s="60"/>
      <c r="EX1541" s="60"/>
      <c r="EY1541" s="60"/>
      <c r="EZ1541" s="60"/>
      <c r="FA1541" s="60"/>
      <c r="FB1541" s="60"/>
    </row>
    <row r="1542" spans="22:158" x14ac:dyDescent="0.25">
      <c r="V1542" s="1"/>
      <c r="W1542" s="33"/>
      <c r="X1542" s="33"/>
      <c r="AH1542" s="38">
        <v>100</v>
      </c>
      <c r="AI1542" s="38">
        <v>140</v>
      </c>
      <c r="AJ1542" s="38">
        <v>10800</v>
      </c>
      <c r="AK1542" s="38">
        <v>16</v>
      </c>
      <c r="AL1542" s="38">
        <v>1900958</v>
      </c>
      <c r="AM1542" s="61" t="s">
        <v>1816</v>
      </c>
      <c r="AN1542" s="61" t="s">
        <v>1690</v>
      </c>
      <c r="AO1542" s="61" t="s">
        <v>5059</v>
      </c>
      <c r="AP1542" s="61" t="s">
        <v>5034</v>
      </c>
      <c r="AQ1542" s="61" t="s">
        <v>1716</v>
      </c>
      <c r="AR1542" s="28">
        <v>19837105.5</v>
      </c>
      <c r="AS1542" s="28">
        <v>2029123</v>
      </c>
      <c r="AT1542" s="28">
        <v>15558547</v>
      </c>
      <c r="AU1542" s="62"/>
      <c r="BT1542">
        <v>0</v>
      </c>
      <c r="BU1542" s="32">
        <v>100</v>
      </c>
      <c r="BV1542" s="32">
        <v>145</v>
      </c>
      <c r="BW1542" s="32">
        <v>13700</v>
      </c>
      <c r="BX1542" s="32">
        <v>87</v>
      </c>
      <c r="BY1542" s="32">
        <v>91194</v>
      </c>
      <c r="BZ1542" t="s">
        <v>1816</v>
      </c>
      <c r="CA1542" t="s">
        <v>1691</v>
      </c>
      <c r="CB1542" t="s">
        <v>1837</v>
      </c>
      <c r="CC1542" t="s">
        <v>1726</v>
      </c>
      <c r="CD1542" t="s">
        <v>1114</v>
      </c>
      <c r="CE1542" s="155">
        <v>0</v>
      </c>
      <c r="CF1542" s="155">
        <v>1</v>
      </c>
      <c r="CG1542" s="31" t="s">
        <v>694</v>
      </c>
      <c r="CH1542" s="31" t="s">
        <v>3999</v>
      </c>
      <c r="CI1542" s="31" t="s">
        <v>4009</v>
      </c>
      <c r="CJ1542" s="31" t="s">
        <v>1481</v>
      </c>
      <c r="DL1542"/>
      <c r="DM1542"/>
      <c r="DN1542"/>
      <c r="DO1542"/>
      <c r="DP1542"/>
      <c r="DQ1542"/>
      <c r="DR1542"/>
      <c r="DV1542" s="31" t="s">
        <v>2284</v>
      </c>
      <c r="DW1542" s="31" t="s">
        <v>2291</v>
      </c>
      <c r="DX1542" s="63"/>
      <c r="DY1542" s="63"/>
      <c r="DZ1542" s="63"/>
      <c r="EA1542" s="167"/>
      <c r="EB1542" s="60"/>
      <c r="EC1542" s="60"/>
      <c r="ED1542" s="60"/>
      <c r="EE1542" s="60"/>
      <c r="EF1542" s="60"/>
      <c r="EG1542" s="60"/>
      <c r="EH1542" s="60"/>
      <c r="EI1542" s="60"/>
      <c r="EJ1542" s="60"/>
      <c r="EK1542" s="60"/>
      <c r="EL1542" s="60"/>
      <c r="EM1542" s="60"/>
      <c r="EN1542" s="60"/>
      <c r="EO1542" s="60"/>
      <c r="EP1542" s="60"/>
      <c r="EQ1542" s="60"/>
      <c r="ER1542" s="60"/>
      <c r="ES1542" s="60"/>
      <c r="ET1542" s="60"/>
      <c r="EU1542" s="60"/>
      <c r="EV1542" s="60"/>
      <c r="EW1542" s="60"/>
      <c r="EX1542" s="60"/>
      <c r="EY1542" s="60"/>
      <c r="EZ1542" s="60"/>
      <c r="FA1542" s="60"/>
      <c r="FB1542" s="60"/>
    </row>
    <row r="1543" spans="22:158" x14ac:dyDescent="0.25">
      <c r="W1543" s="33"/>
      <c r="X1543" s="33"/>
      <c r="AH1543" s="38">
        <v>100</v>
      </c>
      <c r="AI1543" s="38">
        <v>140</v>
      </c>
      <c r="AJ1543" s="38">
        <v>10850</v>
      </c>
      <c r="AK1543" s="38">
        <v>16</v>
      </c>
      <c r="AL1543" s="38">
        <v>1900958</v>
      </c>
      <c r="AM1543" s="61" t="s">
        <v>1816</v>
      </c>
      <c r="AN1543" s="61" t="s">
        <v>1690</v>
      </c>
      <c r="AO1543" s="61" t="s">
        <v>5060</v>
      </c>
      <c r="AP1543" s="61" t="s">
        <v>5034</v>
      </c>
      <c r="AQ1543" s="61" t="s">
        <v>1716</v>
      </c>
      <c r="AR1543" s="28">
        <v>106862.1</v>
      </c>
      <c r="AS1543" s="28">
        <v>173930</v>
      </c>
      <c r="AT1543" s="28">
        <v>102374</v>
      </c>
      <c r="AU1543" s="62"/>
      <c r="BT1543">
        <v>0</v>
      </c>
      <c r="BU1543" s="32">
        <v>100</v>
      </c>
      <c r="BV1543" s="32">
        <v>145</v>
      </c>
      <c r="BW1543" s="32">
        <v>13700</v>
      </c>
      <c r="BX1543" s="32">
        <v>87</v>
      </c>
      <c r="BY1543" s="32">
        <v>91200</v>
      </c>
      <c r="BZ1543" t="s">
        <v>1816</v>
      </c>
      <c r="CA1543" t="s">
        <v>1691</v>
      </c>
      <c r="CB1543" t="s">
        <v>1837</v>
      </c>
      <c r="CC1543" s="52" t="s">
        <v>1726</v>
      </c>
      <c r="CD1543" s="52" t="s">
        <v>1794</v>
      </c>
      <c r="CE1543" s="155"/>
      <c r="CF1543" s="155"/>
      <c r="CG1543" s="31" t="s">
        <v>5845</v>
      </c>
      <c r="CH1543" s="31" t="s">
        <v>4000</v>
      </c>
      <c r="CI1543" s="31" t="s">
        <v>4009</v>
      </c>
      <c r="CJ1543" s="31" t="s">
        <v>3425</v>
      </c>
      <c r="DL1543"/>
      <c r="DM1543"/>
      <c r="DN1543"/>
      <c r="DO1543"/>
      <c r="DP1543"/>
      <c r="DQ1543"/>
      <c r="DR1543"/>
      <c r="DV1543" s="31" t="s">
        <v>2284</v>
      </c>
      <c r="DW1543" s="31" t="s">
        <v>2291</v>
      </c>
      <c r="DX1543" s="63"/>
      <c r="DY1543" s="63"/>
      <c r="DZ1543" s="63"/>
      <c r="EA1543" s="167"/>
      <c r="EB1543" s="60"/>
      <c r="EC1543" s="60"/>
      <c r="ED1543" s="60"/>
      <c r="EE1543" s="60"/>
      <c r="EF1543" s="60"/>
      <c r="EG1543" s="60"/>
      <c r="EH1543" s="60"/>
      <c r="EI1543" s="60"/>
      <c r="EJ1543" s="60"/>
      <c r="EK1543" s="60"/>
      <c r="EL1543" s="60"/>
      <c r="EM1543" s="60"/>
      <c r="EN1543" s="60"/>
      <c r="EO1543" s="60"/>
      <c r="EP1543" s="60"/>
      <c r="EQ1543" s="60"/>
      <c r="ER1543" s="60"/>
      <c r="ES1543" s="60"/>
      <c r="ET1543" s="60"/>
      <c r="EU1543" s="60"/>
      <c r="EV1543" s="60"/>
      <c r="EW1543" s="60"/>
      <c r="EX1543" s="60"/>
      <c r="EY1543" s="60"/>
      <c r="EZ1543" s="60"/>
      <c r="FA1543" s="60"/>
      <c r="FB1543" s="60"/>
    </row>
    <row r="1544" spans="22:158" x14ac:dyDescent="0.25">
      <c r="W1544" s="33"/>
      <c r="X1544" s="33"/>
      <c r="AH1544" s="38">
        <v>100</v>
      </c>
      <c r="AI1544" s="38">
        <v>140</v>
      </c>
      <c r="AJ1544" s="38">
        <v>11400</v>
      </c>
      <c r="AK1544" s="38">
        <v>16</v>
      </c>
      <c r="AL1544" s="38">
        <v>1900958</v>
      </c>
      <c r="AM1544" s="61" t="s">
        <v>1816</v>
      </c>
      <c r="AN1544" s="61" t="s">
        <v>1690</v>
      </c>
      <c r="AO1544" s="61" t="s">
        <v>5071</v>
      </c>
      <c r="AP1544" s="61" t="s">
        <v>5034</v>
      </c>
      <c r="AQ1544" s="61" t="s">
        <v>1716</v>
      </c>
      <c r="AR1544" s="28">
        <v>10667065.1</v>
      </c>
      <c r="AS1544" s="28">
        <v>2478196</v>
      </c>
      <c r="AT1544" s="28">
        <v>7352348</v>
      </c>
      <c r="AU1544" s="62"/>
      <c r="BT1544">
        <v>0</v>
      </c>
      <c r="BU1544" s="32">
        <v>100</v>
      </c>
      <c r="BV1544" s="32">
        <v>145</v>
      </c>
      <c r="BW1544" s="32">
        <v>13700</v>
      </c>
      <c r="BX1544" s="32">
        <v>88</v>
      </c>
      <c r="BY1544" s="32">
        <v>91220</v>
      </c>
      <c r="BZ1544" t="s">
        <v>1816</v>
      </c>
      <c r="CA1544" t="s">
        <v>1691</v>
      </c>
      <c r="CB1544" t="s">
        <v>1837</v>
      </c>
      <c r="CC1544" t="s">
        <v>1684</v>
      </c>
      <c r="CD1544" s="52" t="s">
        <v>1684</v>
      </c>
      <c r="CE1544" s="155">
        <v>4357</v>
      </c>
      <c r="CF1544" s="155">
        <v>3</v>
      </c>
      <c r="CG1544" s="31" t="s">
        <v>696</v>
      </c>
      <c r="CH1544" s="31" t="s">
        <v>4001</v>
      </c>
      <c r="CI1544" s="31" t="s">
        <v>4009</v>
      </c>
      <c r="CJ1544" s="31" t="s">
        <v>3426</v>
      </c>
      <c r="DL1544"/>
      <c r="DM1544"/>
      <c r="DN1544"/>
      <c r="DO1544"/>
      <c r="DP1544"/>
      <c r="DQ1544"/>
      <c r="DR1544"/>
      <c r="DV1544" s="31" t="s">
        <v>2284</v>
      </c>
      <c r="DW1544" s="31" t="s">
        <v>2291</v>
      </c>
      <c r="DX1544" s="63"/>
      <c r="DY1544" s="63"/>
      <c r="DZ1544" s="63"/>
      <c r="EA1544" s="167"/>
      <c r="EB1544" s="60"/>
      <c r="EC1544" s="60"/>
      <c r="ED1544" s="60"/>
      <c r="EE1544" s="60"/>
      <c r="EF1544" s="60"/>
      <c r="EG1544" s="60"/>
      <c r="EH1544" s="60"/>
      <c r="EI1544" s="60"/>
      <c r="EJ1544" s="60"/>
      <c r="EK1544" s="60"/>
      <c r="EL1544" s="60"/>
      <c r="EM1544" s="60"/>
      <c r="EN1544" s="60"/>
      <c r="EO1544" s="60"/>
      <c r="EP1544" s="60"/>
      <c r="EQ1544" s="60"/>
      <c r="ER1544" s="60"/>
      <c r="ES1544" s="60"/>
      <c r="ET1544" s="60"/>
      <c r="EU1544" s="60"/>
      <c r="EV1544" s="60"/>
      <c r="EW1544" s="60"/>
      <c r="EX1544" s="60"/>
      <c r="EY1544" s="60"/>
      <c r="EZ1544" s="60"/>
      <c r="FA1544" s="60"/>
      <c r="FB1544" s="60"/>
    </row>
    <row r="1545" spans="22:158" x14ac:dyDescent="0.25">
      <c r="W1545" s="33"/>
      <c r="X1545" s="33"/>
      <c r="AH1545" s="38">
        <v>100</v>
      </c>
      <c r="AI1545" s="38">
        <v>140</v>
      </c>
      <c r="AJ1545" s="38">
        <v>12350</v>
      </c>
      <c r="AK1545" s="38">
        <v>16</v>
      </c>
      <c r="AL1545" s="38">
        <v>1900958</v>
      </c>
      <c r="AM1545" s="61" t="s">
        <v>1816</v>
      </c>
      <c r="AN1545" s="61" t="s">
        <v>1690</v>
      </c>
      <c r="AO1545" s="61" t="s">
        <v>5091</v>
      </c>
      <c r="AP1545" s="61" t="s">
        <v>5034</v>
      </c>
      <c r="AQ1545" s="61" t="s">
        <v>1716</v>
      </c>
      <c r="AR1545" s="28">
        <v>4726976</v>
      </c>
      <c r="AS1545" s="28">
        <v>2430947</v>
      </c>
      <c r="AT1545" s="28">
        <v>7133087</v>
      </c>
      <c r="AU1545" s="62"/>
      <c r="BT1545">
        <v>0</v>
      </c>
      <c r="BU1545" s="32">
        <v>100</v>
      </c>
      <c r="BV1545" s="32">
        <v>145</v>
      </c>
      <c r="BW1545" s="32">
        <v>13700</v>
      </c>
      <c r="BX1545" s="32">
        <v>89</v>
      </c>
      <c r="BY1545" s="32">
        <v>91240</v>
      </c>
      <c r="BZ1545" t="s">
        <v>1816</v>
      </c>
      <c r="CA1545" t="s">
        <v>1691</v>
      </c>
      <c r="CB1545" t="s">
        <v>1837</v>
      </c>
      <c r="CC1545" s="52" t="s">
        <v>1785</v>
      </c>
      <c r="CD1545" s="52" t="s">
        <v>1785</v>
      </c>
      <c r="CE1545" s="155">
        <v>401721</v>
      </c>
      <c r="CF1545" s="155">
        <v>154</v>
      </c>
      <c r="CG1545" s="31" t="s">
        <v>698</v>
      </c>
      <c r="CH1545" s="31" t="s">
        <v>4002</v>
      </c>
      <c r="CI1545" s="31" t="s">
        <v>4009</v>
      </c>
      <c r="CJ1545" s="31" t="s">
        <v>3427</v>
      </c>
      <c r="DL1545"/>
      <c r="DM1545"/>
      <c r="DN1545"/>
      <c r="DO1545"/>
      <c r="DP1545"/>
      <c r="DQ1545"/>
      <c r="DR1545"/>
      <c r="DV1545" s="31" t="s">
        <v>2284</v>
      </c>
      <c r="DW1545" s="31" t="s">
        <v>2291</v>
      </c>
      <c r="DX1545" s="63"/>
      <c r="DY1545" s="63"/>
      <c r="DZ1545" s="63"/>
      <c r="EA1545" s="167"/>
      <c r="EB1545" s="60"/>
      <c r="EC1545" s="60"/>
      <c r="ED1545" s="60"/>
      <c r="EE1545" s="60"/>
      <c r="EF1545" s="60"/>
      <c r="EG1545" s="60"/>
      <c r="EH1545" s="60"/>
      <c r="EI1545" s="60"/>
      <c r="EJ1545" s="60"/>
      <c r="EK1545" s="60"/>
      <c r="EL1545" s="60"/>
      <c r="EM1545" s="60"/>
      <c r="EN1545" s="60"/>
      <c r="EO1545" s="60"/>
      <c r="EP1545" s="60"/>
      <c r="EQ1545" s="60"/>
      <c r="ER1545" s="60"/>
      <c r="ES1545" s="60"/>
      <c r="ET1545" s="60"/>
      <c r="EU1545" s="60"/>
      <c r="EV1545" s="60"/>
      <c r="EW1545" s="60"/>
      <c r="EX1545" s="60"/>
      <c r="EY1545" s="60"/>
      <c r="EZ1545" s="60"/>
      <c r="FA1545" s="60"/>
      <c r="FB1545" s="60"/>
    </row>
    <row r="1546" spans="22:158" x14ac:dyDescent="0.25">
      <c r="V1546" s="1"/>
      <c r="W1546" s="33"/>
      <c r="X1546" s="33"/>
      <c r="AH1546" s="38">
        <v>100</v>
      </c>
      <c r="AI1546" s="38">
        <v>140</v>
      </c>
      <c r="AJ1546" s="38">
        <v>12900</v>
      </c>
      <c r="AK1546" s="38">
        <v>16</v>
      </c>
      <c r="AL1546" s="38">
        <v>1900958</v>
      </c>
      <c r="AM1546" s="61" t="s">
        <v>1816</v>
      </c>
      <c r="AN1546" s="61" t="s">
        <v>1690</v>
      </c>
      <c r="AO1546" s="61" t="s">
        <v>5099</v>
      </c>
      <c r="AP1546" s="61" t="s">
        <v>5034</v>
      </c>
      <c r="AQ1546" s="61" t="s">
        <v>1716</v>
      </c>
      <c r="AR1546" s="28">
        <v>14460530.6</v>
      </c>
      <c r="AS1546" s="28">
        <v>1151749</v>
      </c>
      <c r="AT1546" s="28">
        <v>10114940</v>
      </c>
      <c r="AU1546" s="62"/>
      <c r="BT1546">
        <v>0</v>
      </c>
      <c r="BU1546" s="32">
        <v>100</v>
      </c>
      <c r="BV1546" s="32">
        <v>145</v>
      </c>
      <c r="BW1546" s="32">
        <v>13700</v>
      </c>
      <c r="BX1546" s="32">
        <v>90</v>
      </c>
      <c r="BY1546" s="32">
        <v>91260</v>
      </c>
      <c r="BZ1546" t="s">
        <v>1816</v>
      </c>
      <c r="CA1546" t="s">
        <v>1691</v>
      </c>
      <c r="CB1546" t="s">
        <v>1837</v>
      </c>
      <c r="CC1546" t="s">
        <v>5036</v>
      </c>
      <c r="CD1546" s="52" t="s">
        <v>5036</v>
      </c>
      <c r="CE1546" s="155">
        <v>3</v>
      </c>
      <c r="CF1546" s="155">
        <v>1</v>
      </c>
      <c r="CG1546" s="31" t="s">
        <v>5848</v>
      </c>
      <c r="CH1546" s="31" t="s">
        <v>4003</v>
      </c>
      <c r="CI1546" s="31" t="s">
        <v>4009</v>
      </c>
      <c r="CJ1546" s="31" t="s">
        <v>1483</v>
      </c>
      <c r="DL1546"/>
      <c r="DM1546"/>
      <c r="DN1546"/>
      <c r="DO1546"/>
      <c r="DP1546"/>
      <c r="DQ1546"/>
      <c r="DR1546"/>
      <c r="DV1546" s="31" t="s">
        <v>2284</v>
      </c>
      <c r="DW1546" s="31" t="s">
        <v>2291</v>
      </c>
      <c r="DX1546" s="63"/>
      <c r="DY1546" s="63"/>
      <c r="DZ1546" s="63"/>
      <c r="EA1546" s="167"/>
      <c r="EB1546" s="60"/>
      <c r="EC1546" s="60"/>
      <c r="ED1546" s="60"/>
      <c r="EE1546" s="60"/>
      <c r="EF1546" s="60"/>
      <c r="EG1546" s="60"/>
      <c r="EH1546" s="60"/>
      <c r="EI1546" s="60"/>
      <c r="EJ1546" s="60"/>
      <c r="EK1546" s="60"/>
      <c r="EL1546" s="60"/>
      <c r="EM1546" s="60"/>
      <c r="EN1546" s="60"/>
      <c r="EO1546" s="60"/>
      <c r="EP1546" s="60"/>
      <c r="EQ1546" s="60"/>
      <c r="ER1546" s="60"/>
      <c r="ES1546" s="60"/>
      <c r="ET1546" s="60"/>
      <c r="EU1546" s="60"/>
      <c r="EV1546" s="60"/>
      <c r="EW1546" s="60"/>
      <c r="EX1546" s="60"/>
      <c r="EY1546" s="60"/>
      <c r="EZ1546" s="60"/>
      <c r="FA1546" s="60"/>
      <c r="FB1546" s="60"/>
    </row>
    <row r="1547" spans="22:158" x14ac:dyDescent="0.25">
      <c r="W1547" s="33"/>
      <c r="X1547" s="33"/>
      <c r="AH1547" s="38">
        <v>100</v>
      </c>
      <c r="AI1547" s="38">
        <v>140</v>
      </c>
      <c r="AJ1547" s="38">
        <v>14600</v>
      </c>
      <c r="AK1547" s="38">
        <v>16</v>
      </c>
      <c r="AL1547" s="38">
        <v>1900958</v>
      </c>
      <c r="AM1547" s="61" t="s">
        <v>1816</v>
      </c>
      <c r="AN1547" s="61" t="s">
        <v>1690</v>
      </c>
      <c r="AO1547" s="61" t="s">
        <v>1580</v>
      </c>
      <c r="AP1547" s="61" t="s">
        <v>5034</v>
      </c>
      <c r="AQ1547" s="61" t="s">
        <v>1716</v>
      </c>
      <c r="AR1547" s="28">
        <v>1829276.6</v>
      </c>
      <c r="AS1547" s="28">
        <v>161095</v>
      </c>
      <c r="AT1547" s="28">
        <v>2613266</v>
      </c>
      <c r="AU1547" s="62"/>
      <c r="BT1547">
        <v>0</v>
      </c>
      <c r="BU1547" s="32">
        <v>100</v>
      </c>
      <c r="BV1547" s="32">
        <v>145</v>
      </c>
      <c r="BW1547" s="32">
        <v>16180</v>
      </c>
      <c r="BX1547" s="32">
        <v>81</v>
      </c>
      <c r="BY1547" s="32">
        <v>91000</v>
      </c>
      <c r="BZ1547" t="s">
        <v>1816</v>
      </c>
      <c r="CA1547" t="s">
        <v>1691</v>
      </c>
      <c r="CB1547" t="s">
        <v>1875</v>
      </c>
      <c r="CC1547" s="52" t="s">
        <v>1683</v>
      </c>
      <c r="CD1547" s="52" t="s">
        <v>1784</v>
      </c>
      <c r="CE1547" s="155">
        <v>56416</v>
      </c>
      <c r="CF1547" s="155">
        <v>325</v>
      </c>
      <c r="CG1547" s="31" t="s">
        <v>5834</v>
      </c>
      <c r="CH1547" s="31" t="s">
        <v>3985</v>
      </c>
      <c r="CI1547" s="31" t="s">
        <v>4010</v>
      </c>
      <c r="CJ1547" s="31" t="s">
        <v>3428</v>
      </c>
      <c r="DL1547"/>
      <c r="DM1547"/>
      <c r="DN1547"/>
      <c r="DO1547"/>
      <c r="DP1547"/>
      <c r="DQ1547"/>
      <c r="DR1547"/>
      <c r="DV1547" s="31" t="s">
        <v>2284</v>
      </c>
      <c r="DW1547" s="31" t="s">
        <v>2291</v>
      </c>
      <c r="DX1547" s="63"/>
      <c r="DY1547" s="63"/>
      <c r="DZ1547" s="63"/>
      <c r="EA1547" s="167"/>
      <c r="EB1547" s="60"/>
      <c r="EC1547" s="60"/>
      <c r="ED1547" s="60"/>
      <c r="EE1547" s="60"/>
      <c r="EF1547" s="60"/>
      <c r="EG1547" s="60"/>
      <c r="EH1547" s="60"/>
      <c r="EI1547" s="60"/>
      <c r="EJ1547" s="60"/>
      <c r="EK1547" s="60"/>
      <c r="EL1547" s="60"/>
      <c r="EM1547" s="60"/>
      <c r="EN1547" s="60"/>
      <c r="EO1547" s="60"/>
      <c r="EP1547" s="60"/>
      <c r="EQ1547" s="60"/>
      <c r="ER1547" s="60"/>
      <c r="ES1547" s="60"/>
      <c r="ET1547" s="60"/>
      <c r="EU1547" s="60"/>
      <c r="EV1547" s="60"/>
      <c r="EW1547" s="60"/>
      <c r="EX1547" s="60"/>
      <c r="EY1547" s="60"/>
      <c r="EZ1547" s="60"/>
      <c r="FA1547" s="60"/>
      <c r="FB1547" s="60"/>
    </row>
    <row r="1548" spans="22:158" x14ac:dyDescent="0.25">
      <c r="V1548" s="1"/>
      <c r="W1548" s="33"/>
      <c r="X1548" s="33"/>
      <c r="AH1548" s="38">
        <v>100</v>
      </c>
      <c r="AI1548" s="38">
        <v>140</v>
      </c>
      <c r="AJ1548" s="38">
        <v>14875</v>
      </c>
      <c r="AK1548" s="38">
        <v>16</v>
      </c>
      <c r="AL1548" s="38">
        <v>1900958</v>
      </c>
      <c r="AM1548" s="61" t="s">
        <v>1816</v>
      </c>
      <c r="AN1548" s="61" t="s">
        <v>1690</v>
      </c>
      <c r="AO1548" s="61" t="s">
        <v>1230</v>
      </c>
      <c r="AP1548" s="61" t="s">
        <v>5034</v>
      </c>
      <c r="AQ1548" s="61" t="s">
        <v>1716</v>
      </c>
      <c r="AR1548" s="28">
        <v>0</v>
      </c>
      <c r="AS1548" s="28">
        <v>3641</v>
      </c>
      <c r="AT1548" s="28">
        <v>0</v>
      </c>
      <c r="AU1548" s="62"/>
      <c r="BT1548">
        <v>0</v>
      </c>
      <c r="BU1548" s="32">
        <v>100</v>
      </c>
      <c r="BV1548" s="32">
        <v>145</v>
      </c>
      <c r="BW1548" s="32">
        <v>16180</v>
      </c>
      <c r="BX1548" s="32">
        <v>81</v>
      </c>
      <c r="BY1548" s="32">
        <v>91010</v>
      </c>
      <c r="BZ1548" t="s">
        <v>1816</v>
      </c>
      <c r="CA1548" t="s">
        <v>1691</v>
      </c>
      <c r="CB1548" t="s">
        <v>1875</v>
      </c>
      <c r="CC1548" t="s">
        <v>1683</v>
      </c>
      <c r="CD1548" s="52" t="s">
        <v>1683</v>
      </c>
      <c r="CE1548" s="155">
        <v>301</v>
      </c>
      <c r="CF1548" s="155">
        <v>7</v>
      </c>
      <c r="CG1548" s="31" t="s">
        <v>5837</v>
      </c>
      <c r="CH1548" s="31" t="s">
        <v>3987</v>
      </c>
      <c r="CI1548" s="31" t="s">
        <v>4010</v>
      </c>
      <c r="CJ1548" s="31" t="s">
        <v>3429</v>
      </c>
      <c r="DL1548"/>
      <c r="DM1548"/>
      <c r="DN1548"/>
      <c r="DO1548"/>
      <c r="DP1548"/>
      <c r="DQ1548"/>
      <c r="DR1548"/>
      <c r="DV1548" s="31" t="s">
        <v>2284</v>
      </c>
      <c r="DW1548" s="31" t="s">
        <v>2291</v>
      </c>
      <c r="DX1548" s="63"/>
      <c r="DY1548" s="63"/>
      <c r="DZ1548" s="63"/>
      <c r="EA1548" s="167"/>
      <c r="EB1548" s="60"/>
      <c r="EC1548" s="60"/>
      <c r="ED1548" s="60"/>
      <c r="EE1548" s="60"/>
      <c r="EF1548" s="60"/>
      <c r="EG1548" s="60"/>
      <c r="EH1548" s="60"/>
      <c r="EI1548" s="60"/>
      <c r="EJ1548" s="60"/>
      <c r="EK1548" s="60"/>
      <c r="EL1548" s="60"/>
      <c r="EM1548" s="60"/>
      <c r="EN1548" s="60"/>
      <c r="EO1548" s="60"/>
      <c r="EP1548" s="60"/>
      <c r="EQ1548" s="60"/>
      <c r="ER1548" s="60"/>
      <c r="ES1548" s="60"/>
      <c r="ET1548" s="60"/>
      <c r="EU1548" s="60"/>
      <c r="EV1548" s="60"/>
      <c r="EW1548" s="60"/>
      <c r="EX1548" s="60"/>
      <c r="EY1548" s="60"/>
      <c r="EZ1548" s="60"/>
      <c r="FA1548" s="60"/>
      <c r="FB1548" s="60"/>
    </row>
    <row r="1549" spans="22:158" x14ac:dyDescent="0.25">
      <c r="W1549" s="33"/>
      <c r="X1549" s="33"/>
      <c r="AH1549" s="38">
        <v>100</v>
      </c>
      <c r="AI1549" s="38">
        <v>140</v>
      </c>
      <c r="AJ1549" s="38">
        <v>15270</v>
      </c>
      <c r="AK1549" s="38">
        <v>16</v>
      </c>
      <c r="AL1549" s="38">
        <v>1900958</v>
      </c>
      <c r="AM1549" s="61" t="s">
        <v>1816</v>
      </c>
      <c r="AN1549" s="61" t="s">
        <v>1690</v>
      </c>
      <c r="AO1549" s="61" t="s">
        <v>1596</v>
      </c>
      <c r="AP1549" s="61" t="s">
        <v>5034</v>
      </c>
      <c r="AQ1549" s="61" t="s">
        <v>1716</v>
      </c>
      <c r="AR1549" s="28">
        <v>7663</v>
      </c>
      <c r="AS1549" s="28">
        <v>0</v>
      </c>
      <c r="AT1549" s="28">
        <v>0</v>
      </c>
      <c r="AU1549" s="62"/>
      <c r="BT1549">
        <v>0</v>
      </c>
      <c r="BU1549" s="32">
        <v>100</v>
      </c>
      <c r="BV1549" s="32">
        <v>145</v>
      </c>
      <c r="BW1549" s="32">
        <v>16180</v>
      </c>
      <c r="BX1549" s="32">
        <v>82</v>
      </c>
      <c r="BY1549" s="32">
        <v>91020</v>
      </c>
      <c r="BZ1549" t="s">
        <v>1816</v>
      </c>
      <c r="CA1549" t="s">
        <v>1691</v>
      </c>
      <c r="CB1549" t="s">
        <v>1875</v>
      </c>
      <c r="CC1549" s="52" t="s">
        <v>1790</v>
      </c>
      <c r="CD1549" s="52" t="s">
        <v>1792</v>
      </c>
      <c r="CE1549" s="155">
        <v>762</v>
      </c>
      <c r="CF1549" s="155">
        <v>12</v>
      </c>
      <c r="CG1549" s="31" t="s">
        <v>5851</v>
      </c>
      <c r="CH1549" s="31" t="s">
        <v>3988</v>
      </c>
      <c r="CI1549" s="31" t="s">
        <v>4010</v>
      </c>
      <c r="CJ1549" s="31" t="s">
        <v>3430</v>
      </c>
      <c r="DL1549"/>
      <c r="DM1549"/>
      <c r="DN1549"/>
      <c r="DO1549"/>
      <c r="DP1549"/>
      <c r="DQ1549"/>
      <c r="DR1549"/>
      <c r="DV1549" s="31" t="s">
        <v>2284</v>
      </c>
      <c r="DW1549" s="31" t="s">
        <v>2291</v>
      </c>
      <c r="DX1549" s="63"/>
      <c r="DY1549" s="63"/>
      <c r="DZ1549" s="63"/>
      <c r="EA1549" s="167"/>
      <c r="EB1549" s="60"/>
      <c r="EC1549" s="60"/>
      <c r="ED1549" s="60"/>
      <c r="EE1549" s="60"/>
      <c r="EF1549" s="60"/>
      <c r="EG1549" s="60"/>
      <c r="EH1549" s="60"/>
      <c r="EI1549" s="60"/>
      <c r="EJ1549" s="60"/>
      <c r="EK1549" s="60"/>
      <c r="EL1549" s="60"/>
      <c r="EM1549" s="60"/>
      <c r="EN1549" s="60"/>
      <c r="EO1549" s="60"/>
      <c r="EP1549" s="60"/>
      <c r="EQ1549" s="60"/>
      <c r="ER1549" s="60"/>
      <c r="ES1549" s="60"/>
      <c r="ET1549" s="60"/>
      <c r="EU1549" s="60"/>
      <c r="EV1549" s="60"/>
      <c r="EW1549" s="60"/>
      <c r="EX1549" s="60"/>
      <c r="EY1549" s="60"/>
      <c r="EZ1549" s="60"/>
      <c r="FA1549" s="60"/>
      <c r="FB1549" s="60"/>
    </row>
    <row r="1550" spans="22:158" x14ac:dyDescent="0.25">
      <c r="W1550" s="33"/>
      <c r="X1550" s="33"/>
      <c r="AH1550" s="38">
        <v>100</v>
      </c>
      <c r="AI1550" s="38">
        <v>140</v>
      </c>
      <c r="AJ1550" s="38">
        <v>16100</v>
      </c>
      <c r="AK1550" s="38">
        <v>16</v>
      </c>
      <c r="AL1550" s="38">
        <v>1900958</v>
      </c>
      <c r="AM1550" s="61" t="s">
        <v>1816</v>
      </c>
      <c r="AN1550" s="61" t="s">
        <v>1690</v>
      </c>
      <c r="AO1550" s="61" t="s">
        <v>1612</v>
      </c>
      <c r="AP1550" s="61" t="s">
        <v>5034</v>
      </c>
      <c r="AQ1550" s="61" t="s">
        <v>1716</v>
      </c>
      <c r="AR1550" s="28">
        <v>0</v>
      </c>
      <c r="AS1550" s="28">
        <v>257574</v>
      </c>
      <c r="AT1550" s="28">
        <v>0</v>
      </c>
      <c r="AU1550" s="62"/>
      <c r="BT1550">
        <v>0</v>
      </c>
      <c r="BU1550" s="32">
        <v>100</v>
      </c>
      <c r="BV1550" s="32">
        <v>145</v>
      </c>
      <c r="BW1550" s="32">
        <v>16180</v>
      </c>
      <c r="BX1550" s="32">
        <v>82</v>
      </c>
      <c r="BY1550" s="32">
        <v>91040</v>
      </c>
      <c r="BZ1550" t="s">
        <v>1816</v>
      </c>
      <c r="CA1550" t="s">
        <v>1691</v>
      </c>
      <c r="CB1550" t="s">
        <v>1875</v>
      </c>
      <c r="CC1550" s="52" t="s">
        <v>1790</v>
      </c>
      <c r="CD1550" s="52" t="s">
        <v>1791</v>
      </c>
      <c r="CE1550" s="155">
        <v>579</v>
      </c>
      <c r="CF1550" s="155">
        <v>7</v>
      </c>
      <c r="CG1550" s="31" t="s">
        <v>5853</v>
      </c>
      <c r="CH1550" s="31" t="s">
        <v>3989</v>
      </c>
      <c r="CI1550" s="31" t="s">
        <v>4010</v>
      </c>
      <c r="CJ1550" s="31" t="s">
        <v>3431</v>
      </c>
      <c r="DL1550"/>
      <c r="DM1550"/>
      <c r="DN1550"/>
      <c r="DO1550"/>
      <c r="DP1550"/>
      <c r="DQ1550"/>
      <c r="DR1550"/>
      <c r="DV1550" s="31" t="s">
        <v>2284</v>
      </c>
      <c r="DW1550" s="31" t="s">
        <v>2291</v>
      </c>
      <c r="DX1550" s="63"/>
      <c r="DY1550" s="63"/>
      <c r="DZ1550" s="63"/>
      <c r="EA1550" s="167"/>
      <c r="EB1550" s="60"/>
      <c r="EC1550" s="60"/>
      <c r="ED1550" s="60"/>
      <c r="EE1550" s="60"/>
      <c r="EF1550" s="60"/>
      <c r="EG1550" s="60"/>
      <c r="EH1550" s="60"/>
      <c r="EI1550" s="60"/>
      <c r="EJ1550" s="60"/>
      <c r="EK1550" s="60"/>
      <c r="EL1550" s="60"/>
      <c r="EM1550" s="60"/>
      <c r="EN1550" s="60"/>
      <c r="EO1550" s="60"/>
      <c r="EP1550" s="60"/>
      <c r="EQ1550" s="60"/>
      <c r="ER1550" s="60"/>
      <c r="ES1550" s="60"/>
      <c r="ET1550" s="60"/>
      <c r="EU1550" s="60"/>
      <c r="EV1550" s="60"/>
      <c r="EW1550" s="60"/>
      <c r="EX1550" s="60"/>
      <c r="EY1550" s="60"/>
      <c r="EZ1550" s="60"/>
      <c r="FA1550" s="60"/>
      <c r="FB1550" s="60"/>
    </row>
    <row r="1551" spans="22:158" x14ac:dyDescent="0.25">
      <c r="V1551" s="1"/>
      <c r="W1551" s="33"/>
      <c r="X1551" s="33"/>
      <c r="AH1551" s="38">
        <v>100</v>
      </c>
      <c r="AI1551" s="38">
        <v>140</v>
      </c>
      <c r="AJ1551" s="38">
        <v>16200</v>
      </c>
      <c r="AK1551" s="38">
        <v>16</v>
      </c>
      <c r="AL1551" s="38">
        <v>1900958</v>
      </c>
      <c r="AM1551" s="61" t="s">
        <v>1816</v>
      </c>
      <c r="AN1551" s="61" t="s">
        <v>1690</v>
      </c>
      <c r="AO1551" s="61" t="s">
        <v>1615</v>
      </c>
      <c r="AP1551" s="61" t="s">
        <v>5034</v>
      </c>
      <c r="AQ1551" s="61" t="s">
        <v>1716</v>
      </c>
      <c r="AR1551" s="28">
        <v>12693126.5</v>
      </c>
      <c r="AS1551" s="28">
        <v>1068922</v>
      </c>
      <c r="AT1551" s="28">
        <v>6869447</v>
      </c>
      <c r="AU1551" s="62"/>
      <c r="BT1551">
        <v>0</v>
      </c>
      <c r="BU1551" s="32">
        <v>100</v>
      </c>
      <c r="BV1551" s="32">
        <v>145</v>
      </c>
      <c r="BW1551" s="32">
        <v>16180</v>
      </c>
      <c r="BX1551" s="32">
        <v>83</v>
      </c>
      <c r="BY1551" s="32">
        <v>91060</v>
      </c>
      <c r="BZ1551" t="s">
        <v>1816</v>
      </c>
      <c r="CA1551" t="s">
        <v>1691</v>
      </c>
      <c r="CB1551" t="s">
        <v>1875</v>
      </c>
      <c r="CC1551" s="52" t="s">
        <v>1786</v>
      </c>
      <c r="CD1551" s="52" t="s">
        <v>5043</v>
      </c>
      <c r="CE1551" s="155">
        <v>22399</v>
      </c>
      <c r="CF1551" s="155">
        <v>16</v>
      </c>
      <c r="CG1551" s="31" t="s">
        <v>684</v>
      </c>
      <c r="CH1551" s="31" t="s">
        <v>3990</v>
      </c>
      <c r="CI1551" s="31" t="s">
        <v>4010</v>
      </c>
      <c r="CJ1551" s="31" t="s">
        <v>3432</v>
      </c>
      <c r="DL1551"/>
      <c r="DM1551"/>
      <c r="DN1551"/>
      <c r="DO1551"/>
      <c r="DP1551"/>
      <c r="DQ1551"/>
      <c r="DR1551"/>
      <c r="DV1551" s="31" t="s">
        <v>2284</v>
      </c>
      <c r="DW1551" s="31" t="s">
        <v>2291</v>
      </c>
      <c r="DX1551" s="63"/>
      <c r="DY1551" s="63"/>
      <c r="DZ1551" s="63"/>
      <c r="EA1551" s="167"/>
      <c r="EB1551" s="60"/>
      <c r="EC1551" s="60"/>
      <c r="ED1551" s="60"/>
      <c r="EE1551" s="60"/>
      <c r="EF1551" s="60"/>
      <c r="EG1551" s="60"/>
      <c r="EH1551" s="60"/>
      <c r="EI1551" s="60"/>
      <c r="EJ1551" s="60"/>
      <c r="EK1551" s="60"/>
      <c r="EL1551" s="60"/>
      <c r="EM1551" s="60"/>
      <c r="EN1551" s="60"/>
      <c r="EO1551" s="60"/>
      <c r="EP1551" s="60"/>
      <c r="EQ1551" s="60"/>
      <c r="ER1551" s="60"/>
      <c r="ES1551" s="60"/>
      <c r="ET1551" s="60"/>
      <c r="EU1551" s="60"/>
      <c r="EV1551" s="60"/>
      <c r="EW1551" s="60"/>
      <c r="EX1551" s="60"/>
      <c r="EY1551" s="60"/>
      <c r="EZ1551" s="60"/>
      <c r="FA1551" s="60"/>
      <c r="FB1551" s="60"/>
    </row>
    <row r="1552" spans="22:158" x14ac:dyDescent="0.25">
      <c r="W1552" s="33"/>
      <c r="X1552" s="33"/>
      <c r="AH1552" s="38">
        <v>100</v>
      </c>
      <c r="AI1552" s="38">
        <v>140</v>
      </c>
      <c r="AJ1552" s="38">
        <v>16750</v>
      </c>
      <c r="AK1552" s="38">
        <v>16</v>
      </c>
      <c r="AL1552" s="38">
        <v>1900958</v>
      </c>
      <c r="AM1552" s="61" t="s">
        <v>1816</v>
      </c>
      <c r="AN1552" s="61" t="s">
        <v>1690</v>
      </c>
      <c r="AO1552" s="61" t="s">
        <v>1628</v>
      </c>
      <c r="AP1552" s="61" t="s">
        <v>5034</v>
      </c>
      <c r="AQ1552" s="61" t="s">
        <v>1716</v>
      </c>
      <c r="AR1552" s="28">
        <v>0</v>
      </c>
      <c r="AS1552" s="28">
        <v>0</v>
      </c>
      <c r="AT1552" s="28">
        <v>65626</v>
      </c>
      <c r="AU1552" s="62"/>
      <c r="BT1552">
        <v>0</v>
      </c>
      <c r="BU1552" s="32">
        <v>100</v>
      </c>
      <c r="BV1552" s="32">
        <v>145</v>
      </c>
      <c r="BW1552" s="32">
        <v>16180</v>
      </c>
      <c r="BX1552" s="32">
        <v>83</v>
      </c>
      <c r="BY1552" s="32">
        <v>91080</v>
      </c>
      <c r="BZ1552" t="s">
        <v>1816</v>
      </c>
      <c r="CA1552" t="s">
        <v>1691</v>
      </c>
      <c r="CB1552" t="s">
        <v>1875</v>
      </c>
      <c r="CC1552" t="s">
        <v>1786</v>
      </c>
      <c r="CD1552" s="52" t="s">
        <v>1784</v>
      </c>
      <c r="CE1552" s="155">
        <v>0</v>
      </c>
      <c r="CF1552" s="155">
        <v>1</v>
      </c>
      <c r="CG1552" s="31" t="s">
        <v>686</v>
      </c>
      <c r="CH1552" s="31" t="s">
        <v>3991</v>
      </c>
      <c r="CI1552" s="31" t="s">
        <v>4010</v>
      </c>
      <c r="CJ1552" s="31" t="s">
        <v>3433</v>
      </c>
      <c r="DL1552"/>
      <c r="DM1552"/>
      <c r="DN1552"/>
      <c r="DO1552"/>
      <c r="DP1552"/>
      <c r="DQ1552"/>
      <c r="DR1552"/>
      <c r="DV1552" s="31" t="s">
        <v>2284</v>
      </c>
      <c r="DW1552" s="31" t="s">
        <v>2291</v>
      </c>
      <c r="DX1552" s="63"/>
      <c r="DY1552" s="63"/>
      <c r="DZ1552" s="63"/>
      <c r="EA1552" s="167"/>
      <c r="EB1552" s="60"/>
      <c r="EC1552" s="60"/>
      <c r="ED1552" s="60"/>
      <c r="EE1552" s="60"/>
      <c r="EF1552" s="60"/>
      <c r="EG1552" s="60"/>
      <c r="EH1552" s="60"/>
      <c r="EI1552" s="60"/>
      <c r="EJ1552" s="60"/>
      <c r="EK1552" s="60"/>
      <c r="EL1552" s="60"/>
      <c r="EM1552" s="60"/>
      <c r="EN1552" s="60"/>
      <c r="EO1552" s="60"/>
      <c r="EP1552" s="60"/>
      <c r="EQ1552" s="60"/>
      <c r="ER1552" s="60"/>
      <c r="ES1552" s="60"/>
      <c r="ET1552" s="60"/>
      <c r="EU1552" s="60"/>
      <c r="EV1552" s="60"/>
      <c r="EW1552" s="60"/>
      <c r="EX1552" s="60"/>
      <c r="EY1552" s="60"/>
      <c r="EZ1552" s="60"/>
      <c r="FA1552" s="60"/>
      <c r="FB1552" s="60"/>
    </row>
    <row r="1553" spans="22:158" x14ac:dyDescent="0.25">
      <c r="W1553" s="33"/>
      <c r="X1553" s="33"/>
      <c r="AH1553" s="38">
        <v>100</v>
      </c>
      <c r="AI1553" s="38">
        <v>140</v>
      </c>
      <c r="AJ1553" s="38">
        <v>18100</v>
      </c>
      <c r="AK1553" s="38">
        <v>16</v>
      </c>
      <c r="AL1553" s="38">
        <v>1900958</v>
      </c>
      <c r="AM1553" s="61" t="s">
        <v>1816</v>
      </c>
      <c r="AN1553" s="61" t="s">
        <v>1690</v>
      </c>
      <c r="AO1553" s="61" t="s">
        <v>1658</v>
      </c>
      <c r="AP1553" s="61" t="s">
        <v>5034</v>
      </c>
      <c r="AQ1553" s="61" t="s">
        <v>1716</v>
      </c>
      <c r="AR1553" s="28">
        <v>15234738.6</v>
      </c>
      <c r="AS1553" s="28">
        <v>3183082</v>
      </c>
      <c r="AT1553" s="28">
        <v>12534201</v>
      </c>
      <c r="AU1553" s="62"/>
      <c r="BT1553">
        <v>0</v>
      </c>
      <c r="BU1553" s="32">
        <v>100</v>
      </c>
      <c r="BV1553" s="32">
        <v>145</v>
      </c>
      <c r="BW1553" s="32">
        <v>16180</v>
      </c>
      <c r="BX1553" s="32">
        <v>84</v>
      </c>
      <c r="BY1553" s="32">
        <v>91100</v>
      </c>
      <c r="BZ1553" t="s">
        <v>1816</v>
      </c>
      <c r="CA1553" t="s">
        <v>1691</v>
      </c>
      <c r="CB1553" t="s">
        <v>1875</v>
      </c>
      <c r="CC1553" s="52" t="s">
        <v>1795</v>
      </c>
      <c r="CD1553" s="52" t="s">
        <v>1796</v>
      </c>
      <c r="CE1553" s="155">
        <v>95</v>
      </c>
      <c r="CF1553" s="155">
        <v>15</v>
      </c>
      <c r="CG1553" s="31" t="s">
        <v>688</v>
      </c>
      <c r="CH1553" s="31" t="s">
        <v>3992</v>
      </c>
      <c r="CI1553" s="31" t="s">
        <v>4010</v>
      </c>
      <c r="CJ1553" s="31" t="s">
        <v>3434</v>
      </c>
      <c r="DL1553"/>
      <c r="DM1553"/>
      <c r="DN1553"/>
      <c r="DO1553"/>
      <c r="DP1553"/>
      <c r="DQ1553"/>
      <c r="DR1553"/>
      <c r="DV1553" s="31" t="s">
        <v>2284</v>
      </c>
      <c r="DW1553" s="31" t="s">
        <v>2291</v>
      </c>
      <c r="DX1553" s="63"/>
      <c r="DY1553" s="63"/>
      <c r="DZ1553" s="63"/>
      <c r="EA1553" s="167"/>
      <c r="EB1553" s="60"/>
      <c r="EC1553" s="60"/>
      <c r="ED1553" s="60"/>
      <c r="EE1553" s="60"/>
      <c r="EF1553" s="60"/>
      <c r="EG1553" s="60"/>
      <c r="EH1553" s="60"/>
      <c r="EI1553" s="60"/>
      <c r="EJ1553" s="60"/>
      <c r="EK1553" s="60"/>
      <c r="EL1553" s="60"/>
      <c r="EM1553" s="60"/>
      <c r="EN1553" s="60"/>
      <c r="EO1553" s="60"/>
      <c r="EP1553" s="60"/>
      <c r="EQ1553" s="60"/>
      <c r="ER1553" s="60"/>
      <c r="ES1553" s="60"/>
      <c r="ET1553" s="60"/>
      <c r="EU1553" s="60"/>
      <c r="EV1553" s="60"/>
      <c r="EW1553" s="60"/>
      <c r="EX1553" s="60"/>
      <c r="EY1553" s="60"/>
      <c r="EZ1553" s="60"/>
      <c r="FA1553" s="60"/>
      <c r="FB1553" s="60"/>
    </row>
    <row r="1554" spans="22:158" x14ac:dyDescent="0.25">
      <c r="W1554" s="33"/>
      <c r="X1554" s="33"/>
      <c r="AH1554" s="38">
        <v>100</v>
      </c>
      <c r="AI1554" s="38">
        <v>145</v>
      </c>
      <c r="AJ1554" s="38">
        <v>11000</v>
      </c>
      <c r="AK1554" s="38">
        <v>16</v>
      </c>
      <c r="AL1554" s="38">
        <v>1900958</v>
      </c>
      <c r="AM1554" s="61" t="s">
        <v>1816</v>
      </c>
      <c r="AN1554" s="61" t="s">
        <v>1691</v>
      </c>
      <c r="AO1554" s="61" t="s">
        <v>5063</v>
      </c>
      <c r="AP1554" s="61" t="s">
        <v>5034</v>
      </c>
      <c r="AQ1554" s="61" t="s">
        <v>1716</v>
      </c>
      <c r="AR1554" s="28">
        <v>909632.6</v>
      </c>
      <c r="AS1554" s="28">
        <v>0</v>
      </c>
      <c r="AT1554" s="28">
        <v>0</v>
      </c>
      <c r="AU1554" s="62"/>
      <c r="BT1554">
        <v>0</v>
      </c>
      <c r="BU1554" s="32">
        <v>100</v>
      </c>
      <c r="BV1554" s="32">
        <v>145</v>
      </c>
      <c r="BW1554" s="32">
        <v>16180</v>
      </c>
      <c r="BX1554" s="32">
        <v>85</v>
      </c>
      <c r="BY1554" s="32">
        <v>91120</v>
      </c>
      <c r="BZ1554" t="s">
        <v>1816</v>
      </c>
      <c r="CA1554" t="s">
        <v>1691</v>
      </c>
      <c r="CB1554" t="s">
        <v>1875</v>
      </c>
      <c r="CC1554" t="s">
        <v>1797</v>
      </c>
      <c r="CD1554" s="52" t="s">
        <v>1797</v>
      </c>
      <c r="CE1554" s="155">
        <v>37</v>
      </c>
      <c r="CF1554" s="155">
        <v>11</v>
      </c>
      <c r="CG1554" s="31" t="s">
        <v>690</v>
      </c>
      <c r="CH1554" s="31" t="s">
        <v>3993</v>
      </c>
      <c r="CI1554" s="31" t="s">
        <v>4010</v>
      </c>
      <c r="CJ1554" s="31" t="s">
        <v>3435</v>
      </c>
      <c r="DL1554"/>
      <c r="DM1554"/>
      <c r="DN1554"/>
      <c r="DO1554"/>
      <c r="DP1554"/>
      <c r="DQ1554"/>
      <c r="DR1554"/>
      <c r="DV1554" s="31" t="s">
        <v>2284</v>
      </c>
      <c r="DW1554" s="31" t="s">
        <v>2292</v>
      </c>
      <c r="DX1554" s="63"/>
      <c r="DY1554" s="63"/>
      <c r="DZ1554" s="63"/>
      <c r="EA1554" s="167"/>
      <c r="EB1554" s="60"/>
      <c r="EC1554" s="60"/>
      <c r="ED1554" s="60"/>
      <c r="EE1554" s="60"/>
      <c r="EF1554" s="60"/>
      <c r="EG1554" s="60"/>
      <c r="EH1554" s="60"/>
      <c r="EI1554" s="60"/>
      <c r="EJ1554" s="60"/>
      <c r="EK1554" s="60"/>
      <c r="EL1554" s="60"/>
      <c r="EM1554" s="60"/>
      <c r="EN1554" s="60"/>
      <c r="EO1554" s="60"/>
      <c r="EP1554" s="60"/>
      <c r="EQ1554" s="60"/>
      <c r="ER1554" s="60"/>
      <c r="ES1554" s="60"/>
      <c r="ET1554" s="60"/>
      <c r="EU1554" s="60"/>
      <c r="EV1554" s="60"/>
      <c r="EW1554" s="60"/>
      <c r="EX1554" s="60"/>
      <c r="EY1554" s="60"/>
      <c r="EZ1554" s="60"/>
      <c r="FA1554" s="60"/>
      <c r="FB1554" s="60"/>
    </row>
    <row r="1555" spans="22:158" x14ac:dyDescent="0.25">
      <c r="W1555" s="33"/>
      <c r="X1555" s="33"/>
      <c r="AH1555" s="38">
        <v>100</v>
      </c>
      <c r="AI1555" s="38">
        <v>145</v>
      </c>
      <c r="AJ1555" s="38">
        <v>11050</v>
      </c>
      <c r="AK1555" s="38">
        <v>16</v>
      </c>
      <c r="AL1555" s="38">
        <v>1900958</v>
      </c>
      <c r="AM1555" s="61" t="s">
        <v>1816</v>
      </c>
      <c r="AN1555" s="61" t="s">
        <v>1691</v>
      </c>
      <c r="AO1555" s="61" t="s">
        <v>5064</v>
      </c>
      <c r="AP1555" s="61" t="s">
        <v>5034</v>
      </c>
      <c r="AQ1555" s="61" t="s">
        <v>1716</v>
      </c>
      <c r="AR1555" s="28">
        <v>2373677</v>
      </c>
      <c r="AS1555" s="28">
        <v>817933</v>
      </c>
      <c r="AT1555" s="28">
        <v>1935792</v>
      </c>
      <c r="AU1555" s="62"/>
      <c r="BT1555">
        <v>0</v>
      </c>
      <c r="BU1555" s="32">
        <v>100</v>
      </c>
      <c r="BV1555" s="32">
        <v>145</v>
      </c>
      <c r="BW1555" s="32">
        <v>16180</v>
      </c>
      <c r="BX1555" s="32">
        <v>86</v>
      </c>
      <c r="BY1555" s="32">
        <v>91140</v>
      </c>
      <c r="BZ1555" t="s">
        <v>1816</v>
      </c>
      <c r="CA1555" t="s">
        <v>1691</v>
      </c>
      <c r="CB1555" t="s">
        <v>1875</v>
      </c>
      <c r="CC1555" t="s">
        <v>1787</v>
      </c>
      <c r="CD1555" t="s">
        <v>1789</v>
      </c>
      <c r="CE1555" s="155">
        <v>589</v>
      </c>
      <c r="CF1555" s="155">
        <v>130</v>
      </c>
      <c r="CG1555" s="31" t="s">
        <v>5839</v>
      </c>
      <c r="CH1555" s="31" t="s">
        <v>3994</v>
      </c>
      <c r="CI1555" s="31" t="s">
        <v>4010</v>
      </c>
      <c r="CJ1555" s="31" t="s">
        <v>3436</v>
      </c>
      <c r="DL1555"/>
      <c r="DM1555"/>
      <c r="DN1555"/>
      <c r="DO1555"/>
      <c r="DP1555"/>
      <c r="DQ1555"/>
      <c r="DR1555"/>
      <c r="DV1555" s="31" t="s">
        <v>2284</v>
      </c>
      <c r="DW1555" s="31" t="s">
        <v>2292</v>
      </c>
      <c r="DX1555" s="63"/>
      <c r="DY1555" s="63"/>
      <c r="DZ1555" s="63"/>
      <c r="EA1555" s="167"/>
      <c r="EB1555" s="60"/>
      <c r="EC1555" s="60"/>
      <c r="ED1555" s="60"/>
      <c r="EE1555" s="60"/>
      <c r="EF1555" s="60"/>
      <c r="EG1555" s="60"/>
      <c r="EH1555" s="60"/>
      <c r="EI1555" s="60"/>
      <c r="EJ1555" s="60"/>
      <c r="EK1555" s="60"/>
      <c r="EL1555" s="60"/>
      <c r="EM1555" s="60"/>
      <c r="EN1555" s="60"/>
      <c r="EO1555" s="60"/>
      <c r="EP1555" s="60"/>
      <c r="EQ1555" s="60"/>
      <c r="ER1555" s="60"/>
      <c r="ES1555" s="60"/>
      <c r="ET1555" s="60"/>
      <c r="EU1555" s="60"/>
      <c r="EV1555" s="60"/>
      <c r="EW1555" s="60"/>
      <c r="EX1555" s="60"/>
      <c r="EY1555" s="60"/>
      <c r="EZ1555" s="60"/>
      <c r="FA1555" s="60"/>
      <c r="FB1555" s="60"/>
    </row>
    <row r="1556" spans="22:158" x14ac:dyDescent="0.25">
      <c r="W1556" s="33"/>
      <c r="X1556" s="33"/>
      <c r="AH1556" s="38">
        <v>100</v>
      </c>
      <c r="AI1556" s="38">
        <v>145</v>
      </c>
      <c r="AJ1556" s="38">
        <v>12050</v>
      </c>
      <c r="AK1556" s="38">
        <v>16</v>
      </c>
      <c r="AL1556" s="38">
        <v>1900958</v>
      </c>
      <c r="AM1556" s="61" t="s">
        <v>1816</v>
      </c>
      <c r="AN1556" s="61" t="s">
        <v>1691</v>
      </c>
      <c r="AO1556" s="61" t="s">
        <v>5085</v>
      </c>
      <c r="AP1556" s="61" t="s">
        <v>5034</v>
      </c>
      <c r="AQ1556" s="61" t="s">
        <v>1716</v>
      </c>
      <c r="AR1556" s="28">
        <v>10898.5</v>
      </c>
      <c r="AS1556" s="28">
        <v>3518</v>
      </c>
      <c r="AT1556" s="28">
        <v>12449</v>
      </c>
      <c r="AU1556" s="62"/>
      <c r="BT1556">
        <v>0</v>
      </c>
      <c r="BU1556" s="32">
        <v>100</v>
      </c>
      <c r="BV1556" s="32">
        <v>145</v>
      </c>
      <c r="BW1556" s="32">
        <v>16180</v>
      </c>
      <c r="BX1556" s="32">
        <v>86</v>
      </c>
      <c r="BY1556" s="32">
        <v>91160</v>
      </c>
      <c r="BZ1556" t="s">
        <v>1816</v>
      </c>
      <c r="CA1556" t="s">
        <v>1691</v>
      </c>
      <c r="CB1556" t="s">
        <v>1875</v>
      </c>
      <c r="CC1556" t="s">
        <v>1787</v>
      </c>
      <c r="CD1556" t="s">
        <v>1788</v>
      </c>
      <c r="CE1556" s="155">
        <v>443</v>
      </c>
      <c r="CF1556" s="155">
        <v>36</v>
      </c>
      <c r="CG1556" s="31" t="s">
        <v>5831</v>
      </c>
      <c r="CH1556" s="31" t="s">
        <v>3995</v>
      </c>
      <c r="CI1556" s="31" t="s">
        <v>4010</v>
      </c>
      <c r="CJ1556" s="31" t="s">
        <v>3437</v>
      </c>
      <c r="DL1556"/>
      <c r="DM1556"/>
      <c r="DN1556"/>
      <c r="DO1556"/>
      <c r="DP1556"/>
      <c r="DQ1556"/>
      <c r="DR1556"/>
      <c r="DV1556" s="31" t="s">
        <v>2284</v>
      </c>
      <c r="DW1556" s="31" t="s">
        <v>2292</v>
      </c>
      <c r="DX1556" s="63"/>
      <c r="DY1556" s="63"/>
      <c r="DZ1556" s="63"/>
      <c r="EA1556" s="167"/>
      <c r="EB1556" s="60"/>
      <c r="EC1556" s="60"/>
      <c r="ED1556" s="60"/>
      <c r="EE1556" s="60"/>
      <c r="EF1556" s="60"/>
      <c r="EG1556" s="60"/>
      <c r="EH1556" s="60"/>
      <c r="EI1556" s="60"/>
      <c r="EJ1556" s="60"/>
      <c r="EK1556" s="60"/>
      <c r="EL1556" s="60"/>
      <c r="EM1556" s="60"/>
      <c r="EN1556" s="60"/>
      <c r="EO1556" s="60"/>
      <c r="EP1556" s="60"/>
      <c r="EQ1556" s="60"/>
      <c r="ER1556" s="60"/>
      <c r="ES1556" s="60"/>
      <c r="ET1556" s="60"/>
      <c r="EU1556" s="60"/>
      <c r="EV1556" s="60"/>
      <c r="EW1556" s="60"/>
      <c r="EX1556" s="60"/>
      <c r="EY1556" s="60"/>
      <c r="EZ1556" s="60"/>
      <c r="FA1556" s="60"/>
      <c r="FB1556" s="60"/>
    </row>
    <row r="1557" spans="22:158" x14ac:dyDescent="0.25">
      <c r="V1557" s="1"/>
      <c r="W1557" s="33"/>
      <c r="X1557" s="33"/>
      <c r="AH1557" s="38">
        <v>100</v>
      </c>
      <c r="AI1557" s="38">
        <v>145</v>
      </c>
      <c r="AJ1557" s="38">
        <v>12400</v>
      </c>
      <c r="AK1557" s="38">
        <v>16</v>
      </c>
      <c r="AL1557" s="38">
        <v>1900958</v>
      </c>
      <c r="AM1557" s="61" t="s">
        <v>1816</v>
      </c>
      <c r="AN1557" s="61" t="s">
        <v>1691</v>
      </c>
      <c r="AO1557" s="61" t="s">
        <v>5092</v>
      </c>
      <c r="AP1557" s="61" t="s">
        <v>5034</v>
      </c>
      <c r="AQ1557" s="61" t="s">
        <v>1716</v>
      </c>
      <c r="AR1557" s="28">
        <v>0</v>
      </c>
      <c r="AS1557" s="28">
        <v>0</v>
      </c>
      <c r="AT1557" s="28">
        <v>183620</v>
      </c>
      <c r="AU1557" s="62"/>
      <c r="BT1557">
        <v>0</v>
      </c>
      <c r="BU1557" s="32">
        <v>100</v>
      </c>
      <c r="BV1557" s="32">
        <v>145</v>
      </c>
      <c r="BW1557" s="32">
        <v>16180</v>
      </c>
      <c r="BX1557" s="32">
        <v>87</v>
      </c>
      <c r="BY1557" s="32">
        <v>91180</v>
      </c>
      <c r="BZ1557" t="s">
        <v>1816</v>
      </c>
      <c r="CA1557" t="s">
        <v>1691</v>
      </c>
      <c r="CB1557" t="s">
        <v>1875</v>
      </c>
      <c r="CC1557" t="s">
        <v>1726</v>
      </c>
      <c r="CD1557" s="52" t="s">
        <v>1793</v>
      </c>
      <c r="CE1557" s="155">
        <v>10</v>
      </c>
      <c r="CF1557" s="155">
        <v>4</v>
      </c>
      <c r="CG1557" s="31" t="s">
        <v>5841</v>
      </c>
      <c r="CH1557" s="31" t="s">
        <v>3996</v>
      </c>
      <c r="CI1557" s="31" t="s">
        <v>4010</v>
      </c>
      <c r="CJ1557" s="31" t="s">
        <v>3438</v>
      </c>
      <c r="DL1557"/>
      <c r="DM1557"/>
      <c r="DN1557"/>
      <c r="DO1557"/>
      <c r="DP1557"/>
      <c r="DQ1557"/>
      <c r="DR1557"/>
      <c r="DV1557" s="31" t="s">
        <v>2284</v>
      </c>
      <c r="DW1557" s="31" t="s">
        <v>2292</v>
      </c>
      <c r="DX1557" s="63"/>
      <c r="DY1557" s="63"/>
      <c r="DZ1557" s="63"/>
      <c r="EA1557" s="167"/>
      <c r="EB1557" s="60"/>
      <c r="EC1557" s="60"/>
      <c r="ED1557" s="60"/>
      <c r="EE1557" s="60"/>
      <c r="EF1557" s="60"/>
      <c r="EG1557" s="60"/>
      <c r="EH1557" s="60"/>
      <c r="EI1557" s="60"/>
      <c r="EJ1557" s="60"/>
      <c r="EK1557" s="60"/>
      <c r="EL1557" s="60"/>
      <c r="EM1557" s="60"/>
      <c r="EN1557" s="60"/>
      <c r="EO1557" s="60"/>
      <c r="EP1557" s="60"/>
      <c r="EQ1557" s="60"/>
      <c r="ER1557" s="60"/>
      <c r="ES1557" s="60"/>
      <c r="ET1557" s="60"/>
      <c r="EU1557" s="60"/>
      <c r="EV1557" s="60"/>
      <c r="EW1557" s="60"/>
      <c r="EX1557" s="60"/>
      <c r="EY1557" s="60"/>
      <c r="EZ1557" s="60"/>
      <c r="FA1557" s="60"/>
      <c r="FB1557" s="60"/>
    </row>
    <row r="1558" spans="22:158" x14ac:dyDescent="0.25">
      <c r="W1558" s="33"/>
      <c r="X1558" s="33"/>
      <c r="AH1558" s="38">
        <v>100</v>
      </c>
      <c r="AI1558" s="38">
        <v>145</v>
      </c>
      <c r="AJ1558" s="38">
        <v>13310</v>
      </c>
      <c r="AK1558" s="38">
        <v>16</v>
      </c>
      <c r="AL1558" s="38">
        <v>1900958</v>
      </c>
      <c r="AM1558" s="61" t="s">
        <v>1816</v>
      </c>
      <c r="AN1558" s="61" t="s">
        <v>1691</v>
      </c>
      <c r="AO1558" s="61" t="s">
        <v>5108</v>
      </c>
      <c r="AP1558" s="61" t="s">
        <v>5034</v>
      </c>
      <c r="AQ1558" s="61" t="s">
        <v>1716</v>
      </c>
      <c r="AR1558" s="28">
        <v>543190.10000000009</v>
      </c>
      <c r="AS1558" s="28">
        <v>0</v>
      </c>
      <c r="AT1558" s="28">
        <v>0</v>
      </c>
      <c r="AU1558" s="62"/>
      <c r="BT1558">
        <v>0</v>
      </c>
      <c r="BU1558" s="32">
        <v>100</v>
      </c>
      <c r="BV1558" s="32">
        <v>145</v>
      </c>
      <c r="BW1558" s="32">
        <v>16180</v>
      </c>
      <c r="BX1558" s="32">
        <v>87</v>
      </c>
      <c r="BY1558" s="32">
        <v>91190</v>
      </c>
      <c r="BZ1558" t="s">
        <v>1816</v>
      </c>
      <c r="CA1558" t="s">
        <v>1691</v>
      </c>
      <c r="CB1558" t="s">
        <v>1875</v>
      </c>
      <c r="CC1558" s="52" t="s">
        <v>1726</v>
      </c>
      <c r="CD1558" s="52" t="s">
        <v>1726</v>
      </c>
      <c r="CE1558" s="155">
        <v>7</v>
      </c>
      <c r="CF1558" s="155">
        <v>4</v>
      </c>
      <c r="CG1558" s="31" t="s">
        <v>5843</v>
      </c>
      <c r="CH1558" s="31" t="s">
        <v>3997</v>
      </c>
      <c r="CI1558" s="31" t="s">
        <v>4010</v>
      </c>
      <c r="CJ1558" s="31" t="s">
        <v>3439</v>
      </c>
      <c r="DL1558"/>
      <c r="DM1558"/>
      <c r="DN1558"/>
      <c r="DO1558"/>
      <c r="DP1558"/>
      <c r="DQ1558"/>
      <c r="DR1558"/>
      <c r="DV1558" s="31" t="s">
        <v>2284</v>
      </c>
      <c r="DW1558" s="31" t="s">
        <v>2292</v>
      </c>
      <c r="DX1558" s="63"/>
      <c r="DY1558" s="63"/>
      <c r="DZ1558" s="63"/>
      <c r="EA1558" s="167"/>
      <c r="EB1558" s="60"/>
      <c r="EC1558" s="60"/>
      <c r="ED1558" s="60"/>
      <c r="EE1558" s="60"/>
      <c r="EF1558" s="60"/>
      <c r="EG1558" s="60"/>
      <c r="EH1558" s="60"/>
      <c r="EI1558" s="60"/>
      <c r="EJ1558" s="60"/>
      <c r="EK1558" s="60"/>
      <c r="EL1558" s="60"/>
      <c r="EM1558" s="60"/>
      <c r="EN1558" s="60"/>
      <c r="EO1558" s="60"/>
      <c r="EP1558" s="60"/>
      <c r="EQ1558" s="60"/>
      <c r="ER1558" s="60"/>
      <c r="ES1558" s="60"/>
      <c r="ET1558" s="60"/>
      <c r="EU1558" s="60"/>
      <c r="EV1558" s="60"/>
      <c r="EW1558" s="60"/>
      <c r="EX1558" s="60"/>
      <c r="EY1558" s="60"/>
      <c r="EZ1558" s="60"/>
      <c r="FA1558" s="60"/>
      <c r="FB1558" s="60"/>
    </row>
    <row r="1559" spans="22:158" x14ac:dyDescent="0.25">
      <c r="W1559" s="33"/>
      <c r="X1559" s="33"/>
      <c r="AH1559" s="38">
        <v>100</v>
      </c>
      <c r="AI1559" s="38">
        <v>145</v>
      </c>
      <c r="AJ1559" s="38">
        <v>13700</v>
      </c>
      <c r="AK1559" s="38">
        <v>16</v>
      </c>
      <c r="AL1559" s="38">
        <v>1900958</v>
      </c>
      <c r="AM1559" s="61" t="s">
        <v>1816</v>
      </c>
      <c r="AN1559" s="61" t="s">
        <v>1691</v>
      </c>
      <c r="AO1559" s="61" t="s">
        <v>5118</v>
      </c>
      <c r="AP1559" s="61" t="s">
        <v>5034</v>
      </c>
      <c r="AQ1559" s="61" t="s">
        <v>1716</v>
      </c>
      <c r="AR1559" s="28">
        <v>14065413.5</v>
      </c>
      <c r="AS1559" s="28">
        <v>5061658</v>
      </c>
      <c r="AT1559" s="28">
        <v>8943194</v>
      </c>
      <c r="AU1559" s="62"/>
      <c r="BT1559">
        <v>0</v>
      </c>
      <c r="BU1559" s="32">
        <v>100</v>
      </c>
      <c r="BV1559" s="32">
        <v>145</v>
      </c>
      <c r="BW1559" s="32">
        <v>16180</v>
      </c>
      <c r="BX1559" s="32">
        <v>87</v>
      </c>
      <c r="BY1559" s="32">
        <v>91192</v>
      </c>
      <c r="BZ1559" t="s">
        <v>1816</v>
      </c>
      <c r="CA1559" t="s">
        <v>1691</v>
      </c>
      <c r="CB1559" s="52" t="s">
        <v>1875</v>
      </c>
      <c r="CC1559" s="52" t="s">
        <v>1726</v>
      </c>
      <c r="CD1559" s="52" t="s">
        <v>1115</v>
      </c>
      <c r="CE1559" s="155">
        <v>31025</v>
      </c>
      <c r="CF1559" s="155">
        <v>3</v>
      </c>
      <c r="CG1559" s="31" t="s">
        <v>692</v>
      </c>
      <c r="CH1559" s="31" t="s">
        <v>3998</v>
      </c>
      <c r="CI1559" s="31" t="s">
        <v>4010</v>
      </c>
      <c r="CJ1559" s="31" t="s">
        <v>1485</v>
      </c>
      <c r="DL1559"/>
      <c r="DM1559"/>
      <c r="DN1559"/>
      <c r="DO1559"/>
      <c r="DP1559"/>
      <c r="DQ1559"/>
      <c r="DR1559"/>
      <c r="DV1559" s="31" t="s">
        <v>2284</v>
      </c>
      <c r="DW1559" s="31" t="s">
        <v>2292</v>
      </c>
      <c r="DX1559" s="63"/>
      <c r="DY1559" s="63"/>
      <c r="DZ1559" s="63"/>
      <c r="EA1559" s="167"/>
      <c r="EB1559" s="60"/>
      <c r="EC1559" s="60"/>
      <c r="ED1559" s="60"/>
      <c r="EE1559" s="60"/>
      <c r="EF1559" s="60"/>
      <c r="EG1559" s="60"/>
      <c r="EH1559" s="60"/>
      <c r="EI1559" s="60"/>
      <c r="EJ1559" s="60"/>
      <c r="EK1559" s="60"/>
      <c r="EL1559" s="60"/>
      <c r="EM1559" s="60"/>
      <c r="EN1559" s="60"/>
      <c r="EO1559" s="60"/>
      <c r="EP1559" s="60"/>
      <c r="EQ1559" s="60"/>
      <c r="ER1559" s="60"/>
      <c r="ES1559" s="60"/>
      <c r="ET1559" s="60"/>
      <c r="EU1559" s="60"/>
      <c r="EV1559" s="60"/>
      <c r="EW1559" s="60"/>
      <c r="EX1559" s="60"/>
      <c r="EY1559" s="60"/>
      <c r="EZ1559" s="60"/>
      <c r="FA1559" s="60"/>
      <c r="FB1559" s="60"/>
    </row>
    <row r="1560" spans="22:158" x14ac:dyDescent="0.25">
      <c r="V1560" s="1"/>
      <c r="W1560" s="33"/>
      <c r="X1560" s="33"/>
      <c r="AH1560" s="38">
        <v>100</v>
      </c>
      <c r="AI1560" s="38">
        <v>145</v>
      </c>
      <c r="AJ1560" s="38">
        <v>16180</v>
      </c>
      <c r="AK1560" s="38">
        <v>16</v>
      </c>
      <c r="AL1560" s="38">
        <v>1900958</v>
      </c>
      <c r="AM1560" s="61" t="s">
        <v>1816</v>
      </c>
      <c r="AN1560" s="61" t="s">
        <v>1691</v>
      </c>
      <c r="AO1560" s="61" t="s">
        <v>1614</v>
      </c>
      <c r="AP1560" s="61" t="s">
        <v>5034</v>
      </c>
      <c r="AQ1560" s="61" t="s">
        <v>1716</v>
      </c>
      <c r="AR1560" s="28">
        <v>435940.8</v>
      </c>
      <c r="AS1560" s="28">
        <v>0</v>
      </c>
      <c r="AT1560" s="28">
        <v>0</v>
      </c>
      <c r="AU1560" s="62"/>
      <c r="BT1560">
        <v>0</v>
      </c>
      <c r="BU1560" s="32">
        <v>100</v>
      </c>
      <c r="BV1560" s="32">
        <v>145</v>
      </c>
      <c r="BW1560" s="32">
        <v>16180</v>
      </c>
      <c r="BX1560" s="32">
        <v>87</v>
      </c>
      <c r="BY1560" s="32">
        <v>91194</v>
      </c>
      <c r="BZ1560" t="s">
        <v>1816</v>
      </c>
      <c r="CA1560" t="s">
        <v>1691</v>
      </c>
      <c r="CB1560" t="s">
        <v>1875</v>
      </c>
      <c r="CC1560" s="52" t="s">
        <v>1726</v>
      </c>
      <c r="CD1560" s="52" t="s">
        <v>1114</v>
      </c>
      <c r="CE1560" s="155">
        <v>4</v>
      </c>
      <c r="CF1560" s="155">
        <v>4</v>
      </c>
      <c r="CG1560" s="31" t="s">
        <v>694</v>
      </c>
      <c r="CH1560" s="31" t="s">
        <v>3999</v>
      </c>
      <c r="CI1560" s="31" t="s">
        <v>4010</v>
      </c>
      <c r="CJ1560" s="31" t="s">
        <v>1484</v>
      </c>
      <c r="DL1560"/>
      <c r="DM1560"/>
      <c r="DN1560"/>
      <c r="DO1560"/>
      <c r="DP1560"/>
      <c r="DQ1560"/>
      <c r="DR1560"/>
      <c r="DV1560" s="31" t="s">
        <v>2284</v>
      </c>
      <c r="DW1560" s="31" t="s">
        <v>2292</v>
      </c>
      <c r="DX1560" s="63"/>
      <c r="DY1560" s="63"/>
      <c r="DZ1560" s="63"/>
      <c r="EA1560" s="167"/>
      <c r="EB1560" s="60"/>
      <c r="EC1560" s="60"/>
      <c r="ED1560" s="60"/>
      <c r="EE1560" s="60"/>
      <c r="EF1560" s="60"/>
      <c r="EG1560" s="60"/>
      <c r="EH1560" s="60"/>
      <c r="EI1560" s="60"/>
      <c r="EJ1560" s="60"/>
      <c r="EK1560" s="60"/>
      <c r="EL1560" s="60"/>
      <c r="EM1560" s="60"/>
      <c r="EN1560" s="60"/>
      <c r="EO1560" s="60"/>
      <c r="EP1560" s="60"/>
      <c r="EQ1560" s="60"/>
      <c r="ER1560" s="60"/>
      <c r="ES1560" s="60"/>
      <c r="ET1560" s="60"/>
      <c r="EU1560" s="60"/>
      <c r="EV1560" s="60"/>
      <c r="EW1560" s="60"/>
      <c r="EX1560" s="60"/>
      <c r="EY1560" s="60"/>
      <c r="EZ1560" s="60"/>
      <c r="FA1560" s="60"/>
      <c r="FB1560" s="60"/>
    </row>
    <row r="1561" spans="22:158" x14ac:dyDescent="0.25">
      <c r="V1561" s="1"/>
      <c r="W1561" s="33"/>
      <c r="X1561" s="33"/>
      <c r="AH1561" s="38">
        <v>100</v>
      </c>
      <c r="AI1561" s="38">
        <v>145</v>
      </c>
      <c r="AJ1561" s="38">
        <v>17050</v>
      </c>
      <c r="AK1561" s="38">
        <v>16</v>
      </c>
      <c r="AL1561" s="38">
        <v>1900958</v>
      </c>
      <c r="AM1561" s="61" t="s">
        <v>1816</v>
      </c>
      <c r="AN1561" s="61" t="s">
        <v>1691</v>
      </c>
      <c r="AO1561" s="61" t="s">
        <v>1634</v>
      </c>
      <c r="AP1561" s="61" t="s">
        <v>5034</v>
      </c>
      <c r="AQ1561" s="61" t="s">
        <v>1716</v>
      </c>
      <c r="AR1561" s="28">
        <v>0</v>
      </c>
      <c r="AS1561" s="28">
        <v>0</v>
      </c>
      <c r="AT1561" s="28">
        <v>17955</v>
      </c>
      <c r="AU1561" s="62"/>
      <c r="BT1561">
        <v>0</v>
      </c>
      <c r="BU1561" s="32">
        <v>100</v>
      </c>
      <c r="BV1561" s="32">
        <v>145</v>
      </c>
      <c r="BW1561" s="32">
        <v>16180</v>
      </c>
      <c r="BX1561" s="32">
        <v>87</v>
      </c>
      <c r="BY1561" s="32">
        <v>91200</v>
      </c>
      <c r="BZ1561" t="s">
        <v>1816</v>
      </c>
      <c r="CA1561" t="s">
        <v>1691</v>
      </c>
      <c r="CB1561" t="s">
        <v>1875</v>
      </c>
      <c r="CC1561" s="52" t="s">
        <v>1726</v>
      </c>
      <c r="CD1561" s="52" t="s">
        <v>1794</v>
      </c>
      <c r="CE1561" s="155">
        <v>0</v>
      </c>
      <c r="CF1561" s="155">
        <v>1</v>
      </c>
      <c r="CG1561" s="31" t="s">
        <v>5845</v>
      </c>
      <c r="CH1561" s="31" t="s">
        <v>4000</v>
      </c>
      <c r="CI1561" s="31" t="s">
        <v>4010</v>
      </c>
      <c r="CJ1561" s="31" t="s">
        <v>3440</v>
      </c>
      <c r="DL1561"/>
      <c r="DM1561"/>
      <c r="DN1561"/>
      <c r="DO1561"/>
      <c r="DP1561"/>
      <c r="DQ1561"/>
      <c r="DR1561"/>
      <c r="DV1561" s="31" t="s">
        <v>2284</v>
      </c>
      <c r="DW1561" s="31" t="s">
        <v>2292</v>
      </c>
      <c r="DX1561" s="63"/>
      <c r="DY1561" s="63"/>
      <c r="DZ1561" s="63"/>
      <c r="EA1561" s="167"/>
      <c r="EB1561" s="60"/>
      <c r="EC1561" s="60"/>
      <c r="ED1561" s="60"/>
      <c r="EE1561" s="60"/>
      <c r="EF1561" s="60"/>
      <c r="EG1561" s="60"/>
      <c r="EH1561" s="60"/>
      <c r="EI1561" s="60"/>
      <c r="EJ1561" s="60"/>
      <c r="EK1561" s="60"/>
      <c r="EL1561" s="60"/>
      <c r="EM1561" s="60"/>
      <c r="EN1561" s="60"/>
      <c r="EO1561" s="60"/>
      <c r="EP1561" s="60"/>
      <c r="EQ1561" s="60"/>
      <c r="ER1561" s="60"/>
      <c r="ES1561" s="60"/>
      <c r="ET1561" s="60"/>
      <c r="EU1561" s="60"/>
      <c r="EV1561" s="60"/>
      <c r="EW1561" s="60"/>
      <c r="EX1561" s="60"/>
      <c r="EY1561" s="60"/>
      <c r="EZ1561" s="60"/>
      <c r="FA1561" s="60"/>
      <c r="FB1561" s="60"/>
    </row>
    <row r="1562" spans="22:158" x14ac:dyDescent="0.25">
      <c r="W1562" s="33"/>
      <c r="X1562" s="33"/>
      <c r="AH1562" s="38">
        <v>100</v>
      </c>
      <c r="AI1562" s="38">
        <v>145</v>
      </c>
      <c r="AJ1562" s="38">
        <v>17640</v>
      </c>
      <c r="AK1562" s="38">
        <v>16</v>
      </c>
      <c r="AL1562" s="38">
        <v>1900958</v>
      </c>
      <c r="AM1562" s="61" t="s">
        <v>1816</v>
      </c>
      <c r="AN1562" s="61" t="s">
        <v>1691</v>
      </c>
      <c r="AO1562" s="61" t="s">
        <v>1647</v>
      </c>
      <c r="AP1562" s="61" t="s">
        <v>5034</v>
      </c>
      <c r="AQ1562" s="61" t="s">
        <v>1716</v>
      </c>
      <c r="AR1562" s="28">
        <v>0</v>
      </c>
      <c r="AS1562" s="28">
        <v>14991</v>
      </c>
      <c r="AT1562" s="28">
        <v>0</v>
      </c>
      <c r="AU1562" s="62"/>
      <c r="BT1562">
        <v>0</v>
      </c>
      <c r="BU1562" s="32">
        <v>100</v>
      </c>
      <c r="BV1562" s="32">
        <v>145</v>
      </c>
      <c r="BW1562" s="32">
        <v>16180</v>
      </c>
      <c r="BX1562" s="32">
        <v>88</v>
      </c>
      <c r="BY1562" s="32">
        <v>91220</v>
      </c>
      <c r="BZ1562" t="s">
        <v>1816</v>
      </c>
      <c r="CA1562" t="s">
        <v>1691</v>
      </c>
      <c r="CB1562" t="s">
        <v>1875</v>
      </c>
      <c r="CC1562" t="s">
        <v>1684</v>
      </c>
      <c r="CD1562" s="52" t="s">
        <v>1684</v>
      </c>
      <c r="CE1562" s="155">
        <v>58</v>
      </c>
      <c r="CF1562" s="155">
        <v>6</v>
      </c>
      <c r="CG1562" s="31" t="s">
        <v>696</v>
      </c>
      <c r="CH1562" s="31" t="s">
        <v>4001</v>
      </c>
      <c r="CI1562" s="31" t="s">
        <v>4010</v>
      </c>
      <c r="CJ1562" s="31" t="s">
        <v>3441</v>
      </c>
      <c r="DL1562"/>
      <c r="DM1562"/>
      <c r="DN1562"/>
      <c r="DO1562"/>
      <c r="DP1562"/>
      <c r="DQ1562"/>
      <c r="DR1562"/>
      <c r="DV1562" s="31" t="s">
        <v>2284</v>
      </c>
      <c r="DW1562" s="31" t="s">
        <v>2292</v>
      </c>
      <c r="DX1562" s="63"/>
      <c r="DY1562" s="63"/>
      <c r="DZ1562" s="63"/>
      <c r="EA1562" s="167"/>
      <c r="EB1562" s="60"/>
      <c r="EC1562" s="60"/>
      <c r="ED1562" s="60"/>
      <c r="EE1562" s="60"/>
      <c r="EF1562" s="60"/>
      <c r="EG1562" s="60"/>
      <c r="EH1562" s="60"/>
      <c r="EI1562" s="60"/>
      <c r="EJ1562" s="60"/>
      <c r="EK1562" s="60"/>
      <c r="EL1562" s="60"/>
      <c r="EM1562" s="60"/>
      <c r="EN1562" s="60"/>
      <c r="EO1562" s="60"/>
      <c r="EP1562" s="60"/>
      <c r="EQ1562" s="60"/>
      <c r="ER1562" s="60"/>
      <c r="ES1562" s="60"/>
      <c r="ET1562" s="60"/>
      <c r="EU1562" s="60"/>
      <c r="EV1562" s="60"/>
      <c r="EW1562" s="60"/>
      <c r="EX1562" s="60"/>
      <c r="EY1562" s="60"/>
      <c r="EZ1562" s="60"/>
      <c r="FA1562" s="60"/>
      <c r="FB1562" s="60"/>
    </row>
    <row r="1563" spans="22:158" x14ac:dyDescent="0.25">
      <c r="V1563" s="1"/>
      <c r="W1563" s="33"/>
      <c r="X1563" s="33"/>
      <c r="AH1563" s="38">
        <v>100</v>
      </c>
      <c r="AI1563" s="38">
        <v>145</v>
      </c>
      <c r="AJ1563" s="38">
        <v>18650</v>
      </c>
      <c r="AK1563" s="38">
        <v>16</v>
      </c>
      <c r="AL1563" s="38">
        <v>1900958</v>
      </c>
      <c r="AM1563" s="61" t="s">
        <v>1816</v>
      </c>
      <c r="AN1563" s="61" t="s">
        <v>1691</v>
      </c>
      <c r="AO1563" s="61" t="s">
        <v>1669</v>
      </c>
      <c r="AP1563" s="61" t="s">
        <v>5034</v>
      </c>
      <c r="AQ1563" s="61" t="s">
        <v>1716</v>
      </c>
      <c r="AR1563" s="28">
        <v>0</v>
      </c>
      <c r="AS1563" s="28">
        <v>0</v>
      </c>
      <c r="AT1563" s="28">
        <v>49795</v>
      </c>
      <c r="AU1563" s="62"/>
      <c r="BT1563">
        <v>0</v>
      </c>
      <c r="BU1563" s="32">
        <v>100</v>
      </c>
      <c r="BV1563" s="32">
        <v>145</v>
      </c>
      <c r="BW1563" s="32">
        <v>16180</v>
      </c>
      <c r="BX1563" s="32">
        <v>89</v>
      </c>
      <c r="BY1563" s="32">
        <v>91240</v>
      </c>
      <c r="BZ1563" t="s">
        <v>1816</v>
      </c>
      <c r="CA1563" t="s">
        <v>1691</v>
      </c>
      <c r="CB1563" t="s">
        <v>1875</v>
      </c>
      <c r="CC1563" s="52" t="s">
        <v>1785</v>
      </c>
      <c r="CD1563" s="52" t="s">
        <v>1785</v>
      </c>
      <c r="CE1563" s="155">
        <v>155115</v>
      </c>
      <c r="CF1563" s="155">
        <v>171</v>
      </c>
      <c r="CG1563" s="31" t="s">
        <v>698</v>
      </c>
      <c r="CH1563" s="31" t="s">
        <v>4002</v>
      </c>
      <c r="CI1563" s="31" t="s">
        <v>4010</v>
      </c>
      <c r="CJ1563" s="31" t="s">
        <v>3442</v>
      </c>
      <c r="DL1563"/>
      <c r="DM1563"/>
      <c r="DN1563"/>
      <c r="DO1563"/>
      <c r="DP1563"/>
      <c r="DQ1563"/>
      <c r="DR1563"/>
      <c r="DV1563" s="31" t="s">
        <v>2284</v>
      </c>
      <c r="DW1563" s="31" t="s">
        <v>2292</v>
      </c>
      <c r="DX1563" s="63"/>
      <c r="DY1563" s="63"/>
      <c r="DZ1563" s="63"/>
      <c r="EA1563" s="167"/>
      <c r="EB1563" s="60"/>
      <c r="EC1563" s="60"/>
      <c r="ED1563" s="60"/>
      <c r="EE1563" s="60"/>
      <c r="EF1563" s="60"/>
      <c r="EG1563" s="60"/>
      <c r="EH1563" s="60"/>
      <c r="EI1563" s="60"/>
      <c r="EJ1563" s="60"/>
      <c r="EK1563" s="60"/>
      <c r="EL1563" s="60"/>
      <c r="EM1563" s="60"/>
      <c r="EN1563" s="60"/>
      <c r="EO1563" s="60"/>
      <c r="EP1563" s="60"/>
      <c r="EQ1563" s="60"/>
      <c r="ER1563" s="60"/>
      <c r="ES1563" s="60"/>
      <c r="ET1563" s="60"/>
      <c r="EU1563" s="60"/>
      <c r="EV1563" s="60"/>
      <c r="EW1563" s="60"/>
      <c r="EX1563" s="60"/>
      <c r="EY1563" s="60"/>
      <c r="EZ1563" s="60"/>
      <c r="FA1563" s="60"/>
      <c r="FB1563" s="60"/>
    </row>
    <row r="1564" spans="22:158" x14ac:dyDescent="0.25">
      <c r="W1564" s="33"/>
      <c r="X1564" s="33"/>
      <c r="AH1564" s="38">
        <v>100</v>
      </c>
      <c r="AI1564" s="38">
        <v>145</v>
      </c>
      <c r="AJ1564" s="38">
        <v>18700</v>
      </c>
      <c r="AK1564" s="38">
        <v>16</v>
      </c>
      <c r="AL1564" s="38">
        <v>1900958</v>
      </c>
      <c r="AM1564" s="61" t="s">
        <v>1816</v>
      </c>
      <c r="AN1564" s="61" t="s">
        <v>1691</v>
      </c>
      <c r="AO1564" s="61" t="s">
        <v>1670</v>
      </c>
      <c r="AP1564" s="61" t="s">
        <v>5034</v>
      </c>
      <c r="AQ1564" s="61" t="s">
        <v>1716</v>
      </c>
      <c r="AR1564" s="28">
        <v>0</v>
      </c>
      <c r="AS1564" s="28">
        <v>0</v>
      </c>
      <c r="AT1564" s="28">
        <v>478083</v>
      </c>
      <c r="AU1564" s="62"/>
      <c r="BT1564">
        <v>0</v>
      </c>
      <c r="BU1564" s="32">
        <v>100</v>
      </c>
      <c r="BV1564" s="32">
        <v>145</v>
      </c>
      <c r="BW1564" s="32">
        <v>16180</v>
      </c>
      <c r="BX1564" s="32">
        <v>90</v>
      </c>
      <c r="BY1564" s="32">
        <v>91260</v>
      </c>
      <c r="BZ1564" t="s">
        <v>1816</v>
      </c>
      <c r="CA1564" t="s">
        <v>1691</v>
      </c>
      <c r="CB1564" t="s">
        <v>1875</v>
      </c>
      <c r="CC1564" t="s">
        <v>5036</v>
      </c>
      <c r="CD1564" s="52" t="s">
        <v>5036</v>
      </c>
      <c r="CE1564" s="155">
        <v>5</v>
      </c>
      <c r="CF1564" s="155">
        <v>8</v>
      </c>
      <c r="CG1564" s="31" t="s">
        <v>5848</v>
      </c>
      <c r="CH1564" s="31" t="s">
        <v>4003</v>
      </c>
      <c r="CI1564" s="31" t="s">
        <v>4010</v>
      </c>
      <c r="CJ1564" s="31" t="s">
        <v>3443</v>
      </c>
      <c r="DL1564"/>
      <c r="DM1564"/>
      <c r="DN1564"/>
      <c r="DO1564"/>
      <c r="DP1564"/>
      <c r="DQ1564"/>
      <c r="DR1564"/>
      <c r="DV1564" s="31" t="s">
        <v>2284</v>
      </c>
      <c r="DW1564" s="31" t="s">
        <v>2292</v>
      </c>
      <c r="DX1564" s="63"/>
      <c r="DY1564" s="63"/>
      <c r="DZ1564" s="63"/>
      <c r="EA1564" s="167"/>
      <c r="EB1564" s="60"/>
      <c r="EC1564" s="60"/>
      <c r="ED1564" s="60"/>
      <c r="EE1564" s="60"/>
      <c r="EF1564" s="60"/>
      <c r="EG1564" s="60"/>
      <c r="EH1564" s="60"/>
      <c r="EI1564" s="60"/>
      <c r="EJ1564" s="60"/>
      <c r="EK1564" s="60"/>
      <c r="EL1564" s="60"/>
      <c r="EM1564" s="60"/>
      <c r="EN1564" s="60"/>
      <c r="EO1564" s="60"/>
      <c r="EP1564" s="60"/>
      <c r="EQ1564" s="60"/>
      <c r="ER1564" s="60"/>
      <c r="ES1564" s="60"/>
      <c r="ET1564" s="60"/>
      <c r="EU1564" s="60"/>
      <c r="EV1564" s="60"/>
      <c r="EW1564" s="60"/>
      <c r="EX1564" s="60"/>
      <c r="EY1564" s="60"/>
      <c r="EZ1564" s="60"/>
      <c r="FA1564" s="60"/>
      <c r="FB1564" s="60"/>
    </row>
    <row r="1565" spans="22:158" x14ac:dyDescent="0.25">
      <c r="V1565" s="1"/>
      <c r="W1565" s="33"/>
      <c r="X1565" s="33"/>
      <c r="AH1565" s="38">
        <v>100</v>
      </c>
      <c r="AI1565" s="38">
        <v>145</v>
      </c>
      <c r="AJ1565" s="38">
        <v>18710</v>
      </c>
      <c r="AK1565" s="38">
        <v>16</v>
      </c>
      <c r="AL1565" s="38">
        <v>1900958</v>
      </c>
      <c r="AM1565" s="61" t="s">
        <v>1816</v>
      </c>
      <c r="AN1565" s="61" t="s">
        <v>1691</v>
      </c>
      <c r="AO1565" s="61" t="s">
        <v>1671</v>
      </c>
      <c r="AP1565" s="61" t="s">
        <v>5034</v>
      </c>
      <c r="AQ1565" s="61" t="s">
        <v>1716</v>
      </c>
      <c r="AR1565" s="28">
        <v>980123.6</v>
      </c>
      <c r="AS1565" s="28">
        <v>209176</v>
      </c>
      <c r="AT1565" s="28">
        <v>0</v>
      </c>
      <c r="AU1565" s="62"/>
      <c r="BT1565">
        <v>0</v>
      </c>
      <c r="BU1565" s="32">
        <v>100</v>
      </c>
      <c r="BV1565" s="32">
        <v>145</v>
      </c>
      <c r="BW1565" s="32">
        <v>16470</v>
      </c>
      <c r="BX1565" s="32">
        <v>81</v>
      </c>
      <c r="BY1565" s="32">
        <v>91000</v>
      </c>
      <c r="BZ1565" t="s">
        <v>1816</v>
      </c>
      <c r="CA1565" t="s">
        <v>1691</v>
      </c>
      <c r="CB1565" t="s">
        <v>1881</v>
      </c>
      <c r="CC1565" t="s">
        <v>1683</v>
      </c>
      <c r="CD1565" t="s">
        <v>1784</v>
      </c>
      <c r="CE1565" s="155">
        <v>1348</v>
      </c>
      <c r="CF1565" s="155">
        <v>10</v>
      </c>
      <c r="CG1565" s="31" t="s">
        <v>5834</v>
      </c>
      <c r="CH1565" s="31" t="s">
        <v>3985</v>
      </c>
      <c r="CI1565" s="31" t="s">
        <v>4011</v>
      </c>
      <c r="CJ1565" s="31" t="s">
        <v>3444</v>
      </c>
      <c r="DL1565"/>
      <c r="DM1565"/>
      <c r="DN1565"/>
      <c r="DO1565"/>
      <c r="DP1565"/>
      <c r="DQ1565"/>
      <c r="DR1565"/>
      <c r="DV1565" s="31" t="s">
        <v>2284</v>
      </c>
      <c r="DW1565" s="31" t="s">
        <v>2292</v>
      </c>
      <c r="DX1565" s="63"/>
      <c r="DY1565" s="63"/>
      <c r="DZ1565" s="63"/>
      <c r="EA1565" s="167"/>
      <c r="EB1565" s="60"/>
      <c r="EC1565" s="60"/>
      <c r="ED1565" s="60"/>
      <c r="EE1565" s="60"/>
      <c r="EF1565" s="60"/>
      <c r="EG1565" s="60"/>
      <c r="EH1565" s="60"/>
      <c r="EI1565" s="60"/>
      <c r="EJ1565" s="60"/>
      <c r="EK1565" s="60"/>
      <c r="EL1565" s="60"/>
      <c r="EM1565" s="60"/>
      <c r="EN1565" s="60"/>
      <c r="EO1565" s="60"/>
      <c r="EP1565" s="60"/>
      <c r="EQ1565" s="60"/>
      <c r="ER1565" s="60"/>
      <c r="ES1565" s="60"/>
      <c r="ET1565" s="60"/>
      <c r="EU1565" s="60"/>
      <c r="EV1565" s="60"/>
      <c r="EW1565" s="60"/>
      <c r="EX1565" s="60"/>
      <c r="EY1565" s="60"/>
      <c r="EZ1565" s="60"/>
      <c r="FA1565" s="60"/>
      <c r="FB1565" s="60"/>
    </row>
    <row r="1566" spans="22:158" x14ac:dyDescent="0.25">
      <c r="W1566" s="33"/>
      <c r="X1566" s="33"/>
      <c r="AH1566" s="38">
        <v>100</v>
      </c>
      <c r="AI1566" s="38">
        <v>145</v>
      </c>
      <c r="AJ1566" s="38">
        <v>18750</v>
      </c>
      <c r="AK1566" s="38">
        <v>16</v>
      </c>
      <c r="AL1566" s="38">
        <v>1900958</v>
      </c>
      <c r="AM1566" s="61" t="s">
        <v>1816</v>
      </c>
      <c r="AN1566" s="61" t="s">
        <v>1691</v>
      </c>
      <c r="AO1566" s="61" t="s">
        <v>1672</v>
      </c>
      <c r="AP1566" s="61" t="s">
        <v>5034</v>
      </c>
      <c r="AQ1566" s="61" t="s">
        <v>1716</v>
      </c>
      <c r="AR1566" s="28">
        <v>14611116.699999999</v>
      </c>
      <c r="AS1566" s="28">
        <v>3684862</v>
      </c>
      <c r="AT1566" s="28">
        <v>11808040</v>
      </c>
      <c r="AU1566" s="62"/>
      <c r="BT1566">
        <v>0</v>
      </c>
      <c r="BU1566" s="32">
        <v>100</v>
      </c>
      <c r="BV1566" s="32">
        <v>145</v>
      </c>
      <c r="BW1566" s="32">
        <v>16470</v>
      </c>
      <c r="BX1566" s="32">
        <v>81</v>
      </c>
      <c r="BY1566" s="32">
        <v>91010</v>
      </c>
      <c r="BZ1566" t="s">
        <v>1816</v>
      </c>
      <c r="CA1566" t="s">
        <v>1691</v>
      </c>
      <c r="CB1566" t="s">
        <v>1881</v>
      </c>
      <c r="CC1566" s="52" t="s">
        <v>1683</v>
      </c>
      <c r="CD1566" s="52" t="s">
        <v>1683</v>
      </c>
      <c r="CE1566" s="155"/>
      <c r="CF1566" s="155"/>
      <c r="CG1566" s="31" t="s">
        <v>5837</v>
      </c>
      <c r="CH1566" s="31" t="s">
        <v>3987</v>
      </c>
      <c r="CI1566" s="31" t="s">
        <v>4011</v>
      </c>
      <c r="CJ1566" s="31" t="s">
        <v>3445</v>
      </c>
      <c r="DL1566"/>
      <c r="DM1566"/>
      <c r="DN1566"/>
      <c r="DO1566"/>
      <c r="DP1566"/>
      <c r="DQ1566"/>
      <c r="DR1566"/>
      <c r="DV1566" s="31" t="s">
        <v>2284</v>
      </c>
      <c r="DW1566" s="31" t="s">
        <v>2292</v>
      </c>
      <c r="DX1566" s="63"/>
      <c r="DY1566" s="63"/>
      <c r="DZ1566" s="63"/>
      <c r="EA1566" s="167"/>
      <c r="EB1566" s="60"/>
      <c r="EC1566" s="60"/>
      <c r="ED1566" s="60"/>
      <c r="EE1566" s="60"/>
      <c r="EF1566" s="60"/>
      <c r="EG1566" s="60"/>
      <c r="EH1566" s="60"/>
      <c r="EI1566" s="60"/>
      <c r="EJ1566" s="60"/>
      <c r="EK1566" s="60"/>
      <c r="EL1566" s="60"/>
      <c r="EM1566" s="60"/>
      <c r="EN1566" s="60"/>
      <c r="EO1566" s="60"/>
      <c r="EP1566" s="60"/>
      <c r="EQ1566" s="60"/>
      <c r="ER1566" s="60"/>
      <c r="ES1566" s="60"/>
      <c r="ET1566" s="60"/>
      <c r="EU1566" s="60"/>
      <c r="EV1566" s="60"/>
      <c r="EW1566" s="60"/>
      <c r="EX1566" s="60"/>
      <c r="EY1566" s="60"/>
      <c r="EZ1566" s="60"/>
      <c r="FA1566" s="60"/>
      <c r="FB1566" s="60"/>
    </row>
    <row r="1567" spans="22:158" x14ac:dyDescent="0.25">
      <c r="W1567" s="33"/>
      <c r="X1567" s="33"/>
      <c r="AH1567" s="38">
        <v>100</v>
      </c>
      <c r="AI1567" s="38">
        <v>150</v>
      </c>
      <c r="AJ1567" s="38">
        <v>11600</v>
      </c>
      <c r="AK1567" s="38">
        <v>16</v>
      </c>
      <c r="AL1567" s="38">
        <v>1900958</v>
      </c>
      <c r="AM1567" s="61" t="s">
        <v>1816</v>
      </c>
      <c r="AN1567" s="61" t="s">
        <v>1695</v>
      </c>
      <c r="AO1567" s="61" t="s">
        <v>5076</v>
      </c>
      <c r="AP1567" s="61" t="s">
        <v>5034</v>
      </c>
      <c r="AQ1567" s="61" t="s">
        <v>1716</v>
      </c>
      <c r="AR1567" s="28">
        <v>3178030.4</v>
      </c>
      <c r="AS1567" s="28">
        <v>525679</v>
      </c>
      <c r="AT1567" s="28">
        <v>4400031</v>
      </c>
      <c r="AU1567" s="62"/>
      <c r="BT1567">
        <v>0</v>
      </c>
      <c r="BU1567" s="32">
        <v>100</v>
      </c>
      <c r="BV1567" s="32">
        <v>145</v>
      </c>
      <c r="BW1567" s="32">
        <v>16470</v>
      </c>
      <c r="BX1567" s="32">
        <v>82</v>
      </c>
      <c r="BY1567" s="32">
        <v>91020</v>
      </c>
      <c r="BZ1567" t="s">
        <v>1816</v>
      </c>
      <c r="CA1567" t="s">
        <v>1691</v>
      </c>
      <c r="CB1567" t="s">
        <v>1881</v>
      </c>
      <c r="CC1567" t="s">
        <v>1790</v>
      </c>
      <c r="CD1567" t="s">
        <v>1792</v>
      </c>
      <c r="CE1567" s="155"/>
      <c r="CF1567" s="155"/>
      <c r="CG1567" s="31" t="s">
        <v>5851</v>
      </c>
      <c r="CH1567" s="31" t="s">
        <v>3988</v>
      </c>
      <c r="CI1567" s="31" t="s">
        <v>4011</v>
      </c>
      <c r="CJ1567" s="31" t="s">
        <v>3446</v>
      </c>
      <c r="DL1567"/>
      <c r="DM1567"/>
      <c r="DN1567"/>
      <c r="DO1567"/>
      <c r="DP1567"/>
      <c r="DQ1567"/>
      <c r="DR1567"/>
      <c r="DV1567" s="31" t="s">
        <v>2284</v>
      </c>
      <c r="DW1567" s="31" t="s">
        <v>2293</v>
      </c>
      <c r="DX1567" s="63"/>
      <c r="DY1567" s="63"/>
      <c r="DZ1567" s="63"/>
      <c r="EA1567" s="167"/>
      <c r="EB1567" s="60"/>
      <c r="EC1567" s="60"/>
      <c r="ED1567" s="60"/>
      <c r="EE1567" s="60"/>
      <c r="EF1567" s="60"/>
      <c r="EG1567" s="60"/>
      <c r="EH1567" s="60"/>
      <c r="EI1567" s="60"/>
      <c r="EJ1567" s="60"/>
      <c r="EK1567" s="60"/>
      <c r="EL1567" s="60"/>
      <c r="EM1567" s="60"/>
      <c r="EN1567" s="60"/>
      <c r="EO1567" s="60"/>
      <c r="EP1567" s="60"/>
      <c r="EQ1567" s="60"/>
      <c r="ER1567" s="60"/>
      <c r="ES1567" s="60"/>
      <c r="ET1567" s="60"/>
      <c r="EU1567" s="60"/>
      <c r="EV1567" s="60"/>
      <c r="EW1567" s="60"/>
      <c r="EX1567" s="60"/>
      <c r="EY1567" s="60"/>
      <c r="EZ1567" s="60"/>
      <c r="FA1567" s="60"/>
      <c r="FB1567" s="60"/>
    </row>
    <row r="1568" spans="22:158" x14ac:dyDescent="0.25">
      <c r="W1568" s="33"/>
      <c r="X1568" s="33"/>
      <c r="AH1568" s="38">
        <v>100</v>
      </c>
      <c r="AI1568" s="38">
        <v>150</v>
      </c>
      <c r="AJ1568" s="38">
        <v>12000</v>
      </c>
      <c r="AK1568" s="38">
        <v>16</v>
      </c>
      <c r="AL1568" s="38">
        <v>1900958</v>
      </c>
      <c r="AM1568" s="61" t="s">
        <v>1816</v>
      </c>
      <c r="AN1568" s="61" t="s">
        <v>1695</v>
      </c>
      <c r="AO1568" s="61" t="s">
        <v>5084</v>
      </c>
      <c r="AP1568" s="61" t="s">
        <v>5034</v>
      </c>
      <c r="AQ1568" s="61" t="s">
        <v>1716</v>
      </c>
      <c r="AR1568" s="28">
        <v>18178760.899999999</v>
      </c>
      <c r="AS1568" s="28">
        <v>2500293</v>
      </c>
      <c r="AT1568" s="28">
        <v>14125556</v>
      </c>
      <c r="AU1568" s="62"/>
      <c r="BT1568">
        <v>0</v>
      </c>
      <c r="BU1568" s="32">
        <v>100</v>
      </c>
      <c r="BV1568" s="32">
        <v>145</v>
      </c>
      <c r="BW1568" s="32">
        <v>16470</v>
      </c>
      <c r="BX1568" s="32">
        <v>82</v>
      </c>
      <c r="BY1568" s="32">
        <v>91040</v>
      </c>
      <c r="BZ1568" t="s">
        <v>1816</v>
      </c>
      <c r="CA1568" t="s">
        <v>1691</v>
      </c>
      <c r="CB1568" t="s">
        <v>1881</v>
      </c>
      <c r="CC1568" s="52" t="s">
        <v>1790</v>
      </c>
      <c r="CD1568" s="52" t="s">
        <v>1791</v>
      </c>
      <c r="CE1568" s="155"/>
      <c r="CF1568" s="155"/>
      <c r="CG1568" s="31" t="s">
        <v>5853</v>
      </c>
      <c r="CH1568" s="31" t="s">
        <v>3989</v>
      </c>
      <c r="CI1568" s="31" t="s">
        <v>4011</v>
      </c>
      <c r="CJ1568" s="31" t="s">
        <v>3447</v>
      </c>
      <c r="DL1568"/>
      <c r="DM1568"/>
      <c r="DN1568"/>
      <c r="DO1568"/>
      <c r="DP1568"/>
      <c r="DQ1568"/>
      <c r="DR1568"/>
      <c r="DV1568" s="31" t="s">
        <v>2284</v>
      </c>
      <c r="DW1568" s="31" t="s">
        <v>2293</v>
      </c>
      <c r="DX1568" s="63"/>
      <c r="DY1568" s="63"/>
      <c r="DZ1568" s="63"/>
      <c r="EA1568" s="167"/>
      <c r="EB1568" s="60"/>
      <c r="EC1568" s="60"/>
      <c r="ED1568" s="60"/>
      <c r="EE1568" s="60"/>
      <c r="EF1568" s="60"/>
      <c r="EG1568" s="60"/>
      <c r="EH1568" s="60"/>
      <c r="EI1568" s="60"/>
      <c r="EJ1568" s="60"/>
      <c r="EK1568" s="60"/>
      <c r="EL1568" s="60"/>
      <c r="EM1568" s="60"/>
      <c r="EN1568" s="60"/>
      <c r="EO1568" s="60"/>
      <c r="EP1568" s="60"/>
      <c r="EQ1568" s="60"/>
      <c r="ER1568" s="60"/>
      <c r="ES1568" s="60"/>
      <c r="ET1568" s="60"/>
      <c r="EU1568" s="60"/>
      <c r="EV1568" s="60"/>
      <c r="EW1568" s="60"/>
      <c r="EX1568" s="60"/>
      <c r="EY1568" s="60"/>
      <c r="EZ1568" s="60"/>
      <c r="FA1568" s="60"/>
      <c r="FB1568" s="60"/>
    </row>
    <row r="1569" spans="22:158" x14ac:dyDescent="0.25">
      <c r="W1569" s="33"/>
      <c r="X1569" s="33"/>
      <c r="AH1569" s="38">
        <v>100</v>
      </c>
      <c r="AI1569" s="38">
        <v>150</v>
      </c>
      <c r="AJ1569" s="38">
        <v>12200</v>
      </c>
      <c r="AK1569" s="38">
        <v>16</v>
      </c>
      <c r="AL1569" s="38">
        <v>1900958</v>
      </c>
      <c r="AM1569" s="61" t="s">
        <v>1816</v>
      </c>
      <c r="AN1569" s="61" t="s">
        <v>1695</v>
      </c>
      <c r="AO1569" s="61" t="s">
        <v>5088</v>
      </c>
      <c r="AP1569" s="61" t="s">
        <v>5034</v>
      </c>
      <c r="AQ1569" s="61" t="s">
        <v>1716</v>
      </c>
      <c r="AR1569" s="28">
        <v>9384253.5</v>
      </c>
      <c r="AS1569" s="28">
        <v>3139204</v>
      </c>
      <c r="AT1569" s="28">
        <v>7220528</v>
      </c>
      <c r="AU1569" s="62"/>
      <c r="BT1569">
        <v>0</v>
      </c>
      <c r="BU1569" s="32">
        <v>100</v>
      </c>
      <c r="BV1569" s="32">
        <v>145</v>
      </c>
      <c r="BW1569" s="32">
        <v>16470</v>
      </c>
      <c r="BX1569" s="32">
        <v>83</v>
      </c>
      <c r="BY1569" s="32">
        <v>91060</v>
      </c>
      <c r="BZ1569" t="s">
        <v>1816</v>
      </c>
      <c r="CA1569" t="s">
        <v>1691</v>
      </c>
      <c r="CB1569" t="s">
        <v>1881</v>
      </c>
      <c r="CC1569" t="s">
        <v>1786</v>
      </c>
      <c r="CD1569" s="52" t="s">
        <v>5043</v>
      </c>
      <c r="CE1569" s="155">
        <v>9</v>
      </c>
      <c r="CF1569" s="155">
        <v>1</v>
      </c>
      <c r="CG1569" s="31" t="s">
        <v>684</v>
      </c>
      <c r="CH1569" s="31" t="s">
        <v>3990</v>
      </c>
      <c r="CI1569" s="31" t="s">
        <v>4011</v>
      </c>
      <c r="CJ1569" s="31" t="s">
        <v>1486</v>
      </c>
      <c r="DL1569"/>
      <c r="DM1569"/>
      <c r="DN1569"/>
      <c r="DO1569"/>
      <c r="DP1569"/>
      <c r="DQ1569"/>
      <c r="DR1569"/>
      <c r="DV1569" s="31" t="s">
        <v>2284</v>
      </c>
      <c r="DW1569" s="31" t="s">
        <v>2293</v>
      </c>
      <c r="DX1569" s="63"/>
      <c r="DY1569" s="63"/>
      <c r="DZ1569" s="63"/>
      <c r="EA1569" s="167"/>
      <c r="EB1569" s="60"/>
      <c r="EC1569" s="60"/>
      <c r="ED1569" s="60"/>
      <c r="EE1569" s="60"/>
      <c r="EF1569" s="60"/>
      <c r="EG1569" s="60"/>
      <c r="EH1569" s="60"/>
      <c r="EI1569" s="60"/>
      <c r="EJ1569" s="60"/>
      <c r="EK1569" s="60"/>
      <c r="EL1569" s="60"/>
      <c r="EM1569" s="60"/>
      <c r="EN1569" s="60"/>
      <c r="EO1569" s="60"/>
      <c r="EP1569" s="60"/>
      <c r="EQ1569" s="60"/>
      <c r="ER1569" s="60"/>
      <c r="ES1569" s="60"/>
      <c r="ET1569" s="60"/>
      <c r="EU1569" s="60"/>
      <c r="EV1569" s="60"/>
      <c r="EW1569" s="60"/>
      <c r="EX1569" s="60"/>
      <c r="EY1569" s="60"/>
      <c r="EZ1569" s="60"/>
      <c r="FA1569" s="60"/>
      <c r="FB1569" s="60"/>
    </row>
    <row r="1570" spans="22:158" x14ac:dyDescent="0.25">
      <c r="W1570" s="33"/>
      <c r="X1570" s="33"/>
      <c r="AH1570" s="38">
        <v>100</v>
      </c>
      <c r="AI1570" s="38">
        <v>150</v>
      </c>
      <c r="AJ1570" s="38">
        <v>13450</v>
      </c>
      <c r="AK1570" s="38">
        <v>16</v>
      </c>
      <c r="AL1570" s="38">
        <v>1900958</v>
      </c>
      <c r="AM1570" s="61" t="s">
        <v>1816</v>
      </c>
      <c r="AN1570" s="61" t="s">
        <v>1695</v>
      </c>
      <c r="AO1570" s="61" t="s">
        <v>5112</v>
      </c>
      <c r="AP1570" s="61" t="s">
        <v>5034</v>
      </c>
      <c r="AQ1570" s="61" t="s">
        <v>1716</v>
      </c>
      <c r="AR1570" s="28">
        <v>3253637.4</v>
      </c>
      <c r="AS1570" s="28">
        <v>1656661</v>
      </c>
      <c r="AT1570" s="28">
        <v>906101</v>
      </c>
      <c r="AU1570" s="62"/>
      <c r="BT1570">
        <v>0</v>
      </c>
      <c r="BU1570" s="32">
        <v>100</v>
      </c>
      <c r="BV1570" s="32">
        <v>145</v>
      </c>
      <c r="BW1570" s="32">
        <v>16470</v>
      </c>
      <c r="BX1570" s="32">
        <v>84</v>
      </c>
      <c r="BY1570" s="32">
        <v>91100</v>
      </c>
      <c r="BZ1570" t="s">
        <v>1816</v>
      </c>
      <c r="CA1570" t="s">
        <v>1691</v>
      </c>
      <c r="CB1570" t="s">
        <v>1881</v>
      </c>
      <c r="CC1570" t="s">
        <v>1795</v>
      </c>
      <c r="CD1570" t="s">
        <v>1796</v>
      </c>
      <c r="CE1570" s="155">
        <v>4</v>
      </c>
      <c r="CF1570" s="155">
        <v>1</v>
      </c>
      <c r="CG1570" s="31" t="s">
        <v>688</v>
      </c>
      <c r="CH1570" s="31" t="s">
        <v>3992</v>
      </c>
      <c r="CI1570" s="31" t="s">
        <v>4011</v>
      </c>
      <c r="CJ1570" s="31" t="s">
        <v>3448</v>
      </c>
      <c r="DL1570"/>
      <c r="DM1570"/>
      <c r="DN1570"/>
      <c r="DO1570"/>
      <c r="DP1570"/>
      <c r="DQ1570"/>
      <c r="DR1570"/>
      <c r="DV1570" s="31" t="s">
        <v>2284</v>
      </c>
      <c r="DW1570" s="31" t="s">
        <v>2293</v>
      </c>
      <c r="DX1570" s="63"/>
      <c r="DY1570" s="63"/>
      <c r="DZ1570" s="63"/>
      <c r="EA1570" s="167"/>
      <c r="EB1570" s="60"/>
      <c r="EC1570" s="60"/>
      <c r="ED1570" s="60"/>
      <c r="EE1570" s="60"/>
      <c r="EF1570" s="60"/>
      <c r="EG1570" s="60"/>
      <c r="EH1570" s="60"/>
      <c r="EI1570" s="60"/>
      <c r="EJ1570" s="60"/>
      <c r="EK1570" s="60"/>
      <c r="EL1570" s="60"/>
      <c r="EM1570" s="60"/>
      <c r="EN1570" s="60"/>
      <c r="EO1570" s="60"/>
      <c r="EP1570" s="60"/>
      <c r="EQ1570" s="60"/>
      <c r="ER1570" s="60"/>
      <c r="ES1570" s="60"/>
      <c r="ET1570" s="60"/>
      <c r="EU1570" s="60"/>
      <c r="EV1570" s="60"/>
      <c r="EW1570" s="60"/>
      <c r="EX1570" s="60"/>
      <c r="EY1570" s="60"/>
      <c r="EZ1570" s="60"/>
      <c r="FA1570" s="60"/>
      <c r="FB1570" s="60"/>
    </row>
    <row r="1571" spans="22:158" x14ac:dyDescent="0.25">
      <c r="W1571" s="33"/>
      <c r="X1571" s="33"/>
      <c r="AH1571" s="38">
        <v>100</v>
      </c>
      <c r="AI1571" s="38">
        <v>150</v>
      </c>
      <c r="AJ1571" s="38">
        <v>13500</v>
      </c>
      <c r="AK1571" s="38">
        <v>16</v>
      </c>
      <c r="AL1571" s="38">
        <v>1900958</v>
      </c>
      <c r="AM1571" s="61" t="s">
        <v>1816</v>
      </c>
      <c r="AN1571" s="61" t="s">
        <v>1695</v>
      </c>
      <c r="AO1571" s="61" t="s">
        <v>5113</v>
      </c>
      <c r="AP1571" s="61" t="s">
        <v>5034</v>
      </c>
      <c r="AQ1571" s="61" t="s">
        <v>1716</v>
      </c>
      <c r="AR1571" s="28">
        <v>69879.199999999997</v>
      </c>
      <c r="AS1571" s="28">
        <v>46378</v>
      </c>
      <c r="AT1571" s="28">
        <v>485235</v>
      </c>
      <c r="AU1571" s="62"/>
      <c r="BT1571">
        <v>0</v>
      </c>
      <c r="BU1571" s="32">
        <v>100</v>
      </c>
      <c r="BV1571" s="32">
        <v>145</v>
      </c>
      <c r="BW1571" s="32">
        <v>16470</v>
      </c>
      <c r="BX1571" s="32">
        <v>85</v>
      </c>
      <c r="BY1571" s="32">
        <v>91120</v>
      </c>
      <c r="BZ1571" t="s">
        <v>1816</v>
      </c>
      <c r="CA1571" t="s">
        <v>1691</v>
      </c>
      <c r="CB1571" t="s">
        <v>1881</v>
      </c>
      <c r="CC1571" t="s">
        <v>1797</v>
      </c>
      <c r="CD1571" t="s">
        <v>1797</v>
      </c>
      <c r="CE1571" s="155">
        <v>2</v>
      </c>
      <c r="CF1571" s="155">
        <v>1</v>
      </c>
      <c r="CG1571" s="31" t="s">
        <v>690</v>
      </c>
      <c r="CH1571" s="31" t="s">
        <v>3993</v>
      </c>
      <c r="CI1571" s="31" t="s">
        <v>4011</v>
      </c>
      <c r="CJ1571" s="31" t="s">
        <v>1487</v>
      </c>
      <c r="DL1571"/>
      <c r="DM1571"/>
      <c r="DN1571"/>
      <c r="DO1571"/>
      <c r="DP1571"/>
      <c r="DQ1571"/>
      <c r="DR1571"/>
      <c r="DV1571" s="31" t="s">
        <v>2284</v>
      </c>
      <c r="DW1571" s="31" t="s">
        <v>2293</v>
      </c>
      <c r="DX1571" s="63"/>
      <c r="DY1571" s="63"/>
      <c r="DZ1571" s="63"/>
      <c r="EA1571" s="167"/>
      <c r="EB1571" s="60"/>
      <c r="EC1571" s="60"/>
      <c r="ED1571" s="60"/>
      <c r="EE1571" s="60"/>
      <c r="EF1571" s="60"/>
      <c r="EG1571" s="60"/>
      <c r="EH1571" s="60"/>
      <c r="EI1571" s="60"/>
      <c r="EJ1571" s="60"/>
      <c r="EK1571" s="60"/>
      <c r="EL1571" s="60"/>
      <c r="EM1571" s="60"/>
      <c r="EN1571" s="60"/>
      <c r="EO1571" s="60"/>
      <c r="EP1571" s="60"/>
      <c r="EQ1571" s="60"/>
      <c r="ER1571" s="60"/>
      <c r="ES1571" s="60"/>
      <c r="ET1571" s="60"/>
      <c r="EU1571" s="60"/>
      <c r="EV1571" s="60"/>
      <c r="EW1571" s="60"/>
      <c r="EX1571" s="60"/>
      <c r="EY1571" s="60"/>
      <c r="EZ1571" s="60"/>
      <c r="FA1571" s="60"/>
      <c r="FB1571" s="60"/>
    </row>
    <row r="1572" spans="22:158" x14ac:dyDescent="0.25">
      <c r="W1572" s="33"/>
      <c r="X1572" s="33"/>
      <c r="AH1572" s="38">
        <v>100</v>
      </c>
      <c r="AI1572" s="38">
        <v>150</v>
      </c>
      <c r="AJ1572" s="38">
        <v>13850</v>
      </c>
      <c r="AK1572" s="38">
        <v>16</v>
      </c>
      <c r="AL1572" s="38">
        <v>1900958</v>
      </c>
      <c r="AM1572" s="61" t="s">
        <v>1816</v>
      </c>
      <c r="AN1572" s="61" t="s">
        <v>1695</v>
      </c>
      <c r="AO1572" s="61" t="s">
        <v>5121</v>
      </c>
      <c r="AP1572" s="61" t="s">
        <v>5034</v>
      </c>
      <c r="AQ1572" s="61" t="s">
        <v>1716</v>
      </c>
      <c r="AR1572" s="28">
        <v>124714.1</v>
      </c>
      <c r="AS1572" s="28">
        <v>100970</v>
      </c>
      <c r="AT1572" s="28">
        <v>319510</v>
      </c>
      <c r="AU1572" s="62"/>
      <c r="BT1572">
        <v>0</v>
      </c>
      <c r="BU1572" s="32">
        <v>100</v>
      </c>
      <c r="BV1572" s="32">
        <v>145</v>
      </c>
      <c r="BW1572" s="32">
        <v>16470</v>
      </c>
      <c r="BX1572" s="32">
        <v>86</v>
      </c>
      <c r="BY1572" s="32">
        <v>91140</v>
      </c>
      <c r="BZ1572" t="s">
        <v>1816</v>
      </c>
      <c r="CA1572" t="s">
        <v>1691</v>
      </c>
      <c r="CB1572" t="s">
        <v>1881</v>
      </c>
      <c r="CC1572" s="52" t="s">
        <v>1787</v>
      </c>
      <c r="CD1572" s="52" t="s">
        <v>1789</v>
      </c>
      <c r="CE1572" s="155">
        <v>27</v>
      </c>
      <c r="CF1572" s="155">
        <v>6</v>
      </c>
      <c r="CG1572" s="31" t="s">
        <v>5839</v>
      </c>
      <c r="CH1572" s="31" t="s">
        <v>3994</v>
      </c>
      <c r="CI1572" s="31" t="s">
        <v>4011</v>
      </c>
      <c r="CJ1572" s="31" t="s">
        <v>3449</v>
      </c>
      <c r="DL1572"/>
      <c r="DM1572"/>
      <c r="DN1572"/>
      <c r="DO1572"/>
      <c r="DP1572"/>
      <c r="DQ1572"/>
      <c r="DR1572"/>
      <c r="DV1572" s="31" t="s">
        <v>2284</v>
      </c>
      <c r="DW1572" s="31" t="s">
        <v>2293</v>
      </c>
      <c r="DX1572" s="63"/>
      <c r="DY1572" s="63"/>
      <c r="DZ1572" s="63"/>
      <c r="EA1572" s="167"/>
      <c r="EB1572" s="60"/>
      <c r="EC1572" s="60"/>
      <c r="ED1572" s="60"/>
      <c r="EE1572" s="60"/>
      <c r="EF1572" s="60"/>
      <c r="EG1572" s="60"/>
      <c r="EH1572" s="60"/>
      <c r="EI1572" s="60"/>
      <c r="EJ1572" s="60"/>
      <c r="EK1572" s="60"/>
      <c r="EL1572" s="60"/>
      <c r="EM1572" s="60"/>
      <c r="EN1572" s="60"/>
      <c r="EO1572" s="60"/>
      <c r="EP1572" s="60"/>
      <c r="EQ1572" s="60"/>
      <c r="ER1572" s="60"/>
      <c r="ES1572" s="60"/>
      <c r="ET1572" s="60"/>
      <c r="EU1572" s="60"/>
      <c r="EV1572" s="60"/>
      <c r="EW1572" s="60"/>
      <c r="EX1572" s="60"/>
      <c r="EY1572" s="60"/>
      <c r="EZ1572" s="60"/>
      <c r="FA1572" s="60"/>
      <c r="FB1572" s="60"/>
    </row>
    <row r="1573" spans="22:158" x14ac:dyDescent="0.25">
      <c r="W1573" s="33"/>
      <c r="X1573" s="33"/>
      <c r="AH1573" s="38">
        <v>100</v>
      </c>
      <c r="AI1573" s="38">
        <v>150</v>
      </c>
      <c r="AJ1573" s="38">
        <v>14300</v>
      </c>
      <c r="AK1573" s="38">
        <v>16</v>
      </c>
      <c r="AL1573" s="38">
        <v>1900958</v>
      </c>
      <c r="AM1573" s="61" t="s">
        <v>1816</v>
      </c>
      <c r="AN1573" s="61" t="s">
        <v>1695</v>
      </c>
      <c r="AO1573" s="61" t="s">
        <v>1574</v>
      </c>
      <c r="AP1573" s="61" t="s">
        <v>5034</v>
      </c>
      <c r="AQ1573" s="61" t="s">
        <v>1716</v>
      </c>
      <c r="AR1573" s="28">
        <v>12944336.9</v>
      </c>
      <c r="AS1573" s="28">
        <v>3173689</v>
      </c>
      <c r="AT1573" s="28">
        <v>11945725</v>
      </c>
      <c r="AU1573" s="62"/>
      <c r="BT1573">
        <v>0</v>
      </c>
      <c r="BU1573" s="32">
        <v>100</v>
      </c>
      <c r="BV1573" s="32">
        <v>145</v>
      </c>
      <c r="BW1573" s="32">
        <v>16470</v>
      </c>
      <c r="BX1573" s="32">
        <v>86</v>
      </c>
      <c r="BY1573" s="32">
        <v>91160</v>
      </c>
      <c r="BZ1573" t="s">
        <v>1816</v>
      </c>
      <c r="CA1573" t="s">
        <v>1691</v>
      </c>
      <c r="CB1573" s="52" t="s">
        <v>1881</v>
      </c>
      <c r="CC1573" s="52" t="s">
        <v>1787</v>
      </c>
      <c r="CD1573" s="52" t="s">
        <v>1788</v>
      </c>
      <c r="CE1573" s="155">
        <v>0</v>
      </c>
      <c r="CF1573" s="155">
        <v>1</v>
      </c>
      <c r="CG1573" s="31" t="s">
        <v>5831</v>
      </c>
      <c r="CH1573" s="31" t="s">
        <v>3995</v>
      </c>
      <c r="CI1573" s="31" t="s">
        <v>4011</v>
      </c>
      <c r="CJ1573" s="31" t="s">
        <v>3450</v>
      </c>
      <c r="DL1573"/>
      <c r="DM1573"/>
      <c r="DN1573"/>
      <c r="DO1573"/>
      <c r="DP1573"/>
      <c r="DQ1573"/>
      <c r="DR1573"/>
      <c r="DV1573" s="31" t="s">
        <v>2284</v>
      </c>
      <c r="DW1573" s="31" t="s">
        <v>2293</v>
      </c>
      <c r="DX1573" s="63"/>
      <c r="DY1573" s="63"/>
      <c r="DZ1573" s="63"/>
      <c r="EA1573" s="167"/>
      <c r="EB1573" s="60"/>
      <c r="EC1573" s="60"/>
      <c r="ED1573" s="60"/>
      <c r="EE1573" s="60"/>
      <c r="EF1573" s="60"/>
      <c r="EG1573" s="60"/>
      <c r="EH1573" s="60"/>
      <c r="EI1573" s="60"/>
      <c r="EJ1573" s="60"/>
      <c r="EK1573" s="60"/>
      <c r="EL1573" s="60"/>
      <c r="EM1573" s="60"/>
      <c r="EN1573" s="60"/>
      <c r="EO1573" s="60"/>
      <c r="EP1573" s="60"/>
      <c r="EQ1573" s="60"/>
      <c r="ER1573" s="60"/>
      <c r="ES1573" s="60"/>
      <c r="ET1573" s="60"/>
      <c r="EU1573" s="60"/>
      <c r="EV1573" s="60"/>
      <c r="EW1573" s="60"/>
      <c r="EX1573" s="60"/>
      <c r="EY1573" s="60"/>
      <c r="EZ1573" s="60"/>
      <c r="FA1573" s="60"/>
      <c r="FB1573" s="60"/>
    </row>
    <row r="1574" spans="22:158" x14ac:dyDescent="0.25">
      <c r="W1574" s="33"/>
      <c r="X1574" s="33"/>
      <c r="AH1574" s="38">
        <v>100</v>
      </c>
      <c r="AI1574" s="38">
        <v>150</v>
      </c>
      <c r="AJ1574" s="38">
        <v>14750</v>
      </c>
      <c r="AK1574" s="38">
        <v>16</v>
      </c>
      <c r="AL1574" s="38">
        <v>1900958</v>
      </c>
      <c r="AM1574" s="61" t="s">
        <v>1816</v>
      </c>
      <c r="AN1574" s="61" t="s">
        <v>1695</v>
      </c>
      <c r="AO1574" s="61" t="s">
        <v>1583</v>
      </c>
      <c r="AP1574" s="61" t="s">
        <v>5034</v>
      </c>
      <c r="AQ1574" s="61" t="s">
        <v>1716</v>
      </c>
      <c r="AR1574" s="28">
        <v>1068037</v>
      </c>
      <c r="AS1574" s="28">
        <v>631520</v>
      </c>
      <c r="AT1574" s="28">
        <v>961283</v>
      </c>
      <c r="AU1574" s="62"/>
      <c r="BT1574">
        <v>0</v>
      </c>
      <c r="BU1574" s="32">
        <v>100</v>
      </c>
      <c r="BV1574" s="32">
        <v>145</v>
      </c>
      <c r="BW1574" s="32">
        <v>16470</v>
      </c>
      <c r="BX1574" s="32">
        <v>87</v>
      </c>
      <c r="BY1574" s="32">
        <v>91190</v>
      </c>
      <c r="BZ1574" t="s">
        <v>1816</v>
      </c>
      <c r="CA1574" t="s">
        <v>1691</v>
      </c>
      <c r="CB1574" t="s">
        <v>1881</v>
      </c>
      <c r="CC1574" t="s">
        <v>1726</v>
      </c>
      <c r="CD1574" s="52" t="s">
        <v>1726</v>
      </c>
      <c r="CE1574" s="155">
        <v>2</v>
      </c>
      <c r="CF1574" s="155">
        <v>1</v>
      </c>
      <c r="CG1574" s="31" t="s">
        <v>5843</v>
      </c>
      <c r="CH1574" s="31" t="s">
        <v>3997</v>
      </c>
      <c r="CI1574" s="31" t="s">
        <v>4011</v>
      </c>
      <c r="CJ1574" s="31" t="s">
        <v>1488</v>
      </c>
      <c r="DL1574"/>
      <c r="DM1574"/>
      <c r="DN1574"/>
      <c r="DO1574"/>
      <c r="DP1574"/>
      <c r="DQ1574"/>
      <c r="DR1574"/>
      <c r="DV1574" s="31" t="s">
        <v>2284</v>
      </c>
      <c r="DW1574" s="31" t="s">
        <v>2293</v>
      </c>
      <c r="DX1574" s="63"/>
      <c r="DY1574" s="63"/>
      <c r="DZ1574" s="63"/>
      <c r="EA1574" s="167"/>
      <c r="EB1574" s="60"/>
      <c r="EC1574" s="60"/>
      <c r="ED1574" s="60"/>
      <c r="EE1574" s="60"/>
      <c r="EF1574" s="60"/>
      <c r="EG1574" s="60"/>
      <c r="EH1574" s="60"/>
      <c r="EI1574" s="60"/>
      <c r="EJ1574" s="60"/>
      <c r="EK1574" s="60"/>
      <c r="EL1574" s="60"/>
      <c r="EM1574" s="60"/>
      <c r="EN1574" s="60"/>
      <c r="EO1574" s="60"/>
      <c r="EP1574" s="60"/>
      <c r="EQ1574" s="60"/>
      <c r="ER1574" s="60"/>
      <c r="ES1574" s="60"/>
      <c r="ET1574" s="60"/>
      <c r="EU1574" s="60"/>
      <c r="EV1574" s="60"/>
      <c r="EW1574" s="60"/>
      <c r="EX1574" s="60"/>
      <c r="EY1574" s="60"/>
      <c r="EZ1574" s="60"/>
      <c r="FA1574" s="60"/>
      <c r="FB1574" s="60"/>
    </row>
    <row r="1575" spans="22:158" x14ac:dyDescent="0.25">
      <c r="W1575" s="33"/>
      <c r="X1575" s="33"/>
      <c r="AH1575" s="38">
        <v>100</v>
      </c>
      <c r="AI1575" s="38">
        <v>150</v>
      </c>
      <c r="AJ1575" s="38">
        <v>14950</v>
      </c>
      <c r="AK1575" s="38">
        <v>16</v>
      </c>
      <c r="AL1575" s="38">
        <v>1900958</v>
      </c>
      <c r="AM1575" s="61" t="s">
        <v>1816</v>
      </c>
      <c r="AN1575" s="61" t="s">
        <v>1695</v>
      </c>
      <c r="AO1575" s="61" t="s">
        <v>1589</v>
      </c>
      <c r="AP1575" s="61" t="s">
        <v>5034</v>
      </c>
      <c r="AQ1575" s="61" t="s">
        <v>1716</v>
      </c>
      <c r="AR1575" s="28">
        <v>24661534.600000001</v>
      </c>
      <c r="AS1575" s="28">
        <v>9246203</v>
      </c>
      <c r="AT1575" s="28">
        <v>15056525</v>
      </c>
      <c r="AU1575" s="62"/>
      <c r="BT1575">
        <v>0</v>
      </c>
      <c r="BU1575" s="32">
        <v>100</v>
      </c>
      <c r="BV1575" s="32">
        <v>145</v>
      </c>
      <c r="BW1575" s="32">
        <v>16470</v>
      </c>
      <c r="BX1575" s="32">
        <v>87</v>
      </c>
      <c r="BY1575" s="32">
        <v>91194</v>
      </c>
      <c r="BZ1575" t="s">
        <v>1816</v>
      </c>
      <c r="CA1575" t="s">
        <v>1691</v>
      </c>
      <c r="CB1575" t="s">
        <v>1881</v>
      </c>
      <c r="CC1575" s="52" t="s">
        <v>1726</v>
      </c>
      <c r="CD1575" s="52" t="s">
        <v>1114</v>
      </c>
      <c r="CE1575" s="155">
        <v>2</v>
      </c>
      <c r="CF1575" s="155">
        <v>1</v>
      </c>
      <c r="CG1575" s="31" t="s">
        <v>694</v>
      </c>
      <c r="CH1575" s="31" t="s">
        <v>3999</v>
      </c>
      <c r="CI1575" s="31" t="s">
        <v>4011</v>
      </c>
      <c r="CJ1575" s="31" t="s">
        <v>1489</v>
      </c>
      <c r="DL1575"/>
      <c r="DM1575"/>
      <c r="DN1575"/>
      <c r="DO1575"/>
      <c r="DP1575"/>
      <c r="DQ1575"/>
      <c r="DR1575"/>
      <c r="DV1575" s="31" t="s">
        <v>2284</v>
      </c>
      <c r="DW1575" s="31" t="s">
        <v>2293</v>
      </c>
      <c r="DX1575" s="63"/>
      <c r="DY1575" s="63"/>
      <c r="DZ1575" s="63"/>
      <c r="EA1575" s="167"/>
      <c r="EB1575" s="60"/>
      <c r="EC1575" s="60"/>
      <c r="ED1575" s="60"/>
      <c r="EE1575" s="60"/>
      <c r="EF1575" s="60"/>
      <c r="EG1575" s="60"/>
      <c r="EH1575" s="60"/>
      <c r="EI1575" s="60"/>
      <c r="EJ1575" s="60"/>
      <c r="EK1575" s="60"/>
      <c r="EL1575" s="60"/>
      <c r="EM1575" s="60"/>
      <c r="EN1575" s="60"/>
      <c r="EO1575" s="60"/>
      <c r="EP1575" s="60"/>
      <c r="EQ1575" s="60"/>
      <c r="ER1575" s="60"/>
      <c r="ES1575" s="60"/>
      <c r="ET1575" s="60"/>
      <c r="EU1575" s="60"/>
      <c r="EV1575" s="60"/>
      <c r="EW1575" s="60"/>
      <c r="EX1575" s="60"/>
      <c r="EY1575" s="60"/>
      <c r="EZ1575" s="60"/>
      <c r="FA1575" s="60"/>
      <c r="FB1575" s="60"/>
    </row>
    <row r="1576" spans="22:158" x14ac:dyDescent="0.25">
      <c r="W1576" s="33"/>
      <c r="X1576" s="33"/>
      <c r="AH1576" s="38">
        <v>100</v>
      </c>
      <c r="AI1576" s="38">
        <v>150</v>
      </c>
      <c r="AJ1576" s="38">
        <v>15550</v>
      </c>
      <c r="AK1576" s="38">
        <v>16</v>
      </c>
      <c r="AL1576" s="38">
        <v>1900958</v>
      </c>
      <c r="AM1576" s="61" t="s">
        <v>1816</v>
      </c>
      <c r="AN1576" s="61" t="s">
        <v>1695</v>
      </c>
      <c r="AO1576" s="61" t="s">
        <v>1602</v>
      </c>
      <c r="AP1576" s="61" t="s">
        <v>5034</v>
      </c>
      <c r="AQ1576" s="61" t="s">
        <v>1716</v>
      </c>
      <c r="AR1576" s="28">
        <v>2650900.2000000002</v>
      </c>
      <c r="AS1576" s="28">
        <v>354217</v>
      </c>
      <c r="AT1576" s="28">
        <v>1045222</v>
      </c>
      <c r="AU1576" s="62"/>
      <c r="BT1576">
        <v>0</v>
      </c>
      <c r="BU1576" s="32">
        <v>100</v>
      </c>
      <c r="BV1576" s="32">
        <v>145</v>
      </c>
      <c r="BW1576" s="32">
        <v>16470</v>
      </c>
      <c r="BX1576" s="32">
        <v>89</v>
      </c>
      <c r="BY1576" s="32">
        <v>91240</v>
      </c>
      <c r="BZ1576" t="s">
        <v>1816</v>
      </c>
      <c r="CA1576" t="s">
        <v>1691</v>
      </c>
      <c r="CB1576" t="s">
        <v>1881</v>
      </c>
      <c r="CC1576" t="s">
        <v>1785</v>
      </c>
      <c r="CD1576" s="52" t="s">
        <v>1785</v>
      </c>
      <c r="CE1576" s="155">
        <v>6470</v>
      </c>
      <c r="CF1576" s="155">
        <v>9</v>
      </c>
      <c r="CG1576" s="31" t="s">
        <v>698</v>
      </c>
      <c r="CH1576" s="31" t="s">
        <v>4002</v>
      </c>
      <c r="CI1576" s="31" t="s">
        <v>4011</v>
      </c>
      <c r="CJ1576" s="31" t="s">
        <v>3451</v>
      </c>
      <c r="DL1576"/>
      <c r="DM1576"/>
      <c r="DN1576"/>
      <c r="DO1576"/>
      <c r="DP1576"/>
      <c r="DQ1576"/>
      <c r="DR1576"/>
      <c r="DV1576" s="31" t="s">
        <v>2284</v>
      </c>
      <c r="DW1576" s="31" t="s">
        <v>2293</v>
      </c>
      <c r="DX1576" s="63"/>
      <c r="DY1576" s="63"/>
      <c r="DZ1576" s="63"/>
      <c r="EA1576" s="167"/>
      <c r="EB1576" s="60"/>
      <c r="EC1576" s="60"/>
      <c r="ED1576" s="60"/>
      <c r="EE1576" s="60"/>
      <c r="EF1576" s="60"/>
      <c r="EG1576" s="60"/>
      <c r="EH1576" s="60"/>
      <c r="EI1576" s="60"/>
      <c r="EJ1576" s="60"/>
      <c r="EK1576" s="60"/>
      <c r="EL1576" s="60"/>
      <c r="EM1576" s="60"/>
      <c r="EN1576" s="60"/>
      <c r="EO1576" s="60"/>
      <c r="EP1576" s="60"/>
      <c r="EQ1576" s="60"/>
      <c r="ER1576" s="60"/>
      <c r="ES1576" s="60"/>
      <c r="ET1576" s="60"/>
      <c r="EU1576" s="60"/>
      <c r="EV1576" s="60"/>
      <c r="EW1576" s="60"/>
      <c r="EX1576" s="60"/>
      <c r="EY1576" s="60"/>
      <c r="EZ1576" s="60"/>
      <c r="FA1576" s="60"/>
      <c r="FB1576" s="60"/>
    </row>
    <row r="1577" spans="22:158" x14ac:dyDescent="0.25">
      <c r="V1577" s="1"/>
      <c r="W1577" s="33"/>
      <c r="X1577" s="33"/>
      <c r="AH1577" s="38">
        <v>100</v>
      </c>
      <c r="AI1577" s="38">
        <v>150</v>
      </c>
      <c r="AJ1577" s="38">
        <v>15800</v>
      </c>
      <c r="AK1577" s="38">
        <v>16</v>
      </c>
      <c r="AL1577" s="38">
        <v>1900958</v>
      </c>
      <c r="AM1577" s="61" t="s">
        <v>1816</v>
      </c>
      <c r="AN1577" s="61" t="s">
        <v>1695</v>
      </c>
      <c r="AO1577" s="61" t="s">
        <v>1607</v>
      </c>
      <c r="AP1577" s="61" t="s">
        <v>5034</v>
      </c>
      <c r="AQ1577" s="61" t="s">
        <v>1716</v>
      </c>
      <c r="AR1577" s="28">
        <v>12371290.699999999</v>
      </c>
      <c r="AS1577" s="28">
        <v>1953992</v>
      </c>
      <c r="AT1577" s="28">
        <v>10325014</v>
      </c>
      <c r="AU1577" s="62"/>
      <c r="BT1577">
        <v>0</v>
      </c>
      <c r="BU1577" s="32">
        <v>100</v>
      </c>
      <c r="BV1577" s="32">
        <v>145</v>
      </c>
      <c r="BW1577" s="32">
        <v>17050</v>
      </c>
      <c r="BX1577" s="32">
        <v>81</v>
      </c>
      <c r="BY1577" s="32">
        <v>91000</v>
      </c>
      <c r="BZ1577" t="s">
        <v>1816</v>
      </c>
      <c r="CA1577" t="s">
        <v>1691</v>
      </c>
      <c r="CB1577" t="s">
        <v>1889</v>
      </c>
      <c r="CC1577" s="52" t="s">
        <v>1683</v>
      </c>
      <c r="CD1577" s="52" t="s">
        <v>1784</v>
      </c>
      <c r="CE1577" s="155">
        <v>25690</v>
      </c>
      <c r="CF1577" s="155">
        <v>182</v>
      </c>
      <c r="CG1577" s="31" t="s">
        <v>5834</v>
      </c>
      <c r="CH1577" s="31" t="s">
        <v>3985</v>
      </c>
      <c r="CI1577" s="31" t="s">
        <v>4012</v>
      </c>
      <c r="CJ1577" s="31" t="s">
        <v>3452</v>
      </c>
      <c r="DL1577"/>
      <c r="DM1577"/>
      <c r="DN1577"/>
      <c r="DO1577"/>
      <c r="DP1577"/>
      <c r="DQ1577"/>
      <c r="DR1577"/>
      <c r="DV1577" s="31" t="s">
        <v>2284</v>
      </c>
      <c r="DW1577" s="31" t="s">
        <v>2293</v>
      </c>
      <c r="DX1577" s="63"/>
      <c r="DY1577" s="63"/>
      <c r="DZ1577" s="63"/>
      <c r="EA1577" s="167"/>
      <c r="EB1577" s="60"/>
      <c r="EC1577" s="60"/>
      <c r="ED1577" s="60"/>
      <c r="EE1577" s="60"/>
      <c r="EF1577" s="60"/>
      <c r="EG1577" s="60"/>
      <c r="EH1577" s="60"/>
      <c r="EI1577" s="60"/>
      <c r="EJ1577" s="60"/>
      <c r="EK1577" s="60"/>
      <c r="EL1577" s="60"/>
      <c r="EM1577" s="60"/>
      <c r="EN1577" s="60"/>
      <c r="EO1577" s="60"/>
      <c r="EP1577" s="60"/>
      <c r="EQ1577" s="60"/>
      <c r="ER1577" s="60"/>
      <c r="ES1577" s="60"/>
      <c r="ET1577" s="60"/>
      <c r="EU1577" s="60"/>
      <c r="EV1577" s="60"/>
      <c r="EW1577" s="60"/>
      <c r="EX1577" s="60"/>
      <c r="EY1577" s="60"/>
      <c r="EZ1577" s="60"/>
      <c r="FA1577" s="60"/>
      <c r="FB1577" s="60"/>
    </row>
    <row r="1578" spans="22:158" x14ac:dyDescent="0.25">
      <c r="W1578" s="33"/>
      <c r="X1578" s="33"/>
      <c r="AH1578" s="38">
        <v>100</v>
      </c>
      <c r="AI1578" s="38">
        <v>150</v>
      </c>
      <c r="AJ1578" s="38">
        <v>17350</v>
      </c>
      <c r="AK1578" s="38">
        <v>16</v>
      </c>
      <c r="AL1578" s="38">
        <v>1900958</v>
      </c>
      <c r="AM1578" s="61" t="s">
        <v>1816</v>
      </c>
      <c r="AN1578" s="61" t="s">
        <v>1695</v>
      </c>
      <c r="AO1578" s="61" t="s">
        <v>1641</v>
      </c>
      <c r="AP1578" s="61" t="s">
        <v>5034</v>
      </c>
      <c r="AQ1578" s="61" t="s">
        <v>1716</v>
      </c>
      <c r="AR1578" s="28">
        <v>21390380.899999999</v>
      </c>
      <c r="AS1578" s="28">
        <v>3695086</v>
      </c>
      <c r="AT1578" s="28">
        <v>13792281</v>
      </c>
      <c r="AU1578" s="62"/>
      <c r="BT1578">
        <v>0</v>
      </c>
      <c r="BU1578" s="32">
        <v>100</v>
      </c>
      <c r="BV1578" s="32">
        <v>145</v>
      </c>
      <c r="BW1578" s="32">
        <v>17050</v>
      </c>
      <c r="BX1578" s="32">
        <v>81</v>
      </c>
      <c r="BY1578" s="32">
        <v>91010</v>
      </c>
      <c r="BZ1578" t="s">
        <v>1816</v>
      </c>
      <c r="CA1578" t="s">
        <v>1691</v>
      </c>
      <c r="CB1578" t="s">
        <v>1889</v>
      </c>
      <c r="CC1578" s="52" t="s">
        <v>1683</v>
      </c>
      <c r="CD1578" s="52" t="s">
        <v>1683</v>
      </c>
      <c r="CE1578" s="155"/>
      <c r="CF1578" s="155"/>
      <c r="CG1578" s="31" t="s">
        <v>5837</v>
      </c>
      <c r="CH1578" s="31" t="s">
        <v>3987</v>
      </c>
      <c r="CI1578" s="31" t="s">
        <v>4012</v>
      </c>
      <c r="CJ1578" s="31" t="s">
        <v>3453</v>
      </c>
      <c r="DL1578"/>
      <c r="DM1578"/>
      <c r="DN1578"/>
      <c r="DO1578"/>
      <c r="DP1578"/>
      <c r="DQ1578"/>
      <c r="DR1578"/>
      <c r="DV1578" s="31" t="s">
        <v>2284</v>
      </c>
      <c r="DW1578" s="31" t="s">
        <v>2293</v>
      </c>
      <c r="DX1578" s="63"/>
      <c r="DY1578" s="63"/>
      <c r="DZ1578" s="63"/>
      <c r="EA1578" s="167"/>
      <c r="EB1578" s="60"/>
      <c r="EC1578" s="60"/>
      <c r="ED1578" s="60"/>
      <c r="EE1578" s="60"/>
      <c r="EF1578" s="60"/>
      <c r="EG1578" s="60"/>
      <c r="EH1578" s="60"/>
      <c r="EI1578" s="60"/>
      <c r="EJ1578" s="60"/>
      <c r="EK1578" s="60"/>
      <c r="EL1578" s="60"/>
      <c r="EM1578" s="60"/>
      <c r="EN1578" s="60"/>
      <c r="EO1578" s="60"/>
      <c r="EP1578" s="60"/>
      <c r="EQ1578" s="60"/>
      <c r="ER1578" s="60"/>
      <c r="ES1578" s="60"/>
      <c r="ET1578" s="60"/>
      <c r="EU1578" s="60"/>
      <c r="EV1578" s="60"/>
      <c r="EW1578" s="60"/>
      <c r="EX1578" s="60"/>
      <c r="EY1578" s="60"/>
      <c r="EZ1578" s="60"/>
      <c r="FA1578" s="60"/>
      <c r="FB1578" s="60"/>
    </row>
    <row r="1579" spans="22:158" x14ac:dyDescent="0.25">
      <c r="V1579" s="1"/>
      <c r="W1579" s="33"/>
      <c r="X1579" s="33"/>
      <c r="AH1579" s="38">
        <v>100</v>
      </c>
      <c r="AI1579" s="38">
        <v>150</v>
      </c>
      <c r="AJ1579" s="38">
        <v>17500</v>
      </c>
      <c r="AK1579" s="38">
        <v>16</v>
      </c>
      <c r="AL1579" s="38">
        <v>1900958</v>
      </c>
      <c r="AM1579" s="61" t="s">
        <v>1816</v>
      </c>
      <c r="AN1579" s="61" t="s">
        <v>1695</v>
      </c>
      <c r="AO1579" s="61" t="s">
        <v>1644</v>
      </c>
      <c r="AP1579" s="61" t="s">
        <v>5034</v>
      </c>
      <c r="AQ1579" s="61" t="s">
        <v>1716</v>
      </c>
      <c r="AR1579" s="28">
        <v>42535.1</v>
      </c>
      <c r="AS1579" s="28">
        <v>0</v>
      </c>
      <c r="AT1579" s="28">
        <v>118443</v>
      </c>
      <c r="AU1579" s="62"/>
      <c r="BT1579">
        <v>0</v>
      </c>
      <c r="BU1579" s="32">
        <v>100</v>
      </c>
      <c r="BV1579" s="32">
        <v>145</v>
      </c>
      <c r="BW1579" s="32">
        <v>17050</v>
      </c>
      <c r="BX1579" s="32">
        <v>82</v>
      </c>
      <c r="BY1579" s="32">
        <v>91020</v>
      </c>
      <c r="BZ1579" t="s">
        <v>1816</v>
      </c>
      <c r="CA1579" t="s">
        <v>1691</v>
      </c>
      <c r="CB1579" t="s">
        <v>1889</v>
      </c>
      <c r="CC1579" s="52" t="s">
        <v>1790</v>
      </c>
      <c r="CD1579" s="52" t="s">
        <v>1792</v>
      </c>
      <c r="CE1579" s="155">
        <v>993</v>
      </c>
      <c r="CF1579" s="155">
        <v>12</v>
      </c>
      <c r="CG1579" s="31" t="s">
        <v>5851</v>
      </c>
      <c r="CH1579" s="31" t="s">
        <v>3988</v>
      </c>
      <c r="CI1579" s="31" t="s">
        <v>4012</v>
      </c>
      <c r="CJ1579" s="31" t="s">
        <v>3454</v>
      </c>
      <c r="DL1579"/>
      <c r="DM1579"/>
      <c r="DN1579"/>
      <c r="DO1579"/>
      <c r="DP1579"/>
      <c r="DQ1579"/>
      <c r="DR1579"/>
      <c r="DV1579" s="31" t="s">
        <v>2284</v>
      </c>
      <c r="DW1579" s="31" t="s">
        <v>2293</v>
      </c>
      <c r="DX1579" s="63"/>
      <c r="DY1579" s="63"/>
      <c r="DZ1579" s="63"/>
      <c r="EA1579" s="167"/>
      <c r="EB1579" s="60"/>
      <c r="EC1579" s="60"/>
      <c r="ED1579" s="60"/>
      <c r="EE1579" s="60"/>
      <c r="EF1579" s="60"/>
      <c r="EG1579" s="60"/>
      <c r="EH1579" s="60"/>
      <c r="EI1579" s="60"/>
      <c r="EJ1579" s="60"/>
      <c r="EK1579" s="60"/>
      <c r="EL1579" s="60"/>
      <c r="EM1579" s="60"/>
      <c r="EN1579" s="60"/>
      <c r="EO1579" s="60"/>
      <c r="EP1579" s="60"/>
      <c r="EQ1579" s="60"/>
      <c r="ER1579" s="60"/>
      <c r="ES1579" s="60"/>
      <c r="ET1579" s="60"/>
      <c r="EU1579" s="60"/>
      <c r="EV1579" s="60"/>
      <c r="EW1579" s="60"/>
      <c r="EX1579" s="60"/>
      <c r="EY1579" s="60"/>
      <c r="EZ1579" s="60"/>
      <c r="FA1579" s="60"/>
      <c r="FB1579" s="60"/>
    </row>
    <row r="1580" spans="22:158" x14ac:dyDescent="0.25">
      <c r="W1580" s="33"/>
      <c r="X1580" s="33"/>
      <c r="AH1580" s="38">
        <v>100</v>
      </c>
      <c r="AI1580" s="38">
        <v>150</v>
      </c>
      <c r="AJ1580" s="38">
        <v>17750</v>
      </c>
      <c r="AK1580" s="38">
        <v>16</v>
      </c>
      <c r="AL1580" s="38">
        <v>1900958</v>
      </c>
      <c r="AM1580" s="61" t="s">
        <v>1816</v>
      </c>
      <c r="AN1580" s="61" t="s">
        <v>1695</v>
      </c>
      <c r="AO1580" s="61" t="s">
        <v>1650</v>
      </c>
      <c r="AP1580" s="61" t="s">
        <v>5034</v>
      </c>
      <c r="AQ1580" s="61" t="s">
        <v>1716</v>
      </c>
      <c r="AR1580" s="28">
        <v>10232215.4</v>
      </c>
      <c r="AS1580" s="28">
        <v>2417615</v>
      </c>
      <c r="AT1580" s="28">
        <v>8696073</v>
      </c>
      <c r="AU1580" s="62"/>
      <c r="BT1580">
        <v>0</v>
      </c>
      <c r="BU1580" s="32">
        <v>100</v>
      </c>
      <c r="BV1580" s="32">
        <v>145</v>
      </c>
      <c r="BW1580" s="32">
        <v>17050</v>
      </c>
      <c r="BX1580" s="32">
        <v>82</v>
      </c>
      <c r="BY1580" s="32">
        <v>91040</v>
      </c>
      <c r="BZ1580" t="s">
        <v>1816</v>
      </c>
      <c r="CA1580" t="s">
        <v>1691</v>
      </c>
      <c r="CB1580" t="s">
        <v>1889</v>
      </c>
      <c r="CC1580" s="52" t="s">
        <v>1790</v>
      </c>
      <c r="CD1580" s="52" t="s">
        <v>1791</v>
      </c>
      <c r="CE1580" s="155">
        <v>23</v>
      </c>
      <c r="CF1580" s="155">
        <v>1</v>
      </c>
      <c r="CG1580" s="31" t="s">
        <v>5853</v>
      </c>
      <c r="CH1580" s="31" t="s">
        <v>3989</v>
      </c>
      <c r="CI1580" s="31" t="s">
        <v>4012</v>
      </c>
      <c r="CJ1580" s="31" t="s">
        <v>3455</v>
      </c>
      <c r="DL1580"/>
      <c r="DM1580"/>
      <c r="DN1580"/>
      <c r="DO1580"/>
      <c r="DP1580"/>
      <c r="DQ1580"/>
      <c r="DR1580"/>
      <c r="DV1580" s="31" t="s">
        <v>2284</v>
      </c>
      <c r="DW1580" s="31" t="s">
        <v>2293</v>
      </c>
      <c r="DX1580" s="63"/>
      <c r="DY1580" s="63"/>
      <c r="DZ1580" s="63"/>
      <c r="EA1580" s="167"/>
      <c r="EB1580" s="60"/>
      <c r="EC1580" s="60"/>
      <c r="ED1580" s="60"/>
      <c r="EE1580" s="60"/>
      <c r="EF1580" s="60"/>
      <c r="EG1580" s="60"/>
      <c r="EH1580" s="60"/>
      <c r="EI1580" s="60"/>
      <c r="EJ1580" s="60"/>
      <c r="EK1580" s="60"/>
      <c r="EL1580" s="60"/>
      <c r="EM1580" s="60"/>
      <c r="EN1580" s="60"/>
      <c r="EO1580" s="60"/>
      <c r="EP1580" s="60"/>
      <c r="EQ1580" s="60"/>
      <c r="ER1580" s="60"/>
      <c r="ES1580" s="60"/>
      <c r="ET1580" s="60"/>
      <c r="EU1580" s="60"/>
      <c r="EV1580" s="60"/>
      <c r="EW1580" s="60"/>
      <c r="EX1580" s="60"/>
      <c r="EY1580" s="60"/>
      <c r="EZ1580" s="60"/>
      <c r="FA1580" s="60"/>
      <c r="FB1580" s="60"/>
    </row>
    <row r="1581" spans="22:158" x14ac:dyDescent="0.25">
      <c r="W1581" s="33"/>
      <c r="X1581" s="33"/>
      <c r="AH1581" s="38">
        <v>100</v>
      </c>
      <c r="AI1581" s="38">
        <v>155</v>
      </c>
      <c r="AJ1581" s="38">
        <v>10050</v>
      </c>
      <c r="AK1581" s="38">
        <v>16</v>
      </c>
      <c r="AL1581" s="38">
        <v>1900958</v>
      </c>
      <c r="AM1581" s="61" t="s">
        <v>1816</v>
      </c>
      <c r="AN1581" s="61" t="s">
        <v>1686</v>
      </c>
      <c r="AO1581" s="61" t="s">
        <v>5044</v>
      </c>
      <c r="AP1581" s="61" t="s">
        <v>5034</v>
      </c>
      <c r="AQ1581" s="61" t="s">
        <v>1716</v>
      </c>
      <c r="AR1581" s="28">
        <v>86674.3</v>
      </c>
      <c r="AS1581" s="28">
        <v>123836</v>
      </c>
      <c r="AT1581" s="28">
        <v>0</v>
      </c>
      <c r="AU1581" s="62"/>
      <c r="BT1581">
        <v>0</v>
      </c>
      <c r="BU1581" s="32">
        <v>100</v>
      </c>
      <c r="BV1581" s="32">
        <v>145</v>
      </c>
      <c r="BW1581" s="32">
        <v>17050</v>
      </c>
      <c r="BX1581" s="32">
        <v>83</v>
      </c>
      <c r="BY1581" s="32">
        <v>91060</v>
      </c>
      <c r="BZ1581" t="s">
        <v>1816</v>
      </c>
      <c r="CA1581" t="s">
        <v>1691</v>
      </c>
      <c r="CB1581" t="s">
        <v>1889</v>
      </c>
      <c r="CC1581" t="s">
        <v>1786</v>
      </c>
      <c r="CD1581" s="52" t="s">
        <v>5043</v>
      </c>
      <c r="CE1581" s="155">
        <v>16</v>
      </c>
      <c r="CF1581" s="155">
        <v>6</v>
      </c>
      <c r="CG1581" s="31" t="s">
        <v>684</v>
      </c>
      <c r="CH1581" s="31" t="s">
        <v>3990</v>
      </c>
      <c r="CI1581" s="31" t="s">
        <v>4012</v>
      </c>
      <c r="CJ1581" s="31" t="s">
        <v>3456</v>
      </c>
      <c r="DL1581"/>
      <c r="DM1581"/>
      <c r="DN1581"/>
      <c r="DO1581"/>
      <c r="DP1581"/>
      <c r="DQ1581"/>
      <c r="DR1581"/>
      <c r="DV1581" s="31" t="s">
        <v>2284</v>
      </c>
      <c r="DW1581" s="31" t="s">
        <v>2294</v>
      </c>
      <c r="DX1581" s="63"/>
      <c r="DY1581" s="63"/>
      <c r="DZ1581" s="63"/>
      <c r="EA1581" s="167"/>
      <c r="EB1581" s="60"/>
      <c r="EC1581" s="60"/>
      <c r="ED1581" s="60"/>
      <c r="EE1581" s="60"/>
      <c r="EF1581" s="60"/>
      <c r="EG1581" s="60"/>
      <c r="EH1581" s="60"/>
      <c r="EI1581" s="60"/>
      <c r="EJ1581" s="60"/>
      <c r="EK1581" s="60"/>
      <c r="EL1581" s="60"/>
      <c r="EM1581" s="60"/>
      <c r="EN1581" s="60"/>
      <c r="EO1581" s="60"/>
      <c r="EP1581" s="60"/>
      <c r="EQ1581" s="60"/>
      <c r="ER1581" s="60"/>
      <c r="ES1581" s="60"/>
      <c r="ET1581" s="60"/>
      <c r="EU1581" s="60"/>
      <c r="EV1581" s="60"/>
      <c r="EW1581" s="60"/>
      <c r="EX1581" s="60"/>
      <c r="EY1581" s="60"/>
      <c r="EZ1581" s="60"/>
      <c r="FA1581" s="60"/>
      <c r="FB1581" s="60"/>
    </row>
    <row r="1582" spans="22:158" x14ac:dyDescent="0.25">
      <c r="W1582" s="33"/>
      <c r="X1582" s="33"/>
      <c r="AH1582" s="38">
        <v>100</v>
      </c>
      <c r="AI1582" s="38">
        <v>155</v>
      </c>
      <c r="AJ1582" s="38">
        <v>10300</v>
      </c>
      <c r="AK1582" s="38">
        <v>16</v>
      </c>
      <c r="AL1582" s="38">
        <v>1900958</v>
      </c>
      <c r="AM1582" s="61" t="s">
        <v>1816</v>
      </c>
      <c r="AN1582" s="61" t="s">
        <v>1686</v>
      </c>
      <c r="AO1582" s="61" t="s">
        <v>5049</v>
      </c>
      <c r="AP1582" s="61" t="s">
        <v>5034</v>
      </c>
      <c r="AQ1582" s="61" t="s">
        <v>1716</v>
      </c>
      <c r="AR1582" s="28">
        <v>95948.5</v>
      </c>
      <c r="AS1582" s="28">
        <v>63714</v>
      </c>
      <c r="AT1582" s="28">
        <v>160877</v>
      </c>
      <c r="AU1582" s="62"/>
      <c r="BT1582">
        <v>0</v>
      </c>
      <c r="BU1582" s="32">
        <v>100</v>
      </c>
      <c r="BV1582" s="32">
        <v>145</v>
      </c>
      <c r="BW1582" s="32">
        <v>17050</v>
      </c>
      <c r="BX1582" s="32">
        <v>84</v>
      </c>
      <c r="BY1582" s="32">
        <v>91100</v>
      </c>
      <c r="BZ1582" t="s">
        <v>1816</v>
      </c>
      <c r="CA1582" t="s">
        <v>1691</v>
      </c>
      <c r="CB1582" t="s">
        <v>1889</v>
      </c>
      <c r="CC1582" s="52" t="s">
        <v>1795</v>
      </c>
      <c r="CD1582" s="52" t="s">
        <v>1796</v>
      </c>
      <c r="CE1582" s="155">
        <v>7</v>
      </c>
      <c r="CF1582" s="155">
        <v>2</v>
      </c>
      <c r="CG1582" s="31" t="s">
        <v>688</v>
      </c>
      <c r="CH1582" s="31" t="s">
        <v>3992</v>
      </c>
      <c r="CI1582" s="31" t="s">
        <v>4012</v>
      </c>
      <c r="CJ1582" s="31" t="s">
        <v>3457</v>
      </c>
      <c r="DL1582"/>
      <c r="DM1582"/>
      <c r="DN1582"/>
      <c r="DO1582"/>
      <c r="DP1582"/>
      <c r="DQ1582"/>
      <c r="DR1582"/>
      <c r="DV1582" s="31" t="s">
        <v>2284</v>
      </c>
      <c r="DW1582" s="31" t="s">
        <v>2294</v>
      </c>
      <c r="DX1582" s="63"/>
      <c r="DY1582" s="63"/>
      <c r="DZ1582" s="63"/>
      <c r="EA1582" s="167"/>
      <c r="EB1582" s="60"/>
      <c r="EC1582" s="60"/>
      <c r="ED1582" s="60"/>
      <c r="EE1582" s="60"/>
      <c r="EF1582" s="60"/>
      <c r="EG1582" s="60"/>
      <c r="EH1582" s="60"/>
      <c r="EI1582" s="60"/>
      <c r="EJ1582" s="60"/>
      <c r="EK1582" s="60"/>
      <c r="EL1582" s="60"/>
      <c r="EM1582" s="60"/>
      <c r="EN1582" s="60"/>
      <c r="EO1582" s="60"/>
      <c r="EP1582" s="60"/>
      <c r="EQ1582" s="60"/>
      <c r="ER1582" s="60"/>
      <c r="ES1582" s="60"/>
      <c r="ET1582" s="60"/>
      <c r="EU1582" s="60"/>
      <c r="EV1582" s="60"/>
      <c r="EW1582" s="60"/>
      <c r="EX1582" s="60"/>
      <c r="EY1582" s="60"/>
      <c r="EZ1582" s="60"/>
      <c r="FA1582" s="60"/>
      <c r="FB1582" s="60"/>
    </row>
    <row r="1583" spans="22:158" x14ac:dyDescent="0.25">
      <c r="W1583" s="33"/>
      <c r="X1583" s="33"/>
      <c r="AH1583" s="38">
        <v>100</v>
      </c>
      <c r="AI1583" s="38">
        <v>155</v>
      </c>
      <c r="AJ1583" s="38">
        <v>10650</v>
      </c>
      <c r="AK1583" s="38">
        <v>16</v>
      </c>
      <c r="AL1583" s="38">
        <v>1900958</v>
      </c>
      <c r="AM1583" s="61" t="s">
        <v>1816</v>
      </c>
      <c r="AN1583" s="61" t="s">
        <v>1686</v>
      </c>
      <c r="AO1583" s="61" t="s">
        <v>5056</v>
      </c>
      <c r="AP1583" s="61" t="s">
        <v>5034</v>
      </c>
      <c r="AQ1583" s="61" t="s">
        <v>1716</v>
      </c>
      <c r="AR1583" s="28">
        <v>14354517.699999999</v>
      </c>
      <c r="AS1583" s="28">
        <v>3282544</v>
      </c>
      <c r="AT1583" s="28">
        <v>6313140</v>
      </c>
      <c r="AU1583" s="62"/>
      <c r="BT1583">
        <v>0</v>
      </c>
      <c r="BU1583" s="32">
        <v>100</v>
      </c>
      <c r="BV1583" s="32">
        <v>145</v>
      </c>
      <c r="BW1583" s="32">
        <v>17050</v>
      </c>
      <c r="BX1583" s="32">
        <v>85</v>
      </c>
      <c r="BY1583" s="32">
        <v>91120</v>
      </c>
      <c r="BZ1583" t="s">
        <v>1816</v>
      </c>
      <c r="CA1583" t="s">
        <v>1691</v>
      </c>
      <c r="CB1583" t="s">
        <v>1889</v>
      </c>
      <c r="CC1583" t="s">
        <v>1797</v>
      </c>
      <c r="CD1583" s="52" t="s">
        <v>1797</v>
      </c>
      <c r="CE1583" s="155">
        <v>15</v>
      </c>
      <c r="CF1583" s="155">
        <v>3</v>
      </c>
      <c r="CG1583" s="31" t="s">
        <v>690</v>
      </c>
      <c r="CH1583" s="31" t="s">
        <v>3993</v>
      </c>
      <c r="CI1583" s="31" t="s">
        <v>4012</v>
      </c>
      <c r="CJ1583" s="31" t="s">
        <v>3458</v>
      </c>
      <c r="DL1583"/>
      <c r="DM1583"/>
      <c r="DN1583"/>
      <c r="DO1583"/>
      <c r="DP1583"/>
      <c r="DQ1583"/>
      <c r="DR1583"/>
      <c r="DV1583" s="31" t="s">
        <v>2284</v>
      </c>
      <c r="DW1583" s="31" t="s">
        <v>2294</v>
      </c>
      <c r="DX1583" s="63"/>
      <c r="DY1583" s="63"/>
      <c r="DZ1583" s="63"/>
      <c r="EA1583" s="167"/>
      <c r="EB1583" s="60"/>
      <c r="EC1583" s="60"/>
      <c r="ED1583" s="60"/>
      <c r="EE1583" s="60"/>
      <c r="EF1583" s="60"/>
      <c r="EG1583" s="60"/>
      <c r="EH1583" s="60"/>
      <c r="EI1583" s="60"/>
      <c r="EJ1583" s="60"/>
      <c r="EK1583" s="60"/>
      <c r="EL1583" s="60"/>
      <c r="EM1583" s="60"/>
      <c r="EN1583" s="60"/>
      <c r="EO1583" s="60"/>
      <c r="EP1583" s="60"/>
      <c r="EQ1583" s="60"/>
      <c r="ER1583" s="60"/>
      <c r="ES1583" s="60"/>
      <c r="ET1583" s="60"/>
      <c r="EU1583" s="60"/>
      <c r="EV1583" s="60"/>
      <c r="EW1583" s="60"/>
      <c r="EX1583" s="60"/>
      <c r="EY1583" s="60"/>
      <c r="EZ1583" s="60"/>
      <c r="FA1583" s="60"/>
      <c r="FB1583" s="60"/>
    </row>
    <row r="1584" spans="22:158" x14ac:dyDescent="0.25">
      <c r="V1584" s="1"/>
      <c r="W1584" s="33"/>
      <c r="X1584" s="33"/>
      <c r="AH1584" s="38">
        <v>100</v>
      </c>
      <c r="AI1584" s="38">
        <v>155</v>
      </c>
      <c r="AJ1584" s="38">
        <v>11860</v>
      </c>
      <c r="AK1584" s="38">
        <v>16</v>
      </c>
      <c r="AL1584" s="38">
        <v>1900958</v>
      </c>
      <c r="AM1584" s="61" t="s">
        <v>1816</v>
      </c>
      <c r="AN1584" s="61" t="s">
        <v>1686</v>
      </c>
      <c r="AO1584" s="61" t="s">
        <v>5082</v>
      </c>
      <c r="AP1584" s="61" t="s">
        <v>5034</v>
      </c>
      <c r="AQ1584" s="61" t="s">
        <v>1716</v>
      </c>
      <c r="AR1584" s="28">
        <v>2880851.5</v>
      </c>
      <c r="AS1584" s="28">
        <v>1631117</v>
      </c>
      <c r="AT1584" s="28">
        <v>2600637</v>
      </c>
      <c r="AU1584" s="62"/>
      <c r="BT1584">
        <v>0</v>
      </c>
      <c r="BU1584" s="32">
        <v>100</v>
      </c>
      <c r="BV1584" s="32">
        <v>145</v>
      </c>
      <c r="BW1584" s="32">
        <v>17050</v>
      </c>
      <c r="BX1584" s="32">
        <v>86</v>
      </c>
      <c r="BY1584" s="32">
        <v>91140</v>
      </c>
      <c r="BZ1584" t="s">
        <v>1816</v>
      </c>
      <c r="CA1584" t="s">
        <v>1691</v>
      </c>
      <c r="CB1584" t="s">
        <v>1889</v>
      </c>
      <c r="CC1584" t="s">
        <v>1787</v>
      </c>
      <c r="CD1584" t="s">
        <v>1789</v>
      </c>
      <c r="CE1584" s="155">
        <v>423</v>
      </c>
      <c r="CF1584" s="155">
        <v>78</v>
      </c>
      <c r="CG1584" s="31" t="s">
        <v>5839</v>
      </c>
      <c r="CH1584" s="31" t="s">
        <v>3994</v>
      </c>
      <c r="CI1584" s="31" t="s">
        <v>4012</v>
      </c>
      <c r="CJ1584" s="31" t="s">
        <v>3459</v>
      </c>
      <c r="DL1584"/>
      <c r="DM1584"/>
      <c r="DN1584"/>
      <c r="DO1584"/>
      <c r="DP1584"/>
      <c r="DQ1584"/>
      <c r="DR1584"/>
      <c r="DV1584" s="31" t="s">
        <v>2284</v>
      </c>
      <c r="DW1584" s="31" t="s">
        <v>2294</v>
      </c>
      <c r="DX1584" s="63"/>
      <c r="DY1584" s="63"/>
      <c r="DZ1584" s="63"/>
      <c r="EA1584" s="167"/>
      <c r="EB1584" s="60"/>
      <c r="EC1584" s="60"/>
      <c r="ED1584" s="60"/>
      <c r="EE1584" s="60"/>
      <c r="EF1584" s="60"/>
      <c r="EG1584" s="60"/>
      <c r="EH1584" s="60"/>
      <c r="EI1584" s="60"/>
      <c r="EJ1584" s="60"/>
      <c r="EK1584" s="60"/>
      <c r="EL1584" s="60"/>
      <c r="EM1584" s="60"/>
      <c r="EN1584" s="60"/>
      <c r="EO1584" s="60"/>
      <c r="EP1584" s="60"/>
      <c r="EQ1584" s="60"/>
      <c r="ER1584" s="60"/>
      <c r="ES1584" s="60"/>
      <c r="ET1584" s="60"/>
      <c r="EU1584" s="60"/>
      <c r="EV1584" s="60"/>
      <c r="EW1584" s="60"/>
      <c r="EX1584" s="60"/>
      <c r="EY1584" s="60"/>
      <c r="EZ1584" s="60"/>
      <c r="FA1584" s="60"/>
      <c r="FB1584" s="60"/>
    </row>
    <row r="1585" spans="22:158" x14ac:dyDescent="0.25">
      <c r="W1585" s="33"/>
      <c r="X1585" s="33"/>
      <c r="AH1585" s="38">
        <v>100</v>
      </c>
      <c r="AI1585" s="38">
        <v>155</v>
      </c>
      <c r="AJ1585" s="38">
        <v>12300</v>
      </c>
      <c r="AK1585" s="38">
        <v>16</v>
      </c>
      <c r="AL1585" s="38">
        <v>1900958</v>
      </c>
      <c r="AM1585" s="61" t="s">
        <v>1816</v>
      </c>
      <c r="AN1585" s="61" t="s">
        <v>1686</v>
      </c>
      <c r="AO1585" s="61" t="s">
        <v>5090</v>
      </c>
      <c r="AP1585" s="61" t="s">
        <v>5034</v>
      </c>
      <c r="AQ1585" s="61" t="s">
        <v>1716</v>
      </c>
      <c r="AR1585" s="28">
        <v>12420425.6</v>
      </c>
      <c r="AS1585" s="28">
        <v>7647798</v>
      </c>
      <c r="AT1585" s="28">
        <v>6556970</v>
      </c>
      <c r="AU1585" s="62"/>
      <c r="BT1585">
        <v>0</v>
      </c>
      <c r="BU1585" s="32">
        <v>100</v>
      </c>
      <c r="BV1585" s="32">
        <v>145</v>
      </c>
      <c r="BW1585" s="32">
        <v>17050</v>
      </c>
      <c r="BX1585" s="32">
        <v>86</v>
      </c>
      <c r="BY1585" s="32">
        <v>91160</v>
      </c>
      <c r="BZ1585" t="s">
        <v>1816</v>
      </c>
      <c r="CA1585" t="s">
        <v>1691</v>
      </c>
      <c r="CB1585" t="s">
        <v>1889</v>
      </c>
      <c r="CC1585" t="s">
        <v>1787</v>
      </c>
      <c r="CD1585" s="52" t="s">
        <v>1788</v>
      </c>
      <c r="CE1585" s="155">
        <v>65</v>
      </c>
      <c r="CF1585" s="155">
        <v>16</v>
      </c>
      <c r="CG1585" s="31" t="s">
        <v>5831</v>
      </c>
      <c r="CH1585" s="31" t="s">
        <v>3995</v>
      </c>
      <c r="CI1585" s="31" t="s">
        <v>4012</v>
      </c>
      <c r="CJ1585" s="31" t="s">
        <v>3460</v>
      </c>
      <c r="DL1585"/>
      <c r="DM1585"/>
      <c r="DN1585"/>
      <c r="DO1585"/>
      <c r="DP1585"/>
      <c r="DQ1585"/>
      <c r="DR1585"/>
      <c r="DV1585" s="31" t="s">
        <v>2284</v>
      </c>
      <c r="DW1585" s="31" t="s">
        <v>2294</v>
      </c>
      <c r="DX1585" s="63"/>
      <c r="DY1585" s="63"/>
      <c r="DZ1585" s="63"/>
      <c r="EA1585" s="167"/>
      <c r="EB1585" s="60"/>
      <c r="EC1585" s="60"/>
      <c r="ED1585" s="60"/>
      <c r="EE1585" s="60"/>
      <c r="EF1585" s="60"/>
      <c r="EG1585" s="60"/>
      <c r="EH1585" s="60"/>
      <c r="EI1585" s="60"/>
      <c r="EJ1585" s="60"/>
      <c r="EK1585" s="60"/>
      <c r="EL1585" s="60"/>
      <c r="EM1585" s="60"/>
      <c r="EN1585" s="60"/>
      <c r="EO1585" s="60"/>
      <c r="EP1585" s="60"/>
      <c r="EQ1585" s="60"/>
      <c r="ER1585" s="60"/>
      <c r="ES1585" s="60"/>
      <c r="ET1585" s="60"/>
      <c r="EU1585" s="60"/>
      <c r="EV1585" s="60"/>
      <c r="EW1585" s="60"/>
      <c r="EX1585" s="60"/>
      <c r="EY1585" s="60"/>
      <c r="EZ1585" s="60"/>
      <c r="FA1585" s="60"/>
      <c r="FB1585" s="60"/>
    </row>
    <row r="1586" spans="22:158" x14ac:dyDescent="0.25">
      <c r="V1586" s="1"/>
      <c r="W1586" s="33"/>
      <c r="X1586" s="33"/>
      <c r="AH1586" s="38">
        <v>100</v>
      </c>
      <c r="AI1586" s="38">
        <v>155</v>
      </c>
      <c r="AJ1586" s="38">
        <v>12450</v>
      </c>
      <c r="AK1586" s="38">
        <v>16</v>
      </c>
      <c r="AL1586" s="38">
        <v>1900958</v>
      </c>
      <c r="AM1586" s="61" t="s">
        <v>1816</v>
      </c>
      <c r="AN1586" s="61" t="s">
        <v>1686</v>
      </c>
      <c r="AO1586" s="61" t="s">
        <v>5093</v>
      </c>
      <c r="AP1586" s="61" t="s">
        <v>5034</v>
      </c>
      <c r="AQ1586" s="61" t="s">
        <v>1716</v>
      </c>
      <c r="AR1586" s="28">
        <v>0</v>
      </c>
      <c r="AS1586" s="28">
        <v>0</v>
      </c>
      <c r="AT1586" s="28">
        <v>6182338</v>
      </c>
      <c r="AU1586" s="62"/>
      <c r="BT1586">
        <v>0</v>
      </c>
      <c r="BU1586" s="32">
        <v>100</v>
      </c>
      <c r="BV1586" s="32">
        <v>145</v>
      </c>
      <c r="BW1586" s="32">
        <v>17050</v>
      </c>
      <c r="BX1586" s="32">
        <v>87</v>
      </c>
      <c r="BY1586" s="32">
        <v>91180</v>
      </c>
      <c r="BZ1586" t="s">
        <v>1816</v>
      </c>
      <c r="CA1586" t="s">
        <v>1691</v>
      </c>
      <c r="CB1586" t="s">
        <v>1889</v>
      </c>
      <c r="CC1586" t="s">
        <v>1726</v>
      </c>
      <c r="CD1586" t="s">
        <v>1793</v>
      </c>
      <c r="CE1586" s="155">
        <v>5</v>
      </c>
      <c r="CF1586" s="155">
        <v>2</v>
      </c>
      <c r="CG1586" s="31" t="s">
        <v>5841</v>
      </c>
      <c r="CH1586" s="31" t="s">
        <v>3996</v>
      </c>
      <c r="CI1586" s="31" t="s">
        <v>4012</v>
      </c>
      <c r="CJ1586" s="31" t="s">
        <v>4054</v>
      </c>
      <c r="DL1586"/>
      <c r="DM1586"/>
      <c r="DN1586"/>
      <c r="DO1586"/>
      <c r="DP1586"/>
      <c r="DQ1586"/>
      <c r="DR1586"/>
      <c r="DV1586" s="31" t="s">
        <v>2284</v>
      </c>
      <c r="DW1586" s="31" t="s">
        <v>2294</v>
      </c>
      <c r="DX1586" s="63"/>
      <c r="DY1586" s="63"/>
      <c r="DZ1586" s="63"/>
      <c r="EA1586" s="167"/>
      <c r="EB1586" s="60"/>
      <c r="EC1586" s="60"/>
      <c r="ED1586" s="60"/>
      <c r="EE1586" s="60"/>
      <c r="EF1586" s="60"/>
      <c r="EG1586" s="60"/>
      <c r="EH1586" s="60"/>
      <c r="EI1586" s="60"/>
      <c r="EJ1586" s="60"/>
      <c r="EK1586" s="60"/>
      <c r="EL1586" s="60"/>
      <c r="EM1586" s="60"/>
      <c r="EN1586" s="60"/>
      <c r="EO1586" s="60"/>
      <c r="EP1586" s="60"/>
      <c r="EQ1586" s="60"/>
      <c r="ER1586" s="60"/>
      <c r="ES1586" s="60"/>
      <c r="ET1586" s="60"/>
      <c r="EU1586" s="60"/>
      <c r="EV1586" s="60"/>
      <c r="EW1586" s="60"/>
      <c r="EX1586" s="60"/>
      <c r="EY1586" s="60"/>
      <c r="EZ1586" s="60"/>
      <c r="FA1586" s="60"/>
      <c r="FB1586" s="60"/>
    </row>
    <row r="1587" spans="22:158" x14ac:dyDescent="0.25">
      <c r="W1587" s="33"/>
      <c r="X1587" s="33"/>
      <c r="AH1587" s="38">
        <v>100</v>
      </c>
      <c r="AI1587" s="38">
        <v>155</v>
      </c>
      <c r="AJ1587" s="38">
        <v>12500</v>
      </c>
      <c r="AK1587" s="38">
        <v>16</v>
      </c>
      <c r="AL1587" s="38">
        <v>1900958</v>
      </c>
      <c r="AM1587" s="61" t="s">
        <v>1816</v>
      </c>
      <c r="AN1587" s="61" t="s">
        <v>1686</v>
      </c>
      <c r="AO1587" s="61" t="s">
        <v>5094</v>
      </c>
      <c r="AP1587" s="61" t="s">
        <v>5034</v>
      </c>
      <c r="AQ1587" s="61" t="s">
        <v>1716</v>
      </c>
      <c r="AR1587" s="28">
        <v>1111379.5</v>
      </c>
      <c r="AS1587" s="28">
        <v>47233</v>
      </c>
      <c r="AT1587" s="28">
        <v>70743</v>
      </c>
      <c r="AU1587" s="62"/>
      <c r="BT1587">
        <v>0</v>
      </c>
      <c r="BU1587" s="32">
        <v>100</v>
      </c>
      <c r="BV1587" s="32">
        <v>145</v>
      </c>
      <c r="BW1587" s="32">
        <v>17050</v>
      </c>
      <c r="BX1587" s="32">
        <v>87</v>
      </c>
      <c r="BY1587" s="32">
        <v>91190</v>
      </c>
      <c r="BZ1587" t="s">
        <v>1816</v>
      </c>
      <c r="CA1587" t="s">
        <v>1691</v>
      </c>
      <c r="CB1587" t="s">
        <v>1889</v>
      </c>
      <c r="CC1587" s="52" t="s">
        <v>1726</v>
      </c>
      <c r="CD1587" s="52" t="s">
        <v>1726</v>
      </c>
      <c r="CE1587" s="155">
        <v>0</v>
      </c>
      <c r="CF1587" s="155">
        <v>1</v>
      </c>
      <c r="CG1587" s="31" t="s">
        <v>5843</v>
      </c>
      <c r="CH1587" s="31" t="s">
        <v>3997</v>
      </c>
      <c r="CI1587" s="31" t="s">
        <v>4012</v>
      </c>
      <c r="CJ1587" s="31" t="s">
        <v>4055</v>
      </c>
      <c r="DL1587"/>
      <c r="DM1587"/>
      <c r="DN1587"/>
      <c r="DO1587"/>
      <c r="DP1587"/>
      <c r="DQ1587"/>
      <c r="DR1587"/>
      <c r="DV1587" s="31" t="s">
        <v>2284</v>
      </c>
      <c r="DW1587" s="31" t="s">
        <v>2294</v>
      </c>
      <c r="DX1587" s="63"/>
      <c r="DY1587" s="63"/>
      <c r="DZ1587" s="63"/>
      <c r="EA1587" s="167"/>
      <c r="EB1587" s="60"/>
      <c r="EC1587" s="60"/>
      <c r="ED1587" s="60"/>
      <c r="EE1587" s="60"/>
      <c r="EF1587" s="60"/>
      <c r="EG1587" s="60"/>
      <c r="EH1587" s="60"/>
      <c r="EI1587" s="60"/>
      <c r="EJ1587" s="60"/>
      <c r="EK1587" s="60"/>
      <c r="EL1587" s="60"/>
      <c r="EM1587" s="60"/>
      <c r="EN1587" s="60"/>
      <c r="EO1587" s="60"/>
      <c r="EP1587" s="60"/>
      <c r="EQ1587" s="60"/>
      <c r="ER1587" s="60"/>
      <c r="ES1587" s="60"/>
      <c r="ET1587" s="60"/>
      <c r="EU1587" s="60"/>
      <c r="EV1587" s="60"/>
      <c r="EW1587" s="60"/>
      <c r="EX1587" s="60"/>
      <c r="EY1587" s="60"/>
      <c r="EZ1587" s="60"/>
      <c r="FA1587" s="60"/>
      <c r="FB1587" s="60"/>
    </row>
    <row r="1588" spans="22:158" x14ac:dyDescent="0.25">
      <c r="V1588" s="1"/>
      <c r="W1588" s="33"/>
      <c r="X1588" s="33"/>
      <c r="AH1588" s="38">
        <v>100</v>
      </c>
      <c r="AI1588" s="38">
        <v>155</v>
      </c>
      <c r="AJ1588" s="38">
        <v>13370</v>
      </c>
      <c r="AK1588" s="38">
        <v>16</v>
      </c>
      <c r="AL1588" s="38">
        <v>1900958</v>
      </c>
      <c r="AM1588" s="61" t="s">
        <v>1816</v>
      </c>
      <c r="AN1588" s="61" t="s">
        <v>1686</v>
      </c>
      <c r="AO1588" s="61" t="s">
        <v>5110</v>
      </c>
      <c r="AP1588" s="61" t="s">
        <v>5034</v>
      </c>
      <c r="AQ1588" s="61" t="s">
        <v>1716</v>
      </c>
      <c r="AR1588" s="28">
        <v>24584726.5</v>
      </c>
      <c r="AS1588" s="28">
        <v>9644656</v>
      </c>
      <c r="AT1588" s="28">
        <v>0</v>
      </c>
      <c r="AU1588" s="62"/>
      <c r="BT1588">
        <v>0</v>
      </c>
      <c r="BU1588" s="32">
        <v>100</v>
      </c>
      <c r="BV1588" s="32">
        <v>145</v>
      </c>
      <c r="BW1588" s="32">
        <v>17050</v>
      </c>
      <c r="BX1588" s="32">
        <v>87</v>
      </c>
      <c r="BY1588" s="32">
        <v>91192</v>
      </c>
      <c r="BZ1588" t="s">
        <v>1816</v>
      </c>
      <c r="CA1588" t="s">
        <v>1691</v>
      </c>
      <c r="CB1588" s="52" t="s">
        <v>1889</v>
      </c>
      <c r="CC1588" s="52" t="s">
        <v>1726</v>
      </c>
      <c r="CD1588" s="52" t="s">
        <v>1115</v>
      </c>
      <c r="CE1588" s="155">
        <v>200</v>
      </c>
      <c r="CF1588" s="155">
        <v>1</v>
      </c>
      <c r="CG1588" s="31" t="s">
        <v>692</v>
      </c>
      <c r="CH1588" s="31" t="s">
        <v>3998</v>
      </c>
      <c r="CI1588" s="31" t="s">
        <v>4012</v>
      </c>
      <c r="CJ1588" s="31" t="s">
        <v>1490</v>
      </c>
      <c r="DL1588"/>
      <c r="DM1588"/>
      <c r="DN1588"/>
      <c r="DO1588"/>
      <c r="DP1588"/>
      <c r="DQ1588"/>
      <c r="DR1588"/>
      <c r="DV1588" s="31" t="s">
        <v>2284</v>
      </c>
      <c r="DW1588" s="31" t="s">
        <v>2294</v>
      </c>
      <c r="DX1588" s="63"/>
      <c r="DY1588" s="63"/>
      <c r="DZ1588" s="63"/>
      <c r="EA1588" s="167"/>
      <c r="EB1588" s="60"/>
      <c r="EC1588" s="60"/>
      <c r="ED1588" s="60"/>
      <c r="EE1588" s="60"/>
      <c r="EF1588" s="60"/>
      <c r="EG1588" s="60"/>
      <c r="EH1588" s="60"/>
      <c r="EI1588" s="60"/>
      <c r="EJ1588" s="60"/>
      <c r="EK1588" s="60"/>
      <c r="EL1588" s="60"/>
      <c r="EM1588" s="60"/>
      <c r="EN1588" s="60"/>
      <c r="EO1588" s="60"/>
      <c r="EP1588" s="60"/>
      <c r="EQ1588" s="60"/>
      <c r="ER1588" s="60"/>
      <c r="ES1588" s="60"/>
      <c r="ET1588" s="60"/>
      <c r="EU1588" s="60"/>
      <c r="EV1588" s="60"/>
      <c r="EW1588" s="60"/>
      <c r="EX1588" s="60"/>
      <c r="EY1588" s="60"/>
      <c r="EZ1588" s="60"/>
      <c r="FA1588" s="60"/>
      <c r="FB1588" s="60"/>
    </row>
    <row r="1589" spans="22:158" x14ac:dyDescent="0.25">
      <c r="W1589" s="33"/>
      <c r="X1589" s="33"/>
      <c r="AH1589" s="38">
        <v>100</v>
      </c>
      <c r="AI1589" s="38">
        <v>155</v>
      </c>
      <c r="AJ1589" s="38">
        <v>13900</v>
      </c>
      <c r="AK1589" s="38">
        <v>16</v>
      </c>
      <c r="AL1589" s="38">
        <v>1900958</v>
      </c>
      <c r="AM1589" s="61" t="s">
        <v>1816</v>
      </c>
      <c r="AN1589" s="61" t="s">
        <v>1686</v>
      </c>
      <c r="AO1589" s="61" t="s">
        <v>5122</v>
      </c>
      <c r="AP1589" s="61" t="s">
        <v>5034</v>
      </c>
      <c r="AQ1589" s="61" t="s">
        <v>1716</v>
      </c>
      <c r="AR1589" s="28">
        <v>0</v>
      </c>
      <c r="AS1589" s="28">
        <v>0</v>
      </c>
      <c r="AT1589" s="28">
        <v>600147</v>
      </c>
      <c r="AU1589" s="62"/>
      <c r="BT1589">
        <v>0</v>
      </c>
      <c r="BU1589" s="32">
        <v>100</v>
      </c>
      <c r="BV1589" s="32">
        <v>145</v>
      </c>
      <c r="BW1589" s="32">
        <v>17050</v>
      </c>
      <c r="BX1589" s="32">
        <v>87</v>
      </c>
      <c r="BY1589" s="32">
        <v>91200</v>
      </c>
      <c r="BZ1589" t="s">
        <v>1816</v>
      </c>
      <c r="CA1589" t="s">
        <v>1691</v>
      </c>
      <c r="CB1589" t="s">
        <v>1889</v>
      </c>
      <c r="CC1589" s="52" t="s">
        <v>1726</v>
      </c>
      <c r="CD1589" s="52" t="s">
        <v>1794</v>
      </c>
      <c r="CE1589" s="155"/>
      <c r="CF1589" s="155"/>
      <c r="CG1589" s="31" t="s">
        <v>5845</v>
      </c>
      <c r="CH1589" s="31" t="s">
        <v>4000</v>
      </c>
      <c r="CI1589" s="31" t="s">
        <v>4012</v>
      </c>
      <c r="CJ1589" s="31" t="s">
        <v>4056</v>
      </c>
      <c r="DL1589"/>
      <c r="DM1589"/>
      <c r="DN1589"/>
      <c r="DO1589"/>
      <c r="DP1589"/>
      <c r="DQ1589"/>
      <c r="DR1589"/>
      <c r="DV1589" s="31" t="s">
        <v>2284</v>
      </c>
      <c r="DW1589" s="31" t="s">
        <v>2294</v>
      </c>
      <c r="DX1589" s="63"/>
      <c r="DY1589" s="63"/>
      <c r="DZ1589" s="63"/>
      <c r="EA1589" s="167"/>
      <c r="EB1589" s="60"/>
      <c r="EC1589" s="60"/>
      <c r="ED1589" s="60"/>
      <c r="EE1589" s="60"/>
      <c r="EF1589" s="60"/>
      <c r="EG1589" s="60"/>
      <c r="EH1589" s="60"/>
      <c r="EI1589" s="60"/>
      <c r="EJ1589" s="60"/>
      <c r="EK1589" s="60"/>
      <c r="EL1589" s="60"/>
      <c r="EM1589" s="60"/>
      <c r="EN1589" s="60"/>
      <c r="EO1589" s="60"/>
      <c r="EP1589" s="60"/>
      <c r="EQ1589" s="60"/>
      <c r="ER1589" s="60"/>
      <c r="ES1589" s="60"/>
      <c r="ET1589" s="60"/>
      <c r="EU1589" s="60"/>
      <c r="EV1589" s="60"/>
      <c r="EW1589" s="60"/>
      <c r="EX1589" s="60"/>
      <c r="EY1589" s="60"/>
      <c r="EZ1589" s="60"/>
      <c r="FA1589" s="60"/>
      <c r="FB1589" s="60"/>
    </row>
    <row r="1590" spans="22:158" x14ac:dyDescent="0.25">
      <c r="W1590" s="33"/>
      <c r="X1590" s="33"/>
      <c r="AH1590" s="38">
        <v>100</v>
      </c>
      <c r="AI1590" s="38">
        <v>155</v>
      </c>
      <c r="AJ1590" s="38">
        <v>14050</v>
      </c>
      <c r="AK1590" s="38">
        <v>16</v>
      </c>
      <c r="AL1590" s="38">
        <v>1900958</v>
      </c>
      <c r="AM1590" s="61" t="s">
        <v>1816</v>
      </c>
      <c r="AN1590" s="61" t="s">
        <v>1686</v>
      </c>
      <c r="AO1590" s="61" t="s">
        <v>5125</v>
      </c>
      <c r="AP1590" s="61" t="s">
        <v>5034</v>
      </c>
      <c r="AQ1590" s="61" t="s">
        <v>1716</v>
      </c>
      <c r="AR1590" s="28">
        <v>0</v>
      </c>
      <c r="AS1590" s="28">
        <v>0</v>
      </c>
      <c r="AT1590" s="28">
        <v>4552410</v>
      </c>
      <c r="AU1590" s="62"/>
      <c r="BT1590">
        <v>0</v>
      </c>
      <c r="BU1590" s="32">
        <v>100</v>
      </c>
      <c r="BV1590" s="32">
        <v>145</v>
      </c>
      <c r="BW1590" s="32">
        <v>17050</v>
      </c>
      <c r="BX1590" s="32">
        <v>88</v>
      </c>
      <c r="BY1590" s="32">
        <v>91220</v>
      </c>
      <c r="BZ1590" t="s">
        <v>1816</v>
      </c>
      <c r="CA1590" t="s">
        <v>1691</v>
      </c>
      <c r="CB1590" t="s">
        <v>1889</v>
      </c>
      <c r="CC1590" t="s">
        <v>1684</v>
      </c>
      <c r="CD1590" s="52" t="s">
        <v>1684</v>
      </c>
      <c r="CE1590" s="155">
        <v>0</v>
      </c>
      <c r="CF1590" s="155">
        <v>1</v>
      </c>
      <c r="CG1590" s="31" t="s">
        <v>696</v>
      </c>
      <c r="CH1590" s="31" t="s">
        <v>4001</v>
      </c>
      <c r="CI1590" s="31" t="s">
        <v>4012</v>
      </c>
      <c r="CJ1590" s="31" t="s">
        <v>1491</v>
      </c>
      <c r="DL1590"/>
      <c r="DM1590"/>
      <c r="DN1590"/>
      <c r="DO1590"/>
      <c r="DP1590"/>
      <c r="DQ1590"/>
      <c r="DR1590"/>
      <c r="DV1590" s="31" t="s">
        <v>2284</v>
      </c>
      <c r="DW1590" s="31" t="s">
        <v>2294</v>
      </c>
      <c r="DX1590" s="63"/>
      <c r="DY1590" s="63"/>
      <c r="DZ1590" s="63"/>
      <c r="EA1590" s="167"/>
      <c r="EB1590" s="60"/>
      <c r="EC1590" s="60"/>
      <c r="ED1590" s="60"/>
      <c r="EE1590" s="60"/>
      <c r="EF1590" s="60"/>
      <c r="EG1590" s="60"/>
      <c r="EH1590" s="60"/>
      <c r="EI1590" s="60"/>
      <c r="EJ1590" s="60"/>
      <c r="EK1590" s="60"/>
      <c r="EL1590" s="60"/>
      <c r="EM1590" s="60"/>
      <c r="EN1590" s="60"/>
      <c r="EO1590" s="60"/>
      <c r="EP1590" s="60"/>
      <c r="EQ1590" s="60"/>
      <c r="ER1590" s="60"/>
      <c r="ES1590" s="60"/>
      <c r="ET1590" s="60"/>
      <c r="EU1590" s="60"/>
      <c r="EV1590" s="60"/>
      <c r="EW1590" s="60"/>
      <c r="EX1590" s="60"/>
      <c r="EY1590" s="60"/>
      <c r="EZ1590" s="60"/>
      <c r="FA1590" s="60"/>
      <c r="FB1590" s="60"/>
    </row>
    <row r="1591" spans="22:158" x14ac:dyDescent="0.25">
      <c r="V1591" s="1"/>
      <c r="W1591" s="33"/>
      <c r="X1591" s="33"/>
      <c r="AH1591" s="38">
        <v>100</v>
      </c>
      <c r="AI1591" s="38">
        <v>155</v>
      </c>
      <c r="AJ1591" s="38">
        <v>14250</v>
      </c>
      <c r="AK1591" s="38">
        <v>16</v>
      </c>
      <c r="AL1591" s="38">
        <v>1900958</v>
      </c>
      <c r="AM1591" s="61" t="s">
        <v>1816</v>
      </c>
      <c r="AN1591" s="61" t="s">
        <v>1686</v>
      </c>
      <c r="AO1591" s="61" t="s">
        <v>1573</v>
      </c>
      <c r="AP1591" s="61" t="s">
        <v>5034</v>
      </c>
      <c r="AQ1591" s="61" t="s">
        <v>1716</v>
      </c>
      <c r="AR1591" s="28">
        <v>10500503.800000001</v>
      </c>
      <c r="AS1591" s="28">
        <v>3311885</v>
      </c>
      <c r="AT1591" s="28">
        <v>5306282</v>
      </c>
      <c r="AU1591" s="62"/>
      <c r="BT1591">
        <v>0</v>
      </c>
      <c r="BU1591" s="32">
        <v>100</v>
      </c>
      <c r="BV1591" s="32">
        <v>145</v>
      </c>
      <c r="BW1591" s="32">
        <v>17050</v>
      </c>
      <c r="BX1591" s="32">
        <v>89</v>
      </c>
      <c r="BY1591" s="32">
        <v>91240</v>
      </c>
      <c r="BZ1591" t="s">
        <v>1816</v>
      </c>
      <c r="CA1591" t="s">
        <v>1691</v>
      </c>
      <c r="CB1591" t="s">
        <v>1889</v>
      </c>
      <c r="CC1591" s="52" t="s">
        <v>1785</v>
      </c>
      <c r="CD1591" s="52" t="s">
        <v>1785</v>
      </c>
      <c r="CE1591" s="155">
        <v>327784</v>
      </c>
      <c r="CF1591" s="155">
        <v>180</v>
      </c>
      <c r="CG1591" s="31" t="s">
        <v>698</v>
      </c>
      <c r="CH1591" s="31" t="s">
        <v>4002</v>
      </c>
      <c r="CI1591" s="31" t="s">
        <v>4012</v>
      </c>
      <c r="CJ1591" s="31" t="s">
        <v>4057</v>
      </c>
      <c r="DL1591"/>
      <c r="DM1591"/>
      <c r="DN1591"/>
      <c r="DO1591"/>
      <c r="DP1591"/>
      <c r="DQ1591"/>
      <c r="DR1591"/>
      <c r="DV1591" s="31" t="s">
        <v>2284</v>
      </c>
      <c r="DW1591" s="31" t="s">
        <v>2294</v>
      </c>
      <c r="DX1591" s="63"/>
      <c r="DY1591" s="63"/>
      <c r="DZ1591" s="63"/>
      <c r="EA1591" s="167"/>
      <c r="EB1591" s="60"/>
      <c r="EC1591" s="60"/>
      <c r="ED1591" s="60"/>
      <c r="EE1591" s="60"/>
      <c r="EF1591" s="60"/>
      <c r="EG1591" s="60"/>
      <c r="EH1591" s="60"/>
      <c r="EI1591" s="60"/>
      <c r="EJ1591" s="60"/>
      <c r="EK1591" s="60"/>
      <c r="EL1591" s="60"/>
      <c r="EM1591" s="60"/>
      <c r="EN1591" s="60"/>
      <c r="EO1591" s="60"/>
      <c r="EP1591" s="60"/>
      <c r="EQ1591" s="60"/>
      <c r="ER1591" s="60"/>
      <c r="ES1591" s="60"/>
      <c r="ET1591" s="60"/>
      <c r="EU1591" s="60"/>
      <c r="EV1591" s="60"/>
      <c r="EW1591" s="60"/>
      <c r="EX1591" s="60"/>
      <c r="EY1591" s="60"/>
      <c r="EZ1591" s="60"/>
      <c r="FA1591" s="60"/>
      <c r="FB1591" s="60"/>
    </row>
    <row r="1592" spans="22:158" x14ac:dyDescent="0.25">
      <c r="W1592" s="33"/>
      <c r="X1592" s="33"/>
      <c r="AH1592" s="38">
        <v>100</v>
      </c>
      <c r="AI1592" s="38">
        <v>155</v>
      </c>
      <c r="AJ1592" s="38">
        <v>15500</v>
      </c>
      <c r="AK1592" s="38">
        <v>16</v>
      </c>
      <c r="AL1592" s="38">
        <v>1900958</v>
      </c>
      <c r="AM1592" s="61" t="s">
        <v>1816</v>
      </c>
      <c r="AN1592" s="61" t="s">
        <v>1686</v>
      </c>
      <c r="AO1592" s="61" t="s">
        <v>1601</v>
      </c>
      <c r="AP1592" s="61" t="s">
        <v>5034</v>
      </c>
      <c r="AQ1592" s="61" t="s">
        <v>1716</v>
      </c>
      <c r="AR1592" s="28">
        <v>3290599.7</v>
      </c>
      <c r="AS1592" s="28">
        <v>905039</v>
      </c>
      <c r="AT1592" s="28">
        <v>4000981</v>
      </c>
      <c r="AU1592" s="62"/>
      <c r="BT1592">
        <v>0</v>
      </c>
      <c r="BU1592" s="32">
        <v>100</v>
      </c>
      <c r="BV1592" s="32">
        <v>145</v>
      </c>
      <c r="BW1592" s="32">
        <v>17050</v>
      </c>
      <c r="BX1592" s="32">
        <v>90</v>
      </c>
      <c r="BY1592" s="32">
        <v>91260</v>
      </c>
      <c r="BZ1592" t="s">
        <v>1816</v>
      </c>
      <c r="CA1592" t="s">
        <v>1691</v>
      </c>
      <c r="CB1592" t="s">
        <v>1889</v>
      </c>
      <c r="CC1592" t="s">
        <v>5036</v>
      </c>
      <c r="CD1592" s="52" t="s">
        <v>5036</v>
      </c>
      <c r="CE1592" s="155">
        <v>3</v>
      </c>
      <c r="CF1592" s="155">
        <v>1</v>
      </c>
      <c r="CG1592" s="31" t="s">
        <v>5848</v>
      </c>
      <c r="CH1592" s="31" t="s">
        <v>4003</v>
      </c>
      <c r="CI1592" s="31" t="s">
        <v>4012</v>
      </c>
      <c r="CJ1592" s="31" t="s">
        <v>4058</v>
      </c>
      <c r="DL1592"/>
      <c r="DM1592"/>
      <c r="DN1592"/>
      <c r="DO1592"/>
      <c r="DP1592"/>
      <c r="DQ1592"/>
      <c r="DR1592"/>
      <c r="DV1592" s="31" t="s">
        <v>2284</v>
      </c>
      <c r="DW1592" s="31" t="s">
        <v>2294</v>
      </c>
      <c r="DX1592" s="63"/>
      <c r="DY1592" s="63"/>
      <c r="DZ1592" s="63"/>
      <c r="EA1592" s="167"/>
      <c r="EB1592" s="60"/>
      <c r="EC1592" s="60"/>
      <c r="ED1592" s="60"/>
      <c r="EE1592" s="60"/>
      <c r="EF1592" s="60"/>
      <c r="EG1592" s="60"/>
      <c r="EH1592" s="60"/>
      <c r="EI1592" s="60"/>
      <c r="EJ1592" s="60"/>
      <c r="EK1592" s="60"/>
      <c r="EL1592" s="60"/>
      <c r="EM1592" s="60"/>
      <c r="EN1592" s="60"/>
      <c r="EO1592" s="60"/>
      <c r="EP1592" s="60"/>
      <c r="EQ1592" s="60"/>
      <c r="ER1592" s="60"/>
      <c r="ES1592" s="60"/>
      <c r="ET1592" s="60"/>
      <c r="EU1592" s="60"/>
      <c r="EV1592" s="60"/>
      <c r="EW1592" s="60"/>
      <c r="EX1592" s="60"/>
      <c r="EY1592" s="60"/>
      <c r="EZ1592" s="60"/>
      <c r="FA1592" s="60"/>
      <c r="FB1592" s="60"/>
    </row>
    <row r="1593" spans="22:158" x14ac:dyDescent="0.25">
      <c r="V1593" s="1"/>
      <c r="W1593" s="33"/>
      <c r="X1593" s="33"/>
      <c r="AH1593" s="38">
        <v>100</v>
      </c>
      <c r="AI1593" s="38">
        <v>155</v>
      </c>
      <c r="AJ1593" s="38">
        <v>17450</v>
      </c>
      <c r="AK1593" s="38">
        <v>16</v>
      </c>
      <c r="AL1593" s="38">
        <v>1900958</v>
      </c>
      <c r="AM1593" s="61" t="s">
        <v>1816</v>
      </c>
      <c r="AN1593" s="61" t="s">
        <v>1686</v>
      </c>
      <c r="AO1593" s="61" t="s">
        <v>1643</v>
      </c>
      <c r="AP1593" s="61" t="s">
        <v>5034</v>
      </c>
      <c r="AQ1593" s="61" t="s">
        <v>1716</v>
      </c>
      <c r="AR1593" s="28">
        <v>175251.3</v>
      </c>
      <c r="AS1593" s="28">
        <v>61409</v>
      </c>
      <c r="AT1593" s="28">
        <v>67331</v>
      </c>
      <c r="AU1593" s="62"/>
      <c r="BT1593">
        <v>0</v>
      </c>
      <c r="BU1593" s="32">
        <v>100</v>
      </c>
      <c r="BV1593" s="32">
        <v>145</v>
      </c>
      <c r="BW1593" s="32">
        <v>17640</v>
      </c>
      <c r="BX1593" s="32">
        <v>81</v>
      </c>
      <c r="BY1593" s="32">
        <v>91000</v>
      </c>
      <c r="BZ1593" t="s">
        <v>1816</v>
      </c>
      <c r="CA1593" t="s">
        <v>1691</v>
      </c>
      <c r="CB1593" t="s">
        <v>1920</v>
      </c>
      <c r="CC1593" s="52" t="s">
        <v>1683</v>
      </c>
      <c r="CD1593" s="52" t="s">
        <v>1784</v>
      </c>
      <c r="CE1593" s="155">
        <v>80260</v>
      </c>
      <c r="CF1593" s="155">
        <v>592</v>
      </c>
      <c r="CG1593" s="31" t="s">
        <v>5834</v>
      </c>
      <c r="CH1593" s="31" t="s">
        <v>3985</v>
      </c>
      <c r="CI1593" s="31" t="s">
        <v>4013</v>
      </c>
      <c r="CJ1593" s="31" t="s">
        <v>4059</v>
      </c>
      <c r="DL1593"/>
      <c r="DM1593"/>
      <c r="DN1593"/>
      <c r="DO1593"/>
      <c r="DP1593"/>
      <c r="DQ1593"/>
      <c r="DR1593"/>
      <c r="DV1593" s="31" t="s">
        <v>2284</v>
      </c>
      <c r="DW1593" s="31" t="s">
        <v>2294</v>
      </c>
      <c r="DX1593" s="63"/>
      <c r="DY1593" s="63"/>
      <c r="DZ1593" s="63"/>
      <c r="EA1593" s="167"/>
      <c r="EB1593" s="60"/>
      <c r="EC1593" s="60"/>
      <c r="ED1593" s="60"/>
      <c r="EE1593" s="60"/>
      <c r="EF1593" s="60"/>
      <c r="EG1593" s="60"/>
      <c r="EH1593" s="60"/>
      <c r="EI1593" s="60"/>
      <c r="EJ1593" s="60"/>
      <c r="EK1593" s="60"/>
      <c r="EL1593" s="60"/>
      <c r="EM1593" s="60"/>
      <c r="EN1593" s="60"/>
      <c r="EO1593" s="60"/>
      <c r="EP1593" s="60"/>
      <c r="EQ1593" s="60"/>
      <c r="ER1593" s="60"/>
      <c r="ES1593" s="60"/>
      <c r="ET1593" s="60"/>
      <c r="EU1593" s="60"/>
      <c r="EV1593" s="60"/>
      <c r="EW1593" s="60"/>
      <c r="EX1593" s="60"/>
      <c r="EY1593" s="60"/>
      <c r="EZ1593" s="60"/>
      <c r="FA1593" s="60"/>
      <c r="FB1593" s="60"/>
    </row>
    <row r="1594" spans="22:158" x14ac:dyDescent="0.25">
      <c r="W1594" s="33"/>
      <c r="X1594" s="33"/>
      <c r="AH1594" s="38">
        <v>100</v>
      </c>
      <c r="AI1594" s="38">
        <v>155</v>
      </c>
      <c r="AJ1594" s="38">
        <v>17700</v>
      </c>
      <c r="AK1594" s="38">
        <v>16</v>
      </c>
      <c r="AL1594" s="38">
        <v>1900958</v>
      </c>
      <c r="AM1594" s="61" t="s">
        <v>1816</v>
      </c>
      <c r="AN1594" s="61" t="s">
        <v>1686</v>
      </c>
      <c r="AO1594" s="61" t="s">
        <v>1649</v>
      </c>
      <c r="AP1594" s="61" t="s">
        <v>5034</v>
      </c>
      <c r="AQ1594" s="61" t="s">
        <v>1716</v>
      </c>
      <c r="AR1594" s="28">
        <v>14436582.4</v>
      </c>
      <c r="AS1594" s="28">
        <v>6729971</v>
      </c>
      <c r="AT1594" s="28">
        <v>11283633</v>
      </c>
      <c r="AU1594" s="62"/>
      <c r="BT1594">
        <v>0</v>
      </c>
      <c r="BU1594" s="32">
        <v>100</v>
      </c>
      <c r="BV1594" s="32">
        <v>145</v>
      </c>
      <c r="BW1594" s="32">
        <v>17640</v>
      </c>
      <c r="BX1594" s="32">
        <v>81</v>
      </c>
      <c r="BY1594" s="32">
        <v>91010</v>
      </c>
      <c r="BZ1594" t="s">
        <v>1816</v>
      </c>
      <c r="CA1594" t="s">
        <v>1691</v>
      </c>
      <c r="CB1594" t="s">
        <v>1920</v>
      </c>
      <c r="CC1594" t="s">
        <v>1683</v>
      </c>
      <c r="CD1594" s="52" t="s">
        <v>1683</v>
      </c>
      <c r="CE1594" s="155">
        <v>256</v>
      </c>
      <c r="CF1594" s="155">
        <v>7</v>
      </c>
      <c r="CG1594" s="31" t="s">
        <v>5837</v>
      </c>
      <c r="CH1594" s="31" t="s">
        <v>3987</v>
      </c>
      <c r="CI1594" s="31" t="s">
        <v>4013</v>
      </c>
      <c r="CJ1594" s="31" t="s">
        <v>4060</v>
      </c>
      <c r="DL1594"/>
      <c r="DM1594"/>
      <c r="DN1594"/>
      <c r="DO1594"/>
      <c r="DP1594"/>
      <c r="DQ1594"/>
      <c r="DR1594"/>
      <c r="DV1594" s="31" t="s">
        <v>2284</v>
      </c>
      <c r="DW1594" s="31" t="s">
        <v>2294</v>
      </c>
      <c r="DX1594" s="63"/>
      <c r="DY1594" s="63"/>
      <c r="DZ1594" s="63"/>
      <c r="EA1594" s="167"/>
      <c r="EB1594" s="60"/>
      <c r="EC1594" s="60"/>
      <c r="ED1594" s="60"/>
      <c r="EE1594" s="60"/>
      <c r="EF1594" s="60"/>
      <c r="EG1594" s="60"/>
      <c r="EH1594" s="60"/>
      <c r="EI1594" s="60"/>
      <c r="EJ1594" s="60"/>
      <c r="EK1594" s="60"/>
      <c r="EL1594" s="60"/>
      <c r="EM1594" s="60"/>
      <c r="EN1594" s="60"/>
      <c r="EO1594" s="60"/>
      <c r="EP1594" s="60"/>
      <c r="EQ1594" s="60"/>
      <c r="ER1594" s="60"/>
      <c r="ES1594" s="60"/>
      <c r="ET1594" s="60"/>
      <c r="EU1594" s="60"/>
      <c r="EV1594" s="60"/>
      <c r="EW1594" s="60"/>
      <c r="EX1594" s="60"/>
      <c r="EY1594" s="60"/>
      <c r="EZ1594" s="60"/>
      <c r="FA1594" s="60"/>
      <c r="FB1594" s="60"/>
    </row>
    <row r="1595" spans="22:158" x14ac:dyDescent="0.25">
      <c r="V1595" s="1"/>
      <c r="W1595" s="33"/>
      <c r="X1595" s="33"/>
      <c r="AH1595" s="38">
        <v>100</v>
      </c>
      <c r="AI1595" s="38">
        <v>155</v>
      </c>
      <c r="AJ1595" s="38">
        <v>17800</v>
      </c>
      <c r="AK1595" s="38">
        <v>16</v>
      </c>
      <c r="AL1595" s="38">
        <v>1900958</v>
      </c>
      <c r="AM1595" s="61" t="s">
        <v>1816</v>
      </c>
      <c r="AN1595" s="61" t="s">
        <v>1686</v>
      </c>
      <c r="AO1595" s="61" t="s">
        <v>1651</v>
      </c>
      <c r="AP1595" s="61" t="s">
        <v>5034</v>
      </c>
      <c r="AQ1595" s="61" t="s">
        <v>1716</v>
      </c>
      <c r="AR1595" s="28">
        <v>2294665.7000000002</v>
      </c>
      <c r="AS1595" s="28">
        <v>679346</v>
      </c>
      <c r="AT1595" s="28">
        <v>1111477</v>
      </c>
      <c r="AU1595" s="62"/>
      <c r="BT1595">
        <v>0</v>
      </c>
      <c r="BU1595" s="32">
        <v>100</v>
      </c>
      <c r="BV1595" s="32">
        <v>145</v>
      </c>
      <c r="BW1595" s="32">
        <v>17640</v>
      </c>
      <c r="BX1595" s="32">
        <v>82</v>
      </c>
      <c r="BY1595" s="32">
        <v>91020</v>
      </c>
      <c r="BZ1595" t="s">
        <v>1816</v>
      </c>
      <c r="CA1595" t="s">
        <v>1691</v>
      </c>
      <c r="CB1595" t="s">
        <v>1920</v>
      </c>
      <c r="CC1595" s="52" t="s">
        <v>1790</v>
      </c>
      <c r="CD1595" s="52" t="s">
        <v>1792</v>
      </c>
      <c r="CE1595" s="155">
        <v>1536</v>
      </c>
      <c r="CF1595" s="155">
        <v>33</v>
      </c>
      <c r="CG1595" s="31" t="s">
        <v>5851</v>
      </c>
      <c r="CH1595" s="31" t="s">
        <v>3988</v>
      </c>
      <c r="CI1595" s="31" t="s">
        <v>4013</v>
      </c>
      <c r="CJ1595" s="31" t="s">
        <v>4061</v>
      </c>
      <c r="DL1595"/>
      <c r="DM1595"/>
      <c r="DN1595"/>
      <c r="DO1595"/>
      <c r="DP1595"/>
      <c r="DQ1595"/>
      <c r="DR1595"/>
      <c r="DV1595" s="31" t="s">
        <v>2284</v>
      </c>
      <c r="DW1595" s="31" t="s">
        <v>2294</v>
      </c>
      <c r="DX1595" s="63"/>
      <c r="DY1595" s="63"/>
      <c r="DZ1595" s="63"/>
      <c r="EA1595" s="167"/>
      <c r="EB1595" s="60"/>
      <c r="EC1595" s="60"/>
      <c r="ED1595" s="60"/>
      <c r="EE1595" s="60"/>
      <c r="EF1595" s="60"/>
      <c r="EG1595" s="60"/>
      <c r="EH1595" s="60"/>
      <c r="EI1595" s="60"/>
      <c r="EJ1595" s="60"/>
      <c r="EK1595" s="60"/>
      <c r="EL1595" s="60"/>
      <c r="EM1595" s="60"/>
      <c r="EN1595" s="60"/>
      <c r="EO1595" s="60"/>
      <c r="EP1595" s="60"/>
      <c r="EQ1595" s="60"/>
      <c r="ER1595" s="60"/>
      <c r="ES1595" s="60"/>
      <c r="ET1595" s="60"/>
      <c r="EU1595" s="60"/>
      <c r="EV1595" s="60"/>
      <c r="EW1595" s="60"/>
      <c r="EX1595" s="60"/>
      <c r="EY1595" s="60"/>
      <c r="EZ1595" s="60"/>
      <c r="FA1595" s="60"/>
      <c r="FB1595" s="60"/>
    </row>
    <row r="1596" spans="22:158" x14ac:dyDescent="0.25">
      <c r="W1596" s="33"/>
      <c r="X1596" s="33"/>
      <c r="AH1596" s="38">
        <v>100</v>
      </c>
      <c r="AI1596" s="38">
        <v>155</v>
      </c>
      <c r="AJ1596" s="38">
        <v>18200</v>
      </c>
      <c r="AK1596" s="38">
        <v>16</v>
      </c>
      <c r="AL1596" s="38">
        <v>1900958</v>
      </c>
      <c r="AM1596" s="61" t="s">
        <v>1816</v>
      </c>
      <c r="AN1596" s="61" t="s">
        <v>1686</v>
      </c>
      <c r="AO1596" s="61" t="s">
        <v>1660</v>
      </c>
      <c r="AP1596" s="61" t="s">
        <v>5034</v>
      </c>
      <c r="AQ1596" s="61" t="s">
        <v>1716</v>
      </c>
      <c r="AR1596" s="28">
        <v>303702.90000000002</v>
      </c>
      <c r="AS1596" s="28">
        <v>0</v>
      </c>
      <c r="AT1596" s="28">
        <v>268428</v>
      </c>
      <c r="AU1596" s="62"/>
      <c r="BT1596">
        <v>0</v>
      </c>
      <c r="BU1596" s="32">
        <v>100</v>
      </c>
      <c r="BV1596" s="32">
        <v>145</v>
      </c>
      <c r="BW1596" s="32">
        <v>17640</v>
      </c>
      <c r="BX1596" s="32">
        <v>82</v>
      </c>
      <c r="BY1596" s="32">
        <v>91040</v>
      </c>
      <c r="BZ1596" t="s">
        <v>1816</v>
      </c>
      <c r="CA1596" t="s">
        <v>1691</v>
      </c>
      <c r="CB1596" t="s">
        <v>1920</v>
      </c>
      <c r="CC1596" s="52" t="s">
        <v>1790</v>
      </c>
      <c r="CD1596" s="52" t="s">
        <v>1791</v>
      </c>
      <c r="CE1596" s="155">
        <v>115</v>
      </c>
      <c r="CF1596" s="155">
        <v>6</v>
      </c>
      <c r="CG1596" s="31" t="s">
        <v>5853</v>
      </c>
      <c r="CH1596" s="31" t="s">
        <v>3989</v>
      </c>
      <c r="CI1596" s="31" t="s">
        <v>4013</v>
      </c>
      <c r="CJ1596" s="31" t="s">
        <v>4062</v>
      </c>
      <c r="DL1596"/>
      <c r="DM1596"/>
      <c r="DN1596"/>
      <c r="DO1596"/>
      <c r="DP1596"/>
      <c r="DQ1596"/>
      <c r="DR1596"/>
      <c r="DV1596" s="31" t="s">
        <v>2284</v>
      </c>
      <c r="DW1596" s="31" t="s">
        <v>2294</v>
      </c>
      <c r="DX1596" s="63"/>
      <c r="DY1596" s="63"/>
      <c r="DZ1596" s="63"/>
      <c r="EA1596" s="167"/>
      <c r="EB1596" s="60"/>
      <c r="EC1596" s="60"/>
      <c r="ED1596" s="60"/>
      <c r="EE1596" s="60"/>
      <c r="EF1596" s="60"/>
      <c r="EG1596" s="60"/>
      <c r="EH1596" s="60"/>
      <c r="EI1596" s="60"/>
      <c r="EJ1596" s="60"/>
      <c r="EK1596" s="60"/>
      <c r="EL1596" s="60"/>
      <c r="EM1596" s="60"/>
      <c r="EN1596" s="60"/>
      <c r="EO1596" s="60"/>
      <c r="EP1596" s="60"/>
      <c r="EQ1596" s="60"/>
      <c r="ER1596" s="60"/>
      <c r="ES1596" s="60"/>
      <c r="ET1596" s="60"/>
      <c r="EU1596" s="60"/>
      <c r="EV1596" s="60"/>
      <c r="EW1596" s="60"/>
      <c r="EX1596" s="60"/>
      <c r="EY1596" s="60"/>
      <c r="EZ1596" s="60"/>
      <c r="FA1596" s="60"/>
      <c r="FB1596" s="60"/>
    </row>
    <row r="1597" spans="22:158" x14ac:dyDescent="0.25">
      <c r="W1597" s="33"/>
      <c r="X1597" s="33"/>
      <c r="AH1597" s="38">
        <v>100</v>
      </c>
      <c r="AI1597" s="38">
        <v>155</v>
      </c>
      <c r="AJ1597" s="38">
        <v>18300</v>
      </c>
      <c r="AK1597" s="38">
        <v>16</v>
      </c>
      <c r="AL1597" s="38">
        <v>1900958</v>
      </c>
      <c r="AM1597" s="61" t="s">
        <v>1816</v>
      </c>
      <c r="AN1597" s="61" t="s">
        <v>1686</v>
      </c>
      <c r="AO1597" s="61" t="s">
        <v>1662</v>
      </c>
      <c r="AP1597" s="61" t="s">
        <v>5034</v>
      </c>
      <c r="AQ1597" s="61" t="s">
        <v>1716</v>
      </c>
      <c r="AR1597" s="28">
        <v>0</v>
      </c>
      <c r="AS1597" s="28">
        <v>0</v>
      </c>
      <c r="AT1597" s="28">
        <v>95670</v>
      </c>
      <c r="AU1597" s="62"/>
      <c r="BT1597">
        <v>0</v>
      </c>
      <c r="BU1597" s="32">
        <v>100</v>
      </c>
      <c r="BV1597" s="32">
        <v>145</v>
      </c>
      <c r="BW1597" s="32">
        <v>17640</v>
      </c>
      <c r="BX1597" s="32">
        <v>83</v>
      </c>
      <c r="BY1597" s="32">
        <v>91060</v>
      </c>
      <c r="BZ1597" t="s">
        <v>1816</v>
      </c>
      <c r="CA1597" t="s">
        <v>1691</v>
      </c>
      <c r="CB1597" t="s">
        <v>1920</v>
      </c>
      <c r="CC1597" s="52" t="s">
        <v>1786</v>
      </c>
      <c r="CD1597" s="52" t="s">
        <v>5043</v>
      </c>
      <c r="CE1597" s="155">
        <v>2174</v>
      </c>
      <c r="CF1597" s="155">
        <v>8</v>
      </c>
      <c r="CG1597" s="31" t="s">
        <v>684</v>
      </c>
      <c r="CH1597" s="31" t="s">
        <v>3990</v>
      </c>
      <c r="CI1597" s="31" t="s">
        <v>4013</v>
      </c>
      <c r="CJ1597" s="31" t="s">
        <v>4063</v>
      </c>
      <c r="DL1597"/>
      <c r="DM1597"/>
      <c r="DN1597"/>
      <c r="DO1597"/>
      <c r="DP1597"/>
      <c r="DQ1597"/>
      <c r="DR1597"/>
      <c r="DV1597" s="31" t="s">
        <v>2284</v>
      </c>
      <c r="DW1597" s="31" t="s">
        <v>2294</v>
      </c>
      <c r="DX1597" s="63"/>
      <c r="DY1597" s="63"/>
      <c r="DZ1597" s="63"/>
      <c r="EA1597" s="167"/>
      <c r="EB1597" s="60"/>
      <c r="EC1597" s="60"/>
      <c r="ED1597" s="60"/>
      <c r="EE1597" s="60"/>
      <c r="EF1597" s="60"/>
      <c r="EG1597" s="60"/>
      <c r="EH1597" s="60"/>
      <c r="EI1597" s="60"/>
      <c r="EJ1597" s="60"/>
      <c r="EK1597" s="60"/>
      <c r="EL1597" s="60"/>
      <c r="EM1597" s="60"/>
      <c r="EN1597" s="60"/>
      <c r="EO1597" s="60"/>
      <c r="EP1597" s="60"/>
      <c r="EQ1597" s="60"/>
      <c r="ER1597" s="60"/>
      <c r="ES1597" s="60"/>
      <c r="ET1597" s="60"/>
      <c r="EU1597" s="60"/>
      <c r="EV1597" s="60"/>
      <c r="EW1597" s="60"/>
      <c r="EX1597" s="60"/>
      <c r="EY1597" s="60"/>
      <c r="EZ1597" s="60"/>
      <c r="FA1597" s="60"/>
      <c r="FB1597" s="60"/>
    </row>
    <row r="1598" spans="22:158" x14ac:dyDescent="0.25">
      <c r="W1598" s="33"/>
      <c r="X1598" s="33"/>
      <c r="AH1598" s="38">
        <v>100</v>
      </c>
      <c r="AI1598" s="38">
        <v>160</v>
      </c>
      <c r="AJ1598" s="38">
        <v>19399</v>
      </c>
      <c r="AK1598" s="38">
        <v>16</v>
      </c>
      <c r="AL1598" s="38">
        <v>1900958</v>
      </c>
      <c r="AM1598" s="61" t="s">
        <v>1816</v>
      </c>
      <c r="AN1598" s="61" t="s">
        <v>1694</v>
      </c>
      <c r="AO1598" s="61" t="s">
        <v>1673</v>
      </c>
      <c r="AP1598" s="61" t="s">
        <v>5034</v>
      </c>
      <c r="AQ1598" s="61" t="s">
        <v>1716</v>
      </c>
      <c r="AR1598" s="28">
        <v>0</v>
      </c>
      <c r="AS1598" s="28">
        <v>33229</v>
      </c>
      <c r="AT1598" s="28">
        <v>0</v>
      </c>
      <c r="AU1598" s="62"/>
      <c r="BT1598">
        <v>0</v>
      </c>
      <c r="BU1598" s="32">
        <v>100</v>
      </c>
      <c r="BV1598" s="32">
        <v>145</v>
      </c>
      <c r="BW1598" s="32">
        <v>17640</v>
      </c>
      <c r="BX1598" s="32">
        <v>83</v>
      </c>
      <c r="BY1598" s="32">
        <v>91080</v>
      </c>
      <c r="BZ1598" t="s">
        <v>1816</v>
      </c>
      <c r="CA1598" t="s">
        <v>1691</v>
      </c>
      <c r="CB1598" t="s">
        <v>1920</v>
      </c>
      <c r="CC1598" t="s">
        <v>1786</v>
      </c>
      <c r="CD1598" s="52" t="s">
        <v>1784</v>
      </c>
      <c r="CE1598" s="155">
        <v>92475</v>
      </c>
      <c r="CF1598" s="155">
        <v>2</v>
      </c>
      <c r="CG1598" s="31" t="s">
        <v>686</v>
      </c>
      <c r="CH1598" s="31" t="s">
        <v>3991</v>
      </c>
      <c r="CI1598" s="31" t="s">
        <v>4013</v>
      </c>
      <c r="CJ1598" s="31" t="s">
        <v>4064</v>
      </c>
      <c r="DL1598"/>
      <c r="DM1598"/>
      <c r="DN1598"/>
      <c r="DO1598"/>
      <c r="DP1598"/>
      <c r="DQ1598"/>
      <c r="DR1598"/>
      <c r="DV1598" s="31" t="s">
        <v>2284</v>
      </c>
      <c r="DW1598" s="31" t="s">
        <v>2295</v>
      </c>
      <c r="DX1598" s="63"/>
      <c r="DY1598" s="63"/>
      <c r="DZ1598" s="63"/>
      <c r="EA1598" s="167"/>
      <c r="EB1598" s="60"/>
      <c r="EC1598" s="60"/>
      <c r="ED1598" s="60"/>
      <c r="EE1598" s="60"/>
      <c r="EF1598" s="60"/>
      <c r="EG1598" s="60"/>
      <c r="EH1598" s="60"/>
      <c r="EI1598" s="60"/>
      <c r="EJ1598" s="60"/>
      <c r="EK1598" s="60"/>
      <c r="EL1598" s="60"/>
      <c r="EM1598" s="60"/>
      <c r="EN1598" s="60"/>
      <c r="EO1598" s="60"/>
      <c r="EP1598" s="60"/>
      <c r="EQ1598" s="60"/>
      <c r="ER1598" s="60"/>
      <c r="ES1598" s="60"/>
      <c r="ET1598" s="60"/>
      <c r="EU1598" s="60"/>
      <c r="EV1598" s="60"/>
      <c r="EW1598" s="60"/>
      <c r="EX1598" s="60"/>
      <c r="EY1598" s="60"/>
      <c r="EZ1598" s="60"/>
      <c r="FA1598" s="60"/>
      <c r="FB1598" s="60"/>
    </row>
    <row r="1599" spans="22:158" x14ac:dyDescent="0.25">
      <c r="W1599" s="33"/>
      <c r="X1599" s="33"/>
      <c r="AH1599" s="38">
        <v>100</v>
      </c>
      <c r="AI1599" s="38">
        <v>130</v>
      </c>
      <c r="AJ1599" s="38">
        <v>14200</v>
      </c>
      <c r="AK1599" s="38">
        <v>16</v>
      </c>
      <c r="AL1599" s="38">
        <v>1901458</v>
      </c>
      <c r="AM1599" s="61" t="s">
        <v>1816</v>
      </c>
      <c r="AN1599" s="61" t="s">
        <v>1687</v>
      </c>
      <c r="AO1599" s="61" t="s">
        <v>5127</v>
      </c>
      <c r="AP1599" s="61" t="s">
        <v>5034</v>
      </c>
      <c r="AQ1599" s="61" t="s">
        <v>1717</v>
      </c>
      <c r="AR1599" s="28">
        <v>0</v>
      </c>
      <c r="AS1599" s="28">
        <v>38324</v>
      </c>
      <c r="AT1599" s="28">
        <v>0</v>
      </c>
      <c r="AU1599" s="62"/>
      <c r="BT1599">
        <v>0</v>
      </c>
      <c r="BU1599" s="32">
        <v>100</v>
      </c>
      <c r="BV1599" s="32">
        <v>145</v>
      </c>
      <c r="BW1599" s="32">
        <v>17640</v>
      </c>
      <c r="BX1599" s="32">
        <v>84</v>
      </c>
      <c r="BY1599" s="32">
        <v>91100</v>
      </c>
      <c r="BZ1599" t="s">
        <v>1816</v>
      </c>
      <c r="CA1599" t="s">
        <v>1691</v>
      </c>
      <c r="CB1599" t="s">
        <v>1920</v>
      </c>
      <c r="CC1599" s="52" t="s">
        <v>1795</v>
      </c>
      <c r="CD1599" s="52" t="s">
        <v>1796</v>
      </c>
      <c r="CE1599" s="155">
        <v>78</v>
      </c>
      <c r="CF1599" s="155">
        <v>6</v>
      </c>
      <c r="CG1599" s="31" t="s">
        <v>688</v>
      </c>
      <c r="CH1599" s="31" t="s">
        <v>3992</v>
      </c>
      <c r="CI1599" s="31" t="s">
        <v>4013</v>
      </c>
      <c r="CJ1599" s="31" t="s">
        <v>4065</v>
      </c>
      <c r="DL1599"/>
      <c r="DM1599"/>
      <c r="DN1599"/>
      <c r="DO1599"/>
      <c r="DP1599"/>
      <c r="DQ1599"/>
      <c r="DR1599"/>
      <c r="DV1599" s="31" t="s">
        <v>2296</v>
      </c>
      <c r="DW1599" s="31" t="s">
        <v>2297</v>
      </c>
      <c r="DX1599" s="63"/>
      <c r="DY1599" s="63"/>
      <c r="DZ1599" s="63"/>
      <c r="EA1599" s="167"/>
      <c r="EB1599" s="60"/>
      <c r="EC1599" s="60"/>
      <c r="ED1599" s="60"/>
      <c r="EE1599" s="60"/>
      <c r="EF1599" s="60"/>
      <c r="EG1599" s="60"/>
      <c r="EH1599" s="60"/>
      <c r="EI1599" s="60"/>
      <c r="EJ1599" s="60"/>
      <c r="EK1599" s="60"/>
      <c r="EL1599" s="60"/>
      <c r="EM1599" s="60"/>
      <c r="EN1599" s="60"/>
      <c r="EO1599" s="60"/>
      <c r="EP1599" s="60"/>
      <c r="EQ1599" s="60"/>
      <c r="ER1599" s="60"/>
      <c r="ES1599" s="60"/>
      <c r="ET1599" s="60"/>
      <c r="EU1599" s="60"/>
      <c r="EV1599" s="60"/>
      <c r="EW1599" s="60"/>
      <c r="EX1599" s="60"/>
      <c r="EY1599" s="60"/>
      <c r="EZ1599" s="60"/>
      <c r="FA1599" s="60"/>
      <c r="FB1599" s="60"/>
    </row>
    <row r="1600" spans="22:158" x14ac:dyDescent="0.25">
      <c r="W1600" s="33"/>
      <c r="X1600" s="33"/>
      <c r="AH1600" s="38">
        <v>100</v>
      </c>
      <c r="AI1600" s="38">
        <v>130</v>
      </c>
      <c r="AJ1600" s="38">
        <v>15300</v>
      </c>
      <c r="AK1600" s="38">
        <v>16</v>
      </c>
      <c r="AL1600" s="38">
        <v>1901458</v>
      </c>
      <c r="AM1600" s="61" t="s">
        <v>1816</v>
      </c>
      <c r="AN1600" s="61" t="s">
        <v>1687</v>
      </c>
      <c r="AO1600" s="61" t="s">
        <v>1597</v>
      </c>
      <c r="AP1600" s="61" t="s">
        <v>5034</v>
      </c>
      <c r="AQ1600" s="61" t="s">
        <v>1717</v>
      </c>
      <c r="AR1600" s="28">
        <v>0</v>
      </c>
      <c r="AS1600" s="28">
        <v>1130973</v>
      </c>
      <c r="AT1600" s="28">
        <v>134158</v>
      </c>
      <c r="AU1600" s="62"/>
      <c r="BT1600">
        <v>0</v>
      </c>
      <c r="BU1600" s="32">
        <v>100</v>
      </c>
      <c r="BV1600" s="32">
        <v>145</v>
      </c>
      <c r="BW1600" s="32">
        <v>17640</v>
      </c>
      <c r="BX1600" s="32">
        <v>85</v>
      </c>
      <c r="BY1600" s="32">
        <v>91120</v>
      </c>
      <c r="BZ1600" t="s">
        <v>1816</v>
      </c>
      <c r="CA1600" t="s">
        <v>1691</v>
      </c>
      <c r="CB1600" t="s">
        <v>1920</v>
      </c>
      <c r="CC1600" t="s">
        <v>1797</v>
      </c>
      <c r="CD1600" s="52" t="s">
        <v>1797</v>
      </c>
      <c r="CE1600" s="155">
        <v>50</v>
      </c>
      <c r="CF1600" s="155">
        <v>9</v>
      </c>
      <c r="CG1600" s="31" t="s">
        <v>690</v>
      </c>
      <c r="CH1600" s="31" t="s">
        <v>3993</v>
      </c>
      <c r="CI1600" s="31" t="s">
        <v>4013</v>
      </c>
      <c r="CJ1600" s="31" t="s">
        <v>4066</v>
      </c>
      <c r="DL1600"/>
      <c r="DM1600"/>
      <c r="DN1600"/>
      <c r="DO1600"/>
      <c r="DP1600"/>
      <c r="DQ1600"/>
      <c r="DR1600"/>
      <c r="DV1600" s="31" t="s">
        <v>2296</v>
      </c>
      <c r="DW1600" s="31" t="s">
        <v>2297</v>
      </c>
      <c r="DX1600" s="63"/>
      <c r="DY1600" s="63"/>
      <c r="DZ1600" s="63"/>
      <c r="EA1600" s="167"/>
      <c r="EB1600" s="60"/>
      <c r="EC1600" s="60"/>
      <c r="ED1600" s="60"/>
      <c r="EE1600" s="60"/>
      <c r="EF1600" s="60"/>
      <c r="EG1600" s="60"/>
      <c r="EH1600" s="60"/>
      <c r="EI1600" s="60"/>
      <c r="EJ1600" s="60"/>
      <c r="EK1600" s="60"/>
      <c r="EL1600" s="60"/>
      <c r="EM1600" s="60"/>
      <c r="EN1600" s="60"/>
      <c r="EO1600" s="60"/>
      <c r="EP1600" s="60"/>
      <c r="EQ1600" s="60"/>
      <c r="ER1600" s="60"/>
      <c r="ES1600" s="60"/>
      <c r="ET1600" s="60"/>
      <c r="EU1600" s="60"/>
      <c r="EV1600" s="60"/>
      <c r="EW1600" s="60"/>
      <c r="EX1600" s="60"/>
      <c r="EY1600" s="60"/>
      <c r="EZ1600" s="60"/>
      <c r="FA1600" s="60"/>
      <c r="FB1600" s="60"/>
    </row>
    <row r="1601" spans="22:158" x14ac:dyDescent="0.25">
      <c r="W1601" s="33"/>
      <c r="X1601" s="33"/>
      <c r="AH1601" s="38">
        <v>100</v>
      </c>
      <c r="AI1601" s="38">
        <v>130</v>
      </c>
      <c r="AJ1601" s="38">
        <v>15750</v>
      </c>
      <c r="AK1601" s="38">
        <v>16</v>
      </c>
      <c r="AL1601" s="38">
        <v>1901458</v>
      </c>
      <c r="AM1601" s="61" t="s">
        <v>1816</v>
      </c>
      <c r="AN1601" s="61" t="s">
        <v>1687</v>
      </c>
      <c r="AO1601" s="61" t="s">
        <v>1606</v>
      </c>
      <c r="AP1601" s="61" t="s">
        <v>5034</v>
      </c>
      <c r="AQ1601" s="61" t="s">
        <v>1717</v>
      </c>
      <c r="AR1601" s="28">
        <v>129672.8</v>
      </c>
      <c r="AS1601" s="28">
        <v>598591</v>
      </c>
      <c r="AT1601" s="28">
        <v>14782</v>
      </c>
      <c r="AU1601" s="62"/>
      <c r="BT1601">
        <v>0</v>
      </c>
      <c r="BU1601" s="32">
        <v>100</v>
      </c>
      <c r="BV1601" s="32">
        <v>145</v>
      </c>
      <c r="BW1601" s="32">
        <v>17640</v>
      </c>
      <c r="BX1601" s="32">
        <v>86</v>
      </c>
      <c r="BY1601" s="32">
        <v>91140</v>
      </c>
      <c r="BZ1601" t="s">
        <v>1816</v>
      </c>
      <c r="CA1601" t="s">
        <v>1691</v>
      </c>
      <c r="CB1601" t="s">
        <v>1920</v>
      </c>
      <c r="CC1601" t="s">
        <v>1787</v>
      </c>
      <c r="CD1601" t="s">
        <v>1789</v>
      </c>
      <c r="CE1601" s="155">
        <v>740</v>
      </c>
      <c r="CF1601" s="155">
        <v>205</v>
      </c>
      <c r="CG1601" s="31" t="s">
        <v>5839</v>
      </c>
      <c r="CH1601" s="31" t="s">
        <v>3994</v>
      </c>
      <c r="CI1601" s="31" t="s">
        <v>4013</v>
      </c>
      <c r="CJ1601" s="31" t="s">
        <v>4067</v>
      </c>
      <c r="DL1601"/>
      <c r="DM1601"/>
      <c r="DN1601"/>
      <c r="DO1601"/>
      <c r="DP1601"/>
      <c r="DQ1601"/>
      <c r="DR1601"/>
      <c r="DV1601" s="31" t="s">
        <v>2296</v>
      </c>
      <c r="DW1601" s="31" t="s">
        <v>2297</v>
      </c>
      <c r="DX1601" s="63"/>
      <c r="DY1601" s="63"/>
      <c r="DZ1601" s="63"/>
      <c r="EA1601" s="167"/>
      <c r="EB1601" s="60"/>
      <c r="EC1601" s="60"/>
      <c r="ED1601" s="60"/>
      <c r="EE1601" s="60"/>
      <c r="EF1601" s="60"/>
      <c r="EG1601" s="60"/>
      <c r="EH1601" s="60"/>
      <c r="EI1601" s="60"/>
      <c r="EJ1601" s="60"/>
      <c r="EK1601" s="60"/>
      <c r="EL1601" s="60"/>
      <c r="EM1601" s="60"/>
      <c r="EN1601" s="60"/>
      <c r="EO1601" s="60"/>
      <c r="EP1601" s="60"/>
      <c r="EQ1601" s="60"/>
      <c r="ER1601" s="60"/>
      <c r="ES1601" s="60"/>
      <c r="ET1601" s="60"/>
      <c r="EU1601" s="60"/>
      <c r="EV1601" s="60"/>
      <c r="EW1601" s="60"/>
      <c r="EX1601" s="60"/>
      <c r="EY1601" s="60"/>
      <c r="EZ1601" s="60"/>
      <c r="FA1601" s="60"/>
      <c r="FB1601" s="60"/>
    </row>
    <row r="1602" spans="22:158" x14ac:dyDescent="0.25">
      <c r="W1602" s="33"/>
      <c r="X1602" s="33"/>
      <c r="AH1602" s="38">
        <v>100</v>
      </c>
      <c r="AI1602" s="38">
        <v>130</v>
      </c>
      <c r="AJ1602" s="38">
        <v>17310</v>
      </c>
      <c r="AK1602" s="38">
        <v>16</v>
      </c>
      <c r="AL1602" s="38">
        <v>1901458</v>
      </c>
      <c r="AM1602" s="61" t="s">
        <v>1816</v>
      </c>
      <c r="AN1602" s="61" t="s">
        <v>1687</v>
      </c>
      <c r="AO1602" s="61" t="s">
        <v>1640</v>
      </c>
      <c r="AP1602" s="61" t="s">
        <v>5034</v>
      </c>
      <c r="AQ1602" s="61" t="s">
        <v>1717</v>
      </c>
      <c r="AR1602" s="28">
        <v>84786</v>
      </c>
      <c r="AS1602" s="28">
        <v>0</v>
      </c>
      <c r="AT1602" s="28">
        <v>0</v>
      </c>
      <c r="AU1602" s="62"/>
      <c r="BT1602">
        <v>0</v>
      </c>
      <c r="BU1602" s="32">
        <v>100</v>
      </c>
      <c r="BV1602" s="32">
        <v>145</v>
      </c>
      <c r="BW1602" s="32">
        <v>17640</v>
      </c>
      <c r="BX1602" s="32">
        <v>86</v>
      </c>
      <c r="BY1602" s="32">
        <v>91160</v>
      </c>
      <c r="BZ1602" t="s">
        <v>1816</v>
      </c>
      <c r="CA1602" t="s">
        <v>1691</v>
      </c>
      <c r="CB1602" t="s">
        <v>1920</v>
      </c>
      <c r="CC1602" t="s">
        <v>1787</v>
      </c>
      <c r="CD1602" t="s">
        <v>1788</v>
      </c>
      <c r="CE1602" s="155">
        <v>242</v>
      </c>
      <c r="CF1602" s="155">
        <v>40</v>
      </c>
      <c r="CG1602" s="31" t="s">
        <v>5831</v>
      </c>
      <c r="CH1602" s="31" t="s">
        <v>3995</v>
      </c>
      <c r="CI1602" s="31" t="s">
        <v>4013</v>
      </c>
      <c r="CJ1602" s="31" t="s">
        <v>4068</v>
      </c>
      <c r="DL1602"/>
      <c r="DM1602"/>
      <c r="DN1602"/>
      <c r="DO1602"/>
      <c r="DP1602"/>
      <c r="DQ1602"/>
      <c r="DR1602"/>
      <c r="DV1602" s="31" t="s">
        <v>2296</v>
      </c>
      <c r="DW1602" s="31" t="s">
        <v>2297</v>
      </c>
      <c r="DX1602" s="63"/>
      <c r="DY1602" s="63"/>
      <c r="DZ1602" s="63"/>
      <c r="EA1602" s="167"/>
      <c r="EB1602" s="60"/>
      <c r="EC1602" s="60"/>
      <c r="ED1602" s="60"/>
      <c r="EE1602" s="60"/>
      <c r="EF1602" s="60"/>
      <c r="EG1602" s="60"/>
      <c r="EH1602" s="60"/>
      <c r="EI1602" s="60"/>
      <c r="EJ1602" s="60"/>
      <c r="EK1602" s="60"/>
      <c r="EL1602" s="60"/>
      <c r="EM1602" s="60"/>
      <c r="EN1602" s="60"/>
      <c r="EO1602" s="60"/>
      <c r="EP1602" s="60"/>
      <c r="EQ1602" s="60"/>
      <c r="ER1602" s="60"/>
      <c r="ES1602" s="60"/>
      <c r="ET1602" s="60"/>
      <c r="EU1602" s="60"/>
      <c r="EV1602" s="60"/>
      <c r="EW1602" s="60"/>
      <c r="EX1602" s="60"/>
      <c r="EY1602" s="60"/>
      <c r="EZ1602" s="60"/>
      <c r="FA1602" s="60"/>
      <c r="FB1602" s="60"/>
    </row>
    <row r="1603" spans="22:158" x14ac:dyDescent="0.25">
      <c r="W1603" s="33"/>
      <c r="X1603" s="33"/>
      <c r="AH1603" s="38">
        <v>100</v>
      </c>
      <c r="AI1603" s="38">
        <v>130</v>
      </c>
      <c r="AJ1603" s="38">
        <v>18600</v>
      </c>
      <c r="AK1603" s="38">
        <v>16</v>
      </c>
      <c r="AL1603" s="38">
        <v>1901458</v>
      </c>
      <c r="AM1603" s="61" t="s">
        <v>1816</v>
      </c>
      <c r="AN1603" s="61" t="s">
        <v>1687</v>
      </c>
      <c r="AO1603" s="61" t="s">
        <v>1668</v>
      </c>
      <c r="AP1603" s="61" t="s">
        <v>5034</v>
      </c>
      <c r="AQ1603" s="61" t="s">
        <v>1717</v>
      </c>
      <c r="AR1603" s="28">
        <v>0</v>
      </c>
      <c r="AS1603" s="28">
        <v>0</v>
      </c>
      <c r="AT1603" s="28">
        <v>22239</v>
      </c>
      <c r="AU1603" s="62"/>
      <c r="BT1603">
        <v>0</v>
      </c>
      <c r="BU1603" s="32">
        <v>100</v>
      </c>
      <c r="BV1603" s="32">
        <v>145</v>
      </c>
      <c r="BW1603" s="32">
        <v>17640</v>
      </c>
      <c r="BX1603" s="32">
        <v>87</v>
      </c>
      <c r="BY1603" s="32">
        <v>91180</v>
      </c>
      <c r="BZ1603" t="s">
        <v>1816</v>
      </c>
      <c r="CA1603" t="s">
        <v>1691</v>
      </c>
      <c r="CB1603" t="s">
        <v>1920</v>
      </c>
      <c r="CC1603" t="s">
        <v>1726</v>
      </c>
      <c r="CD1603" s="52" t="s">
        <v>1793</v>
      </c>
      <c r="CE1603" s="155"/>
      <c r="CF1603" s="155"/>
      <c r="CG1603" s="31" t="s">
        <v>5841</v>
      </c>
      <c r="CH1603" s="31" t="s">
        <v>3996</v>
      </c>
      <c r="CI1603" s="31" t="s">
        <v>4013</v>
      </c>
      <c r="CJ1603" s="31" t="s">
        <v>4069</v>
      </c>
      <c r="DL1603"/>
      <c r="DM1603"/>
      <c r="DN1603"/>
      <c r="DO1603"/>
      <c r="DP1603"/>
      <c r="DQ1603"/>
      <c r="DR1603"/>
      <c r="DV1603" s="31" t="s">
        <v>2296</v>
      </c>
      <c r="DW1603" s="31" t="s">
        <v>2297</v>
      </c>
      <c r="DX1603" s="63"/>
      <c r="DY1603" s="63"/>
      <c r="DZ1603" s="63"/>
      <c r="EA1603" s="167"/>
      <c r="EB1603" s="60"/>
      <c r="EC1603" s="60"/>
      <c r="ED1603" s="60"/>
      <c r="EE1603" s="60"/>
      <c r="EF1603" s="60"/>
      <c r="EG1603" s="60"/>
      <c r="EH1603" s="60"/>
      <c r="EI1603" s="60"/>
      <c r="EJ1603" s="60"/>
      <c r="EK1603" s="60"/>
      <c r="EL1603" s="60"/>
      <c r="EM1603" s="60"/>
      <c r="EN1603" s="60"/>
      <c r="EO1603" s="60"/>
      <c r="EP1603" s="60"/>
      <c r="EQ1603" s="60"/>
      <c r="ER1603" s="60"/>
      <c r="ES1603" s="60"/>
      <c r="ET1603" s="60"/>
      <c r="EU1603" s="60"/>
      <c r="EV1603" s="60"/>
      <c r="EW1603" s="60"/>
      <c r="EX1603" s="60"/>
      <c r="EY1603" s="60"/>
      <c r="EZ1603" s="60"/>
      <c r="FA1603" s="60"/>
      <c r="FB1603" s="60"/>
    </row>
    <row r="1604" spans="22:158" x14ac:dyDescent="0.25">
      <c r="V1604" s="1"/>
      <c r="W1604" s="33"/>
      <c r="X1604" s="33"/>
      <c r="AH1604" s="38">
        <v>100</v>
      </c>
      <c r="AI1604" s="38">
        <v>135</v>
      </c>
      <c r="AJ1604" s="38">
        <v>10950</v>
      </c>
      <c r="AK1604" s="38">
        <v>16</v>
      </c>
      <c r="AL1604" s="38">
        <v>1901458</v>
      </c>
      <c r="AM1604" s="61" t="s">
        <v>1816</v>
      </c>
      <c r="AN1604" s="61" t="s">
        <v>1693</v>
      </c>
      <c r="AO1604" s="61" t="s">
        <v>5062</v>
      </c>
      <c r="AP1604" s="61" t="s">
        <v>5034</v>
      </c>
      <c r="AQ1604" s="61" t="s">
        <v>1717</v>
      </c>
      <c r="AR1604" s="28">
        <v>97254.3</v>
      </c>
      <c r="AS1604" s="28">
        <v>370071</v>
      </c>
      <c r="AT1604" s="28">
        <v>34032</v>
      </c>
      <c r="AU1604" s="62"/>
      <c r="BT1604">
        <v>0</v>
      </c>
      <c r="BU1604" s="32">
        <v>100</v>
      </c>
      <c r="BV1604" s="32">
        <v>145</v>
      </c>
      <c r="BW1604" s="32">
        <v>17640</v>
      </c>
      <c r="BX1604" s="32">
        <v>87</v>
      </c>
      <c r="BY1604" s="32">
        <v>91190</v>
      </c>
      <c r="BZ1604" t="s">
        <v>1816</v>
      </c>
      <c r="CA1604" t="s">
        <v>1691</v>
      </c>
      <c r="CB1604" t="s">
        <v>1920</v>
      </c>
      <c r="CC1604" s="52" t="s">
        <v>1726</v>
      </c>
      <c r="CD1604" s="52" t="s">
        <v>1726</v>
      </c>
      <c r="CE1604" s="155">
        <v>1</v>
      </c>
      <c r="CF1604" s="155">
        <v>3</v>
      </c>
      <c r="CG1604" s="31" t="s">
        <v>5843</v>
      </c>
      <c r="CH1604" s="31" t="s">
        <v>3997</v>
      </c>
      <c r="CI1604" s="31" t="s">
        <v>4013</v>
      </c>
      <c r="CJ1604" s="31" t="s">
        <v>4070</v>
      </c>
      <c r="DL1604"/>
      <c r="DM1604"/>
      <c r="DN1604"/>
      <c r="DO1604"/>
      <c r="DP1604"/>
      <c r="DQ1604"/>
      <c r="DR1604"/>
      <c r="DV1604" s="31" t="s">
        <v>2296</v>
      </c>
      <c r="DW1604" s="31" t="s">
        <v>2298</v>
      </c>
      <c r="DX1604" s="63"/>
      <c r="DY1604" s="63"/>
      <c r="DZ1604" s="63"/>
      <c r="EA1604" s="167"/>
      <c r="EB1604" s="60"/>
      <c r="EC1604" s="60"/>
      <c r="ED1604" s="60"/>
      <c r="EE1604" s="60"/>
      <c r="EF1604" s="60"/>
      <c r="EG1604" s="60"/>
      <c r="EH1604" s="60"/>
      <c r="EI1604" s="60"/>
      <c r="EJ1604" s="60"/>
      <c r="EK1604" s="60"/>
      <c r="EL1604" s="60"/>
      <c r="EM1604" s="60"/>
      <c r="EN1604" s="60"/>
      <c r="EO1604" s="60"/>
      <c r="EP1604" s="60"/>
      <c r="EQ1604" s="60"/>
      <c r="ER1604" s="60"/>
      <c r="ES1604" s="60"/>
      <c r="ET1604" s="60"/>
      <c r="EU1604" s="60"/>
      <c r="EV1604" s="60"/>
      <c r="EW1604" s="60"/>
      <c r="EX1604" s="60"/>
      <c r="EY1604" s="60"/>
      <c r="EZ1604" s="60"/>
      <c r="FA1604" s="60"/>
      <c r="FB1604" s="60"/>
    </row>
    <row r="1605" spans="22:158" x14ac:dyDescent="0.25">
      <c r="W1605" s="33"/>
      <c r="X1605" s="33"/>
      <c r="AH1605" s="38">
        <v>100</v>
      </c>
      <c r="AI1605" s="38">
        <v>135</v>
      </c>
      <c r="AJ1605" s="38">
        <v>11750</v>
      </c>
      <c r="AK1605" s="38">
        <v>16</v>
      </c>
      <c r="AL1605" s="38">
        <v>1901458</v>
      </c>
      <c r="AM1605" s="61" t="s">
        <v>1816</v>
      </c>
      <c r="AN1605" s="61" t="s">
        <v>1693</v>
      </c>
      <c r="AO1605" s="61" t="s">
        <v>5080</v>
      </c>
      <c r="AP1605" s="61" t="s">
        <v>5034</v>
      </c>
      <c r="AQ1605" s="61" t="s">
        <v>1717</v>
      </c>
      <c r="AR1605" s="28">
        <v>0</v>
      </c>
      <c r="AS1605" s="28">
        <v>21513</v>
      </c>
      <c r="AT1605" s="28">
        <v>0</v>
      </c>
      <c r="AU1605" s="62"/>
      <c r="BT1605">
        <v>0</v>
      </c>
      <c r="BU1605" s="32">
        <v>100</v>
      </c>
      <c r="BV1605" s="32">
        <v>145</v>
      </c>
      <c r="BW1605" s="32">
        <v>17640</v>
      </c>
      <c r="BX1605" s="32">
        <v>87</v>
      </c>
      <c r="BY1605" s="32">
        <v>91192</v>
      </c>
      <c r="BZ1605" t="s">
        <v>1816</v>
      </c>
      <c r="CA1605" t="s">
        <v>1691</v>
      </c>
      <c r="CB1605" s="52" t="s">
        <v>1920</v>
      </c>
      <c r="CC1605" s="52" t="s">
        <v>1726</v>
      </c>
      <c r="CD1605" s="52" t="s">
        <v>1115</v>
      </c>
      <c r="CE1605" s="155">
        <v>797</v>
      </c>
      <c r="CF1605" s="155">
        <v>2</v>
      </c>
      <c r="CG1605" s="31" t="s">
        <v>692</v>
      </c>
      <c r="CH1605" s="31" t="s">
        <v>3998</v>
      </c>
      <c r="CI1605" s="31" t="s">
        <v>4013</v>
      </c>
      <c r="CJ1605" s="31" t="s">
        <v>1493</v>
      </c>
      <c r="DL1605"/>
      <c r="DM1605"/>
      <c r="DN1605"/>
      <c r="DO1605"/>
      <c r="DP1605"/>
      <c r="DQ1605"/>
      <c r="DR1605"/>
      <c r="DV1605" s="31" t="s">
        <v>2296</v>
      </c>
      <c r="DW1605" s="31" t="s">
        <v>2298</v>
      </c>
      <c r="DX1605" s="63"/>
      <c r="DY1605" s="63"/>
      <c r="DZ1605" s="63"/>
      <c r="EA1605" s="167"/>
      <c r="EB1605" s="60"/>
      <c r="EC1605" s="60"/>
      <c r="ED1605" s="60"/>
      <c r="EE1605" s="60"/>
      <c r="EF1605" s="60"/>
      <c r="EG1605" s="60"/>
      <c r="EH1605" s="60"/>
      <c r="EI1605" s="60"/>
      <c r="EJ1605" s="60"/>
      <c r="EK1605" s="60"/>
      <c r="EL1605" s="60"/>
      <c r="EM1605" s="60"/>
      <c r="EN1605" s="60"/>
      <c r="EO1605" s="60"/>
      <c r="EP1605" s="60"/>
      <c r="EQ1605" s="60"/>
      <c r="ER1605" s="60"/>
      <c r="ES1605" s="60"/>
      <c r="ET1605" s="60"/>
      <c r="EU1605" s="60"/>
      <c r="EV1605" s="60"/>
      <c r="EW1605" s="60"/>
      <c r="EX1605" s="60"/>
      <c r="EY1605" s="60"/>
      <c r="EZ1605" s="60"/>
      <c r="FA1605" s="60"/>
      <c r="FB1605" s="60"/>
    </row>
    <row r="1606" spans="22:158" x14ac:dyDescent="0.25">
      <c r="W1606" s="33"/>
      <c r="X1606" s="33"/>
      <c r="AH1606" s="38">
        <v>100</v>
      </c>
      <c r="AI1606" s="38">
        <v>135</v>
      </c>
      <c r="AJ1606" s="38">
        <v>12150</v>
      </c>
      <c r="AK1606" s="38">
        <v>16</v>
      </c>
      <c r="AL1606" s="38">
        <v>1901458</v>
      </c>
      <c r="AM1606" s="61" t="s">
        <v>1816</v>
      </c>
      <c r="AN1606" s="61" t="s">
        <v>1693</v>
      </c>
      <c r="AO1606" s="61" t="s">
        <v>5087</v>
      </c>
      <c r="AP1606" s="61" t="s">
        <v>5034</v>
      </c>
      <c r="AQ1606" s="61" t="s">
        <v>1717</v>
      </c>
      <c r="AR1606" s="28">
        <v>1186398.3</v>
      </c>
      <c r="AS1606" s="28">
        <v>313617</v>
      </c>
      <c r="AT1606" s="28">
        <v>20662</v>
      </c>
      <c r="AU1606" s="62"/>
      <c r="BT1606">
        <v>0</v>
      </c>
      <c r="BU1606" s="32">
        <v>100</v>
      </c>
      <c r="BV1606" s="32">
        <v>145</v>
      </c>
      <c r="BW1606" s="32">
        <v>17640</v>
      </c>
      <c r="BX1606" s="32">
        <v>87</v>
      </c>
      <c r="BY1606" s="32">
        <v>91194</v>
      </c>
      <c r="BZ1606" t="s">
        <v>1816</v>
      </c>
      <c r="CA1606" t="s">
        <v>1691</v>
      </c>
      <c r="CB1606" t="s">
        <v>1920</v>
      </c>
      <c r="CC1606" s="52" t="s">
        <v>1726</v>
      </c>
      <c r="CD1606" s="52" t="s">
        <v>1114</v>
      </c>
      <c r="CE1606" s="155">
        <v>1</v>
      </c>
      <c r="CF1606" s="155">
        <v>1</v>
      </c>
      <c r="CG1606" s="31" t="s">
        <v>694</v>
      </c>
      <c r="CH1606" s="31" t="s">
        <v>3999</v>
      </c>
      <c r="CI1606" s="31" t="s">
        <v>4013</v>
      </c>
      <c r="CJ1606" s="31" t="s">
        <v>1492</v>
      </c>
      <c r="DL1606"/>
      <c r="DM1606"/>
      <c r="DN1606"/>
      <c r="DO1606"/>
      <c r="DP1606"/>
      <c r="DQ1606"/>
      <c r="DR1606"/>
      <c r="DV1606" s="31" t="s">
        <v>2296</v>
      </c>
      <c r="DW1606" s="31" t="s">
        <v>2298</v>
      </c>
      <c r="DX1606" s="63"/>
      <c r="DY1606" s="63"/>
      <c r="DZ1606" s="63"/>
      <c r="EA1606" s="167"/>
      <c r="EB1606" s="60"/>
      <c r="EC1606" s="60"/>
      <c r="ED1606" s="60"/>
      <c r="EE1606" s="60"/>
      <c r="EF1606" s="60"/>
      <c r="EG1606" s="60"/>
      <c r="EH1606" s="60"/>
      <c r="EI1606" s="60"/>
      <c r="EJ1606" s="60"/>
      <c r="EK1606" s="60"/>
      <c r="EL1606" s="60"/>
      <c r="EM1606" s="60"/>
      <c r="EN1606" s="60"/>
      <c r="EO1606" s="60"/>
      <c r="EP1606" s="60"/>
      <c r="EQ1606" s="60"/>
      <c r="ER1606" s="60"/>
      <c r="ES1606" s="60"/>
      <c r="ET1606" s="60"/>
      <c r="EU1606" s="60"/>
      <c r="EV1606" s="60"/>
      <c r="EW1606" s="60"/>
      <c r="EX1606" s="60"/>
      <c r="EY1606" s="60"/>
      <c r="EZ1606" s="60"/>
      <c r="FA1606" s="60"/>
      <c r="FB1606" s="60"/>
    </row>
    <row r="1607" spans="22:158" x14ac:dyDescent="0.25">
      <c r="W1607" s="33"/>
      <c r="X1607" s="33"/>
      <c r="AH1607" s="38">
        <v>100</v>
      </c>
      <c r="AI1607" s="38">
        <v>135</v>
      </c>
      <c r="AJ1607" s="38">
        <v>12600</v>
      </c>
      <c r="AK1607" s="38">
        <v>16</v>
      </c>
      <c r="AL1607" s="38">
        <v>1901458</v>
      </c>
      <c r="AM1607" s="61" t="s">
        <v>1816</v>
      </c>
      <c r="AN1607" s="61" t="s">
        <v>1693</v>
      </c>
      <c r="AO1607" s="61" t="s">
        <v>5095</v>
      </c>
      <c r="AP1607" s="61" t="s">
        <v>5034</v>
      </c>
      <c r="AQ1607" s="61" t="s">
        <v>1717</v>
      </c>
      <c r="AR1607" s="28">
        <v>0</v>
      </c>
      <c r="AS1607" s="28">
        <v>17461</v>
      </c>
      <c r="AT1607" s="28">
        <v>0</v>
      </c>
      <c r="AU1607" s="62"/>
      <c r="BT1607">
        <v>0</v>
      </c>
      <c r="BU1607" s="32">
        <v>100</v>
      </c>
      <c r="BV1607" s="32">
        <v>145</v>
      </c>
      <c r="BW1607" s="32">
        <v>17640</v>
      </c>
      <c r="BX1607" s="32">
        <v>87</v>
      </c>
      <c r="BY1607" s="32">
        <v>91200</v>
      </c>
      <c r="BZ1607" t="s">
        <v>1816</v>
      </c>
      <c r="CA1607" t="s">
        <v>1691</v>
      </c>
      <c r="CB1607" t="s">
        <v>1920</v>
      </c>
      <c r="CC1607" s="52" t="s">
        <v>1726</v>
      </c>
      <c r="CD1607" s="52" t="s">
        <v>1794</v>
      </c>
      <c r="CE1607" s="155"/>
      <c r="CF1607" s="155"/>
      <c r="CG1607" s="31" t="s">
        <v>5845</v>
      </c>
      <c r="CH1607" s="31" t="s">
        <v>4000</v>
      </c>
      <c r="CI1607" s="31" t="s">
        <v>4013</v>
      </c>
      <c r="CJ1607" s="31" t="s">
        <v>4071</v>
      </c>
      <c r="DL1607"/>
      <c r="DM1607"/>
      <c r="DN1607"/>
      <c r="DO1607"/>
      <c r="DP1607"/>
      <c r="DQ1607"/>
      <c r="DR1607"/>
      <c r="DV1607" s="31" t="s">
        <v>2296</v>
      </c>
      <c r="DW1607" s="31" t="s">
        <v>2298</v>
      </c>
      <c r="DX1607" s="63"/>
      <c r="DY1607" s="63"/>
      <c r="DZ1607" s="63"/>
      <c r="EA1607" s="167"/>
      <c r="EB1607" s="60"/>
      <c r="EC1607" s="60"/>
      <c r="ED1607" s="60"/>
      <c r="EE1607" s="60"/>
      <c r="EF1607" s="60"/>
      <c r="EG1607" s="60"/>
      <c r="EH1607" s="60"/>
      <c r="EI1607" s="60"/>
      <c r="EJ1607" s="60"/>
      <c r="EK1607" s="60"/>
      <c r="EL1607" s="60"/>
      <c r="EM1607" s="60"/>
      <c r="EN1607" s="60"/>
      <c r="EO1607" s="60"/>
      <c r="EP1607" s="60"/>
      <c r="EQ1607" s="60"/>
      <c r="ER1607" s="60"/>
      <c r="ES1607" s="60"/>
      <c r="ET1607" s="60"/>
      <c r="EU1607" s="60"/>
      <c r="EV1607" s="60"/>
      <c r="EW1607" s="60"/>
      <c r="EX1607" s="60"/>
      <c r="EY1607" s="60"/>
      <c r="EZ1607" s="60"/>
      <c r="FA1607" s="60"/>
      <c r="FB1607" s="60"/>
    </row>
    <row r="1608" spans="22:158" x14ac:dyDescent="0.25">
      <c r="W1608" s="33"/>
      <c r="X1608" s="33"/>
      <c r="AH1608" s="38">
        <v>100</v>
      </c>
      <c r="AI1608" s="38">
        <v>135</v>
      </c>
      <c r="AJ1608" s="38">
        <v>12950</v>
      </c>
      <c r="AK1608" s="38">
        <v>16</v>
      </c>
      <c r="AL1608" s="38">
        <v>1901458</v>
      </c>
      <c r="AM1608" s="61" t="s">
        <v>1816</v>
      </c>
      <c r="AN1608" s="61" t="s">
        <v>1693</v>
      </c>
      <c r="AO1608" s="61" t="s">
        <v>5100</v>
      </c>
      <c r="AP1608" s="61" t="s">
        <v>5034</v>
      </c>
      <c r="AQ1608" s="61" t="s">
        <v>1717</v>
      </c>
      <c r="AR1608" s="28">
        <v>6762.2</v>
      </c>
      <c r="AS1608" s="28">
        <v>206247</v>
      </c>
      <c r="AT1608" s="28">
        <v>0</v>
      </c>
      <c r="AU1608" s="62"/>
      <c r="BT1608">
        <v>0</v>
      </c>
      <c r="BU1608" s="32">
        <v>100</v>
      </c>
      <c r="BV1608" s="32">
        <v>145</v>
      </c>
      <c r="BW1608" s="32">
        <v>17640</v>
      </c>
      <c r="BX1608" s="32">
        <v>88</v>
      </c>
      <c r="BY1608" s="32">
        <v>91220</v>
      </c>
      <c r="BZ1608" t="s">
        <v>1816</v>
      </c>
      <c r="CA1608" t="s">
        <v>1691</v>
      </c>
      <c r="CB1608" t="s">
        <v>1920</v>
      </c>
      <c r="CC1608" t="s">
        <v>1684</v>
      </c>
      <c r="CD1608" s="52" t="s">
        <v>1684</v>
      </c>
      <c r="CE1608" s="155">
        <v>877</v>
      </c>
      <c r="CF1608" s="155">
        <v>9</v>
      </c>
      <c r="CG1608" s="31" t="s">
        <v>696</v>
      </c>
      <c r="CH1608" s="31" t="s">
        <v>4001</v>
      </c>
      <c r="CI1608" s="31" t="s">
        <v>4013</v>
      </c>
      <c r="CJ1608" s="31" t="s">
        <v>4072</v>
      </c>
      <c r="DL1608"/>
      <c r="DM1608"/>
      <c r="DN1608"/>
      <c r="DO1608"/>
      <c r="DP1608"/>
      <c r="DQ1608"/>
      <c r="DR1608"/>
      <c r="DV1608" s="31" t="s">
        <v>2296</v>
      </c>
      <c r="DW1608" s="31" t="s">
        <v>2298</v>
      </c>
      <c r="DX1608" s="63"/>
      <c r="DY1608" s="63"/>
      <c r="DZ1608" s="63"/>
      <c r="EA1608" s="167"/>
      <c r="EB1608" s="60"/>
      <c r="EC1608" s="60"/>
      <c r="ED1608" s="60"/>
      <c r="EE1608" s="60"/>
      <c r="EF1608" s="60"/>
      <c r="EG1608" s="60"/>
      <c r="EH1608" s="60"/>
      <c r="EI1608" s="60"/>
      <c r="EJ1608" s="60"/>
      <c r="EK1608" s="60"/>
      <c r="EL1608" s="60"/>
      <c r="EM1608" s="60"/>
      <c r="EN1608" s="60"/>
      <c r="EO1608" s="60"/>
      <c r="EP1608" s="60"/>
      <c r="EQ1608" s="60"/>
      <c r="ER1608" s="60"/>
      <c r="ES1608" s="60"/>
      <c r="ET1608" s="60"/>
      <c r="EU1608" s="60"/>
      <c r="EV1608" s="60"/>
      <c r="EW1608" s="60"/>
      <c r="EX1608" s="60"/>
      <c r="EY1608" s="60"/>
      <c r="EZ1608" s="60"/>
      <c r="FA1608" s="60"/>
      <c r="FB1608" s="60"/>
    </row>
    <row r="1609" spans="22:158" x14ac:dyDescent="0.25">
      <c r="W1609" s="33"/>
      <c r="X1609" s="33"/>
      <c r="AH1609" s="38">
        <v>100</v>
      </c>
      <c r="AI1609" s="38">
        <v>135</v>
      </c>
      <c r="AJ1609" s="38">
        <v>15850</v>
      </c>
      <c r="AK1609" s="38">
        <v>16</v>
      </c>
      <c r="AL1609" s="38">
        <v>1901458</v>
      </c>
      <c r="AM1609" s="61" t="s">
        <v>1816</v>
      </c>
      <c r="AN1609" s="61" t="s">
        <v>1693</v>
      </c>
      <c r="AO1609" s="61" t="s">
        <v>1608</v>
      </c>
      <c r="AP1609" s="61" t="s">
        <v>5034</v>
      </c>
      <c r="AQ1609" s="61" t="s">
        <v>1717</v>
      </c>
      <c r="AR1609" s="28">
        <v>40397.599999999999</v>
      </c>
      <c r="AS1609" s="28">
        <v>205387</v>
      </c>
      <c r="AT1609" s="28">
        <v>8278</v>
      </c>
      <c r="AU1609" s="62"/>
      <c r="BT1609">
        <v>0</v>
      </c>
      <c r="BU1609" s="32">
        <v>100</v>
      </c>
      <c r="BV1609" s="32">
        <v>145</v>
      </c>
      <c r="BW1609" s="32">
        <v>17640</v>
      </c>
      <c r="BX1609" s="32">
        <v>89</v>
      </c>
      <c r="BY1609" s="32">
        <v>91240</v>
      </c>
      <c r="BZ1609" t="s">
        <v>1816</v>
      </c>
      <c r="CA1609" t="s">
        <v>1691</v>
      </c>
      <c r="CB1609" t="s">
        <v>1920</v>
      </c>
      <c r="CC1609" s="52" t="s">
        <v>1785</v>
      </c>
      <c r="CD1609" s="52" t="s">
        <v>1785</v>
      </c>
      <c r="CE1609" s="155">
        <v>1143958</v>
      </c>
      <c r="CF1609" s="155">
        <v>679</v>
      </c>
      <c r="CG1609" s="31" t="s">
        <v>698</v>
      </c>
      <c r="CH1609" s="31" t="s">
        <v>4002</v>
      </c>
      <c r="CI1609" s="31" t="s">
        <v>4013</v>
      </c>
      <c r="CJ1609" s="31" t="s">
        <v>4073</v>
      </c>
      <c r="DL1609"/>
      <c r="DM1609"/>
      <c r="DN1609"/>
      <c r="DO1609"/>
      <c r="DP1609"/>
      <c r="DQ1609"/>
      <c r="DR1609"/>
      <c r="DV1609" s="31" t="s">
        <v>2296</v>
      </c>
      <c r="DW1609" s="31" t="s">
        <v>2298</v>
      </c>
      <c r="DX1609" s="63"/>
      <c r="DY1609" s="63"/>
      <c r="DZ1609" s="63"/>
      <c r="EA1609" s="167"/>
      <c r="EB1609" s="60"/>
      <c r="EC1609" s="60"/>
      <c r="ED1609" s="60"/>
      <c r="EE1609" s="60"/>
      <c r="EF1609" s="60"/>
      <c r="EG1609" s="60"/>
      <c r="EH1609" s="60"/>
      <c r="EI1609" s="60"/>
      <c r="EJ1609" s="60"/>
      <c r="EK1609" s="60"/>
      <c r="EL1609" s="60"/>
      <c r="EM1609" s="60"/>
      <c r="EN1609" s="60"/>
      <c r="EO1609" s="60"/>
      <c r="EP1609" s="60"/>
      <c r="EQ1609" s="60"/>
      <c r="ER1609" s="60"/>
      <c r="ES1609" s="60"/>
      <c r="ET1609" s="60"/>
      <c r="EU1609" s="60"/>
      <c r="EV1609" s="60"/>
      <c r="EW1609" s="60"/>
      <c r="EX1609" s="60"/>
      <c r="EY1609" s="60"/>
      <c r="EZ1609" s="60"/>
      <c r="FA1609" s="60"/>
      <c r="FB1609" s="60"/>
    </row>
    <row r="1610" spans="22:158" x14ac:dyDescent="0.25">
      <c r="W1610" s="33"/>
      <c r="X1610" s="33"/>
      <c r="AH1610" s="38">
        <v>100</v>
      </c>
      <c r="AI1610" s="38">
        <v>135</v>
      </c>
      <c r="AJ1610" s="38">
        <v>17900</v>
      </c>
      <c r="AK1610" s="38">
        <v>16</v>
      </c>
      <c r="AL1610" s="38">
        <v>1901458</v>
      </c>
      <c r="AM1610" s="61" t="s">
        <v>1816</v>
      </c>
      <c r="AN1610" s="61" t="s">
        <v>1693</v>
      </c>
      <c r="AO1610" s="61" t="s">
        <v>1653</v>
      </c>
      <c r="AP1610" s="61" t="s">
        <v>5034</v>
      </c>
      <c r="AQ1610" s="61" t="s">
        <v>1717</v>
      </c>
      <c r="AR1610" s="28">
        <v>0</v>
      </c>
      <c r="AS1610" s="28">
        <v>357295</v>
      </c>
      <c r="AT1610" s="28">
        <v>0</v>
      </c>
      <c r="AU1610" s="62"/>
      <c r="BT1610">
        <v>0</v>
      </c>
      <c r="BU1610" s="32">
        <v>100</v>
      </c>
      <c r="BV1610" s="32">
        <v>145</v>
      </c>
      <c r="BW1610" s="32">
        <v>17640</v>
      </c>
      <c r="BX1610" s="32">
        <v>90</v>
      </c>
      <c r="BY1610" s="32">
        <v>91260</v>
      </c>
      <c r="BZ1610" t="s">
        <v>1816</v>
      </c>
      <c r="CA1610" t="s">
        <v>1691</v>
      </c>
      <c r="CB1610" t="s">
        <v>1920</v>
      </c>
      <c r="CC1610" t="s">
        <v>5036</v>
      </c>
      <c r="CD1610" s="52" t="s">
        <v>5036</v>
      </c>
      <c r="CE1610" s="155">
        <v>20</v>
      </c>
      <c r="CF1610" s="155">
        <v>7</v>
      </c>
      <c r="CG1610" s="31" t="s">
        <v>5848</v>
      </c>
      <c r="CH1610" s="31" t="s">
        <v>4003</v>
      </c>
      <c r="CI1610" s="31" t="s">
        <v>4013</v>
      </c>
      <c r="CJ1610" s="31" t="s">
        <v>4074</v>
      </c>
      <c r="DL1610"/>
      <c r="DM1610"/>
      <c r="DN1610"/>
      <c r="DO1610"/>
      <c r="DP1610"/>
      <c r="DQ1610"/>
      <c r="DR1610"/>
      <c r="DV1610" s="31" t="s">
        <v>2296</v>
      </c>
      <c r="DW1610" s="31" t="s">
        <v>2298</v>
      </c>
      <c r="DX1610" s="63"/>
      <c r="DY1610" s="63"/>
      <c r="DZ1610" s="63"/>
      <c r="EA1610" s="167"/>
      <c r="EB1610" s="60"/>
      <c r="EC1610" s="60"/>
      <c r="ED1610" s="60"/>
      <c r="EE1610" s="60"/>
      <c r="EF1610" s="60"/>
      <c r="EG1610" s="60"/>
      <c r="EH1610" s="60"/>
      <c r="EI1610" s="60"/>
      <c r="EJ1610" s="60"/>
      <c r="EK1610" s="60"/>
      <c r="EL1610" s="60"/>
      <c r="EM1610" s="60"/>
      <c r="EN1610" s="60"/>
      <c r="EO1610" s="60"/>
      <c r="EP1610" s="60"/>
      <c r="EQ1610" s="60"/>
      <c r="ER1610" s="60"/>
      <c r="ES1610" s="60"/>
      <c r="ET1610" s="60"/>
      <c r="EU1610" s="60"/>
      <c r="EV1610" s="60"/>
      <c r="EW1610" s="60"/>
      <c r="EX1610" s="60"/>
      <c r="EY1610" s="60"/>
      <c r="EZ1610" s="60"/>
      <c r="FA1610" s="60"/>
      <c r="FB1610" s="60"/>
    </row>
    <row r="1611" spans="22:158" x14ac:dyDescent="0.25">
      <c r="W1611" s="33"/>
      <c r="X1611" s="33"/>
      <c r="AH1611" s="38">
        <v>100</v>
      </c>
      <c r="AI1611" s="38">
        <v>135</v>
      </c>
      <c r="AJ1611" s="38">
        <v>17950</v>
      </c>
      <c r="AK1611" s="38">
        <v>16</v>
      </c>
      <c r="AL1611" s="38">
        <v>1901458</v>
      </c>
      <c r="AM1611" s="61" t="s">
        <v>1816</v>
      </c>
      <c r="AN1611" s="61" t="s">
        <v>1693</v>
      </c>
      <c r="AO1611" s="61" t="s">
        <v>1654</v>
      </c>
      <c r="AP1611" s="61" t="s">
        <v>5034</v>
      </c>
      <c r="AQ1611" s="61" t="s">
        <v>1717</v>
      </c>
      <c r="AR1611" s="28">
        <v>154443.4</v>
      </c>
      <c r="AS1611" s="28">
        <v>76311</v>
      </c>
      <c r="AT1611" s="28">
        <v>13435</v>
      </c>
      <c r="AU1611" s="62"/>
      <c r="BT1611">
        <v>0</v>
      </c>
      <c r="BU1611" s="32">
        <v>100</v>
      </c>
      <c r="BV1611" s="32">
        <v>145</v>
      </c>
      <c r="BW1611" s="32">
        <v>18710</v>
      </c>
      <c r="BX1611" s="32">
        <v>81</v>
      </c>
      <c r="BY1611" s="32">
        <v>91000</v>
      </c>
      <c r="BZ1611" t="s">
        <v>1816</v>
      </c>
      <c r="CA1611" t="s">
        <v>1691</v>
      </c>
      <c r="CB1611" t="s">
        <v>1916</v>
      </c>
      <c r="CC1611" s="52" t="s">
        <v>1683</v>
      </c>
      <c r="CD1611" s="52" t="s">
        <v>1784</v>
      </c>
      <c r="CE1611" s="155">
        <v>42916</v>
      </c>
      <c r="CF1611" s="155">
        <v>321</v>
      </c>
      <c r="CG1611" s="31" t="s">
        <v>5834</v>
      </c>
      <c r="CH1611" s="31" t="s">
        <v>3985</v>
      </c>
      <c r="CI1611" s="31" t="s">
        <v>4014</v>
      </c>
      <c r="CJ1611" s="31" t="s">
        <v>4075</v>
      </c>
      <c r="DL1611"/>
      <c r="DM1611"/>
      <c r="DN1611"/>
      <c r="DO1611"/>
      <c r="DP1611"/>
      <c r="DQ1611"/>
      <c r="DR1611"/>
      <c r="DV1611" s="31" t="s">
        <v>2296</v>
      </c>
      <c r="DW1611" s="31" t="s">
        <v>2298</v>
      </c>
      <c r="DX1611" s="63"/>
      <c r="DY1611" s="63"/>
      <c r="DZ1611" s="63"/>
      <c r="EA1611" s="167"/>
      <c r="EB1611" s="60"/>
      <c r="EC1611" s="60"/>
      <c r="ED1611" s="60"/>
      <c r="EE1611" s="60"/>
      <c r="EF1611" s="60"/>
      <c r="EG1611" s="60"/>
      <c r="EH1611" s="60"/>
      <c r="EI1611" s="60"/>
      <c r="EJ1611" s="60"/>
      <c r="EK1611" s="60"/>
      <c r="EL1611" s="60"/>
      <c r="EM1611" s="60"/>
      <c r="EN1611" s="60"/>
      <c r="EO1611" s="60"/>
      <c r="EP1611" s="60"/>
      <c r="EQ1611" s="60"/>
      <c r="ER1611" s="60"/>
      <c r="ES1611" s="60"/>
      <c r="ET1611" s="60"/>
      <c r="EU1611" s="60"/>
      <c r="EV1611" s="60"/>
      <c r="EW1611" s="60"/>
      <c r="EX1611" s="60"/>
      <c r="EY1611" s="60"/>
      <c r="EZ1611" s="60"/>
      <c r="FA1611" s="60"/>
      <c r="FB1611" s="60"/>
    </row>
    <row r="1612" spans="22:158" x14ac:dyDescent="0.25">
      <c r="V1612" s="1"/>
      <c r="W1612" s="33"/>
      <c r="X1612" s="33"/>
      <c r="AH1612" s="38">
        <v>100</v>
      </c>
      <c r="AI1612" s="38">
        <v>135</v>
      </c>
      <c r="AJ1612" s="38">
        <v>18150</v>
      </c>
      <c r="AK1612" s="38">
        <v>16</v>
      </c>
      <c r="AL1612" s="38">
        <v>1901458</v>
      </c>
      <c r="AM1612" s="61" t="s">
        <v>1816</v>
      </c>
      <c r="AN1612" s="61" t="s">
        <v>1693</v>
      </c>
      <c r="AO1612" s="61" t="s">
        <v>1659</v>
      </c>
      <c r="AP1612" s="61" t="s">
        <v>5034</v>
      </c>
      <c r="AQ1612" s="61" t="s">
        <v>1717</v>
      </c>
      <c r="AR1612" s="28">
        <v>17617</v>
      </c>
      <c r="AS1612" s="28">
        <v>0</v>
      </c>
      <c r="AT1612" s="28">
        <v>0</v>
      </c>
      <c r="AU1612" s="62"/>
      <c r="BT1612">
        <v>0</v>
      </c>
      <c r="BU1612" s="32">
        <v>100</v>
      </c>
      <c r="BV1612" s="32">
        <v>145</v>
      </c>
      <c r="BW1612" s="32">
        <v>18710</v>
      </c>
      <c r="BX1612" s="32">
        <v>81</v>
      </c>
      <c r="BY1612" s="32">
        <v>91010</v>
      </c>
      <c r="BZ1612" t="s">
        <v>1816</v>
      </c>
      <c r="CA1612" t="s">
        <v>1691</v>
      </c>
      <c r="CB1612" t="s">
        <v>1916</v>
      </c>
      <c r="CC1612" t="s">
        <v>1683</v>
      </c>
      <c r="CD1612" s="52" t="s">
        <v>1683</v>
      </c>
      <c r="CE1612" s="155">
        <v>314</v>
      </c>
      <c r="CF1612" s="155">
        <v>7</v>
      </c>
      <c r="CG1612" s="31" t="s">
        <v>5837</v>
      </c>
      <c r="CH1612" s="31" t="s">
        <v>3987</v>
      </c>
      <c r="CI1612" s="31" t="s">
        <v>4014</v>
      </c>
      <c r="CJ1612" s="31" t="s">
        <v>4076</v>
      </c>
      <c r="DL1612"/>
      <c r="DM1612"/>
      <c r="DN1612"/>
      <c r="DO1612"/>
      <c r="DP1612"/>
      <c r="DQ1612"/>
      <c r="DR1612"/>
      <c r="DV1612" s="31" t="s">
        <v>2296</v>
      </c>
      <c r="DW1612" s="31" t="s">
        <v>2298</v>
      </c>
      <c r="DX1612" s="63"/>
      <c r="DY1612" s="63"/>
      <c r="DZ1612" s="63"/>
      <c r="EA1612" s="167"/>
      <c r="EB1612" s="60"/>
      <c r="EC1612" s="60"/>
      <c r="ED1612" s="60"/>
      <c r="EE1612" s="60"/>
      <c r="EF1612" s="60"/>
      <c r="EG1612" s="60"/>
      <c r="EH1612" s="60"/>
      <c r="EI1612" s="60"/>
      <c r="EJ1612" s="60"/>
      <c r="EK1612" s="60"/>
      <c r="EL1612" s="60"/>
      <c r="EM1612" s="60"/>
      <c r="EN1612" s="60"/>
      <c r="EO1612" s="60"/>
      <c r="EP1612" s="60"/>
      <c r="EQ1612" s="60"/>
      <c r="ER1612" s="60"/>
      <c r="ES1612" s="60"/>
      <c r="ET1612" s="60"/>
      <c r="EU1612" s="60"/>
      <c r="EV1612" s="60"/>
      <c r="EW1612" s="60"/>
      <c r="EX1612" s="60"/>
      <c r="EY1612" s="60"/>
      <c r="EZ1612" s="60"/>
      <c r="FA1612" s="60"/>
      <c r="FB1612" s="60"/>
    </row>
    <row r="1613" spans="22:158" x14ac:dyDescent="0.25">
      <c r="W1613" s="33"/>
      <c r="X1613" s="33"/>
      <c r="AH1613" s="38">
        <v>100</v>
      </c>
      <c r="AI1613" s="38">
        <v>140</v>
      </c>
      <c r="AJ1613" s="38">
        <v>10800</v>
      </c>
      <c r="AK1613" s="38">
        <v>16</v>
      </c>
      <c r="AL1613" s="38">
        <v>1901458</v>
      </c>
      <c r="AM1613" s="61" t="s">
        <v>1816</v>
      </c>
      <c r="AN1613" s="61" t="s">
        <v>1690</v>
      </c>
      <c r="AO1613" s="61" t="s">
        <v>5059</v>
      </c>
      <c r="AP1613" s="61" t="s">
        <v>5034</v>
      </c>
      <c r="AQ1613" s="61" t="s">
        <v>1717</v>
      </c>
      <c r="AR1613" s="28">
        <v>0</v>
      </c>
      <c r="AS1613" s="28">
        <v>10682</v>
      </c>
      <c r="AT1613" s="28">
        <v>0</v>
      </c>
      <c r="AU1613" s="62"/>
      <c r="BT1613">
        <v>0</v>
      </c>
      <c r="BU1613" s="32">
        <v>100</v>
      </c>
      <c r="BV1613" s="32">
        <v>145</v>
      </c>
      <c r="BW1613" s="32">
        <v>18710</v>
      </c>
      <c r="BX1613" s="32">
        <v>82</v>
      </c>
      <c r="BY1613" s="32">
        <v>91020</v>
      </c>
      <c r="BZ1613" t="s">
        <v>1816</v>
      </c>
      <c r="CA1613" t="s">
        <v>1691</v>
      </c>
      <c r="CB1613" t="s">
        <v>1916</v>
      </c>
      <c r="CC1613" s="52" t="s">
        <v>1790</v>
      </c>
      <c r="CD1613" s="52" t="s">
        <v>1792</v>
      </c>
      <c r="CE1613" s="155">
        <v>6482</v>
      </c>
      <c r="CF1613" s="155">
        <v>52</v>
      </c>
      <c r="CG1613" s="31" t="s">
        <v>5851</v>
      </c>
      <c r="CH1613" s="31" t="s">
        <v>3988</v>
      </c>
      <c r="CI1613" s="31" t="s">
        <v>4014</v>
      </c>
      <c r="CJ1613" s="31" t="s">
        <v>4077</v>
      </c>
      <c r="DL1613"/>
      <c r="DM1613"/>
      <c r="DN1613"/>
      <c r="DO1613"/>
      <c r="DP1613"/>
      <c r="DQ1613"/>
      <c r="DR1613"/>
      <c r="DV1613" s="31" t="s">
        <v>2296</v>
      </c>
      <c r="DW1613" s="31" t="s">
        <v>2299</v>
      </c>
      <c r="DX1613" s="63"/>
      <c r="DY1613" s="63"/>
      <c r="DZ1613" s="63"/>
      <c r="EA1613" s="167"/>
      <c r="EB1613" s="60"/>
      <c r="EC1613" s="60"/>
      <c r="ED1613" s="60"/>
      <c r="EE1613" s="60"/>
      <c r="EF1613" s="60"/>
      <c r="EG1613" s="60"/>
      <c r="EH1613" s="60"/>
      <c r="EI1613" s="60"/>
      <c r="EJ1613" s="60"/>
      <c r="EK1613" s="60"/>
      <c r="EL1613" s="60"/>
      <c r="EM1613" s="60"/>
      <c r="EN1613" s="60"/>
      <c r="EO1613" s="60"/>
      <c r="EP1613" s="60"/>
      <c r="EQ1613" s="60"/>
      <c r="ER1613" s="60"/>
      <c r="ES1613" s="60"/>
      <c r="ET1613" s="60"/>
      <c r="EU1613" s="60"/>
      <c r="EV1613" s="60"/>
      <c r="EW1613" s="60"/>
      <c r="EX1613" s="60"/>
      <c r="EY1613" s="60"/>
      <c r="EZ1613" s="60"/>
      <c r="FA1613" s="60"/>
      <c r="FB1613" s="60"/>
    </row>
    <row r="1614" spans="22:158" x14ac:dyDescent="0.25">
      <c r="W1614" s="33"/>
      <c r="X1614" s="33"/>
      <c r="AH1614" s="38">
        <v>100</v>
      </c>
      <c r="AI1614" s="38">
        <v>140</v>
      </c>
      <c r="AJ1614" s="38">
        <v>11400</v>
      </c>
      <c r="AK1614" s="38">
        <v>16</v>
      </c>
      <c r="AL1614" s="38">
        <v>1901458</v>
      </c>
      <c r="AM1614" s="61" t="s">
        <v>1816</v>
      </c>
      <c r="AN1614" s="61" t="s">
        <v>1690</v>
      </c>
      <c r="AO1614" s="61" t="s">
        <v>5071</v>
      </c>
      <c r="AP1614" s="61" t="s">
        <v>5034</v>
      </c>
      <c r="AQ1614" s="61" t="s">
        <v>1717</v>
      </c>
      <c r="AR1614" s="28">
        <v>4106.8999999999996</v>
      </c>
      <c r="AS1614" s="28">
        <v>0</v>
      </c>
      <c r="AT1614" s="28">
        <v>0</v>
      </c>
      <c r="AU1614" s="62"/>
      <c r="BT1614">
        <v>0</v>
      </c>
      <c r="BU1614" s="32">
        <v>100</v>
      </c>
      <c r="BV1614" s="32">
        <v>145</v>
      </c>
      <c r="BW1614" s="32">
        <v>18710</v>
      </c>
      <c r="BX1614" s="32">
        <v>82</v>
      </c>
      <c r="BY1614" s="32">
        <v>91040</v>
      </c>
      <c r="BZ1614" t="s">
        <v>1816</v>
      </c>
      <c r="CA1614" t="s">
        <v>1691</v>
      </c>
      <c r="CB1614" t="s">
        <v>1916</v>
      </c>
      <c r="CC1614" s="52" t="s">
        <v>1790</v>
      </c>
      <c r="CD1614" s="52" t="s">
        <v>1791</v>
      </c>
      <c r="CE1614" s="155">
        <v>1554</v>
      </c>
      <c r="CF1614" s="155">
        <v>14</v>
      </c>
      <c r="CG1614" s="31" t="s">
        <v>5853</v>
      </c>
      <c r="CH1614" s="31" t="s">
        <v>3989</v>
      </c>
      <c r="CI1614" s="31" t="s">
        <v>4014</v>
      </c>
      <c r="CJ1614" s="31" t="s">
        <v>4078</v>
      </c>
      <c r="DL1614"/>
      <c r="DM1614"/>
      <c r="DN1614"/>
      <c r="DO1614"/>
      <c r="DP1614"/>
      <c r="DQ1614"/>
      <c r="DR1614"/>
      <c r="DV1614" s="31" t="s">
        <v>2296</v>
      </c>
      <c r="DW1614" s="31" t="s">
        <v>2299</v>
      </c>
      <c r="DX1614" s="63"/>
      <c r="DY1614" s="63"/>
      <c r="DZ1614" s="63"/>
      <c r="EA1614" s="167"/>
      <c r="EB1614" s="60"/>
      <c r="EC1614" s="60"/>
      <c r="ED1614" s="60"/>
      <c r="EE1614" s="60"/>
      <c r="EF1614" s="60"/>
      <c r="EG1614" s="60"/>
      <c r="EH1614" s="60"/>
      <c r="EI1614" s="60"/>
      <c r="EJ1614" s="60"/>
      <c r="EK1614" s="60"/>
      <c r="EL1614" s="60"/>
      <c r="EM1614" s="60"/>
      <c r="EN1614" s="60"/>
      <c r="EO1614" s="60"/>
      <c r="EP1614" s="60"/>
      <c r="EQ1614" s="60"/>
      <c r="ER1614" s="60"/>
      <c r="ES1614" s="60"/>
      <c r="ET1614" s="60"/>
      <c r="EU1614" s="60"/>
      <c r="EV1614" s="60"/>
      <c r="EW1614" s="60"/>
      <c r="EX1614" s="60"/>
      <c r="EY1614" s="60"/>
      <c r="EZ1614" s="60"/>
      <c r="FA1614" s="60"/>
      <c r="FB1614" s="60"/>
    </row>
    <row r="1615" spans="22:158" x14ac:dyDescent="0.25">
      <c r="V1615" s="1"/>
      <c r="W1615" s="33"/>
      <c r="X1615" s="33"/>
      <c r="AH1615" s="38">
        <v>100</v>
      </c>
      <c r="AI1615" s="38">
        <v>140</v>
      </c>
      <c r="AJ1615" s="38">
        <v>12900</v>
      </c>
      <c r="AK1615" s="38">
        <v>16</v>
      </c>
      <c r="AL1615" s="38">
        <v>1901458</v>
      </c>
      <c r="AM1615" s="61" t="s">
        <v>1816</v>
      </c>
      <c r="AN1615" s="61" t="s">
        <v>1690</v>
      </c>
      <c r="AO1615" s="61" t="s">
        <v>5099</v>
      </c>
      <c r="AP1615" s="61" t="s">
        <v>5034</v>
      </c>
      <c r="AQ1615" s="61" t="s">
        <v>1717</v>
      </c>
      <c r="AR1615" s="28">
        <v>0</v>
      </c>
      <c r="AS1615" s="28">
        <v>122139</v>
      </c>
      <c r="AT1615" s="28">
        <v>0</v>
      </c>
      <c r="AU1615" s="62"/>
      <c r="BT1615">
        <v>0</v>
      </c>
      <c r="BU1615" s="32">
        <v>100</v>
      </c>
      <c r="BV1615" s="32">
        <v>145</v>
      </c>
      <c r="BW1615" s="32">
        <v>18710</v>
      </c>
      <c r="BX1615" s="32">
        <v>83</v>
      </c>
      <c r="BY1615" s="32">
        <v>91060</v>
      </c>
      <c r="BZ1615" t="s">
        <v>1816</v>
      </c>
      <c r="CA1615" t="s">
        <v>1691</v>
      </c>
      <c r="CB1615" t="s">
        <v>1916</v>
      </c>
      <c r="CC1615" s="52" t="s">
        <v>1786</v>
      </c>
      <c r="CD1615" s="52" t="s">
        <v>5043</v>
      </c>
      <c r="CE1615" s="155">
        <v>3593</v>
      </c>
      <c r="CF1615" s="155">
        <v>11</v>
      </c>
      <c r="CG1615" s="31" t="s">
        <v>684</v>
      </c>
      <c r="CH1615" s="31" t="s">
        <v>3990</v>
      </c>
      <c r="CI1615" s="31" t="s">
        <v>4014</v>
      </c>
      <c r="CJ1615" s="31" t="s">
        <v>4079</v>
      </c>
      <c r="DL1615"/>
      <c r="DM1615"/>
      <c r="DN1615"/>
      <c r="DO1615"/>
      <c r="DP1615"/>
      <c r="DQ1615"/>
      <c r="DR1615"/>
      <c r="DV1615" s="31" t="s">
        <v>2296</v>
      </c>
      <c r="DW1615" s="31" t="s">
        <v>2299</v>
      </c>
      <c r="DX1615" s="63"/>
      <c r="DY1615" s="63"/>
      <c r="DZ1615" s="63"/>
      <c r="EA1615" s="167"/>
      <c r="EB1615" s="60"/>
      <c r="EC1615" s="60"/>
      <c r="ED1615" s="60"/>
      <c r="EE1615" s="60"/>
      <c r="EF1615" s="60"/>
      <c r="EG1615" s="60"/>
      <c r="EH1615" s="60"/>
      <c r="EI1615" s="60"/>
      <c r="EJ1615" s="60"/>
      <c r="EK1615" s="60"/>
      <c r="EL1615" s="60"/>
      <c r="EM1615" s="60"/>
      <c r="EN1615" s="60"/>
      <c r="EO1615" s="60"/>
      <c r="EP1615" s="60"/>
      <c r="EQ1615" s="60"/>
      <c r="ER1615" s="60"/>
      <c r="ES1615" s="60"/>
      <c r="ET1615" s="60"/>
      <c r="EU1615" s="60"/>
      <c r="EV1615" s="60"/>
      <c r="EW1615" s="60"/>
      <c r="EX1615" s="60"/>
      <c r="EY1615" s="60"/>
      <c r="EZ1615" s="60"/>
      <c r="FA1615" s="60"/>
      <c r="FB1615" s="60"/>
    </row>
    <row r="1616" spans="22:158" x14ac:dyDescent="0.25">
      <c r="W1616" s="33"/>
      <c r="X1616" s="33"/>
      <c r="AH1616" s="38">
        <v>100</v>
      </c>
      <c r="AI1616" s="38">
        <v>140</v>
      </c>
      <c r="AJ1616" s="38">
        <v>14600</v>
      </c>
      <c r="AK1616" s="38">
        <v>16</v>
      </c>
      <c r="AL1616" s="38">
        <v>1901458</v>
      </c>
      <c r="AM1616" s="61" t="s">
        <v>1816</v>
      </c>
      <c r="AN1616" s="61" t="s">
        <v>1690</v>
      </c>
      <c r="AO1616" s="61" t="s">
        <v>1580</v>
      </c>
      <c r="AP1616" s="61" t="s">
        <v>5034</v>
      </c>
      <c r="AQ1616" s="61" t="s">
        <v>1717</v>
      </c>
      <c r="AR1616" s="28">
        <v>290529.7</v>
      </c>
      <c r="AS1616" s="28">
        <v>47096</v>
      </c>
      <c r="AT1616" s="28">
        <v>0</v>
      </c>
      <c r="AU1616" s="62"/>
      <c r="BT1616">
        <v>0</v>
      </c>
      <c r="BU1616" s="32">
        <v>100</v>
      </c>
      <c r="BV1616" s="32">
        <v>145</v>
      </c>
      <c r="BW1616" s="32">
        <v>18710</v>
      </c>
      <c r="BX1616" s="32">
        <v>83</v>
      </c>
      <c r="BY1616" s="32">
        <v>91080</v>
      </c>
      <c r="BZ1616" t="s">
        <v>1816</v>
      </c>
      <c r="CA1616" t="s">
        <v>1691</v>
      </c>
      <c r="CB1616" t="s">
        <v>1916</v>
      </c>
      <c r="CC1616" t="s">
        <v>1786</v>
      </c>
      <c r="CD1616" s="52" t="s">
        <v>1784</v>
      </c>
      <c r="CE1616" s="155"/>
      <c r="CF1616" s="155"/>
      <c r="CG1616" s="31" t="s">
        <v>686</v>
      </c>
      <c r="CH1616" s="31" t="s">
        <v>3991</v>
      </c>
      <c r="CI1616" s="31" t="s">
        <v>4014</v>
      </c>
      <c r="CJ1616" s="31" t="s">
        <v>4080</v>
      </c>
      <c r="DL1616"/>
      <c r="DM1616"/>
      <c r="DN1616"/>
      <c r="DO1616"/>
      <c r="DP1616"/>
      <c r="DQ1616"/>
      <c r="DR1616"/>
      <c r="DV1616" s="31" t="s">
        <v>2296</v>
      </c>
      <c r="DW1616" s="31" t="s">
        <v>2299</v>
      </c>
      <c r="DX1616" s="63"/>
      <c r="DY1616" s="63"/>
      <c r="DZ1616" s="63"/>
      <c r="EA1616" s="167"/>
      <c r="EB1616" s="60"/>
      <c r="EC1616" s="60"/>
      <c r="ED1616" s="60"/>
      <c r="EE1616" s="60"/>
      <c r="EF1616" s="60"/>
      <c r="EG1616" s="60"/>
      <c r="EH1616" s="60"/>
      <c r="EI1616" s="60"/>
      <c r="EJ1616" s="60"/>
      <c r="EK1616" s="60"/>
      <c r="EL1616" s="60"/>
      <c r="EM1616" s="60"/>
      <c r="EN1616" s="60"/>
      <c r="EO1616" s="60"/>
      <c r="EP1616" s="60"/>
      <c r="EQ1616" s="60"/>
      <c r="ER1616" s="60"/>
      <c r="ES1616" s="60"/>
      <c r="ET1616" s="60"/>
      <c r="EU1616" s="60"/>
      <c r="EV1616" s="60"/>
      <c r="EW1616" s="60"/>
      <c r="EX1616" s="60"/>
      <c r="EY1616" s="60"/>
      <c r="EZ1616" s="60"/>
      <c r="FA1616" s="60"/>
      <c r="FB1616" s="60"/>
    </row>
    <row r="1617" spans="22:158" x14ac:dyDescent="0.25">
      <c r="W1617" s="33"/>
      <c r="X1617" s="33"/>
      <c r="AH1617" s="38">
        <v>100</v>
      </c>
      <c r="AI1617" s="38">
        <v>140</v>
      </c>
      <c r="AJ1617" s="38">
        <v>16200</v>
      </c>
      <c r="AK1617" s="38">
        <v>16</v>
      </c>
      <c r="AL1617" s="38">
        <v>1901458</v>
      </c>
      <c r="AM1617" s="61" t="s">
        <v>1816</v>
      </c>
      <c r="AN1617" s="61" t="s">
        <v>1690</v>
      </c>
      <c r="AO1617" s="61" t="s">
        <v>1615</v>
      </c>
      <c r="AP1617" s="61" t="s">
        <v>5034</v>
      </c>
      <c r="AQ1617" s="61" t="s">
        <v>1717</v>
      </c>
      <c r="AR1617" s="28">
        <v>0</v>
      </c>
      <c r="AS1617" s="28">
        <v>38917</v>
      </c>
      <c r="AT1617" s="28">
        <v>2891</v>
      </c>
      <c r="AU1617" s="62"/>
      <c r="BT1617">
        <v>0</v>
      </c>
      <c r="BU1617" s="32">
        <v>100</v>
      </c>
      <c r="BV1617" s="32">
        <v>145</v>
      </c>
      <c r="BW1617" s="32">
        <v>18710</v>
      </c>
      <c r="BX1617" s="32">
        <v>84</v>
      </c>
      <c r="BY1617" s="32">
        <v>91100</v>
      </c>
      <c r="BZ1617" t="s">
        <v>1816</v>
      </c>
      <c r="CA1617" t="s">
        <v>1691</v>
      </c>
      <c r="CB1617" t="s">
        <v>1916</v>
      </c>
      <c r="CC1617" s="52" t="s">
        <v>1795</v>
      </c>
      <c r="CD1617" s="52" t="s">
        <v>1796</v>
      </c>
      <c r="CE1617" s="155">
        <v>57</v>
      </c>
      <c r="CF1617" s="155">
        <v>16</v>
      </c>
      <c r="CG1617" s="31" t="s">
        <v>688</v>
      </c>
      <c r="CH1617" s="31" t="s">
        <v>3992</v>
      </c>
      <c r="CI1617" s="31" t="s">
        <v>4014</v>
      </c>
      <c r="CJ1617" s="31" t="s">
        <v>4081</v>
      </c>
      <c r="DL1617"/>
      <c r="DM1617"/>
      <c r="DN1617"/>
      <c r="DO1617"/>
      <c r="DP1617"/>
      <c r="DQ1617"/>
      <c r="DR1617"/>
      <c r="DV1617" s="31" t="s">
        <v>2296</v>
      </c>
      <c r="DW1617" s="31" t="s">
        <v>2299</v>
      </c>
      <c r="DX1617" s="63"/>
      <c r="DY1617" s="63"/>
      <c r="DZ1617" s="63"/>
      <c r="EA1617" s="167"/>
      <c r="EB1617" s="60"/>
      <c r="EC1617" s="60"/>
      <c r="ED1617" s="60"/>
      <c r="EE1617" s="60"/>
      <c r="EF1617" s="60"/>
      <c r="EG1617" s="60"/>
      <c r="EH1617" s="60"/>
      <c r="EI1617" s="60"/>
      <c r="EJ1617" s="60"/>
      <c r="EK1617" s="60"/>
      <c r="EL1617" s="60"/>
      <c r="EM1617" s="60"/>
      <c r="EN1617" s="60"/>
      <c r="EO1617" s="60"/>
      <c r="EP1617" s="60"/>
      <c r="EQ1617" s="60"/>
      <c r="ER1617" s="60"/>
      <c r="ES1617" s="60"/>
      <c r="ET1617" s="60"/>
      <c r="EU1617" s="60"/>
      <c r="EV1617" s="60"/>
      <c r="EW1617" s="60"/>
      <c r="EX1617" s="60"/>
      <c r="EY1617" s="60"/>
      <c r="EZ1617" s="60"/>
      <c r="FA1617" s="60"/>
      <c r="FB1617" s="60"/>
    </row>
    <row r="1618" spans="22:158" x14ac:dyDescent="0.25">
      <c r="V1618" s="1"/>
      <c r="W1618" s="33"/>
      <c r="X1618" s="33"/>
      <c r="AH1618" s="38">
        <v>100</v>
      </c>
      <c r="AI1618" s="38">
        <v>140</v>
      </c>
      <c r="AJ1618" s="38">
        <v>18100</v>
      </c>
      <c r="AK1618" s="38">
        <v>16</v>
      </c>
      <c r="AL1618" s="38">
        <v>1901458</v>
      </c>
      <c r="AM1618" s="61" t="s">
        <v>1816</v>
      </c>
      <c r="AN1618" s="61" t="s">
        <v>1690</v>
      </c>
      <c r="AO1618" s="61" t="s">
        <v>1658</v>
      </c>
      <c r="AP1618" s="61" t="s">
        <v>5034</v>
      </c>
      <c r="AQ1618" s="61" t="s">
        <v>1717</v>
      </c>
      <c r="AR1618" s="28">
        <v>0</v>
      </c>
      <c r="AS1618" s="28">
        <v>0</v>
      </c>
      <c r="AT1618" s="28">
        <v>0</v>
      </c>
      <c r="AU1618" s="62"/>
      <c r="BT1618">
        <v>0</v>
      </c>
      <c r="BU1618" s="32">
        <v>100</v>
      </c>
      <c r="BV1618" s="32">
        <v>145</v>
      </c>
      <c r="BW1618" s="32">
        <v>18710</v>
      </c>
      <c r="BX1618" s="32">
        <v>85</v>
      </c>
      <c r="BY1618" s="32">
        <v>91120</v>
      </c>
      <c r="BZ1618" t="s">
        <v>1816</v>
      </c>
      <c r="CA1618" t="s">
        <v>1691</v>
      </c>
      <c r="CB1618" t="s">
        <v>1916</v>
      </c>
      <c r="CC1618" t="s">
        <v>1797</v>
      </c>
      <c r="CD1618" s="52" t="s">
        <v>1797</v>
      </c>
      <c r="CE1618" s="155">
        <v>406</v>
      </c>
      <c r="CF1618" s="155">
        <v>70</v>
      </c>
      <c r="CG1618" s="31" t="s">
        <v>690</v>
      </c>
      <c r="CH1618" s="31" t="s">
        <v>3993</v>
      </c>
      <c r="CI1618" s="31" t="s">
        <v>4014</v>
      </c>
      <c r="CJ1618" s="31" t="s">
        <v>4082</v>
      </c>
      <c r="DL1618"/>
      <c r="DM1618"/>
      <c r="DN1618"/>
      <c r="DO1618"/>
      <c r="DP1618"/>
      <c r="DQ1618"/>
      <c r="DR1618"/>
      <c r="DV1618" s="31" t="s">
        <v>2296</v>
      </c>
      <c r="DW1618" s="31" t="s">
        <v>2299</v>
      </c>
      <c r="DX1618" s="63"/>
      <c r="DY1618" s="63"/>
      <c r="DZ1618" s="63"/>
      <c r="EA1618" s="167"/>
      <c r="EB1618" s="60"/>
      <c r="EC1618" s="60"/>
      <c r="ED1618" s="60"/>
      <c r="EE1618" s="60"/>
      <c r="EF1618" s="60"/>
      <c r="EG1618" s="60"/>
      <c r="EH1618" s="60"/>
      <c r="EI1618" s="60"/>
      <c r="EJ1618" s="60"/>
      <c r="EK1618" s="60"/>
      <c r="EL1618" s="60"/>
      <c r="EM1618" s="60"/>
      <c r="EN1618" s="60"/>
      <c r="EO1618" s="60"/>
      <c r="EP1618" s="60"/>
      <c r="EQ1618" s="60"/>
      <c r="ER1618" s="60"/>
      <c r="ES1618" s="60"/>
      <c r="ET1618" s="60"/>
      <c r="EU1618" s="60"/>
      <c r="EV1618" s="60"/>
      <c r="EW1618" s="60"/>
      <c r="EX1618" s="60"/>
      <c r="EY1618" s="60"/>
      <c r="EZ1618" s="60"/>
      <c r="FA1618" s="60"/>
      <c r="FB1618" s="60"/>
    </row>
    <row r="1619" spans="22:158" x14ac:dyDescent="0.25">
      <c r="V1619" s="1"/>
      <c r="W1619" s="33"/>
      <c r="X1619" s="33"/>
      <c r="AH1619" s="38">
        <v>100</v>
      </c>
      <c r="AI1619" s="38">
        <v>150</v>
      </c>
      <c r="AJ1619" s="38">
        <v>11600</v>
      </c>
      <c r="AK1619" s="38">
        <v>16</v>
      </c>
      <c r="AL1619" s="38">
        <v>1901458</v>
      </c>
      <c r="AM1619" s="61" t="s">
        <v>1816</v>
      </c>
      <c r="AN1619" s="61" t="s">
        <v>1695</v>
      </c>
      <c r="AO1619" s="61" t="s">
        <v>5076</v>
      </c>
      <c r="AP1619" s="61" t="s">
        <v>5034</v>
      </c>
      <c r="AQ1619" s="61" t="s">
        <v>1717</v>
      </c>
      <c r="AR1619" s="28">
        <v>167493.79999999999</v>
      </c>
      <c r="AS1619" s="28">
        <v>81186</v>
      </c>
      <c r="AT1619" s="28">
        <v>0</v>
      </c>
      <c r="AU1619" s="62"/>
      <c r="BT1619">
        <v>0</v>
      </c>
      <c r="BU1619" s="32">
        <v>100</v>
      </c>
      <c r="BV1619" s="32">
        <v>145</v>
      </c>
      <c r="BW1619" s="32">
        <v>18710</v>
      </c>
      <c r="BX1619" s="32">
        <v>86</v>
      </c>
      <c r="BY1619" s="32">
        <v>91140</v>
      </c>
      <c r="BZ1619" t="s">
        <v>1816</v>
      </c>
      <c r="CA1619" t="s">
        <v>1691</v>
      </c>
      <c r="CB1619" t="s">
        <v>1916</v>
      </c>
      <c r="CC1619" t="s">
        <v>1787</v>
      </c>
      <c r="CD1619" t="s">
        <v>1789</v>
      </c>
      <c r="CE1619" s="155">
        <v>1081</v>
      </c>
      <c r="CF1619" s="155">
        <v>148</v>
      </c>
      <c r="CG1619" s="31" t="s">
        <v>5839</v>
      </c>
      <c r="CH1619" s="31" t="s">
        <v>3994</v>
      </c>
      <c r="CI1619" s="31" t="s">
        <v>4014</v>
      </c>
      <c r="CJ1619" s="31" t="s">
        <v>4083</v>
      </c>
      <c r="DL1619"/>
      <c r="DM1619"/>
      <c r="DN1619"/>
      <c r="DO1619"/>
      <c r="DP1619"/>
      <c r="DQ1619"/>
      <c r="DR1619"/>
      <c r="DV1619" s="31" t="s">
        <v>2296</v>
      </c>
      <c r="DW1619" s="31" t="s">
        <v>2300</v>
      </c>
      <c r="DX1619" s="63"/>
      <c r="DY1619" s="63"/>
      <c r="DZ1619" s="63"/>
      <c r="EA1619" s="167"/>
      <c r="EB1619" s="60"/>
      <c r="EC1619" s="60"/>
      <c r="ED1619" s="60"/>
      <c r="EE1619" s="60"/>
      <c r="EF1619" s="60"/>
      <c r="EG1619" s="60"/>
      <c r="EH1619" s="60"/>
      <c r="EI1619" s="60"/>
      <c r="EJ1619" s="60"/>
      <c r="EK1619" s="60"/>
      <c r="EL1619" s="60"/>
      <c r="EM1619" s="60"/>
      <c r="EN1619" s="60"/>
      <c r="EO1619" s="60"/>
      <c r="EP1619" s="60"/>
      <c r="EQ1619" s="60"/>
      <c r="ER1619" s="60"/>
      <c r="ES1619" s="60"/>
      <c r="ET1619" s="60"/>
      <c r="EU1619" s="60"/>
      <c r="EV1619" s="60"/>
      <c r="EW1619" s="60"/>
      <c r="EX1619" s="60"/>
      <c r="EY1619" s="60"/>
      <c r="EZ1619" s="60"/>
      <c r="FA1619" s="60"/>
      <c r="FB1619" s="60"/>
    </row>
    <row r="1620" spans="22:158" x14ac:dyDescent="0.25">
      <c r="W1620" s="33"/>
      <c r="X1620" s="33"/>
      <c r="AH1620" s="38">
        <v>100</v>
      </c>
      <c r="AI1620" s="38">
        <v>150</v>
      </c>
      <c r="AJ1620" s="38">
        <v>13850</v>
      </c>
      <c r="AK1620" s="38">
        <v>16</v>
      </c>
      <c r="AL1620" s="38">
        <v>1901458</v>
      </c>
      <c r="AM1620" s="61" t="s">
        <v>1816</v>
      </c>
      <c r="AN1620" s="61" t="s">
        <v>1695</v>
      </c>
      <c r="AO1620" s="61" t="s">
        <v>5121</v>
      </c>
      <c r="AP1620" s="61" t="s">
        <v>5034</v>
      </c>
      <c r="AQ1620" s="61" t="s">
        <v>1717</v>
      </c>
      <c r="AR1620" s="28">
        <v>0</v>
      </c>
      <c r="AS1620" s="28">
        <v>121589</v>
      </c>
      <c r="AT1620" s="28">
        <v>435355</v>
      </c>
      <c r="AU1620" s="62"/>
      <c r="BT1620">
        <v>0</v>
      </c>
      <c r="BU1620" s="32">
        <v>100</v>
      </c>
      <c r="BV1620" s="32">
        <v>145</v>
      </c>
      <c r="BW1620" s="32">
        <v>18710</v>
      </c>
      <c r="BX1620" s="32">
        <v>86</v>
      </c>
      <c r="BY1620" s="32">
        <v>91160</v>
      </c>
      <c r="BZ1620" t="s">
        <v>1816</v>
      </c>
      <c r="CA1620" t="s">
        <v>1691</v>
      </c>
      <c r="CB1620" t="s">
        <v>1916</v>
      </c>
      <c r="CC1620" t="s">
        <v>1787</v>
      </c>
      <c r="CD1620" t="s">
        <v>1788</v>
      </c>
      <c r="CE1620" s="155">
        <v>573</v>
      </c>
      <c r="CF1620" s="155">
        <v>47</v>
      </c>
      <c r="CG1620" s="31" t="s">
        <v>5831</v>
      </c>
      <c r="CH1620" s="31" t="s">
        <v>3995</v>
      </c>
      <c r="CI1620" s="31" t="s">
        <v>4014</v>
      </c>
      <c r="CJ1620" s="31" t="s">
        <v>4084</v>
      </c>
      <c r="DL1620"/>
      <c r="DM1620"/>
      <c r="DN1620"/>
      <c r="DO1620"/>
      <c r="DP1620"/>
      <c r="DQ1620"/>
      <c r="DR1620"/>
      <c r="DV1620" s="31" t="s">
        <v>2296</v>
      </c>
      <c r="DW1620" s="31" t="s">
        <v>2300</v>
      </c>
      <c r="DX1620" s="63"/>
      <c r="DY1620" s="63"/>
      <c r="DZ1620" s="63"/>
      <c r="EA1620" s="167"/>
      <c r="EB1620" s="60"/>
      <c r="EC1620" s="60"/>
      <c r="ED1620" s="60"/>
      <c r="EE1620" s="60"/>
      <c r="EF1620" s="60"/>
      <c r="EG1620" s="60"/>
      <c r="EH1620" s="60"/>
      <c r="EI1620" s="60"/>
      <c r="EJ1620" s="60"/>
      <c r="EK1620" s="60"/>
      <c r="EL1620" s="60"/>
      <c r="EM1620" s="60"/>
      <c r="EN1620" s="60"/>
      <c r="EO1620" s="60"/>
      <c r="EP1620" s="60"/>
      <c r="EQ1620" s="60"/>
      <c r="ER1620" s="60"/>
      <c r="ES1620" s="60"/>
      <c r="ET1620" s="60"/>
      <c r="EU1620" s="60"/>
      <c r="EV1620" s="60"/>
      <c r="EW1620" s="60"/>
      <c r="EX1620" s="60"/>
      <c r="EY1620" s="60"/>
      <c r="EZ1620" s="60"/>
      <c r="FA1620" s="60"/>
      <c r="FB1620" s="60"/>
    </row>
    <row r="1621" spans="22:158" x14ac:dyDescent="0.25">
      <c r="V1621" s="1"/>
      <c r="W1621" s="33"/>
      <c r="X1621" s="33"/>
      <c r="AH1621" s="38">
        <v>100</v>
      </c>
      <c r="AI1621" s="38">
        <v>150</v>
      </c>
      <c r="AJ1621" s="38">
        <v>14750</v>
      </c>
      <c r="AK1621" s="38">
        <v>16</v>
      </c>
      <c r="AL1621" s="38">
        <v>1901458</v>
      </c>
      <c r="AM1621" s="61" t="s">
        <v>1816</v>
      </c>
      <c r="AN1621" s="61" t="s">
        <v>1695</v>
      </c>
      <c r="AO1621" s="61" t="s">
        <v>1583</v>
      </c>
      <c r="AP1621" s="61" t="s">
        <v>5034</v>
      </c>
      <c r="AQ1621" s="61" t="s">
        <v>1717</v>
      </c>
      <c r="AR1621" s="28">
        <v>0</v>
      </c>
      <c r="AS1621" s="28">
        <v>47679</v>
      </c>
      <c r="AT1621" s="28">
        <v>52034</v>
      </c>
      <c r="AU1621" s="62"/>
      <c r="BT1621">
        <v>0</v>
      </c>
      <c r="BU1621" s="32">
        <v>100</v>
      </c>
      <c r="BV1621" s="32">
        <v>145</v>
      </c>
      <c r="BW1621" s="32">
        <v>18710</v>
      </c>
      <c r="BX1621" s="32">
        <v>87</v>
      </c>
      <c r="BY1621" s="32">
        <v>91180</v>
      </c>
      <c r="BZ1621" t="s">
        <v>1816</v>
      </c>
      <c r="CA1621" t="s">
        <v>1691</v>
      </c>
      <c r="CB1621" t="s">
        <v>1916</v>
      </c>
      <c r="CC1621" t="s">
        <v>1726</v>
      </c>
      <c r="CD1621" s="52" t="s">
        <v>1793</v>
      </c>
      <c r="CE1621" s="155">
        <v>1220</v>
      </c>
      <c r="CF1621" s="155">
        <v>2</v>
      </c>
      <c r="CG1621" s="31" t="s">
        <v>5841</v>
      </c>
      <c r="CH1621" s="31" t="s">
        <v>3996</v>
      </c>
      <c r="CI1621" s="31" t="s">
        <v>4014</v>
      </c>
      <c r="CJ1621" s="31" t="s">
        <v>4085</v>
      </c>
      <c r="DL1621"/>
      <c r="DM1621"/>
      <c r="DN1621"/>
      <c r="DO1621"/>
      <c r="DP1621"/>
      <c r="DQ1621"/>
      <c r="DR1621"/>
      <c r="DV1621" s="31" t="s">
        <v>2296</v>
      </c>
      <c r="DW1621" s="31" t="s">
        <v>2300</v>
      </c>
      <c r="DX1621" s="63"/>
      <c r="DY1621" s="63"/>
      <c r="DZ1621" s="63"/>
      <c r="EA1621" s="167"/>
      <c r="EB1621" s="60"/>
      <c r="EC1621" s="60"/>
      <c r="ED1621" s="60"/>
      <c r="EE1621" s="60"/>
      <c r="EF1621" s="60"/>
      <c r="EG1621" s="60"/>
      <c r="EH1621" s="60"/>
      <c r="EI1621" s="60"/>
      <c r="EJ1621" s="60"/>
      <c r="EK1621" s="60"/>
      <c r="EL1621" s="60"/>
      <c r="EM1621" s="60"/>
      <c r="EN1621" s="60"/>
      <c r="EO1621" s="60"/>
      <c r="EP1621" s="60"/>
      <c r="EQ1621" s="60"/>
      <c r="ER1621" s="60"/>
      <c r="ES1621" s="60"/>
      <c r="ET1621" s="60"/>
      <c r="EU1621" s="60"/>
      <c r="EV1621" s="60"/>
      <c r="EW1621" s="60"/>
      <c r="EX1621" s="60"/>
      <c r="EY1621" s="60"/>
      <c r="EZ1621" s="60"/>
      <c r="FA1621" s="60"/>
      <c r="FB1621" s="60"/>
    </row>
    <row r="1622" spans="22:158" x14ac:dyDescent="0.25">
      <c r="W1622" s="33"/>
      <c r="X1622" s="33"/>
      <c r="AH1622" s="38">
        <v>100</v>
      </c>
      <c r="AI1622" s="38">
        <v>150</v>
      </c>
      <c r="AJ1622" s="38">
        <v>15800</v>
      </c>
      <c r="AK1622" s="38">
        <v>16</v>
      </c>
      <c r="AL1622" s="38">
        <v>1901458</v>
      </c>
      <c r="AM1622" s="61" t="s">
        <v>1816</v>
      </c>
      <c r="AN1622" s="61" t="s">
        <v>1695</v>
      </c>
      <c r="AO1622" s="61" t="s">
        <v>1607</v>
      </c>
      <c r="AP1622" s="61" t="s">
        <v>5034</v>
      </c>
      <c r="AQ1622" s="61" t="s">
        <v>1717</v>
      </c>
      <c r="AR1622" s="28">
        <v>0</v>
      </c>
      <c r="AS1622" s="28">
        <v>0</v>
      </c>
      <c r="AT1622" s="28">
        <v>16688</v>
      </c>
      <c r="AU1622" s="62"/>
      <c r="BT1622">
        <v>0</v>
      </c>
      <c r="BU1622" s="32">
        <v>100</v>
      </c>
      <c r="BV1622" s="32">
        <v>145</v>
      </c>
      <c r="BW1622" s="32">
        <v>18710</v>
      </c>
      <c r="BX1622" s="32">
        <v>87</v>
      </c>
      <c r="BY1622" s="32">
        <v>91190</v>
      </c>
      <c r="BZ1622" t="s">
        <v>1816</v>
      </c>
      <c r="CA1622" t="s">
        <v>1691</v>
      </c>
      <c r="CB1622" t="s">
        <v>1916</v>
      </c>
      <c r="CC1622" s="52" t="s">
        <v>1726</v>
      </c>
      <c r="CD1622" s="52" t="s">
        <v>1726</v>
      </c>
      <c r="CE1622" s="155">
        <v>14</v>
      </c>
      <c r="CF1622" s="155">
        <v>7</v>
      </c>
      <c r="CG1622" s="31" t="s">
        <v>5843</v>
      </c>
      <c r="CH1622" s="31" t="s">
        <v>3997</v>
      </c>
      <c r="CI1622" s="31" t="s">
        <v>4014</v>
      </c>
      <c r="CJ1622" s="31" t="s">
        <v>4086</v>
      </c>
      <c r="DL1622"/>
      <c r="DM1622"/>
      <c r="DN1622"/>
      <c r="DO1622"/>
      <c r="DP1622"/>
      <c r="DQ1622"/>
      <c r="DR1622"/>
      <c r="DV1622" s="31" t="s">
        <v>2296</v>
      </c>
      <c r="DW1622" s="31" t="s">
        <v>2300</v>
      </c>
      <c r="DX1622" s="63"/>
      <c r="DY1622" s="63"/>
      <c r="DZ1622" s="63"/>
      <c r="EA1622" s="167"/>
      <c r="EB1622" s="60"/>
      <c r="EC1622" s="60"/>
      <c r="ED1622" s="60"/>
      <c r="EE1622" s="60"/>
      <c r="EF1622" s="60"/>
      <c r="EG1622" s="60"/>
      <c r="EH1622" s="60"/>
      <c r="EI1622" s="60"/>
      <c r="EJ1622" s="60"/>
      <c r="EK1622" s="60"/>
      <c r="EL1622" s="60"/>
      <c r="EM1622" s="60"/>
      <c r="EN1622" s="60"/>
      <c r="EO1622" s="60"/>
      <c r="EP1622" s="60"/>
      <c r="EQ1622" s="60"/>
      <c r="ER1622" s="60"/>
      <c r="ES1622" s="60"/>
      <c r="ET1622" s="60"/>
      <c r="EU1622" s="60"/>
      <c r="EV1622" s="60"/>
      <c r="EW1622" s="60"/>
      <c r="EX1622" s="60"/>
      <c r="EY1622" s="60"/>
      <c r="EZ1622" s="60"/>
      <c r="FA1622" s="60"/>
      <c r="FB1622" s="60"/>
    </row>
    <row r="1623" spans="22:158" x14ac:dyDescent="0.25">
      <c r="W1623" s="33"/>
      <c r="X1623" s="33"/>
      <c r="AH1623" s="38">
        <v>100</v>
      </c>
      <c r="AI1623" s="38">
        <v>155</v>
      </c>
      <c r="AJ1623" s="38">
        <v>10650</v>
      </c>
      <c r="AK1623" s="38">
        <v>16</v>
      </c>
      <c r="AL1623" s="38">
        <v>1901458</v>
      </c>
      <c r="AM1623" s="61" t="s">
        <v>1816</v>
      </c>
      <c r="AN1623" s="61" t="s">
        <v>1686</v>
      </c>
      <c r="AO1623" s="61" t="s">
        <v>5056</v>
      </c>
      <c r="AP1623" s="61" t="s">
        <v>5034</v>
      </c>
      <c r="AQ1623" s="61" t="s">
        <v>1717</v>
      </c>
      <c r="AR1623" s="28">
        <v>0</v>
      </c>
      <c r="AS1623" s="28">
        <v>29352</v>
      </c>
      <c r="AT1623" s="28">
        <v>0</v>
      </c>
      <c r="AU1623" s="62"/>
      <c r="BT1623">
        <v>0</v>
      </c>
      <c r="BU1623" s="32">
        <v>100</v>
      </c>
      <c r="BV1623" s="32">
        <v>145</v>
      </c>
      <c r="BW1623" s="32">
        <v>18710</v>
      </c>
      <c r="BX1623" s="32">
        <v>87</v>
      </c>
      <c r="BY1623" s="32">
        <v>91192</v>
      </c>
      <c r="BZ1623" t="s">
        <v>1816</v>
      </c>
      <c r="CA1623" t="s">
        <v>1691</v>
      </c>
      <c r="CB1623" s="52" t="s">
        <v>1916</v>
      </c>
      <c r="CC1623" s="52" t="s">
        <v>1726</v>
      </c>
      <c r="CD1623" s="52" t="s">
        <v>1115</v>
      </c>
      <c r="CE1623" s="155">
        <v>1011</v>
      </c>
      <c r="CF1623" s="155">
        <v>5</v>
      </c>
      <c r="CG1623" s="31" t="s">
        <v>692</v>
      </c>
      <c r="CH1623" s="31" t="s">
        <v>3998</v>
      </c>
      <c r="CI1623" s="31" t="s">
        <v>4014</v>
      </c>
      <c r="CJ1623" s="31" t="s">
        <v>1495</v>
      </c>
      <c r="DL1623"/>
      <c r="DM1623"/>
      <c r="DN1623"/>
      <c r="DO1623"/>
      <c r="DP1623"/>
      <c r="DQ1623"/>
      <c r="DR1623"/>
      <c r="DV1623" s="31" t="s">
        <v>2296</v>
      </c>
      <c r="DW1623" s="31" t="s">
        <v>2301</v>
      </c>
      <c r="DX1623" s="63"/>
      <c r="DY1623" s="63"/>
      <c r="DZ1623" s="63"/>
      <c r="EA1623" s="167"/>
      <c r="EB1623" s="60"/>
      <c r="EC1623" s="60"/>
      <c r="ED1623" s="60"/>
      <c r="EE1623" s="60"/>
      <c r="EF1623" s="60"/>
      <c r="EG1623" s="60"/>
      <c r="EH1623" s="60"/>
      <c r="EI1623" s="60"/>
      <c r="EJ1623" s="60"/>
      <c r="EK1623" s="60"/>
      <c r="EL1623" s="60"/>
      <c r="EM1623" s="60"/>
      <c r="EN1623" s="60"/>
      <c r="EO1623" s="60"/>
      <c r="EP1623" s="60"/>
      <c r="EQ1623" s="60"/>
      <c r="ER1623" s="60"/>
      <c r="ES1623" s="60"/>
      <c r="ET1623" s="60"/>
      <c r="EU1623" s="60"/>
      <c r="EV1623" s="60"/>
      <c r="EW1623" s="60"/>
      <c r="EX1623" s="60"/>
      <c r="EY1623" s="60"/>
      <c r="EZ1623" s="60"/>
      <c r="FA1623" s="60"/>
      <c r="FB1623" s="60"/>
    </row>
    <row r="1624" spans="22:158" x14ac:dyDescent="0.25">
      <c r="W1624" s="33"/>
      <c r="X1624" s="33"/>
      <c r="AH1624" s="38">
        <v>100</v>
      </c>
      <c r="AI1624" s="38">
        <v>155</v>
      </c>
      <c r="AJ1624" s="38">
        <v>11860</v>
      </c>
      <c r="AK1624" s="38">
        <v>16</v>
      </c>
      <c r="AL1624" s="38">
        <v>1901458</v>
      </c>
      <c r="AM1624" s="61" t="s">
        <v>1816</v>
      </c>
      <c r="AN1624" s="61" t="s">
        <v>1686</v>
      </c>
      <c r="AO1624" s="61" t="s">
        <v>5082</v>
      </c>
      <c r="AP1624" s="61" t="s">
        <v>5034</v>
      </c>
      <c r="AQ1624" s="61" t="s">
        <v>1717</v>
      </c>
      <c r="AR1624" s="28">
        <v>0</v>
      </c>
      <c r="AS1624" s="28">
        <v>0</v>
      </c>
      <c r="AT1624" s="28">
        <v>60739</v>
      </c>
      <c r="AU1624" s="62"/>
      <c r="BT1624">
        <v>0</v>
      </c>
      <c r="BU1624" s="32">
        <v>100</v>
      </c>
      <c r="BV1624" s="32">
        <v>145</v>
      </c>
      <c r="BW1624" s="32">
        <v>18710</v>
      </c>
      <c r="BX1624" s="32">
        <v>87</v>
      </c>
      <c r="BY1624" s="32">
        <v>91194</v>
      </c>
      <c r="BZ1624" t="s">
        <v>1816</v>
      </c>
      <c r="CA1624" t="s">
        <v>1691</v>
      </c>
      <c r="CB1624" t="s">
        <v>1916</v>
      </c>
      <c r="CC1624" s="52" t="s">
        <v>1726</v>
      </c>
      <c r="CD1624" s="52" t="s">
        <v>1114</v>
      </c>
      <c r="CE1624" s="155">
        <v>14</v>
      </c>
      <c r="CF1624" s="155">
        <v>5</v>
      </c>
      <c r="CG1624" s="31" t="s">
        <v>694</v>
      </c>
      <c r="CH1624" s="31" t="s">
        <v>3999</v>
      </c>
      <c r="CI1624" s="31" t="s">
        <v>4014</v>
      </c>
      <c r="CJ1624" s="31" t="s">
        <v>1494</v>
      </c>
      <c r="DL1624"/>
      <c r="DM1624"/>
      <c r="DN1624"/>
      <c r="DO1624"/>
      <c r="DP1624"/>
      <c r="DQ1624"/>
      <c r="DR1624"/>
      <c r="DV1624" s="31" t="s">
        <v>2296</v>
      </c>
      <c r="DW1624" s="31" t="s">
        <v>2301</v>
      </c>
      <c r="DX1624" s="63"/>
      <c r="DY1624" s="63"/>
      <c r="DZ1624" s="63"/>
      <c r="EA1624" s="167"/>
      <c r="EB1624" s="60"/>
      <c r="EC1624" s="60"/>
      <c r="ED1624" s="60"/>
      <c r="EE1624" s="60"/>
      <c r="EF1624" s="60"/>
      <c r="EG1624" s="60"/>
      <c r="EH1624" s="60"/>
      <c r="EI1624" s="60"/>
      <c r="EJ1624" s="60"/>
      <c r="EK1624" s="60"/>
      <c r="EL1624" s="60"/>
      <c r="EM1624" s="60"/>
      <c r="EN1624" s="60"/>
      <c r="EO1624" s="60"/>
      <c r="EP1624" s="60"/>
      <c r="EQ1624" s="60"/>
      <c r="ER1624" s="60"/>
      <c r="ES1624" s="60"/>
      <c r="ET1624" s="60"/>
      <c r="EU1624" s="60"/>
      <c r="EV1624" s="60"/>
      <c r="EW1624" s="60"/>
      <c r="EX1624" s="60"/>
      <c r="EY1624" s="60"/>
      <c r="EZ1624" s="60"/>
      <c r="FA1624" s="60"/>
      <c r="FB1624" s="60"/>
    </row>
    <row r="1625" spans="22:158" x14ac:dyDescent="0.25">
      <c r="W1625" s="33"/>
      <c r="X1625" s="33"/>
      <c r="AH1625" s="38">
        <v>100</v>
      </c>
      <c r="AI1625" s="38">
        <v>155</v>
      </c>
      <c r="AJ1625" s="38">
        <v>12300</v>
      </c>
      <c r="AK1625" s="38">
        <v>16</v>
      </c>
      <c r="AL1625" s="38">
        <v>1901458</v>
      </c>
      <c r="AM1625" s="61" t="s">
        <v>1816</v>
      </c>
      <c r="AN1625" s="61" t="s">
        <v>1686</v>
      </c>
      <c r="AO1625" s="61" t="s">
        <v>5090</v>
      </c>
      <c r="AP1625" s="61" t="s">
        <v>5034</v>
      </c>
      <c r="AQ1625" s="61" t="s">
        <v>1717</v>
      </c>
      <c r="AR1625" s="28">
        <v>0</v>
      </c>
      <c r="AS1625" s="28">
        <v>64798</v>
      </c>
      <c r="AT1625" s="28">
        <v>0</v>
      </c>
      <c r="AU1625" s="62"/>
      <c r="BT1625">
        <v>0</v>
      </c>
      <c r="BU1625" s="32">
        <v>100</v>
      </c>
      <c r="BV1625" s="32">
        <v>145</v>
      </c>
      <c r="BW1625" s="32">
        <v>18710</v>
      </c>
      <c r="BX1625" s="32">
        <v>87</v>
      </c>
      <c r="BY1625" s="32">
        <v>91200</v>
      </c>
      <c r="BZ1625" t="s">
        <v>1816</v>
      </c>
      <c r="CA1625" t="s">
        <v>1691</v>
      </c>
      <c r="CB1625" t="s">
        <v>1916</v>
      </c>
      <c r="CC1625" s="52" t="s">
        <v>1726</v>
      </c>
      <c r="CD1625" s="52" t="s">
        <v>1794</v>
      </c>
      <c r="CE1625" s="155"/>
      <c r="CF1625" s="155"/>
      <c r="CG1625" s="31" t="s">
        <v>5845</v>
      </c>
      <c r="CH1625" s="31" t="s">
        <v>4000</v>
      </c>
      <c r="CI1625" s="31" t="s">
        <v>4014</v>
      </c>
      <c r="CJ1625" s="31" t="s">
        <v>4087</v>
      </c>
      <c r="DL1625"/>
      <c r="DM1625"/>
      <c r="DN1625"/>
      <c r="DO1625"/>
      <c r="DP1625"/>
      <c r="DQ1625"/>
      <c r="DR1625"/>
      <c r="DV1625" s="31" t="s">
        <v>2296</v>
      </c>
      <c r="DW1625" s="31" t="s">
        <v>2301</v>
      </c>
      <c r="DX1625" s="63"/>
      <c r="DY1625" s="63"/>
      <c r="DZ1625" s="63"/>
      <c r="EA1625" s="167"/>
      <c r="EB1625" s="60"/>
      <c r="EC1625" s="60"/>
      <c r="ED1625" s="60"/>
      <c r="EE1625" s="60"/>
      <c r="EF1625" s="60"/>
      <c r="EG1625" s="60"/>
      <c r="EH1625" s="60"/>
      <c r="EI1625" s="60"/>
      <c r="EJ1625" s="60"/>
      <c r="EK1625" s="60"/>
      <c r="EL1625" s="60"/>
      <c r="EM1625" s="60"/>
      <c r="EN1625" s="60"/>
      <c r="EO1625" s="60"/>
      <c r="EP1625" s="60"/>
      <c r="EQ1625" s="60"/>
      <c r="ER1625" s="60"/>
      <c r="ES1625" s="60"/>
      <c r="ET1625" s="60"/>
      <c r="EU1625" s="60"/>
      <c r="EV1625" s="60"/>
      <c r="EW1625" s="60"/>
      <c r="EX1625" s="60"/>
      <c r="EY1625" s="60"/>
      <c r="EZ1625" s="60"/>
      <c r="FA1625" s="60"/>
      <c r="FB1625" s="60"/>
    </row>
    <row r="1626" spans="22:158" x14ac:dyDescent="0.25">
      <c r="W1626" s="33"/>
      <c r="X1626" s="33"/>
      <c r="AH1626" s="38">
        <v>100</v>
      </c>
      <c r="AI1626" s="38">
        <v>155</v>
      </c>
      <c r="AJ1626" s="38">
        <v>13370</v>
      </c>
      <c r="AK1626" s="38">
        <v>16</v>
      </c>
      <c r="AL1626" s="38">
        <v>1901458</v>
      </c>
      <c r="AM1626" s="61" t="s">
        <v>1816</v>
      </c>
      <c r="AN1626" s="61" t="s">
        <v>1686</v>
      </c>
      <c r="AO1626" s="61" t="s">
        <v>5110</v>
      </c>
      <c r="AP1626" s="61" t="s">
        <v>5034</v>
      </c>
      <c r="AQ1626" s="61" t="s">
        <v>1717</v>
      </c>
      <c r="AR1626" s="28">
        <v>1137.7</v>
      </c>
      <c r="AS1626" s="28">
        <v>0</v>
      </c>
      <c r="AT1626" s="28">
        <v>0</v>
      </c>
      <c r="AU1626" s="62"/>
      <c r="BT1626">
        <v>0</v>
      </c>
      <c r="BU1626" s="32">
        <v>100</v>
      </c>
      <c r="BV1626" s="32">
        <v>145</v>
      </c>
      <c r="BW1626" s="32">
        <v>18710</v>
      </c>
      <c r="BX1626" s="32">
        <v>88</v>
      </c>
      <c r="BY1626" s="32">
        <v>91220</v>
      </c>
      <c r="BZ1626" t="s">
        <v>1816</v>
      </c>
      <c r="CA1626" t="s">
        <v>1691</v>
      </c>
      <c r="CB1626" t="s">
        <v>1916</v>
      </c>
      <c r="CC1626" t="s">
        <v>1684</v>
      </c>
      <c r="CD1626" s="52" t="s">
        <v>1684</v>
      </c>
      <c r="CE1626" s="155">
        <v>14</v>
      </c>
      <c r="CF1626" s="155">
        <v>2</v>
      </c>
      <c r="CG1626" s="31" t="s">
        <v>696</v>
      </c>
      <c r="CH1626" s="31" t="s">
        <v>4001</v>
      </c>
      <c r="CI1626" s="31" t="s">
        <v>4014</v>
      </c>
      <c r="CJ1626" s="31" t="s">
        <v>4088</v>
      </c>
      <c r="DL1626"/>
      <c r="DM1626"/>
      <c r="DN1626"/>
      <c r="DO1626"/>
      <c r="DP1626"/>
      <c r="DQ1626"/>
      <c r="DR1626"/>
      <c r="DV1626" s="31" t="s">
        <v>2296</v>
      </c>
      <c r="DW1626" s="31" t="s">
        <v>2301</v>
      </c>
      <c r="DX1626" s="63"/>
      <c r="DY1626" s="63"/>
      <c r="DZ1626" s="63"/>
      <c r="EA1626" s="167"/>
      <c r="EB1626" s="60"/>
      <c r="EC1626" s="60"/>
      <c r="ED1626" s="60"/>
      <c r="EE1626" s="60"/>
      <c r="EF1626" s="60"/>
      <c r="EG1626" s="60"/>
      <c r="EH1626" s="60"/>
      <c r="EI1626" s="60"/>
      <c r="EJ1626" s="60"/>
      <c r="EK1626" s="60"/>
      <c r="EL1626" s="60"/>
      <c r="EM1626" s="60"/>
      <c r="EN1626" s="60"/>
      <c r="EO1626" s="60"/>
      <c r="EP1626" s="60"/>
      <c r="EQ1626" s="60"/>
      <c r="ER1626" s="60"/>
      <c r="ES1626" s="60"/>
      <c r="ET1626" s="60"/>
      <c r="EU1626" s="60"/>
      <c r="EV1626" s="60"/>
      <c r="EW1626" s="60"/>
      <c r="EX1626" s="60"/>
      <c r="EY1626" s="60"/>
      <c r="EZ1626" s="60"/>
      <c r="FA1626" s="60"/>
      <c r="FB1626" s="60"/>
    </row>
    <row r="1627" spans="22:158" x14ac:dyDescent="0.25">
      <c r="W1627" s="33"/>
      <c r="X1627" s="33"/>
      <c r="AH1627" s="38">
        <v>100</v>
      </c>
      <c r="AI1627" s="38">
        <v>155</v>
      </c>
      <c r="AJ1627" s="38">
        <v>14250</v>
      </c>
      <c r="AK1627" s="38">
        <v>16</v>
      </c>
      <c r="AL1627" s="38">
        <v>1901458</v>
      </c>
      <c r="AM1627" s="61" t="s">
        <v>1816</v>
      </c>
      <c r="AN1627" s="61" t="s">
        <v>1686</v>
      </c>
      <c r="AO1627" s="61" t="s">
        <v>1573</v>
      </c>
      <c r="AP1627" s="61" t="s">
        <v>5034</v>
      </c>
      <c r="AQ1627" s="61" t="s">
        <v>1717</v>
      </c>
      <c r="AR1627" s="28">
        <v>0</v>
      </c>
      <c r="AS1627" s="28">
        <v>76891</v>
      </c>
      <c r="AT1627" s="28">
        <v>48289</v>
      </c>
      <c r="AU1627" s="62"/>
      <c r="BT1627">
        <v>0</v>
      </c>
      <c r="BU1627" s="32">
        <v>100</v>
      </c>
      <c r="BV1627" s="32">
        <v>145</v>
      </c>
      <c r="BW1627" s="32">
        <v>18710</v>
      </c>
      <c r="BX1627" s="32">
        <v>89</v>
      </c>
      <c r="BY1627" s="32">
        <v>91240</v>
      </c>
      <c r="BZ1627" t="s">
        <v>1816</v>
      </c>
      <c r="CA1627" t="s">
        <v>1691</v>
      </c>
      <c r="CB1627" t="s">
        <v>1916</v>
      </c>
      <c r="CC1627" s="52" t="s">
        <v>1785</v>
      </c>
      <c r="CD1627" s="52" t="s">
        <v>1785</v>
      </c>
      <c r="CE1627" s="155">
        <v>761601</v>
      </c>
      <c r="CF1627" s="155">
        <v>368</v>
      </c>
      <c r="CG1627" s="31" t="s">
        <v>698</v>
      </c>
      <c r="CH1627" s="31" t="s">
        <v>4002</v>
      </c>
      <c r="CI1627" s="31" t="s">
        <v>4014</v>
      </c>
      <c r="CJ1627" s="31" t="s">
        <v>4089</v>
      </c>
      <c r="DL1627"/>
      <c r="DM1627"/>
      <c r="DN1627"/>
      <c r="DO1627"/>
      <c r="DP1627"/>
      <c r="DQ1627"/>
      <c r="DR1627"/>
      <c r="DV1627" s="31" t="s">
        <v>2296</v>
      </c>
      <c r="DW1627" s="31" t="s">
        <v>2301</v>
      </c>
      <c r="DX1627" s="63"/>
      <c r="DY1627" s="63"/>
      <c r="DZ1627" s="63"/>
      <c r="EA1627" s="167"/>
      <c r="EB1627" s="60"/>
      <c r="EC1627" s="60"/>
      <c r="ED1627" s="60"/>
      <c r="EE1627" s="60"/>
      <c r="EF1627" s="60"/>
      <c r="EG1627" s="60"/>
      <c r="EH1627" s="60"/>
      <c r="EI1627" s="60"/>
      <c r="EJ1627" s="60"/>
      <c r="EK1627" s="60"/>
      <c r="EL1627" s="60"/>
      <c r="EM1627" s="60"/>
      <c r="EN1627" s="60"/>
      <c r="EO1627" s="60"/>
      <c r="EP1627" s="60"/>
      <c r="EQ1627" s="60"/>
      <c r="ER1627" s="60"/>
      <c r="ES1627" s="60"/>
      <c r="ET1627" s="60"/>
      <c r="EU1627" s="60"/>
      <c r="EV1627" s="60"/>
      <c r="EW1627" s="60"/>
      <c r="EX1627" s="60"/>
      <c r="EY1627" s="60"/>
      <c r="EZ1627" s="60"/>
      <c r="FA1627" s="60"/>
      <c r="FB1627" s="60"/>
    </row>
    <row r="1628" spans="22:158" x14ac:dyDescent="0.25">
      <c r="W1628" s="33"/>
      <c r="X1628" s="33"/>
      <c r="AH1628" s="38">
        <v>100</v>
      </c>
      <c r="AI1628" s="38">
        <v>155</v>
      </c>
      <c r="AJ1628" s="38">
        <v>15500</v>
      </c>
      <c r="AK1628" s="38">
        <v>16</v>
      </c>
      <c r="AL1628" s="38">
        <v>1901458</v>
      </c>
      <c r="AM1628" s="61" t="s">
        <v>1816</v>
      </c>
      <c r="AN1628" s="61" t="s">
        <v>1686</v>
      </c>
      <c r="AO1628" s="61" t="s">
        <v>1601</v>
      </c>
      <c r="AP1628" s="61" t="s">
        <v>5034</v>
      </c>
      <c r="AQ1628" s="61" t="s">
        <v>1717</v>
      </c>
      <c r="AR1628" s="28">
        <v>0</v>
      </c>
      <c r="AS1628" s="28">
        <v>10252</v>
      </c>
      <c r="AT1628" s="28">
        <v>0</v>
      </c>
      <c r="AU1628" s="62"/>
      <c r="BT1628">
        <v>0</v>
      </c>
      <c r="BU1628" s="32">
        <v>100</v>
      </c>
      <c r="BV1628" s="32">
        <v>145</v>
      </c>
      <c r="BW1628" s="32">
        <v>18710</v>
      </c>
      <c r="BX1628" s="32">
        <v>90</v>
      </c>
      <c r="BY1628" s="32">
        <v>91260</v>
      </c>
      <c r="BZ1628" t="s">
        <v>1816</v>
      </c>
      <c r="CA1628" t="s">
        <v>1691</v>
      </c>
      <c r="CB1628" t="s">
        <v>1916</v>
      </c>
      <c r="CC1628" t="s">
        <v>5036</v>
      </c>
      <c r="CD1628" s="52" t="s">
        <v>5036</v>
      </c>
      <c r="CE1628" s="155">
        <v>19</v>
      </c>
      <c r="CF1628" s="155">
        <v>10</v>
      </c>
      <c r="CG1628" s="31" t="s">
        <v>5848</v>
      </c>
      <c r="CH1628" s="31" t="s">
        <v>4003</v>
      </c>
      <c r="CI1628" s="31" t="s">
        <v>4014</v>
      </c>
      <c r="CJ1628" s="31" t="s">
        <v>4090</v>
      </c>
      <c r="DL1628"/>
      <c r="DM1628"/>
      <c r="DN1628"/>
      <c r="DO1628"/>
      <c r="DP1628"/>
      <c r="DQ1628"/>
      <c r="DR1628"/>
      <c r="DV1628" s="31" t="s">
        <v>2296</v>
      </c>
      <c r="DW1628" s="31" t="s">
        <v>2301</v>
      </c>
      <c r="DX1628" s="63"/>
      <c r="DY1628" s="63"/>
      <c r="DZ1628" s="63"/>
      <c r="EA1628" s="167"/>
      <c r="EB1628" s="60"/>
      <c r="EC1628" s="60"/>
      <c r="ED1628" s="60"/>
      <c r="EE1628" s="60"/>
      <c r="EF1628" s="60"/>
      <c r="EG1628" s="60"/>
      <c r="EH1628" s="60"/>
      <c r="EI1628" s="60"/>
      <c r="EJ1628" s="60"/>
      <c r="EK1628" s="60"/>
      <c r="EL1628" s="60"/>
      <c r="EM1628" s="60"/>
      <c r="EN1628" s="60"/>
      <c r="EO1628" s="60"/>
      <c r="EP1628" s="60"/>
      <c r="EQ1628" s="60"/>
      <c r="ER1628" s="60"/>
      <c r="ES1628" s="60"/>
      <c r="ET1628" s="60"/>
      <c r="EU1628" s="60"/>
      <c r="EV1628" s="60"/>
      <c r="EW1628" s="60"/>
      <c r="EX1628" s="60"/>
      <c r="EY1628" s="60"/>
      <c r="EZ1628" s="60"/>
      <c r="FA1628" s="60"/>
      <c r="FB1628" s="60"/>
    </row>
    <row r="1629" spans="22:158" x14ac:dyDescent="0.25">
      <c r="W1629" s="33"/>
      <c r="X1629" s="33"/>
      <c r="AH1629" s="38">
        <v>100</v>
      </c>
      <c r="AI1629" s="38">
        <v>155</v>
      </c>
      <c r="AJ1629" s="38">
        <v>17700</v>
      </c>
      <c r="AK1629" s="38">
        <v>16</v>
      </c>
      <c r="AL1629" s="38">
        <v>1901458</v>
      </c>
      <c r="AM1629" s="61" t="s">
        <v>1816</v>
      </c>
      <c r="AN1629" s="61" t="s">
        <v>1686</v>
      </c>
      <c r="AO1629" s="61" t="s">
        <v>1649</v>
      </c>
      <c r="AP1629" s="61" t="s">
        <v>5034</v>
      </c>
      <c r="AQ1629" s="61" t="s">
        <v>1717</v>
      </c>
      <c r="AR1629" s="28">
        <v>0</v>
      </c>
      <c r="AS1629" s="28">
        <v>13111</v>
      </c>
      <c r="AT1629" s="28">
        <v>0</v>
      </c>
      <c r="AU1629" s="62"/>
      <c r="BT1629">
        <v>0</v>
      </c>
      <c r="BU1629" s="32">
        <v>100</v>
      </c>
      <c r="BV1629" s="32">
        <v>145</v>
      </c>
      <c r="BW1629" s="32">
        <v>18750</v>
      </c>
      <c r="BX1629" s="32">
        <v>81</v>
      </c>
      <c r="BY1629" s="32">
        <v>91000</v>
      </c>
      <c r="BZ1629" t="s">
        <v>1816</v>
      </c>
      <c r="CA1629" t="s">
        <v>1691</v>
      </c>
      <c r="CB1629" t="s">
        <v>1917</v>
      </c>
      <c r="CC1629" s="52" t="s">
        <v>1683</v>
      </c>
      <c r="CD1629" s="52" t="s">
        <v>1784</v>
      </c>
      <c r="CE1629" s="155">
        <v>35692</v>
      </c>
      <c r="CF1629" s="155">
        <v>185</v>
      </c>
      <c r="CG1629" s="31" t="s">
        <v>5834</v>
      </c>
      <c r="CH1629" s="31" t="s">
        <v>3985</v>
      </c>
      <c r="CI1629" s="31" t="s">
        <v>4015</v>
      </c>
      <c r="CJ1629" s="31" t="s">
        <v>4091</v>
      </c>
      <c r="DL1629"/>
      <c r="DM1629"/>
      <c r="DN1629"/>
      <c r="DO1629"/>
      <c r="DP1629"/>
      <c r="DQ1629"/>
      <c r="DR1629"/>
      <c r="DV1629" s="31" t="s">
        <v>2296</v>
      </c>
      <c r="DW1629" s="31" t="s">
        <v>2301</v>
      </c>
      <c r="DX1629" s="63"/>
      <c r="DY1629" s="63"/>
      <c r="DZ1629" s="63"/>
      <c r="EA1629" s="167"/>
      <c r="EB1629" s="60"/>
      <c r="EC1629" s="60"/>
      <c r="ED1629" s="60"/>
      <c r="EE1629" s="60"/>
      <c r="EF1629" s="60"/>
      <c r="EG1629" s="60"/>
      <c r="EH1629" s="60"/>
      <c r="EI1629" s="60"/>
      <c r="EJ1629" s="60"/>
      <c r="EK1629" s="60"/>
      <c r="EL1629" s="60"/>
      <c r="EM1629" s="60"/>
      <c r="EN1629" s="60"/>
      <c r="EO1629" s="60"/>
      <c r="EP1629" s="60"/>
      <c r="EQ1629" s="60"/>
      <c r="ER1629" s="60"/>
      <c r="ES1629" s="60"/>
      <c r="ET1629" s="60"/>
      <c r="EU1629" s="60"/>
      <c r="EV1629" s="60"/>
      <c r="EW1629" s="60"/>
      <c r="EX1629" s="60"/>
      <c r="EY1629" s="60"/>
      <c r="EZ1629" s="60"/>
      <c r="FA1629" s="60"/>
      <c r="FB1629" s="60"/>
    </row>
    <row r="1630" spans="22:158" x14ac:dyDescent="0.25">
      <c r="W1630" s="33"/>
      <c r="X1630" s="33"/>
      <c r="AH1630" s="38">
        <v>100</v>
      </c>
      <c r="AI1630" s="38">
        <v>155</v>
      </c>
      <c r="AJ1630" s="38">
        <v>17800</v>
      </c>
      <c r="AK1630" s="38">
        <v>16</v>
      </c>
      <c r="AL1630" s="38">
        <v>1901458</v>
      </c>
      <c r="AM1630" s="61" t="s">
        <v>1816</v>
      </c>
      <c r="AN1630" s="61" t="s">
        <v>1686</v>
      </c>
      <c r="AO1630" s="61" t="s">
        <v>1651</v>
      </c>
      <c r="AP1630" s="61" t="s">
        <v>5034</v>
      </c>
      <c r="AQ1630" s="61" t="s">
        <v>1717</v>
      </c>
      <c r="AR1630" s="28">
        <v>64810.3</v>
      </c>
      <c r="AS1630" s="28">
        <v>108021</v>
      </c>
      <c r="AT1630" s="28">
        <v>18330</v>
      </c>
      <c r="AU1630" s="62"/>
      <c r="BT1630">
        <v>0</v>
      </c>
      <c r="BU1630" s="32">
        <v>100</v>
      </c>
      <c r="BV1630" s="32">
        <v>145</v>
      </c>
      <c r="BW1630" s="32">
        <v>18750</v>
      </c>
      <c r="BX1630" s="32">
        <v>81</v>
      </c>
      <c r="BY1630" s="32">
        <v>91010</v>
      </c>
      <c r="BZ1630" t="s">
        <v>1816</v>
      </c>
      <c r="CA1630" t="s">
        <v>1691</v>
      </c>
      <c r="CB1630" t="s">
        <v>1917</v>
      </c>
      <c r="CC1630" t="s">
        <v>1683</v>
      </c>
      <c r="CD1630" s="52" t="s">
        <v>1683</v>
      </c>
      <c r="CE1630" s="155">
        <v>246</v>
      </c>
      <c r="CF1630" s="155">
        <v>6</v>
      </c>
      <c r="CG1630" s="31" t="s">
        <v>5837</v>
      </c>
      <c r="CH1630" s="31" t="s">
        <v>3987</v>
      </c>
      <c r="CI1630" s="31" t="s">
        <v>4015</v>
      </c>
      <c r="CJ1630" s="31" t="s">
        <v>4092</v>
      </c>
      <c r="DL1630"/>
      <c r="DM1630"/>
      <c r="DN1630"/>
      <c r="DO1630"/>
      <c r="DP1630"/>
      <c r="DQ1630"/>
      <c r="DR1630"/>
      <c r="DV1630" s="31" t="s">
        <v>2296</v>
      </c>
      <c r="DW1630" s="31" t="s">
        <v>2301</v>
      </c>
      <c r="DX1630" s="63"/>
      <c r="DY1630" s="63"/>
      <c r="DZ1630" s="63"/>
      <c r="EA1630" s="167"/>
      <c r="EB1630" s="60"/>
      <c r="EC1630" s="60"/>
      <c r="ED1630" s="60"/>
      <c r="EE1630" s="60"/>
      <c r="EF1630" s="60"/>
      <c r="EG1630" s="60"/>
      <c r="EH1630" s="60"/>
      <c r="EI1630" s="60"/>
      <c r="EJ1630" s="60"/>
      <c r="EK1630" s="60"/>
      <c r="EL1630" s="60"/>
      <c r="EM1630" s="60"/>
      <c r="EN1630" s="60"/>
      <c r="EO1630" s="60"/>
      <c r="EP1630" s="60"/>
      <c r="EQ1630" s="60"/>
      <c r="ER1630" s="60"/>
      <c r="ES1630" s="60"/>
      <c r="ET1630" s="60"/>
      <c r="EU1630" s="60"/>
      <c r="EV1630" s="60"/>
      <c r="EW1630" s="60"/>
      <c r="EX1630" s="60"/>
      <c r="EY1630" s="60"/>
      <c r="EZ1630" s="60"/>
      <c r="FA1630" s="60"/>
      <c r="FB1630" s="60"/>
    </row>
    <row r="1631" spans="22:158" x14ac:dyDescent="0.25">
      <c r="W1631" s="33"/>
      <c r="X1631" s="33"/>
      <c r="AH1631" s="38">
        <v>100</v>
      </c>
      <c r="AI1631" s="38">
        <v>155</v>
      </c>
      <c r="AJ1631" s="38">
        <v>18200</v>
      </c>
      <c r="AK1631" s="38">
        <v>16</v>
      </c>
      <c r="AL1631" s="38">
        <v>1901458</v>
      </c>
      <c r="AM1631" s="61" t="s">
        <v>1816</v>
      </c>
      <c r="AN1631" s="61" t="s">
        <v>1686</v>
      </c>
      <c r="AO1631" s="61" t="s">
        <v>1660</v>
      </c>
      <c r="AP1631" s="61" t="s">
        <v>5034</v>
      </c>
      <c r="AQ1631" s="61" t="s">
        <v>1717</v>
      </c>
      <c r="AR1631" s="28">
        <v>0</v>
      </c>
      <c r="AS1631" s="28">
        <v>3156</v>
      </c>
      <c r="AT1631" s="28">
        <v>185797</v>
      </c>
      <c r="AU1631" s="62"/>
      <c r="BT1631">
        <v>0</v>
      </c>
      <c r="BU1631" s="32">
        <v>100</v>
      </c>
      <c r="BV1631" s="32">
        <v>145</v>
      </c>
      <c r="BW1631" s="32">
        <v>18750</v>
      </c>
      <c r="BX1631" s="32">
        <v>82</v>
      </c>
      <c r="BY1631" s="32">
        <v>91020</v>
      </c>
      <c r="BZ1631" t="s">
        <v>1816</v>
      </c>
      <c r="CA1631" t="s">
        <v>1691</v>
      </c>
      <c r="CB1631" t="s">
        <v>1917</v>
      </c>
      <c r="CC1631" s="52" t="s">
        <v>1790</v>
      </c>
      <c r="CD1631" s="52" t="s">
        <v>1792</v>
      </c>
      <c r="CE1631" s="155">
        <v>60510</v>
      </c>
      <c r="CF1631" s="155">
        <v>235</v>
      </c>
      <c r="CG1631" s="31" t="s">
        <v>5851</v>
      </c>
      <c r="CH1631" s="31" t="s">
        <v>3988</v>
      </c>
      <c r="CI1631" s="31" t="s">
        <v>4015</v>
      </c>
      <c r="CJ1631" s="31" t="s">
        <v>4093</v>
      </c>
      <c r="DL1631"/>
      <c r="DM1631"/>
      <c r="DN1631"/>
      <c r="DO1631"/>
      <c r="DP1631"/>
      <c r="DQ1631"/>
      <c r="DR1631"/>
      <c r="DV1631" s="31" t="s">
        <v>2296</v>
      </c>
      <c r="DW1631" s="31" t="s">
        <v>2301</v>
      </c>
      <c r="DX1631" s="63"/>
      <c r="DY1631" s="63"/>
      <c r="DZ1631" s="63"/>
      <c r="EA1631" s="167"/>
      <c r="EB1631" s="60"/>
      <c r="EC1631" s="60"/>
      <c r="ED1631" s="60"/>
      <c r="EE1631" s="60"/>
      <c r="EF1631" s="60"/>
      <c r="EG1631" s="60"/>
      <c r="EH1631" s="60"/>
      <c r="EI1631" s="60"/>
      <c r="EJ1631" s="60"/>
      <c r="EK1631" s="60"/>
      <c r="EL1631" s="60"/>
      <c r="EM1631" s="60"/>
      <c r="EN1631" s="60"/>
      <c r="EO1631" s="60"/>
      <c r="EP1631" s="60"/>
      <c r="EQ1631" s="60"/>
      <c r="ER1631" s="60"/>
      <c r="ES1631" s="60"/>
      <c r="ET1631" s="60"/>
      <c r="EU1631" s="60"/>
      <c r="EV1631" s="60"/>
      <c r="EW1631" s="60"/>
      <c r="EX1631" s="60"/>
      <c r="EY1631" s="60"/>
      <c r="EZ1631" s="60"/>
      <c r="FA1631" s="60"/>
      <c r="FB1631" s="60"/>
    </row>
    <row r="1632" spans="22:158" x14ac:dyDescent="0.25">
      <c r="W1632" s="33"/>
      <c r="X1632" s="33"/>
      <c r="AH1632" s="38">
        <v>100</v>
      </c>
      <c r="AI1632" s="38">
        <v>155</v>
      </c>
      <c r="AJ1632" s="38">
        <v>18300</v>
      </c>
      <c r="AK1632" s="38">
        <v>16</v>
      </c>
      <c r="AL1632" s="38">
        <v>1901458</v>
      </c>
      <c r="AM1632" s="61" t="s">
        <v>1816</v>
      </c>
      <c r="AN1632" s="61" t="s">
        <v>1686</v>
      </c>
      <c r="AO1632" s="61" t="s">
        <v>1662</v>
      </c>
      <c r="AP1632" s="61" t="s">
        <v>5034</v>
      </c>
      <c r="AQ1632" s="61" t="s">
        <v>1717</v>
      </c>
      <c r="AR1632" s="28">
        <v>0</v>
      </c>
      <c r="AS1632" s="28">
        <v>0</v>
      </c>
      <c r="AT1632" s="28">
        <v>39124</v>
      </c>
      <c r="AU1632" s="62"/>
      <c r="BT1632">
        <v>0</v>
      </c>
      <c r="BU1632" s="32">
        <v>100</v>
      </c>
      <c r="BV1632" s="32">
        <v>145</v>
      </c>
      <c r="BW1632" s="32">
        <v>18750</v>
      </c>
      <c r="BX1632" s="32">
        <v>82</v>
      </c>
      <c r="BY1632" s="32">
        <v>91040</v>
      </c>
      <c r="BZ1632" t="s">
        <v>1816</v>
      </c>
      <c r="CA1632" t="s">
        <v>1691</v>
      </c>
      <c r="CB1632" t="s">
        <v>1917</v>
      </c>
      <c r="CC1632" s="52" t="s">
        <v>1790</v>
      </c>
      <c r="CD1632" s="52" t="s">
        <v>1791</v>
      </c>
      <c r="CE1632" s="155">
        <v>19677</v>
      </c>
      <c r="CF1632" s="155">
        <v>142</v>
      </c>
      <c r="CG1632" s="31" t="s">
        <v>5853</v>
      </c>
      <c r="CH1632" s="31" t="s">
        <v>3989</v>
      </c>
      <c r="CI1632" s="31" t="s">
        <v>4015</v>
      </c>
      <c r="CJ1632" s="31" t="s">
        <v>4094</v>
      </c>
      <c r="DL1632"/>
      <c r="DM1632"/>
      <c r="DN1632"/>
      <c r="DO1632"/>
      <c r="DP1632"/>
      <c r="DQ1632"/>
      <c r="DR1632"/>
      <c r="DV1632" s="31" t="s">
        <v>2296</v>
      </c>
      <c r="DW1632" s="31" t="s">
        <v>2301</v>
      </c>
      <c r="DX1632" s="63"/>
      <c r="DY1632" s="63"/>
      <c r="DZ1632" s="63"/>
      <c r="EA1632" s="167"/>
      <c r="EB1632" s="60"/>
      <c r="EC1632" s="60"/>
      <c r="ED1632" s="60"/>
      <c r="EE1632" s="60"/>
      <c r="EF1632" s="60"/>
      <c r="EG1632" s="60"/>
      <c r="EH1632" s="60"/>
      <c r="EI1632" s="60"/>
      <c r="EJ1632" s="60"/>
      <c r="EK1632" s="60"/>
      <c r="EL1632" s="60"/>
      <c r="EM1632" s="60"/>
      <c r="EN1632" s="60"/>
      <c r="EO1632" s="60"/>
      <c r="EP1632" s="60"/>
      <c r="EQ1632" s="60"/>
      <c r="ER1632" s="60"/>
      <c r="ES1632" s="60"/>
      <c r="ET1632" s="60"/>
      <c r="EU1632" s="60"/>
      <c r="EV1632" s="60"/>
      <c r="EW1632" s="60"/>
      <c r="EX1632" s="60"/>
      <c r="EY1632" s="60"/>
      <c r="EZ1632" s="60"/>
      <c r="FA1632" s="60"/>
      <c r="FB1632" s="60"/>
    </row>
    <row r="1633" spans="22:158" x14ac:dyDescent="0.25">
      <c r="W1633" s="33"/>
      <c r="X1633" s="33"/>
      <c r="AH1633" s="38">
        <v>100</v>
      </c>
      <c r="AI1633" s="38">
        <v>160</v>
      </c>
      <c r="AJ1633" s="38">
        <v>11700</v>
      </c>
      <c r="AK1633" s="38">
        <v>16</v>
      </c>
      <c r="AL1633" s="38">
        <v>1901458</v>
      </c>
      <c r="AM1633" s="61" t="s">
        <v>1816</v>
      </c>
      <c r="AN1633" s="61" t="s">
        <v>1694</v>
      </c>
      <c r="AO1633" s="61" t="s">
        <v>5077</v>
      </c>
      <c r="AP1633" s="61" t="s">
        <v>5034</v>
      </c>
      <c r="AQ1633" s="61" t="s">
        <v>1717</v>
      </c>
      <c r="AR1633" s="28">
        <v>0</v>
      </c>
      <c r="AS1633" s="28">
        <v>0</v>
      </c>
      <c r="AT1633" s="28">
        <v>590307</v>
      </c>
      <c r="AU1633" s="62"/>
      <c r="BT1633">
        <v>0</v>
      </c>
      <c r="BU1633" s="32">
        <v>100</v>
      </c>
      <c r="BV1633" s="32">
        <v>145</v>
      </c>
      <c r="BW1633" s="32">
        <v>18750</v>
      </c>
      <c r="BX1633" s="32">
        <v>83</v>
      </c>
      <c r="BY1633" s="32">
        <v>91060</v>
      </c>
      <c r="BZ1633" t="s">
        <v>1816</v>
      </c>
      <c r="CA1633" t="s">
        <v>1691</v>
      </c>
      <c r="CB1633" t="s">
        <v>1917</v>
      </c>
      <c r="CC1633" s="52" t="s">
        <v>1786</v>
      </c>
      <c r="CD1633" s="52" t="s">
        <v>5043</v>
      </c>
      <c r="CE1633" s="155">
        <v>99222</v>
      </c>
      <c r="CF1633" s="155">
        <v>8</v>
      </c>
      <c r="CG1633" s="31" t="s">
        <v>684</v>
      </c>
      <c r="CH1633" s="31" t="s">
        <v>3990</v>
      </c>
      <c r="CI1633" s="31" t="s">
        <v>4015</v>
      </c>
      <c r="CJ1633" s="31" t="s">
        <v>4095</v>
      </c>
      <c r="DL1633"/>
      <c r="DM1633"/>
      <c r="DN1633"/>
      <c r="DO1633"/>
      <c r="DP1633"/>
      <c r="DQ1633"/>
      <c r="DR1633"/>
      <c r="DV1633" s="31" t="s">
        <v>2296</v>
      </c>
      <c r="DW1633" s="31" t="s">
        <v>2302</v>
      </c>
      <c r="DX1633" s="63"/>
      <c r="DY1633" s="63"/>
      <c r="DZ1633" s="63"/>
      <c r="EA1633" s="167"/>
      <c r="EB1633" s="60"/>
      <c r="EC1633" s="60"/>
      <c r="ED1633" s="60"/>
      <c r="EE1633" s="60"/>
      <c r="EF1633" s="60"/>
      <c r="EG1633" s="60"/>
      <c r="EH1633" s="60"/>
      <c r="EI1633" s="60"/>
      <c r="EJ1633" s="60"/>
      <c r="EK1633" s="60"/>
      <c r="EL1633" s="60"/>
      <c r="EM1633" s="60"/>
      <c r="EN1633" s="60"/>
      <c r="EO1633" s="60"/>
      <c r="EP1633" s="60"/>
      <c r="EQ1633" s="60"/>
      <c r="ER1633" s="60"/>
      <c r="ES1633" s="60"/>
      <c r="ET1633" s="60"/>
      <c r="EU1633" s="60"/>
      <c r="EV1633" s="60"/>
      <c r="EW1633" s="60"/>
      <c r="EX1633" s="60"/>
      <c r="EY1633" s="60"/>
      <c r="EZ1633" s="60"/>
      <c r="FA1633" s="60"/>
      <c r="FB1633" s="60"/>
    </row>
    <row r="1634" spans="22:158" x14ac:dyDescent="0.25">
      <c r="W1634" s="33"/>
      <c r="X1634" s="33"/>
      <c r="AH1634" s="38">
        <v>100</v>
      </c>
      <c r="AI1634" s="38">
        <v>160</v>
      </c>
      <c r="AJ1634" s="38">
        <v>19399</v>
      </c>
      <c r="AK1634" s="38">
        <v>16</v>
      </c>
      <c r="AL1634" s="38">
        <v>1901458</v>
      </c>
      <c r="AM1634" s="61" t="s">
        <v>1816</v>
      </c>
      <c r="AN1634" s="61" t="s">
        <v>1694</v>
      </c>
      <c r="AO1634" s="61" t="s">
        <v>1673</v>
      </c>
      <c r="AP1634" s="61" t="s">
        <v>5034</v>
      </c>
      <c r="AQ1634" s="61" t="s">
        <v>1717</v>
      </c>
      <c r="AR1634" s="28">
        <v>0</v>
      </c>
      <c r="AS1634" s="28">
        <v>0</v>
      </c>
      <c r="AT1634" s="28">
        <v>16425</v>
      </c>
      <c r="AU1634" s="62"/>
      <c r="BT1634">
        <v>0</v>
      </c>
      <c r="BU1634" s="32">
        <v>100</v>
      </c>
      <c r="BV1634" s="32">
        <v>145</v>
      </c>
      <c r="BW1634" s="32">
        <v>18750</v>
      </c>
      <c r="BX1634" s="32">
        <v>83</v>
      </c>
      <c r="BY1634" s="32">
        <v>91080</v>
      </c>
      <c r="BZ1634" t="s">
        <v>1816</v>
      </c>
      <c r="CA1634" t="s">
        <v>1691</v>
      </c>
      <c r="CB1634" t="s">
        <v>1917</v>
      </c>
      <c r="CC1634" t="s">
        <v>1786</v>
      </c>
      <c r="CD1634" s="52" t="s">
        <v>1784</v>
      </c>
      <c r="CE1634" s="155">
        <v>40642</v>
      </c>
      <c r="CF1634" s="155">
        <v>1</v>
      </c>
      <c r="CG1634" s="31" t="s">
        <v>686</v>
      </c>
      <c r="CH1634" s="31" t="s">
        <v>3991</v>
      </c>
      <c r="CI1634" s="31" t="s">
        <v>4015</v>
      </c>
      <c r="CJ1634" s="31" t="s">
        <v>4096</v>
      </c>
      <c r="DL1634"/>
      <c r="DM1634"/>
      <c r="DN1634"/>
      <c r="DO1634"/>
      <c r="DP1634"/>
      <c r="DQ1634"/>
      <c r="DR1634"/>
      <c r="DV1634" s="31" t="s">
        <v>2296</v>
      </c>
      <c r="DW1634" s="31" t="s">
        <v>2302</v>
      </c>
      <c r="DX1634" s="63"/>
      <c r="DY1634" s="63"/>
      <c r="DZ1634" s="63"/>
      <c r="EA1634" s="167"/>
      <c r="EB1634" s="60"/>
      <c r="EC1634" s="60"/>
      <c r="ED1634" s="60"/>
      <c r="EE1634" s="60"/>
      <c r="EF1634" s="60"/>
      <c r="EG1634" s="60"/>
      <c r="EH1634" s="60"/>
      <c r="EI1634" s="60"/>
      <c r="EJ1634" s="60"/>
      <c r="EK1634" s="60"/>
      <c r="EL1634" s="60"/>
      <c r="EM1634" s="60"/>
      <c r="EN1634" s="60"/>
      <c r="EO1634" s="60"/>
      <c r="EP1634" s="60"/>
      <c r="EQ1634" s="60"/>
      <c r="ER1634" s="60"/>
      <c r="ES1634" s="60"/>
      <c r="ET1634" s="60"/>
      <c r="EU1634" s="60"/>
      <c r="EV1634" s="60"/>
      <c r="EW1634" s="60"/>
      <c r="EX1634" s="60"/>
      <c r="EY1634" s="60"/>
      <c r="EZ1634" s="60"/>
      <c r="FA1634" s="60"/>
      <c r="FB1634" s="60"/>
    </row>
    <row r="1635" spans="22:158" x14ac:dyDescent="0.25">
      <c r="W1635" s="33"/>
      <c r="X1635" s="33"/>
      <c r="AH1635" s="38">
        <v>100</v>
      </c>
      <c r="AI1635" s="38">
        <v>130</v>
      </c>
      <c r="AJ1635" s="38">
        <v>13660</v>
      </c>
      <c r="AK1635" s="38">
        <v>16</v>
      </c>
      <c r="AL1635" s="38">
        <v>1901558</v>
      </c>
      <c r="AM1635" s="61" t="s">
        <v>1816</v>
      </c>
      <c r="AN1635" s="61" t="s">
        <v>1687</v>
      </c>
      <c r="AO1635" s="61" t="s">
        <v>5117</v>
      </c>
      <c r="AP1635" s="61" t="s">
        <v>5034</v>
      </c>
      <c r="AQ1635" s="61" t="s">
        <v>1718</v>
      </c>
      <c r="AR1635" s="28">
        <v>42608.7</v>
      </c>
      <c r="AS1635" s="28">
        <v>0</v>
      </c>
      <c r="AT1635" s="28">
        <v>0</v>
      </c>
      <c r="AU1635" s="62"/>
      <c r="BT1635">
        <v>0</v>
      </c>
      <c r="BU1635" s="32">
        <v>100</v>
      </c>
      <c r="BV1635" s="32">
        <v>145</v>
      </c>
      <c r="BW1635" s="32">
        <v>18750</v>
      </c>
      <c r="BX1635" s="32">
        <v>84</v>
      </c>
      <c r="BY1635" s="32">
        <v>91100</v>
      </c>
      <c r="BZ1635" t="s">
        <v>1816</v>
      </c>
      <c r="CA1635" t="s">
        <v>1691</v>
      </c>
      <c r="CB1635" t="s">
        <v>1917</v>
      </c>
      <c r="CC1635" s="52" t="s">
        <v>1795</v>
      </c>
      <c r="CD1635" s="52" t="s">
        <v>1796</v>
      </c>
      <c r="CE1635" s="155">
        <v>1112</v>
      </c>
      <c r="CF1635" s="155">
        <v>69</v>
      </c>
      <c r="CG1635" s="31" t="s">
        <v>688</v>
      </c>
      <c r="CH1635" s="31" t="s">
        <v>3992</v>
      </c>
      <c r="CI1635" s="31" t="s">
        <v>4015</v>
      </c>
      <c r="CJ1635" s="31" t="s">
        <v>4097</v>
      </c>
      <c r="DL1635"/>
      <c r="DM1635"/>
      <c r="DN1635"/>
      <c r="DO1635"/>
      <c r="DP1635"/>
      <c r="DQ1635"/>
      <c r="DR1635"/>
      <c r="DV1635" s="31" t="s">
        <v>2303</v>
      </c>
      <c r="DW1635" s="31" t="s">
        <v>2304</v>
      </c>
      <c r="DX1635" s="63"/>
      <c r="DY1635" s="63"/>
      <c r="DZ1635" s="63"/>
      <c r="EA1635" s="167"/>
      <c r="EB1635" s="60"/>
      <c r="EC1635" s="60"/>
      <c r="ED1635" s="60"/>
      <c r="EE1635" s="60"/>
      <c r="EF1635" s="60"/>
      <c r="EG1635" s="60"/>
      <c r="EH1635" s="60"/>
      <c r="EI1635" s="60"/>
      <c r="EJ1635" s="60"/>
      <c r="EK1635" s="60"/>
      <c r="EL1635" s="60"/>
      <c r="EM1635" s="60"/>
      <c r="EN1635" s="60"/>
      <c r="EO1635" s="60"/>
      <c r="EP1635" s="60"/>
      <c r="EQ1635" s="60"/>
      <c r="ER1635" s="60"/>
      <c r="ES1635" s="60"/>
      <c r="ET1635" s="60"/>
      <c r="EU1635" s="60"/>
      <c r="EV1635" s="60"/>
      <c r="EW1635" s="60"/>
      <c r="EX1635" s="60"/>
      <c r="EY1635" s="60"/>
      <c r="EZ1635" s="60"/>
      <c r="FA1635" s="60"/>
      <c r="FB1635" s="60"/>
    </row>
    <row r="1636" spans="22:158" x14ac:dyDescent="0.25">
      <c r="W1636" s="33"/>
      <c r="X1636" s="33"/>
      <c r="AH1636" s="38">
        <v>100</v>
      </c>
      <c r="AI1636" s="38">
        <v>120</v>
      </c>
      <c r="AJ1636" s="38">
        <v>10250</v>
      </c>
      <c r="AK1636" s="38">
        <v>16</v>
      </c>
      <c r="AL1636" s="38">
        <v>1902158</v>
      </c>
      <c r="AM1636" s="61" t="s">
        <v>1816</v>
      </c>
      <c r="AN1636" s="61" t="s">
        <v>1689</v>
      </c>
      <c r="AO1636" s="61" t="s">
        <v>5048</v>
      </c>
      <c r="AP1636" s="61" t="s">
        <v>5034</v>
      </c>
      <c r="AQ1636" s="61" t="s">
        <v>1105</v>
      </c>
      <c r="AR1636" s="28">
        <v>10106558.4</v>
      </c>
      <c r="AS1636" s="28">
        <v>0</v>
      </c>
      <c r="AT1636" s="28">
        <v>0</v>
      </c>
      <c r="AU1636" s="62"/>
      <c r="BT1636">
        <v>0</v>
      </c>
      <c r="BU1636" s="32">
        <v>100</v>
      </c>
      <c r="BV1636" s="32">
        <v>145</v>
      </c>
      <c r="BW1636" s="32">
        <v>18750</v>
      </c>
      <c r="BX1636" s="32">
        <v>85</v>
      </c>
      <c r="BY1636" s="32">
        <v>91120</v>
      </c>
      <c r="BZ1636" t="s">
        <v>1816</v>
      </c>
      <c r="CA1636" t="s">
        <v>1691</v>
      </c>
      <c r="CB1636" t="s">
        <v>1917</v>
      </c>
      <c r="CC1636" t="s">
        <v>1797</v>
      </c>
      <c r="CD1636" s="52" t="s">
        <v>1797</v>
      </c>
      <c r="CE1636" s="155">
        <v>234</v>
      </c>
      <c r="CF1636" s="155">
        <v>20</v>
      </c>
      <c r="CG1636" s="31" t="s">
        <v>690</v>
      </c>
      <c r="CH1636" s="31" t="s">
        <v>3993</v>
      </c>
      <c r="CI1636" s="31" t="s">
        <v>4015</v>
      </c>
      <c r="CJ1636" s="31" t="s">
        <v>4098</v>
      </c>
      <c r="DL1636"/>
      <c r="DM1636"/>
      <c r="DN1636"/>
      <c r="DO1636"/>
      <c r="DP1636"/>
      <c r="DQ1636"/>
      <c r="DR1636"/>
      <c r="DV1636" s="31" t="s">
        <v>2305</v>
      </c>
      <c r="DW1636" s="31" t="s">
        <v>2306</v>
      </c>
      <c r="DX1636" s="63"/>
      <c r="DY1636" s="63"/>
      <c r="DZ1636" s="63"/>
      <c r="EA1636" s="167"/>
      <c r="EB1636" s="60"/>
      <c r="EC1636" s="60"/>
      <c r="ED1636" s="60"/>
      <c r="EE1636" s="60"/>
      <c r="EF1636" s="60"/>
      <c r="EG1636" s="60"/>
      <c r="EH1636" s="60"/>
      <c r="EI1636" s="60"/>
      <c r="EJ1636" s="60"/>
      <c r="EK1636" s="60"/>
      <c r="EL1636" s="60"/>
      <c r="EM1636" s="60"/>
      <c r="EN1636" s="60"/>
      <c r="EO1636" s="60"/>
      <c r="EP1636" s="60"/>
      <c r="EQ1636" s="60"/>
      <c r="ER1636" s="60"/>
      <c r="ES1636" s="60"/>
      <c r="ET1636" s="60"/>
      <c r="EU1636" s="60"/>
      <c r="EV1636" s="60"/>
      <c r="EW1636" s="60"/>
      <c r="EX1636" s="60"/>
      <c r="EY1636" s="60"/>
      <c r="EZ1636" s="60"/>
      <c r="FA1636" s="60"/>
      <c r="FB1636" s="60"/>
    </row>
    <row r="1637" spans="22:158" x14ac:dyDescent="0.25">
      <c r="W1637" s="33"/>
      <c r="X1637" s="33"/>
      <c r="AH1637" s="38">
        <v>100</v>
      </c>
      <c r="AI1637" s="38">
        <v>120</v>
      </c>
      <c r="AJ1637" s="38">
        <v>11350</v>
      </c>
      <c r="AK1637" s="38">
        <v>16</v>
      </c>
      <c r="AL1637" s="38">
        <v>1902158</v>
      </c>
      <c r="AM1637" s="61" t="s">
        <v>1816</v>
      </c>
      <c r="AN1637" s="61" t="s">
        <v>1689</v>
      </c>
      <c r="AO1637" s="61" t="s">
        <v>5070</v>
      </c>
      <c r="AP1637" s="61" t="s">
        <v>5034</v>
      </c>
      <c r="AQ1637" s="61" t="s">
        <v>1105</v>
      </c>
      <c r="AR1637" s="28">
        <v>698181.5</v>
      </c>
      <c r="AS1637" s="28">
        <v>0</v>
      </c>
      <c r="AT1637" s="28">
        <v>0</v>
      </c>
      <c r="AU1637" s="62"/>
      <c r="BT1637">
        <v>0</v>
      </c>
      <c r="BU1637" s="32">
        <v>100</v>
      </c>
      <c r="BV1637" s="32">
        <v>145</v>
      </c>
      <c r="BW1637" s="32">
        <v>18750</v>
      </c>
      <c r="BX1637" s="32">
        <v>86</v>
      </c>
      <c r="BY1637" s="32">
        <v>91140</v>
      </c>
      <c r="BZ1637" t="s">
        <v>1816</v>
      </c>
      <c r="CA1637" t="s">
        <v>1691</v>
      </c>
      <c r="CB1637" t="s">
        <v>1917</v>
      </c>
      <c r="CC1637" t="s">
        <v>1787</v>
      </c>
      <c r="CD1637" t="s">
        <v>1789</v>
      </c>
      <c r="CE1637" s="155">
        <v>466</v>
      </c>
      <c r="CF1637" s="155">
        <v>102</v>
      </c>
      <c r="CG1637" s="31" t="s">
        <v>5839</v>
      </c>
      <c r="CH1637" s="31" t="s">
        <v>3994</v>
      </c>
      <c r="CI1637" s="31" t="s">
        <v>4015</v>
      </c>
      <c r="CJ1637" s="31" t="s">
        <v>4099</v>
      </c>
      <c r="DL1637"/>
      <c r="DM1637"/>
      <c r="DN1637"/>
      <c r="DO1637"/>
      <c r="DP1637"/>
      <c r="DQ1637"/>
      <c r="DR1637"/>
      <c r="DV1637" s="31" t="s">
        <v>2305</v>
      </c>
      <c r="DW1637" s="31" t="s">
        <v>2306</v>
      </c>
      <c r="DX1637" s="63"/>
      <c r="DY1637" s="63"/>
      <c r="DZ1637" s="63"/>
      <c r="EA1637" s="167"/>
      <c r="EB1637" s="60"/>
      <c r="EC1637" s="60"/>
      <c r="ED1637" s="60"/>
      <c r="EE1637" s="60"/>
      <c r="EF1637" s="60"/>
      <c r="EG1637" s="60"/>
      <c r="EH1637" s="60"/>
      <c r="EI1637" s="60"/>
      <c r="EJ1637" s="60"/>
      <c r="EK1637" s="60"/>
      <c r="EL1637" s="60"/>
      <c r="EM1637" s="60"/>
      <c r="EN1637" s="60"/>
      <c r="EO1637" s="60"/>
      <c r="EP1637" s="60"/>
      <c r="EQ1637" s="60"/>
      <c r="ER1637" s="60"/>
      <c r="ES1637" s="60"/>
      <c r="ET1637" s="60"/>
      <c r="EU1637" s="60"/>
      <c r="EV1637" s="60"/>
      <c r="EW1637" s="60"/>
      <c r="EX1637" s="60"/>
      <c r="EY1637" s="60"/>
      <c r="EZ1637" s="60"/>
      <c r="FA1637" s="60"/>
      <c r="FB1637" s="60"/>
    </row>
    <row r="1638" spans="22:158" x14ac:dyDescent="0.25">
      <c r="W1638" s="33"/>
      <c r="X1638" s="33"/>
      <c r="AH1638" s="38">
        <v>100</v>
      </c>
      <c r="AI1638" s="38">
        <v>120</v>
      </c>
      <c r="AJ1638" s="38">
        <v>14550</v>
      </c>
      <c r="AK1638" s="38">
        <v>16</v>
      </c>
      <c r="AL1638" s="38">
        <v>1902158</v>
      </c>
      <c r="AM1638" s="61" t="s">
        <v>1816</v>
      </c>
      <c r="AN1638" s="61" t="s">
        <v>1689</v>
      </c>
      <c r="AO1638" s="61" t="s">
        <v>1579</v>
      </c>
      <c r="AP1638" s="61" t="s">
        <v>5034</v>
      </c>
      <c r="AQ1638" s="61" t="s">
        <v>1105</v>
      </c>
      <c r="AR1638" s="28">
        <v>191435.1</v>
      </c>
      <c r="AS1638" s="28">
        <v>0</v>
      </c>
      <c r="AT1638" s="28">
        <v>0</v>
      </c>
      <c r="AU1638" s="62"/>
      <c r="BT1638">
        <v>0</v>
      </c>
      <c r="BU1638" s="32">
        <v>100</v>
      </c>
      <c r="BV1638" s="32">
        <v>145</v>
      </c>
      <c r="BW1638" s="32">
        <v>18750</v>
      </c>
      <c r="BX1638" s="32">
        <v>86</v>
      </c>
      <c r="BY1638" s="32">
        <v>91160</v>
      </c>
      <c r="BZ1638" t="s">
        <v>1816</v>
      </c>
      <c r="CA1638" t="s">
        <v>1691</v>
      </c>
      <c r="CB1638" t="s">
        <v>1917</v>
      </c>
      <c r="CC1638" t="s">
        <v>1787</v>
      </c>
      <c r="CD1638" s="52" t="s">
        <v>1788</v>
      </c>
      <c r="CE1638" s="155">
        <v>222</v>
      </c>
      <c r="CF1638" s="155">
        <v>22</v>
      </c>
      <c r="CG1638" s="31" t="s">
        <v>5831</v>
      </c>
      <c r="CH1638" s="31" t="s">
        <v>3995</v>
      </c>
      <c r="CI1638" s="31" t="s">
        <v>4015</v>
      </c>
      <c r="CJ1638" s="31" t="s">
        <v>4100</v>
      </c>
      <c r="DL1638"/>
      <c r="DM1638"/>
      <c r="DN1638"/>
      <c r="DO1638"/>
      <c r="DP1638"/>
      <c r="DQ1638"/>
      <c r="DR1638"/>
      <c r="DV1638" s="31" t="s">
        <v>2305</v>
      </c>
      <c r="DW1638" s="31" t="s">
        <v>2306</v>
      </c>
      <c r="DX1638" s="63"/>
      <c r="DY1638" s="63"/>
      <c r="DZ1638" s="63"/>
      <c r="EA1638" s="167"/>
      <c r="EB1638" s="60"/>
      <c r="EC1638" s="60"/>
      <c r="ED1638" s="60"/>
      <c r="EE1638" s="60"/>
      <c r="EF1638" s="60"/>
      <c r="EG1638" s="60"/>
      <c r="EH1638" s="60"/>
      <c r="EI1638" s="60"/>
      <c r="EJ1638" s="60"/>
      <c r="EK1638" s="60"/>
      <c r="EL1638" s="60"/>
      <c r="EM1638" s="60"/>
      <c r="EN1638" s="60"/>
      <c r="EO1638" s="60"/>
      <c r="EP1638" s="60"/>
      <c r="EQ1638" s="60"/>
      <c r="ER1638" s="60"/>
      <c r="ES1638" s="60"/>
      <c r="ET1638" s="60"/>
      <c r="EU1638" s="60"/>
      <c r="EV1638" s="60"/>
      <c r="EW1638" s="60"/>
      <c r="EX1638" s="60"/>
      <c r="EY1638" s="60"/>
      <c r="EZ1638" s="60"/>
      <c r="FA1638" s="60"/>
      <c r="FB1638" s="60"/>
    </row>
    <row r="1639" spans="22:158" x14ac:dyDescent="0.25">
      <c r="W1639" s="33"/>
      <c r="X1639" s="33"/>
      <c r="AH1639" s="38">
        <v>100</v>
      </c>
      <c r="AI1639" s="38">
        <v>120</v>
      </c>
      <c r="AJ1639" s="38">
        <v>14850</v>
      </c>
      <c r="AK1639" s="38">
        <v>16</v>
      </c>
      <c r="AL1639" s="38">
        <v>1902158</v>
      </c>
      <c r="AM1639" s="61" t="s">
        <v>1816</v>
      </c>
      <c r="AN1639" s="61" t="s">
        <v>1689</v>
      </c>
      <c r="AO1639" s="61" t="s">
        <v>1585</v>
      </c>
      <c r="AP1639" s="61" t="s">
        <v>5034</v>
      </c>
      <c r="AQ1639" s="61" t="s">
        <v>1105</v>
      </c>
      <c r="AR1639" s="28">
        <v>6671425.3999999994</v>
      </c>
      <c r="AS1639" s="28">
        <v>0</v>
      </c>
      <c r="AT1639" s="28">
        <v>0</v>
      </c>
      <c r="AU1639" s="62"/>
      <c r="BT1639">
        <v>0</v>
      </c>
      <c r="BU1639" s="32">
        <v>100</v>
      </c>
      <c r="BV1639" s="32">
        <v>145</v>
      </c>
      <c r="BW1639" s="32">
        <v>18750</v>
      </c>
      <c r="BX1639" s="32">
        <v>87</v>
      </c>
      <c r="BY1639" s="32">
        <v>91180</v>
      </c>
      <c r="BZ1639" t="s">
        <v>1816</v>
      </c>
      <c r="CA1639" t="s">
        <v>1691</v>
      </c>
      <c r="CB1639" t="s">
        <v>1917</v>
      </c>
      <c r="CC1639" s="52" t="s">
        <v>1726</v>
      </c>
      <c r="CD1639" s="52" t="s">
        <v>1793</v>
      </c>
      <c r="CE1639" s="155"/>
      <c r="CF1639" s="155"/>
      <c r="CG1639" s="31" t="s">
        <v>5841</v>
      </c>
      <c r="CH1639" s="31" t="s">
        <v>3996</v>
      </c>
      <c r="CI1639" s="31" t="s">
        <v>4015</v>
      </c>
      <c r="CJ1639" s="31" t="s">
        <v>4101</v>
      </c>
      <c r="DL1639"/>
      <c r="DM1639"/>
      <c r="DN1639"/>
      <c r="DO1639"/>
      <c r="DP1639"/>
      <c r="DQ1639"/>
      <c r="DR1639"/>
      <c r="DV1639" s="31" t="s">
        <v>2305</v>
      </c>
      <c r="DW1639" s="31" t="s">
        <v>2306</v>
      </c>
      <c r="DX1639" s="63"/>
      <c r="DY1639" s="63"/>
      <c r="DZ1639" s="63"/>
      <c r="EA1639" s="167"/>
      <c r="EB1639" s="60"/>
      <c r="EC1639" s="60"/>
      <c r="ED1639" s="60"/>
      <c r="EE1639" s="60"/>
      <c r="EF1639" s="60"/>
      <c r="EG1639" s="60"/>
      <c r="EH1639" s="60"/>
      <c r="EI1639" s="60"/>
      <c r="EJ1639" s="60"/>
      <c r="EK1639" s="60"/>
      <c r="EL1639" s="60"/>
      <c r="EM1639" s="60"/>
      <c r="EN1639" s="60"/>
      <c r="EO1639" s="60"/>
      <c r="EP1639" s="60"/>
      <c r="EQ1639" s="60"/>
      <c r="ER1639" s="60"/>
      <c r="ES1639" s="60"/>
      <c r="ET1639" s="60"/>
      <c r="EU1639" s="60"/>
      <c r="EV1639" s="60"/>
      <c r="EW1639" s="60"/>
      <c r="EX1639" s="60"/>
      <c r="EY1639" s="60"/>
      <c r="EZ1639" s="60"/>
      <c r="FA1639" s="60"/>
      <c r="FB1639" s="60"/>
    </row>
    <row r="1640" spans="22:158" x14ac:dyDescent="0.25">
      <c r="W1640" s="33"/>
      <c r="X1640" s="33"/>
      <c r="AH1640" s="38">
        <v>100</v>
      </c>
      <c r="AI1640" s="38">
        <v>120</v>
      </c>
      <c r="AJ1640" s="38">
        <v>16610</v>
      </c>
      <c r="AK1640" s="38">
        <v>16</v>
      </c>
      <c r="AL1640" s="38">
        <v>1902158</v>
      </c>
      <c r="AM1640" s="61" t="s">
        <v>1816</v>
      </c>
      <c r="AN1640" s="61" t="s">
        <v>1689</v>
      </c>
      <c r="AO1640" s="61" t="s">
        <v>1625</v>
      </c>
      <c r="AP1640" s="61" t="s">
        <v>5034</v>
      </c>
      <c r="AQ1640" s="61" t="s">
        <v>1105</v>
      </c>
      <c r="AR1640" s="28">
        <v>4542523</v>
      </c>
      <c r="AS1640" s="28">
        <v>0</v>
      </c>
      <c r="AT1640" s="28">
        <v>0</v>
      </c>
      <c r="AU1640" s="62"/>
      <c r="BT1640">
        <v>0</v>
      </c>
      <c r="BU1640" s="32">
        <v>100</v>
      </c>
      <c r="BV1640" s="32">
        <v>145</v>
      </c>
      <c r="BW1640" s="32">
        <v>18750</v>
      </c>
      <c r="BX1640" s="32">
        <v>87</v>
      </c>
      <c r="BY1640" s="32">
        <v>91190</v>
      </c>
      <c r="BZ1640" t="s">
        <v>1816</v>
      </c>
      <c r="CA1640" t="s">
        <v>1691</v>
      </c>
      <c r="CB1640" t="s">
        <v>1917</v>
      </c>
      <c r="CC1640" s="52" t="s">
        <v>1726</v>
      </c>
      <c r="CD1640" s="52" t="s">
        <v>1726</v>
      </c>
      <c r="CE1640" s="155">
        <v>3</v>
      </c>
      <c r="CF1640" s="155">
        <v>2</v>
      </c>
      <c r="CG1640" s="31" t="s">
        <v>5843</v>
      </c>
      <c r="CH1640" s="31" t="s">
        <v>3997</v>
      </c>
      <c r="CI1640" s="31" t="s">
        <v>4015</v>
      </c>
      <c r="CJ1640" s="31" t="s">
        <v>4102</v>
      </c>
      <c r="DL1640"/>
      <c r="DM1640"/>
      <c r="DN1640"/>
      <c r="DO1640"/>
      <c r="DP1640"/>
      <c r="DQ1640"/>
      <c r="DR1640"/>
      <c r="DV1640" s="31" t="s">
        <v>2305</v>
      </c>
      <c r="DW1640" s="31" t="s">
        <v>2306</v>
      </c>
      <c r="DX1640" s="63"/>
      <c r="DY1640" s="63"/>
      <c r="DZ1640" s="63"/>
      <c r="EA1640" s="167"/>
      <c r="EB1640" s="60"/>
      <c r="EC1640" s="60"/>
      <c r="ED1640" s="60"/>
      <c r="EE1640" s="60"/>
      <c r="EF1640" s="60"/>
      <c r="EG1640" s="60"/>
      <c r="EH1640" s="60"/>
      <c r="EI1640" s="60"/>
      <c r="EJ1640" s="60"/>
      <c r="EK1640" s="60"/>
      <c r="EL1640" s="60"/>
      <c r="EM1640" s="60"/>
      <c r="EN1640" s="60"/>
      <c r="EO1640" s="60"/>
      <c r="EP1640" s="60"/>
      <c r="EQ1640" s="60"/>
      <c r="ER1640" s="60"/>
      <c r="ES1640" s="60"/>
      <c r="ET1640" s="60"/>
      <c r="EU1640" s="60"/>
      <c r="EV1640" s="60"/>
      <c r="EW1640" s="60"/>
      <c r="EX1640" s="60"/>
      <c r="EY1640" s="60"/>
      <c r="EZ1640" s="60"/>
      <c r="FA1640" s="60"/>
      <c r="FB1640" s="60"/>
    </row>
    <row r="1641" spans="22:158" x14ac:dyDescent="0.25">
      <c r="W1641" s="33"/>
      <c r="X1641" s="33"/>
      <c r="AH1641" s="38">
        <v>100</v>
      </c>
      <c r="AI1641" s="38">
        <v>120</v>
      </c>
      <c r="AJ1641" s="38">
        <v>17550</v>
      </c>
      <c r="AK1641" s="38">
        <v>16</v>
      </c>
      <c r="AL1641" s="38">
        <v>1902158</v>
      </c>
      <c r="AM1641" s="61" t="s">
        <v>1816</v>
      </c>
      <c r="AN1641" s="61" t="s">
        <v>1689</v>
      </c>
      <c r="AO1641" s="61" t="s">
        <v>1645</v>
      </c>
      <c r="AP1641" s="61" t="s">
        <v>5034</v>
      </c>
      <c r="AQ1641" s="61" t="s">
        <v>1105</v>
      </c>
      <c r="AR1641" s="28">
        <v>16509520.399999999</v>
      </c>
      <c r="AS1641" s="28">
        <v>0</v>
      </c>
      <c r="AT1641" s="28">
        <v>0</v>
      </c>
      <c r="AU1641" s="62"/>
      <c r="BT1641">
        <v>0</v>
      </c>
      <c r="BU1641" s="32">
        <v>100</v>
      </c>
      <c r="BV1641" s="32">
        <v>145</v>
      </c>
      <c r="BW1641" s="32">
        <v>18750</v>
      </c>
      <c r="BX1641" s="32">
        <v>87</v>
      </c>
      <c r="BY1641" s="32">
        <v>91194</v>
      </c>
      <c r="BZ1641" t="s">
        <v>1816</v>
      </c>
      <c r="CA1641" s="52" t="s">
        <v>1691</v>
      </c>
      <c r="CB1641" s="52" t="s">
        <v>1917</v>
      </c>
      <c r="CC1641" s="52" t="s">
        <v>1726</v>
      </c>
      <c r="CD1641" s="52" t="s">
        <v>1114</v>
      </c>
      <c r="CE1641" s="155">
        <v>3</v>
      </c>
      <c r="CF1641" s="155">
        <v>2</v>
      </c>
      <c r="CG1641" s="31" t="s">
        <v>694</v>
      </c>
      <c r="CH1641" s="31" t="s">
        <v>3999</v>
      </c>
      <c r="CI1641" s="31" t="s">
        <v>4015</v>
      </c>
      <c r="CJ1641" s="31" t="s">
        <v>1496</v>
      </c>
      <c r="DL1641"/>
      <c r="DM1641"/>
      <c r="DN1641"/>
      <c r="DO1641"/>
      <c r="DP1641"/>
      <c r="DQ1641"/>
      <c r="DR1641"/>
      <c r="DV1641" s="31" t="s">
        <v>2305</v>
      </c>
      <c r="DW1641" s="31" t="s">
        <v>2306</v>
      </c>
      <c r="DX1641" s="63"/>
      <c r="DY1641" s="63"/>
      <c r="DZ1641" s="63"/>
      <c r="EA1641" s="167"/>
      <c r="EB1641" s="60"/>
      <c r="EC1641" s="60"/>
      <c r="ED1641" s="60"/>
      <c r="EE1641" s="60"/>
      <c r="EF1641" s="60"/>
      <c r="EG1641" s="60"/>
      <c r="EH1641" s="60"/>
      <c r="EI1641" s="60"/>
      <c r="EJ1641" s="60"/>
      <c r="EK1641" s="60"/>
      <c r="EL1641" s="60"/>
      <c r="EM1641" s="60"/>
      <c r="EN1641" s="60"/>
      <c r="EO1641" s="60"/>
      <c r="EP1641" s="60"/>
      <c r="EQ1641" s="60"/>
      <c r="ER1641" s="60"/>
      <c r="ES1641" s="60"/>
      <c r="ET1641" s="60"/>
      <c r="EU1641" s="60"/>
      <c r="EV1641" s="60"/>
      <c r="EW1641" s="60"/>
      <c r="EX1641" s="60"/>
      <c r="EY1641" s="60"/>
      <c r="EZ1641" s="60"/>
      <c r="FA1641" s="60"/>
      <c r="FB1641" s="60"/>
    </row>
    <row r="1642" spans="22:158" x14ac:dyDescent="0.25">
      <c r="W1642" s="33"/>
      <c r="X1642" s="33"/>
      <c r="AH1642" s="38">
        <v>100</v>
      </c>
      <c r="AI1642" s="38">
        <v>125</v>
      </c>
      <c r="AJ1642" s="38">
        <v>11730</v>
      </c>
      <c r="AK1642" s="38">
        <v>16</v>
      </c>
      <c r="AL1642" s="38">
        <v>1902158</v>
      </c>
      <c r="AM1642" s="61" t="s">
        <v>1816</v>
      </c>
      <c r="AN1642" s="61" t="s">
        <v>1692</v>
      </c>
      <c r="AO1642" s="61" t="s">
        <v>5079</v>
      </c>
      <c r="AP1642" s="61" t="s">
        <v>5034</v>
      </c>
      <c r="AQ1642" s="61" t="s">
        <v>1105</v>
      </c>
      <c r="AR1642" s="28">
        <v>21510539.699999999</v>
      </c>
      <c r="AS1642" s="28">
        <v>0</v>
      </c>
      <c r="AT1642" s="28">
        <v>0</v>
      </c>
      <c r="AU1642" s="62"/>
      <c r="BT1642">
        <v>0</v>
      </c>
      <c r="BU1642" s="32">
        <v>100</v>
      </c>
      <c r="BV1642" s="32">
        <v>145</v>
      </c>
      <c r="BW1642" s="32">
        <v>18750</v>
      </c>
      <c r="BX1642" s="32">
        <v>87</v>
      </c>
      <c r="BY1642" s="32">
        <v>91200</v>
      </c>
      <c r="BZ1642" t="s">
        <v>1816</v>
      </c>
      <c r="CA1642" t="s">
        <v>1691</v>
      </c>
      <c r="CB1642" t="s">
        <v>1917</v>
      </c>
      <c r="CC1642" s="52" t="s">
        <v>1726</v>
      </c>
      <c r="CD1642" s="52" t="s">
        <v>1794</v>
      </c>
      <c r="CE1642" s="155"/>
      <c r="CF1642" s="155"/>
      <c r="CG1642" s="31" t="s">
        <v>5845</v>
      </c>
      <c r="CH1642" s="31" t="s">
        <v>4000</v>
      </c>
      <c r="CI1642" s="31" t="s">
        <v>4015</v>
      </c>
      <c r="CJ1642" s="31" t="s">
        <v>4103</v>
      </c>
      <c r="DL1642"/>
      <c r="DM1642"/>
      <c r="DN1642"/>
      <c r="DO1642"/>
      <c r="DP1642"/>
      <c r="DQ1642"/>
      <c r="DR1642"/>
      <c r="DV1642" s="31" t="s">
        <v>2305</v>
      </c>
      <c r="DW1642" s="31" t="s">
        <v>2307</v>
      </c>
      <c r="DX1642" s="63"/>
      <c r="DY1642" s="63"/>
      <c r="DZ1642" s="63"/>
      <c r="EA1642" s="167"/>
      <c r="EB1642" s="60"/>
      <c r="EC1642" s="60"/>
      <c r="ED1642" s="60"/>
      <c r="EE1642" s="60"/>
      <c r="EF1642" s="60"/>
      <c r="EG1642" s="60"/>
      <c r="EH1642" s="60"/>
      <c r="EI1642" s="60"/>
      <c r="EJ1642" s="60"/>
      <c r="EK1642" s="60"/>
      <c r="EL1642" s="60"/>
      <c r="EM1642" s="60"/>
      <c r="EN1642" s="60"/>
      <c r="EO1642" s="60"/>
      <c r="EP1642" s="60"/>
      <c r="EQ1642" s="60"/>
      <c r="ER1642" s="60"/>
      <c r="ES1642" s="60"/>
      <c r="ET1642" s="60"/>
      <c r="EU1642" s="60"/>
      <c r="EV1642" s="60"/>
      <c r="EW1642" s="60"/>
      <c r="EX1642" s="60"/>
      <c r="EY1642" s="60"/>
      <c r="EZ1642" s="60"/>
      <c r="FA1642" s="60"/>
      <c r="FB1642" s="60"/>
    </row>
    <row r="1643" spans="22:158" x14ac:dyDescent="0.25">
      <c r="V1643" s="1"/>
      <c r="W1643" s="33"/>
      <c r="X1643" s="33"/>
      <c r="AH1643" s="38">
        <v>100</v>
      </c>
      <c r="AI1643" s="38">
        <v>125</v>
      </c>
      <c r="AJ1643" s="38">
        <v>11800</v>
      </c>
      <c r="AK1643" s="38">
        <v>16</v>
      </c>
      <c r="AL1643" s="38">
        <v>1902158</v>
      </c>
      <c r="AM1643" s="61" t="s">
        <v>1816</v>
      </c>
      <c r="AN1643" s="61" t="s">
        <v>1692</v>
      </c>
      <c r="AO1643" s="61" t="s">
        <v>5081</v>
      </c>
      <c r="AP1643" s="61" t="s">
        <v>5034</v>
      </c>
      <c r="AQ1643" s="61" t="s">
        <v>1105</v>
      </c>
      <c r="AR1643" s="28">
        <v>1223.0999999999999</v>
      </c>
      <c r="AS1643" s="28">
        <v>0</v>
      </c>
      <c r="AT1643" s="28">
        <v>0</v>
      </c>
      <c r="AU1643" s="62"/>
      <c r="BT1643">
        <v>0</v>
      </c>
      <c r="BU1643" s="32">
        <v>100</v>
      </c>
      <c r="BV1643" s="32">
        <v>145</v>
      </c>
      <c r="BW1643" s="32">
        <v>18750</v>
      </c>
      <c r="BX1643" s="32">
        <v>88</v>
      </c>
      <c r="BY1643" s="32">
        <v>91220</v>
      </c>
      <c r="BZ1643" t="s">
        <v>1816</v>
      </c>
      <c r="CA1643" t="s">
        <v>1691</v>
      </c>
      <c r="CB1643" t="s">
        <v>1917</v>
      </c>
      <c r="CC1643" t="s">
        <v>1684</v>
      </c>
      <c r="CD1643" s="52" t="s">
        <v>1684</v>
      </c>
      <c r="CE1643" s="155">
        <v>65373</v>
      </c>
      <c r="CF1643" s="155">
        <v>14</v>
      </c>
      <c r="CG1643" s="31" t="s">
        <v>696</v>
      </c>
      <c r="CH1643" s="31" t="s">
        <v>4001</v>
      </c>
      <c r="CI1643" s="31" t="s">
        <v>4015</v>
      </c>
      <c r="CJ1643" s="31" t="s">
        <v>4104</v>
      </c>
      <c r="DL1643"/>
      <c r="DM1643"/>
      <c r="DN1643"/>
      <c r="DO1643"/>
      <c r="DP1643"/>
      <c r="DQ1643"/>
      <c r="DR1643"/>
      <c r="DV1643" s="31" t="s">
        <v>2305</v>
      </c>
      <c r="DW1643" s="31" t="s">
        <v>2307</v>
      </c>
      <c r="DX1643" s="63"/>
      <c r="DY1643" s="63"/>
      <c r="DZ1643" s="63"/>
      <c r="EA1643" s="167"/>
      <c r="EB1643" s="60"/>
      <c r="EC1643" s="60"/>
      <c r="ED1643" s="60"/>
      <c r="EE1643" s="60"/>
      <c r="EF1643" s="60"/>
      <c r="EG1643" s="60"/>
      <c r="EH1643" s="60"/>
      <c r="EI1643" s="60"/>
      <c r="EJ1643" s="60"/>
      <c r="EK1643" s="60"/>
      <c r="EL1643" s="60"/>
      <c r="EM1643" s="60"/>
      <c r="EN1643" s="60"/>
      <c r="EO1643" s="60"/>
      <c r="EP1643" s="60"/>
      <c r="EQ1643" s="60"/>
      <c r="ER1643" s="60"/>
      <c r="ES1643" s="60"/>
      <c r="ET1643" s="60"/>
      <c r="EU1643" s="60"/>
      <c r="EV1643" s="60"/>
      <c r="EW1643" s="60"/>
      <c r="EX1643" s="60"/>
      <c r="EY1643" s="60"/>
      <c r="EZ1643" s="60"/>
      <c r="FA1643" s="60"/>
      <c r="FB1643" s="60"/>
    </row>
    <row r="1644" spans="22:158" x14ac:dyDescent="0.25">
      <c r="W1644" s="33"/>
      <c r="X1644" s="33"/>
      <c r="AH1644" s="38">
        <v>100</v>
      </c>
      <c r="AI1644" s="38">
        <v>125</v>
      </c>
      <c r="AJ1644" s="38">
        <v>16380</v>
      </c>
      <c r="AK1644" s="38">
        <v>16</v>
      </c>
      <c r="AL1644" s="38">
        <v>1902158</v>
      </c>
      <c r="AM1644" s="61" t="s">
        <v>1816</v>
      </c>
      <c r="AN1644" s="61" t="s">
        <v>1692</v>
      </c>
      <c r="AO1644" s="61" t="s">
        <v>894</v>
      </c>
      <c r="AP1644" s="61" t="s">
        <v>5034</v>
      </c>
      <c r="AQ1644" s="61" t="s">
        <v>1105</v>
      </c>
      <c r="AR1644" s="28">
        <v>81699.600000000006</v>
      </c>
      <c r="AS1644" s="28">
        <v>0</v>
      </c>
      <c r="AT1644" s="28">
        <v>0</v>
      </c>
      <c r="AU1644" s="62"/>
      <c r="BT1644">
        <v>0</v>
      </c>
      <c r="BU1644" s="32">
        <v>100</v>
      </c>
      <c r="BV1644" s="32">
        <v>145</v>
      </c>
      <c r="BW1644" s="32">
        <v>18750</v>
      </c>
      <c r="BX1644" s="32">
        <v>89</v>
      </c>
      <c r="BY1644" s="32">
        <v>91240</v>
      </c>
      <c r="BZ1644" t="s">
        <v>1816</v>
      </c>
      <c r="CA1644" t="s">
        <v>1691</v>
      </c>
      <c r="CB1644" t="s">
        <v>1917</v>
      </c>
      <c r="CC1644" s="52" t="s">
        <v>1785</v>
      </c>
      <c r="CD1644" s="52" t="s">
        <v>1785</v>
      </c>
      <c r="CE1644" s="155">
        <v>562465</v>
      </c>
      <c r="CF1644" s="155">
        <v>310</v>
      </c>
      <c r="CG1644" s="31" t="s">
        <v>698</v>
      </c>
      <c r="CH1644" s="31" t="s">
        <v>4002</v>
      </c>
      <c r="CI1644" s="31" t="s">
        <v>4015</v>
      </c>
      <c r="CJ1644" s="31" t="s">
        <v>4105</v>
      </c>
      <c r="DL1644"/>
      <c r="DM1644"/>
      <c r="DN1644"/>
      <c r="DO1644"/>
      <c r="DP1644"/>
      <c r="DQ1644"/>
      <c r="DR1644"/>
      <c r="DV1644" s="31" t="s">
        <v>2305</v>
      </c>
      <c r="DW1644" s="31" t="s">
        <v>2307</v>
      </c>
      <c r="DX1644" s="63"/>
      <c r="DY1644" s="63"/>
      <c r="DZ1644" s="63"/>
      <c r="EA1644" s="167"/>
      <c r="EB1644" s="60"/>
      <c r="EC1644" s="60"/>
      <c r="ED1644" s="60"/>
      <c r="EE1644" s="60"/>
      <c r="EF1644" s="60"/>
      <c r="EG1644" s="60"/>
      <c r="EH1644" s="60"/>
      <c r="EI1644" s="60"/>
      <c r="EJ1644" s="60"/>
      <c r="EK1644" s="60"/>
      <c r="EL1644" s="60"/>
      <c r="EM1644" s="60"/>
      <c r="EN1644" s="60"/>
      <c r="EO1644" s="60"/>
      <c r="EP1644" s="60"/>
      <c r="EQ1644" s="60"/>
      <c r="ER1644" s="60"/>
      <c r="ES1644" s="60"/>
      <c r="ET1644" s="60"/>
      <c r="EU1644" s="60"/>
      <c r="EV1644" s="60"/>
      <c r="EW1644" s="60"/>
      <c r="EX1644" s="60"/>
      <c r="EY1644" s="60"/>
      <c r="EZ1644" s="60"/>
      <c r="FA1644" s="60"/>
      <c r="FB1644" s="60"/>
    </row>
    <row r="1645" spans="22:158" x14ac:dyDescent="0.25">
      <c r="W1645" s="33"/>
      <c r="X1645" s="33"/>
      <c r="AH1645" s="38">
        <v>100</v>
      </c>
      <c r="AI1645" s="38">
        <v>130</v>
      </c>
      <c r="AJ1645" s="38">
        <v>10110</v>
      </c>
      <c r="AK1645" s="38">
        <v>16</v>
      </c>
      <c r="AL1645" s="38">
        <v>1902158</v>
      </c>
      <c r="AM1645" s="61" t="s">
        <v>1816</v>
      </c>
      <c r="AN1645" s="61" t="s">
        <v>1687</v>
      </c>
      <c r="AO1645" s="61" t="s">
        <v>5045</v>
      </c>
      <c r="AP1645" s="61" t="s">
        <v>5034</v>
      </c>
      <c r="AQ1645" s="61" t="s">
        <v>1105</v>
      </c>
      <c r="AR1645" s="28">
        <v>547168.80000000005</v>
      </c>
      <c r="AS1645" s="28">
        <v>0</v>
      </c>
      <c r="AT1645" s="28">
        <v>0</v>
      </c>
      <c r="AU1645" s="62"/>
      <c r="BT1645">
        <v>0</v>
      </c>
      <c r="BU1645" s="32">
        <v>100</v>
      </c>
      <c r="BV1645" s="32">
        <v>145</v>
      </c>
      <c r="BW1645" s="32">
        <v>18750</v>
      </c>
      <c r="BX1645" s="32">
        <v>90</v>
      </c>
      <c r="BY1645" s="32">
        <v>91260</v>
      </c>
      <c r="BZ1645" t="s">
        <v>1816</v>
      </c>
      <c r="CA1645" t="s">
        <v>1691</v>
      </c>
      <c r="CB1645" t="s">
        <v>1917</v>
      </c>
      <c r="CC1645" t="s">
        <v>5036</v>
      </c>
      <c r="CD1645" s="52" t="s">
        <v>5036</v>
      </c>
      <c r="CE1645" s="155">
        <v>16</v>
      </c>
      <c r="CF1645" s="155">
        <v>6</v>
      </c>
      <c r="CG1645" s="31" t="s">
        <v>5848</v>
      </c>
      <c r="CH1645" s="31" t="s">
        <v>4003</v>
      </c>
      <c r="CI1645" s="31" t="s">
        <v>4015</v>
      </c>
      <c r="CJ1645" s="31" t="s">
        <v>4106</v>
      </c>
      <c r="DL1645"/>
      <c r="DM1645"/>
      <c r="DN1645"/>
      <c r="DO1645"/>
      <c r="DP1645"/>
      <c r="DQ1645"/>
      <c r="DR1645"/>
      <c r="DV1645" s="31" t="s">
        <v>2305</v>
      </c>
      <c r="DW1645" s="31" t="s">
        <v>2308</v>
      </c>
      <c r="DX1645" s="63"/>
      <c r="DY1645" s="63"/>
      <c r="DZ1645" s="63"/>
      <c r="EA1645" s="167"/>
      <c r="EB1645" s="60"/>
      <c r="EC1645" s="60"/>
      <c r="ED1645" s="60"/>
      <c r="EE1645" s="60"/>
      <c r="EF1645" s="60"/>
      <c r="EG1645" s="60"/>
      <c r="EH1645" s="60"/>
      <c r="EI1645" s="60"/>
      <c r="EJ1645" s="60"/>
      <c r="EK1645" s="60"/>
      <c r="EL1645" s="60"/>
      <c r="EM1645" s="60"/>
      <c r="EN1645" s="60"/>
      <c r="EO1645" s="60"/>
      <c r="EP1645" s="60"/>
      <c r="EQ1645" s="60"/>
      <c r="ER1645" s="60"/>
      <c r="ES1645" s="60"/>
      <c r="ET1645" s="60"/>
      <c r="EU1645" s="60"/>
      <c r="EV1645" s="60"/>
      <c r="EW1645" s="60"/>
      <c r="EX1645" s="60"/>
      <c r="EY1645" s="60"/>
      <c r="EZ1645" s="60"/>
      <c r="FA1645" s="60"/>
      <c r="FB1645" s="60"/>
    </row>
    <row r="1646" spans="22:158" x14ac:dyDescent="0.25">
      <c r="W1646" s="33"/>
      <c r="X1646" s="33"/>
      <c r="AH1646" s="38">
        <v>100</v>
      </c>
      <c r="AI1646" s="38">
        <v>140</v>
      </c>
      <c r="AJ1646" s="38">
        <v>10850</v>
      </c>
      <c r="AK1646" s="38">
        <v>16</v>
      </c>
      <c r="AL1646" s="38">
        <v>1902158</v>
      </c>
      <c r="AM1646" s="61" t="s">
        <v>1816</v>
      </c>
      <c r="AN1646" s="61" t="s">
        <v>1690</v>
      </c>
      <c r="AO1646" s="61" t="s">
        <v>5060</v>
      </c>
      <c r="AP1646" s="61" t="s">
        <v>5034</v>
      </c>
      <c r="AQ1646" s="61" t="s">
        <v>1105</v>
      </c>
      <c r="AR1646" s="28">
        <v>529.4</v>
      </c>
      <c r="AS1646" s="28">
        <v>0</v>
      </c>
      <c r="AT1646" s="28">
        <v>0</v>
      </c>
      <c r="AU1646" s="62"/>
      <c r="BT1646">
        <v>0</v>
      </c>
      <c r="BU1646" s="32">
        <v>100</v>
      </c>
      <c r="BV1646" s="32">
        <v>150</v>
      </c>
      <c r="BW1646" s="32">
        <v>11600</v>
      </c>
      <c r="BX1646" s="32">
        <v>81</v>
      </c>
      <c r="BY1646" s="32">
        <v>91000</v>
      </c>
      <c r="BZ1646" t="s">
        <v>1816</v>
      </c>
      <c r="CA1646" t="s">
        <v>1695</v>
      </c>
      <c r="CB1646" t="s">
        <v>1284</v>
      </c>
      <c r="CC1646" t="s">
        <v>1683</v>
      </c>
      <c r="CD1646" t="s">
        <v>1784</v>
      </c>
      <c r="CE1646" s="155">
        <v>61484</v>
      </c>
      <c r="CF1646" s="155">
        <v>86</v>
      </c>
      <c r="CG1646" s="31" t="s">
        <v>5834</v>
      </c>
      <c r="CH1646" s="31" t="s">
        <v>4016</v>
      </c>
      <c r="CI1646" s="31" t="s">
        <v>4017</v>
      </c>
      <c r="CJ1646" s="31" t="s">
        <v>4107</v>
      </c>
      <c r="DL1646"/>
      <c r="DM1646"/>
      <c r="DN1646"/>
      <c r="DO1646"/>
      <c r="DP1646"/>
      <c r="DQ1646"/>
      <c r="DR1646"/>
      <c r="DV1646" s="31" t="s">
        <v>2305</v>
      </c>
      <c r="DW1646" s="31" t="s">
        <v>2309</v>
      </c>
      <c r="DX1646" s="63"/>
      <c r="DY1646" s="63"/>
      <c r="DZ1646" s="63"/>
      <c r="EA1646" s="167"/>
      <c r="EB1646" s="60"/>
      <c r="EC1646" s="60"/>
      <c r="ED1646" s="60"/>
      <c r="EE1646" s="60"/>
      <c r="EF1646" s="60"/>
      <c r="EG1646" s="60"/>
      <c r="EH1646" s="60"/>
      <c r="EI1646" s="60"/>
      <c r="EJ1646" s="60"/>
      <c r="EK1646" s="60"/>
      <c r="EL1646" s="60"/>
      <c r="EM1646" s="60"/>
      <c r="EN1646" s="60"/>
      <c r="EO1646" s="60"/>
      <c r="EP1646" s="60"/>
      <c r="EQ1646" s="60"/>
      <c r="ER1646" s="60"/>
      <c r="ES1646" s="60"/>
      <c r="ET1646" s="60"/>
      <c r="EU1646" s="60"/>
      <c r="EV1646" s="60"/>
      <c r="EW1646" s="60"/>
      <c r="EX1646" s="60"/>
      <c r="EY1646" s="60"/>
      <c r="EZ1646" s="60"/>
      <c r="FA1646" s="60"/>
      <c r="FB1646" s="60"/>
    </row>
    <row r="1647" spans="22:158" x14ac:dyDescent="0.25">
      <c r="W1647" s="33"/>
      <c r="X1647" s="33"/>
      <c r="AH1647" s="38">
        <v>100</v>
      </c>
      <c r="AI1647" s="38">
        <v>140</v>
      </c>
      <c r="AJ1647" s="38">
        <v>11400</v>
      </c>
      <c r="AK1647" s="38">
        <v>16</v>
      </c>
      <c r="AL1647" s="38">
        <v>1902158</v>
      </c>
      <c r="AM1647" s="61" t="s">
        <v>1816</v>
      </c>
      <c r="AN1647" s="61" t="s">
        <v>1690</v>
      </c>
      <c r="AO1647" s="61" t="s">
        <v>5071</v>
      </c>
      <c r="AP1647" s="61" t="s">
        <v>5034</v>
      </c>
      <c r="AQ1647" s="61" t="s">
        <v>1105</v>
      </c>
      <c r="AR1647" s="28">
        <v>967704.7</v>
      </c>
      <c r="AS1647" s="28">
        <v>0</v>
      </c>
      <c r="AT1647" s="28">
        <v>0</v>
      </c>
      <c r="AU1647" s="62"/>
      <c r="BT1647">
        <v>0</v>
      </c>
      <c r="BU1647" s="32">
        <v>100</v>
      </c>
      <c r="BV1647" s="32">
        <v>150</v>
      </c>
      <c r="BW1647" s="32">
        <v>11600</v>
      </c>
      <c r="BX1647" s="32">
        <v>81</v>
      </c>
      <c r="BY1647" s="32">
        <v>91010</v>
      </c>
      <c r="BZ1647" t="s">
        <v>1816</v>
      </c>
      <c r="CA1647" t="s">
        <v>1695</v>
      </c>
      <c r="CB1647" t="s">
        <v>1284</v>
      </c>
      <c r="CC1647" s="52" t="s">
        <v>1683</v>
      </c>
      <c r="CD1647" s="52" t="s">
        <v>1683</v>
      </c>
      <c r="CE1647" s="155">
        <v>28</v>
      </c>
      <c r="CF1647" s="155">
        <v>3</v>
      </c>
      <c r="CG1647" s="31" t="s">
        <v>5837</v>
      </c>
      <c r="CH1647" s="31" t="s">
        <v>4018</v>
      </c>
      <c r="CI1647" s="31" t="s">
        <v>4017</v>
      </c>
      <c r="CJ1647" s="31" t="s">
        <v>4108</v>
      </c>
      <c r="DL1647"/>
      <c r="DM1647"/>
      <c r="DN1647"/>
      <c r="DO1647"/>
      <c r="DP1647"/>
      <c r="DQ1647"/>
      <c r="DR1647"/>
      <c r="DV1647" s="31" t="s">
        <v>2305</v>
      </c>
      <c r="DW1647" s="31" t="s">
        <v>2309</v>
      </c>
      <c r="DX1647" s="63"/>
      <c r="DY1647" s="63"/>
      <c r="DZ1647" s="63"/>
      <c r="EA1647" s="167"/>
      <c r="EB1647" s="60"/>
      <c r="EC1647" s="60"/>
      <c r="ED1647" s="60"/>
      <c r="EE1647" s="60"/>
      <c r="EF1647" s="60"/>
      <c r="EG1647" s="60"/>
      <c r="EH1647" s="60"/>
      <c r="EI1647" s="60"/>
      <c r="EJ1647" s="60"/>
      <c r="EK1647" s="60"/>
      <c r="EL1647" s="60"/>
      <c r="EM1647" s="60"/>
      <c r="EN1647" s="60"/>
      <c r="EO1647" s="60"/>
      <c r="EP1647" s="60"/>
      <c r="EQ1647" s="60"/>
      <c r="ER1647" s="60"/>
      <c r="ES1647" s="60"/>
      <c r="ET1647" s="60"/>
      <c r="EU1647" s="60"/>
      <c r="EV1647" s="60"/>
      <c r="EW1647" s="60"/>
      <c r="EX1647" s="60"/>
      <c r="EY1647" s="60"/>
      <c r="EZ1647" s="60"/>
      <c r="FA1647" s="60"/>
      <c r="FB1647" s="60"/>
    </row>
    <row r="1648" spans="22:158" x14ac:dyDescent="0.25">
      <c r="V1648" s="1"/>
      <c r="W1648" s="33"/>
      <c r="X1648" s="33"/>
      <c r="AH1648" s="38">
        <v>100</v>
      </c>
      <c r="AI1648" s="38">
        <v>120</v>
      </c>
      <c r="AJ1648" s="38">
        <v>10250</v>
      </c>
      <c r="AK1648" s="38">
        <v>16</v>
      </c>
      <c r="AL1648" s="38">
        <v>1902358</v>
      </c>
      <c r="AM1648" s="61" t="s">
        <v>1816</v>
      </c>
      <c r="AN1648" s="61" t="s">
        <v>1689</v>
      </c>
      <c r="AO1648" s="61" t="s">
        <v>5048</v>
      </c>
      <c r="AP1648" s="61" t="s">
        <v>5034</v>
      </c>
      <c r="AQ1648" s="61" t="s">
        <v>1106</v>
      </c>
      <c r="AR1648" s="28">
        <v>262173</v>
      </c>
      <c r="AS1648" s="28">
        <v>0</v>
      </c>
      <c r="AT1648" s="28">
        <v>0</v>
      </c>
      <c r="AU1648" s="62"/>
      <c r="BT1648">
        <v>0</v>
      </c>
      <c r="BU1648" s="32">
        <v>100</v>
      </c>
      <c r="BV1648" s="32">
        <v>150</v>
      </c>
      <c r="BW1648" s="32">
        <v>11600</v>
      </c>
      <c r="BX1648" s="32">
        <v>82</v>
      </c>
      <c r="BY1648" s="32">
        <v>91020</v>
      </c>
      <c r="BZ1648" t="s">
        <v>1816</v>
      </c>
      <c r="CA1648" t="s">
        <v>1695</v>
      </c>
      <c r="CB1648" t="s">
        <v>1284</v>
      </c>
      <c r="CC1648" s="52" t="s">
        <v>1790</v>
      </c>
      <c r="CD1648" s="52" t="s">
        <v>1792</v>
      </c>
      <c r="CE1648" s="155">
        <v>206382</v>
      </c>
      <c r="CF1648" s="155">
        <v>175</v>
      </c>
      <c r="CG1648" s="31" t="s">
        <v>5851</v>
      </c>
      <c r="CH1648" s="31" t="s">
        <v>4019</v>
      </c>
      <c r="CI1648" s="31" t="s">
        <v>4017</v>
      </c>
      <c r="CJ1648" s="31" t="s">
        <v>4109</v>
      </c>
      <c r="DL1648"/>
      <c r="DM1648"/>
      <c r="DN1648"/>
      <c r="DO1648"/>
      <c r="DP1648"/>
      <c r="DQ1648"/>
      <c r="DR1648"/>
      <c r="DV1648" s="31" t="s">
        <v>2310</v>
      </c>
      <c r="DW1648" s="31" t="s">
        <v>2311</v>
      </c>
      <c r="DX1648" s="63"/>
      <c r="DY1648" s="63"/>
      <c r="DZ1648" s="63"/>
      <c r="EA1648" s="167"/>
      <c r="EB1648" s="60"/>
      <c r="EC1648" s="60"/>
      <c r="ED1648" s="60"/>
      <c r="EE1648" s="60"/>
      <c r="EF1648" s="60"/>
      <c r="EG1648" s="60"/>
      <c r="EH1648" s="60"/>
      <c r="EI1648" s="60"/>
      <c r="EJ1648" s="60"/>
      <c r="EK1648" s="60"/>
      <c r="EL1648" s="60"/>
      <c r="EM1648" s="60"/>
      <c r="EN1648" s="60"/>
      <c r="EO1648" s="60"/>
      <c r="EP1648" s="60"/>
      <c r="EQ1648" s="60"/>
      <c r="ER1648" s="60"/>
      <c r="ES1648" s="60"/>
      <c r="ET1648" s="60"/>
      <c r="EU1648" s="60"/>
      <c r="EV1648" s="60"/>
      <c r="EW1648" s="60"/>
      <c r="EX1648" s="60"/>
      <c r="EY1648" s="60"/>
      <c r="EZ1648" s="60"/>
      <c r="FA1648" s="60"/>
      <c r="FB1648" s="60"/>
    </row>
    <row r="1649" spans="22:158" x14ac:dyDescent="0.25">
      <c r="V1649" s="1"/>
      <c r="W1649" s="33"/>
      <c r="X1649" s="33"/>
      <c r="AH1649" s="38">
        <v>100</v>
      </c>
      <c r="AI1649" s="38">
        <v>120</v>
      </c>
      <c r="AJ1649" s="38">
        <v>11350</v>
      </c>
      <c r="AK1649" s="38">
        <v>16</v>
      </c>
      <c r="AL1649" s="38">
        <v>1902358</v>
      </c>
      <c r="AM1649" s="61" t="s">
        <v>1816</v>
      </c>
      <c r="AN1649" s="61" t="s">
        <v>1689</v>
      </c>
      <c r="AO1649" s="61" t="s">
        <v>5070</v>
      </c>
      <c r="AP1649" s="61" t="s">
        <v>5034</v>
      </c>
      <c r="AQ1649" s="61" t="s">
        <v>1106</v>
      </c>
      <c r="AR1649" s="28">
        <v>5247.2</v>
      </c>
      <c r="AS1649" s="28">
        <v>0</v>
      </c>
      <c r="AT1649" s="28">
        <v>0</v>
      </c>
      <c r="AU1649" s="62"/>
      <c r="BT1649">
        <v>0</v>
      </c>
      <c r="BU1649" s="32">
        <v>100</v>
      </c>
      <c r="BV1649" s="32">
        <v>150</v>
      </c>
      <c r="BW1649" s="32">
        <v>11600</v>
      </c>
      <c r="BX1649" s="32">
        <v>82</v>
      </c>
      <c r="BY1649" s="32">
        <v>91040</v>
      </c>
      <c r="BZ1649" t="s">
        <v>1816</v>
      </c>
      <c r="CA1649" t="s">
        <v>1695</v>
      </c>
      <c r="CB1649" t="s">
        <v>1284</v>
      </c>
      <c r="CC1649" s="52" t="s">
        <v>1790</v>
      </c>
      <c r="CD1649" s="52" t="s">
        <v>1791</v>
      </c>
      <c r="CE1649" s="155">
        <v>22678</v>
      </c>
      <c r="CF1649" s="155">
        <v>95</v>
      </c>
      <c r="CG1649" s="31" t="s">
        <v>5853</v>
      </c>
      <c r="CH1649" s="31" t="s">
        <v>4020</v>
      </c>
      <c r="CI1649" s="31" t="s">
        <v>4017</v>
      </c>
      <c r="CJ1649" s="31" t="s">
        <v>4110</v>
      </c>
      <c r="DL1649"/>
      <c r="DM1649"/>
      <c r="DN1649"/>
      <c r="DO1649"/>
      <c r="DP1649"/>
      <c r="DQ1649"/>
      <c r="DR1649"/>
      <c r="DV1649" s="31" t="s">
        <v>2310</v>
      </c>
      <c r="DW1649" s="31" t="s">
        <v>2311</v>
      </c>
      <c r="DX1649" s="63"/>
      <c r="DY1649" s="63"/>
      <c r="DZ1649" s="63"/>
      <c r="EA1649" s="167"/>
      <c r="EB1649" s="60"/>
      <c r="EC1649" s="60"/>
      <c r="ED1649" s="60"/>
      <c r="EE1649" s="60"/>
      <c r="EF1649" s="60"/>
      <c r="EG1649" s="60"/>
      <c r="EH1649" s="60"/>
      <c r="EI1649" s="60"/>
      <c r="EJ1649" s="60"/>
      <c r="EK1649" s="60"/>
      <c r="EL1649" s="60"/>
      <c r="EM1649" s="60"/>
      <c r="EN1649" s="60"/>
      <c r="EO1649" s="60"/>
      <c r="EP1649" s="60"/>
      <c r="EQ1649" s="60"/>
      <c r="ER1649" s="60"/>
      <c r="ES1649" s="60"/>
      <c r="ET1649" s="60"/>
      <c r="EU1649" s="60"/>
      <c r="EV1649" s="60"/>
      <c r="EW1649" s="60"/>
      <c r="EX1649" s="60"/>
      <c r="EY1649" s="60"/>
      <c r="EZ1649" s="60"/>
      <c r="FA1649" s="60"/>
      <c r="FB1649" s="60"/>
    </row>
    <row r="1650" spans="22:158" x14ac:dyDescent="0.25">
      <c r="W1650" s="33"/>
      <c r="X1650" s="33"/>
      <c r="AH1650" s="38">
        <v>100</v>
      </c>
      <c r="AI1650" s="38">
        <v>120</v>
      </c>
      <c r="AJ1650" s="38">
        <v>14850</v>
      </c>
      <c r="AK1650" s="38">
        <v>16</v>
      </c>
      <c r="AL1650" s="38">
        <v>1902358</v>
      </c>
      <c r="AM1650" s="61" t="s">
        <v>1816</v>
      </c>
      <c r="AN1650" s="61" t="s">
        <v>1689</v>
      </c>
      <c r="AO1650" s="61" t="s">
        <v>1585</v>
      </c>
      <c r="AP1650" s="61" t="s">
        <v>5034</v>
      </c>
      <c r="AQ1650" s="61" t="s">
        <v>1106</v>
      </c>
      <c r="AR1650" s="28">
        <v>217487.6</v>
      </c>
      <c r="AS1650" s="28">
        <v>0</v>
      </c>
      <c r="AT1650" s="28">
        <v>0</v>
      </c>
      <c r="AU1650" s="62"/>
      <c r="BT1650">
        <v>0</v>
      </c>
      <c r="BU1650" s="32">
        <v>100</v>
      </c>
      <c r="BV1650" s="32">
        <v>150</v>
      </c>
      <c r="BW1650" s="32">
        <v>11600</v>
      </c>
      <c r="BX1650" s="32">
        <v>83</v>
      </c>
      <c r="BY1650" s="32">
        <v>91060</v>
      </c>
      <c r="BZ1650" t="s">
        <v>1816</v>
      </c>
      <c r="CA1650" t="s">
        <v>1695</v>
      </c>
      <c r="CB1650" t="s">
        <v>1284</v>
      </c>
      <c r="CC1650" t="s">
        <v>1786</v>
      </c>
      <c r="CD1650" s="52" t="s">
        <v>5043</v>
      </c>
      <c r="CE1650" s="155">
        <v>15</v>
      </c>
      <c r="CF1650" s="155">
        <v>2</v>
      </c>
      <c r="CG1650" s="31" t="s">
        <v>684</v>
      </c>
      <c r="CH1650" s="31" t="s">
        <v>4021</v>
      </c>
      <c r="CI1650" s="31" t="s">
        <v>4017</v>
      </c>
      <c r="CJ1650" s="31" t="s">
        <v>1497</v>
      </c>
      <c r="DL1650"/>
      <c r="DM1650"/>
      <c r="DN1650"/>
      <c r="DO1650"/>
      <c r="DP1650"/>
      <c r="DQ1650"/>
      <c r="DR1650"/>
      <c r="DV1650" s="31" t="s">
        <v>2310</v>
      </c>
      <c r="DW1650" s="31" t="s">
        <v>2311</v>
      </c>
      <c r="DX1650" s="63"/>
      <c r="DY1650" s="63"/>
      <c r="DZ1650" s="63"/>
      <c r="EA1650" s="167"/>
      <c r="EB1650" s="60"/>
      <c r="EC1650" s="60"/>
      <c r="ED1650" s="60"/>
      <c r="EE1650" s="60"/>
      <c r="EF1650" s="60"/>
      <c r="EG1650" s="60"/>
      <c r="EH1650" s="60"/>
      <c r="EI1650" s="60"/>
      <c r="EJ1650" s="60"/>
      <c r="EK1650" s="60"/>
      <c r="EL1650" s="60"/>
      <c r="EM1650" s="60"/>
      <c r="EN1650" s="60"/>
      <c r="EO1650" s="60"/>
      <c r="EP1650" s="60"/>
      <c r="EQ1650" s="60"/>
      <c r="ER1650" s="60"/>
      <c r="ES1650" s="60"/>
      <c r="ET1650" s="60"/>
      <c r="EU1650" s="60"/>
      <c r="EV1650" s="60"/>
      <c r="EW1650" s="60"/>
      <c r="EX1650" s="60"/>
      <c r="EY1650" s="60"/>
      <c r="EZ1650" s="60"/>
      <c r="FA1650" s="60"/>
      <c r="FB1650" s="60"/>
    </row>
    <row r="1651" spans="22:158" x14ac:dyDescent="0.25">
      <c r="V1651" s="1"/>
      <c r="W1651" s="33"/>
      <c r="X1651" s="33"/>
      <c r="AH1651" s="38">
        <v>100</v>
      </c>
      <c r="AI1651" s="38">
        <v>120</v>
      </c>
      <c r="AJ1651" s="38">
        <v>16610</v>
      </c>
      <c r="AK1651" s="38">
        <v>16</v>
      </c>
      <c r="AL1651" s="38">
        <v>1902358</v>
      </c>
      <c r="AM1651" s="61" t="s">
        <v>1816</v>
      </c>
      <c r="AN1651" s="61" t="s">
        <v>1689</v>
      </c>
      <c r="AO1651" s="61" t="s">
        <v>1625</v>
      </c>
      <c r="AP1651" s="61" t="s">
        <v>5034</v>
      </c>
      <c r="AQ1651" s="61" t="s">
        <v>1106</v>
      </c>
      <c r="AR1651" s="28">
        <v>58973.599999999999</v>
      </c>
      <c r="AS1651" s="28">
        <v>0</v>
      </c>
      <c r="AT1651" s="28">
        <v>0</v>
      </c>
      <c r="AU1651" s="62"/>
      <c r="BT1651">
        <v>0</v>
      </c>
      <c r="BU1651" s="32">
        <v>100</v>
      </c>
      <c r="BV1651" s="32">
        <v>150</v>
      </c>
      <c r="BW1651" s="32">
        <v>11600</v>
      </c>
      <c r="BX1651" s="32">
        <v>84</v>
      </c>
      <c r="BY1651" s="32">
        <v>91100</v>
      </c>
      <c r="BZ1651" t="s">
        <v>1816</v>
      </c>
      <c r="CA1651" t="s">
        <v>1695</v>
      </c>
      <c r="CB1651" t="s">
        <v>1284</v>
      </c>
      <c r="CC1651" s="52" t="s">
        <v>1795</v>
      </c>
      <c r="CD1651" s="52" t="s">
        <v>1796</v>
      </c>
      <c r="CE1651" s="155">
        <v>2540</v>
      </c>
      <c r="CF1651" s="155">
        <v>12</v>
      </c>
      <c r="CG1651" s="31" t="s">
        <v>688</v>
      </c>
      <c r="CH1651" s="31" t="s">
        <v>4022</v>
      </c>
      <c r="CI1651" s="31" t="s">
        <v>4017</v>
      </c>
      <c r="CJ1651" s="31" t="s">
        <v>4111</v>
      </c>
      <c r="DL1651"/>
      <c r="DM1651"/>
      <c r="DN1651"/>
      <c r="DO1651"/>
      <c r="DP1651"/>
      <c r="DQ1651"/>
      <c r="DR1651"/>
      <c r="DV1651" s="31" t="s">
        <v>2310</v>
      </c>
      <c r="DW1651" s="31" t="s">
        <v>2311</v>
      </c>
      <c r="DX1651" s="63"/>
      <c r="DY1651" s="63"/>
      <c r="DZ1651" s="63"/>
      <c r="EA1651" s="167"/>
      <c r="EB1651" s="60"/>
      <c r="EC1651" s="60"/>
      <c r="ED1651" s="60"/>
      <c r="EE1651" s="60"/>
      <c r="EF1651" s="60"/>
      <c r="EG1651" s="60"/>
      <c r="EH1651" s="60"/>
      <c r="EI1651" s="60"/>
      <c r="EJ1651" s="60"/>
      <c r="EK1651" s="60"/>
      <c r="EL1651" s="60"/>
      <c r="EM1651" s="60"/>
      <c r="EN1651" s="60"/>
      <c r="EO1651" s="60"/>
      <c r="EP1651" s="60"/>
      <c r="EQ1651" s="60"/>
      <c r="ER1651" s="60"/>
      <c r="ES1651" s="60"/>
      <c r="ET1651" s="60"/>
      <c r="EU1651" s="60"/>
      <c r="EV1651" s="60"/>
      <c r="EW1651" s="60"/>
      <c r="EX1651" s="60"/>
      <c r="EY1651" s="60"/>
      <c r="EZ1651" s="60"/>
      <c r="FA1651" s="60"/>
      <c r="FB1651" s="60"/>
    </row>
    <row r="1652" spans="22:158" x14ac:dyDescent="0.25">
      <c r="W1652" s="33"/>
      <c r="X1652" s="33"/>
      <c r="AH1652" s="38">
        <v>100</v>
      </c>
      <c r="AI1652" s="38">
        <v>120</v>
      </c>
      <c r="AJ1652" s="38">
        <v>17550</v>
      </c>
      <c r="AK1652" s="38">
        <v>16</v>
      </c>
      <c r="AL1652" s="38">
        <v>1902358</v>
      </c>
      <c r="AM1652" s="61" t="s">
        <v>1816</v>
      </c>
      <c r="AN1652" s="61" t="s">
        <v>1689</v>
      </c>
      <c r="AO1652" s="61" t="s">
        <v>1645</v>
      </c>
      <c r="AP1652" s="61" t="s">
        <v>5034</v>
      </c>
      <c r="AQ1652" s="61" t="s">
        <v>1106</v>
      </c>
      <c r="AR1652" s="28">
        <v>369444.2</v>
      </c>
      <c r="AS1652" s="28">
        <v>0</v>
      </c>
      <c r="AT1652" s="28">
        <v>0</v>
      </c>
      <c r="AU1652" s="62"/>
      <c r="BT1652">
        <v>0</v>
      </c>
      <c r="BU1652" s="32">
        <v>100</v>
      </c>
      <c r="BV1652" s="32">
        <v>150</v>
      </c>
      <c r="BW1652" s="32">
        <v>11600</v>
      </c>
      <c r="BX1652" s="32">
        <v>85</v>
      </c>
      <c r="BY1652" s="32">
        <v>91120</v>
      </c>
      <c r="BZ1652" t="s">
        <v>1816</v>
      </c>
      <c r="CA1652" t="s">
        <v>1695</v>
      </c>
      <c r="CB1652" t="s">
        <v>1284</v>
      </c>
      <c r="CC1652" s="52" t="s">
        <v>1797</v>
      </c>
      <c r="CD1652" s="52" t="s">
        <v>1797</v>
      </c>
      <c r="CE1652" s="155">
        <v>1264</v>
      </c>
      <c r="CF1652" s="155">
        <v>9</v>
      </c>
      <c r="CG1652" s="31" t="s">
        <v>690</v>
      </c>
      <c r="CH1652" s="31" t="s">
        <v>4023</v>
      </c>
      <c r="CI1652" s="31" t="s">
        <v>4017</v>
      </c>
      <c r="CJ1652" s="31" t="s">
        <v>4112</v>
      </c>
      <c r="DL1652"/>
      <c r="DM1652"/>
      <c r="DN1652"/>
      <c r="DO1652"/>
      <c r="DP1652"/>
      <c r="DQ1652"/>
      <c r="DR1652"/>
      <c r="DV1652" s="31" t="s">
        <v>2310</v>
      </c>
      <c r="DW1652" s="31" t="s">
        <v>2311</v>
      </c>
      <c r="DX1652" s="63"/>
      <c r="DY1652" s="63"/>
      <c r="DZ1652" s="63"/>
      <c r="EA1652" s="167"/>
      <c r="EB1652" s="60"/>
      <c r="EC1652" s="60"/>
      <c r="ED1652" s="60"/>
      <c r="EE1652" s="60"/>
      <c r="EF1652" s="60"/>
      <c r="EG1652" s="60"/>
      <c r="EH1652" s="60"/>
      <c r="EI1652" s="60"/>
      <c r="EJ1652" s="60"/>
      <c r="EK1652" s="60"/>
      <c r="EL1652" s="60"/>
      <c r="EM1652" s="60"/>
      <c r="EN1652" s="60"/>
      <c r="EO1652" s="60"/>
      <c r="EP1652" s="60"/>
      <c r="EQ1652" s="60"/>
      <c r="ER1652" s="60"/>
      <c r="ES1652" s="60"/>
      <c r="ET1652" s="60"/>
      <c r="EU1652" s="60"/>
      <c r="EV1652" s="60"/>
      <c r="EW1652" s="60"/>
      <c r="EX1652" s="60"/>
      <c r="EY1652" s="60"/>
      <c r="EZ1652" s="60"/>
      <c r="FA1652" s="60"/>
      <c r="FB1652" s="60"/>
    </row>
    <row r="1653" spans="22:158" x14ac:dyDescent="0.25">
      <c r="W1653" s="33"/>
      <c r="X1653" s="33"/>
      <c r="AH1653" s="38">
        <v>100</v>
      </c>
      <c r="AI1653" s="38">
        <v>125</v>
      </c>
      <c r="AJ1653" s="38">
        <v>11730</v>
      </c>
      <c r="AK1653" s="38">
        <v>16</v>
      </c>
      <c r="AL1653" s="38">
        <v>1902358</v>
      </c>
      <c r="AM1653" s="61" t="s">
        <v>1816</v>
      </c>
      <c r="AN1653" s="61" t="s">
        <v>1692</v>
      </c>
      <c r="AO1653" s="61" t="s">
        <v>5079</v>
      </c>
      <c r="AP1653" s="61" t="s">
        <v>5034</v>
      </c>
      <c r="AQ1653" s="61" t="s">
        <v>1106</v>
      </c>
      <c r="AR1653" s="28">
        <v>370570.3</v>
      </c>
      <c r="AS1653" s="28">
        <v>0</v>
      </c>
      <c r="AT1653" s="28">
        <v>0</v>
      </c>
      <c r="AU1653" s="62"/>
      <c r="BT1653">
        <v>0</v>
      </c>
      <c r="BU1653" s="32">
        <v>100</v>
      </c>
      <c r="BV1653" s="32">
        <v>150</v>
      </c>
      <c r="BW1653" s="32">
        <v>11600</v>
      </c>
      <c r="BX1653" s="32">
        <v>86</v>
      </c>
      <c r="BY1653" s="32">
        <v>91140</v>
      </c>
      <c r="BZ1653" t="s">
        <v>1816</v>
      </c>
      <c r="CA1653" t="s">
        <v>1695</v>
      </c>
      <c r="CB1653" t="s">
        <v>1284</v>
      </c>
      <c r="CC1653" s="52" t="s">
        <v>1787</v>
      </c>
      <c r="CD1653" s="52" t="s">
        <v>1789</v>
      </c>
      <c r="CE1653" s="155">
        <v>122</v>
      </c>
      <c r="CF1653" s="155">
        <v>20</v>
      </c>
      <c r="CG1653" s="31" t="s">
        <v>5839</v>
      </c>
      <c r="CH1653" s="31" t="s">
        <v>4024</v>
      </c>
      <c r="CI1653" s="31" t="s">
        <v>4017</v>
      </c>
      <c r="CJ1653" s="31" t="s">
        <v>4113</v>
      </c>
      <c r="DL1653"/>
      <c r="DM1653"/>
      <c r="DN1653"/>
      <c r="DO1653"/>
      <c r="DP1653"/>
      <c r="DQ1653"/>
      <c r="DR1653"/>
      <c r="DV1653" s="31" t="s">
        <v>2310</v>
      </c>
      <c r="DW1653" s="31" t="s">
        <v>2312</v>
      </c>
      <c r="DX1653" s="63"/>
      <c r="DY1653" s="63"/>
      <c r="DZ1653" s="63"/>
      <c r="EA1653" s="167"/>
      <c r="EB1653" s="60"/>
      <c r="EC1653" s="60"/>
      <c r="ED1653" s="60"/>
      <c r="EE1653" s="60"/>
      <c r="EF1653" s="60"/>
      <c r="EG1653" s="60"/>
      <c r="EH1653" s="60"/>
      <c r="EI1653" s="60"/>
      <c r="EJ1653" s="60"/>
      <c r="EK1653" s="60"/>
      <c r="EL1653" s="60"/>
      <c r="EM1653" s="60"/>
      <c r="EN1653" s="60"/>
      <c r="EO1653" s="60"/>
      <c r="EP1653" s="60"/>
      <c r="EQ1653" s="60"/>
      <c r="ER1653" s="60"/>
      <c r="ES1653" s="60"/>
      <c r="ET1653" s="60"/>
      <c r="EU1653" s="60"/>
      <c r="EV1653" s="60"/>
      <c r="EW1653" s="60"/>
      <c r="EX1653" s="60"/>
      <c r="EY1653" s="60"/>
      <c r="EZ1653" s="60"/>
      <c r="FA1653" s="60"/>
      <c r="FB1653" s="60"/>
    </row>
    <row r="1654" spans="22:158" x14ac:dyDescent="0.25">
      <c r="W1654" s="33"/>
      <c r="X1654" s="33"/>
      <c r="AH1654" s="38">
        <v>100</v>
      </c>
      <c r="AI1654" s="38">
        <v>125</v>
      </c>
      <c r="AJ1654" s="38">
        <v>16380</v>
      </c>
      <c r="AK1654" s="38">
        <v>16</v>
      </c>
      <c r="AL1654" s="38">
        <v>1902358</v>
      </c>
      <c r="AM1654" s="61" t="s">
        <v>1816</v>
      </c>
      <c r="AN1654" s="61" t="s">
        <v>1692</v>
      </c>
      <c r="AO1654" s="61" t="s">
        <v>894</v>
      </c>
      <c r="AP1654" s="61" t="s">
        <v>5034</v>
      </c>
      <c r="AQ1654" s="61" t="s">
        <v>1106</v>
      </c>
      <c r="AR1654" s="28">
        <v>1720</v>
      </c>
      <c r="AS1654" s="28">
        <v>0</v>
      </c>
      <c r="AT1654" s="28">
        <v>0</v>
      </c>
      <c r="AU1654" s="62"/>
      <c r="BT1654">
        <v>0</v>
      </c>
      <c r="BU1654" s="32">
        <v>100</v>
      </c>
      <c r="BV1654" s="32">
        <v>150</v>
      </c>
      <c r="BW1654" s="32">
        <v>11600</v>
      </c>
      <c r="BX1654" s="32">
        <v>86</v>
      </c>
      <c r="BY1654" s="32">
        <v>91160</v>
      </c>
      <c r="BZ1654" t="s">
        <v>1816</v>
      </c>
      <c r="CA1654" t="s">
        <v>1695</v>
      </c>
      <c r="CB1654" s="52" t="s">
        <v>1284</v>
      </c>
      <c r="CC1654" s="52" t="s">
        <v>1787</v>
      </c>
      <c r="CD1654" s="52" t="s">
        <v>1788</v>
      </c>
      <c r="CE1654" s="155">
        <v>74</v>
      </c>
      <c r="CF1654" s="155">
        <v>7</v>
      </c>
      <c r="CG1654" s="31" t="s">
        <v>5831</v>
      </c>
      <c r="CH1654" s="31" t="s">
        <v>4025</v>
      </c>
      <c r="CI1654" s="31" t="s">
        <v>4017</v>
      </c>
      <c r="CJ1654" s="31" t="s">
        <v>4114</v>
      </c>
      <c r="DL1654"/>
      <c r="DM1654"/>
      <c r="DN1654"/>
      <c r="DO1654"/>
      <c r="DP1654"/>
      <c r="DQ1654"/>
      <c r="DR1654"/>
      <c r="DV1654" s="31" t="s">
        <v>2310</v>
      </c>
      <c r="DW1654" s="31" t="s">
        <v>2312</v>
      </c>
      <c r="DX1654" s="63"/>
      <c r="DY1654" s="63"/>
      <c r="DZ1654" s="63"/>
      <c r="EA1654" s="167"/>
      <c r="EB1654" s="60"/>
      <c r="EC1654" s="60"/>
      <c r="ED1654" s="60"/>
      <c r="EE1654" s="60"/>
      <c r="EF1654" s="60"/>
      <c r="EG1654" s="60"/>
      <c r="EH1654" s="60"/>
      <c r="EI1654" s="60"/>
      <c r="EJ1654" s="60"/>
      <c r="EK1654" s="60"/>
      <c r="EL1654" s="60"/>
      <c r="EM1654" s="60"/>
      <c r="EN1654" s="60"/>
      <c r="EO1654" s="60"/>
      <c r="EP1654" s="60"/>
      <c r="EQ1654" s="60"/>
      <c r="ER1654" s="60"/>
      <c r="ES1654" s="60"/>
      <c r="ET1654" s="60"/>
      <c r="EU1654" s="60"/>
      <c r="EV1654" s="60"/>
      <c r="EW1654" s="60"/>
      <c r="EX1654" s="60"/>
      <c r="EY1654" s="60"/>
      <c r="EZ1654" s="60"/>
      <c r="FA1654" s="60"/>
      <c r="FB1654" s="60"/>
    </row>
    <row r="1655" spans="22:158" x14ac:dyDescent="0.25">
      <c r="V1655" s="1"/>
      <c r="W1655" s="33"/>
      <c r="X1655" s="33"/>
      <c r="AH1655" s="38">
        <v>100</v>
      </c>
      <c r="AI1655" s="38">
        <v>130</v>
      </c>
      <c r="AJ1655" s="38">
        <v>10110</v>
      </c>
      <c r="AK1655" s="38">
        <v>16</v>
      </c>
      <c r="AL1655" s="38">
        <v>1902358</v>
      </c>
      <c r="AM1655" s="61" t="s">
        <v>1816</v>
      </c>
      <c r="AN1655" s="61" t="s">
        <v>1687</v>
      </c>
      <c r="AO1655" s="61" t="s">
        <v>5045</v>
      </c>
      <c r="AP1655" s="61" t="s">
        <v>5034</v>
      </c>
      <c r="AQ1655" s="61" t="s">
        <v>1106</v>
      </c>
      <c r="AR1655" s="28">
        <v>13143.5</v>
      </c>
      <c r="AS1655" s="28">
        <v>0</v>
      </c>
      <c r="AT1655" s="28">
        <v>0</v>
      </c>
      <c r="AU1655" s="62"/>
      <c r="BT1655">
        <v>0</v>
      </c>
      <c r="BU1655" s="32">
        <v>100</v>
      </c>
      <c r="BV1655" s="32">
        <v>150</v>
      </c>
      <c r="BW1655" s="32">
        <v>11600</v>
      </c>
      <c r="BX1655" s="32">
        <v>88</v>
      </c>
      <c r="BY1655" s="32">
        <v>91220</v>
      </c>
      <c r="BZ1655" t="s">
        <v>1816</v>
      </c>
      <c r="CA1655" t="s">
        <v>1695</v>
      </c>
      <c r="CB1655" t="s">
        <v>1284</v>
      </c>
      <c r="CC1655" t="s">
        <v>1684</v>
      </c>
      <c r="CD1655" s="52" t="s">
        <v>1684</v>
      </c>
      <c r="CE1655" s="155">
        <v>265</v>
      </c>
      <c r="CF1655" s="155">
        <v>7</v>
      </c>
      <c r="CG1655" s="31" t="s">
        <v>696</v>
      </c>
      <c r="CH1655" s="31" t="s">
        <v>4026</v>
      </c>
      <c r="CI1655" s="31" t="s">
        <v>4017</v>
      </c>
      <c r="CJ1655" s="31" t="s">
        <v>4115</v>
      </c>
      <c r="DL1655"/>
      <c r="DM1655"/>
      <c r="DN1655"/>
      <c r="DO1655"/>
      <c r="DP1655"/>
      <c r="DQ1655"/>
      <c r="DR1655"/>
      <c r="DV1655" s="31" t="s">
        <v>2310</v>
      </c>
      <c r="DW1655" s="31" t="s">
        <v>2313</v>
      </c>
      <c r="DX1655" s="63"/>
      <c r="DY1655" s="63"/>
      <c r="DZ1655" s="63"/>
      <c r="EA1655" s="167"/>
      <c r="EB1655" s="60"/>
      <c r="EC1655" s="60"/>
      <c r="ED1655" s="60"/>
      <c r="EE1655" s="60"/>
      <c r="EF1655" s="60"/>
      <c r="EG1655" s="60"/>
      <c r="EH1655" s="60"/>
      <c r="EI1655" s="60"/>
      <c r="EJ1655" s="60"/>
      <c r="EK1655" s="60"/>
      <c r="EL1655" s="60"/>
      <c r="EM1655" s="60"/>
      <c r="EN1655" s="60"/>
      <c r="EO1655" s="60"/>
      <c r="EP1655" s="60"/>
      <c r="EQ1655" s="60"/>
      <c r="ER1655" s="60"/>
      <c r="ES1655" s="60"/>
      <c r="ET1655" s="60"/>
      <c r="EU1655" s="60"/>
      <c r="EV1655" s="60"/>
      <c r="EW1655" s="60"/>
      <c r="EX1655" s="60"/>
      <c r="EY1655" s="60"/>
      <c r="EZ1655" s="60"/>
      <c r="FA1655" s="60"/>
      <c r="FB1655" s="60"/>
    </row>
    <row r="1656" spans="22:158" x14ac:dyDescent="0.25">
      <c r="W1656" s="33"/>
      <c r="X1656" s="33"/>
      <c r="AH1656" s="38">
        <v>100</v>
      </c>
      <c r="AI1656" s="38">
        <v>150</v>
      </c>
      <c r="AJ1656" s="38">
        <v>13450</v>
      </c>
      <c r="AK1656" s="38">
        <v>16</v>
      </c>
      <c r="AL1656" s="38">
        <v>1902358</v>
      </c>
      <c r="AM1656" s="61" t="s">
        <v>1816</v>
      </c>
      <c r="AN1656" s="61" t="s">
        <v>1695</v>
      </c>
      <c r="AO1656" s="61" t="s">
        <v>5112</v>
      </c>
      <c r="AP1656" s="61" t="s">
        <v>5034</v>
      </c>
      <c r="AQ1656" s="61" t="s">
        <v>1106</v>
      </c>
      <c r="AR1656" s="28">
        <v>4.8</v>
      </c>
      <c r="AS1656" s="28">
        <v>0</v>
      </c>
      <c r="AT1656" s="28">
        <v>0</v>
      </c>
      <c r="AU1656" s="62"/>
      <c r="BT1656">
        <v>0</v>
      </c>
      <c r="BU1656" s="32">
        <v>100</v>
      </c>
      <c r="BV1656" s="32">
        <v>150</v>
      </c>
      <c r="BW1656" s="32">
        <v>11600</v>
      </c>
      <c r="BX1656" s="32">
        <v>89</v>
      </c>
      <c r="BY1656" s="32">
        <v>91240</v>
      </c>
      <c r="BZ1656" t="s">
        <v>1816</v>
      </c>
      <c r="CA1656" t="s">
        <v>1695</v>
      </c>
      <c r="CB1656" t="s">
        <v>1284</v>
      </c>
      <c r="CC1656" s="52" t="s">
        <v>1785</v>
      </c>
      <c r="CD1656" s="52" t="s">
        <v>1785</v>
      </c>
      <c r="CE1656" s="155">
        <v>411932</v>
      </c>
      <c r="CF1656" s="155">
        <v>137</v>
      </c>
      <c r="CG1656" s="31" t="s">
        <v>698</v>
      </c>
      <c r="CH1656" s="31" t="s">
        <v>4027</v>
      </c>
      <c r="CI1656" s="31" t="s">
        <v>4017</v>
      </c>
      <c r="CJ1656" s="31" t="s">
        <v>4116</v>
      </c>
      <c r="DL1656"/>
      <c r="DM1656"/>
      <c r="DN1656"/>
      <c r="DO1656"/>
      <c r="DP1656"/>
      <c r="DQ1656"/>
      <c r="DR1656"/>
      <c r="DV1656" s="31" t="s">
        <v>2310</v>
      </c>
      <c r="DW1656" s="31" t="s">
        <v>2314</v>
      </c>
      <c r="DX1656" s="63"/>
      <c r="DY1656" s="63"/>
      <c r="DZ1656" s="63"/>
      <c r="EA1656" s="167"/>
      <c r="EB1656" s="60"/>
      <c r="EC1656" s="60"/>
      <c r="ED1656" s="60"/>
      <c r="EE1656" s="60"/>
      <c r="EF1656" s="60"/>
      <c r="EG1656" s="60"/>
      <c r="EH1656" s="60"/>
      <c r="EI1656" s="60"/>
      <c r="EJ1656" s="60"/>
      <c r="EK1656" s="60"/>
      <c r="EL1656" s="60"/>
      <c r="EM1656" s="60"/>
      <c r="EN1656" s="60"/>
      <c r="EO1656" s="60"/>
      <c r="EP1656" s="60"/>
      <c r="EQ1656" s="60"/>
      <c r="ER1656" s="60"/>
      <c r="ES1656" s="60"/>
      <c r="ET1656" s="60"/>
      <c r="EU1656" s="60"/>
      <c r="EV1656" s="60"/>
      <c r="EW1656" s="60"/>
      <c r="EX1656" s="60"/>
      <c r="EY1656" s="60"/>
      <c r="EZ1656" s="60"/>
      <c r="FA1656" s="60"/>
      <c r="FB1656" s="60"/>
    </row>
    <row r="1657" spans="22:158" x14ac:dyDescent="0.25">
      <c r="V1657" s="1"/>
      <c r="W1657" s="33"/>
      <c r="X1657" s="33"/>
      <c r="AH1657" s="38">
        <v>100</v>
      </c>
      <c r="AI1657" s="38">
        <v>120</v>
      </c>
      <c r="AJ1657" s="38">
        <v>10250</v>
      </c>
      <c r="AK1657" s="38">
        <v>16</v>
      </c>
      <c r="AL1657" s="38">
        <v>1903158</v>
      </c>
      <c r="AM1657" s="61" t="s">
        <v>1816</v>
      </c>
      <c r="AN1657" s="61" t="s">
        <v>1689</v>
      </c>
      <c r="AO1657" s="61" t="s">
        <v>5048</v>
      </c>
      <c r="AP1657" s="61" t="s">
        <v>5034</v>
      </c>
      <c r="AQ1657" s="61" t="s">
        <v>4972</v>
      </c>
      <c r="AR1657" s="28">
        <v>0</v>
      </c>
      <c r="AS1657" s="28">
        <v>16122704</v>
      </c>
      <c r="AT1657" s="28">
        <v>10677966</v>
      </c>
      <c r="AU1657" s="62"/>
      <c r="BT1657">
        <v>0</v>
      </c>
      <c r="BU1657" s="32">
        <v>100</v>
      </c>
      <c r="BV1657" s="32">
        <v>150</v>
      </c>
      <c r="BW1657" s="32">
        <v>11600</v>
      </c>
      <c r="BX1657" s="32">
        <v>90</v>
      </c>
      <c r="BY1657" s="32">
        <v>91260</v>
      </c>
      <c r="BZ1657" t="s">
        <v>1816</v>
      </c>
      <c r="CA1657" t="s">
        <v>1695</v>
      </c>
      <c r="CB1657" t="s">
        <v>1284</v>
      </c>
      <c r="CC1657" t="s">
        <v>5036</v>
      </c>
      <c r="CD1657" s="52" t="s">
        <v>5036</v>
      </c>
      <c r="CE1657" s="155">
        <v>1935</v>
      </c>
      <c r="CF1657" s="155">
        <v>6</v>
      </c>
      <c r="CG1657" s="31" t="s">
        <v>5848</v>
      </c>
      <c r="CH1657" s="31" t="s">
        <v>4028</v>
      </c>
      <c r="CI1657" s="31" t="s">
        <v>4017</v>
      </c>
      <c r="CJ1657" s="31" t="s">
        <v>4117</v>
      </c>
      <c r="DL1657"/>
      <c r="DM1657"/>
      <c r="DN1657"/>
      <c r="DO1657"/>
      <c r="DP1657"/>
      <c r="DQ1657"/>
      <c r="DR1657"/>
      <c r="DV1657" s="31" t="s">
        <v>2315</v>
      </c>
      <c r="DW1657" s="31" t="s">
        <v>2316</v>
      </c>
      <c r="DX1657" s="63"/>
      <c r="DY1657" s="63"/>
      <c r="DZ1657" s="63"/>
      <c r="EA1657" s="167"/>
      <c r="EB1657" s="60"/>
      <c r="EC1657" s="60"/>
      <c r="ED1657" s="60"/>
      <c r="EE1657" s="60"/>
      <c r="EF1657" s="60"/>
      <c r="EG1657" s="60"/>
      <c r="EH1657" s="60"/>
      <c r="EI1657" s="60"/>
      <c r="EJ1657" s="60"/>
      <c r="EK1657" s="60"/>
      <c r="EL1657" s="60"/>
      <c r="EM1657" s="60"/>
      <c r="EN1657" s="60"/>
      <c r="EO1657" s="60"/>
      <c r="EP1657" s="60"/>
      <c r="EQ1657" s="60"/>
      <c r="ER1657" s="60"/>
      <c r="ES1657" s="60"/>
      <c r="ET1657" s="60"/>
      <c r="EU1657" s="60"/>
      <c r="EV1657" s="60"/>
      <c r="EW1657" s="60"/>
      <c r="EX1657" s="60"/>
      <c r="EY1657" s="60"/>
      <c r="EZ1657" s="60"/>
      <c r="FA1657" s="60"/>
      <c r="FB1657" s="60"/>
    </row>
    <row r="1658" spans="22:158" x14ac:dyDescent="0.25">
      <c r="W1658" s="33"/>
      <c r="X1658" s="33"/>
      <c r="AH1658" s="38">
        <v>100</v>
      </c>
      <c r="AI1658" s="38">
        <v>120</v>
      </c>
      <c r="AJ1658" s="38">
        <v>11350</v>
      </c>
      <c r="AK1658" s="38">
        <v>16</v>
      </c>
      <c r="AL1658" s="38">
        <v>1903158</v>
      </c>
      <c r="AM1658" s="61" t="s">
        <v>1816</v>
      </c>
      <c r="AN1658" s="61" t="s">
        <v>1689</v>
      </c>
      <c r="AO1658" s="61" t="s">
        <v>5070</v>
      </c>
      <c r="AP1658" s="61" t="s">
        <v>5034</v>
      </c>
      <c r="AQ1658" s="61" t="s">
        <v>4972</v>
      </c>
      <c r="AR1658" s="28">
        <v>0</v>
      </c>
      <c r="AS1658" s="28">
        <v>1136365</v>
      </c>
      <c r="AT1658" s="28">
        <v>603563</v>
      </c>
      <c r="AU1658" s="62"/>
      <c r="BT1658">
        <v>0</v>
      </c>
      <c r="BU1658" s="32">
        <v>100</v>
      </c>
      <c r="BV1658" s="32">
        <v>150</v>
      </c>
      <c r="BW1658" s="32">
        <v>12000</v>
      </c>
      <c r="BX1658" s="32">
        <v>81</v>
      </c>
      <c r="BY1658" s="32">
        <v>91000</v>
      </c>
      <c r="BZ1658" t="s">
        <v>1816</v>
      </c>
      <c r="CA1658" t="s">
        <v>1695</v>
      </c>
      <c r="CB1658" t="s">
        <v>1291</v>
      </c>
      <c r="CC1658" s="52" t="s">
        <v>1683</v>
      </c>
      <c r="CD1658" s="52" t="s">
        <v>1784</v>
      </c>
      <c r="CE1658" s="155">
        <v>3494</v>
      </c>
      <c r="CF1658" s="155">
        <v>66</v>
      </c>
      <c r="CG1658" s="31" t="s">
        <v>5834</v>
      </c>
      <c r="CH1658" s="31" t="s">
        <v>4016</v>
      </c>
      <c r="CI1658" s="31" t="s">
        <v>4029</v>
      </c>
      <c r="CJ1658" s="31" t="s">
        <v>4118</v>
      </c>
      <c r="DL1658"/>
      <c r="DM1658"/>
      <c r="DN1658"/>
      <c r="DO1658"/>
      <c r="DP1658"/>
      <c r="DQ1658"/>
      <c r="DR1658"/>
      <c r="DV1658" s="31" t="s">
        <v>2315</v>
      </c>
      <c r="DW1658" s="31" t="s">
        <v>2316</v>
      </c>
      <c r="DX1658" s="63"/>
      <c r="DY1658" s="63"/>
      <c r="DZ1658" s="63"/>
      <c r="EA1658" s="167"/>
      <c r="EB1658" s="60"/>
      <c r="EC1658" s="60"/>
      <c r="ED1658" s="60"/>
      <c r="EE1658" s="60"/>
      <c r="EF1658" s="60"/>
      <c r="EG1658" s="60"/>
      <c r="EH1658" s="60"/>
      <c r="EI1658" s="60"/>
      <c r="EJ1658" s="60"/>
      <c r="EK1658" s="60"/>
      <c r="EL1658" s="60"/>
      <c r="EM1658" s="60"/>
      <c r="EN1658" s="60"/>
      <c r="EO1658" s="60"/>
      <c r="EP1658" s="60"/>
      <c r="EQ1658" s="60"/>
      <c r="ER1658" s="60"/>
      <c r="ES1658" s="60"/>
      <c r="ET1658" s="60"/>
      <c r="EU1658" s="60"/>
      <c r="EV1658" s="60"/>
      <c r="EW1658" s="60"/>
      <c r="EX1658" s="60"/>
      <c r="EY1658" s="60"/>
      <c r="EZ1658" s="60"/>
      <c r="FA1658" s="60"/>
      <c r="FB1658" s="60"/>
    </row>
    <row r="1659" spans="22:158" x14ac:dyDescent="0.25">
      <c r="W1659" s="33"/>
      <c r="X1659" s="33"/>
      <c r="AH1659" s="38">
        <v>100</v>
      </c>
      <c r="AI1659" s="38">
        <v>120</v>
      </c>
      <c r="AJ1659" s="38">
        <v>14850</v>
      </c>
      <c r="AK1659" s="38">
        <v>16</v>
      </c>
      <c r="AL1659" s="38">
        <v>1903158</v>
      </c>
      <c r="AM1659" s="61" t="s">
        <v>1816</v>
      </c>
      <c r="AN1659" s="61" t="s">
        <v>1689</v>
      </c>
      <c r="AO1659" s="61" t="s">
        <v>1585</v>
      </c>
      <c r="AP1659" s="61" t="s">
        <v>5034</v>
      </c>
      <c r="AQ1659" s="61" t="s">
        <v>4972</v>
      </c>
      <c r="AR1659" s="28">
        <v>0</v>
      </c>
      <c r="AS1659" s="28">
        <v>7767209</v>
      </c>
      <c r="AT1659" s="28">
        <v>4736693</v>
      </c>
      <c r="AU1659" s="62"/>
      <c r="BT1659">
        <v>0</v>
      </c>
      <c r="BU1659" s="32">
        <v>100</v>
      </c>
      <c r="BV1659" s="32">
        <v>150</v>
      </c>
      <c r="BW1659" s="32">
        <v>12000</v>
      </c>
      <c r="BX1659" s="32">
        <v>81</v>
      </c>
      <c r="BY1659" s="32">
        <v>91010</v>
      </c>
      <c r="BZ1659" t="s">
        <v>1816</v>
      </c>
      <c r="CA1659" t="s">
        <v>1695</v>
      </c>
      <c r="CB1659" t="s">
        <v>1291</v>
      </c>
      <c r="CC1659" s="52" t="s">
        <v>1683</v>
      </c>
      <c r="CD1659" s="52" t="s">
        <v>1683</v>
      </c>
      <c r="CE1659" s="155">
        <v>1</v>
      </c>
      <c r="CF1659" s="155">
        <v>1</v>
      </c>
      <c r="CG1659" s="31" t="s">
        <v>5837</v>
      </c>
      <c r="CH1659" s="31" t="s">
        <v>4018</v>
      </c>
      <c r="CI1659" s="31" t="s">
        <v>4029</v>
      </c>
      <c r="CJ1659" s="31" t="s">
        <v>4119</v>
      </c>
      <c r="DL1659"/>
      <c r="DM1659"/>
      <c r="DN1659"/>
      <c r="DO1659"/>
      <c r="DP1659"/>
      <c r="DQ1659"/>
      <c r="DR1659"/>
      <c r="DV1659" s="31" t="s">
        <v>2315</v>
      </c>
      <c r="DW1659" s="31" t="s">
        <v>2316</v>
      </c>
      <c r="DX1659" s="63"/>
      <c r="DY1659" s="63"/>
      <c r="DZ1659" s="63"/>
      <c r="EA1659" s="167"/>
      <c r="EB1659" s="60"/>
      <c r="EC1659" s="60"/>
      <c r="ED1659" s="60"/>
      <c r="EE1659" s="60"/>
      <c r="EF1659" s="60"/>
      <c r="EG1659" s="60"/>
      <c r="EH1659" s="60"/>
      <c r="EI1659" s="60"/>
      <c r="EJ1659" s="60"/>
      <c r="EK1659" s="60"/>
      <c r="EL1659" s="60"/>
      <c r="EM1659" s="60"/>
      <c r="EN1659" s="60"/>
      <c r="EO1659" s="60"/>
      <c r="EP1659" s="60"/>
      <c r="EQ1659" s="60"/>
      <c r="ER1659" s="60"/>
      <c r="ES1659" s="60"/>
      <c r="ET1659" s="60"/>
      <c r="EU1659" s="60"/>
      <c r="EV1659" s="60"/>
      <c r="EW1659" s="60"/>
      <c r="EX1659" s="60"/>
      <c r="EY1659" s="60"/>
      <c r="EZ1659" s="60"/>
      <c r="FA1659" s="60"/>
      <c r="FB1659" s="60"/>
    </row>
    <row r="1660" spans="22:158" x14ac:dyDescent="0.25">
      <c r="W1660" s="33"/>
      <c r="X1660" s="33"/>
      <c r="AH1660" s="38">
        <v>100</v>
      </c>
      <c r="AI1660" s="38">
        <v>120</v>
      </c>
      <c r="AJ1660" s="38">
        <v>16610</v>
      </c>
      <c r="AK1660" s="38">
        <v>16</v>
      </c>
      <c r="AL1660" s="38">
        <v>1903158</v>
      </c>
      <c r="AM1660" s="61" t="s">
        <v>1816</v>
      </c>
      <c r="AN1660" s="61" t="s">
        <v>1689</v>
      </c>
      <c r="AO1660" s="61" t="s">
        <v>1625</v>
      </c>
      <c r="AP1660" s="61" t="s">
        <v>5034</v>
      </c>
      <c r="AQ1660" s="61" t="s">
        <v>4972</v>
      </c>
      <c r="AR1660" s="28">
        <v>0</v>
      </c>
      <c r="AS1660" s="28">
        <v>4482884</v>
      </c>
      <c r="AT1660" s="28">
        <v>4308031</v>
      </c>
      <c r="AU1660" s="62"/>
      <c r="BT1660">
        <v>0</v>
      </c>
      <c r="BU1660" s="32">
        <v>100</v>
      </c>
      <c r="BV1660" s="32">
        <v>150</v>
      </c>
      <c r="BW1660" s="32">
        <v>12000</v>
      </c>
      <c r="BX1660" s="32">
        <v>82</v>
      </c>
      <c r="BY1660" s="32">
        <v>91020</v>
      </c>
      <c r="BZ1660" t="s">
        <v>1816</v>
      </c>
      <c r="CA1660" t="s">
        <v>1695</v>
      </c>
      <c r="CB1660" t="s">
        <v>1291</v>
      </c>
      <c r="CC1660" t="s">
        <v>1790</v>
      </c>
      <c r="CD1660" t="s">
        <v>1792</v>
      </c>
      <c r="CE1660" s="155">
        <v>112545</v>
      </c>
      <c r="CF1660" s="155">
        <v>213</v>
      </c>
      <c r="CG1660" s="31" t="s">
        <v>5851</v>
      </c>
      <c r="CH1660" s="31" t="s">
        <v>4019</v>
      </c>
      <c r="CI1660" s="31" t="s">
        <v>4029</v>
      </c>
      <c r="CJ1660" s="31" t="s">
        <v>4120</v>
      </c>
      <c r="DL1660"/>
      <c r="DM1660"/>
      <c r="DN1660"/>
      <c r="DO1660"/>
      <c r="DP1660"/>
      <c r="DQ1660"/>
      <c r="DR1660"/>
      <c r="DV1660" s="31" t="s">
        <v>2315</v>
      </c>
      <c r="DW1660" s="31" t="s">
        <v>2316</v>
      </c>
      <c r="DX1660" s="63"/>
      <c r="DY1660" s="63"/>
      <c r="DZ1660" s="63"/>
      <c r="EA1660" s="167"/>
      <c r="EB1660" s="60"/>
      <c r="EC1660" s="60"/>
      <c r="ED1660" s="60"/>
      <c r="EE1660" s="60"/>
      <c r="EF1660" s="60"/>
      <c r="EG1660" s="60"/>
      <c r="EH1660" s="60"/>
      <c r="EI1660" s="60"/>
      <c r="EJ1660" s="60"/>
      <c r="EK1660" s="60"/>
      <c r="EL1660" s="60"/>
      <c r="EM1660" s="60"/>
      <c r="EN1660" s="60"/>
      <c r="EO1660" s="60"/>
      <c r="EP1660" s="60"/>
      <c r="EQ1660" s="60"/>
      <c r="ER1660" s="60"/>
      <c r="ES1660" s="60"/>
      <c r="ET1660" s="60"/>
      <c r="EU1660" s="60"/>
      <c r="EV1660" s="60"/>
      <c r="EW1660" s="60"/>
      <c r="EX1660" s="60"/>
      <c r="EY1660" s="60"/>
      <c r="EZ1660" s="60"/>
      <c r="FA1660" s="60"/>
      <c r="FB1660" s="60"/>
    </row>
    <row r="1661" spans="22:158" x14ac:dyDescent="0.25">
      <c r="V1661" s="1"/>
      <c r="W1661" s="33"/>
      <c r="X1661" s="33"/>
      <c r="AH1661" s="38">
        <v>100</v>
      </c>
      <c r="AI1661" s="38">
        <v>120</v>
      </c>
      <c r="AJ1661" s="38">
        <v>17550</v>
      </c>
      <c r="AK1661" s="38">
        <v>16</v>
      </c>
      <c r="AL1661" s="38">
        <v>1903158</v>
      </c>
      <c r="AM1661" s="61" t="s">
        <v>1816</v>
      </c>
      <c r="AN1661" s="61" t="s">
        <v>1689</v>
      </c>
      <c r="AO1661" s="61" t="s">
        <v>1645</v>
      </c>
      <c r="AP1661" s="61" t="s">
        <v>5034</v>
      </c>
      <c r="AQ1661" s="61" t="s">
        <v>4972</v>
      </c>
      <c r="AR1661" s="28">
        <v>0</v>
      </c>
      <c r="AS1661" s="28">
        <v>16099239</v>
      </c>
      <c r="AT1661" s="28">
        <v>12373902</v>
      </c>
      <c r="AU1661" s="62"/>
      <c r="BT1661">
        <v>0</v>
      </c>
      <c r="BU1661" s="32">
        <v>100</v>
      </c>
      <c r="BV1661" s="32">
        <v>150</v>
      </c>
      <c r="BW1661" s="32">
        <v>12000</v>
      </c>
      <c r="BX1661" s="32">
        <v>82</v>
      </c>
      <c r="BY1661" s="32">
        <v>91040</v>
      </c>
      <c r="BZ1661" t="s">
        <v>1816</v>
      </c>
      <c r="CA1661" t="s">
        <v>1695</v>
      </c>
      <c r="CB1661" t="s">
        <v>1291</v>
      </c>
      <c r="CC1661" s="52" t="s">
        <v>1790</v>
      </c>
      <c r="CD1661" s="52" t="s">
        <v>1791</v>
      </c>
      <c r="CE1661" s="155">
        <v>27073</v>
      </c>
      <c r="CF1661" s="155">
        <v>201</v>
      </c>
      <c r="CG1661" s="31" t="s">
        <v>5853</v>
      </c>
      <c r="CH1661" s="31" t="s">
        <v>4020</v>
      </c>
      <c r="CI1661" s="31" t="s">
        <v>4029</v>
      </c>
      <c r="CJ1661" s="31" t="s">
        <v>4121</v>
      </c>
      <c r="DL1661"/>
      <c r="DM1661"/>
      <c r="DN1661"/>
      <c r="DO1661"/>
      <c r="DP1661"/>
      <c r="DQ1661"/>
      <c r="DR1661"/>
      <c r="DV1661" s="31" t="s">
        <v>2315</v>
      </c>
      <c r="DW1661" s="31" t="s">
        <v>2316</v>
      </c>
      <c r="DX1661" s="63"/>
      <c r="DY1661" s="63"/>
      <c r="DZ1661" s="63"/>
      <c r="EA1661" s="167"/>
      <c r="EB1661" s="60"/>
      <c r="EC1661" s="60"/>
      <c r="ED1661" s="60"/>
      <c r="EE1661" s="60"/>
      <c r="EF1661" s="60"/>
      <c r="EG1661" s="60"/>
      <c r="EH1661" s="60"/>
      <c r="EI1661" s="60"/>
      <c r="EJ1661" s="60"/>
      <c r="EK1661" s="60"/>
      <c r="EL1661" s="60"/>
      <c r="EM1661" s="60"/>
      <c r="EN1661" s="60"/>
      <c r="EO1661" s="60"/>
      <c r="EP1661" s="60"/>
      <c r="EQ1661" s="60"/>
      <c r="ER1661" s="60"/>
      <c r="ES1661" s="60"/>
      <c r="ET1661" s="60"/>
      <c r="EU1661" s="60"/>
      <c r="EV1661" s="60"/>
      <c r="EW1661" s="60"/>
      <c r="EX1661" s="60"/>
      <c r="EY1661" s="60"/>
      <c r="EZ1661" s="60"/>
      <c r="FA1661" s="60"/>
      <c r="FB1661" s="60"/>
    </row>
    <row r="1662" spans="22:158" x14ac:dyDescent="0.25">
      <c r="W1662" s="33"/>
      <c r="X1662" s="33"/>
      <c r="AH1662" s="38">
        <v>100</v>
      </c>
      <c r="AI1662" s="38">
        <v>125</v>
      </c>
      <c r="AJ1662" s="38">
        <v>11730</v>
      </c>
      <c r="AK1662" s="38">
        <v>16</v>
      </c>
      <c r="AL1662" s="38">
        <v>1903158</v>
      </c>
      <c r="AM1662" s="61" t="s">
        <v>1816</v>
      </c>
      <c r="AN1662" s="61" t="s">
        <v>1692</v>
      </c>
      <c r="AO1662" s="61" t="s">
        <v>5079</v>
      </c>
      <c r="AP1662" s="61" t="s">
        <v>5034</v>
      </c>
      <c r="AQ1662" s="61" t="s">
        <v>4972</v>
      </c>
      <c r="AR1662" s="28">
        <v>0</v>
      </c>
      <c r="AS1662" s="28">
        <v>19271974</v>
      </c>
      <c r="AT1662" s="28">
        <v>0</v>
      </c>
      <c r="AU1662" s="62"/>
      <c r="BT1662">
        <v>0</v>
      </c>
      <c r="BU1662" s="32">
        <v>100</v>
      </c>
      <c r="BV1662" s="32">
        <v>150</v>
      </c>
      <c r="BW1662" s="32">
        <v>12000</v>
      </c>
      <c r="BX1662" s="32">
        <v>83</v>
      </c>
      <c r="BY1662" s="32">
        <v>91060</v>
      </c>
      <c r="BZ1662" t="s">
        <v>1816</v>
      </c>
      <c r="CA1662" t="s">
        <v>1695</v>
      </c>
      <c r="CB1662" t="s">
        <v>1291</v>
      </c>
      <c r="CC1662" t="s">
        <v>1786</v>
      </c>
      <c r="CD1662" s="52" t="s">
        <v>5043</v>
      </c>
      <c r="CE1662" s="155">
        <v>32</v>
      </c>
      <c r="CF1662" s="155">
        <v>2</v>
      </c>
      <c r="CG1662" s="31" t="s">
        <v>684</v>
      </c>
      <c r="CH1662" s="31" t="s">
        <v>4021</v>
      </c>
      <c r="CI1662" s="31" t="s">
        <v>4029</v>
      </c>
      <c r="CJ1662" s="31" t="s">
        <v>4122</v>
      </c>
      <c r="DL1662"/>
      <c r="DM1662"/>
      <c r="DN1662"/>
      <c r="DO1662"/>
      <c r="DP1662"/>
      <c r="DQ1662"/>
      <c r="DR1662"/>
      <c r="DV1662" s="31" t="s">
        <v>2315</v>
      </c>
      <c r="DW1662" s="31" t="s">
        <v>2317</v>
      </c>
      <c r="DX1662" s="63"/>
      <c r="DY1662" s="63"/>
      <c r="DZ1662" s="63"/>
      <c r="EA1662" s="167"/>
      <c r="EB1662" s="60"/>
      <c r="EC1662" s="60"/>
      <c r="ED1662" s="60"/>
      <c r="EE1662" s="60"/>
      <c r="EF1662" s="60"/>
      <c r="EG1662" s="60"/>
      <c r="EH1662" s="60"/>
      <c r="EI1662" s="60"/>
      <c r="EJ1662" s="60"/>
      <c r="EK1662" s="60"/>
      <c r="EL1662" s="60"/>
      <c r="EM1662" s="60"/>
      <c r="EN1662" s="60"/>
      <c r="EO1662" s="60"/>
      <c r="EP1662" s="60"/>
      <c r="EQ1662" s="60"/>
      <c r="ER1662" s="60"/>
      <c r="ES1662" s="60"/>
      <c r="ET1662" s="60"/>
      <c r="EU1662" s="60"/>
      <c r="EV1662" s="60"/>
      <c r="EW1662" s="60"/>
      <c r="EX1662" s="60"/>
      <c r="EY1662" s="60"/>
      <c r="EZ1662" s="60"/>
      <c r="FA1662" s="60"/>
      <c r="FB1662" s="60"/>
    </row>
    <row r="1663" spans="22:158" x14ac:dyDescent="0.25">
      <c r="W1663" s="33"/>
      <c r="X1663" s="33"/>
      <c r="AH1663" s="38">
        <v>100</v>
      </c>
      <c r="AI1663" s="38">
        <v>125</v>
      </c>
      <c r="AJ1663" s="38">
        <v>11800</v>
      </c>
      <c r="AK1663" s="38">
        <v>16</v>
      </c>
      <c r="AL1663" s="38">
        <v>1903158</v>
      </c>
      <c r="AM1663" s="61" t="s">
        <v>1816</v>
      </c>
      <c r="AN1663" s="61" t="s">
        <v>1692</v>
      </c>
      <c r="AO1663" s="61" t="s">
        <v>5081</v>
      </c>
      <c r="AP1663" s="61" t="s">
        <v>5034</v>
      </c>
      <c r="AQ1663" s="61" t="s">
        <v>4972</v>
      </c>
      <c r="AR1663" s="28">
        <v>0</v>
      </c>
      <c r="AS1663" s="28">
        <v>3570</v>
      </c>
      <c r="AT1663" s="28">
        <v>0</v>
      </c>
      <c r="AU1663" s="62"/>
      <c r="BT1663">
        <v>0</v>
      </c>
      <c r="BU1663" s="32">
        <v>100</v>
      </c>
      <c r="BV1663" s="32">
        <v>150</v>
      </c>
      <c r="BW1663" s="32">
        <v>12000</v>
      </c>
      <c r="BX1663" s="32">
        <v>84</v>
      </c>
      <c r="BY1663" s="32">
        <v>91100</v>
      </c>
      <c r="BZ1663" t="s">
        <v>1816</v>
      </c>
      <c r="CA1663" t="s">
        <v>1695</v>
      </c>
      <c r="CB1663" t="s">
        <v>1291</v>
      </c>
      <c r="CC1663" s="52" t="s">
        <v>1795</v>
      </c>
      <c r="CD1663" s="52" t="s">
        <v>1796</v>
      </c>
      <c r="CE1663" s="155">
        <v>1</v>
      </c>
      <c r="CF1663" s="155">
        <v>1</v>
      </c>
      <c r="CG1663" s="31" t="s">
        <v>688</v>
      </c>
      <c r="CH1663" s="31" t="s">
        <v>4022</v>
      </c>
      <c r="CI1663" s="31" t="s">
        <v>4029</v>
      </c>
      <c r="CJ1663" s="31" t="s">
        <v>4123</v>
      </c>
      <c r="DL1663"/>
      <c r="DM1663"/>
      <c r="DN1663"/>
      <c r="DO1663"/>
      <c r="DP1663"/>
      <c r="DQ1663"/>
      <c r="DR1663"/>
      <c r="DV1663" s="31" t="s">
        <v>2315</v>
      </c>
      <c r="DW1663" s="31" t="s">
        <v>2317</v>
      </c>
      <c r="DX1663" s="63"/>
      <c r="DY1663" s="63"/>
      <c r="DZ1663" s="63"/>
      <c r="EA1663" s="167"/>
      <c r="EB1663" s="60"/>
      <c r="EC1663" s="60"/>
      <c r="ED1663" s="60"/>
      <c r="EE1663" s="60"/>
      <c r="EF1663" s="60"/>
      <c r="EG1663" s="60"/>
      <c r="EH1663" s="60"/>
      <c r="EI1663" s="60"/>
      <c r="EJ1663" s="60"/>
      <c r="EK1663" s="60"/>
      <c r="EL1663" s="60"/>
      <c r="EM1663" s="60"/>
      <c r="EN1663" s="60"/>
      <c r="EO1663" s="60"/>
      <c r="EP1663" s="60"/>
      <c r="EQ1663" s="60"/>
      <c r="ER1663" s="60"/>
      <c r="ES1663" s="60"/>
      <c r="ET1663" s="60"/>
      <c r="EU1663" s="60"/>
      <c r="EV1663" s="60"/>
      <c r="EW1663" s="60"/>
      <c r="EX1663" s="60"/>
      <c r="EY1663" s="60"/>
      <c r="EZ1663" s="60"/>
      <c r="FA1663" s="60"/>
      <c r="FB1663" s="60"/>
    </row>
    <row r="1664" spans="22:158" x14ac:dyDescent="0.25">
      <c r="W1664" s="33"/>
      <c r="X1664" s="33"/>
      <c r="AH1664" s="38">
        <v>100</v>
      </c>
      <c r="AI1664" s="38">
        <v>125</v>
      </c>
      <c r="AJ1664" s="38">
        <v>12250</v>
      </c>
      <c r="AK1664" s="38">
        <v>16</v>
      </c>
      <c r="AL1664" s="38">
        <v>1903158</v>
      </c>
      <c r="AM1664" s="61" t="s">
        <v>1816</v>
      </c>
      <c r="AN1664" s="61" t="s">
        <v>1692</v>
      </c>
      <c r="AO1664" s="61" t="s">
        <v>5089</v>
      </c>
      <c r="AP1664" s="61" t="s">
        <v>5034</v>
      </c>
      <c r="AQ1664" s="61" t="s">
        <v>4972</v>
      </c>
      <c r="AR1664" s="28">
        <v>0</v>
      </c>
      <c r="AS1664" s="28">
        <v>0</v>
      </c>
      <c r="AT1664" s="28">
        <v>1174127</v>
      </c>
      <c r="AU1664" s="62"/>
      <c r="BT1664">
        <v>0</v>
      </c>
      <c r="BU1664" s="32">
        <v>100</v>
      </c>
      <c r="BV1664" s="32">
        <v>150</v>
      </c>
      <c r="BW1664" s="32">
        <v>12000</v>
      </c>
      <c r="BX1664" s="32">
        <v>85</v>
      </c>
      <c r="BY1664" s="32">
        <v>91120</v>
      </c>
      <c r="BZ1664" t="s">
        <v>1816</v>
      </c>
      <c r="CA1664" t="s">
        <v>1695</v>
      </c>
      <c r="CB1664" t="s">
        <v>1291</v>
      </c>
      <c r="CC1664" s="52" t="s">
        <v>1797</v>
      </c>
      <c r="CD1664" s="52" t="s">
        <v>1797</v>
      </c>
      <c r="CE1664" s="155">
        <v>0</v>
      </c>
      <c r="CF1664" s="155">
        <v>2</v>
      </c>
      <c r="CG1664" s="31" t="s">
        <v>690</v>
      </c>
      <c r="CH1664" s="31" t="s">
        <v>4023</v>
      </c>
      <c r="CI1664" s="31" t="s">
        <v>4029</v>
      </c>
      <c r="CJ1664" s="31" t="s">
        <v>1498</v>
      </c>
      <c r="DL1664"/>
      <c r="DM1664"/>
      <c r="DN1664"/>
      <c r="DO1664"/>
      <c r="DP1664"/>
      <c r="DQ1664"/>
      <c r="DR1664"/>
      <c r="DV1664" s="31" t="s">
        <v>2315</v>
      </c>
      <c r="DW1664" s="31" t="s">
        <v>2317</v>
      </c>
      <c r="DX1664" s="63"/>
      <c r="DY1664" s="63"/>
      <c r="DZ1664" s="63"/>
      <c r="EA1664" s="167"/>
      <c r="EB1664" s="60"/>
      <c r="EC1664" s="60"/>
      <c r="ED1664" s="60"/>
      <c r="EE1664" s="60"/>
      <c r="EF1664" s="60"/>
      <c r="EG1664" s="60"/>
      <c r="EH1664" s="60"/>
      <c r="EI1664" s="60"/>
      <c r="EJ1664" s="60"/>
      <c r="EK1664" s="60"/>
      <c r="EL1664" s="60"/>
      <c r="EM1664" s="60"/>
      <c r="EN1664" s="60"/>
      <c r="EO1664" s="60"/>
      <c r="EP1664" s="60"/>
      <c r="EQ1664" s="60"/>
      <c r="ER1664" s="60"/>
      <c r="ES1664" s="60"/>
      <c r="ET1664" s="60"/>
      <c r="EU1664" s="60"/>
      <c r="EV1664" s="60"/>
      <c r="EW1664" s="60"/>
      <c r="EX1664" s="60"/>
      <c r="EY1664" s="60"/>
      <c r="EZ1664" s="60"/>
      <c r="FA1664" s="60"/>
      <c r="FB1664" s="60"/>
    </row>
    <row r="1665" spans="22:158" x14ac:dyDescent="0.25">
      <c r="V1665" s="1"/>
      <c r="W1665" s="33"/>
      <c r="X1665" s="33"/>
      <c r="AH1665" s="38">
        <v>100</v>
      </c>
      <c r="AI1665" s="38">
        <v>125</v>
      </c>
      <c r="AJ1665" s="38">
        <v>13200</v>
      </c>
      <c r="AK1665" s="38">
        <v>16</v>
      </c>
      <c r="AL1665" s="38">
        <v>1903158</v>
      </c>
      <c r="AM1665" s="61" t="s">
        <v>1816</v>
      </c>
      <c r="AN1665" s="61" t="s">
        <v>1692</v>
      </c>
      <c r="AO1665" s="61" t="s">
        <v>5106</v>
      </c>
      <c r="AP1665" s="61" t="s">
        <v>5034</v>
      </c>
      <c r="AQ1665" s="61" t="s">
        <v>4972</v>
      </c>
      <c r="AR1665" s="28">
        <v>0</v>
      </c>
      <c r="AS1665" s="28">
        <v>0</v>
      </c>
      <c r="AT1665" s="28">
        <v>135197</v>
      </c>
      <c r="AU1665" s="62"/>
      <c r="BT1665">
        <v>0</v>
      </c>
      <c r="BU1665" s="32">
        <v>100</v>
      </c>
      <c r="BV1665" s="32">
        <v>150</v>
      </c>
      <c r="BW1665" s="32">
        <v>12000</v>
      </c>
      <c r="BX1665" s="32">
        <v>86</v>
      </c>
      <c r="BY1665" s="32">
        <v>91140</v>
      </c>
      <c r="BZ1665" t="s">
        <v>1816</v>
      </c>
      <c r="CA1665" t="s">
        <v>1695</v>
      </c>
      <c r="CB1665" t="s">
        <v>1291</v>
      </c>
      <c r="CC1665" s="52" t="s">
        <v>1787</v>
      </c>
      <c r="CD1665" s="52" t="s">
        <v>1789</v>
      </c>
      <c r="CE1665" s="155">
        <v>136</v>
      </c>
      <c r="CF1665" s="155">
        <v>35</v>
      </c>
      <c r="CG1665" s="31" t="s">
        <v>5839</v>
      </c>
      <c r="CH1665" s="31" t="s">
        <v>4024</v>
      </c>
      <c r="CI1665" s="31" t="s">
        <v>4029</v>
      </c>
      <c r="CJ1665" s="31" t="s">
        <v>4124</v>
      </c>
      <c r="DL1665"/>
      <c r="DM1665"/>
      <c r="DN1665"/>
      <c r="DO1665"/>
      <c r="DP1665"/>
      <c r="DQ1665"/>
      <c r="DR1665"/>
      <c r="DV1665" s="31" t="s">
        <v>2315</v>
      </c>
      <c r="DW1665" s="31" t="s">
        <v>2317</v>
      </c>
      <c r="DX1665" s="63"/>
      <c r="DY1665" s="63"/>
      <c r="DZ1665" s="63"/>
      <c r="EA1665" s="167"/>
      <c r="EB1665" s="60"/>
      <c r="EC1665" s="60"/>
      <c r="ED1665" s="60"/>
      <c r="EE1665" s="60"/>
      <c r="EF1665" s="60"/>
      <c r="EG1665" s="60"/>
      <c r="EH1665" s="60"/>
      <c r="EI1665" s="60"/>
      <c r="EJ1665" s="60"/>
      <c r="EK1665" s="60"/>
      <c r="EL1665" s="60"/>
      <c r="EM1665" s="60"/>
      <c r="EN1665" s="60"/>
      <c r="EO1665" s="60"/>
      <c r="EP1665" s="60"/>
      <c r="EQ1665" s="60"/>
      <c r="ER1665" s="60"/>
      <c r="ES1665" s="60"/>
      <c r="ET1665" s="60"/>
      <c r="EU1665" s="60"/>
      <c r="EV1665" s="60"/>
      <c r="EW1665" s="60"/>
      <c r="EX1665" s="60"/>
      <c r="EY1665" s="60"/>
      <c r="EZ1665" s="60"/>
      <c r="FA1665" s="60"/>
      <c r="FB1665" s="60"/>
    </row>
    <row r="1666" spans="22:158" x14ac:dyDescent="0.25">
      <c r="W1666" s="33"/>
      <c r="X1666" s="33"/>
      <c r="AH1666" s="38">
        <v>100</v>
      </c>
      <c r="AI1666" s="38">
        <v>125</v>
      </c>
      <c r="AJ1666" s="38">
        <v>15000</v>
      </c>
      <c r="AK1666" s="38">
        <v>16</v>
      </c>
      <c r="AL1666" s="38">
        <v>1903158</v>
      </c>
      <c r="AM1666" s="61" t="s">
        <v>1816</v>
      </c>
      <c r="AN1666" s="61" t="s">
        <v>1692</v>
      </c>
      <c r="AO1666" s="61" t="s">
        <v>1590</v>
      </c>
      <c r="AP1666" s="61" t="s">
        <v>5034</v>
      </c>
      <c r="AQ1666" s="61" t="s">
        <v>4972</v>
      </c>
      <c r="AR1666" s="28">
        <v>0</v>
      </c>
      <c r="AS1666" s="28">
        <v>0</v>
      </c>
      <c r="AT1666" s="28">
        <v>15100951</v>
      </c>
      <c r="AU1666" s="62"/>
      <c r="BT1666">
        <v>0</v>
      </c>
      <c r="BU1666" s="32">
        <v>100</v>
      </c>
      <c r="BV1666" s="32">
        <v>150</v>
      </c>
      <c r="BW1666" s="32">
        <v>12000</v>
      </c>
      <c r="BX1666" s="32">
        <v>86</v>
      </c>
      <c r="BY1666" s="32">
        <v>91160</v>
      </c>
      <c r="BZ1666" t="s">
        <v>1816</v>
      </c>
      <c r="CA1666" t="s">
        <v>1695</v>
      </c>
      <c r="CB1666" s="52" t="s">
        <v>1291</v>
      </c>
      <c r="CC1666" s="52" t="s">
        <v>1787</v>
      </c>
      <c r="CD1666" s="52" t="s">
        <v>1788</v>
      </c>
      <c r="CE1666" s="155">
        <v>58</v>
      </c>
      <c r="CF1666" s="155">
        <v>9</v>
      </c>
      <c r="CG1666" s="31" t="s">
        <v>5831</v>
      </c>
      <c r="CH1666" s="31" t="s">
        <v>4025</v>
      </c>
      <c r="CI1666" s="31" t="s">
        <v>4029</v>
      </c>
      <c r="CJ1666" s="31" t="s">
        <v>4125</v>
      </c>
      <c r="DL1666"/>
      <c r="DM1666"/>
      <c r="DN1666"/>
      <c r="DO1666"/>
      <c r="DP1666"/>
      <c r="DQ1666"/>
      <c r="DR1666"/>
      <c r="DV1666" s="31" t="s">
        <v>2315</v>
      </c>
      <c r="DW1666" s="31" t="s">
        <v>2317</v>
      </c>
      <c r="DX1666" s="63"/>
      <c r="DY1666" s="63"/>
      <c r="DZ1666" s="63"/>
      <c r="EA1666" s="167"/>
      <c r="EB1666" s="60"/>
      <c r="EC1666" s="60"/>
      <c r="ED1666" s="60"/>
      <c r="EE1666" s="60"/>
      <c r="EF1666" s="60"/>
      <c r="EG1666" s="60"/>
      <c r="EH1666" s="60"/>
      <c r="EI1666" s="60"/>
      <c r="EJ1666" s="60"/>
      <c r="EK1666" s="60"/>
      <c r="EL1666" s="60"/>
      <c r="EM1666" s="60"/>
      <c r="EN1666" s="60"/>
      <c r="EO1666" s="60"/>
      <c r="EP1666" s="60"/>
      <c r="EQ1666" s="60"/>
      <c r="ER1666" s="60"/>
      <c r="ES1666" s="60"/>
      <c r="ET1666" s="60"/>
      <c r="EU1666" s="60"/>
      <c r="EV1666" s="60"/>
      <c r="EW1666" s="60"/>
      <c r="EX1666" s="60"/>
      <c r="EY1666" s="60"/>
      <c r="EZ1666" s="60"/>
      <c r="FA1666" s="60"/>
      <c r="FB1666" s="60"/>
    </row>
    <row r="1667" spans="22:158" x14ac:dyDescent="0.25">
      <c r="W1667" s="33"/>
      <c r="X1667" s="33"/>
      <c r="AH1667" s="38">
        <v>100</v>
      </c>
      <c r="AI1667" s="38">
        <v>125</v>
      </c>
      <c r="AJ1667" s="38">
        <v>16420</v>
      </c>
      <c r="AK1667" s="38">
        <v>16</v>
      </c>
      <c r="AL1667" s="38">
        <v>1903158</v>
      </c>
      <c r="AM1667" s="61" t="s">
        <v>1816</v>
      </c>
      <c r="AN1667" s="61" t="s">
        <v>1692</v>
      </c>
      <c r="AO1667" s="61" t="s">
        <v>1621</v>
      </c>
      <c r="AP1667" s="61" t="s">
        <v>5034</v>
      </c>
      <c r="AQ1667" s="61" t="s">
        <v>4972</v>
      </c>
      <c r="AR1667" s="28">
        <v>0</v>
      </c>
      <c r="AS1667" s="28">
        <v>0</v>
      </c>
      <c r="AT1667" s="28">
        <v>720207</v>
      </c>
      <c r="AU1667" s="62"/>
      <c r="BT1667">
        <v>0</v>
      </c>
      <c r="BU1667" s="32">
        <v>100</v>
      </c>
      <c r="BV1667" s="32">
        <v>150</v>
      </c>
      <c r="BW1667" s="32">
        <v>12000</v>
      </c>
      <c r="BX1667" s="32">
        <v>88</v>
      </c>
      <c r="BY1667" s="32">
        <v>91220</v>
      </c>
      <c r="BZ1667" t="s">
        <v>1816</v>
      </c>
      <c r="CA1667" t="s">
        <v>1695</v>
      </c>
      <c r="CB1667" t="s">
        <v>1291</v>
      </c>
      <c r="CC1667" t="s">
        <v>1684</v>
      </c>
      <c r="CD1667" s="52" t="s">
        <v>1684</v>
      </c>
      <c r="CE1667" s="155">
        <v>1411</v>
      </c>
      <c r="CF1667" s="155">
        <v>2</v>
      </c>
      <c r="CG1667" s="31" t="s">
        <v>696</v>
      </c>
      <c r="CH1667" s="31" t="s">
        <v>4026</v>
      </c>
      <c r="CI1667" s="31" t="s">
        <v>4029</v>
      </c>
      <c r="CJ1667" s="31" t="s">
        <v>4126</v>
      </c>
      <c r="DL1667"/>
      <c r="DM1667"/>
      <c r="DN1667"/>
      <c r="DO1667"/>
      <c r="DP1667"/>
      <c r="DQ1667"/>
      <c r="DR1667"/>
      <c r="DV1667" s="31" t="s">
        <v>2315</v>
      </c>
      <c r="DW1667" s="31" t="s">
        <v>2317</v>
      </c>
      <c r="DX1667" s="63"/>
      <c r="DY1667" s="63"/>
      <c r="DZ1667" s="63"/>
      <c r="EA1667" s="167"/>
      <c r="EB1667" s="60"/>
      <c r="EC1667" s="60"/>
      <c r="ED1667" s="60"/>
      <c r="EE1667" s="60"/>
      <c r="EF1667" s="60"/>
      <c r="EG1667" s="60"/>
      <c r="EH1667" s="60"/>
      <c r="EI1667" s="60"/>
      <c r="EJ1667" s="60"/>
      <c r="EK1667" s="60"/>
      <c r="EL1667" s="60"/>
      <c r="EM1667" s="60"/>
      <c r="EN1667" s="60"/>
      <c r="EO1667" s="60"/>
      <c r="EP1667" s="60"/>
      <c r="EQ1667" s="60"/>
      <c r="ER1667" s="60"/>
      <c r="ES1667" s="60"/>
      <c r="ET1667" s="60"/>
      <c r="EU1667" s="60"/>
      <c r="EV1667" s="60"/>
      <c r="EW1667" s="60"/>
      <c r="EX1667" s="60"/>
      <c r="EY1667" s="60"/>
      <c r="EZ1667" s="60"/>
      <c r="FA1667" s="60"/>
      <c r="FB1667" s="60"/>
    </row>
    <row r="1668" spans="22:158" x14ac:dyDescent="0.25">
      <c r="W1668" s="33"/>
      <c r="X1668" s="33"/>
      <c r="AH1668" s="38">
        <v>100</v>
      </c>
      <c r="AI1668" s="38">
        <v>140</v>
      </c>
      <c r="AJ1668" s="38">
        <v>12350</v>
      </c>
      <c r="AK1668" s="38">
        <v>16</v>
      </c>
      <c r="AL1668" s="38">
        <v>1903158</v>
      </c>
      <c r="AM1668" s="61" t="s">
        <v>1816</v>
      </c>
      <c r="AN1668" s="61" t="s">
        <v>1690</v>
      </c>
      <c r="AO1668" s="61" t="s">
        <v>5091</v>
      </c>
      <c r="AP1668" s="61" t="s">
        <v>5034</v>
      </c>
      <c r="AQ1668" s="61" t="s">
        <v>4972</v>
      </c>
      <c r="AR1668" s="28">
        <v>0</v>
      </c>
      <c r="AS1668" s="28">
        <v>0</v>
      </c>
      <c r="AT1668" s="28">
        <v>4319</v>
      </c>
      <c r="AU1668" s="62"/>
      <c r="BT1668">
        <v>0</v>
      </c>
      <c r="BU1668" s="32">
        <v>100</v>
      </c>
      <c r="BV1668" s="32">
        <v>150</v>
      </c>
      <c r="BW1668" s="32">
        <v>12000</v>
      </c>
      <c r="BX1668" s="32">
        <v>89</v>
      </c>
      <c r="BY1668" s="32">
        <v>91240</v>
      </c>
      <c r="BZ1668" t="s">
        <v>1816</v>
      </c>
      <c r="CA1668" t="s">
        <v>1695</v>
      </c>
      <c r="CB1668" t="s">
        <v>1291</v>
      </c>
      <c r="CC1668" s="52" t="s">
        <v>1785</v>
      </c>
      <c r="CD1668" s="52" t="s">
        <v>1785</v>
      </c>
      <c r="CE1668" s="155">
        <v>239621</v>
      </c>
      <c r="CF1668" s="155">
        <v>193</v>
      </c>
      <c r="CG1668" s="31" t="s">
        <v>698</v>
      </c>
      <c r="CH1668" s="31" t="s">
        <v>4027</v>
      </c>
      <c r="CI1668" s="31" t="s">
        <v>4029</v>
      </c>
      <c r="CJ1668" s="31" t="s">
        <v>4127</v>
      </c>
      <c r="DL1668"/>
      <c r="DM1668"/>
      <c r="DN1668"/>
      <c r="DO1668"/>
      <c r="DP1668"/>
      <c r="DQ1668"/>
      <c r="DR1668"/>
      <c r="DV1668" s="31" t="s">
        <v>2315</v>
      </c>
      <c r="DW1668" s="31" t="s">
        <v>2318</v>
      </c>
      <c r="DX1668" s="63"/>
      <c r="DY1668" s="63"/>
      <c r="DZ1668" s="63"/>
      <c r="EA1668" s="167"/>
      <c r="EB1668" s="60"/>
      <c r="EC1668" s="60"/>
      <c r="ED1668" s="60"/>
      <c r="EE1668" s="60"/>
      <c r="EF1668" s="60"/>
      <c r="EG1668" s="60"/>
      <c r="EH1668" s="60"/>
      <c r="EI1668" s="60"/>
      <c r="EJ1668" s="60"/>
      <c r="EK1668" s="60"/>
      <c r="EL1668" s="60"/>
      <c r="EM1668" s="60"/>
      <c r="EN1668" s="60"/>
      <c r="EO1668" s="60"/>
      <c r="EP1668" s="60"/>
      <c r="EQ1668" s="60"/>
      <c r="ER1668" s="60"/>
      <c r="ES1668" s="60"/>
      <c r="ET1668" s="60"/>
      <c r="EU1668" s="60"/>
      <c r="EV1668" s="60"/>
      <c r="EW1668" s="60"/>
      <c r="EX1668" s="60"/>
      <c r="EY1668" s="60"/>
      <c r="EZ1668" s="60"/>
      <c r="FA1668" s="60"/>
      <c r="FB1668" s="60"/>
    </row>
    <row r="1669" spans="22:158" x14ac:dyDescent="0.25">
      <c r="V1669" s="1"/>
      <c r="W1669" s="33"/>
      <c r="X1669" s="33"/>
      <c r="AH1669" s="38">
        <v>100</v>
      </c>
      <c r="AI1669" s="38">
        <v>155</v>
      </c>
      <c r="AJ1669" s="38">
        <v>15500</v>
      </c>
      <c r="AK1669" s="38">
        <v>16</v>
      </c>
      <c r="AL1669" s="38">
        <v>1903158</v>
      </c>
      <c r="AM1669" s="61" t="s">
        <v>1816</v>
      </c>
      <c r="AN1669" s="61" t="s">
        <v>1686</v>
      </c>
      <c r="AO1669" s="61" t="s">
        <v>1601</v>
      </c>
      <c r="AP1669" s="61" t="s">
        <v>5034</v>
      </c>
      <c r="AQ1669" s="61" t="s">
        <v>4972</v>
      </c>
      <c r="AR1669" s="28">
        <v>0</v>
      </c>
      <c r="AS1669" s="28">
        <v>0</v>
      </c>
      <c r="AT1669" s="28">
        <v>1205</v>
      </c>
      <c r="AU1669" s="62"/>
      <c r="BT1669">
        <v>0</v>
      </c>
      <c r="BU1669" s="32">
        <v>100</v>
      </c>
      <c r="BV1669" s="32">
        <v>150</v>
      </c>
      <c r="BW1669" s="32">
        <v>12000</v>
      </c>
      <c r="BX1669" s="32">
        <v>90</v>
      </c>
      <c r="BY1669" s="32">
        <v>91260</v>
      </c>
      <c r="BZ1669" t="s">
        <v>1816</v>
      </c>
      <c r="CA1669" t="s">
        <v>1695</v>
      </c>
      <c r="CB1669" t="s">
        <v>1291</v>
      </c>
      <c r="CC1669" t="s">
        <v>5036</v>
      </c>
      <c r="CD1669" s="52" t="s">
        <v>5036</v>
      </c>
      <c r="CE1669" s="155"/>
      <c r="CF1669" s="155"/>
      <c r="CG1669" s="31" t="s">
        <v>5848</v>
      </c>
      <c r="CH1669" s="31" t="s">
        <v>4028</v>
      </c>
      <c r="CI1669" s="31" t="s">
        <v>4029</v>
      </c>
      <c r="CJ1669" s="31" t="s">
        <v>4128</v>
      </c>
      <c r="DL1669"/>
      <c r="DM1669"/>
      <c r="DN1669"/>
      <c r="DO1669"/>
      <c r="DP1669"/>
      <c r="DQ1669"/>
      <c r="DR1669"/>
      <c r="DV1669" s="31" t="s">
        <v>2315</v>
      </c>
      <c r="DW1669" s="31" t="s">
        <v>2319</v>
      </c>
      <c r="DX1669" s="63"/>
      <c r="DY1669" s="63"/>
      <c r="DZ1669" s="63"/>
      <c r="EA1669" s="167"/>
      <c r="EB1669" s="60"/>
      <c r="EC1669" s="60"/>
      <c r="ED1669" s="60"/>
      <c r="EE1669" s="60"/>
      <c r="EF1669" s="60"/>
      <c r="EG1669" s="60"/>
      <c r="EH1669" s="60"/>
      <c r="EI1669" s="60"/>
      <c r="EJ1669" s="60"/>
      <c r="EK1669" s="60"/>
      <c r="EL1669" s="60"/>
      <c r="EM1669" s="60"/>
      <c r="EN1669" s="60"/>
      <c r="EO1669" s="60"/>
      <c r="EP1669" s="60"/>
      <c r="EQ1669" s="60"/>
      <c r="ER1669" s="60"/>
      <c r="ES1669" s="60"/>
      <c r="ET1669" s="60"/>
      <c r="EU1669" s="60"/>
      <c r="EV1669" s="60"/>
      <c r="EW1669" s="60"/>
      <c r="EX1669" s="60"/>
      <c r="EY1669" s="60"/>
      <c r="EZ1669" s="60"/>
      <c r="FA1669" s="60"/>
      <c r="FB1669" s="60"/>
    </row>
    <row r="1670" spans="22:158" x14ac:dyDescent="0.25">
      <c r="W1670" s="33"/>
      <c r="X1670" s="33"/>
      <c r="AH1670" s="38">
        <v>100</v>
      </c>
      <c r="AI1670" s="38">
        <v>105</v>
      </c>
      <c r="AJ1670" s="38">
        <v>18550</v>
      </c>
      <c r="AK1670" s="38">
        <v>16</v>
      </c>
      <c r="AL1670" s="38">
        <v>1903958</v>
      </c>
      <c r="AM1670" s="61" t="s">
        <v>1816</v>
      </c>
      <c r="AN1670" s="61" t="s">
        <v>1688</v>
      </c>
      <c r="AO1670" s="61" t="s">
        <v>1667</v>
      </c>
      <c r="AP1670" s="61" t="s">
        <v>5034</v>
      </c>
      <c r="AQ1670" s="61" t="s">
        <v>1719</v>
      </c>
      <c r="AR1670" s="28">
        <v>0</v>
      </c>
      <c r="AS1670" s="28">
        <v>0</v>
      </c>
      <c r="AT1670" s="28">
        <v>0</v>
      </c>
      <c r="AU1670" s="62"/>
      <c r="BT1670">
        <v>0</v>
      </c>
      <c r="BU1670" s="32">
        <v>100</v>
      </c>
      <c r="BV1670" s="32">
        <v>150</v>
      </c>
      <c r="BW1670" s="32">
        <v>12200</v>
      </c>
      <c r="BX1670" s="32">
        <v>81</v>
      </c>
      <c r="BY1670" s="32">
        <v>91000</v>
      </c>
      <c r="BZ1670" t="s">
        <v>1816</v>
      </c>
      <c r="CA1670" t="s">
        <v>1695</v>
      </c>
      <c r="CB1670" t="s">
        <v>1294</v>
      </c>
      <c r="CC1670" s="52" t="s">
        <v>1683</v>
      </c>
      <c r="CD1670" s="52" t="s">
        <v>1784</v>
      </c>
      <c r="CE1670" s="155">
        <v>20706</v>
      </c>
      <c r="CF1670" s="155">
        <v>112</v>
      </c>
      <c r="CG1670" s="31" t="s">
        <v>5834</v>
      </c>
      <c r="CH1670" s="31" t="s">
        <v>4016</v>
      </c>
      <c r="CI1670" s="31" t="s">
        <v>4030</v>
      </c>
      <c r="CJ1670" s="31" t="s">
        <v>3623</v>
      </c>
      <c r="DL1670"/>
      <c r="DM1670"/>
      <c r="DN1670"/>
      <c r="DO1670"/>
      <c r="DP1670"/>
      <c r="DQ1670"/>
      <c r="DR1670"/>
      <c r="DV1670" s="31" t="s">
        <v>2320</v>
      </c>
      <c r="DW1670" s="31" t="s">
        <v>2321</v>
      </c>
      <c r="DX1670" s="63"/>
      <c r="DY1670" s="63"/>
      <c r="DZ1670" s="63"/>
      <c r="EA1670" s="167"/>
      <c r="EB1670" s="60"/>
      <c r="EC1670" s="60"/>
      <c r="ED1670" s="60"/>
      <c r="EE1670" s="60"/>
      <c r="EF1670" s="60"/>
      <c r="EG1670" s="60"/>
      <c r="EH1670" s="60"/>
      <c r="EI1670" s="60"/>
      <c r="EJ1670" s="60"/>
      <c r="EK1670" s="60"/>
      <c r="EL1670" s="60"/>
      <c r="EM1670" s="60"/>
      <c r="EN1670" s="60"/>
      <c r="EO1670" s="60"/>
      <c r="EP1670" s="60"/>
      <c r="EQ1670" s="60"/>
      <c r="ER1670" s="60"/>
      <c r="ES1670" s="60"/>
      <c r="ET1670" s="60"/>
      <c r="EU1670" s="60"/>
      <c r="EV1670" s="60"/>
      <c r="EW1670" s="60"/>
      <c r="EX1670" s="60"/>
      <c r="EY1670" s="60"/>
      <c r="EZ1670" s="60"/>
      <c r="FA1670" s="60"/>
      <c r="FB1670" s="60"/>
    </row>
    <row r="1671" spans="22:158" x14ac:dyDescent="0.25">
      <c r="W1671" s="33"/>
      <c r="X1671" s="33"/>
      <c r="AH1671" s="38">
        <v>100</v>
      </c>
      <c r="AI1671" s="38">
        <v>110</v>
      </c>
      <c r="AJ1671" s="38">
        <v>17620</v>
      </c>
      <c r="AK1671" s="38">
        <v>16</v>
      </c>
      <c r="AL1671" s="38">
        <v>1903958</v>
      </c>
      <c r="AM1671" s="61" t="s">
        <v>1816</v>
      </c>
      <c r="AN1671" s="61" t="s">
        <v>1696</v>
      </c>
      <c r="AO1671" s="61" t="s">
        <v>1646</v>
      </c>
      <c r="AP1671" s="61" t="s">
        <v>5034</v>
      </c>
      <c r="AQ1671" s="61" t="s">
        <v>1719</v>
      </c>
      <c r="AR1671" s="28">
        <v>529511.6</v>
      </c>
      <c r="AS1671" s="28">
        <v>0</v>
      </c>
      <c r="AT1671" s="28">
        <v>0</v>
      </c>
      <c r="AU1671" s="62"/>
      <c r="BT1671">
        <v>0</v>
      </c>
      <c r="BU1671" s="32">
        <v>100</v>
      </c>
      <c r="BV1671" s="32">
        <v>150</v>
      </c>
      <c r="BW1671" s="32">
        <v>12200</v>
      </c>
      <c r="BX1671" s="32">
        <v>81</v>
      </c>
      <c r="BY1671" s="32">
        <v>91010</v>
      </c>
      <c r="BZ1671" t="s">
        <v>1816</v>
      </c>
      <c r="CA1671" t="s">
        <v>1695</v>
      </c>
      <c r="CB1671" t="s">
        <v>1294</v>
      </c>
      <c r="CC1671" t="s">
        <v>1683</v>
      </c>
      <c r="CD1671" s="52" t="s">
        <v>1683</v>
      </c>
      <c r="CE1671" s="155">
        <v>1139</v>
      </c>
      <c r="CF1671" s="155">
        <v>3</v>
      </c>
      <c r="CG1671" s="31" t="s">
        <v>5837</v>
      </c>
      <c r="CH1671" s="31" t="s">
        <v>4018</v>
      </c>
      <c r="CI1671" s="31" t="s">
        <v>4030</v>
      </c>
      <c r="CJ1671" s="31" t="s">
        <v>3624</v>
      </c>
      <c r="DL1671"/>
      <c r="DM1671"/>
      <c r="DN1671"/>
      <c r="DO1671"/>
      <c r="DP1671"/>
      <c r="DQ1671"/>
      <c r="DR1671"/>
      <c r="DV1671" s="31" t="s">
        <v>2320</v>
      </c>
      <c r="DW1671" s="31" t="s">
        <v>2322</v>
      </c>
      <c r="DX1671" s="63"/>
      <c r="DY1671" s="63"/>
      <c r="DZ1671" s="63"/>
      <c r="EA1671" s="167"/>
      <c r="EB1671" s="60"/>
      <c r="EC1671" s="60"/>
      <c r="ED1671" s="60"/>
      <c r="EE1671" s="60"/>
      <c r="EF1671" s="60"/>
      <c r="EG1671" s="60"/>
      <c r="EH1671" s="60"/>
      <c r="EI1671" s="60"/>
      <c r="EJ1671" s="60"/>
      <c r="EK1671" s="60"/>
      <c r="EL1671" s="60"/>
      <c r="EM1671" s="60"/>
      <c r="EN1671" s="60"/>
      <c r="EO1671" s="60"/>
      <c r="EP1671" s="60"/>
      <c r="EQ1671" s="60"/>
      <c r="ER1671" s="60"/>
      <c r="ES1671" s="60"/>
      <c r="ET1671" s="60"/>
      <c r="EU1671" s="60"/>
      <c r="EV1671" s="60"/>
      <c r="EW1671" s="60"/>
      <c r="EX1671" s="60"/>
      <c r="EY1671" s="60"/>
      <c r="EZ1671" s="60"/>
      <c r="FA1671" s="60"/>
      <c r="FB1671" s="60"/>
    </row>
    <row r="1672" spans="22:158" x14ac:dyDescent="0.25">
      <c r="V1672" s="1"/>
      <c r="W1672" s="33"/>
      <c r="X1672" s="33"/>
      <c r="AH1672" s="38">
        <v>100</v>
      </c>
      <c r="AI1672" s="38">
        <v>130</v>
      </c>
      <c r="AJ1672" s="38">
        <v>10110</v>
      </c>
      <c r="AK1672" s="38">
        <v>16</v>
      </c>
      <c r="AL1672" s="38">
        <v>1903958</v>
      </c>
      <c r="AM1672" s="61" t="s">
        <v>1816</v>
      </c>
      <c r="AN1672" s="61" t="s">
        <v>1687</v>
      </c>
      <c r="AO1672" s="61" t="s">
        <v>5045</v>
      </c>
      <c r="AP1672" s="61" t="s">
        <v>5034</v>
      </c>
      <c r="AQ1672" s="61" t="s">
        <v>1719</v>
      </c>
      <c r="AR1672" s="28">
        <v>0</v>
      </c>
      <c r="AS1672" s="28">
        <v>9433</v>
      </c>
      <c r="AT1672" s="28">
        <v>0</v>
      </c>
      <c r="AU1672" s="62"/>
      <c r="BT1672">
        <v>0</v>
      </c>
      <c r="BU1672" s="32">
        <v>100</v>
      </c>
      <c r="BV1672" s="32">
        <v>150</v>
      </c>
      <c r="BW1672" s="32">
        <v>12200</v>
      </c>
      <c r="BX1672" s="32">
        <v>82</v>
      </c>
      <c r="BY1672" s="32">
        <v>91020</v>
      </c>
      <c r="BZ1672" t="s">
        <v>1816</v>
      </c>
      <c r="CA1672" t="s">
        <v>1695</v>
      </c>
      <c r="CB1672" t="s">
        <v>1294</v>
      </c>
      <c r="CC1672" s="52" t="s">
        <v>1790</v>
      </c>
      <c r="CD1672" s="52" t="s">
        <v>1792</v>
      </c>
      <c r="CE1672" s="155">
        <v>25607</v>
      </c>
      <c r="CF1672" s="155">
        <v>94</v>
      </c>
      <c r="CG1672" s="31" t="s">
        <v>5851</v>
      </c>
      <c r="CH1672" s="31" t="s">
        <v>4019</v>
      </c>
      <c r="CI1672" s="31" t="s">
        <v>4030</v>
      </c>
      <c r="CJ1672" s="31" t="s">
        <v>3625</v>
      </c>
      <c r="DL1672"/>
      <c r="DM1672"/>
      <c r="DN1672"/>
      <c r="DO1672"/>
      <c r="DP1672"/>
      <c r="DQ1672"/>
      <c r="DR1672"/>
      <c r="DV1672" s="31" t="s">
        <v>2320</v>
      </c>
      <c r="DW1672" s="31" t="s">
        <v>2323</v>
      </c>
      <c r="DX1672" s="63"/>
      <c r="DY1672" s="63"/>
      <c r="DZ1672" s="63"/>
      <c r="EA1672" s="167"/>
      <c r="EB1672" s="60"/>
      <c r="EC1672" s="60"/>
      <c r="ED1672" s="60"/>
      <c r="EE1672" s="60"/>
      <c r="EF1672" s="60"/>
      <c r="EG1672" s="60"/>
      <c r="EH1672" s="60"/>
      <c r="EI1672" s="60"/>
      <c r="EJ1672" s="60"/>
      <c r="EK1672" s="60"/>
      <c r="EL1672" s="60"/>
      <c r="EM1672" s="60"/>
      <c r="EN1672" s="60"/>
      <c r="EO1672" s="60"/>
      <c r="EP1672" s="60"/>
      <c r="EQ1672" s="60"/>
      <c r="ER1672" s="60"/>
      <c r="ES1672" s="60"/>
      <c r="ET1672" s="60"/>
      <c r="EU1672" s="60"/>
      <c r="EV1672" s="60"/>
      <c r="EW1672" s="60"/>
      <c r="EX1672" s="60"/>
      <c r="EY1672" s="60"/>
      <c r="EZ1672" s="60"/>
      <c r="FA1672" s="60"/>
      <c r="FB1672" s="60"/>
    </row>
    <row r="1673" spans="22:158" x14ac:dyDescent="0.25">
      <c r="W1673" s="33"/>
      <c r="X1673" s="33"/>
      <c r="AH1673" s="38">
        <v>100</v>
      </c>
      <c r="AI1673" s="38">
        <v>130</v>
      </c>
      <c r="AJ1673" s="38">
        <v>13550</v>
      </c>
      <c r="AK1673" s="38">
        <v>16</v>
      </c>
      <c r="AL1673" s="38">
        <v>1903958</v>
      </c>
      <c r="AM1673" s="61" t="s">
        <v>1816</v>
      </c>
      <c r="AN1673" s="61" t="s">
        <v>1687</v>
      </c>
      <c r="AO1673" s="61" t="s">
        <v>5114</v>
      </c>
      <c r="AP1673" s="61" t="s">
        <v>5034</v>
      </c>
      <c r="AQ1673" s="61" t="s">
        <v>1719</v>
      </c>
      <c r="AR1673" s="28">
        <v>2532364.4</v>
      </c>
      <c r="AS1673" s="28">
        <v>2260521</v>
      </c>
      <c r="AT1673" s="28">
        <v>2587540</v>
      </c>
      <c r="AU1673" s="62"/>
      <c r="BT1673">
        <v>0</v>
      </c>
      <c r="BU1673" s="32">
        <v>100</v>
      </c>
      <c r="BV1673" s="32">
        <v>150</v>
      </c>
      <c r="BW1673" s="32">
        <v>12200</v>
      </c>
      <c r="BX1673" s="32">
        <v>82</v>
      </c>
      <c r="BY1673" s="32">
        <v>91040</v>
      </c>
      <c r="BZ1673" t="s">
        <v>1816</v>
      </c>
      <c r="CA1673" t="s">
        <v>1695</v>
      </c>
      <c r="CB1673" t="s">
        <v>1294</v>
      </c>
      <c r="CC1673" s="52" t="s">
        <v>1790</v>
      </c>
      <c r="CD1673" s="52" t="s">
        <v>1791</v>
      </c>
      <c r="CE1673" s="155">
        <v>10649</v>
      </c>
      <c r="CF1673" s="155">
        <v>69</v>
      </c>
      <c r="CG1673" s="31" t="s">
        <v>5853</v>
      </c>
      <c r="CH1673" s="31" t="s">
        <v>4020</v>
      </c>
      <c r="CI1673" s="31" t="s">
        <v>4030</v>
      </c>
      <c r="CJ1673" s="31" t="s">
        <v>3626</v>
      </c>
      <c r="DL1673"/>
      <c r="DM1673"/>
      <c r="DN1673"/>
      <c r="DO1673"/>
      <c r="DP1673"/>
      <c r="DQ1673"/>
      <c r="DR1673"/>
      <c r="DV1673" s="31" t="s">
        <v>2320</v>
      </c>
      <c r="DW1673" s="31" t="s">
        <v>2323</v>
      </c>
      <c r="DX1673" s="63"/>
      <c r="DY1673" s="63"/>
      <c r="DZ1673" s="63"/>
      <c r="EA1673" s="167"/>
      <c r="EB1673" s="60"/>
      <c r="EC1673" s="60"/>
      <c r="ED1673" s="60"/>
      <c r="EE1673" s="60"/>
      <c r="EF1673" s="60"/>
      <c r="EG1673" s="60"/>
      <c r="EH1673" s="60"/>
      <c r="EI1673" s="60"/>
      <c r="EJ1673" s="60"/>
      <c r="EK1673" s="60"/>
      <c r="EL1673" s="60"/>
      <c r="EM1673" s="60"/>
      <c r="EN1673" s="60"/>
      <c r="EO1673" s="60"/>
      <c r="EP1673" s="60"/>
      <c r="EQ1673" s="60"/>
      <c r="ER1673" s="60"/>
      <c r="ES1673" s="60"/>
      <c r="ET1673" s="60"/>
      <c r="EU1673" s="60"/>
      <c r="EV1673" s="60"/>
      <c r="EW1673" s="60"/>
      <c r="EX1673" s="60"/>
      <c r="EY1673" s="60"/>
      <c r="EZ1673" s="60"/>
      <c r="FA1673" s="60"/>
      <c r="FB1673" s="60"/>
    </row>
    <row r="1674" spans="22:158" x14ac:dyDescent="0.25">
      <c r="W1674" s="33"/>
      <c r="X1674" s="33"/>
      <c r="AH1674" s="38">
        <v>100</v>
      </c>
      <c r="AI1674" s="38">
        <v>130</v>
      </c>
      <c r="AJ1674" s="38">
        <v>13650</v>
      </c>
      <c r="AK1674" s="38">
        <v>16</v>
      </c>
      <c r="AL1674" s="38">
        <v>1903958</v>
      </c>
      <c r="AM1674" s="61" t="s">
        <v>1816</v>
      </c>
      <c r="AN1674" s="61" t="s">
        <v>1687</v>
      </c>
      <c r="AO1674" s="61" t="s">
        <v>5116</v>
      </c>
      <c r="AP1674" s="61" t="s">
        <v>5034</v>
      </c>
      <c r="AQ1674" s="61" t="s">
        <v>1719</v>
      </c>
      <c r="AR1674" s="28">
        <v>0</v>
      </c>
      <c r="AS1674" s="28">
        <v>153168</v>
      </c>
      <c r="AT1674" s="28">
        <v>0</v>
      </c>
      <c r="AU1674" s="62"/>
      <c r="BT1674">
        <v>0</v>
      </c>
      <c r="BU1674" s="32">
        <v>100</v>
      </c>
      <c r="BV1674" s="32">
        <v>150</v>
      </c>
      <c r="BW1674" s="32">
        <v>12200</v>
      </c>
      <c r="BX1674" s="32">
        <v>83</v>
      </c>
      <c r="BY1674" s="32">
        <v>91060</v>
      </c>
      <c r="BZ1674" t="s">
        <v>1816</v>
      </c>
      <c r="CA1674" t="s">
        <v>1695</v>
      </c>
      <c r="CB1674" t="s">
        <v>1294</v>
      </c>
      <c r="CC1674" s="52" t="s">
        <v>1786</v>
      </c>
      <c r="CD1674" s="52" t="s">
        <v>5043</v>
      </c>
      <c r="CE1674" s="155">
        <v>14113</v>
      </c>
      <c r="CF1674" s="155">
        <v>6</v>
      </c>
      <c r="CG1674" s="31" t="s">
        <v>684</v>
      </c>
      <c r="CH1674" s="31" t="s">
        <v>4021</v>
      </c>
      <c r="CI1674" s="31" t="s">
        <v>4030</v>
      </c>
      <c r="CJ1674" s="31" t="s">
        <v>3627</v>
      </c>
      <c r="DL1674"/>
      <c r="DM1674"/>
      <c r="DN1674"/>
      <c r="DO1674"/>
      <c r="DP1674"/>
      <c r="DQ1674"/>
      <c r="DR1674"/>
      <c r="DV1674" s="31" t="s">
        <v>2320</v>
      </c>
      <c r="DW1674" s="31" t="s">
        <v>2323</v>
      </c>
      <c r="DX1674" s="63"/>
      <c r="DY1674" s="63"/>
      <c r="DZ1674" s="63"/>
      <c r="EA1674" s="167"/>
      <c r="EB1674" s="60"/>
      <c r="EC1674" s="60"/>
      <c r="ED1674" s="60"/>
      <c r="EE1674" s="60"/>
      <c r="EF1674" s="60"/>
      <c r="EG1674" s="60"/>
      <c r="EH1674" s="60"/>
      <c r="EI1674" s="60"/>
      <c r="EJ1674" s="60"/>
      <c r="EK1674" s="60"/>
      <c r="EL1674" s="60"/>
      <c r="EM1674" s="60"/>
      <c r="EN1674" s="60"/>
      <c r="EO1674" s="60"/>
      <c r="EP1674" s="60"/>
      <c r="EQ1674" s="60"/>
      <c r="ER1674" s="60"/>
      <c r="ES1674" s="60"/>
      <c r="ET1674" s="60"/>
      <c r="EU1674" s="60"/>
      <c r="EV1674" s="60"/>
      <c r="EW1674" s="60"/>
      <c r="EX1674" s="60"/>
      <c r="EY1674" s="60"/>
      <c r="EZ1674" s="60"/>
      <c r="FA1674" s="60"/>
      <c r="FB1674" s="60"/>
    </row>
    <row r="1675" spans="22:158" x14ac:dyDescent="0.25">
      <c r="V1675" s="1"/>
      <c r="W1675" s="33"/>
      <c r="X1675" s="33"/>
      <c r="AH1675" s="38">
        <v>100</v>
      </c>
      <c r="AI1675" s="38">
        <v>130</v>
      </c>
      <c r="AJ1675" s="38">
        <v>13660</v>
      </c>
      <c r="AK1675" s="38">
        <v>16</v>
      </c>
      <c r="AL1675" s="38">
        <v>1903958</v>
      </c>
      <c r="AM1675" s="61" t="s">
        <v>1816</v>
      </c>
      <c r="AN1675" s="61" t="s">
        <v>1687</v>
      </c>
      <c r="AO1675" s="61" t="s">
        <v>5117</v>
      </c>
      <c r="AP1675" s="61" t="s">
        <v>5034</v>
      </c>
      <c r="AQ1675" s="61" t="s">
        <v>1719</v>
      </c>
      <c r="AR1675" s="28">
        <v>1547398.4</v>
      </c>
      <c r="AS1675" s="28">
        <v>1510078</v>
      </c>
      <c r="AT1675" s="28">
        <v>0</v>
      </c>
      <c r="AU1675" s="62"/>
      <c r="BT1675">
        <v>0</v>
      </c>
      <c r="BU1675" s="32">
        <v>100</v>
      </c>
      <c r="BV1675" s="32">
        <v>150</v>
      </c>
      <c r="BW1675" s="32">
        <v>12200</v>
      </c>
      <c r="BX1675" s="32">
        <v>83</v>
      </c>
      <c r="BY1675" s="32">
        <v>91080</v>
      </c>
      <c r="BZ1675" t="s">
        <v>1816</v>
      </c>
      <c r="CA1675" t="s">
        <v>1695</v>
      </c>
      <c r="CB1675" t="s">
        <v>1294</v>
      </c>
      <c r="CC1675" t="s">
        <v>1786</v>
      </c>
      <c r="CD1675" s="52" t="s">
        <v>1784</v>
      </c>
      <c r="CE1675" s="155"/>
      <c r="CF1675" s="155"/>
      <c r="CG1675" s="31" t="s">
        <v>686</v>
      </c>
      <c r="CH1675" s="31" t="s">
        <v>4031</v>
      </c>
      <c r="CI1675" s="31" t="s">
        <v>4030</v>
      </c>
      <c r="CJ1675" s="31" t="s">
        <v>3628</v>
      </c>
      <c r="DL1675"/>
      <c r="DM1675"/>
      <c r="DN1675"/>
      <c r="DO1675"/>
      <c r="DP1675"/>
      <c r="DQ1675"/>
      <c r="DR1675"/>
      <c r="DV1675" s="31" t="s">
        <v>2320</v>
      </c>
      <c r="DW1675" s="31" t="s">
        <v>2323</v>
      </c>
      <c r="DX1675" s="63"/>
      <c r="DY1675" s="63"/>
      <c r="DZ1675" s="63"/>
      <c r="EA1675" s="167"/>
      <c r="EB1675" s="60"/>
      <c r="EC1675" s="60"/>
      <c r="ED1675" s="60"/>
      <c r="EE1675" s="60"/>
      <c r="EF1675" s="60"/>
      <c r="EG1675" s="60"/>
      <c r="EH1675" s="60"/>
      <c r="EI1675" s="60"/>
      <c r="EJ1675" s="60"/>
      <c r="EK1675" s="60"/>
      <c r="EL1675" s="60"/>
      <c r="EM1675" s="60"/>
      <c r="EN1675" s="60"/>
      <c r="EO1675" s="60"/>
      <c r="EP1675" s="60"/>
      <c r="EQ1675" s="60"/>
      <c r="ER1675" s="60"/>
      <c r="ES1675" s="60"/>
      <c r="ET1675" s="60"/>
      <c r="EU1675" s="60"/>
      <c r="EV1675" s="60"/>
      <c r="EW1675" s="60"/>
      <c r="EX1675" s="60"/>
      <c r="EY1675" s="60"/>
      <c r="EZ1675" s="60"/>
      <c r="FA1675" s="60"/>
      <c r="FB1675" s="60"/>
    </row>
    <row r="1676" spans="22:158" x14ac:dyDescent="0.25">
      <c r="W1676" s="33"/>
      <c r="X1676" s="33"/>
      <c r="AH1676" s="38">
        <v>100</v>
      </c>
      <c r="AI1676" s="38">
        <v>130</v>
      </c>
      <c r="AJ1676" s="38">
        <v>14200</v>
      </c>
      <c r="AK1676" s="38">
        <v>16</v>
      </c>
      <c r="AL1676" s="38">
        <v>1903958</v>
      </c>
      <c r="AM1676" s="61" t="s">
        <v>1816</v>
      </c>
      <c r="AN1676" s="61" t="s">
        <v>1687</v>
      </c>
      <c r="AO1676" s="61" t="s">
        <v>5127</v>
      </c>
      <c r="AP1676" s="61" t="s">
        <v>5034</v>
      </c>
      <c r="AQ1676" s="61" t="s">
        <v>1719</v>
      </c>
      <c r="AR1676" s="28">
        <v>988721.20000000007</v>
      </c>
      <c r="AS1676" s="28">
        <v>184327</v>
      </c>
      <c r="AT1676" s="28">
        <v>260089</v>
      </c>
      <c r="AU1676" s="62"/>
      <c r="BT1676">
        <v>0</v>
      </c>
      <c r="BU1676" s="32">
        <v>100</v>
      </c>
      <c r="BV1676" s="32">
        <v>150</v>
      </c>
      <c r="BW1676" s="32">
        <v>12200</v>
      </c>
      <c r="BX1676" s="32">
        <v>84</v>
      </c>
      <c r="BY1676" s="32">
        <v>91100</v>
      </c>
      <c r="BZ1676" t="s">
        <v>1816</v>
      </c>
      <c r="CA1676" t="s">
        <v>1695</v>
      </c>
      <c r="CB1676" t="s">
        <v>1294</v>
      </c>
      <c r="CC1676" s="52" t="s">
        <v>1795</v>
      </c>
      <c r="CD1676" s="52" t="s">
        <v>1796</v>
      </c>
      <c r="CE1676" s="155">
        <v>104</v>
      </c>
      <c r="CF1676" s="155">
        <v>5</v>
      </c>
      <c r="CG1676" s="31" t="s">
        <v>688</v>
      </c>
      <c r="CH1676" s="31" t="s">
        <v>4022</v>
      </c>
      <c r="CI1676" s="31" t="s">
        <v>4030</v>
      </c>
      <c r="CJ1676" s="31" t="s">
        <v>3629</v>
      </c>
      <c r="DL1676"/>
      <c r="DM1676"/>
      <c r="DN1676"/>
      <c r="DO1676"/>
      <c r="DP1676"/>
      <c r="DQ1676"/>
      <c r="DR1676"/>
      <c r="DV1676" s="31" t="s">
        <v>2320</v>
      </c>
      <c r="DW1676" s="31" t="s">
        <v>2323</v>
      </c>
      <c r="DX1676" s="63"/>
      <c r="DY1676" s="63"/>
      <c r="DZ1676" s="63"/>
      <c r="EA1676" s="167"/>
      <c r="EB1676" s="60"/>
      <c r="EC1676" s="60"/>
      <c r="ED1676" s="60"/>
      <c r="EE1676" s="60"/>
      <c r="EF1676" s="60"/>
      <c r="EG1676" s="60"/>
      <c r="EH1676" s="60"/>
      <c r="EI1676" s="60"/>
      <c r="EJ1676" s="60"/>
      <c r="EK1676" s="60"/>
      <c r="EL1676" s="60"/>
      <c r="EM1676" s="60"/>
      <c r="EN1676" s="60"/>
      <c r="EO1676" s="60"/>
      <c r="EP1676" s="60"/>
      <c r="EQ1676" s="60"/>
      <c r="ER1676" s="60"/>
      <c r="ES1676" s="60"/>
      <c r="ET1676" s="60"/>
      <c r="EU1676" s="60"/>
      <c r="EV1676" s="60"/>
      <c r="EW1676" s="60"/>
      <c r="EX1676" s="60"/>
      <c r="EY1676" s="60"/>
      <c r="EZ1676" s="60"/>
      <c r="FA1676" s="60"/>
      <c r="FB1676" s="60"/>
    </row>
    <row r="1677" spans="22:158" x14ac:dyDescent="0.25">
      <c r="W1677" s="33"/>
      <c r="X1677" s="33"/>
      <c r="AH1677" s="38">
        <v>100</v>
      </c>
      <c r="AI1677" s="38">
        <v>130</v>
      </c>
      <c r="AJ1677" s="38">
        <v>14920</v>
      </c>
      <c r="AK1677" s="38">
        <v>16</v>
      </c>
      <c r="AL1677" s="38">
        <v>1903958</v>
      </c>
      <c r="AM1677" s="61" t="s">
        <v>1816</v>
      </c>
      <c r="AN1677" s="61" t="s">
        <v>1687</v>
      </c>
      <c r="AO1677" s="61" t="s">
        <v>1588</v>
      </c>
      <c r="AP1677" s="61" t="s">
        <v>5034</v>
      </c>
      <c r="AQ1677" s="61" t="s">
        <v>1719</v>
      </c>
      <c r="AR1677" s="28">
        <v>8406133.3000000007</v>
      </c>
      <c r="AS1677" s="28">
        <v>2645824</v>
      </c>
      <c r="AT1677" s="28">
        <v>0</v>
      </c>
      <c r="AU1677" s="62"/>
      <c r="BT1677">
        <v>0</v>
      </c>
      <c r="BU1677" s="32">
        <v>100</v>
      </c>
      <c r="BV1677" s="32">
        <v>150</v>
      </c>
      <c r="BW1677" s="32">
        <v>12200</v>
      </c>
      <c r="BX1677" s="32">
        <v>85</v>
      </c>
      <c r="BY1677" s="32">
        <v>91120</v>
      </c>
      <c r="BZ1677" t="s">
        <v>1816</v>
      </c>
      <c r="CA1677" t="s">
        <v>1695</v>
      </c>
      <c r="CB1677" t="s">
        <v>1294</v>
      </c>
      <c r="CC1677" s="52" t="s">
        <v>1797</v>
      </c>
      <c r="CD1677" s="52" t="s">
        <v>1797</v>
      </c>
      <c r="CE1677" s="155">
        <v>9</v>
      </c>
      <c r="CF1677" s="155">
        <v>2</v>
      </c>
      <c r="CG1677" s="31" t="s">
        <v>690</v>
      </c>
      <c r="CH1677" s="31" t="s">
        <v>4023</v>
      </c>
      <c r="CI1677" s="31" t="s">
        <v>4030</v>
      </c>
      <c r="CJ1677" s="31" t="s">
        <v>3630</v>
      </c>
      <c r="DL1677"/>
      <c r="DM1677"/>
      <c r="DN1677"/>
      <c r="DO1677"/>
      <c r="DP1677"/>
      <c r="DQ1677"/>
      <c r="DR1677"/>
      <c r="DV1677" s="31" t="s">
        <v>2320</v>
      </c>
      <c r="DW1677" s="31" t="s">
        <v>2323</v>
      </c>
      <c r="DX1677" s="63"/>
      <c r="DY1677" s="63"/>
      <c r="DZ1677" s="63"/>
      <c r="EA1677" s="167"/>
      <c r="EB1677" s="60"/>
      <c r="EC1677" s="60"/>
      <c r="ED1677" s="60"/>
      <c r="EE1677" s="60"/>
      <c r="EF1677" s="60"/>
      <c r="EG1677" s="60"/>
      <c r="EH1677" s="60"/>
      <c r="EI1677" s="60"/>
      <c r="EJ1677" s="60"/>
      <c r="EK1677" s="60"/>
      <c r="EL1677" s="60"/>
      <c r="EM1677" s="60"/>
      <c r="EN1677" s="60"/>
      <c r="EO1677" s="60"/>
      <c r="EP1677" s="60"/>
      <c r="EQ1677" s="60"/>
      <c r="ER1677" s="60"/>
      <c r="ES1677" s="60"/>
      <c r="ET1677" s="60"/>
      <c r="EU1677" s="60"/>
      <c r="EV1677" s="60"/>
      <c r="EW1677" s="60"/>
      <c r="EX1677" s="60"/>
      <c r="EY1677" s="60"/>
      <c r="EZ1677" s="60"/>
      <c r="FA1677" s="60"/>
      <c r="FB1677" s="60"/>
    </row>
    <row r="1678" spans="22:158" x14ac:dyDescent="0.25">
      <c r="W1678" s="33"/>
      <c r="X1678" s="33"/>
      <c r="AH1678" s="38">
        <v>100</v>
      </c>
      <c r="AI1678" s="38">
        <v>130</v>
      </c>
      <c r="AJ1678" s="38">
        <v>15300</v>
      </c>
      <c r="AK1678" s="38">
        <v>16</v>
      </c>
      <c r="AL1678" s="38">
        <v>1903958</v>
      </c>
      <c r="AM1678" s="61" t="s">
        <v>1816</v>
      </c>
      <c r="AN1678" s="61" t="s">
        <v>1687</v>
      </c>
      <c r="AO1678" s="61" t="s">
        <v>1597</v>
      </c>
      <c r="AP1678" s="61" t="s">
        <v>5034</v>
      </c>
      <c r="AQ1678" s="61" t="s">
        <v>1719</v>
      </c>
      <c r="AR1678" s="28">
        <v>2468229.9</v>
      </c>
      <c r="AS1678" s="28">
        <v>14605222</v>
      </c>
      <c r="AT1678" s="28">
        <v>2068821</v>
      </c>
      <c r="AU1678" s="62"/>
      <c r="BT1678">
        <v>0</v>
      </c>
      <c r="BU1678" s="32">
        <v>100</v>
      </c>
      <c r="BV1678" s="32">
        <v>150</v>
      </c>
      <c r="BW1678" s="32">
        <v>12200</v>
      </c>
      <c r="BX1678" s="32">
        <v>86</v>
      </c>
      <c r="BY1678" s="32">
        <v>91140</v>
      </c>
      <c r="BZ1678" t="s">
        <v>1816</v>
      </c>
      <c r="CA1678" t="s">
        <v>1695</v>
      </c>
      <c r="CB1678" s="52" t="s">
        <v>1294</v>
      </c>
      <c r="CC1678" s="52" t="s">
        <v>1787</v>
      </c>
      <c r="CD1678" s="52" t="s">
        <v>1789</v>
      </c>
      <c r="CE1678" s="155">
        <v>147</v>
      </c>
      <c r="CF1678" s="155">
        <v>31</v>
      </c>
      <c r="CG1678" s="31" t="s">
        <v>5839</v>
      </c>
      <c r="CH1678" s="31" t="s">
        <v>4024</v>
      </c>
      <c r="CI1678" s="31" t="s">
        <v>4030</v>
      </c>
      <c r="CJ1678" s="31" t="s">
        <v>3631</v>
      </c>
      <c r="DL1678"/>
      <c r="DM1678"/>
      <c r="DN1678"/>
      <c r="DO1678"/>
      <c r="DP1678"/>
      <c r="DQ1678"/>
      <c r="DR1678"/>
      <c r="DV1678" s="31" t="s">
        <v>2320</v>
      </c>
      <c r="DW1678" s="31" t="s">
        <v>2323</v>
      </c>
      <c r="DX1678" s="63"/>
      <c r="DY1678" s="63"/>
      <c r="DZ1678" s="63"/>
      <c r="EA1678" s="167"/>
      <c r="EB1678" s="60"/>
      <c r="EC1678" s="60"/>
      <c r="ED1678" s="60"/>
      <c r="EE1678" s="60"/>
      <c r="EF1678" s="60"/>
      <c r="EG1678" s="60"/>
      <c r="EH1678" s="60"/>
      <c r="EI1678" s="60"/>
      <c r="EJ1678" s="60"/>
      <c r="EK1678" s="60"/>
      <c r="EL1678" s="60"/>
      <c r="EM1678" s="60"/>
      <c r="EN1678" s="60"/>
      <c r="EO1678" s="60"/>
      <c r="EP1678" s="60"/>
      <c r="EQ1678" s="60"/>
      <c r="ER1678" s="60"/>
      <c r="ES1678" s="60"/>
      <c r="ET1678" s="60"/>
      <c r="EU1678" s="60"/>
      <c r="EV1678" s="60"/>
      <c r="EW1678" s="60"/>
      <c r="EX1678" s="60"/>
      <c r="EY1678" s="60"/>
      <c r="EZ1678" s="60"/>
      <c r="FA1678" s="60"/>
      <c r="FB1678" s="60"/>
    </row>
    <row r="1679" spans="22:158" x14ac:dyDescent="0.25">
      <c r="W1679" s="33"/>
      <c r="X1679" s="33"/>
      <c r="AH1679" s="38">
        <v>100</v>
      </c>
      <c r="AI1679" s="38">
        <v>130</v>
      </c>
      <c r="AJ1679" s="38">
        <v>15600</v>
      </c>
      <c r="AK1679" s="38">
        <v>16</v>
      </c>
      <c r="AL1679" s="38">
        <v>1903958</v>
      </c>
      <c r="AM1679" s="61" t="s">
        <v>1816</v>
      </c>
      <c r="AN1679" s="61" t="s">
        <v>1687</v>
      </c>
      <c r="AO1679" s="61" t="s">
        <v>1603</v>
      </c>
      <c r="AP1679" s="61" t="s">
        <v>5034</v>
      </c>
      <c r="AQ1679" s="61" t="s">
        <v>1719</v>
      </c>
      <c r="AR1679" s="28">
        <v>0</v>
      </c>
      <c r="AS1679" s="28">
        <v>0</v>
      </c>
      <c r="AT1679" s="28">
        <v>1067535</v>
      </c>
      <c r="AU1679" s="62"/>
      <c r="BT1679">
        <v>0</v>
      </c>
      <c r="BU1679" s="32">
        <v>100</v>
      </c>
      <c r="BV1679" s="32">
        <v>150</v>
      </c>
      <c r="BW1679" s="32">
        <v>12200</v>
      </c>
      <c r="BX1679" s="32">
        <v>86</v>
      </c>
      <c r="BY1679" s="32">
        <v>91160</v>
      </c>
      <c r="BZ1679" t="s">
        <v>1816</v>
      </c>
      <c r="CA1679" t="s">
        <v>1695</v>
      </c>
      <c r="CB1679" t="s">
        <v>1294</v>
      </c>
      <c r="CC1679" t="s">
        <v>1787</v>
      </c>
      <c r="CD1679" s="52" t="s">
        <v>1788</v>
      </c>
      <c r="CE1679" s="155">
        <v>4</v>
      </c>
      <c r="CF1679" s="155">
        <v>2</v>
      </c>
      <c r="CG1679" s="31" t="s">
        <v>5831</v>
      </c>
      <c r="CH1679" s="31" t="s">
        <v>4025</v>
      </c>
      <c r="CI1679" s="31" t="s">
        <v>4030</v>
      </c>
      <c r="CJ1679" s="31" t="s">
        <v>3632</v>
      </c>
      <c r="DL1679"/>
      <c r="DM1679"/>
      <c r="DN1679"/>
      <c r="DO1679"/>
      <c r="DP1679"/>
      <c r="DQ1679"/>
      <c r="DR1679"/>
      <c r="DV1679" s="31" t="s">
        <v>2320</v>
      </c>
      <c r="DW1679" s="31" t="s">
        <v>2323</v>
      </c>
      <c r="DX1679" s="63"/>
      <c r="DY1679" s="63"/>
      <c r="DZ1679" s="63"/>
      <c r="EA1679" s="167"/>
      <c r="EB1679" s="60"/>
      <c r="EC1679" s="60"/>
      <c r="ED1679" s="60"/>
      <c r="EE1679" s="60"/>
      <c r="EF1679" s="60"/>
      <c r="EG1679" s="60"/>
      <c r="EH1679" s="60"/>
      <c r="EI1679" s="60"/>
      <c r="EJ1679" s="60"/>
      <c r="EK1679" s="60"/>
      <c r="EL1679" s="60"/>
      <c r="EM1679" s="60"/>
      <c r="EN1679" s="60"/>
      <c r="EO1679" s="60"/>
      <c r="EP1679" s="60"/>
      <c r="EQ1679" s="60"/>
      <c r="ER1679" s="60"/>
      <c r="ES1679" s="60"/>
      <c r="ET1679" s="60"/>
      <c r="EU1679" s="60"/>
      <c r="EV1679" s="60"/>
      <c r="EW1679" s="60"/>
      <c r="EX1679" s="60"/>
      <c r="EY1679" s="60"/>
      <c r="EZ1679" s="60"/>
      <c r="FA1679" s="60"/>
      <c r="FB1679" s="60"/>
    </row>
    <row r="1680" spans="22:158" x14ac:dyDescent="0.25">
      <c r="W1680" s="33"/>
      <c r="X1680" s="33"/>
      <c r="AH1680" s="38">
        <v>100</v>
      </c>
      <c r="AI1680" s="38">
        <v>130</v>
      </c>
      <c r="AJ1680" s="38">
        <v>15750</v>
      </c>
      <c r="AK1680" s="38">
        <v>16</v>
      </c>
      <c r="AL1680" s="38">
        <v>1903958</v>
      </c>
      <c r="AM1680" s="61" t="s">
        <v>1816</v>
      </c>
      <c r="AN1680" s="61" t="s">
        <v>1687</v>
      </c>
      <c r="AO1680" s="61" t="s">
        <v>1606</v>
      </c>
      <c r="AP1680" s="61" t="s">
        <v>5034</v>
      </c>
      <c r="AQ1680" s="61" t="s">
        <v>1719</v>
      </c>
      <c r="AR1680" s="28">
        <v>1102542.3999999999</v>
      </c>
      <c r="AS1680" s="28">
        <v>4634819</v>
      </c>
      <c r="AT1680" s="28">
        <v>552520</v>
      </c>
      <c r="AU1680" s="62"/>
      <c r="BT1680">
        <v>0</v>
      </c>
      <c r="BU1680" s="32">
        <v>100</v>
      </c>
      <c r="BV1680" s="32">
        <v>150</v>
      </c>
      <c r="BW1680" s="32">
        <v>12200</v>
      </c>
      <c r="BX1680" s="32">
        <v>88</v>
      </c>
      <c r="BY1680" s="32">
        <v>91220</v>
      </c>
      <c r="BZ1680" t="s">
        <v>1816</v>
      </c>
      <c r="CA1680" t="s">
        <v>1695</v>
      </c>
      <c r="CB1680" t="s">
        <v>1294</v>
      </c>
      <c r="CC1680" s="52" t="s">
        <v>1684</v>
      </c>
      <c r="CD1680" s="52" t="s">
        <v>1684</v>
      </c>
      <c r="CE1680" s="155">
        <v>100</v>
      </c>
      <c r="CF1680" s="155">
        <v>2</v>
      </c>
      <c r="CG1680" s="31" t="s">
        <v>696</v>
      </c>
      <c r="CH1680" s="31" t="s">
        <v>4026</v>
      </c>
      <c r="CI1680" s="31" t="s">
        <v>4030</v>
      </c>
      <c r="CJ1680" s="31" t="s">
        <v>3633</v>
      </c>
      <c r="DL1680"/>
      <c r="DM1680"/>
      <c r="DN1680"/>
      <c r="DO1680"/>
      <c r="DP1680"/>
      <c r="DQ1680"/>
      <c r="DR1680"/>
      <c r="DV1680" s="31" t="s">
        <v>2320</v>
      </c>
      <c r="DW1680" s="31" t="s">
        <v>2323</v>
      </c>
      <c r="DX1680" s="63"/>
      <c r="DY1680" s="63"/>
      <c r="DZ1680" s="63"/>
      <c r="EA1680" s="167"/>
      <c r="EB1680" s="60"/>
      <c r="EC1680" s="60"/>
      <c r="ED1680" s="60"/>
      <c r="EE1680" s="60"/>
      <c r="EF1680" s="60"/>
      <c r="EG1680" s="60"/>
      <c r="EH1680" s="60"/>
      <c r="EI1680" s="60"/>
      <c r="EJ1680" s="60"/>
      <c r="EK1680" s="60"/>
      <c r="EL1680" s="60"/>
      <c r="EM1680" s="60"/>
      <c r="EN1680" s="60"/>
      <c r="EO1680" s="60"/>
      <c r="EP1680" s="60"/>
      <c r="EQ1680" s="60"/>
      <c r="ER1680" s="60"/>
      <c r="ES1680" s="60"/>
      <c r="ET1680" s="60"/>
      <c r="EU1680" s="60"/>
      <c r="EV1680" s="60"/>
      <c r="EW1680" s="60"/>
      <c r="EX1680" s="60"/>
      <c r="EY1680" s="60"/>
      <c r="EZ1680" s="60"/>
      <c r="FA1680" s="60"/>
      <c r="FB1680" s="60"/>
    </row>
    <row r="1681" spans="22:158" x14ac:dyDescent="0.25">
      <c r="W1681" s="33"/>
      <c r="X1681" s="33"/>
      <c r="AH1681" s="38">
        <v>100</v>
      </c>
      <c r="AI1681" s="38">
        <v>130</v>
      </c>
      <c r="AJ1681" s="38">
        <v>16300</v>
      </c>
      <c r="AK1681" s="38">
        <v>16</v>
      </c>
      <c r="AL1681" s="38">
        <v>1903958</v>
      </c>
      <c r="AM1681" s="61" t="s">
        <v>1816</v>
      </c>
      <c r="AN1681" s="61" t="s">
        <v>1687</v>
      </c>
      <c r="AO1681" s="61" t="s">
        <v>1617</v>
      </c>
      <c r="AP1681" s="61" t="s">
        <v>5034</v>
      </c>
      <c r="AQ1681" s="61" t="s">
        <v>1719</v>
      </c>
      <c r="AR1681" s="28">
        <v>0</v>
      </c>
      <c r="AS1681" s="28">
        <v>0</v>
      </c>
      <c r="AT1681" s="28">
        <v>41783</v>
      </c>
      <c r="AU1681" s="62"/>
      <c r="BT1681">
        <v>0</v>
      </c>
      <c r="BU1681" s="32">
        <v>100</v>
      </c>
      <c r="BV1681" s="32">
        <v>150</v>
      </c>
      <c r="BW1681" s="32">
        <v>12200</v>
      </c>
      <c r="BX1681" s="32">
        <v>89</v>
      </c>
      <c r="BY1681" s="32">
        <v>91240</v>
      </c>
      <c r="BZ1681" t="s">
        <v>1816</v>
      </c>
      <c r="CA1681" t="s">
        <v>1695</v>
      </c>
      <c r="CB1681" t="s">
        <v>1294</v>
      </c>
      <c r="CC1681" t="s">
        <v>1785</v>
      </c>
      <c r="CD1681" s="52" t="s">
        <v>1785</v>
      </c>
      <c r="CE1681" s="155">
        <v>287675</v>
      </c>
      <c r="CF1681" s="155">
        <v>120</v>
      </c>
      <c r="CG1681" s="31" t="s">
        <v>698</v>
      </c>
      <c r="CH1681" s="31" t="s">
        <v>4027</v>
      </c>
      <c r="CI1681" s="31" t="s">
        <v>4030</v>
      </c>
      <c r="CJ1681" s="31" t="s">
        <v>3634</v>
      </c>
      <c r="DL1681"/>
      <c r="DM1681"/>
      <c r="DN1681"/>
      <c r="DO1681"/>
      <c r="DP1681"/>
      <c r="DQ1681"/>
      <c r="DR1681"/>
      <c r="DV1681" s="31" t="s">
        <v>2320</v>
      </c>
      <c r="DW1681" s="31" t="s">
        <v>2323</v>
      </c>
      <c r="DX1681" s="63"/>
      <c r="DY1681" s="63"/>
      <c r="DZ1681" s="63"/>
      <c r="EA1681" s="167"/>
      <c r="EB1681" s="60"/>
      <c r="EC1681" s="60"/>
      <c r="ED1681" s="60"/>
      <c r="EE1681" s="60"/>
      <c r="EF1681" s="60"/>
      <c r="EG1681" s="60"/>
      <c r="EH1681" s="60"/>
      <c r="EI1681" s="60"/>
      <c r="EJ1681" s="60"/>
      <c r="EK1681" s="60"/>
      <c r="EL1681" s="60"/>
      <c r="EM1681" s="60"/>
      <c r="EN1681" s="60"/>
      <c r="EO1681" s="60"/>
      <c r="EP1681" s="60"/>
      <c r="EQ1681" s="60"/>
      <c r="ER1681" s="60"/>
      <c r="ES1681" s="60"/>
      <c r="ET1681" s="60"/>
      <c r="EU1681" s="60"/>
      <c r="EV1681" s="60"/>
      <c r="EW1681" s="60"/>
      <c r="EX1681" s="60"/>
      <c r="EY1681" s="60"/>
      <c r="EZ1681" s="60"/>
      <c r="FA1681" s="60"/>
      <c r="FB1681" s="60"/>
    </row>
    <row r="1682" spans="22:158" x14ac:dyDescent="0.25">
      <c r="W1682" s="33"/>
      <c r="X1682" s="33"/>
      <c r="AH1682" s="38">
        <v>100</v>
      </c>
      <c r="AI1682" s="38">
        <v>130</v>
      </c>
      <c r="AJ1682" s="38">
        <v>16500</v>
      </c>
      <c r="AK1682" s="38">
        <v>16</v>
      </c>
      <c r="AL1682" s="38">
        <v>1903958</v>
      </c>
      <c r="AM1682" s="61" t="s">
        <v>1816</v>
      </c>
      <c r="AN1682" s="61" t="s">
        <v>1687</v>
      </c>
      <c r="AO1682" s="61" t="s">
        <v>1623</v>
      </c>
      <c r="AP1682" s="61" t="s">
        <v>5034</v>
      </c>
      <c r="AQ1682" s="61" t="s">
        <v>1719</v>
      </c>
      <c r="AR1682" s="28">
        <v>0</v>
      </c>
      <c r="AS1682" s="28">
        <v>0</v>
      </c>
      <c r="AT1682" s="28">
        <v>1326581</v>
      </c>
      <c r="AU1682" s="62"/>
      <c r="BT1682">
        <v>0</v>
      </c>
      <c r="BU1682" s="32">
        <v>100</v>
      </c>
      <c r="BV1682" s="32">
        <v>150</v>
      </c>
      <c r="BW1682" s="32">
        <v>13450</v>
      </c>
      <c r="BX1682" s="32">
        <v>81</v>
      </c>
      <c r="BY1682" s="32">
        <v>91000</v>
      </c>
      <c r="BZ1682" t="s">
        <v>1816</v>
      </c>
      <c r="CA1682" t="s">
        <v>1695</v>
      </c>
      <c r="CB1682" t="s">
        <v>1832</v>
      </c>
      <c r="CC1682" t="s">
        <v>1683</v>
      </c>
      <c r="CD1682" t="s">
        <v>1784</v>
      </c>
      <c r="CE1682" s="155">
        <v>6501</v>
      </c>
      <c r="CF1682" s="155">
        <v>58</v>
      </c>
      <c r="CG1682" s="31" t="s">
        <v>5834</v>
      </c>
      <c r="CH1682" s="31" t="s">
        <v>4016</v>
      </c>
      <c r="CI1682" s="31" t="s">
        <v>4032</v>
      </c>
      <c r="CJ1682" s="31" t="s">
        <v>3635</v>
      </c>
      <c r="DL1682"/>
      <c r="DM1682"/>
      <c r="DN1682"/>
      <c r="DO1682"/>
      <c r="DP1682"/>
      <c r="DQ1682"/>
      <c r="DR1682"/>
      <c r="DV1682" s="31" t="s">
        <v>2320</v>
      </c>
      <c r="DW1682" s="31" t="s">
        <v>2323</v>
      </c>
      <c r="DX1682" s="63"/>
      <c r="DY1682" s="63"/>
      <c r="DZ1682" s="63"/>
      <c r="EA1682" s="167"/>
      <c r="EB1682" s="60"/>
      <c r="EC1682" s="60"/>
      <c r="ED1682" s="60"/>
      <c r="EE1682" s="60"/>
      <c r="EF1682" s="60"/>
      <c r="EG1682" s="60"/>
      <c r="EH1682" s="60"/>
      <c r="EI1682" s="60"/>
      <c r="EJ1682" s="60"/>
      <c r="EK1682" s="60"/>
      <c r="EL1682" s="60"/>
      <c r="EM1682" s="60"/>
      <c r="EN1682" s="60"/>
      <c r="EO1682" s="60"/>
      <c r="EP1682" s="60"/>
      <c r="EQ1682" s="60"/>
      <c r="ER1682" s="60"/>
      <c r="ES1682" s="60"/>
      <c r="ET1682" s="60"/>
      <c r="EU1682" s="60"/>
      <c r="EV1682" s="60"/>
      <c r="EW1682" s="60"/>
      <c r="EX1682" s="60"/>
      <c r="EY1682" s="60"/>
      <c r="EZ1682" s="60"/>
      <c r="FA1682" s="60"/>
      <c r="FB1682" s="60"/>
    </row>
    <row r="1683" spans="22:158" x14ac:dyDescent="0.25">
      <c r="W1683" s="33"/>
      <c r="X1683" s="33"/>
      <c r="AH1683" s="38">
        <v>100</v>
      </c>
      <c r="AI1683" s="38">
        <v>130</v>
      </c>
      <c r="AJ1683" s="38">
        <v>18600</v>
      </c>
      <c r="AK1683" s="38">
        <v>16</v>
      </c>
      <c r="AL1683" s="38">
        <v>1903958</v>
      </c>
      <c r="AM1683" s="61" t="s">
        <v>1816</v>
      </c>
      <c r="AN1683" s="61" t="s">
        <v>1687</v>
      </c>
      <c r="AO1683" s="61" t="s">
        <v>1668</v>
      </c>
      <c r="AP1683" s="61" t="s">
        <v>5034</v>
      </c>
      <c r="AQ1683" s="61" t="s">
        <v>1719</v>
      </c>
      <c r="AR1683" s="28">
        <v>0</v>
      </c>
      <c r="AS1683" s="28">
        <v>0</v>
      </c>
      <c r="AT1683" s="28">
        <v>552990</v>
      </c>
      <c r="AU1683" s="62"/>
      <c r="BT1683">
        <v>0</v>
      </c>
      <c r="BU1683" s="32">
        <v>100</v>
      </c>
      <c r="BV1683" s="32">
        <v>150</v>
      </c>
      <c r="BW1683" s="32">
        <v>13450</v>
      </c>
      <c r="BX1683" s="32">
        <v>81</v>
      </c>
      <c r="BY1683" s="32">
        <v>91010</v>
      </c>
      <c r="BZ1683" t="s">
        <v>1816</v>
      </c>
      <c r="CA1683" t="s">
        <v>1695</v>
      </c>
      <c r="CB1683" t="s">
        <v>1832</v>
      </c>
      <c r="CC1683" s="52" t="s">
        <v>1683</v>
      </c>
      <c r="CD1683" s="52" t="s">
        <v>1683</v>
      </c>
      <c r="CE1683" s="155">
        <v>58</v>
      </c>
      <c r="CF1683" s="155">
        <v>1</v>
      </c>
      <c r="CG1683" s="31" t="s">
        <v>5837</v>
      </c>
      <c r="CH1683" s="31" t="s">
        <v>4018</v>
      </c>
      <c r="CI1683" s="31" t="s">
        <v>4032</v>
      </c>
      <c r="CJ1683" s="31" t="s">
        <v>3636</v>
      </c>
      <c r="DL1683"/>
      <c r="DM1683"/>
      <c r="DN1683"/>
      <c r="DO1683"/>
      <c r="DP1683"/>
      <c r="DQ1683"/>
      <c r="DR1683"/>
      <c r="DV1683" s="31" t="s">
        <v>2320</v>
      </c>
      <c r="DW1683" s="31" t="s">
        <v>2323</v>
      </c>
      <c r="DX1683" s="63"/>
      <c r="DY1683" s="63"/>
      <c r="DZ1683" s="63"/>
      <c r="EA1683" s="167"/>
      <c r="EB1683" s="60"/>
      <c r="EC1683" s="60"/>
      <c r="ED1683" s="60"/>
      <c r="EE1683" s="60"/>
      <c r="EF1683" s="60"/>
      <c r="EG1683" s="60"/>
      <c r="EH1683" s="60"/>
      <c r="EI1683" s="60"/>
      <c r="EJ1683" s="60"/>
      <c r="EK1683" s="60"/>
      <c r="EL1683" s="60"/>
      <c r="EM1683" s="60"/>
      <c r="EN1683" s="60"/>
      <c r="EO1683" s="60"/>
      <c r="EP1683" s="60"/>
      <c r="EQ1683" s="60"/>
      <c r="ER1683" s="60"/>
      <c r="ES1683" s="60"/>
      <c r="ET1683" s="60"/>
      <c r="EU1683" s="60"/>
      <c r="EV1683" s="60"/>
      <c r="EW1683" s="60"/>
      <c r="EX1683" s="60"/>
      <c r="EY1683" s="60"/>
      <c r="EZ1683" s="60"/>
      <c r="FA1683" s="60"/>
      <c r="FB1683" s="60"/>
    </row>
    <row r="1684" spans="22:158" x14ac:dyDescent="0.25">
      <c r="W1684" s="33"/>
      <c r="X1684" s="33"/>
      <c r="AH1684" s="38">
        <v>100</v>
      </c>
      <c r="AI1684" s="38">
        <v>135</v>
      </c>
      <c r="AJ1684" s="38">
        <v>15850</v>
      </c>
      <c r="AK1684" s="38">
        <v>16</v>
      </c>
      <c r="AL1684" s="38">
        <v>1903958</v>
      </c>
      <c r="AM1684" s="61" t="s">
        <v>1816</v>
      </c>
      <c r="AN1684" s="61" t="s">
        <v>1693</v>
      </c>
      <c r="AO1684" s="61" t="s">
        <v>1608</v>
      </c>
      <c r="AP1684" s="61" t="s">
        <v>5034</v>
      </c>
      <c r="AQ1684" s="61" t="s">
        <v>1719</v>
      </c>
      <c r="AR1684" s="28">
        <v>331329</v>
      </c>
      <c r="AS1684" s="28">
        <v>213235</v>
      </c>
      <c r="AT1684" s="28">
        <v>122742</v>
      </c>
      <c r="AU1684" s="62"/>
      <c r="BT1684">
        <v>0</v>
      </c>
      <c r="BU1684" s="32">
        <v>100</v>
      </c>
      <c r="BV1684" s="32">
        <v>150</v>
      </c>
      <c r="BW1684" s="32">
        <v>13450</v>
      </c>
      <c r="BX1684" s="32">
        <v>82</v>
      </c>
      <c r="BY1684" s="32">
        <v>91020</v>
      </c>
      <c r="BZ1684" t="s">
        <v>1816</v>
      </c>
      <c r="CA1684" t="s">
        <v>1695</v>
      </c>
      <c r="CB1684" t="s">
        <v>1832</v>
      </c>
      <c r="CC1684" s="52" t="s">
        <v>1790</v>
      </c>
      <c r="CD1684" s="52" t="s">
        <v>1792</v>
      </c>
      <c r="CE1684" s="155">
        <v>65591</v>
      </c>
      <c r="CF1684" s="155">
        <v>187</v>
      </c>
      <c r="CG1684" s="31" t="s">
        <v>5851</v>
      </c>
      <c r="CH1684" s="31" t="s">
        <v>4019</v>
      </c>
      <c r="CI1684" s="31" t="s">
        <v>4032</v>
      </c>
      <c r="CJ1684" s="31" t="s">
        <v>3637</v>
      </c>
      <c r="DL1684"/>
      <c r="DM1684"/>
      <c r="DN1684"/>
      <c r="DO1684"/>
      <c r="DP1684"/>
      <c r="DQ1684"/>
      <c r="DR1684"/>
      <c r="DV1684" s="31" t="s">
        <v>2320</v>
      </c>
      <c r="DW1684" s="31" t="s">
        <v>2324</v>
      </c>
      <c r="DX1684" s="63"/>
      <c r="DY1684" s="63"/>
      <c r="DZ1684" s="63"/>
      <c r="EA1684" s="167"/>
      <c r="EB1684" s="60"/>
      <c r="EC1684" s="60"/>
      <c r="ED1684" s="60"/>
      <c r="EE1684" s="60"/>
      <c r="EF1684" s="60"/>
      <c r="EG1684" s="60"/>
      <c r="EH1684" s="60"/>
      <c r="EI1684" s="60"/>
      <c r="EJ1684" s="60"/>
      <c r="EK1684" s="60"/>
      <c r="EL1684" s="60"/>
      <c r="EM1684" s="60"/>
      <c r="EN1684" s="60"/>
      <c r="EO1684" s="60"/>
      <c r="EP1684" s="60"/>
      <c r="EQ1684" s="60"/>
      <c r="ER1684" s="60"/>
      <c r="ES1684" s="60"/>
      <c r="ET1684" s="60"/>
      <c r="EU1684" s="60"/>
      <c r="EV1684" s="60"/>
      <c r="EW1684" s="60"/>
      <c r="EX1684" s="60"/>
      <c r="EY1684" s="60"/>
      <c r="EZ1684" s="60"/>
      <c r="FA1684" s="60"/>
      <c r="FB1684" s="60"/>
    </row>
    <row r="1685" spans="22:158" x14ac:dyDescent="0.25">
      <c r="W1685" s="33"/>
      <c r="X1685" s="33"/>
      <c r="AH1685" s="38">
        <v>100</v>
      </c>
      <c r="AI1685" s="38">
        <v>135</v>
      </c>
      <c r="AJ1685" s="38">
        <v>17900</v>
      </c>
      <c r="AK1685" s="38">
        <v>16</v>
      </c>
      <c r="AL1685" s="38">
        <v>1903958</v>
      </c>
      <c r="AM1685" s="61" t="s">
        <v>1816</v>
      </c>
      <c r="AN1685" s="61" t="s">
        <v>1693</v>
      </c>
      <c r="AO1685" s="61" t="s">
        <v>1653</v>
      </c>
      <c r="AP1685" s="61" t="s">
        <v>5034</v>
      </c>
      <c r="AQ1685" s="61" t="s">
        <v>1719</v>
      </c>
      <c r="AR1685" s="28">
        <v>451849.9</v>
      </c>
      <c r="AS1685" s="28">
        <v>926359</v>
      </c>
      <c r="AT1685" s="28">
        <v>0</v>
      </c>
      <c r="AU1685" s="62"/>
      <c r="BT1685">
        <v>0</v>
      </c>
      <c r="BU1685" s="32">
        <v>100</v>
      </c>
      <c r="BV1685" s="32">
        <v>150</v>
      </c>
      <c r="BW1685" s="32">
        <v>13450</v>
      </c>
      <c r="BX1685" s="32">
        <v>82</v>
      </c>
      <c r="BY1685" s="32">
        <v>91040</v>
      </c>
      <c r="BZ1685" t="s">
        <v>1816</v>
      </c>
      <c r="CA1685" t="s">
        <v>1695</v>
      </c>
      <c r="CB1685" t="s">
        <v>1832</v>
      </c>
      <c r="CC1685" s="52" t="s">
        <v>1790</v>
      </c>
      <c r="CD1685" s="52" t="s">
        <v>1791</v>
      </c>
      <c r="CE1685" s="155">
        <v>8160</v>
      </c>
      <c r="CF1685" s="155">
        <v>83</v>
      </c>
      <c r="CG1685" s="31" t="s">
        <v>5853</v>
      </c>
      <c r="CH1685" s="31" t="s">
        <v>4020</v>
      </c>
      <c r="CI1685" s="31" t="s">
        <v>4032</v>
      </c>
      <c r="CJ1685" s="31" t="s">
        <v>3638</v>
      </c>
      <c r="DL1685"/>
      <c r="DM1685"/>
      <c r="DN1685"/>
      <c r="DO1685"/>
      <c r="DP1685"/>
      <c r="DQ1685"/>
      <c r="DR1685"/>
      <c r="DV1685" s="31" t="s">
        <v>2320</v>
      </c>
      <c r="DW1685" s="31" t="s">
        <v>2324</v>
      </c>
      <c r="DX1685" s="63"/>
      <c r="DY1685" s="63"/>
      <c r="DZ1685" s="63"/>
      <c r="EA1685" s="167"/>
      <c r="EB1685" s="60"/>
      <c r="EC1685" s="60"/>
      <c r="ED1685" s="60"/>
      <c r="EE1685" s="60"/>
      <c r="EF1685" s="60"/>
      <c r="EG1685" s="60"/>
      <c r="EH1685" s="60"/>
      <c r="EI1685" s="60"/>
      <c r="EJ1685" s="60"/>
      <c r="EK1685" s="60"/>
      <c r="EL1685" s="60"/>
      <c r="EM1685" s="60"/>
      <c r="EN1685" s="60"/>
      <c r="EO1685" s="60"/>
      <c r="EP1685" s="60"/>
      <c r="EQ1685" s="60"/>
      <c r="ER1685" s="60"/>
      <c r="ES1685" s="60"/>
      <c r="ET1685" s="60"/>
      <c r="EU1685" s="60"/>
      <c r="EV1685" s="60"/>
      <c r="EW1685" s="60"/>
      <c r="EX1685" s="60"/>
      <c r="EY1685" s="60"/>
      <c r="EZ1685" s="60"/>
      <c r="FA1685" s="60"/>
      <c r="FB1685" s="60"/>
    </row>
    <row r="1686" spans="22:158" x14ac:dyDescent="0.25">
      <c r="W1686" s="33"/>
      <c r="X1686" s="33"/>
      <c r="AH1686" s="38">
        <v>100</v>
      </c>
      <c r="AI1686" s="38">
        <v>135</v>
      </c>
      <c r="AJ1686" s="38">
        <v>17950</v>
      </c>
      <c r="AK1686" s="38">
        <v>16</v>
      </c>
      <c r="AL1686" s="38">
        <v>1903958</v>
      </c>
      <c r="AM1686" s="61" t="s">
        <v>1816</v>
      </c>
      <c r="AN1686" s="61" t="s">
        <v>1693</v>
      </c>
      <c r="AO1686" s="61" t="s">
        <v>1654</v>
      </c>
      <c r="AP1686" s="61" t="s">
        <v>5034</v>
      </c>
      <c r="AQ1686" s="61" t="s">
        <v>1719</v>
      </c>
      <c r="AR1686" s="28">
        <v>0</v>
      </c>
      <c r="AS1686" s="28">
        <v>41576</v>
      </c>
      <c r="AT1686" s="28">
        <v>0</v>
      </c>
      <c r="AU1686" s="62"/>
      <c r="BT1686">
        <v>0</v>
      </c>
      <c r="BU1686" s="32">
        <v>100</v>
      </c>
      <c r="BV1686" s="32">
        <v>150</v>
      </c>
      <c r="BW1686" s="32">
        <v>13450</v>
      </c>
      <c r="BX1686" s="32">
        <v>83</v>
      </c>
      <c r="BY1686" s="32">
        <v>91060</v>
      </c>
      <c r="BZ1686" t="s">
        <v>1816</v>
      </c>
      <c r="CA1686" t="s">
        <v>1695</v>
      </c>
      <c r="CB1686" t="s">
        <v>1832</v>
      </c>
      <c r="CC1686" s="52" t="s">
        <v>1786</v>
      </c>
      <c r="CD1686" s="52" t="s">
        <v>5043</v>
      </c>
      <c r="CE1686" s="155">
        <v>31</v>
      </c>
      <c r="CF1686" s="155">
        <v>5</v>
      </c>
      <c r="CG1686" s="31" t="s">
        <v>684</v>
      </c>
      <c r="CH1686" s="31" t="s">
        <v>4021</v>
      </c>
      <c r="CI1686" s="31" t="s">
        <v>4032</v>
      </c>
      <c r="CJ1686" s="31" t="s">
        <v>4918</v>
      </c>
      <c r="DL1686"/>
      <c r="DM1686"/>
      <c r="DN1686"/>
      <c r="DO1686"/>
      <c r="DP1686"/>
      <c r="DQ1686"/>
      <c r="DR1686"/>
      <c r="DV1686" s="31" t="s">
        <v>2320</v>
      </c>
      <c r="DW1686" s="31" t="s">
        <v>2324</v>
      </c>
      <c r="DX1686" s="63"/>
      <c r="DY1686" s="63"/>
      <c r="DZ1686" s="63"/>
      <c r="EA1686" s="167"/>
      <c r="EB1686" s="60"/>
      <c r="EC1686" s="60"/>
      <c r="ED1686" s="60"/>
      <c r="EE1686" s="60"/>
      <c r="EF1686" s="60"/>
      <c r="EG1686" s="60"/>
      <c r="EH1686" s="60"/>
      <c r="EI1686" s="60"/>
      <c r="EJ1686" s="60"/>
      <c r="EK1686" s="60"/>
      <c r="EL1686" s="60"/>
      <c r="EM1686" s="60"/>
      <c r="EN1686" s="60"/>
      <c r="EO1686" s="60"/>
      <c r="EP1686" s="60"/>
      <c r="EQ1686" s="60"/>
      <c r="ER1686" s="60"/>
      <c r="ES1686" s="60"/>
      <c r="ET1686" s="60"/>
      <c r="EU1686" s="60"/>
      <c r="EV1686" s="60"/>
      <c r="EW1686" s="60"/>
      <c r="EX1686" s="60"/>
      <c r="EY1686" s="60"/>
      <c r="EZ1686" s="60"/>
      <c r="FA1686" s="60"/>
      <c r="FB1686" s="60"/>
    </row>
    <row r="1687" spans="22:158" x14ac:dyDescent="0.25">
      <c r="W1687" s="33"/>
      <c r="X1687" s="33"/>
      <c r="AH1687" s="38">
        <v>100</v>
      </c>
      <c r="AI1687" s="38">
        <v>135</v>
      </c>
      <c r="AJ1687" s="38">
        <v>18020</v>
      </c>
      <c r="AK1687" s="38">
        <v>16</v>
      </c>
      <c r="AL1687" s="38">
        <v>1903958</v>
      </c>
      <c r="AM1687" s="61" t="s">
        <v>1816</v>
      </c>
      <c r="AN1687" s="61" t="s">
        <v>1693</v>
      </c>
      <c r="AO1687" s="61" t="s">
        <v>1656</v>
      </c>
      <c r="AP1687" s="61" t="s">
        <v>5034</v>
      </c>
      <c r="AQ1687" s="61" t="s">
        <v>1719</v>
      </c>
      <c r="AR1687" s="28">
        <v>54142.2</v>
      </c>
      <c r="AS1687" s="28">
        <v>0</v>
      </c>
      <c r="AT1687" s="28">
        <v>0</v>
      </c>
      <c r="AU1687" s="62"/>
      <c r="BT1687">
        <v>0</v>
      </c>
      <c r="BU1687" s="32">
        <v>100</v>
      </c>
      <c r="BV1687" s="32">
        <v>150</v>
      </c>
      <c r="BW1687" s="32">
        <v>13450</v>
      </c>
      <c r="BX1687" s="32">
        <v>83</v>
      </c>
      <c r="BY1687" s="32">
        <v>91080</v>
      </c>
      <c r="BZ1687" t="s">
        <v>1816</v>
      </c>
      <c r="CA1687" t="s">
        <v>1695</v>
      </c>
      <c r="CB1687" t="s">
        <v>1832</v>
      </c>
      <c r="CC1687" t="s">
        <v>1786</v>
      </c>
      <c r="CD1687" s="52" t="s">
        <v>1784</v>
      </c>
      <c r="CE1687" s="155">
        <v>1973563</v>
      </c>
      <c r="CF1687" s="155">
        <v>2</v>
      </c>
      <c r="CG1687" s="31" t="s">
        <v>686</v>
      </c>
      <c r="CH1687" s="31" t="s">
        <v>4031</v>
      </c>
      <c r="CI1687" s="31" t="s">
        <v>4032</v>
      </c>
      <c r="CJ1687" s="31" t="s">
        <v>3639</v>
      </c>
      <c r="DL1687"/>
      <c r="DM1687"/>
      <c r="DN1687"/>
      <c r="DO1687"/>
      <c r="DP1687"/>
      <c r="DQ1687"/>
      <c r="DR1687"/>
      <c r="DV1687" s="31" t="s">
        <v>2320</v>
      </c>
      <c r="DW1687" s="31" t="s">
        <v>2324</v>
      </c>
      <c r="DX1687" s="63"/>
      <c r="DY1687" s="63"/>
      <c r="DZ1687" s="63"/>
      <c r="EA1687" s="167"/>
      <c r="EB1687" s="60"/>
      <c r="EC1687" s="60"/>
      <c r="ED1687" s="60"/>
      <c r="EE1687" s="60"/>
      <c r="EF1687" s="60"/>
      <c r="EG1687" s="60"/>
      <c r="EH1687" s="60"/>
      <c r="EI1687" s="60"/>
      <c r="EJ1687" s="60"/>
      <c r="EK1687" s="60"/>
      <c r="EL1687" s="60"/>
      <c r="EM1687" s="60"/>
      <c r="EN1687" s="60"/>
      <c r="EO1687" s="60"/>
      <c r="EP1687" s="60"/>
      <c r="EQ1687" s="60"/>
      <c r="ER1687" s="60"/>
      <c r="ES1687" s="60"/>
      <c r="ET1687" s="60"/>
      <c r="EU1687" s="60"/>
      <c r="EV1687" s="60"/>
      <c r="EW1687" s="60"/>
      <c r="EX1687" s="60"/>
      <c r="EY1687" s="60"/>
      <c r="EZ1687" s="60"/>
      <c r="FA1687" s="60"/>
      <c r="FB1687" s="60"/>
    </row>
    <row r="1688" spans="22:158" x14ac:dyDescent="0.25">
      <c r="V1688" s="1"/>
      <c r="W1688" s="33"/>
      <c r="X1688" s="33"/>
      <c r="AH1688" s="38">
        <v>100</v>
      </c>
      <c r="AI1688" s="38">
        <v>140</v>
      </c>
      <c r="AJ1688" s="38">
        <v>12350</v>
      </c>
      <c r="AK1688" s="38">
        <v>16</v>
      </c>
      <c r="AL1688" s="38">
        <v>1903958</v>
      </c>
      <c r="AM1688" s="61" t="s">
        <v>1816</v>
      </c>
      <c r="AN1688" s="61" t="s">
        <v>1690</v>
      </c>
      <c r="AO1688" s="61" t="s">
        <v>5091</v>
      </c>
      <c r="AP1688" s="61" t="s">
        <v>5034</v>
      </c>
      <c r="AQ1688" s="61" t="s">
        <v>1719</v>
      </c>
      <c r="AR1688" s="28">
        <v>9152.1</v>
      </c>
      <c r="AS1688" s="28">
        <v>0</v>
      </c>
      <c r="AT1688" s="28">
        <v>0</v>
      </c>
      <c r="AU1688" s="62"/>
      <c r="BT1688">
        <v>0</v>
      </c>
      <c r="BU1688" s="32">
        <v>100</v>
      </c>
      <c r="BV1688" s="32">
        <v>150</v>
      </c>
      <c r="BW1688" s="32">
        <v>13450</v>
      </c>
      <c r="BX1688" s="32">
        <v>84</v>
      </c>
      <c r="BY1688" s="32">
        <v>91100</v>
      </c>
      <c r="BZ1688" t="s">
        <v>1816</v>
      </c>
      <c r="CA1688" t="s">
        <v>1695</v>
      </c>
      <c r="CB1688" t="s">
        <v>1832</v>
      </c>
      <c r="CC1688" s="52" t="s">
        <v>1795</v>
      </c>
      <c r="CD1688" s="52" t="s">
        <v>1796</v>
      </c>
      <c r="CE1688" s="155">
        <v>5583</v>
      </c>
      <c r="CF1688" s="155">
        <v>296</v>
      </c>
      <c r="CG1688" s="31" t="s">
        <v>688</v>
      </c>
      <c r="CH1688" s="31" t="s">
        <v>4022</v>
      </c>
      <c r="CI1688" s="31" t="s">
        <v>4032</v>
      </c>
      <c r="CJ1688" s="31" t="s">
        <v>3640</v>
      </c>
      <c r="DL1688"/>
      <c r="DM1688"/>
      <c r="DN1688"/>
      <c r="DO1688"/>
      <c r="DP1688"/>
      <c r="DQ1688"/>
      <c r="DR1688"/>
      <c r="DV1688" s="31" t="s">
        <v>2320</v>
      </c>
      <c r="DW1688" s="31" t="s">
        <v>2325</v>
      </c>
      <c r="DX1688" s="63"/>
      <c r="DY1688" s="63"/>
      <c r="DZ1688" s="63"/>
      <c r="EA1688" s="167"/>
      <c r="EB1688" s="60"/>
      <c r="EC1688" s="60"/>
      <c r="ED1688" s="60"/>
      <c r="EE1688" s="60"/>
      <c r="EF1688" s="60"/>
      <c r="EG1688" s="60"/>
      <c r="EH1688" s="60"/>
      <c r="EI1688" s="60"/>
      <c r="EJ1688" s="60"/>
      <c r="EK1688" s="60"/>
      <c r="EL1688" s="60"/>
      <c r="EM1688" s="60"/>
      <c r="EN1688" s="60"/>
      <c r="EO1688" s="60"/>
      <c r="EP1688" s="60"/>
      <c r="EQ1688" s="60"/>
      <c r="ER1688" s="60"/>
      <c r="ES1688" s="60"/>
      <c r="ET1688" s="60"/>
      <c r="EU1688" s="60"/>
      <c r="EV1688" s="60"/>
      <c r="EW1688" s="60"/>
      <c r="EX1688" s="60"/>
      <c r="EY1688" s="60"/>
      <c r="EZ1688" s="60"/>
      <c r="FA1688" s="60"/>
      <c r="FB1688" s="60"/>
    </row>
    <row r="1689" spans="22:158" x14ac:dyDescent="0.25">
      <c r="W1689" s="33"/>
      <c r="X1689" s="33"/>
      <c r="AH1689" s="38">
        <v>100</v>
      </c>
      <c r="AI1689" s="38">
        <v>140</v>
      </c>
      <c r="AJ1689" s="38">
        <v>12900</v>
      </c>
      <c r="AK1689" s="38">
        <v>16</v>
      </c>
      <c r="AL1689" s="38">
        <v>1903958</v>
      </c>
      <c r="AM1689" s="61" t="s">
        <v>1816</v>
      </c>
      <c r="AN1689" s="61" t="s">
        <v>1690</v>
      </c>
      <c r="AO1689" s="61" t="s">
        <v>5099</v>
      </c>
      <c r="AP1689" s="61" t="s">
        <v>5034</v>
      </c>
      <c r="AQ1689" s="61" t="s">
        <v>1719</v>
      </c>
      <c r="AR1689" s="28">
        <v>4735.8</v>
      </c>
      <c r="AS1689" s="28">
        <v>0</v>
      </c>
      <c r="AT1689" s="28">
        <v>0</v>
      </c>
      <c r="AU1689" s="62"/>
      <c r="BT1689">
        <v>0</v>
      </c>
      <c r="BU1689" s="32">
        <v>100</v>
      </c>
      <c r="BV1689" s="32">
        <v>150</v>
      </c>
      <c r="BW1689" s="32">
        <v>13450</v>
      </c>
      <c r="BX1689" s="32">
        <v>85</v>
      </c>
      <c r="BY1689" s="32">
        <v>91120</v>
      </c>
      <c r="BZ1689" t="s">
        <v>1816</v>
      </c>
      <c r="CA1689" t="s">
        <v>1695</v>
      </c>
      <c r="CB1689" t="s">
        <v>1832</v>
      </c>
      <c r="CC1689" t="s">
        <v>1797</v>
      </c>
      <c r="CD1689" s="52" t="s">
        <v>1797</v>
      </c>
      <c r="CE1689" s="155">
        <v>14402</v>
      </c>
      <c r="CF1689" s="155">
        <v>399</v>
      </c>
      <c r="CG1689" s="31" t="s">
        <v>690</v>
      </c>
      <c r="CH1689" s="31" t="s">
        <v>4023</v>
      </c>
      <c r="CI1689" s="31" t="s">
        <v>4032</v>
      </c>
      <c r="CJ1689" s="31" t="s">
        <v>3641</v>
      </c>
      <c r="DL1689"/>
      <c r="DM1689"/>
      <c r="DN1689"/>
      <c r="DO1689"/>
      <c r="DP1689"/>
      <c r="DQ1689"/>
      <c r="DR1689"/>
      <c r="DV1689" s="31" t="s">
        <v>2320</v>
      </c>
      <c r="DW1689" s="31" t="s">
        <v>2325</v>
      </c>
      <c r="DX1689" s="63"/>
      <c r="DY1689" s="63"/>
      <c r="DZ1689" s="63"/>
      <c r="EA1689" s="167"/>
      <c r="EB1689" s="60"/>
      <c r="EC1689" s="60"/>
      <c r="ED1689" s="60"/>
      <c r="EE1689" s="60"/>
      <c r="EF1689" s="60"/>
      <c r="EG1689" s="60"/>
      <c r="EH1689" s="60"/>
      <c r="EI1689" s="60"/>
      <c r="EJ1689" s="60"/>
      <c r="EK1689" s="60"/>
      <c r="EL1689" s="60"/>
      <c r="EM1689" s="60"/>
      <c r="EN1689" s="60"/>
      <c r="EO1689" s="60"/>
      <c r="EP1689" s="60"/>
      <c r="EQ1689" s="60"/>
      <c r="ER1689" s="60"/>
      <c r="ES1689" s="60"/>
      <c r="ET1689" s="60"/>
      <c r="EU1689" s="60"/>
      <c r="EV1689" s="60"/>
      <c r="EW1689" s="60"/>
      <c r="EX1689" s="60"/>
      <c r="EY1689" s="60"/>
      <c r="EZ1689" s="60"/>
      <c r="FA1689" s="60"/>
      <c r="FB1689" s="60"/>
    </row>
    <row r="1690" spans="22:158" x14ac:dyDescent="0.25">
      <c r="W1690" s="33"/>
      <c r="X1690" s="33"/>
      <c r="AH1690" s="38">
        <v>100</v>
      </c>
      <c r="AI1690" s="38">
        <v>140</v>
      </c>
      <c r="AJ1690" s="38">
        <v>14600</v>
      </c>
      <c r="AK1690" s="38">
        <v>16</v>
      </c>
      <c r="AL1690" s="38">
        <v>1903958</v>
      </c>
      <c r="AM1690" s="61" t="s">
        <v>1816</v>
      </c>
      <c r="AN1690" s="61" t="s">
        <v>1690</v>
      </c>
      <c r="AO1690" s="61" t="s">
        <v>1580</v>
      </c>
      <c r="AP1690" s="61" t="s">
        <v>5034</v>
      </c>
      <c r="AQ1690" s="61" t="s">
        <v>1719</v>
      </c>
      <c r="AR1690" s="28">
        <v>0</v>
      </c>
      <c r="AS1690" s="28">
        <v>0</v>
      </c>
      <c r="AT1690" s="28">
        <v>147728</v>
      </c>
      <c r="AU1690" s="62"/>
      <c r="BT1690">
        <v>0</v>
      </c>
      <c r="BU1690" s="32">
        <v>100</v>
      </c>
      <c r="BV1690" s="32">
        <v>150</v>
      </c>
      <c r="BW1690" s="32">
        <v>13450</v>
      </c>
      <c r="BX1690" s="32">
        <v>86</v>
      </c>
      <c r="BY1690" s="32">
        <v>91140</v>
      </c>
      <c r="BZ1690" t="s">
        <v>1816</v>
      </c>
      <c r="CA1690" t="s">
        <v>1695</v>
      </c>
      <c r="CB1690" t="s">
        <v>1832</v>
      </c>
      <c r="CC1690" t="s">
        <v>1787</v>
      </c>
      <c r="CD1690" t="s">
        <v>1789</v>
      </c>
      <c r="CE1690" s="155">
        <v>69</v>
      </c>
      <c r="CF1690" s="155">
        <v>21</v>
      </c>
      <c r="CG1690" s="31" t="s">
        <v>5839</v>
      </c>
      <c r="CH1690" s="31" t="s">
        <v>4024</v>
      </c>
      <c r="CI1690" s="31" t="s">
        <v>4032</v>
      </c>
      <c r="CJ1690" s="31" t="s">
        <v>3642</v>
      </c>
      <c r="DL1690"/>
      <c r="DM1690"/>
      <c r="DN1690"/>
      <c r="DO1690"/>
      <c r="DP1690"/>
      <c r="DQ1690"/>
      <c r="DR1690"/>
      <c r="DV1690" s="31" t="s">
        <v>2320</v>
      </c>
      <c r="DW1690" s="31" t="s">
        <v>2325</v>
      </c>
      <c r="DX1690" s="63"/>
      <c r="DY1690" s="63"/>
      <c r="DZ1690" s="63"/>
      <c r="EA1690" s="167"/>
      <c r="EB1690" s="60"/>
      <c r="EC1690" s="60"/>
      <c r="ED1690" s="60"/>
      <c r="EE1690" s="60"/>
      <c r="EF1690" s="60"/>
      <c r="EG1690" s="60"/>
      <c r="EH1690" s="60"/>
      <c r="EI1690" s="60"/>
      <c r="EJ1690" s="60"/>
      <c r="EK1690" s="60"/>
      <c r="EL1690" s="60"/>
      <c r="EM1690" s="60"/>
      <c r="EN1690" s="60"/>
      <c r="EO1690" s="60"/>
      <c r="EP1690" s="60"/>
      <c r="EQ1690" s="60"/>
      <c r="ER1690" s="60"/>
      <c r="ES1690" s="60"/>
      <c r="ET1690" s="60"/>
      <c r="EU1690" s="60"/>
      <c r="EV1690" s="60"/>
      <c r="EW1690" s="60"/>
      <c r="EX1690" s="60"/>
      <c r="EY1690" s="60"/>
      <c r="EZ1690" s="60"/>
      <c r="FA1690" s="60"/>
      <c r="FB1690" s="60"/>
    </row>
    <row r="1691" spans="22:158" x14ac:dyDescent="0.25">
      <c r="W1691" s="33"/>
      <c r="X1691" s="33"/>
      <c r="AH1691" s="38">
        <v>100</v>
      </c>
      <c r="AI1691" s="38">
        <v>140</v>
      </c>
      <c r="AJ1691" s="38">
        <v>16100</v>
      </c>
      <c r="AK1691" s="38">
        <v>16</v>
      </c>
      <c r="AL1691" s="38">
        <v>1903958</v>
      </c>
      <c r="AM1691" s="61" t="s">
        <v>1816</v>
      </c>
      <c r="AN1691" s="61" t="s">
        <v>1690</v>
      </c>
      <c r="AO1691" s="61" t="s">
        <v>1612</v>
      </c>
      <c r="AP1691" s="61" t="s">
        <v>5034</v>
      </c>
      <c r="AQ1691" s="61" t="s">
        <v>1719</v>
      </c>
      <c r="AR1691" s="28">
        <v>0</v>
      </c>
      <c r="AS1691" s="28">
        <v>423954</v>
      </c>
      <c r="AT1691" s="28">
        <v>0</v>
      </c>
      <c r="AU1691" s="62"/>
      <c r="BT1691">
        <v>0</v>
      </c>
      <c r="BU1691" s="32">
        <v>100</v>
      </c>
      <c r="BV1691" s="32">
        <v>150</v>
      </c>
      <c r="BW1691" s="32">
        <v>13450</v>
      </c>
      <c r="BX1691" s="32">
        <v>86</v>
      </c>
      <c r="BY1691" s="32">
        <v>91160</v>
      </c>
      <c r="BZ1691" t="s">
        <v>1816</v>
      </c>
      <c r="CA1691" t="s">
        <v>1695</v>
      </c>
      <c r="CB1691" t="s">
        <v>1832</v>
      </c>
      <c r="CC1691" t="s">
        <v>1787</v>
      </c>
      <c r="CD1691" t="s">
        <v>1788</v>
      </c>
      <c r="CE1691" s="155">
        <v>55</v>
      </c>
      <c r="CF1691" s="155">
        <v>9</v>
      </c>
      <c r="CG1691" s="31" t="s">
        <v>5831</v>
      </c>
      <c r="CH1691" s="31" t="s">
        <v>4025</v>
      </c>
      <c r="CI1691" s="31" t="s">
        <v>4032</v>
      </c>
      <c r="CJ1691" s="31" t="s">
        <v>3643</v>
      </c>
      <c r="DL1691"/>
      <c r="DM1691"/>
      <c r="DN1691"/>
      <c r="DO1691"/>
      <c r="DP1691"/>
      <c r="DQ1691"/>
      <c r="DR1691"/>
      <c r="DV1691" s="31" t="s">
        <v>2320</v>
      </c>
      <c r="DW1691" s="31" t="s">
        <v>2325</v>
      </c>
      <c r="DX1691" s="63"/>
      <c r="DY1691" s="63"/>
      <c r="DZ1691" s="63"/>
      <c r="EA1691" s="167"/>
      <c r="EB1691" s="60"/>
      <c r="EC1691" s="60"/>
      <c r="ED1691" s="60"/>
      <c r="EE1691" s="60"/>
      <c r="EF1691" s="60"/>
      <c r="EG1691" s="60"/>
      <c r="EH1691" s="60"/>
      <c r="EI1691" s="60"/>
      <c r="EJ1691" s="60"/>
      <c r="EK1691" s="60"/>
      <c r="EL1691" s="60"/>
      <c r="EM1691" s="60"/>
      <c r="EN1691" s="60"/>
      <c r="EO1691" s="60"/>
      <c r="EP1691" s="60"/>
      <c r="EQ1691" s="60"/>
      <c r="ER1691" s="60"/>
      <c r="ES1691" s="60"/>
      <c r="ET1691" s="60"/>
      <c r="EU1691" s="60"/>
      <c r="EV1691" s="60"/>
      <c r="EW1691" s="60"/>
      <c r="EX1691" s="60"/>
      <c r="EY1691" s="60"/>
      <c r="EZ1691" s="60"/>
      <c r="FA1691" s="60"/>
      <c r="FB1691" s="60"/>
    </row>
    <row r="1692" spans="22:158" x14ac:dyDescent="0.25">
      <c r="V1692" s="1"/>
      <c r="W1692" s="33"/>
      <c r="X1692" s="33"/>
      <c r="AH1692" s="38">
        <v>100</v>
      </c>
      <c r="AI1692" s="38">
        <v>140</v>
      </c>
      <c r="AJ1692" s="38">
        <v>16200</v>
      </c>
      <c r="AK1692" s="38">
        <v>16</v>
      </c>
      <c r="AL1692" s="38">
        <v>1903958</v>
      </c>
      <c r="AM1692" s="61" t="s">
        <v>1816</v>
      </c>
      <c r="AN1692" s="61" t="s">
        <v>1690</v>
      </c>
      <c r="AO1692" s="61" t="s">
        <v>1615</v>
      </c>
      <c r="AP1692" s="61" t="s">
        <v>5034</v>
      </c>
      <c r="AQ1692" s="61" t="s">
        <v>1719</v>
      </c>
      <c r="AR1692" s="28">
        <v>59610.6</v>
      </c>
      <c r="AS1692" s="28">
        <v>0</v>
      </c>
      <c r="AT1692" s="28">
        <v>0</v>
      </c>
      <c r="AU1692" s="62"/>
      <c r="BT1692">
        <v>0</v>
      </c>
      <c r="BU1692" s="32">
        <v>100</v>
      </c>
      <c r="BV1692" s="32">
        <v>150</v>
      </c>
      <c r="BW1692" s="32">
        <v>13450</v>
      </c>
      <c r="BX1692" s="32">
        <v>87</v>
      </c>
      <c r="BY1692" s="32">
        <v>91180</v>
      </c>
      <c r="BZ1692" t="s">
        <v>1816</v>
      </c>
      <c r="CA1692" t="s">
        <v>1695</v>
      </c>
      <c r="CB1692" t="s">
        <v>1832</v>
      </c>
      <c r="CC1692" t="s">
        <v>1726</v>
      </c>
      <c r="CD1692" s="52" t="s">
        <v>1793</v>
      </c>
      <c r="CE1692" s="155"/>
      <c r="CF1692" s="155"/>
      <c r="CG1692" s="31" t="s">
        <v>5841</v>
      </c>
      <c r="CH1692" s="31" t="s">
        <v>4033</v>
      </c>
      <c r="CI1692" s="31" t="s">
        <v>4032</v>
      </c>
      <c r="CJ1692" s="31" t="s">
        <v>3644</v>
      </c>
      <c r="DL1692"/>
      <c r="DM1692"/>
      <c r="DN1692"/>
      <c r="DO1692"/>
      <c r="DP1692"/>
      <c r="DQ1692"/>
      <c r="DR1692"/>
      <c r="DV1692" s="31" t="s">
        <v>2320</v>
      </c>
      <c r="DW1692" s="31" t="s">
        <v>2325</v>
      </c>
      <c r="DX1692" s="63"/>
      <c r="DY1692" s="63"/>
      <c r="DZ1692" s="63"/>
      <c r="EA1692" s="167"/>
      <c r="EB1692" s="60"/>
      <c r="EC1692" s="60"/>
      <c r="ED1692" s="60"/>
      <c r="EE1692" s="60"/>
      <c r="EF1692" s="60"/>
      <c r="EG1692" s="60"/>
      <c r="EH1692" s="60"/>
      <c r="EI1692" s="60"/>
      <c r="EJ1692" s="60"/>
      <c r="EK1692" s="60"/>
      <c r="EL1692" s="60"/>
      <c r="EM1692" s="60"/>
      <c r="EN1692" s="60"/>
      <c r="EO1692" s="60"/>
      <c r="EP1692" s="60"/>
      <c r="EQ1692" s="60"/>
      <c r="ER1692" s="60"/>
      <c r="ES1692" s="60"/>
      <c r="ET1692" s="60"/>
      <c r="EU1692" s="60"/>
      <c r="EV1692" s="60"/>
      <c r="EW1692" s="60"/>
      <c r="EX1692" s="60"/>
      <c r="EY1692" s="60"/>
      <c r="EZ1692" s="60"/>
      <c r="FA1692" s="60"/>
      <c r="FB1692" s="60"/>
    </row>
    <row r="1693" spans="22:158" x14ac:dyDescent="0.25">
      <c r="W1693" s="33"/>
      <c r="X1693" s="33"/>
      <c r="AH1693" s="38">
        <v>100</v>
      </c>
      <c r="AI1693" s="38">
        <v>150</v>
      </c>
      <c r="AJ1693" s="38">
        <v>11600</v>
      </c>
      <c r="AK1693" s="38">
        <v>16</v>
      </c>
      <c r="AL1693" s="38">
        <v>1903958</v>
      </c>
      <c r="AM1693" s="61" t="s">
        <v>1816</v>
      </c>
      <c r="AN1693" s="61" t="s">
        <v>1695</v>
      </c>
      <c r="AO1693" s="61" t="s">
        <v>5076</v>
      </c>
      <c r="AP1693" s="61" t="s">
        <v>5034</v>
      </c>
      <c r="AQ1693" s="61" t="s">
        <v>1719</v>
      </c>
      <c r="AR1693" s="28">
        <v>0</v>
      </c>
      <c r="AS1693" s="28">
        <v>0</v>
      </c>
      <c r="AT1693" s="28">
        <v>131923</v>
      </c>
      <c r="AU1693" s="62"/>
      <c r="BT1693">
        <v>0</v>
      </c>
      <c r="BU1693" s="32">
        <v>100</v>
      </c>
      <c r="BV1693" s="32">
        <v>150</v>
      </c>
      <c r="BW1693" s="32">
        <v>13450</v>
      </c>
      <c r="BX1693" s="32">
        <v>87</v>
      </c>
      <c r="BY1693" s="32">
        <v>91190</v>
      </c>
      <c r="BZ1693" t="s">
        <v>1816</v>
      </c>
      <c r="CA1693" t="s">
        <v>1695</v>
      </c>
      <c r="CB1693" t="s">
        <v>1832</v>
      </c>
      <c r="CC1693" s="52" t="s">
        <v>1726</v>
      </c>
      <c r="CD1693" s="52" t="s">
        <v>1726</v>
      </c>
      <c r="CE1693" s="155">
        <v>76</v>
      </c>
      <c r="CF1693" s="155">
        <v>10</v>
      </c>
      <c r="CG1693" s="31" t="s">
        <v>5843</v>
      </c>
      <c r="CH1693" s="31" t="s">
        <v>4034</v>
      </c>
      <c r="CI1693" s="31" t="s">
        <v>4032</v>
      </c>
      <c r="CJ1693" s="31" t="s">
        <v>3645</v>
      </c>
      <c r="DL1693"/>
      <c r="DM1693"/>
      <c r="DN1693"/>
      <c r="DO1693"/>
      <c r="DP1693"/>
      <c r="DQ1693"/>
      <c r="DR1693"/>
      <c r="DV1693" s="31" t="s">
        <v>2320</v>
      </c>
      <c r="DW1693" s="31" t="s">
        <v>2326</v>
      </c>
      <c r="DX1693" s="63"/>
      <c r="DY1693" s="63"/>
      <c r="DZ1693" s="63"/>
      <c r="EA1693" s="167"/>
      <c r="EB1693" s="60"/>
      <c r="EC1693" s="60"/>
      <c r="ED1693" s="60"/>
      <c r="EE1693" s="60"/>
      <c r="EF1693" s="60"/>
      <c r="EG1693" s="60"/>
      <c r="EH1693" s="60"/>
      <c r="EI1693" s="60"/>
      <c r="EJ1693" s="60"/>
      <c r="EK1693" s="60"/>
      <c r="EL1693" s="60"/>
      <c r="EM1693" s="60"/>
      <c r="EN1693" s="60"/>
      <c r="EO1693" s="60"/>
      <c r="EP1693" s="60"/>
      <c r="EQ1693" s="60"/>
      <c r="ER1693" s="60"/>
      <c r="ES1693" s="60"/>
      <c r="ET1693" s="60"/>
      <c r="EU1693" s="60"/>
      <c r="EV1693" s="60"/>
      <c r="EW1693" s="60"/>
      <c r="EX1693" s="60"/>
      <c r="EY1693" s="60"/>
      <c r="EZ1693" s="60"/>
      <c r="FA1693" s="60"/>
      <c r="FB1693" s="60"/>
    </row>
    <row r="1694" spans="22:158" x14ac:dyDescent="0.25">
      <c r="V1694" s="1"/>
      <c r="W1694" s="33"/>
      <c r="X1694" s="33"/>
      <c r="AH1694" s="38">
        <v>100</v>
      </c>
      <c r="AI1694" s="38">
        <v>150</v>
      </c>
      <c r="AJ1694" s="38">
        <v>13450</v>
      </c>
      <c r="AK1694" s="38">
        <v>16</v>
      </c>
      <c r="AL1694" s="38">
        <v>1903958</v>
      </c>
      <c r="AM1694" s="61" t="s">
        <v>1816</v>
      </c>
      <c r="AN1694" s="61" t="s">
        <v>1695</v>
      </c>
      <c r="AO1694" s="61" t="s">
        <v>5112</v>
      </c>
      <c r="AP1694" s="61" t="s">
        <v>5034</v>
      </c>
      <c r="AQ1694" s="61" t="s">
        <v>1719</v>
      </c>
      <c r="AR1694" s="28">
        <v>91064.6</v>
      </c>
      <c r="AS1694" s="28">
        <v>33453</v>
      </c>
      <c r="AT1694" s="28">
        <v>0</v>
      </c>
      <c r="AU1694" s="62"/>
      <c r="BT1694">
        <v>0</v>
      </c>
      <c r="BU1694" s="32">
        <v>100</v>
      </c>
      <c r="BV1694" s="32">
        <v>150</v>
      </c>
      <c r="BW1694" s="32">
        <v>13450</v>
      </c>
      <c r="BX1694" s="32">
        <v>87</v>
      </c>
      <c r="BY1694" s="32">
        <v>91192</v>
      </c>
      <c r="BZ1694" t="s">
        <v>1816</v>
      </c>
      <c r="CA1694" t="s">
        <v>1695</v>
      </c>
      <c r="CB1694" s="52" t="s">
        <v>1832</v>
      </c>
      <c r="CC1694" s="52" t="s">
        <v>1726</v>
      </c>
      <c r="CD1694" s="52" t="s">
        <v>1115</v>
      </c>
      <c r="CE1694" s="155">
        <v>1256</v>
      </c>
      <c r="CF1694" s="155">
        <v>3</v>
      </c>
      <c r="CG1694" s="31" t="s">
        <v>692</v>
      </c>
      <c r="CH1694" s="31" t="s">
        <v>4035</v>
      </c>
      <c r="CI1694" s="31" t="s">
        <v>4032</v>
      </c>
      <c r="CJ1694" s="31" t="s">
        <v>4920</v>
      </c>
      <c r="DL1694"/>
      <c r="DM1694"/>
      <c r="DN1694"/>
      <c r="DO1694"/>
      <c r="DP1694"/>
      <c r="DQ1694"/>
      <c r="DR1694"/>
      <c r="DV1694" s="31" t="s">
        <v>2320</v>
      </c>
      <c r="DW1694" s="31" t="s">
        <v>2326</v>
      </c>
      <c r="DX1694" s="63"/>
      <c r="DY1694" s="63"/>
      <c r="DZ1694" s="63"/>
      <c r="EA1694" s="167"/>
      <c r="EB1694" s="60"/>
      <c r="EC1694" s="60"/>
      <c r="ED1694" s="60"/>
      <c r="EE1694" s="60"/>
      <c r="EF1694" s="60"/>
      <c r="EG1694" s="60"/>
      <c r="EH1694" s="60"/>
      <c r="EI1694" s="60"/>
      <c r="EJ1694" s="60"/>
      <c r="EK1694" s="60"/>
      <c r="EL1694" s="60"/>
      <c r="EM1694" s="60"/>
      <c r="EN1694" s="60"/>
      <c r="EO1694" s="60"/>
      <c r="EP1694" s="60"/>
      <c r="EQ1694" s="60"/>
      <c r="ER1694" s="60"/>
      <c r="ES1694" s="60"/>
      <c r="ET1694" s="60"/>
      <c r="EU1694" s="60"/>
      <c r="EV1694" s="60"/>
      <c r="EW1694" s="60"/>
      <c r="EX1694" s="60"/>
      <c r="EY1694" s="60"/>
      <c r="EZ1694" s="60"/>
      <c r="FA1694" s="60"/>
      <c r="FB1694" s="60"/>
    </row>
    <row r="1695" spans="22:158" x14ac:dyDescent="0.25">
      <c r="W1695" s="33"/>
      <c r="X1695" s="33"/>
      <c r="AH1695" s="38">
        <v>100</v>
      </c>
      <c r="AI1695" s="38">
        <v>150</v>
      </c>
      <c r="AJ1695" s="38">
        <v>13500</v>
      </c>
      <c r="AK1695" s="38">
        <v>16</v>
      </c>
      <c r="AL1695" s="38">
        <v>1903958</v>
      </c>
      <c r="AM1695" s="61" t="s">
        <v>1816</v>
      </c>
      <c r="AN1695" s="61" t="s">
        <v>1695</v>
      </c>
      <c r="AO1695" s="61" t="s">
        <v>5113</v>
      </c>
      <c r="AP1695" s="61" t="s">
        <v>5034</v>
      </c>
      <c r="AQ1695" s="61" t="s">
        <v>1719</v>
      </c>
      <c r="AR1695" s="28">
        <v>0</v>
      </c>
      <c r="AS1695" s="28">
        <v>0</v>
      </c>
      <c r="AT1695" s="28">
        <v>117421</v>
      </c>
      <c r="AU1695" s="62"/>
      <c r="BT1695">
        <v>0</v>
      </c>
      <c r="BU1695" s="32">
        <v>100</v>
      </c>
      <c r="BV1695" s="32">
        <v>150</v>
      </c>
      <c r="BW1695" s="32">
        <v>13450</v>
      </c>
      <c r="BX1695" s="32">
        <v>87</v>
      </c>
      <c r="BY1695" s="32">
        <v>91194</v>
      </c>
      <c r="BZ1695" t="s">
        <v>1816</v>
      </c>
      <c r="CA1695" t="s">
        <v>1695</v>
      </c>
      <c r="CB1695" t="s">
        <v>1832</v>
      </c>
      <c r="CC1695" s="52" t="s">
        <v>1726</v>
      </c>
      <c r="CD1695" s="52" t="s">
        <v>1114</v>
      </c>
      <c r="CE1695" s="155">
        <v>76</v>
      </c>
      <c r="CF1695" s="155">
        <v>9</v>
      </c>
      <c r="CG1695" s="31" t="s">
        <v>694</v>
      </c>
      <c r="CH1695" s="31" t="s">
        <v>4036</v>
      </c>
      <c r="CI1695" s="31" t="s">
        <v>4032</v>
      </c>
      <c r="CJ1695" s="31" t="s">
        <v>4919</v>
      </c>
      <c r="DL1695"/>
      <c r="DM1695"/>
      <c r="DN1695"/>
      <c r="DO1695"/>
      <c r="DP1695"/>
      <c r="DQ1695"/>
      <c r="DR1695"/>
      <c r="DV1695" s="31" t="s">
        <v>2320</v>
      </c>
      <c r="DW1695" s="31" t="s">
        <v>2326</v>
      </c>
      <c r="DX1695" s="63"/>
      <c r="DY1695" s="63"/>
      <c r="DZ1695" s="63"/>
      <c r="EA1695" s="167"/>
      <c r="EB1695" s="60"/>
      <c r="EC1695" s="60"/>
      <c r="ED1695" s="60"/>
      <c r="EE1695" s="60"/>
      <c r="EF1695" s="60"/>
      <c r="EG1695" s="60"/>
      <c r="EH1695" s="60"/>
      <c r="EI1695" s="60"/>
      <c r="EJ1695" s="60"/>
      <c r="EK1695" s="60"/>
      <c r="EL1695" s="60"/>
      <c r="EM1695" s="60"/>
      <c r="EN1695" s="60"/>
      <c r="EO1695" s="60"/>
      <c r="EP1695" s="60"/>
      <c r="EQ1695" s="60"/>
      <c r="ER1695" s="60"/>
      <c r="ES1695" s="60"/>
      <c r="ET1695" s="60"/>
      <c r="EU1695" s="60"/>
      <c r="EV1695" s="60"/>
      <c r="EW1695" s="60"/>
      <c r="EX1695" s="60"/>
      <c r="EY1695" s="60"/>
      <c r="EZ1695" s="60"/>
      <c r="FA1695" s="60"/>
      <c r="FB1695" s="60"/>
    </row>
    <row r="1696" spans="22:158" x14ac:dyDescent="0.25">
      <c r="V1696" s="1"/>
      <c r="W1696" s="33"/>
      <c r="X1696" s="33"/>
      <c r="AH1696" s="38">
        <v>100</v>
      </c>
      <c r="AI1696" s="38">
        <v>150</v>
      </c>
      <c r="AJ1696" s="38">
        <v>13850</v>
      </c>
      <c r="AK1696" s="38">
        <v>16</v>
      </c>
      <c r="AL1696" s="38">
        <v>1903958</v>
      </c>
      <c r="AM1696" s="61" t="s">
        <v>1816</v>
      </c>
      <c r="AN1696" s="61" t="s">
        <v>1695</v>
      </c>
      <c r="AO1696" s="61" t="s">
        <v>5121</v>
      </c>
      <c r="AP1696" s="61" t="s">
        <v>5034</v>
      </c>
      <c r="AQ1696" s="61" t="s">
        <v>1719</v>
      </c>
      <c r="AR1696" s="28">
        <v>11019.3</v>
      </c>
      <c r="AS1696" s="28">
        <v>236874</v>
      </c>
      <c r="AT1696" s="28">
        <v>230721</v>
      </c>
      <c r="AU1696" s="62"/>
      <c r="BT1696">
        <v>0</v>
      </c>
      <c r="BU1696" s="32">
        <v>100</v>
      </c>
      <c r="BV1696" s="32">
        <v>150</v>
      </c>
      <c r="BW1696" s="32">
        <v>13450</v>
      </c>
      <c r="BX1696" s="32">
        <v>87</v>
      </c>
      <c r="BY1696" s="32">
        <v>91200</v>
      </c>
      <c r="BZ1696" t="s">
        <v>1816</v>
      </c>
      <c r="CA1696" t="s">
        <v>1695</v>
      </c>
      <c r="CB1696" t="s">
        <v>1832</v>
      </c>
      <c r="CC1696" s="52" t="s">
        <v>1726</v>
      </c>
      <c r="CD1696" s="52" t="s">
        <v>1794</v>
      </c>
      <c r="CE1696" s="155">
        <v>19</v>
      </c>
      <c r="CF1696" s="155">
        <v>2</v>
      </c>
      <c r="CG1696" s="31" t="s">
        <v>5845</v>
      </c>
      <c r="CH1696" s="31" t="s">
        <v>4037</v>
      </c>
      <c r="CI1696" s="31" t="s">
        <v>4032</v>
      </c>
      <c r="CJ1696" s="31" t="s">
        <v>3646</v>
      </c>
      <c r="DL1696"/>
      <c r="DM1696"/>
      <c r="DN1696"/>
      <c r="DO1696"/>
      <c r="DP1696"/>
      <c r="DQ1696"/>
      <c r="DR1696"/>
      <c r="DV1696" s="31" t="s">
        <v>2320</v>
      </c>
      <c r="DW1696" s="31" t="s">
        <v>2326</v>
      </c>
      <c r="DX1696" s="63"/>
      <c r="DY1696" s="63"/>
      <c r="DZ1696" s="63"/>
      <c r="EA1696" s="167"/>
      <c r="EB1696" s="60"/>
      <c r="EC1696" s="60"/>
      <c r="ED1696" s="60"/>
      <c r="EE1696" s="60"/>
      <c r="EF1696" s="60"/>
      <c r="EG1696" s="60"/>
      <c r="EH1696" s="60"/>
      <c r="EI1696" s="60"/>
      <c r="EJ1696" s="60"/>
      <c r="EK1696" s="60"/>
      <c r="EL1696" s="60"/>
      <c r="EM1696" s="60"/>
      <c r="EN1696" s="60"/>
      <c r="EO1696" s="60"/>
      <c r="EP1696" s="60"/>
      <c r="EQ1696" s="60"/>
      <c r="ER1696" s="60"/>
      <c r="ES1696" s="60"/>
      <c r="ET1696" s="60"/>
      <c r="EU1696" s="60"/>
      <c r="EV1696" s="60"/>
      <c r="EW1696" s="60"/>
      <c r="EX1696" s="60"/>
      <c r="EY1696" s="60"/>
      <c r="EZ1696" s="60"/>
      <c r="FA1696" s="60"/>
      <c r="FB1696" s="60"/>
    </row>
    <row r="1697" spans="22:158" x14ac:dyDescent="0.25">
      <c r="W1697" s="33"/>
      <c r="X1697" s="33"/>
      <c r="AH1697" s="38">
        <v>100</v>
      </c>
      <c r="AI1697" s="38">
        <v>150</v>
      </c>
      <c r="AJ1697" s="38">
        <v>14750</v>
      </c>
      <c r="AK1697" s="38">
        <v>16</v>
      </c>
      <c r="AL1697" s="38">
        <v>1903958</v>
      </c>
      <c r="AM1697" s="61" t="s">
        <v>1816</v>
      </c>
      <c r="AN1697" s="61" t="s">
        <v>1695</v>
      </c>
      <c r="AO1697" s="61" t="s">
        <v>1583</v>
      </c>
      <c r="AP1697" s="61" t="s">
        <v>5034</v>
      </c>
      <c r="AQ1697" s="61" t="s">
        <v>1719</v>
      </c>
      <c r="AR1697" s="28">
        <v>0</v>
      </c>
      <c r="AS1697" s="28">
        <v>155592</v>
      </c>
      <c r="AT1697" s="28">
        <v>355602</v>
      </c>
      <c r="AU1697" s="62"/>
      <c r="BT1697">
        <v>0</v>
      </c>
      <c r="BU1697" s="32">
        <v>100</v>
      </c>
      <c r="BV1697" s="32">
        <v>150</v>
      </c>
      <c r="BW1697" s="32">
        <v>13450</v>
      </c>
      <c r="BX1697" s="32">
        <v>88</v>
      </c>
      <c r="BY1697" s="32">
        <v>91220</v>
      </c>
      <c r="BZ1697" t="s">
        <v>1816</v>
      </c>
      <c r="CA1697" t="s">
        <v>1695</v>
      </c>
      <c r="CB1697" t="s">
        <v>1832</v>
      </c>
      <c r="CC1697" t="s">
        <v>1684</v>
      </c>
      <c r="CD1697" s="52" t="s">
        <v>1684</v>
      </c>
      <c r="CE1697" s="155">
        <v>7957</v>
      </c>
      <c r="CF1697" s="155">
        <v>8</v>
      </c>
      <c r="CG1697" s="31" t="s">
        <v>696</v>
      </c>
      <c r="CH1697" s="31" t="s">
        <v>4026</v>
      </c>
      <c r="CI1697" s="31" t="s">
        <v>4032</v>
      </c>
      <c r="CJ1697" s="31" t="s">
        <v>3647</v>
      </c>
      <c r="DL1697"/>
      <c r="DM1697"/>
      <c r="DN1697"/>
      <c r="DO1697"/>
      <c r="DP1697"/>
      <c r="DQ1697"/>
      <c r="DR1697"/>
      <c r="DT1697" s="67">
        <v>534</v>
      </c>
      <c r="DV1697" s="31" t="s">
        <v>2320</v>
      </c>
      <c r="DW1697" s="31" t="s">
        <v>2326</v>
      </c>
      <c r="DX1697" s="63"/>
      <c r="DY1697" s="63"/>
      <c r="DZ1697" s="63"/>
      <c r="EA1697" s="167"/>
      <c r="EB1697" s="60"/>
      <c r="EC1697" s="60"/>
      <c r="ED1697" s="60"/>
      <c r="EE1697" s="60"/>
      <c r="EF1697" s="60"/>
      <c r="EG1697" s="60"/>
      <c r="EH1697" s="60"/>
      <c r="EI1697" s="60"/>
      <c r="EJ1697" s="60"/>
      <c r="EK1697" s="60"/>
      <c r="EL1697" s="60"/>
      <c r="EM1697" s="60"/>
      <c r="EN1697" s="60"/>
      <c r="EO1697" s="60"/>
      <c r="EP1697" s="60"/>
      <c r="EQ1697" s="60"/>
      <c r="ER1697" s="60"/>
      <c r="ES1697" s="60"/>
      <c r="ET1697" s="60"/>
      <c r="EU1697" s="60"/>
      <c r="EV1697" s="60"/>
      <c r="EW1697" s="60"/>
      <c r="EX1697" s="60"/>
      <c r="EY1697" s="60"/>
      <c r="EZ1697" s="60"/>
      <c r="FA1697" s="60"/>
      <c r="FB1697" s="60"/>
    </row>
    <row r="1698" spans="22:158" x14ac:dyDescent="0.25">
      <c r="W1698" s="33"/>
      <c r="X1698" s="33"/>
      <c r="AH1698" s="38">
        <v>100</v>
      </c>
      <c r="AI1698" s="38">
        <v>150</v>
      </c>
      <c r="AJ1698" s="38">
        <v>15550</v>
      </c>
      <c r="AK1698" s="38">
        <v>16</v>
      </c>
      <c r="AL1698" s="38">
        <v>1903958</v>
      </c>
      <c r="AM1698" s="61" t="s">
        <v>1816</v>
      </c>
      <c r="AN1698" s="61" t="s">
        <v>1695</v>
      </c>
      <c r="AO1698" s="61" t="s">
        <v>1602</v>
      </c>
      <c r="AP1698" s="61" t="s">
        <v>5034</v>
      </c>
      <c r="AQ1698" s="61" t="s">
        <v>1719</v>
      </c>
      <c r="AR1698" s="28">
        <v>49645.9</v>
      </c>
      <c r="AS1698" s="28">
        <v>279631</v>
      </c>
      <c r="AT1698" s="28">
        <v>210794</v>
      </c>
      <c r="AU1698" s="62"/>
      <c r="BT1698">
        <v>0</v>
      </c>
      <c r="BU1698" s="32">
        <v>100</v>
      </c>
      <c r="BV1698" s="32">
        <v>150</v>
      </c>
      <c r="BW1698" s="32">
        <v>13450</v>
      </c>
      <c r="BX1698" s="32">
        <v>89</v>
      </c>
      <c r="BY1698" s="32">
        <v>91240</v>
      </c>
      <c r="BZ1698" t="s">
        <v>1816</v>
      </c>
      <c r="CA1698" t="s">
        <v>1695</v>
      </c>
      <c r="CB1698" t="s">
        <v>1832</v>
      </c>
      <c r="CC1698" s="52" t="s">
        <v>1785</v>
      </c>
      <c r="CD1698" s="52" t="s">
        <v>1785</v>
      </c>
      <c r="CE1698" s="155">
        <v>78836</v>
      </c>
      <c r="CF1698" s="155">
        <v>81</v>
      </c>
      <c r="CG1698" s="31" t="s">
        <v>698</v>
      </c>
      <c r="CH1698" s="31" t="s">
        <v>4027</v>
      </c>
      <c r="CI1698" s="31" t="s">
        <v>4032</v>
      </c>
      <c r="CJ1698" s="31" t="s">
        <v>3648</v>
      </c>
      <c r="DL1698"/>
      <c r="DM1698"/>
      <c r="DN1698"/>
      <c r="DO1698"/>
      <c r="DP1698"/>
      <c r="DQ1698"/>
      <c r="DR1698"/>
      <c r="DT1698" s="67">
        <v>1186</v>
      </c>
      <c r="DV1698" s="31" t="s">
        <v>2320</v>
      </c>
      <c r="DW1698" s="31" t="s">
        <v>2326</v>
      </c>
      <c r="DX1698" s="63"/>
      <c r="DY1698" s="63"/>
      <c r="DZ1698" s="63"/>
      <c r="EA1698" s="167"/>
      <c r="EB1698" s="60"/>
      <c r="EC1698" s="60"/>
      <c r="ED1698" s="60"/>
      <c r="EE1698" s="60"/>
      <c r="EF1698" s="60"/>
      <c r="EG1698" s="60"/>
      <c r="EH1698" s="60"/>
      <c r="EI1698" s="60"/>
      <c r="EJ1698" s="60"/>
      <c r="EK1698" s="60"/>
      <c r="EL1698" s="60"/>
      <c r="EM1698" s="60"/>
      <c r="EN1698" s="60"/>
      <c r="EO1698" s="60"/>
      <c r="EP1698" s="60"/>
      <c r="EQ1698" s="60"/>
      <c r="ER1698" s="60"/>
      <c r="ES1698" s="60"/>
      <c r="ET1698" s="60"/>
      <c r="EU1698" s="60"/>
      <c r="EV1698" s="60"/>
      <c r="EW1698" s="60"/>
      <c r="EX1698" s="60"/>
      <c r="EY1698" s="60"/>
      <c r="EZ1698" s="60"/>
      <c r="FA1698" s="60"/>
      <c r="FB1698" s="60"/>
    </row>
    <row r="1699" spans="22:158" x14ac:dyDescent="0.25">
      <c r="W1699" s="33"/>
      <c r="X1699" s="33"/>
      <c r="AH1699" s="38">
        <v>100</v>
      </c>
      <c r="AI1699" s="38">
        <v>155</v>
      </c>
      <c r="AJ1699" s="38">
        <v>10650</v>
      </c>
      <c r="AK1699" s="38">
        <v>16</v>
      </c>
      <c r="AL1699" s="38">
        <v>1903958</v>
      </c>
      <c r="AM1699" s="61" t="s">
        <v>1816</v>
      </c>
      <c r="AN1699" s="61" t="s">
        <v>1686</v>
      </c>
      <c r="AO1699" s="61" t="s">
        <v>5056</v>
      </c>
      <c r="AP1699" s="61" t="s">
        <v>5034</v>
      </c>
      <c r="AQ1699" s="61" t="s">
        <v>1719</v>
      </c>
      <c r="AR1699" s="28">
        <v>0</v>
      </c>
      <c r="AS1699" s="28">
        <v>0</v>
      </c>
      <c r="AT1699" s="28">
        <v>588618</v>
      </c>
      <c r="AU1699" s="62"/>
      <c r="BT1699">
        <v>0</v>
      </c>
      <c r="BU1699" s="32">
        <v>100</v>
      </c>
      <c r="BV1699" s="32">
        <v>150</v>
      </c>
      <c r="BW1699" s="32">
        <v>13450</v>
      </c>
      <c r="BX1699" s="32">
        <v>90</v>
      </c>
      <c r="BY1699" s="32">
        <v>91260</v>
      </c>
      <c r="BZ1699" t="s">
        <v>1816</v>
      </c>
      <c r="CA1699" t="s">
        <v>1695</v>
      </c>
      <c r="CB1699" t="s">
        <v>1832</v>
      </c>
      <c r="CC1699" t="s">
        <v>5036</v>
      </c>
      <c r="CD1699" s="52" t="s">
        <v>5036</v>
      </c>
      <c r="CE1699" s="155">
        <v>1640</v>
      </c>
      <c r="CF1699" s="155">
        <v>43</v>
      </c>
      <c r="CG1699" s="31" t="s">
        <v>5848</v>
      </c>
      <c r="CH1699" s="31" t="s">
        <v>4028</v>
      </c>
      <c r="CI1699" s="31" t="s">
        <v>4032</v>
      </c>
      <c r="CJ1699" s="31" t="s">
        <v>3649</v>
      </c>
      <c r="DL1699"/>
      <c r="DM1699"/>
      <c r="DN1699"/>
      <c r="DO1699"/>
      <c r="DP1699"/>
      <c r="DQ1699"/>
      <c r="DR1699"/>
      <c r="DT1699" s="67">
        <v>1854</v>
      </c>
      <c r="DV1699" s="31" t="s">
        <v>2320</v>
      </c>
      <c r="DW1699" s="31" t="s">
        <v>2327</v>
      </c>
      <c r="DX1699" s="63"/>
      <c r="DY1699" s="63"/>
      <c r="DZ1699" s="63"/>
      <c r="EA1699" s="167"/>
      <c r="EB1699" s="60"/>
      <c r="EC1699" s="60"/>
      <c r="ED1699" s="60"/>
      <c r="EE1699" s="60"/>
      <c r="EF1699" s="60"/>
      <c r="EG1699" s="60"/>
      <c r="EH1699" s="60"/>
      <c r="EI1699" s="60"/>
      <c r="EJ1699" s="60"/>
      <c r="EK1699" s="60"/>
      <c r="EL1699" s="60"/>
      <c r="EM1699" s="60"/>
      <c r="EN1699" s="60"/>
      <c r="EO1699" s="60"/>
      <c r="EP1699" s="60"/>
      <c r="EQ1699" s="60"/>
      <c r="ER1699" s="60"/>
      <c r="ES1699" s="60"/>
      <c r="ET1699" s="60"/>
      <c r="EU1699" s="60"/>
      <c r="EV1699" s="60"/>
      <c r="EW1699" s="60"/>
      <c r="EX1699" s="60"/>
      <c r="EY1699" s="60"/>
      <c r="EZ1699" s="60"/>
      <c r="FA1699" s="60"/>
      <c r="FB1699" s="60"/>
    </row>
    <row r="1700" spans="22:158" x14ac:dyDescent="0.25">
      <c r="W1700" s="33"/>
      <c r="X1700" s="33"/>
      <c r="AH1700" s="38">
        <v>100</v>
      </c>
      <c r="AI1700" s="38">
        <v>155</v>
      </c>
      <c r="AJ1700" s="38">
        <v>11860</v>
      </c>
      <c r="AK1700" s="38">
        <v>16</v>
      </c>
      <c r="AL1700" s="38">
        <v>1903958</v>
      </c>
      <c r="AM1700" s="61" t="s">
        <v>1816</v>
      </c>
      <c r="AN1700" s="61" t="s">
        <v>1686</v>
      </c>
      <c r="AO1700" s="61" t="s">
        <v>5082</v>
      </c>
      <c r="AP1700" s="61" t="s">
        <v>5034</v>
      </c>
      <c r="AQ1700" s="61" t="s">
        <v>1719</v>
      </c>
      <c r="AR1700" s="28">
        <v>0</v>
      </c>
      <c r="AS1700" s="28">
        <v>0</v>
      </c>
      <c r="AT1700" s="28">
        <v>27595</v>
      </c>
      <c r="AU1700" s="62"/>
      <c r="BT1700">
        <v>0</v>
      </c>
      <c r="BU1700" s="32">
        <v>100</v>
      </c>
      <c r="BV1700" s="32">
        <v>150</v>
      </c>
      <c r="BW1700" s="32">
        <v>13500</v>
      </c>
      <c r="BX1700" s="32">
        <v>81</v>
      </c>
      <c r="BY1700" s="32">
        <v>91000</v>
      </c>
      <c r="BZ1700" t="s">
        <v>1816</v>
      </c>
      <c r="CA1700" t="s">
        <v>1695</v>
      </c>
      <c r="CB1700" t="s">
        <v>1833</v>
      </c>
      <c r="CC1700" t="s">
        <v>1683</v>
      </c>
      <c r="CD1700" t="s">
        <v>1784</v>
      </c>
      <c r="CE1700" s="155">
        <v>60873</v>
      </c>
      <c r="CF1700" s="155">
        <v>187</v>
      </c>
      <c r="CG1700" s="31" t="s">
        <v>5834</v>
      </c>
      <c r="CH1700" s="31" t="s">
        <v>4016</v>
      </c>
      <c r="CI1700" s="31" t="s">
        <v>4038</v>
      </c>
      <c r="CJ1700" s="31" t="s">
        <v>3650</v>
      </c>
      <c r="DL1700"/>
      <c r="DM1700"/>
      <c r="DN1700"/>
      <c r="DO1700"/>
      <c r="DP1700"/>
      <c r="DQ1700"/>
      <c r="DR1700"/>
      <c r="DT1700" s="67">
        <v>381</v>
      </c>
      <c r="DV1700" s="31" t="s">
        <v>2320</v>
      </c>
      <c r="DW1700" s="31" t="s">
        <v>2327</v>
      </c>
      <c r="DX1700" s="63"/>
      <c r="DY1700" s="63"/>
      <c r="DZ1700" s="63"/>
      <c r="EA1700" s="167"/>
      <c r="EB1700" s="60"/>
      <c r="EC1700" s="60"/>
      <c r="ED1700" s="60"/>
      <c r="EE1700" s="60"/>
      <c r="EF1700" s="60"/>
      <c r="EG1700" s="60"/>
      <c r="EH1700" s="60"/>
      <c r="EI1700" s="60"/>
      <c r="EJ1700" s="60"/>
      <c r="EK1700" s="60"/>
      <c r="EL1700" s="60"/>
      <c r="EM1700" s="60"/>
      <c r="EN1700" s="60"/>
      <c r="EO1700" s="60"/>
      <c r="EP1700" s="60"/>
      <c r="EQ1700" s="60"/>
      <c r="ER1700" s="60"/>
      <c r="ES1700" s="60"/>
      <c r="ET1700" s="60"/>
      <c r="EU1700" s="60"/>
      <c r="EV1700" s="60"/>
      <c r="EW1700" s="60"/>
      <c r="EX1700" s="60"/>
      <c r="EY1700" s="60"/>
      <c r="EZ1700" s="60"/>
      <c r="FA1700" s="60"/>
      <c r="FB1700" s="60"/>
    </row>
    <row r="1701" spans="22:158" x14ac:dyDescent="0.25">
      <c r="W1701" s="33"/>
      <c r="X1701" s="33"/>
      <c r="AH1701" s="38">
        <v>100</v>
      </c>
      <c r="AI1701" s="38">
        <v>155</v>
      </c>
      <c r="AJ1701" s="38">
        <v>12300</v>
      </c>
      <c r="AK1701" s="38">
        <v>16</v>
      </c>
      <c r="AL1701" s="38">
        <v>1903958</v>
      </c>
      <c r="AM1701" s="61" t="s">
        <v>1816</v>
      </c>
      <c r="AN1701" s="61" t="s">
        <v>1686</v>
      </c>
      <c r="AO1701" s="61" t="s">
        <v>5090</v>
      </c>
      <c r="AP1701" s="61" t="s">
        <v>5034</v>
      </c>
      <c r="AQ1701" s="61" t="s">
        <v>1719</v>
      </c>
      <c r="AR1701" s="28">
        <v>0</v>
      </c>
      <c r="AS1701" s="28">
        <v>30880</v>
      </c>
      <c r="AT1701" s="28">
        <v>0</v>
      </c>
      <c r="AU1701" s="62"/>
      <c r="BT1701">
        <v>0</v>
      </c>
      <c r="BU1701" s="32">
        <v>100</v>
      </c>
      <c r="BV1701" s="32">
        <v>150</v>
      </c>
      <c r="BW1701" s="32">
        <v>13500</v>
      </c>
      <c r="BX1701" s="32">
        <v>81</v>
      </c>
      <c r="BY1701" s="32">
        <v>91010</v>
      </c>
      <c r="BZ1701" t="s">
        <v>1816</v>
      </c>
      <c r="CA1701" t="s">
        <v>1695</v>
      </c>
      <c r="CB1701" t="s">
        <v>1833</v>
      </c>
      <c r="CC1701" t="s">
        <v>1683</v>
      </c>
      <c r="CD1701" t="s">
        <v>1683</v>
      </c>
      <c r="CE1701" s="155">
        <v>37</v>
      </c>
      <c r="CF1701" s="155">
        <v>5</v>
      </c>
      <c r="CG1701" s="31" t="s">
        <v>5837</v>
      </c>
      <c r="CH1701" s="31" t="s">
        <v>4018</v>
      </c>
      <c r="CI1701" s="31" t="s">
        <v>4038</v>
      </c>
      <c r="CJ1701" s="31" t="s">
        <v>3651</v>
      </c>
      <c r="DL1701"/>
      <c r="DM1701"/>
      <c r="DN1701"/>
      <c r="DO1701"/>
      <c r="DP1701"/>
      <c r="DQ1701"/>
      <c r="DR1701"/>
      <c r="DT1701" s="67">
        <v>878</v>
      </c>
      <c r="DV1701" s="31" t="s">
        <v>2320</v>
      </c>
      <c r="DW1701" s="31" t="s">
        <v>2327</v>
      </c>
      <c r="DX1701" s="63"/>
      <c r="DY1701" s="63"/>
      <c r="DZ1701" s="63"/>
      <c r="EA1701" s="167"/>
      <c r="EB1701" s="60"/>
      <c r="EC1701" s="60"/>
      <c r="ED1701" s="60"/>
      <c r="EE1701" s="60"/>
      <c r="EF1701" s="60"/>
      <c r="EG1701" s="60"/>
      <c r="EH1701" s="60"/>
      <c r="EI1701" s="60"/>
      <c r="EJ1701" s="60"/>
      <c r="EK1701" s="60"/>
      <c r="EL1701" s="60"/>
      <c r="EM1701" s="60"/>
      <c r="EN1701" s="60"/>
      <c r="EO1701" s="60"/>
      <c r="EP1701" s="60"/>
      <c r="EQ1701" s="60"/>
      <c r="ER1701" s="60"/>
      <c r="ES1701" s="60"/>
      <c r="ET1701" s="60"/>
      <c r="EU1701" s="60"/>
      <c r="EV1701" s="60"/>
      <c r="EW1701" s="60"/>
      <c r="EX1701" s="60"/>
      <c r="EY1701" s="60"/>
      <c r="EZ1701" s="60"/>
      <c r="FA1701" s="60"/>
      <c r="FB1701" s="60"/>
    </row>
    <row r="1702" spans="22:158" x14ac:dyDescent="0.25">
      <c r="W1702" s="33"/>
      <c r="X1702" s="33"/>
      <c r="AH1702" s="38">
        <v>100</v>
      </c>
      <c r="AI1702" s="38">
        <v>155</v>
      </c>
      <c r="AJ1702" s="38">
        <v>13370</v>
      </c>
      <c r="AK1702" s="38">
        <v>16</v>
      </c>
      <c r="AL1702" s="38">
        <v>1903958</v>
      </c>
      <c r="AM1702" s="61" t="s">
        <v>1816</v>
      </c>
      <c r="AN1702" s="61" t="s">
        <v>1686</v>
      </c>
      <c r="AO1702" s="61" t="s">
        <v>5110</v>
      </c>
      <c r="AP1702" s="61" t="s">
        <v>5034</v>
      </c>
      <c r="AQ1702" s="61" t="s">
        <v>1719</v>
      </c>
      <c r="AR1702" s="28">
        <v>161242.70000000001</v>
      </c>
      <c r="AS1702" s="28">
        <v>0</v>
      </c>
      <c r="AT1702" s="28">
        <v>0</v>
      </c>
      <c r="AU1702" s="62"/>
      <c r="BT1702">
        <v>0</v>
      </c>
      <c r="BU1702" s="32">
        <v>100</v>
      </c>
      <c r="BV1702" s="32">
        <v>150</v>
      </c>
      <c r="BW1702" s="32">
        <v>13500</v>
      </c>
      <c r="BX1702" s="32">
        <v>82</v>
      </c>
      <c r="BY1702" s="32">
        <v>91020</v>
      </c>
      <c r="BZ1702" t="s">
        <v>1816</v>
      </c>
      <c r="CA1702" t="s">
        <v>1695</v>
      </c>
      <c r="CB1702" t="s">
        <v>1833</v>
      </c>
      <c r="CC1702" s="52" t="s">
        <v>1790</v>
      </c>
      <c r="CD1702" s="52" t="s">
        <v>1792</v>
      </c>
      <c r="CE1702" s="155">
        <v>5133</v>
      </c>
      <c r="CF1702" s="155">
        <v>61</v>
      </c>
      <c r="CG1702" s="31" t="s">
        <v>5851</v>
      </c>
      <c r="CH1702" s="31" t="s">
        <v>4019</v>
      </c>
      <c r="CI1702" s="31" t="s">
        <v>4038</v>
      </c>
      <c r="CJ1702" s="31" t="s">
        <v>3652</v>
      </c>
      <c r="DL1702"/>
      <c r="DM1702"/>
      <c r="DN1702"/>
      <c r="DO1702"/>
      <c r="DP1702"/>
      <c r="DQ1702"/>
      <c r="DR1702"/>
      <c r="DT1702" s="67">
        <v>42</v>
      </c>
      <c r="DV1702" s="31" t="s">
        <v>2320</v>
      </c>
      <c r="DW1702" s="31" t="s">
        <v>2327</v>
      </c>
      <c r="DX1702" s="63"/>
      <c r="DY1702" s="63"/>
      <c r="DZ1702" s="63"/>
      <c r="EA1702" s="167"/>
      <c r="EB1702" s="60"/>
      <c r="EC1702" s="60"/>
      <c r="ED1702" s="60"/>
      <c r="EE1702" s="60"/>
      <c r="EF1702" s="60"/>
      <c r="EG1702" s="60"/>
      <c r="EH1702" s="60"/>
      <c r="EI1702" s="60"/>
      <c r="EJ1702" s="60"/>
      <c r="EK1702" s="60"/>
      <c r="EL1702" s="60"/>
      <c r="EM1702" s="60"/>
      <c r="EN1702" s="60"/>
      <c r="EO1702" s="60"/>
      <c r="EP1702" s="60"/>
      <c r="EQ1702" s="60"/>
      <c r="ER1702" s="60"/>
      <c r="ES1702" s="60"/>
      <c r="ET1702" s="60"/>
      <c r="EU1702" s="60"/>
      <c r="EV1702" s="60"/>
      <c r="EW1702" s="60"/>
      <c r="EX1702" s="60"/>
      <c r="EY1702" s="60"/>
      <c r="EZ1702" s="60"/>
      <c r="FA1702" s="60"/>
      <c r="FB1702" s="60"/>
    </row>
    <row r="1703" spans="22:158" x14ac:dyDescent="0.25">
      <c r="V1703" s="1"/>
      <c r="W1703" s="33"/>
      <c r="X1703" s="33"/>
      <c r="AH1703" s="38">
        <v>100</v>
      </c>
      <c r="AI1703" s="38">
        <v>155</v>
      </c>
      <c r="AJ1703" s="38">
        <v>14050</v>
      </c>
      <c r="AK1703" s="38">
        <v>16</v>
      </c>
      <c r="AL1703" s="38">
        <v>1903958</v>
      </c>
      <c r="AM1703" s="61" t="s">
        <v>1816</v>
      </c>
      <c r="AN1703" s="61" t="s">
        <v>1686</v>
      </c>
      <c r="AO1703" s="61" t="s">
        <v>5125</v>
      </c>
      <c r="AP1703" s="61" t="s">
        <v>5034</v>
      </c>
      <c r="AQ1703" s="61" t="s">
        <v>1719</v>
      </c>
      <c r="AR1703" s="28">
        <v>0</v>
      </c>
      <c r="AS1703" s="28">
        <v>0</v>
      </c>
      <c r="AT1703" s="28">
        <v>1826</v>
      </c>
      <c r="AU1703" s="62"/>
      <c r="BT1703">
        <v>0</v>
      </c>
      <c r="BU1703" s="32">
        <v>100</v>
      </c>
      <c r="BV1703" s="32">
        <v>150</v>
      </c>
      <c r="BW1703" s="32">
        <v>13500</v>
      </c>
      <c r="BX1703" s="32">
        <v>82</v>
      </c>
      <c r="BY1703" s="32">
        <v>91040</v>
      </c>
      <c r="BZ1703" t="s">
        <v>1816</v>
      </c>
      <c r="CA1703" t="s">
        <v>1695</v>
      </c>
      <c r="CB1703" t="s">
        <v>1833</v>
      </c>
      <c r="CC1703" s="52" t="s">
        <v>1790</v>
      </c>
      <c r="CD1703" s="52" t="s">
        <v>1791</v>
      </c>
      <c r="CE1703" s="155">
        <v>418</v>
      </c>
      <c r="CF1703" s="155">
        <v>9</v>
      </c>
      <c r="CG1703" s="31" t="s">
        <v>5853</v>
      </c>
      <c r="CH1703" s="31" t="s">
        <v>4020</v>
      </c>
      <c r="CI1703" s="31" t="s">
        <v>4038</v>
      </c>
      <c r="CJ1703" s="31" t="s">
        <v>3653</v>
      </c>
      <c r="DL1703"/>
      <c r="DM1703"/>
      <c r="DN1703"/>
      <c r="DO1703"/>
      <c r="DP1703"/>
      <c r="DQ1703"/>
      <c r="DR1703"/>
      <c r="DT1703" s="67">
        <v>228</v>
      </c>
      <c r="DV1703" s="31" t="s">
        <v>2320</v>
      </c>
      <c r="DW1703" s="31" t="s">
        <v>2327</v>
      </c>
      <c r="DX1703" s="63"/>
      <c r="DY1703" s="63"/>
      <c r="DZ1703" s="63"/>
      <c r="EA1703" s="167"/>
      <c r="EB1703" s="60"/>
      <c r="EC1703" s="60"/>
      <c r="ED1703" s="60"/>
      <c r="EE1703" s="60"/>
      <c r="EF1703" s="60"/>
      <c r="EG1703" s="60"/>
      <c r="EH1703" s="60"/>
      <c r="EI1703" s="60"/>
      <c r="EJ1703" s="60"/>
      <c r="EK1703" s="60"/>
      <c r="EL1703" s="60"/>
      <c r="EM1703" s="60"/>
      <c r="EN1703" s="60"/>
      <c r="EO1703" s="60"/>
      <c r="EP1703" s="60"/>
      <c r="EQ1703" s="60"/>
      <c r="ER1703" s="60"/>
      <c r="ES1703" s="60"/>
      <c r="ET1703" s="60"/>
      <c r="EU1703" s="60"/>
      <c r="EV1703" s="60"/>
      <c r="EW1703" s="60"/>
      <c r="EX1703" s="60"/>
      <c r="EY1703" s="60"/>
      <c r="EZ1703" s="60"/>
      <c r="FA1703" s="60"/>
      <c r="FB1703" s="60"/>
    </row>
    <row r="1704" spans="22:158" x14ac:dyDescent="0.25">
      <c r="V1704" s="1"/>
      <c r="W1704" s="33"/>
      <c r="X1704" s="33"/>
      <c r="AH1704" s="38">
        <v>100</v>
      </c>
      <c r="AI1704" s="38">
        <v>155</v>
      </c>
      <c r="AJ1704" s="38">
        <v>14250</v>
      </c>
      <c r="AK1704" s="38">
        <v>16</v>
      </c>
      <c r="AL1704" s="38">
        <v>1903958</v>
      </c>
      <c r="AM1704" s="61" t="s">
        <v>1816</v>
      </c>
      <c r="AN1704" s="61" t="s">
        <v>1686</v>
      </c>
      <c r="AO1704" s="61" t="s">
        <v>1573</v>
      </c>
      <c r="AP1704" s="61" t="s">
        <v>5034</v>
      </c>
      <c r="AQ1704" s="61" t="s">
        <v>1719</v>
      </c>
      <c r="AR1704" s="28">
        <v>14079.2</v>
      </c>
      <c r="AS1704" s="28">
        <v>0</v>
      </c>
      <c r="AT1704" s="28">
        <v>30777</v>
      </c>
      <c r="AU1704" s="62"/>
      <c r="BT1704">
        <v>0</v>
      </c>
      <c r="BU1704" s="32">
        <v>100</v>
      </c>
      <c r="BV1704" s="32">
        <v>150</v>
      </c>
      <c r="BW1704" s="32">
        <v>13500</v>
      </c>
      <c r="BX1704" s="32">
        <v>83</v>
      </c>
      <c r="BY1704" s="32">
        <v>91060</v>
      </c>
      <c r="BZ1704" t="s">
        <v>1816</v>
      </c>
      <c r="CA1704" t="s">
        <v>1695</v>
      </c>
      <c r="CB1704" t="s">
        <v>1833</v>
      </c>
      <c r="CC1704" s="52" t="s">
        <v>1786</v>
      </c>
      <c r="CD1704" s="52" t="s">
        <v>5043</v>
      </c>
      <c r="CE1704" s="155">
        <v>3188</v>
      </c>
      <c r="CF1704" s="155">
        <v>2</v>
      </c>
      <c r="CG1704" s="31" t="s">
        <v>684</v>
      </c>
      <c r="CH1704" s="31" t="s">
        <v>4021</v>
      </c>
      <c r="CI1704" s="31" t="s">
        <v>4038</v>
      </c>
      <c r="CJ1704" s="31" t="s">
        <v>4921</v>
      </c>
      <c r="DL1704"/>
      <c r="DM1704"/>
      <c r="DN1704"/>
      <c r="DO1704"/>
      <c r="DP1704"/>
      <c r="DQ1704"/>
      <c r="DR1704"/>
      <c r="DT1704" s="67">
        <v>772</v>
      </c>
      <c r="DV1704" s="31" t="s">
        <v>2320</v>
      </c>
      <c r="DW1704" s="31" t="s">
        <v>2327</v>
      </c>
      <c r="DX1704" s="63"/>
      <c r="DY1704" s="63"/>
      <c r="DZ1704" s="63"/>
      <c r="EA1704" s="167"/>
      <c r="EB1704" s="60"/>
      <c r="EC1704" s="60"/>
      <c r="ED1704" s="60"/>
      <c r="EE1704" s="60"/>
      <c r="EF1704" s="60"/>
      <c r="EG1704" s="60"/>
      <c r="EH1704" s="60"/>
      <c r="EI1704" s="60"/>
      <c r="EJ1704" s="60"/>
      <c r="EK1704" s="60"/>
      <c r="EL1704" s="60"/>
      <c r="EM1704" s="60"/>
      <c r="EN1704" s="60"/>
      <c r="EO1704" s="60"/>
      <c r="EP1704" s="60"/>
      <c r="EQ1704" s="60"/>
      <c r="ER1704" s="60"/>
      <c r="ES1704" s="60"/>
      <c r="ET1704" s="60"/>
      <c r="EU1704" s="60"/>
      <c r="EV1704" s="60"/>
      <c r="EW1704" s="60"/>
      <c r="EX1704" s="60"/>
      <c r="EY1704" s="60"/>
      <c r="EZ1704" s="60"/>
      <c r="FA1704" s="60"/>
      <c r="FB1704" s="60"/>
    </row>
    <row r="1705" spans="22:158" x14ac:dyDescent="0.25">
      <c r="W1705" s="33"/>
      <c r="X1705" s="33"/>
      <c r="AH1705" s="38">
        <v>100</v>
      </c>
      <c r="AI1705" s="38">
        <v>130</v>
      </c>
      <c r="AJ1705" s="38">
        <v>14200</v>
      </c>
      <c r="AK1705" s="38">
        <v>16</v>
      </c>
      <c r="AL1705" s="38">
        <v>1904858</v>
      </c>
      <c r="AM1705" s="61" t="s">
        <v>1816</v>
      </c>
      <c r="AN1705" s="61" t="s">
        <v>1687</v>
      </c>
      <c r="AO1705" s="61" t="s">
        <v>5127</v>
      </c>
      <c r="AP1705" s="61" t="s">
        <v>5034</v>
      </c>
      <c r="AQ1705" s="61" t="s">
        <v>1720</v>
      </c>
      <c r="AR1705" s="28">
        <v>0.4</v>
      </c>
      <c r="AS1705" s="28">
        <v>0</v>
      </c>
      <c r="AT1705" s="28">
        <v>0</v>
      </c>
      <c r="AU1705" s="62"/>
      <c r="BT1705">
        <v>0</v>
      </c>
      <c r="BU1705" s="32">
        <v>100</v>
      </c>
      <c r="BV1705" s="32">
        <v>150</v>
      </c>
      <c r="BW1705" s="32">
        <v>13500</v>
      </c>
      <c r="BX1705" s="32">
        <v>83</v>
      </c>
      <c r="BY1705" s="32">
        <v>91080</v>
      </c>
      <c r="BZ1705" t="s">
        <v>1816</v>
      </c>
      <c r="CA1705" t="s">
        <v>1695</v>
      </c>
      <c r="CB1705" t="s">
        <v>1833</v>
      </c>
      <c r="CC1705" t="s">
        <v>1786</v>
      </c>
      <c r="CD1705" s="52" t="s">
        <v>1784</v>
      </c>
      <c r="CE1705" s="155">
        <v>17</v>
      </c>
      <c r="CF1705" s="155">
        <v>1</v>
      </c>
      <c r="CG1705" s="31" t="s">
        <v>686</v>
      </c>
      <c r="CH1705" s="31" t="s">
        <v>4031</v>
      </c>
      <c r="CI1705" s="31" t="s">
        <v>4038</v>
      </c>
      <c r="CJ1705" s="31" t="s">
        <v>4922</v>
      </c>
      <c r="DL1705"/>
      <c r="DM1705"/>
      <c r="DN1705"/>
      <c r="DO1705"/>
      <c r="DP1705"/>
      <c r="DQ1705"/>
      <c r="DR1705"/>
      <c r="DT1705" s="67">
        <v>0</v>
      </c>
      <c r="DV1705" s="31" t="s">
        <v>2328</v>
      </c>
      <c r="DW1705" s="31" t="s">
        <v>2329</v>
      </c>
      <c r="DX1705" s="63"/>
      <c r="DY1705" s="63"/>
      <c r="DZ1705" s="63"/>
      <c r="EA1705" s="167"/>
      <c r="EB1705" s="60"/>
      <c r="EC1705" s="60"/>
      <c r="ED1705" s="60"/>
      <c r="EE1705" s="60"/>
      <c r="EF1705" s="60"/>
      <c r="EG1705" s="60"/>
      <c r="EH1705" s="60"/>
      <c r="EI1705" s="60"/>
      <c r="EJ1705" s="60"/>
      <c r="EK1705" s="60"/>
      <c r="EL1705" s="60"/>
      <c r="EM1705" s="60"/>
      <c r="EN1705" s="60"/>
      <c r="EO1705" s="60"/>
      <c r="EP1705" s="60"/>
      <c r="EQ1705" s="60"/>
      <c r="ER1705" s="60"/>
      <c r="ES1705" s="60"/>
      <c r="ET1705" s="60"/>
      <c r="EU1705" s="60"/>
      <c r="EV1705" s="60"/>
      <c r="EW1705" s="60"/>
      <c r="EX1705" s="60"/>
      <c r="EY1705" s="60"/>
      <c r="EZ1705" s="60"/>
      <c r="FA1705" s="60"/>
      <c r="FB1705" s="60"/>
    </row>
    <row r="1706" spans="22:158" x14ac:dyDescent="0.25">
      <c r="W1706" s="33"/>
      <c r="X1706" s="33"/>
      <c r="AH1706" s="38">
        <v>100</v>
      </c>
      <c r="AI1706" s="38">
        <v>135</v>
      </c>
      <c r="AJ1706" s="38">
        <v>12150</v>
      </c>
      <c r="AK1706" s="38">
        <v>16</v>
      </c>
      <c r="AL1706" s="38">
        <v>1904858</v>
      </c>
      <c r="AM1706" s="61" t="s">
        <v>1816</v>
      </c>
      <c r="AN1706" s="61" t="s">
        <v>1693</v>
      </c>
      <c r="AO1706" s="61" t="s">
        <v>5087</v>
      </c>
      <c r="AP1706" s="61" t="s">
        <v>5034</v>
      </c>
      <c r="AQ1706" s="61" t="s">
        <v>1720</v>
      </c>
      <c r="AR1706" s="28">
        <v>1505.3</v>
      </c>
      <c r="AS1706" s="28">
        <v>0</v>
      </c>
      <c r="AT1706" s="28">
        <v>0</v>
      </c>
      <c r="AU1706" s="62"/>
      <c r="BT1706">
        <v>0</v>
      </c>
      <c r="BU1706" s="32">
        <v>100</v>
      </c>
      <c r="BV1706" s="32">
        <v>150</v>
      </c>
      <c r="BW1706" s="32">
        <v>13500</v>
      </c>
      <c r="BX1706" s="32">
        <v>84</v>
      </c>
      <c r="BY1706" s="32">
        <v>91100</v>
      </c>
      <c r="BZ1706" t="s">
        <v>1816</v>
      </c>
      <c r="CA1706" t="s">
        <v>1695</v>
      </c>
      <c r="CB1706" t="s">
        <v>1833</v>
      </c>
      <c r="CC1706" s="52" t="s">
        <v>1795</v>
      </c>
      <c r="CD1706" s="52" t="s">
        <v>1796</v>
      </c>
      <c r="CE1706" s="155">
        <v>32</v>
      </c>
      <c r="CF1706" s="155">
        <v>2</v>
      </c>
      <c r="CG1706" s="31" t="s">
        <v>688</v>
      </c>
      <c r="CH1706" s="31" t="s">
        <v>4022</v>
      </c>
      <c r="CI1706" s="31" t="s">
        <v>4038</v>
      </c>
      <c r="CJ1706" s="31" t="s">
        <v>3654</v>
      </c>
      <c r="DL1706"/>
      <c r="DM1706"/>
      <c r="DN1706"/>
      <c r="DO1706"/>
      <c r="DP1706"/>
      <c r="DQ1706"/>
      <c r="DR1706"/>
      <c r="DT1706" s="67">
        <v>421</v>
      </c>
      <c r="DV1706" s="31" t="s">
        <v>2328</v>
      </c>
      <c r="DW1706" s="31" t="s">
        <v>2330</v>
      </c>
      <c r="DX1706" s="63"/>
      <c r="DY1706" s="63"/>
      <c r="DZ1706" s="63"/>
      <c r="EA1706" s="167"/>
      <c r="EB1706" s="60"/>
      <c r="EC1706" s="60"/>
      <c r="ED1706" s="60"/>
      <c r="EE1706" s="60"/>
      <c r="EF1706" s="60"/>
      <c r="EG1706" s="60"/>
      <c r="EH1706" s="60"/>
      <c r="EI1706" s="60"/>
      <c r="EJ1706" s="60"/>
      <c r="EK1706" s="60"/>
      <c r="EL1706" s="60"/>
      <c r="EM1706" s="60"/>
      <c r="EN1706" s="60"/>
      <c r="EO1706" s="60"/>
      <c r="EP1706" s="60"/>
      <c r="EQ1706" s="60"/>
      <c r="ER1706" s="60"/>
      <c r="ES1706" s="60"/>
      <c r="ET1706" s="60"/>
      <c r="EU1706" s="60"/>
      <c r="EV1706" s="60"/>
      <c r="EW1706" s="60"/>
      <c r="EX1706" s="60"/>
      <c r="EY1706" s="60"/>
      <c r="EZ1706" s="60"/>
      <c r="FA1706" s="60"/>
      <c r="FB1706" s="60"/>
    </row>
    <row r="1707" spans="22:158" x14ac:dyDescent="0.25">
      <c r="W1707" s="33"/>
      <c r="X1707" s="33"/>
      <c r="AH1707" s="38">
        <v>100</v>
      </c>
      <c r="AI1707" s="38">
        <v>135</v>
      </c>
      <c r="AJ1707" s="38">
        <v>15850</v>
      </c>
      <c r="AK1707" s="38">
        <v>16</v>
      </c>
      <c r="AL1707" s="38">
        <v>1904858</v>
      </c>
      <c r="AM1707" s="61" t="s">
        <v>1816</v>
      </c>
      <c r="AN1707" s="61" t="s">
        <v>1693</v>
      </c>
      <c r="AO1707" s="61" t="s">
        <v>1608</v>
      </c>
      <c r="AP1707" s="61" t="s">
        <v>5034</v>
      </c>
      <c r="AQ1707" s="61" t="s">
        <v>1720</v>
      </c>
      <c r="AR1707" s="28">
        <v>3829.4</v>
      </c>
      <c r="AS1707" s="28">
        <v>0</v>
      </c>
      <c r="AT1707" s="28">
        <v>0</v>
      </c>
      <c r="AU1707" s="62"/>
      <c r="BT1707">
        <v>0</v>
      </c>
      <c r="BU1707" s="32">
        <v>100</v>
      </c>
      <c r="BV1707" s="32">
        <v>150</v>
      </c>
      <c r="BW1707" s="32">
        <v>13500</v>
      </c>
      <c r="BX1707" s="32">
        <v>85</v>
      </c>
      <c r="BY1707" s="32">
        <v>91120</v>
      </c>
      <c r="BZ1707" t="s">
        <v>1816</v>
      </c>
      <c r="CA1707" t="s">
        <v>1695</v>
      </c>
      <c r="CB1707" t="s">
        <v>1833</v>
      </c>
      <c r="CC1707" t="s">
        <v>1797</v>
      </c>
      <c r="CD1707" s="52" t="s">
        <v>1797</v>
      </c>
      <c r="CE1707" s="155">
        <v>342</v>
      </c>
      <c r="CF1707" s="155">
        <v>8</v>
      </c>
      <c r="CG1707" s="31" t="s">
        <v>690</v>
      </c>
      <c r="CH1707" s="31" t="s">
        <v>4023</v>
      </c>
      <c r="CI1707" s="31" t="s">
        <v>4038</v>
      </c>
      <c r="CJ1707" s="31" t="s">
        <v>3655</v>
      </c>
      <c r="DL1707"/>
      <c r="DM1707"/>
      <c r="DN1707"/>
      <c r="DO1707"/>
      <c r="DP1707"/>
      <c r="DQ1707"/>
      <c r="DR1707"/>
      <c r="DT1707" s="67">
        <v>6296</v>
      </c>
      <c r="DV1707" s="31" t="s">
        <v>2328</v>
      </c>
      <c r="DW1707" s="31" t="s">
        <v>2330</v>
      </c>
      <c r="DX1707" s="63"/>
      <c r="DY1707" s="63"/>
      <c r="DZ1707" s="63"/>
      <c r="EA1707" s="167"/>
      <c r="EB1707" s="60"/>
      <c r="EC1707" s="60"/>
      <c r="ED1707" s="60"/>
      <c r="EE1707" s="60"/>
      <c r="EF1707" s="60"/>
      <c r="EG1707" s="60"/>
      <c r="EH1707" s="60"/>
      <c r="EI1707" s="60"/>
      <c r="EJ1707" s="60"/>
      <c r="EK1707" s="60"/>
      <c r="EL1707" s="60"/>
      <c r="EM1707" s="60"/>
      <c r="EN1707" s="60"/>
      <c r="EO1707" s="60"/>
      <c r="EP1707" s="60"/>
      <c r="EQ1707" s="60"/>
      <c r="ER1707" s="60"/>
      <c r="ES1707" s="60"/>
      <c r="ET1707" s="60"/>
      <c r="EU1707" s="60"/>
      <c r="EV1707" s="60"/>
      <c r="EW1707" s="60"/>
      <c r="EX1707" s="60"/>
      <c r="EY1707" s="60"/>
      <c r="EZ1707" s="60"/>
      <c r="FA1707" s="60"/>
      <c r="FB1707" s="60"/>
    </row>
    <row r="1708" spans="22:158" x14ac:dyDescent="0.25">
      <c r="W1708" s="33"/>
      <c r="X1708" s="33"/>
      <c r="AH1708" s="38">
        <v>100</v>
      </c>
      <c r="AI1708" s="38">
        <v>135</v>
      </c>
      <c r="AJ1708" s="38">
        <v>17950</v>
      </c>
      <c r="AK1708" s="38">
        <v>16</v>
      </c>
      <c r="AL1708" s="38">
        <v>1904858</v>
      </c>
      <c r="AM1708" s="61" t="s">
        <v>1816</v>
      </c>
      <c r="AN1708" s="61" t="s">
        <v>1693</v>
      </c>
      <c r="AO1708" s="61" t="s">
        <v>1654</v>
      </c>
      <c r="AP1708" s="61" t="s">
        <v>5034</v>
      </c>
      <c r="AQ1708" s="61" t="s">
        <v>1720</v>
      </c>
      <c r="AR1708" s="28">
        <v>5293.6</v>
      </c>
      <c r="AS1708" s="28">
        <v>0</v>
      </c>
      <c r="AT1708" s="28">
        <v>0</v>
      </c>
      <c r="AU1708" s="62"/>
      <c r="BT1708">
        <v>0</v>
      </c>
      <c r="BU1708" s="32">
        <v>100</v>
      </c>
      <c r="BV1708" s="32">
        <v>150</v>
      </c>
      <c r="BW1708" s="32">
        <v>13500</v>
      </c>
      <c r="BX1708" s="32">
        <v>86</v>
      </c>
      <c r="BY1708" s="32">
        <v>91140</v>
      </c>
      <c r="BZ1708" t="s">
        <v>1816</v>
      </c>
      <c r="CA1708" t="s">
        <v>1695</v>
      </c>
      <c r="CB1708" t="s">
        <v>1833</v>
      </c>
      <c r="CC1708" t="s">
        <v>1787</v>
      </c>
      <c r="CD1708" s="52" t="s">
        <v>1789</v>
      </c>
      <c r="CE1708" s="155">
        <v>484</v>
      </c>
      <c r="CF1708" s="155">
        <v>97</v>
      </c>
      <c r="CG1708" s="31" t="s">
        <v>5839</v>
      </c>
      <c r="CH1708" s="31" t="s">
        <v>4024</v>
      </c>
      <c r="CI1708" s="31" t="s">
        <v>4038</v>
      </c>
      <c r="CJ1708" s="31" t="s">
        <v>3656</v>
      </c>
      <c r="DL1708"/>
      <c r="DM1708"/>
      <c r="DN1708"/>
      <c r="DO1708"/>
      <c r="DP1708"/>
      <c r="DQ1708"/>
      <c r="DR1708"/>
      <c r="DV1708" s="31" t="s">
        <v>2328</v>
      </c>
      <c r="DW1708" s="31" t="s">
        <v>2330</v>
      </c>
      <c r="DX1708" s="63"/>
      <c r="DY1708" s="63"/>
      <c r="DZ1708" s="63"/>
      <c r="EA1708" s="167"/>
      <c r="EB1708" s="60"/>
      <c r="EC1708" s="60"/>
      <c r="ED1708" s="60"/>
      <c r="EE1708" s="60"/>
      <c r="EF1708" s="60"/>
      <c r="EG1708" s="60"/>
      <c r="EH1708" s="60"/>
      <c r="EI1708" s="60"/>
      <c r="EJ1708" s="60"/>
      <c r="EK1708" s="60"/>
      <c r="EL1708" s="60"/>
      <c r="EM1708" s="60"/>
      <c r="EN1708" s="60"/>
      <c r="EO1708" s="60"/>
      <c r="EP1708" s="60"/>
      <c r="EQ1708" s="60"/>
      <c r="ER1708" s="60"/>
      <c r="ES1708" s="60"/>
      <c r="ET1708" s="60"/>
      <c r="EU1708" s="60"/>
      <c r="EV1708" s="60"/>
      <c r="EW1708" s="60"/>
      <c r="EX1708" s="60"/>
      <c r="EY1708" s="60"/>
      <c r="EZ1708" s="60"/>
      <c r="FA1708" s="60"/>
      <c r="FB1708" s="60"/>
    </row>
    <row r="1709" spans="22:158" x14ac:dyDescent="0.25">
      <c r="W1709" s="33"/>
      <c r="X1709" s="33"/>
      <c r="AH1709" s="38">
        <v>100</v>
      </c>
      <c r="AI1709" s="38">
        <v>140</v>
      </c>
      <c r="AJ1709" s="38">
        <v>10800</v>
      </c>
      <c r="AK1709" s="38">
        <v>16</v>
      </c>
      <c r="AL1709" s="38">
        <v>1904858</v>
      </c>
      <c r="AM1709" s="61" t="s">
        <v>1816</v>
      </c>
      <c r="AN1709" s="61" t="s">
        <v>1690</v>
      </c>
      <c r="AO1709" s="61" t="s">
        <v>5059</v>
      </c>
      <c r="AP1709" s="61" t="s">
        <v>5034</v>
      </c>
      <c r="AQ1709" s="61" t="s">
        <v>1720</v>
      </c>
      <c r="AR1709" s="28">
        <v>4520</v>
      </c>
      <c r="AS1709" s="28">
        <v>0</v>
      </c>
      <c r="AT1709" s="28">
        <v>0</v>
      </c>
      <c r="AU1709" s="62"/>
      <c r="BT1709">
        <v>0</v>
      </c>
      <c r="BU1709" s="32">
        <v>100</v>
      </c>
      <c r="BV1709" s="32">
        <v>150</v>
      </c>
      <c r="BW1709" s="32">
        <v>13500</v>
      </c>
      <c r="BX1709" s="32">
        <v>86</v>
      </c>
      <c r="BY1709" s="32">
        <v>91160</v>
      </c>
      <c r="BZ1709" t="s">
        <v>1816</v>
      </c>
      <c r="CA1709" t="s">
        <v>1695</v>
      </c>
      <c r="CB1709" t="s">
        <v>1833</v>
      </c>
      <c r="CC1709" s="52" t="s">
        <v>1787</v>
      </c>
      <c r="CD1709" s="52" t="s">
        <v>1788</v>
      </c>
      <c r="CE1709" s="155">
        <v>161</v>
      </c>
      <c r="CF1709" s="155">
        <v>16</v>
      </c>
      <c r="CG1709" s="31" t="s">
        <v>5831</v>
      </c>
      <c r="CH1709" s="31" t="s">
        <v>4025</v>
      </c>
      <c r="CI1709" s="31" t="s">
        <v>4038</v>
      </c>
      <c r="CJ1709" s="31" t="s">
        <v>3657</v>
      </c>
      <c r="DL1709"/>
      <c r="DM1709"/>
      <c r="DN1709"/>
      <c r="DO1709"/>
      <c r="DP1709"/>
      <c r="DQ1709"/>
      <c r="DR1709"/>
      <c r="DV1709" s="31" t="s">
        <v>2328</v>
      </c>
      <c r="DW1709" s="31" t="s">
        <v>2331</v>
      </c>
      <c r="DX1709" s="63"/>
      <c r="DY1709" s="63"/>
      <c r="DZ1709" s="63"/>
      <c r="EA1709" s="167"/>
      <c r="EB1709" s="60"/>
      <c r="EC1709" s="60"/>
      <c r="ED1709" s="60"/>
      <c r="EE1709" s="60"/>
      <c r="EF1709" s="60"/>
      <c r="EG1709" s="60"/>
      <c r="EH1709" s="60"/>
      <c r="EI1709" s="60"/>
      <c r="EJ1709" s="60"/>
      <c r="EK1709" s="60"/>
      <c r="EL1709" s="60"/>
      <c r="EM1709" s="60"/>
      <c r="EN1709" s="60"/>
      <c r="EO1709" s="60"/>
      <c r="EP1709" s="60"/>
      <c r="EQ1709" s="60"/>
      <c r="ER1709" s="60"/>
      <c r="ES1709" s="60"/>
      <c r="ET1709" s="60"/>
      <c r="EU1709" s="60"/>
      <c r="EV1709" s="60"/>
      <c r="EW1709" s="60"/>
      <c r="EX1709" s="60"/>
      <c r="EY1709" s="60"/>
      <c r="EZ1709" s="60"/>
      <c r="FA1709" s="60"/>
      <c r="FB1709" s="60"/>
    </row>
    <row r="1710" spans="22:158" x14ac:dyDescent="0.25">
      <c r="V1710" s="1"/>
      <c r="W1710" s="33"/>
      <c r="X1710" s="33"/>
      <c r="AH1710" s="38">
        <v>100</v>
      </c>
      <c r="AI1710" s="38">
        <v>140</v>
      </c>
      <c r="AJ1710" s="38">
        <v>11400</v>
      </c>
      <c r="AK1710" s="38">
        <v>16</v>
      </c>
      <c r="AL1710" s="38">
        <v>1904858</v>
      </c>
      <c r="AM1710" s="61" t="s">
        <v>1816</v>
      </c>
      <c r="AN1710" s="61" t="s">
        <v>1690</v>
      </c>
      <c r="AO1710" s="61" t="s">
        <v>5071</v>
      </c>
      <c r="AP1710" s="61" t="s">
        <v>5034</v>
      </c>
      <c r="AQ1710" s="61" t="s">
        <v>1720</v>
      </c>
      <c r="AR1710" s="28">
        <v>60.8</v>
      </c>
      <c r="AS1710" s="28">
        <v>0</v>
      </c>
      <c r="AT1710" s="28">
        <v>0</v>
      </c>
      <c r="AU1710" s="62"/>
      <c r="BT1710">
        <v>0</v>
      </c>
      <c r="BU1710" s="32">
        <v>100</v>
      </c>
      <c r="BV1710" s="32">
        <v>150</v>
      </c>
      <c r="BW1710" s="32">
        <v>13500</v>
      </c>
      <c r="BX1710" s="32">
        <v>87</v>
      </c>
      <c r="BY1710" s="32">
        <v>91180</v>
      </c>
      <c r="BZ1710" t="s">
        <v>1816</v>
      </c>
      <c r="CA1710" t="s">
        <v>1695</v>
      </c>
      <c r="CB1710" t="s">
        <v>1833</v>
      </c>
      <c r="CC1710" s="52" t="s">
        <v>1726</v>
      </c>
      <c r="CD1710" s="52" t="s">
        <v>1793</v>
      </c>
      <c r="CE1710" s="155"/>
      <c r="CF1710" s="155"/>
      <c r="CG1710" s="31" t="s">
        <v>5841</v>
      </c>
      <c r="CH1710" s="31" t="s">
        <v>4033</v>
      </c>
      <c r="CI1710" s="31" t="s">
        <v>4038</v>
      </c>
      <c r="CJ1710" s="31" t="s">
        <v>3658</v>
      </c>
      <c r="DL1710"/>
      <c r="DM1710"/>
      <c r="DN1710"/>
      <c r="DO1710"/>
      <c r="DP1710"/>
      <c r="DQ1710"/>
      <c r="DR1710"/>
      <c r="DV1710" s="31" t="s">
        <v>2328</v>
      </c>
      <c r="DW1710" s="31" t="s">
        <v>2331</v>
      </c>
      <c r="DX1710" s="63"/>
      <c r="DY1710" s="63"/>
      <c r="DZ1710" s="63"/>
      <c r="EA1710" s="167"/>
      <c r="EB1710" s="60"/>
      <c r="EC1710" s="60"/>
      <c r="ED1710" s="60"/>
      <c r="EE1710" s="60"/>
      <c r="EF1710" s="60"/>
      <c r="EG1710" s="60"/>
      <c r="EH1710" s="60"/>
      <c r="EI1710" s="60"/>
      <c r="EJ1710" s="60"/>
      <c r="EK1710" s="60"/>
      <c r="EL1710" s="60"/>
      <c r="EM1710" s="60"/>
      <c r="EN1710" s="60"/>
      <c r="EO1710" s="60"/>
      <c r="EP1710" s="60"/>
      <c r="EQ1710" s="60"/>
      <c r="ER1710" s="60"/>
      <c r="ES1710" s="60"/>
      <c r="ET1710" s="60"/>
      <c r="EU1710" s="60"/>
      <c r="EV1710" s="60"/>
      <c r="EW1710" s="60"/>
      <c r="EX1710" s="60"/>
      <c r="EY1710" s="60"/>
      <c r="EZ1710" s="60"/>
      <c r="FA1710" s="60"/>
      <c r="FB1710" s="60"/>
    </row>
    <row r="1711" spans="22:158" x14ac:dyDescent="0.25">
      <c r="W1711" s="33"/>
      <c r="X1711" s="33"/>
      <c r="AH1711" s="38">
        <v>100</v>
      </c>
      <c r="AI1711" s="38">
        <v>140</v>
      </c>
      <c r="AJ1711" s="38">
        <v>12900</v>
      </c>
      <c r="AK1711" s="38">
        <v>16</v>
      </c>
      <c r="AL1711" s="38">
        <v>1904858</v>
      </c>
      <c r="AM1711" s="61" t="s">
        <v>1816</v>
      </c>
      <c r="AN1711" s="61" t="s">
        <v>1690</v>
      </c>
      <c r="AO1711" s="61" t="s">
        <v>5099</v>
      </c>
      <c r="AP1711" s="61" t="s">
        <v>5034</v>
      </c>
      <c r="AQ1711" s="61" t="s">
        <v>1720</v>
      </c>
      <c r="AR1711" s="28">
        <v>15667.1</v>
      </c>
      <c r="AS1711" s="28">
        <v>0</v>
      </c>
      <c r="AT1711" s="28">
        <v>0</v>
      </c>
      <c r="AU1711" s="62"/>
      <c r="BT1711">
        <v>0</v>
      </c>
      <c r="BU1711" s="32">
        <v>100</v>
      </c>
      <c r="BV1711" s="32">
        <v>150</v>
      </c>
      <c r="BW1711" s="32">
        <v>13500</v>
      </c>
      <c r="BX1711" s="32">
        <v>87</v>
      </c>
      <c r="BY1711" s="32">
        <v>91190</v>
      </c>
      <c r="BZ1711" t="s">
        <v>1816</v>
      </c>
      <c r="CA1711" t="s">
        <v>1695</v>
      </c>
      <c r="CB1711" s="52" t="s">
        <v>1833</v>
      </c>
      <c r="CC1711" s="52" t="s">
        <v>1726</v>
      </c>
      <c r="CD1711" s="52" t="s">
        <v>1726</v>
      </c>
      <c r="CE1711" s="155"/>
      <c r="CF1711" s="155"/>
      <c r="CG1711" s="31" t="s">
        <v>5843</v>
      </c>
      <c r="CH1711" s="31" t="s">
        <v>4034</v>
      </c>
      <c r="CI1711" s="31" t="s">
        <v>4038</v>
      </c>
      <c r="CJ1711" s="31" t="s">
        <v>3659</v>
      </c>
      <c r="DL1711"/>
      <c r="DM1711"/>
      <c r="DN1711"/>
      <c r="DO1711"/>
      <c r="DP1711"/>
      <c r="DQ1711"/>
      <c r="DR1711"/>
      <c r="DV1711" s="31" t="s">
        <v>2328</v>
      </c>
      <c r="DW1711" s="31" t="s">
        <v>2331</v>
      </c>
      <c r="DX1711" s="63"/>
      <c r="DY1711" s="63"/>
      <c r="DZ1711" s="63"/>
      <c r="EA1711" s="167"/>
      <c r="EB1711" s="60"/>
      <c r="EC1711" s="60"/>
      <c r="ED1711" s="60"/>
      <c r="EE1711" s="60"/>
      <c r="EF1711" s="60"/>
      <c r="EG1711" s="60"/>
      <c r="EH1711" s="60"/>
      <c r="EI1711" s="60"/>
      <c r="EJ1711" s="60"/>
      <c r="EK1711" s="60"/>
      <c r="EL1711" s="60"/>
      <c r="EM1711" s="60"/>
      <c r="EN1711" s="60"/>
      <c r="EO1711" s="60"/>
      <c r="EP1711" s="60"/>
      <c r="EQ1711" s="60"/>
      <c r="ER1711" s="60"/>
      <c r="ES1711" s="60"/>
      <c r="ET1711" s="60"/>
      <c r="EU1711" s="60"/>
      <c r="EV1711" s="60"/>
      <c r="EW1711" s="60"/>
      <c r="EX1711" s="60"/>
      <c r="EY1711" s="60"/>
      <c r="EZ1711" s="60"/>
      <c r="FA1711" s="60"/>
      <c r="FB1711" s="60"/>
    </row>
    <row r="1712" spans="22:158" x14ac:dyDescent="0.25">
      <c r="W1712" s="33"/>
      <c r="X1712" s="33"/>
      <c r="AH1712" s="38">
        <v>100</v>
      </c>
      <c r="AI1712" s="38">
        <v>140</v>
      </c>
      <c r="AJ1712" s="38">
        <v>18100</v>
      </c>
      <c r="AK1712" s="38">
        <v>16</v>
      </c>
      <c r="AL1712" s="38">
        <v>1904858</v>
      </c>
      <c r="AM1712" s="61" t="s">
        <v>1816</v>
      </c>
      <c r="AN1712" s="61" t="s">
        <v>1690</v>
      </c>
      <c r="AO1712" s="61" t="s">
        <v>1658</v>
      </c>
      <c r="AP1712" s="61" t="s">
        <v>5034</v>
      </c>
      <c r="AQ1712" s="61" t="s">
        <v>1720</v>
      </c>
      <c r="AR1712" s="28">
        <v>2270.9</v>
      </c>
      <c r="AS1712" s="28">
        <v>0</v>
      </c>
      <c r="AT1712" s="28">
        <v>0</v>
      </c>
      <c r="AU1712" s="62"/>
      <c r="BT1712">
        <v>0</v>
      </c>
      <c r="BU1712" s="32">
        <v>100</v>
      </c>
      <c r="BV1712" s="32">
        <v>150</v>
      </c>
      <c r="BW1712" s="32">
        <v>13500</v>
      </c>
      <c r="BX1712" s="32">
        <v>87</v>
      </c>
      <c r="BY1712" s="32">
        <v>91200</v>
      </c>
      <c r="BZ1712" t="s">
        <v>1816</v>
      </c>
      <c r="CA1712" t="s">
        <v>1695</v>
      </c>
      <c r="CB1712" t="s">
        <v>1833</v>
      </c>
      <c r="CC1712" t="s">
        <v>1726</v>
      </c>
      <c r="CD1712" s="52" t="s">
        <v>1794</v>
      </c>
      <c r="CE1712" s="155"/>
      <c r="CF1712" s="155"/>
      <c r="CG1712" s="31" t="s">
        <v>5845</v>
      </c>
      <c r="CH1712" s="31" t="s">
        <v>4037</v>
      </c>
      <c r="CI1712" s="31" t="s">
        <v>4038</v>
      </c>
      <c r="CJ1712" s="31" t="s">
        <v>3660</v>
      </c>
      <c r="DL1712"/>
      <c r="DM1712"/>
      <c r="DN1712"/>
      <c r="DO1712"/>
      <c r="DP1712"/>
      <c r="DQ1712"/>
      <c r="DR1712"/>
      <c r="DV1712" s="31" t="s">
        <v>2328</v>
      </c>
      <c r="DW1712" s="31" t="s">
        <v>2331</v>
      </c>
      <c r="DX1712" s="63"/>
      <c r="DY1712" s="63"/>
      <c r="DZ1712" s="63"/>
      <c r="EA1712" s="167"/>
      <c r="EB1712" s="60"/>
      <c r="EC1712" s="60"/>
      <c r="ED1712" s="60"/>
      <c r="EE1712" s="60"/>
      <c r="EF1712" s="60"/>
      <c r="EG1712" s="60"/>
      <c r="EH1712" s="60"/>
      <c r="EI1712" s="60"/>
      <c r="EJ1712" s="60"/>
      <c r="EK1712" s="60"/>
      <c r="EL1712" s="60"/>
      <c r="EM1712" s="60"/>
      <c r="EN1712" s="60"/>
      <c r="EO1712" s="60"/>
      <c r="EP1712" s="60"/>
      <c r="EQ1712" s="60"/>
      <c r="ER1712" s="60"/>
      <c r="ES1712" s="60"/>
      <c r="ET1712" s="60"/>
      <c r="EU1712" s="60"/>
      <c r="EV1712" s="60"/>
      <c r="EW1712" s="60"/>
      <c r="EX1712" s="60"/>
      <c r="EY1712" s="60"/>
      <c r="EZ1712" s="60"/>
      <c r="FA1712" s="60"/>
      <c r="FB1712" s="60"/>
    </row>
    <row r="1713" spans="22:158" x14ac:dyDescent="0.25">
      <c r="V1713" s="1"/>
      <c r="W1713" s="33"/>
      <c r="X1713" s="33"/>
      <c r="AH1713" s="38">
        <v>100</v>
      </c>
      <c r="AI1713" s="38">
        <v>145</v>
      </c>
      <c r="AJ1713" s="38">
        <v>18750</v>
      </c>
      <c r="AK1713" s="38">
        <v>16</v>
      </c>
      <c r="AL1713" s="38">
        <v>1904858</v>
      </c>
      <c r="AM1713" s="61" t="s">
        <v>1816</v>
      </c>
      <c r="AN1713" s="61" t="s">
        <v>1691</v>
      </c>
      <c r="AO1713" s="61" t="s">
        <v>1672</v>
      </c>
      <c r="AP1713" s="61" t="s">
        <v>5034</v>
      </c>
      <c r="AQ1713" s="61" t="s">
        <v>1720</v>
      </c>
      <c r="AR1713" s="28">
        <v>131.19999999999999</v>
      </c>
      <c r="AS1713" s="28">
        <v>0</v>
      </c>
      <c r="AT1713" s="28">
        <v>0</v>
      </c>
      <c r="AU1713" s="62"/>
      <c r="BT1713">
        <v>0</v>
      </c>
      <c r="BU1713" s="32">
        <v>100</v>
      </c>
      <c r="BV1713" s="32">
        <v>150</v>
      </c>
      <c r="BW1713" s="32">
        <v>13500</v>
      </c>
      <c r="BX1713" s="32">
        <v>88</v>
      </c>
      <c r="BY1713" s="32">
        <v>91220</v>
      </c>
      <c r="BZ1713" t="s">
        <v>1816</v>
      </c>
      <c r="CA1713" t="s">
        <v>1695</v>
      </c>
      <c r="CB1713" t="s">
        <v>1833</v>
      </c>
      <c r="CC1713" s="52" t="s">
        <v>1684</v>
      </c>
      <c r="CD1713" s="52" t="s">
        <v>1684</v>
      </c>
      <c r="CE1713" s="155">
        <v>98</v>
      </c>
      <c r="CF1713" s="155">
        <v>8</v>
      </c>
      <c r="CG1713" s="31" t="s">
        <v>696</v>
      </c>
      <c r="CH1713" s="31" t="s">
        <v>4026</v>
      </c>
      <c r="CI1713" s="31" t="s">
        <v>4038</v>
      </c>
      <c r="CJ1713" s="31" t="s">
        <v>3661</v>
      </c>
      <c r="DL1713"/>
      <c r="DM1713"/>
      <c r="DN1713"/>
      <c r="DO1713"/>
      <c r="DP1713"/>
      <c r="DQ1713"/>
      <c r="DR1713"/>
      <c r="DV1713" s="31" t="s">
        <v>2328</v>
      </c>
      <c r="DW1713" s="31" t="s">
        <v>2332</v>
      </c>
      <c r="DX1713" s="63"/>
      <c r="DY1713" s="63"/>
      <c r="DZ1713" s="63"/>
      <c r="EA1713" s="167"/>
      <c r="EB1713" s="60"/>
      <c r="EC1713" s="60"/>
      <c r="ED1713" s="60"/>
      <c r="EE1713" s="60"/>
      <c r="EF1713" s="60"/>
      <c r="EG1713" s="60"/>
      <c r="EH1713" s="60"/>
      <c r="EI1713" s="60"/>
      <c r="EJ1713" s="60"/>
      <c r="EK1713" s="60"/>
      <c r="EL1713" s="60"/>
      <c r="EM1713" s="60"/>
      <c r="EN1713" s="60"/>
      <c r="EO1713" s="60"/>
      <c r="EP1713" s="60"/>
      <c r="EQ1713" s="60"/>
      <c r="ER1713" s="60"/>
      <c r="ES1713" s="60"/>
      <c r="ET1713" s="60"/>
      <c r="EU1713" s="60"/>
      <c r="EV1713" s="60"/>
      <c r="EW1713" s="60"/>
      <c r="EX1713" s="60"/>
      <c r="EY1713" s="60"/>
      <c r="EZ1713" s="60"/>
      <c r="FA1713" s="60"/>
      <c r="FB1713" s="60"/>
    </row>
    <row r="1714" spans="22:158" x14ac:dyDescent="0.25">
      <c r="W1714" s="33"/>
      <c r="X1714" s="33"/>
      <c r="AH1714" s="38">
        <v>100</v>
      </c>
      <c r="AI1714" s="38">
        <v>150</v>
      </c>
      <c r="AJ1714" s="38">
        <v>11600</v>
      </c>
      <c r="AK1714" s="38">
        <v>16</v>
      </c>
      <c r="AL1714" s="38">
        <v>1904858</v>
      </c>
      <c r="AM1714" s="61" t="s">
        <v>1816</v>
      </c>
      <c r="AN1714" s="61" t="s">
        <v>1695</v>
      </c>
      <c r="AO1714" s="61" t="s">
        <v>5076</v>
      </c>
      <c r="AP1714" s="61" t="s">
        <v>5034</v>
      </c>
      <c r="AQ1714" s="61" t="s">
        <v>1720</v>
      </c>
      <c r="AR1714" s="28">
        <v>63597.3</v>
      </c>
      <c r="AS1714" s="28">
        <v>0</v>
      </c>
      <c r="AT1714" s="28">
        <v>0</v>
      </c>
      <c r="AU1714" s="62"/>
      <c r="BT1714">
        <v>0</v>
      </c>
      <c r="BU1714" s="32">
        <v>100</v>
      </c>
      <c r="BV1714" s="32">
        <v>150</v>
      </c>
      <c r="BW1714" s="32">
        <v>13500</v>
      </c>
      <c r="BX1714" s="32">
        <v>89</v>
      </c>
      <c r="BY1714" s="32">
        <v>91240</v>
      </c>
      <c r="BZ1714" t="s">
        <v>1816</v>
      </c>
      <c r="CA1714" t="s">
        <v>1695</v>
      </c>
      <c r="CB1714" t="s">
        <v>1833</v>
      </c>
      <c r="CC1714" t="s">
        <v>1785</v>
      </c>
      <c r="CD1714" s="52" t="s">
        <v>1785</v>
      </c>
      <c r="CE1714" s="155">
        <v>323615</v>
      </c>
      <c r="CF1714" s="155">
        <v>164</v>
      </c>
      <c r="CG1714" s="31" t="s">
        <v>698</v>
      </c>
      <c r="CH1714" s="31" t="s">
        <v>4027</v>
      </c>
      <c r="CI1714" s="31" t="s">
        <v>4038</v>
      </c>
      <c r="CJ1714" s="31" t="s">
        <v>3662</v>
      </c>
      <c r="DL1714"/>
      <c r="DM1714"/>
      <c r="DN1714"/>
      <c r="DO1714"/>
      <c r="DP1714"/>
      <c r="DQ1714"/>
      <c r="DR1714"/>
      <c r="DV1714" s="31" t="s">
        <v>2328</v>
      </c>
      <c r="DW1714" s="31" t="s">
        <v>2333</v>
      </c>
      <c r="DX1714" s="63"/>
      <c r="DY1714" s="63"/>
      <c r="DZ1714" s="63"/>
      <c r="EA1714" s="167"/>
      <c r="EB1714" s="60"/>
      <c r="EC1714" s="60"/>
      <c r="ED1714" s="60"/>
      <c r="EE1714" s="60"/>
      <c r="EF1714" s="60"/>
      <c r="EG1714" s="60"/>
      <c r="EH1714" s="60"/>
      <c r="EI1714" s="60"/>
      <c r="EJ1714" s="60"/>
      <c r="EK1714" s="60"/>
      <c r="EL1714" s="60"/>
      <c r="EM1714" s="60"/>
      <c r="EN1714" s="60"/>
      <c r="EO1714" s="60"/>
      <c r="EP1714" s="60"/>
      <c r="EQ1714" s="60"/>
      <c r="ER1714" s="60"/>
      <c r="ES1714" s="60"/>
      <c r="ET1714" s="60"/>
      <c r="EU1714" s="60"/>
      <c r="EV1714" s="60"/>
      <c r="EW1714" s="60"/>
      <c r="EX1714" s="60"/>
      <c r="EY1714" s="60"/>
      <c r="EZ1714" s="60"/>
      <c r="FA1714" s="60"/>
      <c r="FB1714" s="60"/>
    </row>
    <row r="1715" spans="22:158" x14ac:dyDescent="0.25">
      <c r="W1715" s="33"/>
      <c r="X1715" s="33"/>
      <c r="AH1715" s="38">
        <v>100</v>
      </c>
      <c r="AI1715" s="38">
        <v>150</v>
      </c>
      <c r="AJ1715" s="38">
        <v>13450</v>
      </c>
      <c r="AK1715" s="38">
        <v>16</v>
      </c>
      <c r="AL1715" s="38">
        <v>1904858</v>
      </c>
      <c r="AM1715" s="61" t="s">
        <v>1816</v>
      </c>
      <c r="AN1715" s="61" t="s">
        <v>1695</v>
      </c>
      <c r="AO1715" s="61" t="s">
        <v>5112</v>
      </c>
      <c r="AP1715" s="61" t="s">
        <v>5034</v>
      </c>
      <c r="AQ1715" s="61" t="s">
        <v>1720</v>
      </c>
      <c r="AR1715" s="28">
        <v>8.6</v>
      </c>
      <c r="AS1715" s="28">
        <v>0</v>
      </c>
      <c r="AT1715" s="28">
        <v>0</v>
      </c>
      <c r="AU1715" s="62"/>
      <c r="BT1715">
        <v>0</v>
      </c>
      <c r="BU1715" s="32">
        <v>100</v>
      </c>
      <c r="BV1715" s="32">
        <v>150</v>
      </c>
      <c r="BW1715" s="32">
        <v>13850</v>
      </c>
      <c r="BX1715" s="32">
        <v>81</v>
      </c>
      <c r="BY1715" s="32">
        <v>91000</v>
      </c>
      <c r="BZ1715" t="s">
        <v>1816</v>
      </c>
      <c r="CA1715" t="s">
        <v>1695</v>
      </c>
      <c r="CB1715" t="s">
        <v>1840</v>
      </c>
      <c r="CC1715" s="52" t="s">
        <v>1683</v>
      </c>
      <c r="CD1715" s="52" t="s">
        <v>1784</v>
      </c>
      <c r="CE1715" s="155">
        <v>33959</v>
      </c>
      <c r="CF1715" s="155">
        <v>75</v>
      </c>
      <c r="CG1715" s="31" t="s">
        <v>5834</v>
      </c>
      <c r="CH1715" s="31" t="s">
        <v>4016</v>
      </c>
      <c r="CI1715" s="31" t="s">
        <v>4039</v>
      </c>
      <c r="CJ1715" s="31" t="s">
        <v>3663</v>
      </c>
      <c r="DL1715"/>
      <c r="DM1715"/>
      <c r="DN1715"/>
      <c r="DO1715"/>
      <c r="DP1715"/>
      <c r="DQ1715"/>
      <c r="DR1715"/>
      <c r="DV1715" s="31" t="s">
        <v>2328</v>
      </c>
      <c r="DW1715" s="31" t="s">
        <v>2333</v>
      </c>
      <c r="DX1715" s="63"/>
      <c r="DY1715" s="63"/>
      <c r="DZ1715" s="63"/>
      <c r="EA1715" s="167"/>
      <c r="EB1715" s="60"/>
      <c r="EC1715" s="60"/>
      <c r="ED1715" s="60"/>
      <c r="EE1715" s="60"/>
      <c r="EF1715" s="60"/>
      <c r="EG1715" s="60"/>
      <c r="EH1715" s="60"/>
      <c r="EI1715" s="60"/>
      <c r="EJ1715" s="60"/>
      <c r="EK1715" s="60"/>
      <c r="EL1715" s="60"/>
      <c r="EM1715" s="60"/>
      <c r="EN1715" s="60"/>
      <c r="EO1715" s="60"/>
      <c r="EP1715" s="60"/>
      <c r="EQ1715" s="60"/>
      <c r="ER1715" s="60"/>
      <c r="ES1715" s="60"/>
      <c r="ET1715" s="60"/>
      <c r="EU1715" s="60"/>
      <c r="EV1715" s="60"/>
      <c r="EW1715" s="60"/>
      <c r="EX1715" s="60"/>
      <c r="EY1715" s="60"/>
      <c r="EZ1715" s="60"/>
      <c r="FA1715" s="60"/>
      <c r="FB1715" s="60"/>
    </row>
    <row r="1716" spans="22:158" x14ac:dyDescent="0.25">
      <c r="W1716" s="33"/>
      <c r="X1716" s="33"/>
      <c r="AH1716" s="38">
        <v>100</v>
      </c>
      <c r="AI1716" s="38">
        <v>150</v>
      </c>
      <c r="AJ1716" s="38">
        <v>15550</v>
      </c>
      <c r="AK1716" s="38">
        <v>16</v>
      </c>
      <c r="AL1716" s="38">
        <v>1904858</v>
      </c>
      <c r="AM1716" s="61" t="s">
        <v>1816</v>
      </c>
      <c r="AN1716" s="61" t="s">
        <v>1695</v>
      </c>
      <c r="AO1716" s="61" t="s">
        <v>1602</v>
      </c>
      <c r="AP1716" s="61" t="s">
        <v>5034</v>
      </c>
      <c r="AQ1716" s="61" t="s">
        <v>1720</v>
      </c>
      <c r="AR1716" s="28">
        <v>1.9</v>
      </c>
      <c r="AS1716" s="28">
        <v>0</v>
      </c>
      <c r="AT1716" s="28">
        <v>0</v>
      </c>
      <c r="AU1716" s="62"/>
      <c r="BT1716">
        <v>0</v>
      </c>
      <c r="BU1716" s="32">
        <v>100</v>
      </c>
      <c r="BV1716" s="32">
        <v>150</v>
      </c>
      <c r="BW1716" s="32">
        <v>13850</v>
      </c>
      <c r="BX1716" s="32">
        <v>81</v>
      </c>
      <c r="BY1716" s="32">
        <v>91010</v>
      </c>
      <c r="BZ1716" t="s">
        <v>1816</v>
      </c>
      <c r="CA1716" t="s">
        <v>1695</v>
      </c>
      <c r="CB1716" t="s">
        <v>1840</v>
      </c>
      <c r="CC1716" s="52" t="s">
        <v>1683</v>
      </c>
      <c r="CD1716" s="52" t="s">
        <v>1683</v>
      </c>
      <c r="CE1716" s="155"/>
      <c r="CF1716" s="155"/>
      <c r="CG1716" s="31" t="s">
        <v>5837</v>
      </c>
      <c r="CH1716" s="31" t="s">
        <v>4018</v>
      </c>
      <c r="CI1716" s="31" t="s">
        <v>4039</v>
      </c>
      <c r="CJ1716" s="31" t="s">
        <v>3664</v>
      </c>
      <c r="DL1716"/>
      <c r="DM1716"/>
      <c r="DN1716"/>
      <c r="DO1716"/>
      <c r="DP1716"/>
      <c r="DQ1716"/>
      <c r="DR1716"/>
      <c r="DV1716" s="31" t="s">
        <v>2328</v>
      </c>
      <c r="DW1716" s="31" t="s">
        <v>2333</v>
      </c>
      <c r="DX1716" s="63"/>
      <c r="DY1716" s="63"/>
      <c r="DZ1716" s="63"/>
      <c r="EA1716" s="167"/>
      <c r="EB1716" s="60"/>
      <c r="EC1716" s="60"/>
      <c r="ED1716" s="60"/>
      <c r="EE1716" s="60"/>
      <c r="EF1716" s="60"/>
      <c r="EG1716" s="60"/>
      <c r="EH1716" s="60"/>
      <c r="EI1716" s="60"/>
      <c r="EJ1716" s="60"/>
      <c r="EK1716" s="60"/>
      <c r="EL1716" s="60"/>
      <c r="EM1716" s="60"/>
      <c r="EN1716" s="60"/>
      <c r="EO1716" s="60"/>
      <c r="EP1716" s="60"/>
      <c r="EQ1716" s="60"/>
      <c r="ER1716" s="60"/>
      <c r="ES1716" s="60"/>
      <c r="ET1716" s="60"/>
      <c r="EU1716" s="60"/>
      <c r="EV1716" s="60"/>
      <c r="EW1716" s="60"/>
      <c r="EX1716" s="60"/>
      <c r="EY1716" s="60"/>
      <c r="EZ1716" s="60"/>
      <c r="FA1716" s="60"/>
      <c r="FB1716" s="60"/>
    </row>
    <row r="1717" spans="22:158" x14ac:dyDescent="0.25">
      <c r="W1717" s="33"/>
      <c r="X1717" s="33"/>
      <c r="AH1717" s="38">
        <v>100</v>
      </c>
      <c r="AI1717" s="38">
        <v>150</v>
      </c>
      <c r="AJ1717" s="38">
        <v>15800</v>
      </c>
      <c r="AK1717" s="38">
        <v>16</v>
      </c>
      <c r="AL1717" s="38">
        <v>1904858</v>
      </c>
      <c r="AM1717" s="61" t="s">
        <v>1816</v>
      </c>
      <c r="AN1717" s="61" t="s">
        <v>1695</v>
      </c>
      <c r="AO1717" s="61" t="s">
        <v>1607</v>
      </c>
      <c r="AP1717" s="61" t="s">
        <v>5034</v>
      </c>
      <c r="AQ1717" s="61" t="s">
        <v>1720</v>
      </c>
      <c r="AR1717" s="28">
        <v>3286.6</v>
      </c>
      <c r="AS1717" s="28">
        <v>0</v>
      </c>
      <c r="AT1717" s="28">
        <v>0</v>
      </c>
      <c r="AU1717" s="62"/>
      <c r="BT1717">
        <v>0</v>
      </c>
      <c r="BU1717" s="32">
        <v>100</v>
      </c>
      <c r="BV1717" s="32">
        <v>150</v>
      </c>
      <c r="BW1717" s="32">
        <v>13850</v>
      </c>
      <c r="BX1717" s="32">
        <v>82</v>
      </c>
      <c r="BY1717" s="32">
        <v>91020</v>
      </c>
      <c r="BZ1717" t="s">
        <v>1816</v>
      </c>
      <c r="CA1717" t="s">
        <v>1695</v>
      </c>
      <c r="CB1717" t="s">
        <v>1840</v>
      </c>
      <c r="CC1717" s="52" t="s">
        <v>1790</v>
      </c>
      <c r="CD1717" s="52" t="s">
        <v>1792</v>
      </c>
      <c r="CE1717" s="155">
        <v>13751</v>
      </c>
      <c r="CF1717" s="155">
        <v>27</v>
      </c>
      <c r="CG1717" s="31" t="s">
        <v>5851</v>
      </c>
      <c r="CH1717" s="31" t="s">
        <v>4019</v>
      </c>
      <c r="CI1717" s="31" t="s">
        <v>4039</v>
      </c>
      <c r="CJ1717" s="31" t="s">
        <v>3665</v>
      </c>
      <c r="DL1717"/>
      <c r="DM1717"/>
      <c r="DN1717"/>
      <c r="DO1717"/>
      <c r="DP1717"/>
      <c r="DQ1717"/>
      <c r="DR1717"/>
      <c r="DV1717" s="31" t="s">
        <v>2328</v>
      </c>
      <c r="DW1717" s="31" t="s">
        <v>2333</v>
      </c>
      <c r="DX1717" s="63"/>
      <c r="DY1717" s="63"/>
      <c r="DZ1717" s="63"/>
      <c r="EA1717" s="167"/>
      <c r="EB1717" s="60"/>
      <c r="EC1717" s="60"/>
      <c r="ED1717" s="60"/>
      <c r="EE1717" s="60"/>
      <c r="EF1717" s="60"/>
      <c r="EG1717" s="60"/>
      <c r="EH1717" s="60"/>
      <c r="EI1717" s="60"/>
      <c r="EJ1717" s="60"/>
      <c r="EK1717" s="60"/>
      <c r="EL1717" s="60"/>
      <c r="EM1717" s="60"/>
      <c r="EN1717" s="60"/>
      <c r="EO1717" s="60"/>
      <c r="EP1717" s="60"/>
      <c r="EQ1717" s="60"/>
      <c r="ER1717" s="60"/>
      <c r="ES1717" s="60"/>
      <c r="ET1717" s="60"/>
      <c r="EU1717" s="60"/>
      <c r="EV1717" s="60"/>
      <c r="EW1717" s="60"/>
      <c r="EX1717" s="60"/>
      <c r="EY1717" s="60"/>
      <c r="EZ1717" s="60"/>
      <c r="FA1717" s="60"/>
      <c r="FB1717" s="60"/>
    </row>
    <row r="1718" spans="22:158" x14ac:dyDescent="0.25">
      <c r="V1718" s="1"/>
      <c r="W1718" s="33"/>
      <c r="X1718" s="33"/>
      <c r="AH1718" s="38">
        <v>100</v>
      </c>
      <c r="AI1718" s="38">
        <v>155</v>
      </c>
      <c r="AJ1718" s="38">
        <v>10300</v>
      </c>
      <c r="AK1718" s="38">
        <v>16</v>
      </c>
      <c r="AL1718" s="38">
        <v>1904858</v>
      </c>
      <c r="AM1718" s="61" t="s">
        <v>1816</v>
      </c>
      <c r="AN1718" s="61" t="s">
        <v>1686</v>
      </c>
      <c r="AO1718" s="61" t="s">
        <v>5049</v>
      </c>
      <c r="AP1718" s="61" t="s">
        <v>5034</v>
      </c>
      <c r="AQ1718" s="61" t="s">
        <v>1720</v>
      </c>
      <c r="AR1718" s="28">
        <v>24564.799999999999</v>
      </c>
      <c r="AS1718" s="28">
        <v>0</v>
      </c>
      <c r="AT1718" s="28">
        <v>0</v>
      </c>
      <c r="AU1718" s="62"/>
      <c r="BT1718">
        <v>0</v>
      </c>
      <c r="BU1718" s="32">
        <v>100</v>
      </c>
      <c r="BV1718" s="32">
        <v>150</v>
      </c>
      <c r="BW1718" s="32">
        <v>13850</v>
      </c>
      <c r="BX1718" s="32">
        <v>82</v>
      </c>
      <c r="BY1718" s="32">
        <v>91040</v>
      </c>
      <c r="BZ1718" t="s">
        <v>1816</v>
      </c>
      <c r="CA1718" t="s">
        <v>1695</v>
      </c>
      <c r="CB1718" t="s">
        <v>1840</v>
      </c>
      <c r="CC1718" t="s">
        <v>1790</v>
      </c>
      <c r="CD1718" s="52" t="s">
        <v>1791</v>
      </c>
      <c r="CE1718" s="155">
        <v>14008</v>
      </c>
      <c r="CF1718" s="155">
        <v>24</v>
      </c>
      <c r="CG1718" s="31" t="s">
        <v>5853</v>
      </c>
      <c r="CH1718" s="31" t="s">
        <v>4020</v>
      </c>
      <c r="CI1718" s="31" t="s">
        <v>4039</v>
      </c>
      <c r="CJ1718" s="31" t="s">
        <v>3666</v>
      </c>
      <c r="DL1718"/>
      <c r="DM1718"/>
      <c r="DN1718"/>
      <c r="DO1718"/>
      <c r="DP1718"/>
      <c r="DQ1718"/>
      <c r="DR1718"/>
      <c r="DV1718" s="31" t="s">
        <v>2328</v>
      </c>
      <c r="DW1718" s="31" t="s">
        <v>2334</v>
      </c>
      <c r="DX1718" s="63"/>
      <c r="DY1718" s="63"/>
      <c r="DZ1718" s="63"/>
      <c r="EA1718" s="167"/>
      <c r="EB1718" s="60"/>
      <c r="EC1718" s="60"/>
      <c r="ED1718" s="60"/>
      <c r="EE1718" s="60"/>
      <c r="EF1718" s="60"/>
      <c r="EG1718" s="60"/>
      <c r="EH1718" s="60"/>
      <c r="EI1718" s="60"/>
      <c r="EJ1718" s="60"/>
      <c r="EK1718" s="60"/>
      <c r="EL1718" s="60"/>
      <c r="EM1718" s="60"/>
      <c r="EN1718" s="60"/>
      <c r="EO1718" s="60"/>
      <c r="EP1718" s="60"/>
      <c r="EQ1718" s="60"/>
      <c r="ER1718" s="60"/>
      <c r="ES1718" s="60"/>
      <c r="ET1718" s="60"/>
      <c r="EU1718" s="60"/>
      <c r="EV1718" s="60"/>
      <c r="EW1718" s="60"/>
      <c r="EX1718" s="60"/>
      <c r="EY1718" s="60"/>
      <c r="EZ1718" s="60"/>
      <c r="FA1718" s="60"/>
      <c r="FB1718" s="60"/>
    </row>
    <row r="1719" spans="22:158" x14ac:dyDescent="0.25">
      <c r="W1719" s="33"/>
      <c r="X1719" s="33"/>
      <c r="AH1719" s="38">
        <v>100</v>
      </c>
      <c r="AI1719" s="38">
        <v>155</v>
      </c>
      <c r="AJ1719" s="38">
        <v>10650</v>
      </c>
      <c r="AK1719" s="38">
        <v>16</v>
      </c>
      <c r="AL1719" s="38">
        <v>1904858</v>
      </c>
      <c r="AM1719" s="61" t="s">
        <v>1816</v>
      </c>
      <c r="AN1719" s="61" t="s">
        <v>1686</v>
      </c>
      <c r="AO1719" s="61" t="s">
        <v>5056</v>
      </c>
      <c r="AP1719" s="61" t="s">
        <v>5034</v>
      </c>
      <c r="AQ1719" s="61" t="s">
        <v>1720</v>
      </c>
      <c r="AR1719" s="28">
        <v>3111.1</v>
      </c>
      <c r="AS1719" s="28">
        <v>0</v>
      </c>
      <c r="AT1719" s="28">
        <v>0</v>
      </c>
      <c r="AU1719" s="62"/>
      <c r="BT1719">
        <v>0</v>
      </c>
      <c r="BU1719" s="32">
        <v>100</v>
      </c>
      <c r="BV1719" s="32">
        <v>150</v>
      </c>
      <c r="BW1719" s="32">
        <v>13850</v>
      </c>
      <c r="BX1719" s="32">
        <v>84</v>
      </c>
      <c r="BY1719" s="32">
        <v>91100</v>
      </c>
      <c r="BZ1719" t="s">
        <v>1816</v>
      </c>
      <c r="CA1719" t="s">
        <v>1695</v>
      </c>
      <c r="CB1719" t="s">
        <v>1840</v>
      </c>
      <c r="CC1719" s="52" t="s">
        <v>1795</v>
      </c>
      <c r="CD1719" s="52" t="s">
        <v>1796</v>
      </c>
      <c r="CE1719" s="155">
        <v>4</v>
      </c>
      <c r="CF1719" s="155">
        <v>1</v>
      </c>
      <c r="CG1719" s="31" t="s">
        <v>688</v>
      </c>
      <c r="CH1719" s="31" t="s">
        <v>4022</v>
      </c>
      <c r="CI1719" s="31" t="s">
        <v>4039</v>
      </c>
      <c r="CJ1719" s="31" t="s">
        <v>3667</v>
      </c>
      <c r="DL1719"/>
      <c r="DM1719"/>
      <c r="DN1719"/>
      <c r="DO1719"/>
      <c r="DP1719"/>
      <c r="DQ1719"/>
      <c r="DR1719"/>
      <c r="DV1719" s="31" t="s">
        <v>2328</v>
      </c>
      <c r="DW1719" s="31" t="s">
        <v>2334</v>
      </c>
      <c r="DX1719" s="63"/>
      <c r="DY1719" s="63"/>
      <c r="DZ1719" s="63"/>
      <c r="EA1719" s="167"/>
      <c r="EB1719" s="60"/>
      <c r="EC1719" s="60"/>
      <c r="ED1719" s="60"/>
      <c r="EE1719" s="60"/>
      <c r="EF1719" s="60"/>
      <c r="EG1719" s="60"/>
      <c r="EH1719" s="60"/>
      <c r="EI1719" s="60"/>
      <c r="EJ1719" s="60"/>
      <c r="EK1719" s="60"/>
      <c r="EL1719" s="60"/>
      <c r="EM1719" s="60"/>
      <c r="EN1719" s="60"/>
      <c r="EO1719" s="60"/>
      <c r="EP1719" s="60"/>
      <c r="EQ1719" s="60"/>
      <c r="ER1719" s="60"/>
      <c r="ES1719" s="60"/>
      <c r="ET1719" s="60"/>
      <c r="EU1719" s="60"/>
      <c r="EV1719" s="60"/>
      <c r="EW1719" s="60"/>
      <c r="EX1719" s="60"/>
      <c r="EY1719" s="60"/>
      <c r="EZ1719" s="60"/>
      <c r="FA1719" s="60"/>
      <c r="FB1719" s="60"/>
    </row>
    <row r="1720" spans="22:158" x14ac:dyDescent="0.25">
      <c r="V1720" s="1"/>
      <c r="W1720" s="33"/>
      <c r="X1720" s="33"/>
      <c r="AH1720" s="38">
        <v>100</v>
      </c>
      <c r="AI1720" s="38">
        <v>155</v>
      </c>
      <c r="AJ1720" s="38">
        <v>11860</v>
      </c>
      <c r="AK1720" s="38">
        <v>16</v>
      </c>
      <c r="AL1720" s="38">
        <v>1904858</v>
      </c>
      <c r="AM1720" s="61" t="s">
        <v>1816</v>
      </c>
      <c r="AN1720" s="61" t="s">
        <v>1686</v>
      </c>
      <c r="AO1720" s="61" t="s">
        <v>5082</v>
      </c>
      <c r="AP1720" s="61" t="s">
        <v>5034</v>
      </c>
      <c r="AQ1720" s="61" t="s">
        <v>1720</v>
      </c>
      <c r="AR1720" s="28">
        <v>1944.4</v>
      </c>
      <c r="AS1720" s="28">
        <v>0</v>
      </c>
      <c r="AT1720" s="28">
        <v>0</v>
      </c>
      <c r="AU1720" s="62"/>
      <c r="BT1720">
        <v>0</v>
      </c>
      <c r="BU1720" s="32">
        <v>100</v>
      </c>
      <c r="BV1720" s="32">
        <v>150</v>
      </c>
      <c r="BW1720" s="32">
        <v>13850</v>
      </c>
      <c r="BX1720" s="32">
        <v>85</v>
      </c>
      <c r="BY1720" s="32">
        <v>91120</v>
      </c>
      <c r="BZ1720" t="s">
        <v>1816</v>
      </c>
      <c r="CA1720" t="s">
        <v>1695</v>
      </c>
      <c r="CB1720" t="s">
        <v>1840</v>
      </c>
      <c r="CC1720" s="52" t="s">
        <v>1797</v>
      </c>
      <c r="CD1720" s="52" t="s">
        <v>1797</v>
      </c>
      <c r="CE1720" s="155">
        <v>45</v>
      </c>
      <c r="CF1720" s="155">
        <v>2</v>
      </c>
      <c r="CG1720" s="31" t="s">
        <v>690</v>
      </c>
      <c r="CH1720" s="31" t="s">
        <v>4023</v>
      </c>
      <c r="CI1720" s="31" t="s">
        <v>4039</v>
      </c>
      <c r="CJ1720" s="31" t="s">
        <v>3668</v>
      </c>
      <c r="DL1720"/>
      <c r="DM1720"/>
      <c r="DN1720"/>
      <c r="DO1720"/>
      <c r="DP1720"/>
      <c r="DQ1720"/>
      <c r="DR1720"/>
      <c r="DV1720" s="31" t="s">
        <v>2328</v>
      </c>
      <c r="DW1720" s="31" t="s">
        <v>2334</v>
      </c>
      <c r="DX1720" s="63"/>
      <c r="DY1720" s="63"/>
      <c r="DZ1720" s="63"/>
      <c r="EA1720" s="167"/>
      <c r="EB1720" s="60"/>
      <c r="EC1720" s="60"/>
      <c r="ED1720" s="60"/>
      <c r="EE1720" s="60"/>
      <c r="EF1720" s="60"/>
      <c r="EG1720" s="60"/>
      <c r="EH1720" s="60"/>
      <c r="EI1720" s="60"/>
      <c r="EJ1720" s="60"/>
      <c r="EK1720" s="60"/>
      <c r="EL1720" s="60"/>
      <c r="EM1720" s="60"/>
      <c r="EN1720" s="60"/>
      <c r="EO1720" s="60"/>
      <c r="EP1720" s="60"/>
      <c r="EQ1720" s="60"/>
      <c r="ER1720" s="60"/>
      <c r="ES1720" s="60"/>
      <c r="ET1720" s="60"/>
      <c r="EU1720" s="60"/>
      <c r="EV1720" s="60"/>
      <c r="EW1720" s="60"/>
      <c r="EX1720" s="60"/>
      <c r="EY1720" s="60"/>
      <c r="EZ1720" s="60"/>
      <c r="FA1720" s="60"/>
      <c r="FB1720" s="60"/>
    </row>
    <row r="1721" spans="22:158" x14ac:dyDescent="0.25">
      <c r="W1721" s="33"/>
      <c r="X1721" s="33"/>
      <c r="AH1721" s="38">
        <v>100</v>
      </c>
      <c r="AI1721" s="38">
        <v>155</v>
      </c>
      <c r="AJ1721" s="38">
        <v>12500</v>
      </c>
      <c r="AK1721" s="38">
        <v>16</v>
      </c>
      <c r="AL1721" s="38">
        <v>1904858</v>
      </c>
      <c r="AM1721" s="61" t="s">
        <v>1816</v>
      </c>
      <c r="AN1721" s="61" t="s">
        <v>1686</v>
      </c>
      <c r="AO1721" s="61" t="s">
        <v>5094</v>
      </c>
      <c r="AP1721" s="61" t="s">
        <v>5034</v>
      </c>
      <c r="AQ1721" s="61" t="s">
        <v>1720</v>
      </c>
      <c r="AR1721" s="28">
        <v>28454.2</v>
      </c>
      <c r="AS1721" s="28">
        <v>0</v>
      </c>
      <c r="AT1721" s="28">
        <v>0</v>
      </c>
      <c r="AU1721" s="62"/>
      <c r="BT1721">
        <v>0</v>
      </c>
      <c r="BU1721" s="32">
        <v>100</v>
      </c>
      <c r="BV1721" s="32">
        <v>150</v>
      </c>
      <c r="BW1721" s="32">
        <v>13850</v>
      </c>
      <c r="BX1721" s="32">
        <v>86</v>
      </c>
      <c r="BY1721" s="32">
        <v>91140</v>
      </c>
      <c r="BZ1721" t="s">
        <v>1816</v>
      </c>
      <c r="CA1721" t="s">
        <v>1695</v>
      </c>
      <c r="CB1721" t="s">
        <v>1840</v>
      </c>
      <c r="CC1721" s="52" t="s">
        <v>1787</v>
      </c>
      <c r="CD1721" s="52" t="s">
        <v>1789</v>
      </c>
      <c r="CE1721" s="155">
        <v>140</v>
      </c>
      <c r="CF1721" s="155">
        <v>25</v>
      </c>
      <c r="CG1721" s="31" t="s">
        <v>5839</v>
      </c>
      <c r="CH1721" s="31" t="s">
        <v>4024</v>
      </c>
      <c r="CI1721" s="31" t="s">
        <v>4039</v>
      </c>
      <c r="CJ1721" s="31" t="s">
        <v>3669</v>
      </c>
      <c r="DL1721"/>
      <c r="DM1721"/>
      <c r="DN1721"/>
      <c r="DO1721"/>
      <c r="DP1721"/>
      <c r="DQ1721"/>
      <c r="DR1721"/>
      <c r="DV1721" s="31" t="s">
        <v>2328</v>
      </c>
      <c r="DW1721" s="31" t="s">
        <v>2334</v>
      </c>
      <c r="DX1721" s="63"/>
      <c r="DY1721" s="63"/>
      <c r="DZ1721" s="63"/>
      <c r="EA1721" s="167"/>
      <c r="EB1721" s="60"/>
      <c r="EC1721" s="60"/>
      <c r="ED1721" s="60"/>
      <c r="EE1721" s="60"/>
      <c r="EF1721" s="60"/>
      <c r="EG1721" s="60"/>
      <c r="EH1721" s="60"/>
      <c r="EI1721" s="60"/>
      <c r="EJ1721" s="60"/>
      <c r="EK1721" s="60"/>
      <c r="EL1721" s="60"/>
      <c r="EM1721" s="60"/>
      <c r="EN1721" s="60"/>
      <c r="EO1721" s="60"/>
      <c r="EP1721" s="60"/>
      <c r="EQ1721" s="60"/>
      <c r="ER1721" s="60"/>
      <c r="ES1721" s="60"/>
      <c r="ET1721" s="60"/>
      <c r="EU1721" s="60"/>
      <c r="EV1721" s="60"/>
      <c r="EW1721" s="60"/>
      <c r="EX1721" s="60"/>
      <c r="EY1721" s="60"/>
      <c r="EZ1721" s="60"/>
      <c r="FA1721" s="60"/>
      <c r="FB1721" s="60"/>
    </row>
    <row r="1722" spans="22:158" x14ac:dyDescent="0.25">
      <c r="W1722" s="33"/>
      <c r="X1722" s="33"/>
      <c r="AH1722" s="38">
        <v>100</v>
      </c>
      <c r="AI1722" s="38">
        <v>155</v>
      </c>
      <c r="AJ1722" s="38">
        <v>15500</v>
      </c>
      <c r="AK1722" s="38">
        <v>16</v>
      </c>
      <c r="AL1722" s="38">
        <v>1904858</v>
      </c>
      <c r="AM1722" s="61" t="s">
        <v>1816</v>
      </c>
      <c r="AN1722" s="61" t="s">
        <v>1686</v>
      </c>
      <c r="AO1722" s="61" t="s">
        <v>1601</v>
      </c>
      <c r="AP1722" s="61" t="s">
        <v>5034</v>
      </c>
      <c r="AQ1722" s="61" t="s">
        <v>1720</v>
      </c>
      <c r="AR1722" s="28">
        <v>7088.8</v>
      </c>
      <c r="AS1722" s="28">
        <v>0</v>
      </c>
      <c r="AT1722" s="28">
        <v>0</v>
      </c>
      <c r="AU1722" s="62"/>
      <c r="BT1722">
        <v>0</v>
      </c>
      <c r="BU1722" s="32">
        <v>100</v>
      </c>
      <c r="BV1722" s="32">
        <v>150</v>
      </c>
      <c r="BW1722" s="32">
        <v>13850</v>
      </c>
      <c r="BX1722" s="32">
        <v>86</v>
      </c>
      <c r="BY1722" s="32">
        <v>91160</v>
      </c>
      <c r="BZ1722" t="s">
        <v>1816</v>
      </c>
      <c r="CA1722" t="s">
        <v>1695</v>
      </c>
      <c r="CB1722" s="52" t="s">
        <v>1840</v>
      </c>
      <c r="CC1722" s="52" t="s">
        <v>1787</v>
      </c>
      <c r="CD1722" s="52" t="s">
        <v>1788</v>
      </c>
      <c r="CE1722" s="155">
        <v>19</v>
      </c>
      <c r="CF1722" s="155">
        <v>2</v>
      </c>
      <c r="CG1722" s="31" t="s">
        <v>5831</v>
      </c>
      <c r="CH1722" s="31" t="s">
        <v>4025</v>
      </c>
      <c r="CI1722" s="31" t="s">
        <v>4039</v>
      </c>
      <c r="CJ1722" s="31" t="s">
        <v>3670</v>
      </c>
      <c r="DL1722"/>
      <c r="DM1722"/>
      <c r="DN1722"/>
      <c r="DO1722"/>
      <c r="DP1722"/>
      <c r="DQ1722"/>
      <c r="DR1722"/>
      <c r="DV1722" s="31" t="s">
        <v>2328</v>
      </c>
      <c r="DW1722" s="31" t="s">
        <v>2334</v>
      </c>
      <c r="DX1722" s="63"/>
      <c r="DY1722" s="63"/>
      <c r="DZ1722" s="63"/>
      <c r="EA1722" s="167"/>
      <c r="EB1722" s="60"/>
      <c r="EC1722" s="60"/>
      <c r="ED1722" s="60"/>
      <c r="EE1722" s="60"/>
      <c r="EF1722" s="60"/>
      <c r="EG1722" s="60"/>
      <c r="EH1722" s="60"/>
      <c r="EI1722" s="60"/>
      <c r="EJ1722" s="60"/>
      <c r="EK1722" s="60"/>
      <c r="EL1722" s="60"/>
      <c r="EM1722" s="60"/>
      <c r="EN1722" s="60"/>
      <c r="EO1722" s="60"/>
      <c r="EP1722" s="60"/>
      <c r="EQ1722" s="60"/>
      <c r="ER1722" s="60"/>
      <c r="ES1722" s="60"/>
      <c r="ET1722" s="60"/>
      <c r="EU1722" s="60"/>
      <c r="EV1722" s="60"/>
      <c r="EW1722" s="60"/>
      <c r="EX1722" s="60"/>
      <c r="EY1722" s="60"/>
      <c r="EZ1722" s="60"/>
      <c r="FA1722" s="60"/>
      <c r="FB1722" s="60"/>
    </row>
    <row r="1723" spans="22:158" x14ac:dyDescent="0.25">
      <c r="W1723" s="33"/>
      <c r="X1723" s="33"/>
      <c r="AH1723" s="38">
        <v>100</v>
      </c>
      <c r="AI1723" s="38">
        <v>155</v>
      </c>
      <c r="AJ1723" s="38">
        <v>17800</v>
      </c>
      <c r="AK1723" s="38">
        <v>16</v>
      </c>
      <c r="AL1723" s="38">
        <v>1904858</v>
      </c>
      <c r="AM1723" s="61" t="s">
        <v>1816</v>
      </c>
      <c r="AN1723" s="61" t="s">
        <v>1686</v>
      </c>
      <c r="AO1723" s="61" t="s">
        <v>1651</v>
      </c>
      <c r="AP1723" s="61" t="s">
        <v>5034</v>
      </c>
      <c r="AQ1723" s="61" t="s">
        <v>1720</v>
      </c>
      <c r="AR1723" s="28">
        <v>84024</v>
      </c>
      <c r="AS1723" s="28">
        <v>0</v>
      </c>
      <c r="AT1723" s="28">
        <v>0</v>
      </c>
      <c r="AU1723" s="62"/>
      <c r="BT1723">
        <v>0</v>
      </c>
      <c r="BU1723" s="32">
        <v>100</v>
      </c>
      <c r="BV1723" s="32">
        <v>150</v>
      </c>
      <c r="BW1723" s="32">
        <v>13850</v>
      </c>
      <c r="BX1723" s="32">
        <v>88</v>
      </c>
      <c r="BY1723" s="32">
        <v>91220</v>
      </c>
      <c r="BZ1723" t="s">
        <v>1816</v>
      </c>
      <c r="CA1723" t="s">
        <v>1695</v>
      </c>
      <c r="CB1723" t="s">
        <v>1840</v>
      </c>
      <c r="CC1723" t="s">
        <v>1684</v>
      </c>
      <c r="CD1723" s="52" t="s">
        <v>1684</v>
      </c>
      <c r="CE1723" s="155">
        <v>1</v>
      </c>
      <c r="CF1723" s="155">
        <v>1</v>
      </c>
      <c r="CG1723" s="31" t="s">
        <v>696</v>
      </c>
      <c r="CH1723" s="31" t="s">
        <v>4026</v>
      </c>
      <c r="CI1723" s="31" t="s">
        <v>4039</v>
      </c>
      <c r="CJ1723" s="31" t="s">
        <v>3671</v>
      </c>
      <c r="DL1723"/>
      <c r="DM1723"/>
      <c r="DN1723"/>
      <c r="DO1723"/>
      <c r="DP1723"/>
      <c r="DQ1723"/>
      <c r="DR1723"/>
      <c r="DV1723" s="31" t="s">
        <v>2328</v>
      </c>
      <c r="DW1723" s="31" t="s">
        <v>2334</v>
      </c>
      <c r="DX1723" s="63"/>
      <c r="DY1723" s="63"/>
      <c r="DZ1723" s="63"/>
      <c r="EA1723" s="167"/>
      <c r="EB1723" s="60"/>
      <c r="EC1723" s="60"/>
      <c r="ED1723" s="60"/>
      <c r="EE1723" s="60"/>
      <c r="EF1723" s="60"/>
      <c r="EG1723" s="60"/>
      <c r="EH1723" s="60"/>
      <c r="EI1723" s="60"/>
      <c r="EJ1723" s="60"/>
      <c r="EK1723" s="60"/>
      <c r="EL1723" s="60"/>
      <c r="EM1723" s="60"/>
      <c r="EN1723" s="60"/>
      <c r="EO1723" s="60"/>
      <c r="EP1723" s="60"/>
      <c r="EQ1723" s="60"/>
      <c r="ER1723" s="60"/>
      <c r="ES1723" s="60"/>
      <c r="ET1723" s="60"/>
      <c r="EU1723" s="60"/>
      <c r="EV1723" s="60"/>
      <c r="EW1723" s="60"/>
      <c r="EX1723" s="60"/>
      <c r="EY1723" s="60"/>
      <c r="EZ1723" s="60"/>
      <c r="FA1723" s="60"/>
      <c r="FB1723" s="60"/>
    </row>
    <row r="1724" spans="22:158" x14ac:dyDescent="0.25">
      <c r="W1724" s="33"/>
      <c r="X1724" s="33"/>
      <c r="AH1724" s="38">
        <v>100</v>
      </c>
      <c r="AI1724" s="38">
        <v>130</v>
      </c>
      <c r="AJ1724" s="38">
        <v>13660</v>
      </c>
      <c r="AK1724" s="38">
        <v>16</v>
      </c>
      <c r="AL1724" s="38">
        <v>1905258</v>
      </c>
      <c r="AM1724" s="61" t="s">
        <v>1816</v>
      </c>
      <c r="AN1724" s="61" t="s">
        <v>1687</v>
      </c>
      <c r="AO1724" s="61" t="s">
        <v>5117</v>
      </c>
      <c r="AP1724" s="61" t="s">
        <v>5034</v>
      </c>
      <c r="AQ1724" s="61" t="s">
        <v>1721</v>
      </c>
      <c r="AR1724" s="28">
        <v>86952.6</v>
      </c>
      <c r="AS1724" s="28">
        <v>0</v>
      </c>
      <c r="AT1724" s="28">
        <v>0</v>
      </c>
      <c r="AU1724" s="62"/>
      <c r="BT1724">
        <v>0</v>
      </c>
      <c r="BU1724" s="32">
        <v>100</v>
      </c>
      <c r="BV1724" s="32">
        <v>150</v>
      </c>
      <c r="BW1724" s="32">
        <v>13850</v>
      </c>
      <c r="BX1724" s="32">
        <v>89</v>
      </c>
      <c r="BY1724" s="32">
        <v>91240</v>
      </c>
      <c r="BZ1724" t="s">
        <v>1816</v>
      </c>
      <c r="CA1724" t="s">
        <v>1695</v>
      </c>
      <c r="CB1724" t="s">
        <v>1840</v>
      </c>
      <c r="CC1724" s="52" t="s">
        <v>1785</v>
      </c>
      <c r="CD1724" s="52" t="s">
        <v>1785</v>
      </c>
      <c r="CE1724" s="155">
        <v>428127</v>
      </c>
      <c r="CF1724" s="155">
        <v>98</v>
      </c>
      <c r="CG1724" s="31" t="s">
        <v>698</v>
      </c>
      <c r="CH1724" s="31" t="s">
        <v>4027</v>
      </c>
      <c r="CI1724" s="31" t="s">
        <v>4039</v>
      </c>
      <c r="CJ1724" s="31" t="s">
        <v>3672</v>
      </c>
      <c r="DL1724"/>
      <c r="DM1724"/>
      <c r="DN1724"/>
      <c r="DO1724"/>
      <c r="DP1724"/>
      <c r="DQ1724"/>
      <c r="DR1724"/>
      <c r="DV1724" s="31" t="s">
        <v>2335</v>
      </c>
      <c r="DW1724" s="31" t="s">
        <v>2336</v>
      </c>
      <c r="DX1724" s="63"/>
      <c r="DY1724" s="63"/>
      <c r="DZ1724" s="63"/>
      <c r="EA1724" s="167"/>
      <c r="EB1724" s="60"/>
      <c r="EC1724" s="60"/>
      <c r="ED1724" s="60"/>
      <c r="EE1724" s="60"/>
      <c r="EF1724" s="60"/>
      <c r="EG1724" s="60"/>
      <c r="EH1724" s="60"/>
      <c r="EI1724" s="60"/>
      <c r="EJ1724" s="60"/>
      <c r="EK1724" s="60"/>
      <c r="EL1724" s="60"/>
      <c r="EM1724" s="60"/>
      <c r="EN1724" s="60"/>
      <c r="EO1724" s="60"/>
      <c r="EP1724" s="60"/>
      <c r="EQ1724" s="60"/>
      <c r="ER1724" s="60"/>
      <c r="ES1724" s="60"/>
      <c r="ET1724" s="60"/>
      <c r="EU1724" s="60"/>
      <c r="EV1724" s="60"/>
      <c r="EW1724" s="60"/>
      <c r="EX1724" s="60"/>
      <c r="EY1724" s="60"/>
      <c r="EZ1724" s="60"/>
      <c r="FA1724" s="60"/>
      <c r="FB1724" s="60"/>
    </row>
    <row r="1725" spans="22:158" x14ac:dyDescent="0.25">
      <c r="W1725" s="33"/>
      <c r="X1725" s="33"/>
      <c r="AH1725" s="38">
        <v>100</v>
      </c>
      <c r="AI1725" s="38">
        <v>135</v>
      </c>
      <c r="AJ1725" s="38">
        <v>12600</v>
      </c>
      <c r="AK1725" s="38">
        <v>16</v>
      </c>
      <c r="AL1725" s="38">
        <v>1905258</v>
      </c>
      <c r="AM1725" s="61" t="s">
        <v>1816</v>
      </c>
      <c r="AN1725" s="61" t="s">
        <v>1693</v>
      </c>
      <c r="AO1725" s="61" t="s">
        <v>5095</v>
      </c>
      <c r="AP1725" s="61" t="s">
        <v>5034</v>
      </c>
      <c r="AQ1725" s="61" t="s">
        <v>1721</v>
      </c>
      <c r="AR1725" s="28">
        <v>0</v>
      </c>
      <c r="AS1725" s="28">
        <v>64908</v>
      </c>
      <c r="AT1725" s="28">
        <v>0</v>
      </c>
      <c r="AU1725" s="62"/>
      <c r="BT1725">
        <v>0</v>
      </c>
      <c r="BU1725" s="32">
        <v>100</v>
      </c>
      <c r="BV1725" s="32">
        <v>150</v>
      </c>
      <c r="BW1725" s="32">
        <v>13850</v>
      </c>
      <c r="BX1725" s="32">
        <v>90</v>
      </c>
      <c r="BY1725" s="32">
        <v>91260</v>
      </c>
      <c r="BZ1725" t="s">
        <v>1816</v>
      </c>
      <c r="CA1725" t="s">
        <v>1695</v>
      </c>
      <c r="CB1725" t="s">
        <v>1840</v>
      </c>
      <c r="CC1725" t="s">
        <v>5036</v>
      </c>
      <c r="CD1725" s="52" t="s">
        <v>5036</v>
      </c>
      <c r="CE1725" s="155">
        <v>735</v>
      </c>
      <c r="CF1725" s="155">
        <v>11</v>
      </c>
      <c r="CG1725" s="31" t="s">
        <v>5848</v>
      </c>
      <c r="CH1725" s="31" t="s">
        <v>4028</v>
      </c>
      <c r="CI1725" s="31" t="s">
        <v>4039</v>
      </c>
      <c r="CJ1725" s="31" t="s">
        <v>3673</v>
      </c>
      <c r="DL1725"/>
      <c r="DM1725"/>
      <c r="DN1725"/>
      <c r="DO1725"/>
      <c r="DP1725"/>
      <c r="DQ1725"/>
      <c r="DR1725"/>
      <c r="DV1725" s="31" t="s">
        <v>2335</v>
      </c>
      <c r="DW1725" s="31" t="s">
        <v>2337</v>
      </c>
      <c r="DX1725" s="63"/>
      <c r="DY1725" s="63"/>
      <c r="DZ1725" s="63"/>
      <c r="EA1725" s="167"/>
      <c r="EB1725" s="60"/>
      <c r="EC1725" s="60"/>
      <c r="ED1725" s="60"/>
      <c r="EE1725" s="60"/>
      <c r="EF1725" s="60"/>
      <c r="EG1725" s="60"/>
      <c r="EH1725" s="60"/>
      <c r="EI1725" s="60"/>
      <c r="EJ1725" s="60"/>
      <c r="EK1725" s="60"/>
      <c r="EL1725" s="60"/>
      <c r="EM1725" s="60"/>
      <c r="EN1725" s="60"/>
      <c r="EO1725" s="60"/>
      <c r="EP1725" s="60"/>
      <c r="EQ1725" s="60"/>
      <c r="ER1725" s="60"/>
      <c r="ES1725" s="60"/>
      <c r="ET1725" s="60"/>
      <c r="EU1725" s="60"/>
      <c r="EV1725" s="60"/>
      <c r="EW1725" s="60"/>
      <c r="EX1725" s="60"/>
      <c r="EY1725" s="60"/>
      <c r="EZ1725" s="60"/>
      <c r="FA1725" s="60"/>
      <c r="FB1725" s="60"/>
    </row>
    <row r="1726" spans="22:158" x14ac:dyDescent="0.25">
      <c r="W1726" s="33"/>
      <c r="X1726" s="33"/>
      <c r="AH1726" s="38">
        <v>100</v>
      </c>
      <c r="AI1726" s="38">
        <v>140</v>
      </c>
      <c r="AJ1726" s="38">
        <v>10800</v>
      </c>
      <c r="AK1726" s="38">
        <v>16</v>
      </c>
      <c r="AL1726" s="38">
        <v>1905258</v>
      </c>
      <c r="AM1726" s="61" t="s">
        <v>1816</v>
      </c>
      <c r="AN1726" s="61" t="s">
        <v>1690</v>
      </c>
      <c r="AO1726" s="61" t="s">
        <v>5059</v>
      </c>
      <c r="AP1726" s="61" t="s">
        <v>5034</v>
      </c>
      <c r="AQ1726" s="61" t="s">
        <v>1721</v>
      </c>
      <c r="AR1726" s="28">
        <v>25119.8</v>
      </c>
      <c r="AS1726" s="28">
        <v>6997</v>
      </c>
      <c r="AT1726" s="28">
        <v>0</v>
      </c>
      <c r="AU1726" s="62"/>
      <c r="BT1726">
        <v>0</v>
      </c>
      <c r="BU1726" s="32">
        <v>100</v>
      </c>
      <c r="BV1726" s="32">
        <v>150</v>
      </c>
      <c r="BW1726" s="32">
        <v>14300</v>
      </c>
      <c r="BX1726" s="32">
        <v>81</v>
      </c>
      <c r="BY1726" s="32">
        <v>91000</v>
      </c>
      <c r="BZ1726" t="s">
        <v>1816</v>
      </c>
      <c r="CA1726" t="s">
        <v>1695</v>
      </c>
      <c r="CB1726" t="s">
        <v>1846</v>
      </c>
      <c r="CC1726" t="s">
        <v>1683</v>
      </c>
      <c r="CD1726" t="s">
        <v>1784</v>
      </c>
      <c r="CE1726" s="155">
        <v>22070</v>
      </c>
      <c r="CF1726" s="155">
        <v>91</v>
      </c>
      <c r="CG1726" s="31" t="s">
        <v>5834</v>
      </c>
      <c r="CH1726" s="31" t="s">
        <v>4016</v>
      </c>
      <c r="CI1726" s="31" t="s">
        <v>4040</v>
      </c>
      <c r="CJ1726" s="31" t="s">
        <v>3674</v>
      </c>
      <c r="DL1726"/>
      <c r="DM1726"/>
      <c r="DN1726"/>
      <c r="DO1726"/>
      <c r="DP1726"/>
      <c r="DQ1726"/>
      <c r="DR1726"/>
      <c r="DV1726" s="31" t="s">
        <v>2335</v>
      </c>
      <c r="DW1726" s="31" t="s">
        <v>2338</v>
      </c>
      <c r="DX1726" s="63"/>
      <c r="DY1726" s="63"/>
      <c r="DZ1726" s="63"/>
      <c r="EA1726" s="167"/>
      <c r="EB1726" s="60"/>
      <c r="EC1726" s="60"/>
      <c r="ED1726" s="60"/>
      <c r="EE1726" s="60"/>
      <c r="EF1726" s="60"/>
      <c r="EG1726" s="60"/>
      <c r="EH1726" s="60"/>
      <c r="EI1726" s="60"/>
      <c r="EJ1726" s="60"/>
      <c r="EK1726" s="60"/>
      <c r="EL1726" s="60"/>
      <c r="EM1726" s="60"/>
      <c r="EN1726" s="60"/>
      <c r="EO1726" s="60"/>
      <c r="EP1726" s="60"/>
      <c r="EQ1726" s="60"/>
      <c r="ER1726" s="60"/>
      <c r="ES1726" s="60"/>
      <c r="ET1726" s="60"/>
      <c r="EU1726" s="60"/>
      <c r="EV1726" s="60"/>
      <c r="EW1726" s="60"/>
      <c r="EX1726" s="60"/>
      <c r="EY1726" s="60"/>
      <c r="EZ1726" s="60"/>
      <c r="FA1726" s="60"/>
      <c r="FB1726" s="60"/>
    </row>
    <row r="1727" spans="22:158" x14ac:dyDescent="0.25">
      <c r="W1727" s="33"/>
      <c r="X1727" s="33"/>
      <c r="AH1727" s="38">
        <v>100</v>
      </c>
      <c r="AI1727" s="38">
        <v>140</v>
      </c>
      <c r="AJ1727" s="38">
        <v>16100</v>
      </c>
      <c r="AK1727" s="38">
        <v>16</v>
      </c>
      <c r="AL1727" s="38">
        <v>1905258</v>
      </c>
      <c r="AM1727" s="61" t="s">
        <v>1816</v>
      </c>
      <c r="AN1727" s="61" t="s">
        <v>1690</v>
      </c>
      <c r="AO1727" s="61" t="s">
        <v>1612</v>
      </c>
      <c r="AP1727" s="61" t="s">
        <v>5034</v>
      </c>
      <c r="AQ1727" s="61" t="s">
        <v>1721</v>
      </c>
      <c r="AR1727" s="28">
        <v>152.19999999999999</v>
      </c>
      <c r="AS1727" s="28">
        <v>0</v>
      </c>
      <c r="AT1727" s="28">
        <v>0</v>
      </c>
      <c r="AU1727" s="62"/>
      <c r="BT1727">
        <v>0</v>
      </c>
      <c r="BU1727" s="32">
        <v>100</v>
      </c>
      <c r="BV1727" s="32">
        <v>150</v>
      </c>
      <c r="BW1727" s="32">
        <v>14300</v>
      </c>
      <c r="BX1727" s="32">
        <v>81</v>
      </c>
      <c r="BY1727" s="32">
        <v>91010</v>
      </c>
      <c r="BZ1727" t="s">
        <v>1816</v>
      </c>
      <c r="CA1727" t="s">
        <v>1695</v>
      </c>
      <c r="CB1727" t="s">
        <v>1846</v>
      </c>
      <c r="CC1727" s="52" t="s">
        <v>1683</v>
      </c>
      <c r="CD1727" s="52" t="s">
        <v>1683</v>
      </c>
      <c r="CE1727" s="155">
        <v>156</v>
      </c>
      <c r="CF1727" s="155">
        <v>5</v>
      </c>
      <c r="CG1727" s="31" t="s">
        <v>5837</v>
      </c>
      <c r="CH1727" s="31" t="s">
        <v>4018</v>
      </c>
      <c r="CI1727" s="31" t="s">
        <v>4040</v>
      </c>
      <c r="CJ1727" s="31" t="s">
        <v>3675</v>
      </c>
      <c r="DL1727"/>
      <c r="DM1727"/>
      <c r="DN1727"/>
      <c r="DO1727"/>
      <c r="DP1727"/>
      <c r="DQ1727"/>
      <c r="DR1727"/>
      <c r="DV1727" s="31" t="s">
        <v>2335</v>
      </c>
      <c r="DW1727" s="31" t="s">
        <v>2338</v>
      </c>
      <c r="DX1727" s="63"/>
      <c r="DY1727" s="63"/>
      <c r="DZ1727" s="63"/>
      <c r="EA1727" s="167"/>
      <c r="EB1727" s="60"/>
      <c r="EC1727" s="60"/>
      <c r="ED1727" s="60"/>
      <c r="EE1727" s="60"/>
      <c r="EF1727" s="60"/>
      <c r="EG1727" s="60"/>
      <c r="EH1727" s="60"/>
      <c r="EI1727" s="60"/>
      <c r="EJ1727" s="60"/>
      <c r="EK1727" s="60"/>
      <c r="EL1727" s="60"/>
      <c r="EM1727" s="60"/>
      <c r="EN1727" s="60"/>
      <c r="EO1727" s="60"/>
      <c r="EP1727" s="60"/>
      <c r="EQ1727" s="60"/>
      <c r="ER1727" s="60"/>
      <c r="ES1727" s="60"/>
      <c r="ET1727" s="60"/>
      <c r="EU1727" s="60"/>
      <c r="EV1727" s="60"/>
      <c r="EW1727" s="60"/>
      <c r="EX1727" s="60"/>
      <c r="EY1727" s="60"/>
      <c r="EZ1727" s="60"/>
      <c r="FA1727" s="60"/>
      <c r="FB1727" s="60"/>
    </row>
    <row r="1728" spans="22:158" x14ac:dyDescent="0.25">
      <c r="W1728" s="33"/>
      <c r="X1728" s="33"/>
      <c r="AH1728" s="38">
        <v>100</v>
      </c>
      <c r="AI1728" s="38">
        <v>140</v>
      </c>
      <c r="AJ1728" s="38">
        <v>16200</v>
      </c>
      <c r="AK1728" s="38">
        <v>16</v>
      </c>
      <c r="AL1728" s="38">
        <v>1905258</v>
      </c>
      <c r="AM1728" s="61" t="s">
        <v>1816</v>
      </c>
      <c r="AN1728" s="61" t="s">
        <v>1690</v>
      </c>
      <c r="AO1728" s="61" t="s">
        <v>1615</v>
      </c>
      <c r="AP1728" s="61" t="s">
        <v>5034</v>
      </c>
      <c r="AQ1728" s="61" t="s">
        <v>1721</v>
      </c>
      <c r="AR1728" s="28">
        <v>69017</v>
      </c>
      <c r="AS1728" s="28">
        <v>0</v>
      </c>
      <c r="AT1728" s="28">
        <v>0</v>
      </c>
      <c r="AU1728" s="62"/>
      <c r="BT1728">
        <v>0</v>
      </c>
      <c r="BU1728" s="32">
        <v>100</v>
      </c>
      <c r="BV1728" s="32">
        <v>150</v>
      </c>
      <c r="BW1728" s="32">
        <v>14300</v>
      </c>
      <c r="BX1728" s="32">
        <v>82</v>
      </c>
      <c r="BY1728" s="32">
        <v>91020</v>
      </c>
      <c r="BZ1728" t="s">
        <v>1816</v>
      </c>
      <c r="CA1728" t="s">
        <v>1695</v>
      </c>
      <c r="CB1728" t="s">
        <v>1846</v>
      </c>
      <c r="CC1728" s="52" t="s">
        <v>1790</v>
      </c>
      <c r="CD1728" s="52" t="s">
        <v>1792</v>
      </c>
      <c r="CE1728" s="155">
        <v>58870</v>
      </c>
      <c r="CF1728" s="155">
        <v>166</v>
      </c>
      <c r="CG1728" s="31" t="s">
        <v>5851</v>
      </c>
      <c r="CH1728" s="31" t="s">
        <v>4019</v>
      </c>
      <c r="CI1728" s="31" t="s">
        <v>4040</v>
      </c>
      <c r="CJ1728" s="31" t="s">
        <v>3676</v>
      </c>
      <c r="DL1728"/>
      <c r="DM1728"/>
      <c r="DN1728"/>
      <c r="DO1728"/>
      <c r="DP1728"/>
      <c r="DQ1728"/>
      <c r="DR1728"/>
      <c r="DV1728" s="31" t="s">
        <v>2335</v>
      </c>
      <c r="DW1728" s="31" t="s">
        <v>2338</v>
      </c>
      <c r="DX1728" s="63"/>
      <c r="DY1728" s="63"/>
      <c r="DZ1728" s="63"/>
      <c r="EA1728" s="167"/>
      <c r="EB1728" s="60"/>
      <c r="EC1728" s="60"/>
      <c r="ED1728" s="60"/>
      <c r="EE1728" s="60"/>
      <c r="EF1728" s="60"/>
      <c r="EG1728" s="60"/>
      <c r="EH1728" s="60"/>
      <c r="EI1728" s="60"/>
      <c r="EJ1728" s="60"/>
      <c r="EK1728" s="60"/>
      <c r="EL1728" s="60"/>
      <c r="EM1728" s="60"/>
      <c r="EN1728" s="60"/>
      <c r="EO1728" s="60"/>
      <c r="EP1728" s="60"/>
      <c r="EQ1728" s="60"/>
      <c r="ER1728" s="60"/>
      <c r="ES1728" s="60"/>
      <c r="ET1728" s="60"/>
      <c r="EU1728" s="60"/>
      <c r="EV1728" s="60"/>
      <c r="EW1728" s="60"/>
      <c r="EX1728" s="60"/>
      <c r="EY1728" s="60"/>
      <c r="EZ1728" s="60"/>
      <c r="FA1728" s="60"/>
      <c r="FB1728" s="60"/>
    </row>
    <row r="1729" spans="22:158" x14ac:dyDescent="0.25">
      <c r="W1729" s="33"/>
      <c r="X1729" s="33"/>
      <c r="AH1729" s="38">
        <v>100</v>
      </c>
      <c r="AI1729" s="38">
        <v>150</v>
      </c>
      <c r="AJ1729" s="38">
        <v>14950</v>
      </c>
      <c r="AK1729" s="38">
        <v>16</v>
      </c>
      <c r="AL1729" s="38">
        <v>1905258</v>
      </c>
      <c r="AM1729" s="61" t="s">
        <v>1816</v>
      </c>
      <c r="AN1729" s="61" t="s">
        <v>1695</v>
      </c>
      <c r="AO1729" s="61" t="s">
        <v>1589</v>
      </c>
      <c r="AP1729" s="61" t="s">
        <v>5034</v>
      </c>
      <c r="AQ1729" s="61" t="s">
        <v>1721</v>
      </c>
      <c r="AR1729" s="28">
        <v>0</v>
      </c>
      <c r="AS1729" s="28">
        <v>44454</v>
      </c>
      <c r="AT1729" s="28">
        <v>0</v>
      </c>
      <c r="AU1729" s="62"/>
      <c r="BT1729">
        <v>0</v>
      </c>
      <c r="BU1729" s="32">
        <v>100</v>
      </c>
      <c r="BV1729" s="32">
        <v>150</v>
      </c>
      <c r="BW1729" s="32">
        <v>14300</v>
      </c>
      <c r="BX1729" s="32">
        <v>82</v>
      </c>
      <c r="BY1729" s="32">
        <v>91040</v>
      </c>
      <c r="BZ1729" t="s">
        <v>1816</v>
      </c>
      <c r="CA1729" t="s">
        <v>1695</v>
      </c>
      <c r="CB1729" t="s">
        <v>1846</v>
      </c>
      <c r="CC1729" s="52" t="s">
        <v>1790</v>
      </c>
      <c r="CD1729" s="52" t="s">
        <v>1791</v>
      </c>
      <c r="CE1729" s="155">
        <v>17106</v>
      </c>
      <c r="CF1729" s="155">
        <v>128</v>
      </c>
      <c r="CG1729" s="31" t="s">
        <v>5853</v>
      </c>
      <c r="CH1729" s="31" t="s">
        <v>4020</v>
      </c>
      <c r="CI1729" s="31" t="s">
        <v>4040</v>
      </c>
      <c r="CJ1729" s="31" t="s">
        <v>3677</v>
      </c>
      <c r="DL1729"/>
      <c r="DM1729"/>
      <c r="DN1729"/>
      <c r="DO1729"/>
      <c r="DP1729"/>
      <c r="DQ1729"/>
      <c r="DR1729"/>
      <c r="DV1729" s="31" t="s">
        <v>2335</v>
      </c>
      <c r="DW1729" s="31" t="s">
        <v>2339</v>
      </c>
      <c r="DX1729" s="63"/>
      <c r="DY1729" s="63"/>
      <c r="DZ1729" s="63"/>
      <c r="EA1729" s="167"/>
      <c r="EB1729" s="60"/>
      <c r="EC1729" s="60"/>
      <c r="ED1729" s="60"/>
      <c r="EE1729" s="60"/>
      <c r="EF1729" s="60"/>
      <c r="EG1729" s="60"/>
      <c r="EH1729" s="60"/>
      <c r="EI1729" s="60"/>
      <c r="EJ1729" s="60"/>
      <c r="EK1729" s="60"/>
      <c r="EL1729" s="60"/>
      <c r="EM1729" s="60"/>
      <c r="EN1729" s="60"/>
      <c r="EO1729" s="60"/>
      <c r="EP1729" s="60"/>
      <c r="EQ1729" s="60"/>
      <c r="ER1729" s="60"/>
      <c r="ES1729" s="60"/>
      <c r="ET1729" s="60"/>
      <c r="EU1729" s="60"/>
      <c r="EV1729" s="60"/>
      <c r="EW1729" s="60"/>
      <c r="EX1729" s="60"/>
      <c r="EY1729" s="60"/>
      <c r="EZ1729" s="60"/>
      <c r="FA1729" s="60"/>
      <c r="FB1729" s="60"/>
    </row>
    <row r="1730" spans="22:158" x14ac:dyDescent="0.25">
      <c r="W1730" s="33"/>
      <c r="X1730" s="33"/>
      <c r="AH1730" s="38">
        <v>100</v>
      </c>
      <c r="AI1730" s="38">
        <v>155</v>
      </c>
      <c r="AJ1730" s="38">
        <v>13370</v>
      </c>
      <c r="AK1730" s="38">
        <v>16</v>
      </c>
      <c r="AL1730" s="38">
        <v>1905258</v>
      </c>
      <c r="AM1730" s="61" t="s">
        <v>1816</v>
      </c>
      <c r="AN1730" s="61" t="s">
        <v>1686</v>
      </c>
      <c r="AO1730" s="61" t="s">
        <v>5110</v>
      </c>
      <c r="AP1730" s="61" t="s">
        <v>5034</v>
      </c>
      <c r="AQ1730" s="61" t="s">
        <v>1721</v>
      </c>
      <c r="AR1730" s="28">
        <v>0</v>
      </c>
      <c r="AS1730" s="28">
        <v>123008</v>
      </c>
      <c r="AT1730" s="28">
        <v>0</v>
      </c>
      <c r="AU1730" s="62"/>
      <c r="BT1730">
        <v>0</v>
      </c>
      <c r="BU1730" s="32">
        <v>100</v>
      </c>
      <c r="BV1730" s="32">
        <v>150</v>
      </c>
      <c r="BW1730" s="32">
        <v>14300</v>
      </c>
      <c r="BX1730" s="32">
        <v>83</v>
      </c>
      <c r="BY1730" s="32">
        <v>91060</v>
      </c>
      <c r="BZ1730" t="s">
        <v>1816</v>
      </c>
      <c r="CA1730" t="s">
        <v>1695</v>
      </c>
      <c r="CB1730" t="s">
        <v>1846</v>
      </c>
      <c r="CC1730" s="52" t="s">
        <v>1786</v>
      </c>
      <c r="CD1730" s="52" t="s">
        <v>5043</v>
      </c>
      <c r="CE1730" s="155">
        <v>28</v>
      </c>
      <c r="CF1730" s="155">
        <v>5</v>
      </c>
      <c r="CG1730" s="31" t="s">
        <v>684</v>
      </c>
      <c r="CH1730" s="31" t="s">
        <v>4021</v>
      </c>
      <c r="CI1730" s="31" t="s">
        <v>4040</v>
      </c>
      <c r="CJ1730" s="31" t="s">
        <v>4923</v>
      </c>
      <c r="DL1730"/>
      <c r="DM1730"/>
      <c r="DN1730"/>
      <c r="DO1730"/>
      <c r="DP1730"/>
      <c r="DQ1730"/>
      <c r="DR1730"/>
      <c r="DV1730" s="31" t="s">
        <v>2335</v>
      </c>
      <c r="DW1730" s="31" t="s">
        <v>2340</v>
      </c>
      <c r="DX1730" s="63"/>
      <c r="DY1730" s="63"/>
      <c r="DZ1730" s="63"/>
      <c r="EA1730" s="167"/>
      <c r="EB1730" s="60"/>
      <c r="EC1730" s="60"/>
      <c r="ED1730" s="60"/>
      <c r="EE1730" s="60"/>
      <c r="EF1730" s="60"/>
      <c r="EG1730" s="60"/>
      <c r="EH1730" s="60"/>
      <c r="EI1730" s="60"/>
      <c r="EJ1730" s="60"/>
      <c r="EK1730" s="60"/>
      <c r="EL1730" s="60"/>
      <c r="EM1730" s="60"/>
      <c r="EN1730" s="60"/>
      <c r="EO1730" s="60"/>
      <c r="EP1730" s="60"/>
      <c r="EQ1730" s="60"/>
      <c r="ER1730" s="60"/>
      <c r="ES1730" s="60"/>
      <c r="ET1730" s="60"/>
      <c r="EU1730" s="60"/>
      <c r="EV1730" s="60"/>
      <c r="EW1730" s="60"/>
      <c r="EX1730" s="60"/>
      <c r="EY1730" s="60"/>
      <c r="EZ1730" s="60"/>
      <c r="FA1730" s="60"/>
      <c r="FB1730" s="60"/>
    </row>
    <row r="1731" spans="22:158" x14ac:dyDescent="0.25">
      <c r="W1731" s="33"/>
      <c r="X1731" s="33"/>
      <c r="AH1731" s="38">
        <v>100</v>
      </c>
      <c r="AI1731" s="38">
        <v>155</v>
      </c>
      <c r="AJ1731" s="38">
        <v>15500</v>
      </c>
      <c r="AK1731" s="38">
        <v>16</v>
      </c>
      <c r="AL1731" s="38">
        <v>1905258</v>
      </c>
      <c r="AM1731" s="61" t="s">
        <v>1816</v>
      </c>
      <c r="AN1731" s="61" t="s">
        <v>1686</v>
      </c>
      <c r="AO1731" s="61" t="s">
        <v>1601</v>
      </c>
      <c r="AP1731" s="61" t="s">
        <v>5034</v>
      </c>
      <c r="AQ1731" s="61" t="s">
        <v>1721</v>
      </c>
      <c r="AR1731" s="28">
        <v>16437.599999999999</v>
      </c>
      <c r="AS1731" s="28">
        <v>17289</v>
      </c>
      <c r="AT1731" s="28">
        <v>0</v>
      </c>
      <c r="AU1731" s="62"/>
      <c r="BT1731">
        <v>0</v>
      </c>
      <c r="BU1731" s="32">
        <v>100</v>
      </c>
      <c r="BV1731" s="32">
        <v>150</v>
      </c>
      <c r="BW1731" s="32">
        <v>14300</v>
      </c>
      <c r="BX1731" s="32">
        <v>83</v>
      </c>
      <c r="BY1731" s="32">
        <v>91080</v>
      </c>
      <c r="BZ1731" t="s">
        <v>1816</v>
      </c>
      <c r="CA1731" t="s">
        <v>1695</v>
      </c>
      <c r="CB1731" t="s">
        <v>1846</v>
      </c>
      <c r="CC1731" t="s">
        <v>1786</v>
      </c>
      <c r="CD1731" s="52" t="s">
        <v>1784</v>
      </c>
      <c r="CE1731" s="155"/>
      <c r="CF1731" s="155"/>
      <c r="CG1731" s="31" t="s">
        <v>686</v>
      </c>
      <c r="CH1731" s="31" t="s">
        <v>4031</v>
      </c>
      <c r="CI1731" s="31" t="s">
        <v>4040</v>
      </c>
      <c r="CJ1731" s="31" t="s">
        <v>3678</v>
      </c>
      <c r="DL1731"/>
      <c r="DM1731"/>
      <c r="DN1731"/>
      <c r="DO1731"/>
      <c r="DP1731"/>
      <c r="DQ1731"/>
      <c r="DR1731"/>
      <c r="DV1731" s="31" t="s">
        <v>2335</v>
      </c>
      <c r="DW1731" s="31" t="s">
        <v>2340</v>
      </c>
      <c r="DX1731" s="63"/>
      <c r="DY1731" s="63"/>
      <c r="DZ1731" s="63"/>
      <c r="EA1731" s="167"/>
      <c r="EB1731" s="60"/>
      <c r="EC1731" s="60"/>
      <c r="ED1731" s="60"/>
      <c r="EE1731" s="60"/>
      <c r="EF1731" s="60"/>
      <c r="EG1731" s="60"/>
      <c r="EH1731" s="60"/>
      <c r="EI1731" s="60"/>
      <c r="EJ1731" s="60"/>
      <c r="EK1731" s="60"/>
      <c r="EL1731" s="60"/>
      <c r="EM1731" s="60"/>
      <c r="EN1731" s="60"/>
      <c r="EO1731" s="60"/>
      <c r="EP1731" s="60"/>
      <c r="EQ1731" s="60"/>
      <c r="ER1731" s="60"/>
      <c r="ES1731" s="60"/>
      <c r="ET1731" s="60"/>
      <c r="EU1731" s="60"/>
      <c r="EV1731" s="60"/>
      <c r="EW1731" s="60"/>
      <c r="EX1731" s="60"/>
      <c r="EY1731" s="60"/>
      <c r="EZ1731" s="60"/>
      <c r="FA1731" s="60"/>
      <c r="FB1731" s="60"/>
    </row>
    <row r="1732" spans="22:158" x14ac:dyDescent="0.25">
      <c r="V1732" s="1"/>
      <c r="W1732" s="33"/>
      <c r="X1732" s="33"/>
      <c r="AH1732" s="38">
        <v>100</v>
      </c>
      <c r="AI1732" s="38">
        <v>155</v>
      </c>
      <c r="AJ1732" s="38">
        <v>17800</v>
      </c>
      <c r="AK1732" s="38">
        <v>16</v>
      </c>
      <c r="AL1732" s="38">
        <v>1905258</v>
      </c>
      <c r="AM1732" s="61" t="s">
        <v>1816</v>
      </c>
      <c r="AN1732" s="61" t="s">
        <v>1686</v>
      </c>
      <c r="AO1732" s="61" t="s">
        <v>1651</v>
      </c>
      <c r="AP1732" s="61" t="s">
        <v>5034</v>
      </c>
      <c r="AQ1732" s="61" t="s">
        <v>1721</v>
      </c>
      <c r="AR1732" s="28">
        <v>215169.3</v>
      </c>
      <c r="AS1732" s="28">
        <v>522666</v>
      </c>
      <c r="AT1732" s="28">
        <v>0</v>
      </c>
      <c r="AU1732" s="62"/>
      <c r="BT1732">
        <v>0</v>
      </c>
      <c r="BU1732" s="32">
        <v>100</v>
      </c>
      <c r="BV1732" s="32">
        <v>150</v>
      </c>
      <c r="BW1732" s="32">
        <v>14300</v>
      </c>
      <c r="BX1732" s="32">
        <v>84</v>
      </c>
      <c r="BY1732" s="32">
        <v>91100</v>
      </c>
      <c r="BZ1732" t="s">
        <v>1816</v>
      </c>
      <c r="CA1732" t="s">
        <v>1695</v>
      </c>
      <c r="CB1732" t="s">
        <v>1846</v>
      </c>
      <c r="CC1732" s="52" t="s">
        <v>1795</v>
      </c>
      <c r="CD1732" s="52" t="s">
        <v>1796</v>
      </c>
      <c r="CE1732" s="155">
        <v>48</v>
      </c>
      <c r="CF1732" s="155">
        <v>5</v>
      </c>
      <c r="CG1732" s="31" t="s">
        <v>688</v>
      </c>
      <c r="CH1732" s="31" t="s">
        <v>4022</v>
      </c>
      <c r="CI1732" s="31" t="s">
        <v>4040</v>
      </c>
      <c r="CJ1732" s="31" t="s">
        <v>3679</v>
      </c>
      <c r="DL1732"/>
      <c r="DM1732"/>
      <c r="DN1732"/>
      <c r="DO1732"/>
      <c r="DP1732"/>
      <c r="DQ1732"/>
      <c r="DR1732"/>
      <c r="DV1732" s="31" t="s">
        <v>2335</v>
      </c>
      <c r="DW1732" s="31" t="s">
        <v>2340</v>
      </c>
      <c r="DX1732" s="63"/>
      <c r="DY1732" s="63"/>
      <c r="DZ1732" s="63"/>
      <c r="EA1732" s="167"/>
      <c r="EB1732" s="60"/>
      <c r="EC1732" s="60"/>
      <c r="ED1732" s="60"/>
      <c r="EE1732" s="60"/>
      <c r="EF1732" s="60"/>
      <c r="EG1732" s="60"/>
      <c r="EH1732" s="60"/>
      <c r="EI1732" s="60"/>
      <c r="EJ1732" s="60"/>
      <c r="EK1732" s="60"/>
      <c r="EL1732" s="60"/>
      <c r="EM1732" s="60"/>
      <c r="EN1732" s="60"/>
      <c r="EO1732" s="60"/>
      <c r="EP1732" s="60"/>
      <c r="EQ1732" s="60"/>
      <c r="ER1732" s="60"/>
      <c r="ES1732" s="60"/>
      <c r="ET1732" s="60"/>
      <c r="EU1732" s="60"/>
      <c r="EV1732" s="60"/>
      <c r="EW1732" s="60"/>
      <c r="EX1732" s="60"/>
      <c r="EY1732" s="60"/>
      <c r="EZ1732" s="60"/>
      <c r="FA1732" s="60"/>
      <c r="FB1732" s="60"/>
    </row>
    <row r="1733" spans="22:158" x14ac:dyDescent="0.25">
      <c r="W1733" s="33"/>
      <c r="X1733" s="33"/>
      <c r="AH1733" s="38">
        <v>100</v>
      </c>
      <c r="AI1733" s="38">
        <v>105</v>
      </c>
      <c r="AJ1733" s="38">
        <v>10500</v>
      </c>
      <c r="AK1733" s="38">
        <v>16</v>
      </c>
      <c r="AL1733" s="38">
        <v>1907258</v>
      </c>
      <c r="AM1733" s="61" t="s">
        <v>1816</v>
      </c>
      <c r="AN1733" s="61" t="s">
        <v>1688</v>
      </c>
      <c r="AO1733" s="61" t="s">
        <v>5053</v>
      </c>
      <c r="AP1733" s="61" t="s">
        <v>5034</v>
      </c>
      <c r="AQ1733" s="61" t="s">
        <v>1722</v>
      </c>
      <c r="AR1733" s="28">
        <v>30.4</v>
      </c>
      <c r="AS1733" s="28">
        <v>0</v>
      </c>
      <c r="AT1733" s="28">
        <v>0</v>
      </c>
      <c r="AU1733" s="62"/>
      <c r="BT1733">
        <v>0</v>
      </c>
      <c r="BU1733" s="32">
        <v>100</v>
      </c>
      <c r="BV1733" s="32">
        <v>150</v>
      </c>
      <c r="BW1733" s="32">
        <v>14300</v>
      </c>
      <c r="BX1733" s="32">
        <v>85</v>
      </c>
      <c r="BY1733" s="32">
        <v>91120</v>
      </c>
      <c r="BZ1733" t="s">
        <v>1816</v>
      </c>
      <c r="CA1733" t="s">
        <v>1695</v>
      </c>
      <c r="CB1733" t="s">
        <v>1846</v>
      </c>
      <c r="CC1733" t="s">
        <v>1797</v>
      </c>
      <c r="CD1733" s="52" t="s">
        <v>1797</v>
      </c>
      <c r="CE1733" s="155">
        <v>5</v>
      </c>
      <c r="CF1733" s="155">
        <v>2</v>
      </c>
      <c r="CG1733" s="31" t="s">
        <v>690</v>
      </c>
      <c r="CH1733" s="31" t="s">
        <v>4023</v>
      </c>
      <c r="CI1733" s="31" t="s">
        <v>4040</v>
      </c>
      <c r="CJ1733" s="31" t="s">
        <v>3680</v>
      </c>
      <c r="DL1733"/>
      <c r="DM1733"/>
      <c r="DN1733"/>
      <c r="DO1733"/>
      <c r="DP1733"/>
      <c r="DQ1733"/>
      <c r="DR1733"/>
      <c r="DV1733" s="31" t="s">
        <v>2341</v>
      </c>
      <c r="DW1733" s="31" t="s">
        <v>2342</v>
      </c>
      <c r="DX1733" s="63"/>
      <c r="DY1733" s="63"/>
      <c r="DZ1733" s="63"/>
      <c r="EA1733" s="167"/>
      <c r="EB1733" s="60"/>
      <c r="EC1733" s="60"/>
      <c r="ED1733" s="60"/>
      <c r="EE1733" s="60"/>
      <c r="EF1733" s="60"/>
      <c r="EG1733" s="60"/>
      <c r="EH1733" s="60"/>
      <c r="EI1733" s="60"/>
      <c r="EJ1733" s="60"/>
      <c r="EK1733" s="60"/>
      <c r="EL1733" s="60"/>
      <c r="EM1733" s="60"/>
      <c r="EN1733" s="60"/>
      <c r="EO1733" s="60"/>
      <c r="EP1733" s="60"/>
      <c r="EQ1733" s="60"/>
      <c r="ER1733" s="60"/>
      <c r="ES1733" s="60"/>
      <c r="ET1733" s="60"/>
      <c r="EU1733" s="60"/>
      <c r="EV1733" s="60"/>
      <c r="EW1733" s="60"/>
      <c r="EX1733" s="60"/>
      <c r="EY1733" s="60"/>
      <c r="EZ1733" s="60"/>
      <c r="FA1733" s="60"/>
      <c r="FB1733" s="60"/>
    </row>
    <row r="1734" spans="22:158" x14ac:dyDescent="0.25">
      <c r="V1734" s="1"/>
      <c r="W1734" s="33"/>
      <c r="X1734" s="33"/>
      <c r="AH1734" s="38">
        <v>100</v>
      </c>
      <c r="AI1734" s="38">
        <v>105</v>
      </c>
      <c r="AJ1734" s="38">
        <v>13800</v>
      </c>
      <c r="AK1734" s="38">
        <v>16</v>
      </c>
      <c r="AL1734" s="38">
        <v>1907258</v>
      </c>
      <c r="AM1734" s="61" t="s">
        <v>1816</v>
      </c>
      <c r="AN1734" s="61" t="s">
        <v>1688</v>
      </c>
      <c r="AO1734" s="61" t="s">
        <v>5120</v>
      </c>
      <c r="AP1734" s="61" t="s">
        <v>5034</v>
      </c>
      <c r="AQ1734" s="61" t="s">
        <v>1722</v>
      </c>
      <c r="AR1734" s="28">
        <v>21905.599999999999</v>
      </c>
      <c r="AS1734" s="28">
        <v>0</v>
      </c>
      <c r="AT1734" s="28">
        <v>0</v>
      </c>
      <c r="AU1734" s="62"/>
      <c r="BT1734">
        <v>0</v>
      </c>
      <c r="BU1734" s="32">
        <v>100</v>
      </c>
      <c r="BV1734" s="32">
        <v>150</v>
      </c>
      <c r="BW1734" s="32">
        <v>14300</v>
      </c>
      <c r="BX1734" s="32">
        <v>86</v>
      </c>
      <c r="BY1734" s="32">
        <v>91140</v>
      </c>
      <c r="BZ1734" t="s">
        <v>1816</v>
      </c>
      <c r="CA1734" t="s">
        <v>1695</v>
      </c>
      <c r="CB1734" t="s">
        <v>1846</v>
      </c>
      <c r="CC1734" t="s">
        <v>1787</v>
      </c>
      <c r="CD1734" s="52" t="s">
        <v>1789</v>
      </c>
      <c r="CE1734" s="155">
        <v>231</v>
      </c>
      <c r="CF1734" s="155">
        <v>40</v>
      </c>
      <c r="CG1734" s="31" t="s">
        <v>5839</v>
      </c>
      <c r="CH1734" s="31" t="s">
        <v>4024</v>
      </c>
      <c r="CI1734" s="31" t="s">
        <v>4040</v>
      </c>
      <c r="CJ1734" s="31" t="s">
        <v>3681</v>
      </c>
      <c r="DL1734"/>
      <c r="DM1734"/>
      <c r="DN1734"/>
      <c r="DO1734"/>
      <c r="DP1734"/>
      <c r="DQ1734"/>
      <c r="DR1734"/>
      <c r="DV1734" s="31" t="s">
        <v>2341</v>
      </c>
      <c r="DW1734" s="31" t="s">
        <v>2342</v>
      </c>
      <c r="DX1734" s="63"/>
      <c r="DY1734" s="63"/>
      <c r="DZ1734" s="63"/>
      <c r="EA1734" s="167"/>
      <c r="EB1734" s="60"/>
      <c r="EC1734" s="60"/>
      <c r="ED1734" s="60"/>
      <c r="EE1734" s="60"/>
      <c r="EF1734" s="60"/>
      <c r="EG1734" s="60"/>
      <c r="EH1734" s="60"/>
      <c r="EI1734" s="60"/>
      <c r="EJ1734" s="60"/>
      <c r="EK1734" s="60"/>
      <c r="EL1734" s="60"/>
      <c r="EM1734" s="60"/>
      <c r="EN1734" s="60"/>
      <c r="EO1734" s="60"/>
      <c r="EP1734" s="60"/>
      <c r="EQ1734" s="60"/>
      <c r="ER1734" s="60"/>
      <c r="ES1734" s="60"/>
      <c r="ET1734" s="60"/>
      <c r="EU1734" s="60"/>
      <c r="EV1734" s="60"/>
      <c r="EW1734" s="60"/>
      <c r="EX1734" s="60"/>
      <c r="EY1734" s="60"/>
      <c r="EZ1734" s="60"/>
      <c r="FA1734" s="60"/>
      <c r="FB1734" s="60"/>
    </row>
    <row r="1735" spans="22:158" x14ac:dyDescent="0.25">
      <c r="W1735" s="33"/>
      <c r="X1735" s="33"/>
      <c r="AH1735" s="38">
        <v>100</v>
      </c>
      <c r="AI1735" s="38">
        <v>105</v>
      </c>
      <c r="AJ1735" s="38">
        <v>14000</v>
      </c>
      <c r="AK1735" s="38">
        <v>16</v>
      </c>
      <c r="AL1735" s="38">
        <v>1907258</v>
      </c>
      <c r="AM1735" s="61" t="s">
        <v>1816</v>
      </c>
      <c r="AN1735" s="61" t="s">
        <v>1688</v>
      </c>
      <c r="AO1735" s="61" t="s">
        <v>5124</v>
      </c>
      <c r="AP1735" s="61" t="s">
        <v>5034</v>
      </c>
      <c r="AQ1735" s="61" t="s">
        <v>1722</v>
      </c>
      <c r="AR1735" s="28">
        <v>7903.3</v>
      </c>
      <c r="AS1735" s="28">
        <v>0</v>
      </c>
      <c r="AT1735" s="28">
        <v>0</v>
      </c>
      <c r="AU1735" s="62"/>
      <c r="BT1735">
        <v>0</v>
      </c>
      <c r="BU1735" s="32">
        <v>100</v>
      </c>
      <c r="BV1735" s="32">
        <v>150</v>
      </c>
      <c r="BW1735" s="32">
        <v>14300</v>
      </c>
      <c r="BX1735" s="32">
        <v>86</v>
      </c>
      <c r="BY1735" s="32">
        <v>91160</v>
      </c>
      <c r="BZ1735" t="s">
        <v>1816</v>
      </c>
      <c r="CA1735" t="s">
        <v>1695</v>
      </c>
      <c r="CB1735" t="s">
        <v>1846</v>
      </c>
      <c r="CC1735" s="52" t="s">
        <v>1787</v>
      </c>
      <c r="CD1735" s="52" t="s">
        <v>1788</v>
      </c>
      <c r="CE1735" s="155">
        <v>124</v>
      </c>
      <c r="CF1735" s="155">
        <v>8</v>
      </c>
      <c r="CG1735" s="31" t="s">
        <v>5831</v>
      </c>
      <c r="CH1735" s="31" t="s">
        <v>4025</v>
      </c>
      <c r="CI1735" s="31" t="s">
        <v>4040</v>
      </c>
      <c r="CJ1735" s="31" t="s">
        <v>3682</v>
      </c>
      <c r="DL1735"/>
      <c r="DM1735"/>
      <c r="DN1735"/>
      <c r="DO1735"/>
      <c r="DP1735"/>
      <c r="DQ1735"/>
      <c r="DR1735"/>
      <c r="DV1735" s="31" t="s">
        <v>2341</v>
      </c>
      <c r="DW1735" s="31" t="s">
        <v>2342</v>
      </c>
      <c r="DX1735" s="63"/>
      <c r="DY1735" s="63"/>
      <c r="DZ1735" s="63"/>
      <c r="EA1735" s="167"/>
      <c r="EB1735" s="60"/>
      <c r="EC1735" s="60"/>
      <c r="ED1735" s="60"/>
      <c r="EE1735" s="60"/>
      <c r="EF1735" s="60"/>
      <c r="EG1735" s="60"/>
      <c r="EH1735" s="60"/>
      <c r="EI1735" s="60"/>
      <c r="EJ1735" s="60"/>
      <c r="EK1735" s="60"/>
      <c r="EL1735" s="60"/>
      <c r="EM1735" s="60"/>
      <c r="EN1735" s="60"/>
      <c r="EO1735" s="60"/>
      <c r="EP1735" s="60"/>
      <c r="EQ1735" s="60"/>
      <c r="ER1735" s="60"/>
      <c r="ES1735" s="60"/>
      <c r="ET1735" s="60"/>
      <c r="EU1735" s="60"/>
      <c r="EV1735" s="60"/>
      <c r="EW1735" s="60"/>
      <c r="EX1735" s="60"/>
      <c r="EY1735" s="60"/>
      <c r="EZ1735" s="60"/>
      <c r="FA1735" s="60"/>
      <c r="FB1735" s="60"/>
    </row>
    <row r="1736" spans="22:158" x14ac:dyDescent="0.25">
      <c r="W1736" s="33"/>
      <c r="X1736" s="33"/>
      <c r="AH1736" s="38">
        <v>100</v>
      </c>
      <c r="AI1736" s="38">
        <v>105</v>
      </c>
      <c r="AJ1736" s="38">
        <v>14900</v>
      </c>
      <c r="AK1736" s="38">
        <v>16</v>
      </c>
      <c r="AL1736" s="38">
        <v>1907258</v>
      </c>
      <c r="AM1736" s="61" t="s">
        <v>1816</v>
      </c>
      <c r="AN1736" s="61" t="s">
        <v>1688</v>
      </c>
      <c r="AO1736" s="61" t="s">
        <v>1587</v>
      </c>
      <c r="AP1736" s="61" t="s">
        <v>5034</v>
      </c>
      <c r="AQ1736" s="61" t="s">
        <v>1722</v>
      </c>
      <c r="AR1736" s="28">
        <v>3237.3</v>
      </c>
      <c r="AS1736" s="28">
        <v>0</v>
      </c>
      <c r="AT1736" s="28">
        <v>0</v>
      </c>
      <c r="AU1736" s="62"/>
      <c r="BT1736">
        <v>0</v>
      </c>
      <c r="BU1736" s="32">
        <v>100</v>
      </c>
      <c r="BV1736" s="32">
        <v>150</v>
      </c>
      <c r="BW1736" s="32">
        <v>14300</v>
      </c>
      <c r="BX1736" s="32">
        <v>87</v>
      </c>
      <c r="BY1736" s="32">
        <v>91180</v>
      </c>
      <c r="BZ1736" t="s">
        <v>1816</v>
      </c>
      <c r="CA1736" t="s">
        <v>1695</v>
      </c>
      <c r="CB1736" t="s">
        <v>1846</v>
      </c>
      <c r="CC1736" s="52" t="s">
        <v>1726</v>
      </c>
      <c r="CD1736" s="52" t="s">
        <v>1793</v>
      </c>
      <c r="CE1736" s="155">
        <v>2</v>
      </c>
      <c r="CF1736" s="155">
        <v>2</v>
      </c>
      <c r="CG1736" s="31" t="s">
        <v>5841</v>
      </c>
      <c r="CH1736" s="31" t="s">
        <v>4033</v>
      </c>
      <c r="CI1736" s="31" t="s">
        <v>4040</v>
      </c>
      <c r="CJ1736" s="31" t="s">
        <v>3683</v>
      </c>
      <c r="DL1736"/>
      <c r="DM1736"/>
      <c r="DN1736"/>
      <c r="DO1736"/>
      <c r="DP1736"/>
      <c r="DQ1736"/>
      <c r="DR1736"/>
      <c r="DV1736" s="31" t="s">
        <v>2341</v>
      </c>
      <c r="DW1736" s="31" t="s">
        <v>2342</v>
      </c>
      <c r="DX1736" s="63"/>
      <c r="DY1736" s="63"/>
      <c r="DZ1736" s="63"/>
      <c r="EA1736" s="167"/>
      <c r="EB1736" s="60"/>
      <c r="EC1736" s="60"/>
      <c r="ED1736" s="60"/>
      <c r="EE1736" s="60"/>
      <c r="EF1736" s="60"/>
      <c r="EG1736" s="60"/>
      <c r="EH1736" s="60"/>
      <c r="EI1736" s="60"/>
      <c r="EJ1736" s="60"/>
      <c r="EK1736" s="60"/>
      <c r="EL1736" s="60"/>
      <c r="EM1736" s="60"/>
      <c r="EN1736" s="60"/>
      <c r="EO1736" s="60"/>
      <c r="EP1736" s="60"/>
      <c r="EQ1736" s="60"/>
      <c r="ER1736" s="60"/>
      <c r="ES1736" s="60"/>
      <c r="ET1736" s="60"/>
      <c r="EU1736" s="60"/>
      <c r="EV1736" s="60"/>
      <c r="EW1736" s="60"/>
      <c r="EX1736" s="60"/>
      <c r="EY1736" s="60"/>
      <c r="EZ1736" s="60"/>
      <c r="FA1736" s="60"/>
      <c r="FB1736" s="60"/>
    </row>
    <row r="1737" spans="22:158" x14ac:dyDescent="0.25">
      <c r="W1737" s="33"/>
      <c r="X1737" s="33"/>
      <c r="AH1737" s="38">
        <v>100</v>
      </c>
      <c r="AI1737" s="38">
        <v>135</v>
      </c>
      <c r="AJ1737" s="38">
        <v>12600</v>
      </c>
      <c r="AK1737" s="38">
        <v>16</v>
      </c>
      <c r="AL1737" s="38">
        <v>1907258</v>
      </c>
      <c r="AM1737" s="61" t="s">
        <v>1816</v>
      </c>
      <c r="AN1737" s="61" t="s">
        <v>1693</v>
      </c>
      <c r="AO1737" s="61" t="s">
        <v>5095</v>
      </c>
      <c r="AP1737" s="61" t="s">
        <v>5034</v>
      </c>
      <c r="AQ1737" s="61" t="s">
        <v>1722</v>
      </c>
      <c r="AR1737" s="28">
        <v>0</v>
      </c>
      <c r="AS1737" s="28">
        <v>0</v>
      </c>
      <c r="AT1737" s="28">
        <v>2412</v>
      </c>
      <c r="AU1737" s="62"/>
      <c r="BT1737">
        <v>0</v>
      </c>
      <c r="BU1737" s="32">
        <v>100</v>
      </c>
      <c r="BV1737" s="32">
        <v>150</v>
      </c>
      <c r="BW1737" s="32">
        <v>14300</v>
      </c>
      <c r="BX1737" s="32">
        <v>87</v>
      </c>
      <c r="BY1737" s="32">
        <v>91190</v>
      </c>
      <c r="BZ1737" t="s">
        <v>1816</v>
      </c>
      <c r="CA1737" t="s">
        <v>1695</v>
      </c>
      <c r="CB1737" s="52" t="s">
        <v>1846</v>
      </c>
      <c r="CC1737" s="52" t="s">
        <v>1726</v>
      </c>
      <c r="CD1737" s="52" t="s">
        <v>1726</v>
      </c>
      <c r="CE1737" s="155"/>
      <c r="CF1737" s="155"/>
      <c r="CG1737" s="31" t="s">
        <v>5843</v>
      </c>
      <c r="CH1737" s="31" t="s">
        <v>4034</v>
      </c>
      <c r="CI1737" s="31" t="s">
        <v>4040</v>
      </c>
      <c r="CJ1737" s="31" t="s">
        <v>3684</v>
      </c>
      <c r="DL1737"/>
      <c r="DM1737"/>
      <c r="DN1737"/>
      <c r="DO1737"/>
      <c r="DP1737"/>
      <c r="DQ1737"/>
      <c r="DR1737"/>
      <c r="DV1737" s="31" t="s">
        <v>2341</v>
      </c>
      <c r="DW1737" s="31" t="s">
        <v>2343</v>
      </c>
      <c r="DX1737" s="63"/>
      <c r="DY1737" s="63"/>
      <c r="DZ1737" s="63"/>
      <c r="EA1737" s="167"/>
      <c r="EB1737" s="60"/>
      <c r="EC1737" s="60"/>
      <c r="ED1737" s="60"/>
      <c r="EE1737" s="60"/>
      <c r="EF1737" s="60"/>
      <c r="EG1737" s="60"/>
      <c r="EH1737" s="60"/>
      <c r="EI1737" s="60"/>
      <c r="EJ1737" s="60"/>
      <c r="EK1737" s="60"/>
      <c r="EL1737" s="60"/>
      <c r="EM1737" s="60"/>
      <c r="EN1737" s="60"/>
      <c r="EO1737" s="60"/>
      <c r="EP1737" s="60"/>
      <c r="EQ1737" s="60"/>
      <c r="ER1737" s="60"/>
      <c r="ES1737" s="60"/>
      <c r="ET1737" s="60"/>
      <c r="EU1737" s="60"/>
      <c r="EV1737" s="60"/>
      <c r="EW1737" s="60"/>
      <c r="EX1737" s="60"/>
      <c r="EY1737" s="60"/>
      <c r="EZ1737" s="60"/>
      <c r="FA1737" s="60"/>
      <c r="FB1737" s="60"/>
    </row>
    <row r="1738" spans="22:158" x14ac:dyDescent="0.25">
      <c r="V1738" s="1"/>
      <c r="W1738" s="33"/>
      <c r="X1738" s="33"/>
      <c r="AH1738" s="38">
        <v>100</v>
      </c>
      <c r="AI1738" s="38">
        <v>135</v>
      </c>
      <c r="AJ1738" s="38">
        <v>12950</v>
      </c>
      <c r="AK1738" s="38">
        <v>16</v>
      </c>
      <c r="AL1738" s="38">
        <v>1907258</v>
      </c>
      <c r="AM1738" s="61" t="s">
        <v>1816</v>
      </c>
      <c r="AN1738" s="61" t="s">
        <v>1693</v>
      </c>
      <c r="AO1738" s="61" t="s">
        <v>5100</v>
      </c>
      <c r="AP1738" s="61" t="s">
        <v>5034</v>
      </c>
      <c r="AQ1738" s="61" t="s">
        <v>1722</v>
      </c>
      <c r="AR1738" s="28">
        <v>50.8</v>
      </c>
      <c r="AS1738" s="28">
        <v>0</v>
      </c>
      <c r="AT1738" s="28">
        <v>0</v>
      </c>
      <c r="AU1738" s="62"/>
      <c r="BT1738">
        <v>0</v>
      </c>
      <c r="BU1738" s="32">
        <v>100</v>
      </c>
      <c r="BV1738" s="32">
        <v>150</v>
      </c>
      <c r="BW1738" s="32">
        <v>14300</v>
      </c>
      <c r="BX1738" s="32">
        <v>87</v>
      </c>
      <c r="BY1738" s="32">
        <v>91200</v>
      </c>
      <c r="BZ1738" t="s">
        <v>1816</v>
      </c>
      <c r="CA1738" t="s">
        <v>1695</v>
      </c>
      <c r="CB1738" t="s">
        <v>1846</v>
      </c>
      <c r="CC1738" t="s">
        <v>1726</v>
      </c>
      <c r="CD1738" s="52" t="s">
        <v>1794</v>
      </c>
      <c r="CE1738" s="155"/>
      <c r="CF1738" s="155"/>
      <c r="CG1738" s="31" t="s">
        <v>5845</v>
      </c>
      <c r="CH1738" s="31" t="s">
        <v>4037</v>
      </c>
      <c r="CI1738" s="31" t="s">
        <v>4040</v>
      </c>
      <c r="CJ1738" s="31" t="s">
        <v>3685</v>
      </c>
      <c r="DL1738"/>
      <c r="DM1738"/>
      <c r="DN1738"/>
      <c r="DO1738"/>
      <c r="DP1738"/>
      <c r="DQ1738"/>
      <c r="DR1738"/>
      <c r="DV1738" s="31" t="s">
        <v>2341</v>
      </c>
      <c r="DW1738" s="31" t="s">
        <v>2343</v>
      </c>
      <c r="DX1738" s="63"/>
      <c r="DY1738" s="63"/>
      <c r="DZ1738" s="63"/>
      <c r="EA1738" s="167"/>
      <c r="EB1738" s="60"/>
      <c r="EC1738" s="60"/>
      <c r="ED1738" s="60"/>
      <c r="EE1738" s="60"/>
      <c r="EF1738" s="60"/>
      <c r="EG1738" s="60"/>
      <c r="EH1738" s="60"/>
      <c r="EI1738" s="60"/>
      <c r="EJ1738" s="60"/>
      <c r="EK1738" s="60"/>
      <c r="EL1738" s="60"/>
      <c r="EM1738" s="60"/>
      <c r="EN1738" s="60"/>
      <c r="EO1738" s="60"/>
      <c r="EP1738" s="60"/>
      <c r="EQ1738" s="60"/>
      <c r="ER1738" s="60"/>
      <c r="ES1738" s="60"/>
      <c r="ET1738" s="60"/>
      <c r="EU1738" s="60"/>
      <c r="EV1738" s="60"/>
      <c r="EW1738" s="60"/>
      <c r="EX1738" s="60"/>
      <c r="EY1738" s="60"/>
      <c r="EZ1738" s="60"/>
      <c r="FA1738" s="60"/>
      <c r="FB1738" s="60"/>
    </row>
    <row r="1739" spans="22:158" x14ac:dyDescent="0.25">
      <c r="W1739" s="33"/>
      <c r="X1739" s="33"/>
      <c r="AH1739" s="38">
        <v>100</v>
      </c>
      <c r="AI1739" s="38">
        <v>135</v>
      </c>
      <c r="AJ1739" s="38">
        <v>15850</v>
      </c>
      <c r="AK1739" s="38">
        <v>16</v>
      </c>
      <c r="AL1739" s="38">
        <v>1907258</v>
      </c>
      <c r="AM1739" s="61" t="s">
        <v>1816</v>
      </c>
      <c r="AN1739" s="61" t="s">
        <v>1693</v>
      </c>
      <c r="AO1739" s="61" t="s">
        <v>1608</v>
      </c>
      <c r="AP1739" s="61" t="s">
        <v>5034</v>
      </c>
      <c r="AQ1739" s="61" t="s">
        <v>1722</v>
      </c>
      <c r="AR1739" s="28">
        <v>46322.400000000001</v>
      </c>
      <c r="AS1739" s="28">
        <v>0</v>
      </c>
      <c r="AT1739" s="28">
        <v>0</v>
      </c>
      <c r="AU1739" s="62"/>
      <c r="BT1739">
        <v>0</v>
      </c>
      <c r="BU1739" s="32">
        <v>100</v>
      </c>
      <c r="BV1739" s="32">
        <v>150</v>
      </c>
      <c r="BW1739" s="32">
        <v>14300</v>
      </c>
      <c r="BX1739" s="32">
        <v>88</v>
      </c>
      <c r="BY1739" s="32">
        <v>91220</v>
      </c>
      <c r="BZ1739" t="s">
        <v>1816</v>
      </c>
      <c r="CA1739" t="s">
        <v>1695</v>
      </c>
      <c r="CB1739" t="s">
        <v>1846</v>
      </c>
      <c r="CC1739" s="52" t="s">
        <v>1684</v>
      </c>
      <c r="CD1739" s="52" t="s">
        <v>1684</v>
      </c>
      <c r="CE1739" s="155">
        <v>1579</v>
      </c>
      <c r="CF1739" s="155">
        <v>5</v>
      </c>
      <c r="CG1739" s="31" t="s">
        <v>696</v>
      </c>
      <c r="CH1739" s="31" t="s">
        <v>4026</v>
      </c>
      <c r="CI1739" s="31" t="s">
        <v>4040</v>
      </c>
      <c r="CJ1739" s="31" t="s">
        <v>3686</v>
      </c>
      <c r="DL1739"/>
      <c r="DM1739"/>
      <c r="DN1739"/>
      <c r="DO1739"/>
      <c r="DP1739"/>
      <c r="DQ1739"/>
      <c r="DR1739"/>
      <c r="DV1739" s="31" t="s">
        <v>2341</v>
      </c>
      <c r="DW1739" s="31" t="s">
        <v>2343</v>
      </c>
      <c r="DX1739" s="63"/>
      <c r="DY1739" s="63"/>
      <c r="DZ1739" s="63"/>
      <c r="EA1739" s="167"/>
      <c r="EB1739" s="60"/>
      <c r="EC1739" s="60"/>
      <c r="ED1739" s="60"/>
      <c r="EE1739" s="60"/>
      <c r="EF1739" s="60"/>
      <c r="EG1739" s="60"/>
      <c r="EH1739" s="60"/>
      <c r="EI1739" s="60"/>
      <c r="EJ1739" s="60"/>
      <c r="EK1739" s="60"/>
      <c r="EL1739" s="60"/>
      <c r="EM1739" s="60"/>
      <c r="EN1739" s="60"/>
      <c r="EO1739" s="60"/>
      <c r="EP1739" s="60"/>
      <c r="EQ1739" s="60"/>
      <c r="ER1739" s="60"/>
      <c r="ES1739" s="60"/>
      <c r="ET1739" s="60"/>
      <c r="EU1739" s="60"/>
      <c r="EV1739" s="60"/>
      <c r="EW1739" s="60"/>
      <c r="EX1739" s="60"/>
      <c r="EY1739" s="60"/>
      <c r="EZ1739" s="60"/>
      <c r="FA1739" s="60"/>
      <c r="FB1739" s="60"/>
    </row>
    <row r="1740" spans="22:158" x14ac:dyDescent="0.25">
      <c r="W1740" s="33"/>
      <c r="X1740" s="33"/>
      <c r="AH1740" s="38">
        <v>100</v>
      </c>
      <c r="AI1740" s="38">
        <v>135</v>
      </c>
      <c r="AJ1740" s="38">
        <v>17950</v>
      </c>
      <c r="AK1740" s="38">
        <v>16</v>
      </c>
      <c r="AL1740" s="38">
        <v>1907258</v>
      </c>
      <c r="AM1740" s="61" t="s">
        <v>1816</v>
      </c>
      <c r="AN1740" s="61" t="s">
        <v>1693</v>
      </c>
      <c r="AO1740" s="61" t="s">
        <v>1654</v>
      </c>
      <c r="AP1740" s="61" t="s">
        <v>5034</v>
      </c>
      <c r="AQ1740" s="61" t="s">
        <v>1722</v>
      </c>
      <c r="AR1740" s="28">
        <v>23.4</v>
      </c>
      <c r="AS1740" s="28">
        <v>0</v>
      </c>
      <c r="AT1740" s="28">
        <v>0</v>
      </c>
      <c r="AU1740" s="62"/>
      <c r="BT1740">
        <v>0</v>
      </c>
      <c r="BU1740" s="32">
        <v>100</v>
      </c>
      <c r="BV1740" s="32">
        <v>150</v>
      </c>
      <c r="BW1740" s="32">
        <v>14300</v>
      </c>
      <c r="BX1740" s="32">
        <v>89</v>
      </c>
      <c r="BY1740" s="32">
        <v>91240</v>
      </c>
      <c r="BZ1740" t="s">
        <v>1816</v>
      </c>
      <c r="CA1740" t="s">
        <v>1695</v>
      </c>
      <c r="CB1740" t="s">
        <v>1846</v>
      </c>
      <c r="CC1740" t="s">
        <v>1785</v>
      </c>
      <c r="CD1740" s="52" t="s">
        <v>1785</v>
      </c>
      <c r="CE1740" s="155">
        <v>322200</v>
      </c>
      <c r="CF1740" s="155">
        <v>174</v>
      </c>
      <c r="CG1740" s="31" t="s">
        <v>698</v>
      </c>
      <c r="CH1740" s="31" t="s">
        <v>4027</v>
      </c>
      <c r="CI1740" s="31" t="s">
        <v>4040</v>
      </c>
      <c r="CJ1740" s="31" t="s">
        <v>3687</v>
      </c>
      <c r="DL1740"/>
      <c r="DM1740"/>
      <c r="DN1740"/>
      <c r="DO1740"/>
      <c r="DP1740"/>
      <c r="DQ1740"/>
      <c r="DR1740"/>
      <c r="DV1740" s="31" t="s">
        <v>2341</v>
      </c>
      <c r="DW1740" s="31" t="s">
        <v>2343</v>
      </c>
      <c r="DX1740" s="63"/>
      <c r="DY1740" s="63"/>
      <c r="DZ1740" s="63"/>
      <c r="EA1740" s="167"/>
      <c r="EB1740" s="60"/>
      <c r="EC1740" s="60"/>
      <c r="ED1740" s="60"/>
      <c r="EE1740" s="60"/>
      <c r="EF1740" s="60"/>
      <c r="EG1740" s="60"/>
      <c r="EH1740" s="60"/>
      <c r="EI1740" s="60"/>
      <c r="EJ1740" s="60"/>
      <c r="EK1740" s="60"/>
      <c r="EL1740" s="60"/>
      <c r="EM1740" s="60"/>
      <c r="EN1740" s="60"/>
      <c r="EO1740" s="60"/>
      <c r="EP1740" s="60"/>
      <c r="EQ1740" s="60"/>
      <c r="ER1740" s="60"/>
      <c r="ES1740" s="60"/>
      <c r="ET1740" s="60"/>
      <c r="EU1740" s="60"/>
      <c r="EV1740" s="60"/>
      <c r="EW1740" s="60"/>
      <c r="EX1740" s="60"/>
      <c r="EY1740" s="60"/>
      <c r="EZ1740" s="60"/>
      <c r="FA1740" s="60"/>
      <c r="FB1740" s="60"/>
    </row>
    <row r="1741" spans="22:158" x14ac:dyDescent="0.25">
      <c r="W1741" s="33"/>
      <c r="X1741" s="33"/>
      <c r="AH1741" s="38">
        <v>100</v>
      </c>
      <c r="AI1741" s="38">
        <v>140</v>
      </c>
      <c r="AJ1741" s="38">
        <v>16200</v>
      </c>
      <c r="AK1741" s="38">
        <v>16</v>
      </c>
      <c r="AL1741" s="38">
        <v>1907258</v>
      </c>
      <c r="AM1741" s="61" t="s">
        <v>1816</v>
      </c>
      <c r="AN1741" s="61" t="s">
        <v>1690</v>
      </c>
      <c r="AO1741" s="61" t="s">
        <v>1615</v>
      </c>
      <c r="AP1741" s="61" t="s">
        <v>5034</v>
      </c>
      <c r="AQ1741" s="61" t="s">
        <v>1722</v>
      </c>
      <c r="AR1741" s="28">
        <v>25054.6</v>
      </c>
      <c r="AS1741" s="28">
        <v>0</v>
      </c>
      <c r="AT1741" s="28">
        <v>0</v>
      </c>
      <c r="AU1741" s="62"/>
      <c r="BT1741">
        <v>0</v>
      </c>
      <c r="BU1741" s="32">
        <v>100</v>
      </c>
      <c r="BV1741" s="32">
        <v>150</v>
      </c>
      <c r="BW1741" s="32">
        <v>14750</v>
      </c>
      <c r="BX1741" s="32">
        <v>81</v>
      </c>
      <c r="BY1741" s="32">
        <v>91000</v>
      </c>
      <c r="BZ1741" t="s">
        <v>1816</v>
      </c>
      <c r="CA1741" t="s">
        <v>1695</v>
      </c>
      <c r="CB1741" t="s">
        <v>1854</v>
      </c>
      <c r="CC1741" s="52" t="s">
        <v>1683</v>
      </c>
      <c r="CD1741" s="52" t="s">
        <v>1784</v>
      </c>
      <c r="CE1741" s="155">
        <v>25224</v>
      </c>
      <c r="CF1741" s="155">
        <v>58</v>
      </c>
      <c r="CG1741" s="31" t="s">
        <v>5834</v>
      </c>
      <c r="CH1741" s="31" t="s">
        <v>4016</v>
      </c>
      <c r="CI1741" s="31" t="s">
        <v>4041</v>
      </c>
      <c r="CJ1741" s="31" t="s">
        <v>3688</v>
      </c>
      <c r="DL1741"/>
      <c r="DM1741"/>
      <c r="DN1741"/>
      <c r="DO1741"/>
      <c r="DP1741"/>
      <c r="DQ1741"/>
      <c r="DR1741"/>
      <c r="DV1741" s="31" t="s">
        <v>2341</v>
      </c>
      <c r="DW1741" s="31" t="s">
        <v>2344</v>
      </c>
      <c r="DX1741" s="63"/>
      <c r="DY1741" s="63"/>
      <c r="DZ1741" s="63"/>
      <c r="EA1741" s="167"/>
      <c r="EB1741" s="60"/>
      <c r="EC1741" s="60"/>
      <c r="ED1741" s="60"/>
      <c r="EE1741" s="60"/>
      <c r="EF1741" s="60"/>
      <c r="EG1741" s="60"/>
      <c r="EH1741" s="60"/>
      <c r="EI1741" s="60"/>
      <c r="EJ1741" s="60"/>
      <c r="EK1741" s="60"/>
      <c r="EL1741" s="60"/>
      <c r="EM1741" s="60"/>
      <c r="EN1741" s="60"/>
      <c r="EO1741" s="60"/>
      <c r="EP1741" s="60"/>
      <c r="EQ1741" s="60"/>
      <c r="ER1741" s="60"/>
      <c r="ES1741" s="60"/>
      <c r="ET1741" s="60"/>
      <c r="EU1741" s="60"/>
      <c r="EV1741" s="60"/>
      <c r="EW1741" s="60"/>
      <c r="EX1741" s="60"/>
      <c r="EY1741" s="60"/>
      <c r="EZ1741" s="60"/>
      <c r="FA1741" s="60"/>
      <c r="FB1741" s="60"/>
    </row>
    <row r="1742" spans="22:158" x14ac:dyDescent="0.25">
      <c r="V1742" s="1"/>
      <c r="W1742" s="33"/>
      <c r="X1742" s="33"/>
      <c r="AH1742" s="38">
        <v>100</v>
      </c>
      <c r="AI1742" s="38">
        <v>145</v>
      </c>
      <c r="AJ1742" s="38">
        <v>13700</v>
      </c>
      <c r="AK1742" s="38">
        <v>16</v>
      </c>
      <c r="AL1742" s="38">
        <v>1907258</v>
      </c>
      <c r="AM1742" s="61" t="s">
        <v>1816</v>
      </c>
      <c r="AN1742" s="61" t="s">
        <v>1691</v>
      </c>
      <c r="AO1742" s="61" t="s">
        <v>5118</v>
      </c>
      <c r="AP1742" s="61" t="s">
        <v>5034</v>
      </c>
      <c r="AQ1742" s="61" t="s">
        <v>1722</v>
      </c>
      <c r="AR1742" s="28">
        <v>94.4</v>
      </c>
      <c r="AS1742" s="28">
        <v>0</v>
      </c>
      <c r="AT1742" s="28">
        <v>0</v>
      </c>
      <c r="AU1742" s="62"/>
      <c r="BT1742">
        <v>0</v>
      </c>
      <c r="BU1742" s="32">
        <v>100</v>
      </c>
      <c r="BV1742" s="32">
        <v>150</v>
      </c>
      <c r="BW1742" s="32">
        <v>14750</v>
      </c>
      <c r="BX1742" s="32">
        <v>81</v>
      </c>
      <c r="BY1742" s="32">
        <v>91010</v>
      </c>
      <c r="BZ1742" t="s">
        <v>1816</v>
      </c>
      <c r="CA1742" t="s">
        <v>1695</v>
      </c>
      <c r="CB1742" t="s">
        <v>1854</v>
      </c>
      <c r="CC1742" t="s">
        <v>1683</v>
      </c>
      <c r="CD1742" s="52" t="s">
        <v>1683</v>
      </c>
      <c r="CE1742" s="155">
        <v>6</v>
      </c>
      <c r="CF1742" s="155">
        <v>3</v>
      </c>
      <c r="CG1742" s="31" t="s">
        <v>5837</v>
      </c>
      <c r="CH1742" s="31" t="s">
        <v>4018</v>
      </c>
      <c r="CI1742" s="31" t="s">
        <v>4041</v>
      </c>
      <c r="CJ1742" s="31" t="s">
        <v>3689</v>
      </c>
      <c r="DL1742"/>
      <c r="DM1742"/>
      <c r="DN1742"/>
      <c r="DO1742"/>
      <c r="DP1742"/>
      <c r="DQ1742"/>
      <c r="DR1742"/>
      <c r="DV1742" s="31" t="s">
        <v>2341</v>
      </c>
      <c r="DW1742" s="31" t="s">
        <v>2345</v>
      </c>
      <c r="DX1742" s="63"/>
      <c r="DY1742" s="63"/>
      <c r="DZ1742" s="63"/>
      <c r="EA1742" s="167"/>
      <c r="EB1742" s="60"/>
      <c r="EC1742" s="60"/>
      <c r="ED1742" s="60"/>
      <c r="EE1742" s="60"/>
      <c r="EF1742" s="60"/>
      <c r="EG1742" s="60"/>
      <c r="EH1742" s="60"/>
      <c r="EI1742" s="60"/>
      <c r="EJ1742" s="60"/>
      <c r="EK1742" s="60"/>
      <c r="EL1742" s="60"/>
      <c r="EM1742" s="60"/>
      <c r="EN1742" s="60"/>
      <c r="EO1742" s="60"/>
      <c r="EP1742" s="60"/>
      <c r="EQ1742" s="60"/>
      <c r="ER1742" s="60"/>
      <c r="ES1742" s="60"/>
      <c r="ET1742" s="60"/>
      <c r="EU1742" s="60"/>
      <c r="EV1742" s="60"/>
      <c r="EW1742" s="60"/>
      <c r="EX1742" s="60"/>
      <c r="EY1742" s="60"/>
      <c r="EZ1742" s="60"/>
      <c r="FA1742" s="60"/>
      <c r="FB1742" s="60"/>
    </row>
    <row r="1743" spans="22:158" x14ac:dyDescent="0.25">
      <c r="W1743" s="33"/>
      <c r="X1743" s="33"/>
      <c r="AH1743" s="38">
        <v>100</v>
      </c>
      <c r="AI1743" s="38">
        <v>145</v>
      </c>
      <c r="AJ1743" s="38">
        <v>16180</v>
      </c>
      <c r="AK1743" s="38">
        <v>16</v>
      </c>
      <c r="AL1743" s="38">
        <v>1907258</v>
      </c>
      <c r="AM1743" s="61" t="s">
        <v>1816</v>
      </c>
      <c r="AN1743" s="61" t="s">
        <v>1691</v>
      </c>
      <c r="AO1743" s="61" t="s">
        <v>1614</v>
      </c>
      <c r="AP1743" s="61" t="s">
        <v>5034</v>
      </c>
      <c r="AQ1743" s="61" t="s">
        <v>1722</v>
      </c>
      <c r="AR1743" s="28">
        <v>81.099999999999994</v>
      </c>
      <c r="AS1743" s="28">
        <v>0</v>
      </c>
      <c r="AT1743" s="28">
        <v>0</v>
      </c>
      <c r="AU1743" s="62"/>
      <c r="BT1743">
        <v>0</v>
      </c>
      <c r="BU1743" s="32">
        <v>100</v>
      </c>
      <c r="BV1743" s="32">
        <v>150</v>
      </c>
      <c r="BW1743" s="32">
        <v>14750</v>
      </c>
      <c r="BX1743" s="32">
        <v>82</v>
      </c>
      <c r="BY1743" s="32">
        <v>91020</v>
      </c>
      <c r="BZ1743" t="s">
        <v>1816</v>
      </c>
      <c r="CA1743" t="s">
        <v>1695</v>
      </c>
      <c r="CB1743" t="s">
        <v>1854</v>
      </c>
      <c r="CC1743" s="52" t="s">
        <v>1790</v>
      </c>
      <c r="CD1743" s="52" t="s">
        <v>1792</v>
      </c>
      <c r="CE1743" s="155">
        <v>20566</v>
      </c>
      <c r="CF1743" s="155">
        <v>104</v>
      </c>
      <c r="CG1743" s="31" t="s">
        <v>5851</v>
      </c>
      <c r="CH1743" s="31" t="s">
        <v>4019</v>
      </c>
      <c r="CI1743" s="31" t="s">
        <v>4041</v>
      </c>
      <c r="CJ1743" s="31" t="s">
        <v>3690</v>
      </c>
      <c r="DL1743"/>
      <c r="DM1743"/>
      <c r="DN1743"/>
      <c r="DO1743"/>
      <c r="DP1743"/>
      <c r="DQ1743"/>
      <c r="DR1743"/>
      <c r="DV1743" s="31" t="s">
        <v>2341</v>
      </c>
      <c r="DW1743" s="31" t="s">
        <v>2345</v>
      </c>
      <c r="DX1743" s="63"/>
      <c r="DY1743" s="63"/>
      <c r="DZ1743" s="63"/>
      <c r="EA1743" s="167"/>
      <c r="EB1743" s="60"/>
      <c r="EC1743" s="60"/>
      <c r="ED1743" s="60"/>
      <c r="EE1743" s="60"/>
      <c r="EF1743" s="60"/>
      <c r="EG1743" s="60"/>
      <c r="EH1743" s="60"/>
      <c r="EI1743" s="60"/>
      <c r="EJ1743" s="60"/>
      <c r="EK1743" s="60"/>
      <c r="EL1743" s="60"/>
      <c r="EM1743" s="60"/>
      <c r="EN1743" s="60"/>
      <c r="EO1743" s="60"/>
      <c r="EP1743" s="60"/>
      <c r="EQ1743" s="60"/>
      <c r="ER1743" s="60"/>
      <c r="ES1743" s="60"/>
      <c r="ET1743" s="60"/>
      <c r="EU1743" s="60"/>
      <c r="EV1743" s="60"/>
      <c r="EW1743" s="60"/>
      <c r="EX1743" s="60"/>
      <c r="EY1743" s="60"/>
      <c r="EZ1743" s="60"/>
      <c r="FA1743" s="60"/>
      <c r="FB1743" s="60"/>
    </row>
    <row r="1744" spans="22:158" x14ac:dyDescent="0.25">
      <c r="V1744" s="1"/>
      <c r="W1744" s="33"/>
      <c r="X1744" s="33"/>
      <c r="AH1744" s="38">
        <v>100</v>
      </c>
      <c r="AI1744" s="38">
        <v>120</v>
      </c>
      <c r="AJ1744" s="38">
        <v>14850</v>
      </c>
      <c r="AK1744" s="38">
        <v>16</v>
      </c>
      <c r="AL1744" s="38">
        <v>1907658</v>
      </c>
      <c r="AM1744" s="61" t="s">
        <v>1816</v>
      </c>
      <c r="AN1744" s="61" t="s">
        <v>1689</v>
      </c>
      <c r="AO1744" s="61" t="s">
        <v>1585</v>
      </c>
      <c r="AP1744" s="61" t="s">
        <v>5034</v>
      </c>
      <c r="AQ1744" s="61" t="s">
        <v>4971</v>
      </c>
      <c r="AR1744" s="28">
        <v>14551.6</v>
      </c>
      <c r="AS1744" s="28">
        <v>0</v>
      </c>
      <c r="AT1744" s="28">
        <v>0</v>
      </c>
      <c r="AU1744" s="62"/>
      <c r="BT1744">
        <v>0</v>
      </c>
      <c r="BU1744" s="32">
        <v>100</v>
      </c>
      <c r="BV1744" s="32">
        <v>150</v>
      </c>
      <c r="BW1744" s="32">
        <v>14750</v>
      </c>
      <c r="BX1744" s="32">
        <v>82</v>
      </c>
      <c r="BY1744" s="32">
        <v>91040</v>
      </c>
      <c r="BZ1744" t="s">
        <v>1816</v>
      </c>
      <c r="CA1744" t="s">
        <v>1695</v>
      </c>
      <c r="CB1744" t="s">
        <v>1854</v>
      </c>
      <c r="CC1744" s="52" t="s">
        <v>1790</v>
      </c>
      <c r="CD1744" s="52" t="s">
        <v>1791</v>
      </c>
      <c r="CE1744" s="155">
        <v>4013</v>
      </c>
      <c r="CF1744" s="155">
        <v>25</v>
      </c>
      <c r="CG1744" s="31" t="s">
        <v>5853</v>
      </c>
      <c r="CH1744" s="31" t="s">
        <v>4020</v>
      </c>
      <c r="CI1744" s="31" t="s">
        <v>4041</v>
      </c>
      <c r="CJ1744" s="31" t="s">
        <v>3691</v>
      </c>
      <c r="DL1744"/>
      <c r="DM1744"/>
      <c r="DN1744"/>
      <c r="DO1744"/>
      <c r="DP1744"/>
      <c r="DQ1744"/>
      <c r="DR1744"/>
      <c r="DV1744" s="31" t="s">
        <v>2346</v>
      </c>
      <c r="DW1744" s="31" t="s">
        <v>2347</v>
      </c>
      <c r="DX1744" s="63"/>
      <c r="DY1744" s="63"/>
      <c r="DZ1744" s="63"/>
      <c r="EA1744" s="167"/>
      <c r="EB1744" s="60"/>
      <c r="EC1744" s="60"/>
      <c r="ED1744" s="60"/>
      <c r="EE1744" s="60"/>
      <c r="EF1744" s="60"/>
      <c r="EG1744" s="60"/>
      <c r="EH1744" s="60"/>
      <c r="EI1744" s="60"/>
      <c r="EJ1744" s="60"/>
      <c r="EK1744" s="60"/>
      <c r="EL1744" s="60"/>
      <c r="EM1744" s="60"/>
      <c r="EN1744" s="60"/>
      <c r="EO1744" s="60"/>
      <c r="EP1744" s="60"/>
      <c r="EQ1744" s="60"/>
      <c r="ER1744" s="60"/>
      <c r="ES1744" s="60"/>
      <c r="ET1744" s="60"/>
      <c r="EU1744" s="60"/>
      <c r="EV1744" s="60"/>
      <c r="EW1744" s="60"/>
      <c r="EX1744" s="60"/>
      <c r="EY1744" s="60"/>
      <c r="EZ1744" s="60"/>
      <c r="FA1744" s="60"/>
      <c r="FB1744" s="60"/>
    </row>
    <row r="1745" spans="22:158" x14ac:dyDescent="0.25">
      <c r="W1745" s="33"/>
      <c r="X1745" s="33"/>
      <c r="AH1745" s="38">
        <v>100</v>
      </c>
      <c r="AI1745" s="38">
        <v>125</v>
      </c>
      <c r="AJ1745" s="38">
        <v>11730</v>
      </c>
      <c r="AK1745" s="38">
        <v>16</v>
      </c>
      <c r="AL1745" s="38">
        <v>1907658</v>
      </c>
      <c r="AM1745" s="61" t="s">
        <v>1816</v>
      </c>
      <c r="AN1745" s="61" t="s">
        <v>1692</v>
      </c>
      <c r="AO1745" s="61" t="s">
        <v>5079</v>
      </c>
      <c r="AP1745" s="61" t="s">
        <v>5034</v>
      </c>
      <c r="AQ1745" s="61" t="s">
        <v>4971</v>
      </c>
      <c r="AR1745" s="28">
        <v>2332.1</v>
      </c>
      <c r="AS1745" s="28">
        <v>0</v>
      </c>
      <c r="AT1745" s="28">
        <v>0</v>
      </c>
      <c r="AU1745" s="62"/>
      <c r="BT1745">
        <v>0</v>
      </c>
      <c r="BU1745" s="32">
        <v>100</v>
      </c>
      <c r="BV1745" s="32">
        <v>150</v>
      </c>
      <c r="BW1745" s="32">
        <v>14750</v>
      </c>
      <c r="BX1745" s="32">
        <v>83</v>
      </c>
      <c r="BY1745" s="32">
        <v>91060</v>
      </c>
      <c r="BZ1745" t="s">
        <v>1816</v>
      </c>
      <c r="CA1745" t="s">
        <v>1695</v>
      </c>
      <c r="CB1745" t="s">
        <v>1854</v>
      </c>
      <c r="CC1745" s="52" t="s">
        <v>1786</v>
      </c>
      <c r="CD1745" s="52" t="s">
        <v>5043</v>
      </c>
      <c r="CE1745" s="155">
        <v>62</v>
      </c>
      <c r="CF1745" s="155">
        <v>7</v>
      </c>
      <c r="CG1745" s="31" t="s">
        <v>684</v>
      </c>
      <c r="CH1745" s="31" t="s">
        <v>4021</v>
      </c>
      <c r="CI1745" s="31" t="s">
        <v>4041</v>
      </c>
      <c r="CJ1745" s="31" t="s">
        <v>3692</v>
      </c>
      <c r="DL1745"/>
      <c r="DM1745"/>
      <c r="DN1745"/>
      <c r="DO1745"/>
      <c r="DP1745"/>
      <c r="DQ1745"/>
      <c r="DR1745"/>
      <c r="DV1745" s="31" t="s">
        <v>2346</v>
      </c>
      <c r="DW1745" s="31" t="s">
        <v>2348</v>
      </c>
      <c r="DX1745" s="63"/>
      <c r="DY1745" s="63"/>
      <c r="DZ1745" s="63"/>
      <c r="EA1745" s="167"/>
      <c r="EB1745" s="60"/>
      <c r="EC1745" s="60"/>
      <c r="ED1745" s="60"/>
      <c r="EE1745" s="60"/>
      <c r="EF1745" s="60"/>
      <c r="EG1745" s="60"/>
      <c r="EH1745" s="60"/>
      <c r="EI1745" s="60"/>
      <c r="EJ1745" s="60"/>
      <c r="EK1745" s="60"/>
      <c r="EL1745" s="60"/>
      <c r="EM1745" s="60"/>
      <c r="EN1745" s="60"/>
      <c r="EO1745" s="60"/>
      <c r="EP1745" s="60"/>
      <c r="EQ1745" s="60"/>
      <c r="ER1745" s="60"/>
      <c r="ES1745" s="60"/>
      <c r="ET1745" s="60"/>
      <c r="EU1745" s="60"/>
      <c r="EV1745" s="60"/>
      <c r="EW1745" s="60"/>
      <c r="EX1745" s="60"/>
      <c r="EY1745" s="60"/>
      <c r="EZ1745" s="60"/>
      <c r="FA1745" s="60"/>
      <c r="FB1745" s="60"/>
    </row>
    <row r="1746" spans="22:158" x14ac:dyDescent="0.25">
      <c r="W1746" s="33"/>
      <c r="X1746" s="33"/>
      <c r="AH1746" s="38">
        <v>100</v>
      </c>
      <c r="AI1746" s="38">
        <v>130</v>
      </c>
      <c r="AJ1746" s="38">
        <v>13550</v>
      </c>
      <c r="AK1746" s="38">
        <v>16</v>
      </c>
      <c r="AL1746" s="38">
        <v>1907658</v>
      </c>
      <c r="AM1746" s="61" t="s">
        <v>1816</v>
      </c>
      <c r="AN1746" s="61" t="s">
        <v>1687</v>
      </c>
      <c r="AO1746" s="61" t="s">
        <v>5114</v>
      </c>
      <c r="AP1746" s="61" t="s">
        <v>5034</v>
      </c>
      <c r="AQ1746" s="61" t="s">
        <v>4971</v>
      </c>
      <c r="AR1746" s="28">
        <v>659241.19999999995</v>
      </c>
      <c r="AS1746" s="28">
        <v>0</v>
      </c>
      <c r="AT1746" s="28">
        <v>0</v>
      </c>
      <c r="AU1746" s="62"/>
      <c r="BT1746">
        <v>0</v>
      </c>
      <c r="BU1746" s="32">
        <v>100</v>
      </c>
      <c r="BV1746" s="32">
        <v>150</v>
      </c>
      <c r="BW1746" s="32">
        <v>14750</v>
      </c>
      <c r="BX1746" s="32">
        <v>83</v>
      </c>
      <c r="BY1746" s="32">
        <v>91080</v>
      </c>
      <c r="BZ1746" t="s">
        <v>1816</v>
      </c>
      <c r="CA1746" t="s">
        <v>1695</v>
      </c>
      <c r="CB1746" t="s">
        <v>1854</v>
      </c>
      <c r="CC1746" t="s">
        <v>1786</v>
      </c>
      <c r="CD1746" s="52" t="s">
        <v>1784</v>
      </c>
      <c r="CE1746" s="155"/>
      <c r="CF1746" s="155"/>
      <c r="CG1746" s="31" t="s">
        <v>686</v>
      </c>
      <c r="CH1746" s="31" t="s">
        <v>4031</v>
      </c>
      <c r="CI1746" s="31" t="s">
        <v>4041</v>
      </c>
      <c r="CJ1746" s="31" t="s">
        <v>3693</v>
      </c>
      <c r="DL1746"/>
      <c r="DM1746"/>
      <c r="DN1746"/>
      <c r="DO1746"/>
      <c r="DP1746"/>
      <c r="DQ1746"/>
      <c r="DR1746"/>
      <c r="DV1746" s="31" t="s">
        <v>2346</v>
      </c>
      <c r="DW1746" s="31" t="s">
        <v>2349</v>
      </c>
      <c r="DX1746" s="63"/>
      <c r="DY1746" s="63"/>
      <c r="DZ1746" s="63"/>
      <c r="EA1746" s="167"/>
      <c r="EB1746" s="60"/>
      <c r="EC1746" s="60"/>
      <c r="ED1746" s="60"/>
      <c r="EE1746" s="60"/>
      <c r="EF1746" s="60"/>
      <c r="EG1746" s="60"/>
      <c r="EH1746" s="60"/>
      <c r="EI1746" s="60"/>
      <c r="EJ1746" s="60"/>
      <c r="EK1746" s="60"/>
      <c r="EL1746" s="60"/>
      <c r="EM1746" s="60"/>
      <c r="EN1746" s="60"/>
      <c r="EO1746" s="60"/>
      <c r="EP1746" s="60"/>
      <c r="EQ1746" s="60"/>
      <c r="ER1746" s="60"/>
      <c r="ES1746" s="60"/>
      <c r="ET1746" s="60"/>
      <c r="EU1746" s="60"/>
      <c r="EV1746" s="60"/>
      <c r="EW1746" s="60"/>
      <c r="EX1746" s="60"/>
      <c r="EY1746" s="60"/>
      <c r="EZ1746" s="60"/>
      <c r="FA1746" s="60"/>
      <c r="FB1746" s="60"/>
    </row>
    <row r="1747" spans="22:158" x14ac:dyDescent="0.25">
      <c r="W1747" s="33"/>
      <c r="X1747" s="33"/>
      <c r="AH1747" s="38">
        <v>100</v>
      </c>
      <c r="AI1747" s="38">
        <v>130</v>
      </c>
      <c r="AJ1747" s="38">
        <v>13660</v>
      </c>
      <c r="AK1747" s="38">
        <v>16</v>
      </c>
      <c r="AL1747" s="38">
        <v>1907658</v>
      </c>
      <c r="AM1747" s="61" t="s">
        <v>1816</v>
      </c>
      <c r="AN1747" s="61" t="s">
        <v>1687</v>
      </c>
      <c r="AO1747" s="61" t="s">
        <v>5117</v>
      </c>
      <c r="AP1747" s="61" t="s">
        <v>5034</v>
      </c>
      <c r="AQ1747" s="61" t="s">
        <v>4971</v>
      </c>
      <c r="AR1747" s="28">
        <v>164439.1</v>
      </c>
      <c r="AS1747" s="28">
        <v>0</v>
      </c>
      <c r="AT1747" s="28">
        <v>0</v>
      </c>
      <c r="AU1747" s="62"/>
      <c r="BT1747">
        <v>0</v>
      </c>
      <c r="BU1747" s="32">
        <v>100</v>
      </c>
      <c r="BV1747" s="32">
        <v>150</v>
      </c>
      <c r="BW1747" s="32">
        <v>14750</v>
      </c>
      <c r="BX1747" s="32">
        <v>84</v>
      </c>
      <c r="BY1747" s="32">
        <v>91100</v>
      </c>
      <c r="BZ1747" t="s">
        <v>1816</v>
      </c>
      <c r="CA1747" t="s">
        <v>1695</v>
      </c>
      <c r="CB1747" t="s">
        <v>1854</v>
      </c>
      <c r="CC1747" s="52" t="s">
        <v>1795</v>
      </c>
      <c r="CD1747" s="52" t="s">
        <v>1796</v>
      </c>
      <c r="CE1747" s="155">
        <v>3507</v>
      </c>
      <c r="CF1747" s="155">
        <v>105</v>
      </c>
      <c r="CG1747" s="31" t="s">
        <v>688</v>
      </c>
      <c r="CH1747" s="31" t="s">
        <v>4022</v>
      </c>
      <c r="CI1747" s="31" t="s">
        <v>4041</v>
      </c>
      <c r="CJ1747" s="31" t="s">
        <v>3694</v>
      </c>
      <c r="DL1747"/>
      <c r="DM1747"/>
      <c r="DN1747"/>
      <c r="DO1747"/>
      <c r="DP1747"/>
      <c r="DQ1747"/>
      <c r="DR1747"/>
      <c r="DV1747" s="31" t="s">
        <v>2346</v>
      </c>
      <c r="DW1747" s="31" t="s">
        <v>2349</v>
      </c>
      <c r="DX1747" s="63"/>
      <c r="DY1747" s="63"/>
      <c r="DZ1747" s="63"/>
      <c r="EA1747" s="167"/>
      <c r="EB1747" s="60"/>
      <c r="EC1747" s="60"/>
      <c r="ED1747" s="60"/>
      <c r="EE1747" s="60"/>
      <c r="EF1747" s="60"/>
      <c r="EG1747" s="60"/>
      <c r="EH1747" s="60"/>
      <c r="EI1747" s="60"/>
      <c r="EJ1747" s="60"/>
      <c r="EK1747" s="60"/>
      <c r="EL1747" s="60"/>
      <c r="EM1747" s="60"/>
      <c r="EN1747" s="60"/>
      <c r="EO1747" s="60"/>
      <c r="EP1747" s="60"/>
      <c r="EQ1747" s="60"/>
      <c r="ER1747" s="60"/>
      <c r="ES1747" s="60"/>
      <c r="ET1747" s="60"/>
      <c r="EU1747" s="60"/>
      <c r="EV1747" s="60"/>
      <c r="EW1747" s="60"/>
      <c r="EX1747" s="60"/>
      <c r="EY1747" s="60"/>
      <c r="EZ1747" s="60"/>
      <c r="FA1747" s="60"/>
      <c r="FB1747" s="60"/>
    </row>
    <row r="1748" spans="22:158" x14ac:dyDescent="0.25">
      <c r="W1748" s="33"/>
      <c r="X1748" s="33"/>
      <c r="AH1748" s="38">
        <v>100</v>
      </c>
      <c r="AI1748" s="38">
        <v>130</v>
      </c>
      <c r="AJ1748" s="38">
        <v>14200</v>
      </c>
      <c r="AK1748" s="38">
        <v>16</v>
      </c>
      <c r="AL1748" s="38">
        <v>1907658</v>
      </c>
      <c r="AM1748" s="61" t="s">
        <v>1816</v>
      </c>
      <c r="AN1748" s="61" t="s">
        <v>1687</v>
      </c>
      <c r="AO1748" s="61" t="s">
        <v>5127</v>
      </c>
      <c r="AP1748" s="61" t="s">
        <v>5034</v>
      </c>
      <c r="AQ1748" s="61" t="s">
        <v>4971</v>
      </c>
      <c r="AR1748" s="28">
        <v>40552.6</v>
      </c>
      <c r="AS1748" s="28">
        <v>0</v>
      </c>
      <c r="AT1748" s="28">
        <v>0</v>
      </c>
      <c r="AU1748" s="62"/>
      <c r="BT1748">
        <v>0</v>
      </c>
      <c r="BU1748" s="32">
        <v>100</v>
      </c>
      <c r="BV1748" s="32">
        <v>150</v>
      </c>
      <c r="BW1748" s="32">
        <v>14750</v>
      </c>
      <c r="BX1748" s="32">
        <v>85</v>
      </c>
      <c r="BY1748" s="32">
        <v>91120</v>
      </c>
      <c r="BZ1748" t="s">
        <v>1816</v>
      </c>
      <c r="CA1748" t="s">
        <v>1695</v>
      </c>
      <c r="CB1748" t="s">
        <v>1854</v>
      </c>
      <c r="CC1748" t="s">
        <v>1797</v>
      </c>
      <c r="CD1748" s="52" t="s">
        <v>1797</v>
      </c>
      <c r="CE1748" s="155">
        <v>3720</v>
      </c>
      <c r="CF1748" s="155">
        <v>50</v>
      </c>
      <c r="CG1748" s="31" t="s">
        <v>690</v>
      </c>
      <c r="CH1748" s="31" t="s">
        <v>4023</v>
      </c>
      <c r="CI1748" s="31" t="s">
        <v>4041</v>
      </c>
      <c r="CJ1748" s="31" t="s">
        <v>3695</v>
      </c>
      <c r="DL1748"/>
      <c r="DM1748"/>
      <c r="DN1748"/>
      <c r="DO1748"/>
      <c r="DP1748"/>
      <c r="DQ1748"/>
      <c r="DR1748"/>
      <c r="DV1748" s="31" t="s">
        <v>2346</v>
      </c>
      <c r="DW1748" s="31" t="s">
        <v>2349</v>
      </c>
      <c r="DX1748" s="63"/>
      <c r="DY1748" s="63"/>
      <c r="DZ1748" s="63"/>
      <c r="EA1748" s="167"/>
      <c r="EB1748" s="60"/>
      <c r="EC1748" s="60"/>
      <c r="ED1748" s="60"/>
      <c r="EE1748" s="60"/>
      <c r="EF1748" s="60"/>
      <c r="EG1748" s="60"/>
      <c r="EH1748" s="60"/>
      <c r="EI1748" s="60"/>
      <c r="EJ1748" s="60"/>
      <c r="EK1748" s="60"/>
      <c r="EL1748" s="60"/>
      <c r="EM1748" s="60"/>
      <c r="EN1748" s="60"/>
      <c r="EO1748" s="60"/>
      <c r="EP1748" s="60"/>
      <c r="EQ1748" s="60"/>
      <c r="ER1748" s="60"/>
      <c r="ES1748" s="60"/>
      <c r="ET1748" s="60"/>
      <c r="EU1748" s="60"/>
      <c r="EV1748" s="60"/>
      <c r="EW1748" s="60"/>
      <c r="EX1748" s="60"/>
      <c r="EY1748" s="60"/>
      <c r="EZ1748" s="60"/>
      <c r="FA1748" s="60"/>
      <c r="FB1748" s="60"/>
    </row>
    <row r="1749" spans="22:158" x14ac:dyDescent="0.25">
      <c r="W1749" s="33"/>
      <c r="X1749" s="33"/>
      <c r="AH1749" s="38">
        <v>100</v>
      </c>
      <c r="AI1749" s="38">
        <v>130</v>
      </c>
      <c r="AJ1749" s="38">
        <v>14920</v>
      </c>
      <c r="AK1749" s="38">
        <v>16</v>
      </c>
      <c r="AL1749" s="38">
        <v>1907658</v>
      </c>
      <c r="AM1749" s="61" t="s">
        <v>1816</v>
      </c>
      <c r="AN1749" s="61" t="s">
        <v>1687</v>
      </c>
      <c r="AO1749" s="61" t="s">
        <v>1588</v>
      </c>
      <c r="AP1749" s="61" t="s">
        <v>5034</v>
      </c>
      <c r="AQ1749" s="61" t="s">
        <v>4971</v>
      </c>
      <c r="AR1749" s="28">
        <v>68837.2</v>
      </c>
      <c r="AS1749" s="28">
        <v>0</v>
      </c>
      <c r="AT1749" s="28">
        <v>0</v>
      </c>
      <c r="AU1749" s="62"/>
      <c r="BT1749">
        <v>0</v>
      </c>
      <c r="BU1749" s="32">
        <v>100</v>
      </c>
      <c r="BV1749" s="32">
        <v>150</v>
      </c>
      <c r="BW1749" s="32">
        <v>14750</v>
      </c>
      <c r="BX1749" s="32">
        <v>86</v>
      </c>
      <c r="BY1749" s="32">
        <v>91140</v>
      </c>
      <c r="BZ1749" t="s">
        <v>1816</v>
      </c>
      <c r="CA1749" t="s">
        <v>1695</v>
      </c>
      <c r="CB1749" t="s">
        <v>1854</v>
      </c>
      <c r="CC1749" t="s">
        <v>1787</v>
      </c>
      <c r="CD1749" t="s">
        <v>1789</v>
      </c>
      <c r="CE1749" s="155">
        <v>204</v>
      </c>
      <c r="CF1749" s="155">
        <v>27</v>
      </c>
      <c r="CG1749" s="31" t="s">
        <v>5839</v>
      </c>
      <c r="CH1749" s="31" t="s">
        <v>4024</v>
      </c>
      <c r="CI1749" s="31" t="s">
        <v>4041</v>
      </c>
      <c r="CJ1749" s="31" t="s">
        <v>3696</v>
      </c>
      <c r="DL1749"/>
      <c r="DM1749"/>
      <c r="DN1749"/>
      <c r="DO1749"/>
      <c r="DP1749"/>
      <c r="DQ1749"/>
      <c r="DR1749"/>
      <c r="DV1749" s="31" t="s">
        <v>2346</v>
      </c>
      <c r="DW1749" s="31" t="s">
        <v>2349</v>
      </c>
      <c r="DX1749" s="63"/>
      <c r="DY1749" s="63"/>
      <c r="DZ1749" s="63"/>
      <c r="EA1749" s="167"/>
      <c r="EB1749" s="60"/>
      <c r="EC1749" s="60"/>
      <c r="ED1749" s="60"/>
      <c r="EE1749" s="60"/>
      <c r="EF1749" s="60"/>
      <c r="EG1749" s="60"/>
      <c r="EH1749" s="60"/>
      <c r="EI1749" s="60"/>
      <c r="EJ1749" s="60"/>
      <c r="EK1749" s="60"/>
      <c r="EL1749" s="60"/>
      <c r="EM1749" s="60"/>
      <c r="EN1749" s="60"/>
      <c r="EO1749" s="60"/>
      <c r="EP1749" s="60"/>
      <c r="EQ1749" s="60"/>
      <c r="ER1749" s="60"/>
      <c r="ES1749" s="60"/>
      <c r="ET1749" s="60"/>
      <c r="EU1749" s="60"/>
      <c r="EV1749" s="60"/>
      <c r="EW1749" s="60"/>
      <c r="EX1749" s="60"/>
      <c r="EY1749" s="60"/>
      <c r="EZ1749" s="60"/>
      <c r="FA1749" s="60"/>
      <c r="FB1749" s="60"/>
    </row>
    <row r="1750" spans="22:158" x14ac:dyDescent="0.25">
      <c r="W1750" s="33"/>
      <c r="X1750" s="33"/>
      <c r="AH1750" s="38">
        <v>100</v>
      </c>
      <c r="AI1750" s="38">
        <v>130</v>
      </c>
      <c r="AJ1750" s="38">
        <v>15300</v>
      </c>
      <c r="AK1750" s="38">
        <v>16</v>
      </c>
      <c r="AL1750" s="38">
        <v>1907658</v>
      </c>
      <c r="AM1750" s="61" t="s">
        <v>1816</v>
      </c>
      <c r="AN1750" s="61" t="s">
        <v>1687</v>
      </c>
      <c r="AO1750" s="61" t="s">
        <v>1597</v>
      </c>
      <c r="AP1750" s="61" t="s">
        <v>5034</v>
      </c>
      <c r="AQ1750" s="61" t="s">
        <v>4971</v>
      </c>
      <c r="AR1750" s="28">
        <v>4863346.0999999996</v>
      </c>
      <c r="AS1750" s="28">
        <v>0</v>
      </c>
      <c r="AT1750" s="28">
        <v>0</v>
      </c>
      <c r="AU1750" s="62"/>
      <c r="BT1750">
        <v>0</v>
      </c>
      <c r="BU1750" s="32">
        <v>100</v>
      </c>
      <c r="BV1750" s="32">
        <v>150</v>
      </c>
      <c r="BW1750" s="32">
        <v>14750</v>
      </c>
      <c r="BX1750" s="32">
        <v>86</v>
      </c>
      <c r="BY1750" s="32">
        <v>91160</v>
      </c>
      <c r="BZ1750" t="s">
        <v>1816</v>
      </c>
      <c r="CA1750" t="s">
        <v>1695</v>
      </c>
      <c r="CB1750" t="s">
        <v>1854</v>
      </c>
      <c r="CC1750" t="s">
        <v>1787</v>
      </c>
      <c r="CD1750" s="52" t="s">
        <v>1788</v>
      </c>
      <c r="CE1750" s="155">
        <v>69</v>
      </c>
      <c r="CF1750" s="155">
        <v>7</v>
      </c>
      <c r="CG1750" s="31" t="s">
        <v>5831</v>
      </c>
      <c r="CH1750" s="31" t="s">
        <v>4025</v>
      </c>
      <c r="CI1750" s="31" t="s">
        <v>4041</v>
      </c>
      <c r="CJ1750" s="31" t="s">
        <v>3697</v>
      </c>
      <c r="DL1750"/>
      <c r="DM1750"/>
      <c r="DN1750"/>
      <c r="DO1750"/>
      <c r="DP1750"/>
      <c r="DQ1750"/>
      <c r="DR1750"/>
      <c r="DV1750" s="31" t="s">
        <v>2346</v>
      </c>
      <c r="DW1750" s="31" t="s">
        <v>2349</v>
      </c>
      <c r="DX1750" s="63"/>
      <c r="DY1750" s="63"/>
      <c r="DZ1750" s="63"/>
      <c r="EA1750" s="167"/>
      <c r="EB1750" s="60"/>
      <c r="EC1750" s="60"/>
      <c r="ED1750" s="60"/>
      <c r="EE1750" s="60"/>
      <c r="EF1750" s="60"/>
      <c r="EG1750" s="60"/>
      <c r="EH1750" s="60"/>
      <c r="EI1750" s="60"/>
      <c r="EJ1750" s="60"/>
      <c r="EK1750" s="60"/>
      <c r="EL1750" s="60"/>
      <c r="EM1750" s="60"/>
      <c r="EN1750" s="60"/>
      <c r="EO1750" s="60"/>
      <c r="EP1750" s="60"/>
      <c r="EQ1750" s="60"/>
      <c r="ER1750" s="60"/>
      <c r="ES1750" s="60"/>
      <c r="ET1750" s="60"/>
      <c r="EU1750" s="60"/>
      <c r="EV1750" s="60"/>
      <c r="EW1750" s="60"/>
      <c r="EX1750" s="60"/>
      <c r="EY1750" s="60"/>
      <c r="EZ1750" s="60"/>
      <c r="FA1750" s="60"/>
      <c r="FB1750" s="60"/>
    </row>
    <row r="1751" spans="22:158" x14ac:dyDescent="0.25">
      <c r="V1751" s="1"/>
      <c r="W1751" s="33"/>
      <c r="X1751" s="33"/>
      <c r="AH1751" s="38">
        <v>100</v>
      </c>
      <c r="AI1751" s="38">
        <v>130</v>
      </c>
      <c r="AJ1751" s="38">
        <v>15750</v>
      </c>
      <c r="AK1751" s="38">
        <v>16</v>
      </c>
      <c r="AL1751" s="38">
        <v>1907658</v>
      </c>
      <c r="AM1751" s="61" t="s">
        <v>1816</v>
      </c>
      <c r="AN1751" s="61" t="s">
        <v>1687</v>
      </c>
      <c r="AO1751" s="61" t="s">
        <v>1606</v>
      </c>
      <c r="AP1751" s="61" t="s">
        <v>5034</v>
      </c>
      <c r="AQ1751" s="61" t="s">
        <v>4971</v>
      </c>
      <c r="AR1751" s="28">
        <v>3024967.3</v>
      </c>
      <c r="AS1751" s="28">
        <v>0</v>
      </c>
      <c r="AT1751" s="28">
        <v>0</v>
      </c>
      <c r="AU1751" s="62"/>
      <c r="BT1751">
        <v>0</v>
      </c>
      <c r="BU1751" s="32">
        <v>100</v>
      </c>
      <c r="BV1751" s="32">
        <v>150</v>
      </c>
      <c r="BW1751" s="32">
        <v>14750</v>
      </c>
      <c r="BX1751" s="32">
        <v>87</v>
      </c>
      <c r="BY1751" s="32">
        <v>91180</v>
      </c>
      <c r="BZ1751" t="s">
        <v>1816</v>
      </c>
      <c r="CA1751" t="s">
        <v>1695</v>
      </c>
      <c r="CB1751" t="s">
        <v>1854</v>
      </c>
      <c r="CC1751" s="52" t="s">
        <v>1726</v>
      </c>
      <c r="CD1751" s="52" t="s">
        <v>1793</v>
      </c>
      <c r="CE1751" s="155"/>
      <c r="CF1751" s="155"/>
      <c r="CG1751" s="31" t="s">
        <v>5841</v>
      </c>
      <c r="CH1751" s="31" t="s">
        <v>4033</v>
      </c>
      <c r="CI1751" s="31" t="s">
        <v>4041</v>
      </c>
      <c r="CJ1751" s="31" t="s">
        <v>3698</v>
      </c>
      <c r="DL1751"/>
      <c r="DM1751"/>
      <c r="DN1751"/>
      <c r="DO1751"/>
      <c r="DP1751"/>
      <c r="DQ1751"/>
      <c r="DR1751"/>
      <c r="DV1751" s="31" t="s">
        <v>2346</v>
      </c>
      <c r="DW1751" s="31" t="s">
        <v>2349</v>
      </c>
      <c r="DX1751" s="63"/>
      <c r="DY1751" s="63"/>
      <c r="DZ1751" s="63"/>
      <c r="EA1751" s="167"/>
      <c r="EB1751" s="60"/>
      <c r="EC1751" s="60"/>
      <c r="ED1751" s="60"/>
      <c r="EE1751" s="60"/>
      <c r="EF1751" s="60"/>
      <c r="EG1751" s="60"/>
      <c r="EH1751" s="60"/>
      <c r="EI1751" s="60"/>
      <c r="EJ1751" s="60"/>
      <c r="EK1751" s="60"/>
      <c r="EL1751" s="60"/>
      <c r="EM1751" s="60"/>
      <c r="EN1751" s="60"/>
      <c r="EO1751" s="60"/>
      <c r="EP1751" s="60"/>
      <c r="EQ1751" s="60"/>
      <c r="ER1751" s="60"/>
      <c r="ES1751" s="60"/>
      <c r="ET1751" s="60"/>
      <c r="EU1751" s="60"/>
      <c r="EV1751" s="60"/>
      <c r="EW1751" s="60"/>
      <c r="EX1751" s="60"/>
      <c r="EY1751" s="60"/>
      <c r="EZ1751" s="60"/>
      <c r="FA1751" s="60"/>
      <c r="FB1751" s="60"/>
    </row>
    <row r="1752" spans="22:158" x14ac:dyDescent="0.25">
      <c r="W1752" s="33"/>
      <c r="X1752" s="33"/>
      <c r="AH1752" s="38">
        <v>100</v>
      </c>
      <c r="AI1752" s="38">
        <v>135</v>
      </c>
      <c r="AJ1752" s="38">
        <v>12150</v>
      </c>
      <c r="AK1752" s="38">
        <v>16</v>
      </c>
      <c r="AL1752" s="38">
        <v>1907658</v>
      </c>
      <c r="AM1752" s="61" t="s">
        <v>1816</v>
      </c>
      <c r="AN1752" s="61" t="s">
        <v>1693</v>
      </c>
      <c r="AO1752" s="61" t="s">
        <v>5087</v>
      </c>
      <c r="AP1752" s="61" t="s">
        <v>5034</v>
      </c>
      <c r="AQ1752" s="61" t="s">
        <v>4971</v>
      </c>
      <c r="AR1752" s="28">
        <v>410714.6</v>
      </c>
      <c r="AS1752" s="28">
        <v>0</v>
      </c>
      <c r="AT1752" s="28">
        <v>0</v>
      </c>
      <c r="AU1752" s="62"/>
      <c r="BT1752">
        <v>0</v>
      </c>
      <c r="BU1752" s="32">
        <v>100</v>
      </c>
      <c r="BV1752" s="32">
        <v>150</v>
      </c>
      <c r="BW1752" s="32">
        <v>14750</v>
      </c>
      <c r="BX1752" s="32">
        <v>87</v>
      </c>
      <c r="BY1752" s="32">
        <v>91190</v>
      </c>
      <c r="BZ1752" t="s">
        <v>1816</v>
      </c>
      <c r="CA1752" t="s">
        <v>1695</v>
      </c>
      <c r="CB1752" t="s">
        <v>1854</v>
      </c>
      <c r="CC1752" s="52" t="s">
        <v>1726</v>
      </c>
      <c r="CD1752" s="52" t="s">
        <v>1726</v>
      </c>
      <c r="CE1752" s="155">
        <v>0</v>
      </c>
      <c r="CF1752" s="155">
        <v>1</v>
      </c>
      <c r="CG1752" s="31" t="s">
        <v>5843</v>
      </c>
      <c r="CH1752" s="31" t="s">
        <v>4034</v>
      </c>
      <c r="CI1752" s="31" t="s">
        <v>4041</v>
      </c>
      <c r="CJ1752" s="31" t="s">
        <v>3699</v>
      </c>
      <c r="DL1752"/>
      <c r="DM1752"/>
      <c r="DN1752"/>
      <c r="DO1752"/>
      <c r="DP1752"/>
      <c r="DQ1752"/>
      <c r="DR1752"/>
      <c r="DV1752" s="31" t="s">
        <v>2346</v>
      </c>
      <c r="DW1752" s="31" t="s">
        <v>2350</v>
      </c>
      <c r="DX1752" s="63"/>
      <c r="DY1752" s="63"/>
      <c r="DZ1752" s="63"/>
      <c r="EA1752" s="167"/>
      <c r="EB1752" s="60"/>
      <c r="EC1752" s="60"/>
      <c r="ED1752" s="60"/>
      <c r="EE1752" s="60"/>
      <c r="EF1752" s="60"/>
      <c r="EG1752" s="60"/>
      <c r="EH1752" s="60"/>
      <c r="EI1752" s="60"/>
      <c r="EJ1752" s="60"/>
      <c r="EK1752" s="60"/>
      <c r="EL1752" s="60"/>
      <c r="EM1752" s="60"/>
      <c r="EN1752" s="60"/>
      <c r="EO1752" s="60"/>
      <c r="EP1752" s="60"/>
      <c r="EQ1752" s="60"/>
      <c r="ER1752" s="60"/>
      <c r="ES1752" s="60"/>
      <c r="ET1752" s="60"/>
      <c r="EU1752" s="60"/>
      <c r="EV1752" s="60"/>
      <c r="EW1752" s="60"/>
      <c r="EX1752" s="60"/>
      <c r="EY1752" s="60"/>
      <c r="EZ1752" s="60"/>
      <c r="FA1752" s="60"/>
      <c r="FB1752" s="60"/>
    </row>
    <row r="1753" spans="22:158" x14ac:dyDescent="0.25">
      <c r="W1753" s="33"/>
      <c r="X1753" s="33"/>
      <c r="AH1753" s="38">
        <v>100</v>
      </c>
      <c r="AI1753" s="38">
        <v>135</v>
      </c>
      <c r="AJ1753" s="38">
        <v>15850</v>
      </c>
      <c r="AK1753" s="38">
        <v>16</v>
      </c>
      <c r="AL1753" s="38">
        <v>1907658</v>
      </c>
      <c r="AM1753" s="61" t="s">
        <v>1816</v>
      </c>
      <c r="AN1753" s="61" t="s">
        <v>1693</v>
      </c>
      <c r="AO1753" s="61" t="s">
        <v>1608</v>
      </c>
      <c r="AP1753" s="61" t="s">
        <v>5034</v>
      </c>
      <c r="AQ1753" s="61" t="s">
        <v>4971</v>
      </c>
      <c r="AR1753" s="28">
        <v>16971.7</v>
      </c>
      <c r="AS1753" s="28">
        <v>0</v>
      </c>
      <c r="AT1753" s="28">
        <v>0</v>
      </c>
      <c r="AU1753" s="62"/>
      <c r="BT1753">
        <v>0</v>
      </c>
      <c r="BU1753" s="32">
        <v>100</v>
      </c>
      <c r="BV1753" s="32">
        <v>150</v>
      </c>
      <c r="BW1753" s="32">
        <v>14750</v>
      </c>
      <c r="BX1753" s="32">
        <v>87</v>
      </c>
      <c r="BY1753" s="32">
        <v>91192</v>
      </c>
      <c r="BZ1753" t="s">
        <v>1816</v>
      </c>
      <c r="CA1753" t="s">
        <v>1695</v>
      </c>
      <c r="CB1753" s="52" t="s">
        <v>1854</v>
      </c>
      <c r="CC1753" s="52" t="s">
        <v>1726</v>
      </c>
      <c r="CD1753" s="52" t="s">
        <v>1115</v>
      </c>
      <c r="CE1753" s="155">
        <v>717</v>
      </c>
      <c r="CF1753" s="155">
        <v>1</v>
      </c>
      <c r="CG1753" s="31" t="s">
        <v>692</v>
      </c>
      <c r="CH1753" s="31" t="s">
        <v>4035</v>
      </c>
      <c r="CI1753" s="31" t="s">
        <v>4041</v>
      </c>
      <c r="CJ1753" s="31" t="s">
        <v>4924</v>
      </c>
      <c r="DL1753"/>
      <c r="DM1753"/>
      <c r="DN1753"/>
      <c r="DO1753"/>
      <c r="DP1753"/>
      <c r="DQ1753"/>
      <c r="DR1753"/>
      <c r="DV1753" s="31" t="s">
        <v>2346</v>
      </c>
      <c r="DW1753" s="31" t="s">
        <v>2350</v>
      </c>
      <c r="DX1753" s="63"/>
      <c r="DY1753" s="63"/>
      <c r="DZ1753" s="63"/>
      <c r="EA1753" s="167"/>
      <c r="EB1753" s="60"/>
      <c r="EC1753" s="60"/>
      <c r="ED1753" s="60"/>
      <c r="EE1753" s="60"/>
      <c r="EF1753" s="60"/>
      <c r="EG1753" s="60"/>
      <c r="EH1753" s="60"/>
      <c r="EI1753" s="60"/>
      <c r="EJ1753" s="60"/>
      <c r="EK1753" s="60"/>
      <c r="EL1753" s="60"/>
      <c r="EM1753" s="60"/>
      <c r="EN1753" s="60"/>
      <c r="EO1753" s="60"/>
      <c r="EP1753" s="60"/>
      <c r="EQ1753" s="60"/>
      <c r="ER1753" s="60"/>
      <c r="ES1753" s="60"/>
      <c r="ET1753" s="60"/>
      <c r="EU1753" s="60"/>
      <c r="EV1753" s="60"/>
      <c r="EW1753" s="60"/>
      <c r="EX1753" s="60"/>
      <c r="EY1753" s="60"/>
      <c r="EZ1753" s="60"/>
      <c r="FA1753" s="60"/>
      <c r="FB1753" s="60"/>
    </row>
    <row r="1754" spans="22:158" x14ac:dyDescent="0.25">
      <c r="W1754" s="33"/>
      <c r="X1754" s="33"/>
      <c r="AH1754" s="38">
        <v>100</v>
      </c>
      <c r="AI1754" s="38">
        <v>135</v>
      </c>
      <c r="AJ1754" s="38">
        <v>17900</v>
      </c>
      <c r="AK1754" s="38">
        <v>16</v>
      </c>
      <c r="AL1754" s="38">
        <v>1907658</v>
      </c>
      <c r="AM1754" s="61" t="s">
        <v>1816</v>
      </c>
      <c r="AN1754" s="61" t="s">
        <v>1693</v>
      </c>
      <c r="AO1754" s="61" t="s">
        <v>1653</v>
      </c>
      <c r="AP1754" s="61" t="s">
        <v>5034</v>
      </c>
      <c r="AQ1754" s="61" t="s">
        <v>4971</v>
      </c>
      <c r="AR1754" s="28">
        <v>5724783.7999999998</v>
      </c>
      <c r="AS1754" s="28">
        <v>0</v>
      </c>
      <c r="AT1754" s="28">
        <v>0</v>
      </c>
      <c r="AU1754" s="62"/>
      <c r="BT1754">
        <v>0</v>
      </c>
      <c r="BU1754" s="32">
        <v>100</v>
      </c>
      <c r="BV1754" s="32">
        <v>150</v>
      </c>
      <c r="BW1754" s="32">
        <v>14750</v>
      </c>
      <c r="BX1754" s="32">
        <v>87</v>
      </c>
      <c r="BY1754" s="32">
        <v>91200</v>
      </c>
      <c r="BZ1754" t="s">
        <v>1816</v>
      </c>
      <c r="CA1754" t="s">
        <v>1695</v>
      </c>
      <c r="CB1754" t="s">
        <v>1854</v>
      </c>
      <c r="CC1754" s="52" t="s">
        <v>1726</v>
      </c>
      <c r="CD1754" s="52" t="s">
        <v>1794</v>
      </c>
      <c r="CE1754" s="155">
        <v>4</v>
      </c>
      <c r="CF1754" s="155">
        <v>1</v>
      </c>
      <c r="CG1754" s="31" t="s">
        <v>5845</v>
      </c>
      <c r="CH1754" s="31" t="s">
        <v>4037</v>
      </c>
      <c r="CI1754" s="31" t="s">
        <v>4041</v>
      </c>
      <c r="CJ1754" s="31" t="s">
        <v>3700</v>
      </c>
      <c r="DL1754"/>
      <c r="DM1754"/>
      <c r="DN1754"/>
      <c r="DO1754"/>
      <c r="DP1754"/>
      <c r="DQ1754"/>
      <c r="DR1754"/>
      <c r="DV1754" s="31" t="s">
        <v>2346</v>
      </c>
      <c r="DW1754" s="31" t="s">
        <v>2350</v>
      </c>
      <c r="DX1754" s="63"/>
      <c r="DY1754" s="63"/>
      <c r="DZ1754" s="63"/>
      <c r="EA1754" s="167"/>
      <c r="EB1754" s="60"/>
      <c r="EC1754" s="60"/>
      <c r="ED1754" s="60"/>
      <c r="EE1754" s="60"/>
      <c r="EF1754" s="60"/>
      <c r="EG1754" s="60"/>
      <c r="EH1754" s="60"/>
      <c r="EI1754" s="60"/>
      <c r="EJ1754" s="60"/>
      <c r="EK1754" s="60"/>
      <c r="EL1754" s="60"/>
      <c r="EM1754" s="60"/>
      <c r="EN1754" s="60"/>
      <c r="EO1754" s="60"/>
      <c r="EP1754" s="60"/>
      <c r="EQ1754" s="60"/>
      <c r="ER1754" s="60"/>
      <c r="ES1754" s="60"/>
      <c r="ET1754" s="60"/>
      <c r="EU1754" s="60"/>
      <c r="EV1754" s="60"/>
      <c r="EW1754" s="60"/>
      <c r="EX1754" s="60"/>
      <c r="EY1754" s="60"/>
      <c r="EZ1754" s="60"/>
      <c r="FA1754" s="60"/>
      <c r="FB1754" s="60"/>
    </row>
    <row r="1755" spans="22:158" x14ac:dyDescent="0.25">
      <c r="W1755" s="33"/>
      <c r="X1755" s="33"/>
      <c r="AH1755" s="38">
        <v>100</v>
      </c>
      <c r="AI1755" s="38">
        <v>135</v>
      </c>
      <c r="AJ1755" s="38">
        <v>18020</v>
      </c>
      <c r="AK1755" s="38">
        <v>16</v>
      </c>
      <c r="AL1755" s="38">
        <v>1907658</v>
      </c>
      <c r="AM1755" s="61" t="s">
        <v>1816</v>
      </c>
      <c r="AN1755" s="61" t="s">
        <v>1693</v>
      </c>
      <c r="AO1755" s="61" t="s">
        <v>1656</v>
      </c>
      <c r="AP1755" s="61" t="s">
        <v>5034</v>
      </c>
      <c r="AQ1755" s="61" t="s">
        <v>4971</v>
      </c>
      <c r="AR1755" s="28">
        <v>155756.29999999999</v>
      </c>
      <c r="AS1755" s="28">
        <v>0</v>
      </c>
      <c r="AT1755" s="28">
        <v>0</v>
      </c>
      <c r="AU1755" s="62"/>
      <c r="BT1755">
        <v>0</v>
      </c>
      <c r="BU1755" s="32">
        <v>100</v>
      </c>
      <c r="BV1755" s="32">
        <v>150</v>
      </c>
      <c r="BW1755" s="32">
        <v>14750</v>
      </c>
      <c r="BX1755" s="32">
        <v>88</v>
      </c>
      <c r="BY1755" s="32">
        <v>91220</v>
      </c>
      <c r="BZ1755" t="s">
        <v>1816</v>
      </c>
      <c r="CA1755" t="s">
        <v>1695</v>
      </c>
      <c r="CB1755" t="s">
        <v>1854</v>
      </c>
      <c r="CC1755" t="s">
        <v>1684</v>
      </c>
      <c r="CD1755" s="52" t="s">
        <v>1684</v>
      </c>
      <c r="CE1755" s="155">
        <v>53</v>
      </c>
      <c r="CF1755" s="155">
        <v>2</v>
      </c>
      <c r="CG1755" s="31" t="s">
        <v>696</v>
      </c>
      <c r="CH1755" s="31" t="s">
        <v>4026</v>
      </c>
      <c r="CI1755" s="31" t="s">
        <v>4041</v>
      </c>
      <c r="CJ1755" s="31" t="s">
        <v>3701</v>
      </c>
      <c r="DL1755"/>
      <c r="DM1755"/>
      <c r="DN1755"/>
      <c r="DO1755"/>
      <c r="DP1755"/>
      <c r="DQ1755"/>
      <c r="DR1755"/>
      <c r="DV1755" s="31" t="s">
        <v>2346</v>
      </c>
      <c r="DW1755" s="31" t="s">
        <v>2350</v>
      </c>
      <c r="DX1755" s="63"/>
      <c r="DY1755" s="63"/>
      <c r="DZ1755" s="63"/>
      <c r="EA1755" s="167"/>
      <c r="EB1755" s="60"/>
      <c r="EC1755" s="60"/>
      <c r="ED1755" s="60"/>
      <c r="EE1755" s="60"/>
      <c r="EF1755" s="60"/>
      <c r="EG1755" s="60"/>
      <c r="EH1755" s="60"/>
      <c r="EI1755" s="60"/>
      <c r="EJ1755" s="60"/>
      <c r="EK1755" s="60"/>
      <c r="EL1755" s="60"/>
      <c r="EM1755" s="60"/>
      <c r="EN1755" s="60"/>
      <c r="EO1755" s="60"/>
      <c r="EP1755" s="60"/>
      <c r="EQ1755" s="60"/>
      <c r="ER1755" s="60"/>
      <c r="ES1755" s="60"/>
      <c r="ET1755" s="60"/>
      <c r="EU1755" s="60"/>
      <c r="EV1755" s="60"/>
      <c r="EW1755" s="60"/>
      <c r="EX1755" s="60"/>
      <c r="EY1755" s="60"/>
      <c r="EZ1755" s="60"/>
      <c r="FA1755" s="60"/>
      <c r="FB1755" s="60"/>
    </row>
    <row r="1756" spans="22:158" x14ac:dyDescent="0.25">
      <c r="W1756" s="33"/>
      <c r="X1756" s="33"/>
      <c r="AH1756" s="38">
        <v>100</v>
      </c>
      <c r="AI1756" s="38">
        <v>135</v>
      </c>
      <c r="AJ1756" s="38">
        <v>18150</v>
      </c>
      <c r="AK1756" s="38">
        <v>16</v>
      </c>
      <c r="AL1756" s="38">
        <v>1907658</v>
      </c>
      <c r="AM1756" s="61" t="s">
        <v>1816</v>
      </c>
      <c r="AN1756" s="61" t="s">
        <v>1693</v>
      </c>
      <c r="AO1756" s="61" t="s">
        <v>1659</v>
      </c>
      <c r="AP1756" s="61" t="s">
        <v>5034</v>
      </c>
      <c r="AQ1756" s="61" t="s">
        <v>4971</v>
      </c>
      <c r="AR1756" s="28">
        <v>98386.5</v>
      </c>
      <c r="AS1756" s="28">
        <v>0</v>
      </c>
      <c r="AT1756" s="28">
        <v>0</v>
      </c>
      <c r="AU1756" s="62"/>
      <c r="BT1756">
        <v>0</v>
      </c>
      <c r="BU1756" s="32">
        <v>100</v>
      </c>
      <c r="BV1756" s="32">
        <v>150</v>
      </c>
      <c r="BW1756" s="32">
        <v>14750</v>
      </c>
      <c r="BX1756" s="32">
        <v>89</v>
      </c>
      <c r="BY1756" s="32">
        <v>91240</v>
      </c>
      <c r="BZ1756" t="s">
        <v>1816</v>
      </c>
      <c r="CA1756" t="s">
        <v>1695</v>
      </c>
      <c r="CB1756" t="s">
        <v>1854</v>
      </c>
      <c r="CC1756" s="52" t="s">
        <v>1785</v>
      </c>
      <c r="CD1756" s="52" t="s">
        <v>1785</v>
      </c>
      <c r="CE1756" s="155">
        <v>54415</v>
      </c>
      <c r="CF1756" s="155">
        <v>72</v>
      </c>
      <c r="CG1756" s="31" t="s">
        <v>698</v>
      </c>
      <c r="CH1756" s="31" t="s">
        <v>4027</v>
      </c>
      <c r="CI1756" s="31" t="s">
        <v>4041</v>
      </c>
      <c r="CJ1756" s="31" t="s">
        <v>3702</v>
      </c>
      <c r="DL1756"/>
      <c r="DM1756"/>
      <c r="DN1756"/>
      <c r="DO1756"/>
      <c r="DP1756"/>
      <c r="DQ1756"/>
      <c r="DR1756"/>
      <c r="DV1756" s="31" t="s">
        <v>2346</v>
      </c>
      <c r="DW1756" s="31" t="s">
        <v>2350</v>
      </c>
      <c r="DX1756" s="63"/>
      <c r="DY1756" s="63"/>
      <c r="DZ1756" s="63"/>
      <c r="EA1756" s="167"/>
      <c r="EB1756" s="60"/>
      <c r="EC1756" s="60"/>
      <c r="ED1756" s="60"/>
      <c r="EE1756" s="60"/>
      <c r="EF1756" s="60"/>
      <c r="EG1756" s="60"/>
      <c r="EH1756" s="60"/>
      <c r="EI1756" s="60"/>
      <c r="EJ1756" s="60"/>
      <c r="EK1756" s="60"/>
      <c r="EL1756" s="60"/>
      <c r="EM1756" s="60"/>
      <c r="EN1756" s="60"/>
      <c r="EO1756" s="60"/>
      <c r="EP1756" s="60"/>
      <c r="EQ1756" s="60"/>
      <c r="ER1756" s="60"/>
      <c r="ES1756" s="60"/>
      <c r="ET1756" s="60"/>
      <c r="EU1756" s="60"/>
      <c r="EV1756" s="60"/>
      <c r="EW1756" s="60"/>
      <c r="EX1756" s="60"/>
      <c r="EY1756" s="60"/>
      <c r="EZ1756" s="60"/>
      <c r="FA1756" s="60"/>
      <c r="FB1756" s="60"/>
    </row>
    <row r="1757" spans="22:158" x14ac:dyDescent="0.25">
      <c r="V1757" s="1"/>
      <c r="W1757" s="33"/>
      <c r="X1757" s="33"/>
      <c r="AH1757" s="38">
        <v>100</v>
      </c>
      <c r="AI1757" s="38">
        <v>140</v>
      </c>
      <c r="AJ1757" s="38">
        <v>10800</v>
      </c>
      <c r="AK1757" s="38">
        <v>16</v>
      </c>
      <c r="AL1757" s="38">
        <v>1907658</v>
      </c>
      <c r="AM1757" s="61" t="s">
        <v>1816</v>
      </c>
      <c r="AN1757" s="61" t="s">
        <v>1690</v>
      </c>
      <c r="AO1757" s="61" t="s">
        <v>5059</v>
      </c>
      <c r="AP1757" s="61" t="s">
        <v>5034</v>
      </c>
      <c r="AQ1757" s="61" t="s">
        <v>4971</v>
      </c>
      <c r="AR1757" s="28">
        <v>221045.5</v>
      </c>
      <c r="AS1757" s="28">
        <v>0</v>
      </c>
      <c r="AT1757" s="28">
        <v>0</v>
      </c>
      <c r="AU1757" s="62"/>
      <c r="BT1757">
        <v>0</v>
      </c>
      <c r="BU1757" s="32">
        <v>100</v>
      </c>
      <c r="BV1757" s="32">
        <v>150</v>
      </c>
      <c r="BW1757" s="32">
        <v>14750</v>
      </c>
      <c r="BX1757" s="32">
        <v>90</v>
      </c>
      <c r="BY1757" s="32">
        <v>91260</v>
      </c>
      <c r="BZ1757" t="s">
        <v>1816</v>
      </c>
      <c r="CA1757" t="s">
        <v>1695</v>
      </c>
      <c r="CB1757" t="s">
        <v>1854</v>
      </c>
      <c r="CC1757" t="s">
        <v>5036</v>
      </c>
      <c r="CD1757" s="52" t="s">
        <v>5036</v>
      </c>
      <c r="CE1757" s="155">
        <v>737</v>
      </c>
      <c r="CF1757" s="155">
        <v>9</v>
      </c>
      <c r="CG1757" s="31" t="s">
        <v>5848</v>
      </c>
      <c r="CH1757" s="31" t="s">
        <v>4028</v>
      </c>
      <c r="CI1757" s="31" t="s">
        <v>4041</v>
      </c>
      <c r="CJ1757" s="31" t="s">
        <v>3703</v>
      </c>
      <c r="DL1757"/>
      <c r="DM1757"/>
      <c r="DN1757"/>
      <c r="DO1757"/>
      <c r="DP1757"/>
      <c r="DQ1757"/>
      <c r="DR1757"/>
      <c r="DV1757" s="31" t="s">
        <v>2346</v>
      </c>
      <c r="DW1757" s="31" t="s">
        <v>2351</v>
      </c>
      <c r="DX1757" s="63"/>
      <c r="DY1757" s="63"/>
      <c r="DZ1757" s="63"/>
      <c r="EA1757" s="167"/>
      <c r="EB1757" s="60"/>
      <c r="EC1757" s="60"/>
      <c r="ED1757" s="60"/>
      <c r="EE1757" s="60"/>
      <c r="EF1757" s="60"/>
      <c r="EG1757" s="60"/>
      <c r="EH1757" s="60"/>
      <c r="EI1757" s="60"/>
      <c r="EJ1757" s="60"/>
      <c r="EK1757" s="60"/>
      <c r="EL1757" s="60"/>
      <c r="EM1757" s="60"/>
      <c r="EN1757" s="60"/>
      <c r="EO1757" s="60"/>
      <c r="EP1757" s="60"/>
      <c r="EQ1757" s="60"/>
      <c r="ER1757" s="60"/>
      <c r="ES1757" s="60"/>
      <c r="ET1757" s="60"/>
      <c r="EU1757" s="60"/>
      <c r="EV1757" s="60"/>
      <c r="EW1757" s="60"/>
      <c r="EX1757" s="60"/>
      <c r="EY1757" s="60"/>
      <c r="EZ1757" s="60"/>
      <c r="FA1757" s="60"/>
      <c r="FB1757" s="60"/>
    </row>
    <row r="1758" spans="22:158" x14ac:dyDescent="0.25">
      <c r="W1758" s="33"/>
      <c r="X1758" s="33"/>
      <c r="AH1758" s="38">
        <v>100</v>
      </c>
      <c r="AI1758" s="38">
        <v>140</v>
      </c>
      <c r="AJ1758" s="38">
        <v>14600</v>
      </c>
      <c r="AK1758" s="38">
        <v>16</v>
      </c>
      <c r="AL1758" s="38">
        <v>1907658</v>
      </c>
      <c r="AM1758" s="61" t="s">
        <v>1816</v>
      </c>
      <c r="AN1758" s="61" t="s">
        <v>1690</v>
      </c>
      <c r="AO1758" s="61" t="s">
        <v>1580</v>
      </c>
      <c r="AP1758" s="61" t="s">
        <v>5034</v>
      </c>
      <c r="AQ1758" s="61" t="s">
        <v>4971</v>
      </c>
      <c r="AR1758" s="28">
        <v>51452.5</v>
      </c>
      <c r="AS1758" s="28">
        <v>0</v>
      </c>
      <c r="AT1758" s="28">
        <v>0</v>
      </c>
      <c r="AU1758" s="62"/>
      <c r="BT1758">
        <v>0</v>
      </c>
      <c r="BU1758" s="32">
        <v>100</v>
      </c>
      <c r="BV1758" s="32">
        <v>150</v>
      </c>
      <c r="BW1758" s="32">
        <v>14950</v>
      </c>
      <c r="BX1758" s="32">
        <v>81</v>
      </c>
      <c r="BY1758" s="32">
        <v>91000</v>
      </c>
      <c r="BZ1758" t="s">
        <v>1816</v>
      </c>
      <c r="CA1758" t="s">
        <v>1695</v>
      </c>
      <c r="CB1758" t="s">
        <v>1860</v>
      </c>
      <c r="CC1758" s="52" t="s">
        <v>1683</v>
      </c>
      <c r="CD1758" s="52" t="s">
        <v>1784</v>
      </c>
      <c r="CE1758" s="155">
        <v>8757</v>
      </c>
      <c r="CF1758" s="155">
        <v>99</v>
      </c>
      <c r="CG1758" s="31" t="s">
        <v>5834</v>
      </c>
      <c r="CH1758" s="31" t="s">
        <v>4016</v>
      </c>
      <c r="CI1758" s="31" t="s">
        <v>4042</v>
      </c>
      <c r="CJ1758" s="31" t="s">
        <v>3704</v>
      </c>
      <c r="DL1758"/>
      <c r="DM1758"/>
      <c r="DN1758"/>
      <c r="DO1758"/>
      <c r="DP1758"/>
      <c r="DQ1758"/>
      <c r="DR1758"/>
      <c r="DV1758" s="31" t="s">
        <v>2346</v>
      </c>
      <c r="DW1758" s="31" t="s">
        <v>2351</v>
      </c>
      <c r="DX1758" s="63"/>
      <c r="DY1758" s="63"/>
      <c r="DZ1758" s="63"/>
      <c r="EA1758" s="167"/>
      <c r="EB1758" s="60"/>
      <c r="EC1758" s="60"/>
      <c r="ED1758" s="60"/>
      <c r="EE1758" s="60"/>
      <c r="EF1758" s="60"/>
      <c r="EG1758" s="60"/>
      <c r="EH1758" s="60"/>
      <c r="EI1758" s="60"/>
      <c r="EJ1758" s="60"/>
      <c r="EK1758" s="60"/>
      <c r="EL1758" s="60"/>
      <c r="EM1758" s="60"/>
      <c r="EN1758" s="60"/>
      <c r="EO1758" s="60"/>
      <c r="EP1758" s="60"/>
      <c r="EQ1758" s="60"/>
      <c r="ER1758" s="60"/>
      <c r="ES1758" s="60"/>
      <c r="ET1758" s="60"/>
      <c r="EU1758" s="60"/>
      <c r="EV1758" s="60"/>
      <c r="EW1758" s="60"/>
      <c r="EX1758" s="60"/>
      <c r="EY1758" s="60"/>
      <c r="EZ1758" s="60"/>
      <c r="FA1758" s="60"/>
      <c r="FB1758" s="60"/>
    </row>
    <row r="1759" spans="22:158" x14ac:dyDescent="0.25">
      <c r="W1759" s="33"/>
      <c r="X1759" s="33"/>
      <c r="AH1759" s="38">
        <v>100</v>
      </c>
      <c r="AI1759" s="38">
        <v>140</v>
      </c>
      <c r="AJ1759" s="38">
        <v>16100</v>
      </c>
      <c r="AK1759" s="38">
        <v>16</v>
      </c>
      <c r="AL1759" s="38">
        <v>1907658</v>
      </c>
      <c r="AM1759" s="61" t="s">
        <v>1816</v>
      </c>
      <c r="AN1759" s="61" t="s">
        <v>1690</v>
      </c>
      <c r="AO1759" s="61" t="s">
        <v>1612</v>
      </c>
      <c r="AP1759" s="61" t="s">
        <v>5034</v>
      </c>
      <c r="AQ1759" s="61" t="s">
        <v>4971</v>
      </c>
      <c r="AR1759" s="28">
        <v>283.89999999999998</v>
      </c>
      <c r="AS1759" s="28">
        <v>0</v>
      </c>
      <c r="AT1759" s="28">
        <v>0</v>
      </c>
      <c r="AU1759" s="62"/>
      <c r="BT1759">
        <v>0</v>
      </c>
      <c r="BU1759" s="32">
        <v>100</v>
      </c>
      <c r="BV1759" s="32">
        <v>150</v>
      </c>
      <c r="BW1759" s="32">
        <v>14950</v>
      </c>
      <c r="BX1759" s="32">
        <v>81</v>
      </c>
      <c r="BY1759" s="32">
        <v>91010</v>
      </c>
      <c r="BZ1759" t="s">
        <v>1816</v>
      </c>
      <c r="CA1759" t="s">
        <v>1695</v>
      </c>
      <c r="CB1759" t="s">
        <v>1860</v>
      </c>
      <c r="CC1759" t="s">
        <v>1683</v>
      </c>
      <c r="CD1759" t="s">
        <v>1683</v>
      </c>
      <c r="CE1759" s="155">
        <v>1</v>
      </c>
      <c r="CF1759" s="155">
        <v>1</v>
      </c>
      <c r="CG1759" s="31" t="s">
        <v>5837</v>
      </c>
      <c r="CH1759" s="31" t="s">
        <v>4018</v>
      </c>
      <c r="CI1759" s="31" t="s">
        <v>4042</v>
      </c>
      <c r="CJ1759" s="31" t="s">
        <v>3705</v>
      </c>
      <c r="DL1759"/>
      <c r="DM1759"/>
      <c r="DN1759"/>
      <c r="DO1759"/>
      <c r="DP1759"/>
      <c r="DQ1759"/>
      <c r="DR1759"/>
      <c r="DV1759" s="31" t="s">
        <v>2346</v>
      </c>
      <c r="DW1759" s="31" t="s">
        <v>2351</v>
      </c>
      <c r="DX1759" s="63"/>
      <c r="DY1759" s="63"/>
      <c r="DZ1759" s="63"/>
      <c r="EA1759" s="167"/>
      <c r="EB1759" s="60"/>
      <c r="EC1759" s="60"/>
      <c r="ED1759" s="60"/>
      <c r="EE1759" s="60"/>
      <c r="EF1759" s="60"/>
      <c r="EG1759" s="60"/>
      <c r="EH1759" s="60"/>
      <c r="EI1759" s="60"/>
      <c r="EJ1759" s="60"/>
      <c r="EK1759" s="60"/>
      <c r="EL1759" s="60"/>
      <c r="EM1759" s="60"/>
      <c r="EN1759" s="60"/>
      <c r="EO1759" s="60"/>
      <c r="EP1759" s="60"/>
      <c r="EQ1759" s="60"/>
      <c r="ER1759" s="60"/>
      <c r="ES1759" s="60"/>
      <c r="ET1759" s="60"/>
      <c r="EU1759" s="60"/>
      <c r="EV1759" s="60"/>
      <c r="EW1759" s="60"/>
      <c r="EX1759" s="60"/>
      <c r="EY1759" s="60"/>
      <c r="EZ1759" s="60"/>
      <c r="FA1759" s="60"/>
      <c r="FB1759" s="60"/>
    </row>
    <row r="1760" spans="22:158" x14ac:dyDescent="0.25">
      <c r="W1760" s="33"/>
      <c r="X1760" s="33"/>
      <c r="AH1760" s="38">
        <v>100</v>
      </c>
      <c r="AI1760" s="38">
        <v>150</v>
      </c>
      <c r="AJ1760" s="38">
        <v>11600</v>
      </c>
      <c r="AK1760" s="38">
        <v>16</v>
      </c>
      <c r="AL1760" s="38">
        <v>1907658</v>
      </c>
      <c r="AM1760" s="61" t="s">
        <v>1816</v>
      </c>
      <c r="AN1760" s="61" t="s">
        <v>1695</v>
      </c>
      <c r="AO1760" s="61" t="s">
        <v>5076</v>
      </c>
      <c r="AP1760" s="61" t="s">
        <v>5034</v>
      </c>
      <c r="AQ1760" s="61" t="s">
        <v>4971</v>
      </c>
      <c r="AR1760" s="28">
        <v>92823.5</v>
      </c>
      <c r="AS1760" s="28">
        <v>0</v>
      </c>
      <c r="AT1760" s="28">
        <v>0</v>
      </c>
      <c r="AU1760" s="62"/>
      <c r="BT1760">
        <v>0</v>
      </c>
      <c r="BU1760" s="32">
        <v>100</v>
      </c>
      <c r="BV1760" s="32">
        <v>150</v>
      </c>
      <c r="BW1760" s="32">
        <v>14950</v>
      </c>
      <c r="BX1760" s="32">
        <v>82</v>
      </c>
      <c r="BY1760" s="32">
        <v>91020</v>
      </c>
      <c r="BZ1760" t="s">
        <v>1816</v>
      </c>
      <c r="CA1760" t="s">
        <v>1695</v>
      </c>
      <c r="CB1760" t="s">
        <v>1860</v>
      </c>
      <c r="CC1760" s="52" t="s">
        <v>1790</v>
      </c>
      <c r="CD1760" s="52" t="s">
        <v>1792</v>
      </c>
      <c r="CE1760" s="155">
        <v>96752</v>
      </c>
      <c r="CF1760" s="155">
        <v>239</v>
      </c>
      <c r="CG1760" s="31" t="s">
        <v>5851</v>
      </c>
      <c r="CH1760" s="31" t="s">
        <v>4019</v>
      </c>
      <c r="CI1760" s="31" t="s">
        <v>4042</v>
      </c>
      <c r="CJ1760" s="31" t="s">
        <v>3706</v>
      </c>
      <c r="DL1760"/>
      <c r="DM1760"/>
      <c r="DN1760"/>
      <c r="DO1760"/>
      <c r="DP1760"/>
      <c r="DQ1760"/>
      <c r="DR1760"/>
      <c r="DV1760" s="31" t="s">
        <v>2346</v>
      </c>
      <c r="DW1760" s="31" t="s">
        <v>2352</v>
      </c>
      <c r="DX1760" s="63"/>
      <c r="DY1760" s="63"/>
      <c r="DZ1760" s="63"/>
      <c r="EA1760" s="167"/>
      <c r="EB1760" s="60"/>
      <c r="EC1760" s="60"/>
      <c r="ED1760" s="60"/>
      <c r="EE1760" s="60"/>
      <c r="EF1760" s="60"/>
      <c r="EG1760" s="60"/>
      <c r="EH1760" s="60"/>
      <c r="EI1760" s="60"/>
      <c r="EJ1760" s="60"/>
      <c r="EK1760" s="60"/>
      <c r="EL1760" s="60"/>
      <c r="EM1760" s="60"/>
      <c r="EN1760" s="60"/>
      <c r="EO1760" s="60"/>
      <c r="EP1760" s="60"/>
      <c r="EQ1760" s="60"/>
      <c r="ER1760" s="60"/>
      <c r="ES1760" s="60"/>
      <c r="ET1760" s="60"/>
      <c r="EU1760" s="60"/>
      <c r="EV1760" s="60"/>
      <c r="EW1760" s="60"/>
      <c r="EX1760" s="60"/>
      <c r="EY1760" s="60"/>
      <c r="EZ1760" s="60"/>
      <c r="FA1760" s="60"/>
      <c r="FB1760" s="60"/>
    </row>
    <row r="1761" spans="22:158" x14ac:dyDescent="0.25">
      <c r="V1761" s="1"/>
      <c r="W1761" s="33"/>
      <c r="X1761" s="33"/>
      <c r="AH1761" s="38">
        <v>100</v>
      </c>
      <c r="AI1761" s="38">
        <v>150</v>
      </c>
      <c r="AJ1761" s="38">
        <v>13450</v>
      </c>
      <c r="AK1761" s="38">
        <v>16</v>
      </c>
      <c r="AL1761" s="38">
        <v>1907658</v>
      </c>
      <c r="AM1761" s="61" t="s">
        <v>1816</v>
      </c>
      <c r="AN1761" s="61" t="s">
        <v>1695</v>
      </c>
      <c r="AO1761" s="61" t="s">
        <v>5112</v>
      </c>
      <c r="AP1761" s="61" t="s">
        <v>5034</v>
      </c>
      <c r="AQ1761" s="61" t="s">
        <v>4971</v>
      </c>
      <c r="AR1761" s="28">
        <v>28276.7</v>
      </c>
      <c r="AS1761" s="28">
        <v>0</v>
      </c>
      <c r="AT1761" s="28">
        <v>0</v>
      </c>
      <c r="AU1761" s="62"/>
      <c r="BT1761">
        <v>0</v>
      </c>
      <c r="BU1761" s="32">
        <v>100</v>
      </c>
      <c r="BV1761" s="32">
        <v>150</v>
      </c>
      <c r="BW1761" s="32">
        <v>14950</v>
      </c>
      <c r="BX1761" s="32">
        <v>82</v>
      </c>
      <c r="BY1761" s="32">
        <v>91040</v>
      </c>
      <c r="BZ1761" t="s">
        <v>1816</v>
      </c>
      <c r="CA1761" t="s">
        <v>1695</v>
      </c>
      <c r="CB1761" t="s">
        <v>1860</v>
      </c>
      <c r="CC1761" s="52" t="s">
        <v>1790</v>
      </c>
      <c r="CD1761" s="52" t="s">
        <v>1791</v>
      </c>
      <c r="CE1761" s="155">
        <v>30239</v>
      </c>
      <c r="CF1761" s="155">
        <v>196</v>
      </c>
      <c r="CG1761" s="31" t="s">
        <v>5853</v>
      </c>
      <c r="CH1761" s="31" t="s">
        <v>4020</v>
      </c>
      <c r="CI1761" s="31" t="s">
        <v>4042</v>
      </c>
      <c r="CJ1761" s="31" t="s">
        <v>3707</v>
      </c>
      <c r="DL1761"/>
      <c r="DM1761"/>
      <c r="DN1761"/>
      <c r="DO1761"/>
      <c r="DP1761"/>
      <c r="DQ1761"/>
      <c r="DR1761"/>
      <c r="DV1761" s="31" t="s">
        <v>2346</v>
      </c>
      <c r="DW1761" s="31" t="s">
        <v>2352</v>
      </c>
      <c r="DX1761" s="63"/>
      <c r="DY1761" s="63"/>
      <c r="DZ1761" s="63"/>
      <c r="EA1761" s="167"/>
      <c r="EB1761" s="60"/>
      <c r="EC1761" s="60"/>
      <c r="ED1761" s="60"/>
      <c r="EE1761" s="60"/>
      <c r="EF1761" s="60"/>
      <c r="EG1761" s="60"/>
      <c r="EH1761" s="60"/>
      <c r="EI1761" s="60"/>
      <c r="EJ1761" s="60"/>
      <c r="EK1761" s="60"/>
      <c r="EL1761" s="60"/>
      <c r="EM1761" s="60"/>
      <c r="EN1761" s="60"/>
      <c r="EO1761" s="60"/>
      <c r="EP1761" s="60"/>
      <c r="EQ1761" s="60"/>
      <c r="ER1761" s="60"/>
      <c r="ES1761" s="60"/>
      <c r="ET1761" s="60"/>
      <c r="EU1761" s="60"/>
      <c r="EV1761" s="60"/>
      <c r="EW1761" s="60"/>
      <c r="EX1761" s="60"/>
      <c r="EY1761" s="60"/>
      <c r="EZ1761" s="60"/>
      <c r="FA1761" s="60"/>
      <c r="FB1761" s="60"/>
    </row>
    <row r="1762" spans="22:158" x14ac:dyDescent="0.25">
      <c r="W1762" s="33"/>
      <c r="X1762" s="33"/>
      <c r="AH1762" s="38">
        <v>100</v>
      </c>
      <c r="AI1762" s="38">
        <v>150</v>
      </c>
      <c r="AJ1762" s="38">
        <v>14950</v>
      </c>
      <c r="AK1762" s="38">
        <v>16</v>
      </c>
      <c r="AL1762" s="38">
        <v>1907658</v>
      </c>
      <c r="AM1762" s="61" t="s">
        <v>1816</v>
      </c>
      <c r="AN1762" s="61" t="s">
        <v>1695</v>
      </c>
      <c r="AO1762" s="61" t="s">
        <v>1589</v>
      </c>
      <c r="AP1762" s="61" t="s">
        <v>5034</v>
      </c>
      <c r="AQ1762" s="61" t="s">
        <v>4971</v>
      </c>
      <c r="AR1762" s="28">
        <v>33180</v>
      </c>
      <c r="AS1762" s="28">
        <v>0</v>
      </c>
      <c r="AT1762" s="28">
        <v>0</v>
      </c>
      <c r="AU1762" s="62"/>
      <c r="BT1762">
        <v>0</v>
      </c>
      <c r="BU1762" s="32">
        <v>100</v>
      </c>
      <c r="BV1762" s="32">
        <v>150</v>
      </c>
      <c r="BW1762" s="32">
        <v>14950</v>
      </c>
      <c r="BX1762" s="32">
        <v>83</v>
      </c>
      <c r="BY1762" s="32">
        <v>91060</v>
      </c>
      <c r="BZ1762" t="s">
        <v>1816</v>
      </c>
      <c r="CA1762" t="s">
        <v>1695</v>
      </c>
      <c r="CB1762" t="s">
        <v>1860</v>
      </c>
      <c r="CC1762" s="52" t="s">
        <v>1786</v>
      </c>
      <c r="CD1762" s="52" t="s">
        <v>5043</v>
      </c>
      <c r="CE1762" s="155">
        <v>69</v>
      </c>
      <c r="CF1762" s="155">
        <v>1</v>
      </c>
      <c r="CG1762" s="31" t="s">
        <v>684</v>
      </c>
      <c r="CH1762" s="31" t="s">
        <v>4021</v>
      </c>
      <c r="CI1762" s="31" t="s">
        <v>4042</v>
      </c>
      <c r="CJ1762" s="31" t="s">
        <v>3708</v>
      </c>
      <c r="DL1762"/>
      <c r="DM1762"/>
      <c r="DN1762"/>
      <c r="DO1762"/>
      <c r="DP1762"/>
      <c r="DQ1762"/>
      <c r="DR1762"/>
      <c r="DV1762" s="31" t="s">
        <v>2346</v>
      </c>
      <c r="DW1762" s="31" t="s">
        <v>2352</v>
      </c>
      <c r="DX1762" s="63"/>
      <c r="DY1762" s="63"/>
      <c r="DZ1762" s="63"/>
      <c r="EA1762" s="167"/>
      <c r="EB1762" s="60"/>
      <c r="EC1762" s="60"/>
      <c r="ED1762" s="60"/>
      <c r="EE1762" s="60"/>
      <c r="EF1762" s="60"/>
      <c r="EG1762" s="60"/>
      <c r="EH1762" s="60"/>
      <c r="EI1762" s="60"/>
      <c r="EJ1762" s="60"/>
      <c r="EK1762" s="60"/>
      <c r="EL1762" s="60"/>
      <c r="EM1762" s="60"/>
      <c r="EN1762" s="60"/>
      <c r="EO1762" s="60"/>
      <c r="EP1762" s="60"/>
      <c r="EQ1762" s="60"/>
      <c r="ER1762" s="60"/>
      <c r="ES1762" s="60"/>
      <c r="ET1762" s="60"/>
      <c r="EU1762" s="60"/>
      <c r="EV1762" s="60"/>
      <c r="EW1762" s="60"/>
      <c r="EX1762" s="60"/>
      <c r="EY1762" s="60"/>
      <c r="EZ1762" s="60"/>
      <c r="FA1762" s="60"/>
      <c r="FB1762" s="60"/>
    </row>
    <row r="1763" spans="22:158" x14ac:dyDescent="0.25">
      <c r="W1763" s="33"/>
      <c r="X1763" s="33"/>
      <c r="AH1763" s="38">
        <v>100</v>
      </c>
      <c r="AI1763" s="38">
        <v>150</v>
      </c>
      <c r="AJ1763" s="38">
        <v>15550</v>
      </c>
      <c r="AK1763" s="38">
        <v>16</v>
      </c>
      <c r="AL1763" s="38">
        <v>1907658</v>
      </c>
      <c r="AM1763" s="61" t="s">
        <v>1816</v>
      </c>
      <c r="AN1763" s="61" t="s">
        <v>1695</v>
      </c>
      <c r="AO1763" s="61" t="s">
        <v>1602</v>
      </c>
      <c r="AP1763" s="61" t="s">
        <v>5034</v>
      </c>
      <c r="AQ1763" s="61" t="s">
        <v>4971</v>
      </c>
      <c r="AR1763" s="28">
        <v>40139.599999999999</v>
      </c>
      <c r="AS1763" s="28">
        <v>0</v>
      </c>
      <c r="AT1763" s="28">
        <v>0</v>
      </c>
      <c r="AU1763" s="62"/>
      <c r="BT1763">
        <v>0</v>
      </c>
      <c r="BU1763" s="32">
        <v>100</v>
      </c>
      <c r="BV1763" s="32">
        <v>150</v>
      </c>
      <c r="BW1763" s="32">
        <v>14950</v>
      </c>
      <c r="BX1763" s="32">
        <v>83</v>
      </c>
      <c r="BY1763" s="32">
        <v>91080</v>
      </c>
      <c r="BZ1763" t="s">
        <v>1816</v>
      </c>
      <c r="CA1763" t="s">
        <v>1695</v>
      </c>
      <c r="CB1763" t="s">
        <v>1860</v>
      </c>
      <c r="CC1763" t="s">
        <v>1786</v>
      </c>
      <c r="CD1763" s="52" t="s">
        <v>1784</v>
      </c>
      <c r="CE1763" s="155">
        <v>0</v>
      </c>
      <c r="CF1763" s="155">
        <v>1</v>
      </c>
      <c r="CG1763" s="31" t="s">
        <v>686</v>
      </c>
      <c r="CH1763" s="31" t="s">
        <v>4031</v>
      </c>
      <c r="CI1763" s="31" t="s">
        <v>4042</v>
      </c>
      <c r="CJ1763" s="31" t="s">
        <v>4925</v>
      </c>
      <c r="DL1763"/>
      <c r="DM1763"/>
      <c r="DN1763"/>
      <c r="DO1763"/>
      <c r="DP1763"/>
      <c r="DQ1763"/>
      <c r="DR1763"/>
      <c r="DV1763" s="31" t="s">
        <v>2346</v>
      </c>
      <c r="DW1763" s="31" t="s">
        <v>2352</v>
      </c>
      <c r="DX1763" s="63"/>
      <c r="DY1763" s="63"/>
      <c r="DZ1763" s="63"/>
      <c r="EA1763" s="167"/>
      <c r="EB1763" s="60"/>
      <c r="EC1763" s="60"/>
      <c r="ED1763" s="60"/>
      <c r="EE1763" s="60"/>
      <c r="EF1763" s="60"/>
      <c r="EG1763" s="60"/>
      <c r="EH1763" s="60"/>
      <c r="EI1763" s="60"/>
      <c r="EJ1763" s="60"/>
      <c r="EK1763" s="60"/>
      <c r="EL1763" s="60"/>
      <c r="EM1763" s="60"/>
      <c r="EN1763" s="60"/>
      <c r="EO1763" s="60"/>
      <c r="EP1763" s="60"/>
      <c r="EQ1763" s="60"/>
      <c r="ER1763" s="60"/>
      <c r="ES1763" s="60"/>
      <c r="ET1763" s="60"/>
      <c r="EU1763" s="60"/>
      <c r="EV1763" s="60"/>
      <c r="EW1763" s="60"/>
      <c r="EX1763" s="60"/>
      <c r="EY1763" s="60"/>
      <c r="EZ1763" s="60"/>
      <c r="FA1763" s="60"/>
      <c r="FB1763" s="60"/>
    </row>
    <row r="1764" spans="22:158" x14ac:dyDescent="0.25">
      <c r="W1764" s="33"/>
      <c r="X1764" s="33"/>
      <c r="AH1764" s="38">
        <v>100</v>
      </c>
      <c r="AI1764" s="38">
        <v>150</v>
      </c>
      <c r="AJ1764" s="38">
        <v>17750</v>
      </c>
      <c r="AK1764" s="38">
        <v>16</v>
      </c>
      <c r="AL1764" s="38">
        <v>1907658</v>
      </c>
      <c r="AM1764" s="61" t="s">
        <v>1816</v>
      </c>
      <c r="AN1764" s="61" t="s">
        <v>1695</v>
      </c>
      <c r="AO1764" s="61" t="s">
        <v>1650</v>
      </c>
      <c r="AP1764" s="61" t="s">
        <v>5034</v>
      </c>
      <c r="AQ1764" s="61" t="s">
        <v>4971</v>
      </c>
      <c r="AR1764" s="28">
        <v>71854.3</v>
      </c>
      <c r="AS1764" s="28">
        <v>0</v>
      </c>
      <c r="AT1764" s="28">
        <v>0</v>
      </c>
      <c r="AU1764" s="62"/>
      <c r="BT1764">
        <v>0</v>
      </c>
      <c r="BU1764" s="32">
        <v>100</v>
      </c>
      <c r="BV1764" s="32">
        <v>150</v>
      </c>
      <c r="BW1764" s="32">
        <v>14950</v>
      </c>
      <c r="BX1764" s="32">
        <v>84</v>
      </c>
      <c r="BY1764" s="32">
        <v>91100</v>
      </c>
      <c r="BZ1764" t="s">
        <v>1816</v>
      </c>
      <c r="CA1764" t="s">
        <v>1695</v>
      </c>
      <c r="CB1764" t="s">
        <v>1860</v>
      </c>
      <c r="CC1764" s="52" t="s">
        <v>1795</v>
      </c>
      <c r="CD1764" s="52" t="s">
        <v>1796</v>
      </c>
      <c r="CE1764" s="155"/>
      <c r="CF1764" s="155"/>
      <c r="CG1764" s="31" t="s">
        <v>688</v>
      </c>
      <c r="CH1764" s="31" t="s">
        <v>4022</v>
      </c>
      <c r="CI1764" s="31" t="s">
        <v>4042</v>
      </c>
      <c r="CJ1764" s="31" t="s">
        <v>3709</v>
      </c>
      <c r="DL1764"/>
      <c r="DM1764"/>
      <c r="DN1764"/>
      <c r="DO1764"/>
      <c r="DP1764"/>
      <c r="DQ1764"/>
      <c r="DR1764"/>
      <c r="DV1764" s="31" t="s">
        <v>2346</v>
      </c>
      <c r="DW1764" s="31" t="s">
        <v>2352</v>
      </c>
      <c r="DX1764" s="63"/>
      <c r="DY1764" s="63"/>
      <c r="DZ1764" s="63"/>
      <c r="EA1764" s="167"/>
      <c r="EB1764" s="60"/>
      <c r="EC1764" s="60"/>
      <c r="ED1764" s="60"/>
      <c r="EE1764" s="60"/>
      <c r="EF1764" s="60"/>
      <c r="EG1764" s="60"/>
      <c r="EH1764" s="60"/>
      <c r="EI1764" s="60"/>
      <c r="EJ1764" s="60"/>
      <c r="EK1764" s="60"/>
      <c r="EL1764" s="60"/>
      <c r="EM1764" s="60"/>
      <c r="EN1764" s="60"/>
      <c r="EO1764" s="60"/>
      <c r="EP1764" s="60"/>
      <c r="EQ1764" s="60"/>
      <c r="ER1764" s="60"/>
      <c r="ES1764" s="60"/>
      <c r="ET1764" s="60"/>
      <c r="EU1764" s="60"/>
      <c r="EV1764" s="60"/>
      <c r="EW1764" s="60"/>
      <c r="EX1764" s="60"/>
      <c r="EY1764" s="60"/>
      <c r="EZ1764" s="60"/>
      <c r="FA1764" s="60"/>
      <c r="FB1764" s="60"/>
    </row>
    <row r="1765" spans="22:158" x14ac:dyDescent="0.25">
      <c r="V1765" s="1"/>
      <c r="W1765" s="33"/>
      <c r="X1765" s="33"/>
      <c r="AH1765" s="38">
        <v>100</v>
      </c>
      <c r="AI1765" s="38">
        <v>155</v>
      </c>
      <c r="AJ1765" s="38">
        <v>11860</v>
      </c>
      <c r="AK1765" s="38">
        <v>16</v>
      </c>
      <c r="AL1765" s="38">
        <v>1907658</v>
      </c>
      <c r="AM1765" s="61" t="s">
        <v>1816</v>
      </c>
      <c r="AN1765" s="61" t="s">
        <v>1686</v>
      </c>
      <c r="AO1765" s="61" t="s">
        <v>5082</v>
      </c>
      <c r="AP1765" s="61" t="s">
        <v>5034</v>
      </c>
      <c r="AQ1765" s="61" t="s">
        <v>4971</v>
      </c>
      <c r="AR1765" s="28">
        <v>8760.7000000000007</v>
      </c>
      <c r="AS1765" s="28">
        <v>0</v>
      </c>
      <c r="AT1765" s="28">
        <v>0</v>
      </c>
      <c r="AU1765" s="62"/>
      <c r="BT1765">
        <v>0</v>
      </c>
      <c r="BU1765" s="32">
        <v>100</v>
      </c>
      <c r="BV1765" s="32">
        <v>150</v>
      </c>
      <c r="BW1765" s="32">
        <v>14950</v>
      </c>
      <c r="BX1765" s="32">
        <v>85</v>
      </c>
      <c r="BY1765" s="32">
        <v>91120</v>
      </c>
      <c r="BZ1765" t="s">
        <v>1816</v>
      </c>
      <c r="CA1765" t="s">
        <v>1695</v>
      </c>
      <c r="CB1765" t="s">
        <v>1860</v>
      </c>
      <c r="CC1765" s="52" t="s">
        <v>1797</v>
      </c>
      <c r="CD1765" s="52" t="s">
        <v>1797</v>
      </c>
      <c r="CE1765" s="155">
        <v>2</v>
      </c>
      <c r="CF1765" s="155">
        <v>1</v>
      </c>
      <c r="CG1765" s="31" t="s">
        <v>690</v>
      </c>
      <c r="CH1765" s="31" t="s">
        <v>4023</v>
      </c>
      <c r="CI1765" s="31" t="s">
        <v>4042</v>
      </c>
      <c r="CJ1765" s="31" t="s">
        <v>3710</v>
      </c>
      <c r="DL1765"/>
      <c r="DM1765"/>
      <c r="DN1765"/>
      <c r="DO1765"/>
      <c r="DP1765"/>
      <c r="DQ1765"/>
      <c r="DR1765"/>
      <c r="DV1765" s="31" t="s">
        <v>2346</v>
      </c>
      <c r="DW1765" s="31" t="s">
        <v>2353</v>
      </c>
      <c r="DX1765" s="63"/>
      <c r="DY1765" s="63"/>
      <c r="DZ1765" s="63"/>
      <c r="EA1765" s="167"/>
      <c r="EB1765" s="60"/>
      <c r="EC1765" s="60"/>
      <c r="ED1765" s="60"/>
      <c r="EE1765" s="60"/>
      <c r="EF1765" s="60"/>
      <c r="EG1765" s="60"/>
      <c r="EH1765" s="60"/>
      <c r="EI1765" s="60"/>
      <c r="EJ1765" s="60"/>
      <c r="EK1765" s="60"/>
      <c r="EL1765" s="60"/>
      <c r="EM1765" s="60"/>
      <c r="EN1765" s="60"/>
      <c r="EO1765" s="60"/>
      <c r="EP1765" s="60"/>
      <c r="EQ1765" s="60"/>
      <c r="ER1765" s="60"/>
      <c r="ES1765" s="60"/>
      <c r="ET1765" s="60"/>
      <c r="EU1765" s="60"/>
      <c r="EV1765" s="60"/>
      <c r="EW1765" s="60"/>
      <c r="EX1765" s="60"/>
      <c r="EY1765" s="60"/>
      <c r="EZ1765" s="60"/>
      <c r="FA1765" s="60"/>
      <c r="FB1765" s="60"/>
    </row>
    <row r="1766" spans="22:158" x14ac:dyDescent="0.25">
      <c r="W1766" s="33"/>
      <c r="X1766" s="33"/>
      <c r="AH1766" s="38">
        <v>100</v>
      </c>
      <c r="AI1766" s="38">
        <v>155</v>
      </c>
      <c r="AJ1766" s="38">
        <v>12300</v>
      </c>
      <c r="AK1766" s="38">
        <v>16</v>
      </c>
      <c r="AL1766" s="38">
        <v>1907658</v>
      </c>
      <c r="AM1766" s="61" t="s">
        <v>1816</v>
      </c>
      <c r="AN1766" s="61" t="s">
        <v>1686</v>
      </c>
      <c r="AO1766" s="61" t="s">
        <v>5090</v>
      </c>
      <c r="AP1766" s="61" t="s">
        <v>5034</v>
      </c>
      <c r="AQ1766" s="61" t="s">
        <v>4971</v>
      </c>
      <c r="AR1766" s="28">
        <v>882.9</v>
      </c>
      <c r="AS1766" s="28">
        <v>0</v>
      </c>
      <c r="AT1766" s="28">
        <v>0</v>
      </c>
      <c r="AU1766" s="62"/>
      <c r="BT1766">
        <v>0</v>
      </c>
      <c r="BU1766" s="32">
        <v>100</v>
      </c>
      <c r="BV1766" s="32">
        <v>150</v>
      </c>
      <c r="BW1766" s="32">
        <v>14950</v>
      </c>
      <c r="BX1766" s="32">
        <v>86</v>
      </c>
      <c r="BY1766" s="32">
        <v>91140</v>
      </c>
      <c r="BZ1766" t="s">
        <v>1816</v>
      </c>
      <c r="CA1766" t="s">
        <v>1695</v>
      </c>
      <c r="CB1766" t="s">
        <v>1860</v>
      </c>
      <c r="CC1766" s="52" t="s">
        <v>1787</v>
      </c>
      <c r="CD1766" s="52" t="s">
        <v>1789</v>
      </c>
      <c r="CE1766" s="155">
        <v>89</v>
      </c>
      <c r="CF1766" s="155">
        <v>27</v>
      </c>
      <c r="CG1766" s="31" t="s">
        <v>5839</v>
      </c>
      <c r="CH1766" s="31" t="s">
        <v>4024</v>
      </c>
      <c r="CI1766" s="31" t="s">
        <v>4042</v>
      </c>
      <c r="CJ1766" s="31" t="s">
        <v>3711</v>
      </c>
      <c r="DL1766"/>
      <c r="DM1766"/>
      <c r="DN1766"/>
      <c r="DO1766"/>
      <c r="DP1766"/>
      <c r="DQ1766"/>
      <c r="DR1766"/>
      <c r="DV1766" s="31" t="s">
        <v>2346</v>
      </c>
      <c r="DW1766" s="31" t="s">
        <v>2353</v>
      </c>
      <c r="DX1766" s="63"/>
      <c r="DY1766" s="63"/>
      <c r="DZ1766" s="63"/>
      <c r="EA1766" s="167"/>
      <c r="EB1766" s="60"/>
      <c r="EC1766" s="60"/>
      <c r="ED1766" s="60"/>
      <c r="EE1766" s="60"/>
      <c r="EF1766" s="60"/>
      <c r="EG1766" s="60"/>
      <c r="EH1766" s="60"/>
      <c r="EI1766" s="60"/>
      <c r="EJ1766" s="60"/>
      <c r="EK1766" s="60"/>
      <c r="EL1766" s="60"/>
      <c r="EM1766" s="60"/>
      <c r="EN1766" s="60"/>
      <c r="EO1766" s="60"/>
      <c r="EP1766" s="60"/>
      <c r="EQ1766" s="60"/>
      <c r="ER1766" s="60"/>
      <c r="ES1766" s="60"/>
      <c r="ET1766" s="60"/>
      <c r="EU1766" s="60"/>
      <c r="EV1766" s="60"/>
      <c r="EW1766" s="60"/>
      <c r="EX1766" s="60"/>
      <c r="EY1766" s="60"/>
      <c r="EZ1766" s="60"/>
      <c r="FA1766" s="60"/>
      <c r="FB1766" s="60"/>
    </row>
    <row r="1767" spans="22:158" x14ac:dyDescent="0.25">
      <c r="W1767" s="33"/>
      <c r="X1767" s="33"/>
      <c r="AH1767" s="38">
        <v>100</v>
      </c>
      <c r="AI1767" s="38">
        <v>155</v>
      </c>
      <c r="AJ1767" s="38">
        <v>13370</v>
      </c>
      <c r="AK1767" s="38">
        <v>16</v>
      </c>
      <c r="AL1767" s="38">
        <v>1907658</v>
      </c>
      <c r="AM1767" s="61" t="s">
        <v>1816</v>
      </c>
      <c r="AN1767" s="61" t="s">
        <v>1686</v>
      </c>
      <c r="AO1767" s="61" t="s">
        <v>5110</v>
      </c>
      <c r="AP1767" s="61" t="s">
        <v>5034</v>
      </c>
      <c r="AQ1767" s="61" t="s">
        <v>4971</v>
      </c>
      <c r="AR1767" s="28">
        <v>28317.9</v>
      </c>
      <c r="AS1767" s="28">
        <v>0</v>
      </c>
      <c r="AT1767" s="28">
        <v>0</v>
      </c>
      <c r="AU1767" s="62"/>
      <c r="BT1767">
        <v>0</v>
      </c>
      <c r="BU1767" s="32">
        <v>100</v>
      </c>
      <c r="BV1767" s="32">
        <v>150</v>
      </c>
      <c r="BW1767" s="32">
        <v>14950</v>
      </c>
      <c r="BX1767" s="32">
        <v>86</v>
      </c>
      <c r="BY1767" s="32">
        <v>91160</v>
      </c>
      <c r="BZ1767" t="s">
        <v>1816</v>
      </c>
      <c r="CA1767" t="s">
        <v>1695</v>
      </c>
      <c r="CB1767" s="52" t="s">
        <v>1860</v>
      </c>
      <c r="CC1767" s="52" t="s">
        <v>1787</v>
      </c>
      <c r="CD1767" s="52" t="s">
        <v>1788</v>
      </c>
      <c r="CE1767" s="155">
        <v>48</v>
      </c>
      <c r="CF1767" s="155">
        <v>5</v>
      </c>
      <c r="CG1767" s="31" t="s">
        <v>5831</v>
      </c>
      <c r="CH1767" s="31" t="s">
        <v>4025</v>
      </c>
      <c r="CI1767" s="31" t="s">
        <v>4042</v>
      </c>
      <c r="CJ1767" s="31" t="s">
        <v>3712</v>
      </c>
      <c r="DL1767"/>
      <c r="DM1767"/>
      <c r="DN1767"/>
      <c r="DO1767"/>
      <c r="DP1767"/>
      <c r="DQ1767"/>
      <c r="DR1767"/>
      <c r="DV1767" s="31" t="s">
        <v>2346</v>
      </c>
      <c r="DW1767" s="31" t="s">
        <v>2353</v>
      </c>
      <c r="DX1767" s="63"/>
      <c r="DY1767" s="63"/>
      <c r="DZ1767" s="63"/>
      <c r="EA1767" s="167"/>
      <c r="EB1767" s="60"/>
      <c r="EC1767" s="60"/>
      <c r="ED1767" s="60"/>
      <c r="EE1767" s="60"/>
      <c r="EF1767" s="60"/>
      <c r="EG1767" s="60"/>
      <c r="EH1767" s="60"/>
      <c r="EI1767" s="60"/>
      <c r="EJ1767" s="60"/>
      <c r="EK1767" s="60"/>
      <c r="EL1767" s="60"/>
      <c r="EM1767" s="60"/>
      <c r="EN1767" s="60"/>
      <c r="EO1767" s="60"/>
      <c r="EP1767" s="60"/>
      <c r="EQ1767" s="60"/>
      <c r="ER1767" s="60"/>
      <c r="ES1767" s="60"/>
      <c r="ET1767" s="60"/>
      <c r="EU1767" s="60"/>
      <c r="EV1767" s="60"/>
      <c r="EW1767" s="60"/>
      <c r="EX1767" s="60"/>
      <c r="EY1767" s="60"/>
      <c r="EZ1767" s="60"/>
      <c r="FA1767" s="60"/>
      <c r="FB1767" s="60"/>
    </row>
    <row r="1768" spans="22:158" x14ac:dyDescent="0.25">
      <c r="W1768" s="33"/>
      <c r="X1768" s="33"/>
      <c r="AH1768" s="38">
        <v>100</v>
      </c>
      <c r="AI1768" s="38">
        <v>155</v>
      </c>
      <c r="AJ1768" s="38">
        <v>15500</v>
      </c>
      <c r="AK1768" s="38">
        <v>16</v>
      </c>
      <c r="AL1768" s="38">
        <v>1907658</v>
      </c>
      <c r="AM1768" s="61" t="s">
        <v>1816</v>
      </c>
      <c r="AN1768" s="61" t="s">
        <v>1686</v>
      </c>
      <c r="AO1768" s="61" t="s">
        <v>1601</v>
      </c>
      <c r="AP1768" s="61" t="s">
        <v>5034</v>
      </c>
      <c r="AQ1768" s="61" t="s">
        <v>4971</v>
      </c>
      <c r="AR1768" s="28">
        <v>17317.599999999999</v>
      </c>
      <c r="AS1768" s="28">
        <v>0</v>
      </c>
      <c r="AT1768" s="28">
        <v>0</v>
      </c>
      <c r="AU1768" s="62"/>
      <c r="BT1768">
        <v>0</v>
      </c>
      <c r="BU1768" s="32">
        <v>100</v>
      </c>
      <c r="BV1768" s="32">
        <v>150</v>
      </c>
      <c r="BW1768" s="32">
        <v>14950</v>
      </c>
      <c r="BX1768" s="32">
        <v>88</v>
      </c>
      <c r="BY1768" s="32">
        <v>91220</v>
      </c>
      <c r="BZ1768" t="s">
        <v>1816</v>
      </c>
      <c r="CA1768" t="s">
        <v>1695</v>
      </c>
      <c r="CB1768" t="s">
        <v>1860</v>
      </c>
      <c r="CC1768" t="s">
        <v>1684</v>
      </c>
      <c r="CD1768" s="52" t="s">
        <v>1684</v>
      </c>
      <c r="CE1768" s="155">
        <v>1934</v>
      </c>
      <c r="CF1768" s="155">
        <v>6</v>
      </c>
      <c r="CG1768" s="31" t="s">
        <v>696</v>
      </c>
      <c r="CH1768" s="31" t="s">
        <v>4026</v>
      </c>
      <c r="CI1768" s="31" t="s">
        <v>4042</v>
      </c>
      <c r="CJ1768" s="31" t="s">
        <v>3713</v>
      </c>
      <c r="DL1768"/>
      <c r="DM1768"/>
      <c r="DN1768"/>
      <c r="DO1768"/>
      <c r="DP1768"/>
      <c r="DQ1768"/>
      <c r="DR1768"/>
      <c r="DV1768" s="31" t="s">
        <v>2346</v>
      </c>
      <c r="DW1768" s="31" t="s">
        <v>2353</v>
      </c>
      <c r="DX1768" s="63"/>
      <c r="DY1768" s="63"/>
      <c r="DZ1768" s="63"/>
      <c r="EA1768" s="167"/>
      <c r="EB1768" s="60"/>
      <c r="EC1768" s="60"/>
      <c r="ED1768" s="60"/>
      <c r="EE1768" s="60"/>
      <c r="EF1768" s="60"/>
      <c r="EG1768" s="60"/>
      <c r="EH1768" s="60"/>
      <c r="EI1768" s="60"/>
      <c r="EJ1768" s="60"/>
      <c r="EK1768" s="60"/>
      <c r="EL1768" s="60"/>
      <c r="EM1768" s="60"/>
      <c r="EN1768" s="60"/>
      <c r="EO1768" s="60"/>
      <c r="EP1768" s="60"/>
      <c r="EQ1768" s="60"/>
      <c r="ER1768" s="60"/>
      <c r="ES1768" s="60"/>
      <c r="ET1768" s="60"/>
      <c r="EU1768" s="60"/>
      <c r="EV1768" s="60"/>
      <c r="EW1768" s="60"/>
      <c r="EX1768" s="60"/>
      <c r="EY1768" s="60"/>
      <c r="EZ1768" s="60"/>
      <c r="FA1768" s="60"/>
      <c r="FB1768" s="60"/>
    </row>
    <row r="1769" spans="22:158" x14ac:dyDescent="0.25">
      <c r="W1769" s="33"/>
      <c r="X1769" s="33"/>
      <c r="AH1769" s="38">
        <v>100</v>
      </c>
      <c r="AI1769" s="38">
        <v>155</v>
      </c>
      <c r="AJ1769" s="38">
        <v>17700</v>
      </c>
      <c r="AK1769" s="38">
        <v>16</v>
      </c>
      <c r="AL1769" s="38">
        <v>1907658</v>
      </c>
      <c r="AM1769" s="61" t="s">
        <v>1816</v>
      </c>
      <c r="AN1769" s="61" t="s">
        <v>1686</v>
      </c>
      <c r="AO1769" s="61" t="s">
        <v>1649</v>
      </c>
      <c r="AP1769" s="61" t="s">
        <v>5034</v>
      </c>
      <c r="AQ1769" s="61" t="s">
        <v>4971</v>
      </c>
      <c r="AR1769" s="28">
        <v>62982</v>
      </c>
      <c r="AS1769" s="28">
        <v>0</v>
      </c>
      <c r="AT1769" s="28">
        <v>0</v>
      </c>
      <c r="AU1769" s="62"/>
      <c r="BT1769">
        <v>0</v>
      </c>
      <c r="BU1769" s="32">
        <v>100</v>
      </c>
      <c r="BV1769" s="32">
        <v>150</v>
      </c>
      <c r="BW1769" s="32">
        <v>14950</v>
      </c>
      <c r="BX1769" s="32">
        <v>89</v>
      </c>
      <c r="BY1769" s="32">
        <v>91240</v>
      </c>
      <c r="BZ1769" t="s">
        <v>1816</v>
      </c>
      <c r="CA1769" t="s">
        <v>1695</v>
      </c>
      <c r="CB1769" t="s">
        <v>1860</v>
      </c>
      <c r="CC1769" s="52" t="s">
        <v>1785</v>
      </c>
      <c r="CD1769" s="52" t="s">
        <v>1785</v>
      </c>
      <c r="CE1769" s="155">
        <v>287828</v>
      </c>
      <c r="CF1769" s="155">
        <v>205</v>
      </c>
      <c r="CG1769" s="31" t="s">
        <v>698</v>
      </c>
      <c r="CH1769" s="31" t="s">
        <v>4027</v>
      </c>
      <c r="CI1769" s="31" t="s">
        <v>4042</v>
      </c>
      <c r="CJ1769" s="31" t="s">
        <v>3714</v>
      </c>
      <c r="DL1769"/>
      <c r="DM1769"/>
      <c r="DN1769"/>
      <c r="DO1769"/>
      <c r="DP1769"/>
      <c r="DQ1769"/>
      <c r="DR1769"/>
      <c r="DV1769" s="31" t="s">
        <v>2346</v>
      </c>
      <c r="DW1769" s="31" t="s">
        <v>2353</v>
      </c>
      <c r="DX1769" s="63"/>
      <c r="DY1769" s="63"/>
      <c r="DZ1769" s="63"/>
      <c r="EA1769" s="167"/>
      <c r="EB1769" s="60"/>
      <c r="EC1769" s="60"/>
      <c r="ED1769" s="60"/>
      <c r="EE1769" s="60"/>
      <c r="EF1769" s="60"/>
      <c r="EG1769" s="60"/>
      <c r="EH1769" s="60"/>
      <c r="EI1769" s="60"/>
      <c r="EJ1769" s="60"/>
      <c r="EK1769" s="60"/>
      <c r="EL1769" s="60"/>
      <c r="EM1769" s="60"/>
      <c r="EN1769" s="60"/>
      <c r="EO1769" s="60"/>
      <c r="EP1769" s="60"/>
      <c r="EQ1769" s="60"/>
      <c r="ER1769" s="60"/>
      <c r="ES1769" s="60"/>
      <c r="ET1769" s="60"/>
      <c r="EU1769" s="60"/>
      <c r="EV1769" s="60"/>
      <c r="EW1769" s="60"/>
      <c r="EX1769" s="60"/>
      <c r="EY1769" s="60"/>
      <c r="EZ1769" s="60"/>
      <c r="FA1769" s="60"/>
      <c r="FB1769" s="60"/>
    </row>
    <row r="1770" spans="22:158" x14ac:dyDescent="0.25">
      <c r="W1770" s="33"/>
      <c r="X1770" s="33"/>
      <c r="AH1770" s="38">
        <v>100</v>
      </c>
      <c r="AI1770" s="38">
        <v>105</v>
      </c>
      <c r="AJ1770" s="38">
        <v>11450</v>
      </c>
      <c r="AK1770" s="38">
        <v>16</v>
      </c>
      <c r="AL1770" s="38">
        <v>1910358</v>
      </c>
      <c r="AM1770" s="61" t="s">
        <v>1816</v>
      </c>
      <c r="AN1770" s="61" t="s">
        <v>1688</v>
      </c>
      <c r="AO1770" s="61" t="s">
        <v>5072</v>
      </c>
      <c r="AP1770" s="61" t="s">
        <v>5034</v>
      </c>
      <c r="AQ1770" s="61" t="s">
        <v>1723</v>
      </c>
      <c r="AR1770" s="28">
        <v>2062.1999999999998</v>
      </c>
      <c r="AS1770" s="28">
        <v>0</v>
      </c>
      <c r="AT1770" s="28">
        <v>0</v>
      </c>
      <c r="AU1770" s="62"/>
      <c r="BT1770">
        <v>0</v>
      </c>
      <c r="BU1770" s="32">
        <v>100</v>
      </c>
      <c r="BV1770" s="32">
        <v>150</v>
      </c>
      <c r="BW1770" s="32">
        <v>14950</v>
      </c>
      <c r="BX1770" s="32">
        <v>90</v>
      </c>
      <c r="BY1770" s="32">
        <v>91260</v>
      </c>
      <c r="BZ1770" t="s">
        <v>1816</v>
      </c>
      <c r="CA1770" t="s">
        <v>1695</v>
      </c>
      <c r="CB1770" t="s">
        <v>1860</v>
      </c>
      <c r="CC1770" t="s">
        <v>5036</v>
      </c>
      <c r="CD1770" s="52" t="s">
        <v>5036</v>
      </c>
      <c r="CE1770" s="155"/>
      <c r="CF1770" s="155"/>
      <c r="CG1770" s="31" t="s">
        <v>5848</v>
      </c>
      <c r="CH1770" s="31" t="s">
        <v>4028</v>
      </c>
      <c r="CI1770" s="31" t="s">
        <v>4042</v>
      </c>
      <c r="CJ1770" s="31" t="s">
        <v>3715</v>
      </c>
      <c r="DL1770"/>
      <c r="DM1770"/>
      <c r="DN1770"/>
      <c r="DO1770"/>
      <c r="DP1770"/>
      <c r="DQ1770"/>
      <c r="DR1770"/>
      <c r="DV1770" s="31" t="s">
        <v>2354</v>
      </c>
      <c r="DW1770" s="31" t="s">
        <v>2355</v>
      </c>
      <c r="DX1770" s="63"/>
      <c r="DY1770" s="63"/>
      <c r="DZ1770" s="63"/>
      <c r="EA1770" s="167"/>
      <c r="EB1770" s="60"/>
      <c r="EC1770" s="60"/>
      <c r="ED1770" s="60"/>
      <c r="EE1770" s="60"/>
      <c r="EF1770" s="60"/>
      <c r="EG1770" s="60"/>
      <c r="EH1770" s="60"/>
      <c r="EI1770" s="60"/>
      <c r="EJ1770" s="60"/>
      <c r="EK1770" s="60"/>
      <c r="EL1770" s="60"/>
      <c r="EM1770" s="60"/>
      <c r="EN1770" s="60"/>
      <c r="EO1770" s="60"/>
      <c r="EP1770" s="60"/>
      <c r="EQ1770" s="60"/>
      <c r="ER1770" s="60"/>
      <c r="ES1770" s="60"/>
      <c r="ET1770" s="60"/>
      <c r="EU1770" s="60"/>
      <c r="EV1770" s="60"/>
      <c r="EW1770" s="60"/>
      <c r="EX1770" s="60"/>
      <c r="EY1770" s="60"/>
      <c r="EZ1770" s="60"/>
      <c r="FA1770" s="60"/>
      <c r="FB1770" s="60"/>
    </row>
    <row r="1771" spans="22:158" x14ac:dyDescent="0.25">
      <c r="V1771" s="1"/>
      <c r="W1771" s="33"/>
      <c r="X1771" s="33"/>
      <c r="AH1771" s="38">
        <v>100</v>
      </c>
      <c r="AI1771" s="38">
        <v>105</v>
      </c>
      <c r="AJ1771" s="38">
        <v>11500</v>
      </c>
      <c r="AK1771" s="38">
        <v>16</v>
      </c>
      <c r="AL1771" s="38">
        <v>1910358</v>
      </c>
      <c r="AM1771" s="61" t="s">
        <v>1816</v>
      </c>
      <c r="AN1771" s="61" t="s">
        <v>1688</v>
      </c>
      <c r="AO1771" s="61" t="s">
        <v>5073</v>
      </c>
      <c r="AP1771" s="61" t="s">
        <v>5034</v>
      </c>
      <c r="AQ1771" s="61" t="s">
        <v>1723</v>
      </c>
      <c r="AR1771" s="28">
        <v>19965.3</v>
      </c>
      <c r="AS1771" s="28">
        <v>0</v>
      </c>
      <c r="AT1771" s="28">
        <v>0</v>
      </c>
      <c r="AU1771" s="62"/>
      <c r="BT1771">
        <v>0</v>
      </c>
      <c r="BU1771" s="32">
        <v>100</v>
      </c>
      <c r="BV1771" s="32">
        <v>150</v>
      </c>
      <c r="BW1771" s="32">
        <v>15550</v>
      </c>
      <c r="BX1771" s="32">
        <v>81</v>
      </c>
      <c r="BY1771" s="32">
        <v>91000</v>
      </c>
      <c r="BZ1771" t="s">
        <v>1816</v>
      </c>
      <c r="CA1771" t="s">
        <v>1695</v>
      </c>
      <c r="CB1771" t="s">
        <v>1695</v>
      </c>
      <c r="CC1771" s="52" t="s">
        <v>1683</v>
      </c>
      <c r="CD1771" s="52" t="s">
        <v>1784</v>
      </c>
      <c r="CE1771" s="155"/>
      <c r="CF1771" s="155"/>
      <c r="CG1771" s="31" t="s">
        <v>5834</v>
      </c>
      <c r="CH1771" s="31" t="s">
        <v>4016</v>
      </c>
      <c r="CI1771" s="31" t="s">
        <v>4043</v>
      </c>
      <c r="CJ1771" s="31" t="s">
        <v>3716</v>
      </c>
      <c r="DL1771"/>
      <c r="DM1771"/>
      <c r="DN1771"/>
      <c r="DO1771"/>
      <c r="DP1771"/>
      <c r="DQ1771"/>
      <c r="DR1771"/>
      <c r="DV1771" s="31" t="s">
        <v>2354</v>
      </c>
      <c r="DW1771" s="31" t="s">
        <v>2355</v>
      </c>
      <c r="DX1771" s="63"/>
      <c r="DY1771" s="63"/>
      <c r="DZ1771" s="63"/>
      <c r="EA1771" s="167"/>
      <c r="EB1771" s="60"/>
      <c r="EC1771" s="60"/>
      <c r="ED1771" s="60"/>
      <c r="EE1771" s="60"/>
      <c r="EF1771" s="60"/>
      <c r="EG1771" s="60"/>
      <c r="EH1771" s="60"/>
      <c r="EI1771" s="60"/>
      <c r="EJ1771" s="60"/>
      <c r="EK1771" s="60"/>
      <c r="EL1771" s="60"/>
      <c r="EM1771" s="60"/>
      <c r="EN1771" s="60"/>
      <c r="EO1771" s="60"/>
      <c r="EP1771" s="60"/>
      <c r="EQ1771" s="60"/>
      <c r="ER1771" s="60"/>
      <c r="ES1771" s="60"/>
      <c r="ET1771" s="60"/>
      <c r="EU1771" s="60"/>
      <c r="EV1771" s="60"/>
      <c r="EW1771" s="60"/>
      <c r="EX1771" s="60"/>
      <c r="EY1771" s="60"/>
      <c r="EZ1771" s="60"/>
      <c r="FA1771" s="60"/>
      <c r="FB1771" s="60"/>
    </row>
    <row r="1772" spans="22:158" x14ac:dyDescent="0.25">
      <c r="W1772" s="33"/>
      <c r="X1772" s="33"/>
      <c r="AH1772" s="38">
        <v>100</v>
      </c>
      <c r="AI1772" s="38">
        <v>105</v>
      </c>
      <c r="AJ1772" s="38">
        <v>12850</v>
      </c>
      <c r="AK1772" s="38">
        <v>16</v>
      </c>
      <c r="AL1772" s="38">
        <v>1910358</v>
      </c>
      <c r="AM1772" s="61" t="s">
        <v>1816</v>
      </c>
      <c r="AN1772" s="61" t="s">
        <v>1688</v>
      </c>
      <c r="AO1772" s="61" t="s">
        <v>5098</v>
      </c>
      <c r="AP1772" s="61" t="s">
        <v>5034</v>
      </c>
      <c r="AQ1772" s="61" t="s">
        <v>1723</v>
      </c>
      <c r="AR1772" s="28">
        <v>6542.2</v>
      </c>
      <c r="AS1772" s="28">
        <v>0</v>
      </c>
      <c r="AT1772" s="28">
        <v>0</v>
      </c>
      <c r="AU1772" s="62"/>
      <c r="BT1772">
        <v>0</v>
      </c>
      <c r="BU1772" s="32">
        <v>100</v>
      </c>
      <c r="BV1772" s="32">
        <v>150</v>
      </c>
      <c r="BW1772" s="32">
        <v>15550</v>
      </c>
      <c r="BX1772" s="32">
        <v>81</v>
      </c>
      <c r="BY1772" s="32">
        <v>91010</v>
      </c>
      <c r="BZ1772" t="s">
        <v>1816</v>
      </c>
      <c r="CA1772" t="s">
        <v>1695</v>
      </c>
      <c r="CB1772" t="s">
        <v>1695</v>
      </c>
      <c r="CC1772" t="s">
        <v>1683</v>
      </c>
      <c r="CD1772" s="52" t="s">
        <v>1683</v>
      </c>
      <c r="CE1772" s="155"/>
      <c r="CF1772" s="155"/>
      <c r="CG1772" s="31" t="s">
        <v>5837</v>
      </c>
      <c r="CH1772" s="31" t="s">
        <v>4018</v>
      </c>
      <c r="CI1772" s="31" t="s">
        <v>4043</v>
      </c>
      <c r="CJ1772" s="31" t="s">
        <v>3717</v>
      </c>
      <c r="DL1772"/>
      <c r="DM1772"/>
      <c r="DN1772"/>
      <c r="DO1772"/>
      <c r="DP1772"/>
      <c r="DQ1772"/>
      <c r="DR1772"/>
      <c r="DV1772" s="31" t="s">
        <v>2354</v>
      </c>
      <c r="DW1772" s="31" t="s">
        <v>2355</v>
      </c>
      <c r="DX1772" s="63"/>
      <c r="DY1772" s="63"/>
      <c r="DZ1772" s="63"/>
      <c r="EA1772" s="167"/>
      <c r="EB1772" s="60"/>
      <c r="EC1772" s="60"/>
      <c r="ED1772" s="60"/>
      <c r="EE1772" s="60"/>
      <c r="EF1772" s="60"/>
      <c r="EG1772" s="60"/>
      <c r="EH1772" s="60"/>
      <c r="EI1772" s="60"/>
      <c r="EJ1772" s="60"/>
      <c r="EK1772" s="60"/>
      <c r="EL1772" s="60"/>
      <c r="EM1772" s="60"/>
      <c r="EN1772" s="60"/>
      <c r="EO1772" s="60"/>
      <c r="EP1772" s="60"/>
      <c r="EQ1772" s="60"/>
      <c r="ER1772" s="60"/>
      <c r="ES1772" s="60"/>
      <c r="ET1772" s="60"/>
      <c r="EU1772" s="60"/>
      <c r="EV1772" s="60"/>
      <c r="EW1772" s="60"/>
      <c r="EX1772" s="60"/>
      <c r="EY1772" s="60"/>
      <c r="EZ1772" s="60"/>
      <c r="FA1772" s="60"/>
      <c r="FB1772" s="60"/>
    </row>
    <row r="1773" spans="22:158" x14ac:dyDescent="0.25">
      <c r="W1773" s="33"/>
      <c r="X1773" s="33"/>
      <c r="AH1773" s="38">
        <v>100</v>
      </c>
      <c r="AI1773" s="38">
        <v>105</v>
      </c>
      <c r="AJ1773" s="38">
        <v>13100</v>
      </c>
      <c r="AK1773" s="38">
        <v>16</v>
      </c>
      <c r="AL1773" s="38">
        <v>1910358</v>
      </c>
      <c r="AM1773" s="61" t="s">
        <v>1816</v>
      </c>
      <c r="AN1773" s="61" t="s">
        <v>1688</v>
      </c>
      <c r="AO1773" s="61" t="s">
        <v>5104</v>
      </c>
      <c r="AP1773" s="61" t="s">
        <v>5034</v>
      </c>
      <c r="AQ1773" s="61" t="s">
        <v>1723</v>
      </c>
      <c r="AR1773" s="28">
        <v>1423.2</v>
      </c>
      <c r="AS1773" s="28">
        <v>0</v>
      </c>
      <c r="AT1773" s="28">
        <v>0</v>
      </c>
      <c r="AU1773" s="62"/>
      <c r="BT1773">
        <v>0</v>
      </c>
      <c r="BU1773" s="32">
        <v>100</v>
      </c>
      <c r="BV1773" s="32">
        <v>150</v>
      </c>
      <c r="BW1773" s="32">
        <v>15550</v>
      </c>
      <c r="BX1773" s="32">
        <v>82</v>
      </c>
      <c r="BY1773" s="32">
        <v>91020</v>
      </c>
      <c r="BZ1773" t="s">
        <v>1816</v>
      </c>
      <c r="CA1773" t="s">
        <v>1695</v>
      </c>
      <c r="CB1773" t="s">
        <v>1695</v>
      </c>
      <c r="CC1773" s="52" t="s">
        <v>1790</v>
      </c>
      <c r="CD1773" s="52" t="s">
        <v>1792</v>
      </c>
      <c r="CE1773" s="155"/>
      <c r="CF1773" s="155"/>
      <c r="CG1773" s="31" t="s">
        <v>5851</v>
      </c>
      <c r="CH1773" s="31" t="s">
        <v>4019</v>
      </c>
      <c r="CI1773" s="31" t="s">
        <v>4043</v>
      </c>
      <c r="CJ1773" s="31" t="s">
        <v>3718</v>
      </c>
      <c r="DL1773"/>
      <c r="DM1773"/>
      <c r="DN1773"/>
      <c r="DO1773"/>
      <c r="DP1773"/>
      <c r="DQ1773"/>
      <c r="DR1773"/>
      <c r="DV1773" s="31" t="s">
        <v>2354</v>
      </c>
      <c r="DW1773" s="31" t="s">
        <v>2355</v>
      </c>
      <c r="DX1773" s="63"/>
      <c r="DY1773" s="63"/>
      <c r="DZ1773" s="63"/>
      <c r="EA1773" s="167"/>
      <c r="EB1773" s="60"/>
      <c r="EC1773" s="60"/>
      <c r="ED1773" s="60"/>
      <c r="EE1773" s="60"/>
      <c r="EF1773" s="60"/>
      <c r="EG1773" s="60"/>
      <c r="EH1773" s="60"/>
      <c r="EI1773" s="60"/>
      <c r="EJ1773" s="60"/>
      <c r="EK1773" s="60"/>
      <c r="EL1773" s="60"/>
      <c r="EM1773" s="60"/>
      <c r="EN1773" s="60"/>
      <c r="EO1773" s="60"/>
      <c r="EP1773" s="60"/>
      <c r="EQ1773" s="60"/>
      <c r="ER1773" s="60"/>
      <c r="ES1773" s="60"/>
      <c r="ET1773" s="60"/>
      <c r="EU1773" s="60"/>
      <c r="EV1773" s="60"/>
      <c r="EW1773" s="60"/>
      <c r="EX1773" s="60"/>
      <c r="EY1773" s="60"/>
      <c r="EZ1773" s="60"/>
      <c r="FA1773" s="60"/>
      <c r="FB1773" s="60"/>
    </row>
    <row r="1774" spans="22:158" x14ac:dyDescent="0.25">
      <c r="W1774" s="33"/>
      <c r="X1774" s="33"/>
      <c r="AH1774" s="38">
        <v>100</v>
      </c>
      <c r="AI1774" s="38">
        <v>105</v>
      </c>
      <c r="AJ1774" s="38">
        <v>13800</v>
      </c>
      <c r="AK1774" s="38">
        <v>16</v>
      </c>
      <c r="AL1774" s="38">
        <v>1910358</v>
      </c>
      <c r="AM1774" s="61" t="s">
        <v>1816</v>
      </c>
      <c r="AN1774" s="61" t="s">
        <v>1688</v>
      </c>
      <c r="AO1774" s="61" t="s">
        <v>5120</v>
      </c>
      <c r="AP1774" s="61" t="s">
        <v>5034</v>
      </c>
      <c r="AQ1774" s="61" t="s">
        <v>1723</v>
      </c>
      <c r="AR1774" s="28">
        <v>7160</v>
      </c>
      <c r="AS1774" s="28">
        <v>0</v>
      </c>
      <c r="AT1774" s="28">
        <v>0</v>
      </c>
      <c r="AU1774" s="62"/>
      <c r="BT1774">
        <v>0</v>
      </c>
      <c r="BU1774" s="32">
        <v>100</v>
      </c>
      <c r="BV1774" s="32">
        <v>150</v>
      </c>
      <c r="BW1774" s="32">
        <v>15550</v>
      </c>
      <c r="BX1774" s="32">
        <v>82</v>
      </c>
      <c r="BY1774" s="32">
        <v>91040</v>
      </c>
      <c r="BZ1774" t="s">
        <v>1816</v>
      </c>
      <c r="CA1774" t="s">
        <v>1695</v>
      </c>
      <c r="CB1774" t="s">
        <v>1695</v>
      </c>
      <c r="CC1774" s="52" t="s">
        <v>1790</v>
      </c>
      <c r="CD1774" s="52" t="s">
        <v>1791</v>
      </c>
      <c r="CE1774" s="155"/>
      <c r="CF1774" s="155"/>
      <c r="CG1774" s="31" t="s">
        <v>5853</v>
      </c>
      <c r="CH1774" s="31" t="s">
        <v>4020</v>
      </c>
      <c r="CI1774" s="31" t="s">
        <v>4043</v>
      </c>
      <c r="CJ1774" s="31" t="s">
        <v>3719</v>
      </c>
      <c r="DL1774"/>
      <c r="DM1774"/>
      <c r="DN1774"/>
      <c r="DO1774"/>
      <c r="DP1774"/>
      <c r="DQ1774"/>
      <c r="DR1774"/>
      <c r="DV1774" s="31" t="s">
        <v>2354</v>
      </c>
      <c r="DW1774" s="31" t="s">
        <v>2355</v>
      </c>
      <c r="DX1774" s="63"/>
      <c r="DY1774" s="63"/>
      <c r="DZ1774" s="63"/>
      <c r="EA1774" s="167"/>
      <c r="EB1774" s="60"/>
      <c r="EC1774" s="60"/>
      <c r="ED1774" s="60"/>
      <c r="EE1774" s="60"/>
      <c r="EF1774" s="60"/>
      <c r="EG1774" s="60"/>
      <c r="EH1774" s="60"/>
      <c r="EI1774" s="60"/>
      <c r="EJ1774" s="60"/>
      <c r="EK1774" s="60"/>
      <c r="EL1774" s="60"/>
      <c r="EM1774" s="60"/>
      <c r="EN1774" s="60"/>
      <c r="EO1774" s="60"/>
      <c r="EP1774" s="60"/>
      <c r="EQ1774" s="60"/>
      <c r="ER1774" s="60"/>
      <c r="ES1774" s="60"/>
      <c r="ET1774" s="60"/>
      <c r="EU1774" s="60"/>
      <c r="EV1774" s="60"/>
      <c r="EW1774" s="60"/>
      <c r="EX1774" s="60"/>
      <c r="EY1774" s="60"/>
      <c r="EZ1774" s="60"/>
      <c r="FA1774" s="60"/>
      <c r="FB1774" s="60"/>
    </row>
    <row r="1775" spans="22:158" x14ac:dyDescent="0.25">
      <c r="W1775" s="33"/>
      <c r="X1775" s="33"/>
      <c r="AH1775" s="38">
        <v>100</v>
      </c>
      <c r="AI1775" s="38">
        <v>105</v>
      </c>
      <c r="AJ1775" s="38">
        <v>14000</v>
      </c>
      <c r="AK1775" s="38">
        <v>16</v>
      </c>
      <c r="AL1775" s="38">
        <v>1910358</v>
      </c>
      <c r="AM1775" s="61" t="s">
        <v>1816</v>
      </c>
      <c r="AN1775" s="61" t="s">
        <v>1688</v>
      </c>
      <c r="AO1775" s="61" t="s">
        <v>5124</v>
      </c>
      <c r="AP1775" s="61" t="s">
        <v>5034</v>
      </c>
      <c r="AQ1775" s="61" t="s">
        <v>1723</v>
      </c>
      <c r="AR1775" s="28">
        <v>1870.6</v>
      </c>
      <c r="AS1775" s="28">
        <v>0</v>
      </c>
      <c r="AT1775" s="28">
        <v>0</v>
      </c>
      <c r="AU1775" s="62"/>
      <c r="BT1775">
        <v>0</v>
      </c>
      <c r="BU1775" s="32">
        <v>100</v>
      </c>
      <c r="BV1775" s="32">
        <v>150</v>
      </c>
      <c r="BW1775" s="32">
        <v>15550</v>
      </c>
      <c r="BX1775" s="32">
        <v>83</v>
      </c>
      <c r="BY1775" s="32">
        <v>91060</v>
      </c>
      <c r="BZ1775" t="s">
        <v>1816</v>
      </c>
      <c r="CA1775" t="s">
        <v>1695</v>
      </c>
      <c r="CB1775" t="s">
        <v>1695</v>
      </c>
      <c r="CC1775" s="52" t="s">
        <v>1786</v>
      </c>
      <c r="CD1775" s="52" t="s">
        <v>5043</v>
      </c>
      <c r="CE1775" s="155"/>
      <c r="CF1775" s="155"/>
      <c r="CG1775" s="31" t="s">
        <v>684</v>
      </c>
      <c r="CH1775" s="31" t="s">
        <v>4021</v>
      </c>
      <c r="CI1775" s="31" t="s">
        <v>4043</v>
      </c>
      <c r="CJ1775" s="31" t="s">
        <v>3720</v>
      </c>
      <c r="DL1775"/>
      <c r="DM1775"/>
      <c r="DN1775"/>
      <c r="DO1775"/>
      <c r="DP1775"/>
      <c r="DQ1775"/>
      <c r="DR1775"/>
      <c r="DV1775" s="31" t="s">
        <v>2354</v>
      </c>
      <c r="DW1775" s="31" t="s">
        <v>2355</v>
      </c>
      <c r="DX1775" s="63"/>
      <c r="DY1775" s="63"/>
      <c r="DZ1775" s="63"/>
      <c r="EA1775" s="167"/>
      <c r="EB1775" s="60"/>
      <c r="EC1775" s="60"/>
      <c r="ED1775" s="60"/>
      <c r="EE1775" s="60"/>
      <c r="EF1775" s="60"/>
      <c r="EG1775" s="60"/>
      <c r="EH1775" s="60"/>
      <c r="EI1775" s="60"/>
      <c r="EJ1775" s="60"/>
      <c r="EK1775" s="60"/>
      <c r="EL1775" s="60"/>
      <c r="EM1775" s="60"/>
      <c r="EN1775" s="60"/>
      <c r="EO1775" s="60"/>
      <c r="EP1775" s="60"/>
      <c r="EQ1775" s="60"/>
      <c r="ER1775" s="60"/>
      <c r="ES1775" s="60"/>
      <c r="ET1775" s="60"/>
      <c r="EU1775" s="60"/>
      <c r="EV1775" s="60"/>
      <c r="EW1775" s="60"/>
      <c r="EX1775" s="60"/>
      <c r="EY1775" s="60"/>
      <c r="EZ1775" s="60"/>
      <c r="FA1775" s="60"/>
      <c r="FB1775" s="60"/>
    </row>
    <row r="1776" spans="22:158" x14ac:dyDescent="0.25">
      <c r="W1776" s="33"/>
      <c r="X1776" s="33"/>
      <c r="AH1776" s="38">
        <v>100</v>
      </c>
      <c r="AI1776" s="38">
        <v>105</v>
      </c>
      <c r="AJ1776" s="38">
        <v>14900</v>
      </c>
      <c r="AK1776" s="38">
        <v>16</v>
      </c>
      <c r="AL1776" s="38">
        <v>1910358</v>
      </c>
      <c r="AM1776" s="61" t="s">
        <v>1816</v>
      </c>
      <c r="AN1776" s="61" t="s">
        <v>1688</v>
      </c>
      <c r="AO1776" s="61" t="s">
        <v>1587</v>
      </c>
      <c r="AP1776" s="61" t="s">
        <v>5034</v>
      </c>
      <c r="AQ1776" s="61" t="s">
        <v>1723</v>
      </c>
      <c r="AR1776" s="28">
        <v>8216.5</v>
      </c>
      <c r="AS1776" s="28">
        <v>0</v>
      </c>
      <c r="AT1776" s="28">
        <v>0</v>
      </c>
      <c r="AU1776" s="62"/>
      <c r="BT1776">
        <v>0</v>
      </c>
      <c r="BU1776" s="32">
        <v>100</v>
      </c>
      <c r="BV1776" s="32">
        <v>150</v>
      </c>
      <c r="BW1776" s="32">
        <v>15550</v>
      </c>
      <c r="BX1776" s="32">
        <v>83</v>
      </c>
      <c r="BY1776" s="32">
        <v>91080</v>
      </c>
      <c r="BZ1776" t="s">
        <v>1816</v>
      </c>
      <c r="CA1776" t="s">
        <v>1695</v>
      </c>
      <c r="CB1776" t="s">
        <v>1695</v>
      </c>
      <c r="CC1776" t="s">
        <v>1786</v>
      </c>
      <c r="CD1776" s="52" t="s">
        <v>1784</v>
      </c>
      <c r="CE1776" s="155"/>
      <c r="CF1776" s="155"/>
      <c r="CG1776" s="31" t="s">
        <v>686</v>
      </c>
      <c r="CH1776" s="31" t="s">
        <v>4031</v>
      </c>
      <c r="CI1776" s="31" t="s">
        <v>4043</v>
      </c>
      <c r="CJ1776" s="31" t="s">
        <v>3721</v>
      </c>
      <c r="DL1776"/>
      <c r="DM1776"/>
      <c r="DN1776"/>
      <c r="DO1776"/>
      <c r="DP1776"/>
      <c r="DQ1776"/>
      <c r="DR1776"/>
      <c r="DV1776" s="31" t="s">
        <v>2354</v>
      </c>
      <c r="DW1776" s="31" t="s">
        <v>2355</v>
      </c>
      <c r="DX1776" s="63"/>
      <c r="DY1776" s="63"/>
      <c r="DZ1776" s="63"/>
      <c r="EA1776" s="167"/>
      <c r="EB1776" s="60"/>
      <c r="EC1776" s="60"/>
      <c r="ED1776" s="60"/>
      <c r="EE1776" s="60"/>
      <c r="EF1776" s="60"/>
      <c r="EG1776" s="60"/>
      <c r="EH1776" s="60"/>
      <c r="EI1776" s="60"/>
      <c r="EJ1776" s="60"/>
      <c r="EK1776" s="60"/>
      <c r="EL1776" s="60"/>
      <c r="EM1776" s="60"/>
      <c r="EN1776" s="60"/>
      <c r="EO1776" s="60"/>
      <c r="EP1776" s="60"/>
      <c r="EQ1776" s="60"/>
      <c r="ER1776" s="60"/>
      <c r="ES1776" s="60"/>
      <c r="ET1776" s="60"/>
      <c r="EU1776" s="60"/>
      <c r="EV1776" s="60"/>
      <c r="EW1776" s="60"/>
      <c r="EX1776" s="60"/>
      <c r="EY1776" s="60"/>
      <c r="EZ1776" s="60"/>
      <c r="FA1776" s="60"/>
      <c r="FB1776" s="60"/>
    </row>
    <row r="1777" spans="22:158" x14ac:dyDescent="0.25">
      <c r="V1777" s="1"/>
      <c r="W1777" s="33"/>
      <c r="X1777" s="33"/>
      <c r="AH1777" s="38">
        <v>100</v>
      </c>
      <c r="AI1777" s="38">
        <v>105</v>
      </c>
      <c r="AJ1777" s="38">
        <v>16350</v>
      </c>
      <c r="AK1777" s="38">
        <v>16</v>
      </c>
      <c r="AL1777" s="38">
        <v>1910358</v>
      </c>
      <c r="AM1777" s="61" t="s">
        <v>1816</v>
      </c>
      <c r="AN1777" s="61" t="s">
        <v>1688</v>
      </c>
      <c r="AO1777" s="61" t="s">
        <v>1618</v>
      </c>
      <c r="AP1777" s="61" t="s">
        <v>5034</v>
      </c>
      <c r="AQ1777" s="61" t="s">
        <v>1723</v>
      </c>
      <c r="AR1777" s="28">
        <v>687.4</v>
      </c>
      <c r="AS1777" s="28">
        <v>0</v>
      </c>
      <c r="AT1777" s="28">
        <v>0</v>
      </c>
      <c r="AU1777" s="62"/>
      <c r="BT1777">
        <v>0</v>
      </c>
      <c r="BU1777" s="32">
        <v>100</v>
      </c>
      <c r="BV1777" s="32">
        <v>150</v>
      </c>
      <c r="BW1777" s="32">
        <v>15550</v>
      </c>
      <c r="BX1777" s="32">
        <v>84</v>
      </c>
      <c r="BY1777" s="32">
        <v>91100</v>
      </c>
      <c r="BZ1777" t="s">
        <v>1816</v>
      </c>
      <c r="CA1777" t="s">
        <v>1695</v>
      </c>
      <c r="CB1777" t="s">
        <v>1695</v>
      </c>
      <c r="CC1777" s="52" t="s">
        <v>1795</v>
      </c>
      <c r="CD1777" s="52" t="s">
        <v>1796</v>
      </c>
      <c r="CE1777" s="155"/>
      <c r="CF1777" s="155"/>
      <c r="CG1777" s="31" t="s">
        <v>688</v>
      </c>
      <c r="CH1777" s="31" t="s">
        <v>4022</v>
      </c>
      <c r="CI1777" s="31" t="s">
        <v>4043</v>
      </c>
      <c r="CJ1777" s="31" t="s">
        <v>3722</v>
      </c>
      <c r="DL1777"/>
      <c r="DM1777"/>
      <c r="DN1777"/>
      <c r="DO1777"/>
      <c r="DP1777"/>
      <c r="DQ1777"/>
      <c r="DR1777"/>
      <c r="DV1777" s="31" t="s">
        <v>2354</v>
      </c>
      <c r="DW1777" s="31" t="s">
        <v>2355</v>
      </c>
      <c r="DX1777" s="63"/>
      <c r="DY1777" s="63"/>
      <c r="DZ1777" s="63"/>
      <c r="EA1777" s="167"/>
      <c r="EB1777" s="60"/>
      <c r="EC1777" s="60"/>
      <c r="ED1777" s="60"/>
      <c r="EE1777" s="60"/>
      <c r="EF1777" s="60"/>
      <c r="EG1777" s="60"/>
      <c r="EH1777" s="60"/>
      <c r="EI1777" s="60"/>
      <c r="EJ1777" s="60"/>
      <c r="EK1777" s="60"/>
      <c r="EL1777" s="60"/>
      <c r="EM1777" s="60"/>
      <c r="EN1777" s="60"/>
      <c r="EO1777" s="60"/>
      <c r="EP1777" s="60"/>
      <c r="EQ1777" s="60"/>
      <c r="ER1777" s="60"/>
      <c r="ES1777" s="60"/>
      <c r="ET1777" s="60"/>
      <c r="EU1777" s="60"/>
      <c r="EV1777" s="60"/>
      <c r="EW1777" s="60"/>
      <c r="EX1777" s="60"/>
      <c r="EY1777" s="60"/>
      <c r="EZ1777" s="60"/>
      <c r="FA1777" s="60"/>
      <c r="FB1777" s="60"/>
    </row>
    <row r="1778" spans="22:158" x14ac:dyDescent="0.25">
      <c r="W1778" s="33"/>
      <c r="X1778" s="33"/>
      <c r="AH1778" s="38">
        <v>100</v>
      </c>
      <c r="AI1778" s="38">
        <v>105</v>
      </c>
      <c r="AJ1778" s="38">
        <v>18400</v>
      </c>
      <c r="AK1778" s="38">
        <v>16</v>
      </c>
      <c r="AL1778" s="38">
        <v>1910358</v>
      </c>
      <c r="AM1778" s="61" t="s">
        <v>1816</v>
      </c>
      <c r="AN1778" s="61" t="s">
        <v>1688</v>
      </c>
      <c r="AO1778" s="61" t="s">
        <v>1664</v>
      </c>
      <c r="AP1778" s="61" t="s">
        <v>5034</v>
      </c>
      <c r="AQ1778" s="61" t="s">
        <v>1723</v>
      </c>
      <c r="AR1778" s="28">
        <v>1374.8</v>
      </c>
      <c r="AS1778" s="28">
        <v>0</v>
      </c>
      <c r="AT1778" s="28">
        <v>0</v>
      </c>
      <c r="AU1778" s="62"/>
      <c r="BT1778">
        <v>0</v>
      </c>
      <c r="BU1778" s="32">
        <v>100</v>
      </c>
      <c r="BV1778" s="32">
        <v>150</v>
      </c>
      <c r="BW1778" s="32">
        <v>15550</v>
      </c>
      <c r="BX1778" s="32">
        <v>85</v>
      </c>
      <c r="BY1778" s="32">
        <v>91120</v>
      </c>
      <c r="BZ1778" t="s">
        <v>1816</v>
      </c>
      <c r="CA1778" t="s">
        <v>1695</v>
      </c>
      <c r="CB1778" t="s">
        <v>1695</v>
      </c>
      <c r="CC1778" s="52" t="s">
        <v>1797</v>
      </c>
      <c r="CD1778" s="52" t="s">
        <v>1797</v>
      </c>
      <c r="CE1778" s="155"/>
      <c r="CF1778" s="155"/>
      <c r="CG1778" s="31" t="s">
        <v>690</v>
      </c>
      <c r="CH1778" s="31" t="s">
        <v>4023</v>
      </c>
      <c r="CI1778" s="31" t="s">
        <v>4043</v>
      </c>
      <c r="CJ1778" s="31" t="s">
        <v>3723</v>
      </c>
      <c r="DL1778"/>
      <c r="DM1778"/>
      <c r="DN1778"/>
      <c r="DO1778"/>
      <c r="DP1778"/>
      <c r="DQ1778"/>
      <c r="DR1778"/>
      <c r="DV1778" s="31" t="s">
        <v>2354</v>
      </c>
      <c r="DW1778" s="31" t="s">
        <v>2355</v>
      </c>
      <c r="DX1778" s="63"/>
      <c r="DY1778" s="63"/>
      <c r="DZ1778" s="63"/>
      <c r="EA1778" s="167"/>
      <c r="EB1778" s="60"/>
      <c r="EC1778" s="60"/>
      <c r="ED1778" s="60"/>
      <c r="EE1778" s="60"/>
      <c r="EF1778" s="60"/>
      <c r="EG1778" s="60"/>
      <c r="EH1778" s="60"/>
      <c r="EI1778" s="60"/>
      <c r="EJ1778" s="60"/>
      <c r="EK1778" s="60"/>
      <c r="EL1778" s="60"/>
      <c r="EM1778" s="60"/>
      <c r="EN1778" s="60"/>
      <c r="EO1778" s="60"/>
      <c r="EP1778" s="60"/>
      <c r="EQ1778" s="60"/>
      <c r="ER1778" s="60"/>
      <c r="ES1778" s="60"/>
      <c r="ET1778" s="60"/>
      <c r="EU1778" s="60"/>
      <c r="EV1778" s="60"/>
      <c r="EW1778" s="60"/>
      <c r="EX1778" s="60"/>
      <c r="EY1778" s="60"/>
      <c r="EZ1778" s="60"/>
      <c r="FA1778" s="60"/>
      <c r="FB1778" s="60"/>
    </row>
    <row r="1779" spans="22:158" x14ac:dyDescent="0.25">
      <c r="V1779" s="1"/>
      <c r="W1779" s="33"/>
      <c r="X1779" s="33"/>
      <c r="AH1779" s="38">
        <v>100</v>
      </c>
      <c r="AI1779" s="38">
        <v>105</v>
      </c>
      <c r="AJ1779" s="38">
        <v>18550</v>
      </c>
      <c r="AK1779" s="38">
        <v>16</v>
      </c>
      <c r="AL1779" s="38">
        <v>1910358</v>
      </c>
      <c r="AM1779" s="61" t="s">
        <v>1816</v>
      </c>
      <c r="AN1779" s="61" t="s">
        <v>1688</v>
      </c>
      <c r="AO1779" s="61" t="s">
        <v>1667</v>
      </c>
      <c r="AP1779" s="61" t="s">
        <v>5034</v>
      </c>
      <c r="AQ1779" s="61" t="s">
        <v>1723</v>
      </c>
      <c r="AR1779" s="28">
        <v>3855.3</v>
      </c>
      <c r="AS1779" s="28">
        <v>0</v>
      </c>
      <c r="AT1779" s="28">
        <v>0</v>
      </c>
      <c r="AU1779" s="62"/>
      <c r="BT1779">
        <v>0</v>
      </c>
      <c r="BU1779" s="32">
        <v>100</v>
      </c>
      <c r="BV1779" s="32">
        <v>150</v>
      </c>
      <c r="BW1779" s="32">
        <v>15550</v>
      </c>
      <c r="BX1779" s="32">
        <v>86</v>
      </c>
      <c r="BY1779" s="32">
        <v>91140</v>
      </c>
      <c r="BZ1779" t="s">
        <v>1816</v>
      </c>
      <c r="CA1779" t="s">
        <v>1695</v>
      </c>
      <c r="CB1779" t="s">
        <v>1695</v>
      </c>
      <c r="CC1779" s="52" t="s">
        <v>1787</v>
      </c>
      <c r="CD1779" s="52" t="s">
        <v>1789</v>
      </c>
      <c r="CE1779" s="155"/>
      <c r="CF1779" s="155"/>
      <c r="CG1779" s="31" t="s">
        <v>5839</v>
      </c>
      <c r="CH1779" s="31" t="s">
        <v>4024</v>
      </c>
      <c r="CI1779" s="31" t="s">
        <v>4043</v>
      </c>
      <c r="CJ1779" s="31" t="s">
        <v>3724</v>
      </c>
      <c r="DL1779"/>
      <c r="DM1779"/>
      <c r="DN1779"/>
      <c r="DO1779"/>
      <c r="DP1779"/>
      <c r="DQ1779"/>
      <c r="DR1779"/>
      <c r="DV1779" s="31" t="s">
        <v>2354</v>
      </c>
      <c r="DW1779" s="31" t="s">
        <v>2355</v>
      </c>
      <c r="DX1779" s="63"/>
      <c r="DY1779" s="63"/>
      <c r="DZ1779" s="63"/>
      <c r="EA1779" s="167"/>
      <c r="EB1779" s="60"/>
      <c r="EC1779" s="60"/>
      <c r="ED1779" s="60"/>
      <c r="EE1779" s="60"/>
      <c r="EF1779" s="60"/>
      <c r="EG1779" s="60"/>
      <c r="EH1779" s="60"/>
      <c r="EI1779" s="60"/>
      <c r="EJ1779" s="60"/>
      <c r="EK1779" s="60"/>
      <c r="EL1779" s="60"/>
      <c r="EM1779" s="60"/>
      <c r="EN1779" s="60"/>
      <c r="EO1779" s="60"/>
      <c r="EP1779" s="60"/>
      <c r="EQ1779" s="60"/>
      <c r="ER1779" s="60"/>
      <c r="ES1779" s="60"/>
      <c r="ET1779" s="60"/>
      <c r="EU1779" s="60"/>
      <c r="EV1779" s="60"/>
      <c r="EW1779" s="60"/>
      <c r="EX1779" s="60"/>
      <c r="EY1779" s="60"/>
      <c r="EZ1779" s="60"/>
      <c r="FA1779" s="60"/>
      <c r="FB1779" s="60"/>
    </row>
    <row r="1780" spans="22:158" x14ac:dyDescent="0.25">
      <c r="W1780" s="33"/>
      <c r="X1780" s="33"/>
      <c r="AH1780" s="38">
        <v>100</v>
      </c>
      <c r="AI1780" s="38">
        <v>110</v>
      </c>
      <c r="AJ1780" s="38">
        <v>11720</v>
      </c>
      <c r="AK1780" s="38">
        <v>16</v>
      </c>
      <c r="AL1780" s="38">
        <v>1910358</v>
      </c>
      <c r="AM1780" s="61" t="s">
        <v>1816</v>
      </c>
      <c r="AN1780" s="61" t="s">
        <v>1696</v>
      </c>
      <c r="AO1780" s="61" t="s">
        <v>5078</v>
      </c>
      <c r="AP1780" s="61" t="s">
        <v>5034</v>
      </c>
      <c r="AQ1780" s="61" t="s">
        <v>1723</v>
      </c>
      <c r="AR1780" s="28">
        <v>14131.3</v>
      </c>
      <c r="AS1780" s="28">
        <v>0</v>
      </c>
      <c r="AT1780" s="28">
        <v>0</v>
      </c>
      <c r="AU1780" s="62"/>
      <c r="BT1780">
        <v>0</v>
      </c>
      <c r="BU1780" s="32">
        <v>100</v>
      </c>
      <c r="BV1780" s="32">
        <v>150</v>
      </c>
      <c r="BW1780" s="32">
        <v>15550</v>
      </c>
      <c r="BX1780" s="32">
        <v>86</v>
      </c>
      <c r="BY1780" s="32">
        <v>91160</v>
      </c>
      <c r="BZ1780" t="s">
        <v>1816</v>
      </c>
      <c r="CA1780" t="s">
        <v>1695</v>
      </c>
      <c r="CB1780" s="52" t="s">
        <v>1695</v>
      </c>
      <c r="CC1780" s="52" t="s">
        <v>1787</v>
      </c>
      <c r="CD1780" s="52" t="s">
        <v>1788</v>
      </c>
      <c r="CE1780" s="155"/>
      <c r="CF1780" s="155"/>
      <c r="CG1780" s="31" t="s">
        <v>5831</v>
      </c>
      <c r="CH1780" s="31" t="s">
        <v>4025</v>
      </c>
      <c r="CI1780" s="31" t="s">
        <v>4043</v>
      </c>
      <c r="CJ1780" s="31" t="s">
        <v>3725</v>
      </c>
      <c r="DL1780"/>
      <c r="DM1780"/>
      <c r="DN1780"/>
      <c r="DO1780"/>
      <c r="DP1780"/>
      <c r="DQ1780"/>
      <c r="DR1780"/>
      <c r="DV1780" s="31" t="s">
        <v>2354</v>
      </c>
      <c r="DW1780" s="31" t="s">
        <v>2356</v>
      </c>
      <c r="DX1780" s="63"/>
      <c r="DY1780" s="63"/>
      <c r="DZ1780" s="63"/>
      <c r="EA1780" s="167"/>
      <c r="EB1780" s="60"/>
      <c r="EC1780" s="60"/>
      <c r="ED1780" s="60"/>
      <c r="EE1780" s="60"/>
      <c r="EF1780" s="60"/>
      <c r="EG1780" s="60"/>
      <c r="EH1780" s="60"/>
      <c r="EI1780" s="60"/>
      <c r="EJ1780" s="60"/>
      <c r="EK1780" s="60"/>
      <c r="EL1780" s="60"/>
      <c r="EM1780" s="60"/>
      <c r="EN1780" s="60"/>
      <c r="EO1780" s="60"/>
      <c r="EP1780" s="60"/>
      <c r="EQ1780" s="60"/>
      <c r="ER1780" s="60"/>
      <c r="ES1780" s="60"/>
      <c r="ET1780" s="60"/>
      <c r="EU1780" s="60"/>
      <c r="EV1780" s="60"/>
      <c r="EW1780" s="60"/>
      <c r="EX1780" s="60"/>
      <c r="EY1780" s="60"/>
      <c r="EZ1780" s="60"/>
      <c r="FA1780" s="60"/>
      <c r="FB1780" s="60"/>
    </row>
    <row r="1781" spans="22:158" x14ac:dyDescent="0.25">
      <c r="V1781" s="1"/>
      <c r="W1781" s="33"/>
      <c r="X1781" s="33"/>
      <c r="AH1781" s="38">
        <v>100</v>
      </c>
      <c r="AI1781" s="38">
        <v>110</v>
      </c>
      <c r="AJ1781" s="38">
        <v>12700</v>
      </c>
      <c r="AK1781" s="38">
        <v>16</v>
      </c>
      <c r="AL1781" s="38">
        <v>1910358</v>
      </c>
      <c r="AM1781" s="61" t="s">
        <v>1816</v>
      </c>
      <c r="AN1781" s="61" t="s">
        <v>1696</v>
      </c>
      <c r="AO1781" s="61" t="s">
        <v>5096</v>
      </c>
      <c r="AP1781" s="61" t="s">
        <v>5034</v>
      </c>
      <c r="AQ1781" s="61" t="s">
        <v>1723</v>
      </c>
      <c r="AR1781" s="28">
        <v>144937</v>
      </c>
      <c r="AS1781" s="28">
        <v>0</v>
      </c>
      <c r="AT1781" s="28">
        <v>0</v>
      </c>
      <c r="AU1781" s="62"/>
      <c r="BT1781">
        <v>0</v>
      </c>
      <c r="BU1781" s="32">
        <v>100</v>
      </c>
      <c r="BV1781" s="32">
        <v>150</v>
      </c>
      <c r="BW1781" s="32">
        <v>15550</v>
      </c>
      <c r="BX1781" s="32">
        <v>88</v>
      </c>
      <c r="BY1781" s="32">
        <v>91220</v>
      </c>
      <c r="BZ1781" t="s">
        <v>1816</v>
      </c>
      <c r="CA1781" t="s">
        <v>1695</v>
      </c>
      <c r="CB1781" t="s">
        <v>1695</v>
      </c>
      <c r="CC1781" t="s">
        <v>1684</v>
      </c>
      <c r="CD1781" s="52" t="s">
        <v>1684</v>
      </c>
      <c r="CE1781" s="155"/>
      <c r="CF1781" s="155"/>
      <c r="CG1781" s="31" t="s">
        <v>696</v>
      </c>
      <c r="CH1781" s="31" t="s">
        <v>4026</v>
      </c>
      <c r="CI1781" s="31" t="s">
        <v>4043</v>
      </c>
      <c r="CJ1781" s="31" t="s">
        <v>3726</v>
      </c>
      <c r="DL1781"/>
      <c r="DM1781"/>
      <c r="DN1781"/>
      <c r="DO1781"/>
      <c r="DP1781"/>
      <c r="DQ1781"/>
      <c r="DR1781"/>
      <c r="DV1781" s="31" t="s">
        <v>2354</v>
      </c>
      <c r="DW1781" s="31" t="s">
        <v>2356</v>
      </c>
      <c r="DX1781" s="63"/>
      <c r="DY1781" s="63"/>
      <c r="DZ1781" s="63"/>
      <c r="EA1781" s="167"/>
      <c r="EB1781" s="60"/>
      <c r="EC1781" s="60"/>
      <c r="ED1781" s="60"/>
      <c r="EE1781" s="60"/>
      <c r="EF1781" s="60"/>
      <c r="EG1781" s="60"/>
      <c r="EH1781" s="60"/>
      <c r="EI1781" s="60"/>
      <c r="EJ1781" s="60"/>
      <c r="EK1781" s="60"/>
      <c r="EL1781" s="60"/>
      <c r="EM1781" s="60"/>
      <c r="EN1781" s="60"/>
      <c r="EO1781" s="60"/>
      <c r="EP1781" s="60"/>
      <c r="EQ1781" s="60"/>
      <c r="ER1781" s="60"/>
      <c r="ES1781" s="60"/>
      <c r="ET1781" s="60"/>
      <c r="EU1781" s="60"/>
      <c r="EV1781" s="60"/>
      <c r="EW1781" s="60"/>
      <c r="EX1781" s="60"/>
      <c r="EY1781" s="60"/>
      <c r="EZ1781" s="60"/>
      <c r="FA1781" s="60"/>
      <c r="FB1781" s="60"/>
    </row>
    <row r="1782" spans="22:158" x14ac:dyDescent="0.25">
      <c r="W1782" s="33"/>
      <c r="X1782" s="33"/>
      <c r="AH1782" s="38">
        <v>100</v>
      </c>
      <c r="AI1782" s="38">
        <v>110</v>
      </c>
      <c r="AJ1782" s="38">
        <v>13400</v>
      </c>
      <c r="AK1782" s="38">
        <v>16</v>
      </c>
      <c r="AL1782" s="38">
        <v>1910358</v>
      </c>
      <c r="AM1782" s="61" t="s">
        <v>1816</v>
      </c>
      <c r="AN1782" s="61" t="s">
        <v>1696</v>
      </c>
      <c r="AO1782" s="61" t="s">
        <v>5111</v>
      </c>
      <c r="AP1782" s="61" t="s">
        <v>5034</v>
      </c>
      <c r="AQ1782" s="61" t="s">
        <v>1723</v>
      </c>
      <c r="AR1782" s="28">
        <v>20299.900000000001</v>
      </c>
      <c r="AS1782" s="28">
        <v>0</v>
      </c>
      <c r="AT1782" s="28">
        <v>0</v>
      </c>
      <c r="AU1782" s="62"/>
      <c r="BT1782">
        <v>0</v>
      </c>
      <c r="BU1782" s="32">
        <v>100</v>
      </c>
      <c r="BV1782" s="32">
        <v>150</v>
      </c>
      <c r="BW1782" s="32">
        <v>15550</v>
      </c>
      <c r="BX1782" s="32">
        <v>89</v>
      </c>
      <c r="BY1782" s="32">
        <v>91240</v>
      </c>
      <c r="BZ1782" t="s">
        <v>1816</v>
      </c>
      <c r="CA1782" t="s">
        <v>1695</v>
      </c>
      <c r="CB1782" t="s">
        <v>1695</v>
      </c>
      <c r="CC1782" s="52" t="s">
        <v>1785</v>
      </c>
      <c r="CD1782" s="52" t="s">
        <v>1785</v>
      </c>
      <c r="CE1782" s="155"/>
      <c r="CF1782" s="155"/>
      <c r="CG1782" s="31" t="s">
        <v>698</v>
      </c>
      <c r="CH1782" s="31" t="s">
        <v>4027</v>
      </c>
      <c r="CI1782" s="31" t="s">
        <v>4043</v>
      </c>
      <c r="CJ1782" s="31" t="s">
        <v>3727</v>
      </c>
      <c r="DL1782"/>
      <c r="DM1782"/>
      <c r="DN1782"/>
      <c r="DO1782"/>
      <c r="DP1782"/>
      <c r="DQ1782"/>
      <c r="DR1782"/>
      <c r="DV1782" s="31" t="s">
        <v>2354</v>
      </c>
      <c r="DW1782" s="31" t="s">
        <v>2356</v>
      </c>
      <c r="DX1782" s="63"/>
      <c r="DY1782" s="63"/>
      <c r="DZ1782" s="63"/>
      <c r="EA1782" s="167"/>
      <c r="EB1782" s="60"/>
      <c r="EC1782" s="60"/>
      <c r="ED1782" s="60"/>
      <c r="EE1782" s="60"/>
      <c r="EF1782" s="60"/>
      <c r="EG1782" s="60"/>
      <c r="EH1782" s="60"/>
      <c r="EI1782" s="60"/>
      <c r="EJ1782" s="60"/>
      <c r="EK1782" s="60"/>
      <c r="EL1782" s="60"/>
      <c r="EM1782" s="60"/>
      <c r="EN1782" s="60"/>
      <c r="EO1782" s="60"/>
      <c r="EP1782" s="60"/>
      <c r="EQ1782" s="60"/>
      <c r="ER1782" s="60"/>
      <c r="ES1782" s="60"/>
      <c r="ET1782" s="60"/>
      <c r="EU1782" s="60"/>
      <c r="EV1782" s="60"/>
      <c r="EW1782" s="60"/>
      <c r="EX1782" s="60"/>
      <c r="EY1782" s="60"/>
      <c r="EZ1782" s="60"/>
      <c r="FA1782" s="60"/>
      <c r="FB1782" s="60"/>
    </row>
    <row r="1783" spans="22:158" x14ac:dyDescent="0.25">
      <c r="W1783" s="33"/>
      <c r="X1783" s="33"/>
      <c r="AH1783" s="38">
        <v>100</v>
      </c>
      <c r="AI1783" s="38">
        <v>110</v>
      </c>
      <c r="AJ1783" s="38">
        <v>15650</v>
      </c>
      <c r="AK1783" s="38">
        <v>16</v>
      </c>
      <c r="AL1783" s="38">
        <v>1910358</v>
      </c>
      <c r="AM1783" s="61" t="s">
        <v>1816</v>
      </c>
      <c r="AN1783" s="61" t="s">
        <v>1696</v>
      </c>
      <c r="AO1783" s="61" t="s">
        <v>1604</v>
      </c>
      <c r="AP1783" s="61" t="s">
        <v>5034</v>
      </c>
      <c r="AQ1783" s="61" t="s">
        <v>1723</v>
      </c>
      <c r="AR1783" s="28">
        <v>83735.3</v>
      </c>
      <c r="AS1783" s="28">
        <v>0</v>
      </c>
      <c r="AT1783" s="28">
        <v>0</v>
      </c>
      <c r="AU1783" s="62"/>
      <c r="BT1783">
        <v>0</v>
      </c>
      <c r="BU1783" s="32">
        <v>100</v>
      </c>
      <c r="BV1783" s="32">
        <v>150</v>
      </c>
      <c r="BW1783" s="32">
        <v>15550</v>
      </c>
      <c r="BX1783" s="32">
        <v>90</v>
      </c>
      <c r="BY1783" s="32">
        <v>91260</v>
      </c>
      <c r="BZ1783" t="s">
        <v>1816</v>
      </c>
      <c r="CA1783" t="s">
        <v>1695</v>
      </c>
      <c r="CB1783" t="s">
        <v>1695</v>
      </c>
      <c r="CC1783" t="s">
        <v>5036</v>
      </c>
      <c r="CD1783" s="52" t="s">
        <v>5036</v>
      </c>
      <c r="CE1783" s="155"/>
      <c r="CF1783" s="155"/>
      <c r="CG1783" s="31" t="s">
        <v>5848</v>
      </c>
      <c r="CH1783" s="31" t="s">
        <v>4028</v>
      </c>
      <c r="CI1783" s="31" t="s">
        <v>4043</v>
      </c>
      <c r="CJ1783" s="31" t="s">
        <v>3728</v>
      </c>
      <c r="DL1783"/>
      <c r="DM1783"/>
      <c r="DN1783"/>
      <c r="DO1783"/>
      <c r="DP1783"/>
      <c r="DQ1783"/>
      <c r="DR1783"/>
      <c r="DV1783" s="31" t="s">
        <v>2354</v>
      </c>
      <c r="DW1783" s="31" t="s">
        <v>2356</v>
      </c>
      <c r="DX1783" s="63"/>
      <c r="DY1783" s="63"/>
      <c r="DZ1783" s="63"/>
      <c r="EA1783" s="167"/>
      <c r="EB1783" s="60"/>
      <c r="EC1783" s="60"/>
      <c r="ED1783" s="60"/>
      <c r="EE1783" s="60"/>
      <c r="EF1783" s="60"/>
      <c r="EG1783" s="60"/>
      <c r="EH1783" s="60"/>
      <c r="EI1783" s="60"/>
      <c r="EJ1783" s="60"/>
      <c r="EK1783" s="60"/>
      <c r="EL1783" s="60"/>
      <c r="EM1783" s="60"/>
      <c r="EN1783" s="60"/>
      <c r="EO1783" s="60"/>
      <c r="EP1783" s="60"/>
      <c r="EQ1783" s="60"/>
      <c r="ER1783" s="60"/>
      <c r="ES1783" s="60"/>
      <c r="ET1783" s="60"/>
      <c r="EU1783" s="60"/>
      <c r="EV1783" s="60"/>
      <c r="EW1783" s="60"/>
      <c r="EX1783" s="60"/>
      <c r="EY1783" s="60"/>
      <c r="EZ1783" s="60"/>
      <c r="FA1783" s="60"/>
      <c r="FB1783" s="60"/>
    </row>
    <row r="1784" spans="22:158" x14ac:dyDescent="0.25">
      <c r="W1784" s="33"/>
      <c r="X1784" s="33"/>
      <c r="AH1784" s="38">
        <v>100</v>
      </c>
      <c r="AI1784" s="38">
        <v>110</v>
      </c>
      <c r="AJ1784" s="38">
        <v>17000</v>
      </c>
      <c r="AK1784" s="38">
        <v>16</v>
      </c>
      <c r="AL1784" s="38">
        <v>1910358</v>
      </c>
      <c r="AM1784" s="61" t="s">
        <v>1816</v>
      </c>
      <c r="AN1784" s="61" t="s">
        <v>1696</v>
      </c>
      <c r="AO1784" s="61" t="s">
        <v>1633</v>
      </c>
      <c r="AP1784" s="61" t="s">
        <v>5034</v>
      </c>
      <c r="AQ1784" s="61" t="s">
        <v>1723</v>
      </c>
      <c r="AR1784" s="28">
        <v>20776.2</v>
      </c>
      <c r="AS1784" s="28">
        <v>0</v>
      </c>
      <c r="AT1784" s="28">
        <v>0</v>
      </c>
      <c r="AU1784" s="62"/>
      <c r="BT1784">
        <v>0</v>
      </c>
      <c r="BU1784" s="32">
        <v>100</v>
      </c>
      <c r="BV1784" s="32">
        <v>150</v>
      </c>
      <c r="BW1784" s="32">
        <v>15800</v>
      </c>
      <c r="BX1784" s="32">
        <v>81</v>
      </c>
      <c r="BY1784" s="32">
        <v>91000</v>
      </c>
      <c r="BZ1784" t="s">
        <v>1816</v>
      </c>
      <c r="CA1784" t="s">
        <v>1695</v>
      </c>
      <c r="CB1784" t="s">
        <v>1869</v>
      </c>
      <c r="CC1784" s="52" t="s">
        <v>1683</v>
      </c>
      <c r="CD1784" s="52" t="s">
        <v>1784</v>
      </c>
      <c r="CE1784" s="155">
        <v>17714</v>
      </c>
      <c r="CF1784" s="155">
        <v>76</v>
      </c>
      <c r="CG1784" s="31" t="s">
        <v>5834</v>
      </c>
      <c r="CH1784" s="31" t="s">
        <v>4016</v>
      </c>
      <c r="CI1784" s="31" t="s">
        <v>4044</v>
      </c>
      <c r="CJ1784" s="31" t="s">
        <v>3729</v>
      </c>
      <c r="DL1784"/>
      <c r="DM1784"/>
      <c r="DN1784"/>
      <c r="DO1784"/>
      <c r="DP1784"/>
      <c r="DQ1784"/>
      <c r="DR1784"/>
      <c r="DV1784" s="31" t="s">
        <v>2354</v>
      </c>
      <c r="DW1784" s="31" t="s">
        <v>2356</v>
      </c>
      <c r="DX1784" s="63"/>
      <c r="DY1784" s="63"/>
      <c r="DZ1784" s="63"/>
      <c r="EA1784" s="167"/>
      <c r="EB1784" s="60"/>
      <c r="EC1784" s="60"/>
      <c r="ED1784" s="60"/>
      <c r="EE1784" s="60"/>
      <c r="EF1784" s="60"/>
      <c r="EG1784" s="60"/>
      <c r="EH1784" s="60"/>
      <c r="EI1784" s="60"/>
      <c r="EJ1784" s="60"/>
      <c r="EK1784" s="60"/>
      <c r="EL1784" s="60"/>
      <c r="EM1784" s="60"/>
      <c r="EN1784" s="60"/>
      <c r="EO1784" s="60"/>
      <c r="EP1784" s="60"/>
      <c r="EQ1784" s="60"/>
      <c r="ER1784" s="60"/>
      <c r="ES1784" s="60"/>
      <c r="ET1784" s="60"/>
      <c r="EU1784" s="60"/>
      <c r="EV1784" s="60"/>
      <c r="EW1784" s="60"/>
      <c r="EX1784" s="60"/>
      <c r="EY1784" s="60"/>
      <c r="EZ1784" s="60"/>
      <c r="FA1784" s="60"/>
      <c r="FB1784" s="60"/>
    </row>
    <row r="1785" spans="22:158" x14ac:dyDescent="0.25">
      <c r="W1785" s="33"/>
      <c r="X1785" s="33"/>
      <c r="AH1785" s="38">
        <v>100</v>
      </c>
      <c r="AI1785" s="38">
        <v>110</v>
      </c>
      <c r="AJ1785" s="38">
        <v>17620</v>
      </c>
      <c r="AK1785" s="38">
        <v>16</v>
      </c>
      <c r="AL1785" s="38">
        <v>1910358</v>
      </c>
      <c r="AM1785" s="61" t="s">
        <v>1816</v>
      </c>
      <c r="AN1785" s="61" t="s">
        <v>1696</v>
      </c>
      <c r="AO1785" s="61" t="s">
        <v>1646</v>
      </c>
      <c r="AP1785" s="61" t="s">
        <v>5034</v>
      </c>
      <c r="AQ1785" s="61" t="s">
        <v>1723</v>
      </c>
      <c r="AR1785" s="28">
        <v>229663.1</v>
      </c>
      <c r="AS1785" s="28">
        <v>0</v>
      </c>
      <c r="AT1785" s="28">
        <v>0</v>
      </c>
      <c r="AU1785" s="62"/>
      <c r="BT1785">
        <v>0</v>
      </c>
      <c r="BU1785" s="32">
        <v>100</v>
      </c>
      <c r="BV1785" s="32">
        <v>150</v>
      </c>
      <c r="BW1785" s="32">
        <v>15800</v>
      </c>
      <c r="BX1785" s="32">
        <v>81</v>
      </c>
      <c r="BY1785" s="32">
        <v>91010</v>
      </c>
      <c r="BZ1785" t="s">
        <v>1816</v>
      </c>
      <c r="CA1785" t="s">
        <v>1695</v>
      </c>
      <c r="CB1785" t="s">
        <v>1869</v>
      </c>
      <c r="CC1785" s="52" t="s">
        <v>1683</v>
      </c>
      <c r="CD1785" s="52" t="s">
        <v>1683</v>
      </c>
      <c r="CE1785" s="155">
        <v>1</v>
      </c>
      <c r="CF1785" s="155">
        <v>2</v>
      </c>
      <c r="CG1785" s="31" t="s">
        <v>5837</v>
      </c>
      <c r="CH1785" s="31" t="s">
        <v>4018</v>
      </c>
      <c r="CI1785" s="31" t="s">
        <v>4044</v>
      </c>
      <c r="CJ1785" s="31" t="s">
        <v>3730</v>
      </c>
      <c r="DL1785"/>
      <c r="DM1785"/>
      <c r="DN1785"/>
      <c r="DO1785"/>
      <c r="DP1785"/>
      <c r="DQ1785"/>
      <c r="DR1785"/>
      <c r="DV1785" s="31" t="s">
        <v>2354</v>
      </c>
      <c r="DW1785" s="31" t="s">
        <v>2356</v>
      </c>
      <c r="DX1785" s="63"/>
      <c r="DY1785" s="63"/>
      <c r="DZ1785" s="63"/>
      <c r="EA1785" s="167"/>
      <c r="EB1785" s="60"/>
      <c r="EC1785" s="60"/>
      <c r="ED1785" s="60"/>
      <c r="EE1785" s="60"/>
      <c r="EF1785" s="60"/>
      <c r="EG1785" s="60"/>
      <c r="EH1785" s="60"/>
      <c r="EI1785" s="60"/>
      <c r="EJ1785" s="60"/>
      <c r="EK1785" s="60"/>
      <c r="EL1785" s="60"/>
      <c r="EM1785" s="60"/>
      <c r="EN1785" s="60"/>
      <c r="EO1785" s="60"/>
      <c r="EP1785" s="60"/>
      <c r="EQ1785" s="60"/>
      <c r="ER1785" s="60"/>
      <c r="ES1785" s="60"/>
      <c r="ET1785" s="60"/>
      <c r="EU1785" s="60"/>
      <c r="EV1785" s="60"/>
      <c r="EW1785" s="60"/>
      <c r="EX1785" s="60"/>
      <c r="EY1785" s="60"/>
      <c r="EZ1785" s="60"/>
      <c r="FA1785" s="60"/>
      <c r="FB1785" s="60"/>
    </row>
    <row r="1786" spans="22:158" x14ac:dyDescent="0.25">
      <c r="W1786" s="33"/>
      <c r="X1786" s="33"/>
      <c r="AH1786" s="38">
        <v>100</v>
      </c>
      <c r="AI1786" s="38">
        <v>115</v>
      </c>
      <c r="AJ1786" s="38">
        <v>16950</v>
      </c>
      <c r="AK1786" s="38">
        <v>16</v>
      </c>
      <c r="AL1786" s="38">
        <v>1910358</v>
      </c>
      <c r="AM1786" s="61" t="s">
        <v>1816</v>
      </c>
      <c r="AN1786" s="61" t="s">
        <v>1697</v>
      </c>
      <c r="AO1786" s="61" t="s">
        <v>1632</v>
      </c>
      <c r="AP1786" s="61" t="s">
        <v>5034</v>
      </c>
      <c r="AQ1786" s="61" t="s">
        <v>1723</v>
      </c>
      <c r="AR1786" s="28">
        <v>6375.6</v>
      </c>
      <c r="AS1786" s="28">
        <v>0</v>
      </c>
      <c r="AT1786" s="28">
        <v>0</v>
      </c>
      <c r="AU1786" s="62"/>
      <c r="BT1786">
        <v>0</v>
      </c>
      <c r="BU1786" s="32">
        <v>100</v>
      </c>
      <c r="BV1786" s="32">
        <v>150</v>
      </c>
      <c r="BW1786" s="32">
        <v>15800</v>
      </c>
      <c r="BX1786" s="32">
        <v>82</v>
      </c>
      <c r="BY1786" s="32">
        <v>91020</v>
      </c>
      <c r="BZ1786" t="s">
        <v>1816</v>
      </c>
      <c r="CA1786" t="s">
        <v>1695</v>
      </c>
      <c r="CB1786" t="s">
        <v>1869</v>
      </c>
      <c r="CC1786" s="52" t="s">
        <v>1790</v>
      </c>
      <c r="CD1786" s="52" t="s">
        <v>1792</v>
      </c>
      <c r="CE1786" s="155">
        <v>148785</v>
      </c>
      <c r="CF1786" s="155">
        <v>236</v>
      </c>
      <c r="CG1786" s="31" t="s">
        <v>5851</v>
      </c>
      <c r="CH1786" s="31" t="s">
        <v>4019</v>
      </c>
      <c r="CI1786" s="31" t="s">
        <v>4044</v>
      </c>
      <c r="CJ1786" s="31" t="s">
        <v>3731</v>
      </c>
      <c r="DL1786"/>
      <c r="DM1786"/>
      <c r="DN1786"/>
      <c r="DO1786"/>
      <c r="DP1786"/>
      <c r="DQ1786"/>
      <c r="DR1786"/>
      <c r="DV1786" s="31" t="s">
        <v>2354</v>
      </c>
      <c r="DW1786" s="31" t="s">
        <v>2357</v>
      </c>
      <c r="DX1786" s="63"/>
      <c r="DY1786" s="63"/>
      <c r="DZ1786" s="63"/>
      <c r="EA1786" s="167"/>
      <c r="EB1786" s="60"/>
      <c r="EC1786" s="60"/>
      <c r="ED1786" s="60"/>
      <c r="EE1786" s="60"/>
      <c r="EF1786" s="60"/>
      <c r="EG1786" s="60"/>
      <c r="EH1786" s="60"/>
      <c r="EI1786" s="60"/>
      <c r="EJ1786" s="60"/>
      <c r="EK1786" s="60"/>
      <c r="EL1786" s="60"/>
      <c r="EM1786" s="60"/>
      <c r="EN1786" s="60"/>
      <c r="EO1786" s="60"/>
      <c r="EP1786" s="60"/>
      <c r="EQ1786" s="60"/>
      <c r="ER1786" s="60"/>
      <c r="ES1786" s="60"/>
      <c r="ET1786" s="60"/>
      <c r="EU1786" s="60"/>
      <c r="EV1786" s="60"/>
      <c r="EW1786" s="60"/>
      <c r="EX1786" s="60"/>
      <c r="EY1786" s="60"/>
      <c r="EZ1786" s="60"/>
      <c r="FA1786" s="60"/>
      <c r="FB1786" s="60"/>
    </row>
    <row r="1787" spans="22:158" x14ac:dyDescent="0.25">
      <c r="W1787" s="33"/>
      <c r="X1787" s="33"/>
      <c r="AH1787" s="38">
        <v>100</v>
      </c>
      <c r="AI1787" s="38">
        <v>115</v>
      </c>
      <c r="AJ1787" s="38">
        <v>18350</v>
      </c>
      <c r="AK1787" s="38">
        <v>16</v>
      </c>
      <c r="AL1787" s="38">
        <v>1910358</v>
      </c>
      <c r="AM1787" s="61" t="s">
        <v>1816</v>
      </c>
      <c r="AN1787" s="61" t="s">
        <v>1697</v>
      </c>
      <c r="AO1787" s="61" t="s">
        <v>1663</v>
      </c>
      <c r="AP1787" s="61" t="s">
        <v>5034</v>
      </c>
      <c r="AQ1787" s="61" t="s">
        <v>1723</v>
      </c>
      <c r="AR1787" s="28">
        <v>6445.9</v>
      </c>
      <c r="AS1787" s="28">
        <v>0</v>
      </c>
      <c r="AT1787" s="28">
        <v>0</v>
      </c>
      <c r="AU1787" s="62"/>
      <c r="BT1787">
        <v>0</v>
      </c>
      <c r="BU1787" s="32">
        <v>100</v>
      </c>
      <c r="BV1787" s="32">
        <v>150</v>
      </c>
      <c r="BW1787" s="32">
        <v>15800</v>
      </c>
      <c r="BX1787" s="32">
        <v>82</v>
      </c>
      <c r="BY1787" s="32">
        <v>91040</v>
      </c>
      <c r="BZ1787" t="s">
        <v>1816</v>
      </c>
      <c r="CA1787" t="s">
        <v>1695</v>
      </c>
      <c r="CB1787" t="s">
        <v>1869</v>
      </c>
      <c r="CC1787" s="52" t="s">
        <v>1790</v>
      </c>
      <c r="CD1787" s="52" t="s">
        <v>1791</v>
      </c>
      <c r="CE1787" s="155">
        <v>22596</v>
      </c>
      <c r="CF1787" s="155">
        <v>138</v>
      </c>
      <c r="CG1787" s="31" t="s">
        <v>5853</v>
      </c>
      <c r="CH1787" s="31" t="s">
        <v>4020</v>
      </c>
      <c r="CI1787" s="31" t="s">
        <v>4044</v>
      </c>
      <c r="CJ1787" s="31" t="s">
        <v>3732</v>
      </c>
      <c r="DL1787"/>
      <c r="DM1787"/>
      <c r="DN1787"/>
      <c r="DO1787"/>
      <c r="DP1787"/>
      <c r="DQ1787"/>
      <c r="DR1787"/>
      <c r="DV1787" s="31" t="s">
        <v>2354</v>
      </c>
      <c r="DW1787" s="31" t="s">
        <v>2357</v>
      </c>
      <c r="DX1787" s="63"/>
      <c r="DY1787" s="63"/>
      <c r="DZ1787" s="63"/>
      <c r="EA1787" s="167"/>
      <c r="EB1787" s="60"/>
      <c r="EC1787" s="60"/>
      <c r="ED1787" s="60"/>
      <c r="EE1787" s="60"/>
      <c r="EF1787" s="60"/>
      <c r="EG1787" s="60"/>
      <c r="EH1787" s="60"/>
      <c r="EI1787" s="60"/>
      <c r="EJ1787" s="60"/>
      <c r="EK1787" s="60"/>
      <c r="EL1787" s="60"/>
      <c r="EM1787" s="60"/>
      <c r="EN1787" s="60"/>
      <c r="EO1787" s="60"/>
      <c r="EP1787" s="60"/>
      <c r="EQ1787" s="60"/>
      <c r="ER1787" s="60"/>
      <c r="ES1787" s="60"/>
      <c r="ET1787" s="60"/>
      <c r="EU1787" s="60"/>
      <c r="EV1787" s="60"/>
      <c r="EW1787" s="60"/>
      <c r="EX1787" s="60"/>
      <c r="EY1787" s="60"/>
      <c r="EZ1787" s="60"/>
      <c r="FA1787" s="60"/>
      <c r="FB1787" s="60"/>
    </row>
    <row r="1788" spans="22:158" x14ac:dyDescent="0.25">
      <c r="V1788" s="1"/>
      <c r="W1788" s="33"/>
      <c r="X1788" s="33"/>
      <c r="AH1788" s="38">
        <v>100</v>
      </c>
      <c r="AI1788" s="38">
        <v>120</v>
      </c>
      <c r="AJ1788" s="38">
        <v>10250</v>
      </c>
      <c r="AK1788" s="38">
        <v>16</v>
      </c>
      <c r="AL1788" s="38">
        <v>1910358</v>
      </c>
      <c r="AM1788" s="61" t="s">
        <v>1816</v>
      </c>
      <c r="AN1788" s="61" t="s">
        <v>1689</v>
      </c>
      <c r="AO1788" s="61" t="s">
        <v>5048</v>
      </c>
      <c r="AP1788" s="61" t="s">
        <v>5034</v>
      </c>
      <c r="AQ1788" s="61" t="s">
        <v>1723</v>
      </c>
      <c r="AR1788" s="28">
        <v>70258.8</v>
      </c>
      <c r="AS1788" s="28">
        <v>0</v>
      </c>
      <c r="AT1788" s="28">
        <v>0</v>
      </c>
      <c r="AU1788" s="62"/>
      <c r="BT1788">
        <v>0</v>
      </c>
      <c r="BU1788" s="32">
        <v>100</v>
      </c>
      <c r="BV1788" s="32">
        <v>150</v>
      </c>
      <c r="BW1788" s="32">
        <v>15800</v>
      </c>
      <c r="BX1788" s="32">
        <v>83</v>
      </c>
      <c r="BY1788" s="32">
        <v>91060</v>
      </c>
      <c r="BZ1788" t="s">
        <v>1816</v>
      </c>
      <c r="CA1788" t="s">
        <v>1695</v>
      </c>
      <c r="CB1788" t="s">
        <v>1869</v>
      </c>
      <c r="CC1788" t="s">
        <v>1786</v>
      </c>
      <c r="CD1788" s="52" t="s">
        <v>5043</v>
      </c>
      <c r="CE1788" s="155">
        <v>24</v>
      </c>
      <c r="CF1788" s="155">
        <v>1</v>
      </c>
      <c r="CG1788" s="31" t="s">
        <v>684</v>
      </c>
      <c r="CH1788" s="31" t="s">
        <v>4021</v>
      </c>
      <c r="CI1788" s="31" t="s">
        <v>4044</v>
      </c>
      <c r="CJ1788" s="31" t="s">
        <v>3733</v>
      </c>
      <c r="DL1788"/>
      <c r="DM1788"/>
      <c r="DN1788"/>
      <c r="DO1788"/>
      <c r="DP1788"/>
      <c r="DQ1788"/>
      <c r="DR1788"/>
      <c r="DV1788" s="31" t="s">
        <v>2354</v>
      </c>
      <c r="DW1788" s="31" t="s">
        <v>2358</v>
      </c>
      <c r="DX1788" s="63"/>
      <c r="DY1788" s="63"/>
      <c r="DZ1788" s="63"/>
      <c r="EA1788" s="167"/>
      <c r="EB1788" s="60"/>
      <c r="EC1788" s="60"/>
      <c r="ED1788" s="60"/>
      <c r="EE1788" s="60"/>
      <c r="EF1788" s="60"/>
      <c r="EG1788" s="60"/>
      <c r="EH1788" s="60"/>
      <c r="EI1788" s="60"/>
      <c r="EJ1788" s="60"/>
      <c r="EK1788" s="60"/>
      <c r="EL1788" s="60"/>
      <c r="EM1788" s="60"/>
      <c r="EN1788" s="60"/>
      <c r="EO1788" s="60"/>
      <c r="EP1788" s="60"/>
      <c r="EQ1788" s="60"/>
      <c r="ER1788" s="60"/>
      <c r="ES1788" s="60"/>
      <c r="ET1788" s="60"/>
      <c r="EU1788" s="60"/>
      <c r="EV1788" s="60"/>
      <c r="EW1788" s="60"/>
      <c r="EX1788" s="60"/>
      <c r="EY1788" s="60"/>
      <c r="EZ1788" s="60"/>
      <c r="FA1788" s="60"/>
      <c r="FB1788" s="60"/>
    </row>
    <row r="1789" spans="22:158" x14ac:dyDescent="0.25">
      <c r="W1789" s="33"/>
      <c r="X1789" s="33"/>
      <c r="AH1789" s="38">
        <v>100</v>
      </c>
      <c r="AI1789" s="38">
        <v>120</v>
      </c>
      <c r="AJ1789" s="38">
        <v>11350</v>
      </c>
      <c r="AK1789" s="38">
        <v>16</v>
      </c>
      <c r="AL1789" s="38">
        <v>1910358</v>
      </c>
      <c r="AM1789" s="61" t="s">
        <v>1816</v>
      </c>
      <c r="AN1789" s="61" t="s">
        <v>1689</v>
      </c>
      <c r="AO1789" s="61" t="s">
        <v>5070</v>
      </c>
      <c r="AP1789" s="61" t="s">
        <v>5034</v>
      </c>
      <c r="AQ1789" s="61" t="s">
        <v>1723</v>
      </c>
      <c r="AR1789" s="28">
        <v>61932.6</v>
      </c>
      <c r="AS1789" s="28">
        <v>0</v>
      </c>
      <c r="AT1789" s="28">
        <v>0</v>
      </c>
      <c r="AU1789" s="62"/>
      <c r="BT1789">
        <v>0</v>
      </c>
      <c r="BU1789" s="32">
        <v>100</v>
      </c>
      <c r="BV1789" s="32">
        <v>150</v>
      </c>
      <c r="BW1789" s="32">
        <v>15800</v>
      </c>
      <c r="BX1789" s="32">
        <v>84</v>
      </c>
      <c r="BY1789" s="32">
        <v>91100</v>
      </c>
      <c r="BZ1789" t="s">
        <v>1816</v>
      </c>
      <c r="CA1789" t="s">
        <v>1695</v>
      </c>
      <c r="CB1789" t="s">
        <v>1869</v>
      </c>
      <c r="CC1789" s="52" t="s">
        <v>1795</v>
      </c>
      <c r="CD1789" s="52" t="s">
        <v>1796</v>
      </c>
      <c r="CE1789" s="155">
        <v>806</v>
      </c>
      <c r="CF1789" s="155">
        <v>7</v>
      </c>
      <c r="CG1789" s="31" t="s">
        <v>688</v>
      </c>
      <c r="CH1789" s="31" t="s">
        <v>4022</v>
      </c>
      <c r="CI1789" s="31" t="s">
        <v>4044</v>
      </c>
      <c r="CJ1789" s="31" t="s">
        <v>3734</v>
      </c>
      <c r="DL1789"/>
      <c r="DM1789"/>
      <c r="DN1789"/>
      <c r="DO1789"/>
      <c r="DP1789"/>
      <c r="DQ1789"/>
      <c r="DR1789"/>
      <c r="DV1789" s="31" t="s">
        <v>2354</v>
      </c>
      <c r="DW1789" s="31" t="s">
        <v>2358</v>
      </c>
      <c r="DX1789" s="63"/>
      <c r="DY1789" s="63"/>
      <c r="DZ1789" s="63"/>
      <c r="EA1789" s="167"/>
      <c r="EB1789" s="60"/>
      <c r="EC1789" s="60"/>
      <c r="ED1789" s="60"/>
      <c r="EE1789" s="60"/>
      <c r="EF1789" s="60"/>
      <c r="EG1789" s="60"/>
      <c r="EH1789" s="60"/>
      <c r="EI1789" s="60"/>
      <c r="EJ1789" s="60"/>
      <c r="EK1789" s="60"/>
      <c r="EL1789" s="60"/>
      <c r="EM1789" s="60"/>
      <c r="EN1789" s="60"/>
      <c r="EO1789" s="60"/>
      <c r="EP1789" s="60"/>
      <c r="EQ1789" s="60"/>
      <c r="ER1789" s="60"/>
      <c r="ES1789" s="60"/>
      <c r="ET1789" s="60"/>
      <c r="EU1789" s="60"/>
      <c r="EV1789" s="60"/>
      <c r="EW1789" s="60"/>
      <c r="EX1789" s="60"/>
      <c r="EY1789" s="60"/>
      <c r="EZ1789" s="60"/>
      <c r="FA1789" s="60"/>
      <c r="FB1789" s="60"/>
    </row>
    <row r="1790" spans="22:158" x14ac:dyDescent="0.25">
      <c r="W1790" s="33"/>
      <c r="X1790" s="33"/>
      <c r="AH1790" s="38">
        <v>100</v>
      </c>
      <c r="AI1790" s="38">
        <v>120</v>
      </c>
      <c r="AJ1790" s="38">
        <v>14850</v>
      </c>
      <c r="AK1790" s="38">
        <v>16</v>
      </c>
      <c r="AL1790" s="38">
        <v>1910358</v>
      </c>
      <c r="AM1790" s="61" t="s">
        <v>1816</v>
      </c>
      <c r="AN1790" s="61" t="s">
        <v>1689</v>
      </c>
      <c r="AO1790" s="61" t="s">
        <v>1585</v>
      </c>
      <c r="AP1790" s="61" t="s">
        <v>5034</v>
      </c>
      <c r="AQ1790" s="61" t="s">
        <v>1723</v>
      </c>
      <c r="AR1790" s="28">
        <v>251796.9</v>
      </c>
      <c r="AS1790" s="28">
        <v>0</v>
      </c>
      <c r="AT1790" s="28">
        <v>0</v>
      </c>
      <c r="AU1790" s="62"/>
      <c r="BT1790">
        <v>0</v>
      </c>
      <c r="BU1790" s="32">
        <v>100</v>
      </c>
      <c r="BV1790" s="32">
        <v>150</v>
      </c>
      <c r="BW1790" s="32">
        <v>15800</v>
      </c>
      <c r="BX1790" s="32">
        <v>85</v>
      </c>
      <c r="BY1790" s="32">
        <v>91120</v>
      </c>
      <c r="BZ1790" t="s">
        <v>1816</v>
      </c>
      <c r="CA1790" t="s">
        <v>1695</v>
      </c>
      <c r="CB1790" t="s">
        <v>1869</v>
      </c>
      <c r="CC1790" t="s">
        <v>1797</v>
      </c>
      <c r="CD1790" s="52" t="s">
        <v>1797</v>
      </c>
      <c r="CE1790" s="155">
        <v>92</v>
      </c>
      <c r="CF1790" s="155">
        <v>5</v>
      </c>
      <c r="CG1790" s="31" t="s">
        <v>690</v>
      </c>
      <c r="CH1790" s="31" t="s">
        <v>4023</v>
      </c>
      <c r="CI1790" s="31" t="s">
        <v>4044</v>
      </c>
      <c r="CJ1790" s="31" t="s">
        <v>3735</v>
      </c>
      <c r="DL1790"/>
      <c r="DM1790"/>
      <c r="DN1790"/>
      <c r="DO1790"/>
      <c r="DP1790"/>
      <c r="DQ1790"/>
      <c r="DR1790"/>
      <c r="DV1790" s="31" t="s">
        <v>2354</v>
      </c>
      <c r="DW1790" s="31" t="s">
        <v>2358</v>
      </c>
      <c r="DX1790" s="63"/>
      <c r="DY1790" s="63"/>
      <c r="DZ1790" s="63"/>
      <c r="EA1790" s="167"/>
      <c r="EB1790" s="60"/>
      <c r="EC1790" s="60"/>
      <c r="ED1790" s="60"/>
      <c r="EE1790" s="60"/>
      <c r="EF1790" s="60"/>
      <c r="EG1790" s="60"/>
      <c r="EH1790" s="60"/>
      <c r="EI1790" s="60"/>
      <c r="EJ1790" s="60"/>
      <c r="EK1790" s="60"/>
      <c r="EL1790" s="60"/>
      <c r="EM1790" s="60"/>
      <c r="EN1790" s="60"/>
      <c r="EO1790" s="60"/>
      <c r="EP1790" s="60"/>
      <c r="EQ1790" s="60"/>
      <c r="ER1790" s="60"/>
      <c r="ES1790" s="60"/>
      <c r="ET1790" s="60"/>
      <c r="EU1790" s="60"/>
      <c r="EV1790" s="60"/>
      <c r="EW1790" s="60"/>
      <c r="EX1790" s="60"/>
      <c r="EY1790" s="60"/>
      <c r="EZ1790" s="60"/>
      <c r="FA1790" s="60"/>
      <c r="FB1790" s="60"/>
    </row>
    <row r="1791" spans="22:158" x14ac:dyDescent="0.25">
      <c r="W1791" s="33"/>
      <c r="X1791" s="33"/>
      <c r="AH1791" s="38">
        <v>100</v>
      </c>
      <c r="AI1791" s="38">
        <v>120</v>
      </c>
      <c r="AJ1791" s="38">
        <v>16610</v>
      </c>
      <c r="AK1791" s="38">
        <v>16</v>
      </c>
      <c r="AL1791" s="38">
        <v>1910358</v>
      </c>
      <c r="AM1791" s="61" t="s">
        <v>1816</v>
      </c>
      <c r="AN1791" s="61" t="s">
        <v>1689</v>
      </c>
      <c r="AO1791" s="61" t="s">
        <v>1625</v>
      </c>
      <c r="AP1791" s="61" t="s">
        <v>5034</v>
      </c>
      <c r="AQ1791" s="61" t="s">
        <v>1723</v>
      </c>
      <c r="AR1791" s="28">
        <v>1119607.3999999999</v>
      </c>
      <c r="AS1791" s="28">
        <v>0</v>
      </c>
      <c r="AT1791" s="28">
        <v>0</v>
      </c>
      <c r="AU1791" s="62"/>
      <c r="BT1791">
        <v>0</v>
      </c>
      <c r="BU1791" s="32">
        <v>100</v>
      </c>
      <c r="BV1791" s="32">
        <v>150</v>
      </c>
      <c r="BW1791" s="32">
        <v>15800</v>
      </c>
      <c r="BX1791" s="32">
        <v>86</v>
      </c>
      <c r="BY1791" s="32">
        <v>91140</v>
      </c>
      <c r="BZ1791" t="s">
        <v>1816</v>
      </c>
      <c r="CA1791" t="s">
        <v>1695</v>
      </c>
      <c r="CB1791" t="s">
        <v>1869</v>
      </c>
      <c r="CC1791" t="s">
        <v>1787</v>
      </c>
      <c r="CD1791" s="52" t="s">
        <v>1789</v>
      </c>
      <c r="CE1791" s="155">
        <v>141</v>
      </c>
      <c r="CF1791" s="155">
        <v>32</v>
      </c>
      <c r="CG1791" s="31" t="s">
        <v>5839</v>
      </c>
      <c r="CH1791" s="31" t="s">
        <v>4024</v>
      </c>
      <c r="CI1791" s="31" t="s">
        <v>4044</v>
      </c>
      <c r="CJ1791" s="31" t="s">
        <v>3736</v>
      </c>
      <c r="DL1791"/>
      <c r="DM1791"/>
      <c r="DN1791"/>
      <c r="DO1791"/>
      <c r="DP1791"/>
      <c r="DQ1791"/>
      <c r="DR1791"/>
      <c r="DV1791" s="31" t="s">
        <v>2354</v>
      </c>
      <c r="DW1791" s="31" t="s">
        <v>2358</v>
      </c>
      <c r="DX1791" s="63"/>
      <c r="DY1791" s="63"/>
      <c r="DZ1791" s="63"/>
      <c r="EA1791" s="167"/>
      <c r="EB1791" s="60"/>
      <c r="EC1791" s="60"/>
      <c r="ED1791" s="60"/>
      <c r="EE1791" s="60"/>
      <c r="EF1791" s="60"/>
      <c r="EG1791" s="60"/>
      <c r="EH1791" s="60"/>
      <c r="EI1791" s="60"/>
      <c r="EJ1791" s="60"/>
      <c r="EK1791" s="60"/>
      <c r="EL1791" s="60"/>
      <c r="EM1791" s="60"/>
      <c r="EN1791" s="60"/>
      <c r="EO1791" s="60"/>
      <c r="EP1791" s="60"/>
      <c r="EQ1791" s="60"/>
      <c r="ER1791" s="60"/>
      <c r="ES1791" s="60"/>
      <c r="ET1791" s="60"/>
      <c r="EU1791" s="60"/>
      <c r="EV1791" s="60"/>
      <c r="EW1791" s="60"/>
      <c r="EX1791" s="60"/>
      <c r="EY1791" s="60"/>
      <c r="EZ1791" s="60"/>
      <c r="FA1791" s="60"/>
      <c r="FB1791" s="60"/>
    </row>
    <row r="1792" spans="22:158" x14ac:dyDescent="0.25">
      <c r="W1792" s="33"/>
      <c r="X1792" s="33"/>
      <c r="AH1792" s="38">
        <v>100</v>
      </c>
      <c r="AI1792" s="38">
        <v>120</v>
      </c>
      <c r="AJ1792" s="38">
        <v>17550</v>
      </c>
      <c r="AK1792" s="38">
        <v>16</v>
      </c>
      <c r="AL1792" s="38">
        <v>1910358</v>
      </c>
      <c r="AM1792" s="61" t="s">
        <v>1816</v>
      </c>
      <c r="AN1792" s="61" t="s">
        <v>1689</v>
      </c>
      <c r="AO1792" s="61" t="s">
        <v>1645</v>
      </c>
      <c r="AP1792" s="61" t="s">
        <v>5034</v>
      </c>
      <c r="AQ1792" s="61" t="s">
        <v>1723</v>
      </c>
      <c r="AR1792" s="28">
        <v>17597.099999999999</v>
      </c>
      <c r="AS1792" s="28">
        <v>0</v>
      </c>
      <c r="AT1792" s="28">
        <v>0</v>
      </c>
      <c r="AU1792" s="62"/>
      <c r="BT1792">
        <v>0</v>
      </c>
      <c r="BU1792" s="32">
        <v>100</v>
      </c>
      <c r="BV1792" s="32">
        <v>150</v>
      </c>
      <c r="BW1792" s="32">
        <v>15800</v>
      </c>
      <c r="BX1792" s="32">
        <v>86</v>
      </c>
      <c r="BY1792" s="32">
        <v>91160</v>
      </c>
      <c r="BZ1792" t="s">
        <v>1816</v>
      </c>
      <c r="CA1792" t="s">
        <v>1695</v>
      </c>
      <c r="CB1792" t="s">
        <v>1869</v>
      </c>
      <c r="CC1792" s="52" t="s">
        <v>1787</v>
      </c>
      <c r="CD1792" s="52" t="s">
        <v>1788</v>
      </c>
      <c r="CE1792" s="155">
        <v>63</v>
      </c>
      <c r="CF1792" s="155">
        <v>8</v>
      </c>
      <c r="CG1792" s="31" t="s">
        <v>5831</v>
      </c>
      <c r="CH1792" s="31" t="s">
        <v>4025</v>
      </c>
      <c r="CI1792" s="31" t="s">
        <v>4044</v>
      </c>
      <c r="CJ1792" s="31" t="s">
        <v>3737</v>
      </c>
      <c r="DL1792"/>
      <c r="DM1792"/>
      <c r="DN1792"/>
      <c r="DO1792"/>
      <c r="DP1792"/>
      <c r="DQ1792"/>
      <c r="DR1792"/>
      <c r="DV1792" s="31" t="s">
        <v>2354</v>
      </c>
      <c r="DW1792" s="31" t="s">
        <v>2358</v>
      </c>
      <c r="DX1792" s="63"/>
      <c r="DY1792" s="63"/>
      <c r="DZ1792" s="63"/>
      <c r="EA1792" s="167"/>
      <c r="EB1792" s="60"/>
      <c r="EC1792" s="60"/>
      <c r="ED1792" s="60"/>
      <c r="EE1792" s="60"/>
      <c r="EF1792" s="60"/>
      <c r="EG1792" s="60"/>
      <c r="EH1792" s="60"/>
      <c r="EI1792" s="60"/>
      <c r="EJ1792" s="60"/>
      <c r="EK1792" s="60"/>
      <c r="EL1792" s="60"/>
      <c r="EM1792" s="60"/>
      <c r="EN1792" s="60"/>
      <c r="EO1792" s="60"/>
      <c r="EP1792" s="60"/>
      <c r="EQ1792" s="60"/>
      <c r="ER1792" s="60"/>
      <c r="ES1792" s="60"/>
      <c r="ET1792" s="60"/>
      <c r="EU1792" s="60"/>
      <c r="EV1792" s="60"/>
      <c r="EW1792" s="60"/>
      <c r="EX1792" s="60"/>
      <c r="EY1792" s="60"/>
      <c r="EZ1792" s="60"/>
      <c r="FA1792" s="60"/>
      <c r="FB1792" s="60"/>
    </row>
    <row r="1793" spans="22:158" x14ac:dyDescent="0.25">
      <c r="V1793" s="1"/>
      <c r="W1793" s="33"/>
      <c r="X1793" s="33"/>
      <c r="AH1793" s="38">
        <v>100</v>
      </c>
      <c r="AI1793" s="38">
        <v>125</v>
      </c>
      <c r="AJ1793" s="38">
        <v>10600</v>
      </c>
      <c r="AK1793" s="38">
        <v>16</v>
      </c>
      <c r="AL1793" s="38">
        <v>1910358</v>
      </c>
      <c r="AM1793" s="61" t="s">
        <v>1816</v>
      </c>
      <c r="AN1793" s="61" t="s">
        <v>1692</v>
      </c>
      <c r="AO1793" s="61" t="s">
        <v>5055</v>
      </c>
      <c r="AP1793" s="61" t="s">
        <v>5034</v>
      </c>
      <c r="AQ1793" s="61" t="s">
        <v>1723</v>
      </c>
      <c r="AR1793" s="28">
        <v>13937.8</v>
      </c>
      <c r="AS1793" s="28">
        <v>0</v>
      </c>
      <c r="AT1793" s="28">
        <v>0</v>
      </c>
      <c r="AU1793" s="62"/>
      <c r="BT1793">
        <v>0</v>
      </c>
      <c r="BU1793" s="32">
        <v>100</v>
      </c>
      <c r="BV1793" s="32">
        <v>150</v>
      </c>
      <c r="BW1793" s="32">
        <v>15800</v>
      </c>
      <c r="BX1793" s="32">
        <v>87</v>
      </c>
      <c r="BY1793" s="32">
        <v>91180</v>
      </c>
      <c r="BZ1793" t="s">
        <v>1816</v>
      </c>
      <c r="CA1793" t="s">
        <v>1695</v>
      </c>
      <c r="CB1793" t="s">
        <v>1869</v>
      </c>
      <c r="CC1793" s="52" t="s">
        <v>1726</v>
      </c>
      <c r="CD1793" s="52" t="s">
        <v>1793</v>
      </c>
      <c r="CE1793" s="155"/>
      <c r="CF1793" s="155"/>
      <c r="CG1793" s="31" t="s">
        <v>5841</v>
      </c>
      <c r="CH1793" s="31" t="s">
        <v>4033</v>
      </c>
      <c r="CI1793" s="31" t="s">
        <v>4044</v>
      </c>
      <c r="CJ1793" s="31" t="s">
        <v>3738</v>
      </c>
      <c r="DL1793"/>
      <c r="DM1793"/>
      <c r="DN1793"/>
      <c r="DO1793"/>
      <c r="DP1793"/>
      <c r="DQ1793"/>
      <c r="DR1793"/>
      <c r="DV1793" s="31" t="s">
        <v>2354</v>
      </c>
      <c r="DW1793" s="31" t="s">
        <v>2359</v>
      </c>
      <c r="DX1793" s="63"/>
      <c r="DY1793" s="63"/>
      <c r="DZ1793" s="63"/>
      <c r="EA1793" s="167"/>
      <c r="EB1793" s="60"/>
      <c r="EC1793" s="60"/>
      <c r="ED1793" s="60"/>
      <c r="EE1793" s="60"/>
      <c r="EF1793" s="60"/>
      <c r="EG1793" s="60"/>
      <c r="EH1793" s="60"/>
      <c r="EI1793" s="60"/>
      <c r="EJ1793" s="60"/>
      <c r="EK1793" s="60"/>
      <c r="EL1793" s="60"/>
      <c r="EM1793" s="60"/>
      <c r="EN1793" s="60"/>
      <c r="EO1793" s="60"/>
      <c r="EP1793" s="60"/>
      <c r="EQ1793" s="60"/>
      <c r="ER1793" s="60"/>
      <c r="ES1793" s="60"/>
      <c r="ET1793" s="60"/>
      <c r="EU1793" s="60"/>
      <c r="EV1793" s="60"/>
      <c r="EW1793" s="60"/>
      <c r="EX1793" s="60"/>
      <c r="EY1793" s="60"/>
      <c r="EZ1793" s="60"/>
      <c r="FA1793" s="60"/>
      <c r="FB1793" s="60"/>
    </row>
    <row r="1794" spans="22:158" x14ac:dyDescent="0.25">
      <c r="W1794" s="33"/>
      <c r="X1794" s="33"/>
      <c r="AH1794" s="38">
        <v>100</v>
      </c>
      <c r="AI1794" s="38">
        <v>125</v>
      </c>
      <c r="AJ1794" s="38">
        <v>11730</v>
      </c>
      <c r="AK1794" s="38">
        <v>16</v>
      </c>
      <c r="AL1794" s="38">
        <v>1910358</v>
      </c>
      <c r="AM1794" s="61" t="s">
        <v>1816</v>
      </c>
      <c r="AN1794" s="61" t="s">
        <v>1692</v>
      </c>
      <c r="AO1794" s="61" t="s">
        <v>5079</v>
      </c>
      <c r="AP1794" s="61" t="s">
        <v>5034</v>
      </c>
      <c r="AQ1794" s="61" t="s">
        <v>1723</v>
      </c>
      <c r="AR1794" s="28">
        <v>54007.199999999997</v>
      </c>
      <c r="AS1794" s="28">
        <v>0</v>
      </c>
      <c r="AT1794" s="28">
        <v>0</v>
      </c>
      <c r="AU1794" s="62"/>
      <c r="BT1794">
        <v>0</v>
      </c>
      <c r="BU1794" s="32">
        <v>100</v>
      </c>
      <c r="BV1794" s="32">
        <v>150</v>
      </c>
      <c r="BW1794" s="32">
        <v>15800</v>
      </c>
      <c r="BX1794" s="32">
        <v>87</v>
      </c>
      <c r="BY1794" s="32">
        <v>91190</v>
      </c>
      <c r="BZ1794" t="s">
        <v>1816</v>
      </c>
      <c r="CA1794" t="s">
        <v>1695</v>
      </c>
      <c r="CB1794" t="s">
        <v>1869</v>
      </c>
      <c r="CC1794" s="52" t="s">
        <v>1726</v>
      </c>
      <c r="CD1794" s="52" t="s">
        <v>1726</v>
      </c>
      <c r="CE1794" s="155"/>
      <c r="CF1794" s="155"/>
      <c r="CG1794" s="31" t="s">
        <v>5843</v>
      </c>
      <c r="CH1794" s="31" t="s">
        <v>4034</v>
      </c>
      <c r="CI1794" s="31" t="s">
        <v>4044</v>
      </c>
      <c r="CJ1794" s="31" t="s">
        <v>3739</v>
      </c>
      <c r="DL1794"/>
      <c r="DM1794"/>
      <c r="DN1794"/>
      <c r="DO1794"/>
      <c r="DP1794"/>
      <c r="DQ1794"/>
      <c r="DR1794"/>
      <c r="DV1794" s="31" t="s">
        <v>2354</v>
      </c>
      <c r="DW1794" s="31" t="s">
        <v>2359</v>
      </c>
      <c r="DX1794" s="63"/>
      <c r="DY1794" s="63"/>
      <c r="DZ1794" s="63"/>
      <c r="EA1794" s="167"/>
      <c r="EB1794" s="60"/>
      <c r="EC1794" s="60"/>
      <c r="ED1794" s="60"/>
      <c r="EE1794" s="60"/>
      <c r="EF1794" s="60"/>
      <c r="EG1794" s="60"/>
      <c r="EH1794" s="60"/>
      <c r="EI1794" s="60"/>
      <c r="EJ1794" s="60"/>
      <c r="EK1794" s="60"/>
      <c r="EL1794" s="60"/>
      <c r="EM1794" s="60"/>
      <c r="EN1794" s="60"/>
      <c r="EO1794" s="60"/>
      <c r="EP1794" s="60"/>
      <c r="EQ1794" s="60"/>
      <c r="ER1794" s="60"/>
      <c r="ES1794" s="60"/>
      <c r="ET1794" s="60"/>
      <c r="EU1794" s="60"/>
      <c r="EV1794" s="60"/>
      <c r="EW1794" s="60"/>
      <c r="EX1794" s="60"/>
      <c r="EY1794" s="60"/>
      <c r="EZ1794" s="60"/>
      <c r="FA1794" s="60"/>
      <c r="FB1794" s="60"/>
    </row>
    <row r="1795" spans="22:158" x14ac:dyDescent="0.25">
      <c r="V1795" s="1"/>
      <c r="W1795" s="33"/>
      <c r="X1795" s="33"/>
      <c r="AH1795" s="38">
        <v>100</v>
      </c>
      <c r="AI1795" s="38">
        <v>125</v>
      </c>
      <c r="AJ1795" s="38">
        <v>11800</v>
      </c>
      <c r="AK1795" s="38">
        <v>16</v>
      </c>
      <c r="AL1795" s="38">
        <v>1910358</v>
      </c>
      <c r="AM1795" s="61" t="s">
        <v>1816</v>
      </c>
      <c r="AN1795" s="61" t="s">
        <v>1692</v>
      </c>
      <c r="AO1795" s="61" t="s">
        <v>5081</v>
      </c>
      <c r="AP1795" s="61" t="s">
        <v>5034</v>
      </c>
      <c r="AQ1795" s="61" t="s">
        <v>1723</v>
      </c>
      <c r="AR1795" s="28">
        <v>2570.3000000000002</v>
      </c>
      <c r="AS1795" s="28">
        <v>0</v>
      </c>
      <c r="AT1795" s="28">
        <v>0</v>
      </c>
      <c r="AU1795" s="62"/>
      <c r="BT1795">
        <v>0</v>
      </c>
      <c r="BU1795" s="32">
        <v>100</v>
      </c>
      <c r="BV1795" s="32">
        <v>150</v>
      </c>
      <c r="BW1795" s="32">
        <v>15800</v>
      </c>
      <c r="BX1795" s="32">
        <v>87</v>
      </c>
      <c r="BY1795" s="32">
        <v>91200</v>
      </c>
      <c r="BZ1795" t="s">
        <v>1816</v>
      </c>
      <c r="CA1795" t="s">
        <v>1695</v>
      </c>
      <c r="CB1795" s="52" t="s">
        <v>1869</v>
      </c>
      <c r="CC1795" s="52" t="s">
        <v>1726</v>
      </c>
      <c r="CD1795" s="52" t="s">
        <v>1794</v>
      </c>
      <c r="CE1795" s="155"/>
      <c r="CF1795" s="155"/>
      <c r="CG1795" s="31" t="s">
        <v>5845</v>
      </c>
      <c r="CH1795" s="31" t="s">
        <v>4037</v>
      </c>
      <c r="CI1795" s="31" t="s">
        <v>4044</v>
      </c>
      <c r="CJ1795" s="31" t="s">
        <v>3740</v>
      </c>
      <c r="DL1795"/>
      <c r="DM1795"/>
      <c r="DN1795"/>
      <c r="DO1795"/>
      <c r="DP1795"/>
      <c r="DQ1795"/>
      <c r="DR1795"/>
      <c r="DV1795" s="31" t="s">
        <v>2354</v>
      </c>
      <c r="DW1795" s="31" t="s">
        <v>2359</v>
      </c>
      <c r="DX1795" s="63"/>
      <c r="DY1795" s="63"/>
      <c r="DZ1795" s="63"/>
      <c r="EA1795" s="167"/>
      <c r="EB1795" s="60"/>
      <c r="EC1795" s="60"/>
      <c r="ED1795" s="60"/>
      <c r="EE1795" s="60"/>
      <c r="EF1795" s="60"/>
      <c r="EG1795" s="60"/>
      <c r="EH1795" s="60"/>
      <c r="EI1795" s="60"/>
      <c r="EJ1795" s="60"/>
      <c r="EK1795" s="60"/>
      <c r="EL1795" s="60"/>
      <c r="EM1795" s="60"/>
      <c r="EN1795" s="60"/>
      <c r="EO1795" s="60"/>
      <c r="EP1795" s="60"/>
      <c r="EQ1795" s="60"/>
      <c r="ER1795" s="60"/>
      <c r="ES1795" s="60"/>
      <c r="ET1795" s="60"/>
      <c r="EU1795" s="60"/>
      <c r="EV1795" s="60"/>
      <c r="EW1795" s="60"/>
      <c r="EX1795" s="60"/>
      <c r="EY1795" s="60"/>
      <c r="EZ1795" s="60"/>
      <c r="FA1795" s="60"/>
      <c r="FB1795" s="60"/>
    </row>
    <row r="1796" spans="22:158" x14ac:dyDescent="0.25">
      <c r="W1796" s="33"/>
      <c r="X1796" s="33"/>
      <c r="AH1796" s="38">
        <v>100</v>
      </c>
      <c r="AI1796" s="38">
        <v>125</v>
      </c>
      <c r="AJ1796" s="38">
        <v>14350</v>
      </c>
      <c r="AK1796" s="38">
        <v>16</v>
      </c>
      <c r="AL1796" s="38">
        <v>1910358</v>
      </c>
      <c r="AM1796" s="61" t="s">
        <v>1816</v>
      </c>
      <c r="AN1796" s="61" t="s">
        <v>1692</v>
      </c>
      <c r="AO1796" s="61" t="s">
        <v>1575</v>
      </c>
      <c r="AP1796" s="61" t="s">
        <v>5034</v>
      </c>
      <c r="AQ1796" s="61" t="s">
        <v>1723</v>
      </c>
      <c r="AR1796" s="28">
        <v>7357</v>
      </c>
      <c r="AS1796" s="28">
        <v>0</v>
      </c>
      <c r="AT1796" s="28">
        <v>0</v>
      </c>
      <c r="AU1796" s="62"/>
      <c r="BT1796">
        <v>0</v>
      </c>
      <c r="BU1796" s="32">
        <v>100</v>
      </c>
      <c r="BV1796" s="32">
        <v>150</v>
      </c>
      <c r="BW1796" s="32">
        <v>15800</v>
      </c>
      <c r="BX1796" s="32">
        <v>88</v>
      </c>
      <c r="BY1796" s="32">
        <v>91220</v>
      </c>
      <c r="BZ1796" t="s">
        <v>1816</v>
      </c>
      <c r="CA1796" t="s">
        <v>1695</v>
      </c>
      <c r="CB1796" t="s">
        <v>1869</v>
      </c>
      <c r="CC1796" t="s">
        <v>1684</v>
      </c>
      <c r="CD1796" s="52" t="s">
        <v>1684</v>
      </c>
      <c r="CE1796" s="155">
        <v>30929</v>
      </c>
      <c r="CF1796" s="155">
        <v>9</v>
      </c>
      <c r="CG1796" s="31" t="s">
        <v>696</v>
      </c>
      <c r="CH1796" s="31" t="s">
        <v>4026</v>
      </c>
      <c r="CI1796" s="31" t="s">
        <v>4044</v>
      </c>
      <c r="CJ1796" s="31" t="s">
        <v>3741</v>
      </c>
      <c r="DL1796"/>
      <c r="DM1796"/>
      <c r="DN1796"/>
      <c r="DO1796"/>
      <c r="DP1796"/>
      <c r="DQ1796"/>
      <c r="DR1796"/>
      <c r="DV1796" s="31" t="s">
        <v>2354</v>
      </c>
      <c r="DW1796" s="31" t="s">
        <v>2359</v>
      </c>
      <c r="DX1796" s="63"/>
      <c r="DY1796" s="63"/>
      <c r="DZ1796" s="63"/>
      <c r="EA1796" s="167"/>
      <c r="EB1796" s="60"/>
      <c r="EC1796" s="60"/>
      <c r="ED1796" s="60"/>
      <c r="EE1796" s="60"/>
      <c r="EF1796" s="60"/>
      <c r="EG1796" s="60"/>
      <c r="EH1796" s="60"/>
      <c r="EI1796" s="60"/>
      <c r="EJ1796" s="60"/>
      <c r="EK1796" s="60"/>
      <c r="EL1796" s="60"/>
      <c r="EM1796" s="60"/>
      <c r="EN1796" s="60"/>
      <c r="EO1796" s="60"/>
      <c r="EP1796" s="60"/>
      <c r="EQ1796" s="60"/>
      <c r="ER1796" s="60"/>
      <c r="ES1796" s="60"/>
      <c r="ET1796" s="60"/>
      <c r="EU1796" s="60"/>
      <c r="EV1796" s="60"/>
      <c r="EW1796" s="60"/>
      <c r="EX1796" s="60"/>
      <c r="EY1796" s="60"/>
      <c r="EZ1796" s="60"/>
      <c r="FA1796" s="60"/>
      <c r="FB1796" s="60"/>
    </row>
    <row r="1797" spans="22:158" x14ac:dyDescent="0.25">
      <c r="W1797" s="33"/>
      <c r="X1797" s="33"/>
      <c r="AH1797" s="38">
        <v>100</v>
      </c>
      <c r="AI1797" s="38">
        <v>125</v>
      </c>
      <c r="AJ1797" s="38">
        <v>16380</v>
      </c>
      <c r="AK1797" s="38">
        <v>16</v>
      </c>
      <c r="AL1797" s="38">
        <v>1910358</v>
      </c>
      <c r="AM1797" s="61" t="s">
        <v>1816</v>
      </c>
      <c r="AN1797" s="61" t="s">
        <v>1692</v>
      </c>
      <c r="AO1797" s="61" t="s">
        <v>894</v>
      </c>
      <c r="AP1797" s="61" t="s">
        <v>5034</v>
      </c>
      <c r="AQ1797" s="61" t="s">
        <v>1723</v>
      </c>
      <c r="AR1797" s="28">
        <v>243866.4</v>
      </c>
      <c r="AS1797" s="28">
        <v>0</v>
      </c>
      <c r="AT1797" s="28">
        <v>0</v>
      </c>
      <c r="AU1797" s="62"/>
      <c r="BT1797">
        <v>0</v>
      </c>
      <c r="BU1797" s="32">
        <v>100</v>
      </c>
      <c r="BV1797" s="32">
        <v>150</v>
      </c>
      <c r="BW1797" s="32">
        <v>15800</v>
      </c>
      <c r="BX1797" s="32">
        <v>89</v>
      </c>
      <c r="BY1797" s="32">
        <v>91240</v>
      </c>
      <c r="BZ1797" t="s">
        <v>1816</v>
      </c>
      <c r="CA1797" t="s">
        <v>1695</v>
      </c>
      <c r="CB1797" t="s">
        <v>1869</v>
      </c>
      <c r="CC1797" s="52" t="s">
        <v>1785</v>
      </c>
      <c r="CD1797" s="52" t="s">
        <v>1785</v>
      </c>
      <c r="CE1797" s="155">
        <v>272633</v>
      </c>
      <c r="CF1797" s="155">
        <v>213</v>
      </c>
      <c r="CG1797" s="31" t="s">
        <v>698</v>
      </c>
      <c r="CH1797" s="31" t="s">
        <v>4027</v>
      </c>
      <c r="CI1797" s="31" t="s">
        <v>4044</v>
      </c>
      <c r="CJ1797" s="31" t="s">
        <v>3742</v>
      </c>
      <c r="DL1797"/>
      <c r="DM1797"/>
      <c r="DN1797"/>
      <c r="DO1797"/>
      <c r="DP1797"/>
      <c r="DQ1797"/>
      <c r="DR1797"/>
      <c r="DV1797" s="31" t="s">
        <v>2354</v>
      </c>
      <c r="DW1797" s="31" t="s">
        <v>2359</v>
      </c>
      <c r="DX1797" s="63"/>
      <c r="DY1797" s="63"/>
      <c r="DZ1797" s="63"/>
      <c r="EA1797" s="167"/>
      <c r="EB1797" s="60"/>
      <c r="EC1797" s="60"/>
      <c r="ED1797" s="60"/>
      <c r="EE1797" s="60"/>
      <c r="EF1797" s="60"/>
      <c r="EG1797" s="60"/>
      <c r="EH1797" s="60"/>
      <c r="EI1797" s="60"/>
      <c r="EJ1797" s="60"/>
      <c r="EK1797" s="60"/>
      <c r="EL1797" s="60"/>
      <c r="EM1797" s="60"/>
      <c r="EN1797" s="60"/>
      <c r="EO1797" s="60"/>
      <c r="EP1797" s="60"/>
      <c r="EQ1797" s="60"/>
      <c r="ER1797" s="60"/>
      <c r="ES1797" s="60"/>
      <c r="ET1797" s="60"/>
      <c r="EU1797" s="60"/>
      <c r="EV1797" s="60"/>
      <c r="EW1797" s="60"/>
      <c r="EX1797" s="60"/>
      <c r="EY1797" s="60"/>
      <c r="EZ1797" s="60"/>
      <c r="FA1797" s="60"/>
      <c r="FB1797" s="60"/>
    </row>
    <row r="1798" spans="22:158" x14ac:dyDescent="0.25">
      <c r="W1798" s="33"/>
      <c r="X1798" s="33"/>
      <c r="AH1798" s="38">
        <v>100</v>
      </c>
      <c r="AI1798" s="38">
        <v>130</v>
      </c>
      <c r="AJ1798" s="38">
        <v>13010</v>
      </c>
      <c r="AK1798" s="38">
        <v>16</v>
      </c>
      <c r="AL1798" s="38">
        <v>1910358</v>
      </c>
      <c r="AM1798" s="61" t="s">
        <v>1816</v>
      </c>
      <c r="AN1798" s="61" t="s">
        <v>1687</v>
      </c>
      <c r="AO1798" s="61" t="s">
        <v>5102</v>
      </c>
      <c r="AP1798" s="61" t="s">
        <v>5034</v>
      </c>
      <c r="AQ1798" s="61" t="s">
        <v>1723</v>
      </c>
      <c r="AR1798" s="28">
        <v>101843.1</v>
      </c>
      <c r="AS1798" s="28">
        <v>0</v>
      </c>
      <c r="AT1798" s="28">
        <v>0</v>
      </c>
      <c r="AU1798" s="62"/>
      <c r="BT1798">
        <v>0</v>
      </c>
      <c r="BU1798" s="32">
        <v>100</v>
      </c>
      <c r="BV1798" s="32">
        <v>150</v>
      </c>
      <c r="BW1798" s="32">
        <v>15800</v>
      </c>
      <c r="BX1798" s="32">
        <v>90</v>
      </c>
      <c r="BY1798" s="32">
        <v>91260</v>
      </c>
      <c r="BZ1798" t="s">
        <v>1816</v>
      </c>
      <c r="CA1798" t="s">
        <v>1695</v>
      </c>
      <c r="CB1798" t="s">
        <v>1869</v>
      </c>
      <c r="CC1798" t="s">
        <v>5036</v>
      </c>
      <c r="CD1798" s="52" t="s">
        <v>5036</v>
      </c>
      <c r="CE1798" s="155">
        <v>245</v>
      </c>
      <c r="CF1798" s="155">
        <v>1</v>
      </c>
      <c r="CG1798" s="31" t="s">
        <v>5848</v>
      </c>
      <c r="CH1798" s="31" t="s">
        <v>4028</v>
      </c>
      <c r="CI1798" s="31" t="s">
        <v>4044</v>
      </c>
      <c r="CJ1798" s="31" t="s">
        <v>3743</v>
      </c>
      <c r="DL1798"/>
      <c r="DM1798"/>
      <c r="DN1798"/>
      <c r="DO1798"/>
      <c r="DP1798"/>
      <c r="DQ1798"/>
      <c r="DR1798"/>
      <c r="DV1798" s="31" t="s">
        <v>2354</v>
      </c>
      <c r="DW1798" s="31" t="s">
        <v>2360</v>
      </c>
      <c r="DX1798" s="63"/>
      <c r="DY1798" s="63"/>
      <c r="DZ1798" s="63"/>
      <c r="EA1798" s="167"/>
      <c r="EB1798" s="60"/>
      <c r="EC1798" s="60"/>
      <c r="ED1798" s="60"/>
      <c r="EE1798" s="60"/>
      <c r="EF1798" s="60"/>
      <c r="EG1798" s="60"/>
      <c r="EH1798" s="60"/>
      <c r="EI1798" s="60"/>
      <c r="EJ1798" s="60"/>
      <c r="EK1798" s="60"/>
      <c r="EL1798" s="60"/>
      <c r="EM1798" s="60"/>
      <c r="EN1798" s="60"/>
      <c r="EO1798" s="60"/>
      <c r="EP1798" s="60"/>
      <c r="EQ1798" s="60"/>
      <c r="ER1798" s="60"/>
      <c r="ES1798" s="60"/>
      <c r="ET1798" s="60"/>
      <c r="EU1798" s="60"/>
      <c r="EV1798" s="60"/>
      <c r="EW1798" s="60"/>
      <c r="EX1798" s="60"/>
      <c r="EY1798" s="60"/>
      <c r="EZ1798" s="60"/>
      <c r="FA1798" s="60"/>
      <c r="FB1798" s="60"/>
    </row>
    <row r="1799" spans="22:158" x14ac:dyDescent="0.25">
      <c r="W1799" s="33"/>
      <c r="X1799" s="33"/>
      <c r="AH1799" s="38">
        <v>100</v>
      </c>
      <c r="AI1799" s="38">
        <v>130</v>
      </c>
      <c r="AJ1799" s="38">
        <v>13550</v>
      </c>
      <c r="AK1799" s="38">
        <v>16</v>
      </c>
      <c r="AL1799" s="38">
        <v>1910358</v>
      </c>
      <c r="AM1799" s="61" t="s">
        <v>1816</v>
      </c>
      <c r="AN1799" s="61" t="s">
        <v>1687</v>
      </c>
      <c r="AO1799" s="61" t="s">
        <v>5114</v>
      </c>
      <c r="AP1799" s="61" t="s">
        <v>5034</v>
      </c>
      <c r="AQ1799" s="61" t="s">
        <v>1723</v>
      </c>
      <c r="AR1799" s="28">
        <v>866519.6</v>
      </c>
      <c r="AS1799" s="28">
        <v>0</v>
      </c>
      <c r="AT1799" s="28">
        <v>0</v>
      </c>
      <c r="AU1799" s="62"/>
      <c r="BT1799">
        <v>0</v>
      </c>
      <c r="BU1799" s="32">
        <v>100</v>
      </c>
      <c r="BV1799" s="32">
        <v>150</v>
      </c>
      <c r="BW1799" s="32">
        <v>17350</v>
      </c>
      <c r="BX1799" s="32">
        <v>81</v>
      </c>
      <c r="BY1799" s="32">
        <v>91000</v>
      </c>
      <c r="BZ1799" t="s">
        <v>1816</v>
      </c>
      <c r="CA1799" t="s">
        <v>1695</v>
      </c>
      <c r="CB1799" t="s">
        <v>1892</v>
      </c>
      <c r="CC1799" s="52" t="s">
        <v>1683</v>
      </c>
      <c r="CD1799" s="52" t="s">
        <v>1784</v>
      </c>
      <c r="CE1799" s="155">
        <v>23755</v>
      </c>
      <c r="CF1799" s="155">
        <v>66</v>
      </c>
      <c r="CG1799" s="31" t="s">
        <v>5834</v>
      </c>
      <c r="CH1799" s="31" t="s">
        <v>4016</v>
      </c>
      <c r="CI1799" s="31" t="s">
        <v>4045</v>
      </c>
      <c r="CJ1799" s="31" t="s">
        <v>3744</v>
      </c>
      <c r="DL1799"/>
      <c r="DM1799"/>
      <c r="DN1799"/>
      <c r="DO1799"/>
      <c r="DP1799"/>
      <c r="DQ1799"/>
      <c r="DR1799"/>
      <c r="DV1799" s="31" t="s">
        <v>2354</v>
      </c>
      <c r="DW1799" s="31" t="s">
        <v>2360</v>
      </c>
      <c r="DX1799" s="63"/>
      <c r="DY1799" s="63"/>
      <c r="DZ1799" s="63"/>
      <c r="EA1799" s="167"/>
      <c r="EB1799" s="60"/>
      <c r="EC1799" s="60"/>
      <c r="ED1799" s="60"/>
      <c r="EE1799" s="60"/>
      <c r="EF1799" s="60"/>
      <c r="EG1799" s="60"/>
      <c r="EH1799" s="60"/>
      <c r="EI1799" s="60"/>
      <c r="EJ1799" s="60"/>
      <c r="EK1799" s="60"/>
      <c r="EL1799" s="60"/>
      <c r="EM1799" s="60"/>
      <c r="EN1799" s="60"/>
      <c r="EO1799" s="60"/>
      <c r="EP1799" s="60"/>
      <c r="EQ1799" s="60"/>
      <c r="ER1799" s="60"/>
      <c r="ES1799" s="60"/>
      <c r="ET1799" s="60"/>
      <c r="EU1799" s="60"/>
      <c r="EV1799" s="60"/>
      <c r="EW1799" s="60"/>
      <c r="EX1799" s="60"/>
      <c r="EY1799" s="60"/>
      <c r="EZ1799" s="60"/>
      <c r="FA1799" s="60"/>
      <c r="FB1799" s="60"/>
    </row>
    <row r="1800" spans="22:158" x14ac:dyDescent="0.25">
      <c r="W1800" s="33"/>
      <c r="X1800" s="33"/>
      <c r="AH1800" s="38">
        <v>100</v>
      </c>
      <c r="AI1800" s="38">
        <v>130</v>
      </c>
      <c r="AJ1800" s="38">
        <v>13650</v>
      </c>
      <c r="AK1800" s="38">
        <v>16</v>
      </c>
      <c r="AL1800" s="38">
        <v>1910358</v>
      </c>
      <c r="AM1800" s="61" t="s">
        <v>1816</v>
      </c>
      <c r="AN1800" s="61" t="s">
        <v>1687</v>
      </c>
      <c r="AO1800" s="61" t="s">
        <v>5116</v>
      </c>
      <c r="AP1800" s="61" t="s">
        <v>5034</v>
      </c>
      <c r="AQ1800" s="61" t="s">
        <v>1723</v>
      </c>
      <c r="AR1800" s="28">
        <v>8979.5</v>
      </c>
      <c r="AS1800" s="28">
        <v>0</v>
      </c>
      <c r="AT1800" s="28">
        <v>0</v>
      </c>
      <c r="AU1800" s="62"/>
      <c r="BT1800">
        <v>0</v>
      </c>
      <c r="BU1800" s="32">
        <v>100</v>
      </c>
      <c r="BV1800" s="32">
        <v>150</v>
      </c>
      <c r="BW1800" s="32">
        <v>17350</v>
      </c>
      <c r="BX1800" s="32">
        <v>81</v>
      </c>
      <c r="BY1800" s="32">
        <v>91010</v>
      </c>
      <c r="BZ1800" t="s">
        <v>1816</v>
      </c>
      <c r="CA1800" t="s">
        <v>1695</v>
      </c>
      <c r="CB1800" t="s">
        <v>1892</v>
      </c>
      <c r="CC1800" s="52" t="s">
        <v>1683</v>
      </c>
      <c r="CD1800" s="52" t="s">
        <v>1683</v>
      </c>
      <c r="CE1800" s="155">
        <v>6</v>
      </c>
      <c r="CF1800" s="155">
        <v>6</v>
      </c>
      <c r="CG1800" s="31" t="s">
        <v>5837</v>
      </c>
      <c r="CH1800" s="31" t="s">
        <v>4018</v>
      </c>
      <c r="CI1800" s="31" t="s">
        <v>4045</v>
      </c>
      <c r="CJ1800" s="31" t="s">
        <v>3745</v>
      </c>
      <c r="DL1800"/>
      <c r="DM1800"/>
      <c r="DN1800"/>
      <c r="DO1800"/>
      <c r="DP1800"/>
      <c r="DQ1800"/>
      <c r="DR1800"/>
      <c r="DV1800" s="31" t="s">
        <v>2354</v>
      </c>
      <c r="DW1800" s="31" t="s">
        <v>2360</v>
      </c>
      <c r="DX1800" s="63"/>
      <c r="DY1800" s="63"/>
      <c r="DZ1800" s="63"/>
      <c r="EA1800" s="167"/>
      <c r="EB1800" s="60"/>
      <c r="EC1800" s="60"/>
      <c r="ED1800" s="60"/>
      <c r="EE1800" s="60"/>
      <c r="EF1800" s="60"/>
      <c r="EG1800" s="60"/>
      <c r="EH1800" s="60"/>
      <c r="EI1800" s="60"/>
      <c r="EJ1800" s="60"/>
      <c r="EK1800" s="60"/>
      <c r="EL1800" s="60"/>
      <c r="EM1800" s="60"/>
      <c r="EN1800" s="60"/>
      <c r="EO1800" s="60"/>
      <c r="EP1800" s="60"/>
      <c r="EQ1800" s="60"/>
      <c r="ER1800" s="60"/>
      <c r="ES1800" s="60"/>
      <c r="ET1800" s="60"/>
      <c r="EU1800" s="60"/>
      <c r="EV1800" s="60"/>
      <c r="EW1800" s="60"/>
      <c r="EX1800" s="60"/>
      <c r="EY1800" s="60"/>
      <c r="EZ1800" s="60"/>
      <c r="FA1800" s="60"/>
      <c r="FB1800" s="60"/>
    </row>
    <row r="1801" spans="22:158" x14ac:dyDescent="0.25">
      <c r="V1801" s="1"/>
      <c r="W1801" s="33"/>
      <c r="X1801" s="33"/>
      <c r="AH1801" s="38">
        <v>100</v>
      </c>
      <c r="AI1801" s="38">
        <v>130</v>
      </c>
      <c r="AJ1801" s="38">
        <v>13660</v>
      </c>
      <c r="AK1801" s="38">
        <v>16</v>
      </c>
      <c r="AL1801" s="38">
        <v>1910358</v>
      </c>
      <c r="AM1801" s="61" t="s">
        <v>1816</v>
      </c>
      <c r="AN1801" s="61" t="s">
        <v>1687</v>
      </c>
      <c r="AO1801" s="61" t="s">
        <v>5117</v>
      </c>
      <c r="AP1801" s="61" t="s">
        <v>5034</v>
      </c>
      <c r="AQ1801" s="61" t="s">
        <v>1723</v>
      </c>
      <c r="AR1801" s="28">
        <v>383066.3</v>
      </c>
      <c r="AS1801" s="28">
        <v>0</v>
      </c>
      <c r="AT1801" s="28">
        <v>0</v>
      </c>
      <c r="AU1801" s="62"/>
      <c r="BT1801">
        <v>0</v>
      </c>
      <c r="BU1801" s="32">
        <v>100</v>
      </c>
      <c r="BV1801" s="32">
        <v>150</v>
      </c>
      <c r="BW1801" s="32">
        <v>17350</v>
      </c>
      <c r="BX1801" s="32">
        <v>82</v>
      </c>
      <c r="BY1801" s="32">
        <v>91020</v>
      </c>
      <c r="BZ1801" t="s">
        <v>1816</v>
      </c>
      <c r="CA1801" t="s">
        <v>1695</v>
      </c>
      <c r="CB1801" t="s">
        <v>1892</v>
      </c>
      <c r="CC1801" s="52" t="s">
        <v>1790</v>
      </c>
      <c r="CD1801" s="52" t="s">
        <v>1792</v>
      </c>
      <c r="CE1801" s="155">
        <v>113169</v>
      </c>
      <c r="CF1801" s="155">
        <v>245</v>
      </c>
      <c r="CG1801" s="31" t="s">
        <v>5851</v>
      </c>
      <c r="CH1801" s="31" t="s">
        <v>4019</v>
      </c>
      <c r="CI1801" s="31" t="s">
        <v>4045</v>
      </c>
      <c r="CJ1801" s="31" t="s">
        <v>3746</v>
      </c>
      <c r="DL1801"/>
      <c r="DM1801"/>
      <c r="DN1801"/>
      <c r="DO1801"/>
      <c r="DP1801"/>
      <c r="DQ1801"/>
      <c r="DR1801"/>
      <c r="DV1801" s="31" t="s">
        <v>2354</v>
      </c>
      <c r="DW1801" s="31" t="s">
        <v>2360</v>
      </c>
      <c r="DX1801" s="63"/>
      <c r="DY1801" s="63"/>
      <c r="DZ1801" s="63"/>
      <c r="EA1801" s="167"/>
      <c r="EB1801" s="60"/>
      <c r="EC1801" s="60"/>
      <c r="ED1801" s="60"/>
      <c r="EE1801" s="60"/>
      <c r="EF1801" s="60"/>
      <c r="EG1801" s="60"/>
      <c r="EH1801" s="60"/>
      <c r="EI1801" s="60"/>
      <c r="EJ1801" s="60"/>
      <c r="EK1801" s="60"/>
      <c r="EL1801" s="60"/>
      <c r="EM1801" s="60"/>
      <c r="EN1801" s="60"/>
      <c r="EO1801" s="60"/>
      <c r="EP1801" s="60"/>
      <c r="EQ1801" s="60"/>
      <c r="ER1801" s="60"/>
      <c r="ES1801" s="60"/>
      <c r="ET1801" s="60"/>
      <c r="EU1801" s="60"/>
      <c r="EV1801" s="60"/>
      <c r="EW1801" s="60"/>
      <c r="EX1801" s="60"/>
      <c r="EY1801" s="60"/>
      <c r="EZ1801" s="60"/>
      <c r="FA1801" s="60"/>
      <c r="FB1801" s="60"/>
    </row>
    <row r="1802" spans="22:158" x14ac:dyDescent="0.25">
      <c r="W1802" s="33"/>
      <c r="X1802" s="33"/>
      <c r="AH1802" s="38">
        <v>100</v>
      </c>
      <c r="AI1802" s="38">
        <v>130</v>
      </c>
      <c r="AJ1802" s="38">
        <v>14200</v>
      </c>
      <c r="AK1802" s="38">
        <v>16</v>
      </c>
      <c r="AL1802" s="38">
        <v>1910358</v>
      </c>
      <c r="AM1802" s="61" t="s">
        <v>1816</v>
      </c>
      <c r="AN1802" s="61" t="s">
        <v>1687</v>
      </c>
      <c r="AO1802" s="61" t="s">
        <v>5127</v>
      </c>
      <c r="AP1802" s="61" t="s">
        <v>5034</v>
      </c>
      <c r="AQ1802" s="61" t="s">
        <v>1723</v>
      </c>
      <c r="AR1802" s="28">
        <v>274748.5</v>
      </c>
      <c r="AS1802" s="28">
        <v>0</v>
      </c>
      <c r="AT1802" s="28">
        <v>0</v>
      </c>
      <c r="AU1802" s="62"/>
      <c r="BT1802">
        <v>0</v>
      </c>
      <c r="BU1802" s="32">
        <v>100</v>
      </c>
      <c r="BV1802" s="32">
        <v>150</v>
      </c>
      <c r="BW1802" s="32">
        <v>17350</v>
      </c>
      <c r="BX1802" s="32">
        <v>82</v>
      </c>
      <c r="BY1802" s="32">
        <v>91040</v>
      </c>
      <c r="BZ1802" t="s">
        <v>1816</v>
      </c>
      <c r="CA1802" t="s">
        <v>1695</v>
      </c>
      <c r="CB1802" t="s">
        <v>1892</v>
      </c>
      <c r="CC1802" t="s">
        <v>1790</v>
      </c>
      <c r="CD1802" s="52" t="s">
        <v>1791</v>
      </c>
      <c r="CE1802" s="155">
        <v>29578</v>
      </c>
      <c r="CF1802" s="155">
        <v>163</v>
      </c>
      <c r="CG1802" s="31" t="s">
        <v>5853</v>
      </c>
      <c r="CH1802" s="31" t="s">
        <v>4020</v>
      </c>
      <c r="CI1802" s="31" t="s">
        <v>4045</v>
      </c>
      <c r="CJ1802" s="31" t="s">
        <v>3747</v>
      </c>
      <c r="DL1802"/>
      <c r="DM1802"/>
      <c r="DN1802"/>
      <c r="DO1802"/>
      <c r="DP1802"/>
      <c r="DQ1802"/>
      <c r="DR1802"/>
      <c r="DV1802" s="31" t="s">
        <v>2354</v>
      </c>
      <c r="DW1802" s="31" t="s">
        <v>2360</v>
      </c>
      <c r="DX1802" s="63"/>
      <c r="DY1802" s="63"/>
      <c r="DZ1802" s="63"/>
      <c r="EA1802" s="167"/>
      <c r="EB1802" s="60"/>
      <c r="EC1802" s="60"/>
      <c r="ED1802" s="60"/>
      <c r="EE1802" s="60"/>
      <c r="EF1802" s="60"/>
      <c r="EG1802" s="60"/>
      <c r="EH1802" s="60"/>
      <c r="EI1802" s="60"/>
      <c r="EJ1802" s="60"/>
      <c r="EK1802" s="60"/>
      <c r="EL1802" s="60"/>
      <c r="EM1802" s="60"/>
      <c r="EN1802" s="60"/>
      <c r="EO1802" s="60"/>
      <c r="EP1802" s="60"/>
      <c r="EQ1802" s="60"/>
      <c r="ER1802" s="60"/>
      <c r="ES1802" s="60"/>
      <c r="ET1802" s="60"/>
      <c r="EU1802" s="60"/>
      <c r="EV1802" s="60"/>
      <c r="EW1802" s="60"/>
      <c r="EX1802" s="60"/>
      <c r="EY1802" s="60"/>
      <c r="EZ1802" s="60"/>
      <c r="FA1802" s="60"/>
      <c r="FB1802" s="60"/>
    </row>
    <row r="1803" spans="22:158" x14ac:dyDescent="0.25">
      <c r="W1803" s="33"/>
      <c r="X1803" s="33"/>
      <c r="AH1803" s="38">
        <v>100</v>
      </c>
      <c r="AI1803" s="38">
        <v>130</v>
      </c>
      <c r="AJ1803" s="38">
        <v>14920</v>
      </c>
      <c r="AK1803" s="38">
        <v>16</v>
      </c>
      <c r="AL1803" s="38">
        <v>1910358</v>
      </c>
      <c r="AM1803" s="61" t="s">
        <v>1816</v>
      </c>
      <c r="AN1803" s="61" t="s">
        <v>1687</v>
      </c>
      <c r="AO1803" s="61" t="s">
        <v>1588</v>
      </c>
      <c r="AP1803" s="61" t="s">
        <v>5034</v>
      </c>
      <c r="AQ1803" s="61" t="s">
        <v>1723</v>
      </c>
      <c r="AR1803" s="28">
        <v>77630.600000000006</v>
      </c>
      <c r="AS1803" s="28">
        <v>0</v>
      </c>
      <c r="AT1803" s="28">
        <v>0</v>
      </c>
      <c r="AU1803" s="62"/>
      <c r="BT1803">
        <v>0</v>
      </c>
      <c r="BU1803" s="32">
        <v>100</v>
      </c>
      <c r="BV1803" s="32">
        <v>150</v>
      </c>
      <c r="BW1803" s="32">
        <v>17350</v>
      </c>
      <c r="BX1803" s="32">
        <v>83</v>
      </c>
      <c r="BY1803" s="32">
        <v>91060</v>
      </c>
      <c r="BZ1803" t="s">
        <v>1816</v>
      </c>
      <c r="CA1803" t="s">
        <v>1695</v>
      </c>
      <c r="CB1803" t="s">
        <v>1892</v>
      </c>
      <c r="CC1803" s="52" t="s">
        <v>1786</v>
      </c>
      <c r="CD1803" s="52" t="s">
        <v>5043</v>
      </c>
      <c r="CE1803" s="155">
        <v>2817</v>
      </c>
      <c r="CF1803" s="155">
        <v>7</v>
      </c>
      <c r="CG1803" s="31" t="s">
        <v>684</v>
      </c>
      <c r="CH1803" s="31" t="s">
        <v>4021</v>
      </c>
      <c r="CI1803" s="31" t="s">
        <v>4045</v>
      </c>
      <c r="CJ1803" s="31" t="s">
        <v>3748</v>
      </c>
      <c r="DL1803"/>
      <c r="DM1803"/>
      <c r="DN1803"/>
      <c r="DO1803"/>
      <c r="DP1803"/>
      <c r="DQ1803"/>
      <c r="DR1803"/>
      <c r="DV1803" s="31" t="s">
        <v>2354</v>
      </c>
      <c r="DW1803" s="31" t="s">
        <v>2360</v>
      </c>
      <c r="DX1803" s="63"/>
      <c r="DY1803" s="63"/>
      <c r="DZ1803" s="63"/>
      <c r="EA1803" s="167"/>
      <c r="EB1803" s="60"/>
      <c r="EC1803" s="60"/>
      <c r="ED1803" s="60"/>
      <c r="EE1803" s="60"/>
      <c r="EF1803" s="60"/>
      <c r="EG1803" s="60"/>
      <c r="EH1803" s="60"/>
      <c r="EI1803" s="60"/>
      <c r="EJ1803" s="60"/>
      <c r="EK1803" s="60"/>
      <c r="EL1803" s="60"/>
      <c r="EM1803" s="60"/>
      <c r="EN1803" s="60"/>
      <c r="EO1803" s="60"/>
      <c r="EP1803" s="60"/>
      <c r="EQ1803" s="60"/>
      <c r="ER1803" s="60"/>
      <c r="ES1803" s="60"/>
      <c r="ET1803" s="60"/>
      <c r="EU1803" s="60"/>
      <c r="EV1803" s="60"/>
      <c r="EW1803" s="60"/>
      <c r="EX1803" s="60"/>
      <c r="EY1803" s="60"/>
      <c r="EZ1803" s="60"/>
      <c r="FA1803" s="60"/>
      <c r="FB1803" s="60"/>
    </row>
    <row r="1804" spans="22:158" x14ac:dyDescent="0.25">
      <c r="W1804" s="33"/>
      <c r="X1804" s="33"/>
      <c r="AH1804" s="38">
        <v>100</v>
      </c>
      <c r="AI1804" s="38">
        <v>130</v>
      </c>
      <c r="AJ1804" s="38">
        <v>15300</v>
      </c>
      <c r="AK1804" s="38">
        <v>16</v>
      </c>
      <c r="AL1804" s="38">
        <v>1910358</v>
      </c>
      <c r="AM1804" s="61" t="s">
        <v>1816</v>
      </c>
      <c r="AN1804" s="61" t="s">
        <v>1687</v>
      </c>
      <c r="AO1804" s="61" t="s">
        <v>1597</v>
      </c>
      <c r="AP1804" s="61" t="s">
        <v>5034</v>
      </c>
      <c r="AQ1804" s="61" t="s">
        <v>1723</v>
      </c>
      <c r="AR1804" s="28">
        <v>787771.2</v>
      </c>
      <c r="AS1804" s="28">
        <v>0</v>
      </c>
      <c r="AT1804" s="28">
        <v>0</v>
      </c>
      <c r="AU1804" s="62"/>
      <c r="BT1804">
        <v>0</v>
      </c>
      <c r="BU1804" s="32">
        <v>100</v>
      </c>
      <c r="BV1804" s="32">
        <v>150</v>
      </c>
      <c r="BW1804" s="32">
        <v>17350</v>
      </c>
      <c r="BX1804" s="32">
        <v>84</v>
      </c>
      <c r="BY1804" s="32">
        <v>91100</v>
      </c>
      <c r="BZ1804" t="s">
        <v>1816</v>
      </c>
      <c r="CA1804" t="s">
        <v>1695</v>
      </c>
      <c r="CB1804" t="s">
        <v>1892</v>
      </c>
      <c r="CC1804" s="52" t="s">
        <v>1795</v>
      </c>
      <c r="CD1804" s="52" t="s">
        <v>1796</v>
      </c>
      <c r="CE1804" s="155">
        <v>5</v>
      </c>
      <c r="CF1804" s="155">
        <v>1</v>
      </c>
      <c r="CG1804" s="31" t="s">
        <v>688</v>
      </c>
      <c r="CH1804" s="31" t="s">
        <v>4022</v>
      </c>
      <c r="CI1804" s="31" t="s">
        <v>4045</v>
      </c>
      <c r="CJ1804" s="31" t="s">
        <v>3749</v>
      </c>
      <c r="DL1804"/>
      <c r="DM1804"/>
      <c r="DN1804"/>
      <c r="DO1804"/>
      <c r="DP1804"/>
      <c r="DQ1804"/>
      <c r="DR1804"/>
      <c r="DV1804" s="31" t="s">
        <v>2354</v>
      </c>
      <c r="DW1804" s="31" t="s">
        <v>2360</v>
      </c>
      <c r="DX1804" s="63"/>
      <c r="DY1804" s="63"/>
      <c r="DZ1804" s="63"/>
      <c r="EA1804" s="167"/>
      <c r="EB1804" s="60"/>
      <c r="EC1804" s="60"/>
      <c r="ED1804" s="60"/>
      <c r="EE1804" s="60"/>
      <c r="EF1804" s="60"/>
      <c r="EG1804" s="60"/>
      <c r="EH1804" s="60"/>
      <c r="EI1804" s="60"/>
      <c r="EJ1804" s="60"/>
      <c r="EK1804" s="60"/>
      <c r="EL1804" s="60"/>
      <c r="EM1804" s="60"/>
      <c r="EN1804" s="60"/>
      <c r="EO1804" s="60"/>
      <c r="EP1804" s="60"/>
      <c r="EQ1804" s="60"/>
      <c r="ER1804" s="60"/>
      <c r="ES1804" s="60"/>
      <c r="ET1804" s="60"/>
      <c r="EU1804" s="60"/>
      <c r="EV1804" s="60"/>
      <c r="EW1804" s="60"/>
      <c r="EX1804" s="60"/>
      <c r="EY1804" s="60"/>
      <c r="EZ1804" s="60"/>
      <c r="FA1804" s="60"/>
      <c r="FB1804" s="60"/>
    </row>
    <row r="1805" spans="22:158" x14ac:dyDescent="0.25">
      <c r="W1805" s="33"/>
      <c r="X1805" s="33"/>
      <c r="AH1805" s="38">
        <v>100</v>
      </c>
      <c r="AI1805" s="38">
        <v>130</v>
      </c>
      <c r="AJ1805" s="38">
        <v>15750</v>
      </c>
      <c r="AK1805" s="38">
        <v>16</v>
      </c>
      <c r="AL1805" s="38">
        <v>1910358</v>
      </c>
      <c r="AM1805" s="61" t="s">
        <v>1816</v>
      </c>
      <c r="AN1805" s="61" t="s">
        <v>1687</v>
      </c>
      <c r="AO1805" s="61" t="s">
        <v>1606</v>
      </c>
      <c r="AP1805" s="61" t="s">
        <v>5034</v>
      </c>
      <c r="AQ1805" s="61" t="s">
        <v>1723</v>
      </c>
      <c r="AR1805" s="28">
        <v>43158.1</v>
      </c>
      <c r="AS1805" s="28">
        <v>0</v>
      </c>
      <c r="AT1805" s="28">
        <v>0</v>
      </c>
      <c r="AU1805" s="62"/>
      <c r="BT1805">
        <v>0</v>
      </c>
      <c r="BU1805" s="32">
        <v>100</v>
      </c>
      <c r="BV1805" s="32">
        <v>150</v>
      </c>
      <c r="BW1805" s="32">
        <v>17350</v>
      </c>
      <c r="BX1805" s="32">
        <v>86</v>
      </c>
      <c r="BY1805" s="32">
        <v>91140</v>
      </c>
      <c r="BZ1805" t="s">
        <v>1816</v>
      </c>
      <c r="CA1805" t="s">
        <v>1695</v>
      </c>
      <c r="CB1805" s="52" t="s">
        <v>1892</v>
      </c>
      <c r="CC1805" s="52" t="s">
        <v>1787</v>
      </c>
      <c r="CD1805" s="52" t="s">
        <v>1789</v>
      </c>
      <c r="CE1805" s="155">
        <v>263</v>
      </c>
      <c r="CF1805" s="155">
        <v>32</v>
      </c>
      <c r="CG1805" s="31" t="s">
        <v>5839</v>
      </c>
      <c r="CH1805" s="31" t="s">
        <v>4024</v>
      </c>
      <c r="CI1805" s="31" t="s">
        <v>4045</v>
      </c>
      <c r="CJ1805" s="31" t="s">
        <v>3750</v>
      </c>
      <c r="DL1805"/>
      <c r="DM1805"/>
      <c r="DN1805"/>
      <c r="DO1805"/>
      <c r="DP1805"/>
      <c r="DQ1805"/>
      <c r="DR1805"/>
      <c r="DV1805" s="31" t="s">
        <v>2354</v>
      </c>
      <c r="DW1805" s="31" t="s">
        <v>2360</v>
      </c>
      <c r="DX1805" s="63"/>
      <c r="DY1805" s="63"/>
      <c r="DZ1805" s="63"/>
      <c r="EA1805" s="167"/>
      <c r="EB1805" s="60"/>
      <c r="EC1805" s="60"/>
      <c r="ED1805" s="60"/>
      <c r="EE1805" s="60"/>
      <c r="EF1805" s="60"/>
      <c r="EG1805" s="60"/>
      <c r="EH1805" s="60"/>
      <c r="EI1805" s="60"/>
      <c r="EJ1805" s="60"/>
      <c r="EK1805" s="60"/>
      <c r="EL1805" s="60"/>
      <c r="EM1805" s="60"/>
      <c r="EN1805" s="60"/>
      <c r="EO1805" s="60"/>
      <c r="EP1805" s="60"/>
      <c r="EQ1805" s="60"/>
      <c r="ER1805" s="60"/>
      <c r="ES1805" s="60"/>
      <c r="ET1805" s="60"/>
      <c r="EU1805" s="60"/>
      <c r="EV1805" s="60"/>
      <c r="EW1805" s="60"/>
      <c r="EX1805" s="60"/>
      <c r="EY1805" s="60"/>
      <c r="EZ1805" s="60"/>
      <c r="FA1805" s="60"/>
      <c r="FB1805" s="60"/>
    </row>
    <row r="1806" spans="22:158" x14ac:dyDescent="0.25">
      <c r="W1806" s="33"/>
      <c r="X1806" s="33"/>
      <c r="AH1806" s="38">
        <v>100</v>
      </c>
      <c r="AI1806" s="38">
        <v>130</v>
      </c>
      <c r="AJ1806" s="38">
        <v>17310</v>
      </c>
      <c r="AK1806" s="38">
        <v>16</v>
      </c>
      <c r="AL1806" s="38">
        <v>1910358</v>
      </c>
      <c r="AM1806" s="61" t="s">
        <v>1816</v>
      </c>
      <c r="AN1806" s="61" t="s">
        <v>1687</v>
      </c>
      <c r="AO1806" s="61" t="s">
        <v>1640</v>
      </c>
      <c r="AP1806" s="61" t="s">
        <v>5034</v>
      </c>
      <c r="AQ1806" s="61" t="s">
        <v>1723</v>
      </c>
      <c r="AR1806" s="28">
        <v>323109.5</v>
      </c>
      <c r="AS1806" s="28">
        <v>0</v>
      </c>
      <c r="AT1806" s="28">
        <v>0</v>
      </c>
      <c r="AU1806" s="62"/>
      <c r="BT1806">
        <v>0</v>
      </c>
      <c r="BU1806" s="32">
        <v>100</v>
      </c>
      <c r="BV1806" s="32">
        <v>150</v>
      </c>
      <c r="BW1806" s="32">
        <v>17350</v>
      </c>
      <c r="BX1806" s="32">
        <v>86</v>
      </c>
      <c r="BY1806" s="32">
        <v>91160</v>
      </c>
      <c r="BZ1806" t="s">
        <v>1816</v>
      </c>
      <c r="CA1806" t="s">
        <v>1695</v>
      </c>
      <c r="CB1806" t="s">
        <v>1892</v>
      </c>
      <c r="CC1806" t="s">
        <v>1787</v>
      </c>
      <c r="CD1806" s="52" t="s">
        <v>1788</v>
      </c>
      <c r="CE1806" s="155">
        <v>45</v>
      </c>
      <c r="CF1806" s="155">
        <v>7</v>
      </c>
      <c r="CG1806" s="31" t="s">
        <v>5831</v>
      </c>
      <c r="CH1806" s="31" t="s">
        <v>4025</v>
      </c>
      <c r="CI1806" s="31" t="s">
        <v>4045</v>
      </c>
      <c r="CJ1806" s="31" t="s">
        <v>3751</v>
      </c>
      <c r="DL1806"/>
      <c r="DM1806"/>
      <c r="DN1806"/>
      <c r="DO1806"/>
      <c r="DP1806"/>
      <c r="DQ1806"/>
      <c r="DR1806"/>
      <c r="DV1806" s="31" t="s">
        <v>2354</v>
      </c>
      <c r="DW1806" s="31" t="s">
        <v>2360</v>
      </c>
      <c r="DX1806" s="63"/>
      <c r="DY1806" s="63"/>
      <c r="DZ1806" s="63"/>
      <c r="EA1806" s="167"/>
      <c r="EB1806" s="60"/>
      <c r="EC1806" s="60"/>
      <c r="ED1806" s="60"/>
      <c r="EE1806" s="60"/>
      <c r="EF1806" s="60"/>
      <c r="EG1806" s="60"/>
      <c r="EH1806" s="60"/>
      <c r="EI1806" s="60"/>
      <c r="EJ1806" s="60"/>
      <c r="EK1806" s="60"/>
      <c r="EL1806" s="60"/>
      <c r="EM1806" s="60"/>
      <c r="EN1806" s="60"/>
      <c r="EO1806" s="60"/>
      <c r="EP1806" s="60"/>
      <c r="EQ1806" s="60"/>
      <c r="ER1806" s="60"/>
      <c r="ES1806" s="60"/>
      <c r="ET1806" s="60"/>
      <c r="EU1806" s="60"/>
      <c r="EV1806" s="60"/>
      <c r="EW1806" s="60"/>
      <c r="EX1806" s="60"/>
      <c r="EY1806" s="60"/>
      <c r="EZ1806" s="60"/>
      <c r="FA1806" s="60"/>
      <c r="FB1806" s="60"/>
    </row>
    <row r="1807" spans="22:158" x14ac:dyDescent="0.25">
      <c r="V1807" s="1"/>
      <c r="W1807" s="33"/>
      <c r="X1807" s="33"/>
      <c r="AH1807" s="38">
        <v>100</v>
      </c>
      <c r="AI1807" s="38">
        <v>130</v>
      </c>
      <c r="AJ1807" s="38">
        <v>17400</v>
      </c>
      <c r="AK1807" s="38">
        <v>16</v>
      </c>
      <c r="AL1807" s="38">
        <v>1910358</v>
      </c>
      <c r="AM1807" s="61" t="s">
        <v>1816</v>
      </c>
      <c r="AN1807" s="61" t="s">
        <v>1687</v>
      </c>
      <c r="AO1807" s="61" t="s">
        <v>1642</v>
      </c>
      <c r="AP1807" s="61" t="s">
        <v>5034</v>
      </c>
      <c r="AQ1807" s="61" t="s">
        <v>1723</v>
      </c>
      <c r="AR1807" s="28">
        <v>64160.6</v>
      </c>
      <c r="AS1807" s="28">
        <v>0</v>
      </c>
      <c r="AT1807" s="28">
        <v>0</v>
      </c>
      <c r="AU1807" s="62"/>
      <c r="BT1807">
        <v>0</v>
      </c>
      <c r="BU1807" s="32">
        <v>100</v>
      </c>
      <c r="BV1807" s="32">
        <v>150</v>
      </c>
      <c r="BW1807" s="32">
        <v>17350</v>
      </c>
      <c r="BX1807" s="32">
        <v>88</v>
      </c>
      <c r="BY1807" s="32">
        <v>91220</v>
      </c>
      <c r="BZ1807" t="s">
        <v>1816</v>
      </c>
      <c r="CA1807" t="s">
        <v>1695</v>
      </c>
      <c r="CB1807" t="s">
        <v>1892</v>
      </c>
      <c r="CC1807" s="52" t="s">
        <v>1684</v>
      </c>
      <c r="CD1807" s="52" t="s">
        <v>1684</v>
      </c>
      <c r="CE1807" s="155">
        <v>48860</v>
      </c>
      <c r="CF1807" s="155">
        <v>8</v>
      </c>
      <c r="CG1807" s="31" t="s">
        <v>696</v>
      </c>
      <c r="CH1807" s="31" t="s">
        <v>4026</v>
      </c>
      <c r="CI1807" s="31" t="s">
        <v>4045</v>
      </c>
      <c r="CJ1807" s="31" t="s">
        <v>3752</v>
      </c>
      <c r="DL1807"/>
      <c r="DM1807"/>
      <c r="DN1807"/>
      <c r="DO1807"/>
      <c r="DP1807"/>
      <c r="DQ1807"/>
      <c r="DR1807"/>
      <c r="DV1807" s="31" t="s">
        <v>2354</v>
      </c>
      <c r="DW1807" s="31" t="s">
        <v>2360</v>
      </c>
      <c r="DX1807" s="63"/>
      <c r="DY1807" s="63"/>
      <c r="DZ1807" s="63"/>
      <c r="EA1807" s="167"/>
      <c r="EB1807" s="60"/>
      <c r="EC1807" s="60"/>
      <c r="ED1807" s="60"/>
      <c r="EE1807" s="60"/>
      <c r="EF1807" s="60"/>
      <c r="EG1807" s="60"/>
      <c r="EH1807" s="60"/>
      <c r="EI1807" s="60"/>
      <c r="EJ1807" s="60"/>
      <c r="EK1807" s="60"/>
      <c r="EL1807" s="60"/>
      <c r="EM1807" s="60"/>
      <c r="EN1807" s="60"/>
      <c r="EO1807" s="60"/>
      <c r="EP1807" s="60"/>
      <c r="EQ1807" s="60"/>
      <c r="ER1807" s="60"/>
      <c r="ES1807" s="60"/>
      <c r="ET1807" s="60"/>
      <c r="EU1807" s="60"/>
      <c r="EV1807" s="60"/>
      <c r="EW1807" s="60"/>
      <c r="EX1807" s="60"/>
      <c r="EY1807" s="60"/>
      <c r="EZ1807" s="60"/>
      <c r="FA1807" s="60"/>
      <c r="FB1807" s="60"/>
    </row>
    <row r="1808" spans="22:158" x14ac:dyDescent="0.25">
      <c r="W1808" s="33"/>
      <c r="X1808" s="33"/>
      <c r="AH1808" s="38">
        <v>100</v>
      </c>
      <c r="AI1808" s="38">
        <v>130</v>
      </c>
      <c r="AJ1808" s="38">
        <v>17850</v>
      </c>
      <c r="AK1808" s="38">
        <v>16</v>
      </c>
      <c r="AL1808" s="38">
        <v>1910358</v>
      </c>
      <c r="AM1808" s="61" t="s">
        <v>1816</v>
      </c>
      <c r="AN1808" s="61" t="s">
        <v>1687</v>
      </c>
      <c r="AO1808" s="61" t="s">
        <v>1652</v>
      </c>
      <c r="AP1808" s="61" t="s">
        <v>5034</v>
      </c>
      <c r="AQ1808" s="61" t="s">
        <v>1723</v>
      </c>
      <c r="AR1808" s="28">
        <v>104830.7</v>
      </c>
      <c r="AS1808" s="28">
        <v>0</v>
      </c>
      <c r="AT1808" s="28">
        <v>0</v>
      </c>
      <c r="AU1808" s="62"/>
      <c r="BT1808">
        <v>0</v>
      </c>
      <c r="BU1808" s="32">
        <v>100</v>
      </c>
      <c r="BV1808" s="32">
        <v>150</v>
      </c>
      <c r="BW1808" s="32">
        <v>17350</v>
      </c>
      <c r="BX1808" s="32">
        <v>89</v>
      </c>
      <c r="BY1808" s="32">
        <v>91240</v>
      </c>
      <c r="BZ1808" t="s">
        <v>1816</v>
      </c>
      <c r="CA1808" t="s">
        <v>1695</v>
      </c>
      <c r="CB1808" t="s">
        <v>1892</v>
      </c>
      <c r="CC1808" t="s">
        <v>1785</v>
      </c>
      <c r="CD1808" s="52" t="s">
        <v>1785</v>
      </c>
      <c r="CE1808" s="155">
        <v>328806</v>
      </c>
      <c r="CF1808" s="155">
        <v>221</v>
      </c>
      <c r="CG1808" s="31" t="s">
        <v>698</v>
      </c>
      <c r="CH1808" s="31" t="s">
        <v>4027</v>
      </c>
      <c r="CI1808" s="31" t="s">
        <v>4045</v>
      </c>
      <c r="CJ1808" s="31" t="s">
        <v>3753</v>
      </c>
      <c r="DL1808"/>
      <c r="DM1808"/>
      <c r="DN1808"/>
      <c r="DO1808"/>
      <c r="DP1808"/>
      <c r="DQ1808"/>
      <c r="DR1808"/>
      <c r="DV1808" s="31" t="s">
        <v>2354</v>
      </c>
      <c r="DW1808" s="31" t="s">
        <v>2360</v>
      </c>
      <c r="DX1808" s="63"/>
      <c r="DY1808" s="63"/>
      <c r="DZ1808" s="63"/>
      <c r="EA1808" s="167"/>
      <c r="EB1808" s="60"/>
      <c r="EC1808" s="60"/>
      <c r="ED1808" s="60"/>
      <c r="EE1808" s="60"/>
      <c r="EF1808" s="60"/>
      <c r="EG1808" s="60"/>
      <c r="EH1808" s="60"/>
      <c r="EI1808" s="60"/>
      <c r="EJ1808" s="60"/>
      <c r="EK1808" s="60"/>
      <c r="EL1808" s="60"/>
      <c r="EM1808" s="60"/>
      <c r="EN1808" s="60"/>
      <c r="EO1808" s="60"/>
      <c r="EP1808" s="60"/>
      <c r="EQ1808" s="60"/>
      <c r="ER1808" s="60"/>
      <c r="ES1808" s="60"/>
      <c r="ET1808" s="60"/>
      <c r="EU1808" s="60"/>
      <c r="EV1808" s="60"/>
      <c r="EW1808" s="60"/>
      <c r="EX1808" s="60"/>
      <c r="EY1808" s="60"/>
      <c r="EZ1808" s="60"/>
      <c r="FA1808" s="60"/>
      <c r="FB1808" s="60"/>
    </row>
    <row r="1809" spans="22:158" x14ac:dyDescent="0.25">
      <c r="W1809" s="33"/>
      <c r="X1809" s="33"/>
      <c r="AH1809" s="38">
        <v>100</v>
      </c>
      <c r="AI1809" s="38">
        <v>135</v>
      </c>
      <c r="AJ1809" s="38">
        <v>10950</v>
      </c>
      <c r="AK1809" s="38">
        <v>16</v>
      </c>
      <c r="AL1809" s="38">
        <v>1910358</v>
      </c>
      <c r="AM1809" s="61" t="s">
        <v>1816</v>
      </c>
      <c r="AN1809" s="61" t="s">
        <v>1693</v>
      </c>
      <c r="AO1809" s="61" t="s">
        <v>5062</v>
      </c>
      <c r="AP1809" s="61" t="s">
        <v>5034</v>
      </c>
      <c r="AQ1809" s="61" t="s">
        <v>1723</v>
      </c>
      <c r="AR1809" s="28">
        <v>293952.8</v>
      </c>
      <c r="AS1809" s="28">
        <v>0</v>
      </c>
      <c r="AT1809" s="28">
        <v>0</v>
      </c>
      <c r="AU1809" s="62"/>
      <c r="BT1809">
        <v>0</v>
      </c>
      <c r="BU1809" s="32">
        <v>100</v>
      </c>
      <c r="BV1809" s="32">
        <v>150</v>
      </c>
      <c r="BW1809" s="32">
        <v>17500</v>
      </c>
      <c r="BX1809" s="32">
        <v>81</v>
      </c>
      <c r="BY1809" s="32">
        <v>91000</v>
      </c>
      <c r="BZ1809" t="s">
        <v>1816</v>
      </c>
      <c r="CA1809" t="s">
        <v>1695</v>
      </c>
      <c r="CB1809" t="s">
        <v>1895</v>
      </c>
      <c r="CC1809" s="52" t="s">
        <v>1683</v>
      </c>
      <c r="CD1809" s="52" t="s">
        <v>1784</v>
      </c>
      <c r="CE1809" s="155">
        <v>86197</v>
      </c>
      <c r="CF1809" s="155">
        <v>312</v>
      </c>
      <c r="CG1809" s="31" t="s">
        <v>5834</v>
      </c>
      <c r="CH1809" s="31" t="s">
        <v>4016</v>
      </c>
      <c r="CI1809" s="31" t="s">
        <v>4046</v>
      </c>
      <c r="CJ1809" s="31" t="s">
        <v>3754</v>
      </c>
      <c r="DL1809"/>
      <c r="DM1809"/>
      <c r="DN1809"/>
      <c r="DO1809"/>
      <c r="DP1809"/>
      <c r="DQ1809"/>
      <c r="DR1809"/>
      <c r="DV1809" s="31" t="s">
        <v>2354</v>
      </c>
      <c r="DW1809" s="31" t="s">
        <v>2361</v>
      </c>
      <c r="DX1809" s="63"/>
      <c r="DY1809" s="63"/>
      <c r="DZ1809" s="63"/>
      <c r="EA1809" s="167"/>
      <c r="EB1809" s="60"/>
      <c r="EC1809" s="60"/>
      <c r="ED1809" s="60"/>
      <c r="EE1809" s="60"/>
      <c r="EF1809" s="60"/>
      <c r="EG1809" s="60"/>
      <c r="EH1809" s="60"/>
      <c r="EI1809" s="60"/>
      <c r="EJ1809" s="60"/>
      <c r="EK1809" s="60"/>
      <c r="EL1809" s="60"/>
      <c r="EM1809" s="60"/>
      <c r="EN1809" s="60"/>
      <c r="EO1809" s="60"/>
      <c r="EP1809" s="60"/>
      <c r="EQ1809" s="60"/>
      <c r="ER1809" s="60"/>
      <c r="ES1809" s="60"/>
      <c r="ET1809" s="60"/>
      <c r="EU1809" s="60"/>
      <c r="EV1809" s="60"/>
      <c r="EW1809" s="60"/>
      <c r="EX1809" s="60"/>
      <c r="EY1809" s="60"/>
      <c r="EZ1809" s="60"/>
      <c r="FA1809" s="60"/>
      <c r="FB1809" s="60"/>
    </row>
    <row r="1810" spans="22:158" x14ac:dyDescent="0.25">
      <c r="W1810" s="33"/>
      <c r="X1810" s="33"/>
      <c r="AH1810" s="38">
        <v>100</v>
      </c>
      <c r="AI1810" s="38">
        <v>135</v>
      </c>
      <c r="AJ1810" s="38">
        <v>11750</v>
      </c>
      <c r="AK1810" s="38">
        <v>16</v>
      </c>
      <c r="AL1810" s="38">
        <v>1910358</v>
      </c>
      <c r="AM1810" s="61" t="s">
        <v>1816</v>
      </c>
      <c r="AN1810" s="61" t="s">
        <v>1693</v>
      </c>
      <c r="AO1810" s="61" t="s">
        <v>5080</v>
      </c>
      <c r="AP1810" s="61" t="s">
        <v>5034</v>
      </c>
      <c r="AQ1810" s="61" t="s">
        <v>1723</v>
      </c>
      <c r="AR1810" s="28">
        <v>1603378.7</v>
      </c>
      <c r="AS1810" s="28">
        <v>0</v>
      </c>
      <c r="AT1810" s="28">
        <v>0</v>
      </c>
      <c r="AU1810" s="62"/>
      <c r="BT1810">
        <v>0</v>
      </c>
      <c r="BU1810" s="32">
        <v>100</v>
      </c>
      <c r="BV1810" s="32">
        <v>150</v>
      </c>
      <c r="BW1810" s="32">
        <v>17500</v>
      </c>
      <c r="BX1810" s="32">
        <v>81</v>
      </c>
      <c r="BY1810" s="32">
        <v>91010</v>
      </c>
      <c r="BZ1810" t="s">
        <v>1816</v>
      </c>
      <c r="CA1810" t="s">
        <v>1695</v>
      </c>
      <c r="CB1810" t="s">
        <v>1895</v>
      </c>
      <c r="CC1810" s="52" t="s">
        <v>1683</v>
      </c>
      <c r="CD1810" s="52" t="s">
        <v>1683</v>
      </c>
      <c r="CE1810" s="155">
        <v>1224</v>
      </c>
      <c r="CF1810" s="155">
        <v>6</v>
      </c>
      <c r="CG1810" s="31" t="s">
        <v>5837</v>
      </c>
      <c r="CH1810" s="31" t="s">
        <v>4018</v>
      </c>
      <c r="CI1810" s="31" t="s">
        <v>4046</v>
      </c>
      <c r="CJ1810" s="31" t="s">
        <v>3755</v>
      </c>
      <c r="DL1810"/>
      <c r="DM1810"/>
      <c r="DN1810"/>
      <c r="DO1810"/>
      <c r="DP1810"/>
      <c r="DQ1810"/>
      <c r="DR1810"/>
      <c r="DV1810" s="31" t="s">
        <v>2354</v>
      </c>
      <c r="DW1810" s="31" t="s">
        <v>2361</v>
      </c>
      <c r="DX1810" s="63"/>
      <c r="DY1810" s="63"/>
      <c r="DZ1810" s="63"/>
      <c r="EA1810" s="167"/>
      <c r="EB1810" s="60"/>
      <c r="EC1810" s="60"/>
      <c r="ED1810" s="60"/>
      <c r="EE1810" s="60"/>
      <c r="EF1810" s="60"/>
      <c r="EG1810" s="60"/>
      <c r="EH1810" s="60"/>
      <c r="EI1810" s="60"/>
      <c r="EJ1810" s="60"/>
      <c r="EK1810" s="60"/>
      <c r="EL1810" s="60"/>
      <c r="EM1810" s="60"/>
      <c r="EN1810" s="60"/>
      <c r="EO1810" s="60"/>
      <c r="EP1810" s="60"/>
      <c r="EQ1810" s="60"/>
      <c r="ER1810" s="60"/>
      <c r="ES1810" s="60"/>
      <c r="ET1810" s="60"/>
      <c r="EU1810" s="60"/>
      <c r="EV1810" s="60"/>
      <c r="EW1810" s="60"/>
      <c r="EX1810" s="60"/>
      <c r="EY1810" s="60"/>
      <c r="EZ1810" s="60"/>
      <c r="FA1810" s="60"/>
      <c r="FB1810" s="60"/>
    </row>
    <row r="1811" spans="22:158" x14ac:dyDescent="0.25">
      <c r="W1811" s="33"/>
      <c r="X1811" s="33"/>
      <c r="AH1811" s="38">
        <v>100</v>
      </c>
      <c r="AI1811" s="38">
        <v>135</v>
      </c>
      <c r="AJ1811" s="38">
        <v>12150</v>
      </c>
      <c r="AK1811" s="38">
        <v>16</v>
      </c>
      <c r="AL1811" s="38">
        <v>1910358</v>
      </c>
      <c r="AM1811" s="61" t="s">
        <v>1816</v>
      </c>
      <c r="AN1811" s="61" t="s">
        <v>1693</v>
      </c>
      <c r="AO1811" s="61" t="s">
        <v>5087</v>
      </c>
      <c r="AP1811" s="61" t="s">
        <v>5034</v>
      </c>
      <c r="AQ1811" s="61" t="s">
        <v>1723</v>
      </c>
      <c r="AR1811" s="28">
        <v>87501.7</v>
      </c>
      <c r="AS1811" s="28">
        <v>0</v>
      </c>
      <c r="AT1811" s="28">
        <v>0</v>
      </c>
      <c r="AU1811" s="62"/>
      <c r="BT1811">
        <v>0</v>
      </c>
      <c r="BU1811" s="32">
        <v>100</v>
      </c>
      <c r="BV1811" s="32">
        <v>150</v>
      </c>
      <c r="BW1811" s="32">
        <v>17500</v>
      </c>
      <c r="BX1811" s="32">
        <v>82</v>
      </c>
      <c r="BY1811" s="32">
        <v>91020</v>
      </c>
      <c r="BZ1811" t="s">
        <v>1816</v>
      </c>
      <c r="CA1811" t="s">
        <v>1695</v>
      </c>
      <c r="CB1811" t="s">
        <v>1895</v>
      </c>
      <c r="CC1811" s="52" t="s">
        <v>1790</v>
      </c>
      <c r="CD1811" s="52" t="s">
        <v>1792</v>
      </c>
      <c r="CE1811" s="155">
        <v>1660</v>
      </c>
      <c r="CF1811" s="155">
        <v>6</v>
      </c>
      <c r="CG1811" s="31" t="s">
        <v>5851</v>
      </c>
      <c r="CH1811" s="31" t="s">
        <v>4019</v>
      </c>
      <c r="CI1811" s="31" t="s">
        <v>4046</v>
      </c>
      <c r="CJ1811" s="31" t="s">
        <v>3756</v>
      </c>
      <c r="DL1811"/>
      <c r="DM1811"/>
      <c r="DN1811"/>
      <c r="DO1811"/>
      <c r="DP1811"/>
      <c r="DQ1811"/>
      <c r="DR1811"/>
      <c r="DV1811" s="31" t="s">
        <v>2354</v>
      </c>
      <c r="DW1811" s="31" t="s">
        <v>2361</v>
      </c>
      <c r="DX1811" s="63"/>
      <c r="DY1811" s="63"/>
      <c r="DZ1811" s="63"/>
      <c r="EA1811" s="167"/>
      <c r="EB1811" s="60"/>
      <c r="EC1811" s="60"/>
      <c r="ED1811" s="60"/>
      <c r="EE1811" s="60"/>
      <c r="EF1811" s="60"/>
      <c r="EG1811" s="60"/>
      <c r="EH1811" s="60"/>
      <c r="EI1811" s="60"/>
      <c r="EJ1811" s="60"/>
      <c r="EK1811" s="60"/>
      <c r="EL1811" s="60"/>
      <c r="EM1811" s="60"/>
      <c r="EN1811" s="60"/>
      <c r="EO1811" s="60"/>
      <c r="EP1811" s="60"/>
      <c r="EQ1811" s="60"/>
      <c r="ER1811" s="60"/>
      <c r="ES1811" s="60"/>
      <c r="ET1811" s="60"/>
      <c r="EU1811" s="60"/>
      <c r="EV1811" s="60"/>
      <c r="EW1811" s="60"/>
      <c r="EX1811" s="60"/>
      <c r="EY1811" s="60"/>
      <c r="EZ1811" s="60"/>
      <c r="FA1811" s="60"/>
      <c r="FB1811" s="60"/>
    </row>
    <row r="1812" spans="22:158" x14ac:dyDescent="0.25">
      <c r="W1812" s="33"/>
      <c r="X1812" s="33"/>
      <c r="AH1812" s="38">
        <v>100</v>
      </c>
      <c r="AI1812" s="38">
        <v>135</v>
      </c>
      <c r="AJ1812" s="38">
        <v>12600</v>
      </c>
      <c r="AK1812" s="38">
        <v>16</v>
      </c>
      <c r="AL1812" s="38">
        <v>1910358</v>
      </c>
      <c r="AM1812" s="61" t="s">
        <v>1816</v>
      </c>
      <c r="AN1812" s="61" t="s">
        <v>1693</v>
      </c>
      <c r="AO1812" s="61" t="s">
        <v>5095</v>
      </c>
      <c r="AP1812" s="61" t="s">
        <v>5034</v>
      </c>
      <c r="AQ1812" s="61" t="s">
        <v>1723</v>
      </c>
      <c r="AR1812" s="28">
        <v>60829.8</v>
      </c>
      <c r="AS1812" s="28">
        <v>0</v>
      </c>
      <c r="AT1812" s="28">
        <v>0</v>
      </c>
      <c r="AU1812" s="62"/>
      <c r="BT1812">
        <v>0</v>
      </c>
      <c r="BU1812" s="32">
        <v>100</v>
      </c>
      <c r="BV1812" s="32">
        <v>150</v>
      </c>
      <c r="BW1812" s="32">
        <v>17500</v>
      </c>
      <c r="BX1812" s="32">
        <v>82</v>
      </c>
      <c r="BY1812" s="32">
        <v>91040</v>
      </c>
      <c r="BZ1812" t="s">
        <v>1816</v>
      </c>
      <c r="CA1812" t="s">
        <v>1695</v>
      </c>
      <c r="CB1812" t="s">
        <v>1895</v>
      </c>
      <c r="CC1812" s="52" t="s">
        <v>1790</v>
      </c>
      <c r="CD1812" s="52" t="s">
        <v>1791</v>
      </c>
      <c r="CE1812" s="155">
        <v>404</v>
      </c>
      <c r="CF1812" s="155">
        <v>7</v>
      </c>
      <c r="CG1812" s="31" t="s">
        <v>5853</v>
      </c>
      <c r="CH1812" s="31" t="s">
        <v>4020</v>
      </c>
      <c r="CI1812" s="31" t="s">
        <v>4046</v>
      </c>
      <c r="CJ1812" s="31" t="s">
        <v>3757</v>
      </c>
      <c r="DL1812"/>
      <c r="DM1812"/>
      <c r="DN1812"/>
      <c r="DO1812"/>
      <c r="DP1812"/>
      <c r="DQ1812"/>
      <c r="DR1812"/>
      <c r="DV1812" s="31" t="s">
        <v>2354</v>
      </c>
      <c r="DW1812" s="31" t="s">
        <v>2361</v>
      </c>
      <c r="DX1812" s="63"/>
      <c r="DY1812" s="63"/>
      <c r="DZ1812" s="63"/>
      <c r="EA1812" s="167"/>
      <c r="EB1812" s="60"/>
      <c r="EC1812" s="60"/>
      <c r="ED1812" s="60"/>
      <c r="EE1812" s="60"/>
      <c r="EF1812" s="60"/>
      <c r="EG1812" s="60"/>
      <c r="EH1812" s="60"/>
      <c r="EI1812" s="60"/>
      <c r="EJ1812" s="60"/>
      <c r="EK1812" s="60"/>
      <c r="EL1812" s="60"/>
      <c r="EM1812" s="60"/>
      <c r="EN1812" s="60"/>
      <c r="EO1812" s="60"/>
      <c r="EP1812" s="60"/>
      <c r="EQ1812" s="60"/>
      <c r="ER1812" s="60"/>
      <c r="ES1812" s="60"/>
      <c r="ET1812" s="60"/>
      <c r="EU1812" s="60"/>
      <c r="EV1812" s="60"/>
      <c r="EW1812" s="60"/>
      <c r="EX1812" s="60"/>
      <c r="EY1812" s="60"/>
      <c r="EZ1812" s="60"/>
      <c r="FA1812" s="60"/>
      <c r="FB1812" s="60"/>
    </row>
    <row r="1813" spans="22:158" x14ac:dyDescent="0.25">
      <c r="W1813" s="33"/>
      <c r="X1813" s="33"/>
      <c r="AH1813" s="38">
        <v>100</v>
      </c>
      <c r="AI1813" s="38">
        <v>135</v>
      </c>
      <c r="AJ1813" s="38">
        <v>12950</v>
      </c>
      <c r="AK1813" s="38">
        <v>16</v>
      </c>
      <c r="AL1813" s="38">
        <v>1910358</v>
      </c>
      <c r="AM1813" s="61" t="s">
        <v>1816</v>
      </c>
      <c r="AN1813" s="61" t="s">
        <v>1693</v>
      </c>
      <c r="AO1813" s="61" t="s">
        <v>5100</v>
      </c>
      <c r="AP1813" s="61" t="s">
        <v>5034</v>
      </c>
      <c r="AQ1813" s="61" t="s">
        <v>1723</v>
      </c>
      <c r="AR1813" s="28">
        <v>359293.9</v>
      </c>
      <c r="AS1813" s="28">
        <v>0</v>
      </c>
      <c r="AT1813" s="28">
        <v>0</v>
      </c>
      <c r="AU1813" s="62"/>
      <c r="BT1813">
        <v>0</v>
      </c>
      <c r="BU1813" s="32">
        <v>100</v>
      </c>
      <c r="BV1813" s="32">
        <v>150</v>
      </c>
      <c r="BW1813" s="32">
        <v>17500</v>
      </c>
      <c r="BX1813" s="32">
        <v>83</v>
      </c>
      <c r="BY1813" s="32">
        <v>91060</v>
      </c>
      <c r="BZ1813" t="s">
        <v>1816</v>
      </c>
      <c r="CA1813" t="s">
        <v>1695</v>
      </c>
      <c r="CB1813" t="s">
        <v>1895</v>
      </c>
      <c r="CC1813" t="s">
        <v>1786</v>
      </c>
      <c r="CD1813" s="52" t="s">
        <v>5043</v>
      </c>
      <c r="CE1813" s="155">
        <v>367</v>
      </c>
      <c r="CF1813" s="155">
        <v>12</v>
      </c>
      <c r="CG1813" s="31" t="s">
        <v>684</v>
      </c>
      <c r="CH1813" s="31" t="s">
        <v>4021</v>
      </c>
      <c r="CI1813" s="31" t="s">
        <v>4046</v>
      </c>
      <c r="CJ1813" s="31" t="s">
        <v>3758</v>
      </c>
      <c r="DL1813"/>
      <c r="DM1813"/>
      <c r="DN1813"/>
      <c r="DO1813"/>
      <c r="DP1813"/>
      <c r="DQ1813"/>
      <c r="DR1813"/>
      <c r="DV1813" s="31" t="s">
        <v>2354</v>
      </c>
      <c r="DW1813" s="31" t="s">
        <v>2361</v>
      </c>
      <c r="DX1813" s="63"/>
      <c r="DY1813" s="63"/>
      <c r="DZ1813" s="63"/>
      <c r="EA1813" s="167"/>
      <c r="EB1813" s="60"/>
      <c r="EC1813" s="60"/>
      <c r="ED1813" s="60"/>
      <c r="EE1813" s="60"/>
      <c r="EF1813" s="60"/>
      <c r="EG1813" s="60"/>
      <c r="EH1813" s="60"/>
      <c r="EI1813" s="60"/>
      <c r="EJ1813" s="60"/>
      <c r="EK1813" s="60"/>
      <c r="EL1813" s="60"/>
      <c r="EM1813" s="60"/>
      <c r="EN1813" s="60"/>
      <c r="EO1813" s="60"/>
      <c r="EP1813" s="60"/>
      <c r="EQ1813" s="60"/>
      <c r="ER1813" s="60"/>
      <c r="ES1813" s="60"/>
      <c r="ET1813" s="60"/>
      <c r="EU1813" s="60"/>
      <c r="EV1813" s="60"/>
      <c r="EW1813" s="60"/>
      <c r="EX1813" s="60"/>
      <c r="EY1813" s="60"/>
      <c r="EZ1813" s="60"/>
      <c r="FA1813" s="60"/>
      <c r="FB1813" s="60"/>
    </row>
    <row r="1814" spans="22:158" x14ac:dyDescent="0.25">
      <c r="V1814" s="1"/>
      <c r="W1814" s="33"/>
      <c r="X1814" s="33"/>
      <c r="AH1814" s="38">
        <v>100</v>
      </c>
      <c r="AI1814" s="38">
        <v>135</v>
      </c>
      <c r="AJ1814" s="38">
        <v>15270</v>
      </c>
      <c r="AK1814" s="38">
        <v>16</v>
      </c>
      <c r="AL1814" s="38">
        <v>1910358</v>
      </c>
      <c r="AM1814" s="61" t="s">
        <v>1816</v>
      </c>
      <c r="AN1814" s="61" t="s">
        <v>1693</v>
      </c>
      <c r="AO1814" s="61" t="s">
        <v>1596</v>
      </c>
      <c r="AP1814" s="61" t="s">
        <v>5034</v>
      </c>
      <c r="AQ1814" s="61" t="s">
        <v>1723</v>
      </c>
      <c r="AR1814" s="28">
        <v>45704.4</v>
      </c>
      <c r="AS1814" s="28">
        <v>0</v>
      </c>
      <c r="AT1814" s="28">
        <v>0</v>
      </c>
      <c r="AU1814" s="62"/>
      <c r="BT1814">
        <v>0</v>
      </c>
      <c r="BU1814" s="32">
        <v>100</v>
      </c>
      <c r="BV1814" s="32">
        <v>150</v>
      </c>
      <c r="BW1814" s="32">
        <v>17500</v>
      </c>
      <c r="BX1814" s="32">
        <v>84</v>
      </c>
      <c r="BY1814" s="32">
        <v>91100</v>
      </c>
      <c r="BZ1814" t="s">
        <v>1816</v>
      </c>
      <c r="CA1814" t="s">
        <v>1695</v>
      </c>
      <c r="CB1814" t="s">
        <v>1895</v>
      </c>
      <c r="CC1814" s="52" t="s">
        <v>1795</v>
      </c>
      <c r="CD1814" s="52" t="s">
        <v>1796</v>
      </c>
      <c r="CE1814" s="155">
        <v>1423</v>
      </c>
      <c r="CF1814" s="155">
        <v>59</v>
      </c>
      <c r="CG1814" s="31" t="s">
        <v>688</v>
      </c>
      <c r="CH1814" s="31" t="s">
        <v>4022</v>
      </c>
      <c r="CI1814" s="31" t="s">
        <v>4046</v>
      </c>
      <c r="CJ1814" s="31" t="s">
        <v>3759</v>
      </c>
      <c r="DL1814"/>
      <c r="DM1814"/>
      <c r="DN1814"/>
      <c r="DO1814"/>
      <c r="DP1814"/>
      <c r="DQ1814"/>
      <c r="DR1814"/>
      <c r="DV1814" s="31" t="s">
        <v>2354</v>
      </c>
      <c r="DW1814" s="31" t="s">
        <v>2361</v>
      </c>
      <c r="DX1814" s="63"/>
      <c r="DY1814" s="63"/>
      <c r="DZ1814" s="63"/>
      <c r="EA1814" s="167"/>
      <c r="EB1814" s="60"/>
      <c r="EC1814" s="60"/>
      <c r="ED1814" s="60"/>
      <c r="EE1814" s="60"/>
      <c r="EF1814" s="60"/>
      <c r="EG1814" s="60"/>
      <c r="EH1814" s="60"/>
      <c r="EI1814" s="60"/>
      <c r="EJ1814" s="60"/>
      <c r="EK1814" s="60"/>
      <c r="EL1814" s="60"/>
      <c r="EM1814" s="60"/>
      <c r="EN1814" s="60"/>
      <c r="EO1814" s="60"/>
      <c r="EP1814" s="60"/>
      <c r="EQ1814" s="60"/>
      <c r="ER1814" s="60"/>
      <c r="ES1814" s="60"/>
      <c r="ET1814" s="60"/>
      <c r="EU1814" s="60"/>
      <c r="EV1814" s="60"/>
      <c r="EW1814" s="60"/>
      <c r="EX1814" s="60"/>
      <c r="EY1814" s="60"/>
      <c r="EZ1814" s="60"/>
      <c r="FA1814" s="60"/>
      <c r="FB1814" s="60"/>
    </row>
    <row r="1815" spans="22:158" x14ac:dyDescent="0.25">
      <c r="W1815" s="33"/>
      <c r="X1815" s="33"/>
      <c r="AH1815" s="38">
        <v>100</v>
      </c>
      <c r="AI1815" s="38">
        <v>135</v>
      </c>
      <c r="AJ1815" s="38">
        <v>17900</v>
      </c>
      <c r="AK1815" s="38">
        <v>16</v>
      </c>
      <c r="AL1815" s="38">
        <v>1910358</v>
      </c>
      <c r="AM1815" s="61" t="s">
        <v>1816</v>
      </c>
      <c r="AN1815" s="61" t="s">
        <v>1693</v>
      </c>
      <c r="AO1815" s="61" t="s">
        <v>1653</v>
      </c>
      <c r="AP1815" s="61" t="s">
        <v>5034</v>
      </c>
      <c r="AQ1815" s="61" t="s">
        <v>1723</v>
      </c>
      <c r="AR1815" s="28">
        <v>259212.9</v>
      </c>
      <c r="AS1815" s="28">
        <v>0</v>
      </c>
      <c r="AT1815" s="28">
        <v>0</v>
      </c>
      <c r="AU1815" s="62"/>
      <c r="BT1815">
        <v>0</v>
      </c>
      <c r="BU1815" s="32">
        <v>100</v>
      </c>
      <c r="BV1815" s="32">
        <v>150</v>
      </c>
      <c r="BW1815" s="32">
        <v>17500</v>
      </c>
      <c r="BX1815" s="32">
        <v>85</v>
      </c>
      <c r="BY1815" s="32">
        <v>91120</v>
      </c>
      <c r="BZ1815" t="s">
        <v>1816</v>
      </c>
      <c r="CA1815" t="s">
        <v>1695</v>
      </c>
      <c r="CB1815" t="s">
        <v>1895</v>
      </c>
      <c r="CC1815" t="s">
        <v>1797</v>
      </c>
      <c r="CD1815" s="52" t="s">
        <v>1797</v>
      </c>
      <c r="CE1815" s="155">
        <v>69</v>
      </c>
      <c r="CF1815" s="155">
        <v>9</v>
      </c>
      <c r="CG1815" s="31" t="s">
        <v>690</v>
      </c>
      <c r="CH1815" s="31" t="s">
        <v>4023</v>
      </c>
      <c r="CI1815" s="31" t="s">
        <v>4046</v>
      </c>
      <c r="CJ1815" s="31" t="s">
        <v>3760</v>
      </c>
      <c r="DL1815"/>
      <c r="DM1815"/>
      <c r="DN1815"/>
      <c r="DO1815"/>
      <c r="DP1815"/>
      <c r="DQ1815"/>
      <c r="DR1815"/>
      <c r="DV1815" s="31" t="s">
        <v>2354</v>
      </c>
      <c r="DW1815" s="31" t="s">
        <v>2361</v>
      </c>
      <c r="DX1815" s="63"/>
      <c r="DY1815" s="63"/>
      <c r="DZ1815" s="63"/>
      <c r="EA1815" s="167"/>
      <c r="EB1815" s="60"/>
      <c r="EC1815" s="60"/>
      <c r="ED1815" s="60"/>
      <c r="EE1815" s="60"/>
      <c r="EF1815" s="60"/>
      <c r="EG1815" s="60"/>
      <c r="EH1815" s="60"/>
      <c r="EI1815" s="60"/>
      <c r="EJ1815" s="60"/>
      <c r="EK1815" s="60"/>
      <c r="EL1815" s="60"/>
      <c r="EM1815" s="60"/>
      <c r="EN1815" s="60"/>
      <c r="EO1815" s="60"/>
      <c r="EP1815" s="60"/>
      <c r="EQ1815" s="60"/>
      <c r="ER1815" s="60"/>
      <c r="ES1815" s="60"/>
      <c r="ET1815" s="60"/>
      <c r="EU1815" s="60"/>
      <c r="EV1815" s="60"/>
      <c r="EW1815" s="60"/>
      <c r="EX1815" s="60"/>
      <c r="EY1815" s="60"/>
      <c r="EZ1815" s="60"/>
      <c r="FA1815" s="60"/>
      <c r="FB1815" s="60"/>
    </row>
    <row r="1816" spans="22:158" x14ac:dyDescent="0.25">
      <c r="W1816" s="33"/>
      <c r="X1816" s="33"/>
      <c r="AH1816" s="38">
        <v>100</v>
      </c>
      <c r="AI1816" s="38">
        <v>135</v>
      </c>
      <c r="AJ1816" s="38">
        <v>17950</v>
      </c>
      <c r="AK1816" s="38">
        <v>16</v>
      </c>
      <c r="AL1816" s="38">
        <v>1910358</v>
      </c>
      <c r="AM1816" s="61" t="s">
        <v>1816</v>
      </c>
      <c r="AN1816" s="61" t="s">
        <v>1693</v>
      </c>
      <c r="AO1816" s="61" t="s">
        <v>1654</v>
      </c>
      <c r="AP1816" s="61" t="s">
        <v>5034</v>
      </c>
      <c r="AQ1816" s="61" t="s">
        <v>1723</v>
      </c>
      <c r="AR1816" s="28">
        <v>318775.40000000002</v>
      </c>
      <c r="AS1816" s="28">
        <v>0</v>
      </c>
      <c r="AT1816" s="28">
        <v>0</v>
      </c>
      <c r="AU1816" s="62"/>
      <c r="BT1816">
        <v>0</v>
      </c>
      <c r="BU1816" s="32">
        <v>100</v>
      </c>
      <c r="BV1816" s="32">
        <v>150</v>
      </c>
      <c r="BW1816" s="32">
        <v>17500</v>
      </c>
      <c r="BX1816" s="32">
        <v>86</v>
      </c>
      <c r="BY1816" s="32">
        <v>91140</v>
      </c>
      <c r="BZ1816" t="s">
        <v>1816</v>
      </c>
      <c r="CA1816" t="s">
        <v>1695</v>
      </c>
      <c r="CB1816" t="s">
        <v>1895</v>
      </c>
      <c r="CC1816" t="s">
        <v>1787</v>
      </c>
      <c r="CD1816" t="s">
        <v>1789</v>
      </c>
      <c r="CE1816" s="155">
        <v>634</v>
      </c>
      <c r="CF1816" s="155">
        <v>130</v>
      </c>
      <c r="CG1816" s="31" t="s">
        <v>5839</v>
      </c>
      <c r="CH1816" s="31" t="s">
        <v>4024</v>
      </c>
      <c r="CI1816" s="31" t="s">
        <v>4046</v>
      </c>
      <c r="CJ1816" s="31" t="s">
        <v>576</v>
      </c>
      <c r="DL1816"/>
      <c r="DM1816"/>
      <c r="DN1816"/>
      <c r="DO1816"/>
      <c r="DP1816"/>
      <c r="DQ1816"/>
      <c r="DR1816"/>
      <c r="DV1816" s="31" t="s">
        <v>2354</v>
      </c>
      <c r="DW1816" s="31" t="s">
        <v>2361</v>
      </c>
      <c r="DX1816" s="63"/>
      <c r="DY1816" s="63"/>
      <c r="DZ1816" s="63"/>
      <c r="EA1816" s="167"/>
      <c r="EB1816" s="60"/>
      <c r="EC1816" s="60"/>
      <c r="ED1816" s="60"/>
      <c r="EE1816" s="60"/>
      <c r="EF1816" s="60"/>
      <c r="EG1816" s="60"/>
      <c r="EH1816" s="60"/>
      <c r="EI1816" s="60"/>
      <c r="EJ1816" s="60"/>
      <c r="EK1816" s="60"/>
      <c r="EL1816" s="60"/>
      <c r="EM1816" s="60"/>
      <c r="EN1816" s="60"/>
      <c r="EO1816" s="60"/>
      <c r="EP1816" s="60"/>
      <c r="EQ1816" s="60"/>
      <c r="ER1816" s="60"/>
      <c r="ES1816" s="60"/>
      <c r="ET1816" s="60"/>
      <c r="EU1816" s="60"/>
      <c r="EV1816" s="60"/>
      <c r="EW1816" s="60"/>
      <c r="EX1816" s="60"/>
      <c r="EY1816" s="60"/>
      <c r="EZ1816" s="60"/>
      <c r="FA1816" s="60"/>
      <c r="FB1816" s="60"/>
    </row>
    <row r="1817" spans="22:158" x14ac:dyDescent="0.25">
      <c r="W1817" s="33"/>
      <c r="X1817" s="33"/>
      <c r="AH1817" s="38">
        <v>100</v>
      </c>
      <c r="AI1817" s="38">
        <v>135</v>
      </c>
      <c r="AJ1817" s="38">
        <v>18020</v>
      </c>
      <c r="AK1817" s="38">
        <v>16</v>
      </c>
      <c r="AL1817" s="38">
        <v>1910358</v>
      </c>
      <c r="AM1817" s="61" t="s">
        <v>1816</v>
      </c>
      <c r="AN1817" s="61" t="s">
        <v>1693</v>
      </c>
      <c r="AO1817" s="61" t="s">
        <v>1656</v>
      </c>
      <c r="AP1817" s="61" t="s">
        <v>5034</v>
      </c>
      <c r="AQ1817" s="61" t="s">
        <v>1723</v>
      </c>
      <c r="AR1817" s="28">
        <v>450873.7</v>
      </c>
      <c r="AS1817" s="28">
        <v>0</v>
      </c>
      <c r="AT1817" s="28">
        <v>0</v>
      </c>
      <c r="AU1817" s="62"/>
      <c r="BT1817">
        <v>0</v>
      </c>
      <c r="BU1817" s="32">
        <v>100</v>
      </c>
      <c r="BV1817" s="32">
        <v>150</v>
      </c>
      <c r="BW1817" s="32">
        <v>17500</v>
      </c>
      <c r="BX1817" s="32">
        <v>86</v>
      </c>
      <c r="BY1817" s="32">
        <v>91160</v>
      </c>
      <c r="BZ1817" t="s">
        <v>1816</v>
      </c>
      <c r="CA1817" t="s">
        <v>1695</v>
      </c>
      <c r="CB1817" t="s">
        <v>1895</v>
      </c>
      <c r="CC1817" t="s">
        <v>1787</v>
      </c>
      <c r="CD1817" s="52" t="s">
        <v>1788</v>
      </c>
      <c r="CE1817" s="155">
        <v>178</v>
      </c>
      <c r="CF1817" s="155">
        <v>24</v>
      </c>
      <c r="CG1817" s="31" t="s">
        <v>5831</v>
      </c>
      <c r="CH1817" s="31" t="s">
        <v>4025</v>
      </c>
      <c r="CI1817" s="31" t="s">
        <v>4046</v>
      </c>
      <c r="CJ1817" s="31" t="s">
        <v>577</v>
      </c>
      <c r="DL1817"/>
      <c r="DM1817"/>
      <c r="DN1817"/>
      <c r="DO1817"/>
      <c r="DP1817"/>
      <c r="DQ1817"/>
      <c r="DR1817"/>
      <c r="DV1817" s="31" t="s">
        <v>2354</v>
      </c>
      <c r="DW1817" s="31" t="s">
        <v>2361</v>
      </c>
      <c r="DX1817" s="63"/>
      <c r="DY1817" s="63"/>
      <c r="DZ1817" s="63"/>
      <c r="EA1817" s="167"/>
      <c r="EB1817" s="60"/>
      <c r="EC1817" s="60"/>
      <c r="ED1817" s="60"/>
      <c r="EE1817" s="60"/>
      <c r="EF1817" s="60"/>
      <c r="EG1817" s="60"/>
      <c r="EH1817" s="60"/>
      <c r="EI1817" s="60"/>
      <c r="EJ1817" s="60"/>
      <c r="EK1817" s="60"/>
      <c r="EL1817" s="60"/>
      <c r="EM1817" s="60"/>
      <c r="EN1817" s="60"/>
      <c r="EO1817" s="60"/>
      <c r="EP1817" s="60"/>
      <c r="EQ1817" s="60"/>
      <c r="ER1817" s="60"/>
      <c r="ES1817" s="60"/>
      <c r="ET1817" s="60"/>
      <c r="EU1817" s="60"/>
      <c r="EV1817" s="60"/>
      <c r="EW1817" s="60"/>
      <c r="EX1817" s="60"/>
      <c r="EY1817" s="60"/>
      <c r="EZ1817" s="60"/>
      <c r="FA1817" s="60"/>
      <c r="FB1817" s="60"/>
    </row>
    <row r="1818" spans="22:158" x14ac:dyDescent="0.25">
      <c r="W1818" s="33"/>
      <c r="X1818" s="33"/>
      <c r="AH1818" s="38">
        <v>100</v>
      </c>
      <c r="AI1818" s="38">
        <v>135</v>
      </c>
      <c r="AJ1818" s="38">
        <v>18150</v>
      </c>
      <c r="AK1818" s="38">
        <v>16</v>
      </c>
      <c r="AL1818" s="38">
        <v>1910358</v>
      </c>
      <c r="AM1818" s="61" t="s">
        <v>1816</v>
      </c>
      <c r="AN1818" s="61" t="s">
        <v>1693</v>
      </c>
      <c r="AO1818" s="61" t="s">
        <v>1659</v>
      </c>
      <c r="AP1818" s="61" t="s">
        <v>5034</v>
      </c>
      <c r="AQ1818" s="61" t="s">
        <v>1723</v>
      </c>
      <c r="AR1818" s="28">
        <v>113656.1</v>
      </c>
      <c r="AS1818" s="28">
        <v>0</v>
      </c>
      <c r="AT1818" s="28">
        <v>0</v>
      </c>
      <c r="AU1818" s="62"/>
      <c r="BT1818">
        <v>0</v>
      </c>
      <c r="BU1818" s="32">
        <v>100</v>
      </c>
      <c r="BV1818" s="32">
        <v>150</v>
      </c>
      <c r="BW1818" s="32">
        <v>17500</v>
      </c>
      <c r="BX1818" s="32">
        <v>87</v>
      </c>
      <c r="BY1818" s="32">
        <v>91180</v>
      </c>
      <c r="BZ1818" t="s">
        <v>1816</v>
      </c>
      <c r="CA1818" t="s">
        <v>1695</v>
      </c>
      <c r="CB1818" t="s">
        <v>1895</v>
      </c>
      <c r="CC1818" s="52" t="s">
        <v>1726</v>
      </c>
      <c r="CD1818" s="52" t="s">
        <v>1793</v>
      </c>
      <c r="CE1818" s="155">
        <v>2</v>
      </c>
      <c r="CF1818" s="155">
        <v>2</v>
      </c>
      <c r="CG1818" s="31" t="s">
        <v>5841</v>
      </c>
      <c r="CH1818" s="31" t="s">
        <v>4033</v>
      </c>
      <c r="CI1818" s="31" t="s">
        <v>4046</v>
      </c>
      <c r="CJ1818" s="31" t="s">
        <v>578</v>
      </c>
      <c r="DL1818"/>
      <c r="DM1818"/>
      <c r="DN1818"/>
      <c r="DO1818"/>
      <c r="DP1818"/>
      <c r="DQ1818"/>
      <c r="DR1818"/>
      <c r="DV1818" s="31" t="s">
        <v>2354</v>
      </c>
      <c r="DW1818" s="31" t="s">
        <v>2361</v>
      </c>
      <c r="DX1818" s="63"/>
      <c r="DY1818" s="63"/>
      <c r="DZ1818" s="63"/>
      <c r="EA1818" s="167"/>
      <c r="EB1818" s="60"/>
      <c r="EC1818" s="60"/>
      <c r="ED1818" s="60"/>
      <c r="EE1818" s="60"/>
      <c r="EF1818" s="60"/>
      <c r="EG1818" s="60"/>
      <c r="EH1818" s="60"/>
      <c r="EI1818" s="60"/>
      <c r="EJ1818" s="60"/>
      <c r="EK1818" s="60"/>
      <c r="EL1818" s="60"/>
      <c r="EM1818" s="60"/>
      <c r="EN1818" s="60"/>
      <c r="EO1818" s="60"/>
      <c r="EP1818" s="60"/>
      <c r="EQ1818" s="60"/>
      <c r="ER1818" s="60"/>
      <c r="ES1818" s="60"/>
      <c r="ET1818" s="60"/>
      <c r="EU1818" s="60"/>
      <c r="EV1818" s="60"/>
      <c r="EW1818" s="60"/>
      <c r="EX1818" s="60"/>
      <c r="EY1818" s="60"/>
      <c r="EZ1818" s="60"/>
      <c r="FA1818" s="60"/>
      <c r="FB1818" s="60"/>
    </row>
    <row r="1819" spans="22:158" x14ac:dyDescent="0.25">
      <c r="W1819" s="33"/>
      <c r="X1819" s="33"/>
      <c r="AH1819" s="38">
        <v>100</v>
      </c>
      <c r="AI1819" s="38">
        <v>140</v>
      </c>
      <c r="AJ1819" s="38">
        <v>10470</v>
      </c>
      <c r="AK1819" s="38">
        <v>16</v>
      </c>
      <c r="AL1819" s="38">
        <v>1910358</v>
      </c>
      <c r="AM1819" s="61" t="s">
        <v>1816</v>
      </c>
      <c r="AN1819" s="61" t="s">
        <v>1690</v>
      </c>
      <c r="AO1819" s="61" t="s">
        <v>1112</v>
      </c>
      <c r="AP1819" s="61" t="s">
        <v>5034</v>
      </c>
      <c r="AQ1819" s="61" t="s">
        <v>1723</v>
      </c>
      <c r="AR1819" s="28">
        <v>83772.800000000003</v>
      </c>
      <c r="AS1819" s="28">
        <v>0</v>
      </c>
      <c r="AT1819" s="28">
        <v>0</v>
      </c>
      <c r="AU1819" s="62"/>
      <c r="BT1819">
        <v>0</v>
      </c>
      <c r="BU1819" s="32">
        <v>100</v>
      </c>
      <c r="BV1819" s="32">
        <v>150</v>
      </c>
      <c r="BW1819" s="32">
        <v>17500</v>
      </c>
      <c r="BX1819" s="32">
        <v>87</v>
      </c>
      <c r="BY1819" s="32">
        <v>91190</v>
      </c>
      <c r="BZ1819" t="s">
        <v>1816</v>
      </c>
      <c r="CA1819" t="s">
        <v>1695</v>
      </c>
      <c r="CB1819" t="s">
        <v>1895</v>
      </c>
      <c r="CC1819" s="52" t="s">
        <v>1726</v>
      </c>
      <c r="CD1819" s="52" t="s">
        <v>1726</v>
      </c>
      <c r="CE1819" s="155">
        <v>7</v>
      </c>
      <c r="CF1819" s="155">
        <v>5</v>
      </c>
      <c r="CG1819" s="31" t="s">
        <v>5843</v>
      </c>
      <c r="CH1819" s="31" t="s">
        <v>4034</v>
      </c>
      <c r="CI1819" s="31" t="s">
        <v>4046</v>
      </c>
      <c r="CJ1819" s="31" t="s">
        <v>579</v>
      </c>
      <c r="DL1819"/>
      <c r="DM1819"/>
      <c r="DN1819"/>
      <c r="DO1819"/>
      <c r="DP1819"/>
      <c r="DQ1819"/>
      <c r="DR1819"/>
      <c r="DV1819" s="31" t="s">
        <v>2354</v>
      </c>
      <c r="DW1819" s="31" t="s">
        <v>2362</v>
      </c>
      <c r="DX1819" s="63"/>
      <c r="DY1819" s="63"/>
      <c r="DZ1819" s="63"/>
      <c r="EA1819" s="167"/>
      <c r="EB1819" s="60"/>
      <c r="EC1819" s="60"/>
      <c r="ED1819" s="60"/>
      <c r="EE1819" s="60"/>
      <c r="EF1819" s="60"/>
      <c r="EG1819" s="60"/>
      <c r="EH1819" s="60"/>
      <c r="EI1819" s="60"/>
      <c r="EJ1819" s="60"/>
      <c r="EK1819" s="60"/>
      <c r="EL1819" s="60"/>
      <c r="EM1819" s="60"/>
      <c r="EN1819" s="60"/>
      <c r="EO1819" s="60"/>
      <c r="EP1819" s="60"/>
      <c r="EQ1819" s="60"/>
      <c r="ER1819" s="60"/>
      <c r="ES1819" s="60"/>
      <c r="ET1819" s="60"/>
      <c r="EU1819" s="60"/>
      <c r="EV1819" s="60"/>
      <c r="EW1819" s="60"/>
      <c r="EX1819" s="60"/>
      <c r="EY1819" s="60"/>
      <c r="EZ1819" s="60"/>
      <c r="FA1819" s="60"/>
      <c r="FB1819" s="60"/>
    </row>
    <row r="1820" spans="22:158" x14ac:dyDescent="0.25">
      <c r="W1820" s="33"/>
      <c r="X1820" s="33"/>
      <c r="AH1820" s="38">
        <v>100</v>
      </c>
      <c r="AI1820" s="38">
        <v>140</v>
      </c>
      <c r="AJ1820" s="38">
        <v>10800</v>
      </c>
      <c r="AK1820" s="38">
        <v>16</v>
      </c>
      <c r="AL1820" s="38">
        <v>1910358</v>
      </c>
      <c r="AM1820" s="61" t="s">
        <v>1816</v>
      </c>
      <c r="AN1820" s="61" t="s">
        <v>1690</v>
      </c>
      <c r="AO1820" s="61" t="s">
        <v>5059</v>
      </c>
      <c r="AP1820" s="61" t="s">
        <v>5034</v>
      </c>
      <c r="AQ1820" s="61" t="s">
        <v>1723</v>
      </c>
      <c r="AR1820" s="28">
        <v>618097.69999999995</v>
      </c>
      <c r="AS1820" s="28">
        <v>0</v>
      </c>
      <c r="AT1820" s="28">
        <v>0</v>
      </c>
      <c r="AU1820" s="62"/>
      <c r="BT1820">
        <v>0</v>
      </c>
      <c r="BU1820" s="32">
        <v>100</v>
      </c>
      <c r="BV1820" s="32">
        <v>150</v>
      </c>
      <c r="BW1820" s="32">
        <v>17500</v>
      </c>
      <c r="BX1820" s="32">
        <v>87</v>
      </c>
      <c r="BY1820" s="32">
        <v>91194</v>
      </c>
      <c r="BZ1820" t="s">
        <v>1816</v>
      </c>
      <c r="CA1820" t="s">
        <v>1695</v>
      </c>
      <c r="CB1820" s="52" t="s">
        <v>1895</v>
      </c>
      <c r="CC1820" s="52" t="s">
        <v>1726</v>
      </c>
      <c r="CD1820" s="52" t="s">
        <v>1114</v>
      </c>
      <c r="CE1820" s="155">
        <v>7</v>
      </c>
      <c r="CF1820" s="155">
        <v>5</v>
      </c>
      <c r="CG1820" s="31" t="s">
        <v>694</v>
      </c>
      <c r="CH1820" s="31" t="s">
        <v>4036</v>
      </c>
      <c r="CI1820" s="31" t="s">
        <v>4046</v>
      </c>
      <c r="CJ1820" s="31" t="s">
        <v>4926</v>
      </c>
      <c r="DL1820"/>
      <c r="DM1820"/>
      <c r="DN1820"/>
      <c r="DO1820"/>
      <c r="DP1820"/>
      <c r="DQ1820"/>
      <c r="DR1820"/>
      <c r="DV1820" s="31" t="s">
        <v>2354</v>
      </c>
      <c r="DW1820" s="31" t="s">
        <v>2362</v>
      </c>
      <c r="DX1820" s="63"/>
      <c r="DY1820" s="63"/>
      <c r="DZ1820" s="63"/>
      <c r="EA1820" s="167"/>
      <c r="EB1820" s="60"/>
      <c r="EC1820" s="60"/>
      <c r="ED1820" s="60"/>
      <c r="EE1820" s="60"/>
      <c r="EF1820" s="60"/>
      <c r="EG1820" s="60"/>
      <c r="EH1820" s="60"/>
      <c r="EI1820" s="60"/>
      <c r="EJ1820" s="60"/>
      <c r="EK1820" s="60"/>
      <c r="EL1820" s="60"/>
      <c r="EM1820" s="60"/>
      <c r="EN1820" s="60"/>
      <c r="EO1820" s="60"/>
      <c r="EP1820" s="60"/>
      <c r="EQ1820" s="60"/>
      <c r="ER1820" s="60"/>
      <c r="ES1820" s="60"/>
      <c r="ET1820" s="60"/>
      <c r="EU1820" s="60"/>
      <c r="EV1820" s="60"/>
      <c r="EW1820" s="60"/>
      <c r="EX1820" s="60"/>
      <c r="EY1820" s="60"/>
      <c r="EZ1820" s="60"/>
      <c r="FA1820" s="60"/>
      <c r="FB1820" s="60"/>
    </row>
    <row r="1821" spans="22:158" x14ac:dyDescent="0.25">
      <c r="W1821" s="33"/>
      <c r="X1821" s="33"/>
      <c r="AH1821" s="38">
        <v>100</v>
      </c>
      <c r="AI1821" s="38">
        <v>140</v>
      </c>
      <c r="AJ1821" s="38">
        <v>10850</v>
      </c>
      <c r="AK1821" s="38">
        <v>16</v>
      </c>
      <c r="AL1821" s="38">
        <v>1910358</v>
      </c>
      <c r="AM1821" s="61" t="s">
        <v>1816</v>
      </c>
      <c r="AN1821" s="61" t="s">
        <v>1690</v>
      </c>
      <c r="AO1821" s="61" t="s">
        <v>5060</v>
      </c>
      <c r="AP1821" s="61" t="s">
        <v>5034</v>
      </c>
      <c r="AQ1821" s="61" t="s">
        <v>1723</v>
      </c>
      <c r="AR1821" s="28">
        <v>46461.1</v>
      </c>
      <c r="AS1821" s="28">
        <v>0</v>
      </c>
      <c r="AT1821" s="28">
        <v>0</v>
      </c>
      <c r="AU1821" s="62"/>
      <c r="BT1821">
        <v>0</v>
      </c>
      <c r="BU1821" s="32">
        <v>100</v>
      </c>
      <c r="BV1821" s="32">
        <v>150</v>
      </c>
      <c r="BW1821" s="32">
        <v>17500</v>
      </c>
      <c r="BX1821" s="32">
        <v>87</v>
      </c>
      <c r="BY1821" s="32">
        <v>91200</v>
      </c>
      <c r="BZ1821" t="s">
        <v>1816</v>
      </c>
      <c r="CA1821" t="s">
        <v>1695</v>
      </c>
      <c r="CB1821" t="s">
        <v>1895</v>
      </c>
      <c r="CC1821" s="52" t="s">
        <v>1726</v>
      </c>
      <c r="CD1821" s="52" t="s">
        <v>1794</v>
      </c>
      <c r="CE1821" s="155"/>
      <c r="CF1821" s="155"/>
      <c r="CG1821" s="31" t="s">
        <v>5845</v>
      </c>
      <c r="CH1821" s="31" t="s">
        <v>4037</v>
      </c>
      <c r="CI1821" s="31" t="s">
        <v>4046</v>
      </c>
      <c r="CJ1821" s="31" t="s">
        <v>580</v>
      </c>
      <c r="DL1821"/>
      <c r="DM1821"/>
      <c r="DN1821"/>
      <c r="DO1821"/>
      <c r="DP1821"/>
      <c r="DQ1821"/>
      <c r="DR1821"/>
      <c r="DV1821" s="31" t="s">
        <v>2354</v>
      </c>
      <c r="DW1821" s="31" t="s">
        <v>2362</v>
      </c>
      <c r="DX1821" s="63"/>
      <c r="DY1821" s="63"/>
      <c r="DZ1821" s="63"/>
      <c r="EA1821" s="167"/>
      <c r="EB1821" s="60"/>
      <c r="EC1821" s="60"/>
      <c r="ED1821" s="60"/>
      <c r="EE1821" s="60"/>
      <c r="EF1821" s="60"/>
      <c r="EG1821" s="60"/>
      <c r="EH1821" s="60"/>
      <c r="EI1821" s="60"/>
      <c r="EJ1821" s="60"/>
      <c r="EK1821" s="60"/>
      <c r="EL1821" s="60"/>
      <c r="EM1821" s="60"/>
      <c r="EN1821" s="60"/>
      <c r="EO1821" s="60"/>
      <c r="EP1821" s="60"/>
      <c r="EQ1821" s="60"/>
      <c r="ER1821" s="60"/>
      <c r="ES1821" s="60"/>
      <c r="ET1821" s="60"/>
      <c r="EU1821" s="60"/>
      <c r="EV1821" s="60"/>
      <c r="EW1821" s="60"/>
      <c r="EX1821" s="60"/>
      <c r="EY1821" s="60"/>
      <c r="EZ1821" s="60"/>
      <c r="FA1821" s="60"/>
      <c r="FB1821" s="60"/>
    </row>
    <row r="1822" spans="22:158" x14ac:dyDescent="0.25">
      <c r="W1822" s="33"/>
      <c r="X1822" s="33"/>
      <c r="AH1822" s="38">
        <v>100</v>
      </c>
      <c r="AI1822" s="38">
        <v>140</v>
      </c>
      <c r="AJ1822" s="38">
        <v>11400</v>
      </c>
      <c r="AK1822" s="38">
        <v>16</v>
      </c>
      <c r="AL1822" s="38">
        <v>1910358</v>
      </c>
      <c r="AM1822" s="61" t="s">
        <v>1816</v>
      </c>
      <c r="AN1822" s="61" t="s">
        <v>1690</v>
      </c>
      <c r="AO1822" s="61" t="s">
        <v>5071</v>
      </c>
      <c r="AP1822" s="61" t="s">
        <v>5034</v>
      </c>
      <c r="AQ1822" s="61" t="s">
        <v>1723</v>
      </c>
      <c r="AR1822" s="28">
        <v>2578.3000000000002</v>
      </c>
      <c r="AS1822" s="28">
        <v>0</v>
      </c>
      <c r="AT1822" s="28">
        <v>0</v>
      </c>
      <c r="AU1822" s="62"/>
      <c r="BT1822">
        <v>0</v>
      </c>
      <c r="BU1822" s="32">
        <v>100</v>
      </c>
      <c r="BV1822" s="32">
        <v>150</v>
      </c>
      <c r="BW1822" s="32">
        <v>17500</v>
      </c>
      <c r="BX1822" s="32">
        <v>88</v>
      </c>
      <c r="BY1822" s="32">
        <v>91220</v>
      </c>
      <c r="BZ1822" t="s">
        <v>1816</v>
      </c>
      <c r="CA1822" t="s">
        <v>1695</v>
      </c>
      <c r="CB1822" t="s">
        <v>1895</v>
      </c>
      <c r="CC1822" t="s">
        <v>1684</v>
      </c>
      <c r="CD1822" s="52" t="s">
        <v>1684</v>
      </c>
      <c r="CE1822" s="155">
        <v>2</v>
      </c>
      <c r="CF1822" s="155">
        <v>2</v>
      </c>
      <c r="CG1822" s="31" t="s">
        <v>696</v>
      </c>
      <c r="CH1822" s="31" t="s">
        <v>4026</v>
      </c>
      <c r="CI1822" s="31" t="s">
        <v>4046</v>
      </c>
      <c r="CJ1822" s="31" t="s">
        <v>581</v>
      </c>
      <c r="DL1822"/>
      <c r="DM1822"/>
      <c r="DN1822"/>
      <c r="DO1822"/>
      <c r="DP1822"/>
      <c r="DQ1822"/>
      <c r="DR1822"/>
      <c r="DV1822" s="31" t="s">
        <v>2354</v>
      </c>
      <c r="DW1822" s="31" t="s">
        <v>2362</v>
      </c>
      <c r="DX1822" s="63"/>
      <c r="DY1822" s="63"/>
      <c r="DZ1822" s="63"/>
      <c r="EA1822" s="167"/>
      <c r="EB1822" s="60"/>
      <c r="EC1822" s="60"/>
      <c r="ED1822" s="60"/>
      <c r="EE1822" s="60"/>
      <c r="EF1822" s="60"/>
      <c r="EG1822" s="60"/>
      <c r="EH1822" s="60"/>
      <c r="EI1822" s="60"/>
      <c r="EJ1822" s="60"/>
      <c r="EK1822" s="60"/>
      <c r="EL1822" s="60"/>
      <c r="EM1822" s="60"/>
      <c r="EN1822" s="60"/>
      <c r="EO1822" s="60"/>
      <c r="EP1822" s="60"/>
      <c r="EQ1822" s="60"/>
      <c r="ER1822" s="60"/>
      <c r="ES1822" s="60"/>
      <c r="ET1822" s="60"/>
      <c r="EU1822" s="60"/>
      <c r="EV1822" s="60"/>
      <c r="EW1822" s="60"/>
      <c r="EX1822" s="60"/>
      <c r="EY1822" s="60"/>
      <c r="EZ1822" s="60"/>
      <c r="FA1822" s="60"/>
      <c r="FB1822" s="60"/>
    </row>
    <row r="1823" spans="22:158" x14ac:dyDescent="0.25">
      <c r="W1823" s="33"/>
      <c r="X1823" s="33"/>
      <c r="AH1823" s="38">
        <v>100</v>
      </c>
      <c r="AI1823" s="38">
        <v>140</v>
      </c>
      <c r="AJ1823" s="38">
        <v>12350</v>
      </c>
      <c r="AK1823" s="38">
        <v>16</v>
      </c>
      <c r="AL1823" s="38">
        <v>1910358</v>
      </c>
      <c r="AM1823" s="61" t="s">
        <v>1816</v>
      </c>
      <c r="AN1823" s="61" t="s">
        <v>1690</v>
      </c>
      <c r="AO1823" s="61" t="s">
        <v>5091</v>
      </c>
      <c r="AP1823" s="61" t="s">
        <v>5034</v>
      </c>
      <c r="AQ1823" s="61" t="s">
        <v>1723</v>
      </c>
      <c r="AR1823" s="28">
        <v>184527.4</v>
      </c>
      <c r="AS1823" s="28">
        <v>0</v>
      </c>
      <c r="AT1823" s="28">
        <v>0</v>
      </c>
      <c r="AU1823" s="62"/>
      <c r="BT1823">
        <v>0</v>
      </c>
      <c r="BU1823" s="32">
        <v>100</v>
      </c>
      <c r="BV1823" s="32">
        <v>150</v>
      </c>
      <c r="BW1823" s="32">
        <v>17500</v>
      </c>
      <c r="BX1823" s="32">
        <v>89</v>
      </c>
      <c r="BY1823" s="32">
        <v>91240</v>
      </c>
      <c r="BZ1823" t="s">
        <v>1816</v>
      </c>
      <c r="CA1823" t="s">
        <v>1695</v>
      </c>
      <c r="CB1823" t="s">
        <v>1895</v>
      </c>
      <c r="CC1823" s="52" t="s">
        <v>1785</v>
      </c>
      <c r="CD1823" s="52" t="s">
        <v>1785</v>
      </c>
      <c r="CE1823" s="155">
        <v>126641</v>
      </c>
      <c r="CF1823" s="155">
        <v>148</v>
      </c>
      <c r="CG1823" s="31" t="s">
        <v>698</v>
      </c>
      <c r="CH1823" s="31" t="s">
        <v>4027</v>
      </c>
      <c r="CI1823" s="31" t="s">
        <v>4046</v>
      </c>
      <c r="CJ1823" s="31" t="s">
        <v>582</v>
      </c>
      <c r="DL1823"/>
      <c r="DM1823"/>
      <c r="DN1823"/>
      <c r="DO1823"/>
      <c r="DP1823"/>
      <c r="DQ1823"/>
      <c r="DR1823"/>
      <c r="DV1823" s="31" t="s">
        <v>2354</v>
      </c>
      <c r="DW1823" s="31" t="s">
        <v>2362</v>
      </c>
      <c r="DX1823" s="63"/>
      <c r="DY1823" s="63"/>
      <c r="DZ1823" s="63"/>
      <c r="EA1823" s="167"/>
      <c r="EB1823" s="60"/>
      <c r="EC1823" s="60"/>
      <c r="ED1823" s="60"/>
      <c r="EE1823" s="60"/>
      <c r="EF1823" s="60"/>
      <c r="EG1823" s="60"/>
      <c r="EH1823" s="60"/>
      <c r="EI1823" s="60"/>
      <c r="EJ1823" s="60"/>
      <c r="EK1823" s="60"/>
      <c r="EL1823" s="60"/>
      <c r="EM1823" s="60"/>
      <c r="EN1823" s="60"/>
      <c r="EO1823" s="60"/>
      <c r="EP1823" s="60"/>
      <c r="EQ1823" s="60"/>
      <c r="ER1823" s="60"/>
      <c r="ES1823" s="60"/>
      <c r="ET1823" s="60"/>
      <c r="EU1823" s="60"/>
      <c r="EV1823" s="60"/>
      <c r="EW1823" s="60"/>
      <c r="EX1823" s="60"/>
      <c r="EY1823" s="60"/>
      <c r="EZ1823" s="60"/>
      <c r="FA1823" s="60"/>
      <c r="FB1823" s="60"/>
    </row>
    <row r="1824" spans="22:158" x14ac:dyDescent="0.25">
      <c r="W1824" s="33"/>
      <c r="X1824" s="33"/>
      <c r="AH1824" s="38">
        <v>100</v>
      </c>
      <c r="AI1824" s="38">
        <v>140</v>
      </c>
      <c r="AJ1824" s="38">
        <v>12900</v>
      </c>
      <c r="AK1824" s="38">
        <v>16</v>
      </c>
      <c r="AL1824" s="38">
        <v>1910358</v>
      </c>
      <c r="AM1824" s="61" t="s">
        <v>1816</v>
      </c>
      <c r="AN1824" s="61" t="s">
        <v>1690</v>
      </c>
      <c r="AO1824" s="61" t="s">
        <v>5099</v>
      </c>
      <c r="AP1824" s="61" t="s">
        <v>5034</v>
      </c>
      <c r="AQ1824" s="61" t="s">
        <v>1723</v>
      </c>
      <c r="AR1824" s="28">
        <v>160826.1</v>
      </c>
      <c r="AS1824" s="28">
        <v>0</v>
      </c>
      <c r="AT1824" s="28">
        <v>0</v>
      </c>
      <c r="AU1824" s="62"/>
      <c r="BT1824">
        <v>0</v>
      </c>
      <c r="BU1824" s="32">
        <v>100</v>
      </c>
      <c r="BV1824" s="32">
        <v>150</v>
      </c>
      <c r="BW1824" s="32">
        <v>17500</v>
      </c>
      <c r="BX1824" s="32">
        <v>90</v>
      </c>
      <c r="BY1824" s="32">
        <v>91260</v>
      </c>
      <c r="BZ1824" t="s">
        <v>1816</v>
      </c>
      <c r="CA1824" t="s">
        <v>1695</v>
      </c>
      <c r="CB1824" t="s">
        <v>1895</v>
      </c>
      <c r="CC1824" t="s">
        <v>5036</v>
      </c>
      <c r="CD1824" s="52" t="s">
        <v>5036</v>
      </c>
      <c r="CE1824" s="155">
        <v>7</v>
      </c>
      <c r="CF1824" s="155">
        <v>3</v>
      </c>
      <c r="CG1824" s="31" t="s">
        <v>5848</v>
      </c>
      <c r="CH1824" s="31" t="s">
        <v>4028</v>
      </c>
      <c r="CI1824" s="31" t="s">
        <v>4046</v>
      </c>
      <c r="CJ1824" s="31" t="s">
        <v>583</v>
      </c>
      <c r="DL1824"/>
      <c r="DM1824"/>
      <c r="DN1824"/>
      <c r="DO1824"/>
      <c r="DP1824"/>
      <c r="DQ1824"/>
      <c r="DR1824"/>
      <c r="DV1824" s="31" t="s">
        <v>2354</v>
      </c>
      <c r="DW1824" s="31" t="s">
        <v>2362</v>
      </c>
      <c r="DX1824" s="63"/>
      <c r="DY1824" s="63"/>
      <c r="DZ1824" s="63"/>
      <c r="EA1824" s="167"/>
      <c r="EB1824" s="60"/>
      <c r="EC1824" s="60"/>
      <c r="ED1824" s="60"/>
      <c r="EE1824" s="60"/>
      <c r="EF1824" s="60"/>
      <c r="EG1824" s="60"/>
      <c r="EH1824" s="60"/>
      <c r="EI1824" s="60"/>
      <c r="EJ1824" s="60"/>
      <c r="EK1824" s="60"/>
      <c r="EL1824" s="60"/>
      <c r="EM1824" s="60"/>
      <c r="EN1824" s="60"/>
      <c r="EO1824" s="60"/>
      <c r="EP1824" s="60"/>
      <c r="EQ1824" s="60"/>
      <c r="ER1824" s="60"/>
      <c r="ES1824" s="60"/>
      <c r="ET1824" s="60"/>
      <c r="EU1824" s="60"/>
      <c r="EV1824" s="60"/>
      <c r="EW1824" s="60"/>
      <c r="EX1824" s="60"/>
      <c r="EY1824" s="60"/>
      <c r="EZ1824" s="60"/>
      <c r="FA1824" s="60"/>
      <c r="FB1824" s="60"/>
    </row>
    <row r="1825" spans="22:158" x14ac:dyDescent="0.25">
      <c r="W1825" s="33"/>
      <c r="X1825" s="33"/>
      <c r="AH1825" s="38">
        <v>100</v>
      </c>
      <c r="AI1825" s="38">
        <v>140</v>
      </c>
      <c r="AJ1825" s="38">
        <v>14600</v>
      </c>
      <c r="AK1825" s="38">
        <v>16</v>
      </c>
      <c r="AL1825" s="38">
        <v>1910358</v>
      </c>
      <c r="AM1825" s="61" t="s">
        <v>1816</v>
      </c>
      <c r="AN1825" s="61" t="s">
        <v>1690</v>
      </c>
      <c r="AO1825" s="61" t="s">
        <v>1580</v>
      </c>
      <c r="AP1825" s="61" t="s">
        <v>5034</v>
      </c>
      <c r="AQ1825" s="61" t="s">
        <v>1723</v>
      </c>
      <c r="AR1825" s="28">
        <v>382784.5</v>
      </c>
      <c r="AS1825" s="28">
        <v>0</v>
      </c>
      <c r="AT1825" s="28">
        <v>0</v>
      </c>
      <c r="AU1825" s="62"/>
      <c r="BT1825">
        <v>0</v>
      </c>
      <c r="BU1825" s="32">
        <v>100</v>
      </c>
      <c r="BV1825" s="32">
        <v>150</v>
      </c>
      <c r="BW1825" s="32">
        <v>17750</v>
      </c>
      <c r="BX1825" s="32">
        <v>81</v>
      </c>
      <c r="BY1825" s="32">
        <v>91000</v>
      </c>
      <c r="BZ1825" t="s">
        <v>1816</v>
      </c>
      <c r="CA1825" t="s">
        <v>1695</v>
      </c>
      <c r="CB1825" t="s">
        <v>1901</v>
      </c>
      <c r="CC1825" s="52" t="s">
        <v>1683</v>
      </c>
      <c r="CD1825" s="52" t="s">
        <v>1784</v>
      </c>
      <c r="CE1825" s="155">
        <v>98729</v>
      </c>
      <c r="CF1825" s="155">
        <v>417</v>
      </c>
      <c r="CG1825" s="31" t="s">
        <v>5834</v>
      </c>
      <c r="CH1825" s="31" t="s">
        <v>4016</v>
      </c>
      <c r="CI1825" s="31" t="s">
        <v>4047</v>
      </c>
      <c r="CJ1825" s="31" t="s">
        <v>584</v>
      </c>
      <c r="DL1825"/>
      <c r="DM1825"/>
      <c r="DN1825"/>
      <c r="DO1825"/>
      <c r="DP1825"/>
      <c r="DQ1825"/>
      <c r="DR1825"/>
      <c r="DV1825" s="31" t="s">
        <v>2354</v>
      </c>
      <c r="DW1825" s="31" t="s">
        <v>2362</v>
      </c>
      <c r="DX1825" s="63"/>
      <c r="DY1825" s="63"/>
      <c r="DZ1825" s="63"/>
      <c r="EA1825" s="167"/>
      <c r="EB1825" s="60"/>
      <c r="EC1825" s="60"/>
      <c r="ED1825" s="60"/>
      <c r="EE1825" s="60"/>
      <c r="EF1825" s="60"/>
      <c r="EG1825" s="60"/>
      <c r="EH1825" s="60"/>
      <c r="EI1825" s="60"/>
      <c r="EJ1825" s="60"/>
      <c r="EK1825" s="60"/>
      <c r="EL1825" s="60"/>
      <c r="EM1825" s="60"/>
      <c r="EN1825" s="60"/>
      <c r="EO1825" s="60"/>
      <c r="EP1825" s="60"/>
      <c r="EQ1825" s="60"/>
      <c r="ER1825" s="60"/>
      <c r="ES1825" s="60"/>
      <c r="ET1825" s="60"/>
      <c r="EU1825" s="60"/>
      <c r="EV1825" s="60"/>
      <c r="EW1825" s="60"/>
      <c r="EX1825" s="60"/>
      <c r="EY1825" s="60"/>
      <c r="EZ1825" s="60"/>
      <c r="FA1825" s="60"/>
      <c r="FB1825" s="60"/>
    </row>
    <row r="1826" spans="22:158" x14ac:dyDescent="0.25">
      <c r="V1826" s="1"/>
      <c r="W1826" s="33"/>
      <c r="X1826" s="33"/>
      <c r="AH1826" s="38">
        <v>100</v>
      </c>
      <c r="AI1826" s="38">
        <v>140</v>
      </c>
      <c r="AJ1826" s="38">
        <v>14870</v>
      </c>
      <c r="AK1826" s="38">
        <v>16</v>
      </c>
      <c r="AL1826" s="38">
        <v>1910358</v>
      </c>
      <c r="AM1826" s="61" t="s">
        <v>1816</v>
      </c>
      <c r="AN1826" s="61" t="s">
        <v>1690</v>
      </c>
      <c r="AO1826" s="61" t="s">
        <v>1586</v>
      </c>
      <c r="AP1826" s="61" t="s">
        <v>5034</v>
      </c>
      <c r="AQ1826" s="61" t="s">
        <v>1723</v>
      </c>
      <c r="AR1826" s="28">
        <v>12123.9</v>
      </c>
      <c r="AS1826" s="28">
        <v>0</v>
      </c>
      <c r="AT1826" s="28">
        <v>0</v>
      </c>
      <c r="AU1826" s="62"/>
      <c r="BT1826">
        <v>0</v>
      </c>
      <c r="BU1826" s="32">
        <v>100</v>
      </c>
      <c r="BV1826" s="32">
        <v>150</v>
      </c>
      <c r="BW1826" s="32">
        <v>17750</v>
      </c>
      <c r="BX1826" s="32">
        <v>81</v>
      </c>
      <c r="BY1826" s="32">
        <v>91010</v>
      </c>
      <c r="BZ1826" t="s">
        <v>1816</v>
      </c>
      <c r="CA1826" t="s">
        <v>1695</v>
      </c>
      <c r="CB1826" t="s">
        <v>1901</v>
      </c>
      <c r="CC1826" t="s">
        <v>1683</v>
      </c>
      <c r="CD1826" t="s">
        <v>1683</v>
      </c>
      <c r="CE1826" s="155">
        <v>7131</v>
      </c>
      <c r="CF1826" s="155">
        <v>26</v>
      </c>
      <c r="CG1826" s="31" t="s">
        <v>5837</v>
      </c>
      <c r="CH1826" s="31" t="s">
        <v>4018</v>
      </c>
      <c r="CI1826" s="31" t="s">
        <v>4047</v>
      </c>
      <c r="CJ1826" s="31" t="s">
        <v>585</v>
      </c>
      <c r="DL1826"/>
      <c r="DM1826"/>
      <c r="DN1826"/>
      <c r="DO1826"/>
      <c r="DP1826"/>
      <c r="DQ1826"/>
      <c r="DR1826"/>
      <c r="DV1826" s="31" t="s">
        <v>2354</v>
      </c>
      <c r="DW1826" s="31" t="s">
        <v>2362</v>
      </c>
      <c r="DX1826" s="63"/>
      <c r="DY1826" s="63"/>
      <c r="DZ1826" s="63"/>
      <c r="EA1826" s="167"/>
      <c r="EB1826" s="60"/>
      <c r="EC1826" s="60"/>
      <c r="ED1826" s="60"/>
      <c r="EE1826" s="60"/>
      <c r="EF1826" s="60"/>
      <c r="EG1826" s="60"/>
      <c r="EH1826" s="60"/>
      <c r="EI1826" s="60"/>
      <c r="EJ1826" s="60"/>
      <c r="EK1826" s="60"/>
      <c r="EL1826" s="60"/>
      <c r="EM1826" s="60"/>
      <c r="EN1826" s="60"/>
      <c r="EO1826" s="60"/>
      <c r="EP1826" s="60"/>
      <c r="EQ1826" s="60"/>
      <c r="ER1826" s="60"/>
      <c r="ES1826" s="60"/>
      <c r="ET1826" s="60"/>
      <c r="EU1826" s="60"/>
      <c r="EV1826" s="60"/>
      <c r="EW1826" s="60"/>
      <c r="EX1826" s="60"/>
      <c r="EY1826" s="60"/>
      <c r="EZ1826" s="60"/>
      <c r="FA1826" s="60"/>
      <c r="FB1826" s="60"/>
    </row>
    <row r="1827" spans="22:158" x14ac:dyDescent="0.25">
      <c r="W1827" s="33"/>
      <c r="X1827" s="33"/>
      <c r="AH1827" s="38">
        <v>100</v>
      </c>
      <c r="AI1827" s="38">
        <v>140</v>
      </c>
      <c r="AJ1827" s="38">
        <v>16100</v>
      </c>
      <c r="AK1827" s="38">
        <v>16</v>
      </c>
      <c r="AL1827" s="38">
        <v>1910358</v>
      </c>
      <c r="AM1827" s="61" t="s">
        <v>1816</v>
      </c>
      <c r="AN1827" s="61" t="s">
        <v>1690</v>
      </c>
      <c r="AO1827" s="61" t="s">
        <v>1612</v>
      </c>
      <c r="AP1827" s="61" t="s">
        <v>5034</v>
      </c>
      <c r="AQ1827" s="61" t="s">
        <v>1723</v>
      </c>
      <c r="AR1827" s="28">
        <v>7402.4</v>
      </c>
      <c r="AS1827" s="28">
        <v>0</v>
      </c>
      <c r="AT1827" s="28">
        <v>0</v>
      </c>
      <c r="AU1827" s="62"/>
      <c r="BT1827">
        <v>0</v>
      </c>
      <c r="BU1827" s="32">
        <v>100</v>
      </c>
      <c r="BV1827" s="32">
        <v>150</v>
      </c>
      <c r="BW1827" s="32">
        <v>17750</v>
      </c>
      <c r="BX1827" s="32">
        <v>82</v>
      </c>
      <c r="BY1827" s="32">
        <v>91020</v>
      </c>
      <c r="BZ1827" t="s">
        <v>1816</v>
      </c>
      <c r="CA1827" t="s">
        <v>1695</v>
      </c>
      <c r="CB1827" t="s">
        <v>1901</v>
      </c>
      <c r="CC1827" s="52" t="s">
        <v>1790</v>
      </c>
      <c r="CD1827" s="52" t="s">
        <v>1792</v>
      </c>
      <c r="CE1827" s="155">
        <v>84497</v>
      </c>
      <c r="CF1827" s="155">
        <v>330</v>
      </c>
      <c r="CG1827" s="31" t="s">
        <v>5851</v>
      </c>
      <c r="CH1827" s="31" t="s">
        <v>4019</v>
      </c>
      <c r="CI1827" s="31" t="s">
        <v>4047</v>
      </c>
      <c r="CJ1827" s="31" t="s">
        <v>586</v>
      </c>
      <c r="DL1827"/>
      <c r="DM1827"/>
      <c r="DN1827"/>
      <c r="DO1827"/>
      <c r="DP1827"/>
      <c r="DQ1827"/>
      <c r="DR1827"/>
      <c r="DV1827" s="31" t="s">
        <v>2354</v>
      </c>
      <c r="DW1827" s="31" t="s">
        <v>2362</v>
      </c>
      <c r="DX1827" s="63"/>
      <c r="DY1827" s="63"/>
      <c r="DZ1827" s="63"/>
      <c r="EA1827" s="167"/>
      <c r="EB1827" s="60"/>
      <c r="EC1827" s="60"/>
      <c r="ED1827" s="60"/>
      <c r="EE1827" s="60"/>
      <c r="EF1827" s="60"/>
      <c r="EG1827" s="60"/>
      <c r="EH1827" s="60"/>
      <c r="EI1827" s="60"/>
      <c r="EJ1827" s="60"/>
      <c r="EK1827" s="60"/>
      <c r="EL1827" s="60"/>
      <c r="EM1827" s="60"/>
      <c r="EN1827" s="60"/>
      <c r="EO1827" s="60"/>
      <c r="EP1827" s="60"/>
      <c r="EQ1827" s="60"/>
      <c r="ER1827" s="60"/>
      <c r="ES1827" s="60"/>
      <c r="ET1827" s="60"/>
      <c r="EU1827" s="60"/>
      <c r="EV1827" s="60"/>
      <c r="EW1827" s="60"/>
      <c r="EX1827" s="60"/>
      <c r="EY1827" s="60"/>
      <c r="EZ1827" s="60"/>
      <c r="FA1827" s="60"/>
      <c r="FB1827" s="60"/>
    </row>
    <row r="1828" spans="22:158" x14ac:dyDescent="0.25">
      <c r="W1828" s="33"/>
      <c r="X1828" s="33"/>
      <c r="AH1828" s="38">
        <v>100</v>
      </c>
      <c r="AI1828" s="38">
        <v>140</v>
      </c>
      <c r="AJ1828" s="38">
        <v>16150</v>
      </c>
      <c r="AK1828" s="38">
        <v>16</v>
      </c>
      <c r="AL1828" s="38">
        <v>1910358</v>
      </c>
      <c r="AM1828" s="61" t="s">
        <v>1816</v>
      </c>
      <c r="AN1828" s="61" t="s">
        <v>1690</v>
      </c>
      <c r="AO1828" s="61" t="s">
        <v>1613</v>
      </c>
      <c r="AP1828" s="61" t="s">
        <v>5034</v>
      </c>
      <c r="AQ1828" s="61" t="s">
        <v>1723</v>
      </c>
      <c r="AR1828" s="28">
        <v>7409.1</v>
      </c>
      <c r="AS1828" s="28">
        <v>0</v>
      </c>
      <c r="AT1828" s="28">
        <v>0</v>
      </c>
      <c r="AU1828" s="62"/>
      <c r="BT1828">
        <v>0</v>
      </c>
      <c r="BU1828" s="32">
        <v>100</v>
      </c>
      <c r="BV1828" s="32">
        <v>150</v>
      </c>
      <c r="BW1828" s="32">
        <v>17750</v>
      </c>
      <c r="BX1828" s="32">
        <v>82</v>
      </c>
      <c r="BY1828" s="32">
        <v>91040</v>
      </c>
      <c r="BZ1828" t="s">
        <v>1816</v>
      </c>
      <c r="CA1828" t="s">
        <v>1695</v>
      </c>
      <c r="CB1828" t="s">
        <v>1901</v>
      </c>
      <c r="CC1828" s="52" t="s">
        <v>1790</v>
      </c>
      <c r="CD1828" s="52" t="s">
        <v>1791</v>
      </c>
      <c r="CE1828" s="155">
        <v>21091</v>
      </c>
      <c r="CF1828" s="155">
        <v>187</v>
      </c>
      <c r="CG1828" s="31" t="s">
        <v>5853</v>
      </c>
      <c r="CH1828" s="31" t="s">
        <v>4020</v>
      </c>
      <c r="CI1828" s="31" t="s">
        <v>4047</v>
      </c>
      <c r="CJ1828" s="31" t="s">
        <v>587</v>
      </c>
      <c r="DL1828"/>
      <c r="DM1828"/>
      <c r="DN1828"/>
      <c r="DO1828"/>
      <c r="DP1828"/>
      <c r="DQ1828"/>
      <c r="DR1828"/>
      <c r="DV1828" s="31" t="s">
        <v>2354</v>
      </c>
      <c r="DW1828" s="31" t="s">
        <v>2362</v>
      </c>
      <c r="DX1828" s="63"/>
      <c r="DY1828" s="63"/>
      <c r="DZ1828" s="63"/>
      <c r="EA1828" s="167"/>
      <c r="EB1828" s="60"/>
      <c r="EC1828" s="60"/>
      <c r="ED1828" s="60"/>
      <c r="EE1828" s="60"/>
      <c r="EF1828" s="60"/>
      <c r="EG1828" s="60"/>
      <c r="EH1828" s="60"/>
      <c r="EI1828" s="60"/>
      <c r="EJ1828" s="60"/>
      <c r="EK1828" s="60"/>
      <c r="EL1828" s="60"/>
      <c r="EM1828" s="60"/>
      <c r="EN1828" s="60"/>
      <c r="EO1828" s="60"/>
      <c r="EP1828" s="60"/>
      <c r="EQ1828" s="60"/>
      <c r="ER1828" s="60"/>
      <c r="ES1828" s="60"/>
      <c r="ET1828" s="60"/>
      <c r="EU1828" s="60"/>
      <c r="EV1828" s="60"/>
      <c r="EW1828" s="60"/>
      <c r="EX1828" s="60"/>
      <c r="EY1828" s="60"/>
      <c r="EZ1828" s="60"/>
      <c r="FA1828" s="60"/>
      <c r="FB1828" s="60"/>
    </row>
    <row r="1829" spans="22:158" x14ac:dyDescent="0.25">
      <c r="W1829" s="33"/>
      <c r="X1829" s="33"/>
      <c r="AH1829" s="38">
        <v>100</v>
      </c>
      <c r="AI1829" s="38">
        <v>140</v>
      </c>
      <c r="AJ1829" s="38">
        <v>16200</v>
      </c>
      <c r="AK1829" s="38">
        <v>16</v>
      </c>
      <c r="AL1829" s="38">
        <v>1910358</v>
      </c>
      <c r="AM1829" s="61" t="s">
        <v>1816</v>
      </c>
      <c r="AN1829" s="61" t="s">
        <v>1690</v>
      </c>
      <c r="AO1829" s="61" t="s">
        <v>1615</v>
      </c>
      <c r="AP1829" s="61" t="s">
        <v>5034</v>
      </c>
      <c r="AQ1829" s="61" t="s">
        <v>1723</v>
      </c>
      <c r="AR1829" s="28">
        <v>24296.400000000001</v>
      </c>
      <c r="AS1829" s="28">
        <v>0</v>
      </c>
      <c r="AT1829" s="28">
        <v>0</v>
      </c>
      <c r="AU1829" s="62"/>
      <c r="BT1829">
        <v>0</v>
      </c>
      <c r="BU1829" s="32">
        <v>100</v>
      </c>
      <c r="BV1829" s="32">
        <v>150</v>
      </c>
      <c r="BW1829" s="32">
        <v>17750</v>
      </c>
      <c r="BX1829" s="32">
        <v>83</v>
      </c>
      <c r="BY1829" s="32">
        <v>91060</v>
      </c>
      <c r="BZ1829" t="s">
        <v>1816</v>
      </c>
      <c r="CA1829" t="s">
        <v>1695</v>
      </c>
      <c r="CB1829" t="s">
        <v>1901</v>
      </c>
      <c r="CC1829" s="52" t="s">
        <v>1786</v>
      </c>
      <c r="CD1829" s="52" t="s">
        <v>5043</v>
      </c>
      <c r="CE1829" s="155">
        <v>1656</v>
      </c>
      <c r="CF1829" s="155">
        <v>15</v>
      </c>
      <c r="CG1829" s="31" t="s">
        <v>684</v>
      </c>
      <c r="CH1829" s="31" t="s">
        <v>4021</v>
      </c>
      <c r="CI1829" s="31" t="s">
        <v>4047</v>
      </c>
      <c r="CJ1829" s="31" t="s">
        <v>588</v>
      </c>
      <c r="DL1829"/>
      <c r="DM1829"/>
      <c r="DN1829"/>
      <c r="DO1829"/>
      <c r="DP1829"/>
      <c r="DQ1829"/>
      <c r="DR1829"/>
      <c r="DV1829" s="31" t="s">
        <v>2354</v>
      </c>
      <c r="DW1829" s="31" t="s">
        <v>2362</v>
      </c>
      <c r="DX1829" s="63"/>
      <c r="DY1829" s="63"/>
      <c r="DZ1829" s="63"/>
      <c r="EA1829" s="167"/>
      <c r="EB1829" s="60"/>
      <c r="EC1829" s="60"/>
      <c r="ED1829" s="60"/>
      <c r="EE1829" s="60"/>
      <c r="EF1829" s="60"/>
      <c r="EG1829" s="60"/>
      <c r="EH1829" s="60"/>
      <c r="EI1829" s="60"/>
      <c r="EJ1829" s="60"/>
      <c r="EK1829" s="60"/>
      <c r="EL1829" s="60"/>
      <c r="EM1829" s="60"/>
      <c r="EN1829" s="60"/>
      <c r="EO1829" s="60"/>
      <c r="EP1829" s="60"/>
      <c r="EQ1829" s="60"/>
      <c r="ER1829" s="60"/>
      <c r="ES1829" s="60"/>
      <c r="ET1829" s="60"/>
      <c r="EU1829" s="60"/>
      <c r="EV1829" s="60"/>
      <c r="EW1829" s="60"/>
      <c r="EX1829" s="60"/>
      <c r="EY1829" s="60"/>
      <c r="EZ1829" s="60"/>
      <c r="FA1829" s="60"/>
      <c r="FB1829" s="60"/>
    </row>
    <row r="1830" spans="22:158" x14ac:dyDescent="0.25">
      <c r="W1830" s="33"/>
      <c r="X1830" s="33"/>
      <c r="AH1830" s="38">
        <v>100</v>
      </c>
      <c r="AI1830" s="38">
        <v>140</v>
      </c>
      <c r="AJ1830" s="38">
        <v>18100</v>
      </c>
      <c r="AK1830" s="38">
        <v>16</v>
      </c>
      <c r="AL1830" s="38">
        <v>1910358</v>
      </c>
      <c r="AM1830" s="61" t="s">
        <v>1816</v>
      </c>
      <c r="AN1830" s="61" t="s">
        <v>1690</v>
      </c>
      <c r="AO1830" s="61" t="s">
        <v>1658</v>
      </c>
      <c r="AP1830" s="61" t="s">
        <v>5034</v>
      </c>
      <c r="AQ1830" s="61" t="s">
        <v>1723</v>
      </c>
      <c r="AR1830" s="28">
        <v>109837.1</v>
      </c>
      <c r="AS1830" s="28">
        <v>0</v>
      </c>
      <c r="AT1830" s="28">
        <v>0</v>
      </c>
      <c r="AU1830" s="62"/>
      <c r="BT1830">
        <v>0</v>
      </c>
      <c r="BU1830" s="32">
        <v>100</v>
      </c>
      <c r="BV1830" s="32">
        <v>150</v>
      </c>
      <c r="BW1830" s="32">
        <v>17750</v>
      </c>
      <c r="BX1830" s="32">
        <v>83</v>
      </c>
      <c r="BY1830" s="32">
        <v>91080</v>
      </c>
      <c r="BZ1830" t="s">
        <v>1816</v>
      </c>
      <c r="CA1830" t="s">
        <v>1695</v>
      </c>
      <c r="CB1830" t="s">
        <v>1901</v>
      </c>
      <c r="CC1830" t="s">
        <v>1786</v>
      </c>
      <c r="CD1830" s="52" t="s">
        <v>1784</v>
      </c>
      <c r="CE1830" s="155">
        <v>0</v>
      </c>
      <c r="CF1830" s="155">
        <v>1</v>
      </c>
      <c r="CG1830" s="31" t="s">
        <v>686</v>
      </c>
      <c r="CH1830" s="31" t="s">
        <v>4031</v>
      </c>
      <c r="CI1830" s="31" t="s">
        <v>4047</v>
      </c>
      <c r="CJ1830" s="31" t="s">
        <v>4927</v>
      </c>
      <c r="DL1830"/>
      <c r="DM1830"/>
      <c r="DN1830"/>
      <c r="DO1830"/>
      <c r="DP1830"/>
      <c r="DQ1830"/>
      <c r="DR1830"/>
      <c r="DV1830" s="31" t="s">
        <v>2354</v>
      </c>
      <c r="DW1830" s="31" t="s">
        <v>2362</v>
      </c>
      <c r="DX1830" s="63"/>
      <c r="DY1830" s="63"/>
      <c r="DZ1830" s="63"/>
      <c r="EA1830" s="167"/>
      <c r="EB1830" s="60"/>
      <c r="EC1830" s="60"/>
      <c r="ED1830" s="60"/>
      <c r="EE1830" s="60"/>
      <c r="EF1830" s="60"/>
      <c r="EG1830" s="60"/>
      <c r="EH1830" s="60"/>
      <c r="EI1830" s="60"/>
      <c r="EJ1830" s="60"/>
      <c r="EK1830" s="60"/>
      <c r="EL1830" s="60"/>
      <c r="EM1830" s="60"/>
      <c r="EN1830" s="60"/>
      <c r="EO1830" s="60"/>
      <c r="EP1830" s="60"/>
      <c r="EQ1830" s="60"/>
      <c r="ER1830" s="60"/>
      <c r="ES1830" s="60"/>
      <c r="ET1830" s="60"/>
      <c r="EU1830" s="60"/>
      <c r="EV1830" s="60"/>
      <c r="EW1830" s="60"/>
      <c r="EX1830" s="60"/>
      <c r="EY1830" s="60"/>
      <c r="EZ1830" s="60"/>
      <c r="FA1830" s="60"/>
      <c r="FB1830" s="60"/>
    </row>
    <row r="1831" spans="22:158" x14ac:dyDescent="0.25">
      <c r="V1831" s="1"/>
      <c r="W1831" s="33"/>
      <c r="X1831" s="33"/>
      <c r="AH1831" s="38">
        <v>100</v>
      </c>
      <c r="AI1831" s="38">
        <v>145</v>
      </c>
      <c r="AJ1831" s="38">
        <v>11000</v>
      </c>
      <c r="AK1831" s="38">
        <v>16</v>
      </c>
      <c r="AL1831" s="38">
        <v>1910358</v>
      </c>
      <c r="AM1831" s="61" t="s">
        <v>1816</v>
      </c>
      <c r="AN1831" s="61" t="s">
        <v>1691</v>
      </c>
      <c r="AO1831" s="61" t="s">
        <v>5063</v>
      </c>
      <c r="AP1831" s="61" t="s">
        <v>5034</v>
      </c>
      <c r="AQ1831" s="61" t="s">
        <v>1723</v>
      </c>
      <c r="AR1831" s="28">
        <v>95269.5</v>
      </c>
      <c r="AS1831" s="28">
        <v>0</v>
      </c>
      <c r="AT1831" s="28">
        <v>0</v>
      </c>
      <c r="AU1831" s="62"/>
      <c r="BT1831">
        <v>0</v>
      </c>
      <c r="BU1831" s="32">
        <v>100</v>
      </c>
      <c r="BV1831" s="32">
        <v>150</v>
      </c>
      <c r="BW1831" s="32">
        <v>17750</v>
      </c>
      <c r="BX1831" s="32">
        <v>84</v>
      </c>
      <c r="BY1831" s="32">
        <v>91100</v>
      </c>
      <c r="BZ1831" t="s">
        <v>1816</v>
      </c>
      <c r="CA1831" t="s">
        <v>1695</v>
      </c>
      <c r="CB1831" t="s">
        <v>1901</v>
      </c>
      <c r="CC1831" s="52" t="s">
        <v>1795</v>
      </c>
      <c r="CD1831" s="52" t="s">
        <v>1796</v>
      </c>
      <c r="CE1831" s="155">
        <v>55</v>
      </c>
      <c r="CF1831" s="155">
        <v>16</v>
      </c>
      <c r="CG1831" s="31" t="s">
        <v>688</v>
      </c>
      <c r="CH1831" s="31" t="s">
        <v>4022</v>
      </c>
      <c r="CI1831" s="31" t="s">
        <v>4047</v>
      </c>
      <c r="CJ1831" s="31" t="s">
        <v>589</v>
      </c>
      <c r="DL1831"/>
      <c r="DM1831"/>
      <c r="DN1831"/>
      <c r="DO1831"/>
      <c r="DP1831"/>
      <c r="DQ1831"/>
      <c r="DR1831"/>
      <c r="DV1831" s="31" t="s">
        <v>2354</v>
      </c>
      <c r="DW1831" s="31" t="s">
        <v>2363</v>
      </c>
      <c r="DX1831" s="63"/>
      <c r="DY1831" s="63"/>
      <c r="DZ1831" s="63"/>
      <c r="EA1831" s="167"/>
      <c r="EB1831" s="60"/>
      <c r="EC1831" s="60"/>
      <c r="ED1831" s="60"/>
      <c r="EE1831" s="60"/>
      <c r="EF1831" s="60"/>
      <c r="EG1831" s="60"/>
      <c r="EH1831" s="60"/>
      <c r="EI1831" s="60"/>
      <c r="EJ1831" s="60"/>
      <c r="EK1831" s="60"/>
      <c r="EL1831" s="60"/>
      <c r="EM1831" s="60"/>
      <c r="EN1831" s="60"/>
      <c r="EO1831" s="60"/>
      <c r="EP1831" s="60"/>
      <c r="EQ1831" s="60"/>
      <c r="ER1831" s="60"/>
      <c r="ES1831" s="60"/>
      <c r="ET1831" s="60"/>
      <c r="EU1831" s="60"/>
      <c r="EV1831" s="60"/>
      <c r="EW1831" s="60"/>
      <c r="EX1831" s="60"/>
      <c r="EY1831" s="60"/>
      <c r="EZ1831" s="60"/>
      <c r="FA1831" s="60"/>
      <c r="FB1831" s="60"/>
    </row>
    <row r="1832" spans="22:158" x14ac:dyDescent="0.25">
      <c r="W1832" s="33"/>
      <c r="X1832" s="33"/>
      <c r="AH1832" s="38">
        <v>100</v>
      </c>
      <c r="AI1832" s="38">
        <v>145</v>
      </c>
      <c r="AJ1832" s="38">
        <v>12050</v>
      </c>
      <c r="AK1832" s="38">
        <v>16</v>
      </c>
      <c r="AL1832" s="38">
        <v>1910358</v>
      </c>
      <c r="AM1832" s="61" t="s">
        <v>1816</v>
      </c>
      <c r="AN1832" s="61" t="s">
        <v>1691</v>
      </c>
      <c r="AO1832" s="61" t="s">
        <v>5085</v>
      </c>
      <c r="AP1832" s="61" t="s">
        <v>5034</v>
      </c>
      <c r="AQ1832" s="61" t="s">
        <v>1723</v>
      </c>
      <c r="AR1832" s="28">
        <v>21679.4</v>
      </c>
      <c r="AS1832" s="28">
        <v>0</v>
      </c>
      <c r="AT1832" s="28">
        <v>0</v>
      </c>
      <c r="AU1832" s="62"/>
      <c r="BT1832">
        <v>0</v>
      </c>
      <c r="BU1832" s="32">
        <v>100</v>
      </c>
      <c r="BV1832" s="32">
        <v>150</v>
      </c>
      <c r="BW1832" s="32">
        <v>17750</v>
      </c>
      <c r="BX1832" s="32">
        <v>85</v>
      </c>
      <c r="BY1832" s="32">
        <v>91120</v>
      </c>
      <c r="BZ1832" t="s">
        <v>1816</v>
      </c>
      <c r="CA1832" t="s">
        <v>1695</v>
      </c>
      <c r="CB1832" t="s">
        <v>1901</v>
      </c>
      <c r="CC1832" t="s">
        <v>1797</v>
      </c>
      <c r="CD1832" s="52" t="s">
        <v>1797</v>
      </c>
      <c r="CE1832" s="155">
        <v>120</v>
      </c>
      <c r="CF1832" s="155">
        <v>16</v>
      </c>
      <c r="CG1832" s="31" t="s">
        <v>690</v>
      </c>
      <c r="CH1832" s="31" t="s">
        <v>4023</v>
      </c>
      <c r="CI1832" s="31" t="s">
        <v>4047</v>
      </c>
      <c r="CJ1832" s="31" t="s">
        <v>590</v>
      </c>
      <c r="DL1832"/>
      <c r="DM1832"/>
      <c r="DN1832"/>
      <c r="DO1832"/>
      <c r="DP1832"/>
      <c r="DQ1832"/>
      <c r="DR1832"/>
      <c r="DV1832" s="31" t="s">
        <v>2354</v>
      </c>
      <c r="DW1832" s="31" t="s">
        <v>2363</v>
      </c>
      <c r="DX1832" s="63"/>
      <c r="DY1832" s="63"/>
      <c r="DZ1832" s="63"/>
      <c r="EA1832" s="167"/>
      <c r="EB1832" s="60"/>
      <c r="EC1832" s="60"/>
      <c r="ED1832" s="60"/>
      <c r="EE1832" s="60"/>
      <c r="EF1832" s="60"/>
      <c r="EG1832" s="60"/>
      <c r="EH1832" s="60"/>
      <c r="EI1832" s="60"/>
      <c r="EJ1832" s="60"/>
      <c r="EK1832" s="60"/>
      <c r="EL1832" s="60"/>
      <c r="EM1832" s="60"/>
      <c r="EN1832" s="60"/>
      <c r="EO1832" s="60"/>
      <c r="EP1832" s="60"/>
      <c r="EQ1832" s="60"/>
      <c r="ER1832" s="60"/>
      <c r="ES1832" s="60"/>
      <c r="ET1832" s="60"/>
      <c r="EU1832" s="60"/>
      <c r="EV1832" s="60"/>
      <c r="EW1832" s="60"/>
      <c r="EX1832" s="60"/>
      <c r="EY1832" s="60"/>
      <c r="EZ1832" s="60"/>
      <c r="FA1832" s="60"/>
      <c r="FB1832" s="60"/>
    </row>
    <row r="1833" spans="22:158" x14ac:dyDescent="0.25">
      <c r="W1833" s="33"/>
      <c r="X1833" s="33"/>
      <c r="AH1833" s="38">
        <v>100</v>
      </c>
      <c r="AI1833" s="38">
        <v>145</v>
      </c>
      <c r="AJ1833" s="38">
        <v>13310</v>
      </c>
      <c r="AK1833" s="38">
        <v>16</v>
      </c>
      <c r="AL1833" s="38">
        <v>1910358</v>
      </c>
      <c r="AM1833" s="61" t="s">
        <v>1816</v>
      </c>
      <c r="AN1833" s="61" t="s">
        <v>1691</v>
      </c>
      <c r="AO1833" s="61" t="s">
        <v>5108</v>
      </c>
      <c r="AP1833" s="61" t="s">
        <v>5034</v>
      </c>
      <c r="AQ1833" s="61" t="s">
        <v>1723</v>
      </c>
      <c r="AR1833" s="28">
        <v>38132.300000000003</v>
      </c>
      <c r="AS1833" s="28">
        <v>0</v>
      </c>
      <c r="AT1833" s="28">
        <v>0</v>
      </c>
      <c r="AU1833" s="62"/>
      <c r="BT1833">
        <v>0</v>
      </c>
      <c r="BU1833" s="32">
        <v>100</v>
      </c>
      <c r="BV1833" s="32">
        <v>150</v>
      </c>
      <c r="BW1833" s="32">
        <v>17750</v>
      </c>
      <c r="BX1833" s="32">
        <v>86</v>
      </c>
      <c r="BY1833" s="32">
        <v>91140</v>
      </c>
      <c r="BZ1833" t="s">
        <v>1816</v>
      </c>
      <c r="CA1833" t="s">
        <v>1695</v>
      </c>
      <c r="CB1833" t="s">
        <v>1901</v>
      </c>
      <c r="CC1833" t="s">
        <v>1787</v>
      </c>
      <c r="CD1833" t="s">
        <v>1789</v>
      </c>
      <c r="CE1833" s="155">
        <v>733</v>
      </c>
      <c r="CF1833" s="155">
        <v>154</v>
      </c>
      <c r="CG1833" s="31" t="s">
        <v>5839</v>
      </c>
      <c r="CH1833" s="31" t="s">
        <v>4024</v>
      </c>
      <c r="CI1833" s="31" t="s">
        <v>4047</v>
      </c>
      <c r="CJ1833" s="31" t="s">
        <v>591</v>
      </c>
      <c r="DL1833"/>
      <c r="DM1833"/>
      <c r="DN1833"/>
      <c r="DO1833"/>
      <c r="DP1833"/>
      <c r="DQ1833"/>
      <c r="DR1833"/>
      <c r="DV1833" s="31" t="s">
        <v>2354</v>
      </c>
      <c r="DW1833" s="31" t="s">
        <v>2363</v>
      </c>
      <c r="DX1833" s="63"/>
      <c r="DY1833" s="63"/>
      <c r="DZ1833" s="63"/>
      <c r="EA1833" s="167"/>
      <c r="EB1833" s="60"/>
      <c r="EC1833" s="60"/>
      <c r="ED1833" s="60"/>
      <c r="EE1833" s="60"/>
      <c r="EF1833" s="60"/>
      <c r="EG1833" s="60"/>
      <c r="EH1833" s="60"/>
      <c r="EI1833" s="60"/>
      <c r="EJ1833" s="60"/>
      <c r="EK1833" s="60"/>
      <c r="EL1833" s="60"/>
      <c r="EM1833" s="60"/>
      <c r="EN1833" s="60"/>
      <c r="EO1833" s="60"/>
      <c r="EP1833" s="60"/>
      <c r="EQ1833" s="60"/>
      <c r="ER1833" s="60"/>
      <c r="ES1833" s="60"/>
      <c r="ET1833" s="60"/>
      <c r="EU1833" s="60"/>
      <c r="EV1833" s="60"/>
      <c r="EW1833" s="60"/>
      <c r="EX1833" s="60"/>
      <c r="EY1833" s="60"/>
      <c r="EZ1833" s="60"/>
      <c r="FA1833" s="60"/>
      <c r="FB1833" s="60"/>
    </row>
    <row r="1834" spans="22:158" x14ac:dyDescent="0.25">
      <c r="W1834" s="33"/>
      <c r="X1834" s="33"/>
      <c r="AH1834" s="38">
        <v>100</v>
      </c>
      <c r="AI1834" s="38">
        <v>145</v>
      </c>
      <c r="AJ1834" s="38">
        <v>13700</v>
      </c>
      <c r="AK1834" s="38">
        <v>16</v>
      </c>
      <c r="AL1834" s="38">
        <v>1910358</v>
      </c>
      <c r="AM1834" s="61" t="s">
        <v>1816</v>
      </c>
      <c r="AN1834" s="61" t="s">
        <v>1691</v>
      </c>
      <c r="AO1834" s="61" t="s">
        <v>5118</v>
      </c>
      <c r="AP1834" s="61" t="s">
        <v>5034</v>
      </c>
      <c r="AQ1834" s="61" t="s">
        <v>1723</v>
      </c>
      <c r="AR1834" s="28">
        <v>9250.7999999999993</v>
      </c>
      <c r="AS1834" s="28">
        <v>0</v>
      </c>
      <c r="AT1834" s="28">
        <v>0</v>
      </c>
      <c r="AU1834" s="62"/>
      <c r="BT1834">
        <v>0</v>
      </c>
      <c r="BU1834" s="32">
        <v>100</v>
      </c>
      <c r="BV1834" s="32">
        <v>150</v>
      </c>
      <c r="BW1834" s="32">
        <v>17750</v>
      </c>
      <c r="BX1834" s="32">
        <v>86</v>
      </c>
      <c r="BY1834" s="32">
        <v>91160</v>
      </c>
      <c r="BZ1834" t="s">
        <v>1816</v>
      </c>
      <c r="CA1834" t="s">
        <v>1695</v>
      </c>
      <c r="CB1834" t="s">
        <v>1901</v>
      </c>
      <c r="CC1834" t="s">
        <v>1787</v>
      </c>
      <c r="CD1834" t="s">
        <v>1788</v>
      </c>
      <c r="CE1834" s="155">
        <v>808</v>
      </c>
      <c r="CF1834" s="155">
        <v>38</v>
      </c>
      <c r="CG1834" s="31" t="s">
        <v>5831</v>
      </c>
      <c r="CH1834" s="31" t="s">
        <v>4025</v>
      </c>
      <c r="CI1834" s="31" t="s">
        <v>4047</v>
      </c>
      <c r="CJ1834" s="31" t="s">
        <v>592</v>
      </c>
      <c r="DL1834"/>
      <c r="DM1834"/>
      <c r="DN1834"/>
      <c r="DO1834"/>
      <c r="DP1834"/>
      <c r="DQ1834"/>
      <c r="DR1834"/>
      <c r="DV1834" s="31" t="s">
        <v>2354</v>
      </c>
      <c r="DW1834" s="31" t="s">
        <v>2363</v>
      </c>
      <c r="DX1834" s="63"/>
      <c r="DY1834" s="63"/>
      <c r="DZ1834" s="63"/>
      <c r="EA1834" s="167"/>
      <c r="EB1834" s="60"/>
      <c r="EC1834" s="60"/>
      <c r="ED1834" s="60"/>
      <c r="EE1834" s="60"/>
      <c r="EF1834" s="60"/>
      <c r="EG1834" s="60"/>
      <c r="EH1834" s="60"/>
      <c r="EI1834" s="60"/>
      <c r="EJ1834" s="60"/>
      <c r="EK1834" s="60"/>
      <c r="EL1834" s="60"/>
      <c r="EM1834" s="60"/>
      <c r="EN1834" s="60"/>
      <c r="EO1834" s="60"/>
      <c r="EP1834" s="60"/>
      <c r="EQ1834" s="60"/>
      <c r="ER1834" s="60"/>
      <c r="ES1834" s="60"/>
      <c r="ET1834" s="60"/>
      <c r="EU1834" s="60"/>
      <c r="EV1834" s="60"/>
      <c r="EW1834" s="60"/>
      <c r="EX1834" s="60"/>
      <c r="EY1834" s="60"/>
      <c r="EZ1834" s="60"/>
      <c r="FA1834" s="60"/>
      <c r="FB1834" s="60"/>
    </row>
    <row r="1835" spans="22:158" x14ac:dyDescent="0.25">
      <c r="W1835" s="33"/>
      <c r="X1835" s="33"/>
      <c r="AH1835" s="38">
        <v>100</v>
      </c>
      <c r="AI1835" s="38">
        <v>145</v>
      </c>
      <c r="AJ1835" s="38">
        <v>16180</v>
      </c>
      <c r="AK1835" s="38">
        <v>16</v>
      </c>
      <c r="AL1835" s="38">
        <v>1910358</v>
      </c>
      <c r="AM1835" s="61" t="s">
        <v>1816</v>
      </c>
      <c r="AN1835" s="61" t="s">
        <v>1691</v>
      </c>
      <c r="AO1835" s="61" t="s">
        <v>1614</v>
      </c>
      <c r="AP1835" s="61" t="s">
        <v>5034</v>
      </c>
      <c r="AQ1835" s="61" t="s">
        <v>1723</v>
      </c>
      <c r="AR1835" s="28">
        <v>45630.400000000001</v>
      </c>
      <c r="AS1835" s="28">
        <v>0</v>
      </c>
      <c r="AT1835" s="28">
        <v>0</v>
      </c>
      <c r="AU1835" s="62"/>
      <c r="BT1835">
        <v>0</v>
      </c>
      <c r="BU1835" s="32">
        <v>100</v>
      </c>
      <c r="BV1835" s="32">
        <v>150</v>
      </c>
      <c r="BW1835" s="32">
        <v>17750</v>
      </c>
      <c r="BX1835" s="32">
        <v>87</v>
      </c>
      <c r="BY1835" s="32">
        <v>91180</v>
      </c>
      <c r="BZ1835" t="s">
        <v>1816</v>
      </c>
      <c r="CA1835" t="s">
        <v>1695</v>
      </c>
      <c r="CB1835" t="s">
        <v>1901</v>
      </c>
      <c r="CC1835" t="s">
        <v>1726</v>
      </c>
      <c r="CD1835" s="52" t="s">
        <v>1793</v>
      </c>
      <c r="CE1835" s="155"/>
      <c r="CF1835" s="155"/>
      <c r="CG1835" s="31" t="s">
        <v>5841</v>
      </c>
      <c r="CH1835" s="31" t="s">
        <v>4033</v>
      </c>
      <c r="CI1835" s="31" t="s">
        <v>4047</v>
      </c>
      <c r="CJ1835" s="31" t="s">
        <v>593</v>
      </c>
      <c r="DL1835"/>
      <c r="DM1835"/>
      <c r="DN1835"/>
      <c r="DO1835"/>
      <c r="DP1835"/>
      <c r="DQ1835"/>
      <c r="DR1835"/>
      <c r="DV1835" s="31" t="s">
        <v>2354</v>
      </c>
      <c r="DW1835" s="31" t="s">
        <v>2363</v>
      </c>
      <c r="DX1835" s="63"/>
      <c r="DY1835" s="63"/>
      <c r="DZ1835" s="63"/>
      <c r="EA1835" s="167"/>
      <c r="EB1835" s="60"/>
      <c r="EC1835" s="60"/>
      <c r="ED1835" s="60"/>
      <c r="EE1835" s="60"/>
      <c r="EF1835" s="60"/>
      <c r="EG1835" s="60"/>
      <c r="EH1835" s="60"/>
      <c r="EI1835" s="60"/>
      <c r="EJ1835" s="60"/>
      <c r="EK1835" s="60"/>
      <c r="EL1835" s="60"/>
      <c r="EM1835" s="60"/>
      <c r="EN1835" s="60"/>
      <c r="EO1835" s="60"/>
      <c r="EP1835" s="60"/>
      <c r="EQ1835" s="60"/>
      <c r="ER1835" s="60"/>
      <c r="ES1835" s="60"/>
      <c r="ET1835" s="60"/>
      <c r="EU1835" s="60"/>
      <c r="EV1835" s="60"/>
      <c r="EW1835" s="60"/>
      <c r="EX1835" s="60"/>
      <c r="EY1835" s="60"/>
      <c r="EZ1835" s="60"/>
      <c r="FA1835" s="60"/>
      <c r="FB1835" s="60"/>
    </row>
    <row r="1836" spans="22:158" x14ac:dyDescent="0.25">
      <c r="W1836" s="33"/>
      <c r="X1836" s="33"/>
      <c r="AH1836" s="38">
        <v>100</v>
      </c>
      <c r="AI1836" s="38">
        <v>145</v>
      </c>
      <c r="AJ1836" s="38">
        <v>17050</v>
      </c>
      <c r="AK1836" s="38">
        <v>16</v>
      </c>
      <c r="AL1836" s="38">
        <v>1910358</v>
      </c>
      <c r="AM1836" s="61" t="s">
        <v>1816</v>
      </c>
      <c r="AN1836" s="61" t="s">
        <v>1691</v>
      </c>
      <c r="AO1836" s="61" t="s">
        <v>1634</v>
      </c>
      <c r="AP1836" s="61" t="s">
        <v>5034</v>
      </c>
      <c r="AQ1836" s="61" t="s">
        <v>1723</v>
      </c>
      <c r="AR1836" s="28">
        <v>12430.2</v>
      </c>
      <c r="AS1836" s="28">
        <v>0</v>
      </c>
      <c r="AT1836" s="28">
        <v>0</v>
      </c>
      <c r="AU1836" s="62"/>
      <c r="BT1836">
        <v>0</v>
      </c>
      <c r="BU1836" s="32">
        <v>100</v>
      </c>
      <c r="BV1836" s="32">
        <v>150</v>
      </c>
      <c r="BW1836" s="32">
        <v>17750</v>
      </c>
      <c r="BX1836" s="32">
        <v>87</v>
      </c>
      <c r="BY1836" s="32">
        <v>91190</v>
      </c>
      <c r="BZ1836" t="s">
        <v>1816</v>
      </c>
      <c r="CA1836" t="s">
        <v>1695</v>
      </c>
      <c r="CB1836" t="s">
        <v>1901</v>
      </c>
      <c r="CC1836" s="52" t="s">
        <v>1726</v>
      </c>
      <c r="CD1836" s="52" t="s">
        <v>1726</v>
      </c>
      <c r="CE1836" s="155">
        <v>3</v>
      </c>
      <c r="CF1836" s="155">
        <v>3</v>
      </c>
      <c r="CG1836" s="31" t="s">
        <v>5843</v>
      </c>
      <c r="CH1836" s="31" t="s">
        <v>4034</v>
      </c>
      <c r="CI1836" s="31" t="s">
        <v>4047</v>
      </c>
      <c r="CJ1836" s="31" t="s">
        <v>594</v>
      </c>
      <c r="DL1836"/>
      <c r="DM1836"/>
      <c r="DN1836"/>
      <c r="DO1836"/>
      <c r="DP1836"/>
      <c r="DQ1836"/>
      <c r="DR1836"/>
      <c r="DV1836" s="31" t="s">
        <v>2354</v>
      </c>
      <c r="DW1836" s="31" t="s">
        <v>2363</v>
      </c>
      <c r="DX1836" s="63"/>
      <c r="DY1836" s="63"/>
      <c r="DZ1836" s="63"/>
      <c r="EA1836" s="167"/>
      <c r="EB1836" s="60"/>
      <c r="EC1836" s="60"/>
      <c r="ED1836" s="60"/>
      <c r="EE1836" s="60"/>
      <c r="EF1836" s="60"/>
      <c r="EG1836" s="60"/>
      <c r="EH1836" s="60"/>
      <c r="EI1836" s="60"/>
      <c r="EJ1836" s="60"/>
      <c r="EK1836" s="60"/>
      <c r="EL1836" s="60"/>
      <c r="EM1836" s="60"/>
      <c r="EN1836" s="60"/>
      <c r="EO1836" s="60"/>
      <c r="EP1836" s="60"/>
      <c r="EQ1836" s="60"/>
      <c r="ER1836" s="60"/>
      <c r="ES1836" s="60"/>
      <c r="ET1836" s="60"/>
      <c r="EU1836" s="60"/>
      <c r="EV1836" s="60"/>
      <c r="EW1836" s="60"/>
      <c r="EX1836" s="60"/>
      <c r="EY1836" s="60"/>
      <c r="EZ1836" s="60"/>
      <c r="FA1836" s="60"/>
      <c r="FB1836" s="60"/>
    </row>
    <row r="1837" spans="22:158" x14ac:dyDescent="0.25">
      <c r="W1837" s="33"/>
      <c r="X1837" s="33"/>
      <c r="AH1837" s="38">
        <v>100</v>
      </c>
      <c r="AI1837" s="38">
        <v>145</v>
      </c>
      <c r="AJ1837" s="38">
        <v>17640</v>
      </c>
      <c r="AK1837" s="38">
        <v>16</v>
      </c>
      <c r="AL1837" s="38">
        <v>1910358</v>
      </c>
      <c r="AM1837" s="61" t="s">
        <v>1816</v>
      </c>
      <c r="AN1837" s="61" t="s">
        <v>1691</v>
      </c>
      <c r="AO1837" s="61" t="s">
        <v>1647</v>
      </c>
      <c r="AP1837" s="61" t="s">
        <v>5034</v>
      </c>
      <c r="AQ1837" s="61" t="s">
        <v>1723</v>
      </c>
      <c r="AR1837" s="28">
        <v>48956.3</v>
      </c>
      <c r="AS1837" s="28">
        <v>0</v>
      </c>
      <c r="AT1837" s="28">
        <v>0</v>
      </c>
      <c r="AU1837" s="62"/>
      <c r="BT1837">
        <v>0</v>
      </c>
      <c r="BU1837" s="32">
        <v>100</v>
      </c>
      <c r="BV1837" s="32">
        <v>150</v>
      </c>
      <c r="BW1837" s="32">
        <v>17750</v>
      </c>
      <c r="BX1837" s="32">
        <v>87</v>
      </c>
      <c r="BY1837" s="32">
        <v>91192</v>
      </c>
      <c r="BZ1837" t="s">
        <v>1816</v>
      </c>
      <c r="CA1837" s="52" t="s">
        <v>1695</v>
      </c>
      <c r="CB1837" s="52" t="s">
        <v>1901</v>
      </c>
      <c r="CC1837" s="52" t="s">
        <v>1726</v>
      </c>
      <c r="CD1837" s="52" t="s">
        <v>1115</v>
      </c>
      <c r="CE1837" s="155">
        <v>2158</v>
      </c>
      <c r="CF1837" s="155">
        <v>2</v>
      </c>
      <c r="CG1837" s="31" t="s">
        <v>692</v>
      </c>
      <c r="CH1837" s="31" t="s">
        <v>4035</v>
      </c>
      <c r="CI1837" s="31" t="s">
        <v>4047</v>
      </c>
      <c r="CJ1837" s="31" t="s">
        <v>4929</v>
      </c>
      <c r="DL1837"/>
      <c r="DM1837"/>
      <c r="DN1837"/>
      <c r="DO1837"/>
      <c r="DP1837"/>
      <c r="DQ1837"/>
      <c r="DR1837"/>
      <c r="DV1837" s="31" t="s">
        <v>2354</v>
      </c>
      <c r="DW1837" s="31" t="s">
        <v>2363</v>
      </c>
      <c r="DX1837" s="63"/>
      <c r="DY1837" s="63"/>
      <c r="DZ1837" s="63"/>
      <c r="EA1837" s="167"/>
      <c r="EB1837" s="60"/>
      <c r="EC1837" s="60"/>
      <c r="ED1837" s="60"/>
      <c r="EE1837" s="60"/>
      <c r="EF1837" s="60"/>
      <c r="EG1837" s="60"/>
      <c r="EH1837" s="60"/>
      <c r="EI1837" s="60"/>
      <c r="EJ1837" s="60"/>
      <c r="EK1837" s="60"/>
      <c r="EL1837" s="60"/>
      <c r="EM1837" s="60"/>
      <c r="EN1837" s="60"/>
      <c r="EO1837" s="60"/>
      <c r="EP1837" s="60"/>
      <c r="EQ1837" s="60"/>
      <c r="ER1837" s="60"/>
      <c r="ES1837" s="60"/>
      <c r="ET1837" s="60"/>
      <c r="EU1837" s="60"/>
      <c r="EV1837" s="60"/>
      <c r="EW1837" s="60"/>
      <c r="EX1837" s="60"/>
      <c r="EY1837" s="60"/>
      <c r="EZ1837" s="60"/>
      <c r="FA1837" s="60"/>
      <c r="FB1837" s="60"/>
    </row>
    <row r="1838" spans="22:158" x14ac:dyDescent="0.25">
      <c r="W1838" s="33"/>
      <c r="X1838" s="33"/>
      <c r="AH1838" s="38">
        <v>100</v>
      </c>
      <c r="AI1838" s="38">
        <v>145</v>
      </c>
      <c r="AJ1838" s="38">
        <v>18710</v>
      </c>
      <c r="AK1838" s="38">
        <v>16</v>
      </c>
      <c r="AL1838" s="38">
        <v>1910358</v>
      </c>
      <c r="AM1838" s="61" t="s">
        <v>1816</v>
      </c>
      <c r="AN1838" s="61" t="s">
        <v>1691</v>
      </c>
      <c r="AO1838" s="61" t="s">
        <v>1671</v>
      </c>
      <c r="AP1838" s="61" t="s">
        <v>5034</v>
      </c>
      <c r="AQ1838" s="61" t="s">
        <v>1723</v>
      </c>
      <c r="AR1838" s="28">
        <v>66593.7</v>
      </c>
      <c r="AS1838" s="28">
        <v>0</v>
      </c>
      <c r="AT1838" s="28">
        <v>0</v>
      </c>
      <c r="AU1838" s="62"/>
      <c r="BT1838">
        <v>0</v>
      </c>
      <c r="BU1838" s="32">
        <v>100</v>
      </c>
      <c r="BV1838" s="32">
        <v>150</v>
      </c>
      <c r="BW1838" s="32">
        <v>17750</v>
      </c>
      <c r="BX1838" s="32">
        <v>87</v>
      </c>
      <c r="BY1838" s="32">
        <v>91194</v>
      </c>
      <c r="BZ1838" t="s">
        <v>1816</v>
      </c>
      <c r="CA1838" t="s">
        <v>1695</v>
      </c>
      <c r="CB1838" t="s">
        <v>1901</v>
      </c>
      <c r="CC1838" s="52" t="s">
        <v>1726</v>
      </c>
      <c r="CD1838" s="52" t="s">
        <v>1114</v>
      </c>
      <c r="CE1838" s="155">
        <v>3</v>
      </c>
      <c r="CF1838" s="155">
        <v>3</v>
      </c>
      <c r="CG1838" s="31" t="s">
        <v>694</v>
      </c>
      <c r="CH1838" s="31" t="s">
        <v>4036</v>
      </c>
      <c r="CI1838" s="31" t="s">
        <v>4047</v>
      </c>
      <c r="CJ1838" s="31" t="s">
        <v>4928</v>
      </c>
      <c r="DL1838"/>
      <c r="DM1838"/>
      <c r="DN1838"/>
      <c r="DO1838"/>
      <c r="DP1838"/>
      <c r="DQ1838"/>
      <c r="DR1838"/>
      <c r="DV1838" s="31" t="s">
        <v>2354</v>
      </c>
      <c r="DW1838" s="31" t="s">
        <v>2363</v>
      </c>
      <c r="DX1838" s="63"/>
      <c r="DY1838" s="63"/>
      <c r="DZ1838" s="63"/>
      <c r="EA1838" s="167"/>
      <c r="EB1838" s="60"/>
      <c r="EC1838" s="60"/>
      <c r="ED1838" s="60"/>
      <c r="EE1838" s="60"/>
      <c r="EF1838" s="60"/>
      <c r="EG1838" s="60"/>
      <c r="EH1838" s="60"/>
      <c r="EI1838" s="60"/>
      <c r="EJ1838" s="60"/>
      <c r="EK1838" s="60"/>
      <c r="EL1838" s="60"/>
      <c r="EM1838" s="60"/>
      <c r="EN1838" s="60"/>
      <c r="EO1838" s="60"/>
      <c r="EP1838" s="60"/>
      <c r="EQ1838" s="60"/>
      <c r="ER1838" s="60"/>
      <c r="ES1838" s="60"/>
      <c r="ET1838" s="60"/>
      <c r="EU1838" s="60"/>
      <c r="EV1838" s="60"/>
      <c r="EW1838" s="60"/>
      <c r="EX1838" s="60"/>
      <c r="EY1838" s="60"/>
      <c r="EZ1838" s="60"/>
      <c r="FA1838" s="60"/>
      <c r="FB1838" s="60"/>
    </row>
    <row r="1839" spans="22:158" x14ac:dyDescent="0.25">
      <c r="W1839" s="33"/>
      <c r="X1839" s="33"/>
      <c r="AH1839" s="38">
        <v>100</v>
      </c>
      <c r="AI1839" s="38">
        <v>145</v>
      </c>
      <c r="AJ1839" s="38">
        <v>18750</v>
      </c>
      <c r="AK1839" s="38">
        <v>16</v>
      </c>
      <c r="AL1839" s="38">
        <v>1910358</v>
      </c>
      <c r="AM1839" s="61" t="s">
        <v>1816</v>
      </c>
      <c r="AN1839" s="61" t="s">
        <v>1691</v>
      </c>
      <c r="AO1839" s="61" t="s">
        <v>1672</v>
      </c>
      <c r="AP1839" s="61" t="s">
        <v>5034</v>
      </c>
      <c r="AQ1839" s="61" t="s">
        <v>1723</v>
      </c>
      <c r="AR1839" s="28">
        <v>25966.400000000001</v>
      </c>
      <c r="AS1839" s="28">
        <v>0</v>
      </c>
      <c r="AT1839" s="28">
        <v>0</v>
      </c>
      <c r="AU1839" s="62"/>
      <c r="BT1839">
        <v>0</v>
      </c>
      <c r="BU1839" s="32">
        <v>100</v>
      </c>
      <c r="BV1839" s="32">
        <v>150</v>
      </c>
      <c r="BW1839" s="32">
        <v>17750</v>
      </c>
      <c r="BX1839" s="32">
        <v>87</v>
      </c>
      <c r="BY1839" s="32">
        <v>91200</v>
      </c>
      <c r="BZ1839" t="s">
        <v>1816</v>
      </c>
      <c r="CA1839" t="s">
        <v>1695</v>
      </c>
      <c r="CB1839" t="s">
        <v>1901</v>
      </c>
      <c r="CC1839" s="52" t="s">
        <v>1726</v>
      </c>
      <c r="CD1839" s="52" t="s">
        <v>1794</v>
      </c>
      <c r="CE1839" s="155">
        <v>27</v>
      </c>
      <c r="CF1839" s="155">
        <v>1</v>
      </c>
      <c r="CG1839" s="31" t="s">
        <v>5845</v>
      </c>
      <c r="CH1839" s="31" t="s">
        <v>4037</v>
      </c>
      <c r="CI1839" s="31" t="s">
        <v>4047</v>
      </c>
      <c r="CJ1839" s="31" t="s">
        <v>595</v>
      </c>
      <c r="DL1839"/>
      <c r="DM1839"/>
      <c r="DN1839"/>
      <c r="DO1839"/>
      <c r="DP1839"/>
      <c r="DQ1839"/>
      <c r="DR1839"/>
      <c r="DV1839" s="31" t="s">
        <v>2354</v>
      </c>
      <c r="DW1839" s="31" t="s">
        <v>2363</v>
      </c>
      <c r="DX1839" s="63"/>
      <c r="DY1839" s="63"/>
      <c r="DZ1839" s="63"/>
      <c r="EA1839" s="167"/>
      <c r="EB1839" s="60"/>
      <c r="EC1839" s="60"/>
      <c r="ED1839" s="60"/>
      <c r="EE1839" s="60"/>
      <c r="EF1839" s="60"/>
      <c r="EG1839" s="60"/>
      <c r="EH1839" s="60"/>
      <c r="EI1839" s="60"/>
      <c r="EJ1839" s="60"/>
      <c r="EK1839" s="60"/>
      <c r="EL1839" s="60"/>
      <c r="EM1839" s="60"/>
      <c r="EN1839" s="60"/>
      <c r="EO1839" s="60"/>
      <c r="EP1839" s="60"/>
      <c r="EQ1839" s="60"/>
      <c r="ER1839" s="60"/>
      <c r="ES1839" s="60"/>
      <c r="ET1839" s="60"/>
      <c r="EU1839" s="60"/>
      <c r="EV1839" s="60"/>
      <c r="EW1839" s="60"/>
      <c r="EX1839" s="60"/>
      <c r="EY1839" s="60"/>
      <c r="EZ1839" s="60"/>
      <c r="FA1839" s="60"/>
      <c r="FB1839" s="60"/>
    </row>
    <row r="1840" spans="22:158" x14ac:dyDescent="0.25">
      <c r="W1840" s="33"/>
      <c r="X1840" s="33"/>
      <c r="AH1840" s="38">
        <v>100</v>
      </c>
      <c r="AI1840" s="38">
        <v>150</v>
      </c>
      <c r="AJ1840" s="38">
        <v>11600</v>
      </c>
      <c r="AK1840" s="38">
        <v>16</v>
      </c>
      <c r="AL1840" s="38">
        <v>1910358</v>
      </c>
      <c r="AM1840" s="61" t="s">
        <v>1816</v>
      </c>
      <c r="AN1840" s="61" t="s">
        <v>1695</v>
      </c>
      <c r="AO1840" s="61" t="s">
        <v>5076</v>
      </c>
      <c r="AP1840" s="61" t="s">
        <v>5034</v>
      </c>
      <c r="AQ1840" s="61" t="s">
        <v>1723</v>
      </c>
      <c r="AR1840" s="28">
        <v>14942.1</v>
      </c>
      <c r="AS1840" s="28">
        <v>0</v>
      </c>
      <c r="AT1840" s="28">
        <v>0</v>
      </c>
      <c r="AU1840" s="62"/>
      <c r="BT1840">
        <v>0</v>
      </c>
      <c r="BU1840" s="32">
        <v>100</v>
      </c>
      <c r="BV1840" s="32">
        <v>150</v>
      </c>
      <c r="BW1840" s="32">
        <v>17750</v>
      </c>
      <c r="BX1840" s="32">
        <v>88</v>
      </c>
      <c r="BY1840" s="32">
        <v>91220</v>
      </c>
      <c r="BZ1840" t="s">
        <v>1816</v>
      </c>
      <c r="CA1840" t="s">
        <v>1695</v>
      </c>
      <c r="CB1840" t="s">
        <v>1901</v>
      </c>
      <c r="CC1840" t="s">
        <v>1684</v>
      </c>
      <c r="CD1840" s="52" t="s">
        <v>1684</v>
      </c>
      <c r="CE1840" s="155">
        <v>8817</v>
      </c>
      <c r="CF1840" s="155">
        <v>5</v>
      </c>
      <c r="CG1840" s="31" t="s">
        <v>696</v>
      </c>
      <c r="CH1840" s="31" t="s">
        <v>4026</v>
      </c>
      <c r="CI1840" s="31" t="s">
        <v>4047</v>
      </c>
      <c r="CJ1840" s="31" t="s">
        <v>596</v>
      </c>
      <c r="DL1840"/>
      <c r="DM1840"/>
      <c r="DN1840"/>
      <c r="DO1840"/>
      <c r="DP1840"/>
      <c r="DQ1840"/>
      <c r="DR1840"/>
      <c r="DV1840" s="31" t="s">
        <v>2354</v>
      </c>
      <c r="DW1840" s="31" t="s">
        <v>2364</v>
      </c>
      <c r="DX1840" s="63"/>
      <c r="DY1840" s="63"/>
      <c r="DZ1840" s="63"/>
      <c r="EA1840" s="167"/>
      <c r="EB1840" s="60"/>
      <c r="EC1840" s="60"/>
      <c r="ED1840" s="60"/>
      <c r="EE1840" s="60"/>
      <c r="EF1840" s="60"/>
      <c r="EG1840" s="60"/>
      <c r="EH1840" s="60"/>
      <c r="EI1840" s="60"/>
      <c r="EJ1840" s="60"/>
      <c r="EK1840" s="60"/>
      <c r="EL1840" s="60"/>
      <c r="EM1840" s="60"/>
      <c r="EN1840" s="60"/>
      <c r="EO1840" s="60"/>
      <c r="EP1840" s="60"/>
      <c r="EQ1840" s="60"/>
      <c r="ER1840" s="60"/>
      <c r="ES1840" s="60"/>
      <c r="ET1840" s="60"/>
      <c r="EU1840" s="60"/>
      <c r="EV1840" s="60"/>
      <c r="EW1840" s="60"/>
      <c r="EX1840" s="60"/>
      <c r="EY1840" s="60"/>
      <c r="EZ1840" s="60"/>
      <c r="FA1840" s="60"/>
      <c r="FB1840" s="60"/>
    </row>
    <row r="1841" spans="22:158" x14ac:dyDescent="0.25">
      <c r="W1841" s="33"/>
      <c r="X1841" s="33"/>
      <c r="AH1841" s="38">
        <v>100</v>
      </c>
      <c r="AI1841" s="38">
        <v>150</v>
      </c>
      <c r="AJ1841" s="38">
        <v>12000</v>
      </c>
      <c r="AK1841" s="38">
        <v>16</v>
      </c>
      <c r="AL1841" s="38">
        <v>1910358</v>
      </c>
      <c r="AM1841" s="61" t="s">
        <v>1816</v>
      </c>
      <c r="AN1841" s="61" t="s">
        <v>1695</v>
      </c>
      <c r="AO1841" s="61" t="s">
        <v>5084</v>
      </c>
      <c r="AP1841" s="61" t="s">
        <v>5034</v>
      </c>
      <c r="AQ1841" s="61" t="s">
        <v>1723</v>
      </c>
      <c r="AR1841" s="28">
        <v>34177.1</v>
      </c>
      <c r="AS1841" s="28">
        <v>0</v>
      </c>
      <c r="AT1841" s="28">
        <v>0</v>
      </c>
      <c r="AU1841" s="62"/>
      <c r="BT1841">
        <v>0</v>
      </c>
      <c r="BU1841" s="32">
        <v>100</v>
      </c>
      <c r="BV1841" s="32">
        <v>150</v>
      </c>
      <c r="BW1841" s="32">
        <v>17750</v>
      </c>
      <c r="BX1841" s="32">
        <v>89</v>
      </c>
      <c r="BY1841" s="32">
        <v>91240</v>
      </c>
      <c r="BZ1841" t="s">
        <v>1816</v>
      </c>
      <c r="CA1841" t="s">
        <v>1695</v>
      </c>
      <c r="CB1841" t="s">
        <v>1901</v>
      </c>
      <c r="CC1841" s="52" t="s">
        <v>1785</v>
      </c>
      <c r="CD1841" s="52" t="s">
        <v>1785</v>
      </c>
      <c r="CE1841" s="155">
        <v>448836</v>
      </c>
      <c r="CF1841" s="155">
        <v>408</v>
      </c>
      <c r="CG1841" s="31" t="s">
        <v>698</v>
      </c>
      <c r="CH1841" s="31" t="s">
        <v>4027</v>
      </c>
      <c r="CI1841" s="31" t="s">
        <v>4047</v>
      </c>
      <c r="CJ1841" s="31" t="s">
        <v>597</v>
      </c>
      <c r="DL1841"/>
      <c r="DM1841"/>
      <c r="DN1841"/>
      <c r="DO1841"/>
      <c r="DP1841"/>
      <c r="DQ1841"/>
      <c r="DR1841"/>
      <c r="DV1841" s="31" t="s">
        <v>2354</v>
      </c>
      <c r="DW1841" s="31" t="s">
        <v>2364</v>
      </c>
      <c r="DX1841" s="63"/>
      <c r="DY1841" s="63"/>
      <c r="DZ1841" s="63"/>
      <c r="EA1841" s="167"/>
      <c r="EB1841" s="60"/>
      <c r="EC1841" s="60"/>
      <c r="ED1841" s="60"/>
      <c r="EE1841" s="60"/>
      <c r="EF1841" s="60"/>
      <c r="EG1841" s="60"/>
      <c r="EH1841" s="60"/>
      <c r="EI1841" s="60"/>
      <c r="EJ1841" s="60"/>
      <c r="EK1841" s="60"/>
      <c r="EL1841" s="60"/>
      <c r="EM1841" s="60"/>
      <c r="EN1841" s="60"/>
      <c r="EO1841" s="60"/>
      <c r="EP1841" s="60"/>
      <c r="EQ1841" s="60"/>
      <c r="ER1841" s="60"/>
      <c r="ES1841" s="60"/>
      <c r="ET1841" s="60"/>
      <c r="EU1841" s="60"/>
      <c r="EV1841" s="60"/>
      <c r="EW1841" s="60"/>
      <c r="EX1841" s="60"/>
      <c r="EY1841" s="60"/>
      <c r="EZ1841" s="60"/>
      <c r="FA1841" s="60"/>
      <c r="FB1841" s="60"/>
    </row>
    <row r="1842" spans="22:158" x14ac:dyDescent="0.25">
      <c r="V1842" s="1"/>
      <c r="W1842" s="33"/>
      <c r="X1842" s="33"/>
      <c r="AH1842" s="38">
        <v>100</v>
      </c>
      <c r="AI1842" s="38">
        <v>150</v>
      </c>
      <c r="AJ1842" s="38">
        <v>12200</v>
      </c>
      <c r="AK1842" s="38">
        <v>16</v>
      </c>
      <c r="AL1842" s="38">
        <v>1910358</v>
      </c>
      <c r="AM1842" s="61" t="s">
        <v>1816</v>
      </c>
      <c r="AN1842" s="61" t="s">
        <v>1695</v>
      </c>
      <c r="AO1842" s="61" t="s">
        <v>5088</v>
      </c>
      <c r="AP1842" s="61" t="s">
        <v>5034</v>
      </c>
      <c r="AQ1842" s="61" t="s">
        <v>1723</v>
      </c>
      <c r="AR1842" s="28">
        <v>29256.9</v>
      </c>
      <c r="AS1842" s="28">
        <v>0</v>
      </c>
      <c r="AT1842" s="28">
        <v>0</v>
      </c>
      <c r="AU1842" s="62"/>
      <c r="BT1842">
        <v>0</v>
      </c>
      <c r="BU1842" s="32">
        <v>100</v>
      </c>
      <c r="BV1842" s="32">
        <v>150</v>
      </c>
      <c r="BW1842" s="32">
        <v>17750</v>
      </c>
      <c r="BX1842" s="32">
        <v>90</v>
      </c>
      <c r="BY1842" s="32">
        <v>91260</v>
      </c>
      <c r="BZ1842" t="s">
        <v>1816</v>
      </c>
      <c r="CA1842" t="s">
        <v>1695</v>
      </c>
      <c r="CB1842" t="s">
        <v>1901</v>
      </c>
      <c r="CC1842" t="s">
        <v>5036</v>
      </c>
      <c r="CD1842" s="52" t="s">
        <v>5036</v>
      </c>
      <c r="CE1842" s="155"/>
      <c r="CF1842" s="155"/>
      <c r="CG1842" s="31" t="s">
        <v>5848</v>
      </c>
      <c r="CH1842" s="31" t="s">
        <v>4028</v>
      </c>
      <c r="CI1842" s="31" t="s">
        <v>4047</v>
      </c>
      <c r="CJ1842" s="31" t="s">
        <v>598</v>
      </c>
      <c r="DL1842"/>
      <c r="DM1842"/>
      <c r="DN1842"/>
      <c r="DO1842"/>
      <c r="DP1842"/>
      <c r="DQ1842"/>
      <c r="DR1842"/>
      <c r="DV1842" s="31" t="s">
        <v>2354</v>
      </c>
      <c r="DW1842" s="31" t="s">
        <v>2364</v>
      </c>
      <c r="DX1842" s="63"/>
      <c r="DY1842" s="63"/>
      <c r="DZ1842" s="63"/>
      <c r="EA1842" s="167"/>
      <c r="EB1842" s="60"/>
      <c r="EC1842" s="60"/>
      <c r="ED1842" s="60"/>
      <c r="EE1842" s="60"/>
      <c r="EF1842" s="60"/>
      <c r="EG1842" s="60"/>
      <c r="EH1842" s="60"/>
      <c r="EI1842" s="60"/>
      <c r="EJ1842" s="60"/>
      <c r="EK1842" s="60"/>
      <c r="EL1842" s="60"/>
      <c r="EM1842" s="60"/>
      <c r="EN1842" s="60"/>
      <c r="EO1842" s="60"/>
      <c r="EP1842" s="60"/>
      <c r="EQ1842" s="60"/>
      <c r="ER1842" s="60"/>
      <c r="ES1842" s="60"/>
      <c r="ET1842" s="60"/>
      <c r="EU1842" s="60"/>
      <c r="EV1842" s="60"/>
      <c r="EW1842" s="60"/>
      <c r="EX1842" s="60"/>
      <c r="EY1842" s="60"/>
      <c r="EZ1842" s="60"/>
      <c r="FA1842" s="60"/>
      <c r="FB1842" s="60"/>
    </row>
    <row r="1843" spans="22:158" x14ac:dyDescent="0.25">
      <c r="W1843" s="33"/>
      <c r="X1843" s="33"/>
      <c r="AH1843" s="38">
        <v>100</v>
      </c>
      <c r="AI1843" s="38">
        <v>150</v>
      </c>
      <c r="AJ1843" s="38">
        <v>13450</v>
      </c>
      <c r="AK1843" s="38">
        <v>16</v>
      </c>
      <c r="AL1843" s="38">
        <v>1910358</v>
      </c>
      <c r="AM1843" s="61" t="s">
        <v>1816</v>
      </c>
      <c r="AN1843" s="61" t="s">
        <v>1695</v>
      </c>
      <c r="AO1843" s="61" t="s">
        <v>5112</v>
      </c>
      <c r="AP1843" s="61" t="s">
        <v>5034</v>
      </c>
      <c r="AQ1843" s="61" t="s">
        <v>1723</v>
      </c>
      <c r="AR1843" s="28">
        <v>109398</v>
      </c>
      <c r="AS1843" s="28">
        <v>0</v>
      </c>
      <c r="AT1843" s="28">
        <v>0</v>
      </c>
      <c r="AU1843" s="62"/>
      <c r="BT1843">
        <v>0</v>
      </c>
      <c r="BU1843" s="32">
        <v>100</v>
      </c>
      <c r="BV1843" s="32">
        <v>155</v>
      </c>
      <c r="BW1843" s="32">
        <v>10050</v>
      </c>
      <c r="BX1843" s="32">
        <v>81</v>
      </c>
      <c r="BY1843" s="32">
        <v>91000</v>
      </c>
      <c r="BZ1843" t="s">
        <v>1816</v>
      </c>
      <c r="CA1843" t="s">
        <v>1686</v>
      </c>
      <c r="CB1843" t="s">
        <v>1259</v>
      </c>
      <c r="CC1843" t="s">
        <v>1683</v>
      </c>
      <c r="CD1843" t="s">
        <v>1784</v>
      </c>
      <c r="CE1843" s="155">
        <v>6495</v>
      </c>
      <c r="CF1843" s="155">
        <v>59</v>
      </c>
      <c r="CG1843" s="31" t="s">
        <v>5834</v>
      </c>
      <c r="CH1843" s="31" t="s">
        <v>4048</v>
      </c>
      <c r="CI1843" s="31" t="s">
        <v>4049</v>
      </c>
      <c r="CJ1843" s="31" t="s">
        <v>599</v>
      </c>
      <c r="DL1843"/>
      <c r="DM1843"/>
      <c r="DN1843"/>
      <c r="DO1843"/>
      <c r="DP1843"/>
      <c r="DQ1843"/>
      <c r="DR1843"/>
      <c r="DV1843" s="31" t="s">
        <v>2354</v>
      </c>
      <c r="DW1843" s="31" t="s">
        <v>2364</v>
      </c>
      <c r="DX1843" s="63"/>
      <c r="DY1843" s="63"/>
      <c r="DZ1843" s="63"/>
      <c r="EA1843" s="167"/>
      <c r="EB1843" s="60"/>
      <c r="EC1843" s="60"/>
      <c r="ED1843" s="60"/>
      <c r="EE1843" s="60"/>
      <c r="EF1843" s="60"/>
      <c r="EG1843" s="60"/>
      <c r="EH1843" s="60"/>
      <c r="EI1843" s="60"/>
      <c r="EJ1843" s="60"/>
      <c r="EK1843" s="60"/>
      <c r="EL1843" s="60"/>
      <c r="EM1843" s="60"/>
      <c r="EN1843" s="60"/>
      <c r="EO1843" s="60"/>
      <c r="EP1843" s="60"/>
      <c r="EQ1843" s="60"/>
      <c r="ER1843" s="60"/>
      <c r="ES1843" s="60"/>
      <c r="ET1843" s="60"/>
      <c r="EU1843" s="60"/>
      <c r="EV1843" s="60"/>
      <c r="EW1843" s="60"/>
      <c r="EX1843" s="60"/>
      <c r="EY1843" s="60"/>
      <c r="EZ1843" s="60"/>
      <c r="FA1843" s="60"/>
      <c r="FB1843" s="60"/>
    </row>
    <row r="1844" spans="22:158" x14ac:dyDescent="0.25">
      <c r="W1844" s="33"/>
      <c r="X1844" s="33"/>
      <c r="AH1844" s="38">
        <v>100</v>
      </c>
      <c r="AI1844" s="38">
        <v>150</v>
      </c>
      <c r="AJ1844" s="38">
        <v>14300</v>
      </c>
      <c r="AK1844" s="38">
        <v>16</v>
      </c>
      <c r="AL1844" s="38">
        <v>1910358</v>
      </c>
      <c r="AM1844" s="61" t="s">
        <v>1816</v>
      </c>
      <c r="AN1844" s="61" t="s">
        <v>1695</v>
      </c>
      <c r="AO1844" s="61" t="s">
        <v>1574</v>
      </c>
      <c r="AP1844" s="61" t="s">
        <v>5034</v>
      </c>
      <c r="AQ1844" s="61" t="s">
        <v>1723</v>
      </c>
      <c r="AR1844" s="28">
        <v>17442.8</v>
      </c>
      <c r="AS1844" s="28">
        <v>0</v>
      </c>
      <c r="AT1844" s="28">
        <v>0</v>
      </c>
      <c r="AU1844" s="62"/>
      <c r="BT1844">
        <v>0</v>
      </c>
      <c r="BU1844" s="32">
        <v>100</v>
      </c>
      <c r="BV1844" s="32">
        <v>155</v>
      </c>
      <c r="BW1844" s="32">
        <v>10050</v>
      </c>
      <c r="BX1844" s="32">
        <v>81</v>
      </c>
      <c r="BY1844" s="32">
        <v>91010</v>
      </c>
      <c r="BZ1844" t="s">
        <v>1816</v>
      </c>
      <c r="CA1844" t="s">
        <v>1686</v>
      </c>
      <c r="CB1844" t="s">
        <v>1259</v>
      </c>
      <c r="CC1844" s="52" t="s">
        <v>1683</v>
      </c>
      <c r="CD1844" s="52" t="s">
        <v>1683</v>
      </c>
      <c r="CE1844" s="155">
        <v>426</v>
      </c>
      <c r="CF1844" s="155">
        <v>4</v>
      </c>
      <c r="CG1844" s="31" t="s">
        <v>5837</v>
      </c>
      <c r="CH1844" s="31" t="s">
        <v>4050</v>
      </c>
      <c r="CI1844" s="31" t="s">
        <v>4049</v>
      </c>
      <c r="CJ1844" s="31" t="s">
        <v>600</v>
      </c>
      <c r="DL1844"/>
      <c r="DM1844"/>
      <c r="DN1844"/>
      <c r="DO1844"/>
      <c r="DP1844"/>
      <c r="DQ1844"/>
      <c r="DR1844"/>
      <c r="DV1844" s="31" t="s">
        <v>2354</v>
      </c>
      <c r="DW1844" s="31" t="s">
        <v>2364</v>
      </c>
      <c r="DX1844" s="63"/>
      <c r="DY1844" s="63"/>
      <c r="DZ1844" s="63"/>
      <c r="EA1844" s="167"/>
      <c r="EB1844" s="60"/>
      <c r="EC1844" s="60"/>
      <c r="ED1844" s="60"/>
      <c r="EE1844" s="60"/>
      <c r="EF1844" s="60"/>
      <c r="EG1844" s="60"/>
      <c r="EH1844" s="60"/>
      <c r="EI1844" s="60"/>
      <c r="EJ1844" s="60"/>
      <c r="EK1844" s="60"/>
      <c r="EL1844" s="60"/>
      <c r="EM1844" s="60"/>
      <c r="EN1844" s="60"/>
      <c r="EO1844" s="60"/>
      <c r="EP1844" s="60"/>
      <c r="EQ1844" s="60"/>
      <c r="ER1844" s="60"/>
      <c r="ES1844" s="60"/>
      <c r="ET1844" s="60"/>
      <c r="EU1844" s="60"/>
      <c r="EV1844" s="60"/>
      <c r="EW1844" s="60"/>
      <c r="EX1844" s="60"/>
      <c r="EY1844" s="60"/>
      <c r="EZ1844" s="60"/>
      <c r="FA1844" s="60"/>
      <c r="FB1844" s="60"/>
    </row>
    <row r="1845" spans="22:158" x14ac:dyDescent="0.25">
      <c r="V1845" s="1"/>
      <c r="W1845" s="33"/>
      <c r="X1845" s="33"/>
      <c r="AH1845" s="38">
        <v>100</v>
      </c>
      <c r="AI1845" s="38">
        <v>150</v>
      </c>
      <c r="AJ1845" s="38">
        <v>14750</v>
      </c>
      <c r="AK1845" s="38">
        <v>16</v>
      </c>
      <c r="AL1845" s="38">
        <v>1910358</v>
      </c>
      <c r="AM1845" s="61" t="s">
        <v>1816</v>
      </c>
      <c r="AN1845" s="61" t="s">
        <v>1695</v>
      </c>
      <c r="AO1845" s="61" t="s">
        <v>1583</v>
      </c>
      <c r="AP1845" s="61" t="s">
        <v>5034</v>
      </c>
      <c r="AQ1845" s="61" t="s">
        <v>1723</v>
      </c>
      <c r="AR1845" s="28">
        <v>27319.3</v>
      </c>
      <c r="AS1845" s="28">
        <v>0</v>
      </c>
      <c r="AT1845" s="28">
        <v>0</v>
      </c>
      <c r="AU1845" s="62"/>
      <c r="BT1845">
        <v>0</v>
      </c>
      <c r="BU1845" s="32">
        <v>100</v>
      </c>
      <c r="BV1845" s="32">
        <v>155</v>
      </c>
      <c r="BW1845" s="32">
        <v>10050</v>
      </c>
      <c r="BX1845" s="32">
        <v>82</v>
      </c>
      <c r="BY1845" s="32">
        <v>91020</v>
      </c>
      <c r="BZ1845" t="s">
        <v>1816</v>
      </c>
      <c r="CA1845" t="s">
        <v>1686</v>
      </c>
      <c r="CB1845" t="s">
        <v>1259</v>
      </c>
      <c r="CC1845" s="52" t="s">
        <v>1790</v>
      </c>
      <c r="CD1845" s="52" t="s">
        <v>1792</v>
      </c>
      <c r="CE1845" s="155">
        <v>688</v>
      </c>
      <c r="CF1845" s="155">
        <v>13</v>
      </c>
      <c r="CG1845" s="31" t="s">
        <v>5851</v>
      </c>
      <c r="CH1845" s="31" t="s">
        <v>4051</v>
      </c>
      <c r="CI1845" s="31" t="s">
        <v>4049</v>
      </c>
      <c r="CJ1845" s="31" t="s">
        <v>601</v>
      </c>
      <c r="DL1845"/>
      <c r="DM1845"/>
      <c r="DN1845"/>
      <c r="DO1845"/>
      <c r="DP1845"/>
      <c r="DQ1845"/>
      <c r="DR1845"/>
      <c r="DV1845" s="31" t="s">
        <v>2354</v>
      </c>
      <c r="DW1845" s="31" t="s">
        <v>2364</v>
      </c>
      <c r="DX1845" s="63"/>
      <c r="DY1845" s="63"/>
      <c r="DZ1845" s="63"/>
      <c r="EA1845" s="167"/>
      <c r="EB1845" s="60"/>
      <c r="EC1845" s="60"/>
      <c r="ED1845" s="60"/>
      <c r="EE1845" s="60"/>
      <c r="EF1845" s="60"/>
      <c r="EG1845" s="60"/>
      <c r="EH1845" s="60"/>
      <c r="EI1845" s="60"/>
      <c r="EJ1845" s="60"/>
      <c r="EK1845" s="60"/>
      <c r="EL1845" s="60"/>
      <c r="EM1845" s="60"/>
      <c r="EN1845" s="60"/>
      <c r="EO1845" s="60"/>
      <c r="EP1845" s="60"/>
      <c r="EQ1845" s="60"/>
      <c r="ER1845" s="60"/>
      <c r="ES1845" s="60"/>
      <c r="ET1845" s="60"/>
      <c r="EU1845" s="60"/>
      <c r="EV1845" s="60"/>
      <c r="EW1845" s="60"/>
      <c r="EX1845" s="60"/>
      <c r="EY1845" s="60"/>
      <c r="EZ1845" s="60"/>
      <c r="FA1845" s="60"/>
      <c r="FB1845" s="60"/>
    </row>
    <row r="1846" spans="22:158" x14ac:dyDescent="0.25">
      <c r="W1846" s="33"/>
      <c r="X1846" s="33"/>
      <c r="AH1846" s="38">
        <v>100</v>
      </c>
      <c r="AI1846" s="38">
        <v>150</v>
      </c>
      <c r="AJ1846" s="38">
        <v>14950</v>
      </c>
      <c r="AK1846" s="38">
        <v>16</v>
      </c>
      <c r="AL1846" s="38">
        <v>1910358</v>
      </c>
      <c r="AM1846" s="61" t="s">
        <v>1816</v>
      </c>
      <c r="AN1846" s="61" t="s">
        <v>1695</v>
      </c>
      <c r="AO1846" s="61" t="s">
        <v>1589</v>
      </c>
      <c r="AP1846" s="61" t="s">
        <v>5034</v>
      </c>
      <c r="AQ1846" s="61" t="s">
        <v>1723</v>
      </c>
      <c r="AR1846" s="28">
        <v>314560.40000000002</v>
      </c>
      <c r="AS1846" s="28">
        <v>0</v>
      </c>
      <c r="AT1846" s="28">
        <v>0</v>
      </c>
      <c r="AU1846" s="62"/>
      <c r="BT1846">
        <v>0</v>
      </c>
      <c r="BU1846" s="32">
        <v>100</v>
      </c>
      <c r="BV1846" s="32">
        <v>155</v>
      </c>
      <c r="BW1846" s="32">
        <v>10050</v>
      </c>
      <c r="BX1846" s="32">
        <v>82</v>
      </c>
      <c r="BY1846" s="32">
        <v>91040</v>
      </c>
      <c r="BZ1846" t="s">
        <v>1816</v>
      </c>
      <c r="CA1846" t="s">
        <v>1686</v>
      </c>
      <c r="CB1846" t="s">
        <v>1259</v>
      </c>
      <c r="CC1846" s="52" t="s">
        <v>1790</v>
      </c>
      <c r="CD1846" s="52" t="s">
        <v>1791</v>
      </c>
      <c r="CE1846" s="155">
        <v>205</v>
      </c>
      <c r="CF1846" s="155">
        <v>4</v>
      </c>
      <c r="CG1846" s="31" t="s">
        <v>5853</v>
      </c>
      <c r="CH1846" s="31" t="s">
        <v>4052</v>
      </c>
      <c r="CI1846" s="31" t="s">
        <v>4049</v>
      </c>
      <c r="CJ1846" s="31" t="s">
        <v>602</v>
      </c>
      <c r="DL1846"/>
      <c r="DM1846"/>
      <c r="DN1846"/>
      <c r="DO1846"/>
      <c r="DP1846"/>
      <c r="DQ1846"/>
      <c r="DR1846"/>
      <c r="DV1846" s="31" t="s">
        <v>2354</v>
      </c>
      <c r="DW1846" s="31" t="s">
        <v>2364</v>
      </c>
      <c r="DX1846" s="63"/>
      <c r="DY1846" s="63"/>
      <c r="DZ1846" s="63"/>
      <c r="EA1846" s="167"/>
      <c r="EB1846" s="60"/>
      <c r="EC1846" s="60"/>
      <c r="ED1846" s="60"/>
      <c r="EE1846" s="60"/>
      <c r="EF1846" s="60"/>
      <c r="EG1846" s="60"/>
      <c r="EH1846" s="60"/>
      <c r="EI1846" s="60"/>
      <c r="EJ1846" s="60"/>
      <c r="EK1846" s="60"/>
      <c r="EL1846" s="60"/>
      <c r="EM1846" s="60"/>
      <c r="EN1846" s="60"/>
      <c r="EO1846" s="60"/>
      <c r="EP1846" s="60"/>
      <c r="EQ1846" s="60"/>
      <c r="ER1846" s="60"/>
      <c r="ES1846" s="60"/>
      <c r="ET1846" s="60"/>
      <c r="EU1846" s="60"/>
      <c r="EV1846" s="60"/>
      <c r="EW1846" s="60"/>
      <c r="EX1846" s="60"/>
      <c r="EY1846" s="60"/>
      <c r="EZ1846" s="60"/>
      <c r="FA1846" s="60"/>
      <c r="FB1846" s="60"/>
    </row>
    <row r="1847" spans="22:158" x14ac:dyDescent="0.25">
      <c r="W1847" s="33"/>
      <c r="X1847" s="33"/>
      <c r="AH1847" s="38">
        <v>100</v>
      </c>
      <c r="AI1847" s="38">
        <v>150</v>
      </c>
      <c r="AJ1847" s="38">
        <v>15550</v>
      </c>
      <c r="AK1847" s="38">
        <v>16</v>
      </c>
      <c r="AL1847" s="38">
        <v>1910358</v>
      </c>
      <c r="AM1847" s="61" t="s">
        <v>1816</v>
      </c>
      <c r="AN1847" s="61" t="s">
        <v>1695</v>
      </c>
      <c r="AO1847" s="61" t="s">
        <v>1602</v>
      </c>
      <c r="AP1847" s="61" t="s">
        <v>5034</v>
      </c>
      <c r="AQ1847" s="61" t="s">
        <v>1723</v>
      </c>
      <c r="AR1847" s="28">
        <v>27852.1</v>
      </c>
      <c r="AS1847" s="28">
        <v>0</v>
      </c>
      <c r="AT1847" s="28">
        <v>0</v>
      </c>
      <c r="AU1847" s="62"/>
      <c r="BT1847">
        <v>0</v>
      </c>
      <c r="BU1847" s="32">
        <v>100</v>
      </c>
      <c r="BV1847" s="32">
        <v>155</v>
      </c>
      <c r="BW1847" s="32">
        <v>10050</v>
      </c>
      <c r="BX1847" s="32">
        <v>83</v>
      </c>
      <c r="BY1847" s="32">
        <v>91060</v>
      </c>
      <c r="BZ1847" t="s">
        <v>1816</v>
      </c>
      <c r="CA1847" t="s">
        <v>1686</v>
      </c>
      <c r="CB1847" t="s">
        <v>1259</v>
      </c>
      <c r="CC1847" s="52" t="s">
        <v>1786</v>
      </c>
      <c r="CD1847" s="52" t="s">
        <v>5043</v>
      </c>
      <c r="CE1847" s="155">
        <v>44</v>
      </c>
      <c r="CF1847" s="155">
        <v>4</v>
      </c>
      <c r="CG1847" s="31" t="s">
        <v>684</v>
      </c>
      <c r="CH1847" s="31" t="s">
        <v>4053</v>
      </c>
      <c r="CI1847" s="31" t="s">
        <v>4049</v>
      </c>
      <c r="CJ1847" s="31" t="s">
        <v>4930</v>
      </c>
      <c r="DL1847"/>
      <c r="DM1847"/>
      <c r="DN1847"/>
      <c r="DO1847"/>
      <c r="DP1847"/>
      <c r="DQ1847"/>
      <c r="DR1847"/>
      <c r="DV1847" s="31" t="s">
        <v>2354</v>
      </c>
      <c r="DW1847" s="31" t="s">
        <v>2364</v>
      </c>
      <c r="DX1847" s="63"/>
      <c r="DY1847" s="63"/>
      <c r="DZ1847" s="63"/>
      <c r="EA1847" s="167"/>
      <c r="EB1847" s="60"/>
      <c r="EC1847" s="60"/>
      <c r="ED1847" s="60"/>
      <c r="EE1847" s="60"/>
      <c r="EF1847" s="60"/>
      <c r="EG1847" s="60"/>
      <c r="EH1847" s="60"/>
      <c r="EI1847" s="60"/>
      <c r="EJ1847" s="60"/>
      <c r="EK1847" s="60"/>
      <c r="EL1847" s="60"/>
      <c r="EM1847" s="60"/>
      <c r="EN1847" s="60"/>
      <c r="EO1847" s="60"/>
      <c r="EP1847" s="60"/>
      <c r="EQ1847" s="60"/>
      <c r="ER1847" s="60"/>
      <c r="ES1847" s="60"/>
      <c r="ET1847" s="60"/>
      <c r="EU1847" s="60"/>
      <c r="EV1847" s="60"/>
      <c r="EW1847" s="60"/>
      <c r="EX1847" s="60"/>
      <c r="EY1847" s="60"/>
      <c r="EZ1847" s="60"/>
      <c r="FA1847" s="60"/>
      <c r="FB1847" s="60"/>
    </row>
    <row r="1848" spans="22:158" x14ac:dyDescent="0.25">
      <c r="W1848" s="33"/>
      <c r="X1848" s="33"/>
      <c r="AH1848" s="38">
        <v>100</v>
      </c>
      <c r="AI1848" s="38">
        <v>150</v>
      </c>
      <c r="AJ1848" s="38">
        <v>17500</v>
      </c>
      <c r="AK1848" s="38">
        <v>16</v>
      </c>
      <c r="AL1848" s="38">
        <v>1910358</v>
      </c>
      <c r="AM1848" s="61" t="s">
        <v>1816</v>
      </c>
      <c r="AN1848" s="61" t="s">
        <v>1695</v>
      </c>
      <c r="AO1848" s="61" t="s">
        <v>1644</v>
      </c>
      <c r="AP1848" s="61" t="s">
        <v>5034</v>
      </c>
      <c r="AQ1848" s="61" t="s">
        <v>1723</v>
      </c>
      <c r="AR1848" s="28">
        <v>103119.1</v>
      </c>
      <c r="AS1848" s="28">
        <v>0</v>
      </c>
      <c r="AT1848" s="28">
        <v>0</v>
      </c>
      <c r="AU1848" s="62"/>
      <c r="BT1848">
        <v>0</v>
      </c>
      <c r="BU1848" s="32">
        <v>100</v>
      </c>
      <c r="BV1848" s="32">
        <v>155</v>
      </c>
      <c r="BW1848" s="32">
        <v>10050</v>
      </c>
      <c r="BX1848" s="32">
        <v>83</v>
      </c>
      <c r="BY1848" s="32">
        <v>91080</v>
      </c>
      <c r="BZ1848" t="s">
        <v>1816</v>
      </c>
      <c r="CA1848" t="s">
        <v>1686</v>
      </c>
      <c r="CB1848" t="s">
        <v>1259</v>
      </c>
      <c r="CC1848" t="s">
        <v>1786</v>
      </c>
      <c r="CD1848" s="52" t="s">
        <v>1784</v>
      </c>
      <c r="CE1848" s="155"/>
      <c r="CF1848" s="155"/>
      <c r="CG1848" s="31" t="s">
        <v>686</v>
      </c>
      <c r="CH1848" s="31" t="s">
        <v>981</v>
      </c>
      <c r="CI1848" s="31" t="s">
        <v>4049</v>
      </c>
      <c r="CJ1848" s="31" t="s">
        <v>603</v>
      </c>
      <c r="DL1848"/>
      <c r="DM1848"/>
      <c r="DN1848"/>
      <c r="DO1848"/>
      <c r="DP1848"/>
      <c r="DQ1848"/>
      <c r="DR1848"/>
      <c r="DV1848" s="31" t="s">
        <v>2354</v>
      </c>
      <c r="DW1848" s="31" t="s">
        <v>2364</v>
      </c>
      <c r="DX1848" s="63"/>
      <c r="DY1848" s="63"/>
      <c r="DZ1848" s="63"/>
      <c r="EA1848" s="167"/>
      <c r="EB1848" s="60"/>
      <c r="EC1848" s="60"/>
      <c r="ED1848" s="60"/>
      <c r="EE1848" s="60"/>
      <c r="EF1848" s="60"/>
      <c r="EG1848" s="60"/>
      <c r="EH1848" s="60"/>
      <c r="EI1848" s="60"/>
      <c r="EJ1848" s="60"/>
      <c r="EK1848" s="60"/>
      <c r="EL1848" s="60"/>
      <c r="EM1848" s="60"/>
      <c r="EN1848" s="60"/>
      <c r="EO1848" s="60"/>
      <c r="EP1848" s="60"/>
      <c r="EQ1848" s="60"/>
      <c r="ER1848" s="60"/>
      <c r="ES1848" s="60"/>
      <c r="ET1848" s="60"/>
      <c r="EU1848" s="60"/>
      <c r="EV1848" s="60"/>
      <c r="EW1848" s="60"/>
      <c r="EX1848" s="60"/>
      <c r="EY1848" s="60"/>
      <c r="EZ1848" s="60"/>
      <c r="FA1848" s="60"/>
      <c r="FB1848" s="60"/>
    </row>
    <row r="1849" spans="22:158" x14ac:dyDescent="0.25">
      <c r="W1849" s="33"/>
      <c r="X1849" s="33"/>
      <c r="AH1849" s="38">
        <v>100</v>
      </c>
      <c r="AI1849" s="38">
        <v>150</v>
      </c>
      <c r="AJ1849" s="38">
        <v>17750</v>
      </c>
      <c r="AK1849" s="38">
        <v>16</v>
      </c>
      <c r="AL1849" s="38">
        <v>1910358</v>
      </c>
      <c r="AM1849" s="61" t="s">
        <v>1816</v>
      </c>
      <c r="AN1849" s="61" t="s">
        <v>1695</v>
      </c>
      <c r="AO1849" s="61" t="s">
        <v>1650</v>
      </c>
      <c r="AP1849" s="61" t="s">
        <v>5034</v>
      </c>
      <c r="AQ1849" s="61" t="s">
        <v>1723</v>
      </c>
      <c r="AR1849" s="28">
        <v>155733.4</v>
      </c>
      <c r="AS1849" s="28">
        <v>0</v>
      </c>
      <c r="AT1849" s="28">
        <v>0</v>
      </c>
      <c r="AU1849" s="62"/>
      <c r="BT1849">
        <v>0</v>
      </c>
      <c r="BU1849" s="32">
        <v>100</v>
      </c>
      <c r="BV1849" s="32">
        <v>155</v>
      </c>
      <c r="BW1849" s="32">
        <v>10050</v>
      </c>
      <c r="BX1849" s="32">
        <v>84</v>
      </c>
      <c r="BY1849" s="32">
        <v>91100</v>
      </c>
      <c r="BZ1849" t="s">
        <v>1816</v>
      </c>
      <c r="CA1849" t="s">
        <v>1686</v>
      </c>
      <c r="CB1849" t="s">
        <v>1259</v>
      </c>
      <c r="CC1849" s="52" t="s">
        <v>1795</v>
      </c>
      <c r="CD1849" s="52" t="s">
        <v>1796</v>
      </c>
      <c r="CE1849" s="155">
        <v>18</v>
      </c>
      <c r="CF1849" s="155">
        <v>2</v>
      </c>
      <c r="CG1849" s="31" t="s">
        <v>688</v>
      </c>
      <c r="CH1849" s="31" t="s">
        <v>982</v>
      </c>
      <c r="CI1849" s="31" t="s">
        <v>4049</v>
      </c>
      <c r="CJ1849" s="31" t="s">
        <v>604</v>
      </c>
      <c r="DL1849"/>
      <c r="DM1849"/>
      <c r="DN1849"/>
      <c r="DO1849"/>
      <c r="DP1849"/>
      <c r="DQ1849"/>
      <c r="DR1849"/>
      <c r="DV1849" s="31" t="s">
        <v>2354</v>
      </c>
      <c r="DW1849" s="31" t="s">
        <v>2364</v>
      </c>
      <c r="DX1849" s="63"/>
      <c r="DY1849" s="63"/>
      <c r="DZ1849" s="63"/>
      <c r="EA1849" s="167"/>
      <c r="EB1849" s="60"/>
      <c r="EC1849" s="60"/>
      <c r="ED1849" s="60"/>
      <c r="EE1849" s="60"/>
      <c r="EF1849" s="60"/>
      <c r="EG1849" s="60"/>
      <c r="EH1849" s="60"/>
      <c r="EI1849" s="60"/>
      <c r="EJ1849" s="60"/>
      <c r="EK1849" s="60"/>
      <c r="EL1849" s="60"/>
      <c r="EM1849" s="60"/>
      <c r="EN1849" s="60"/>
      <c r="EO1849" s="60"/>
      <c r="EP1849" s="60"/>
      <c r="EQ1849" s="60"/>
      <c r="ER1849" s="60"/>
      <c r="ES1849" s="60"/>
      <c r="ET1849" s="60"/>
      <c r="EU1849" s="60"/>
      <c r="EV1849" s="60"/>
      <c r="EW1849" s="60"/>
      <c r="EX1849" s="60"/>
      <c r="EY1849" s="60"/>
      <c r="EZ1849" s="60"/>
      <c r="FA1849" s="60"/>
      <c r="FB1849" s="60"/>
    </row>
    <row r="1850" spans="22:158" x14ac:dyDescent="0.25">
      <c r="W1850" s="33"/>
      <c r="X1850" s="33"/>
      <c r="AH1850" s="38">
        <v>100</v>
      </c>
      <c r="AI1850" s="38">
        <v>155</v>
      </c>
      <c r="AJ1850" s="38">
        <v>10050</v>
      </c>
      <c r="AK1850" s="38">
        <v>16</v>
      </c>
      <c r="AL1850" s="38">
        <v>1910358</v>
      </c>
      <c r="AM1850" s="61" t="s">
        <v>1816</v>
      </c>
      <c r="AN1850" s="61" t="s">
        <v>1686</v>
      </c>
      <c r="AO1850" s="61" t="s">
        <v>5044</v>
      </c>
      <c r="AP1850" s="61" t="s">
        <v>5034</v>
      </c>
      <c r="AQ1850" s="61" t="s">
        <v>1723</v>
      </c>
      <c r="AR1850" s="28">
        <v>8125.9</v>
      </c>
      <c r="AS1850" s="28">
        <v>0</v>
      </c>
      <c r="AT1850" s="28">
        <v>0</v>
      </c>
      <c r="AU1850" s="62"/>
      <c r="BT1850">
        <v>0</v>
      </c>
      <c r="BU1850" s="32">
        <v>100</v>
      </c>
      <c r="BV1850" s="32">
        <v>155</v>
      </c>
      <c r="BW1850" s="32">
        <v>10050</v>
      </c>
      <c r="BX1850" s="32">
        <v>85</v>
      </c>
      <c r="BY1850" s="32">
        <v>91120</v>
      </c>
      <c r="BZ1850" t="s">
        <v>1816</v>
      </c>
      <c r="CA1850" t="s">
        <v>1686</v>
      </c>
      <c r="CB1850" t="s">
        <v>1259</v>
      </c>
      <c r="CC1850" t="s">
        <v>1797</v>
      </c>
      <c r="CD1850" s="52" t="s">
        <v>1797</v>
      </c>
      <c r="CE1850" s="155">
        <v>8</v>
      </c>
      <c r="CF1850" s="155">
        <v>1</v>
      </c>
      <c r="CG1850" s="31" t="s">
        <v>690</v>
      </c>
      <c r="CH1850" s="31" t="s">
        <v>983</v>
      </c>
      <c r="CI1850" s="31" t="s">
        <v>4049</v>
      </c>
      <c r="CJ1850" s="31" t="s">
        <v>605</v>
      </c>
      <c r="DL1850"/>
      <c r="DM1850"/>
      <c r="DN1850"/>
      <c r="DO1850"/>
      <c r="DP1850"/>
      <c r="DQ1850"/>
      <c r="DR1850"/>
      <c r="DV1850" s="31" t="s">
        <v>2354</v>
      </c>
      <c r="DW1850" s="31" t="s">
        <v>2365</v>
      </c>
      <c r="DX1850" s="63"/>
      <c r="DY1850" s="63"/>
      <c r="DZ1850" s="63"/>
      <c r="EA1850" s="167"/>
      <c r="EB1850" s="60"/>
      <c r="EC1850" s="60"/>
      <c r="ED1850" s="60"/>
      <c r="EE1850" s="60"/>
      <c r="EF1850" s="60"/>
      <c r="EG1850" s="60"/>
      <c r="EH1850" s="60"/>
      <c r="EI1850" s="60"/>
      <c r="EJ1850" s="60"/>
      <c r="EK1850" s="60"/>
      <c r="EL1850" s="60"/>
      <c r="EM1850" s="60"/>
      <c r="EN1850" s="60"/>
      <c r="EO1850" s="60"/>
      <c r="EP1850" s="60"/>
      <c r="EQ1850" s="60"/>
      <c r="ER1850" s="60"/>
      <c r="ES1850" s="60"/>
      <c r="ET1850" s="60"/>
      <c r="EU1850" s="60"/>
      <c r="EV1850" s="60"/>
      <c r="EW1850" s="60"/>
      <c r="EX1850" s="60"/>
      <c r="EY1850" s="60"/>
      <c r="EZ1850" s="60"/>
      <c r="FA1850" s="60"/>
      <c r="FB1850" s="60"/>
    </row>
    <row r="1851" spans="22:158" x14ac:dyDescent="0.25">
      <c r="V1851" s="1"/>
      <c r="W1851" s="33"/>
      <c r="X1851" s="33"/>
      <c r="AH1851" s="38">
        <v>100</v>
      </c>
      <c r="AI1851" s="38">
        <v>155</v>
      </c>
      <c r="AJ1851" s="38">
        <v>10650</v>
      </c>
      <c r="AK1851" s="38">
        <v>16</v>
      </c>
      <c r="AL1851" s="38">
        <v>1910358</v>
      </c>
      <c r="AM1851" s="61" t="s">
        <v>1816</v>
      </c>
      <c r="AN1851" s="61" t="s">
        <v>1686</v>
      </c>
      <c r="AO1851" s="61" t="s">
        <v>5056</v>
      </c>
      <c r="AP1851" s="61" t="s">
        <v>5034</v>
      </c>
      <c r="AQ1851" s="61" t="s">
        <v>1723</v>
      </c>
      <c r="AR1851" s="28">
        <v>124089.60000000001</v>
      </c>
      <c r="AS1851" s="28">
        <v>0</v>
      </c>
      <c r="AT1851" s="28">
        <v>0</v>
      </c>
      <c r="AU1851" s="62"/>
      <c r="BT1851">
        <v>0</v>
      </c>
      <c r="BU1851" s="32">
        <v>100</v>
      </c>
      <c r="BV1851" s="32">
        <v>155</v>
      </c>
      <c r="BW1851" s="32">
        <v>10050</v>
      </c>
      <c r="BX1851" s="32">
        <v>86</v>
      </c>
      <c r="BY1851" s="32">
        <v>91140</v>
      </c>
      <c r="BZ1851" t="s">
        <v>1816</v>
      </c>
      <c r="CA1851" t="s">
        <v>1686</v>
      </c>
      <c r="CB1851" t="s">
        <v>1259</v>
      </c>
      <c r="CC1851" t="s">
        <v>1787</v>
      </c>
      <c r="CD1851" t="s">
        <v>1789</v>
      </c>
      <c r="CE1851" s="155">
        <v>74</v>
      </c>
      <c r="CF1851" s="155">
        <v>19</v>
      </c>
      <c r="CG1851" s="31" t="s">
        <v>5839</v>
      </c>
      <c r="CH1851" s="31" t="s">
        <v>984</v>
      </c>
      <c r="CI1851" s="31" t="s">
        <v>4049</v>
      </c>
      <c r="CJ1851" s="31" t="s">
        <v>606</v>
      </c>
      <c r="DL1851"/>
      <c r="DM1851"/>
      <c r="DN1851"/>
      <c r="DO1851"/>
      <c r="DP1851"/>
      <c r="DQ1851"/>
      <c r="DR1851"/>
      <c r="DV1851" s="31" t="s">
        <v>2354</v>
      </c>
      <c r="DW1851" s="31" t="s">
        <v>2365</v>
      </c>
      <c r="DX1851" s="63"/>
      <c r="DY1851" s="63"/>
      <c r="DZ1851" s="63"/>
      <c r="EA1851" s="167"/>
      <c r="EB1851" s="60"/>
      <c r="EC1851" s="60"/>
      <c r="ED1851" s="60"/>
      <c r="EE1851" s="60"/>
      <c r="EF1851" s="60"/>
      <c r="EG1851" s="60"/>
      <c r="EH1851" s="60"/>
      <c r="EI1851" s="60"/>
      <c r="EJ1851" s="60"/>
      <c r="EK1851" s="60"/>
      <c r="EL1851" s="60"/>
      <c r="EM1851" s="60"/>
      <c r="EN1851" s="60"/>
      <c r="EO1851" s="60"/>
      <c r="EP1851" s="60"/>
      <c r="EQ1851" s="60"/>
      <c r="ER1851" s="60"/>
      <c r="ES1851" s="60"/>
      <c r="ET1851" s="60"/>
      <c r="EU1851" s="60"/>
      <c r="EV1851" s="60"/>
      <c r="EW1851" s="60"/>
      <c r="EX1851" s="60"/>
      <c r="EY1851" s="60"/>
      <c r="EZ1851" s="60"/>
      <c r="FA1851" s="60"/>
      <c r="FB1851" s="60"/>
    </row>
    <row r="1852" spans="22:158" x14ac:dyDescent="0.25">
      <c r="W1852" s="33"/>
      <c r="X1852" s="33"/>
      <c r="AH1852" s="38">
        <v>100</v>
      </c>
      <c r="AI1852" s="38">
        <v>155</v>
      </c>
      <c r="AJ1852" s="38">
        <v>11860</v>
      </c>
      <c r="AK1852" s="38">
        <v>16</v>
      </c>
      <c r="AL1852" s="38">
        <v>1910358</v>
      </c>
      <c r="AM1852" s="61" t="s">
        <v>1816</v>
      </c>
      <c r="AN1852" s="61" t="s">
        <v>1686</v>
      </c>
      <c r="AO1852" s="61" t="s">
        <v>5082</v>
      </c>
      <c r="AP1852" s="61" t="s">
        <v>5034</v>
      </c>
      <c r="AQ1852" s="61" t="s">
        <v>1723</v>
      </c>
      <c r="AR1852" s="28">
        <v>6354.8</v>
      </c>
      <c r="AS1852" s="28">
        <v>0</v>
      </c>
      <c r="AT1852" s="28">
        <v>0</v>
      </c>
      <c r="AU1852" s="62"/>
      <c r="BT1852">
        <v>0</v>
      </c>
      <c r="BU1852" s="32">
        <v>100</v>
      </c>
      <c r="BV1852" s="32">
        <v>155</v>
      </c>
      <c r="BW1852" s="32">
        <v>10050</v>
      </c>
      <c r="BX1852" s="32">
        <v>86</v>
      </c>
      <c r="BY1852" s="32">
        <v>91160</v>
      </c>
      <c r="BZ1852" t="s">
        <v>1816</v>
      </c>
      <c r="CA1852" t="s">
        <v>1686</v>
      </c>
      <c r="CB1852" t="s">
        <v>1259</v>
      </c>
      <c r="CC1852" t="s">
        <v>1787</v>
      </c>
      <c r="CD1852" t="s">
        <v>1788</v>
      </c>
      <c r="CE1852" s="155">
        <v>79</v>
      </c>
      <c r="CF1852" s="155">
        <v>12</v>
      </c>
      <c r="CG1852" s="31" t="s">
        <v>5831</v>
      </c>
      <c r="CH1852" s="31" t="s">
        <v>985</v>
      </c>
      <c r="CI1852" s="31" t="s">
        <v>4049</v>
      </c>
      <c r="CJ1852" s="31" t="s">
        <v>607</v>
      </c>
      <c r="DL1852"/>
      <c r="DM1852"/>
      <c r="DN1852"/>
      <c r="DO1852"/>
      <c r="DP1852"/>
      <c r="DQ1852"/>
      <c r="DR1852"/>
      <c r="DV1852" s="31" t="s">
        <v>2354</v>
      </c>
      <c r="DW1852" s="31" t="s">
        <v>2365</v>
      </c>
      <c r="DX1852" s="63"/>
      <c r="DY1852" s="63"/>
      <c r="DZ1852" s="63"/>
      <c r="EA1852" s="167"/>
      <c r="EB1852" s="60"/>
      <c r="EC1852" s="60"/>
      <c r="ED1852" s="60"/>
      <c r="EE1852" s="60"/>
      <c r="EF1852" s="60"/>
      <c r="EG1852" s="60"/>
      <c r="EH1852" s="60"/>
      <c r="EI1852" s="60"/>
      <c r="EJ1852" s="60"/>
      <c r="EK1852" s="60"/>
      <c r="EL1852" s="60"/>
      <c r="EM1852" s="60"/>
      <c r="EN1852" s="60"/>
      <c r="EO1852" s="60"/>
      <c r="EP1852" s="60"/>
      <c r="EQ1852" s="60"/>
      <c r="ER1852" s="60"/>
      <c r="ES1852" s="60"/>
      <c r="ET1852" s="60"/>
      <c r="EU1852" s="60"/>
      <c r="EV1852" s="60"/>
      <c r="EW1852" s="60"/>
      <c r="EX1852" s="60"/>
      <c r="EY1852" s="60"/>
      <c r="EZ1852" s="60"/>
      <c r="FA1852" s="60"/>
      <c r="FB1852" s="60"/>
    </row>
    <row r="1853" spans="22:158" x14ac:dyDescent="0.25">
      <c r="W1853" s="33"/>
      <c r="X1853" s="33"/>
      <c r="AH1853" s="38">
        <v>100</v>
      </c>
      <c r="AI1853" s="38">
        <v>155</v>
      </c>
      <c r="AJ1853" s="38">
        <v>12300</v>
      </c>
      <c r="AK1853" s="38">
        <v>16</v>
      </c>
      <c r="AL1853" s="38">
        <v>1910358</v>
      </c>
      <c r="AM1853" s="61" t="s">
        <v>1816</v>
      </c>
      <c r="AN1853" s="61" t="s">
        <v>1686</v>
      </c>
      <c r="AO1853" s="61" t="s">
        <v>5090</v>
      </c>
      <c r="AP1853" s="61" t="s">
        <v>5034</v>
      </c>
      <c r="AQ1853" s="61" t="s">
        <v>1723</v>
      </c>
      <c r="AR1853" s="28">
        <v>14674.8</v>
      </c>
      <c r="AS1853" s="28">
        <v>0</v>
      </c>
      <c r="AT1853" s="28">
        <v>0</v>
      </c>
      <c r="AU1853" s="62"/>
      <c r="BT1853">
        <v>0</v>
      </c>
      <c r="BU1853" s="32">
        <v>100</v>
      </c>
      <c r="BV1853" s="32">
        <v>155</v>
      </c>
      <c r="BW1853" s="32">
        <v>10050</v>
      </c>
      <c r="BX1853" s="32">
        <v>87</v>
      </c>
      <c r="BY1853" s="32">
        <v>91180</v>
      </c>
      <c r="BZ1853" t="s">
        <v>1816</v>
      </c>
      <c r="CA1853" t="s">
        <v>1686</v>
      </c>
      <c r="CB1853" t="s">
        <v>1259</v>
      </c>
      <c r="CC1853" t="s">
        <v>1726</v>
      </c>
      <c r="CD1853" s="52" t="s">
        <v>1793</v>
      </c>
      <c r="CE1853" s="155">
        <v>4</v>
      </c>
      <c r="CF1853" s="155">
        <v>2</v>
      </c>
      <c r="CG1853" s="31" t="s">
        <v>5841</v>
      </c>
      <c r="CH1853" s="31" t="s">
        <v>986</v>
      </c>
      <c r="CI1853" s="31" t="s">
        <v>4049</v>
      </c>
      <c r="CJ1853" s="31" t="s">
        <v>608</v>
      </c>
      <c r="DL1853"/>
      <c r="DM1853"/>
      <c r="DN1853"/>
      <c r="DO1853"/>
      <c r="DP1853"/>
      <c r="DQ1853"/>
      <c r="DR1853"/>
      <c r="DV1853" s="31" t="s">
        <v>2354</v>
      </c>
      <c r="DW1853" s="31" t="s">
        <v>2365</v>
      </c>
      <c r="DX1853" s="63"/>
      <c r="DY1853" s="63"/>
      <c r="DZ1853" s="63"/>
      <c r="EA1853" s="167"/>
      <c r="EB1853" s="60"/>
      <c r="EC1853" s="60"/>
      <c r="ED1853" s="60"/>
      <c r="EE1853" s="60"/>
      <c r="EF1853" s="60"/>
      <c r="EG1853" s="60"/>
      <c r="EH1853" s="60"/>
      <c r="EI1853" s="60"/>
      <c r="EJ1853" s="60"/>
      <c r="EK1853" s="60"/>
      <c r="EL1853" s="60"/>
      <c r="EM1853" s="60"/>
      <c r="EN1853" s="60"/>
      <c r="EO1853" s="60"/>
      <c r="EP1853" s="60"/>
      <c r="EQ1853" s="60"/>
      <c r="ER1853" s="60"/>
      <c r="ES1853" s="60"/>
      <c r="ET1853" s="60"/>
      <c r="EU1853" s="60"/>
      <c r="EV1853" s="60"/>
      <c r="EW1853" s="60"/>
      <c r="EX1853" s="60"/>
      <c r="EY1853" s="60"/>
      <c r="EZ1853" s="60"/>
      <c r="FA1853" s="60"/>
      <c r="FB1853" s="60"/>
    </row>
    <row r="1854" spans="22:158" x14ac:dyDescent="0.25">
      <c r="W1854" s="33"/>
      <c r="X1854" s="33"/>
      <c r="AH1854" s="38">
        <v>100</v>
      </c>
      <c r="AI1854" s="38">
        <v>155</v>
      </c>
      <c r="AJ1854" s="38">
        <v>13370</v>
      </c>
      <c r="AK1854" s="38">
        <v>16</v>
      </c>
      <c r="AL1854" s="38">
        <v>1910358</v>
      </c>
      <c r="AM1854" s="61" t="s">
        <v>1816</v>
      </c>
      <c r="AN1854" s="61" t="s">
        <v>1686</v>
      </c>
      <c r="AO1854" s="61" t="s">
        <v>5110</v>
      </c>
      <c r="AP1854" s="61" t="s">
        <v>5034</v>
      </c>
      <c r="AQ1854" s="61" t="s">
        <v>1723</v>
      </c>
      <c r="AR1854" s="28">
        <v>308572.3</v>
      </c>
      <c r="AS1854" s="28">
        <v>0</v>
      </c>
      <c r="AT1854" s="28">
        <v>0</v>
      </c>
      <c r="AU1854" s="62"/>
      <c r="BT1854">
        <v>0</v>
      </c>
      <c r="BU1854" s="32">
        <v>100</v>
      </c>
      <c r="BV1854" s="32">
        <v>155</v>
      </c>
      <c r="BW1854" s="32">
        <v>10050</v>
      </c>
      <c r="BX1854" s="32">
        <v>87</v>
      </c>
      <c r="BY1854" s="32">
        <v>91190</v>
      </c>
      <c r="BZ1854" t="s">
        <v>1816</v>
      </c>
      <c r="CA1854" t="s">
        <v>1686</v>
      </c>
      <c r="CB1854" t="s">
        <v>1259</v>
      </c>
      <c r="CC1854" t="s">
        <v>1726</v>
      </c>
      <c r="CD1854" t="s">
        <v>1726</v>
      </c>
      <c r="CE1854" s="155">
        <v>0</v>
      </c>
      <c r="CF1854" s="155">
        <v>1</v>
      </c>
      <c r="CG1854" s="31" t="s">
        <v>5843</v>
      </c>
      <c r="CH1854" s="31" t="s">
        <v>987</v>
      </c>
      <c r="CI1854" s="31" t="s">
        <v>4049</v>
      </c>
      <c r="CJ1854" s="31" t="s">
        <v>609</v>
      </c>
      <c r="DL1854"/>
      <c r="DM1854"/>
      <c r="DN1854"/>
      <c r="DO1854"/>
      <c r="DP1854"/>
      <c r="DQ1854"/>
      <c r="DR1854"/>
      <c r="DV1854" s="31" t="s">
        <v>2354</v>
      </c>
      <c r="DW1854" s="31" t="s">
        <v>2365</v>
      </c>
      <c r="DX1854" s="63"/>
      <c r="DY1854" s="63"/>
      <c r="DZ1854" s="63"/>
      <c r="EA1854" s="167"/>
      <c r="EB1854" s="60"/>
      <c r="EC1854" s="60"/>
      <c r="ED1854" s="60"/>
      <c r="EE1854" s="60"/>
      <c r="EF1854" s="60"/>
      <c r="EG1854" s="60"/>
      <c r="EH1854" s="60"/>
      <c r="EI1854" s="60"/>
      <c r="EJ1854" s="60"/>
      <c r="EK1854" s="60"/>
      <c r="EL1854" s="60"/>
      <c r="EM1854" s="60"/>
      <c r="EN1854" s="60"/>
      <c r="EO1854" s="60"/>
      <c r="EP1854" s="60"/>
      <c r="EQ1854" s="60"/>
      <c r="ER1854" s="60"/>
      <c r="ES1854" s="60"/>
      <c r="ET1854" s="60"/>
      <c r="EU1854" s="60"/>
      <c r="EV1854" s="60"/>
      <c r="EW1854" s="60"/>
      <c r="EX1854" s="60"/>
      <c r="EY1854" s="60"/>
      <c r="EZ1854" s="60"/>
      <c r="FA1854" s="60"/>
      <c r="FB1854" s="60"/>
    </row>
    <row r="1855" spans="22:158" x14ac:dyDescent="0.25">
      <c r="W1855" s="33"/>
      <c r="X1855" s="33"/>
      <c r="AH1855" s="38">
        <v>100</v>
      </c>
      <c r="AI1855" s="38">
        <v>155</v>
      </c>
      <c r="AJ1855" s="38">
        <v>15500</v>
      </c>
      <c r="AK1855" s="38">
        <v>16</v>
      </c>
      <c r="AL1855" s="38">
        <v>1910358</v>
      </c>
      <c r="AM1855" s="61" t="s">
        <v>1816</v>
      </c>
      <c r="AN1855" s="61" t="s">
        <v>1686</v>
      </c>
      <c r="AO1855" s="61" t="s">
        <v>1601</v>
      </c>
      <c r="AP1855" s="61" t="s">
        <v>5034</v>
      </c>
      <c r="AQ1855" s="61" t="s">
        <v>1723</v>
      </c>
      <c r="AR1855" s="28">
        <v>35156.699999999997</v>
      </c>
      <c r="AS1855" s="28">
        <v>0</v>
      </c>
      <c r="AT1855" s="28">
        <v>0</v>
      </c>
      <c r="AU1855" s="62"/>
      <c r="BT1855">
        <v>0</v>
      </c>
      <c r="BU1855" s="32">
        <v>100</v>
      </c>
      <c r="BV1855" s="32">
        <v>155</v>
      </c>
      <c r="BW1855" s="32">
        <v>10050</v>
      </c>
      <c r="BX1855" s="32">
        <v>87</v>
      </c>
      <c r="BY1855" s="32">
        <v>91192</v>
      </c>
      <c r="BZ1855" t="s">
        <v>1816</v>
      </c>
      <c r="CA1855" t="s">
        <v>1686</v>
      </c>
      <c r="CB1855" s="52" t="s">
        <v>1259</v>
      </c>
      <c r="CC1855" s="52" t="s">
        <v>1726</v>
      </c>
      <c r="CD1855" s="52" t="s">
        <v>1115</v>
      </c>
      <c r="CE1855" s="155">
        <v>2400</v>
      </c>
      <c r="CF1855" s="155">
        <v>1</v>
      </c>
      <c r="CG1855" s="31" t="s">
        <v>692</v>
      </c>
      <c r="CH1855" s="31" t="s">
        <v>988</v>
      </c>
      <c r="CI1855" s="31" t="s">
        <v>4049</v>
      </c>
      <c r="CJ1855" s="31" t="s">
        <v>4932</v>
      </c>
      <c r="DL1855"/>
      <c r="DM1855"/>
      <c r="DN1855"/>
      <c r="DO1855"/>
      <c r="DP1855"/>
      <c r="DQ1855"/>
      <c r="DR1855"/>
      <c r="DV1855" s="31" t="s">
        <v>2354</v>
      </c>
      <c r="DW1855" s="31" t="s">
        <v>2365</v>
      </c>
      <c r="DX1855" s="63"/>
      <c r="DY1855" s="63"/>
      <c r="DZ1855" s="63"/>
      <c r="EA1855" s="167"/>
      <c r="EB1855" s="60"/>
      <c r="EC1855" s="60"/>
      <c r="ED1855" s="60"/>
      <c r="EE1855" s="60"/>
      <c r="EF1855" s="60"/>
      <c r="EG1855" s="60"/>
      <c r="EH1855" s="60"/>
      <c r="EI1855" s="60"/>
      <c r="EJ1855" s="60"/>
      <c r="EK1855" s="60"/>
      <c r="EL1855" s="60"/>
      <c r="EM1855" s="60"/>
      <c r="EN1855" s="60"/>
      <c r="EO1855" s="60"/>
      <c r="EP1855" s="60"/>
      <c r="EQ1855" s="60"/>
      <c r="ER1855" s="60"/>
      <c r="ES1855" s="60"/>
      <c r="ET1855" s="60"/>
      <c r="EU1855" s="60"/>
      <c r="EV1855" s="60"/>
      <c r="EW1855" s="60"/>
      <c r="EX1855" s="60"/>
      <c r="EY1855" s="60"/>
      <c r="EZ1855" s="60"/>
      <c r="FA1855" s="60"/>
      <c r="FB1855" s="60"/>
    </row>
    <row r="1856" spans="22:158" x14ac:dyDescent="0.25">
      <c r="W1856" s="33"/>
      <c r="X1856" s="33"/>
      <c r="AH1856" s="38">
        <v>100</v>
      </c>
      <c r="AI1856" s="38">
        <v>155</v>
      </c>
      <c r="AJ1856" s="38">
        <v>17450</v>
      </c>
      <c r="AK1856" s="38">
        <v>16</v>
      </c>
      <c r="AL1856" s="38">
        <v>1910358</v>
      </c>
      <c r="AM1856" s="61" t="s">
        <v>1816</v>
      </c>
      <c r="AN1856" s="61" t="s">
        <v>1686</v>
      </c>
      <c r="AO1856" s="61" t="s">
        <v>1643</v>
      </c>
      <c r="AP1856" s="61" t="s">
        <v>5034</v>
      </c>
      <c r="AQ1856" s="61" t="s">
        <v>1723</v>
      </c>
      <c r="AR1856" s="28">
        <v>28811.599999999999</v>
      </c>
      <c r="AS1856" s="28">
        <v>0</v>
      </c>
      <c r="AT1856" s="28">
        <v>0</v>
      </c>
      <c r="AU1856" s="62"/>
      <c r="BT1856">
        <v>0</v>
      </c>
      <c r="BU1856" s="32">
        <v>100</v>
      </c>
      <c r="BV1856" s="32">
        <v>155</v>
      </c>
      <c r="BW1856" s="32">
        <v>10050</v>
      </c>
      <c r="BX1856" s="32">
        <v>87</v>
      </c>
      <c r="BY1856" s="32">
        <v>91194</v>
      </c>
      <c r="BZ1856" t="s">
        <v>1816</v>
      </c>
      <c r="CA1856" t="s">
        <v>1686</v>
      </c>
      <c r="CB1856" t="s">
        <v>1259</v>
      </c>
      <c r="CC1856" s="52" t="s">
        <v>1726</v>
      </c>
      <c r="CD1856" s="52" t="s">
        <v>1114</v>
      </c>
      <c r="CE1856" s="155">
        <v>0</v>
      </c>
      <c r="CF1856" s="155">
        <v>1</v>
      </c>
      <c r="CG1856" s="31" t="s">
        <v>694</v>
      </c>
      <c r="CH1856" s="31" t="s">
        <v>989</v>
      </c>
      <c r="CI1856" s="31" t="s">
        <v>4049</v>
      </c>
      <c r="CJ1856" s="31" t="s">
        <v>4931</v>
      </c>
      <c r="DL1856"/>
      <c r="DM1856"/>
      <c r="DN1856"/>
      <c r="DO1856"/>
      <c r="DP1856"/>
      <c r="DQ1856"/>
      <c r="DR1856"/>
      <c r="DV1856" s="31" t="s">
        <v>2354</v>
      </c>
      <c r="DW1856" s="31" t="s">
        <v>2365</v>
      </c>
      <c r="DX1856" s="63"/>
      <c r="DY1856" s="63"/>
      <c r="DZ1856" s="63"/>
      <c r="EA1856" s="167"/>
      <c r="EB1856" s="60"/>
      <c r="EC1856" s="60"/>
      <c r="ED1856" s="60"/>
      <c r="EE1856" s="60"/>
      <c r="EF1856" s="60"/>
      <c r="EG1856" s="60"/>
      <c r="EH1856" s="60"/>
      <c r="EI1856" s="60"/>
      <c r="EJ1856" s="60"/>
      <c r="EK1856" s="60"/>
      <c r="EL1856" s="60"/>
      <c r="EM1856" s="60"/>
      <c r="EN1856" s="60"/>
      <c r="EO1856" s="60"/>
      <c r="EP1856" s="60"/>
      <c r="EQ1856" s="60"/>
      <c r="ER1856" s="60"/>
      <c r="ES1856" s="60"/>
      <c r="ET1856" s="60"/>
      <c r="EU1856" s="60"/>
      <c r="EV1856" s="60"/>
      <c r="EW1856" s="60"/>
      <c r="EX1856" s="60"/>
      <c r="EY1856" s="60"/>
      <c r="EZ1856" s="60"/>
      <c r="FA1856" s="60"/>
      <c r="FB1856" s="60"/>
    </row>
    <row r="1857" spans="22:158" x14ac:dyDescent="0.25">
      <c r="W1857" s="33"/>
      <c r="X1857" s="33"/>
      <c r="AH1857" s="38">
        <v>100</v>
      </c>
      <c r="AI1857" s="38">
        <v>155</v>
      </c>
      <c r="AJ1857" s="38">
        <v>17700</v>
      </c>
      <c r="AK1857" s="38">
        <v>16</v>
      </c>
      <c r="AL1857" s="38">
        <v>1910358</v>
      </c>
      <c r="AM1857" s="61" t="s">
        <v>1816</v>
      </c>
      <c r="AN1857" s="61" t="s">
        <v>1686</v>
      </c>
      <c r="AO1857" s="61" t="s">
        <v>1649</v>
      </c>
      <c r="AP1857" s="61" t="s">
        <v>5034</v>
      </c>
      <c r="AQ1857" s="61" t="s">
        <v>1723</v>
      </c>
      <c r="AR1857" s="28">
        <v>115107.5</v>
      </c>
      <c r="AS1857" s="28">
        <v>0</v>
      </c>
      <c r="AT1857" s="28">
        <v>0</v>
      </c>
      <c r="AU1857" s="62"/>
      <c r="BT1857">
        <v>0</v>
      </c>
      <c r="BU1857" s="32">
        <v>100</v>
      </c>
      <c r="BV1857" s="32">
        <v>155</v>
      </c>
      <c r="BW1857" s="32">
        <v>10050</v>
      </c>
      <c r="BX1857" s="32">
        <v>87</v>
      </c>
      <c r="BY1857" s="32">
        <v>91200</v>
      </c>
      <c r="BZ1857" t="s">
        <v>1816</v>
      </c>
      <c r="CA1857" t="s">
        <v>1686</v>
      </c>
      <c r="CB1857" t="s">
        <v>1259</v>
      </c>
      <c r="CC1857" s="52" t="s">
        <v>1726</v>
      </c>
      <c r="CD1857" s="52" t="s">
        <v>1794</v>
      </c>
      <c r="CE1857" s="155"/>
      <c r="CF1857" s="155"/>
      <c r="CG1857" s="31" t="s">
        <v>5845</v>
      </c>
      <c r="CH1857" s="31" t="s">
        <v>990</v>
      </c>
      <c r="CI1857" s="31" t="s">
        <v>4049</v>
      </c>
      <c r="CJ1857" s="31" t="s">
        <v>610</v>
      </c>
      <c r="DL1857"/>
      <c r="DM1857"/>
      <c r="DN1857"/>
      <c r="DO1857"/>
      <c r="DP1857"/>
      <c r="DQ1857"/>
      <c r="DR1857"/>
      <c r="DV1857" s="31" t="s">
        <v>2354</v>
      </c>
      <c r="DW1857" s="31" t="s">
        <v>2365</v>
      </c>
      <c r="DX1857" s="63"/>
      <c r="DY1857" s="63"/>
      <c r="DZ1857" s="63"/>
      <c r="EA1857" s="167"/>
      <c r="EB1857" s="60"/>
      <c r="EC1857" s="60"/>
      <c r="ED1857" s="60"/>
      <c r="EE1857" s="60"/>
      <c r="EF1857" s="60"/>
      <c r="EG1857" s="60"/>
      <c r="EH1857" s="60"/>
      <c r="EI1857" s="60"/>
      <c r="EJ1857" s="60"/>
      <c r="EK1857" s="60"/>
      <c r="EL1857" s="60"/>
      <c r="EM1857" s="60"/>
      <c r="EN1857" s="60"/>
      <c r="EO1857" s="60"/>
      <c r="EP1857" s="60"/>
      <c r="EQ1857" s="60"/>
      <c r="ER1857" s="60"/>
      <c r="ES1857" s="60"/>
      <c r="ET1857" s="60"/>
      <c r="EU1857" s="60"/>
      <c r="EV1857" s="60"/>
      <c r="EW1857" s="60"/>
      <c r="EX1857" s="60"/>
      <c r="EY1857" s="60"/>
      <c r="EZ1857" s="60"/>
      <c r="FA1857" s="60"/>
      <c r="FB1857" s="60"/>
    </row>
    <row r="1858" spans="22:158" x14ac:dyDescent="0.25">
      <c r="W1858" s="33"/>
      <c r="X1858" s="33"/>
      <c r="AH1858" s="38">
        <v>100</v>
      </c>
      <c r="AI1858" s="38">
        <v>155</v>
      </c>
      <c r="AJ1858" s="38">
        <v>17800</v>
      </c>
      <c r="AK1858" s="38">
        <v>16</v>
      </c>
      <c r="AL1858" s="38">
        <v>1910358</v>
      </c>
      <c r="AM1858" s="61" t="s">
        <v>1816</v>
      </c>
      <c r="AN1858" s="61" t="s">
        <v>1686</v>
      </c>
      <c r="AO1858" s="61" t="s">
        <v>1651</v>
      </c>
      <c r="AP1858" s="61" t="s">
        <v>5034</v>
      </c>
      <c r="AQ1858" s="61" t="s">
        <v>1723</v>
      </c>
      <c r="AR1858" s="28">
        <v>19910.8</v>
      </c>
      <c r="AS1858" s="28">
        <v>0</v>
      </c>
      <c r="AT1858" s="28">
        <v>0</v>
      </c>
      <c r="AU1858" s="62"/>
      <c r="BT1858">
        <v>0</v>
      </c>
      <c r="BU1858" s="32">
        <v>100</v>
      </c>
      <c r="BV1858" s="32">
        <v>155</v>
      </c>
      <c r="BW1858" s="32">
        <v>10050</v>
      </c>
      <c r="BX1858" s="32">
        <v>88</v>
      </c>
      <c r="BY1858" s="32">
        <v>91220</v>
      </c>
      <c r="BZ1858" t="s">
        <v>1816</v>
      </c>
      <c r="CA1858" t="s">
        <v>1686</v>
      </c>
      <c r="CB1858" t="s">
        <v>1259</v>
      </c>
      <c r="CC1858" t="s">
        <v>1684</v>
      </c>
      <c r="CD1858" s="52" t="s">
        <v>1684</v>
      </c>
      <c r="CE1858" s="155">
        <v>31</v>
      </c>
      <c r="CF1858" s="155">
        <v>1</v>
      </c>
      <c r="CG1858" s="31" t="s">
        <v>696</v>
      </c>
      <c r="CH1858" s="31" t="s">
        <v>991</v>
      </c>
      <c r="CI1858" s="31" t="s">
        <v>4049</v>
      </c>
      <c r="CJ1858" s="31" t="s">
        <v>4933</v>
      </c>
      <c r="DL1858"/>
      <c r="DM1858"/>
      <c r="DN1858"/>
      <c r="DO1858"/>
      <c r="DP1858"/>
      <c r="DQ1858"/>
      <c r="DR1858"/>
      <c r="DV1858" s="31" t="s">
        <v>2354</v>
      </c>
      <c r="DW1858" s="31" t="s">
        <v>2365</v>
      </c>
      <c r="DX1858" s="63"/>
      <c r="DY1858" s="63"/>
      <c r="DZ1858" s="63"/>
      <c r="EA1858" s="167"/>
      <c r="EB1858" s="60"/>
      <c r="EC1858" s="60"/>
      <c r="ED1858" s="60"/>
      <c r="EE1858" s="60"/>
      <c r="EF1858" s="60"/>
      <c r="EG1858" s="60"/>
      <c r="EH1858" s="60"/>
      <c r="EI1858" s="60"/>
      <c r="EJ1858" s="60"/>
      <c r="EK1858" s="60"/>
      <c r="EL1858" s="60"/>
      <c r="EM1858" s="60"/>
      <c r="EN1858" s="60"/>
      <c r="EO1858" s="60"/>
      <c r="EP1858" s="60"/>
      <c r="EQ1858" s="60"/>
      <c r="ER1858" s="60"/>
      <c r="ES1858" s="60"/>
      <c r="ET1858" s="60"/>
      <c r="EU1858" s="60"/>
      <c r="EV1858" s="60"/>
      <c r="EW1858" s="60"/>
      <c r="EX1858" s="60"/>
      <c r="EY1858" s="60"/>
      <c r="EZ1858" s="60"/>
      <c r="FA1858" s="60"/>
      <c r="FB1858" s="60"/>
    </row>
    <row r="1859" spans="22:158" x14ac:dyDescent="0.25">
      <c r="W1859" s="33"/>
      <c r="X1859" s="33"/>
      <c r="AH1859" s="38">
        <v>100</v>
      </c>
      <c r="AI1859" s="38">
        <v>155</v>
      </c>
      <c r="AJ1859" s="38">
        <v>18200</v>
      </c>
      <c r="AK1859" s="38">
        <v>16</v>
      </c>
      <c r="AL1859" s="38">
        <v>1910358</v>
      </c>
      <c r="AM1859" s="61" t="s">
        <v>1816</v>
      </c>
      <c r="AN1859" s="61" t="s">
        <v>1686</v>
      </c>
      <c r="AO1859" s="61" t="s">
        <v>1660</v>
      </c>
      <c r="AP1859" s="61" t="s">
        <v>5034</v>
      </c>
      <c r="AQ1859" s="61" t="s">
        <v>1723</v>
      </c>
      <c r="AR1859" s="28">
        <v>5673</v>
      </c>
      <c r="AS1859" s="28">
        <v>0</v>
      </c>
      <c r="AT1859" s="28">
        <v>0</v>
      </c>
      <c r="AU1859" s="62"/>
      <c r="BT1859">
        <v>0</v>
      </c>
      <c r="BU1859" s="32">
        <v>100</v>
      </c>
      <c r="BV1859" s="32">
        <v>155</v>
      </c>
      <c r="BW1859" s="32">
        <v>10050</v>
      </c>
      <c r="BX1859" s="32">
        <v>89</v>
      </c>
      <c r="BY1859" s="32">
        <v>91240</v>
      </c>
      <c r="BZ1859" t="s">
        <v>1816</v>
      </c>
      <c r="CA1859" t="s">
        <v>1686</v>
      </c>
      <c r="CB1859" t="s">
        <v>1259</v>
      </c>
      <c r="CC1859" s="52" t="s">
        <v>1785</v>
      </c>
      <c r="CD1859" s="52" t="s">
        <v>1785</v>
      </c>
      <c r="CE1859" s="155">
        <v>7900</v>
      </c>
      <c r="CF1859" s="155">
        <v>20</v>
      </c>
      <c r="CG1859" s="31" t="s">
        <v>698</v>
      </c>
      <c r="CH1859" s="31" t="s">
        <v>992</v>
      </c>
      <c r="CI1859" s="31" t="s">
        <v>4049</v>
      </c>
      <c r="CJ1859" s="31" t="s">
        <v>611</v>
      </c>
      <c r="DL1859"/>
      <c r="DM1859"/>
      <c r="DN1859"/>
      <c r="DO1859"/>
      <c r="DP1859"/>
      <c r="DQ1859"/>
      <c r="DR1859"/>
      <c r="DV1859" s="31" t="s">
        <v>2354</v>
      </c>
      <c r="DW1859" s="31" t="s">
        <v>2365</v>
      </c>
      <c r="DX1859" s="63"/>
      <c r="DY1859" s="63"/>
      <c r="DZ1859" s="63"/>
      <c r="EA1859" s="167"/>
      <c r="EB1859" s="60"/>
      <c r="EC1859" s="60"/>
      <c r="ED1859" s="60"/>
      <c r="EE1859" s="60"/>
      <c r="EF1859" s="60"/>
      <c r="EG1859" s="60"/>
      <c r="EH1859" s="60"/>
      <c r="EI1859" s="60"/>
      <c r="EJ1859" s="60"/>
      <c r="EK1859" s="60"/>
      <c r="EL1859" s="60"/>
      <c r="EM1859" s="60"/>
      <c r="EN1859" s="60"/>
      <c r="EO1859" s="60"/>
      <c r="EP1859" s="60"/>
      <c r="EQ1859" s="60"/>
      <c r="ER1859" s="60"/>
      <c r="ES1859" s="60"/>
      <c r="ET1859" s="60"/>
      <c r="EU1859" s="60"/>
      <c r="EV1859" s="60"/>
      <c r="EW1859" s="60"/>
      <c r="EX1859" s="60"/>
      <c r="EY1859" s="60"/>
      <c r="EZ1859" s="60"/>
      <c r="FA1859" s="60"/>
      <c r="FB1859" s="60"/>
    </row>
    <row r="1860" spans="22:158" x14ac:dyDescent="0.25">
      <c r="W1860" s="33"/>
      <c r="X1860" s="33"/>
      <c r="AH1860" s="38">
        <v>100</v>
      </c>
      <c r="AI1860" s="38">
        <v>105</v>
      </c>
      <c r="AJ1860" s="38">
        <v>10500</v>
      </c>
      <c r="AK1860" s="38">
        <v>18</v>
      </c>
      <c r="AL1860" s="38">
        <v>1908558</v>
      </c>
      <c r="AM1860" s="61" t="s">
        <v>1816</v>
      </c>
      <c r="AN1860" s="61" t="s">
        <v>1688</v>
      </c>
      <c r="AO1860" s="61" t="s">
        <v>5053</v>
      </c>
      <c r="AP1860" s="61" t="s">
        <v>4974</v>
      </c>
      <c r="AQ1860" s="61" t="s">
        <v>1725</v>
      </c>
      <c r="AR1860" s="28">
        <v>0</v>
      </c>
      <c r="AS1860" s="28">
        <v>0</v>
      </c>
      <c r="AT1860" s="28">
        <v>0</v>
      </c>
      <c r="AU1860" s="62"/>
      <c r="BT1860">
        <v>0</v>
      </c>
      <c r="BU1860" s="32">
        <v>100</v>
      </c>
      <c r="BV1860" s="32">
        <v>155</v>
      </c>
      <c r="BW1860" s="32">
        <v>10050</v>
      </c>
      <c r="BX1860" s="32">
        <v>90</v>
      </c>
      <c r="BY1860" s="32">
        <v>91260</v>
      </c>
      <c r="BZ1860" t="s">
        <v>1816</v>
      </c>
      <c r="CA1860" t="s">
        <v>1686</v>
      </c>
      <c r="CB1860" t="s">
        <v>1259</v>
      </c>
      <c r="CC1860" t="s">
        <v>5036</v>
      </c>
      <c r="CD1860" s="52" t="s">
        <v>5036</v>
      </c>
      <c r="CE1860" s="155">
        <v>6</v>
      </c>
      <c r="CF1860" s="155">
        <v>1</v>
      </c>
      <c r="CG1860" s="31" t="s">
        <v>5848</v>
      </c>
      <c r="CH1860" s="31" t="s">
        <v>993</v>
      </c>
      <c r="CI1860" s="31" t="s">
        <v>4049</v>
      </c>
      <c r="CJ1860" s="31" t="s">
        <v>612</v>
      </c>
      <c r="DL1860"/>
      <c r="DM1860"/>
      <c r="DN1860"/>
      <c r="DO1860"/>
      <c r="DP1860"/>
      <c r="DQ1860"/>
      <c r="DR1860"/>
      <c r="DV1860" s="31" t="s">
        <v>2366</v>
      </c>
      <c r="DW1860" s="31" t="s">
        <v>2367</v>
      </c>
      <c r="DX1860" s="63"/>
      <c r="DY1860" s="63"/>
      <c r="DZ1860" s="63"/>
      <c r="EA1860" s="167"/>
      <c r="EB1860" s="60"/>
      <c r="EC1860" s="60"/>
      <c r="ED1860" s="60"/>
      <c r="EE1860" s="60"/>
      <c r="EF1860" s="60"/>
      <c r="EG1860" s="60"/>
      <c r="EH1860" s="60"/>
      <c r="EI1860" s="60"/>
      <c r="EJ1860" s="60"/>
      <c r="EK1860" s="60"/>
      <c r="EL1860" s="60"/>
      <c r="EM1860" s="60"/>
      <c r="EN1860" s="60"/>
      <c r="EO1860" s="60"/>
      <c r="EP1860" s="60"/>
      <c r="EQ1860" s="60"/>
      <c r="ER1860" s="60"/>
      <c r="ES1860" s="60"/>
      <c r="ET1860" s="60"/>
      <c r="EU1860" s="60"/>
      <c r="EV1860" s="60"/>
      <c r="EW1860" s="60"/>
      <c r="EX1860" s="60"/>
      <c r="EY1860" s="60"/>
      <c r="EZ1860" s="60"/>
      <c r="FA1860" s="60"/>
      <c r="FB1860" s="60"/>
    </row>
    <row r="1861" spans="22:158" x14ac:dyDescent="0.25">
      <c r="W1861" s="33"/>
      <c r="X1861" s="33"/>
      <c r="AH1861" s="38">
        <v>100</v>
      </c>
      <c r="AI1861" s="38">
        <v>105</v>
      </c>
      <c r="AJ1861" s="38">
        <v>10900</v>
      </c>
      <c r="AK1861" s="38">
        <v>18</v>
      </c>
      <c r="AL1861" s="38">
        <v>1908558</v>
      </c>
      <c r="AM1861" s="61" t="s">
        <v>1816</v>
      </c>
      <c r="AN1861" s="61" t="s">
        <v>1688</v>
      </c>
      <c r="AO1861" s="61" t="s">
        <v>5061</v>
      </c>
      <c r="AP1861" s="61" t="s">
        <v>4974</v>
      </c>
      <c r="AQ1861" s="61" t="s">
        <v>1725</v>
      </c>
      <c r="AR1861" s="28">
        <v>397783.4</v>
      </c>
      <c r="AS1861" s="28">
        <v>0</v>
      </c>
      <c r="AT1861" s="28">
        <v>0</v>
      </c>
      <c r="AU1861" s="62"/>
      <c r="BT1861">
        <v>0</v>
      </c>
      <c r="BU1861" s="32">
        <v>100</v>
      </c>
      <c r="BV1861" s="32">
        <v>155</v>
      </c>
      <c r="BW1861" s="32">
        <v>10300</v>
      </c>
      <c r="BX1861" s="32">
        <v>81</v>
      </c>
      <c r="BY1861" s="32">
        <v>91000</v>
      </c>
      <c r="BZ1861" t="s">
        <v>1816</v>
      </c>
      <c r="CA1861" t="s">
        <v>1686</v>
      </c>
      <c r="CB1861" t="s">
        <v>1263</v>
      </c>
      <c r="CC1861" s="52" t="s">
        <v>1683</v>
      </c>
      <c r="CD1861" s="52" t="s">
        <v>1784</v>
      </c>
      <c r="CE1861" s="155">
        <v>8215</v>
      </c>
      <c r="CF1861" s="155">
        <v>34</v>
      </c>
      <c r="CG1861" s="31" t="s">
        <v>5834</v>
      </c>
      <c r="CH1861" s="31" t="s">
        <v>4048</v>
      </c>
      <c r="CI1861" s="31" t="s">
        <v>994</v>
      </c>
      <c r="CJ1861" s="31" t="s">
        <v>613</v>
      </c>
      <c r="DL1861"/>
      <c r="DM1861"/>
      <c r="DN1861"/>
      <c r="DO1861"/>
      <c r="DP1861"/>
      <c r="DQ1861"/>
      <c r="DR1861"/>
      <c r="DV1861" s="31" t="s">
        <v>2366</v>
      </c>
      <c r="DW1861" s="31" t="s">
        <v>2367</v>
      </c>
      <c r="DX1861" s="63"/>
      <c r="DY1861" s="63"/>
      <c r="DZ1861" s="63"/>
      <c r="EA1861" s="167"/>
      <c r="EB1861" s="60"/>
      <c r="EC1861" s="60"/>
      <c r="ED1861" s="60"/>
      <c r="EE1861" s="60"/>
      <c r="EF1861" s="60"/>
      <c r="EG1861" s="60"/>
      <c r="EH1861" s="60"/>
      <c r="EI1861" s="60"/>
      <c r="EJ1861" s="60"/>
      <c r="EK1861" s="60"/>
      <c r="EL1861" s="60"/>
      <c r="EM1861" s="60"/>
      <c r="EN1861" s="60"/>
      <c r="EO1861" s="60"/>
      <c r="EP1861" s="60"/>
      <c r="EQ1861" s="60"/>
      <c r="ER1861" s="60"/>
      <c r="ES1861" s="60"/>
      <c r="ET1861" s="60"/>
      <c r="EU1861" s="60"/>
      <c r="EV1861" s="60"/>
      <c r="EW1861" s="60"/>
      <c r="EX1861" s="60"/>
      <c r="EY1861" s="60"/>
      <c r="EZ1861" s="60"/>
      <c r="FA1861" s="60"/>
      <c r="FB1861" s="60"/>
    </row>
    <row r="1862" spans="22:158" x14ac:dyDescent="0.25">
      <c r="W1862" s="33"/>
      <c r="X1862" s="33"/>
      <c r="AH1862" s="38">
        <v>100</v>
      </c>
      <c r="AI1862" s="38">
        <v>105</v>
      </c>
      <c r="AJ1862" s="38">
        <v>11450</v>
      </c>
      <c r="AK1862" s="38">
        <v>18</v>
      </c>
      <c r="AL1862" s="38">
        <v>1908558</v>
      </c>
      <c r="AM1862" s="61" t="s">
        <v>1816</v>
      </c>
      <c r="AN1862" s="61" t="s">
        <v>1688</v>
      </c>
      <c r="AO1862" s="61" t="s">
        <v>5072</v>
      </c>
      <c r="AP1862" s="61" t="s">
        <v>4974</v>
      </c>
      <c r="AQ1862" s="61" t="s">
        <v>1725</v>
      </c>
      <c r="AR1862" s="28">
        <v>4758593</v>
      </c>
      <c r="AS1862" s="28">
        <v>557003</v>
      </c>
      <c r="AT1862" s="28">
        <v>0</v>
      </c>
      <c r="AU1862" s="62"/>
      <c r="BT1862">
        <v>0</v>
      </c>
      <c r="BU1862" s="32">
        <v>100</v>
      </c>
      <c r="BV1862" s="32">
        <v>155</v>
      </c>
      <c r="BW1862" s="32">
        <v>10300</v>
      </c>
      <c r="BX1862" s="32">
        <v>81</v>
      </c>
      <c r="BY1862" s="32">
        <v>91010</v>
      </c>
      <c r="BZ1862" t="s">
        <v>1816</v>
      </c>
      <c r="CA1862" t="s">
        <v>1686</v>
      </c>
      <c r="CB1862" t="s">
        <v>1263</v>
      </c>
      <c r="CC1862" s="52" t="s">
        <v>1683</v>
      </c>
      <c r="CD1862" s="52" t="s">
        <v>1683</v>
      </c>
      <c r="CE1862" s="155"/>
      <c r="CF1862" s="155"/>
      <c r="CG1862" s="31" t="s">
        <v>5837</v>
      </c>
      <c r="CH1862" s="31" t="s">
        <v>4050</v>
      </c>
      <c r="CI1862" s="31" t="s">
        <v>994</v>
      </c>
      <c r="CJ1862" s="31" t="s">
        <v>614</v>
      </c>
      <c r="DL1862"/>
      <c r="DM1862"/>
      <c r="DN1862"/>
      <c r="DO1862"/>
      <c r="DP1862"/>
      <c r="DQ1862"/>
      <c r="DR1862"/>
      <c r="DV1862" s="31" t="s">
        <v>2366</v>
      </c>
      <c r="DW1862" s="31" t="s">
        <v>2367</v>
      </c>
      <c r="DX1862" s="63"/>
      <c r="DY1862" s="63"/>
      <c r="DZ1862" s="63"/>
      <c r="EA1862" s="167"/>
      <c r="EB1862" s="60"/>
      <c r="EC1862" s="60"/>
      <c r="ED1862" s="60"/>
      <c r="EE1862" s="60"/>
      <c r="EF1862" s="60"/>
      <c r="EG1862" s="60"/>
      <c r="EH1862" s="60"/>
      <c r="EI1862" s="60"/>
      <c r="EJ1862" s="60"/>
      <c r="EK1862" s="60"/>
      <c r="EL1862" s="60"/>
      <c r="EM1862" s="60"/>
      <c r="EN1862" s="60"/>
      <c r="EO1862" s="60"/>
      <c r="EP1862" s="60"/>
      <c r="EQ1862" s="60"/>
      <c r="ER1862" s="60"/>
      <c r="ES1862" s="60"/>
      <c r="ET1862" s="60"/>
      <c r="EU1862" s="60"/>
      <c r="EV1862" s="60"/>
      <c r="EW1862" s="60"/>
      <c r="EX1862" s="60"/>
      <c r="EY1862" s="60"/>
      <c r="EZ1862" s="60"/>
      <c r="FA1862" s="60"/>
      <c r="FB1862" s="60"/>
    </row>
    <row r="1863" spans="22:158" x14ac:dyDescent="0.25">
      <c r="W1863" s="33"/>
      <c r="X1863" s="33"/>
      <c r="AH1863" s="38">
        <v>100</v>
      </c>
      <c r="AI1863" s="38">
        <v>105</v>
      </c>
      <c r="AJ1863" s="38">
        <v>12850</v>
      </c>
      <c r="AK1863" s="38">
        <v>18</v>
      </c>
      <c r="AL1863" s="38">
        <v>1908558</v>
      </c>
      <c r="AM1863" s="61" t="s">
        <v>1816</v>
      </c>
      <c r="AN1863" s="61" t="s">
        <v>1688</v>
      </c>
      <c r="AO1863" s="61" t="s">
        <v>5098</v>
      </c>
      <c r="AP1863" s="61" t="s">
        <v>4974</v>
      </c>
      <c r="AQ1863" s="61" t="s">
        <v>1725</v>
      </c>
      <c r="AR1863" s="28">
        <v>38369.300000000003</v>
      </c>
      <c r="AS1863" s="28">
        <v>0</v>
      </c>
      <c r="AT1863" s="28">
        <v>0</v>
      </c>
      <c r="AU1863" s="62"/>
      <c r="BT1863">
        <v>0</v>
      </c>
      <c r="BU1863" s="32">
        <v>100</v>
      </c>
      <c r="BV1863" s="32">
        <v>155</v>
      </c>
      <c r="BW1863" s="32">
        <v>10300</v>
      </c>
      <c r="BX1863" s="32">
        <v>82</v>
      </c>
      <c r="BY1863" s="32">
        <v>91020</v>
      </c>
      <c r="BZ1863" t="s">
        <v>1816</v>
      </c>
      <c r="CA1863" t="s">
        <v>1686</v>
      </c>
      <c r="CB1863" t="s">
        <v>1263</v>
      </c>
      <c r="CC1863" s="52" t="s">
        <v>1790</v>
      </c>
      <c r="CD1863" s="52" t="s">
        <v>1792</v>
      </c>
      <c r="CE1863" s="155">
        <v>96039</v>
      </c>
      <c r="CF1863" s="155">
        <v>50</v>
      </c>
      <c r="CG1863" s="31" t="s">
        <v>5851</v>
      </c>
      <c r="CH1863" s="31" t="s">
        <v>4051</v>
      </c>
      <c r="CI1863" s="31" t="s">
        <v>994</v>
      </c>
      <c r="CJ1863" s="31" t="s">
        <v>615</v>
      </c>
      <c r="DL1863"/>
      <c r="DM1863"/>
      <c r="DN1863"/>
      <c r="DO1863"/>
      <c r="DP1863"/>
      <c r="DQ1863"/>
      <c r="DR1863"/>
      <c r="DV1863" s="31" t="s">
        <v>2366</v>
      </c>
      <c r="DW1863" s="31" t="s">
        <v>2367</v>
      </c>
      <c r="DX1863" s="63"/>
      <c r="DY1863" s="63"/>
      <c r="DZ1863" s="63"/>
      <c r="EA1863" s="167"/>
      <c r="EB1863" s="60"/>
      <c r="EC1863" s="60"/>
      <c r="ED1863" s="60"/>
      <c r="EE1863" s="60"/>
      <c r="EF1863" s="60"/>
      <c r="EG1863" s="60"/>
      <c r="EH1863" s="60"/>
      <c r="EI1863" s="60"/>
      <c r="EJ1863" s="60"/>
      <c r="EK1863" s="60"/>
      <c r="EL1863" s="60"/>
      <c r="EM1863" s="60"/>
      <c r="EN1863" s="60"/>
      <c r="EO1863" s="60"/>
      <c r="EP1863" s="60"/>
      <c r="EQ1863" s="60"/>
      <c r="ER1863" s="60"/>
      <c r="ES1863" s="60"/>
      <c r="ET1863" s="60"/>
      <c r="EU1863" s="60"/>
      <c r="EV1863" s="60"/>
      <c r="EW1863" s="60"/>
      <c r="EX1863" s="60"/>
      <c r="EY1863" s="60"/>
      <c r="EZ1863" s="60"/>
      <c r="FA1863" s="60"/>
      <c r="FB1863" s="60"/>
    </row>
    <row r="1864" spans="22:158" x14ac:dyDescent="0.25">
      <c r="W1864" s="33"/>
      <c r="X1864" s="33"/>
      <c r="AH1864" s="38">
        <v>100</v>
      </c>
      <c r="AI1864" s="38">
        <v>105</v>
      </c>
      <c r="AJ1864" s="38">
        <v>13100</v>
      </c>
      <c r="AK1864" s="38">
        <v>18</v>
      </c>
      <c r="AL1864" s="38">
        <v>1908558</v>
      </c>
      <c r="AM1864" s="61" t="s">
        <v>1816</v>
      </c>
      <c r="AN1864" s="61" t="s">
        <v>1688</v>
      </c>
      <c r="AO1864" s="61" t="s">
        <v>5104</v>
      </c>
      <c r="AP1864" s="61" t="s">
        <v>4974</v>
      </c>
      <c r="AQ1864" s="61" t="s">
        <v>1725</v>
      </c>
      <c r="AR1864" s="28">
        <v>95182.6</v>
      </c>
      <c r="AS1864" s="28">
        <v>24729</v>
      </c>
      <c r="AT1864" s="28">
        <v>0</v>
      </c>
      <c r="AU1864" s="62"/>
      <c r="BT1864">
        <v>0</v>
      </c>
      <c r="BU1864" s="32">
        <v>100</v>
      </c>
      <c r="BV1864" s="32">
        <v>155</v>
      </c>
      <c r="BW1864" s="32">
        <v>10300</v>
      </c>
      <c r="BX1864" s="32">
        <v>82</v>
      </c>
      <c r="BY1864" s="32">
        <v>91040</v>
      </c>
      <c r="BZ1864" t="s">
        <v>1816</v>
      </c>
      <c r="CA1864" t="s">
        <v>1686</v>
      </c>
      <c r="CB1864" t="s">
        <v>1263</v>
      </c>
      <c r="CC1864" s="52" t="s">
        <v>1790</v>
      </c>
      <c r="CD1864" s="52" t="s">
        <v>1791</v>
      </c>
      <c r="CE1864" s="155">
        <v>1292</v>
      </c>
      <c r="CF1864" s="155">
        <v>5</v>
      </c>
      <c r="CG1864" s="31" t="s">
        <v>5853</v>
      </c>
      <c r="CH1864" s="31" t="s">
        <v>4052</v>
      </c>
      <c r="CI1864" s="31" t="s">
        <v>994</v>
      </c>
      <c r="CJ1864" s="31" t="s">
        <v>616</v>
      </c>
      <c r="DL1864"/>
      <c r="DM1864"/>
      <c r="DN1864"/>
      <c r="DO1864"/>
      <c r="DP1864"/>
      <c r="DQ1864"/>
      <c r="DR1864"/>
      <c r="DV1864" s="31" t="s">
        <v>2366</v>
      </c>
      <c r="DW1864" s="31" t="s">
        <v>2367</v>
      </c>
      <c r="DX1864" s="63"/>
      <c r="DY1864" s="63"/>
      <c r="DZ1864" s="63"/>
      <c r="EA1864" s="167"/>
      <c r="EB1864" s="60"/>
      <c r="EC1864" s="60"/>
      <c r="ED1864" s="60"/>
      <c r="EE1864" s="60"/>
      <c r="EF1864" s="60"/>
      <c r="EG1864" s="60"/>
      <c r="EH1864" s="60"/>
      <c r="EI1864" s="60"/>
      <c r="EJ1864" s="60"/>
      <c r="EK1864" s="60"/>
      <c r="EL1864" s="60"/>
      <c r="EM1864" s="60"/>
      <c r="EN1864" s="60"/>
      <c r="EO1864" s="60"/>
      <c r="EP1864" s="60"/>
      <c r="EQ1864" s="60"/>
      <c r="ER1864" s="60"/>
      <c r="ES1864" s="60"/>
      <c r="ET1864" s="60"/>
      <c r="EU1864" s="60"/>
      <c r="EV1864" s="60"/>
      <c r="EW1864" s="60"/>
      <c r="EX1864" s="60"/>
      <c r="EY1864" s="60"/>
      <c r="EZ1864" s="60"/>
      <c r="FA1864" s="60"/>
      <c r="FB1864" s="60"/>
    </row>
    <row r="1865" spans="22:158" x14ac:dyDescent="0.25">
      <c r="W1865" s="33"/>
      <c r="X1865" s="33"/>
      <c r="AH1865" s="38">
        <v>100</v>
      </c>
      <c r="AI1865" s="38">
        <v>105</v>
      </c>
      <c r="AJ1865" s="38">
        <v>13800</v>
      </c>
      <c r="AK1865" s="38">
        <v>18</v>
      </c>
      <c r="AL1865" s="38">
        <v>1908558</v>
      </c>
      <c r="AM1865" s="61" t="s">
        <v>1816</v>
      </c>
      <c r="AN1865" s="61" t="s">
        <v>1688</v>
      </c>
      <c r="AO1865" s="61" t="s">
        <v>5120</v>
      </c>
      <c r="AP1865" s="61" t="s">
        <v>4974</v>
      </c>
      <c r="AQ1865" s="61" t="s">
        <v>1725</v>
      </c>
      <c r="AR1865" s="28">
        <v>41215316</v>
      </c>
      <c r="AS1865" s="28">
        <v>28037822</v>
      </c>
      <c r="AT1865" s="28">
        <v>0</v>
      </c>
      <c r="AU1865" s="62"/>
      <c r="BT1865">
        <v>0</v>
      </c>
      <c r="BU1865" s="32">
        <v>100</v>
      </c>
      <c r="BV1865" s="32">
        <v>155</v>
      </c>
      <c r="BW1865" s="32">
        <v>10300</v>
      </c>
      <c r="BX1865" s="32">
        <v>83</v>
      </c>
      <c r="BY1865" s="32">
        <v>91080</v>
      </c>
      <c r="BZ1865" t="s">
        <v>1816</v>
      </c>
      <c r="CA1865" t="s">
        <v>1686</v>
      </c>
      <c r="CB1865" t="s">
        <v>1263</v>
      </c>
      <c r="CC1865" t="s">
        <v>1786</v>
      </c>
      <c r="CD1865" s="52" t="s">
        <v>1784</v>
      </c>
      <c r="CE1865" s="155"/>
      <c r="CF1865" s="155"/>
      <c r="CG1865" s="31" t="s">
        <v>686</v>
      </c>
      <c r="CH1865" s="31" t="s">
        <v>981</v>
      </c>
      <c r="CI1865" s="31" t="s">
        <v>994</v>
      </c>
      <c r="CJ1865" s="31" t="s">
        <v>617</v>
      </c>
      <c r="DL1865"/>
      <c r="DM1865"/>
      <c r="DN1865"/>
      <c r="DO1865"/>
      <c r="DP1865"/>
      <c r="DQ1865"/>
      <c r="DR1865"/>
      <c r="DV1865" s="31" t="s">
        <v>2366</v>
      </c>
      <c r="DW1865" s="31" t="s">
        <v>2367</v>
      </c>
      <c r="DX1865" s="63"/>
      <c r="DY1865" s="63"/>
      <c r="DZ1865" s="63"/>
      <c r="EA1865" s="167"/>
      <c r="EB1865" s="60"/>
      <c r="EC1865" s="60"/>
      <c r="ED1865" s="60"/>
      <c r="EE1865" s="60"/>
      <c r="EF1865" s="60"/>
      <c r="EG1865" s="60"/>
      <c r="EH1865" s="60"/>
      <c r="EI1865" s="60"/>
      <c r="EJ1865" s="60"/>
      <c r="EK1865" s="60"/>
      <c r="EL1865" s="60"/>
      <c r="EM1865" s="60"/>
      <c r="EN1865" s="60"/>
      <c r="EO1865" s="60"/>
      <c r="EP1865" s="60"/>
      <c r="EQ1865" s="60"/>
      <c r="ER1865" s="60"/>
      <c r="ES1865" s="60"/>
      <c r="ET1865" s="60"/>
      <c r="EU1865" s="60"/>
      <c r="EV1865" s="60"/>
      <c r="EW1865" s="60"/>
      <c r="EX1865" s="60"/>
      <c r="EY1865" s="60"/>
      <c r="EZ1865" s="60"/>
      <c r="FA1865" s="60"/>
      <c r="FB1865" s="60"/>
    </row>
    <row r="1866" spans="22:158" x14ac:dyDescent="0.25">
      <c r="W1866" s="33"/>
      <c r="X1866" s="33"/>
      <c r="AH1866" s="38">
        <v>100</v>
      </c>
      <c r="AI1866" s="38">
        <v>105</v>
      </c>
      <c r="AJ1866" s="38">
        <v>14000</v>
      </c>
      <c r="AK1866" s="38">
        <v>18</v>
      </c>
      <c r="AL1866" s="38">
        <v>1908558</v>
      </c>
      <c r="AM1866" s="61" t="s">
        <v>1816</v>
      </c>
      <c r="AN1866" s="61" t="s">
        <v>1688</v>
      </c>
      <c r="AO1866" s="61" t="s">
        <v>5124</v>
      </c>
      <c r="AP1866" s="61" t="s">
        <v>4974</v>
      </c>
      <c r="AQ1866" s="61" t="s">
        <v>1725</v>
      </c>
      <c r="AR1866" s="28">
        <v>0</v>
      </c>
      <c r="AS1866" s="28">
        <v>40348</v>
      </c>
      <c r="AT1866" s="28">
        <v>0</v>
      </c>
      <c r="AU1866" s="62"/>
      <c r="BT1866">
        <v>0</v>
      </c>
      <c r="BU1866" s="32">
        <v>100</v>
      </c>
      <c r="BV1866" s="32">
        <v>155</v>
      </c>
      <c r="BW1866" s="32">
        <v>10300</v>
      </c>
      <c r="BX1866" s="32">
        <v>84</v>
      </c>
      <c r="BY1866" s="32">
        <v>91100</v>
      </c>
      <c r="BZ1866" t="s">
        <v>1816</v>
      </c>
      <c r="CA1866" t="s">
        <v>1686</v>
      </c>
      <c r="CB1866" t="s">
        <v>1263</v>
      </c>
      <c r="CC1866" s="52" t="s">
        <v>1795</v>
      </c>
      <c r="CD1866" s="52" t="s">
        <v>1796</v>
      </c>
      <c r="CE1866" s="155">
        <v>20</v>
      </c>
      <c r="CF1866" s="155">
        <v>6</v>
      </c>
      <c r="CG1866" s="31" t="s">
        <v>688</v>
      </c>
      <c r="CH1866" s="31" t="s">
        <v>982</v>
      </c>
      <c r="CI1866" s="31" t="s">
        <v>994</v>
      </c>
      <c r="CJ1866" s="31" t="s">
        <v>618</v>
      </c>
      <c r="DL1866"/>
      <c r="DM1866"/>
      <c r="DN1866"/>
      <c r="DO1866"/>
      <c r="DP1866"/>
      <c r="DQ1866"/>
      <c r="DR1866"/>
      <c r="DV1866" s="31" t="s">
        <v>2366</v>
      </c>
      <c r="DW1866" s="31" t="s">
        <v>2367</v>
      </c>
      <c r="DX1866" s="63"/>
      <c r="DY1866" s="63"/>
      <c r="DZ1866" s="63"/>
      <c r="EA1866" s="167"/>
      <c r="EB1866" s="60"/>
      <c r="EC1866" s="60"/>
      <c r="ED1866" s="60"/>
      <c r="EE1866" s="60"/>
      <c r="EF1866" s="60"/>
      <c r="EG1866" s="60"/>
      <c r="EH1866" s="60"/>
      <c r="EI1866" s="60"/>
      <c r="EJ1866" s="60"/>
      <c r="EK1866" s="60"/>
      <c r="EL1866" s="60"/>
      <c r="EM1866" s="60"/>
      <c r="EN1866" s="60"/>
      <c r="EO1866" s="60"/>
      <c r="EP1866" s="60"/>
      <c r="EQ1866" s="60"/>
      <c r="ER1866" s="60"/>
      <c r="ES1866" s="60"/>
      <c r="ET1866" s="60"/>
      <c r="EU1866" s="60"/>
      <c r="EV1866" s="60"/>
      <c r="EW1866" s="60"/>
      <c r="EX1866" s="60"/>
      <c r="EY1866" s="60"/>
      <c r="EZ1866" s="60"/>
      <c r="FA1866" s="60"/>
      <c r="FB1866" s="60"/>
    </row>
    <row r="1867" spans="22:158" x14ac:dyDescent="0.25">
      <c r="W1867" s="33"/>
      <c r="X1867" s="33"/>
      <c r="AH1867" s="38">
        <v>100</v>
      </c>
      <c r="AI1867" s="38">
        <v>105</v>
      </c>
      <c r="AJ1867" s="38">
        <v>14900</v>
      </c>
      <c r="AK1867" s="38">
        <v>18</v>
      </c>
      <c r="AL1867" s="38">
        <v>1908558</v>
      </c>
      <c r="AM1867" s="61" t="s">
        <v>1816</v>
      </c>
      <c r="AN1867" s="61" t="s">
        <v>1688</v>
      </c>
      <c r="AO1867" s="61" t="s">
        <v>1587</v>
      </c>
      <c r="AP1867" s="61" t="s">
        <v>4974</v>
      </c>
      <c r="AQ1867" s="61" t="s">
        <v>1725</v>
      </c>
      <c r="AR1867" s="28">
        <v>89351.6</v>
      </c>
      <c r="AS1867" s="28">
        <v>0</v>
      </c>
      <c r="AT1867" s="28">
        <v>0</v>
      </c>
      <c r="AU1867" s="62"/>
      <c r="BT1867">
        <v>0</v>
      </c>
      <c r="BU1867" s="32">
        <v>100</v>
      </c>
      <c r="BV1867" s="32">
        <v>155</v>
      </c>
      <c r="BW1867" s="32">
        <v>10300</v>
      </c>
      <c r="BX1867" s="32">
        <v>85</v>
      </c>
      <c r="BY1867" s="32">
        <v>91120</v>
      </c>
      <c r="BZ1867" t="s">
        <v>1816</v>
      </c>
      <c r="CA1867" t="s">
        <v>1686</v>
      </c>
      <c r="CB1867" t="s">
        <v>1263</v>
      </c>
      <c r="CC1867" t="s">
        <v>1797</v>
      </c>
      <c r="CD1867" s="52" t="s">
        <v>1797</v>
      </c>
      <c r="CE1867" s="155">
        <v>2337</v>
      </c>
      <c r="CF1867" s="155">
        <v>36</v>
      </c>
      <c r="CG1867" s="31" t="s">
        <v>690</v>
      </c>
      <c r="CH1867" s="31" t="s">
        <v>983</v>
      </c>
      <c r="CI1867" s="31" t="s">
        <v>994</v>
      </c>
      <c r="CJ1867" s="31" t="s">
        <v>619</v>
      </c>
      <c r="DL1867"/>
      <c r="DM1867"/>
      <c r="DN1867"/>
      <c r="DO1867"/>
      <c r="DP1867"/>
      <c r="DQ1867"/>
      <c r="DR1867"/>
      <c r="DV1867" s="31" t="s">
        <v>2366</v>
      </c>
      <c r="DW1867" s="31" t="s">
        <v>2367</v>
      </c>
      <c r="DX1867" s="63"/>
      <c r="DY1867" s="63"/>
      <c r="DZ1867" s="63"/>
      <c r="EA1867" s="167"/>
      <c r="EB1867" s="60"/>
      <c r="EC1867" s="60"/>
      <c r="ED1867" s="60"/>
      <c r="EE1867" s="60"/>
      <c r="EF1867" s="60"/>
      <c r="EG1867" s="60"/>
      <c r="EH1867" s="60"/>
      <c r="EI1867" s="60"/>
      <c r="EJ1867" s="60"/>
      <c r="EK1867" s="60"/>
      <c r="EL1867" s="60"/>
      <c r="EM1867" s="60"/>
      <c r="EN1867" s="60"/>
      <c r="EO1867" s="60"/>
      <c r="EP1867" s="60"/>
      <c r="EQ1867" s="60"/>
      <c r="ER1867" s="60"/>
      <c r="ES1867" s="60"/>
      <c r="ET1867" s="60"/>
      <c r="EU1867" s="60"/>
      <c r="EV1867" s="60"/>
      <c r="EW1867" s="60"/>
      <c r="EX1867" s="60"/>
      <c r="EY1867" s="60"/>
      <c r="EZ1867" s="60"/>
      <c r="FA1867" s="60"/>
      <c r="FB1867" s="60"/>
    </row>
    <row r="1868" spans="22:158" x14ac:dyDescent="0.25">
      <c r="W1868" s="33"/>
      <c r="X1868" s="33"/>
      <c r="AH1868" s="38">
        <v>100</v>
      </c>
      <c r="AI1868" s="38">
        <v>105</v>
      </c>
      <c r="AJ1868" s="38">
        <v>16350</v>
      </c>
      <c r="AK1868" s="38">
        <v>18</v>
      </c>
      <c r="AL1868" s="38">
        <v>1908558</v>
      </c>
      <c r="AM1868" s="61" t="s">
        <v>1816</v>
      </c>
      <c r="AN1868" s="61" t="s">
        <v>1688</v>
      </c>
      <c r="AO1868" s="61" t="s">
        <v>1618</v>
      </c>
      <c r="AP1868" s="61" t="s">
        <v>4974</v>
      </c>
      <c r="AQ1868" s="61" t="s">
        <v>1725</v>
      </c>
      <c r="AR1868" s="28">
        <v>2848128.9000000004</v>
      </c>
      <c r="AS1868" s="28">
        <v>264855</v>
      </c>
      <c r="AT1868" s="28">
        <v>0</v>
      </c>
      <c r="AU1868" s="62"/>
      <c r="BT1868">
        <v>0</v>
      </c>
      <c r="BU1868" s="32">
        <v>100</v>
      </c>
      <c r="BV1868" s="32">
        <v>155</v>
      </c>
      <c r="BW1868" s="32">
        <v>10300</v>
      </c>
      <c r="BX1868" s="32">
        <v>86</v>
      </c>
      <c r="BY1868" s="32">
        <v>91140</v>
      </c>
      <c r="BZ1868" t="s">
        <v>1816</v>
      </c>
      <c r="CA1868" t="s">
        <v>1686</v>
      </c>
      <c r="CB1868" t="s">
        <v>1263</v>
      </c>
      <c r="CC1868" t="s">
        <v>1787</v>
      </c>
      <c r="CD1868" t="s">
        <v>1789</v>
      </c>
      <c r="CE1868" s="155">
        <v>17</v>
      </c>
      <c r="CF1868" s="155">
        <v>8</v>
      </c>
      <c r="CG1868" s="31" t="s">
        <v>5839</v>
      </c>
      <c r="CH1868" s="31" t="s">
        <v>984</v>
      </c>
      <c r="CI1868" s="31" t="s">
        <v>994</v>
      </c>
      <c r="CJ1868" s="31" t="s">
        <v>620</v>
      </c>
      <c r="DL1868"/>
      <c r="DM1868"/>
      <c r="DN1868"/>
      <c r="DO1868"/>
      <c r="DP1868"/>
      <c r="DQ1868"/>
      <c r="DR1868"/>
      <c r="DV1868" s="31" t="s">
        <v>2366</v>
      </c>
      <c r="DW1868" s="31" t="s">
        <v>2367</v>
      </c>
      <c r="DX1868" s="63"/>
      <c r="DY1868" s="63"/>
      <c r="DZ1868" s="63"/>
      <c r="EA1868" s="167"/>
      <c r="EB1868" s="60"/>
      <c r="EC1868" s="60"/>
      <c r="ED1868" s="60"/>
      <c r="EE1868" s="60"/>
      <c r="EF1868" s="60"/>
      <c r="EG1868" s="60"/>
      <c r="EH1868" s="60"/>
      <c r="EI1868" s="60"/>
      <c r="EJ1868" s="60"/>
      <c r="EK1868" s="60"/>
      <c r="EL1868" s="60"/>
      <c r="EM1868" s="60"/>
      <c r="EN1868" s="60"/>
      <c r="EO1868" s="60"/>
      <c r="EP1868" s="60"/>
      <c r="EQ1868" s="60"/>
      <c r="ER1868" s="60"/>
      <c r="ES1868" s="60"/>
      <c r="ET1868" s="60"/>
      <c r="EU1868" s="60"/>
      <c r="EV1868" s="60"/>
      <c r="EW1868" s="60"/>
      <c r="EX1868" s="60"/>
      <c r="EY1868" s="60"/>
      <c r="EZ1868" s="60"/>
      <c r="FA1868" s="60"/>
      <c r="FB1868" s="60"/>
    </row>
    <row r="1869" spans="22:158" x14ac:dyDescent="0.25">
      <c r="W1869" s="33"/>
      <c r="X1869" s="33"/>
      <c r="AH1869" s="38">
        <v>100</v>
      </c>
      <c r="AI1869" s="38">
        <v>105</v>
      </c>
      <c r="AJ1869" s="38">
        <v>18400</v>
      </c>
      <c r="AK1869" s="38">
        <v>18</v>
      </c>
      <c r="AL1869" s="38">
        <v>1908558</v>
      </c>
      <c r="AM1869" s="61" t="s">
        <v>1816</v>
      </c>
      <c r="AN1869" s="61" t="s">
        <v>1688</v>
      </c>
      <c r="AO1869" s="61" t="s">
        <v>1664</v>
      </c>
      <c r="AP1869" s="61" t="s">
        <v>4974</v>
      </c>
      <c r="AQ1869" s="61" t="s">
        <v>1725</v>
      </c>
      <c r="AR1869" s="28">
        <v>1173460.8999999999</v>
      </c>
      <c r="AS1869" s="28">
        <v>1341534</v>
      </c>
      <c r="AT1869" s="28">
        <v>0</v>
      </c>
      <c r="AU1869" s="62"/>
      <c r="BT1869">
        <v>0</v>
      </c>
      <c r="BU1869" s="32">
        <v>100</v>
      </c>
      <c r="BV1869" s="32">
        <v>155</v>
      </c>
      <c r="BW1869" s="32">
        <v>10300</v>
      </c>
      <c r="BX1869" s="32">
        <v>86</v>
      </c>
      <c r="BY1869" s="32">
        <v>91160</v>
      </c>
      <c r="BZ1869" t="s">
        <v>1816</v>
      </c>
      <c r="CA1869" t="s">
        <v>1686</v>
      </c>
      <c r="CB1869" t="s">
        <v>1263</v>
      </c>
      <c r="CC1869" t="s">
        <v>1787</v>
      </c>
      <c r="CD1869" t="s">
        <v>1788</v>
      </c>
      <c r="CE1869" s="155">
        <v>4</v>
      </c>
      <c r="CF1869" s="155">
        <v>1</v>
      </c>
      <c r="CG1869" s="31" t="s">
        <v>5831</v>
      </c>
      <c r="CH1869" s="31" t="s">
        <v>985</v>
      </c>
      <c r="CI1869" s="31" t="s">
        <v>994</v>
      </c>
      <c r="CJ1869" s="31" t="s">
        <v>621</v>
      </c>
      <c r="DL1869"/>
      <c r="DM1869"/>
      <c r="DN1869"/>
      <c r="DO1869"/>
      <c r="DP1869"/>
      <c r="DQ1869"/>
      <c r="DR1869"/>
      <c r="DV1869" s="31" t="s">
        <v>2366</v>
      </c>
      <c r="DW1869" s="31" t="s">
        <v>2367</v>
      </c>
      <c r="DX1869" s="63"/>
      <c r="DY1869" s="63"/>
      <c r="DZ1869" s="63"/>
      <c r="EA1869" s="167"/>
      <c r="EB1869" s="60"/>
      <c r="EC1869" s="60"/>
      <c r="ED1869" s="60"/>
      <c r="EE1869" s="60"/>
      <c r="EF1869" s="60"/>
      <c r="EG1869" s="60"/>
      <c r="EH1869" s="60"/>
      <c r="EI1869" s="60"/>
      <c r="EJ1869" s="60"/>
      <c r="EK1869" s="60"/>
      <c r="EL1869" s="60"/>
      <c r="EM1869" s="60"/>
      <c r="EN1869" s="60"/>
      <c r="EO1869" s="60"/>
      <c r="EP1869" s="60"/>
      <c r="EQ1869" s="60"/>
      <c r="ER1869" s="60"/>
      <c r="ES1869" s="60"/>
      <c r="ET1869" s="60"/>
      <c r="EU1869" s="60"/>
      <c r="EV1869" s="60"/>
      <c r="EW1869" s="60"/>
      <c r="EX1869" s="60"/>
      <c r="EY1869" s="60"/>
      <c r="EZ1869" s="60"/>
      <c r="FA1869" s="60"/>
      <c r="FB1869" s="60"/>
    </row>
    <row r="1870" spans="22:158" x14ac:dyDescent="0.25">
      <c r="V1870" s="1"/>
      <c r="W1870" s="33"/>
      <c r="X1870" s="33"/>
      <c r="AH1870" s="38">
        <v>100</v>
      </c>
      <c r="AI1870" s="38">
        <v>105</v>
      </c>
      <c r="AJ1870" s="38">
        <v>18550</v>
      </c>
      <c r="AK1870" s="38">
        <v>18</v>
      </c>
      <c r="AL1870" s="38">
        <v>1908558</v>
      </c>
      <c r="AM1870" s="61" t="s">
        <v>1816</v>
      </c>
      <c r="AN1870" s="61" t="s">
        <v>1688</v>
      </c>
      <c r="AO1870" s="61" t="s">
        <v>1667</v>
      </c>
      <c r="AP1870" s="61" t="s">
        <v>4974</v>
      </c>
      <c r="AQ1870" s="61" t="s">
        <v>1725</v>
      </c>
      <c r="AR1870" s="28">
        <v>4468536.1999999993</v>
      </c>
      <c r="AS1870" s="28">
        <v>3982596</v>
      </c>
      <c r="AT1870" s="28">
        <v>0</v>
      </c>
      <c r="AU1870" s="62"/>
      <c r="BT1870">
        <v>0</v>
      </c>
      <c r="BU1870" s="32">
        <v>100</v>
      </c>
      <c r="BV1870" s="32">
        <v>155</v>
      </c>
      <c r="BW1870" s="32">
        <v>10300</v>
      </c>
      <c r="BX1870" s="32">
        <v>87</v>
      </c>
      <c r="BY1870" s="32">
        <v>91180</v>
      </c>
      <c r="BZ1870" t="s">
        <v>1816</v>
      </c>
      <c r="CA1870" t="s">
        <v>1686</v>
      </c>
      <c r="CB1870" t="s">
        <v>1263</v>
      </c>
      <c r="CC1870" t="s">
        <v>1726</v>
      </c>
      <c r="CD1870" s="52" t="s">
        <v>1793</v>
      </c>
      <c r="CE1870" s="155"/>
      <c r="CF1870" s="155"/>
      <c r="CG1870" s="31" t="s">
        <v>5841</v>
      </c>
      <c r="CH1870" s="31" t="s">
        <v>986</v>
      </c>
      <c r="CI1870" s="31" t="s">
        <v>994</v>
      </c>
      <c r="CJ1870" s="31" t="s">
        <v>622</v>
      </c>
      <c r="DL1870"/>
      <c r="DM1870"/>
      <c r="DN1870"/>
      <c r="DO1870"/>
      <c r="DP1870"/>
      <c r="DQ1870"/>
      <c r="DR1870"/>
      <c r="DV1870" s="31" t="s">
        <v>2366</v>
      </c>
      <c r="DW1870" s="31" t="s">
        <v>2367</v>
      </c>
      <c r="DX1870" s="63"/>
      <c r="DY1870" s="63"/>
      <c r="DZ1870" s="63"/>
      <c r="EA1870" s="167"/>
      <c r="EB1870" s="60"/>
      <c r="EC1870" s="60"/>
      <c r="ED1870" s="60"/>
      <c r="EE1870" s="60"/>
      <c r="EF1870" s="60"/>
      <c r="EG1870" s="60"/>
      <c r="EH1870" s="60"/>
      <c r="EI1870" s="60"/>
      <c r="EJ1870" s="60"/>
      <c r="EK1870" s="60"/>
      <c r="EL1870" s="60"/>
      <c r="EM1870" s="60"/>
      <c r="EN1870" s="60"/>
      <c r="EO1870" s="60"/>
      <c r="EP1870" s="60"/>
      <c r="EQ1870" s="60"/>
      <c r="ER1870" s="60"/>
      <c r="ES1870" s="60"/>
      <c r="ET1870" s="60"/>
      <c r="EU1870" s="60"/>
      <c r="EV1870" s="60"/>
      <c r="EW1870" s="60"/>
      <c r="EX1870" s="60"/>
      <c r="EY1870" s="60"/>
      <c r="EZ1870" s="60"/>
      <c r="FA1870" s="60"/>
      <c r="FB1870" s="60"/>
    </row>
    <row r="1871" spans="22:158" x14ac:dyDescent="0.25">
      <c r="W1871" s="33"/>
      <c r="X1871" s="33"/>
      <c r="AH1871" s="38">
        <v>100</v>
      </c>
      <c r="AI1871" s="38">
        <v>110</v>
      </c>
      <c r="AJ1871" s="38">
        <v>14650</v>
      </c>
      <c r="AK1871" s="38">
        <v>18</v>
      </c>
      <c r="AL1871" s="38">
        <v>1908558</v>
      </c>
      <c r="AM1871" s="61" t="s">
        <v>1816</v>
      </c>
      <c r="AN1871" s="61" t="s">
        <v>1696</v>
      </c>
      <c r="AO1871" s="61" t="s">
        <v>1581</v>
      </c>
      <c r="AP1871" s="61" t="s">
        <v>4974</v>
      </c>
      <c r="AQ1871" s="61" t="s">
        <v>1725</v>
      </c>
      <c r="AR1871" s="28">
        <v>0</v>
      </c>
      <c r="AS1871" s="28">
        <v>342958</v>
      </c>
      <c r="AT1871" s="28">
        <v>0</v>
      </c>
      <c r="AU1871" s="62"/>
      <c r="BT1871">
        <v>0</v>
      </c>
      <c r="BU1871" s="32">
        <v>100</v>
      </c>
      <c r="BV1871" s="32">
        <v>155</v>
      </c>
      <c r="BW1871" s="32">
        <v>10300</v>
      </c>
      <c r="BX1871" s="32">
        <v>87</v>
      </c>
      <c r="BY1871" s="32">
        <v>91190</v>
      </c>
      <c r="BZ1871" t="s">
        <v>1816</v>
      </c>
      <c r="CA1871" t="s">
        <v>1686</v>
      </c>
      <c r="CB1871" t="s">
        <v>1263</v>
      </c>
      <c r="CC1871" s="52" t="s">
        <v>1726</v>
      </c>
      <c r="CD1871" s="52" t="s">
        <v>1726</v>
      </c>
      <c r="CE1871" s="155">
        <v>11</v>
      </c>
      <c r="CF1871" s="155">
        <v>1</v>
      </c>
      <c r="CG1871" s="31" t="s">
        <v>5843</v>
      </c>
      <c r="CH1871" s="31" t="s">
        <v>987</v>
      </c>
      <c r="CI1871" s="31" t="s">
        <v>994</v>
      </c>
      <c r="CJ1871" s="31" t="s">
        <v>623</v>
      </c>
      <c r="DL1871"/>
      <c r="DM1871"/>
      <c r="DN1871"/>
      <c r="DO1871"/>
      <c r="DP1871"/>
      <c r="DQ1871"/>
      <c r="DR1871"/>
      <c r="DV1871" s="31" t="s">
        <v>2366</v>
      </c>
      <c r="DW1871" s="31" t="s">
        <v>2368</v>
      </c>
      <c r="DX1871" s="63"/>
      <c r="DY1871" s="63"/>
      <c r="DZ1871" s="63"/>
      <c r="EA1871" s="167"/>
      <c r="EB1871" s="60"/>
      <c r="EC1871" s="60"/>
      <c r="ED1871" s="60"/>
      <c r="EE1871" s="60"/>
      <c r="EF1871" s="60"/>
      <c r="EG1871" s="60"/>
      <c r="EH1871" s="60"/>
      <c r="EI1871" s="60"/>
      <c r="EJ1871" s="60"/>
      <c r="EK1871" s="60"/>
      <c r="EL1871" s="60"/>
      <c r="EM1871" s="60"/>
      <c r="EN1871" s="60"/>
      <c r="EO1871" s="60"/>
      <c r="EP1871" s="60"/>
      <c r="EQ1871" s="60"/>
      <c r="ER1871" s="60"/>
      <c r="ES1871" s="60"/>
      <c r="ET1871" s="60"/>
      <c r="EU1871" s="60"/>
      <c r="EV1871" s="60"/>
      <c r="EW1871" s="60"/>
      <c r="EX1871" s="60"/>
      <c r="EY1871" s="60"/>
      <c r="EZ1871" s="60"/>
      <c r="FA1871" s="60"/>
      <c r="FB1871" s="60"/>
    </row>
    <row r="1872" spans="22:158" x14ac:dyDescent="0.25">
      <c r="W1872" s="33"/>
      <c r="X1872" s="33"/>
      <c r="AH1872" s="38">
        <v>100</v>
      </c>
      <c r="AI1872" s="38">
        <v>110</v>
      </c>
      <c r="AJ1872" s="38">
        <v>15050</v>
      </c>
      <c r="AK1872" s="38">
        <v>18</v>
      </c>
      <c r="AL1872" s="38">
        <v>1908558</v>
      </c>
      <c r="AM1872" s="61" t="s">
        <v>1816</v>
      </c>
      <c r="AN1872" s="61" t="s">
        <v>1696</v>
      </c>
      <c r="AO1872" s="61" t="s">
        <v>1591</v>
      </c>
      <c r="AP1872" s="61" t="s">
        <v>4974</v>
      </c>
      <c r="AQ1872" s="61" t="s">
        <v>1725</v>
      </c>
      <c r="AR1872" s="28">
        <v>2985464.9</v>
      </c>
      <c r="AS1872" s="28">
        <v>3850324</v>
      </c>
      <c r="AT1872" s="28">
        <v>0</v>
      </c>
      <c r="AU1872" s="62"/>
      <c r="BT1872">
        <v>0</v>
      </c>
      <c r="BU1872" s="32">
        <v>100</v>
      </c>
      <c r="BV1872" s="32">
        <v>155</v>
      </c>
      <c r="BW1872" s="32">
        <v>10300</v>
      </c>
      <c r="BX1872" s="32">
        <v>87</v>
      </c>
      <c r="BY1872" s="32">
        <v>91192</v>
      </c>
      <c r="BZ1872" t="s">
        <v>1816</v>
      </c>
      <c r="CA1872" t="s">
        <v>1686</v>
      </c>
      <c r="CB1872" s="52" t="s">
        <v>1263</v>
      </c>
      <c r="CC1872" s="52" t="s">
        <v>1726</v>
      </c>
      <c r="CD1872" s="52" t="s">
        <v>1115</v>
      </c>
      <c r="CE1872" s="155">
        <v>2419</v>
      </c>
      <c r="CF1872" s="155">
        <v>1</v>
      </c>
      <c r="CG1872" s="31" t="s">
        <v>692</v>
      </c>
      <c r="CH1872" s="31" t="s">
        <v>988</v>
      </c>
      <c r="CI1872" s="31" t="s">
        <v>994</v>
      </c>
      <c r="CJ1872" s="31" t="s">
        <v>4935</v>
      </c>
      <c r="DL1872"/>
      <c r="DM1872"/>
      <c r="DN1872"/>
      <c r="DO1872"/>
      <c r="DP1872"/>
      <c r="DQ1872"/>
      <c r="DR1872"/>
      <c r="DV1872" s="31" t="s">
        <v>2366</v>
      </c>
      <c r="DW1872" s="31" t="s">
        <v>2368</v>
      </c>
      <c r="DX1872" s="63"/>
      <c r="DY1872" s="63"/>
      <c r="DZ1872" s="63"/>
      <c r="EA1872" s="167"/>
      <c r="EB1872" s="60"/>
      <c r="EC1872" s="60"/>
      <c r="ED1872" s="60"/>
      <c r="EE1872" s="60"/>
      <c r="EF1872" s="60"/>
      <c r="EG1872" s="60"/>
      <c r="EH1872" s="60"/>
      <c r="EI1872" s="60"/>
      <c r="EJ1872" s="60"/>
      <c r="EK1872" s="60"/>
      <c r="EL1872" s="60"/>
      <c r="EM1872" s="60"/>
      <c r="EN1872" s="60"/>
      <c r="EO1872" s="60"/>
      <c r="EP1872" s="60"/>
      <c r="EQ1872" s="60"/>
      <c r="ER1872" s="60"/>
      <c r="ES1872" s="60"/>
      <c r="ET1872" s="60"/>
      <c r="EU1872" s="60"/>
      <c r="EV1872" s="60"/>
      <c r="EW1872" s="60"/>
      <c r="EX1872" s="60"/>
      <c r="EY1872" s="60"/>
      <c r="EZ1872" s="60"/>
      <c r="FA1872" s="60"/>
      <c r="FB1872" s="60"/>
    </row>
    <row r="1873" spans="22:158" x14ac:dyDescent="0.25">
      <c r="V1873" s="1"/>
      <c r="W1873" s="33"/>
      <c r="X1873" s="33"/>
      <c r="AH1873" s="38">
        <v>100</v>
      </c>
      <c r="AI1873" s="38">
        <v>110</v>
      </c>
      <c r="AJ1873" s="38">
        <v>15650</v>
      </c>
      <c r="AK1873" s="38">
        <v>18</v>
      </c>
      <c r="AL1873" s="38">
        <v>1908558</v>
      </c>
      <c r="AM1873" s="61" t="s">
        <v>1816</v>
      </c>
      <c r="AN1873" s="61" t="s">
        <v>1696</v>
      </c>
      <c r="AO1873" s="61" t="s">
        <v>1604</v>
      </c>
      <c r="AP1873" s="61" t="s">
        <v>4974</v>
      </c>
      <c r="AQ1873" s="61" t="s">
        <v>1725</v>
      </c>
      <c r="AR1873" s="28">
        <v>0</v>
      </c>
      <c r="AS1873" s="28">
        <v>0</v>
      </c>
      <c r="AT1873" s="28">
        <v>0</v>
      </c>
      <c r="AU1873" s="62"/>
      <c r="BT1873">
        <v>0</v>
      </c>
      <c r="BU1873" s="32">
        <v>100</v>
      </c>
      <c r="BV1873" s="32">
        <v>155</v>
      </c>
      <c r="BW1873" s="32">
        <v>10300</v>
      </c>
      <c r="BX1873" s="32">
        <v>87</v>
      </c>
      <c r="BY1873" s="32">
        <v>91194</v>
      </c>
      <c r="BZ1873" t="s">
        <v>1816</v>
      </c>
      <c r="CA1873" t="s">
        <v>1686</v>
      </c>
      <c r="CB1873" t="s">
        <v>1263</v>
      </c>
      <c r="CC1873" s="52" t="s">
        <v>1726</v>
      </c>
      <c r="CD1873" s="52" t="s">
        <v>1114</v>
      </c>
      <c r="CE1873" s="155">
        <v>11</v>
      </c>
      <c r="CF1873" s="155">
        <v>1</v>
      </c>
      <c r="CG1873" s="31" t="s">
        <v>694</v>
      </c>
      <c r="CH1873" s="31" t="s">
        <v>989</v>
      </c>
      <c r="CI1873" s="31" t="s">
        <v>994</v>
      </c>
      <c r="CJ1873" s="31" t="s">
        <v>4934</v>
      </c>
      <c r="DL1873"/>
      <c r="DM1873"/>
      <c r="DN1873"/>
      <c r="DO1873"/>
      <c r="DP1873"/>
      <c r="DQ1873"/>
      <c r="DR1873"/>
      <c r="DV1873" s="31" t="s">
        <v>2366</v>
      </c>
      <c r="DW1873" s="31" t="s">
        <v>2368</v>
      </c>
      <c r="DX1873" s="63"/>
      <c r="DY1873" s="63"/>
      <c r="DZ1873" s="63"/>
      <c r="EA1873" s="167"/>
      <c r="EB1873" s="60"/>
      <c r="EC1873" s="60"/>
      <c r="ED1873" s="60"/>
      <c r="EE1873" s="60"/>
      <c r="EF1873" s="60"/>
      <c r="EG1873" s="60"/>
      <c r="EH1873" s="60"/>
      <c r="EI1873" s="60"/>
      <c r="EJ1873" s="60"/>
      <c r="EK1873" s="60"/>
      <c r="EL1873" s="60"/>
      <c r="EM1873" s="60"/>
      <c r="EN1873" s="60"/>
      <c r="EO1873" s="60"/>
      <c r="EP1873" s="60"/>
      <c r="EQ1873" s="60"/>
      <c r="ER1873" s="60"/>
      <c r="ES1873" s="60"/>
      <c r="ET1873" s="60"/>
      <c r="EU1873" s="60"/>
      <c r="EV1873" s="60"/>
      <c r="EW1873" s="60"/>
      <c r="EX1873" s="60"/>
      <c r="EY1873" s="60"/>
      <c r="EZ1873" s="60"/>
      <c r="FA1873" s="60"/>
      <c r="FB1873" s="60"/>
    </row>
    <row r="1874" spans="22:158" x14ac:dyDescent="0.25">
      <c r="W1874" s="33"/>
      <c r="X1874" s="33"/>
      <c r="AH1874" s="38">
        <v>100</v>
      </c>
      <c r="AI1874" s="38">
        <v>110</v>
      </c>
      <c r="AJ1874" s="38">
        <v>16400</v>
      </c>
      <c r="AK1874" s="38">
        <v>18</v>
      </c>
      <c r="AL1874" s="38">
        <v>1908558</v>
      </c>
      <c r="AM1874" s="61" t="s">
        <v>1816</v>
      </c>
      <c r="AN1874" s="61" t="s">
        <v>1696</v>
      </c>
      <c r="AO1874" s="61" t="s">
        <v>1620</v>
      </c>
      <c r="AP1874" s="61" t="s">
        <v>4974</v>
      </c>
      <c r="AQ1874" s="61" t="s">
        <v>1725</v>
      </c>
      <c r="AR1874" s="28">
        <v>236007.5</v>
      </c>
      <c r="AS1874" s="28">
        <v>404716</v>
      </c>
      <c r="AT1874" s="28">
        <v>0</v>
      </c>
      <c r="AU1874" s="62"/>
      <c r="BT1874">
        <v>0</v>
      </c>
      <c r="BU1874" s="32">
        <v>100</v>
      </c>
      <c r="BV1874" s="32">
        <v>155</v>
      </c>
      <c r="BW1874" s="32">
        <v>10300</v>
      </c>
      <c r="BX1874" s="32">
        <v>87</v>
      </c>
      <c r="BY1874" s="32">
        <v>91200</v>
      </c>
      <c r="BZ1874" t="s">
        <v>1816</v>
      </c>
      <c r="CA1874" t="s">
        <v>1686</v>
      </c>
      <c r="CB1874" t="s">
        <v>1263</v>
      </c>
      <c r="CC1874" s="52" t="s">
        <v>1726</v>
      </c>
      <c r="CD1874" s="52" t="s">
        <v>1794</v>
      </c>
      <c r="CE1874" s="155"/>
      <c r="CF1874" s="155"/>
      <c r="CG1874" s="31" t="s">
        <v>5845</v>
      </c>
      <c r="CH1874" s="31" t="s">
        <v>990</v>
      </c>
      <c r="CI1874" s="31" t="s">
        <v>994</v>
      </c>
      <c r="CJ1874" s="31" t="s">
        <v>624</v>
      </c>
      <c r="DL1874"/>
      <c r="DM1874"/>
      <c r="DN1874"/>
      <c r="DO1874"/>
      <c r="DP1874"/>
      <c r="DQ1874"/>
      <c r="DR1874"/>
      <c r="DV1874" s="31" t="s">
        <v>2366</v>
      </c>
      <c r="DW1874" s="31" t="s">
        <v>2368</v>
      </c>
      <c r="DX1874" s="63"/>
      <c r="DY1874" s="63"/>
      <c r="DZ1874" s="63"/>
      <c r="EA1874" s="167"/>
      <c r="EB1874" s="60"/>
      <c r="EC1874" s="60"/>
      <c r="ED1874" s="60"/>
      <c r="EE1874" s="60"/>
      <c r="EF1874" s="60"/>
      <c r="EG1874" s="60"/>
      <c r="EH1874" s="60"/>
      <c r="EI1874" s="60"/>
      <c r="EJ1874" s="60"/>
      <c r="EK1874" s="60"/>
      <c r="EL1874" s="60"/>
      <c r="EM1874" s="60"/>
      <c r="EN1874" s="60"/>
      <c r="EO1874" s="60"/>
      <c r="EP1874" s="60"/>
      <c r="EQ1874" s="60"/>
      <c r="ER1874" s="60"/>
      <c r="ES1874" s="60"/>
      <c r="ET1874" s="60"/>
      <c r="EU1874" s="60"/>
      <c r="EV1874" s="60"/>
      <c r="EW1874" s="60"/>
      <c r="EX1874" s="60"/>
      <c r="EY1874" s="60"/>
      <c r="EZ1874" s="60"/>
      <c r="FA1874" s="60"/>
      <c r="FB1874" s="60"/>
    </row>
    <row r="1875" spans="22:158" x14ac:dyDescent="0.25">
      <c r="W1875" s="33"/>
      <c r="X1875" s="33"/>
      <c r="AH1875" s="38">
        <v>100</v>
      </c>
      <c r="AI1875" s="38">
        <v>110</v>
      </c>
      <c r="AJ1875" s="38">
        <v>17000</v>
      </c>
      <c r="AK1875" s="38">
        <v>18</v>
      </c>
      <c r="AL1875" s="38">
        <v>1908558</v>
      </c>
      <c r="AM1875" s="61" t="s">
        <v>1816</v>
      </c>
      <c r="AN1875" s="61" t="s">
        <v>1696</v>
      </c>
      <c r="AO1875" s="61" t="s">
        <v>1633</v>
      </c>
      <c r="AP1875" s="61" t="s">
        <v>4974</v>
      </c>
      <c r="AQ1875" s="61" t="s">
        <v>1725</v>
      </c>
      <c r="AR1875" s="28">
        <v>0</v>
      </c>
      <c r="AS1875" s="28">
        <v>171998</v>
      </c>
      <c r="AT1875" s="28">
        <v>0</v>
      </c>
      <c r="AU1875" s="62"/>
      <c r="BT1875">
        <v>0</v>
      </c>
      <c r="BU1875" s="32">
        <v>100</v>
      </c>
      <c r="BV1875" s="32">
        <v>155</v>
      </c>
      <c r="BW1875" s="32">
        <v>10300</v>
      </c>
      <c r="BX1875" s="32">
        <v>88</v>
      </c>
      <c r="BY1875" s="32">
        <v>91220</v>
      </c>
      <c r="BZ1875" t="s">
        <v>1816</v>
      </c>
      <c r="CA1875" t="s">
        <v>1686</v>
      </c>
      <c r="CB1875" t="s">
        <v>1263</v>
      </c>
      <c r="CC1875" t="s">
        <v>1684</v>
      </c>
      <c r="CD1875" s="52" t="s">
        <v>1684</v>
      </c>
      <c r="CE1875" s="155">
        <v>17</v>
      </c>
      <c r="CF1875" s="155">
        <v>3</v>
      </c>
      <c r="CG1875" s="31" t="s">
        <v>696</v>
      </c>
      <c r="CH1875" s="31" t="s">
        <v>991</v>
      </c>
      <c r="CI1875" s="31" t="s">
        <v>994</v>
      </c>
      <c r="CJ1875" s="31" t="s">
        <v>625</v>
      </c>
      <c r="DL1875"/>
      <c r="DM1875"/>
      <c r="DN1875"/>
      <c r="DO1875"/>
      <c r="DP1875"/>
      <c r="DQ1875"/>
      <c r="DR1875"/>
      <c r="DV1875" s="31" t="s">
        <v>2366</v>
      </c>
      <c r="DW1875" s="31" t="s">
        <v>2368</v>
      </c>
      <c r="DX1875" s="63"/>
      <c r="DY1875" s="63"/>
      <c r="DZ1875" s="63"/>
      <c r="EA1875" s="167"/>
      <c r="EB1875" s="60"/>
      <c r="EC1875" s="60"/>
      <c r="ED1875" s="60"/>
      <c r="EE1875" s="60"/>
      <c r="EF1875" s="60"/>
      <c r="EG1875" s="60"/>
      <c r="EH1875" s="60"/>
      <c r="EI1875" s="60"/>
      <c r="EJ1875" s="60"/>
      <c r="EK1875" s="60"/>
      <c r="EL1875" s="60"/>
      <c r="EM1875" s="60"/>
      <c r="EN1875" s="60"/>
      <c r="EO1875" s="60"/>
      <c r="EP1875" s="60"/>
      <c r="EQ1875" s="60"/>
      <c r="ER1875" s="60"/>
      <c r="ES1875" s="60"/>
      <c r="ET1875" s="60"/>
      <c r="EU1875" s="60"/>
      <c r="EV1875" s="60"/>
      <c r="EW1875" s="60"/>
      <c r="EX1875" s="60"/>
      <c r="EY1875" s="60"/>
      <c r="EZ1875" s="60"/>
      <c r="FA1875" s="60"/>
      <c r="FB1875" s="60"/>
    </row>
    <row r="1876" spans="22:158" x14ac:dyDescent="0.25">
      <c r="W1876" s="33"/>
      <c r="X1876" s="33"/>
      <c r="AH1876" s="38">
        <v>100</v>
      </c>
      <c r="AI1876" s="38">
        <v>115</v>
      </c>
      <c r="AJ1876" s="38">
        <v>16950</v>
      </c>
      <c r="AK1876" s="38">
        <v>18</v>
      </c>
      <c r="AL1876" s="38">
        <v>1908558</v>
      </c>
      <c r="AM1876" s="61" t="s">
        <v>1816</v>
      </c>
      <c r="AN1876" s="61" t="s">
        <v>1697</v>
      </c>
      <c r="AO1876" s="61" t="s">
        <v>1632</v>
      </c>
      <c r="AP1876" s="61" t="s">
        <v>4974</v>
      </c>
      <c r="AQ1876" s="61" t="s">
        <v>1725</v>
      </c>
      <c r="AR1876" s="28">
        <v>2722491.8</v>
      </c>
      <c r="AS1876" s="28">
        <v>1527543</v>
      </c>
      <c r="AT1876" s="28">
        <v>0</v>
      </c>
      <c r="AU1876" s="62"/>
      <c r="BT1876">
        <v>0</v>
      </c>
      <c r="BU1876" s="32">
        <v>100</v>
      </c>
      <c r="BV1876" s="32">
        <v>155</v>
      </c>
      <c r="BW1876" s="32">
        <v>10300</v>
      </c>
      <c r="BX1876" s="32">
        <v>89</v>
      </c>
      <c r="BY1876" s="32">
        <v>91240</v>
      </c>
      <c r="BZ1876" t="s">
        <v>1816</v>
      </c>
      <c r="CA1876" t="s">
        <v>1686</v>
      </c>
      <c r="CB1876" t="s">
        <v>1263</v>
      </c>
      <c r="CC1876" s="52" t="s">
        <v>1785</v>
      </c>
      <c r="CD1876" s="52" t="s">
        <v>1785</v>
      </c>
      <c r="CE1876" s="155">
        <v>330762</v>
      </c>
      <c r="CF1876" s="155">
        <v>71</v>
      </c>
      <c r="CG1876" s="31" t="s">
        <v>698</v>
      </c>
      <c r="CH1876" s="31" t="s">
        <v>992</v>
      </c>
      <c r="CI1876" s="31" t="s">
        <v>994</v>
      </c>
      <c r="CJ1876" s="31" t="s">
        <v>626</v>
      </c>
      <c r="DL1876"/>
      <c r="DM1876"/>
      <c r="DN1876"/>
      <c r="DO1876"/>
      <c r="DP1876"/>
      <c r="DQ1876"/>
      <c r="DR1876"/>
      <c r="DV1876" s="31" t="s">
        <v>2366</v>
      </c>
      <c r="DW1876" s="31" t="s">
        <v>2369</v>
      </c>
      <c r="DX1876" s="63"/>
      <c r="DY1876" s="63"/>
      <c r="DZ1876" s="63"/>
      <c r="EA1876" s="167"/>
      <c r="EB1876" s="60"/>
      <c r="EC1876" s="60"/>
      <c r="ED1876" s="60"/>
      <c r="EE1876" s="60"/>
      <c r="EF1876" s="60"/>
      <c r="EG1876" s="60"/>
      <c r="EH1876" s="60"/>
      <c r="EI1876" s="60"/>
      <c r="EJ1876" s="60"/>
      <c r="EK1876" s="60"/>
      <c r="EL1876" s="60"/>
      <c r="EM1876" s="60"/>
      <c r="EN1876" s="60"/>
      <c r="EO1876" s="60"/>
      <c r="EP1876" s="60"/>
      <c r="EQ1876" s="60"/>
      <c r="ER1876" s="60"/>
      <c r="ES1876" s="60"/>
      <c r="ET1876" s="60"/>
      <c r="EU1876" s="60"/>
      <c r="EV1876" s="60"/>
      <c r="EW1876" s="60"/>
      <c r="EX1876" s="60"/>
      <c r="EY1876" s="60"/>
      <c r="EZ1876" s="60"/>
      <c r="FA1876" s="60"/>
      <c r="FB1876" s="60"/>
    </row>
    <row r="1877" spans="22:158" x14ac:dyDescent="0.25">
      <c r="W1877" s="33"/>
      <c r="X1877" s="33"/>
      <c r="AH1877" s="38">
        <v>100</v>
      </c>
      <c r="AI1877" s="38">
        <v>115</v>
      </c>
      <c r="AJ1877" s="38">
        <v>18350</v>
      </c>
      <c r="AK1877" s="38">
        <v>18</v>
      </c>
      <c r="AL1877" s="38">
        <v>1908558</v>
      </c>
      <c r="AM1877" s="61" t="s">
        <v>1816</v>
      </c>
      <c r="AN1877" s="61" t="s">
        <v>1697</v>
      </c>
      <c r="AO1877" s="61" t="s">
        <v>1663</v>
      </c>
      <c r="AP1877" s="61" t="s">
        <v>4974</v>
      </c>
      <c r="AQ1877" s="61" t="s">
        <v>1725</v>
      </c>
      <c r="AR1877" s="28">
        <v>223819.9</v>
      </c>
      <c r="AS1877" s="28">
        <v>0</v>
      </c>
      <c r="AT1877" s="28">
        <v>0</v>
      </c>
      <c r="AU1877" s="62"/>
      <c r="BT1877">
        <v>0</v>
      </c>
      <c r="BU1877" s="32">
        <v>100</v>
      </c>
      <c r="BV1877" s="32">
        <v>155</v>
      </c>
      <c r="BW1877" s="32">
        <v>10300</v>
      </c>
      <c r="BX1877" s="32">
        <v>90</v>
      </c>
      <c r="BY1877" s="32">
        <v>91260</v>
      </c>
      <c r="BZ1877" t="s">
        <v>1816</v>
      </c>
      <c r="CA1877" t="s">
        <v>1686</v>
      </c>
      <c r="CB1877" t="s">
        <v>1263</v>
      </c>
      <c r="CC1877" t="s">
        <v>5036</v>
      </c>
      <c r="CD1877" s="52" t="s">
        <v>5036</v>
      </c>
      <c r="CE1877" s="155">
        <v>120</v>
      </c>
      <c r="CF1877" s="155">
        <v>3</v>
      </c>
      <c r="CG1877" s="31" t="s">
        <v>5848</v>
      </c>
      <c r="CH1877" s="31" t="s">
        <v>993</v>
      </c>
      <c r="CI1877" s="31" t="s">
        <v>994</v>
      </c>
      <c r="CJ1877" s="31" t="s">
        <v>627</v>
      </c>
      <c r="DL1877"/>
      <c r="DM1877"/>
      <c r="DN1877"/>
      <c r="DO1877"/>
      <c r="DP1877"/>
      <c r="DQ1877"/>
      <c r="DR1877"/>
      <c r="DV1877" s="31" t="s">
        <v>2366</v>
      </c>
      <c r="DW1877" s="31" t="s">
        <v>2369</v>
      </c>
      <c r="DX1877" s="63"/>
      <c r="DY1877" s="63"/>
      <c r="DZ1877" s="63"/>
      <c r="EA1877" s="167"/>
      <c r="EB1877" s="60"/>
      <c r="EC1877" s="60"/>
      <c r="ED1877" s="60"/>
      <c r="EE1877" s="60"/>
      <c r="EF1877" s="60"/>
      <c r="EG1877" s="60"/>
      <c r="EH1877" s="60"/>
      <c r="EI1877" s="60"/>
      <c r="EJ1877" s="60"/>
      <c r="EK1877" s="60"/>
      <c r="EL1877" s="60"/>
      <c r="EM1877" s="60"/>
      <c r="EN1877" s="60"/>
      <c r="EO1877" s="60"/>
      <c r="EP1877" s="60"/>
      <c r="EQ1877" s="60"/>
      <c r="ER1877" s="60"/>
      <c r="ES1877" s="60"/>
      <c r="ET1877" s="60"/>
      <c r="EU1877" s="60"/>
      <c r="EV1877" s="60"/>
      <c r="EW1877" s="60"/>
      <c r="EX1877" s="60"/>
      <c r="EY1877" s="60"/>
      <c r="EZ1877" s="60"/>
      <c r="FA1877" s="60"/>
      <c r="FB1877" s="60"/>
    </row>
    <row r="1878" spans="22:158" x14ac:dyDescent="0.25">
      <c r="W1878" s="33"/>
      <c r="X1878" s="33"/>
      <c r="AH1878" s="38">
        <v>100</v>
      </c>
      <c r="AI1878" s="38">
        <v>120</v>
      </c>
      <c r="AJ1878" s="38">
        <v>10250</v>
      </c>
      <c r="AK1878" s="38">
        <v>18</v>
      </c>
      <c r="AL1878" s="38">
        <v>1908558</v>
      </c>
      <c r="AM1878" s="61" t="s">
        <v>1816</v>
      </c>
      <c r="AN1878" s="61" t="s">
        <v>1689</v>
      </c>
      <c r="AO1878" s="61" t="s">
        <v>5048</v>
      </c>
      <c r="AP1878" s="61" t="s">
        <v>4974</v>
      </c>
      <c r="AQ1878" s="61" t="s">
        <v>1725</v>
      </c>
      <c r="AR1878" s="28">
        <v>376977.6</v>
      </c>
      <c r="AS1878" s="28">
        <v>0</v>
      </c>
      <c r="AT1878" s="28">
        <v>0</v>
      </c>
      <c r="AU1878" s="62"/>
      <c r="BT1878">
        <v>0</v>
      </c>
      <c r="BU1878" s="32">
        <v>100</v>
      </c>
      <c r="BV1878" s="32">
        <v>155</v>
      </c>
      <c r="BW1878" s="32">
        <v>10650</v>
      </c>
      <c r="BX1878" s="32">
        <v>81</v>
      </c>
      <c r="BY1878" s="32">
        <v>91000</v>
      </c>
      <c r="BZ1878" t="s">
        <v>1816</v>
      </c>
      <c r="CA1878" t="s">
        <v>1686</v>
      </c>
      <c r="CB1878" t="s">
        <v>1269</v>
      </c>
      <c r="CC1878" t="s">
        <v>1683</v>
      </c>
      <c r="CD1878" t="s">
        <v>1784</v>
      </c>
      <c r="CE1878" s="155">
        <v>19483</v>
      </c>
      <c r="CF1878" s="155">
        <v>173</v>
      </c>
      <c r="CG1878" s="31" t="s">
        <v>5834</v>
      </c>
      <c r="CH1878" s="31" t="s">
        <v>4048</v>
      </c>
      <c r="CI1878" s="31" t="s">
        <v>995</v>
      </c>
      <c r="CJ1878" s="31" t="s">
        <v>628</v>
      </c>
      <c r="DL1878"/>
      <c r="DM1878"/>
      <c r="DN1878"/>
      <c r="DO1878"/>
      <c r="DP1878"/>
      <c r="DQ1878"/>
      <c r="DR1878"/>
      <c r="DV1878" s="31" t="s">
        <v>2366</v>
      </c>
      <c r="DW1878" s="31" t="s">
        <v>2370</v>
      </c>
      <c r="DX1878" s="63"/>
      <c r="DY1878" s="63"/>
      <c r="DZ1878" s="63"/>
      <c r="EA1878" s="167"/>
      <c r="EB1878" s="60"/>
      <c r="EC1878" s="60"/>
      <c r="ED1878" s="60"/>
      <c r="EE1878" s="60"/>
      <c r="EF1878" s="60"/>
      <c r="EG1878" s="60"/>
      <c r="EH1878" s="60"/>
      <c r="EI1878" s="60"/>
      <c r="EJ1878" s="60"/>
      <c r="EK1878" s="60"/>
      <c r="EL1878" s="60"/>
      <c r="EM1878" s="60"/>
      <c r="EN1878" s="60"/>
      <c r="EO1878" s="60"/>
      <c r="EP1878" s="60"/>
      <c r="EQ1878" s="60"/>
      <c r="ER1878" s="60"/>
      <c r="ES1878" s="60"/>
      <c r="ET1878" s="60"/>
      <c r="EU1878" s="60"/>
      <c r="EV1878" s="60"/>
      <c r="EW1878" s="60"/>
      <c r="EX1878" s="60"/>
      <c r="EY1878" s="60"/>
      <c r="EZ1878" s="60"/>
      <c r="FA1878" s="60"/>
      <c r="FB1878" s="60"/>
    </row>
    <row r="1879" spans="22:158" x14ac:dyDescent="0.25">
      <c r="V1879" s="1"/>
      <c r="W1879" s="33"/>
      <c r="X1879" s="33"/>
      <c r="AH1879" s="38">
        <v>100</v>
      </c>
      <c r="AI1879" s="38">
        <v>120</v>
      </c>
      <c r="AJ1879" s="38">
        <v>11350</v>
      </c>
      <c r="AK1879" s="38">
        <v>18</v>
      </c>
      <c r="AL1879" s="38">
        <v>1908558</v>
      </c>
      <c r="AM1879" s="61" t="s">
        <v>1816</v>
      </c>
      <c r="AN1879" s="61" t="s">
        <v>1689</v>
      </c>
      <c r="AO1879" s="61" t="s">
        <v>5070</v>
      </c>
      <c r="AP1879" s="61" t="s">
        <v>4974</v>
      </c>
      <c r="AQ1879" s="61" t="s">
        <v>1725</v>
      </c>
      <c r="AR1879" s="28">
        <v>3836517.5</v>
      </c>
      <c r="AS1879" s="28">
        <v>2507626</v>
      </c>
      <c r="AT1879" s="28">
        <v>0</v>
      </c>
      <c r="AU1879" s="62"/>
      <c r="BT1879">
        <v>0</v>
      </c>
      <c r="BU1879" s="32">
        <v>100</v>
      </c>
      <c r="BV1879" s="32">
        <v>155</v>
      </c>
      <c r="BW1879" s="32">
        <v>10650</v>
      </c>
      <c r="BX1879" s="32">
        <v>81</v>
      </c>
      <c r="BY1879" s="32">
        <v>91010</v>
      </c>
      <c r="BZ1879" t="s">
        <v>1816</v>
      </c>
      <c r="CA1879" t="s">
        <v>1686</v>
      </c>
      <c r="CB1879" t="s">
        <v>1269</v>
      </c>
      <c r="CC1879" s="52" t="s">
        <v>1683</v>
      </c>
      <c r="CD1879" s="52" t="s">
        <v>1683</v>
      </c>
      <c r="CE1879" s="155">
        <v>27786</v>
      </c>
      <c r="CF1879" s="155">
        <v>66</v>
      </c>
      <c r="CG1879" s="31" t="s">
        <v>5837</v>
      </c>
      <c r="CH1879" s="31" t="s">
        <v>4050</v>
      </c>
      <c r="CI1879" s="31" t="s">
        <v>995</v>
      </c>
      <c r="CJ1879" s="31" t="s">
        <v>629</v>
      </c>
      <c r="DL1879"/>
      <c r="DM1879"/>
      <c r="DN1879"/>
      <c r="DO1879"/>
      <c r="DP1879"/>
      <c r="DQ1879"/>
      <c r="DR1879"/>
      <c r="DV1879" s="31" t="s">
        <v>2366</v>
      </c>
      <c r="DW1879" s="31" t="s">
        <v>2370</v>
      </c>
      <c r="DX1879" s="63"/>
      <c r="DY1879" s="63"/>
      <c r="DZ1879" s="63"/>
      <c r="EA1879" s="167"/>
      <c r="EB1879" s="60"/>
      <c r="EC1879" s="60"/>
      <c r="ED1879" s="60"/>
      <c r="EE1879" s="60"/>
      <c r="EF1879" s="60"/>
      <c r="EG1879" s="60"/>
      <c r="EH1879" s="60"/>
      <c r="EI1879" s="60"/>
      <c r="EJ1879" s="60"/>
      <c r="EK1879" s="60"/>
      <c r="EL1879" s="60"/>
      <c r="EM1879" s="60"/>
      <c r="EN1879" s="60"/>
      <c r="EO1879" s="60"/>
      <c r="EP1879" s="60"/>
      <c r="EQ1879" s="60"/>
      <c r="ER1879" s="60"/>
      <c r="ES1879" s="60"/>
      <c r="ET1879" s="60"/>
      <c r="EU1879" s="60"/>
      <c r="EV1879" s="60"/>
      <c r="EW1879" s="60"/>
      <c r="EX1879" s="60"/>
      <c r="EY1879" s="60"/>
      <c r="EZ1879" s="60"/>
      <c r="FA1879" s="60"/>
      <c r="FB1879" s="60"/>
    </row>
    <row r="1880" spans="22:158" x14ac:dyDescent="0.25">
      <c r="W1880" s="33"/>
      <c r="X1880" s="33"/>
      <c r="AH1880" s="38">
        <v>100</v>
      </c>
      <c r="AI1880" s="38">
        <v>120</v>
      </c>
      <c r="AJ1880" s="38">
        <v>16610</v>
      </c>
      <c r="AK1880" s="38">
        <v>18</v>
      </c>
      <c r="AL1880" s="38">
        <v>1908558</v>
      </c>
      <c r="AM1880" s="61" t="s">
        <v>1816</v>
      </c>
      <c r="AN1880" s="61" t="s">
        <v>1689</v>
      </c>
      <c r="AO1880" s="61" t="s">
        <v>1625</v>
      </c>
      <c r="AP1880" s="61" t="s">
        <v>4974</v>
      </c>
      <c r="AQ1880" s="61" t="s">
        <v>1725</v>
      </c>
      <c r="AR1880" s="28">
        <v>823488.1</v>
      </c>
      <c r="AS1880" s="28">
        <v>0</v>
      </c>
      <c r="AT1880" s="28">
        <v>0</v>
      </c>
      <c r="AU1880" s="62"/>
      <c r="BT1880">
        <v>0</v>
      </c>
      <c r="BU1880" s="32">
        <v>100</v>
      </c>
      <c r="BV1880" s="32">
        <v>155</v>
      </c>
      <c r="BW1880" s="32">
        <v>10650</v>
      </c>
      <c r="BX1880" s="32">
        <v>82</v>
      </c>
      <c r="BY1880" s="32">
        <v>91020</v>
      </c>
      <c r="BZ1880" t="s">
        <v>1816</v>
      </c>
      <c r="CA1880" t="s">
        <v>1686</v>
      </c>
      <c r="CB1880" t="s">
        <v>1269</v>
      </c>
      <c r="CC1880" s="52" t="s">
        <v>1790</v>
      </c>
      <c r="CD1880" s="52" t="s">
        <v>1792</v>
      </c>
      <c r="CE1880" s="155">
        <v>72975</v>
      </c>
      <c r="CF1880" s="155">
        <v>215</v>
      </c>
      <c r="CG1880" s="31" t="s">
        <v>5851</v>
      </c>
      <c r="CH1880" s="31" t="s">
        <v>4051</v>
      </c>
      <c r="CI1880" s="31" t="s">
        <v>995</v>
      </c>
      <c r="CJ1880" s="31" t="s">
        <v>630</v>
      </c>
      <c r="DL1880"/>
      <c r="DM1880"/>
      <c r="DN1880"/>
      <c r="DO1880"/>
      <c r="DP1880"/>
      <c r="DQ1880"/>
      <c r="DR1880"/>
      <c r="DV1880" s="31" t="s">
        <v>2366</v>
      </c>
      <c r="DW1880" s="31" t="s">
        <v>2370</v>
      </c>
      <c r="DX1880" s="63"/>
      <c r="DY1880" s="63"/>
      <c r="DZ1880" s="63"/>
      <c r="EA1880" s="167"/>
      <c r="EB1880" s="60"/>
      <c r="EC1880" s="60"/>
      <c r="ED1880" s="60"/>
      <c r="EE1880" s="60"/>
      <c r="EF1880" s="60"/>
      <c r="EG1880" s="60"/>
      <c r="EH1880" s="60"/>
      <c r="EI1880" s="60"/>
      <c r="EJ1880" s="60"/>
      <c r="EK1880" s="60"/>
      <c r="EL1880" s="60"/>
      <c r="EM1880" s="60"/>
      <c r="EN1880" s="60"/>
      <c r="EO1880" s="60"/>
      <c r="EP1880" s="60"/>
      <c r="EQ1880" s="60"/>
      <c r="ER1880" s="60"/>
      <c r="ES1880" s="60"/>
      <c r="ET1880" s="60"/>
      <c r="EU1880" s="60"/>
      <c r="EV1880" s="60"/>
      <c r="EW1880" s="60"/>
      <c r="EX1880" s="60"/>
      <c r="EY1880" s="60"/>
      <c r="EZ1880" s="60"/>
      <c r="FA1880" s="60"/>
      <c r="FB1880" s="60"/>
    </row>
    <row r="1881" spans="22:158" x14ac:dyDescent="0.25">
      <c r="V1881" s="1"/>
      <c r="W1881" s="33"/>
      <c r="X1881" s="33"/>
      <c r="AH1881" s="38">
        <v>100</v>
      </c>
      <c r="AI1881" s="38">
        <v>120</v>
      </c>
      <c r="AJ1881" s="38">
        <v>17550</v>
      </c>
      <c r="AK1881" s="38">
        <v>18</v>
      </c>
      <c r="AL1881" s="38">
        <v>1908558</v>
      </c>
      <c r="AM1881" s="61" t="s">
        <v>1816</v>
      </c>
      <c r="AN1881" s="61" t="s">
        <v>1689</v>
      </c>
      <c r="AO1881" s="61" t="s">
        <v>1645</v>
      </c>
      <c r="AP1881" s="61" t="s">
        <v>4974</v>
      </c>
      <c r="AQ1881" s="61" t="s">
        <v>1725</v>
      </c>
      <c r="AR1881" s="28">
        <v>2073810.3</v>
      </c>
      <c r="AS1881" s="28">
        <v>906843</v>
      </c>
      <c r="AT1881" s="28">
        <v>0</v>
      </c>
      <c r="AU1881" s="62"/>
      <c r="BT1881">
        <v>0</v>
      </c>
      <c r="BU1881" s="32">
        <v>100</v>
      </c>
      <c r="BV1881" s="32">
        <v>155</v>
      </c>
      <c r="BW1881" s="32">
        <v>10650</v>
      </c>
      <c r="BX1881" s="32">
        <v>82</v>
      </c>
      <c r="BY1881" s="32">
        <v>91040</v>
      </c>
      <c r="BZ1881" t="s">
        <v>1816</v>
      </c>
      <c r="CA1881" t="s">
        <v>1686</v>
      </c>
      <c r="CB1881" t="s">
        <v>1269</v>
      </c>
      <c r="CC1881" s="52" t="s">
        <v>1790</v>
      </c>
      <c r="CD1881" s="52" t="s">
        <v>1791</v>
      </c>
      <c r="CE1881" s="155">
        <v>17931</v>
      </c>
      <c r="CF1881" s="155">
        <v>136</v>
      </c>
      <c r="CG1881" s="31" t="s">
        <v>5853</v>
      </c>
      <c r="CH1881" s="31" t="s">
        <v>4052</v>
      </c>
      <c r="CI1881" s="31" t="s">
        <v>995</v>
      </c>
      <c r="CJ1881" s="31" t="s">
        <v>631</v>
      </c>
      <c r="DL1881"/>
      <c r="DM1881"/>
      <c r="DN1881"/>
      <c r="DO1881"/>
      <c r="DP1881"/>
      <c r="DQ1881"/>
      <c r="DR1881"/>
      <c r="DV1881" s="31" t="s">
        <v>2366</v>
      </c>
      <c r="DW1881" s="31" t="s">
        <v>2370</v>
      </c>
      <c r="DX1881" s="63"/>
      <c r="DY1881" s="63"/>
      <c r="DZ1881" s="63"/>
      <c r="EA1881" s="167"/>
      <c r="EB1881" s="60"/>
      <c r="EC1881" s="60"/>
      <c r="ED1881" s="60"/>
      <c r="EE1881" s="60"/>
      <c r="EF1881" s="60"/>
      <c r="EG1881" s="60"/>
      <c r="EH1881" s="60"/>
      <c r="EI1881" s="60"/>
      <c r="EJ1881" s="60"/>
      <c r="EK1881" s="60"/>
      <c r="EL1881" s="60"/>
      <c r="EM1881" s="60"/>
      <c r="EN1881" s="60"/>
      <c r="EO1881" s="60"/>
      <c r="EP1881" s="60"/>
      <c r="EQ1881" s="60"/>
      <c r="ER1881" s="60"/>
      <c r="ES1881" s="60"/>
      <c r="ET1881" s="60"/>
      <c r="EU1881" s="60"/>
      <c r="EV1881" s="60"/>
      <c r="EW1881" s="60"/>
      <c r="EX1881" s="60"/>
      <c r="EY1881" s="60"/>
      <c r="EZ1881" s="60"/>
      <c r="FA1881" s="60"/>
      <c r="FB1881" s="60"/>
    </row>
    <row r="1882" spans="22:158" x14ac:dyDescent="0.25">
      <c r="W1882" s="33"/>
      <c r="X1882" s="33"/>
      <c r="AH1882" s="38">
        <v>100</v>
      </c>
      <c r="AI1882" s="38">
        <v>125</v>
      </c>
      <c r="AJ1882" s="38">
        <v>10600</v>
      </c>
      <c r="AK1882" s="38">
        <v>18</v>
      </c>
      <c r="AL1882" s="38">
        <v>1908558</v>
      </c>
      <c r="AM1882" s="61" t="s">
        <v>1816</v>
      </c>
      <c r="AN1882" s="61" t="s">
        <v>1692</v>
      </c>
      <c r="AO1882" s="61" t="s">
        <v>5055</v>
      </c>
      <c r="AP1882" s="61" t="s">
        <v>4974</v>
      </c>
      <c r="AQ1882" s="61" t="s">
        <v>1725</v>
      </c>
      <c r="AR1882" s="28">
        <v>0</v>
      </c>
      <c r="AS1882" s="28">
        <v>144275</v>
      </c>
      <c r="AT1882" s="28">
        <v>0</v>
      </c>
      <c r="AU1882" s="62"/>
      <c r="BT1882">
        <v>0</v>
      </c>
      <c r="BU1882" s="32">
        <v>100</v>
      </c>
      <c r="BV1882" s="32">
        <v>155</v>
      </c>
      <c r="BW1882" s="32">
        <v>10650</v>
      </c>
      <c r="BX1882" s="32">
        <v>83</v>
      </c>
      <c r="BY1882" s="32">
        <v>91060</v>
      </c>
      <c r="BZ1882" t="s">
        <v>1816</v>
      </c>
      <c r="CA1882" t="s">
        <v>1686</v>
      </c>
      <c r="CB1882" t="s">
        <v>1269</v>
      </c>
      <c r="CC1882" t="s">
        <v>1786</v>
      </c>
      <c r="CD1882" s="52" t="s">
        <v>5043</v>
      </c>
      <c r="CE1882" s="155">
        <v>44</v>
      </c>
      <c r="CF1882" s="155">
        <v>6</v>
      </c>
      <c r="CG1882" s="31" t="s">
        <v>684</v>
      </c>
      <c r="CH1882" s="31" t="s">
        <v>4053</v>
      </c>
      <c r="CI1882" s="31" t="s">
        <v>995</v>
      </c>
      <c r="CJ1882" s="31" t="s">
        <v>4936</v>
      </c>
      <c r="DL1882"/>
      <c r="DM1882"/>
      <c r="DN1882"/>
      <c r="DO1882"/>
      <c r="DP1882"/>
      <c r="DQ1882"/>
      <c r="DR1882"/>
      <c r="DV1882" s="31" t="s">
        <v>2366</v>
      </c>
      <c r="DW1882" s="31" t="s">
        <v>2371</v>
      </c>
      <c r="DX1882" s="63"/>
      <c r="DY1882" s="63"/>
      <c r="DZ1882" s="63"/>
      <c r="EA1882" s="167"/>
      <c r="EB1882" s="60"/>
      <c r="EC1882" s="60"/>
      <c r="ED1882" s="60"/>
      <c r="EE1882" s="60"/>
      <c r="EF1882" s="60"/>
      <c r="EG1882" s="60"/>
      <c r="EH1882" s="60"/>
      <c r="EI1882" s="60"/>
      <c r="EJ1882" s="60"/>
      <c r="EK1882" s="60"/>
      <c r="EL1882" s="60"/>
      <c r="EM1882" s="60"/>
      <c r="EN1882" s="60"/>
      <c r="EO1882" s="60"/>
      <c r="EP1882" s="60"/>
      <c r="EQ1882" s="60"/>
      <c r="ER1882" s="60"/>
      <c r="ES1882" s="60"/>
      <c r="ET1882" s="60"/>
      <c r="EU1882" s="60"/>
      <c r="EV1882" s="60"/>
      <c r="EW1882" s="60"/>
      <c r="EX1882" s="60"/>
      <c r="EY1882" s="60"/>
      <c r="EZ1882" s="60"/>
      <c r="FA1882" s="60"/>
      <c r="FB1882" s="60"/>
    </row>
    <row r="1883" spans="22:158" x14ac:dyDescent="0.25">
      <c r="V1883" s="1"/>
      <c r="W1883" s="33"/>
      <c r="X1883" s="33"/>
      <c r="AH1883" s="38">
        <v>100</v>
      </c>
      <c r="AI1883" s="38">
        <v>125</v>
      </c>
      <c r="AJ1883" s="38">
        <v>11800</v>
      </c>
      <c r="AK1883" s="38">
        <v>18</v>
      </c>
      <c r="AL1883" s="38">
        <v>1908558</v>
      </c>
      <c r="AM1883" s="61" t="s">
        <v>1816</v>
      </c>
      <c r="AN1883" s="61" t="s">
        <v>1692</v>
      </c>
      <c r="AO1883" s="61" t="s">
        <v>5081</v>
      </c>
      <c r="AP1883" s="61" t="s">
        <v>4974</v>
      </c>
      <c r="AQ1883" s="61" t="s">
        <v>1725</v>
      </c>
      <c r="AR1883" s="28">
        <v>37697.800000000003</v>
      </c>
      <c r="AS1883" s="28">
        <v>641477</v>
      </c>
      <c r="AT1883" s="28">
        <v>0</v>
      </c>
      <c r="AU1883" s="62"/>
      <c r="BT1883">
        <v>0</v>
      </c>
      <c r="BU1883" s="32">
        <v>100</v>
      </c>
      <c r="BV1883" s="32">
        <v>155</v>
      </c>
      <c r="BW1883" s="32">
        <v>10650</v>
      </c>
      <c r="BX1883" s="32">
        <v>84</v>
      </c>
      <c r="BY1883" s="32">
        <v>91100</v>
      </c>
      <c r="BZ1883" t="s">
        <v>1816</v>
      </c>
      <c r="CA1883" t="s">
        <v>1686</v>
      </c>
      <c r="CB1883" t="s">
        <v>1269</v>
      </c>
      <c r="CC1883" s="52" t="s">
        <v>1795</v>
      </c>
      <c r="CD1883" s="52" t="s">
        <v>1796</v>
      </c>
      <c r="CE1883" s="155">
        <v>265</v>
      </c>
      <c r="CF1883" s="155">
        <v>8</v>
      </c>
      <c r="CG1883" s="31" t="s">
        <v>688</v>
      </c>
      <c r="CH1883" s="31" t="s">
        <v>982</v>
      </c>
      <c r="CI1883" s="31" t="s">
        <v>995</v>
      </c>
      <c r="CJ1883" s="31" t="s">
        <v>632</v>
      </c>
      <c r="DL1883"/>
      <c r="DM1883"/>
      <c r="DN1883"/>
      <c r="DO1883"/>
      <c r="DP1883"/>
      <c r="DQ1883"/>
      <c r="DR1883"/>
      <c r="DV1883" s="31" t="s">
        <v>2366</v>
      </c>
      <c r="DW1883" s="31" t="s">
        <v>2371</v>
      </c>
      <c r="DX1883" s="63"/>
      <c r="DY1883" s="63"/>
      <c r="DZ1883" s="63"/>
      <c r="EA1883" s="167"/>
      <c r="EB1883" s="60"/>
      <c r="EC1883" s="60"/>
      <c r="ED1883" s="60"/>
      <c r="EE1883" s="60"/>
      <c r="EF1883" s="60"/>
      <c r="EG1883" s="60"/>
      <c r="EH1883" s="60"/>
      <c r="EI1883" s="60"/>
      <c r="EJ1883" s="60"/>
      <c r="EK1883" s="60"/>
      <c r="EL1883" s="60"/>
      <c r="EM1883" s="60"/>
      <c r="EN1883" s="60"/>
      <c r="EO1883" s="60"/>
      <c r="EP1883" s="60"/>
      <c r="EQ1883" s="60"/>
      <c r="ER1883" s="60"/>
      <c r="ES1883" s="60"/>
      <c r="ET1883" s="60"/>
      <c r="EU1883" s="60"/>
      <c r="EV1883" s="60"/>
      <c r="EW1883" s="60"/>
      <c r="EX1883" s="60"/>
      <c r="EY1883" s="60"/>
      <c r="EZ1883" s="60"/>
      <c r="FA1883" s="60"/>
      <c r="FB1883" s="60"/>
    </row>
    <row r="1884" spans="22:158" x14ac:dyDescent="0.25">
      <c r="V1884" s="1"/>
      <c r="W1884" s="33"/>
      <c r="X1884" s="33"/>
      <c r="AH1884" s="38">
        <v>100</v>
      </c>
      <c r="AI1884" s="38">
        <v>125</v>
      </c>
      <c r="AJ1884" s="38">
        <v>13350</v>
      </c>
      <c r="AK1884" s="38">
        <v>18</v>
      </c>
      <c r="AL1884" s="38">
        <v>1908558</v>
      </c>
      <c r="AM1884" s="61" t="s">
        <v>1816</v>
      </c>
      <c r="AN1884" s="61" t="s">
        <v>1692</v>
      </c>
      <c r="AO1884" s="61" t="s">
        <v>5109</v>
      </c>
      <c r="AP1884" s="61" t="s">
        <v>4974</v>
      </c>
      <c r="AQ1884" s="61" t="s">
        <v>1725</v>
      </c>
      <c r="AR1884" s="28">
        <v>5013560.3</v>
      </c>
      <c r="AS1884" s="28">
        <v>2134254</v>
      </c>
      <c r="AT1884" s="28">
        <v>0</v>
      </c>
      <c r="AU1884" s="62"/>
      <c r="BT1884">
        <v>0</v>
      </c>
      <c r="BU1884" s="32">
        <v>100</v>
      </c>
      <c r="BV1884" s="32">
        <v>155</v>
      </c>
      <c r="BW1884" s="32">
        <v>10650</v>
      </c>
      <c r="BX1884" s="32">
        <v>85</v>
      </c>
      <c r="BY1884" s="32">
        <v>91120</v>
      </c>
      <c r="BZ1884" t="s">
        <v>1816</v>
      </c>
      <c r="CA1884" t="s">
        <v>1686</v>
      </c>
      <c r="CB1884" t="s">
        <v>1269</v>
      </c>
      <c r="CC1884" t="s">
        <v>1797</v>
      </c>
      <c r="CD1884" s="52" t="s">
        <v>1797</v>
      </c>
      <c r="CE1884" s="155">
        <v>654</v>
      </c>
      <c r="CF1884" s="155">
        <v>8</v>
      </c>
      <c r="CG1884" s="31" t="s">
        <v>690</v>
      </c>
      <c r="CH1884" s="31" t="s">
        <v>983</v>
      </c>
      <c r="CI1884" s="31" t="s">
        <v>995</v>
      </c>
      <c r="CJ1884" s="31" t="s">
        <v>633</v>
      </c>
      <c r="DL1884"/>
      <c r="DM1884"/>
      <c r="DN1884"/>
      <c r="DO1884"/>
      <c r="DP1884"/>
      <c r="DQ1884"/>
      <c r="DR1884"/>
      <c r="DV1884" s="31" t="s">
        <v>2366</v>
      </c>
      <c r="DW1884" s="31" t="s">
        <v>2371</v>
      </c>
      <c r="DX1884" s="63"/>
      <c r="DY1884" s="63"/>
      <c r="DZ1884" s="63"/>
      <c r="EA1884" s="167"/>
      <c r="EB1884" s="60"/>
      <c r="EC1884" s="60"/>
      <c r="ED1884" s="60"/>
      <c r="EE1884" s="60"/>
      <c r="EF1884" s="60"/>
      <c r="EG1884" s="60"/>
      <c r="EH1884" s="60"/>
      <c r="EI1884" s="60"/>
      <c r="EJ1884" s="60"/>
      <c r="EK1884" s="60"/>
      <c r="EL1884" s="60"/>
      <c r="EM1884" s="60"/>
      <c r="EN1884" s="60"/>
      <c r="EO1884" s="60"/>
      <c r="EP1884" s="60"/>
      <c r="EQ1884" s="60"/>
      <c r="ER1884" s="60"/>
      <c r="ES1884" s="60"/>
      <c r="ET1884" s="60"/>
      <c r="EU1884" s="60"/>
      <c r="EV1884" s="60"/>
      <c r="EW1884" s="60"/>
      <c r="EX1884" s="60"/>
      <c r="EY1884" s="60"/>
      <c r="EZ1884" s="60"/>
      <c r="FA1884" s="60"/>
      <c r="FB1884" s="60"/>
    </row>
    <row r="1885" spans="22:158" x14ac:dyDescent="0.25">
      <c r="W1885" s="33"/>
      <c r="X1885" s="33"/>
      <c r="AH1885" s="38">
        <v>100</v>
      </c>
      <c r="AI1885" s="38">
        <v>125</v>
      </c>
      <c r="AJ1885" s="38">
        <v>13750</v>
      </c>
      <c r="AK1885" s="38">
        <v>18</v>
      </c>
      <c r="AL1885" s="38">
        <v>1908558</v>
      </c>
      <c r="AM1885" s="61" t="s">
        <v>1816</v>
      </c>
      <c r="AN1885" s="61" t="s">
        <v>1692</v>
      </c>
      <c r="AO1885" s="61" t="s">
        <v>5119</v>
      </c>
      <c r="AP1885" s="61" t="s">
        <v>4974</v>
      </c>
      <c r="AQ1885" s="61" t="s">
        <v>1725</v>
      </c>
      <c r="AR1885" s="28">
        <v>0</v>
      </c>
      <c r="AS1885" s="28">
        <v>1042994</v>
      </c>
      <c r="AT1885" s="28">
        <v>0</v>
      </c>
      <c r="AU1885" s="62"/>
      <c r="BT1885">
        <v>0</v>
      </c>
      <c r="BU1885" s="32">
        <v>100</v>
      </c>
      <c r="BV1885" s="32">
        <v>155</v>
      </c>
      <c r="BW1885" s="32">
        <v>10650</v>
      </c>
      <c r="BX1885" s="32">
        <v>86</v>
      </c>
      <c r="BY1885" s="32">
        <v>91140</v>
      </c>
      <c r="BZ1885" t="s">
        <v>1816</v>
      </c>
      <c r="CA1885" t="s">
        <v>1686</v>
      </c>
      <c r="CB1885" t="s">
        <v>1269</v>
      </c>
      <c r="CC1885" t="s">
        <v>1787</v>
      </c>
      <c r="CD1885" t="s">
        <v>1789</v>
      </c>
      <c r="CE1885" s="155">
        <v>155</v>
      </c>
      <c r="CF1885" s="155">
        <v>48</v>
      </c>
      <c r="CG1885" s="31" t="s">
        <v>5839</v>
      </c>
      <c r="CH1885" s="31" t="s">
        <v>984</v>
      </c>
      <c r="CI1885" s="31" t="s">
        <v>995</v>
      </c>
      <c r="CJ1885" s="31" t="s">
        <v>634</v>
      </c>
      <c r="DL1885"/>
      <c r="DM1885"/>
      <c r="DN1885"/>
      <c r="DO1885"/>
      <c r="DP1885"/>
      <c r="DQ1885"/>
      <c r="DR1885"/>
      <c r="DV1885" s="31" t="s">
        <v>2366</v>
      </c>
      <c r="DW1885" s="31" t="s">
        <v>2371</v>
      </c>
      <c r="DX1885" s="63"/>
      <c r="DY1885" s="63"/>
      <c r="DZ1885" s="63"/>
      <c r="EA1885" s="167"/>
      <c r="EB1885" s="60"/>
      <c r="EC1885" s="60"/>
      <c r="ED1885" s="60"/>
      <c r="EE1885" s="60"/>
      <c r="EF1885" s="60"/>
      <c r="EG1885" s="60"/>
      <c r="EH1885" s="60"/>
      <c r="EI1885" s="60"/>
      <c r="EJ1885" s="60"/>
      <c r="EK1885" s="60"/>
      <c r="EL1885" s="60"/>
      <c r="EM1885" s="60"/>
      <c r="EN1885" s="60"/>
      <c r="EO1885" s="60"/>
      <c r="EP1885" s="60"/>
      <c r="EQ1885" s="60"/>
      <c r="ER1885" s="60"/>
      <c r="ES1885" s="60"/>
      <c r="ET1885" s="60"/>
      <c r="EU1885" s="60"/>
      <c r="EV1885" s="60"/>
      <c r="EW1885" s="60"/>
      <c r="EX1885" s="60"/>
      <c r="EY1885" s="60"/>
      <c r="EZ1885" s="60"/>
      <c r="FA1885" s="60"/>
      <c r="FB1885" s="60"/>
    </row>
    <row r="1886" spans="22:158" x14ac:dyDescent="0.25">
      <c r="W1886" s="33"/>
      <c r="X1886" s="33"/>
      <c r="AH1886" s="38">
        <v>100</v>
      </c>
      <c r="AI1886" s="38">
        <v>125</v>
      </c>
      <c r="AJ1886" s="38">
        <v>14350</v>
      </c>
      <c r="AK1886" s="38">
        <v>18</v>
      </c>
      <c r="AL1886" s="38">
        <v>1908558</v>
      </c>
      <c r="AM1886" s="61" t="s">
        <v>1816</v>
      </c>
      <c r="AN1886" s="61" t="s">
        <v>1692</v>
      </c>
      <c r="AO1886" s="61" t="s">
        <v>1575</v>
      </c>
      <c r="AP1886" s="61" t="s">
        <v>4974</v>
      </c>
      <c r="AQ1886" s="61" t="s">
        <v>1725</v>
      </c>
      <c r="AR1886" s="28">
        <v>346819.4</v>
      </c>
      <c r="AS1886" s="28">
        <v>331587</v>
      </c>
      <c r="AT1886" s="28">
        <v>0</v>
      </c>
      <c r="AU1886" s="62"/>
      <c r="BT1886">
        <v>0</v>
      </c>
      <c r="BU1886" s="32">
        <v>100</v>
      </c>
      <c r="BV1886" s="32">
        <v>155</v>
      </c>
      <c r="BW1886" s="32">
        <v>10650</v>
      </c>
      <c r="BX1886" s="32">
        <v>86</v>
      </c>
      <c r="BY1886" s="32">
        <v>91160</v>
      </c>
      <c r="BZ1886" t="s">
        <v>1816</v>
      </c>
      <c r="CA1886" t="s">
        <v>1686</v>
      </c>
      <c r="CB1886" t="s">
        <v>1269</v>
      </c>
      <c r="CC1886" t="s">
        <v>1787</v>
      </c>
      <c r="CD1886" t="s">
        <v>1788</v>
      </c>
      <c r="CE1886" s="155">
        <v>123</v>
      </c>
      <c r="CF1886" s="155">
        <v>19</v>
      </c>
      <c r="CG1886" s="31" t="s">
        <v>5831</v>
      </c>
      <c r="CH1886" s="31" t="s">
        <v>985</v>
      </c>
      <c r="CI1886" s="31" t="s">
        <v>995</v>
      </c>
      <c r="CJ1886" s="31" t="s">
        <v>635</v>
      </c>
      <c r="DL1886"/>
      <c r="DM1886"/>
      <c r="DN1886"/>
      <c r="DO1886"/>
      <c r="DP1886"/>
      <c r="DQ1886"/>
      <c r="DR1886"/>
      <c r="DV1886" s="31" t="s">
        <v>2366</v>
      </c>
      <c r="DW1886" s="31" t="s">
        <v>2371</v>
      </c>
      <c r="DX1886" s="63"/>
      <c r="DY1886" s="63"/>
      <c r="DZ1886" s="63"/>
      <c r="EA1886" s="167"/>
      <c r="EB1886" s="60"/>
      <c r="EC1886" s="60"/>
      <c r="ED1886" s="60"/>
      <c r="EE1886" s="60"/>
      <c r="EF1886" s="60"/>
      <c r="EG1886" s="60"/>
      <c r="EH1886" s="60"/>
      <c r="EI1886" s="60"/>
      <c r="EJ1886" s="60"/>
      <c r="EK1886" s="60"/>
      <c r="EL1886" s="60"/>
      <c r="EM1886" s="60"/>
      <c r="EN1886" s="60"/>
      <c r="EO1886" s="60"/>
      <c r="EP1886" s="60"/>
      <c r="EQ1886" s="60"/>
      <c r="ER1886" s="60"/>
      <c r="ES1886" s="60"/>
      <c r="ET1886" s="60"/>
      <c r="EU1886" s="60"/>
      <c r="EV1886" s="60"/>
      <c r="EW1886" s="60"/>
      <c r="EX1886" s="60"/>
      <c r="EY1886" s="60"/>
      <c r="EZ1886" s="60"/>
      <c r="FA1886" s="60"/>
      <c r="FB1886" s="60"/>
    </row>
    <row r="1887" spans="22:158" x14ac:dyDescent="0.25">
      <c r="W1887" s="33"/>
      <c r="X1887" s="33"/>
      <c r="AH1887" s="38">
        <v>100</v>
      </c>
      <c r="AI1887" s="38">
        <v>125</v>
      </c>
      <c r="AJ1887" s="38">
        <v>15700</v>
      </c>
      <c r="AK1887" s="38">
        <v>18</v>
      </c>
      <c r="AL1887" s="38">
        <v>1908558</v>
      </c>
      <c r="AM1887" s="61" t="s">
        <v>1816</v>
      </c>
      <c r="AN1887" s="61" t="s">
        <v>1692</v>
      </c>
      <c r="AO1887" s="61" t="s">
        <v>1605</v>
      </c>
      <c r="AP1887" s="61" t="s">
        <v>4974</v>
      </c>
      <c r="AQ1887" s="61" t="s">
        <v>1725</v>
      </c>
      <c r="AR1887" s="28">
        <v>150791</v>
      </c>
      <c r="AS1887" s="28">
        <v>42648</v>
      </c>
      <c r="AT1887" s="28">
        <v>0</v>
      </c>
      <c r="AU1887" s="62"/>
      <c r="BT1887">
        <v>0</v>
      </c>
      <c r="BU1887" s="32">
        <v>100</v>
      </c>
      <c r="BV1887" s="32">
        <v>155</v>
      </c>
      <c r="BW1887" s="32">
        <v>10650</v>
      </c>
      <c r="BX1887" s="32">
        <v>87</v>
      </c>
      <c r="BY1887" s="32">
        <v>91180</v>
      </c>
      <c r="BZ1887" t="s">
        <v>1816</v>
      </c>
      <c r="CA1887" t="s">
        <v>1686</v>
      </c>
      <c r="CB1887" t="s">
        <v>1269</v>
      </c>
      <c r="CC1887" t="s">
        <v>1726</v>
      </c>
      <c r="CD1887" s="52" t="s">
        <v>1793</v>
      </c>
      <c r="CE1887" s="155"/>
      <c r="CF1887" s="155"/>
      <c r="CG1887" s="31" t="s">
        <v>5841</v>
      </c>
      <c r="CH1887" s="31" t="s">
        <v>986</v>
      </c>
      <c r="CI1887" s="31" t="s">
        <v>995</v>
      </c>
      <c r="CJ1887" s="31" t="s">
        <v>636</v>
      </c>
      <c r="DL1887"/>
      <c r="DM1887"/>
      <c r="DN1887"/>
      <c r="DO1887"/>
      <c r="DP1887"/>
      <c r="DQ1887"/>
      <c r="DR1887"/>
      <c r="DV1887" s="31" t="s">
        <v>2366</v>
      </c>
      <c r="DW1887" s="31" t="s">
        <v>2371</v>
      </c>
      <c r="DX1887" s="63"/>
      <c r="DY1887" s="63"/>
      <c r="DZ1887" s="63"/>
      <c r="EA1887" s="167"/>
      <c r="EB1887" s="60"/>
      <c r="EC1887" s="60"/>
      <c r="ED1887" s="60"/>
      <c r="EE1887" s="60"/>
      <c r="EF1887" s="60"/>
      <c r="EG1887" s="60"/>
      <c r="EH1887" s="60"/>
      <c r="EI1887" s="60"/>
      <c r="EJ1887" s="60"/>
      <c r="EK1887" s="60"/>
      <c r="EL1887" s="60"/>
      <c r="EM1887" s="60"/>
      <c r="EN1887" s="60"/>
      <c r="EO1887" s="60"/>
      <c r="EP1887" s="60"/>
      <c r="EQ1887" s="60"/>
      <c r="ER1887" s="60"/>
      <c r="ES1887" s="60"/>
      <c r="ET1887" s="60"/>
      <c r="EU1887" s="60"/>
      <c r="EV1887" s="60"/>
      <c r="EW1887" s="60"/>
      <c r="EX1887" s="60"/>
      <c r="EY1887" s="60"/>
      <c r="EZ1887" s="60"/>
      <c r="FA1887" s="60"/>
      <c r="FB1887" s="60"/>
    </row>
    <row r="1888" spans="22:158" x14ac:dyDescent="0.25">
      <c r="V1888" s="1"/>
      <c r="W1888" s="33"/>
      <c r="X1888" s="33"/>
      <c r="AH1888" s="38">
        <v>100</v>
      </c>
      <c r="AI1888" s="38">
        <v>125</v>
      </c>
      <c r="AJ1888" s="38">
        <v>16380</v>
      </c>
      <c r="AK1888" s="38">
        <v>18</v>
      </c>
      <c r="AL1888" s="38">
        <v>1908558</v>
      </c>
      <c r="AM1888" s="61" t="s">
        <v>1816</v>
      </c>
      <c r="AN1888" s="61" t="s">
        <v>1692</v>
      </c>
      <c r="AO1888" s="61" t="s">
        <v>894</v>
      </c>
      <c r="AP1888" s="61" t="s">
        <v>4974</v>
      </c>
      <c r="AQ1888" s="61" t="s">
        <v>1725</v>
      </c>
      <c r="AR1888" s="28">
        <v>678559.6</v>
      </c>
      <c r="AS1888" s="28">
        <v>0</v>
      </c>
      <c r="AT1888" s="28">
        <v>0</v>
      </c>
      <c r="AU1888" s="62"/>
      <c r="BT1888">
        <v>0</v>
      </c>
      <c r="BU1888" s="32">
        <v>100</v>
      </c>
      <c r="BV1888" s="32">
        <v>155</v>
      </c>
      <c r="BW1888" s="32">
        <v>10650</v>
      </c>
      <c r="BX1888" s="32">
        <v>87</v>
      </c>
      <c r="BY1888" s="32">
        <v>91190</v>
      </c>
      <c r="BZ1888" t="s">
        <v>1816</v>
      </c>
      <c r="CA1888" t="s">
        <v>1686</v>
      </c>
      <c r="CB1888" t="s">
        <v>1269</v>
      </c>
      <c r="CC1888" s="52" t="s">
        <v>1726</v>
      </c>
      <c r="CD1888" s="52" t="s">
        <v>1726</v>
      </c>
      <c r="CE1888" s="155">
        <v>1</v>
      </c>
      <c r="CF1888" s="155">
        <v>3</v>
      </c>
      <c r="CG1888" s="31" t="s">
        <v>5843</v>
      </c>
      <c r="CH1888" s="31" t="s">
        <v>987</v>
      </c>
      <c r="CI1888" s="31" t="s">
        <v>995</v>
      </c>
      <c r="CJ1888" s="31" t="s">
        <v>637</v>
      </c>
      <c r="DL1888"/>
      <c r="DM1888"/>
      <c r="DN1888"/>
      <c r="DO1888"/>
      <c r="DP1888"/>
      <c r="DQ1888"/>
      <c r="DR1888"/>
      <c r="DV1888" s="31" t="s">
        <v>2366</v>
      </c>
      <c r="DW1888" s="31" t="s">
        <v>2371</v>
      </c>
      <c r="DX1888" s="63"/>
      <c r="DY1888" s="63"/>
      <c r="DZ1888" s="63"/>
      <c r="EA1888" s="167"/>
      <c r="EB1888" s="60"/>
      <c r="EC1888" s="60"/>
      <c r="ED1888" s="60"/>
      <c r="EE1888" s="60"/>
      <c r="EF1888" s="60"/>
      <c r="EG1888" s="60"/>
      <c r="EH1888" s="60"/>
      <c r="EI1888" s="60"/>
      <c r="EJ1888" s="60"/>
      <c r="EK1888" s="60"/>
      <c r="EL1888" s="60"/>
      <c r="EM1888" s="60"/>
      <c r="EN1888" s="60"/>
      <c r="EO1888" s="60"/>
      <c r="EP1888" s="60"/>
      <c r="EQ1888" s="60"/>
      <c r="ER1888" s="60"/>
      <c r="ES1888" s="60"/>
      <c r="ET1888" s="60"/>
      <c r="EU1888" s="60"/>
      <c r="EV1888" s="60"/>
      <c r="EW1888" s="60"/>
      <c r="EX1888" s="60"/>
      <c r="EY1888" s="60"/>
      <c r="EZ1888" s="60"/>
      <c r="FA1888" s="60"/>
      <c r="FB1888" s="60"/>
    </row>
    <row r="1889" spans="22:158" x14ac:dyDescent="0.25">
      <c r="W1889" s="33"/>
      <c r="X1889" s="33"/>
      <c r="AH1889" s="38">
        <v>100</v>
      </c>
      <c r="AI1889" s="38">
        <v>130</v>
      </c>
      <c r="AJ1889" s="38">
        <v>10110</v>
      </c>
      <c r="AK1889" s="38">
        <v>18</v>
      </c>
      <c r="AL1889" s="38">
        <v>1908558</v>
      </c>
      <c r="AM1889" s="61" t="s">
        <v>1816</v>
      </c>
      <c r="AN1889" s="61" t="s">
        <v>1687</v>
      </c>
      <c r="AO1889" s="61" t="s">
        <v>5045</v>
      </c>
      <c r="AP1889" s="61" t="s">
        <v>4974</v>
      </c>
      <c r="AQ1889" s="61" t="s">
        <v>1725</v>
      </c>
      <c r="AR1889" s="28">
        <v>0</v>
      </c>
      <c r="AS1889" s="28">
        <v>0</v>
      </c>
      <c r="AT1889" s="28">
        <v>0</v>
      </c>
      <c r="AU1889" s="62"/>
      <c r="BT1889">
        <v>0</v>
      </c>
      <c r="BU1889" s="32">
        <v>100</v>
      </c>
      <c r="BV1889" s="32">
        <v>155</v>
      </c>
      <c r="BW1889" s="32">
        <v>10650</v>
      </c>
      <c r="BX1889" s="32">
        <v>87</v>
      </c>
      <c r="BY1889" s="32">
        <v>91192</v>
      </c>
      <c r="BZ1889" t="s">
        <v>1816</v>
      </c>
      <c r="CA1889" t="s">
        <v>1686</v>
      </c>
      <c r="CB1889" s="52" t="s">
        <v>1269</v>
      </c>
      <c r="CC1889" s="52" t="s">
        <v>1726</v>
      </c>
      <c r="CD1889" s="52" t="s">
        <v>1115</v>
      </c>
      <c r="CE1889" s="155">
        <v>2283</v>
      </c>
      <c r="CF1889" s="155">
        <v>3</v>
      </c>
      <c r="CG1889" s="31" t="s">
        <v>692</v>
      </c>
      <c r="CH1889" s="31" t="s">
        <v>988</v>
      </c>
      <c r="CI1889" s="31" t="s">
        <v>995</v>
      </c>
      <c r="CJ1889" s="31" t="s">
        <v>4938</v>
      </c>
      <c r="DL1889"/>
      <c r="DM1889"/>
      <c r="DN1889"/>
      <c r="DO1889"/>
      <c r="DP1889"/>
      <c r="DQ1889"/>
      <c r="DR1889"/>
      <c r="DV1889" s="31" t="s">
        <v>2366</v>
      </c>
      <c r="DW1889" s="31" t="s">
        <v>2372</v>
      </c>
      <c r="DX1889" s="63"/>
      <c r="DY1889" s="63"/>
      <c r="DZ1889" s="63"/>
      <c r="EA1889" s="167"/>
      <c r="EB1889" s="60"/>
      <c r="EC1889" s="60"/>
      <c r="ED1889" s="60"/>
      <c r="EE1889" s="60"/>
      <c r="EF1889" s="60"/>
      <c r="EG1889" s="60"/>
      <c r="EH1889" s="60"/>
      <c r="EI1889" s="60"/>
      <c r="EJ1889" s="60"/>
      <c r="EK1889" s="60"/>
      <c r="EL1889" s="60"/>
      <c r="EM1889" s="60"/>
      <c r="EN1889" s="60"/>
      <c r="EO1889" s="60"/>
      <c r="EP1889" s="60"/>
      <c r="EQ1889" s="60"/>
      <c r="ER1889" s="60"/>
      <c r="ES1889" s="60"/>
      <c r="ET1889" s="60"/>
      <c r="EU1889" s="60"/>
      <c r="EV1889" s="60"/>
      <c r="EW1889" s="60"/>
      <c r="EX1889" s="60"/>
      <c r="EY1889" s="60"/>
      <c r="EZ1889" s="60"/>
      <c r="FA1889" s="60"/>
      <c r="FB1889" s="60"/>
    </row>
    <row r="1890" spans="22:158" x14ac:dyDescent="0.25">
      <c r="V1890" s="1"/>
      <c r="W1890" s="33"/>
      <c r="X1890" s="33"/>
      <c r="AH1890" s="38">
        <v>100</v>
      </c>
      <c r="AI1890" s="38">
        <v>130</v>
      </c>
      <c r="AJ1890" s="38">
        <v>13550</v>
      </c>
      <c r="AK1890" s="38">
        <v>18</v>
      </c>
      <c r="AL1890" s="38">
        <v>1908558</v>
      </c>
      <c r="AM1890" s="61" t="s">
        <v>1816</v>
      </c>
      <c r="AN1890" s="61" t="s">
        <v>1687</v>
      </c>
      <c r="AO1890" s="61" t="s">
        <v>5114</v>
      </c>
      <c r="AP1890" s="61" t="s">
        <v>4974</v>
      </c>
      <c r="AQ1890" s="61" t="s">
        <v>1725</v>
      </c>
      <c r="AR1890" s="28">
        <v>0</v>
      </c>
      <c r="AS1890" s="28">
        <v>65322</v>
      </c>
      <c r="AT1890" s="28">
        <v>0</v>
      </c>
      <c r="AU1890" s="62"/>
      <c r="BT1890">
        <v>0</v>
      </c>
      <c r="BU1890" s="32">
        <v>100</v>
      </c>
      <c r="BV1890" s="32">
        <v>155</v>
      </c>
      <c r="BW1890" s="32">
        <v>10650</v>
      </c>
      <c r="BX1890" s="32">
        <v>87</v>
      </c>
      <c r="BY1890" s="32">
        <v>91194</v>
      </c>
      <c r="BZ1890" t="s">
        <v>1816</v>
      </c>
      <c r="CA1890" t="s">
        <v>1686</v>
      </c>
      <c r="CB1890" t="s">
        <v>1269</v>
      </c>
      <c r="CC1890" s="52" t="s">
        <v>1726</v>
      </c>
      <c r="CD1890" s="52" t="s">
        <v>1114</v>
      </c>
      <c r="CE1890" s="155">
        <v>1</v>
      </c>
      <c r="CF1890" s="155">
        <v>1</v>
      </c>
      <c r="CG1890" s="31" t="s">
        <v>694</v>
      </c>
      <c r="CH1890" s="31" t="s">
        <v>989</v>
      </c>
      <c r="CI1890" s="31" t="s">
        <v>995</v>
      </c>
      <c r="CJ1890" s="31" t="s">
        <v>4937</v>
      </c>
      <c r="DL1890"/>
      <c r="DM1890"/>
      <c r="DN1890"/>
      <c r="DO1890"/>
      <c r="DP1890"/>
      <c r="DQ1890"/>
      <c r="DR1890"/>
      <c r="DV1890" s="31" t="s">
        <v>2366</v>
      </c>
      <c r="DW1890" s="31" t="s">
        <v>2372</v>
      </c>
      <c r="DX1890" s="63"/>
      <c r="DY1890" s="63"/>
      <c r="DZ1890" s="63"/>
      <c r="EA1890" s="167"/>
      <c r="EB1890" s="60"/>
      <c r="EC1890" s="60"/>
      <c r="ED1890" s="60"/>
      <c r="EE1890" s="60"/>
      <c r="EF1890" s="60"/>
      <c r="EG1890" s="60"/>
      <c r="EH1890" s="60"/>
      <c r="EI1890" s="60"/>
      <c r="EJ1890" s="60"/>
      <c r="EK1890" s="60"/>
      <c r="EL1890" s="60"/>
      <c r="EM1890" s="60"/>
      <c r="EN1890" s="60"/>
      <c r="EO1890" s="60"/>
      <c r="EP1890" s="60"/>
      <c r="EQ1890" s="60"/>
      <c r="ER1890" s="60"/>
      <c r="ES1890" s="60"/>
      <c r="ET1890" s="60"/>
      <c r="EU1890" s="60"/>
      <c r="EV1890" s="60"/>
      <c r="EW1890" s="60"/>
      <c r="EX1890" s="60"/>
      <c r="EY1890" s="60"/>
      <c r="EZ1890" s="60"/>
      <c r="FA1890" s="60"/>
      <c r="FB1890" s="60"/>
    </row>
    <row r="1891" spans="22:158" x14ac:dyDescent="0.25">
      <c r="W1891" s="33"/>
      <c r="X1891" s="33"/>
      <c r="AH1891" s="38">
        <v>100</v>
      </c>
      <c r="AI1891" s="38">
        <v>130</v>
      </c>
      <c r="AJ1891" s="38">
        <v>13660</v>
      </c>
      <c r="AK1891" s="38">
        <v>18</v>
      </c>
      <c r="AL1891" s="38">
        <v>1908558</v>
      </c>
      <c r="AM1891" s="61" t="s">
        <v>1816</v>
      </c>
      <c r="AN1891" s="61" t="s">
        <v>1687</v>
      </c>
      <c r="AO1891" s="61" t="s">
        <v>5117</v>
      </c>
      <c r="AP1891" s="61" t="s">
        <v>4974</v>
      </c>
      <c r="AQ1891" s="61" t="s">
        <v>1725</v>
      </c>
      <c r="AR1891" s="28">
        <v>0</v>
      </c>
      <c r="AS1891" s="28">
        <v>207964</v>
      </c>
      <c r="AT1891" s="28">
        <v>0</v>
      </c>
      <c r="AU1891" s="62"/>
      <c r="BT1891">
        <v>0</v>
      </c>
      <c r="BU1891" s="32">
        <v>100</v>
      </c>
      <c r="BV1891" s="32">
        <v>155</v>
      </c>
      <c r="BW1891" s="32">
        <v>10650</v>
      </c>
      <c r="BX1891" s="32">
        <v>87</v>
      </c>
      <c r="BY1891" s="32">
        <v>91200</v>
      </c>
      <c r="BZ1891" t="s">
        <v>1816</v>
      </c>
      <c r="CA1891" t="s">
        <v>1686</v>
      </c>
      <c r="CB1891" t="s">
        <v>1269</v>
      </c>
      <c r="CC1891" s="52" t="s">
        <v>1726</v>
      </c>
      <c r="CD1891" s="52" t="s">
        <v>1794</v>
      </c>
      <c r="CE1891" s="155"/>
      <c r="CF1891" s="155"/>
      <c r="CG1891" s="31" t="s">
        <v>5845</v>
      </c>
      <c r="CH1891" s="31" t="s">
        <v>990</v>
      </c>
      <c r="CI1891" s="31" t="s">
        <v>995</v>
      </c>
      <c r="CJ1891" s="31" t="s">
        <v>638</v>
      </c>
      <c r="DL1891"/>
      <c r="DM1891"/>
      <c r="DN1891"/>
      <c r="DO1891"/>
      <c r="DP1891"/>
      <c r="DQ1891"/>
      <c r="DR1891"/>
      <c r="DV1891" s="31" t="s">
        <v>2366</v>
      </c>
      <c r="DW1891" s="31" t="s">
        <v>2372</v>
      </c>
      <c r="DX1891" s="63"/>
      <c r="DY1891" s="63"/>
      <c r="DZ1891" s="63"/>
      <c r="EA1891" s="167"/>
      <c r="EB1891" s="60"/>
      <c r="EC1891" s="60"/>
      <c r="ED1891" s="60"/>
      <c r="EE1891" s="60"/>
      <c r="EF1891" s="60"/>
      <c r="EG1891" s="60"/>
      <c r="EH1891" s="60"/>
      <c r="EI1891" s="60"/>
      <c r="EJ1891" s="60"/>
      <c r="EK1891" s="60"/>
      <c r="EL1891" s="60"/>
      <c r="EM1891" s="60"/>
      <c r="EN1891" s="60"/>
      <c r="EO1891" s="60"/>
      <c r="EP1891" s="60"/>
      <c r="EQ1891" s="60"/>
      <c r="ER1891" s="60"/>
      <c r="ES1891" s="60"/>
      <c r="ET1891" s="60"/>
      <c r="EU1891" s="60"/>
      <c r="EV1891" s="60"/>
      <c r="EW1891" s="60"/>
      <c r="EX1891" s="60"/>
      <c r="EY1891" s="60"/>
      <c r="EZ1891" s="60"/>
      <c r="FA1891" s="60"/>
      <c r="FB1891" s="60"/>
    </row>
    <row r="1892" spans="22:158" x14ac:dyDescent="0.25">
      <c r="W1892" s="33"/>
      <c r="X1892" s="33"/>
      <c r="AH1892" s="38">
        <v>100</v>
      </c>
      <c r="AI1892" s="38">
        <v>130</v>
      </c>
      <c r="AJ1892" s="38">
        <v>14200</v>
      </c>
      <c r="AK1892" s="38">
        <v>18</v>
      </c>
      <c r="AL1892" s="38">
        <v>1908558</v>
      </c>
      <c r="AM1892" s="61" t="s">
        <v>1816</v>
      </c>
      <c r="AN1892" s="61" t="s">
        <v>1687</v>
      </c>
      <c r="AO1892" s="61" t="s">
        <v>5127</v>
      </c>
      <c r="AP1892" s="61" t="s">
        <v>4974</v>
      </c>
      <c r="AQ1892" s="61" t="s">
        <v>1725</v>
      </c>
      <c r="AR1892" s="28">
        <v>0</v>
      </c>
      <c r="AS1892" s="28">
        <v>0</v>
      </c>
      <c r="AT1892" s="28">
        <v>0</v>
      </c>
      <c r="AU1892" s="62"/>
      <c r="BT1892">
        <v>0</v>
      </c>
      <c r="BU1892" s="32">
        <v>100</v>
      </c>
      <c r="BV1892" s="32">
        <v>155</v>
      </c>
      <c r="BW1892" s="32">
        <v>10650</v>
      </c>
      <c r="BX1892" s="32">
        <v>88</v>
      </c>
      <c r="BY1892" s="32">
        <v>91220</v>
      </c>
      <c r="BZ1892" t="s">
        <v>1816</v>
      </c>
      <c r="CA1892" t="s">
        <v>1686</v>
      </c>
      <c r="CB1892" t="s">
        <v>1269</v>
      </c>
      <c r="CC1892" t="s">
        <v>1684</v>
      </c>
      <c r="CD1892" s="52" t="s">
        <v>1684</v>
      </c>
      <c r="CE1892" s="155">
        <v>17738</v>
      </c>
      <c r="CF1892" s="155">
        <v>11</v>
      </c>
      <c r="CG1892" s="31" t="s">
        <v>696</v>
      </c>
      <c r="CH1892" s="31" t="s">
        <v>991</v>
      </c>
      <c r="CI1892" s="31" t="s">
        <v>995</v>
      </c>
      <c r="CJ1892" s="31" t="s">
        <v>639</v>
      </c>
      <c r="DL1892"/>
      <c r="DM1892"/>
      <c r="DN1892"/>
      <c r="DO1892"/>
      <c r="DP1892"/>
      <c r="DQ1892"/>
      <c r="DR1892"/>
      <c r="DV1892" s="31" t="s">
        <v>2366</v>
      </c>
      <c r="DW1892" s="31" t="s">
        <v>2372</v>
      </c>
      <c r="DX1892" s="63"/>
      <c r="DY1892" s="63"/>
      <c r="DZ1892" s="63"/>
      <c r="EA1892" s="167"/>
      <c r="EB1892" s="60"/>
      <c r="EC1892" s="60"/>
      <c r="ED1892" s="60"/>
      <c r="EE1892" s="60"/>
      <c r="EF1892" s="60"/>
      <c r="EG1892" s="60"/>
      <c r="EH1892" s="60"/>
      <c r="EI1892" s="60"/>
      <c r="EJ1892" s="60"/>
      <c r="EK1892" s="60"/>
      <c r="EL1892" s="60"/>
      <c r="EM1892" s="60"/>
      <c r="EN1892" s="60"/>
      <c r="EO1892" s="60"/>
      <c r="EP1892" s="60"/>
      <c r="EQ1892" s="60"/>
      <c r="ER1892" s="60"/>
      <c r="ES1892" s="60"/>
      <c r="ET1892" s="60"/>
      <c r="EU1892" s="60"/>
      <c r="EV1892" s="60"/>
      <c r="EW1892" s="60"/>
      <c r="EX1892" s="60"/>
      <c r="EY1892" s="60"/>
      <c r="EZ1892" s="60"/>
      <c r="FA1892" s="60"/>
      <c r="FB1892" s="60"/>
    </row>
    <row r="1893" spans="22:158" x14ac:dyDescent="0.25">
      <c r="W1893" s="33"/>
      <c r="X1893" s="33"/>
      <c r="AH1893" s="38">
        <v>100</v>
      </c>
      <c r="AI1893" s="38">
        <v>130</v>
      </c>
      <c r="AJ1893" s="38">
        <v>15300</v>
      </c>
      <c r="AK1893" s="38">
        <v>18</v>
      </c>
      <c r="AL1893" s="38">
        <v>1908558</v>
      </c>
      <c r="AM1893" s="61" t="s">
        <v>1816</v>
      </c>
      <c r="AN1893" s="61" t="s">
        <v>1687</v>
      </c>
      <c r="AO1893" s="61" t="s">
        <v>1597</v>
      </c>
      <c r="AP1893" s="61" t="s">
        <v>4974</v>
      </c>
      <c r="AQ1893" s="61" t="s">
        <v>1725</v>
      </c>
      <c r="AR1893" s="28">
        <v>608452.5</v>
      </c>
      <c r="AS1893" s="28">
        <v>53342</v>
      </c>
      <c r="AT1893" s="28">
        <v>0</v>
      </c>
      <c r="AU1893" s="62"/>
      <c r="BT1893">
        <v>0</v>
      </c>
      <c r="BU1893" s="32">
        <v>100</v>
      </c>
      <c r="BV1893" s="32">
        <v>155</v>
      </c>
      <c r="BW1893" s="32">
        <v>10650</v>
      </c>
      <c r="BX1893" s="32">
        <v>89</v>
      </c>
      <c r="BY1893" s="32">
        <v>91240</v>
      </c>
      <c r="BZ1893" t="s">
        <v>1816</v>
      </c>
      <c r="CA1893" t="s">
        <v>1686</v>
      </c>
      <c r="CB1893" t="s">
        <v>1269</v>
      </c>
      <c r="CC1893" s="52" t="s">
        <v>1785</v>
      </c>
      <c r="CD1893" s="52" t="s">
        <v>1785</v>
      </c>
      <c r="CE1893" s="155">
        <v>142283</v>
      </c>
      <c r="CF1893" s="155">
        <v>155</v>
      </c>
      <c r="CG1893" s="31" t="s">
        <v>698</v>
      </c>
      <c r="CH1893" s="31" t="s">
        <v>992</v>
      </c>
      <c r="CI1893" s="31" t="s">
        <v>995</v>
      </c>
      <c r="CJ1893" s="31" t="s">
        <v>640</v>
      </c>
      <c r="DL1893"/>
      <c r="DM1893"/>
      <c r="DN1893"/>
      <c r="DO1893"/>
      <c r="DP1893"/>
      <c r="DQ1893"/>
      <c r="DR1893"/>
      <c r="DV1893" s="31" t="s">
        <v>2366</v>
      </c>
      <c r="DW1893" s="31" t="s">
        <v>2372</v>
      </c>
      <c r="DX1893" s="63"/>
      <c r="DY1893" s="63"/>
      <c r="DZ1893" s="63"/>
      <c r="EA1893" s="167"/>
      <c r="EB1893" s="60"/>
      <c r="EC1893" s="60"/>
      <c r="ED1893" s="60"/>
      <c r="EE1893" s="60"/>
      <c r="EF1893" s="60"/>
      <c r="EG1893" s="60"/>
      <c r="EH1893" s="60"/>
      <c r="EI1893" s="60"/>
      <c r="EJ1893" s="60"/>
      <c r="EK1893" s="60"/>
      <c r="EL1893" s="60"/>
      <c r="EM1893" s="60"/>
      <c r="EN1893" s="60"/>
      <c r="EO1893" s="60"/>
      <c r="EP1893" s="60"/>
      <c r="EQ1893" s="60"/>
      <c r="ER1893" s="60"/>
      <c r="ES1893" s="60"/>
      <c r="ET1893" s="60"/>
      <c r="EU1893" s="60"/>
      <c r="EV1893" s="60"/>
      <c r="EW1893" s="60"/>
      <c r="EX1893" s="60"/>
      <c r="EY1893" s="60"/>
      <c r="EZ1893" s="60"/>
      <c r="FA1893" s="60"/>
      <c r="FB1893" s="60"/>
    </row>
    <row r="1894" spans="22:158" x14ac:dyDescent="0.25">
      <c r="W1894" s="33"/>
      <c r="X1894" s="33"/>
      <c r="AH1894" s="38">
        <v>100</v>
      </c>
      <c r="AI1894" s="38">
        <v>130</v>
      </c>
      <c r="AJ1894" s="38">
        <v>16000</v>
      </c>
      <c r="AK1894" s="38">
        <v>18</v>
      </c>
      <c r="AL1894" s="38">
        <v>1908558</v>
      </c>
      <c r="AM1894" s="61" t="s">
        <v>1816</v>
      </c>
      <c r="AN1894" s="61" t="s">
        <v>1687</v>
      </c>
      <c r="AO1894" s="61" t="s">
        <v>1611</v>
      </c>
      <c r="AP1894" s="61" t="s">
        <v>4974</v>
      </c>
      <c r="AQ1894" s="61" t="s">
        <v>1725</v>
      </c>
      <c r="AR1894" s="28">
        <v>0</v>
      </c>
      <c r="AS1894" s="28">
        <v>0</v>
      </c>
      <c r="AT1894" s="28">
        <v>0</v>
      </c>
      <c r="AU1894" s="62"/>
      <c r="BT1894">
        <v>0</v>
      </c>
      <c r="BU1894" s="32">
        <v>100</v>
      </c>
      <c r="BV1894" s="32">
        <v>155</v>
      </c>
      <c r="BW1894" s="32">
        <v>10650</v>
      </c>
      <c r="BX1894" s="32">
        <v>90</v>
      </c>
      <c r="BY1894" s="32">
        <v>91260</v>
      </c>
      <c r="BZ1894" t="s">
        <v>1816</v>
      </c>
      <c r="CA1894" t="s">
        <v>1686</v>
      </c>
      <c r="CB1894" t="s">
        <v>1269</v>
      </c>
      <c r="CC1894" t="s">
        <v>5036</v>
      </c>
      <c r="CD1894" s="52" t="s">
        <v>5036</v>
      </c>
      <c r="CE1894" s="155">
        <v>697</v>
      </c>
      <c r="CF1894" s="155">
        <v>8</v>
      </c>
      <c r="CG1894" s="31" t="s">
        <v>5848</v>
      </c>
      <c r="CH1894" s="31" t="s">
        <v>993</v>
      </c>
      <c r="CI1894" s="31" t="s">
        <v>995</v>
      </c>
      <c r="CJ1894" s="31" t="s">
        <v>641</v>
      </c>
      <c r="DL1894"/>
      <c r="DM1894"/>
      <c r="DN1894"/>
      <c r="DO1894"/>
      <c r="DP1894"/>
      <c r="DQ1894"/>
      <c r="DR1894"/>
      <c r="DV1894" s="31" t="s">
        <v>2366</v>
      </c>
      <c r="DW1894" s="31" t="s">
        <v>2372</v>
      </c>
      <c r="DX1894" s="63"/>
      <c r="DY1894" s="63"/>
      <c r="DZ1894" s="63"/>
      <c r="EA1894" s="167"/>
      <c r="EB1894" s="60"/>
      <c r="EC1894" s="60"/>
      <c r="ED1894" s="60"/>
      <c r="EE1894" s="60"/>
      <c r="EF1894" s="60"/>
      <c r="EG1894" s="60"/>
      <c r="EH1894" s="60"/>
      <c r="EI1894" s="60"/>
      <c r="EJ1894" s="60"/>
      <c r="EK1894" s="60"/>
      <c r="EL1894" s="60"/>
      <c r="EM1894" s="60"/>
      <c r="EN1894" s="60"/>
      <c r="EO1894" s="60"/>
      <c r="EP1894" s="60"/>
      <c r="EQ1894" s="60"/>
      <c r="ER1894" s="60"/>
      <c r="ES1894" s="60"/>
      <c r="ET1894" s="60"/>
      <c r="EU1894" s="60"/>
      <c r="EV1894" s="60"/>
      <c r="EW1894" s="60"/>
      <c r="EX1894" s="60"/>
      <c r="EY1894" s="60"/>
      <c r="EZ1894" s="60"/>
      <c r="FA1894" s="60"/>
      <c r="FB1894" s="60"/>
    </row>
    <row r="1895" spans="22:158" x14ac:dyDescent="0.25">
      <c r="W1895" s="33"/>
      <c r="X1895" s="33"/>
      <c r="AH1895" s="38">
        <v>100</v>
      </c>
      <c r="AI1895" s="38">
        <v>130</v>
      </c>
      <c r="AJ1895" s="38">
        <v>16300</v>
      </c>
      <c r="AK1895" s="38">
        <v>18</v>
      </c>
      <c r="AL1895" s="38">
        <v>1908558</v>
      </c>
      <c r="AM1895" s="61" t="s">
        <v>1816</v>
      </c>
      <c r="AN1895" s="61" t="s">
        <v>1687</v>
      </c>
      <c r="AO1895" s="61" t="s">
        <v>1617</v>
      </c>
      <c r="AP1895" s="61" t="s">
        <v>4974</v>
      </c>
      <c r="AQ1895" s="61" t="s">
        <v>1725</v>
      </c>
      <c r="AR1895" s="28">
        <v>0</v>
      </c>
      <c r="AS1895" s="28">
        <v>0</v>
      </c>
      <c r="AT1895" s="28">
        <v>0</v>
      </c>
      <c r="AU1895" s="62"/>
      <c r="BT1895">
        <v>0</v>
      </c>
      <c r="BU1895" s="32">
        <v>100</v>
      </c>
      <c r="BV1895" s="32">
        <v>155</v>
      </c>
      <c r="BW1895" s="32">
        <v>11860</v>
      </c>
      <c r="BX1895" s="32">
        <v>81</v>
      </c>
      <c r="BY1895" s="32">
        <v>91000</v>
      </c>
      <c r="BZ1895" t="s">
        <v>1816</v>
      </c>
      <c r="CA1895" t="s">
        <v>1686</v>
      </c>
      <c r="CB1895" t="s">
        <v>1290</v>
      </c>
      <c r="CC1895" s="52" t="s">
        <v>1683</v>
      </c>
      <c r="CD1895" s="52" t="s">
        <v>1784</v>
      </c>
      <c r="CE1895" s="155">
        <v>22094</v>
      </c>
      <c r="CF1895" s="155">
        <v>98</v>
      </c>
      <c r="CG1895" s="31" t="s">
        <v>5834</v>
      </c>
      <c r="CH1895" s="31" t="s">
        <v>4048</v>
      </c>
      <c r="CI1895" s="31" t="s">
        <v>996</v>
      </c>
      <c r="CJ1895" s="31" t="s">
        <v>642</v>
      </c>
      <c r="DL1895"/>
      <c r="DM1895"/>
      <c r="DN1895"/>
      <c r="DO1895"/>
      <c r="DP1895"/>
      <c r="DQ1895"/>
      <c r="DR1895"/>
      <c r="DV1895" s="31" t="s">
        <v>2366</v>
      </c>
      <c r="DW1895" s="31" t="s">
        <v>2372</v>
      </c>
      <c r="DX1895" s="63"/>
      <c r="DY1895" s="63"/>
      <c r="DZ1895" s="63"/>
      <c r="EA1895" s="167"/>
      <c r="EB1895" s="60"/>
      <c r="EC1895" s="60"/>
      <c r="ED1895" s="60"/>
      <c r="EE1895" s="60"/>
      <c r="EF1895" s="60"/>
      <c r="EG1895" s="60"/>
      <c r="EH1895" s="60"/>
      <c r="EI1895" s="60"/>
      <c r="EJ1895" s="60"/>
      <c r="EK1895" s="60"/>
      <c r="EL1895" s="60"/>
      <c r="EM1895" s="60"/>
      <c r="EN1895" s="60"/>
      <c r="EO1895" s="60"/>
      <c r="EP1895" s="60"/>
      <c r="EQ1895" s="60"/>
      <c r="ER1895" s="60"/>
      <c r="ES1895" s="60"/>
      <c r="ET1895" s="60"/>
      <c r="EU1895" s="60"/>
      <c r="EV1895" s="60"/>
      <c r="EW1895" s="60"/>
      <c r="EX1895" s="60"/>
      <c r="EY1895" s="60"/>
      <c r="EZ1895" s="60"/>
      <c r="FA1895" s="60"/>
      <c r="FB1895" s="60"/>
    </row>
    <row r="1896" spans="22:158" x14ac:dyDescent="0.25">
      <c r="W1896" s="33"/>
      <c r="X1896" s="33"/>
      <c r="AH1896" s="38">
        <v>100</v>
      </c>
      <c r="AI1896" s="38">
        <v>130</v>
      </c>
      <c r="AJ1896" s="38">
        <v>17310</v>
      </c>
      <c r="AK1896" s="38">
        <v>18</v>
      </c>
      <c r="AL1896" s="38">
        <v>1908558</v>
      </c>
      <c r="AM1896" s="61" t="s">
        <v>1816</v>
      </c>
      <c r="AN1896" s="61" t="s">
        <v>1687</v>
      </c>
      <c r="AO1896" s="61" t="s">
        <v>1640</v>
      </c>
      <c r="AP1896" s="61" t="s">
        <v>4974</v>
      </c>
      <c r="AQ1896" s="61" t="s">
        <v>1725</v>
      </c>
      <c r="AR1896" s="28">
        <v>361088.9</v>
      </c>
      <c r="AS1896" s="28">
        <v>1704055</v>
      </c>
      <c r="AT1896" s="28">
        <v>0</v>
      </c>
      <c r="AU1896" s="62"/>
      <c r="BT1896">
        <v>0</v>
      </c>
      <c r="BU1896" s="32">
        <v>100</v>
      </c>
      <c r="BV1896" s="32">
        <v>155</v>
      </c>
      <c r="BW1896" s="32">
        <v>11860</v>
      </c>
      <c r="BX1896" s="32">
        <v>81</v>
      </c>
      <c r="BY1896" s="32">
        <v>91010</v>
      </c>
      <c r="BZ1896" t="s">
        <v>1816</v>
      </c>
      <c r="CA1896" t="s">
        <v>1686</v>
      </c>
      <c r="CB1896" t="s">
        <v>1290</v>
      </c>
      <c r="CC1896" s="52" t="s">
        <v>1683</v>
      </c>
      <c r="CD1896" s="52" t="s">
        <v>1683</v>
      </c>
      <c r="CE1896" s="155">
        <v>12923</v>
      </c>
      <c r="CF1896" s="155">
        <v>27</v>
      </c>
      <c r="CG1896" s="31" t="s">
        <v>5837</v>
      </c>
      <c r="CH1896" s="31" t="s">
        <v>4050</v>
      </c>
      <c r="CI1896" s="31" t="s">
        <v>996</v>
      </c>
      <c r="CJ1896" s="31" t="s">
        <v>643</v>
      </c>
      <c r="DL1896"/>
      <c r="DM1896"/>
      <c r="DN1896"/>
      <c r="DO1896"/>
      <c r="DP1896"/>
      <c r="DQ1896"/>
      <c r="DR1896"/>
      <c r="DV1896" s="31" t="s">
        <v>2366</v>
      </c>
      <c r="DW1896" s="31" t="s">
        <v>2372</v>
      </c>
      <c r="DX1896" s="63"/>
      <c r="DY1896" s="63"/>
      <c r="DZ1896" s="63"/>
      <c r="EA1896" s="167"/>
      <c r="EB1896" s="60"/>
      <c r="EC1896" s="60"/>
      <c r="ED1896" s="60"/>
      <c r="EE1896" s="60"/>
      <c r="EF1896" s="60"/>
      <c r="EG1896" s="60"/>
      <c r="EH1896" s="60"/>
      <c r="EI1896" s="60"/>
      <c r="EJ1896" s="60"/>
      <c r="EK1896" s="60"/>
      <c r="EL1896" s="60"/>
      <c r="EM1896" s="60"/>
      <c r="EN1896" s="60"/>
      <c r="EO1896" s="60"/>
      <c r="EP1896" s="60"/>
      <c r="EQ1896" s="60"/>
      <c r="ER1896" s="60"/>
      <c r="ES1896" s="60"/>
      <c r="ET1896" s="60"/>
      <c r="EU1896" s="60"/>
      <c r="EV1896" s="60"/>
      <c r="EW1896" s="60"/>
      <c r="EX1896" s="60"/>
      <c r="EY1896" s="60"/>
      <c r="EZ1896" s="60"/>
      <c r="FA1896" s="60"/>
      <c r="FB1896" s="60"/>
    </row>
    <row r="1897" spans="22:158" x14ac:dyDescent="0.25">
      <c r="V1897" s="1"/>
      <c r="W1897" s="33"/>
      <c r="X1897" s="33"/>
      <c r="AH1897" s="38">
        <v>100</v>
      </c>
      <c r="AI1897" s="38">
        <v>130</v>
      </c>
      <c r="AJ1897" s="38">
        <v>17650</v>
      </c>
      <c r="AK1897" s="38">
        <v>18</v>
      </c>
      <c r="AL1897" s="38">
        <v>1908558</v>
      </c>
      <c r="AM1897" s="61" t="s">
        <v>1816</v>
      </c>
      <c r="AN1897" s="61" t="s">
        <v>1687</v>
      </c>
      <c r="AO1897" s="61" t="s">
        <v>1648</v>
      </c>
      <c r="AP1897" s="61" t="s">
        <v>4974</v>
      </c>
      <c r="AQ1897" s="61" t="s">
        <v>1725</v>
      </c>
      <c r="AR1897" s="28">
        <v>0</v>
      </c>
      <c r="AS1897" s="28">
        <v>0</v>
      </c>
      <c r="AT1897" s="28">
        <v>0</v>
      </c>
      <c r="AU1897" s="62"/>
      <c r="BT1897">
        <v>0</v>
      </c>
      <c r="BU1897" s="32">
        <v>100</v>
      </c>
      <c r="BV1897" s="32">
        <v>155</v>
      </c>
      <c r="BW1897" s="32">
        <v>11860</v>
      </c>
      <c r="BX1897" s="32">
        <v>82</v>
      </c>
      <c r="BY1897" s="32">
        <v>91020</v>
      </c>
      <c r="BZ1897" t="s">
        <v>1816</v>
      </c>
      <c r="CA1897" t="s">
        <v>1686</v>
      </c>
      <c r="CB1897" t="s">
        <v>1290</v>
      </c>
      <c r="CC1897" s="52" t="s">
        <v>1790</v>
      </c>
      <c r="CD1897" s="52" t="s">
        <v>1792</v>
      </c>
      <c r="CE1897" s="155">
        <v>41352</v>
      </c>
      <c r="CF1897" s="155">
        <v>149</v>
      </c>
      <c r="CG1897" s="31" t="s">
        <v>5851</v>
      </c>
      <c r="CH1897" s="31" t="s">
        <v>4051</v>
      </c>
      <c r="CI1897" s="31" t="s">
        <v>996</v>
      </c>
      <c r="CJ1897" s="31" t="s">
        <v>644</v>
      </c>
      <c r="DL1897"/>
      <c r="DM1897"/>
      <c r="DN1897"/>
      <c r="DO1897"/>
      <c r="DP1897"/>
      <c r="DQ1897"/>
      <c r="DR1897"/>
      <c r="DV1897" s="31" t="s">
        <v>2366</v>
      </c>
      <c r="DW1897" s="31" t="s">
        <v>2372</v>
      </c>
      <c r="DX1897" s="63"/>
      <c r="DY1897" s="63"/>
      <c r="DZ1897" s="63"/>
      <c r="EA1897" s="167"/>
      <c r="EB1897" s="60"/>
      <c r="EC1897" s="60"/>
      <c r="ED1897" s="60"/>
      <c r="EE1897" s="60"/>
      <c r="EF1897" s="60"/>
      <c r="EG1897" s="60"/>
      <c r="EH1897" s="60"/>
      <c r="EI1897" s="60"/>
      <c r="EJ1897" s="60"/>
      <c r="EK1897" s="60"/>
      <c r="EL1897" s="60"/>
      <c r="EM1897" s="60"/>
      <c r="EN1897" s="60"/>
      <c r="EO1897" s="60"/>
      <c r="EP1897" s="60"/>
      <c r="EQ1897" s="60"/>
      <c r="ER1897" s="60"/>
      <c r="ES1897" s="60"/>
      <c r="ET1897" s="60"/>
      <c r="EU1897" s="60"/>
      <c r="EV1897" s="60"/>
      <c r="EW1897" s="60"/>
      <c r="EX1897" s="60"/>
      <c r="EY1897" s="60"/>
      <c r="EZ1897" s="60"/>
      <c r="FA1897" s="60"/>
      <c r="FB1897" s="60"/>
    </row>
    <row r="1898" spans="22:158" x14ac:dyDescent="0.25">
      <c r="V1898" s="1"/>
      <c r="W1898" s="33"/>
      <c r="X1898" s="33"/>
      <c r="AH1898" s="38">
        <v>100</v>
      </c>
      <c r="AI1898" s="38">
        <v>130</v>
      </c>
      <c r="AJ1898" s="38">
        <v>18600</v>
      </c>
      <c r="AK1898" s="38">
        <v>18</v>
      </c>
      <c r="AL1898" s="38">
        <v>1908558</v>
      </c>
      <c r="AM1898" s="61" t="s">
        <v>1816</v>
      </c>
      <c r="AN1898" s="61" t="s">
        <v>1687</v>
      </c>
      <c r="AO1898" s="61" t="s">
        <v>1668</v>
      </c>
      <c r="AP1898" s="61" t="s">
        <v>4974</v>
      </c>
      <c r="AQ1898" s="61" t="s">
        <v>1725</v>
      </c>
      <c r="AR1898" s="28">
        <v>0</v>
      </c>
      <c r="AS1898" s="28">
        <v>0</v>
      </c>
      <c r="AT1898" s="28">
        <v>0</v>
      </c>
      <c r="AU1898" s="62"/>
      <c r="BT1898">
        <v>0</v>
      </c>
      <c r="BU1898" s="32">
        <v>100</v>
      </c>
      <c r="BV1898" s="32">
        <v>155</v>
      </c>
      <c r="BW1898" s="32">
        <v>11860</v>
      </c>
      <c r="BX1898" s="32">
        <v>82</v>
      </c>
      <c r="BY1898" s="32">
        <v>91040</v>
      </c>
      <c r="BZ1898" t="s">
        <v>1816</v>
      </c>
      <c r="CA1898" t="s">
        <v>1686</v>
      </c>
      <c r="CB1898" t="s">
        <v>1290</v>
      </c>
      <c r="CC1898" s="52" t="s">
        <v>1790</v>
      </c>
      <c r="CD1898" s="52" t="s">
        <v>1791</v>
      </c>
      <c r="CE1898" s="155">
        <v>3898</v>
      </c>
      <c r="CF1898" s="155">
        <v>43</v>
      </c>
      <c r="CG1898" s="31" t="s">
        <v>5853</v>
      </c>
      <c r="CH1898" s="31" t="s">
        <v>4052</v>
      </c>
      <c r="CI1898" s="31" t="s">
        <v>996</v>
      </c>
      <c r="CJ1898" s="31" t="s">
        <v>645</v>
      </c>
      <c r="DL1898"/>
      <c r="DM1898"/>
      <c r="DN1898"/>
      <c r="DO1898"/>
      <c r="DP1898"/>
      <c r="DQ1898"/>
      <c r="DR1898"/>
      <c r="DV1898" s="31" t="s">
        <v>2366</v>
      </c>
      <c r="DW1898" s="31" t="s">
        <v>2372</v>
      </c>
      <c r="DX1898" s="63"/>
      <c r="DY1898" s="63"/>
      <c r="DZ1898" s="63"/>
      <c r="EA1898" s="167"/>
      <c r="EB1898" s="60"/>
      <c r="EC1898" s="60"/>
      <c r="ED1898" s="60"/>
      <c r="EE1898" s="60"/>
      <c r="EF1898" s="60"/>
      <c r="EG1898" s="60"/>
      <c r="EH1898" s="60"/>
      <c r="EI1898" s="60"/>
      <c r="EJ1898" s="60"/>
      <c r="EK1898" s="60"/>
      <c r="EL1898" s="60"/>
      <c r="EM1898" s="60"/>
      <c r="EN1898" s="60"/>
      <c r="EO1898" s="60"/>
      <c r="EP1898" s="60"/>
      <c r="EQ1898" s="60"/>
      <c r="ER1898" s="60"/>
      <c r="ES1898" s="60"/>
      <c r="ET1898" s="60"/>
      <c r="EU1898" s="60"/>
      <c r="EV1898" s="60"/>
      <c r="EW1898" s="60"/>
      <c r="EX1898" s="60"/>
      <c r="EY1898" s="60"/>
      <c r="EZ1898" s="60"/>
      <c r="FA1898" s="60"/>
      <c r="FB1898" s="60"/>
    </row>
    <row r="1899" spans="22:158" x14ac:dyDescent="0.25">
      <c r="V1899" s="1"/>
      <c r="W1899" s="33"/>
      <c r="X1899" s="33"/>
      <c r="AH1899" s="38">
        <v>100</v>
      </c>
      <c r="AI1899" s="38">
        <v>135</v>
      </c>
      <c r="AJ1899" s="38">
        <v>12600</v>
      </c>
      <c r="AK1899" s="38">
        <v>18</v>
      </c>
      <c r="AL1899" s="38">
        <v>1908558</v>
      </c>
      <c r="AM1899" s="61" t="s">
        <v>1816</v>
      </c>
      <c r="AN1899" s="61" t="s">
        <v>1693</v>
      </c>
      <c r="AO1899" s="61" t="s">
        <v>5095</v>
      </c>
      <c r="AP1899" s="61" t="s">
        <v>4974</v>
      </c>
      <c r="AQ1899" s="61" t="s">
        <v>1725</v>
      </c>
      <c r="AR1899" s="28">
        <v>1995881.5</v>
      </c>
      <c r="AS1899" s="28">
        <v>770505</v>
      </c>
      <c r="AT1899" s="28">
        <v>0</v>
      </c>
      <c r="AU1899" s="62"/>
      <c r="BT1899">
        <v>0</v>
      </c>
      <c r="BU1899" s="32">
        <v>100</v>
      </c>
      <c r="BV1899" s="32">
        <v>155</v>
      </c>
      <c r="BW1899" s="32">
        <v>11860</v>
      </c>
      <c r="BX1899" s="32">
        <v>83</v>
      </c>
      <c r="BY1899" s="32">
        <v>91060</v>
      </c>
      <c r="BZ1899" t="s">
        <v>1816</v>
      </c>
      <c r="CA1899" t="s">
        <v>1686</v>
      </c>
      <c r="CB1899" t="s">
        <v>1290</v>
      </c>
      <c r="CC1899" t="s">
        <v>1786</v>
      </c>
      <c r="CD1899" s="52" t="s">
        <v>5043</v>
      </c>
      <c r="CE1899" s="155">
        <v>21</v>
      </c>
      <c r="CF1899" s="155">
        <v>2</v>
      </c>
      <c r="CG1899" s="31" t="s">
        <v>684</v>
      </c>
      <c r="CH1899" s="31" t="s">
        <v>4053</v>
      </c>
      <c r="CI1899" s="31" t="s">
        <v>996</v>
      </c>
      <c r="CJ1899" s="31" t="s">
        <v>646</v>
      </c>
      <c r="DL1899"/>
      <c r="DM1899"/>
      <c r="DN1899"/>
      <c r="DO1899"/>
      <c r="DP1899"/>
      <c r="DQ1899"/>
      <c r="DR1899"/>
      <c r="DV1899" s="31" t="s">
        <v>2366</v>
      </c>
      <c r="DW1899" s="31" t="s">
        <v>2373</v>
      </c>
      <c r="DX1899" s="63"/>
      <c r="DY1899" s="63"/>
      <c r="DZ1899" s="63"/>
      <c r="EA1899" s="167"/>
      <c r="EB1899" s="60"/>
      <c r="EC1899" s="60"/>
      <c r="ED1899" s="60"/>
      <c r="EE1899" s="60"/>
      <c r="EF1899" s="60"/>
      <c r="EG1899" s="60"/>
      <c r="EH1899" s="60"/>
      <c r="EI1899" s="60"/>
      <c r="EJ1899" s="60"/>
      <c r="EK1899" s="60"/>
      <c r="EL1899" s="60"/>
      <c r="EM1899" s="60"/>
      <c r="EN1899" s="60"/>
      <c r="EO1899" s="60"/>
      <c r="EP1899" s="60"/>
      <c r="EQ1899" s="60"/>
      <c r="ER1899" s="60"/>
      <c r="ES1899" s="60"/>
      <c r="ET1899" s="60"/>
      <c r="EU1899" s="60"/>
      <c r="EV1899" s="60"/>
      <c r="EW1899" s="60"/>
      <c r="EX1899" s="60"/>
      <c r="EY1899" s="60"/>
      <c r="EZ1899" s="60"/>
      <c r="FA1899" s="60"/>
      <c r="FB1899" s="60"/>
    </row>
    <row r="1900" spans="22:158" x14ac:dyDescent="0.25">
      <c r="W1900" s="33"/>
      <c r="X1900" s="33"/>
      <c r="AH1900" s="38">
        <v>100</v>
      </c>
      <c r="AI1900" s="38">
        <v>135</v>
      </c>
      <c r="AJ1900" s="38">
        <v>17950</v>
      </c>
      <c r="AK1900" s="38">
        <v>18</v>
      </c>
      <c r="AL1900" s="38">
        <v>1908558</v>
      </c>
      <c r="AM1900" s="61" t="s">
        <v>1816</v>
      </c>
      <c r="AN1900" s="61" t="s">
        <v>1693</v>
      </c>
      <c r="AO1900" s="61" t="s">
        <v>1654</v>
      </c>
      <c r="AP1900" s="61" t="s">
        <v>4974</v>
      </c>
      <c r="AQ1900" s="61" t="s">
        <v>1725</v>
      </c>
      <c r="AR1900" s="28">
        <v>0</v>
      </c>
      <c r="AS1900" s="28">
        <v>0</v>
      </c>
      <c r="AT1900" s="28">
        <v>0</v>
      </c>
      <c r="AU1900" s="62"/>
      <c r="BT1900">
        <v>0</v>
      </c>
      <c r="BU1900" s="32">
        <v>100</v>
      </c>
      <c r="BV1900" s="32">
        <v>155</v>
      </c>
      <c r="BW1900" s="32">
        <v>11860</v>
      </c>
      <c r="BX1900" s="32">
        <v>84</v>
      </c>
      <c r="BY1900" s="32">
        <v>91100</v>
      </c>
      <c r="BZ1900" t="s">
        <v>1816</v>
      </c>
      <c r="CA1900" t="s">
        <v>1686</v>
      </c>
      <c r="CB1900" t="s">
        <v>1290</v>
      </c>
      <c r="CC1900" s="52" t="s">
        <v>1795</v>
      </c>
      <c r="CD1900" s="52" t="s">
        <v>1796</v>
      </c>
      <c r="CE1900" s="155">
        <v>15</v>
      </c>
      <c r="CF1900" s="155">
        <v>2</v>
      </c>
      <c r="CG1900" s="31" t="s">
        <v>688</v>
      </c>
      <c r="CH1900" s="31" t="s">
        <v>982</v>
      </c>
      <c r="CI1900" s="31" t="s">
        <v>996</v>
      </c>
      <c r="CJ1900" s="31" t="s">
        <v>647</v>
      </c>
      <c r="DL1900"/>
      <c r="DM1900"/>
      <c r="DN1900"/>
      <c r="DO1900"/>
      <c r="DP1900"/>
      <c r="DQ1900"/>
      <c r="DR1900"/>
      <c r="DV1900" s="31" t="s">
        <v>2366</v>
      </c>
      <c r="DW1900" s="31" t="s">
        <v>2373</v>
      </c>
      <c r="DX1900" s="63"/>
      <c r="DY1900" s="63"/>
      <c r="DZ1900" s="63"/>
      <c r="EA1900" s="167"/>
      <c r="EB1900" s="60"/>
      <c r="EC1900" s="60"/>
      <c r="ED1900" s="60"/>
      <c r="EE1900" s="60"/>
      <c r="EF1900" s="60"/>
      <c r="EG1900" s="60"/>
      <c r="EH1900" s="60"/>
      <c r="EI1900" s="60"/>
      <c r="EJ1900" s="60"/>
      <c r="EK1900" s="60"/>
      <c r="EL1900" s="60"/>
      <c r="EM1900" s="60"/>
      <c r="EN1900" s="60"/>
      <c r="EO1900" s="60"/>
      <c r="EP1900" s="60"/>
      <c r="EQ1900" s="60"/>
      <c r="ER1900" s="60"/>
      <c r="ES1900" s="60"/>
      <c r="ET1900" s="60"/>
      <c r="EU1900" s="60"/>
      <c r="EV1900" s="60"/>
      <c r="EW1900" s="60"/>
      <c r="EX1900" s="60"/>
      <c r="EY1900" s="60"/>
      <c r="EZ1900" s="60"/>
      <c r="FA1900" s="60"/>
      <c r="FB1900" s="60"/>
    </row>
    <row r="1901" spans="22:158" x14ac:dyDescent="0.25">
      <c r="W1901" s="33"/>
      <c r="X1901" s="33"/>
      <c r="AH1901" s="38">
        <v>100</v>
      </c>
      <c r="AI1901" s="38">
        <v>135</v>
      </c>
      <c r="AJ1901" s="38">
        <v>18150</v>
      </c>
      <c r="AK1901" s="38">
        <v>18</v>
      </c>
      <c r="AL1901" s="38">
        <v>1908558</v>
      </c>
      <c r="AM1901" s="61" t="s">
        <v>1816</v>
      </c>
      <c r="AN1901" s="61" t="s">
        <v>1693</v>
      </c>
      <c r="AO1901" s="61" t="s">
        <v>1659</v>
      </c>
      <c r="AP1901" s="61" t="s">
        <v>4974</v>
      </c>
      <c r="AQ1901" s="61" t="s">
        <v>1725</v>
      </c>
      <c r="AR1901" s="28">
        <v>0</v>
      </c>
      <c r="AS1901" s="28">
        <v>0</v>
      </c>
      <c r="AT1901" s="28">
        <v>0</v>
      </c>
      <c r="AU1901" s="62"/>
      <c r="BT1901">
        <v>0</v>
      </c>
      <c r="BU1901" s="32">
        <v>100</v>
      </c>
      <c r="BV1901" s="32">
        <v>155</v>
      </c>
      <c r="BW1901" s="32">
        <v>11860</v>
      </c>
      <c r="BX1901" s="32">
        <v>85</v>
      </c>
      <c r="BY1901" s="32">
        <v>91120</v>
      </c>
      <c r="BZ1901" t="s">
        <v>1816</v>
      </c>
      <c r="CA1901" t="s">
        <v>1686</v>
      </c>
      <c r="CB1901" t="s">
        <v>1290</v>
      </c>
      <c r="CC1901" s="52" t="s">
        <v>1797</v>
      </c>
      <c r="CD1901" s="52" t="s">
        <v>1797</v>
      </c>
      <c r="CE1901" s="155">
        <v>12</v>
      </c>
      <c r="CF1901" s="155">
        <v>1</v>
      </c>
      <c r="CG1901" s="31" t="s">
        <v>690</v>
      </c>
      <c r="CH1901" s="31" t="s">
        <v>983</v>
      </c>
      <c r="CI1901" s="31" t="s">
        <v>996</v>
      </c>
      <c r="CJ1901" s="31" t="s">
        <v>648</v>
      </c>
      <c r="DL1901"/>
      <c r="DM1901"/>
      <c r="DN1901"/>
      <c r="DO1901"/>
      <c r="DP1901"/>
      <c r="DQ1901"/>
      <c r="DR1901"/>
      <c r="DV1901" s="31" t="s">
        <v>2366</v>
      </c>
      <c r="DW1901" s="31" t="s">
        <v>2373</v>
      </c>
      <c r="DX1901" s="63"/>
      <c r="DY1901" s="63"/>
      <c r="DZ1901" s="63"/>
      <c r="EA1901" s="167"/>
      <c r="EB1901" s="60"/>
      <c r="EC1901" s="60"/>
      <c r="ED1901" s="60"/>
      <c r="EE1901" s="60"/>
      <c r="EF1901" s="60"/>
      <c r="EG1901" s="60"/>
      <c r="EH1901" s="60"/>
      <c r="EI1901" s="60"/>
      <c r="EJ1901" s="60"/>
      <c r="EK1901" s="60"/>
      <c r="EL1901" s="60"/>
      <c r="EM1901" s="60"/>
      <c r="EN1901" s="60"/>
      <c r="EO1901" s="60"/>
      <c r="EP1901" s="60"/>
      <c r="EQ1901" s="60"/>
      <c r="ER1901" s="60"/>
      <c r="ES1901" s="60"/>
      <c r="ET1901" s="60"/>
      <c r="EU1901" s="60"/>
      <c r="EV1901" s="60"/>
      <c r="EW1901" s="60"/>
      <c r="EX1901" s="60"/>
      <c r="EY1901" s="60"/>
      <c r="EZ1901" s="60"/>
      <c r="FA1901" s="60"/>
      <c r="FB1901" s="60"/>
    </row>
    <row r="1902" spans="22:158" x14ac:dyDescent="0.25">
      <c r="V1902" s="1"/>
      <c r="W1902" s="33"/>
      <c r="X1902" s="33"/>
      <c r="AH1902" s="38">
        <v>100</v>
      </c>
      <c r="AI1902" s="38">
        <v>140</v>
      </c>
      <c r="AJ1902" s="38">
        <v>10470</v>
      </c>
      <c r="AK1902" s="38">
        <v>18</v>
      </c>
      <c r="AL1902" s="38">
        <v>1908558</v>
      </c>
      <c r="AM1902" s="61" t="s">
        <v>1816</v>
      </c>
      <c r="AN1902" s="61" t="s">
        <v>1690</v>
      </c>
      <c r="AO1902" s="61" t="s">
        <v>5052</v>
      </c>
      <c r="AP1902" s="61" t="s">
        <v>4974</v>
      </c>
      <c r="AQ1902" s="61" t="s">
        <v>1725</v>
      </c>
      <c r="AR1902" s="28">
        <v>0</v>
      </c>
      <c r="AS1902" s="28">
        <v>638859</v>
      </c>
      <c r="AT1902" s="28">
        <v>0</v>
      </c>
      <c r="AU1902" s="62"/>
      <c r="BT1902">
        <v>0</v>
      </c>
      <c r="BU1902" s="32">
        <v>100</v>
      </c>
      <c r="BV1902" s="32">
        <v>155</v>
      </c>
      <c r="BW1902" s="32">
        <v>11860</v>
      </c>
      <c r="BX1902" s="32">
        <v>86</v>
      </c>
      <c r="BY1902" s="32">
        <v>91140</v>
      </c>
      <c r="BZ1902" t="s">
        <v>1816</v>
      </c>
      <c r="CA1902" t="s">
        <v>1686</v>
      </c>
      <c r="CB1902" t="s">
        <v>1290</v>
      </c>
      <c r="CC1902" s="52" t="s">
        <v>1787</v>
      </c>
      <c r="CD1902" s="52" t="s">
        <v>1789</v>
      </c>
      <c r="CE1902" s="155">
        <v>126</v>
      </c>
      <c r="CF1902" s="155">
        <v>34</v>
      </c>
      <c r="CG1902" s="31" t="s">
        <v>5839</v>
      </c>
      <c r="CH1902" s="31" t="s">
        <v>984</v>
      </c>
      <c r="CI1902" s="31" t="s">
        <v>996</v>
      </c>
      <c r="CJ1902" s="31" t="s">
        <v>649</v>
      </c>
      <c r="DL1902"/>
      <c r="DM1902"/>
      <c r="DN1902"/>
      <c r="DO1902"/>
      <c r="DP1902"/>
      <c r="DQ1902"/>
      <c r="DR1902"/>
      <c r="DV1902" s="31" t="s">
        <v>2366</v>
      </c>
      <c r="DW1902" s="31" t="s">
        <v>2374</v>
      </c>
      <c r="DX1902" s="63"/>
      <c r="DY1902" s="63"/>
      <c r="DZ1902" s="63"/>
      <c r="EA1902" s="167"/>
      <c r="EB1902" s="60"/>
      <c r="EC1902" s="60"/>
      <c r="ED1902" s="60"/>
      <c r="EE1902" s="60"/>
      <c r="EF1902" s="60"/>
      <c r="EG1902" s="60"/>
      <c r="EH1902" s="60"/>
      <c r="EI1902" s="60"/>
      <c r="EJ1902" s="60"/>
      <c r="EK1902" s="60"/>
      <c r="EL1902" s="60"/>
      <c r="EM1902" s="60"/>
      <c r="EN1902" s="60"/>
      <c r="EO1902" s="60"/>
      <c r="EP1902" s="60"/>
      <c r="EQ1902" s="60"/>
      <c r="ER1902" s="60"/>
      <c r="ES1902" s="60"/>
      <c r="ET1902" s="60"/>
      <c r="EU1902" s="60"/>
      <c r="EV1902" s="60"/>
      <c r="EW1902" s="60"/>
      <c r="EX1902" s="60"/>
      <c r="EY1902" s="60"/>
      <c r="EZ1902" s="60"/>
      <c r="FA1902" s="60"/>
      <c r="FB1902" s="60"/>
    </row>
    <row r="1903" spans="22:158" x14ac:dyDescent="0.25">
      <c r="W1903" s="33"/>
      <c r="X1903" s="33"/>
      <c r="AH1903" s="38">
        <v>100</v>
      </c>
      <c r="AI1903" s="38">
        <v>140</v>
      </c>
      <c r="AJ1903" s="38">
        <v>10470</v>
      </c>
      <c r="AK1903" s="38">
        <v>18</v>
      </c>
      <c r="AL1903" s="38">
        <v>1908558</v>
      </c>
      <c r="AM1903" s="61" t="s">
        <v>1816</v>
      </c>
      <c r="AN1903" s="61" t="s">
        <v>1690</v>
      </c>
      <c r="AO1903" s="61" t="s">
        <v>1112</v>
      </c>
      <c r="AP1903" s="61" t="s">
        <v>4974</v>
      </c>
      <c r="AQ1903" s="61" t="s">
        <v>1725</v>
      </c>
      <c r="AR1903" s="28">
        <v>908143</v>
      </c>
      <c r="AS1903" s="28">
        <v>0</v>
      </c>
      <c r="AT1903" s="28">
        <v>0</v>
      </c>
      <c r="AU1903" s="62"/>
      <c r="BT1903">
        <v>0</v>
      </c>
      <c r="BU1903" s="32">
        <v>100</v>
      </c>
      <c r="BV1903" s="32">
        <v>155</v>
      </c>
      <c r="BW1903" s="32">
        <v>11860</v>
      </c>
      <c r="BX1903" s="32">
        <v>86</v>
      </c>
      <c r="BY1903" s="32">
        <v>91160</v>
      </c>
      <c r="BZ1903" t="s">
        <v>1816</v>
      </c>
      <c r="CA1903" t="s">
        <v>1686</v>
      </c>
      <c r="CB1903" s="52" t="s">
        <v>1290</v>
      </c>
      <c r="CC1903" s="52" t="s">
        <v>1787</v>
      </c>
      <c r="CD1903" s="52" t="s">
        <v>1788</v>
      </c>
      <c r="CE1903" s="155">
        <v>48</v>
      </c>
      <c r="CF1903" s="155">
        <v>7</v>
      </c>
      <c r="CG1903" s="31" t="s">
        <v>5831</v>
      </c>
      <c r="CH1903" s="31" t="s">
        <v>985</v>
      </c>
      <c r="CI1903" s="31" t="s">
        <v>996</v>
      </c>
      <c r="CJ1903" s="31" t="s">
        <v>650</v>
      </c>
      <c r="DL1903"/>
      <c r="DM1903"/>
      <c r="DN1903"/>
      <c r="DO1903"/>
      <c r="DP1903"/>
      <c r="DQ1903"/>
      <c r="DR1903"/>
      <c r="DV1903" s="31" t="s">
        <v>2366</v>
      </c>
      <c r="DW1903" s="31" t="s">
        <v>2374</v>
      </c>
      <c r="DX1903" s="63"/>
      <c r="DY1903" s="63"/>
      <c r="DZ1903" s="63"/>
      <c r="EA1903" s="167"/>
      <c r="EB1903" s="60"/>
      <c r="EC1903" s="60"/>
      <c r="ED1903" s="60"/>
      <c r="EE1903" s="60"/>
      <c r="EF1903" s="60"/>
      <c r="EG1903" s="60"/>
      <c r="EH1903" s="60"/>
      <c r="EI1903" s="60"/>
      <c r="EJ1903" s="60"/>
      <c r="EK1903" s="60"/>
      <c r="EL1903" s="60"/>
      <c r="EM1903" s="60"/>
      <c r="EN1903" s="60"/>
      <c r="EO1903" s="60"/>
      <c r="EP1903" s="60"/>
      <c r="EQ1903" s="60"/>
      <c r="ER1903" s="60"/>
      <c r="ES1903" s="60"/>
      <c r="ET1903" s="60"/>
      <c r="EU1903" s="60"/>
      <c r="EV1903" s="60"/>
      <c r="EW1903" s="60"/>
      <c r="EX1903" s="60"/>
      <c r="EY1903" s="60"/>
      <c r="EZ1903" s="60"/>
      <c r="FA1903" s="60"/>
      <c r="FB1903" s="60"/>
    </row>
    <row r="1904" spans="22:158" x14ac:dyDescent="0.25">
      <c r="W1904" s="33"/>
      <c r="X1904" s="33"/>
      <c r="AH1904" s="38">
        <v>100</v>
      </c>
      <c r="AI1904" s="38">
        <v>140</v>
      </c>
      <c r="AJ1904" s="38">
        <v>12350</v>
      </c>
      <c r="AK1904" s="38">
        <v>18</v>
      </c>
      <c r="AL1904" s="38">
        <v>1908558</v>
      </c>
      <c r="AM1904" s="61" t="s">
        <v>1816</v>
      </c>
      <c r="AN1904" s="61" t="s">
        <v>1690</v>
      </c>
      <c r="AO1904" s="61" t="s">
        <v>5091</v>
      </c>
      <c r="AP1904" s="61" t="s">
        <v>4974</v>
      </c>
      <c r="AQ1904" s="61" t="s">
        <v>1725</v>
      </c>
      <c r="AR1904" s="28">
        <v>692299.3</v>
      </c>
      <c r="AS1904" s="28">
        <v>2370925</v>
      </c>
      <c r="AT1904" s="28">
        <v>0</v>
      </c>
      <c r="AU1904" s="62"/>
      <c r="BT1904">
        <v>0</v>
      </c>
      <c r="BU1904" s="32">
        <v>100</v>
      </c>
      <c r="BV1904" s="32">
        <v>155</v>
      </c>
      <c r="BW1904" s="32">
        <v>11860</v>
      </c>
      <c r="BX1904" s="32">
        <v>88</v>
      </c>
      <c r="BY1904" s="32">
        <v>91220</v>
      </c>
      <c r="BZ1904" t="s">
        <v>1816</v>
      </c>
      <c r="CA1904" t="s">
        <v>1686</v>
      </c>
      <c r="CB1904" t="s">
        <v>1290</v>
      </c>
      <c r="CC1904" t="s">
        <v>1684</v>
      </c>
      <c r="CD1904" s="52" t="s">
        <v>1684</v>
      </c>
      <c r="CE1904" s="155">
        <v>1</v>
      </c>
      <c r="CF1904" s="155">
        <v>1</v>
      </c>
      <c r="CG1904" s="31" t="s">
        <v>696</v>
      </c>
      <c r="CH1904" s="31" t="s">
        <v>991</v>
      </c>
      <c r="CI1904" s="31" t="s">
        <v>996</v>
      </c>
      <c r="CJ1904" s="31" t="s">
        <v>651</v>
      </c>
      <c r="DL1904"/>
      <c r="DM1904"/>
      <c r="DN1904"/>
      <c r="DO1904"/>
      <c r="DP1904"/>
      <c r="DQ1904"/>
      <c r="DR1904"/>
      <c r="DV1904" s="31" t="s">
        <v>2366</v>
      </c>
      <c r="DW1904" s="31" t="s">
        <v>2374</v>
      </c>
      <c r="DX1904" s="63"/>
      <c r="DY1904" s="63"/>
      <c r="DZ1904" s="63"/>
      <c r="EA1904" s="167"/>
      <c r="EB1904" s="60"/>
      <c r="EC1904" s="60"/>
      <c r="ED1904" s="60"/>
      <c r="EE1904" s="60"/>
      <c r="EF1904" s="60"/>
      <c r="EG1904" s="60"/>
      <c r="EH1904" s="60"/>
      <c r="EI1904" s="60"/>
      <c r="EJ1904" s="60"/>
      <c r="EK1904" s="60"/>
      <c r="EL1904" s="60"/>
      <c r="EM1904" s="60"/>
      <c r="EN1904" s="60"/>
      <c r="EO1904" s="60"/>
      <c r="EP1904" s="60"/>
      <c r="EQ1904" s="60"/>
      <c r="ER1904" s="60"/>
      <c r="ES1904" s="60"/>
      <c r="ET1904" s="60"/>
      <c r="EU1904" s="60"/>
      <c r="EV1904" s="60"/>
      <c r="EW1904" s="60"/>
      <c r="EX1904" s="60"/>
      <c r="EY1904" s="60"/>
      <c r="EZ1904" s="60"/>
      <c r="FA1904" s="60"/>
      <c r="FB1904" s="60"/>
    </row>
    <row r="1905" spans="22:158" x14ac:dyDescent="0.25">
      <c r="W1905" s="33"/>
      <c r="X1905" s="33"/>
      <c r="AH1905" s="38">
        <v>100</v>
      </c>
      <c r="AI1905" s="38">
        <v>145</v>
      </c>
      <c r="AJ1905" s="38">
        <v>10550</v>
      </c>
      <c r="AK1905" s="38">
        <v>18</v>
      </c>
      <c r="AL1905" s="38">
        <v>1908558</v>
      </c>
      <c r="AM1905" s="61" t="s">
        <v>1816</v>
      </c>
      <c r="AN1905" s="61" t="s">
        <v>1691</v>
      </c>
      <c r="AO1905" s="61" t="s">
        <v>5054</v>
      </c>
      <c r="AP1905" s="61" t="s">
        <v>4974</v>
      </c>
      <c r="AQ1905" s="61" t="s">
        <v>1725</v>
      </c>
      <c r="AR1905" s="28">
        <v>110222.3</v>
      </c>
      <c r="AS1905" s="28">
        <v>60082</v>
      </c>
      <c r="AT1905" s="28">
        <v>0</v>
      </c>
      <c r="AU1905" s="62"/>
      <c r="BT1905">
        <v>0</v>
      </c>
      <c r="BU1905" s="32">
        <v>100</v>
      </c>
      <c r="BV1905" s="32">
        <v>155</v>
      </c>
      <c r="BW1905" s="32">
        <v>11860</v>
      </c>
      <c r="BX1905" s="32">
        <v>89</v>
      </c>
      <c r="BY1905" s="32">
        <v>91240</v>
      </c>
      <c r="BZ1905" t="s">
        <v>1816</v>
      </c>
      <c r="CA1905" t="s">
        <v>1686</v>
      </c>
      <c r="CB1905" t="s">
        <v>1290</v>
      </c>
      <c r="CC1905" s="52" t="s">
        <v>1785</v>
      </c>
      <c r="CD1905" s="52" t="s">
        <v>1785</v>
      </c>
      <c r="CE1905" s="155">
        <v>350414</v>
      </c>
      <c r="CF1905" s="155">
        <v>119</v>
      </c>
      <c r="CG1905" s="31" t="s">
        <v>698</v>
      </c>
      <c r="CH1905" s="31" t="s">
        <v>992</v>
      </c>
      <c r="CI1905" s="31" t="s">
        <v>996</v>
      </c>
      <c r="CJ1905" s="31" t="s">
        <v>652</v>
      </c>
      <c r="DL1905"/>
      <c r="DM1905"/>
      <c r="DN1905"/>
      <c r="DO1905"/>
      <c r="DP1905"/>
      <c r="DQ1905"/>
      <c r="DR1905"/>
      <c r="DV1905" s="31" t="s">
        <v>2366</v>
      </c>
      <c r="DW1905" s="31" t="s">
        <v>2375</v>
      </c>
      <c r="DX1905" s="63"/>
      <c r="DY1905" s="63"/>
      <c r="DZ1905" s="63"/>
      <c r="EA1905" s="167"/>
      <c r="EB1905" s="60"/>
      <c r="EC1905" s="60"/>
      <c r="ED1905" s="60"/>
      <c r="EE1905" s="60"/>
      <c r="EF1905" s="60"/>
      <c r="EG1905" s="60"/>
      <c r="EH1905" s="60"/>
      <c r="EI1905" s="60"/>
      <c r="EJ1905" s="60"/>
      <c r="EK1905" s="60"/>
      <c r="EL1905" s="60"/>
      <c r="EM1905" s="60"/>
      <c r="EN1905" s="60"/>
      <c r="EO1905" s="60"/>
      <c r="EP1905" s="60"/>
      <c r="EQ1905" s="60"/>
      <c r="ER1905" s="60"/>
      <c r="ES1905" s="60"/>
      <c r="ET1905" s="60"/>
      <c r="EU1905" s="60"/>
      <c r="EV1905" s="60"/>
      <c r="EW1905" s="60"/>
      <c r="EX1905" s="60"/>
      <c r="EY1905" s="60"/>
      <c r="EZ1905" s="60"/>
      <c r="FA1905" s="60"/>
      <c r="FB1905" s="60"/>
    </row>
    <row r="1906" spans="22:158" x14ac:dyDescent="0.25">
      <c r="W1906" s="33"/>
      <c r="X1906" s="33"/>
      <c r="AH1906" s="38">
        <v>100</v>
      </c>
      <c r="AI1906" s="38">
        <v>145</v>
      </c>
      <c r="AJ1906" s="38">
        <v>12750</v>
      </c>
      <c r="AK1906" s="38">
        <v>18</v>
      </c>
      <c r="AL1906" s="38">
        <v>1908558</v>
      </c>
      <c r="AM1906" s="61" t="s">
        <v>1816</v>
      </c>
      <c r="AN1906" s="61" t="s">
        <v>1691</v>
      </c>
      <c r="AO1906" s="61" t="s">
        <v>5097</v>
      </c>
      <c r="AP1906" s="61" t="s">
        <v>4974</v>
      </c>
      <c r="AQ1906" s="61" t="s">
        <v>1725</v>
      </c>
      <c r="AR1906" s="28">
        <v>881778.7</v>
      </c>
      <c r="AS1906" s="28">
        <v>489636</v>
      </c>
      <c r="AT1906" s="28">
        <v>0</v>
      </c>
      <c r="AU1906" s="62"/>
      <c r="BT1906">
        <v>0</v>
      </c>
      <c r="BU1906" s="32">
        <v>100</v>
      </c>
      <c r="BV1906" s="32">
        <v>155</v>
      </c>
      <c r="BW1906" s="32">
        <v>11860</v>
      </c>
      <c r="BX1906" s="32">
        <v>90</v>
      </c>
      <c r="BY1906" s="32">
        <v>91260</v>
      </c>
      <c r="BZ1906" t="s">
        <v>1816</v>
      </c>
      <c r="CA1906" t="s">
        <v>1686</v>
      </c>
      <c r="CB1906" t="s">
        <v>1290</v>
      </c>
      <c r="CC1906" t="s">
        <v>5036</v>
      </c>
      <c r="CD1906" s="52" t="s">
        <v>5036</v>
      </c>
      <c r="CE1906" s="155">
        <v>383</v>
      </c>
      <c r="CF1906" s="155">
        <v>2</v>
      </c>
      <c r="CG1906" s="31" t="s">
        <v>5848</v>
      </c>
      <c r="CH1906" s="31" t="s">
        <v>993</v>
      </c>
      <c r="CI1906" s="31" t="s">
        <v>996</v>
      </c>
      <c r="CJ1906" s="31" t="s">
        <v>653</v>
      </c>
      <c r="DL1906"/>
      <c r="DM1906"/>
      <c r="DN1906"/>
      <c r="DO1906"/>
      <c r="DP1906"/>
      <c r="DQ1906"/>
      <c r="DR1906"/>
      <c r="DV1906" s="31" t="s">
        <v>2366</v>
      </c>
      <c r="DW1906" s="31" t="s">
        <v>2375</v>
      </c>
      <c r="DX1906" s="63"/>
      <c r="DY1906" s="63"/>
      <c r="DZ1906" s="63"/>
      <c r="EA1906" s="167"/>
      <c r="EB1906" s="60"/>
      <c r="EC1906" s="60"/>
      <c r="ED1906" s="60"/>
      <c r="EE1906" s="60"/>
      <c r="EF1906" s="60"/>
      <c r="EG1906" s="60"/>
      <c r="EH1906" s="60"/>
      <c r="EI1906" s="60"/>
      <c r="EJ1906" s="60"/>
      <c r="EK1906" s="60"/>
      <c r="EL1906" s="60"/>
      <c r="EM1906" s="60"/>
      <c r="EN1906" s="60"/>
      <c r="EO1906" s="60"/>
      <c r="EP1906" s="60"/>
      <c r="EQ1906" s="60"/>
      <c r="ER1906" s="60"/>
      <c r="ES1906" s="60"/>
      <c r="ET1906" s="60"/>
      <c r="EU1906" s="60"/>
      <c r="EV1906" s="60"/>
      <c r="EW1906" s="60"/>
      <c r="EX1906" s="60"/>
      <c r="EY1906" s="60"/>
      <c r="EZ1906" s="60"/>
      <c r="FA1906" s="60"/>
      <c r="FB1906" s="60"/>
    </row>
    <row r="1907" spans="22:158" x14ac:dyDescent="0.25">
      <c r="W1907" s="33"/>
      <c r="X1907" s="33"/>
      <c r="AH1907" s="38">
        <v>100</v>
      </c>
      <c r="AI1907" s="38">
        <v>145</v>
      </c>
      <c r="AJ1907" s="38">
        <v>16180</v>
      </c>
      <c r="AK1907" s="38">
        <v>18</v>
      </c>
      <c r="AL1907" s="38">
        <v>1908558</v>
      </c>
      <c r="AM1907" s="61" t="s">
        <v>1816</v>
      </c>
      <c r="AN1907" s="61" t="s">
        <v>1691</v>
      </c>
      <c r="AO1907" s="61" t="s">
        <v>1614</v>
      </c>
      <c r="AP1907" s="61" t="s">
        <v>4974</v>
      </c>
      <c r="AQ1907" s="61" t="s">
        <v>1725</v>
      </c>
      <c r="AR1907" s="28">
        <v>3197.4</v>
      </c>
      <c r="AS1907" s="28">
        <v>233233</v>
      </c>
      <c r="AT1907" s="28">
        <v>0</v>
      </c>
      <c r="AU1907" s="62"/>
      <c r="BT1907">
        <v>0</v>
      </c>
      <c r="BU1907" s="32">
        <v>100</v>
      </c>
      <c r="BV1907" s="32">
        <v>155</v>
      </c>
      <c r="BW1907" s="32">
        <v>12300</v>
      </c>
      <c r="BX1907" s="32">
        <v>81</v>
      </c>
      <c r="BY1907" s="32">
        <v>91000</v>
      </c>
      <c r="BZ1907" t="s">
        <v>1816</v>
      </c>
      <c r="CA1907" t="s">
        <v>1686</v>
      </c>
      <c r="CB1907" t="s">
        <v>1295</v>
      </c>
      <c r="CC1907" s="52" t="s">
        <v>1683</v>
      </c>
      <c r="CD1907" s="52" t="s">
        <v>1784</v>
      </c>
      <c r="CE1907" s="155">
        <v>14625</v>
      </c>
      <c r="CF1907" s="155">
        <v>94</v>
      </c>
      <c r="CG1907" s="31" t="s">
        <v>5834</v>
      </c>
      <c r="CH1907" s="31" t="s">
        <v>4048</v>
      </c>
      <c r="CI1907" s="31" t="s">
        <v>997</v>
      </c>
      <c r="CJ1907" s="31" t="s">
        <v>654</v>
      </c>
      <c r="DL1907"/>
      <c r="DM1907"/>
      <c r="DN1907"/>
      <c r="DO1907"/>
      <c r="DP1907"/>
      <c r="DQ1907"/>
      <c r="DR1907"/>
      <c r="DV1907" s="31" t="s">
        <v>2366</v>
      </c>
      <c r="DW1907" s="31" t="s">
        <v>2375</v>
      </c>
      <c r="DX1907" s="63"/>
      <c r="DY1907" s="63"/>
      <c r="DZ1907" s="63"/>
      <c r="EA1907" s="167"/>
      <c r="EB1907" s="60"/>
      <c r="EC1907" s="60"/>
      <c r="ED1907" s="60"/>
      <c r="EE1907" s="60"/>
      <c r="EF1907" s="60"/>
      <c r="EG1907" s="60"/>
      <c r="EH1907" s="60"/>
      <c r="EI1907" s="60"/>
      <c r="EJ1907" s="60"/>
      <c r="EK1907" s="60"/>
      <c r="EL1907" s="60"/>
      <c r="EM1907" s="60"/>
      <c r="EN1907" s="60"/>
      <c r="EO1907" s="60"/>
      <c r="EP1907" s="60"/>
      <c r="EQ1907" s="60"/>
      <c r="ER1907" s="60"/>
      <c r="ES1907" s="60"/>
      <c r="ET1907" s="60"/>
      <c r="EU1907" s="60"/>
      <c r="EV1907" s="60"/>
      <c r="EW1907" s="60"/>
      <c r="EX1907" s="60"/>
      <c r="EY1907" s="60"/>
      <c r="EZ1907" s="60"/>
      <c r="FA1907" s="60"/>
      <c r="FB1907" s="60"/>
    </row>
    <row r="1908" spans="22:158" x14ac:dyDescent="0.25">
      <c r="W1908" s="33"/>
      <c r="X1908" s="33"/>
      <c r="AH1908" s="38">
        <v>100</v>
      </c>
      <c r="AI1908" s="38">
        <v>145</v>
      </c>
      <c r="AJ1908" s="38">
        <v>17050</v>
      </c>
      <c r="AK1908" s="38">
        <v>18</v>
      </c>
      <c r="AL1908" s="38">
        <v>1908558</v>
      </c>
      <c r="AM1908" s="61" t="s">
        <v>1816</v>
      </c>
      <c r="AN1908" s="61" t="s">
        <v>1691</v>
      </c>
      <c r="AO1908" s="61" t="s">
        <v>1634</v>
      </c>
      <c r="AP1908" s="61" t="s">
        <v>4974</v>
      </c>
      <c r="AQ1908" s="61" t="s">
        <v>1725</v>
      </c>
      <c r="AR1908" s="28">
        <v>0</v>
      </c>
      <c r="AS1908" s="28">
        <v>44092</v>
      </c>
      <c r="AT1908" s="28">
        <v>0</v>
      </c>
      <c r="AU1908" s="62"/>
      <c r="BT1908">
        <v>0</v>
      </c>
      <c r="BU1908" s="32">
        <v>100</v>
      </c>
      <c r="BV1908" s="32">
        <v>155</v>
      </c>
      <c r="BW1908" s="32">
        <v>12300</v>
      </c>
      <c r="BX1908" s="32">
        <v>81</v>
      </c>
      <c r="BY1908" s="32">
        <v>91010</v>
      </c>
      <c r="BZ1908" t="s">
        <v>1816</v>
      </c>
      <c r="CA1908" t="s">
        <v>1686</v>
      </c>
      <c r="CB1908" t="s">
        <v>1295</v>
      </c>
      <c r="CC1908" t="s">
        <v>1683</v>
      </c>
      <c r="CD1908" s="52" t="s">
        <v>1683</v>
      </c>
      <c r="CE1908" s="155">
        <v>4914</v>
      </c>
      <c r="CF1908" s="155">
        <v>7</v>
      </c>
      <c r="CG1908" s="31" t="s">
        <v>5837</v>
      </c>
      <c r="CH1908" s="31" t="s">
        <v>4050</v>
      </c>
      <c r="CI1908" s="31" t="s">
        <v>997</v>
      </c>
      <c r="CJ1908" s="31" t="s">
        <v>655</v>
      </c>
      <c r="DL1908"/>
      <c r="DM1908"/>
      <c r="DN1908"/>
      <c r="DO1908"/>
      <c r="DP1908"/>
      <c r="DQ1908"/>
      <c r="DR1908"/>
      <c r="DV1908" s="31" t="s">
        <v>2366</v>
      </c>
      <c r="DW1908" s="31" t="s">
        <v>2375</v>
      </c>
      <c r="DX1908" s="63"/>
      <c r="DY1908" s="63"/>
      <c r="DZ1908" s="63"/>
      <c r="EA1908" s="167"/>
      <c r="EB1908" s="60"/>
      <c r="EC1908" s="60"/>
      <c r="ED1908" s="60"/>
      <c r="EE1908" s="60"/>
      <c r="EF1908" s="60"/>
      <c r="EG1908" s="60"/>
      <c r="EH1908" s="60"/>
      <c r="EI1908" s="60"/>
      <c r="EJ1908" s="60"/>
      <c r="EK1908" s="60"/>
      <c r="EL1908" s="60"/>
      <c r="EM1908" s="60"/>
      <c r="EN1908" s="60"/>
      <c r="EO1908" s="60"/>
      <c r="EP1908" s="60"/>
      <c r="EQ1908" s="60"/>
      <c r="ER1908" s="60"/>
      <c r="ES1908" s="60"/>
      <c r="ET1908" s="60"/>
      <c r="EU1908" s="60"/>
      <c r="EV1908" s="60"/>
      <c r="EW1908" s="60"/>
      <c r="EX1908" s="60"/>
      <c r="EY1908" s="60"/>
      <c r="EZ1908" s="60"/>
      <c r="FA1908" s="60"/>
      <c r="FB1908" s="60"/>
    </row>
    <row r="1909" spans="22:158" x14ac:dyDescent="0.25">
      <c r="V1909" s="1"/>
      <c r="W1909" s="33"/>
      <c r="X1909" s="33"/>
      <c r="AH1909" s="38">
        <v>100</v>
      </c>
      <c r="AI1909" s="38">
        <v>145</v>
      </c>
      <c r="AJ1909" s="38">
        <v>17250</v>
      </c>
      <c r="AK1909" s="38">
        <v>18</v>
      </c>
      <c r="AL1909" s="38">
        <v>1908558</v>
      </c>
      <c r="AM1909" s="61" t="s">
        <v>1816</v>
      </c>
      <c r="AN1909" s="61" t="s">
        <v>1691</v>
      </c>
      <c r="AO1909" s="61" t="s">
        <v>1638</v>
      </c>
      <c r="AP1909" s="61" t="s">
        <v>4974</v>
      </c>
      <c r="AQ1909" s="61" t="s">
        <v>1725</v>
      </c>
      <c r="AR1909" s="28">
        <v>0</v>
      </c>
      <c r="AS1909" s="28">
        <v>0</v>
      </c>
      <c r="AT1909" s="28">
        <v>0</v>
      </c>
      <c r="AU1909" s="62"/>
      <c r="BT1909">
        <v>0</v>
      </c>
      <c r="BU1909" s="32">
        <v>100</v>
      </c>
      <c r="BV1909" s="32">
        <v>155</v>
      </c>
      <c r="BW1909" s="32">
        <v>12300</v>
      </c>
      <c r="BX1909" s="32">
        <v>82</v>
      </c>
      <c r="BY1909" s="32">
        <v>91020</v>
      </c>
      <c r="BZ1909" t="s">
        <v>1816</v>
      </c>
      <c r="CA1909" t="s">
        <v>1686</v>
      </c>
      <c r="CB1909" t="s">
        <v>1295</v>
      </c>
      <c r="CC1909" s="52" t="s">
        <v>1790</v>
      </c>
      <c r="CD1909" s="52" t="s">
        <v>1792</v>
      </c>
      <c r="CE1909" s="155">
        <v>80461</v>
      </c>
      <c r="CF1909" s="155">
        <v>160</v>
      </c>
      <c r="CG1909" s="31" t="s">
        <v>5851</v>
      </c>
      <c r="CH1909" s="31" t="s">
        <v>4051</v>
      </c>
      <c r="CI1909" s="31" t="s">
        <v>997</v>
      </c>
      <c r="CJ1909" s="31" t="s">
        <v>656</v>
      </c>
      <c r="DL1909"/>
      <c r="DM1909"/>
      <c r="DN1909"/>
      <c r="DO1909"/>
      <c r="DP1909"/>
      <c r="DQ1909"/>
      <c r="DR1909"/>
      <c r="DV1909" s="31" t="s">
        <v>2366</v>
      </c>
      <c r="DW1909" s="31" t="s">
        <v>2375</v>
      </c>
      <c r="DX1909" s="63"/>
      <c r="DY1909" s="63"/>
      <c r="DZ1909" s="63"/>
      <c r="EA1909" s="167"/>
      <c r="EB1909" s="60"/>
      <c r="EC1909" s="60"/>
      <c r="ED1909" s="60"/>
      <c r="EE1909" s="60"/>
      <c r="EF1909" s="60"/>
      <c r="EG1909" s="60"/>
      <c r="EH1909" s="60"/>
      <c r="EI1909" s="60"/>
      <c r="EJ1909" s="60"/>
      <c r="EK1909" s="60"/>
      <c r="EL1909" s="60"/>
      <c r="EM1909" s="60"/>
      <c r="EN1909" s="60"/>
      <c r="EO1909" s="60"/>
      <c r="EP1909" s="60"/>
      <c r="EQ1909" s="60"/>
      <c r="ER1909" s="60"/>
      <c r="ES1909" s="60"/>
      <c r="ET1909" s="60"/>
      <c r="EU1909" s="60"/>
      <c r="EV1909" s="60"/>
      <c r="EW1909" s="60"/>
      <c r="EX1909" s="60"/>
      <c r="EY1909" s="60"/>
      <c r="EZ1909" s="60"/>
      <c r="FA1909" s="60"/>
      <c r="FB1909" s="60"/>
    </row>
    <row r="1910" spans="22:158" x14ac:dyDescent="0.25">
      <c r="W1910" s="33"/>
      <c r="X1910" s="33"/>
      <c r="AH1910" s="38">
        <v>100</v>
      </c>
      <c r="AI1910" s="38">
        <v>150</v>
      </c>
      <c r="AJ1910" s="38">
        <v>11600</v>
      </c>
      <c r="AK1910" s="38">
        <v>18</v>
      </c>
      <c r="AL1910" s="38">
        <v>1908558</v>
      </c>
      <c r="AM1910" s="61" t="s">
        <v>1816</v>
      </c>
      <c r="AN1910" s="61" t="s">
        <v>1695</v>
      </c>
      <c r="AO1910" s="61" t="s">
        <v>5076</v>
      </c>
      <c r="AP1910" s="61" t="s">
        <v>4974</v>
      </c>
      <c r="AQ1910" s="61" t="s">
        <v>1725</v>
      </c>
      <c r="AR1910" s="28">
        <v>0</v>
      </c>
      <c r="AS1910" s="28">
        <v>0</v>
      </c>
      <c r="AT1910" s="28">
        <v>0</v>
      </c>
      <c r="AU1910" s="62"/>
      <c r="BT1910">
        <v>0</v>
      </c>
      <c r="BU1910" s="32">
        <v>100</v>
      </c>
      <c r="BV1910" s="32">
        <v>155</v>
      </c>
      <c r="BW1910" s="32">
        <v>12300</v>
      </c>
      <c r="BX1910" s="32">
        <v>82</v>
      </c>
      <c r="BY1910" s="32">
        <v>91040</v>
      </c>
      <c r="BZ1910" t="s">
        <v>1816</v>
      </c>
      <c r="CA1910" t="s">
        <v>1686</v>
      </c>
      <c r="CB1910" t="s">
        <v>1295</v>
      </c>
      <c r="CC1910" s="52" t="s">
        <v>1790</v>
      </c>
      <c r="CD1910" s="52" t="s">
        <v>1791</v>
      </c>
      <c r="CE1910" s="155">
        <v>20481</v>
      </c>
      <c r="CF1910" s="155">
        <v>133</v>
      </c>
      <c r="CG1910" s="31" t="s">
        <v>5853</v>
      </c>
      <c r="CH1910" s="31" t="s">
        <v>4052</v>
      </c>
      <c r="CI1910" s="31" t="s">
        <v>997</v>
      </c>
      <c r="CJ1910" s="31" t="s">
        <v>657</v>
      </c>
      <c r="DL1910"/>
      <c r="DM1910"/>
      <c r="DN1910"/>
      <c r="DO1910"/>
      <c r="DP1910"/>
      <c r="DQ1910"/>
      <c r="DR1910"/>
      <c r="DV1910" s="31" t="s">
        <v>2366</v>
      </c>
      <c r="DW1910" s="31" t="s">
        <v>2376</v>
      </c>
      <c r="DX1910" s="63"/>
      <c r="DY1910" s="63"/>
      <c r="DZ1910" s="63"/>
      <c r="EA1910" s="167"/>
      <c r="EB1910" s="60"/>
      <c r="EC1910" s="60"/>
      <c r="ED1910" s="60"/>
      <c r="EE1910" s="60"/>
      <c r="EF1910" s="60"/>
      <c r="EG1910" s="60"/>
      <c r="EH1910" s="60"/>
      <c r="EI1910" s="60"/>
      <c r="EJ1910" s="60"/>
      <c r="EK1910" s="60"/>
      <c r="EL1910" s="60"/>
      <c r="EM1910" s="60"/>
      <c r="EN1910" s="60"/>
      <c r="EO1910" s="60"/>
      <c r="EP1910" s="60"/>
      <c r="EQ1910" s="60"/>
      <c r="ER1910" s="60"/>
      <c r="ES1910" s="60"/>
      <c r="ET1910" s="60"/>
      <c r="EU1910" s="60"/>
      <c r="EV1910" s="60"/>
      <c r="EW1910" s="60"/>
      <c r="EX1910" s="60"/>
      <c r="EY1910" s="60"/>
      <c r="EZ1910" s="60"/>
      <c r="FA1910" s="60"/>
      <c r="FB1910" s="60"/>
    </row>
    <row r="1911" spans="22:158" x14ac:dyDescent="0.25">
      <c r="W1911" s="33"/>
      <c r="X1911" s="33"/>
      <c r="AH1911" s="38">
        <v>100</v>
      </c>
      <c r="AI1911" s="38">
        <v>150</v>
      </c>
      <c r="AJ1911" s="38">
        <v>13450</v>
      </c>
      <c r="AK1911" s="38">
        <v>18</v>
      </c>
      <c r="AL1911" s="38">
        <v>1908558</v>
      </c>
      <c r="AM1911" s="61" t="s">
        <v>1816</v>
      </c>
      <c r="AN1911" s="61" t="s">
        <v>1695</v>
      </c>
      <c r="AO1911" s="61" t="s">
        <v>5112</v>
      </c>
      <c r="AP1911" s="61" t="s">
        <v>4974</v>
      </c>
      <c r="AQ1911" s="61" t="s">
        <v>1725</v>
      </c>
      <c r="AR1911" s="28">
        <v>599323.1</v>
      </c>
      <c r="AS1911" s="28">
        <v>155099</v>
      </c>
      <c r="AT1911" s="28">
        <v>0</v>
      </c>
      <c r="AU1911" s="62"/>
      <c r="BT1911">
        <v>0</v>
      </c>
      <c r="BU1911" s="32">
        <v>100</v>
      </c>
      <c r="BV1911" s="32">
        <v>155</v>
      </c>
      <c r="BW1911" s="32">
        <v>12300</v>
      </c>
      <c r="BX1911" s="32">
        <v>83</v>
      </c>
      <c r="BY1911" s="32">
        <v>91060</v>
      </c>
      <c r="BZ1911" t="s">
        <v>1816</v>
      </c>
      <c r="CA1911" t="s">
        <v>1686</v>
      </c>
      <c r="CB1911" t="s">
        <v>1295</v>
      </c>
      <c r="CC1911" s="52" t="s">
        <v>1786</v>
      </c>
      <c r="CD1911" s="52" t="s">
        <v>5043</v>
      </c>
      <c r="CE1911" s="155">
        <v>119848</v>
      </c>
      <c r="CF1911" s="155">
        <v>3</v>
      </c>
      <c r="CG1911" s="31" t="s">
        <v>684</v>
      </c>
      <c r="CH1911" s="31" t="s">
        <v>4053</v>
      </c>
      <c r="CI1911" s="31" t="s">
        <v>997</v>
      </c>
      <c r="CJ1911" s="31" t="s">
        <v>658</v>
      </c>
      <c r="DL1911"/>
      <c r="DM1911"/>
      <c r="DN1911"/>
      <c r="DO1911"/>
      <c r="DP1911"/>
      <c r="DQ1911"/>
      <c r="DR1911"/>
      <c r="DV1911" s="31" t="s">
        <v>2366</v>
      </c>
      <c r="DW1911" s="31" t="s">
        <v>2376</v>
      </c>
      <c r="DX1911" s="63"/>
      <c r="DY1911" s="63"/>
      <c r="DZ1911" s="63"/>
      <c r="EA1911" s="167"/>
      <c r="EB1911" s="60"/>
      <c r="EC1911" s="60"/>
      <c r="ED1911" s="60"/>
      <c r="EE1911" s="60"/>
      <c r="EF1911" s="60"/>
      <c r="EG1911" s="60"/>
      <c r="EH1911" s="60"/>
      <c r="EI1911" s="60"/>
      <c r="EJ1911" s="60"/>
      <c r="EK1911" s="60"/>
      <c r="EL1911" s="60"/>
      <c r="EM1911" s="60"/>
      <c r="EN1911" s="60"/>
      <c r="EO1911" s="60"/>
      <c r="EP1911" s="60"/>
      <c r="EQ1911" s="60"/>
      <c r="ER1911" s="60"/>
      <c r="ES1911" s="60"/>
      <c r="ET1911" s="60"/>
      <c r="EU1911" s="60"/>
      <c r="EV1911" s="60"/>
      <c r="EW1911" s="60"/>
      <c r="EX1911" s="60"/>
      <c r="EY1911" s="60"/>
      <c r="EZ1911" s="60"/>
      <c r="FA1911" s="60"/>
      <c r="FB1911" s="60"/>
    </row>
    <row r="1912" spans="22:158" x14ac:dyDescent="0.25">
      <c r="W1912" s="33"/>
      <c r="X1912" s="33"/>
      <c r="AH1912" s="38">
        <v>100</v>
      </c>
      <c r="AI1912" s="38">
        <v>150</v>
      </c>
      <c r="AJ1912" s="38">
        <v>14750</v>
      </c>
      <c r="AK1912" s="38">
        <v>18</v>
      </c>
      <c r="AL1912" s="38">
        <v>1908558</v>
      </c>
      <c r="AM1912" s="61" t="s">
        <v>1816</v>
      </c>
      <c r="AN1912" s="61" t="s">
        <v>1695</v>
      </c>
      <c r="AO1912" s="61" t="s">
        <v>1583</v>
      </c>
      <c r="AP1912" s="61" t="s">
        <v>4974</v>
      </c>
      <c r="AQ1912" s="61" t="s">
        <v>1725</v>
      </c>
      <c r="AR1912" s="28">
        <v>116999.5</v>
      </c>
      <c r="AS1912" s="28">
        <v>250866</v>
      </c>
      <c r="AT1912" s="28">
        <v>0</v>
      </c>
      <c r="AU1912" s="62"/>
      <c r="BT1912">
        <v>0</v>
      </c>
      <c r="BU1912" s="32">
        <v>100</v>
      </c>
      <c r="BV1912" s="32">
        <v>155</v>
      </c>
      <c r="BW1912" s="32">
        <v>12300</v>
      </c>
      <c r="BX1912" s="32">
        <v>83</v>
      </c>
      <c r="BY1912" s="32">
        <v>91080</v>
      </c>
      <c r="BZ1912" t="s">
        <v>1816</v>
      </c>
      <c r="CA1912" t="s">
        <v>1686</v>
      </c>
      <c r="CB1912" t="s">
        <v>1295</v>
      </c>
      <c r="CC1912" t="s">
        <v>1786</v>
      </c>
      <c r="CD1912" s="52" t="s">
        <v>1784</v>
      </c>
      <c r="CE1912" s="155"/>
      <c r="CF1912" s="155"/>
      <c r="CG1912" s="31" t="s">
        <v>686</v>
      </c>
      <c r="CH1912" s="31" t="s">
        <v>981</v>
      </c>
      <c r="CI1912" s="31" t="s">
        <v>997</v>
      </c>
      <c r="CJ1912" s="31" t="s">
        <v>659</v>
      </c>
      <c r="DL1912"/>
      <c r="DM1912"/>
      <c r="DN1912"/>
      <c r="DO1912"/>
      <c r="DP1912"/>
      <c r="DQ1912"/>
      <c r="DR1912"/>
      <c r="DV1912" s="31" t="s">
        <v>2366</v>
      </c>
      <c r="DW1912" s="31" t="s">
        <v>2376</v>
      </c>
      <c r="DX1912" s="63"/>
      <c r="DY1912" s="63"/>
      <c r="DZ1912" s="63"/>
      <c r="EA1912" s="167"/>
      <c r="EB1912" s="60"/>
      <c r="EC1912" s="60"/>
      <c r="ED1912" s="60"/>
      <c r="EE1912" s="60"/>
      <c r="EF1912" s="60"/>
      <c r="EG1912" s="60"/>
      <c r="EH1912" s="60"/>
      <c r="EI1912" s="60"/>
      <c r="EJ1912" s="60"/>
      <c r="EK1912" s="60"/>
      <c r="EL1912" s="60"/>
      <c r="EM1912" s="60"/>
      <c r="EN1912" s="60"/>
      <c r="EO1912" s="60"/>
      <c r="EP1912" s="60"/>
      <c r="EQ1912" s="60"/>
      <c r="ER1912" s="60"/>
      <c r="ES1912" s="60"/>
      <c r="ET1912" s="60"/>
      <c r="EU1912" s="60"/>
      <c r="EV1912" s="60"/>
      <c r="EW1912" s="60"/>
      <c r="EX1912" s="60"/>
      <c r="EY1912" s="60"/>
      <c r="EZ1912" s="60"/>
      <c r="FA1912" s="60"/>
      <c r="FB1912" s="60"/>
    </row>
    <row r="1913" spans="22:158" x14ac:dyDescent="0.25">
      <c r="W1913" s="33"/>
      <c r="X1913" s="33"/>
      <c r="AH1913" s="38">
        <v>100</v>
      </c>
      <c r="AI1913" s="38">
        <v>150</v>
      </c>
      <c r="AJ1913" s="38">
        <v>17750</v>
      </c>
      <c r="AK1913" s="38">
        <v>18</v>
      </c>
      <c r="AL1913" s="38">
        <v>1908558</v>
      </c>
      <c r="AM1913" s="61" t="s">
        <v>1816</v>
      </c>
      <c r="AN1913" s="61" t="s">
        <v>1695</v>
      </c>
      <c r="AO1913" s="61" t="s">
        <v>1650</v>
      </c>
      <c r="AP1913" s="61" t="s">
        <v>4974</v>
      </c>
      <c r="AQ1913" s="61" t="s">
        <v>1725</v>
      </c>
      <c r="AR1913" s="28">
        <v>873453.9</v>
      </c>
      <c r="AS1913" s="28">
        <v>784131</v>
      </c>
      <c r="AT1913" s="28">
        <v>0</v>
      </c>
      <c r="AU1913" s="62"/>
      <c r="BT1913">
        <v>0</v>
      </c>
      <c r="BU1913" s="32">
        <v>100</v>
      </c>
      <c r="BV1913" s="32">
        <v>155</v>
      </c>
      <c r="BW1913" s="32">
        <v>12300</v>
      </c>
      <c r="BX1913" s="32">
        <v>84</v>
      </c>
      <c r="BY1913" s="32">
        <v>91100</v>
      </c>
      <c r="BZ1913" t="s">
        <v>1816</v>
      </c>
      <c r="CA1913" t="s">
        <v>1686</v>
      </c>
      <c r="CB1913" t="s">
        <v>1295</v>
      </c>
      <c r="CC1913" s="52" t="s">
        <v>1795</v>
      </c>
      <c r="CD1913" s="52" t="s">
        <v>1796</v>
      </c>
      <c r="CE1913" s="155">
        <v>145</v>
      </c>
      <c r="CF1913" s="155">
        <v>3</v>
      </c>
      <c r="CG1913" s="31" t="s">
        <v>688</v>
      </c>
      <c r="CH1913" s="31" t="s">
        <v>982</v>
      </c>
      <c r="CI1913" s="31" t="s">
        <v>997</v>
      </c>
      <c r="CJ1913" s="31" t="s">
        <v>660</v>
      </c>
      <c r="DL1913"/>
      <c r="DM1913"/>
      <c r="DN1913"/>
      <c r="DO1913"/>
      <c r="DP1913"/>
      <c r="DQ1913"/>
      <c r="DR1913"/>
      <c r="DV1913" s="31" t="s">
        <v>2366</v>
      </c>
      <c r="DW1913" s="31" t="s">
        <v>2376</v>
      </c>
      <c r="DX1913" s="63"/>
      <c r="DY1913" s="63"/>
      <c r="DZ1913" s="63"/>
      <c r="EA1913" s="167"/>
      <c r="EB1913" s="60"/>
      <c r="EC1913" s="60"/>
      <c r="ED1913" s="60"/>
      <c r="EE1913" s="60"/>
      <c r="EF1913" s="60"/>
      <c r="EG1913" s="60"/>
      <c r="EH1913" s="60"/>
      <c r="EI1913" s="60"/>
      <c r="EJ1913" s="60"/>
      <c r="EK1913" s="60"/>
      <c r="EL1913" s="60"/>
      <c r="EM1913" s="60"/>
      <c r="EN1913" s="60"/>
      <c r="EO1913" s="60"/>
      <c r="EP1913" s="60"/>
      <c r="EQ1913" s="60"/>
      <c r="ER1913" s="60"/>
      <c r="ES1913" s="60"/>
      <c r="ET1913" s="60"/>
      <c r="EU1913" s="60"/>
      <c r="EV1913" s="60"/>
      <c r="EW1913" s="60"/>
      <c r="EX1913" s="60"/>
      <c r="EY1913" s="60"/>
      <c r="EZ1913" s="60"/>
      <c r="FA1913" s="60"/>
      <c r="FB1913" s="60"/>
    </row>
    <row r="1914" spans="22:158" x14ac:dyDescent="0.25">
      <c r="W1914" s="33"/>
      <c r="X1914" s="33"/>
      <c r="AH1914" s="38">
        <v>100</v>
      </c>
      <c r="AI1914" s="38">
        <v>155</v>
      </c>
      <c r="AJ1914" s="38">
        <v>17800</v>
      </c>
      <c r="AK1914" s="38">
        <v>18</v>
      </c>
      <c r="AL1914" s="38">
        <v>1908558</v>
      </c>
      <c r="AM1914" s="61" t="s">
        <v>1816</v>
      </c>
      <c r="AN1914" s="61" t="s">
        <v>1686</v>
      </c>
      <c r="AO1914" s="61" t="s">
        <v>1651</v>
      </c>
      <c r="AP1914" s="61" t="s">
        <v>4974</v>
      </c>
      <c r="AQ1914" s="61" t="s">
        <v>1725</v>
      </c>
      <c r="AR1914" s="28">
        <v>0</v>
      </c>
      <c r="AS1914" s="28">
        <v>1803672</v>
      </c>
      <c r="AT1914" s="28">
        <v>0</v>
      </c>
      <c r="AU1914" s="62"/>
      <c r="BT1914">
        <v>0</v>
      </c>
      <c r="BU1914" s="32">
        <v>100</v>
      </c>
      <c r="BV1914" s="32">
        <v>155</v>
      </c>
      <c r="BW1914" s="32">
        <v>12300</v>
      </c>
      <c r="BX1914" s="32">
        <v>85</v>
      </c>
      <c r="BY1914" s="32">
        <v>91120</v>
      </c>
      <c r="BZ1914" t="s">
        <v>1816</v>
      </c>
      <c r="CA1914" t="s">
        <v>1686</v>
      </c>
      <c r="CB1914" t="s">
        <v>1295</v>
      </c>
      <c r="CC1914" t="s">
        <v>1797</v>
      </c>
      <c r="CD1914" s="52" t="s">
        <v>1797</v>
      </c>
      <c r="CE1914" s="155">
        <v>3</v>
      </c>
      <c r="CF1914" s="155">
        <v>1</v>
      </c>
      <c r="CG1914" s="31" t="s">
        <v>690</v>
      </c>
      <c r="CH1914" s="31" t="s">
        <v>983</v>
      </c>
      <c r="CI1914" s="31" t="s">
        <v>997</v>
      </c>
      <c r="CJ1914" s="31" t="s">
        <v>661</v>
      </c>
      <c r="DL1914"/>
      <c r="DM1914"/>
      <c r="DN1914"/>
      <c r="DO1914"/>
      <c r="DP1914"/>
      <c r="DQ1914"/>
      <c r="DR1914"/>
      <c r="DV1914" s="31" t="s">
        <v>2366</v>
      </c>
      <c r="DW1914" s="31" t="s">
        <v>2377</v>
      </c>
      <c r="DX1914" s="63"/>
      <c r="DY1914" s="63"/>
      <c r="DZ1914" s="63"/>
      <c r="EA1914" s="167"/>
      <c r="EB1914" s="60"/>
      <c r="EC1914" s="60"/>
      <c r="ED1914" s="60"/>
      <c r="EE1914" s="60"/>
      <c r="EF1914" s="60"/>
      <c r="EG1914" s="60"/>
      <c r="EH1914" s="60"/>
      <c r="EI1914" s="60"/>
      <c r="EJ1914" s="60"/>
      <c r="EK1914" s="60"/>
      <c r="EL1914" s="60"/>
      <c r="EM1914" s="60"/>
      <c r="EN1914" s="60"/>
      <c r="EO1914" s="60"/>
      <c r="EP1914" s="60"/>
      <c r="EQ1914" s="60"/>
      <c r="ER1914" s="60"/>
      <c r="ES1914" s="60"/>
      <c r="ET1914" s="60"/>
      <c r="EU1914" s="60"/>
      <c r="EV1914" s="60"/>
      <c r="EW1914" s="60"/>
      <c r="EX1914" s="60"/>
      <c r="EY1914" s="60"/>
      <c r="EZ1914" s="60"/>
      <c r="FA1914" s="60"/>
      <c r="FB1914" s="60"/>
    </row>
    <row r="1915" spans="22:158" x14ac:dyDescent="0.25">
      <c r="V1915" s="1"/>
      <c r="W1915" s="33"/>
      <c r="X1915" s="33"/>
      <c r="AH1915" s="38">
        <v>100</v>
      </c>
      <c r="AI1915" s="38">
        <v>155</v>
      </c>
      <c r="AJ1915" s="38">
        <v>18200</v>
      </c>
      <c r="AK1915" s="38">
        <v>18</v>
      </c>
      <c r="AL1915" s="38">
        <v>1908558</v>
      </c>
      <c r="AM1915" s="61" t="s">
        <v>1816</v>
      </c>
      <c r="AN1915" s="61" t="s">
        <v>1686</v>
      </c>
      <c r="AO1915" s="61" t="s">
        <v>1660</v>
      </c>
      <c r="AP1915" s="61" t="s">
        <v>4974</v>
      </c>
      <c r="AQ1915" s="61" t="s">
        <v>1725</v>
      </c>
      <c r="AR1915" s="28">
        <v>0</v>
      </c>
      <c r="AS1915" s="28">
        <v>452784</v>
      </c>
      <c r="AT1915" s="28">
        <v>0</v>
      </c>
      <c r="AU1915" s="62"/>
      <c r="BT1915">
        <v>0</v>
      </c>
      <c r="BU1915" s="32">
        <v>100</v>
      </c>
      <c r="BV1915" s="32">
        <v>155</v>
      </c>
      <c r="BW1915" s="32">
        <v>12300</v>
      </c>
      <c r="BX1915" s="32">
        <v>86</v>
      </c>
      <c r="BY1915" s="32">
        <v>91140</v>
      </c>
      <c r="BZ1915" t="s">
        <v>1816</v>
      </c>
      <c r="CA1915" t="s">
        <v>1686</v>
      </c>
      <c r="CB1915" t="s">
        <v>1295</v>
      </c>
      <c r="CC1915" t="s">
        <v>1787</v>
      </c>
      <c r="CD1915" t="s">
        <v>1789</v>
      </c>
      <c r="CE1915" s="155">
        <v>52</v>
      </c>
      <c r="CF1915" s="155">
        <v>25</v>
      </c>
      <c r="CG1915" s="31" t="s">
        <v>5839</v>
      </c>
      <c r="CH1915" s="31" t="s">
        <v>984</v>
      </c>
      <c r="CI1915" s="31" t="s">
        <v>997</v>
      </c>
      <c r="CJ1915" s="31" t="s">
        <v>662</v>
      </c>
      <c r="DL1915"/>
      <c r="DM1915"/>
      <c r="DN1915"/>
      <c r="DO1915"/>
      <c r="DP1915"/>
      <c r="DQ1915"/>
      <c r="DR1915"/>
      <c r="DV1915" s="31" t="s">
        <v>2366</v>
      </c>
      <c r="DW1915" s="31" t="s">
        <v>2377</v>
      </c>
      <c r="DX1915" s="63"/>
      <c r="DY1915" s="63"/>
      <c r="DZ1915" s="63"/>
      <c r="EA1915" s="167"/>
      <c r="EB1915" s="60"/>
      <c r="EC1915" s="60"/>
      <c r="ED1915" s="60"/>
      <c r="EE1915" s="60"/>
      <c r="EF1915" s="60"/>
      <c r="EG1915" s="60"/>
      <c r="EH1915" s="60"/>
      <c r="EI1915" s="60"/>
      <c r="EJ1915" s="60"/>
      <c r="EK1915" s="60"/>
      <c r="EL1915" s="60"/>
      <c r="EM1915" s="60"/>
      <c r="EN1915" s="60"/>
      <c r="EO1915" s="60"/>
      <c r="EP1915" s="60"/>
      <c r="EQ1915" s="60"/>
      <c r="ER1915" s="60"/>
      <c r="ES1915" s="60"/>
      <c r="ET1915" s="60"/>
      <c r="EU1915" s="60"/>
      <c r="EV1915" s="60"/>
      <c r="EW1915" s="60"/>
      <c r="EX1915" s="60"/>
      <c r="EY1915" s="60"/>
      <c r="EZ1915" s="60"/>
      <c r="FA1915" s="60"/>
      <c r="FB1915" s="60"/>
    </row>
    <row r="1916" spans="22:158" x14ac:dyDescent="0.25">
      <c r="W1916" s="33"/>
      <c r="X1916" s="33"/>
      <c r="AH1916" s="38">
        <v>100</v>
      </c>
      <c r="AI1916" s="38">
        <v>105</v>
      </c>
      <c r="AJ1916" s="38">
        <v>10200</v>
      </c>
      <c r="AK1916" s="38">
        <v>18</v>
      </c>
      <c r="AL1916" s="38">
        <v>1918158</v>
      </c>
      <c r="AM1916" s="61" t="s">
        <v>1816</v>
      </c>
      <c r="AN1916" s="61" t="s">
        <v>1688</v>
      </c>
      <c r="AO1916" s="61" t="s">
        <v>5047</v>
      </c>
      <c r="AP1916" s="61" t="s">
        <v>4974</v>
      </c>
      <c r="AQ1916" s="61" t="s">
        <v>4975</v>
      </c>
      <c r="AR1916" s="28">
        <v>0</v>
      </c>
      <c r="AS1916" s="28">
        <v>141628</v>
      </c>
      <c r="AT1916" s="28">
        <v>0</v>
      </c>
      <c r="AU1916" s="62"/>
      <c r="BT1916">
        <v>0</v>
      </c>
      <c r="BU1916" s="32">
        <v>100</v>
      </c>
      <c r="BV1916" s="32">
        <v>155</v>
      </c>
      <c r="BW1916" s="32">
        <v>12300</v>
      </c>
      <c r="BX1916" s="32">
        <v>86</v>
      </c>
      <c r="BY1916" s="32">
        <v>91160</v>
      </c>
      <c r="BZ1916" t="s">
        <v>1816</v>
      </c>
      <c r="CA1916" t="s">
        <v>1686</v>
      </c>
      <c r="CB1916" t="s">
        <v>1295</v>
      </c>
      <c r="CC1916" t="s">
        <v>1787</v>
      </c>
      <c r="CD1916" t="s">
        <v>1788</v>
      </c>
      <c r="CE1916" s="155">
        <v>23</v>
      </c>
      <c r="CF1916" s="155">
        <v>5</v>
      </c>
      <c r="CG1916" s="31" t="s">
        <v>5831</v>
      </c>
      <c r="CH1916" s="31" t="s">
        <v>985</v>
      </c>
      <c r="CI1916" s="31" t="s">
        <v>997</v>
      </c>
      <c r="CJ1916" s="31" t="s">
        <v>663</v>
      </c>
      <c r="DL1916"/>
      <c r="DM1916"/>
      <c r="DN1916"/>
      <c r="DO1916"/>
      <c r="DP1916"/>
      <c r="DQ1916"/>
      <c r="DR1916"/>
      <c r="DV1916" s="31" t="s">
        <v>2378</v>
      </c>
      <c r="DW1916" s="31" t="s">
        <v>2379</v>
      </c>
      <c r="DX1916" s="63"/>
      <c r="DY1916" s="63"/>
      <c r="DZ1916" s="63"/>
      <c r="EA1916" s="167"/>
      <c r="EB1916" s="60"/>
      <c r="EC1916" s="60"/>
      <c r="ED1916" s="60"/>
      <c r="EE1916" s="60"/>
      <c r="EF1916" s="60"/>
      <c r="EG1916" s="60"/>
      <c r="EH1916" s="60"/>
      <c r="EI1916" s="60"/>
      <c r="EJ1916" s="60"/>
      <c r="EK1916" s="60"/>
      <c r="EL1916" s="60"/>
      <c r="EM1916" s="60"/>
      <c r="EN1916" s="60"/>
      <c r="EO1916" s="60"/>
      <c r="EP1916" s="60"/>
      <c r="EQ1916" s="60"/>
      <c r="ER1916" s="60"/>
      <c r="ES1916" s="60"/>
      <c r="ET1916" s="60"/>
      <c r="EU1916" s="60"/>
      <c r="EV1916" s="60"/>
      <c r="EW1916" s="60"/>
      <c r="EX1916" s="60"/>
      <c r="EY1916" s="60"/>
      <c r="EZ1916" s="60"/>
      <c r="FA1916" s="60"/>
      <c r="FB1916" s="60"/>
    </row>
    <row r="1917" spans="22:158" x14ac:dyDescent="0.25">
      <c r="W1917" s="33"/>
      <c r="X1917" s="33"/>
      <c r="AH1917" s="38">
        <v>100</v>
      </c>
      <c r="AI1917" s="38">
        <v>105</v>
      </c>
      <c r="AJ1917" s="38">
        <v>10350</v>
      </c>
      <c r="AK1917" s="38">
        <v>18</v>
      </c>
      <c r="AL1917" s="38">
        <v>1918158</v>
      </c>
      <c r="AM1917" s="61" t="s">
        <v>1816</v>
      </c>
      <c r="AN1917" s="61" t="s">
        <v>1688</v>
      </c>
      <c r="AO1917" s="61" t="s">
        <v>5050</v>
      </c>
      <c r="AP1917" s="61" t="s">
        <v>4974</v>
      </c>
      <c r="AQ1917" s="61" t="s">
        <v>4975</v>
      </c>
      <c r="AR1917" s="28">
        <v>0</v>
      </c>
      <c r="AS1917" s="28">
        <v>88159</v>
      </c>
      <c r="AT1917" s="28">
        <v>0</v>
      </c>
      <c r="AU1917" s="62"/>
      <c r="BT1917">
        <v>0</v>
      </c>
      <c r="BU1917" s="32">
        <v>100</v>
      </c>
      <c r="BV1917" s="32">
        <v>155</v>
      </c>
      <c r="BW1917" s="32">
        <v>12300</v>
      </c>
      <c r="BX1917" s="32">
        <v>87</v>
      </c>
      <c r="BY1917" s="32">
        <v>91180</v>
      </c>
      <c r="BZ1917" t="s">
        <v>1816</v>
      </c>
      <c r="CA1917" t="s">
        <v>1686</v>
      </c>
      <c r="CB1917" t="s">
        <v>1295</v>
      </c>
      <c r="CC1917" t="s">
        <v>1726</v>
      </c>
      <c r="CD1917" s="52" t="s">
        <v>1793</v>
      </c>
      <c r="CE1917" s="155">
        <v>526</v>
      </c>
      <c r="CF1917" s="155">
        <v>3</v>
      </c>
      <c r="CG1917" s="31" t="s">
        <v>5841</v>
      </c>
      <c r="CH1917" s="31" t="s">
        <v>986</v>
      </c>
      <c r="CI1917" s="31" t="s">
        <v>997</v>
      </c>
      <c r="CJ1917" s="31" t="s">
        <v>664</v>
      </c>
      <c r="DL1917"/>
      <c r="DM1917"/>
      <c r="DN1917"/>
      <c r="DO1917"/>
      <c r="DP1917"/>
      <c r="DQ1917"/>
      <c r="DR1917"/>
      <c r="DV1917" s="31" t="s">
        <v>2378</v>
      </c>
      <c r="DW1917" s="31" t="s">
        <v>2379</v>
      </c>
      <c r="DX1917" s="63"/>
      <c r="DY1917" s="63"/>
      <c r="DZ1917" s="63"/>
      <c r="EA1917" s="167"/>
      <c r="EB1917" s="60"/>
      <c r="EC1917" s="60"/>
      <c r="ED1917" s="60"/>
      <c r="EE1917" s="60"/>
      <c r="EF1917" s="60"/>
      <c r="EG1917" s="60"/>
      <c r="EH1917" s="60"/>
      <c r="EI1917" s="60"/>
      <c r="EJ1917" s="60"/>
      <c r="EK1917" s="60"/>
      <c r="EL1917" s="60"/>
      <c r="EM1917" s="60"/>
      <c r="EN1917" s="60"/>
      <c r="EO1917" s="60"/>
      <c r="EP1917" s="60"/>
      <c r="EQ1917" s="60"/>
      <c r="ER1917" s="60"/>
      <c r="ES1917" s="60"/>
      <c r="ET1917" s="60"/>
      <c r="EU1917" s="60"/>
      <c r="EV1917" s="60"/>
      <c r="EW1917" s="60"/>
      <c r="EX1917" s="60"/>
      <c r="EY1917" s="60"/>
      <c r="EZ1917" s="60"/>
      <c r="FA1917" s="60"/>
      <c r="FB1917" s="60"/>
    </row>
    <row r="1918" spans="22:158" x14ac:dyDescent="0.25">
      <c r="W1918" s="33"/>
      <c r="X1918" s="33"/>
      <c r="AH1918" s="38">
        <v>100</v>
      </c>
      <c r="AI1918" s="38">
        <v>105</v>
      </c>
      <c r="AJ1918" s="38">
        <v>10500</v>
      </c>
      <c r="AK1918" s="38">
        <v>18</v>
      </c>
      <c r="AL1918" s="38">
        <v>1918158</v>
      </c>
      <c r="AM1918" s="61" t="s">
        <v>1816</v>
      </c>
      <c r="AN1918" s="61" t="s">
        <v>1688</v>
      </c>
      <c r="AO1918" s="61" t="s">
        <v>5053</v>
      </c>
      <c r="AP1918" s="61" t="s">
        <v>4974</v>
      </c>
      <c r="AQ1918" s="61" t="s">
        <v>4975</v>
      </c>
      <c r="AR1918" s="28">
        <v>0</v>
      </c>
      <c r="AS1918" s="28">
        <v>16812191</v>
      </c>
      <c r="AT1918" s="28">
        <v>7740083</v>
      </c>
      <c r="AU1918" s="62"/>
      <c r="BT1918">
        <v>0</v>
      </c>
      <c r="BU1918" s="32">
        <v>100</v>
      </c>
      <c r="BV1918" s="32">
        <v>155</v>
      </c>
      <c r="BW1918" s="32">
        <v>12300</v>
      </c>
      <c r="BX1918" s="32">
        <v>87</v>
      </c>
      <c r="BY1918" s="32">
        <v>91190</v>
      </c>
      <c r="BZ1918" t="s">
        <v>1816</v>
      </c>
      <c r="CA1918" t="s">
        <v>1686</v>
      </c>
      <c r="CB1918" t="s">
        <v>1295</v>
      </c>
      <c r="CC1918" s="52" t="s">
        <v>1726</v>
      </c>
      <c r="CD1918" s="52" t="s">
        <v>1726</v>
      </c>
      <c r="CE1918" s="155">
        <v>1</v>
      </c>
      <c r="CF1918" s="155">
        <v>1</v>
      </c>
      <c r="CG1918" s="31" t="s">
        <v>5843</v>
      </c>
      <c r="CH1918" s="31" t="s">
        <v>987</v>
      </c>
      <c r="CI1918" s="31" t="s">
        <v>997</v>
      </c>
      <c r="CJ1918" s="31" t="s">
        <v>665</v>
      </c>
      <c r="DL1918"/>
      <c r="DM1918"/>
      <c r="DN1918"/>
      <c r="DO1918"/>
      <c r="DP1918"/>
      <c r="DQ1918"/>
      <c r="DR1918"/>
      <c r="DV1918" s="31" t="s">
        <v>2378</v>
      </c>
      <c r="DW1918" s="31" t="s">
        <v>2379</v>
      </c>
      <c r="DX1918" s="63"/>
      <c r="DY1918" s="63"/>
      <c r="DZ1918" s="63"/>
      <c r="EA1918" s="167"/>
      <c r="EB1918" s="60"/>
      <c r="EC1918" s="60"/>
      <c r="ED1918" s="60"/>
      <c r="EE1918" s="60"/>
      <c r="EF1918" s="60"/>
      <c r="EG1918" s="60"/>
      <c r="EH1918" s="60"/>
      <c r="EI1918" s="60"/>
      <c r="EJ1918" s="60"/>
      <c r="EK1918" s="60"/>
      <c r="EL1918" s="60"/>
      <c r="EM1918" s="60"/>
      <c r="EN1918" s="60"/>
      <c r="EO1918" s="60"/>
      <c r="EP1918" s="60"/>
      <c r="EQ1918" s="60"/>
      <c r="ER1918" s="60"/>
      <c r="ES1918" s="60"/>
      <c r="ET1918" s="60"/>
      <c r="EU1918" s="60"/>
      <c r="EV1918" s="60"/>
      <c r="EW1918" s="60"/>
      <c r="EX1918" s="60"/>
      <c r="EY1918" s="60"/>
      <c r="EZ1918" s="60"/>
      <c r="FA1918" s="60"/>
      <c r="FB1918" s="60"/>
    </row>
    <row r="1919" spans="22:158" x14ac:dyDescent="0.25">
      <c r="W1919" s="33"/>
      <c r="X1919" s="33"/>
      <c r="AH1919" s="38">
        <v>100</v>
      </c>
      <c r="AI1919" s="38">
        <v>105</v>
      </c>
      <c r="AJ1919" s="38">
        <v>10750</v>
      </c>
      <c r="AK1919" s="38">
        <v>18</v>
      </c>
      <c r="AL1919" s="38">
        <v>1918158</v>
      </c>
      <c r="AM1919" s="61" t="s">
        <v>1816</v>
      </c>
      <c r="AN1919" s="61" t="s">
        <v>1688</v>
      </c>
      <c r="AO1919" s="61" t="s">
        <v>5058</v>
      </c>
      <c r="AP1919" s="61" t="s">
        <v>4974</v>
      </c>
      <c r="AQ1919" s="61" t="s">
        <v>4975</v>
      </c>
      <c r="AR1919" s="28">
        <v>0</v>
      </c>
      <c r="AS1919" s="28">
        <v>1412508</v>
      </c>
      <c r="AT1919" s="28">
        <v>766590</v>
      </c>
      <c r="AU1919" s="62"/>
      <c r="BT1919">
        <v>0</v>
      </c>
      <c r="BU1919" s="32">
        <v>100</v>
      </c>
      <c r="BV1919" s="32">
        <v>155</v>
      </c>
      <c r="BW1919" s="32">
        <v>12300</v>
      </c>
      <c r="BX1919" s="32">
        <v>87</v>
      </c>
      <c r="BY1919" s="32">
        <v>91192</v>
      </c>
      <c r="BZ1919" t="s">
        <v>1816</v>
      </c>
      <c r="CA1919" t="s">
        <v>1686</v>
      </c>
      <c r="CB1919" s="52" t="s">
        <v>1295</v>
      </c>
      <c r="CC1919" s="52" t="s">
        <v>1726</v>
      </c>
      <c r="CD1919" s="52" t="s">
        <v>1115</v>
      </c>
      <c r="CE1919" s="155">
        <v>1995</v>
      </c>
      <c r="CF1919" s="155">
        <v>1</v>
      </c>
      <c r="CG1919" s="31" t="s">
        <v>692</v>
      </c>
      <c r="CH1919" s="31" t="s">
        <v>988</v>
      </c>
      <c r="CI1919" s="31" t="s">
        <v>997</v>
      </c>
      <c r="CJ1919" s="31" t="s">
        <v>4940</v>
      </c>
      <c r="DL1919"/>
      <c r="DM1919"/>
      <c r="DN1919"/>
      <c r="DO1919"/>
      <c r="DP1919"/>
      <c r="DQ1919"/>
      <c r="DR1919"/>
      <c r="DV1919" s="31" t="s">
        <v>2378</v>
      </c>
      <c r="DW1919" s="31" t="s">
        <v>2379</v>
      </c>
      <c r="DX1919" s="63"/>
      <c r="DY1919" s="63"/>
      <c r="DZ1919" s="63"/>
      <c r="EA1919" s="167"/>
      <c r="EB1919" s="60"/>
      <c r="EC1919" s="60"/>
      <c r="ED1919" s="60"/>
      <c r="EE1919" s="60"/>
      <c r="EF1919" s="60"/>
      <c r="EG1919" s="60"/>
      <c r="EH1919" s="60"/>
      <c r="EI1919" s="60"/>
      <c r="EJ1919" s="60"/>
      <c r="EK1919" s="60"/>
      <c r="EL1919" s="60"/>
      <c r="EM1919" s="60"/>
      <c r="EN1919" s="60"/>
      <c r="EO1919" s="60"/>
      <c r="EP1919" s="60"/>
      <c r="EQ1919" s="60"/>
      <c r="ER1919" s="60"/>
      <c r="ES1919" s="60"/>
      <c r="ET1919" s="60"/>
      <c r="EU1919" s="60"/>
      <c r="EV1919" s="60"/>
      <c r="EW1919" s="60"/>
      <c r="EX1919" s="60"/>
      <c r="EY1919" s="60"/>
      <c r="EZ1919" s="60"/>
      <c r="FA1919" s="60"/>
      <c r="FB1919" s="60"/>
    </row>
    <row r="1920" spans="22:158" x14ac:dyDescent="0.25">
      <c r="W1920" s="33"/>
      <c r="X1920" s="33"/>
      <c r="AH1920" s="38">
        <v>100</v>
      </c>
      <c r="AI1920" s="38">
        <v>105</v>
      </c>
      <c r="AJ1920" s="38">
        <v>10900</v>
      </c>
      <c r="AK1920" s="38">
        <v>18</v>
      </c>
      <c r="AL1920" s="38">
        <v>1918158</v>
      </c>
      <c r="AM1920" s="61" t="s">
        <v>1816</v>
      </c>
      <c r="AN1920" s="61" t="s">
        <v>1688</v>
      </c>
      <c r="AO1920" s="61" t="s">
        <v>5061</v>
      </c>
      <c r="AP1920" s="61" t="s">
        <v>4974</v>
      </c>
      <c r="AQ1920" s="61" t="s">
        <v>4975</v>
      </c>
      <c r="AR1920" s="28">
        <v>0</v>
      </c>
      <c r="AS1920" s="28">
        <v>5419080</v>
      </c>
      <c r="AT1920" s="28">
        <v>3091088</v>
      </c>
      <c r="AU1920" s="62"/>
      <c r="BT1920">
        <v>0</v>
      </c>
      <c r="BU1920" s="32">
        <v>100</v>
      </c>
      <c r="BV1920" s="32">
        <v>155</v>
      </c>
      <c r="BW1920" s="32">
        <v>12300</v>
      </c>
      <c r="BX1920" s="32">
        <v>87</v>
      </c>
      <c r="BY1920" s="32">
        <v>91194</v>
      </c>
      <c r="BZ1920" t="s">
        <v>1816</v>
      </c>
      <c r="CA1920" t="s">
        <v>1686</v>
      </c>
      <c r="CB1920" t="s">
        <v>1295</v>
      </c>
      <c r="CC1920" s="52" t="s">
        <v>1726</v>
      </c>
      <c r="CD1920" s="52" t="s">
        <v>1114</v>
      </c>
      <c r="CE1920" s="155">
        <v>1</v>
      </c>
      <c r="CF1920" s="155">
        <v>1</v>
      </c>
      <c r="CG1920" s="31" t="s">
        <v>694</v>
      </c>
      <c r="CH1920" s="31" t="s">
        <v>989</v>
      </c>
      <c r="CI1920" s="31" t="s">
        <v>997</v>
      </c>
      <c r="CJ1920" s="31" t="s">
        <v>4939</v>
      </c>
      <c r="DL1920"/>
      <c r="DM1920"/>
      <c r="DN1920"/>
      <c r="DO1920"/>
      <c r="DP1920"/>
      <c r="DQ1920"/>
      <c r="DR1920"/>
      <c r="DV1920" s="31" t="s">
        <v>2378</v>
      </c>
      <c r="DW1920" s="31" t="s">
        <v>2379</v>
      </c>
      <c r="DX1920" s="63"/>
      <c r="DY1920" s="63"/>
      <c r="DZ1920" s="63"/>
      <c r="EA1920" s="167"/>
      <c r="EB1920" s="60"/>
      <c r="EC1920" s="60"/>
      <c r="ED1920" s="60"/>
      <c r="EE1920" s="60"/>
      <c r="EF1920" s="60"/>
      <c r="EG1920" s="60"/>
      <c r="EH1920" s="60"/>
      <c r="EI1920" s="60"/>
      <c r="EJ1920" s="60"/>
      <c r="EK1920" s="60"/>
      <c r="EL1920" s="60"/>
      <c r="EM1920" s="60"/>
      <c r="EN1920" s="60"/>
      <c r="EO1920" s="60"/>
      <c r="EP1920" s="60"/>
      <c r="EQ1920" s="60"/>
      <c r="ER1920" s="60"/>
      <c r="ES1920" s="60"/>
      <c r="ET1920" s="60"/>
      <c r="EU1920" s="60"/>
      <c r="EV1920" s="60"/>
      <c r="EW1920" s="60"/>
      <c r="EX1920" s="60"/>
      <c r="EY1920" s="60"/>
      <c r="EZ1920" s="60"/>
      <c r="FA1920" s="60"/>
      <c r="FB1920" s="60"/>
    </row>
    <row r="1921" spans="22:158" x14ac:dyDescent="0.25">
      <c r="V1921" s="1"/>
      <c r="W1921" s="33"/>
      <c r="X1921" s="33"/>
      <c r="AH1921" s="38">
        <v>100</v>
      </c>
      <c r="AI1921" s="38">
        <v>105</v>
      </c>
      <c r="AJ1921" s="38">
        <v>11100</v>
      </c>
      <c r="AK1921" s="38">
        <v>18</v>
      </c>
      <c r="AL1921" s="38">
        <v>1918158</v>
      </c>
      <c r="AM1921" s="61" t="s">
        <v>1816</v>
      </c>
      <c r="AN1921" s="61" t="s">
        <v>1688</v>
      </c>
      <c r="AO1921" s="61" t="s">
        <v>5065</v>
      </c>
      <c r="AP1921" s="61" t="s">
        <v>4974</v>
      </c>
      <c r="AQ1921" s="61" t="s">
        <v>4975</v>
      </c>
      <c r="AR1921" s="28">
        <v>0</v>
      </c>
      <c r="AS1921" s="28">
        <v>0</v>
      </c>
      <c r="AT1921" s="28">
        <v>41215</v>
      </c>
      <c r="AU1921" s="62"/>
      <c r="BT1921">
        <v>0</v>
      </c>
      <c r="BU1921" s="32">
        <v>100</v>
      </c>
      <c r="BV1921" s="32">
        <v>155</v>
      </c>
      <c r="BW1921" s="32">
        <v>12300</v>
      </c>
      <c r="BX1921" s="32">
        <v>87</v>
      </c>
      <c r="BY1921" s="32">
        <v>91200</v>
      </c>
      <c r="BZ1921" t="s">
        <v>1816</v>
      </c>
      <c r="CA1921" t="s">
        <v>1686</v>
      </c>
      <c r="CB1921" t="s">
        <v>1295</v>
      </c>
      <c r="CC1921" s="52" t="s">
        <v>1726</v>
      </c>
      <c r="CD1921" s="52" t="s">
        <v>1794</v>
      </c>
      <c r="CE1921" s="155"/>
      <c r="CF1921" s="155"/>
      <c r="CG1921" s="31" t="s">
        <v>5845</v>
      </c>
      <c r="CH1921" s="31" t="s">
        <v>990</v>
      </c>
      <c r="CI1921" s="31" t="s">
        <v>997</v>
      </c>
      <c r="CJ1921" s="31" t="s">
        <v>666</v>
      </c>
      <c r="DL1921"/>
      <c r="DM1921"/>
      <c r="DN1921"/>
      <c r="DO1921"/>
      <c r="DP1921"/>
      <c r="DQ1921"/>
      <c r="DR1921"/>
      <c r="DV1921" s="31" t="s">
        <v>2378</v>
      </c>
      <c r="DW1921" s="31" t="s">
        <v>2379</v>
      </c>
      <c r="DX1921" s="63"/>
      <c r="DY1921" s="63"/>
      <c r="DZ1921" s="63"/>
      <c r="EA1921" s="167"/>
      <c r="EB1921" s="60"/>
      <c r="EC1921" s="60"/>
      <c r="ED1921" s="60"/>
      <c r="EE1921" s="60"/>
      <c r="EF1921" s="60"/>
      <c r="EG1921" s="60"/>
      <c r="EH1921" s="60"/>
      <c r="EI1921" s="60"/>
      <c r="EJ1921" s="60"/>
      <c r="EK1921" s="60"/>
      <c r="EL1921" s="60"/>
      <c r="EM1921" s="60"/>
      <c r="EN1921" s="60"/>
      <c r="EO1921" s="60"/>
      <c r="EP1921" s="60"/>
      <c r="EQ1921" s="60"/>
      <c r="ER1921" s="60"/>
      <c r="ES1921" s="60"/>
      <c r="ET1921" s="60"/>
      <c r="EU1921" s="60"/>
      <c r="EV1921" s="60"/>
      <c r="EW1921" s="60"/>
      <c r="EX1921" s="60"/>
      <c r="EY1921" s="60"/>
      <c r="EZ1921" s="60"/>
      <c r="FA1921" s="60"/>
      <c r="FB1921" s="60"/>
    </row>
    <row r="1922" spans="22:158" x14ac:dyDescent="0.25">
      <c r="W1922" s="33"/>
      <c r="X1922" s="33"/>
      <c r="AH1922" s="38">
        <v>100</v>
      </c>
      <c r="AI1922" s="38">
        <v>105</v>
      </c>
      <c r="AJ1922" s="38">
        <v>11450</v>
      </c>
      <c r="AK1922" s="38">
        <v>18</v>
      </c>
      <c r="AL1922" s="38">
        <v>1918158</v>
      </c>
      <c r="AM1922" s="61" t="s">
        <v>1816</v>
      </c>
      <c r="AN1922" s="61" t="s">
        <v>1688</v>
      </c>
      <c r="AO1922" s="61" t="s">
        <v>5072</v>
      </c>
      <c r="AP1922" s="61" t="s">
        <v>4974</v>
      </c>
      <c r="AQ1922" s="61" t="s">
        <v>4975</v>
      </c>
      <c r="AR1922" s="28">
        <v>0</v>
      </c>
      <c r="AS1922" s="28">
        <v>3100501</v>
      </c>
      <c r="AT1922" s="28">
        <v>700647</v>
      </c>
      <c r="AU1922" s="62"/>
      <c r="BT1922">
        <v>0</v>
      </c>
      <c r="BU1922" s="32">
        <v>100</v>
      </c>
      <c r="BV1922" s="32">
        <v>155</v>
      </c>
      <c r="BW1922" s="32">
        <v>12300</v>
      </c>
      <c r="BX1922" s="32">
        <v>88</v>
      </c>
      <c r="BY1922" s="32">
        <v>91220</v>
      </c>
      <c r="BZ1922" t="s">
        <v>1816</v>
      </c>
      <c r="CA1922" t="s">
        <v>1686</v>
      </c>
      <c r="CB1922" t="s">
        <v>1295</v>
      </c>
      <c r="CC1922" t="s">
        <v>1684</v>
      </c>
      <c r="CD1922" s="52" t="s">
        <v>1684</v>
      </c>
      <c r="CE1922" s="155">
        <v>140276</v>
      </c>
      <c r="CF1922" s="155">
        <v>6</v>
      </c>
      <c r="CG1922" s="31" t="s">
        <v>696</v>
      </c>
      <c r="CH1922" s="31" t="s">
        <v>991</v>
      </c>
      <c r="CI1922" s="31" t="s">
        <v>997</v>
      </c>
      <c r="CJ1922" s="31" t="s">
        <v>667</v>
      </c>
      <c r="DL1922"/>
      <c r="DM1922"/>
      <c r="DN1922"/>
      <c r="DO1922"/>
      <c r="DP1922"/>
      <c r="DQ1922"/>
      <c r="DR1922"/>
      <c r="DV1922" s="31" t="s">
        <v>2378</v>
      </c>
      <c r="DW1922" s="31" t="s">
        <v>2379</v>
      </c>
      <c r="DX1922" s="63"/>
      <c r="DY1922" s="63"/>
      <c r="DZ1922" s="63"/>
      <c r="EA1922" s="167"/>
      <c r="EB1922" s="60"/>
      <c r="EC1922" s="60"/>
      <c r="ED1922" s="60"/>
      <c r="EE1922" s="60"/>
      <c r="EF1922" s="60"/>
      <c r="EG1922" s="60"/>
      <c r="EH1922" s="60"/>
      <c r="EI1922" s="60"/>
      <c r="EJ1922" s="60"/>
      <c r="EK1922" s="60"/>
      <c r="EL1922" s="60"/>
      <c r="EM1922" s="60"/>
      <c r="EN1922" s="60"/>
      <c r="EO1922" s="60"/>
      <c r="EP1922" s="60"/>
      <c r="EQ1922" s="60"/>
      <c r="ER1922" s="60"/>
      <c r="ES1922" s="60"/>
      <c r="ET1922" s="60"/>
      <c r="EU1922" s="60"/>
      <c r="EV1922" s="60"/>
      <c r="EW1922" s="60"/>
      <c r="EX1922" s="60"/>
      <c r="EY1922" s="60"/>
      <c r="EZ1922" s="60"/>
      <c r="FA1922" s="60"/>
      <c r="FB1922" s="60"/>
    </row>
    <row r="1923" spans="22:158" x14ac:dyDescent="0.25">
      <c r="W1923" s="33"/>
      <c r="X1923" s="33"/>
      <c r="AH1923" s="38">
        <v>100</v>
      </c>
      <c r="AI1923" s="38">
        <v>105</v>
      </c>
      <c r="AJ1923" s="38">
        <v>11500</v>
      </c>
      <c r="AK1923" s="38">
        <v>18</v>
      </c>
      <c r="AL1923" s="38">
        <v>1918158</v>
      </c>
      <c r="AM1923" s="61" t="s">
        <v>1816</v>
      </c>
      <c r="AN1923" s="61" t="s">
        <v>1688</v>
      </c>
      <c r="AO1923" s="61" t="s">
        <v>5073</v>
      </c>
      <c r="AP1923" s="61" t="s">
        <v>4974</v>
      </c>
      <c r="AQ1923" s="61" t="s">
        <v>4975</v>
      </c>
      <c r="AR1923" s="28">
        <v>0</v>
      </c>
      <c r="AS1923" s="28">
        <v>935605</v>
      </c>
      <c r="AT1923" s="28">
        <v>1294135</v>
      </c>
      <c r="AU1923" s="62"/>
      <c r="BT1923">
        <v>0</v>
      </c>
      <c r="BU1923" s="32">
        <v>100</v>
      </c>
      <c r="BV1923" s="32">
        <v>155</v>
      </c>
      <c r="BW1923" s="32">
        <v>12300</v>
      </c>
      <c r="BX1923" s="32">
        <v>89</v>
      </c>
      <c r="BY1923" s="32">
        <v>91240</v>
      </c>
      <c r="BZ1923" t="s">
        <v>1816</v>
      </c>
      <c r="CA1923" t="s">
        <v>1686</v>
      </c>
      <c r="CB1923" t="s">
        <v>1295</v>
      </c>
      <c r="CC1923" s="52" t="s">
        <v>1785</v>
      </c>
      <c r="CD1923" s="52" t="s">
        <v>1785</v>
      </c>
      <c r="CE1923" s="155">
        <v>206450</v>
      </c>
      <c r="CF1923" s="155">
        <v>154</v>
      </c>
      <c r="CG1923" s="31" t="s">
        <v>698</v>
      </c>
      <c r="CH1923" s="31" t="s">
        <v>992</v>
      </c>
      <c r="CI1923" s="31" t="s">
        <v>997</v>
      </c>
      <c r="CJ1923" s="31" t="s">
        <v>668</v>
      </c>
      <c r="DL1923"/>
      <c r="DM1923"/>
      <c r="DN1923"/>
      <c r="DO1923"/>
      <c r="DP1923"/>
      <c r="DQ1923"/>
      <c r="DR1923"/>
      <c r="DV1923" s="31" t="s">
        <v>2378</v>
      </c>
      <c r="DW1923" s="31" t="s">
        <v>2379</v>
      </c>
      <c r="DX1923" s="63"/>
      <c r="DY1923" s="63"/>
      <c r="DZ1923" s="63"/>
      <c r="EA1923" s="167"/>
      <c r="EB1923" s="60"/>
      <c r="EC1923" s="60"/>
      <c r="ED1923" s="60"/>
      <c r="EE1923" s="60"/>
      <c r="EF1923" s="60"/>
      <c r="EG1923" s="60"/>
      <c r="EH1923" s="60"/>
      <c r="EI1923" s="60"/>
      <c r="EJ1923" s="60"/>
      <c r="EK1923" s="60"/>
      <c r="EL1923" s="60"/>
      <c r="EM1923" s="60"/>
      <c r="EN1923" s="60"/>
      <c r="EO1923" s="60"/>
      <c r="EP1923" s="60"/>
      <c r="EQ1923" s="60"/>
      <c r="ER1923" s="60"/>
      <c r="ES1923" s="60"/>
      <c r="ET1923" s="60"/>
      <c r="EU1923" s="60"/>
      <c r="EV1923" s="60"/>
      <c r="EW1923" s="60"/>
      <c r="EX1923" s="60"/>
      <c r="EY1923" s="60"/>
      <c r="EZ1923" s="60"/>
      <c r="FA1923" s="60"/>
      <c r="FB1923" s="60"/>
    </row>
    <row r="1924" spans="22:158" x14ac:dyDescent="0.25">
      <c r="V1924" s="1"/>
      <c r="W1924" s="33"/>
      <c r="X1924" s="33"/>
      <c r="AH1924" s="38">
        <v>100</v>
      </c>
      <c r="AI1924" s="38">
        <v>105</v>
      </c>
      <c r="AJ1924" s="38">
        <v>12850</v>
      </c>
      <c r="AK1924" s="38">
        <v>18</v>
      </c>
      <c r="AL1924" s="38">
        <v>1918158</v>
      </c>
      <c r="AM1924" s="61" t="s">
        <v>1816</v>
      </c>
      <c r="AN1924" s="61" t="s">
        <v>1688</v>
      </c>
      <c r="AO1924" s="61" t="s">
        <v>5098</v>
      </c>
      <c r="AP1924" s="61" t="s">
        <v>4974</v>
      </c>
      <c r="AQ1924" s="61" t="s">
        <v>4975</v>
      </c>
      <c r="AR1924" s="28">
        <v>0</v>
      </c>
      <c r="AS1924" s="28">
        <v>2236089</v>
      </c>
      <c r="AT1924" s="28">
        <v>2390441</v>
      </c>
      <c r="AU1924" s="62"/>
      <c r="BT1924">
        <v>0</v>
      </c>
      <c r="BU1924" s="32">
        <v>100</v>
      </c>
      <c r="BV1924" s="32">
        <v>155</v>
      </c>
      <c r="BW1924" s="32">
        <v>12300</v>
      </c>
      <c r="BX1924" s="32">
        <v>90</v>
      </c>
      <c r="BY1924" s="32">
        <v>91260</v>
      </c>
      <c r="BZ1924" t="s">
        <v>1816</v>
      </c>
      <c r="CA1924" t="s">
        <v>1686</v>
      </c>
      <c r="CB1924" t="s">
        <v>1295</v>
      </c>
      <c r="CC1924" t="s">
        <v>5036</v>
      </c>
      <c r="CD1924" s="52" t="s">
        <v>5036</v>
      </c>
      <c r="CE1924" s="155">
        <v>2</v>
      </c>
      <c r="CF1924" s="155">
        <v>1</v>
      </c>
      <c r="CG1924" s="31" t="s">
        <v>5848</v>
      </c>
      <c r="CH1924" s="31" t="s">
        <v>993</v>
      </c>
      <c r="CI1924" s="31" t="s">
        <v>997</v>
      </c>
      <c r="CJ1924" s="31" t="s">
        <v>669</v>
      </c>
      <c r="DL1924"/>
      <c r="DM1924"/>
      <c r="DN1924"/>
      <c r="DO1924"/>
      <c r="DP1924"/>
      <c r="DQ1924"/>
      <c r="DR1924"/>
      <c r="DV1924" s="31" t="s">
        <v>2378</v>
      </c>
      <c r="DW1924" s="31" t="s">
        <v>2379</v>
      </c>
      <c r="DX1924" s="63"/>
      <c r="DY1924" s="63"/>
      <c r="DZ1924" s="63"/>
      <c r="EA1924" s="167"/>
      <c r="EB1924" s="60"/>
      <c r="EC1924" s="60"/>
      <c r="ED1924" s="60"/>
      <c r="EE1924" s="60"/>
      <c r="EF1924" s="60"/>
      <c r="EG1924" s="60"/>
      <c r="EH1924" s="60"/>
      <c r="EI1924" s="60"/>
      <c r="EJ1924" s="60"/>
      <c r="EK1924" s="60"/>
      <c r="EL1924" s="60"/>
      <c r="EM1924" s="60"/>
      <c r="EN1924" s="60"/>
      <c r="EO1924" s="60"/>
      <c r="EP1924" s="60"/>
      <c r="EQ1924" s="60"/>
      <c r="ER1924" s="60"/>
      <c r="ES1924" s="60"/>
      <c r="ET1924" s="60"/>
      <c r="EU1924" s="60"/>
      <c r="EV1924" s="60"/>
      <c r="EW1924" s="60"/>
      <c r="EX1924" s="60"/>
      <c r="EY1924" s="60"/>
      <c r="EZ1924" s="60"/>
      <c r="FA1924" s="60"/>
      <c r="FB1924" s="60"/>
    </row>
    <row r="1925" spans="22:158" x14ac:dyDescent="0.25">
      <c r="W1925" s="33"/>
      <c r="X1925" s="33"/>
      <c r="AH1925" s="38">
        <v>100</v>
      </c>
      <c r="AI1925" s="38">
        <v>105</v>
      </c>
      <c r="AJ1925" s="38">
        <v>13100</v>
      </c>
      <c r="AK1925" s="38">
        <v>18</v>
      </c>
      <c r="AL1925" s="38">
        <v>1918158</v>
      </c>
      <c r="AM1925" s="61" t="s">
        <v>1816</v>
      </c>
      <c r="AN1925" s="61" t="s">
        <v>1688</v>
      </c>
      <c r="AO1925" s="61" t="s">
        <v>5104</v>
      </c>
      <c r="AP1925" s="61" t="s">
        <v>4974</v>
      </c>
      <c r="AQ1925" s="61" t="s">
        <v>4975</v>
      </c>
      <c r="AR1925" s="28">
        <v>0</v>
      </c>
      <c r="AS1925" s="28">
        <v>13108320</v>
      </c>
      <c r="AT1925" s="28">
        <v>2431656</v>
      </c>
      <c r="AU1925" s="62"/>
      <c r="BT1925">
        <v>0</v>
      </c>
      <c r="BU1925" s="32">
        <v>100</v>
      </c>
      <c r="BV1925" s="32">
        <v>155</v>
      </c>
      <c r="BW1925" s="32">
        <v>12500</v>
      </c>
      <c r="BX1925" s="32">
        <v>81</v>
      </c>
      <c r="BY1925" s="32">
        <v>91000</v>
      </c>
      <c r="BZ1925" t="s">
        <v>1816</v>
      </c>
      <c r="CA1925" t="s">
        <v>1686</v>
      </c>
      <c r="CB1925" t="s">
        <v>1297</v>
      </c>
      <c r="CC1925" s="52" t="s">
        <v>1683</v>
      </c>
      <c r="CD1925" s="52" t="s">
        <v>1784</v>
      </c>
      <c r="CE1925" s="155">
        <v>7098</v>
      </c>
      <c r="CF1925" s="155">
        <v>70</v>
      </c>
      <c r="CG1925" s="31" t="s">
        <v>5834</v>
      </c>
      <c r="CH1925" s="31" t="s">
        <v>4048</v>
      </c>
      <c r="CI1925" s="31" t="s">
        <v>998</v>
      </c>
      <c r="CJ1925" s="31" t="s">
        <v>670</v>
      </c>
      <c r="DL1925"/>
      <c r="DM1925"/>
      <c r="DN1925"/>
      <c r="DO1925"/>
      <c r="DP1925"/>
      <c r="DQ1925"/>
      <c r="DR1925"/>
      <c r="DV1925" s="31" t="s">
        <v>2378</v>
      </c>
      <c r="DW1925" s="31" t="s">
        <v>2379</v>
      </c>
      <c r="DX1925" s="63"/>
      <c r="DY1925" s="63"/>
      <c r="DZ1925" s="63"/>
      <c r="EA1925" s="167"/>
      <c r="EB1925" s="60"/>
      <c r="EC1925" s="60"/>
      <c r="ED1925" s="60"/>
      <c r="EE1925" s="60"/>
      <c r="EF1925" s="60"/>
      <c r="EG1925" s="60"/>
      <c r="EH1925" s="60"/>
      <c r="EI1925" s="60"/>
      <c r="EJ1925" s="60"/>
      <c r="EK1925" s="60"/>
      <c r="EL1925" s="60"/>
      <c r="EM1925" s="60"/>
      <c r="EN1925" s="60"/>
      <c r="EO1925" s="60"/>
      <c r="EP1925" s="60"/>
      <c r="EQ1925" s="60"/>
      <c r="ER1925" s="60"/>
      <c r="ES1925" s="60"/>
      <c r="ET1925" s="60"/>
      <c r="EU1925" s="60"/>
      <c r="EV1925" s="60"/>
      <c r="EW1925" s="60"/>
      <c r="EX1925" s="60"/>
      <c r="EY1925" s="60"/>
      <c r="EZ1925" s="60"/>
      <c r="FA1925" s="60"/>
      <c r="FB1925" s="60"/>
    </row>
    <row r="1926" spans="22:158" x14ac:dyDescent="0.25">
      <c r="V1926" s="1"/>
      <c r="W1926" s="33"/>
      <c r="X1926" s="33"/>
      <c r="AH1926" s="38">
        <v>100</v>
      </c>
      <c r="AI1926" s="38">
        <v>105</v>
      </c>
      <c r="AJ1926" s="38">
        <v>13800</v>
      </c>
      <c r="AK1926" s="38">
        <v>18</v>
      </c>
      <c r="AL1926" s="38">
        <v>1918158</v>
      </c>
      <c r="AM1926" s="61" t="s">
        <v>1816</v>
      </c>
      <c r="AN1926" s="61" t="s">
        <v>1688</v>
      </c>
      <c r="AO1926" s="61" t="s">
        <v>5120</v>
      </c>
      <c r="AP1926" s="61" t="s">
        <v>4974</v>
      </c>
      <c r="AQ1926" s="61" t="s">
        <v>4975</v>
      </c>
      <c r="AR1926" s="28">
        <v>0</v>
      </c>
      <c r="AS1926" s="28">
        <v>10493140</v>
      </c>
      <c r="AT1926" s="28">
        <v>4055507</v>
      </c>
      <c r="AU1926" s="62"/>
      <c r="BT1926">
        <v>0</v>
      </c>
      <c r="BU1926" s="32">
        <v>100</v>
      </c>
      <c r="BV1926" s="32">
        <v>155</v>
      </c>
      <c r="BW1926" s="32">
        <v>12500</v>
      </c>
      <c r="BX1926" s="32">
        <v>81</v>
      </c>
      <c r="BY1926" s="32">
        <v>91010</v>
      </c>
      <c r="BZ1926" t="s">
        <v>1816</v>
      </c>
      <c r="CA1926" t="s">
        <v>1686</v>
      </c>
      <c r="CB1926" t="s">
        <v>1297</v>
      </c>
      <c r="CC1926" t="s">
        <v>1683</v>
      </c>
      <c r="CD1926" t="s">
        <v>1683</v>
      </c>
      <c r="CE1926" s="155">
        <v>2650</v>
      </c>
      <c r="CF1926" s="155">
        <v>7</v>
      </c>
      <c r="CG1926" s="31" t="s">
        <v>5837</v>
      </c>
      <c r="CH1926" s="31" t="s">
        <v>4050</v>
      </c>
      <c r="CI1926" s="31" t="s">
        <v>998</v>
      </c>
      <c r="CJ1926" s="31" t="s">
        <v>671</v>
      </c>
      <c r="DL1926"/>
      <c r="DM1926"/>
      <c r="DN1926"/>
      <c r="DO1926"/>
      <c r="DP1926"/>
      <c r="DQ1926"/>
      <c r="DR1926"/>
      <c r="DV1926" s="31" t="s">
        <v>2378</v>
      </c>
      <c r="DW1926" s="31" t="s">
        <v>2379</v>
      </c>
      <c r="DX1926" s="63"/>
      <c r="DY1926" s="63"/>
      <c r="DZ1926" s="63"/>
      <c r="EA1926" s="167"/>
      <c r="EB1926" s="60"/>
      <c r="EC1926" s="60"/>
      <c r="ED1926" s="60"/>
      <c r="EE1926" s="60"/>
      <c r="EF1926" s="60"/>
      <c r="EG1926" s="60"/>
      <c r="EH1926" s="60"/>
      <c r="EI1926" s="60"/>
      <c r="EJ1926" s="60"/>
      <c r="EK1926" s="60"/>
      <c r="EL1926" s="60"/>
      <c r="EM1926" s="60"/>
      <c r="EN1926" s="60"/>
      <c r="EO1926" s="60"/>
      <c r="EP1926" s="60"/>
      <c r="EQ1926" s="60"/>
      <c r="ER1926" s="60"/>
      <c r="ES1926" s="60"/>
      <c r="ET1926" s="60"/>
      <c r="EU1926" s="60"/>
      <c r="EV1926" s="60"/>
      <c r="EW1926" s="60"/>
      <c r="EX1926" s="60"/>
      <c r="EY1926" s="60"/>
      <c r="EZ1926" s="60"/>
      <c r="FA1926" s="60"/>
      <c r="FB1926" s="60"/>
    </row>
    <row r="1927" spans="22:158" x14ac:dyDescent="0.25">
      <c r="W1927" s="33"/>
      <c r="X1927" s="33"/>
      <c r="AH1927" s="38">
        <v>100</v>
      </c>
      <c r="AI1927" s="38">
        <v>105</v>
      </c>
      <c r="AJ1927" s="38">
        <v>14000</v>
      </c>
      <c r="AK1927" s="38">
        <v>18</v>
      </c>
      <c r="AL1927" s="38">
        <v>1918158</v>
      </c>
      <c r="AM1927" s="61" t="s">
        <v>1816</v>
      </c>
      <c r="AN1927" s="61" t="s">
        <v>1688</v>
      </c>
      <c r="AO1927" s="61" t="s">
        <v>5124</v>
      </c>
      <c r="AP1927" s="61" t="s">
        <v>4974</v>
      </c>
      <c r="AQ1927" s="61" t="s">
        <v>4975</v>
      </c>
      <c r="AR1927" s="28">
        <v>0</v>
      </c>
      <c r="AS1927" s="28">
        <v>14148372</v>
      </c>
      <c r="AT1927" s="28">
        <v>6701478</v>
      </c>
      <c r="AU1927" s="62"/>
      <c r="BT1927">
        <v>0</v>
      </c>
      <c r="BU1927" s="32">
        <v>100</v>
      </c>
      <c r="BV1927" s="32">
        <v>155</v>
      </c>
      <c r="BW1927" s="32">
        <v>12500</v>
      </c>
      <c r="BX1927" s="32">
        <v>82</v>
      </c>
      <c r="BY1927" s="32">
        <v>91020</v>
      </c>
      <c r="BZ1927" t="s">
        <v>1816</v>
      </c>
      <c r="CA1927" t="s">
        <v>1686</v>
      </c>
      <c r="CB1927" t="s">
        <v>1297</v>
      </c>
      <c r="CC1927" s="52" t="s">
        <v>1790</v>
      </c>
      <c r="CD1927" s="52" t="s">
        <v>1792</v>
      </c>
      <c r="CE1927" s="155">
        <v>22552</v>
      </c>
      <c r="CF1927" s="155">
        <v>87</v>
      </c>
      <c r="CG1927" s="31" t="s">
        <v>5851</v>
      </c>
      <c r="CH1927" s="31" t="s">
        <v>4051</v>
      </c>
      <c r="CI1927" s="31" t="s">
        <v>998</v>
      </c>
      <c r="CJ1927" s="31" t="s">
        <v>672</v>
      </c>
      <c r="DL1927"/>
      <c r="DM1927"/>
      <c r="DN1927"/>
      <c r="DO1927"/>
      <c r="DP1927"/>
      <c r="DQ1927"/>
      <c r="DR1927"/>
      <c r="DV1927" s="31" t="s">
        <v>2378</v>
      </c>
      <c r="DW1927" s="31" t="s">
        <v>2379</v>
      </c>
      <c r="DX1927" s="63"/>
      <c r="DY1927" s="63"/>
      <c r="DZ1927" s="63"/>
      <c r="EA1927" s="167"/>
      <c r="EB1927" s="60"/>
      <c r="EC1927" s="60"/>
      <c r="ED1927" s="60"/>
      <c r="EE1927" s="60"/>
      <c r="EF1927" s="60"/>
      <c r="EG1927" s="60"/>
      <c r="EH1927" s="60"/>
      <c r="EI1927" s="60"/>
      <c r="EJ1927" s="60"/>
      <c r="EK1927" s="60"/>
      <c r="EL1927" s="60"/>
      <c r="EM1927" s="60"/>
      <c r="EN1927" s="60"/>
      <c r="EO1927" s="60"/>
      <c r="EP1927" s="60"/>
      <c r="EQ1927" s="60"/>
      <c r="ER1927" s="60"/>
      <c r="ES1927" s="60"/>
      <c r="ET1927" s="60"/>
      <c r="EU1927" s="60"/>
      <c r="EV1927" s="60"/>
      <c r="EW1927" s="60"/>
      <c r="EX1927" s="60"/>
      <c r="EY1927" s="60"/>
      <c r="EZ1927" s="60"/>
      <c r="FA1927" s="60"/>
      <c r="FB1927" s="60"/>
    </row>
    <row r="1928" spans="22:158" x14ac:dyDescent="0.25">
      <c r="W1928" s="33"/>
      <c r="X1928" s="33"/>
      <c r="AH1928" s="38">
        <v>100</v>
      </c>
      <c r="AI1928" s="38">
        <v>105</v>
      </c>
      <c r="AJ1928" s="38">
        <v>14500</v>
      </c>
      <c r="AK1928" s="38">
        <v>18</v>
      </c>
      <c r="AL1928" s="38">
        <v>1918158</v>
      </c>
      <c r="AM1928" s="61" t="s">
        <v>1816</v>
      </c>
      <c r="AN1928" s="61" t="s">
        <v>1688</v>
      </c>
      <c r="AO1928" s="61" t="s">
        <v>1578</v>
      </c>
      <c r="AP1928" s="61" t="s">
        <v>4974</v>
      </c>
      <c r="AQ1928" s="61" t="s">
        <v>4975</v>
      </c>
      <c r="AR1928" s="28">
        <v>0</v>
      </c>
      <c r="AS1928" s="28">
        <v>191348</v>
      </c>
      <c r="AT1928" s="28">
        <v>123644</v>
      </c>
      <c r="AU1928" s="62"/>
      <c r="BT1928">
        <v>0</v>
      </c>
      <c r="BU1928" s="32">
        <v>100</v>
      </c>
      <c r="BV1928" s="32">
        <v>155</v>
      </c>
      <c r="BW1928" s="32">
        <v>12500</v>
      </c>
      <c r="BX1928" s="32">
        <v>82</v>
      </c>
      <c r="BY1928" s="32">
        <v>91040</v>
      </c>
      <c r="BZ1928" t="s">
        <v>1816</v>
      </c>
      <c r="CA1928" t="s">
        <v>1686</v>
      </c>
      <c r="CB1928" t="s">
        <v>1297</v>
      </c>
      <c r="CC1928" t="s">
        <v>1790</v>
      </c>
      <c r="CD1928" s="52" t="s">
        <v>1791</v>
      </c>
      <c r="CE1928" s="155">
        <v>2252</v>
      </c>
      <c r="CF1928" s="155">
        <v>17</v>
      </c>
      <c r="CG1928" s="31" t="s">
        <v>5853</v>
      </c>
      <c r="CH1928" s="31" t="s">
        <v>4052</v>
      </c>
      <c r="CI1928" s="31" t="s">
        <v>998</v>
      </c>
      <c r="CJ1928" s="31" t="s">
        <v>673</v>
      </c>
      <c r="DL1928"/>
      <c r="DM1928"/>
      <c r="DN1928"/>
      <c r="DO1928"/>
      <c r="DP1928"/>
      <c r="DQ1928"/>
      <c r="DR1928"/>
      <c r="DV1928" s="31" t="s">
        <v>2378</v>
      </c>
      <c r="DW1928" s="31" t="s">
        <v>2379</v>
      </c>
      <c r="DX1928" s="63"/>
      <c r="DY1928" s="63"/>
      <c r="DZ1928" s="63"/>
      <c r="EA1928" s="167"/>
      <c r="EB1928" s="60"/>
      <c r="EC1928" s="60"/>
      <c r="ED1928" s="60"/>
      <c r="EE1928" s="60"/>
      <c r="EF1928" s="60"/>
      <c r="EG1928" s="60"/>
      <c r="EH1928" s="60"/>
      <c r="EI1928" s="60"/>
      <c r="EJ1928" s="60"/>
      <c r="EK1928" s="60"/>
      <c r="EL1928" s="60"/>
      <c r="EM1928" s="60"/>
      <c r="EN1928" s="60"/>
      <c r="EO1928" s="60"/>
      <c r="EP1928" s="60"/>
      <c r="EQ1928" s="60"/>
      <c r="ER1928" s="60"/>
      <c r="ES1928" s="60"/>
      <c r="ET1928" s="60"/>
      <c r="EU1928" s="60"/>
      <c r="EV1928" s="60"/>
      <c r="EW1928" s="60"/>
      <c r="EX1928" s="60"/>
      <c r="EY1928" s="60"/>
      <c r="EZ1928" s="60"/>
      <c r="FA1928" s="60"/>
      <c r="FB1928" s="60"/>
    </row>
    <row r="1929" spans="22:158" x14ac:dyDescent="0.25">
      <c r="W1929" s="33"/>
      <c r="X1929" s="33"/>
      <c r="AH1929" s="38">
        <v>100</v>
      </c>
      <c r="AI1929" s="38">
        <v>105</v>
      </c>
      <c r="AJ1929" s="38">
        <v>14900</v>
      </c>
      <c r="AK1929" s="38">
        <v>18</v>
      </c>
      <c r="AL1929" s="38">
        <v>1918158</v>
      </c>
      <c r="AM1929" s="61" t="s">
        <v>1816</v>
      </c>
      <c r="AN1929" s="61" t="s">
        <v>1688</v>
      </c>
      <c r="AO1929" s="61" t="s">
        <v>1587</v>
      </c>
      <c r="AP1929" s="61" t="s">
        <v>4974</v>
      </c>
      <c r="AQ1929" s="61" t="s">
        <v>4975</v>
      </c>
      <c r="AR1929" s="28">
        <v>0</v>
      </c>
      <c r="AS1929" s="28">
        <v>1586524</v>
      </c>
      <c r="AT1929" s="28">
        <v>1986539</v>
      </c>
      <c r="AU1929" s="62"/>
      <c r="BT1929">
        <v>0</v>
      </c>
      <c r="BU1929" s="32">
        <v>100</v>
      </c>
      <c r="BV1929" s="32">
        <v>155</v>
      </c>
      <c r="BW1929" s="32">
        <v>12500</v>
      </c>
      <c r="BX1929" s="32">
        <v>83</v>
      </c>
      <c r="BY1929" s="32">
        <v>91060</v>
      </c>
      <c r="BZ1929" t="s">
        <v>1816</v>
      </c>
      <c r="CA1929" t="s">
        <v>1686</v>
      </c>
      <c r="CB1929" t="s">
        <v>1297</v>
      </c>
      <c r="CC1929" s="52" t="s">
        <v>1786</v>
      </c>
      <c r="CD1929" s="52" t="s">
        <v>5043</v>
      </c>
      <c r="CE1929" s="155">
        <v>48</v>
      </c>
      <c r="CF1929" s="155">
        <v>4</v>
      </c>
      <c r="CG1929" s="31" t="s">
        <v>684</v>
      </c>
      <c r="CH1929" s="31" t="s">
        <v>4053</v>
      </c>
      <c r="CI1929" s="31" t="s">
        <v>998</v>
      </c>
      <c r="CJ1929" s="31" t="s">
        <v>674</v>
      </c>
      <c r="DL1929"/>
      <c r="DM1929"/>
      <c r="DN1929"/>
      <c r="DO1929"/>
      <c r="DP1929"/>
      <c r="DQ1929"/>
      <c r="DR1929"/>
      <c r="DV1929" s="31" t="s">
        <v>2378</v>
      </c>
      <c r="DW1929" s="31" t="s">
        <v>2379</v>
      </c>
      <c r="DX1929" s="63"/>
      <c r="DY1929" s="63"/>
      <c r="DZ1929" s="63"/>
      <c r="EA1929" s="167"/>
      <c r="EB1929" s="60"/>
      <c r="EC1929" s="60"/>
      <c r="ED1929" s="60"/>
      <c r="EE1929" s="60"/>
      <c r="EF1929" s="60"/>
      <c r="EG1929" s="60"/>
      <c r="EH1929" s="60"/>
      <c r="EI1929" s="60"/>
      <c r="EJ1929" s="60"/>
      <c r="EK1929" s="60"/>
      <c r="EL1929" s="60"/>
      <c r="EM1929" s="60"/>
      <c r="EN1929" s="60"/>
      <c r="EO1929" s="60"/>
      <c r="EP1929" s="60"/>
      <c r="EQ1929" s="60"/>
      <c r="ER1929" s="60"/>
      <c r="ES1929" s="60"/>
      <c r="ET1929" s="60"/>
      <c r="EU1929" s="60"/>
      <c r="EV1929" s="60"/>
      <c r="EW1929" s="60"/>
      <c r="EX1929" s="60"/>
      <c r="EY1929" s="60"/>
      <c r="EZ1929" s="60"/>
      <c r="FA1929" s="60"/>
      <c r="FB1929" s="60"/>
    </row>
    <row r="1930" spans="22:158" x14ac:dyDescent="0.25">
      <c r="W1930" s="33"/>
      <c r="X1930" s="33"/>
      <c r="AH1930" s="38">
        <v>100</v>
      </c>
      <c r="AI1930" s="38">
        <v>105</v>
      </c>
      <c r="AJ1930" s="38">
        <v>16250</v>
      </c>
      <c r="AK1930" s="38">
        <v>18</v>
      </c>
      <c r="AL1930" s="38">
        <v>1918158</v>
      </c>
      <c r="AM1930" s="61" t="s">
        <v>1816</v>
      </c>
      <c r="AN1930" s="61" t="s">
        <v>1688</v>
      </c>
      <c r="AO1930" s="61" t="s">
        <v>1616</v>
      </c>
      <c r="AP1930" s="61" t="s">
        <v>4974</v>
      </c>
      <c r="AQ1930" s="61" t="s">
        <v>4975</v>
      </c>
      <c r="AR1930" s="28">
        <v>0</v>
      </c>
      <c r="AS1930" s="28">
        <v>112161</v>
      </c>
      <c r="AT1930" s="28">
        <v>0</v>
      </c>
      <c r="AU1930" s="62"/>
      <c r="BT1930">
        <v>0</v>
      </c>
      <c r="BU1930" s="32">
        <v>100</v>
      </c>
      <c r="BV1930" s="32">
        <v>155</v>
      </c>
      <c r="BW1930" s="32">
        <v>12500</v>
      </c>
      <c r="BX1930" s="32">
        <v>84</v>
      </c>
      <c r="BY1930" s="32">
        <v>91100</v>
      </c>
      <c r="BZ1930" t="s">
        <v>1816</v>
      </c>
      <c r="CA1930" t="s">
        <v>1686</v>
      </c>
      <c r="CB1930" t="s">
        <v>1297</v>
      </c>
      <c r="CC1930" s="52" t="s">
        <v>1795</v>
      </c>
      <c r="CD1930" s="52" t="s">
        <v>1796</v>
      </c>
      <c r="CE1930" s="155">
        <v>0</v>
      </c>
      <c r="CF1930" s="155">
        <v>1</v>
      </c>
      <c r="CG1930" s="31" t="s">
        <v>688</v>
      </c>
      <c r="CH1930" s="31" t="s">
        <v>982</v>
      </c>
      <c r="CI1930" s="31" t="s">
        <v>998</v>
      </c>
      <c r="CJ1930" s="31" t="s">
        <v>4941</v>
      </c>
      <c r="DL1930"/>
      <c r="DM1930"/>
      <c r="DN1930"/>
      <c r="DO1930"/>
      <c r="DP1930"/>
      <c r="DQ1930"/>
      <c r="DR1930"/>
      <c r="DV1930" s="31" t="s">
        <v>2378</v>
      </c>
      <c r="DW1930" s="31" t="s">
        <v>2379</v>
      </c>
      <c r="DX1930" s="63"/>
      <c r="DY1930" s="63"/>
      <c r="DZ1930" s="63"/>
      <c r="EA1930" s="167"/>
      <c r="EB1930" s="60"/>
      <c r="EC1930" s="60"/>
      <c r="ED1930" s="60"/>
      <c r="EE1930" s="60"/>
      <c r="EF1930" s="60"/>
      <c r="EG1930" s="60"/>
      <c r="EH1930" s="60"/>
      <c r="EI1930" s="60"/>
      <c r="EJ1930" s="60"/>
      <c r="EK1930" s="60"/>
      <c r="EL1930" s="60"/>
      <c r="EM1930" s="60"/>
      <c r="EN1930" s="60"/>
      <c r="EO1930" s="60"/>
      <c r="EP1930" s="60"/>
      <c r="EQ1930" s="60"/>
      <c r="ER1930" s="60"/>
      <c r="ES1930" s="60"/>
      <c r="ET1930" s="60"/>
      <c r="EU1930" s="60"/>
      <c r="EV1930" s="60"/>
      <c r="EW1930" s="60"/>
      <c r="EX1930" s="60"/>
      <c r="EY1930" s="60"/>
      <c r="EZ1930" s="60"/>
      <c r="FA1930" s="60"/>
      <c r="FB1930" s="60"/>
    </row>
    <row r="1931" spans="22:158" x14ac:dyDescent="0.25">
      <c r="W1931" s="33"/>
      <c r="X1931" s="33"/>
      <c r="AH1931" s="38">
        <v>100</v>
      </c>
      <c r="AI1931" s="38">
        <v>105</v>
      </c>
      <c r="AJ1931" s="38">
        <v>16350</v>
      </c>
      <c r="AK1931" s="38">
        <v>18</v>
      </c>
      <c r="AL1931" s="38">
        <v>1918158</v>
      </c>
      <c r="AM1931" s="61" t="s">
        <v>1816</v>
      </c>
      <c r="AN1931" s="61" t="s">
        <v>1688</v>
      </c>
      <c r="AO1931" s="61" t="s">
        <v>1618</v>
      </c>
      <c r="AP1931" s="61" t="s">
        <v>4974</v>
      </c>
      <c r="AQ1931" s="61" t="s">
        <v>4975</v>
      </c>
      <c r="AR1931" s="28">
        <v>0</v>
      </c>
      <c r="AS1931" s="28">
        <v>3886110</v>
      </c>
      <c r="AT1931" s="28">
        <v>1689795</v>
      </c>
      <c r="AU1931" s="62"/>
      <c r="BT1931">
        <v>0</v>
      </c>
      <c r="BU1931" s="32">
        <v>100</v>
      </c>
      <c r="BV1931" s="32">
        <v>155</v>
      </c>
      <c r="BW1931" s="32">
        <v>12500</v>
      </c>
      <c r="BX1931" s="32">
        <v>86</v>
      </c>
      <c r="BY1931" s="32">
        <v>91140</v>
      </c>
      <c r="BZ1931" t="s">
        <v>1816</v>
      </c>
      <c r="CA1931" t="s">
        <v>1686</v>
      </c>
      <c r="CB1931" t="s">
        <v>1297</v>
      </c>
      <c r="CC1931" t="s">
        <v>1787</v>
      </c>
      <c r="CD1931" t="s">
        <v>1789</v>
      </c>
      <c r="CE1931" s="155">
        <v>78</v>
      </c>
      <c r="CF1931" s="155">
        <v>12</v>
      </c>
      <c r="CG1931" s="31" t="s">
        <v>5839</v>
      </c>
      <c r="CH1931" s="31" t="s">
        <v>984</v>
      </c>
      <c r="CI1931" s="31" t="s">
        <v>998</v>
      </c>
      <c r="CJ1931" s="31" t="s">
        <v>675</v>
      </c>
      <c r="DL1931"/>
      <c r="DM1931"/>
      <c r="DN1931"/>
      <c r="DO1931"/>
      <c r="DP1931"/>
      <c r="DQ1931"/>
      <c r="DR1931"/>
      <c r="DV1931" s="31" t="s">
        <v>2378</v>
      </c>
      <c r="DW1931" s="31" t="s">
        <v>2379</v>
      </c>
      <c r="DX1931" s="63"/>
      <c r="DY1931" s="63"/>
      <c r="DZ1931" s="63"/>
      <c r="EA1931" s="167"/>
      <c r="EB1931" s="60"/>
      <c r="EC1931" s="60"/>
      <c r="ED1931" s="60"/>
      <c r="EE1931" s="60"/>
      <c r="EF1931" s="60"/>
      <c r="EG1931" s="60"/>
      <c r="EH1931" s="60"/>
      <c r="EI1931" s="60"/>
      <c r="EJ1931" s="60"/>
      <c r="EK1931" s="60"/>
      <c r="EL1931" s="60"/>
      <c r="EM1931" s="60"/>
      <c r="EN1931" s="60"/>
      <c r="EO1931" s="60"/>
      <c r="EP1931" s="60"/>
      <c r="EQ1931" s="60"/>
      <c r="ER1931" s="60"/>
      <c r="ES1931" s="60"/>
      <c r="ET1931" s="60"/>
      <c r="EU1931" s="60"/>
      <c r="EV1931" s="60"/>
      <c r="EW1931" s="60"/>
      <c r="EX1931" s="60"/>
      <c r="EY1931" s="60"/>
      <c r="EZ1931" s="60"/>
      <c r="FA1931" s="60"/>
      <c r="FB1931" s="60"/>
    </row>
    <row r="1932" spans="22:158" x14ac:dyDescent="0.25">
      <c r="V1932" s="1"/>
      <c r="W1932" s="33"/>
      <c r="X1932" s="33"/>
      <c r="AH1932" s="38">
        <v>100</v>
      </c>
      <c r="AI1932" s="38">
        <v>105</v>
      </c>
      <c r="AJ1932" s="38">
        <v>16370</v>
      </c>
      <c r="AK1932" s="38">
        <v>18</v>
      </c>
      <c r="AL1932" s="38">
        <v>1918158</v>
      </c>
      <c r="AM1932" s="61" t="s">
        <v>1816</v>
      </c>
      <c r="AN1932" s="61" t="s">
        <v>1688</v>
      </c>
      <c r="AO1932" s="61" t="s">
        <v>1619</v>
      </c>
      <c r="AP1932" s="61" t="s">
        <v>4974</v>
      </c>
      <c r="AQ1932" s="61" t="s">
        <v>4975</v>
      </c>
      <c r="AR1932" s="28">
        <v>0</v>
      </c>
      <c r="AS1932" s="28">
        <v>963280</v>
      </c>
      <c r="AT1932" s="28">
        <v>1607366</v>
      </c>
      <c r="AU1932" s="62"/>
      <c r="BT1932">
        <v>0</v>
      </c>
      <c r="BU1932" s="32">
        <v>100</v>
      </c>
      <c r="BV1932" s="32">
        <v>155</v>
      </c>
      <c r="BW1932" s="32">
        <v>12500</v>
      </c>
      <c r="BX1932" s="32">
        <v>86</v>
      </c>
      <c r="BY1932" s="32">
        <v>91160</v>
      </c>
      <c r="BZ1932" t="s">
        <v>1816</v>
      </c>
      <c r="CA1932" t="s">
        <v>1686</v>
      </c>
      <c r="CB1932" s="52" t="s">
        <v>1297</v>
      </c>
      <c r="CC1932" s="52" t="s">
        <v>1787</v>
      </c>
      <c r="CD1932" s="52" t="s">
        <v>1788</v>
      </c>
      <c r="CE1932" s="155">
        <v>4</v>
      </c>
      <c r="CF1932" s="155">
        <v>4</v>
      </c>
      <c r="CG1932" s="31" t="s">
        <v>5831</v>
      </c>
      <c r="CH1932" s="31" t="s">
        <v>985</v>
      </c>
      <c r="CI1932" s="31" t="s">
        <v>998</v>
      </c>
      <c r="CJ1932" s="31" t="s">
        <v>676</v>
      </c>
      <c r="DL1932"/>
      <c r="DM1932"/>
      <c r="DN1932"/>
      <c r="DO1932"/>
      <c r="DP1932"/>
      <c r="DQ1932"/>
      <c r="DR1932"/>
      <c r="DV1932" s="31" t="s">
        <v>2378</v>
      </c>
      <c r="DW1932" s="31" t="s">
        <v>2379</v>
      </c>
      <c r="DX1932" s="63"/>
      <c r="DY1932" s="63"/>
      <c r="DZ1932" s="63"/>
      <c r="EA1932" s="167"/>
      <c r="EB1932" s="60"/>
      <c r="EC1932" s="60"/>
      <c r="ED1932" s="60"/>
      <c r="EE1932" s="60"/>
      <c r="EF1932" s="60"/>
      <c r="EG1932" s="60"/>
      <c r="EH1932" s="60"/>
      <c r="EI1932" s="60"/>
      <c r="EJ1932" s="60"/>
      <c r="EK1932" s="60"/>
      <c r="EL1932" s="60"/>
      <c r="EM1932" s="60"/>
      <c r="EN1932" s="60"/>
      <c r="EO1932" s="60"/>
      <c r="EP1932" s="60"/>
      <c r="EQ1932" s="60"/>
      <c r="ER1932" s="60"/>
      <c r="ES1932" s="60"/>
      <c r="ET1932" s="60"/>
      <c r="EU1932" s="60"/>
      <c r="EV1932" s="60"/>
      <c r="EW1932" s="60"/>
      <c r="EX1932" s="60"/>
      <c r="EY1932" s="60"/>
      <c r="EZ1932" s="60"/>
      <c r="FA1932" s="60"/>
      <c r="FB1932" s="60"/>
    </row>
    <row r="1933" spans="22:158" x14ac:dyDescent="0.25">
      <c r="W1933" s="33"/>
      <c r="X1933" s="33"/>
      <c r="AH1933" s="38">
        <v>100</v>
      </c>
      <c r="AI1933" s="38">
        <v>105</v>
      </c>
      <c r="AJ1933" s="38">
        <v>17150</v>
      </c>
      <c r="AK1933" s="38">
        <v>18</v>
      </c>
      <c r="AL1933" s="38">
        <v>1918158</v>
      </c>
      <c r="AM1933" s="61" t="s">
        <v>1816</v>
      </c>
      <c r="AN1933" s="61" t="s">
        <v>1688</v>
      </c>
      <c r="AO1933" s="61" t="s">
        <v>1636</v>
      </c>
      <c r="AP1933" s="61" t="s">
        <v>4974</v>
      </c>
      <c r="AQ1933" s="61" t="s">
        <v>4975</v>
      </c>
      <c r="AR1933" s="28">
        <v>0</v>
      </c>
      <c r="AS1933" s="28">
        <v>998628</v>
      </c>
      <c r="AT1933" s="28">
        <v>304987</v>
      </c>
      <c r="AU1933" s="62"/>
      <c r="BT1933">
        <v>0</v>
      </c>
      <c r="BU1933" s="32">
        <v>100</v>
      </c>
      <c r="BV1933" s="32">
        <v>155</v>
      </c>
      <c r="BW1933" s="32">
        <v>12500</v>
      </c>
      <c r="BX1933" s="32">
        <v>88</v>
      </c>
      <c r="BY1933" s="32">
        <v>91220</v>
      </c>
      <c r="BZ1933" t="s">
        <v>1816</v>
      </c>
      <c r="CA1933" t="s">
        <v>1686</v>
      </c>
      <c r="CB1933" t="s">
        <v>1297</v>
      </c>
      <c r="CC1933" t="s">
        <v>1684</v>
      </c>
      <c r="CD1933" s="52" t="s">
        <v>1684</v>
      </c>
      <c r="CE1933" s="155">
        <v>3447</v>
      </c>
      <c r="CF1933" s="155">
        <v>5</v>
      </c>
      <c r="CG1933" s="31" t="s">
        <v>696</v>
      </c>
      <c r="CH1933" s="31" t="s">
        <v>991</v>
      </c>
      <c r="CI1933" s="31" t="s">
        <v>998</v>
      </c>
      <c r="CJ1933" s="31" t="s">
        <v>677</v>
      </c>
      <c r="DL1933"/>
      <c r="DM1933"/>
      <c r="DN1933"/>
      <c r="DO1933"/>
      <c r="DP1933"/>
      <c r="DQ1933"/>
      <c r="DR1933"/>
      <c r="DV1933" s="31" t="s">
        <v>2378</v>
      </c>
      <c r="DW1933" s="31" t="s">
        <v>2379</v>
      </c>
      <c r="DX1933" s="63"/>
      <c r="DY1933" s="63"/>
      <c r="DZ1933" s="63"/>
      <c r="EA1933" s="167"/>
      <c r="EB1933" s="60"/>
      <c r="EC1933" s="60"/>
      <c r="ED1933" s="60"/>
      <c r="EE1933" s="60"/>
      <c r="EF1933" s="60"/>
      <c r="EG1933" s="60"/>
      <c r="EH1933" s="60"/>
      <c r="EI1933" s="60"/>
      <c r="EJ1933" s="60"/>
      <c r="EK1933" s="60"/>
      <c r="EL1933" s="60"/>
      <c r="EM1933" s="60"/>
      <c r="EN1933" s="60"/>
      <c r="EO1933" s="60"/>
      <c r="EP1933" s="60"/>
      <c r="EQ1933" s="60"/>
      <c r="ER1933" s="60"/>
      <c r="ES1933" s="60"/>
      <c r="ET1933" s="60"/>
      <c r="EU1933" s="60"/>
      <c r="EV1933" s="60"/>
      <c r="EW1933" s="60"/>
      <c r="EX1933" s="60"/>
      <c r="EY1933" s="60"/>
      <c r="EZ1933" s="60"/>
      <c r="FA1933" s="60"/>
      <c r="FB1933" s="60"/>
    </row>
    <row r="1934" spans="22:158" x14ac:dyDescent="0.25">
      <c r="W1934" s="33"/>
      <c r="X1934" s="33"/>
      <c r="AH1934" s="38">
        <v>100</v>
      </c>
      <c r="AI1934" s="38">
        <v>105</v>
      </c>
      <c r="AJ1934" s="38">
        <v>18000</v>
      </c>
      <c r="AK1934" s="38">
        <v>18</v>
      </c>
      <c r="AL1934" s="38">
        <v>1918158</v>
      </c>
      <c r="AM1934" s="61" t="s">
        <v>1816</v>
      </c>
      <c r="AN1934" s="61" t="s">
        <v>1688</v>
      </c>
      <c r="AO1934" s="61" t="s">
        <v>1655</v>
      </c>
      <c r="AP1934" s="61" t="s">
        <v>4974</v>
      </c>
      <c r="AQ1934" s="61" t="s">
        <v>4975</v>
      </c>
      <c r="AR1934" s="28">
        <v>0</v>
      </c>
      <c r="AS1934" s="28">
        <v>1684486</v>
      </c>
      <c r="AT1934" s="28">
        <v>816047</v>
      </c>
      <c r="AU1934" s="62"/>
      <c r="BT1934">
        <v>0</v>
      </c>
      <c r="BU1934" s="32">
        <v>100</v>
      </c>
      <c r="BV1934" s="32">
        <v>155</v>
      </c>
      <c r="BW1934" s="32">
        <v>12500</v>
      </c>
      <c r="BX1934" s="32">
        <v>89</v>
      </c>
      <c r="BY1934" s="32">
        <v>91240</v>
      </c>
      <c r="BZ1934" t="s">
        <v>1816</v>
      </c>
      <c r="CA1934" t="s">
        <v>1686</v>
      </c>
      <c r="CB1934" t="s">
        <v>1297</v>
      </c>
      <c r="CC1934" s="52" t="s">
        <v>1785</v>
      </c>
      <c r="CD1934" s="52" t="s">
        <v>1785</v>
      </c>
      <c r="CE1934" s="155">
        <v>80169</v>
      </c>
      <c r="CF1934" s="155">
        <v>90</v>
      </c>
      <c r="CG1934" s="31" t="s">
        <v>698</v>
      </c>
      <c r="CH1934" s="31" t="s">
        <v>992</v>
      </c>
      <c r="CI1934" s="31" t="s">
        <v>998</v>
      </c>
      <c r="CJ1934" s="31" t="s">
        <v>678</v>
      </c>
      <c r="DL1934"/>
      <c r="DM1934"/>
      <c r="DN1934"/>
      <c r="DO1934"/>
      <c r="DP1934"/>
      <c r="DQ1934"/>
      <c r="DR1934"/>
      <c r="DV1934" s="31" t="s">
        <v>2378</v>
      </c>
      <c r="DW1934" s="31" t="s">
        <v>2379</v>
      </c>
      <c r="DX1934" s="63"/>
      <c r="DY1934" s="63"/>
      <c r="DZ1934" s="63"/>
      <c r="EA1934" s="167"/>
      <c r="EB1934" s="60"/>
      <c r="EC1934" s="60"/>
      <c r="ED1934" s="60"/>
      <c r="EE1934" s="60"/>
      <c r="EF1934" s="60"/>
      <c r="EG1934" s="60"/>
      <c r="EH1934" s="60"/>
      <c r="EI1934" s="60"/>
      <c r="EJ1934" s="60"/>
      <c r="EK1934" s="60"/>
      <c r="EL1934" s="60"/>
      <c r="EM1934" s="60"/>
      <c r="EN1934" s="60"/>
      <c r="EO1934" s="60"/>
      <c r="EP1934" s="60"/>
      <c r="EQ1934" s="60"/>
      <c r="ER1934" s="60"/>
      <c r="ES1934" s="60"/>
      <c r="ET1934" s="60"/>
      <c r="EU1934" s="60"/>
      <c r="EV1934" s="60"/>
      <c r="EW1934" s="60"/>
      <c r="EX1934" s="60"/>
      <c r="EY1934" s="60"/>
      <c r="EZ1934" s="60"/>
      <c r="FA1934" s="60"/>
      <c r="FB1934" s="60"/>
    </row>
    <row r="1935" spans="22:158" x14ac:dyDescent="0.25">
      <c r="W1935" s="33"/>
      <c r="X1935" s="33"/>
      <c r="AH1935" s="38">
        <v>100</v>
      </c>
      <c r="AI1935" s="38">
        <v>105</v>
      </c>
      <c r="AJ1935" s="38">
        <v>18400</v>
      </c>
      <c r="AK1935" s="38">
        <v>18</v>
      </c>
      <c r="AL1935" s="38">
        <v>1918158</v>
      </c>
      <c r="AM1935" s="61" t="s">
        <v>1816</v>
      </c>
      <c r="AN1935" s="61" t="s">
        <v>1688</v>
      </c>
      <c r="AO1935" s="61" t="s">
        <v>1664</v>
      </c>
      <c r="AP1935" s="61" t="s">
        <v>4974</v>
      </c>
      <c r="AQ1935" s="61" t="s">
        <v>4975</v>
      </c>
      <c r="AR1935" s="28">
        <v>0</v>
      </c>
      <c r="AS1935" s="28">
        <v>3395457</v>
      </c>
      <c r="AT1935" s="28">
        <v>2035996</v>
      </c>
      <c r="AU1935" s="62"/>
      <c r="BT1935">
        <v>0</v>
      </c>
      <c r="BU1935" s="32">
        <v>100</v>
      </c>
      <c r="BV1935" s="32">
        <v>155</v>
      </c>
      <c r="BW1935" s="32">
        <v>12500</v>
      </c>
      <c r="BX1935" s="32">
        <v>90</v>
      </c>
      <c r="BY1935" s="32">
        <v>91260</v>
      </c>
      <c r="BZ1935" t="s">
        <v>1816</v>
      </c>
      <c r="CA1935" t="s">
        <v>1686</v>
      </c>
      <c r="CB1935" t="s">
        <v>1297</v>
      </c>
      <c r="CC1935" t="s">
        <v>5036</v>
      </c>
      <c r="CD1935" s="52" t="s">
        <v>5036</v>
      </c>
      <c r="CE1935" s="155">
        <v>151</v>
      </c>
      <c r="CF1935" s="155">
        <v>1</v>
      </c>
      <c r="CG1935" s="31" t="s">
        <v>5848</v>
      </c>
      <c r="CH1935" s="31" t="s">
        <v>993</v>
      </c>
      <c r="CI1935" s="31" t="s">
        <v>998</v>
      </c>
      <c r="CJ1935" s="31" t="s">
        <v>4942</v>
      </c>
      <c r="DL1935"/>
      <c r="DM1935"/>
      <c r="DN1935"/>
      <c r="DO1935"/>
      <c r="DP1935"/>
      <c r="DQ1935"/>
      <c r="DR1935"/>
      <c r="DV1935" s="31" t="s">
        <v>2378</v>
      </c>
      <c r="DW1935" s="31" t="s">
        <v>2379</v>
      </c>
      <c r="DX1935" s="63"/>
      <c r="DY1935" s="63"/>
      <c r="DZ1935" s="63"/>
      <c r="EA1935" s="167"/>
      <c r="EB1935" s="60"/>
      <c r="EC1935" s="60"/>
      <c r="ED1935" s="60"/>
      <c r="EE1935" s="60"/>
      <c r="EF1935" s="60"/>
      <c r="EG1935" s="60"/>
      <c r="EH1935" s="60"/>
      <c r="EI1935" s="60"/>
      <c r="EJ1935" s="60"/>
      <c r="EK1935" s="60"/>
      <c r="EL1935" s="60"/>
      <c r="EM1935" s="60"/>
      <c r="EN1935" s="60"/>
      <c r="EO1935" s="60"/>
      <c r="EP1935" s="60"/>
      <c r="EQ1935" s="60"/>
      <c r="ER1935" s="60"/>
      <c r="ES1935" s="60"/>
      <c r="ET1935" s="60"/>
      <c r="EU1935" s="60"/>
      <c r="EV1935" s="60"/>
      <c r="EW1935" s="60"/>
      <c r="EX1935" s="60"/>
      <c r="EY1935" s="60"/>
      <c r="EZ1935" s="60"/>
      <c r="FA1935" s="60"/>
      <c r="FB1935" s="60"/>
    </row>
    <row r="1936" spans="22:158" x14ac:dyDescent="0.25">
      <c r="W1936" s="33"/>
      <c r="X1936" s="33"/>
      <c r="AH1936" s="38">
        <v>100</v>
      </c>
      <c r="AI1936" s="38">
        <v>105</v>
      </c>
      <c r="AJ1936" s="38">
        <v>18550</v>
      </c>
      <c r="AK1936" s="38">
        <v>18</v>
      </c>
      <c r="AL1936" s="38">
        <v>1918158</v>
      </c>
      <c r="AM1936" s="61" t="s">
        <v>1816</v>
      </c>
      <c r="AN1936" s="61" t="s">
        <v>1688</v>
      </c>
      <c r="AO1936" s="61" t="s">
        <v>1667</v>
      </c>
      <c r="AP1936" s="61" t="s">
        <v>4974</v>
      </c>
      <c r="AQ1936" s="61" t="s">
        <v>4975</v>
      </c>
      <c r="AR1936" s="28">
        <v>0</v>
      </c>
      <c r="AS1936" s="28">
        <v>5047574</v>
      </c>
      <c r="AT1936" s="28">
        <v>2711914</v>
      </c>
      <c r="AU1936" s="62"/>
      <c r="BT1936">
        <v>0</v>
      </c>
      <c r="BU1936" s="32">
        <v>100</v>
      </c>
      <c r="BV1936" s="32">
        <v>155</v>
      </c>
      <c r="BW1936" s="32">
        <v>13370</v>
      </c>
      <c r="BX1936" s="32">
        <v>81</v>
      </c>
      <c r="BY1936" s="32">
        <v>91000</v>
      </c>
      <c r="BZ1936" t="s">
        <v>1816</v>
      </c>
      <c r="CA1936" t="s">
        <v>1686</v>
      </c>
      <c r="CB1936" t="s">
        <v>1830</v>
      </c>
      <c r="CC1936" s="52" t="s">
        <v>1683</v>
      </c>
      <c r="CD1936" s="52" t="s">
        <v>1784</v>
      </c>
      <c r="CE1936" s="155">
        <v>140901</v>
      </c>
      <c r="CF1936" s="155">
        <v>515</v>
      </c>
      <c r="CG1936" s="31" t="s">
        <v>5834</v>
      </c>
      <c r="CH1936" s="31" t="s">
        <v>4048</v>
      </c>
      <c r="CI1936" s="31" t="s">
        <v>999</v>
      </c>
      <c r="CJ1936" s="31" t="s">
        <v>679</v>
      </c>
      <c r="DL1936"/>
      <c r="DM1936"/>
      <c r="DN1936"/>
      <c r="DO1936"/>
      <c r="DP1936"/>
      <c r="DQ1936"/>
      <c r="DR1936"/>
      <c r="DV1936" s="31" t="s">
        <v>2378</v>
      </c>
      <c r="DW1936" s="31" t="s">
        <v>2379</v>
      </c>
      <c r="DX1936" s="63"/>
      <c r="DY1936" s="63"/>
      <c r="DZ1936" s="63"/>
      <c r="EA1936" s="167"/>
      <c r="EB1936" s="60"/>
      <c r="EC1936" s="60"/>
      <c r="ED1936" s="60"/>
      <c r="EE1936" s="60"/>
      <c r="EF1936" s="60"/>
      <c r="EG1936" s="60"/>
      <c r="EH1936" s="60"/>
      <c r="EI1936" s="60"/>
      <c r="EJ1936" s="60"/>
      <c r="EK1936" s="60"/>
      <c r="EL1936" s="60"/>
      <c r="EM1936" s="60"/>
      <c r="EN1936" s="60"/>
      <c r="EO1936" s="60"/>
      <c r="EP1936" s="60"/>
      <c r="EQ1936" s="60"/>
      <c r="ER1936" s="60"/>
      <c r="ES1936" s="60"/>
      <c r="ET1936" s="60"/>
      <c r="EU1936" s="60"/>
      <c r="EV1936" s="60"/>
      <c r="EW1936" s="60"/>
      <c r="EX1936" s="60"/>
      <c r="EY1936" s="60"/>
      <c r="EZ1936" s="60"/>
      <c r="FA1936" s="60"/>
      <c r="FB1936" s="60"/>
    </row>
    <row r="1937" spans="22:158" x14ac:dyDescent="0.25">
      <c r="V1937" s="1"/>
      <c r="W1937" s="33"/>
      <c r="X1937" s="33"/>
      <c r="AH1937" s="38">
        <v>100</v>
      </c>
      <c r="AI1937" s="38">
        <v>110</v>
      </c>
      <c r="AJ1937" s="38">
        <v>11720</v>
      </c>
      <c r="AK1937" s="38">
        <v>18</v>
      </c>
      <c r="AL1937" s="38">
        <v>1918158</v>
      </c>
      <c r="AM1937" s="61" t="s">
        <v>1816</v>
      </c>
      <c r="AN1937" s="61" t="s">
        <v>1696</v>
      </c>
      <c r="AO1937" s="61" t="s">
        <v>5078</v>
      </c>
      <c r="AP1937" s="61" t="s">
        <v>4974</v>
      </c>
      <c r="AQ1937" s="61" t="s">
        <v>4975</v>
      </c>
      <c r="AR1937" s="28">
        <v>0</v>
      </c>
      <c r="AS1937" s="28">
        <v>741161</v>
      </c>
      <c r="AT1937" s="28">
        <v>107158</v>
      </c>
      <c r="AU1937" s="62"/>
      <c r="BT1937">
        <v>0</v>
      </c>
      <c r="BU1937" s="32">
        <v>100</v>
      </c>
      <c r="BV1937" s="32">
        <v>155</v>
      </c>
      <c r="BW1937" s="32">
        <v>13370</v>
      </c>
      <c r="BX1937" s="32">
        <v>81</v>
      </c>
      <c r="BY1937" s="32">
        <v>91010</v>
      </c>
      <c r="BZ1937" t="s">
        <v>1816</v>
      </c>
      <c r="CA1937" t="s">
        <v>1686</v>
      </c>
      <c r="CB1937" t="s">
        <v>1830</v>
      </c>
      <c r="CC1937" t="s">
        <v>1683</v>
      </c>
      <c r="CD1937" t="s">
        <v>1683</v>
      </c>
      <c r="CE1937" s="155">
        <v>585</v>
      </c>
      <c r="CF1937" s="155">
        <v>11</v>
      </c>
      <c r="CG1937" s="31" t="s">
        <v>5837</v>
      </c>
      <c r="CH1937" s="31" t="s">
        <v>4050</v>
      </c>
      <c r="CI1937" s="31" t="s">
        <v>999</v>
      </c>
      <c r="CJ1937" s="31" t="s">
        <v>680</v>
      </c>
      <c r="DL1937"/>
      <c r="DM1937"/>
      <c r="DN1937"/>
      <c r="DO1937"/>
      <c r="DP1937"/>
      <c r="DQ1937"/>
      <c r="DR1937"/>
      <c r="DV1937" s="31" t="s">
        <v>2378</v>
      </c>
      <c r="DW1937" s="31" t="s">
        <v>2380</v>
      </c>
      <c r="DX1937" s="63"/>
      <c r="DY1937" s="63"/>
      <c r="DZ1937" s="63"/>
      <c r="EA1937" s="167"/>
      <c r="EB1937" s="60"/>
      <c r="EC1937" s="60"/>
      <c r="ED1937" s="60"/>
      <c r="EE1937" s="60"/>
      <c r="EF1937" s="60"/>
      <c r="EG1937" s="60"/>
      <c r="EH1937" s="60"/>
      <c r="EI1937" s="60"/>
      <c r="EJ1937" s="60"/>
      <c r="EK1937" s="60"/>
      <c r="EL1937" s="60"/>
      <c r="EM1937" s="60"/>
      <c r="EN1937" s="60"/>
      <c r="EO1937" s="60"/>
      <c r="EP1937" s="60"/>
      <c r="EQ1937" s="60"/>
      <c r="ER1937" s="60"/>
      <c r="ES1937" s="60"/>
      <c r="ET1937" s="60"/>
      <c r="EU1937" s="60"/>
      <c r="EV1937" s="60"/>
      <c r="EW1937" s="60"/>
      <c r="EX1937" s="60"/>
      <c r="EY1937" s="60"/>
      <c r="EZ1937" s="60"/>
      <c r="FA1937" s="60"/>
      <c r="FB1937" s="60"/>
    </row>
    <row r="1938" spans="22:158" x14ac:dyDescent="0.25">
      <c r="W1938" s="33"/>
      <c r="X1938" s="33"/>
      <c r="AH1938" s="38">
        <v>100</v>
      </c>
      <c r="AI1938" s="38">
        <v>110</v>
      </c>
      <c r="AJ1938" s="38">
        <v>12700</v>
      </c>
      <c r="AK1938" s="38">
        <v>18</v>
      </c>
      <c r="AL1938" s="38">
        <v>1918158</v>
      </c>
      <c r="AM1938" s="61" t="s">
        <v>1816</v>
      </c>
      <c r="AN1938" s="61" t="s">
        <v>1696</v>
      </c>
      <c r="AO1938" s="61" t="s">
        <v>5096</v>
      </c>
      <c r="AP1938" s="61" t="s">
        <v>4974</v>
      </c>
      <c r="AQ1938" s="61" t="s">
        <v>4975</v>
      </c>
      <c r="AR1938" s="28">
        <v>0</v>
      </c>
      <c r="AS1938" s="28">
        <v>368566</v>
      </c>
      <c r="AT1938" s="28">
        <v>577003</v>
      </c>
      <c r="AU1938" s="62"/>
      <c r="BT1938">
        <v>0</v>
      </c>
      <c r="BU1938" s="32">
        <v>100</v>
      </c>
      <c r="BV1938" s="32">
        <v>155</v>
      </c>
      <c r="BW1938" s="32">
        <v>13370</v>
      </c>
      <c r="BX1938" s="32">
        <v>82</v>
      </c>
      <c r="BY1938" s="32">
        <v>91020</v>
      </c>
      <c r="BZ1938" t="s">
        <v>1816</v>
      </c>
      <c r="CA1938" t="s">
        <v>1686</v>
      </c>
      <c r="CB1938" t="s">
        <v>1830</v>
      </c>
      <c r="CC1938" s="52" t="s">
        <v>1790</v>
      </c>
      <c r="CD1938" s="52" t="s">
        <v>1792</v>
      </c>
      <c r="CE1938" s="155">
        <v>105339</v>
      </c>
      <c r="CF1938" s="155">
        <v>419</v>
      </c>
      <c r="CG1938" s="31" t="s">
        <v>5851</v>
      </c>
      <c r="CH1938" s="31" t="s">
        <v>4051</v>
      </c>
      <c r="CI1938" s="31" t="s">
        <v>999</v>
      </c>
      <c r="CJ1938" s="31" t="s">
        <v>681</v>
      </c>
      <c r="DL1938"/>
      <c r="DM1938"/>
      <c r="DN1938"/>
      <c r="DO1938"/>
      <c r="DP1938"/>
      <c r="DQ1938"/>
      <c r="DR1938"/>
      <c r="DV1938" s="31" t="s">
        <v>2378</v>
      </c>
      <c r="DW1938" s="31" t="s">
        <v>2380</v>
      </c>
      <c r="DX1938" s="63"/>
      <c r="DY1938" s="63"/>
      <c r="DZ1938" s="63"/>
      <c r="EA1938" s="167"/>
      <c r="EB1938" s="60"/>
      <c r="EC1938" s="60"/>
      <c r="ED1938" s="60"/>
      <c r="EE1938" s="60"/>
      <c r="EF1938" s="60"/>
      <c r="EG1938" s="60"/>
      <c r="EH1938" s="60"/>
      <c r="EI1938" s="60"/>
      <c r="EJ1938" s="60"/>
      <c r="EK1938" s="60"/>
      <c r="EL1938" s="60"/>
      <c r="EM1938" s="60"/>
      <c r="EN1938" s="60"/>
      <c r="EO1938" s="60"/>
      <c r="EP1938" s="60"/>
      <c r="EQ1938" s="60"/>
      <c r="ER1938" s="60"/>
      <c r="ES1938" s="60"/>
      <c r="ET1938" s="60"/>
      <c r="EU1938" s="60"/>
      <c r="EV1938" s="60"/>
      <c r="EW1938" s="60"/>
      <c r="EX1938" s="60"/>
      <c r="EY1938" s="60"/>
      <c r="EZ1938" s="60"/>
      <c r="FA1938" s="60"/>
      <c r="FB1938" s="60"/>
    </row>
    <row r="1939" spans="22:158" x14ac:dyDescent="0.25">
      <c r="W1939" s="33"/>
      <c r="X1939" s="33"/>
      <c r="AH1939" s="38">
        <v>100</v>
      </c>
      <c r="AI1939" s="38">
        <v>110</v>
      </c>
      <c r="AJ1939" s="38">
        <v>13400</v>
      </c>
      <c r="AK1939" s="38">
        <v>18</v>
      </c>
      <c r="AL1939" s="38">
        <v>1918158</v>
      </c>
      <c r="AM1939" s="61" t="s">
        <v>1816</v>
      </c>
      <c r="AN1939" s="61" t="s">
        <v>1696</v>
      </c>
      <c r="AO1939" s="61" t="s">
        <v>5111</v>
      </c>
      <c r="AP1939" s="61" t="s">
        <v>4974</v>
      </c>
      <c r="AQ1939" s="61" t="s">
        <v>4975</v>
      </c>
      <c r="AR1939" s="28">
        <v>0</v>
      </c>
      <c r="AS1939" s="28">
        <v>35374</v>
      </c>
      <c r="AT1939" s="28">
        <v>387416</v>
      </c>
      <c r="AU1939" s="62"/>
      <c r="BT1939">
        <v>0</v>
      </c>
      <c r="BU1939" s="32">
        <v>100</v>
      </c>
      <c r="BV1939" s="32">
        <v>155</v>
      </c>
      <c r="BW1939" s="32">
        <v>13370</v>
      </c>
      <c r="BX1939" s="32">
        <v>82</v>
      </c>
      <c r="BY1939" s="32">
        <v>91040</v>
      </c>
      <c r="BZ1939" t="s">
        <v>1816</v>
      </c>
      <c r="CA1939" t="s">
        <v>1686</v>
      </c>
      <c r="CB1939" t="s">
        <v>1830</v>
      </c>
      <c r="CC1939" s="52" t="s">
        <v>1790</v>
      </c>
      <c r="CD1939" s="52" t="s">
        <v>1791</v>
      </c>
      <c r="CE1939" s="155">
        <v>31454</v>
      </c>
      <c r="CF1939" s="155">
        <v>282</v>
      </c>
      <c r="CG1939" s="31" t="s">
        <v>5853</v>
      </c>
      <c r="CH1939" s="31" t="s">
        <v>4052</v>
      </c>
      <c r="CI1939" s="31" t="s">
        <v>999</v>
      </c>
      <c r="CJ1939" s="31" t="s">
        <v>682</v>
      </c>
      <c r="DL1939"/>
      <c r="DM1939"/>
      <c r="DN1939"/>
      <c r="DO1939"/>
      <c r="DP1939"/>
      <c r="DQ1939"/>
      <c r="DR1939"/>
      <c r="DV1939" s="31" t="s">
        <v>2378</v>
      </c>
      <c r="DW1939" s="31" t="s">
        <v>2380</v>
      </c>
      <c r="DX1939" s="63"/>
      <c r="DY1939" s="63"/>
      <c r="DZ1939" s="63"/>
      <c r="EA1939" s="167"/>
      <c r="EB1939" s="60"/>
      <c r="EC1939" s="60"/>
      <c r="ED1939" s="60"/>
      <c r="EE1939" s="60"/>
      <c r="EF1939" s="60"/>
      <c r="EG1939" s="60"/>
      <c r="EH1939" s="60"/>
      <c r="EI1939" s="60"/>
      <c r="EJ1939" s="60"/>
      <c r="EK1939" s="60"/>
      <c r="EL1939" s="60"/>
      <c r="EM1939" s="60"/>
      <c r="EN1939" s="60"/>
      <c r="EO1939" s="60"/>
      <c r="EP1939" s="60"/>
      <c r="EQ1939" s="60"/>
      <c r="ER1939" s="60"/>
      <c r="ES1939" s="60"/>
      <c r="ET1939" s="60"/>
      <c r="EU1939" s="60"/>
      <c r="EV1939" s="60"/>
      <c r="EW1939" s="60"/>
      <c r="EX1939" s="60"/>
      <c r="EY1939" s="60"/>
      <c r="EZ1939" s="60"/>
      <c r="FA1939" s="60"/>
      <c r="FB1939" s="60"/>
    </row>
    <row r="1940" spans="22:158" x14ac:dyDescent="0.25">
      <c r="W1940" s="33"/>
      <c r="X1940" s="33"/>
      <c r="AH1940" s="38">
        <v>100</v>
      </c>
      <c r="AI1940" s="38">
        <v>110</v>
      </c>
      <c r="AJ1940" s="38">
        <v>14650</v>
      </c>
      <c r="AK1940" s="38">
        <v>18</v>
      </c>
      <c r="AL1940" s="38">
        <v>1918158</v>
      </c>
      <c r="AM1940" s="61" t="s">
        <v>1816</v>
      </c>
      <c r="AN1940" s="61" t="s">
        <v>1696</v>
      </c>
      <c r="AO1940" s="61" t="s">
        <v>1581</v>
      </c>
      <c r="AP1940" s="61" t="s">
        <v>4974</v>
      </c>
      <c r="AQ1940" s="61" t="s">
        <v>4975</v>
      </c>
      <c r="AR1940" s="28">
        <v>0</v>
      </c>
      <c r="AS1940" s="28">
        <v>4269573</v>
      </c>
      <c r="AT1940" s="28">
        <v>659432</v>
      </c>
      <c r="AU1940" s="62"/>
      <c r="BT1940">
        <v>0</v>
      </c>
      <c r="BU1940" s="32">
        <v>100</v>
      </c>
      <c r="BV1940" s="32">
        <v>155</v>
      </c>
      <c r="BW1940" s="32">
        <v>13370</v>
      </c>
      <c r="BX1940" s="32">
        <v>83</v>
      </c>
      <c r="BY1940" s="32">
        <v>91060</v>
      </c>
      <c r="BZ1940" t="s">
        <v>1816</v>
      </c>
      <c r="CA1940" t="s">
        <v>1686</v>
      </c>
      <c r="CB1940" t="s">
        <v>1830</v>
      </c>
      <c r="CC1940" s="52" t="s">
        <v>1786</v>
      </c>
      <c r="CD1940" s="52" t="s">
        <v>5043</v>
      </c>
      <c r="CE1940" s="155">
        <v>2083</v>
      </c>
      <c r="CF1940" s="155">
        <v>14</v>
      </c>
      <c r="CG1940" s="31" t="s">
        <v>684</v>
      </c>
      <c r="CH1940" s="31" t="s">
        <v>4053</v>
      </c>
      <c r="CI1940" s="31" t="s">
        <v>999</v>
      </c>
      <c r="CJ1940" s="31" t="s">
        <v>683</v>
      </c>
      <c r="DL1940"/>
      <c r="DM1940"/>
      <c r="DN1940"/>
      <c r="DO1940"/>
      <c r="DP1940"/>
      <c r="DQ1940"/>
      <c r="DR1940"/>
      <c r="DV1940" s="31" t="s">
        <v>2378</v>
      </c>
      <c r="DW1940" s="31" t="s">
        <v>2380</v>
      </c>
      <c r="DX1940" s="63"/>
      <c r="DY1940" s="63"/>
      <c r="DZ1940" s="63"/>
      <c r="EA1940" s="167"/>
      <c r="EB1940" s="60"/>
      <c r="EC1940" s="60"/>
      <c r="ED1940" s="60"/>
      <c r="EE1940" s="60"/>
      <c r="EF1940" s="60"/>
      <c r="EG1940" s="60"/>
      <c r="EH1940" s="60"/>
      <c r="EI1940" s="60"/>
      <c r="EJ1940" s="60"/>
      <c r="EK1940" s="60"/>
      <c r="EL1940" s="60"/>
      <c r="EM1940" s="60"/>
      <c r="EN1940" s="60"/>
      <c r="EO1940" s="60"/>
      <c r="EP1940" s="60"/>
      <c r="EQ1940" s="60"/>
      <c r="ER1940" s="60"/>
      <c r="ES1940" s="60"/>
      <c r="ET1940" s="60"/>
      <c r="EU1940" s="60"/>
      <c r="EV1940" s="60"/>
      <c r="EW1940" s="60"/>
      <c r="EX1940" s="60"/>
      <c r="EY1940" s="60"/>
      <c r="EZ1940" s="60"/>
      <c r="FA1940" s="60"/>
      <c r="FB1940" s="60"/>
    </row>
    <row r="1941" spans="22:158" x14ac:dyDescent="0.25">
      <c r="W1941" s="33"/>
      <c r="X1941" s="33"/>
      <c r="AH1941" s="38">
        <v>100</v>
      </c>
      <c r="AI1941" s="38">
        <v>110</v>
      </c>
      <c r="AJ1941" s="38">
        <v>15050</v>
      </c>
      <c r="AK1941" s="38">
        <v>18</v>
      </c>
      <c r="AL1941" s="38">
        <v>1918158</v>
      </c>
      <c r="AM1941" s="61" t="s">
        <v>1816</v>
      </c>
      <c r="AN1941" s="61" t="s">
        <v>1696</v>
      </c>
      <c r="AO1941" s="61" t="s">
        <v>1591</v>
      </c>
      <c r="AP1941" s="61" t="s">
        <v>4974</v>
      </c>
      <c r="AQ1941" s="61" t="s">
        <v>4975</v>
      </c>
      <c r="AR1941" s="28">
        <v>0</v>
      </c>
      <c r="AS1941" s="28">
        <v>374129</v>
      </c>
      <c r="AT1941" s="28">
        <v>511060</v>
      </c>
      <c r="AU1941" s="62"/>
      <c r="BT1941">
        <v>0</v>
      </c>
      <c r="BU1941" s="32">
        <v>100</v>
      </c>
      <c r="BV1941" s="32">
        <v>155</v>
      </c>
      <c r="BW1941" s="32">
        <v>13370</v>
      </c>
      <c r="BX1941" s="32">
        <v>83</v>
      </c>
      <c r="BY1941" s="32">
        <v>91080</v>
      </c>
      <c r="BZ1941" t="s">
        <v>1816</v>
      </c>
      <c r="CA1941" t="s">
        <v>1686</v>
      </c>
      <c r="CB1941" t="s">
        <v>1830</v>
      </c>
      <c r="CC1941" t="s">
        <v>1786</v>
      </c>
      <c r="CD1941" s="52" t="s">
        <v>1784</v>
      </c>
      <c r="CE1941" s="155">
        <v>51</v>
      </c>
      <c r="CF1941" s="155">
        <v>2</v>
      </c>
      <c r="CG1941" s="31" t="s">
        <v>686</v>
      </c>
      <c r="CH1941" s="31" t="s">
        <v>981</v>
      </c>
      <c r="CI1941" s="31" t="s">
        <v>999</v>
      </c>
      <c r="CJ1941" s="31" t="s">
        <v>4943</v>
      </c>
      <c r="DL1941"/>
      <c r="DM1941"/>
      <c r="DN1941"/>
      <c r="DO1941"/>
      <c r="DP1941"/>
      <c r="DQ1941"/>
      <c r="DR1941"/>
      <c r="DV1941" s="31" t="s">
        <v>2378</v>
      </c>
      <c r="DW1941" s="31" t="s">
        <v>2380</v>
      </c>
      <c r="DX1941" s="63"/>
      <c r="DY1941" s="63"/>
      <c r="DZ1941" s="63"/>
      <c r="EA1941" s="167"/>
      <c r="EB1941" s="60"/>
      <c r="EC1941" s="60"/>
      <c r="ED1941" s="60"/>
      <c r="EE1941" s="60"/>
      <c r="EF1941" s="60"/>
      <c r="EG1941" s="60"/>
      <c r="EH1941" s="60"/>
      <c r="EI1941" s="60"/>
      <c r="EJ1941" s="60"/>
      <c r="EK1941" s="60"/>
      <c r="EL1941" s="60"/>
      <c r="EM1941" s="60"/>
      <c r="EN1941" s="60"/>
      <c r="EO1941" s="60"/>
      <c r="EP1941" s="60"/>
      <c r="EQ1941" s="60"/>
      <c r="ER1941" s="60"/>
      <c r="ES1941" s="60"/>
      <c r="ET1941" s="60"/>
      <c r="EU1941" s="60"/>
      <c r="EV1941" s="60"/>
      <c r="EW1941" s="60"/>
      <c r="EX1941" s="60"/>
      <c r="EY1941" s="60"/>
      <c r="EZ1941" s="60"/>
      <c r="FA1941" s="60"/>
      <c r="FB1941" s="60"/>
    </row>
    <row r="1942" spans="22:158" x14ac:dyDescent="0.25">
      <c r="W1942" s="33"/>
      <c r="X1942" s="33"/>
      <c r="AH1942" s="38">
        <v>100</v>
      </c>
      <c r="AI1942" s="38">
        <v>110</v>
      </c>
      <c r="AJ1942" s="38">
        <v>15250</v>
      </c>
      <c r="AK1942" s="38">
        <v>18</v>
      </c>
      <c r="AL1942" s="38">
        <v>1918158</v>
      </c>
      <c r="AM1942" s="61" t="s">
        <v>1816</v>
      </c>
      <c r="AN1942" s="61" t="s">
        <v>1696</v>
      </c>
      <c r="AO1942" s="61" t="s">
        <v>1595</v>
      </c>
      <c r="AP1942" s="61" t="s">
        <v>4974</v>
      </c>
      <c r="AQ1942" s="61" t="s">
        <v>4975</v>
      </c>
      <c r="AR1942" s="28">
        <v>0</v>
      </c>
      <c r="AS1942" s="28">
        <v>0</v>
      </c>
      <c r="AT1942" s="28">
        <v>222558</v>
      </c>
      <c r="AU1942" s="62"/>
      <c r="BT1942">
        <v>0</v>
      </c>
      <c r="BU1942" s="32">
        <v>100</v>
      </c>
      <c r="BV1942" s="32">
        <v>155</v>
      </c>
      <c r="BW1942" s="32">
        <v>13370</v>
      </c>
      <c r="BX1942" s="32">
        <v>84</v>
      </c>
      <c r="BY1942" s="32">
        <v>91100</v>
      </c>
      <c r="BZ1942" t="s">
        <v>1816</v>
      </c>
      <c r="CA1942" t="s">
        <v>1686</v>
      </c>
      <c r="CB1942" t="s">
        <v>1830</v>
      </c>
      <c r="CC1942" s="52" t="s">
        <v>1795</v>
      </c>
      <c r="CD1942" s="52" t="s">
        <v>1796</v>
      </c>
      <c r="CE1942" s="155">
        <v>16</v>
      </c>
      <c r="CF1942" s="155">
        <v>6</v>
      </c>
      <c r="CG1942" s="31" t="s">
        <v>688</v>
      </c>
      <c r="CH1942" s="31" t="s">
        <v>982</v>
      </c>
      <c r="CI1942" s="31" t="s">
        <v>999</v>
      </c>
      <c r="CJ1942" s="31" t="s">
        <v>778</v>
      </c>
      <c r="DL1942"/>
      <c r="DM1942"/>
      <c r="DN1942"/>
      <c r="DO1942"/>
      <c r="DP1942"/>
      <c r="DQ1942"/>
      <c r="DR1942"/>
      <c r="DV1942" s="31" t="s">
        <v>2378</v>
      </c>
      <c r="DW1942" s="31" t="s">
        <v>2380</v>
      </c>
      <c r="DX1942" s="63"/>
      <c r="DY1942" s="63"/>
      <c r="DZ1942" s="63"/>
      <c r="EA1942" s="167"/>
      <c r="EB1942" s="60"/>
      <c r="EC1942" s="60"/>
      <c r="ED1942" s="60"/>
      <c r="EE1942" s="60"/>
      <c r="EF1942" s="60"/>
      <c r="EG1942" s="60"/>
      <c r="EH1942" s="60"/>
      <c r="EI1942" s="60"/>
      <c r="EJ1942" s="60"/>
      <c r="EK1942" s="60"/>
      <c r="EL1942" s="60"/>
      <c r="EM1942" s="60"/>
      <c r="EN1942" s="60"/>
      <c r="EO1942" s="60"/>
      <c r="EP1942" s="60"/>
      <c r="EQ1942" s="60"/>
      <c r="ER1942" s="60"/>
      <c r="ES1942" s="60"/>
      <c r="ET1942" s="60"/>
      <c r="EU1942" s="60"/>
      <c r="EV1942" s="60"/>
      <c r="EW1942" s="60"/>
      <c r="EX1942" s="60"/>
      <c r="EY1942" s="60"/>
      <c r="EZ1942" s="60"/>
      <c r="FA1942" s="60"/>
      <c r="FB1942" s="60"/>
    </row>
    <row r="1943" spans="22:158" x14ac:dyDescent="0.25">
      <c r="V1943" s="1"/>
      <c r="W1943" s="33"/>
      <c r="X1943" s="33"/>
      <c r="AH1943" s="38">
        <v>100</v>
      </c>
      <c r="AI1943" s="38">
        <v>110</v>
      </c>
      <c r="AJ1943" s="38">
        <v>15650</v>
      </c>
      <c r="AK1943" s="38">
        <v>18</v>
      </c>
      <c r="AL1943" s="38">
        <v>1918158</v>
      </c>
      <c r="AM1943" s="61" t="s">
        <v>1816</v>
      </c>
      <c r="AN1943" s="61" t="s">
        <v>1696</v>
      </c>
      <c r="AO1943" s="61" t="s">
        <v>1604</v>
      </c>
      <c r="AP1943" s="61" t="s">
        <v>4974</v>
      </c>
      <c r="AQ1943" s="61" t="s">
        <v>4975</v>
      </c>
      <c r="AR1943" s="28">
        <v>0</v>
      </c>
      <c r="AS1943" s="28">
        <v>108437</v>
      </c>
      <c r="AT1943" s="28">
        <v>107158</v>
      </c>
      <c r="AU1943" s="62"/>
      <c r="BT1943">
        <v>0</v>
      </c>
      <c r="BU1943" s="32">
        <v>100</v>
      </c>
      <c r="BV1943" s="32">
        <v>155</v>
      </c>
      <c r="BW1943" s="32">
        <v>13370</v>
      </c>
      <c r="BX1943" s="32">
        <v>85</v>
      </c>
      <c r="BY1943" s="32">
        <v>91120</v>
      </c>
      <c r="BZ1943" t="s">
        <v>1816</v>
      </c>
      <c r="CA1943" t="s">
        <v>1686</v>
      </c>
      <c r="CB1943" t="s">
        <v>1830</v>
      </c>
      <c r="CC1943" t="s">
        <v>1797</v>
      </c>
      <c r="CD1943" s="52" t="s">
        <v>1797</v>
      </c>
      <c r="CE1943" s="155">
        <v>31</v>
      </c>
      <c r="CF1943" s="155">
        <v>9</v>
      </c>
      <c r="CG1943" s="31" t="s">
        <v>690</v>
      </c>
      <c r="CH1943" s="31" t="s">
        <v>983</v>
      </c>
      <c r="CI1943" s="31" t="s">
        <v>999</v>
      </c>
      <c r="CJ1943" s="31" t="s">
        <v>779</v>
      </c>
      <c r="DL1943"/>
      <c r="DM1943"/>
      <c r="DN1943"/>
      <c r="DO1943"/>
      <c r="DP1943"/>
      <c r="DQ1943"/>
      <c r="DR1943"/>
      <c r="DV1943" s="31" t="s">
        <v>2378</v>
      </c>
      <c r="DW1943" s="31" t="s">
        <v>2380</v>
      </c>
      <c r="DX1943" s="63"/>
      <c r="DY1943" s="63"/>
      <c r="DZ1943" s="63"/>
      <c r="EA1943" s="167"/>
      <c r="EB1943" s="60"/>
      <c r="EC1943" s="60"/>
      <c r="ED1943" s="60"/>
      <c r="EE1943" s="60"/>
      <c r="EF1943" s="60"/>
      <c r="EG1943" s="60"/>
      <c r="EH1943" s="60"/>
      <c r="EI1943" s="60"/>
      <c r="EJ1943" s="60"/>
      <c r="EK1943" s="60"/>
      <c r="EL1943" s="60"/>
      <c r="EM1943" s="60"/>
      <c r="EN1943" s="60"/>
      <c r="EO1943" s="60"/>
      <c r="EP1943" s="60"/>
      <c r="EQ1943" s="60"/>
      <c r="ER1943" s="60"/>
      <c r="ES1943" s="60"/>
      <c r="ET1943" s="60"/>
      <c r="EU1943" s="60"/>
      <c r="EV1943" s="60"/>
      <c r="EW1943" s="60"/>
      <c r="EX1943" s="60"/>
      <c r="EY1943" s="60"/>
      <c r="EZ1943" s="60"/>
      <c r="FA1943" s="60"/>
      <c r="FB1943" s="60"/>
    </row>
    <row r="1944" spans="22:158" x14ac:dyDescent="0.25">
      <c r="W1944" s="33"/>
      <c r="X1944" s="33"/>
      <c r="AH1944" s="38">
        <v>100</v>
      </c>
      <c r="AI1944" s="38">
        <v>110</v>
      </c>
      <c r="AJ1944" s="38">
        <v>15900</v>
      </c>
      <c r="AK1944" s="38">
        <v>18</v>
      </c>
      <c r="AL1944" s="38">
        <v>1918158</v>
      </c>
      <c r="AM1944" s="61" t="s">
        <v>1816</v>
      </c>
      <c r="AN1944" s="61" t="s">
        <v>1696</v>
      </c>
      <c r="AO1944" s="61" t="s">
        <v>1609</v>
      </c>
      <c r="AP1944" s="61" t="s">
        <v>4974</v>
      </c>
      <c r="AQ1944" s="61" t="s">
        <v>4975</v>
      </c>
      <c r="AR1944" s="28">
        <v>0</v>
      </c>
      <c r="AS1944" s="28">
        <v>105576</v>
      </c>
      <c r="AT1944" s="28">
        <v>494574</v>
      </c>
      <c r="AU1944" s="62"/>
      <c r="BT1944">
        <v>0</v>
      </c>
      <c r="BU1944" s="32">
        <v>100</v>
      </c>
      <c r="BV1944" s="32">
        <v>155</v>
      </c>
      <c r="BW1944" s="32">
        <v>13370</v>
      </c>
      <c r="BX1944" s="32">
        <v>86</v>
      </c>
      <c r="BY1944" s="32">
        <v>91140</v>
      </c>
      <c r="BZ1944" t="s">
        <v>1816</v>
      </c>
      <c r="CA1944" t="s">
        <v>1686</v>
      </c>
      <c r="CB1944" t="s">
        <v>1830</v>
      </c>
      <c r="CC1944" t="s">
        <v>1787</v>
      </c>
      <c r="CD1944" t="s">
        <v>1789</v>
      </c>
      <c r="CE1944" s="155">
        <v>499</v>
      </c>
      <c r="CF1944" s="155">
        <v>130</v>
      </c>
      <c r="CG1944" s="31" t="s">
        <v>5839</v>
      </c>
      <c r="CH1944" s="31" t="s">
        <v>984</v>
      </c>
      <c r="CI1944" s="31" t="s">
        <v>999</v>
      </c>
      <c r="CJ1944" s="31" t="s">
        <v>780</v>
      </c>
      <c r="DL1944"/>
      <c r="DM1944"/>
      <c r="DN1944"/>
      <c r="DO1944"/>
      <c r="DP1944"/>
      <c r="DQ1944"/>
      <c r="DR1944"/>
      <c r="DV1944" s="31" t="s">
        <v>2378</v>
      </c>
      <c r="DW1944" s="31" t="s">
        <v>2380</v>
      </c>
      <c r="DX1944" s="63"/>
      <c r="DY1944" s="63"/>
      <c r="DZ1944" s="63"/>
      <c r="EA1944" s="167"/>
      <c r="EB1944" s="60"/>
      <c r="EC1944" s="60"/>
      <c r="ED1944" s="60"/>
      <c r="EE1944" s="60"/>
      <c r="EF1944" s="60"/>
      <c r="EG1944" s="60"/>
      <c r="EH1944" s="60"/>
      <c r="EI1944" s="60"/>
      <c r="EJ1944" s="60"/>
      <c r="EK1944" s="60"/>
      <c r="EL1944" s="60"/>
      <c r="EM1944" s="60"/>
      <c r="EN1944" s="60"/>
      <c r="EO1944" s="60"/>
      <c r="EP1944" s="60"/>
      <c r="EQ1944" s="60"/>
      <c r="ER1944" s="60"/>
      <c r="ES1944" s="60"/>
      <c r="ET1944" s="60"/>
      <c r="EU1944" s="60"/>
      <c r="EV1944" s="60"/>
      <c r="EW1944" s="60"/>
      <c r="EX1944" s="60"/>
      <c r="EY1944" s="60"/>
      <c r="EZ1944" s="60"/>
      <c r="FA1944" s="60"/>
      <c r="FB1944" s="60"/>
    </row>
    <row r="1945" spans="22:158" x14ac:dyDescent="0.25">
      <c r="W1945" s="33"/>
      <c r="X1945" s="33"/>
      <c r="AH1945" s="38">
        <v>100</v>
      </c>
      <c r="AI1945" s="38">
        <v>110</v>
      </c>
      <c r="AJ1945" s="38">
        <v>16400</v>
      </c>
      <c r="AK1945" s="38">
        <v>18</v>
      </c>
      <c r="AL1945" s="38">
        <v>1918158</v>
      </c>
      <c r="AM1945" s="61" t="s">
        <v>1816</v>
      </c>
      <c r="AN1945" s="61" t="s">
        <v>1696</v>
      </c>
      <c r="AO1945" s="61" t="s">
        <v>1620</v>
      </c>
      <c r="AP1945" s="61" t="s">
        <v>4974</v>
      </c>
      <c r="AQ1945" s="61" t="s">
        <v>4975</v>
      </c>
      <c r="AR1945" s="28">
        <v>0</v>
      </c>
      <c r="AS1945" s="28">
        <v>998515</v>
      </c>
      <c r="AT1945" s="28">
        <v>453360</v>
      </c>
      <c r="AU1945" s="62"/>
      <c r="BT1945">
        <v>0</v>
      </c>
      <c r="BU1945" s="32">
        <v>100</v>
      </c>
      <c r="BV1945" s="32">
        <v>155</v>
      </c>
      <c r="BW1945" s="32">
        <v>13370</v>
      </c>
      <c r="BX1945" s="32">
        <v>86</v>
      </c>
      <c r="BY1945" s="32">
        <v>91160</v>
      </c>
      <c r="BZ1945" t="s">
        <v>1816</v>
      </c>
      <c r="CA1945" t="s">
        <v>1686</v>
      </c>
      <c r="CB1945" t="s">
        <v>1830</v>
      </c>
      <c r="CC1945" t="s">
        <v>1787</v>
      </c>
      <c r="CD1945" s="52" t="s">
        <v>1788</v>
      </c>
      <c r="CE1945" s="155">
        <v>432</v>
      </c>
      <c r="CF1945" s="155">
        <v>35</v>
      </c>
      <c r="CG1945" s="31" t="s">
        <v>5831</v>
      </c>
      <c r="CH1945" s="31" t="s">
        <v>985</v>
      </c>
      <c r="CI1945" s="31" t="s">
        <v>999</v>
      </c>
      <c r="CJ1945" s="31" t="s">
        <v>781</v>
      </c>
      <c r="DL1945"/>
      <c r="DM1945"/>
      <c r="DN1945"/>
      <c r="DO1945"/>
      <c r="DP1945"/>
      <c r="DQ1945"/>
      <c r="DR1945"/>
      <c r="DV1945" s="31" t="s">
        <v>2378</v>
      </c>
      <c r="DW1945" s="31" t="s">
        <v>2380</v>
      </c>
      <c r="DX1945" s="63"/>
      <c r="DY1945" s="63"/>
      <c r="DZ1945" s="63"/>
      <c r="EA1945" s="167"/>
      <c r="EB1945" s="60"/>
      <c r="EC1945" s="60"/>
      <c r="ED1945" s="60"/>
      <c r="EE1945" s="60"/>
      <c r="EF1945" s="60"/>
      <c r="EG1945" s="60"/>
      <c r="EH1945" s="60"/>
      <c r="EI1945" s="60"/>
      <c r="EJ1945" s="60"/>
      <c r="EK1945" s="60"/>
      <c r="EL1945" s="60"/>
      <c r="EM1945" s="60"/>
      <c r="EN1945" s="60"/>
      <c r="EO1945" s="60"/>
      <c r="EP1945" s="60"/>
      <c r="EQ1945" s="60"/>
      <c r="ER1945" s="60"/>
      <c r="ES1945" s="60"/>
      <c r="ET1945" s="60"/>
      <c r="EU1945" s="60"/>
      <c r="EV1945" s="60"/>
      <c r="EW1945" s="60"/>
      <c r="EX1945" s="60"/>
      <c r="EY1945" s="60"/>
      <c r="EZ1945" s="60"/>
      <c r="FA1945" s="60"/>
      <c r="FB1945" s="60"/>
    </row>
    <row r="1946" spans="22:158" x14ac:dyDescent="0.25">
      <c r="W1946" s="33"/>
      <c r="X1946" s="33"/>
      <c r="AH1946" s="38">
        <v>100</v>
      </c>
      <c r="AI1946" s="38">
        <v>110</v>
      </c>
      <c r="AJ1946" s="38">
        <v>16800</v>
      </c>
      <c r="AK1946" s="38">
        <v>18</v>
      </c>
      <c r="AL1946" s="38">
        <v>1918158</v>
      </c>
      <c r="AM1946" s="61" t="s">
        <v>1816</v>
      </c>
      <c r="AN1946" s="61" t="s">
        <v>1696</v>
      </c>
      <c r="AO1946" s="61" t="s">
        <v>1629</v>
      </c>
      <c r="AP1946" s="61" t="s">
        <v>4974</v>
      </c>
      <c r="AQ1946" s="61" t="s">
        <v>4975</v>
      </c>
      <c r="AR1946" s="28">
        <v>0</v>
      </c>
      <c r="AS1946" s="28">
        <v>0</v>
      </c>
      <c r="AT1946" s="28">
        <v>0</v>
      </c>
      <c r="AU1946" s="62"/>
      <c r="BT1946">
        <v>0</v>
      </c>
      <c r="BU1946" s="32">
        <v>100</v>
      </c>
      <c r="BV1946" s="32">
        <v>155</v>
      </c>
      <c r="BW1946" s="32">
        <v>13370</v>
      </c>
      <c r="BX1946" s="32">
        <v>87</v>
      </c>
      <c r="BY1946" s="32">
        <v>91180</v>
      </c>
      <c r="BZ1946" t="s">
        <v>1816</v>
      </c>
      <c r="CA1946" t="s">
        <v>1686</v>
      </c>
      <c r="CB1946" t="s">
        <v>1830</v>
      </c>
      <c r="CC1946" s="52" t="s">
        <v>1726</v>
      </c>
      <c r="CD1946" s="52" t="s">
        <v>1793</v>
      </c>
      <c r="CE1946" s="155"/>
      <c r="CF1946" s="155"/>
      <c r="CG1946" s="31" t="s">
        <v>5841</v>
      </c>
      <c r="CH1946" s="31" t="s">
        <v>986</v>
      </c>
      <c r="CI1946" s="31" t="s">
        <v>999</v>
      </c>
      <c r="CJ1946" s="31" t="s">
        <v>782</v>
      </c>
      <c r="DL1946"/>
      <c r="DM1946"/>
      <c r="DN1946"/>
      <c r="DO1946"/>
      <c r="DP1946"/>
      <c r="DQ1946"/>
      <c r="DR1946"/>
      <c r="DV1946" s="31" t="s">
        <v>2378</v>
      </c>
      <c r="DW1946" s="31" t="s">
        <v>2380</v>
      </c>
      <c r="DX1946" s="63"/>
      <c r="DY1946" s="63"/>
      <c r="DZ1946" s="63"/>
      <c r="EA1946" s="167"/>
      <c r="EB1946" s="60"/>
      <c r="EC1946" s="60"/>
      <c r="ED1946" s="60"/>
      <c r="EE1946" s="60"/>
      <c r="EF1946" s="60"/>
      <c r="EG1946" s="60"/>
      <c r="EH1946" s="60"/>
      <c r="EI1946" s="60"/>
      <c r="EJ1946" s="60"/>
      <c r="EK1946" s="60"/>
      <c r="EL1946" s="60"/>
      <c r="EM1946" s="60"/>
      <c r="EN1946" s="60"/>
      <c r="EO1946" s="60"/>
      <c r="EP1946" s="60"/>
      <c r="EQ1946" s="60"/>
      <c r="ER1946" s="60"/>
      <c r="ES1946" s="60"/>
      <c r="ET1946" s="60"/>
      <c r="EU1946" s="60"/>
      <c r="EV1946" s="60"/>
      <c r="EW1946" s="60"/>
      <c r="EX1946" s="60"/>
      <c r="EY1946" s="60"/>
      <c r="EZ1946" s="60"/>
      <c r="FA1946" s="60"/>
      <c r="FB1946" s="60"/>
    </row>
    <row r="1947" spans="22:158" x14ac:dyDescent="0.25">
      <c r="V1947" s="1"/>
      <c r="W1947" s="33"/>
      <c r="X1947" s="33"/>
      <c r="AH1947" s="38">
        <v>100</v>
      </c>
      <c r="AI1947" s="38">
        <v>110</v>
      </c>
      <c r="AJ1947" s="38">
        <v>17000</v>
      </c>
      <c r="AK1947" s="38">
        <v>18</v>
      </c>
      <c r="AL1947" s="38">
        <v>1918158</v>
      </c>
      <c r="AM1947" s="61" t="s">
        <v>1816</v>
      </c>
      <c r="AN1947" s="61" t="s">
        <v>1696</v>
      </c>
      <c r="AO1947" s="61" t="s">
        <v>1633</v>
      </c>
      <c r="AP1947" s="61" t="s">
        <v>4974</v>
      </c>
      <c r="AQ1947" s="61" t="s">
        <v>4975</v>
      </c>
      <c r="AR1947" s="28">
        <v>0</v>
      </c>
      <c r="AS1947" s="28">
        <v>286702</v>
      </c>
      <c r="AT1947" s="28">
        <v>156615</v>
      </c>
      <c r="AU1947" s="62"/>
      <c r="BT1947">
        <v>0</v>
      </c>
      <c r="BU1947" s="32">
        <v>100</v>
      </c>
      <c r="BV1947" s="32">
        <v>155</v>
      </c>
      <c r="BW1947" s="32">
        <v>13370</v>
      </c>
      <c r="BX1947" s="32">
        <v>87</v>
      </c>
      <c r="BY1947" s="32">
        <v>91190</v>
      </c>
      <c r="BZ1947" t="s">
        <v>1816</v>
      </c>
      <c r="CA1947" t="s">
        <v>1686</v>
      </c>
      <c r="CB1947" t="s">
        <v>1830</v>
      </c>
      <c r="CC1947" s="52" t="s">
        <v>1726</v>
      </c>
      <c r="CD1947" s="52" t="s">
        <v>1726</v>
      </c>
      <c r="CE1947" s="155">
        <v>1</v>
      </c>
      <c r="CF1947" s="155">
        <v>1</v>
      </c>
      <c r="CG1947" s="31" t="s">
        <v>5843</v>
      </c>
      <c r="CH1947" s="31" t="s">
        <v>987</v>
      </c>
      <c r="CI1947" s="31" t="s">
        <v>999</v>
      </c>
      <c r="CJ1947" s="31" t="s">
        <v>783</v>
      </c>
      <c r="DL1947"/>
      <c r="DM1947"/>
      <c r="DN1947"/>
      <c r="DO1947"/>
      <c r="DP1947"/>
      <c r="DQ1947"/>
      <c r="DR1947"/>
      <c r="DV1947" s="31" t="s">
        <v>2378</v>
      </c>
      <c r="DW1947" s="31" t="s">
        <v>2380</v>
      </c>
      <c r="DX1947" s="63"/>
      <c r="DY1947" s="63"/>
      <c r="DZ1947" s="63"/>
      <c r="EA1947" s="167"/>
      <c r="EB1947" s="60"/>
      <c r="EC1947" s="60"/>
      <c r="ED1947" s="60"/>
      <c r="EE1947" s="60"/>
      <c r="EF1947" s="60"/>
      <c r="EG1947" s="60"/>
      <c r="EH1947" s="60"/>
      <c r="EI1947" s="60"/>
      <c r="EJ1947" s="60"/>
      <c r="EK1947" s="60"/>
      <c r="EL1947" s="60"/>
      <c r="EM1947" s="60"/>
      <c r="EN1947" s="60"/>
      <c r="EO1947" s="60"/>
      <c r="EP1947" s="60"/>
      <c r="EQ1947" s="60"/>
      <c r="ER1947" s="60"/>
      <c r="ES1947" s="60"/>
      <c r="ET1947" s="60"/>
      <c r="EU1947" s="60"/>
      <c r="EV1947" s="60"/>
      <c r="EW1947" s="60"/>
      <c r="EX1947" s="60"/>
      <c r="EY1947" s="60"/>
      <c r="EZ1947" s="60"/>
      <c r="FA1947" s="60"/>
      <c r="FB1947" s="60"/>
    </row>
    <row r="1948" spans="22:158" x14ac:dyDescent="0.25">
      <c r="V1948" s="1"/>
      <c r="W1948" s="33"/>
      <c r="X1948" s="33"/>
      <c r="AH1948" s="38">
        <v>100</v>
      </c>
      <c r="AI1948" s="38">
        <v>110</v>
      </c>
      <c r="AJ1948" s="38">
        <v>17620</v>
      </c>
      <c r="AK1948" s="38">
        <v>18</v>
      </c>
      <c r="AL1948" s="38">
        <v>1918158</v>
      </c>
      <c r="AM1948" s="61" t="s">
        <v>1816</v>
      </c>
      <c r="AN1948" s="61" t="s">
        <v>1696</v>
      </c>
      <c r="AO1948" s="61" t="s">
        <v>1646</v>
      </c>
      <c r="AP1948" s="61" t="s">
        <v>4974</v>
      </c>
      <c r="AQ1948" s="61" t="s">
        <v>4975</v>
      </c>
      <c r="AR1948" s="28">
        <v>0</v>
      </c>
      <c r="AS1948" s="28">
        <v>211403</v>
      </c>
      <c r="AT1948" s="28">
        <v>0</v>
      </c>
      <c r="AU1948" s="62"/>
      <c r="BT1948">
        <v>0</v>
      </c>
      <c r="BU1948" s="32">
        <v>100</v>
      </c>
      <c r="BV1948" s="32">
        <v>155</v>
      </c>
      <c r="BW1948" s="32">
        <v>13370</v>
      </c>
      <c r="BX1948" s="32">
        <v>87</v>
      </c>
      <c r="BY1948" s="32">
        <v>91194</v>
      </c>
      <c r="BZ1948" t="s">
        <v>1816</v>
      </c>
      <c r="CA1948" t="s">
        <v>1686</v>
      </c>
      <c r="CB1948" s="52" t="s">
        <v>1830</v>
      </c>
      <c r="CC1948" s="52" t="s">
        <v>1726</v>
      </c>
      <c r="CD1948" s="52" t="s">
        <v>1114</v>
      </c>
      <c r="CE1948" s="155">
        <v>1</v>
      </c>
      <c r="CF1948" s="155">
        <v>1</v>
      </c>
      <c r="CG1948" s="31" t="s">
        <v>694</v>
      </c>
      <c r="CH1948" s="31" t="s">
        <v>989</v>
      </c>
      <c r="CI1948" s="31" t="s">
        <v>999</v>
      </c>
      <c r="CJ1948" s="31" t="s">
        <v>4944</v>
      </c>
      <c r="DL1948"/>
      <c r="DM1948"/>
      <c r="DN1948"/>
      <c r="DO1948"/>
      <c r="DP1948"/>
      <c r="DQ1948"/>
      <c r="DR1948"/>
      <c r="DV1948" s="31" t="s">
        <v>2378</v>
      </c>
      <c r="DW1948" s="31" t="s">
        <v>2380</v>
      </c>
      <c r="DX1948" s="63"/>
      <c r="DY1948" s="63"/>
      <c r="DZ1948" s="63"/>
      <c r="EA1948" s="167"/>
      <c r="EB1948" s="60"/>
      <c r="EC1948" s="60"/>
      <c r="ED1948" s="60"/>
      <c r="EE1948" s="60"/>
      <c r="EF1948" s="60"/>
      <c r="EG1948" s="60"/>
      <c r="EH1948" s="60"/>
      <c r="EI1948" s="60"/>
      <c r="EJ1948" s="60"/>
      <c r="EK1948" s="60"/>
      <c r="EL1948" s="60"/>
      <c r="EM1948" s="60"/>
      <c r="EN1948" s="60"/>
      <c r="EO1948" s="60"/>
      <c r="EP1948" s="60"/>
      <c r="EQ1948" s="60"/>
      <c r="ER1948" s="60"/>
      <c r="ES1948" s="60"/>
      <c r="ET1948" s="60"/>
      <c r="EU1948" s="60"/>
      <c r="EV1948" s="60"/>
      <c r="EW1948" s="60"/>
      <c r="EX1948" s="60"/>
      <c r="EY1948" s="60"/>
      <c r="EZ1948" s="60"/>
      <c r="FA1948" s="60"/>
      <c r="FB1948" s="60"/>
    </row>
    <row r="1949" spans="22:158" x14ac:dyDescent="0.25">
      <c r="W1949" s="33"/>
      <c r="X1949" s="33"/>
      <c r="AH1949" s="38">
        <v>100</v>
      </c>
      <c r="AI1949" s="38">
        <v>115</v>
      </c>
      <c r="AJ1949" s="38">
        <v>14400</v>
      </c>
      <c r="AK1949" s="38">
        <v>18</v>
      </c>
      <c r="AL1949" s="38">
        <v>1918158</v>
      </c>
      <c r="AM1949" s="61" t="s">
        <v>1816</v>
      </c>
      <c r="AN1949" s="61" t="s">
        <v>1697</v>
      </c>
      <c r="AO1949" s="61" t="s">
        <v>1576</v>
      </c>
      <c r="AP1949" s="61" t="s">
        <v>4974</v>
      </c>
      <c r="AQ1949" s="61" t="s">
        <v>4975</v>
      </c>
      <c r="AR1949" s="28">
        <v>0</v>
      </c>
      <c r="AS1949" s="28">
        <v>41203</v>
      </c>
      <c r="AT1949" s="28">
        <v>140129</v>
      </c>
      <c r="AU1949" s="62"/>
      <c r="BT1949">
        <v>0</v>
      </c>
      <c r="BU1949" s="32">
        <v>100</v>
      </c>
      <c r="BV1949" s="32">
        <v>155</v>
      </c>
      <c r="BW1949" s="32">
        <v>13370</v>
      </c>
      <c r="BX1949" s="32">
        <v>87</v>
      </c>
      <c r="BY1949" s="32">
        <v>91200</v>
      </c>
      <c r="BZ1949" t="s">
        <v>1816</v>
      </c>
      <c r="CA1949" t="s">
        <v>1686</v>
      </c>
      <c r="CB1949" t="s">
        <v>1830</v>
      </c>
      <c r="CC1949" s="52" t="s">
        <v>1726</v>
      </c>
      <c r="CD1949" s="52" t="s">
        <v>1794</v>
      </c>
      <c r="CE1949" s="155"/>
      <c r="CF1949" s="155"/>
      <c r="CG1949" s="31" t="s">
        <v>5845</v>
      </c>
      <c r="CH1949" s="31" t="s">
        <v>990</v>
      </c>
      <c r="CI1949" s="31" t="s">
        <v>999</v>
      </c>
      <c r="CJ1949" s="31" t="s">
        <v>784</v>
      </c>
      <c r="DL1949"/>
      <c r="DM1949"/>
      <c r="DN1949"/>
      <c r="DO1949"/>
      <c r="DP1949"/>
      <c r="DQ1949"/>
      <c r="DR1949"/>
      <c r="DV1949" s="31" t="s">
        <v>2378</v>
      </c>
      <c r="DW1949" s="31" t="s">
        <v>2381</v>
      </c>
      <c r="DX1949" s="63"/>
      <c r="DY1949" s="63"/>
      <c r="DZ1949" s="63"/>
      <c r="EA1949" s="167"/>
      <c r="EB1949" s="60"/>
      <c r="EC1949" s="60"/>
      <c r="ED1949" s="60"/>
      <c r="EE1949" s="60"/>
      <c r="EF1949" s="60"/>
      <c r="EG1949" s="60"/>
      <c r="EH1949" s="60"/>
      <c r="EI1949" s="60"/>
      <c r="EJ1949" s="60"/>
      <c r="EK1949" s="60"/>
      <c r="EL1949" s="60"/>
      <c r="EM1949" s="60"/>
      <c r="EN1949" s="60"/>
      <c r="EO1949" s="60"/>
      <c r="EP1949" s="60"/>
      <c r="EQ1949" s="60"/>
      <c r="ER1949" s="60"/>
      <c r="ES1949" s="60"/>
      <c r="ET1949" s="60"/>
      <c r="EU1949" s="60"/>
      <c r="EV1949" s="60"/>
      <c r="EW1949" s="60"/>
      <c r="EX1949" s="60"/>
      <c r="EY1949" s="60"/>
      <c r="EZ1949" s="60"/>
      <c r="FA1949" s="60"/>
      <c r="FB1949" s="60"/>
    </row>
    <row r="1950" spans="22:158" x14ac:dyDescent="0.25">
      <c r="W1950" s="33"/>
      <c r="X1950" s="33"/>
      <c r="AH1950" s="38">
        <v>100</v>
      </c>
      <c r="AI1950" s="38">
        <v>115</v>
      </c>
      <c r="AJ1950" s="38">
        <v>16900</v>
      </c>
      <c r="AK1950" s="38">
        <v>18</v>
      </c>
      <c r="AL1950" s="38">
        <v>1918158</v>
      </c>
      <c r="AM1950" s="61" t="s">
        <v>1816</v>
      </c>
      <c r="AN1950" s="61" t="s">
        <v>1697</v>
      </c>
      <c r="AO1950" s="61" t="s">
        <v>1631</v>
      </c>
      <c r="AP1950" s="61" t="s">
        <v>4974</v>
      </c>
      <c r="AQ1950" s="61" t="s">
        <v>4975</v>
      </c>
      <c r="AR1950" s="28">
        <v>0</v>
      </c>
      <c r="AS1950" s="28">
        <v>83587</v>
      </c>
      <c r="AT1950" s="28">
        <v>189587</v>
      </c>
      <c r="AU1950" s="62"/>
      <c r="BT1950">
        <v>0</v>
      </c>
      <c r="BU1950" s="32">
        <v>100</v>
      </c>
      <c r="BV1950" s="32">
        <v>155</v>
      </c>
      <c r="BW1950" s="32">
        <v>13370</v>
      </c>
      <c r="BX1950" s="32">
        <v>88</v>
      </c>
      <c r="BY1950" s="32">
        <v>91220</v>
      </c>
      <c r="BZ1950" t="s">
        <v>1816</v>
      </c>
      <c r="CA1950" t="s">
        <v>1686</v>
      </c>
      <c r="CB1950" t="s">
        <v>1830</v>
      </c>
      <c r="CC1950" t="s">
        <v>1684</v>
      </c>
      <c r="CD1950" s="52" t="s">
        <v>1684</v>
      </c>
      <c r="CE1950" s="155">
        <v>14096</v>
      </c>
      <c r="CF1950" s="155">
        <v>8</v>
      </c>
      <c r="CG1950" s="31" t="s">
        <v>696</v>
      </c>
      <c r="CH1950" s="31" t="s">
        <v>991</v>
      </c>
      <c r="CI1950" s="31" t="s">
        <v>999</v>
      </c>
      <c r="CJ1950" s="31" t="s">
        <v>785</v>
      </c>
      <c r="DL1950"/>
      <c r="DM1950"/>
      <c r="DN1950"/>
      <c r="DO1950"/>
      <c r="DP1950"/>
      <c r="DQ1950"/>
      <c r="DR1950"/>
      <c r="DV1950" s="31" t="s">
        <v>2378</v>
      </c>
      <c r="DW1950" s="31" t="s">
        <v>2381</v>
      </c>
      <c r="DX1950" s="63"/>
      <c r="DY1950" s="63"/>
      <c r="DZ1950" s="63"/>
      <c r="EA1950" s="167"/>
      <c r="EB1950" s="60"/>
      <c r="EC1950" s="60"/>
      <c r="ED1950" s="60"/>
      <c r="EE1950" s="60"/>
      <c r="EF1950" s="60"/>
      <c r="EG1950" s="60"/>
      <c r="EH1950" s="60"/>
      <c r="EI1950" s="60"/>
      <c r="EJ1950" s="60"/>
      <c r="EK1950" s="60"/>
      <c r="EL1950" s="60"/>
      <c r="EM1950" s="60"/>
      <c r="EN1950" s="60"/>
      <c r="EO1950" s="60"/>
      <c r="EP1950" s="60"/>
      <c r="EQ1950" s="60"/>
      <c r="ER1950" s="60"/>
      <c r="ES1950" s="60"/>
      <c r="ET1950" s="60"/>
      <c r="EU1950" s="60"/>
      <c r="EV1950" s="60"/>
      <c r="EW1950" s="60"/>
      <c r="EX1950" s="60"/>
      <c r="EY1950" s="60"/>
      <c r="EZ1950" s="60"/>
      <c r="FA1950" s="60"/>
      <c r="FB1950" s="60"/>
    </row>
    <row r="1951" spans="22:158" x14ac:dyDescent="0.25">
      <c r="W1951" s="33"/>
      <c r="X1951" s="33"/>
      <c r="AH1951" s="38">
        <v>100</v>
      </c>
      <c r="AI1951" s="38">
        <v>115</v>
      </c>
      <c r="AJ1951" s="38">
        <v>16950</v>
      </c>
      <c r="AK1951" s="38">
        <v>18</v>
      </c>
      <c r="AL1951" s="38">
        <v>1918158</v>
      </c>
      <c r="AM1951" s="61" t="s">
        <v>1816</v>
      </c>
      <c r="AN1951" s="61" t="s">
        <v>1697</v>
      </c>
      <c r="AO1951" s="61" t="s">
        <v>1632</v>
      </c>
      <c r="AP1951" s="61" t="s">
        <v>4974</v>
      </c>
      <c r="AQ1951" s="61" t="s">
        <v>4975</v>
      </c>
      <c r="AR1951" s="28">
        <v>0</v>
      </c>
      <c r="AS1951" s="28">
        <v>4038704</v>
      </c>
      <c r="AT1951" s="28">
        <v>2143154</v>
      </c>
      <c r="AU1951" s="62"/>
      <c r="BT1951">
        <v>0</v>
      </c>
      <c r="BU1951" s="32">
        <v>100</v>
      </c>
      <c r="BV1951" s="32">
        <v>155</v>
      </c>
      <c r="BW1951" s="32">
        <v>13370</v>
      </c>
      <c r="BX1951" s="32">
        <v>89</v>
      </c>
      <c r="BY1951" s="32">
        <v>91240</v>
      </c>
      <c r="BZ1951" t="s">
        <v>1816</v>
      </c>
      <c r="CA1951" t="s">
        <v>1686</v>
      </c>
      <c r="CB1951" t="s">
        <v>1830</v>
      </c>
      <c r="CC1951" s="52" t="s">
        <v>1785</v>
      </c>
      <c r="CD1951" s="52" t="s">
        <v>1785</v>
      </c>
      <c r="CE1951" s="155">
        <v>690817</v>
      </c>
      <c r="CF1951" s="155">
        <v>443</v>
      </c>
      <c r="CG1951" s="31" t="s">
        <v>698</v>
      </c>
      <c r="CH1951" s="31" t="s">
        <v>992</v>
      </c>
      <c r="CI1951" s="31" t="s">
        <v>999</v>
      </c>
      <c r="CJ1951" s="31" t="s">
        <v>786</v>
      </c>
      <c r="DL1951"/>
      <c r="DM1951"/>
      <c r="DN1951"/>
      <c r="DO1951"/>
      <c r="DP1951"/>
      <c r="DQ1951"/>
      <c r="DR1951"/>
      <c r="DV1951" s="31" t="s">
        <v>2378</v>
      </c>
      <c r="DW1951" s="31" t="s">
        <v>2381</v>
      </c>
      <c r="DX1951" s="63"/>
      <c r="DY1951" s="63"/>
      <c r="DZ1951" s="63"/>
      <c r="EA1951" s="167"/>
      <c r="EB1951" s="60"/>
      <c r="EC1951" s="60"/>
      <c r="ED1951" s="60"/>
      <c r="EE1951" s="60"/>
      <c r="EF1951" s="60"/>
      <c r="EG1951" s="60"/>
      <c r="EH1951" s="60"/>
      <c r="EI1951" s="60"/>
      <c r="EJ1951" s="60"/>
      <c r="EK1951" s="60"/>
      <c r="EL1951" s="60"/>
      <c r="EM1951" s="60"/>
      <c r="EN1951" s="60"/>
      <c r="EO1951" s="60"/>
      <c r="EP1951" s="60"/>
      <c r="EQ1951" s="60"/>
      <c r="ER1951" s="60"/>
      <c r="ES1951" s="60"/>
      <c r="ET1951" s="60"/>
      <c r="EU1951" s="60"/>
      <c r="EV1951" s="60"/>
      <c r="EW1951" s="60"/>
      <c r="EX1951" s="60"/>
      <c r="EY1951" s="60"/>
      <c r="EZ1951" s="60"/>
      <c r="FA1951" s="60"/>
      <c r="FB1951" s="60"/>
    </row>
    <row r="1952" spans="22:158" x14ac:dyDescent="0.25">
      <c r="W1952" s="33"/>
      <c r="X1952" s="33"/>
      <c r="AH1952" s="38">
        <v>100</v>
      </c>
      <c r="AI1952" s="38">
        <v>115</v>
      </c>
      <c r="AJ1952" s="38">
        <v>18350</v>
      </c>
      <c r="AK1952" s="38">
        <v>18</v>
      </c>
      <c r="AL1952" s="38">
        <v>1918158</v>
      </c>
      <c r="AM1952" s="61" t="s">
        <v>1816</v>
      </c>
      <c r="AN1952" s="61" t="s">
        <v>1697</v>
      </c>
      <c r="AO1952" s="61" t="s">
        <v>1663</v>
      </c>
      <c r="AP1952" s="61" t="s">
        <v>4974</v>
      </c>
      <c r="AQ1952" s="61" t="s">
        <v>4975</v>
      </c>
      <c r="AR1952" s="28">
        <v>0</v>
      </c>
      <c r="AS1952" s="28">
        <v>7084743</v>
      </c>
      <c r="AT1952" s="28">
        <v>3412561</v>
      </c>
      <c r="AU1952" s="62"/>
      <c r="BT1952">
        <v>0</v>
      </c>
      <c r="BU1952" s="32">
        <v>100</v>
      </c>
      <c r="BV1952" s="32">
        <v>155</v>
      </c>
      <c r="BW1952" s="32">
        <v>13370</v>
      </c>
      <c r="BX1952" s="32">
        <v>90</v>
      </c>
      <c r="BY1952" s="32">
        <v>91260</v>
      </c>
      <c r="BZ1952" t="s">
        <v>1816</v>
      </c>
      <c r="CA1952" t="s">
        <v>1686</v>
      </c>
      <c r="CB1952" t="s">
        <v>1830</v>
      </c>
      <c r="CC1952" t="s">
        <v>5036</v>
      </c>
      <c r="CD1952" s="52" t="s">
        <v>5036</v>
      </c>
      <c r="CE1952" s="155"/>
      <c r="CF1952" s="155"/>
      <c r="CG1952" s="31" t="s">
        <v>5848</v>
      </c>
      <c r="CH1952" s="31" t="s">
        <v>993</v>
      </c>
      <c r="CI1952" s="31" t="s">
        <v>999</v>
      </c>
      <c r="CJ1952" s="31" t="s">
        <v>787</v>
      </c>
      <c r="DL1952"/>
      <c r="DM1952"/>
      <c r="DN1952"/>
      <c r="DO1952"/>
      <c r="DP1952"/>
      <c r="DQ1952"/>
      <c r="DR1952"/>
      <c r="DV1952" s="31" t="s">
        <v>2378</v>
      </c>
      <c r="DW1952" s="31" t="s">
        <v>2381</v>
      </c>
      <c r="DX1952" s="63"/>
      <c r="DY1952" s="63"/>
      <c r="DZ1952" s="63"/>
      <c r="EA1952" s="167"/>
      <c r="EB1952" s="60"/>
      <c r="EC1952" s="60"/>
      <c r="ED1952" s="60"/>
      <c r="EE1952" s="60"/>
      <c r="EF1952" s="60"/>
      <c r="EG1952" s="60"/>
      <c r="EH1952" s="60"/>
      <c r="EI1952" s="60"/>
      <c r="EJ1952" s="60"/>
      <c r="EK1952" s="60"/>
      <c r="EL1952" s="60"/>
      <c r="EM1952" s="60"/>
      <c r="EN1952" s="60"/>
      <c r="EO1952" s="60"/>
      <c r="EP1952" s="60"/>
      <c r="EQ1952" s="60"/>
      <c r="ER1952" s="60"/>
      <c r="ES1952" s="60"/>
      <c r="ET1952" s="60"/>
      <c r="EU1952" s="60"/>
      <c r="EV1952" s="60"/>
      <c r="EW1952" s="60"/>
      <c r="EX1952" s="60"/>
      <c r="EY1952" s="60"/>
      <c r="EZ1952" s="60"/>
      <c r="FA1952" s="60"/>
      <c r="FB1952" s="60"/>
    </row>
    <row r="1953" spans="22:158" x14ac:dyDescent="0.25">
      <c r="V1953" s="1"/>
      <c r="W1953" s="33"/>
      <c r="X1953" s="33"/>
      <c r="AH1953" s="38">
        <v>100</v>
      </c>
      <c r="AI1953" s="38">
        <v>115</v>
      </c>
      <c r="AJ1953" s="38">
        <v>18450</v>
      </c>
      <c r="AK1953" s="38">
        <v>18</v>
      </c>
      <c r="AL1953" s="38">
        <v>1918158</v>
      </c>
      <c r="AM1953" s="61" t="s">
        <v>1816</v>
      </c>
      <c r="AN1953" s="61" t="s">
        <v>1697</v>
      </c>
      <c r="AO1953" s="61" t="s">
        <v>1665</v>
      </c>
      <c r="AP1953" s="61" t="s">
        <v>4974</v>
      </c>
      <c r="AQ1953" s="61" t="s">
        <v>4975</v>
      </c>
      <c r="AR1953" s="28">
        <v>0</v>
      </c>
      <c r="AS1953" s="28">
        <v>347031</v>
      </c>
      <c r="AT1953" s="28">
        <v>791318</v>
      </c>
      <c r="AU1953" s="62"/>
      <c r="BT1953">
        <v>0</v>
      </c>
      <c r="BU1953" s="32">
        <v>100</v>
      </c>
      <c r="BV1953" s="32">
        <v>155</v>
      </c>
      <c r="BW1953" s="32">
        <v>14250</v>
      </c>
      <c r="BX1953" s="32">
        <v>81</v>
      </c>
      <c r="BY1953" s="32">
        <v>91000</v>
      </c>
      <c r="BZ1953" t="s">
        <v>1816</v>
      </c>
      <c r="CA1953" t="s">
        <v>1686</v>
      </c>
      <c r="CB1953" t="s">
        <v>1845</v>
      </c>
      <c r="CC1953" s="52" t="s">
        <v>1683</v>
      </c>
      <c r="CD1953" s="52" t="s">
        <v>1784</v>
      </c>
      <c r="CE1953" s="155">
        <v>14182</v>
      </c>
      <c r="CF1953" s="155">
        <v>55</v>
      </c>
      <c r="CG1953" s="31" t="s">
        <v>5834</v>
      </c>
      <c r="CH1953" s="31" t="s">
        <v>4048</v>
      </c>
      <c r="CI1953" s="31" t="s">
        <v>1000</v>
      </c>
      <c r="CJ1953" s="31" t="s">
        <v>788</v>
      </c>
      <c r="DL1953"/>
      <c r="DM1953"/>
      <c r="DN1953"/>
      <c r="DO1953"/>
      <c r="DP1953"/>
      <c r="DQ1953"/>
      <c r="DR1953"/>
      <c r="DV1953" s="31" t="s">
        <v>2378</v>
      </c>
      <c r="DW1953" s="31" t="s">
        <v>2381</v>
      </c>
      <c r="DX1953" s="63"/>
      <c r="DY1953" s="63"/>
      <c r="DZ1953" s="63"/>
      <c r="EA1953" s="167"/>
      <c r="EB1953" s="60"/>
      <c r="EC1953" s="60"/>
      <c r="ED1953" s="60"/>
      <c r="EE1953" s="60"/>
      <c r="EF1953" s="60"/>
      <c r="EG1953" s="60"/>
      <c r="EH1953" s="60"/>
      <c r="EI1953" s="60"/>
      <c r="EJ1953" s="60"/>
      <c r="EK1953" s="60"/>
      <c r="EL1953" s="60"/>
      <c r="EM1953" s="60"/>
      <c r="EN1953" s="60"/>
      <c r="EO1953" s="60"/>
      <c r="EP1953" s="60"/>
      <c r="EQ1953" s="60"/>
      <c r="ER1953" s="60"/>
      <c r="ES1953" s="60"/>
      <c r="ET1953" s="60"/>
      <c r="EU1953" s="60"/>
      <c r="EV1953" s="60"/>
      <c r="EW1953" s="60"/>
      <c r="EX1953" s="60"/>
      <c r="EY1953" s="60"/>
      <c r="EZ1953" s="60"/>
      <c r="FA1953" s="60"/>
      <c r="FB1953" s="60"/>
    </row>
    <row r="1954" spans="22:158" x14ac:dyDescent="0.25">
      <c r="W1954" s="33"/>
      <c r="X1954" s="33"/>
      <c r="AH1954" s="38">
        <v>100</v>
      </c>
      <c r="AI1954" s="38">
        <v>120</v>
      </c>
      <c r="AJ1954" s="38">
        <v>10250</v>
      </c>
      <c r="AK1954" s="38">
        <v>18</v>
      </c>
      <c r="AL1954" s="38">
        <v>1918158</v>
      </c>
      <c r="AM1954" s="61" t="s">
        <v>1816</v>
      </c>
      <c r="AN1954" s="61" t="s">
        <v>1689</v>
      </c>
      <c r="AO1954" s="61" t="s">
        <v>5048</v>
      </c>
      <c r="AP1954" s="61" t="s">
        <v>4974</v>
      </c>
      <c r="AQ1954" s="61" t="s">
        <v>4975</v>
      </c>
      <c r="AR1954" s="28">
        <v>0</v>
      </c>
      <c r="AS1954" s="28">
        <v>14150962</v>
      </c>
      <c r="AT1954" s="28">
        <v>6050289</v>
      </c>
      <c r="AU1954" s="62"/>
      <c r="BT1954">
        <v>0</v>
      </c>
      <c r="BU1954" s="32">
        <v>100</v>
      </c>
      <c r="BV1954" s="32">
        <v>155</v>
      </c>
      <c r="BW1954" s="32">
        <v>14250</v>
      </c>
      <c r="BX1954" s="32">
        <v>81</v>
      </c>
      <c r="BY1954" s="32">
        <v>91010</v>
      </c>
      <c r="BZ1954" t="s">
        <v>1816</v>
      </c>
      <c r="CA1954" t="s">
        <v>1686</v>
      </c>
      <c r="CB1954" t="s">
        <v>1845</v>
      </c>
      <c r="CC1954" s="52" t="s">
        <v>1683</v>
      </c>
      <c r="CD1954" s="52" t="s">
        <v>1683</v>
      </c>
      <c r="CE1954" s="155">
        <v>477</v>
      </c>
      <c r="CF1954" s="155">
        <v>2</v>
      </c>
      <c r="CG1954" s="31" t="s">
        <v>5837</v>
      </c>
      <c r="CH1954" s="31" t="s">
        <v>4050</v>
      </c>
      <c r="CI1954" s="31" t="s">
        <v>1000</v>
      </c>
      <c r="CJ1954" s="31" t="s">
        <v>789</v>
      </c>
      <c r="DL1954"/>
      <c r="DM1954"/>
      <c r="DN1954"/>
      <c r="DO1954"/>
      <c r="DP1954"/>
      <c r="DQ1954"/>
      <c r="DR1954"/>
      <c r="DV1954" s="31" t="s">
        <v>2378</v>
      </c>
      <c r="DW1954" s="31" t="s">
        <v>2382</v>
      </c>
      <c r="DX1954" s="63"/>
      <c r="DY1954" s="63"/>
      <c r="DZ1954" s="63"/>
      <c r="EA1954" s="167"/>
      <c r="EB1954" s="60"/>
      <c r="EC1954" s="60"/>
      <c r="ED1954" s="60"/>
      <c r="EE1954" s="60"/>
      <c r="EF1954" s="60"/>
      <c r="EG1954" s="60"/>
      <c r="EH1954" s="60"/>
      <c r="EI1954" s="60"/>
      <c r="EJ1954" s="60"/>
      <c r="EK1954" s="60"/>
      <c r="EL1954" s="60"/>
      <c r="EM1954" s="60"/>
      <c r="EN1954" s="60"/>
      <c r="EO1954" s="60"/>
      <c r="EP1954" s="60"/>
      <c r="EQ1954" s="60"/>
      <c r="ER1954" s="60"/>
      <c r="ES1954" s="60"/>
      <c r="ET1954" s="60"/>
      <c r="EU1954" s="60"/>
      <c r="EV1954" s="60"/>
      <c r="EW1954" s="60"/>
      <c r="EX1954" s="60"/>
      <c r="EY1954" s="60"/>
      <c r="EZ1954" s="60"/>
      <c r="FA1954" s="60"/>
      <c r="FB1954" s="60"/>
    </row>
    <row r="1955" spans="22:158" x14ac:dyDescent="0.25">
      <c r="W1955" s="33"/>
      <c r="X1955" s="33"/>
      <c r="AH1955" s="38">
        <v>100</v>
      </c>
      <c r="AI1955" s="38">
        <v>120</v>
      </c>
      <c r="AJ1955" s="38">
        <v>11350</v>
      </c>
      <c r="AK1955" s="38">
        <v>18</v>
      </c>
      <c r="AL1955" s="38">
        <v>1918158</v>
      </c>
      <c r="AM1955" s="61" t="s">
        <v>1816</v>
      </c>
      <c r="AN1955" s="61" t="s">
        <v>1689</v>
      </c>
      <c r="AO1955" s="61" t="s">
        <v>5070</v>
      </c>
      <c r="AP1955" s="61" t="s">
        <v>4974</v>
      </c>
      <c r="AQ1955" s="61" t="s">
        <v>4975</v>
      </c>
      <c r="AR1955" s="28">
        <v>0</v>
      </c>
      <c r="AS1955" s="28">
        <v>8930136</v>
      </c>
      <c r="AT1955" s="28">
        <v>3775248</v>
      </c>
      <c r="AU1955" s="62"/>
      <c r="BT1955">
        <v>0</v>
      </c>
      <c r="BU1955" s="32">
        <v>100</v>
      </c>
      <c r="BV1955" s="32">
        <v>155</v>
      </c>
      <c r="BW1955" s="32">
        <v>14250</v>
      </c>
      <c r="BX1955" s="32">
        <v>82</v>
      </c>
      <c r="BY1955" s="32">
        <v>91020</v>
      </c>
      <c r="BZ1955" t="s">
        <v>1816</v>
      </c>
      <c r="CA1955" t="s">
        <v>1686</v>
      </c>
      <c r="CB1955" t="s">
        <v>1845</v>
      </c>
      <c r="CC1955" s="52" t="s">
        <v>1790</v>
      </c>
      <c r="CD1955" s="52" t="s">
        <v>1792</v>
      </c>
      <c r="CE1955" s="155">
        <v>80861</v>
      </c>
      <c r="CF1955" s="155">
        <v>139</v>
      </c>
      <c r="CG1955" s="31" t="s">
        <v>5851</v>
      </c>
      <c r="CH1955" s="31" t="s">
        <v>4051</v>
      </c>
      <c r="CI1955" s="31" t="s">
        <v>1000</v>
      </c>
      <c r="CJ1955" s="31" t="s">
        <v>790</v>
      </c>
      <c r="DL1955"/>
      <c r="DM1955"/>
      <c r="DN1955"/>
      <c r="DO1955"/>
      <c r="DP1955"/>
      <c r="DQ1955"/>
      <c r="DR1955"/>
      <c r="DV1955" s="31" t="s">
        <v>2378</v>
      </c>
      <c r="DW1955" s="31" t="s">
        <v>2382</v>
      </c>
      <c r="DX1955" s="63"/>
      <c r="DY1955" s="63"/>
      <c r="DZ1955" s="63"/>
      <c r="EA1955" s="167"/>
      <c r="EB1955" s="60"/>
      <c r="EC1955" s="60"/>
      <c r="ED1955" s="60"/>
      <c r="EE1955" s="60"/>
      <c r="EF1955" s="60"/>
      <c r="EG1955" s="60"/>
      <c r="EH1955" s="60"/>
      <c r="EI1955" s="60"/>
      <c r="EJ1955" s="60"/>
      <c r="EK1955" s="60"/>
      <c r="EL1955" s="60"/>
      <c r="EM1955" s="60"/>
      <c r="EN1955" s="60"/>
      <c r="EO1955" s="60"/>
      <c r="EP1955" s="60"/>
      <c r="EQ1955" s="60"/>
      <c r="ER1955" s="60"/>
      <c r="ES1955" s="60"/>
      <c r="ET1955" s="60"/>
      <c r="EU1955" s="60"/>
      <c r="EV1955" s="60"/>
      <c r="EW1955" s="60"/>
      <c r="EX1955" s="60"/>
      <c r="EY1955" s="60"/>
      <c r="EZ1955" s="60"/>
      <c r="FA1955" s="60"/>
      <c r="FB1955" s="60"/>
    </row>
    <row r="1956" spans="22:158" x14ac:dyDescent="0.25">
      <c r="W1956" s="33"/>
      <c r="X1956" s="33"/>
      <c r="AH1956" s="38">
        <v>100</v>
      </c>
      <c r="AI1956" s="38">
        <v>120</v>
      </c>
      <c r="AJ1956" s="38">
        <v>14550</v>
      </c>
      <c r="AK1956" s="38">
        <v>18</v>
      </c>
      <c r="AL1956" s="38">
        <v>1918158</v>
      </c>
      <c r="AM1956" s="61" t="s">
        <v>1816</v>
      </c>
      <c r="AN1956" s="61" t="s">
        <v>1689</v>
      </c>
      <c r="AO1956" s="61" t="s">
        <v>1579</v>
      </c>
      <c r="AP1956" s="61" t="s">
        <v>4974</v>
      </c>
      <c r="AQ1956" s="61" t="s">
        <v>4975</v>
      </c>
      <c r="AR1956" s="28">
        <v>0</v>
      </c>
      <c r="AS1956" s="28">
        <v>2186031</v>
      </c>
      <c r="AT1956" s="28">
        <v>593489</v>
      </c>
      <c r="AU1956" s="62"/>
      <c r="BT1956">
        <v>0</v>
      </c>
      <c r="BU1956" s="32">
        <v>100</v>
      </c>
      <c r="BV1956" s="32">
        <v>155</v>
      </c>
      <c r="BW1956" s="32">
        <v>14250</v>
      </c>
      <c r="BX1956" s="32">
        <v>82</v>
      </c>
      <c r="BY1956" s="32">
        <v>91040</v>
      </c>
      <c r="BZ1956" t="s">
        <v>1816</v>
      </c>
      <c r="CA1956" t="s">
        <v>1686</v>
      </c>
      <c r="CB1956" t="s">
        <v>1845</v>
      </c>
      <c r="CC1956" s="52" t="s">
        <v>1790</v>
      </c>
      <c r="CD1956" s="52" t="s">
        <v>1791</v>
      </c>
      <c r="CE1956" s="155">
        <v>14613</v>
      </c>
      <c r="CF1956" s="155">
        <v>57</v>
      </c>
      <c r="CG1956" s="31" t="s">
        <v>5853</v>
      </c>
      <c r="CH1956" s="31" t="s">
        <v>4052</v>
      </c>
      <c r="CI1956" s="31" t="s">
        <v>1000</v>
      </c>
      <c r="CJ1956" s="31" t="s">
        <v>791</v>
      </c>
      <c r="DL1956"/>
      <c r="DM1956"/>
      <c r="DN1956"/>
      <c r="DO1956"/>
      <c r="DP1956"/>
      <c r="DQ1956"/>
      <c r="DR1956"/>
      <c r="DV1956" s="31" t="s">
        <v>2378</v>
      </c>
      <c r="DW1956" s="31" t="s">
        <v>2382</v>
      </c>
      <c r="DX1956" s="63"/>
      <c r="DY1956" s="63"/>
      <c r="DZ1956" s="63"/>
      <c r="EA1956" s="167"/>
      <c r="EB1956" s="60"/>
      <c r="EC1956" s="60"/>
      <c r="ED1956" s="60"/>
      <c r="EE1956" s="60"/>
      <c r="EF1956" s="60"/>
      <c r="EG1956" s="60"/>
      <c r="EH1956" s="60"/>
      <c r="EI1956" s="60"/>
      <c r="EJ1956" s="60"/>
      <c r="EK1956" s="60"/>
      <c r="EL1956" s="60"/>
      <c r="EM1956" s="60"/>
      <c r="EN1956" s="60"/>
      <c r="EO1956" s="60"/>
      <c r="EP1956" s="60"/>
      <c r="EQ1956" s="60"/>
      <c r="ER1956" s="60"/>
      <c r="ES1956" s="60"/>
      <c r="ET1956" s="60"/>
      <c r="EU1956" s="60"/>
      <c r="EV1956" s="60"/>
      <c r="EW1956" s="60"/>
      <c r="EX1956" s="60"/>
      <c r="EY1956" s="60"/>
      <c r="EZ1956" s="60"/>
      <c r="FA1956" s="60"/>
      <c r="FB1956" s="60"/>
    </row>
    <row r="1957" spans="22:158" x14ac:dyDescent="0.25">
      <c r="V1957" s="1"/>
      <c r="W1957" s="33"/>
      <c r="X1957" s="33"/>
      <c r="AH1957" s="38">
        <v>100</v>
      </c>
      <c r="AI1957" s="38">
        <v>120</v>
      </c>
      <c r="AJ1957" s="38">
        <v>14850</v>
      </c>
      <c r="AK1957" s="38">
        <v>18</v>
      </c>
      <c r="AL1957" s="38">
        <v>1918158</v>
      </c>
      <c r="AM1957" s="61" t="s">
        <v>1816</v>
      </c>
      <c r="AN1957" s="61" t="s">
        <v>1689</v>
      </c>
      <c r="AO1957" s="61" t="s">
        <v>1585</v>
      </c>
      <c r="AP1957" s="61" t="s">
        <v>4974</v>
      </c>
      <c r="AQ1957" s="61" t="s">
        <v>4975</v>
      </c>
      <c r="AR1957" s="28">
        <v>0</v>
      </c>
      <c r="AS1957" s="28">
        <v>4585134</v>
      </c>
      <c r="AT1957" s="28">
        <v>2522328</v>
      </c>
      <c r="AU1957" s="62"/>
      <c r="BT1957">
        <v>0</v>
      </c>
      <c r="BU1957" s="32">
        <v>100</v>
      </c>
      <c r="BV1957" s="32">
        <v>155</v>
      </c>
      <c r="BW1957" s="32">
        <v>14250</v>
      </c>
      <c r="BX1957" s="32">
        <v>83</v>
      </c>
      <c r="BY1957" s="32">
        <v>91060</v>
      </c>
      <c r="BZ1957" t="s">
        <v>1816</v>
      </c>
      <c r="CA1957" t="s">
        <v>1686</v>
      </c>
      <c r="CB1957" t="s">
        <v>1845</v>
      </c>
      <c r="CC1957" t="s">
        <v>1786</v>
      </c>
      <c r="CD1957" s="52" t="s">
        <v>5043</v>
      </c>
      <c r="CE1957" s="155">
        <v>7</v>
      </c>
      <c r="CF1957" s="155">
        <v>1</v>
      </c>
      <c r="CG1957" s="31" t="s">
        <v>684</v>
      </c>
      <c r="CH1957" s="31" t="s">
        <v>4053</v>
      </c>
      <c r="CI1957" s="31" t="s">
        <v>1000</v>
      </c>
      <c r="CJ1957" s="31" t="s">
        <v>792</v>
      </c>
      <c r="DL1957"/>
      <c r="DM1957"/>
      <c r="DN1957"/>
      <c r="DO1957"/>
      <c r="DP1957"/>
      <c r="DQ1957"/>
      <c r="DR1957"/>
      <c r="DV1957" s="31" t="s">
        <v>2378</v>
      </c>
      <c r="DW1957" s="31" t="s">
        <v>2382</v>
      </c>
      <c r="DX1957" s="63"/>
      <c r="DY1957" s="63"/>
      <c r="DZ1957" s="63"/>
      <c r="EA1957" s="167"/>
      <c r="EB1957" s="60"/>
      <c r="EC1957" s="60"/>
      <c r="ED1957" s="60"/>
      <c r="EE1957" s="60"/>
      <c r="EF1957" s="60"/>
      <c r="EG1957" s="60"/>
      <c r="EH1957" s="60"/>
      <c r="EI1957" s="60"/>
      <c r="EJ1957" s="60"/>
      <c r="EK1957" s="60"/>
      <c r="EL1957" s="60"/>
      <c r="EM1957" s="60"/>
      <c r="EN1957" s="60"/>
      <c r="EO1957" s="60"/>
      <c r="EP1957" s="60"/>
      <c r="EQ1957" s="60"/>
      <c r="ER1957" s="60"/>
      <c r="ES1957" s="60"/>
      <c r="ET1957" s="60"/>
      <c r="EU1957" s="60"/>
      <c r="EV1957" s="60"/>
      <c r="EW1957" s="60"/>
      <c r="EX1957" s="60"/>
      <c r="EY1957" s="60"/>
      <c r="EZ1957" s="60"/>
      <c r="FA1957" s="60"/>
      <c r="FB1957" s="60"/>
    </row>
    <row r="1958" spans="22:158" x14ac:dyDescent="0.25">
      <c r="W1958" s="33"/>
      <c r="X1958" s="33"/>
      <c r="AH1958" s="38">
        <v>100</v>
      </c>
      <c r="AI1958" s="38">
        <v>120</v>
      </c>
      <c r="AJ1958" s="38">
        <v>16610</v>
      </c>
      <c r="AK1958" s="38">
        <v>18</v>
      </c>
      <c r="AL1958" s="38">
        <v>1918158</v>
      </c>
      <c r="AM1958" s="61" t="s">
        <v>1816</v>
      </c>
      <c r="AN1958" s="61" t="s">
        <v>1689</v>
      </c>
      <c r="AO1958" s="61" t="s">
        <v>1625</v>
      </c>
      <c r="AP1958" s="61" t="s">
        <v>4974</v>
      </c>
      <c r="AQ1958" s="61" t="s">
        <v>4975</v>
      </c>
      <c r="AR1958" s="28">
        <v>0</v>
      </c>
      <c r="AS1958" s="28">
        <v>1379372</v>
      </c>
      <c r="AT1958" s="28">
        <v>659432</v>
      </c>
      <c r="AU1958" s="62"/>
      <c r="BT1958">
        <v>0</v>
      </c>
      <c r="BU1958" s="32">
        <v>100</v>
      </c>
      <c r="BV1958" s="32">
        <v>155</v>
      </c>
      <c r="BW1958" s="32">
        <v>14250</v>
      </c>
      <c r="BX1958" s="32">
        <v>84</v>
      </c>
      <c r="BY1958" s="32">
        <v>91100</v>
      </c>
      <c r="BZ1958" t="s">
        <v>1816</v>
      </c>
      <c r="CA1958" t="s">
        <v>1686</v>
      </c>
      <c r="CB1958" t="s">
        <v>1845</v>
      </c>
      <c r="CC1958" s="52" t="s">
        <v>1795</v>
      </c>
      <c r="CD1958" s="52" t="s">
        <v>1796</v>
      </c>
      <c r="CE1958" s="155">
        <v>256</v>
      </c>
      <c r="CF1958" s="155">
        <v>2</v>
      </c>
      <c r="CG1958" s="31" t="s">
        <v>688</v>
      </c>
      <c r="CH1958" s="31" t="s">
        <v>982</v>
      </c>
      <c r="CI1958" s="31" t="s">
        <v>1000</v>
      </c>
      <c r="CJ1958" s="31" t="s">
        <v>793</v>
      </c>
      <c r="DL1958"/>
      <c r="DM1958"/>
      <c r="DN1958"/>
      <c r="DO1958"/>
      <c r="DP1958"/>
      <c r="DQ1958"/>
      <c r="DR1958"/>
      <c r="DV1958" s="31" t="s">
        <v>2378</v>
      </c>
      <c r="DW1958" s="31" t="s">
        <v>2382</v>
      </c>
      <c r="DX1958" s="63"/>
      <c r="DY1958" s="63"/>
      <c r="DZ1958" s="63"/>
      <c r="EA1958" s="167"/>
      <c r="EB1958" s="60"/>
      <c r="EC1958" s="60"/>
      <c r="ED1958" s="60"/>
      <c r="EE1958" s="60"/>
      <c r="EF1958" s="60"/>
      <c r="EG1958" s="60"/>
      <c r="EH1958" s="60"/>
      <c r="EI1958" s="60"/>
      <c r="EJ1958" s="60"/>
      <c r="EK1958" s="60"/>
      <c r="EL1958" s="60"/>
      <c r="EM1958" s="60"/>
      <c r="EN1958" s="60"/>
      <c r="EO1958" s="60"/>
      <c r="EP1958" s="60"/>
      <c r="EQ1958" s="60"/>
      <c r="ER1958" s="60"/>
      <c r="ES1958" s="60"/>
      <c r="ET1958" s="60"/>
      <c r="EU1958" s="60"/>
      <c r="EV1958" s="60"/>
      <c r="EW1958" s="60"/>
      <c r="EX1958" s="60"/>
      <c r="EY1958" s="60"/>
      <c r="EZ1958" s="60"/>
      <c r="FA1958" s="60"/>
      <c r="FB1958" s="60"/>
    </row>
    <row r="1959" spans="22:158" x14ac:dyDescent="0.25">
      <c r="W1959" s="33"/>
      <c r="X1959" s="33"/>
      <c r="AH1959" s="38">
        <v>100</v>
      </c>
      <c r="AI1959" s="38">
        <v>120</v>
      </c>
      <c r="AJ1959" s="38">
        <v>17550</v>
      </c>
      <c r="AK1959" s="38">
        <v>18</v>
      </c>
      <c r="AL1959" s="38">
        <v>1918158</v>
      </c>
      <c r="AM1959" s="61" t="s">
        <v>1816</v>
      </c>
      <c r="AN1959" s="61" t="s">
        <v>1689</v>
      </c>
      <c r="AO1959" s="61" t="s">
        <v>1645</v>
      </c>
      <c r="AP1959" s="61" t="s">
        <v>4974</v>
      </c>
      <c r="AQ1959" s="61" t="s">
        <v>4975</v>
      </c>
      <c r="AR1959" s="28">
        <v>0</v>
      </c>
      <c r="AS1959" s="28">
        <v>10949912</v>
      </c>
      <c r="AT1959" s="28">
        <v>2917987</v>
      </c>
      <c r="AU1959" s="62"/>
      <c r="BT1959">
        <v>0</v>
      </c>
      <c r="BU1959" s="32">
        <v>100</v>
      </c>
      <c r="BV1959" s="32">
        <v>155</v>
      </c>
      <c r="BW1959" s="32">
        <v>14250</v>
      </c>
      <c r="BX1959" s="32">
        <v>85</v>
      </c>
      <c r="BY1959" s="32">
        <v>91120</v>
      </c>
      <c r="BZ1959" t="s">
        <v>1816</v>
      </c>
      <c r="CA1959" t="s">
        <v>1686</v>
      </c>
      <c r="CB1959" t="s">
        <v>1845</v>
      </c>
      <c r="CC1959" s="52" t="s">
        <v>1797</v>
      </c>
      <c r="CD1959" s="52" t="s">
        <v>1797</v>
      </c>
      <c r="CE1959" s="155">
        <v>37</v>
      </c>
      <c r="CF1959" s="155">
        <v>1</v>
      </c>
      <c r="CG1959" s="31" t="s">
        <v>690</v>
      </c>
      <c r="CH1959" s="31" t="s">
        <v>983</v>
      </c>
      <c r="CI1959" s="31" t="s">
        <v>1000</v>
      </c>
      <c r="CJ1959" s="31" t="s">
        <v>794</v>
      </c>
      <c r="DL1959"/>
      <c r="DM1959"/>
      <c r="DN1959"/>
      <c r="DO1959"/>
      <c r="DP1959"/>
      <c r="DQ1959"/>
      <c r="DR1959"/>
      <c r="DV1959" s="31" t="s">
        <v>2378</v>
      </c>
      <c r="DW1959" s="31" t="s">
        <v>2382</v>
      </c>
      <c r="DX1959" s="63"/>
      <c r="DY1959" s="63"/>
      <c r="DZ1959" s="63"/>
      <c r="EA1959" s="167"/>
      <c r="EB1959" s="60"/>
      <c r="EC1959" s="60"/>
      <c r="ED1959" s="60"/>
      <c r="EE1959" s="60"/>
      <c r="EF1959" s="60"/>
      <c r="EG1959" s="60"/>
      <c r="EH1959" s="60"/>
      <c r="EI1959" s="60"/>
      <c r="EJ1959" s="60"/>
      <c r="EK1959" s="60"/>
      <c r="EL1959" s="60"/>
      <c r="EM1959" s="60"/>
      <c r="EN1959" s="60"/>
      <c r="EO1959" s="60"/>
      <c r="EP1959" s="60"/>
      <c r="EQ1959" s="60"/>
      <c r="ER1959" s="60"/>
      <c r="ES1959" s="60"/>
      <c r="ET1959" s="60"/>
      <c r="EU1959" s="60"/>
      <c r="EV1959" s="60"/>
      <c r="EW1959" s="60"/>
      <c r="EX1959" s="60"/>
      <c r="EY1959" s="60"/>
      <c r="EZ1959" s="60"/>
      <c r="FA1959" s="60"/>
      <c r="FB1959" s="60"/>
    </row>
    <row r="1960" spans="22:158" x14ac:dyDescent="0.25">
      <c r="W1960" s="33"/>
      <c r="X1960" s="33"/>
      <c r="AH1960" s="38">
        <v>100</v>
      </c>
      <c r="AI1960" s="38">
        <v>125</v>
      </c>
      <c r="AJ1960" s="38">
        <v>10600</v>
      </c>
      <c r="AK1960" s="38">
        <v>18</v>
      </c>
      <c r="AL1960" s="38">
        <v>1918158</v>
      </c>
      <c r="AM1960" s="61" t="s">
        <v>1816</v>
      </c>
      <c r="AN1960" s="61" t="s">
        <v>1692</v>
      </c>
      <c r="AO1960" s="61" t="s">
        <v>5055</v>
      </c>
      <c r="AP1960" s="61" t="s">
        <v>4974</v>
      </c>
      <c r="AQ1960" s="61" t="s">
        <v>4975</v>
      </c>
      <c r="AR1960" s="28">
        <v>0</v>
      </c>
      <c r="AS1960" s="28">
        <v>320776</v>
      </c>
      <c r="AT1960" s="28">
        <v>337959</v>
      </c>
      <c r="AU1960" s="62"/>
      <c r="BT1960">
        <v>0</v>
      </c>
      <c r="BU1960" s="32">
        <v>100</v>
      </c>
      <c r="BV1960" s="32">
        <v>155</v>
      </c>
      <c r="BW1960" s="32">
        <v>14250</v>
      </c>
      <c r="BX1960" s="32">
        <v>86</v>
      </c>
      <c r="BY1960" s="32">
        <v>91140</v>
      </c>
      <c r="BZ1960" t="s">
        <v>1816</v>
      </c>
      <c r="CA1960" t="s">
        <v>1686</v>
      </c>
      <c r="CB1960" t="s">
        <v>1845</v>
      </c>
      <c r="CC1960" s="52" t="s">
        <v>1787</v>
      </c>
      <c r="CD1960" s="52" t="s">
        <v>1789</v>
      </c>
      <c r="CE1960" s="155">
        <v>110</v>
      </c>
      <c r="CF1960" s="155">
        <v>22</v>
      </c>
      <c r="CG1960" s="31" t="s">
        <v>5839</v>
      </c>
      <c r="CH1960" s="31" t="s">
        <v>984</v>
      </c>
      <c r="CI1960" s="31" t="s">
        <v>1000</v>
      </c>
      <c r="CJ1960" s="31" t="s">
        <v>795</v>
      </c>
      <c r="DL1960"/>
      <c r="DM1960"/>
      <c r="DN1960"/>
      <c r="DO1960"/>
      <c r="DP1960"/>
      <c r="DQ1960"/>
      <c r="DR1960"/>
      <c r="DV1960" s="31" t="s">
        <v>2378</v>
      </c>
      <c r="DW1960" s="31" t="s">
        <v>2383</v>
      </c>
      <c r="DX1960" s="63"/>
      <c r="DY1960" s="63"/>
      <c r="DZ1960" s="63"/>
      <c r="EA1960" s="167"/>
      <c r="EB1960" s="60"/>
      <c r="EC1960" s="60"/>
      <c r="ED1960" s="60"/>
      <c r="EE1960" s="60"/>
      <c r="EF1960" s="60"/>
      <c r="EG1960" s="60"/>
      <c r="EH1960" s="60"/>
      <c r="EI1960" s="60"/>
      <c r="EJ1960" s="60"/>
      <c r="EK1960" s="60"/>
      <c r="EL1960" s="60"/>
      <c r="EM1960" s="60"/>
      <c r="EN1960" s="60"/>
      <c r="EO1960" s="60"/>
      <c r="EP1960" s="60"/>
      <c r="EQ1960" s="60"/>
      <c r="ER1960" s="60"/>
      <c r="ES1960" s="60"/>
      <c r="ET1960" s="60"/>
      <c r="EU1960" s="60"/>
      <c r="EV1960" s="60"/>
      <c r="EW1960" s="60"/>
      <c r="EX1960" s="60"/>
      <c r="EY1960" s="60"/>
      <c r="EZ1960" s="60"/>
      <c r="FA1960" s="60"/>
      <c r="FB1960" s="60"/>
    </row>
    <row r="1961" spans="22:158" x14ac:dyDescent="0.25">
      <c r="W1961" s="33"/>
      <c r="X1961" s="33"/>
      <c r="AH1961" s="38">
        <v>100</v>
      </c>
      <c r="AI1961" s="38">
        <v>125</v>
      </c>
      <c r="AJ1961" s="38">
        <v>11730</v>
      </c>
      <c r="AK1961" s="38">
        <v>18</v>
      </c>
      <c r="AL1961" s="38">
        <v>1918158</v>
      </c>
      <c r="AM1961" s="61" t="s">
        <v>1816</v>
      </c>
      <c r="AN1961" s="61" t="s">
        <v>1692</v>
      </c>
      <c r="AO1961" s="61" t="s">
        <v>5079</v>
      </c>
      <c r="AP1961" s="61" t="s">
        <v>4974</v>
      </c>
      <c r="AQ1961" s="61" t="s">
        <v>4975</v>
      </c>
      <c r="AR1961" s="28">
        <v>0</v>
      </c>
      <c r="AS1961" s="28">
        <v>771638</v>
      </c>
      <c r="AT1961" s="28">
        <v>0</v>
      </c>
      <c r="AU1961" s="62"/>
      <c r="BT1961">
        <v>0</v>
      </c>
      <c r="BU1961" s="32">
        <v>100</v>
      </c>
      <c r="BV1961" s="32">
        <v>155</v>
      </c>
      <c r="BW1961" s="32">
        <v>14250</v>
      </c>
      <c r="BX1961" s="32">
        <v>86</v>
      </c>
      <c r="BY1961" s="32">
        <v>91160</v>
      </c>
      <c r="BZ1961" t="s">
        <v>1816</v>
      </c>
      <c r="CA1961" t="s">
        <v>1686</v>
      </c>
      <c r="CB1961" s="52" t="s">
        <v>1845</v>
      </c>
      <c r="CC1961" s="52" t="s">
        <v>1787</v>
      </c>
      <c r="CD1961" s="52" t="s">
        <v>1788</v>
      </c>
      <c r="CE1961" s="155">
        <v>55</v>
      </c>
      <c r="CF1961" s="155">
        <v>4</v>
      </c>
      <c r="CG1961" s="31" t="s">
        <v>5831</v>
      </c>
      <c r="CH1961" s="31" t="s">
        <v>985</v>
      </c>
      <c r="CI1961" s="31" t="s">
        <v>1000</v>
      </c>
      <c r="CJ1961" s="31" t="s">
        <v>796</v>
      </c>
      <c r="DL1961"/>
      <c r="DM1961"/>
      <c r="DN1961"/>
      <c r="DO1961"/>
      <c r="DP1961"/>
      <c r="DQ1961"/>
      <c r="DR1961"/>
      <c r="DV1961" s="31" t="s">
        <v>2378</v>
      </c>
      <c r="DW1961" s="31" t="s">
        <v>2383</v>
      </c>
      <c r="DX1961" s="63"/>
      <c r="DY1961" s="63"/>
      <c r="DZ1961" s="63"/>
      <c r="EA1961" s="167"/>
      <c r="EB1961" s="60"/>
      <c r="EC1961" s="60"/>
      <c r="ED1961" s="60"/>
      <c r="EE1961" s="60"/>
      <c r="EF1961" s="60"/>
      <c r="EG1961" s="60"/>
      <c r="EH1961" s="60"/>
      <c r="EI1961" s="60"/>
      <c r="EJ1961" s="60"/>
      <c r="EK1961" s="60"/>
      <c r="EL1961" s="60"/>
      <c r="EM1961" s="60"/>
      <c r="EN1961" s="60"/>
      <c r="EO1961" s="60"/>
      <c r="EP1961" s="60"/>
      <c r="EQ1961" s="60"/>
      <c r="ER1961" s="60"/>
      <c r="ES1961" s="60"/>
      <c r="ET1961" s="60"/>
      <c r="EU1961" s="60"/>
      <c r="EV1961" s="60"/>
      <c r="EW1961" s="60"/>
      <c r="EX1961" s="60"/>
      <c r="EY1961" s="60"/>
      <c r="EZ1961" s="60"/>
      <c r="FA1961" s="60"/>
      <c r="FB1961" s="60"/>
    </row>
    <row r="1962" spans="22:158" x14ac:dyDescent="0.25">
      <c r="W1962" s="33"/>
      <c r="X1962" s="33"/>
      <c r="AH1962" s="38">
        <v>100</v>
      </c>
      <c r="AI1962" s="38">
        <v>125</v>
      </c>
      <c r="AJ1962" s="38">
        <v>11800</v>
      </c>
      <c r="AK1962" s="38">
        <v>18</v>
      </c>
      <c r="AL1962" s="38">
        <v>1918158</v>
      </c>
      <c r="AM1962" s="61" t="s">
        <v>1816</v>
      </c>
      <c r="AN1962" s="61" t="s">
        <v>1692</v>
      </c>
      <c r="AO1962" s="61" t="s">
        <v>5081</v>
      </c>
      <c r="AP1962" s="61" t="s">
        <v>4974</v>
      </c>
      <c r="AQ1962" s="61" t="s">
        <v>4975</v>
      </c>
      <c r="AR1962" s="28">
        <v>0</v>
      </c>
      <c r="AS1962" s="28">
        <v>4916368</v>
      </c>
      <c r="AT1962" s="28">
        <v>1327107</v>
      </c>
      <c r="AU1962" s="62"/>
      <c r="BT1962">
        <v>0</v>
      </c>
      <c r="BU1962" s="32">
        <v>100</v>
      </c>
      <c r="BV1962" s="32">
        <v>155</v>
      </c>
      <c r="BW1962" s="32">
        <v>14250</v>
      </c>
      <c r="BX1962" s="32">
        <v>88</v>
      </c>
      <c r="BY1962" s="32">
        <v>91220</v>
      </c>
      <c r="BZ1962" t="s">
        <v>1816</v>
      </c>
      <c r="CA1962" t="s">
        <v>1686</v>
      </c>
      <c r="CB1962" t="s">
        <v>1845</v>
      </c>
      <c r="CC1962" t="s">
        <v>1684</v>
      </c>
      <c r="CD1962" s="52" t="s">
        <v>1684</v>
      </c>
      <c r="CE1962" s="155">
        <v>48</v>
      </c>
      <c r="CF1962" s="155">
        <v>3</v>
      </c>
      <c r="CG1962" s="31" t="s">
        <v>696</v>
      </c>
      <c r="CH1962" s="31" t="s">
        <v>991</v>
      </c>
      <c r="CI1962" s="31" t="s">
        <v>1000</v>
      </c>
      <c r="CJ1962" s="31" t="s">
        <v>797</v>
      </c>
      <c r="DL1962"/>
      <c r="DM1962"/>
      <c r="DN1962"/>
      <c r="DO1962"/>
      <c r="DP1962"/>
      <c r="DQ1962"/>
      <c r="DR1962"/>
      <c r="DV1962" s="31" t="s">
        <v>2378</v>
      </c>
      <c r="DW1962" s="31" t="s">
        <v>2383</v>
      </c>
      <c r="DX1962" s="63"/>
      <c r="DY1962" s="63"/>
      <c r="DZ1962" s="63"/>
      <c r="EA1962" s="167"/>
      <c r="EB1962" s="60"/>
      <c r="EC1962" s="60"/>
      <c r="ED1962" s="60"/>
      <c r="EE1962" s="60"/>
      <c r="EF1962" s="60"/>
      <c r="EG1962" s="60"/>
      <c r="EH1962" s="60"/>
      <c r="EI1962" s="60"/>
      <c r="EJ1962" s="60"/>
      <c r="EK1962" s="60"/>
      <c r="EL1962" s="60"/>
      <c r="EM1962" s="60"/>
      <c r="EN1962" s="60"/>
      <c r="EO1962" s="60"/>
      <c r="EP1962" s="60"/>
      <c r="EQ1962" s="60"/>
      <c r="ER1962" s="60"/>
      <c r="ES1962" s="60"/>
      <c r="ET1962" s="60"/>
      <c r="EU1962" s="60"/>
      <c r="EV1962" s="60"/>
      <c r="EW1962" s="60"/>
      <c r="EX1962" s="60"/>
      <c r="EY1962" s="60"/>
      <c r="EZ1962" s="60"/>
      <c r="FA1962" s="60"/>
      <c r="FB1962" s="60"/>
    </row>
    <row r="1963" spans="22:158" x14ac:dyDescent="0.25">
      <c r="W1963" s="33"/>
      <c r="X1963" s="33"/>
      <c r="AH1963" s="38">
        <v>100</v>
      </c>
      <c r="AI1963" s="38">
        <v>125</v>
      </c>
      <c r="AJ1963" s="38">
        <v>13200</v>
      </c>
      <c r="AK1963" s="38">
        <v>18</v>
      </c>
      <c r="AL1963" s="38">
        <v>1918158</v>
      </c>
      <c r="AM1963" s="61" t="s">
        <v>1816</v>
      </c>
      <c r="AN1963" s="61" t="s">
        <v>1692</v>
      </c>
      <c r="AO1963" s="61" t="s">
        <v>5106</v>
      </c>
      <c r="AP1963" s="61" t="s">
        <v>4974</v>
      </c>
      <c r="AQ1963" s="61" t="s">
        <v>4975</v>
      </c>
      <c r="AR1963" s="28">
        <v>0</v>
      </c>
      <c r="AS1963" s="28">
        <v>0</v>
      </c>
      <c r="AT1963" s="28">
        <v>65943</v>
      </c>
      <c r="AU1963" s="62"/>
      <c r="BT1963">
        <v>0</v>
      </c>
      <c r="BU1963" s="32">
        <v>100</v>
      </c>
      <c r="BV1963" s="32">
        <v>155</v>
      </c>
      <c r="BW1963" s="32">
        <v>14250</v>
      </c>
      <c r="BX1963" s="32">
        <v>89</v>
      </c>
      <c r="BY1963" s="32">
        <v>91240</v>
      </c>
      <c r="BZ1963" t="s">
        <v>1816</v>
      </c>
      <c r="CA1963" t="s">
        <v>1686</v>
      </c>
      <c r="CB1963" t="s">
        <v>1845</v>
      </c>
      <c r="CC1963" s="52" t="s">
        <v>1785</v>
      </c>
      <c r="CD1963" s="52" t="s">
        <v>1785</v>
      </c>
      <c r="CE1963" s="155">
        <v>172060</v>
      </c>
      <c r="CF1963" s="155">
        <v>90</v>
      </c>
      <c r="CG1963" s="31" t="s">
        <v>698</v>
      </c>
      <c r="CH1963" s="31" t="s">
        <v>992</v>
      </c>
      <c r="CI1963" s="31" t="s">
        <v>1000</v>
      </c>
      <c r="CJ1963" s="31" t="s">
        <v>798</v>
      </c>
      <c r="DL1963"/>
      <c r="DM1963"/>
      <c r="DN1963"/>
      <c r="DO1963"/>
      <c r="DP1963"/>
      <c r="DQ1963"/>
      <c r="DR1963"/>
      <c r="DV1963" s="31" t="s">
        <v>2378</v>
      </c>
      <c r="DW1963" s="31" t="s">
        <v>2383</v>
      </c>
      <c r="DX1963" s="63"/>
      <c r="DY1963" s="63"/>
      <c r="DZ1963" s="63"/>
      <c r="EA1963" s="167"/>
      <c r="EB1963" s="60"/>
      <c r="EC1963" s="60"/>
      <c r="ED1963" s="60"/>
      <c r="EE1963" s="60"/>
      <c r="EF1963" s="60"/>
      <c r="EG1963" s="60"/>
      <c r="EH1963" s="60"/>
      <c r="EI1963" s="60"/>
      <c r="EJ1963" s="60"/>
      <c r="EK1963" s="60"/>
      <c r="EL1963" s="60"/>
      <c r="EM1963" s="60"/>
      <c r="EN1963" s="60"/>
      <c r="EO1963" s="60"/>
      <c r="EP1963" s="60"/>
      <c r="EQ1963" s="60"/>
      <c r="ER1963" s="60"/>
      <c r="ES1963" s="60"/>
      <c r="ET1963" s="60"/>
      <c r="EU1963" s="60"/>
      <c r="EV1963" s="60"/>
      <c r="EW1963" s="60"/>
      <c r="EX1963" s="60"/>
      <c r="EY1963" s="60"/>
      <c r="EZ1963" s="60"/>
      <c r="FA1963" s="60"/>
      <c r="FB1963" s="60"/>
    </row>
    <row r="1964" spans="22:158" x14ac:dyDescent="0.25">
      <c r="W1964" s="33"/>
      <c r="X1964" s="33"/>
      <c r="AH1964" s="38">
        <v>100</v>
      </c>
      <c r="AI1964" s="38">
        <v>125</v>
      </c>
      <c r="AJ1964" s="38">
        <v>13350</v>
      </c>
      <c r="AK1964" s="38">
        <v>18</v>
      </c>
      <c r="AL1964" s="38">
        <v>1918158</v>
      </c>
      <c r="AM1964" s="61" t="s">
        <v>1816</v>
      </c>
      <c r="AN1964" s="61" t="s">
        <v>1692</v>
      </c>
      <c r="AO1964" s="61" t="s">
        <v>5109</v>
      </c>
      <c r="AP1964" s="61" t="s">
        <v>4974</v>
      </c>
      <c r="AQ1964" s="61" t="s">
        <v>4975</v>
      </c>
      <c r="AR1964" s="28">
        <v>0</v>
      </c>
      <c r="AS1964" s="28">
        <v>5199568</v>
      </c>
      <c r="AT1964" s="28">
        <v>2926230</v>
      </c>
      <c r="AU1964" s="62"/>
      <c r="BT1964">
        <v>0</v>
      </c>
      <c r="BU1964" s="32">
        <v>100</v>
      </c>
      <c r="BV1964" s="32">
        <v>155</v>
      </c>
      <c r="BW1964" s="32">
        <v>14250</v>
      </c>
      <c r="BX1964" s="32">
        <v>90</v>
      </c>
      <c r="BY1964" s="32">
        <v>91260</v>
      </c>
      <c r="BZ1964" t="s">
        <v>1816</v>
      </c>
      <c r="CA1964" t="s">
        <v>1686</v>
      </c>
      <c r="CB1964" t="s">
        <v>1845</v>
      </c>
      <c r="CC1964" t="s">
        <v>5036</v>
      </c>
      <c r="CD1964" s="52" t="s">
        <v>5036</v>
      </c>
      <c r="CE1964" s="155">
        <v>568</v>
      </c>
      <c r="CF1964" s="155">
        <v>3</v>
      </c>
      <c r="CG1964" s="31" t="s">
        <v>5848</v>
      </c>
      <c r="CH1964" s="31" t="s">
        <v>993</v>
      </c>
      <c r="CI1964" s="31" t="s">
        <v>1000</v>
      </c>
      <c r="CJ1964" s="31" t="s">
        <v>799</v>
      </c>
      <c r="DL1964"/>
      <c r="DM1964"/>
      <c r="DN1964"/>
      <c r="DO1964"/>
      <c r="DP1964"/>
      <c r="DQ1964"/>
      <c r="DR1964"/>
      <c r="DV1964" s="31" t="s">
        <v>2378</v>
      </c>
      <c r="DW1964" s="31" t="s">
        <v>2383</v>
      </c>
      <c r="DX1964" s="63"/>
      <c r="DY1964" s="63"/>
      <c r="DZ1964" s="63"/>
      <c r="EA1964" s="167"/>
      <c r="EB1964" s="60"/>
      <c r="EC1964" s="60"/>
      <c r="ED1964" s="60"/>
      <c r="EE1964" s="60"/>
      <c r="EF1964" s="60"/>
      <c r="EG1964" s="60"/>
      <c r="EH1964" s="60"/>
      <c r="EI1964" s="60"/>
      <c r="EJ1964" s="60"/>
      <c r="EK1964" s="60"/>
      <c r="EL1964" s="60"/>
      <c r="EM1964" s="60"/>
      <c r="EN1964" s="60"/>
      <c r="EO1964" s="60"/>
      <c r="EP1964" s="60"/>
      <c r="EQ1964" s="60"/>
      <c r="ER1964" s="60"/>
      <c r="ES1964" s="60"/>
      <c r="ET1964" s="60"/>
      <c r="EU1964" s="60"/>
      <c r="EV1964" s="60"/>
      <c r="EW1964" s="60"/>
      <c r="EX1964" s="60"/>
      <c r="EY1964" s="60"/>
      <c r="EZ1964" s="60"/>
      <c r="FA1964" s="60"/>
      <c r="FB1964" s="60"/>
    </row>
    <row r="1965" spans="22:158" x14ac:dyDescent="0.25">
      <c r="W1965" s="33"/>
      <c r="X1965" s="33"/>
      <c r="AH1965" s="38">
        <v>100</v>
      </c>
      <c r="AI1965" s="38">
        <v>125</v>
      </c>
      <c r="AJ1965" s="38">
        <v>13750</v>
      </c>
      <c r="AK1965" s="38">
        <v>18</v>
      </c>
      <c r="AL1965" s="38">
        <v>1918158</v>
      </c>
      <c r="AM1965" s="61" t="s">
        <v>1816</v>
      </c>
      <c r="AN1965" s="61" t="s">
        <v>1692</v>
      </c>
      <c r="AO1965" s="61" t="s">
        <v>5119</v>
      </c>
      <c r="AP1965" s="61" t="s">
        <v>4974</v>
      </c>
      <c r="AQ1965" s="61" t="s">
        <v>4975</v>
      </c>
      <c r="AR1965" s="28">
        <v>0</v>
      </c>
      <c r="AS1965" s="28">
        <v>1342941</v>
      </c>
      <c r="AT1965" s="28">
        <v>461602</v>
      </c>
      <c r="AU1965" s="62"/>
      <c r="BT1965">
        <v>0</v>
      </c>
      <c r="BU1965" s="32">
        <v>100</v>
      </c>
      <c r="BV1965" s="32">
        <v>155</v>
      </c>
      <c r="BW1965" s="32">
        <v>15500</v>
      </c>
      <c r="BX1965" s="32">
        <v>81</v>
      </c>
      <c r="BY1965" s="32">
        <v>91000</v>
      </c>
      <c r="BZ1965" t="s">
        <v>1816</v>
      </c>
      <c r="CA1965" t="s">
        <v>1686</v>
      </c>
      <c r="CB1965" t="s">
        <v>1686</v>
      </c>
      <c r="CC1965" s="52" t="s">
        <v>1683</v>
      </c>
      <c r="CD1965" s="52" t="s">
        <v>1784</v>
      </c>
      <c r="CE1965" s="155"/>
      <c r="CF1965" s="155"/>
      <c r="CG1965" s="31" t="s">
        <v>5834</v>
      </c>
      <c r="CH1965" s="31" t="s">
        <v>4048</v>
      </c>
      <c r="CI1965" s="31" t="s">
        <v>1001</v>
      </c>
      <c r="CJ1965" s="31" t="s">
        <v>800</v>
      </c>
      <c r="DL1965"/>
      <c r="DM1965"/>
      <c r="DN1965"/>
      <c r="DO1965"/>
      <c r="DP1965"/>
      <c r="DQ1965"/>
      <c r="DR1965"/>
      <c r="DV1965" s="31" t="s">
        <v>2378</v>
      </c>
      <c r="DW1965" s="31" t="s">
        <v>2383</v>
      </c>
      <c r="DX1965" s="63"/>
      <c r="DY1965" s="63"/>
      <c r="DZ1965" s="63"/>
      <c r="EA1965" s="167"/>
      <c r="EB1965" s="60"/>
      <c r="EC1965" s="60"/>
      <c r="ED1965" s="60"/>
      <c r="EE1965" s="60"/>
      <c r="EF1965" s="60"/>
      <c r="EG1965" s="60"/>
      <c r="EH1965" s="60"/>
      <c r="EI1965" s="60"/>
      <c r="EJ1965" s="60"/>
      <c r="EK1965" s="60"/>
      <c r="EL1965" s="60"/>
      <c r="EM1965" s="60"/>
      <c r="EN1965" s="60"/>
      <c r="EO1965" s="60"/>
      <c r="EP1965" s="60"/>
      <c r="EQ1965" s="60"/>
      <c r="ER1965" s="60"/>
      <c r="ES1965" s="60"/>
      <c r="ET1965" s="60"/>
      <c r="EU1965" s="60"/>
      <c r="EV1965" s="60"/>
      <c r="EW1965" s="60"/>
      <c r="EX1965" s="60"/>
      <c r="EY1965" s="60"/>
      <c r="EZ1965" s="60"/>
      <c r="FA1965" s="60"/>
      <c r="FB1965" s="60"/>
    </row>
    <row r="1966" spans="22:158" x14ac:dyDescent="0.25">
      <c r="W1966" s="33"/>
      <c r="X1966" s="33"/>
      <c r="AH1966" s="38">
        <v>100</v>
      </c>
      <c r="AI1966" s="38">
        <v>125</v>
      </c>
      <c r="AJ1966" s="38">
        <v>14350</v>
      </c>
      <c r="AK1966" s="38">
        <v>18</v>
      </c>
      <c r="AL1966" s="38">
        <v>1918158</v>
      </c>
      <c r="AM1966" s="61" t="s">
        <v>1816</v>
      </c>
      <c r="AN1966" s="61" t="s">
        <v>1692</v>
      </c>
      <c r="AO1966" s="61" t="s">
        <v>1575</v>
      </c>
      <c r="AP1966" s="61" t="s">
        <v>4974</v>
      </c>
      <c r="AQ1966" s="61" t="s">
        <v>4975</v>
      </c>
      <c r="AR1966" s="28">
        <v>0</v>
      </c>
      <c r="AS1966" s="28">
        <v>3705082</v>
      </c>
      <c r="AT1966" s="28">
        <v>2612999</v>
      </c>
      <c r="AU1966" s="62"/>
      <c r="BT1966">
        <v>0</v>
      </c>
      <c r="BU1966" s="32">
        <v>100</v>
      </c>
      <c r="BV1966" s="32">
        <v>155</v>
      </c>
      <c r="BW1966" s="32">
        <v>15500</v>
      </c>
      <c r="BX1966" s="32">
        <v>81</v>
      </c>
      <c r="BY1966" s="32">
        <v>91010</v>
      </c>
      <c r="BZ1966" t="s">
        <v>1816</v>
      </c>
      <c r="CA1966" t="s">
        <v>1686</v>
      </c>
      <c r="CB1966" t="s">
        <v>1686</v>
      </c>
      <c r="CC1966" s="52" t="s">
        <v>1683</v>
      </c>
      <c r="CD1966" s="52" t="s">
        <v>1683</v>
      </c>
      <c r="CE1966" s="155"/>
      <c r="CF1966" s="155"/>
      <c r="CG1966" s="31" t="s">
        <v>5837</v>
      </c>
      <c r="CH1966" s="31" t="s">
        <v>4050</v>
      </c>
      <c r="CI1966" s="31" t="s">
        <v>1001</v>
      </c>
      <c r="CJ1966" s="31" t="s">
        <v>801</v>
      </c>
      <c r="DL1966"/>
      <c r="DM1966"/>
      <c r="DN1966"/>
      <c r="DO1966"/>
      <c r="DP1966"/>
      <c r="DQ1966"/>
      <c r="DR1966"/>
      <c r="DV1966" s="31" t="s">
        <v>2378</v>
      </c>
      <c r="DW1966" s="31" t="s">
        <v>2383</v>
      </c>
      <c r="DX1966" s="63"/>
      <c r="DY1966" s="63"/>
      <c r="DZ1966" s="63"/>
      <c r="EA1966" s="167"/>
      <c r="EB1966" s="60"/>
      <c r="EC1966" s="60"/>
      <c r="ED1966" s="60"/>
      <c r="EE1966" s="60"/>
      <c r="EF1966" s="60"/>
      <c r="EG1966" s="60"/>
      <c r="EH1966" s="60"/>
      <c r="EI1966" s="60"/>
      <c r="EJ1966" s="60"/>
      <c r="EK1966" s="60"/>
      <c r="EL1966" s="60"/>
      <c r="EM1966" s="60"/>
      <c r="EN1966" s="60"/>
      <c r="EO1966" s="60"/>
      <c r="EP1966" s="60"/>
      <c r="EQ1966" s="60"/>
      <c r="ER1966" s="60"/>
      <c r="ES1966" s="60"/>
      <c r="ET1966" s="60"/>
      <c r="EU1966" s="60"/>
      <c r="EV1966" s="60"/>
      <c r="EW1966" s="60"/>
      <c r="EX1966" s="60"/>
      <c r="EY1966" s="60"/>
      <c r="EZ1966" s="60"/>
      <c r="FA1966" s="60"/>
      <c r="FB1966" s="60"/>
    </row>
    <row r="1967" spans="22:158" x14ac:dyDescent="0.25">
      <c r="W1967" s="33"/>
      <c r="X1967" s="33"/>
      <c r="AH1967" s="38">
        <v>100</v>
      </c>
      <c r="AI1967" s="38">
        <v>125</v>
      </c>
      <c r="AJ1967" s="38">
        <v>15000</v>
      </c>
      <c r="AK1967" s="38">
        <v>18</v>
      </c>
      <c r="AL1967" s="38">
        <v>1918158</v>
      </c>
      <c r="AM1967" s="61" t="s">
        <v>1816</v>
      </c>
      <c r="AN1967" s="61" t="s">
        <v>1692</v>
      </c>
      <c r="AO1967" s="61" t="s">
        <v>1590</v>
      </c>
      <c r="AP1967" s="61" t="s">
        <v>4974</v>
      </c>
      <c r="AQ1967" s="61" t="s">
        <v>4975</v>
      </c>
      <c r="AR1967" s="28">
        <v>0</v>
      </c>
      <c r="AS1967" s="28">
        <v>0</v>
      </c>
      <c r="AT1967" s="28">
        <v>255530</v>
      </c>
      <c r="AU1967" s="62"/>
      <c r="BT1967">
        <v>0</v>
      </c>
      <c r="BU1967" s="32">
        <v>100</v>
      </c>
      <c r="BV1967" s="32">
        <v>155</v>
      </c>
      <c r="BW1967" s="32">
        <v>15500</v>
      </c>
      <c r="BX1967" s="32">
        <v>82</v>
      </c>
      <c r="BY1967" s="32">
        <v>91020</v>
      </c>
      <c r="BZ1967" t="s">
        <v>1816</v>
      </c>
      <c r="CA1967" t="s">
        <v>1686</v>
      </c>
      <c r="CB1967" t="s">
        <v>1686</v>
      </c>
      <c r="CC1967" s="52" t="s">
        <v>1790</v>
      </c>
      <c r="CD1967" s="52" t="s">
        <v>1792</v>
      </c>
      <c r="CE1967" s="155"/>
      <c r="CF1967" s="155"/>
      <c r="CG1967" s="31" t="s">
        <v>5851</v>
      </c>
      <c r="CH1967" s="31" t="s">
        <v>4051</v>
      </c>
      <c r="CI1967" s="31" t="s">
        <v>1001</v>
      </c>
      <c r="CJ1967" s="31" t="s">
        <v>802</v>
      </c>
      <c r="DL1967"/>
      <c r="DM1967"/>
      <c r="DN1967"/>
      <c r="DO1967"/>
      <c r="DP1967"/>
      <c r="DQ1967"/>
      <c r="DR1967"/>
      <c r="DV1967" s="31" t="s">
        <v>2378</v>
      </c>
      <c r="DW1967" s="31" t="s">
        <v>2383</v>
      </c>
      <c r="DX1967" s="63"/>
      <c r="DY1967" s="63"/>
      <c r="DZ1967" s="63"/>
      <c r="EA1967" s="167"/>
      <c r="EB1967" s="60"/>
      <c r="EC1967" s="60"/>
      <c r="ED1967" s="60"/>
      <c r="EE1967" s="60"/>
      <c r="EF1967" s="60"/>
      <c r="EG1967" s="60"/>
      <c r="EH1967" s="60"/>
      <c r="EI1967" s="60"/>
      <c r="EJ1967" s="60"/>
      <c r="EK1967" s="60"/>
      <c r="EL1967" s="60"/>
      <c r="EM1967" s="60"/>
      <c r="EN1967" s="60"/>
      <c r="EO1967" s="60"/>
      <c r="EP1967" s="60"/>
      <c r="EQ1967" s="60"/>
      <c r="ER1967" s="60"/>
      <c r="ES1967" s="60"/>
      <c r="ET1967" s="60"/>
      <c r="EU1967" s="60"/>
      <c r="EV1967" s="60"/>
      <c r="EW1967" s="60"/>
      <c r="EX1967" s="60"/>
      <c r="EY1967" s="60"/>
      <c r="EZ1967" s="60"/>
      <c r="FA1967" s="60"/>
      <c r="FB1967" s="60"/>
    </row>
    <row r="1968" spans="22:158" x14ac:dyDescent="0.25">
      <c r="W1968" s="33"/>
      <c r="X1968" s="33"/>
      <c r="AH1968" s="38">
        <v>100</v>
      </c>
      <c r="AI1968" s="38">
        <v>125</v>
      </c>
      <c r="AJ1968" s="38">
        <v>15700</v>
      </c>
      <c r="AK1968" s="38">
        <v>18</v>
      </c>
      <c r="AL1968" s="38">
        <v>1918158</v>
      </c>
      <c r="AM1968" s="61" t="s">
        <v>1816</v>
      </c>
      <c r="AN1968" s="61" t="s">
        <v>1692</v>
      </c>
      <c r="AO1968" s="61" t="s">
        <v>1605</v>
      </c>
      <c r="AP1968" s="61" t="s">
        <v>4974</v>
      </c>
      <c r="AQ1968" s="61" t="s">
        <v>4975</v>
      </c>
      <c r="AR1968" s="28">
        <v>0</v>
      </c>
      <c r="AS1968" s="28">
        <v>1345902</v>
      </c>
      <c r="AT1968" s="28">
        <v>461602</v>
      </c>
      <c r="AU1968" s="62"/>
      <c r="BT1968">
        <v>0</v>
      </c>
      <c r="BU1968" s="32">
        <v>100</v>
      </c>
      <c r="BV1968" s="32">
        <v>155</v>
      </c>
      <c r="BW1968" s="32">
        <v>15500</v>
      </c>
      <c r="BX1968" s="32">
        <v>82</v>
      </c>
      <c r="BY1968" s="32">
        <v>91040</v>
      </c>
      <c r="BZ1968" t="s">
        <v>1816</v>
      </c>
      <c r="CA1968" t="s">
        <v>1686</v>
      </c>
      <c r="CB1968" t="s">
        <v>1686</v>
      </c>
      <c r="CC1968" s="52" t="s">
        <v>1790</v>
      </c>
      <c r="CD1968" s="52" t="s">
        <v>1791</v>
      </c>
      <c r="CE1968" s="155"/>
      <c r="CF1968" s="155"/>
      <c r="CG1968" s="31" t="s">
        <v>5853</v>
      </c>
      <c r="CH1968" s="31" t="s">
        <v>4052</v>
      </c>
      <c r="CI1968" s="31" t="s">
        <v>1001</v>
      </c>
      <c r="CJ1968" s="31" t="s">
        <v>803</v>
      </c>
      <c r="DL1968"/>
      <c r="DM1968"/>
      <c r="DN1968"/>
      <c r="DO1968"/>
      <c r="DP1968"/>
      <c r="DQ1968"/>
      <c r="DR1968"/>
      <c r="DV1968" s="31" t="s">
        <v>2378</v>
      </c>
      <c r="DW1968" s="31" t="s">
        <v>2383</v>
      </c>
      <c r="DX1968" s="63"/>
      <c r="DY1968" s="63"/>
      <c r="DZ1968" s="63"/>
      <c r="EA1968" s="167"/>
      <c r="EB1968" s="60"/>
      <c r="EC1968" s="60"/>
      <c r="ED1968" s="60"/>
      <c r="EE1968" s="60"/>
      <c r="EF1968" s="60"/>
      <c r="EG1968" s="60"/>
      <c r="EH1968" s="60"/>
      <c r="EI1968" s="60"/>
      <c r="EJ1968" s="60"/>
      <c r="EK1968" s="60"/>
      <c r="EL1968" s="60"/>
      <c r="EM1968" s="60"/>
      <c r="EN1968" s="60"/>
      <c r="EO1968" s="60"/>
      <c r="EP1968" s="60"/>
      <c r="EQ1968" s="60"/>
      <c r="ER1968" s="60"/>
      <c r="ES1968" s="60"/>
      <c r="ET1968" s="60"/>
      <c r="EU1968" s="60"/>
      <c r="EV1968" s="60"/>
      <c r="EW1968" s="60"/>
      <c r="EX1968" s="60"/>
      <c r="EY1968" s="60"/>
      <c r="EZ1968" s="60"/>
      <c r="FA1968" s="60"/>
      <c r="FB1968" s="60"/>
    </row>
    <row r="1969" spans="22:158" x14ac:dyDescent="0.25">
      <c r="W1969" s="33"/>
      <c r="X1969" s="33"/>
      <c r="AH1969" s="38">
        <v>100</v>
      </c>
      <c r="AI1969" s="38">
        <v>125</v>
      </c>
      <c r="AJ1969" s="38">
        <v>16420</v>
      </c>
      <c r="AK1969" s="38">
        <v>18</v>
      </c>
      <c r="AL1969" s="38">
        <v>1918158</v>
      </c>
      <c r="AM1969" s="61" t="s">
        <v>1816</v>
      </c>
      <c r="AN1969" s="61" t="s">
        <v>1692</v>
      </c>
      <c r="AO1969" s="61" t="s">
        <v>1621</v>
      </c>
      <c r="AP1969" s="61" t="s">
        <v>4974</v>
      </c>
      <c r="AQ1969" s="61" t="s">
        <v>4975</v>
      </c>
      <c r="AR1969" s="28">
        <v>0</v>
      </c>
      <c r="AS1969" s="28">
        <v>0</v>
      </c>
      <c r="AT1969" s="28">
        <v>296745</v>
      </c>
      <c r="AU1969" s="62"/>
      <c r="BT1969">
        <v>0</v>
      </c>
      <c r="BU1969" s="32">
        <v>100</v>
      </c>
      <c r="BV1969" s="32">
        <v>155</v>
      </c>
      <c r="BW1969" s="32">
        <v>15500</v>
      </c>
      <c r="BX1969" s="32">
        <v>83</v>
      </c>
      <c r="BY1969" s="32">
        <v>91060</v>
      </c>
      <c r="BZ1969" t="s">
        <v>1816</v>
      </c>
      <c r="CA1969" t="s">
        <v>1686</v>
      </c>
      <c r="CB1969" t="s">
        <v>1686</v>
      </c>
      <c r="CC1969" t="s">
        <v>1786</v>
      </c>
      <c r="CD1969" s="52" t="s">
        <v>5043</v>
      </c>
      <c r="CE1969" s="155"/>
      <c r="CF1969" s="155"/>
      <c r="CG1969" s="31" t="s">
        <v>684</v>
      </c>
      <c r="CH1969" s="31" t="s">
        <v>4053</v>
      </c>
      <c r="CI1969" s="31" t="s">
        <v>1001</v>
      </c>
      <c r="CJ1969" s="31" t="s">
        <v>804</v>
      </c>
      <c r="DL1969"/>
      <c r="DM1969"/>
      <c r="DN1969"/>
      <c r="DO1969"/>
      <c r="DP1969"/>
      <c r="DQ1969"/>
      <c r="DR1969"/>
      <c r="DV1969" s="31" t="s">
        <v>2378</v>
      </c>
      <c r="DW1969" s="31" t="s">
        <v>2383</v>
      </c>
      <c r="DX1969" s="63"/>
      <c r="DY1969" s="63"/>
      <c r="DZ1969" s="63"/>
      <c r="EA1969" s="167"/>
      <c r="EB1969" s="60"/>
      <c r="EC1969" s="60"/>
      <c r="ED1969" s="60"/>
      <c r="EE1969" s="60"/>
      <c r="EF1969" s="60"/>
      <c r="EG1969" s="60"/>
      <c r="EH1969" s="60"/>
      <c r="EI1969" s="60"/>
      <c r="EJ1969" s="60"/>
      <c r="EK1969" s="60"/>
      <c r="EL1969" s="60"/>
      <c r="EM1969" s="60"/>
      <c r="EN1969" s="60"/>
      <c r="EO1969" s="60"/>
      <c r="EP1969" s="60"/>
      <c r="EQ1969" s="60"/>
      <c r="ER1969" s="60"/>
      <c r="ES1969" s="60"/>
      <c r="ET1969" s="60"/>
      <c r="EU1969" s="60"/>
      <c r="EV1969" s="60"/>
      <c r="EW1969" s="60"/>
      <c r="EX1969" s="60"/>
      <c r="EY1969" s="60"/>
      <c r="EZ1969" s="60"/>
      <c r="FA1969" s="60"/>
      <c r="FB1969" s="60"/>
    </row>
    <row r="1970" spans="22:158" x14ac:dyDescent="0.25">
      <c r="W1970" s="33"/>
      <c r="X1970" s="33"/>
      <c r="AH1970" s="38">
        <v>100</v>
      </c>
      <c r="AI1970" s="38">
        <v>130</v>
      </c>
      <c r="AJ1970" s="38">
        <v>10110</v>
      </c>
      <c r="AK1970" s="38">
        <v>18</v>
      </c>
      <c r="AL1970" s="38">
        <v>1918158</v>
      </c>
      <c r="AM1970" s="61" t="s">
        <v>1816</v>
      </c>
      <c r="AN1970" s="61" t="s">
        <v>1687</v>
      </c>
      <c r="AO1970" s="61" t="s">
        <v>5045</v>
      </c>
      <c r="AP1970" s="61" t="s">
        <v>4974</v>
      </c>
      <c r="AQ1970" s="61" t="s">
        <v>4975</v>
      </c>
      <c r="AR1970" s="28">
        <v>0</v>
      </c>
      <c r="AS1970" s="28">
        <v>519524</v>
      </c>
      <c r="AT1970" s="28">
        <v>98915</v>
      </c>
      <c r="AU1970" s="62"/>
      <c r="BT1970">
        <v>0</v>
      </c>
      <c r="BU1970" s="32">
        <v>100</v>
      </c>
      <c r="BV1970" s="32">
        <v>155</v>
      </c>
      <c r="BW1970" s="32">
        <v>15500</v>
      </c>
      <c r="BX1970" s="32">
        <v>84</v>
      </c>
      <c r="BY1970" s="32">
        <v>91100</v>
      </c>
      <c r="BZ1970" t="s">
        <v>1816</v>
      </c>
      <c r="CA1970" t="s">
        <v>1686</v>
      </c>
      <c r="CB1970" t="s">
        <v>1686</v>
      </c>
      <c r="CC1970" s="52" t="s">
        <v>1795</v>
      </c>
      <c r="CD1970" s="52" t="s">
        <v>1796</v>
      </c>
      <c r="CE1970" s="155"/>
      <c r="CF1970" s="155"/>
      <c r="CG1970" s="31" t="s">
        <v>688</v>
      </c>
      <c r="CH1970" s="31" t="s">
        <v>982</v>
      </c>
      <c r="CI1970" s="31" t="s">
        <v>1001</v>
      </c>
      <c r="CJ1970" s="31" t="s">
        <v>805</v>
      </c>
      <c r="DL1970"/>
      <c r="DM1970"/>
      <c r="DN1970"/>
      <c r="DO1970"/>
      <c r="DP1970"/>
      <c r="DQ1970"/>
      <c r="DR1970"/>
      <c r="DV1970" s="31" t="s">
        <v>2378</v>
      </c>
      <c r="DW1970" s="31" t="s">
        <v>2384</v>
      </c>
      <c r="DX1970" s="63"/>
      <c r="DY1970" s="63"/>
      <c r="DZ1970" s="63"/>
      <c r="EA1970" s="167"/>
      <c r="EB1970" s="60"/>
      <c r="EC1970" s="60"/>
      <c r="ED1970" s="60"/>
      <c r="EE1970" s="60"/>
      <c r="EF1970" s="60"/>
      <c r="EG1970" s="60"/>
      <c r="EH1970" s="60"/>
      <c r="EI1970" s="60"/>
      <c r="EJ1970" s="60"/>
      <c r="EK1970" s="60"/>
      <c r="EL1970" s="60"/>
      <c r="EM1970" s="60"/>
      <c r="EN1970" s="60"/>
      <c r="EO1970" s="60"/>
      <c r="EP1970" s="60"/>
      <c r="EQ1970" s="60"/>
      <c r="ER1970" s="60"/>
      <c r="ES1970" s="60"/>
      <c r="ET1970" s="60"/>
      <c r="EU1970" s="60"/>
      <c r="EV1970" s="60"/>
      <c r="EW1970" s="60"/>
      <c r="EX1970" s="60"/>
      <c r="EY1970" s="60"/>
      <c r="EZ1970" s="60"/>
      <c r="FA1970" s="60"/>
      <c r="FB1970" s="60"/>
    </row>
    <row r="1971" spans="22:158" x14ac:dyDescent="0.25">
      <c r="W1971" s="33"/>
      <c r="X1971" s="33"/>
      <c r="AH1971" s="38">
        <v>100</v>
      </c>
      <c r="AI1971" s="38">
        <v>130</v>
      </c>
      <c r="AJ1971" s="38">
        <v>13550</v>
      </c>
      <c r="AK1971" s="38">
        <v>18</v>
      </c>
      <c r="AL1971" s="38">
        <v>1918158</v>
      </c>
      <c r="AM1971" s="61" t="s">
        <v>1816</v>
      </c>
      <c r="AN1971" s="61" t="s">
        <v>1687</v>
      </c>
      <c r="AO1971" s="61" t="s">
        <v>5114</v>
      </c>
      <c r="AP1971" s="61" t="s">
        <v>4974</v>
      </c>
      <c r="AQ1971" s="61" t="s">
        <v>4975</v>
      </c>
      <c r="AR1971" s="28">
        <v>0</v>
      </c>
      <c r="AS1971" s="28">
        <v>22542</v>
      </c>
      <c r="AT1971" s="28">
        <v>0</v>
      </c>
      <c r="AU1971" s="62"/>
      <c r="BT1971">
        <v>0</v>
      </c>
      <c r="BU1971" s="32">
        <v>100</v>
      </c>
      <c r="BV1971" s="32">
        <v>155</v>
      </c>
      <c r="BW1971" s="32">
        <v>15500</v>
      </c>
      <c r="BX1971" s="32">
        <v>85</v>
      </c>
      <c r="BY1971" s="32">
        <v>91120</v>
      </c>
      <c r="BZ1971" t="s">
        <v>1816</v>
      </c>
      <c r="CA1971" t="s">
        <v>1686</v>
      </c>
      <c r="CB1971" t="s">
        <v>1686</v>
      </c>
      <c r="CC1971" t="s">
        <v>1797</v>
      </c>
      <c r="CD1971" s="52" t="s">
        <v>1797</v>
      </c>
      <c r="CE1971" s="155"/>
      <c r="CF1971" s="155"/>
      <c r="CG1971" s="31" t="s">
        <v>690</v>
      </c>
      <c r="CH1971" s="31" t="s">
        <v>983</v>
      </c>
      <c r="CI1971" s="31" t="s">
        <v>1001</v>
      </c>
      <c r="CJ1971" s="31" t="s">
        <v>806</v>
      </c>
      <c r="DL1971"/>
      <c r="DM1971"/>
      <c r="DN1971"/>
      <c r="DO1971"/>
      <c r="DP1971"/>
      <c r="DQ1971"/>
      <c r="DR1971"/>
      <c r="DV1971" s="31" t="s">
        <v>2378</v>
      </c>
      <c r="DW1971" s="31" t="s">
        <v>2384</v>
      </c>
      <c r="DX1971" s="63"/>
      <c r="DY1971" s="63"/>
      <c r="DZ1971" s="63"/>
      <c r="EA1971" s="167"/>
      <c r="EB1971" s="60"/>
      <c r="EC1971" s="60"/>
      <c r="ED1971" s="60"/>
      <c r="EE1971" s="60"/>
      <c r="EF1971" s="60"/>
      <c r="EG1971" s="60"/>
      <c r="EH1971" s="60"/>
      <c r="EI1971" s="60"/>
      <c r="EJ1971" s="60"/>
      <c r="EK1971" s="60"/>
      <c r="EL1971" s="60"/>
      <c r="EM1971" s="60"/>
      <c r="EN1971" s="60"/>
      <c r="EO1971" s="60"/>
      <c r="EP1971" s="60"/>
      <c r="EQ1971" s="60"/>
      <c r="ER1971" s="60"/>
      <c r="ES1971" s="60"/>
      <c r="ET1971" s="60"/>
      <c r="EU1971" s="60"/>
      <c r="EV1971" s="60"/>
      <c r="EW1971" s="60"/>
      <c r="EX1971" s="60"/>
      <c r="EY1971" s="60"/>
      <c r="EZ1971" s="60"/>
      <c r="FA1971" s="60"/>
      <c r="FB1971" s="60"/>
    </row>
    <row r="1972" spans="22:158" x14ac:dyDescent="0.25">
      <c r="W1972" s="33"/>
      <c r="X1972" s="33"/>
      <c r="AH1972" s="38">
        <v>100</v>
      </c>
      <c r="AI1972" s="38">
        <v>130</v>
      </c>
      <c r="AJ1972" s="38">
        <v>13660</v>
      </c>
      <c r="AK1972" s="38">
        <v>18</v>
      </c>
      <c r="AL1972" s="38">
        <v>1918158</v>
      </c>
      <c r="AM1972" s="61" t="s">
        <v>1816</v>
      </c>
      <c r="AN1972" s="61" t="s">
        <v>1687</v>
      </c>
      <c r="AO1972" s="61" t="s">
        <v>5117</v>
      </c>
      <c r="AP1972" s="61" t="s">
        <v>4974</v>
      </c>
      <c r="AQ1972" s="61" t="s">
        <v>4975</v>
      </c>
      <c r="AR1972" s="28">
        <v>0</v>
      </c>
      <c r="AS1972" s="28">
        <v>8247</v>
      </c>
      <c r="AT1972" s="28">
        <v>0</v>
      </c>
      <c r="AU1972" s="62"/>
      <c r="BT1972">
        <v>0</v>
      </c>
      <c r="BU1972" s="32">
        <v>100</v>
      </c>
      <c r="BV1972" s="32">
        <v>155</v>
      </c>
      <c r="BW1972" s="32">
        <v>15500</v>
      </c>
      <c r="BX1972" s="32">
        <v>86</v>
      </c>
      <c r="BY1972" s="32">
        <v>91140</v>
      </c>
      <c r="BZ1972" t="s">
        <v>1816</v>
      </c>
      <c r="CA1972" t="s">
        <v>1686</v>
      </c>
      <c r="CB1972" t="s">
        <v>1686</v>
      </c>
      <c r="CC1972" t="s">
        <v>1787</v>
      </c>
      <c r="CD1972" s="52" t="s">
        <v>1789</v>
      </c>
      <c r="CE1972" s="155"/>
      <c r="CF1972" s="155"/>
      <c r="CG1972" s="31" t="s">
        <v>5839</v>
      </c>
      <c r="CH1972" s="31" t="s">
        <v>984</v>
      </c>
      <c r="CI1972" s="31" t="s">
        <v>1001</v>
      </c>
      <c r="CJ1972" s="31" t="s">
        <v>807</v>
      </c>
      <c r="DL1972"/>
      <c r="DM1972"/>
      <c r="DN1972"/>
      <c r="DO1972"/>
      <c r="DP1972"/>
      <c r="DQ1972"/>
      <c r="DR1972"/>
      <c r="DV1972" s="31" t="s">
        <v>2378</v>
      </c>
      <c r="DW1972" s="31" t="s">
        <v>2384</v>
      </c>
      <c r="DX1972" s="63"/>
      <c r="DY1972" s="63"/>
      <c r="DZ1972" s="63"/>
      <c r="EA1972" s="167"/>
      <c r="EB1972" s="60"/>
      <c r="EC1972" s="60"/>
      <c r="ED1972" s="60"/>
      <c r="EE1972" s="60"/>
      <c r="EF1972" s="60"/>
      <c r="EG1972" s="60"/>
      <c r="EH1972" s="60"/>
      <c r="EI1972" s="60"/>
      <c r="EJ1972" s="60"/>
      <c r="EK1972" s="60"/>
      <c r="EL1972" s="60"/>
      <c r="EM1972" s="60"/>
      <c r="EN1972" s="60"/>
      <c r="EO1972" s="60"/>
      <c r="EP1972" s="60"/>
      <c r="EQ1972" s="60"/>
      <c r="ER1972" s="60"/>
      <c r="ES1972" s="60"/>
      <c r="ET1972" s="60"/>
      <c r="EU1972" s="60"/>
      <c r="EV1972" s="60"/>
      <c r="EW1972" s="60"/>
      <c r="EX1972" s="60"/>
      <c r="EY1972" s="60"/>
      <c r="EZ1972" s="60"/>
      <c r="FA1972" s="60"/>
      <c r="FB1972" s="60"/>
    </row>
    <row r="1973" spans="22:158" x14ac:dyDescent="0.25">
      <c r="W1973" s="33"/>
      <c r="X1973" s="33"/>
      <c r="AH1973" s="38">
        <v>100</v>
      </c>
      <c r="AI1973" s="38">
        <v>130</v>
      </c>
      <c r="AJ1973" s="38">
        <v>14200</v>
      </c>
      <c r="AK1973" s="38">
        <v>18</v>
      </c>
      <c r="AL1973" s="38">
        <v>1918158</v>
      </c>
      <c r="AM1973" s="61" t="s">
        <v>1816</v>
      </c>
      <c r="AN1973" s="61" t="s">
        <v>1687</v>
      </c>
      <c r="AO1973" s="61" t="s">
        <v>5127</v>
      </c>
      <c r="AP1973" s="61" t="s">
        <v>4974</v>
      </c>
      <c r="AQ1973" s="61" t="s">
        <v>4975</v>
      </c>
      <c r="AR1973" s="28">
        <v>0</v>
      </c>
      <c r="AS1973" s="28">
        <v>0</v>
      </c>
      <c r="AT1973" s="28">
        <v>8243</v>
      </c>
      <c r="AU1973" s="62"/>
      <c r="BT1973">
        <v>0</v>
      </c>
      <c r="BU1973" s="32">
        <v>100</v>
      </c>
      <c r="BV1973" s="32">
        <v>155</v>
      </c>
      <c r="BW1973" s="32">
        <v>15500</v>
      </c>
      <c r="BX1973" s="32">
        <v>86</v>
      </c>
      <c r="BY1973" s="32">
        <v>91160</v>
      </c>
      <c r="BZ1973" t="s">
        <v>1816</v>
      </c>
      <c r="CA1973" t="s">
        <v>1686</v>
      </c>
      <c r="CB1973" t="s">
        <v>1686</v>
      </c>
      <c r="CC1973" s="52" t="s">
        <v>1787</v>
      </c>
      <c r="CD1973" s="52" t="s">
        <v>1788</v>
      </c>
      <c r="CE1973" s="155"/>
      <c r="CF1973" s="155"/>
      <c r="CG1973" s="31" t="s">
        <v>5831</v>
      </c>
      <c r="CH1973" s="31" t="s">
        <v>985</v>
      </c>
      <c r="CI1973" s="31" t="s">
        <v>1001</v>
      </c>
      <c r="CJ1973" s="31" t="s">
        <v>808</v>
      </c>
      <c r="DL1973"/>
      <c r="DM1973"/>
      <c r="DN1973"/>
      <c r="DO1973"/>
      <c r="DP1973"/>
      <c r="DQ1973"/>
      <c r="DR1973"/>
      <c r="DV1973" s="31" t="s">
        <v>2378</v>
      </c>
      <c r="DW1973" s="31" t="s">
        <v>2384</v>
      </c>
      <c r="DX1973" s="63"/>
      <c r="DY1973" s="63"/>
      <c r="DZ1973" s="63"/>
      <c r="EA1973" s="167"/>
      <c r="EB1973" s="60"/>
      <c r="EC1973" s="60"/>
      <c r="ED1973" s="60"/>
      <c r="EE1973" s="60"/>
      <c r="EF1973" s="60"/>
      <c r="EG1973" s="60"/>
      <c r="EH1973" s="60"/>
      <c r="EI1973" s="60"/>
      <c r="EJ1973" s="60"/>
      <c r="EK1973" s="60"/>
      <c r="EL1973" s="60"/>
      <c r="EM1973" s="60"/>
      <c r="EN1973" s="60"/>
      <c r="EO1973" s="60"/>
      <c r="EP1973" s="60"/>
      <c r="EQ1973" s="60"/>
      <c r="ER1973" s="60"/>
      <c r="ES1973" s="60"/>
      <c r="ET1973" s="60"/>
      <c r="EU1973" s="60"/>
      <c r="EV1973" s="60"/>
      <c r="EW1973" s="60"/>
      <c r="EX1973" s="60"/>
      <c r="EY1973" s="60"/>
      <c r="EZ1973" s="60"/>
      <c r="FA1973" s="60"/>
      <c r="FB1973" s="60"/>
    </row>
    <row r="1974" spans="22:158" x14ac:dyDescent="0.25">
      <c r="W1974" s="33"/>
      <c r="X1974" s="33"/>
      <c r="AH1974" s="38">
        <v>100</v>
      </c>
      <c r="AI1974" s="38">
        <v>130</v>
      </c>
      <c r="AJ1974" s="38">
        <v>15300</v>
      </c>
      <c r="AK1974" s="38">
        <v>18</v>
      </c>
      <c r="AL1974" s="38">
        <v>1918158</v>
      </c>
      <c r="AM1974" s="61" t="s">
        <v>1816</v>
      </c>
      <c r="AN1974" s="61" t="s">
        <v>1687</v>
      </c>
      <c r="AO1974" s="61" t="s">
        <v>1597</v>
      </c>
      <c r="AP1974" s="61" t="s">
        <v>4974</v>
      </c>
      <c r="AQ1974" s="61" t="s">
        <v>4975</v>
      </c>
      <c r="AR1974" s="28">
        <v>0</v>
      </c>
      <c r="AS1974" s="28">
        <v>75562</v>
      </c>
      <c r="AT1974" s="28">
        <v>0</v>
      </c>
      <c r="AU1974" s="62"/>
      <c r="BT1974">
        <v>0</v>
      </c>
      <c r="BU1974" s="32">
        <v>100</v>
      </c>
      <c r="BV1974" s="32">
        <v>155</v>
      </c>
      <c r="BW1974" s="32">
        <v>15500</v>
      </c>
      <c r="BX1974" s="32">
        <v>87</v>
      </c>
      <c r="BY1974" s="32">
        <v>91180</v>
      </c>
      <c r="BZ1974" t="s">
        <v>1816</v>
      </c>
      <c r="CA1974" t="s">
        <v>1686</v>
      </c>
      <c r="CB1974" t="s">
        <v>1686</v>
      </c>
      <c r="CC1974" s="52" t="s">
        <v>1726</v>
      </c>
      <c r="CD1974" s="52" t="s">
        <v>1793</v>
      </c>
      <c r="CE1974" s="155"/>
      <c r="CF1974" s="155"/>
      <c r="CG1974" s="31" t="s">
        <v>5841</v>
      </c>
      <c r="CH1974" s="31" t="s">
        <v>986</v>
      </c>
      <c r="CI1974" s="31" t="s">
        <v>1001</v>
      </c>
      <c r="CJ1974" s="31" t="s">
        <v>809</v>
      </c>
      <c r="DL1974"/>
      <c r="DM1974"/>
      <c r="DN1974"/>
      <c r="DO1974"/>
      <c r="DP1974"/>
      <c r="DQ1974"/>
      <c r="DR1974"/>
      <c r="DV1974" s="31" t="s">
        <v>2378</v>
      </c>
      <c r="DW1974" s="31" t="s">
        <v>2384</v>
      </c>
      <c r="DX1974" s="63"/>
      <c r="DY1974" s="63"/>
      <c r="DZ1974" s="63"/>
      <c r="EA1974" s="167"/>
      <c r="EB1974" s="60"/>
      <c r="EC1974" s="60"/>
      <c r="ED1974" s="60"/>
      <c r="EE1974" s="60"/>
      <c r="EF1974" s="60"/>
      <c r="EG1974" s="60"/>
      <c r="EH1974" s="60"/>
      <c r="EI1974" s="60"/>
      <c r="EJ1974" s="60"/>
      <c r="EK1974" s="60"/>
      <c r="EL1974" s="60"/>
      <c r="EM1974" s="60"/>
      <c r="EN1974" s="60"/>
      <c r="EO1974" s="60"/>
      <c r="EP1974" s="60"/>
      <c r="EQ1974" s="60"/>
      <c r="ER1974" s="60"/>
      <c r="ES1974" s="60"/>
      <c r="ET1974" s="60"/>
      <c r="EU1974" s="60"/>
      <c r="EV1974" s="60"/>
      <c r="EW1974" s="60"/>
      <c r="EX1974" s="60"/>
      <c r="EY1974" s="60"/>
      <c r="EZ1974" s="60"/>
      <c r="FA1974" s="60"/>
      <c r="FB1974" s="60"/>
    </row>
    <row r="1975" spans="22:158" x14ac:dyDescent="0.25">
      <c r="W1975" s="33"/>
      <c r="X1975" s="33"/>
      <c r="AH1975" s="38">
        <v>100</v>
      </c>
      <c r="AI1975" s="38">
        <v>130</v>
      </c>
      <c r="AJ1975" s="38">
        <v>15600</v>
      </c>
      <c r="AK1975" s="38">
        <v>18</v>
      </c>
      <c r="AL1975" s="38">
        <v>1918158</v>
      </c>
      <c r="AM1975" s="61" t="s">
        <v>1816</v>
      </c>
      <c r="AN1975" s="61" t="s">
        <v>1687</v>
      </c>
      <c r="AO1975" s="61" t="s">
        <v>1603</v>
      </c>
      <c r="AP1975" s="61" t="s">
        <v>4974</v>
      </c>
      <c r="AQ1975" s="61" t="s">
        <v>4975</v>
      </c>
      <c r="AR1975" s="28">
        <v>0</v>
      </c>
      <c r="AS1975" s="28">
        <v>0</v>
      </c>
      <c r="AT1975" s="28">
        <v>8243</v>
      </c>
      <c r="AU1975" s="62"/>
      <c r="BT1975">
        <v>0</v>
      </c>
      <c r="BU1975" s="32">
        <v>100</v>
      </c>
      <c r="BV1975" s="32">
        <v>155</v>
      </c>
      <c r="BW1975" s="32">
        <v>15500</v>
      </c>
      <c r="BX1975" s="32">
        <v>87</v>
      </c>
      <c r="BY1975" s="32">
        <v>91190</v>
      </c>
      <c r="BZ1975" t="s">
        <v>1816</v>
      </c>
      <c r="CA1975" t="s">
        <v>1686</v>
      </c>
      <c r="CB1975" t="s">
        <v>1686</v>
      </c>
      <c r="CC1975" s="52" t="s">
        <v>1726</v>
      </c>
      <c r="CD1975" s="52" t="s">
        <v>1726</v>
      </c>
      <c r="CE1975" s="155"/>
      <c r="CF1975" s="155"/>
      <c r="CG1975" s="31" t="s">
        <v>5843</v>
      </c>
      <c r="CH1975" s="31" t="s">
        <v>987</v>
      </c>
      <c r="CI1975" s="31" t="s">
        <v>1001</v>
      </c>
      <c r="CJ1975" s="31" t="s">
        <v>810</v>
      </c>
      <c r="DL1975"/>
      <c r="DM1975"/>
      <c r="DN1975"/>
      <c r="DO1975"/>
      <c r="DP1975"/>
      <c r="DQ1975"/>
      <c r="DR1975"/>
      <c r="DV1975" s="31" t="s">
        <v>2378</v>
      </c>
      <c r="DW1975" s="31" t="s">
        <v>2384</v>
      </c>
      <c r="DX1975" s="63"/>
      <c r="DY1975" s="63"/>
      <c r="DZ1975" s="63"/>
      <c r="EA1975" s="167"/>
      <c r="EB1975" s="60"/>
      <c r="EC1975" s="60"/>
      <c r="ED1975" s="60"/>
      <c r="EE1975" s="60"/>
      <c r="EF1975" s="60"/>
      <c r="EG1975" s="60"/>
      <c r="EH1975" s="60"/>
      <c r="EI1975" s="60"/>
      <c r="EJ1975" s="60"/>
      <c r="EK1975" s="60"/>
      <c r="EL1975" s="60"/>
      <c r="EM1975" s="60"/>
      <c r="EN1975" s="60"/>
      <c r="EO1975" s="60"/>
      <c r="EP1975" s="60"/>
      <c r="EQ1975" s="60"/>
      <c r="ER1975" s="60"/>
      <c r="ES1975" s="60"/>
      <c r="ET1975" s="60"/>
      <c r="EU1975" s="60"/>
      <c r="EV1975" s="60"/>
      <c r="EW1975" s="60"/>
      <c r="EX1975" s="60"/>
      <c r="EY1975" s="60"/>
      <c r="EZ1975" s="60"/>
      <c r="FA1975" s="60"/>
      <c r="FB1975" s="60"/>
    </row>
    <row r="1976" spans="22:158" x14ac:dyDescent="0.25">
      <c r="W1976" s="33"/>
      <c r="X1976" s="33"/>
      <c r="AH1976" s="38">
        <v>100</v>
      </c>
      <c r="AI1976" s="38">
        <v>130</v>
      </c>
      <c r="AJ1976" s="38">
        <v>15750</v>
      </c>
      <c r="AK1976" s="38">
        <v>18</v>
      </c>
      <c r="AL1976" s="38">
        <v>1918158</v>
      </c>
      <c r="AM1976" s="61" t="s">
        <v>1816</v>
      </c>
      <c r="AN1976" s="61" t="s">
        <v>1687</v>
      </c>
      <c r="AO1976" s="61" t="s">
        <v>1606</v>
      </c>
      <c r="AP1976" s="61" t="s">
        <v>4974</v>
      </c>
      <c r="AQ1976" s="61" t="s">
        <v>4975</v>
      </c>
      <c r="AR1976" s="28">
        <v>0</v>
      </c>
      <c r="AS1976" s="28">
        <v>103317</v>
      </c>
      <c r="AT1976" s="28">
        <v>296744</v>
      </c>
      <c r="AU1976" s="62"/>
      <c r="BT1976">
        <v>0</v>
      </c>
      <c r="BU1976" s="32">
        <v>100</v>
      </c>
      <c r="BV1976" s="32">
        <v>155</v>
      </c>
      <c r="BW1976" s="32">
        <v>15500</v>
      </c>
      <c r="BX1976" s="32">
        <v>87</v>
      </c>
      <c r="BY1976" s="32">
        <v>91200</v>
      </c>
      <c r="BZ1976" t="s">
        <v>1816</v>
      </c>
      <c r="CA1976" t="s">
        <v>1686</v>
      </c>
      <c r="CB1976" s="52" t="s">
        <v>1686</v>
      </c>
      <c r="CC1976" s="52" t="s">
        <v>1726</v>
      </c>
      <c r="CD1976" s="52" t="s">
        <v>1794</v>
      </c>
      <c r="CE1976" s="155"/>
      <c r="CF1976" s="155"/>
      <c r="CG1976" s="31" t="s">
        <v>5845</v>
      </c>
      <c r="CH1976" s="31" t="s">
        <v>990</v>
      </c>
      <c r="CI1976" s="31" t="s">
        <v>1001</v>
      </c>
      <c r="CJ1976" s="31" t="s">
        <v>811</v>
      </c>
      <c r="DL1976"/>
      <c r="DM1976"/>
      <c r="DN1976"/>
      <c r="DO1976"/>
      <c r="DP1976"/>
      <c r="DQ1976"/>
      <c r="DR1976"/>
      <c r="DV1976" s="31" t="s">
        <v>2378</v>
      </c>
      <c r="DW1976" s="31" t="s">
        <v>2384</v>
      </c>
      <c r="DX1976" s="63"/>
      <c r="DY1976" s="63"/>
      <c r="DZ1976" s="63"/>
      <c r="EA1976" s="167"/>
      <c r="EB1976" s="60"/>
      <c r="EC1976" s="60"/>
      <c r="ED1976" s="60"/>
      <c r="EE1976" s="60"/>
      <c r="EF1976" s="60"/>
      <c r="EG1976" s="60"/>
      <c r="EH1976" s="60"/>
      <c r="EI1976" s="60"/>
      <c r="EJ1976" s="60"/>
      <c r="EK1976" s="60"/>
      <c r="EL1976" s="60"/>
      <c r="EM1976" s="60"/>
      <c r="EN1976" s="60"/>
      <c r="EO1976" s="60"/>
      <c r="EP1976" s="60"/>
      <c r="EQ1976" s="60"/>
      <c r="ER1976" s="60"/>
      <c r="ES1976" s="60"/>
      <c r="ET1976" s="60"/>
      <c r="EU1976" s="60"/>
      <c r="EV1976" s="60"/>
      <c r="EW1976" s="60"/>
      <c r="EX1976" s="60"/>
      <c r="EY1976" s="60"/>
      <c r="EZ1976" s="60"/>
      <c r="FA1976" s="60"/>
      <c r="FB1976" s="60"/>
    </row>
    <row r="1977" spans="22:158" x14ac:dyDescent="0.25">
      <c r="V1977" s="1"/>
      <c r="W1977" s="33"/>
      <c r="X1977" s="33"/>
      <c r="AH1977" s="38">
        <v>100</v>
      </c>
      <c r="AI1977" s="38">
        <v>130</v>
      </c>
      <c r="AJ1977" s="38">
        <v>16300</v>
      </c>
      <c r="AK1977" s="38">
        <v>18</v>
      </c>
      <c r="AL1977" s="38">
        <v>1918158</v>
      </c>
      <c r="AM1977" s="61" t="s">
        <v>1816</v>
      </c>
      <c r="AN1977" s="61" t="s">
        <v>1687</v>
      </c>
      <c r="AO1977" s="61" t="s">
        <v>1617</v>
      </c>
      <c r="AP1977" s="61" t="s">
        <v>4974</v>
      </c>
      <c r="AQ1977" s="61" t="s">
        <v>4975</v>
      </c>
      <c r="AR1977" s="28">
        <v>0</v>
      </c>
      <c r="AS1977" s="28">
        <v>0</v>
      </c>
      <c r="AT1977" s="28">
        <v>329716</v>
      </c>
      <c r="AU1977" s="62"/>
      <c r="BT1977">
        <v>0</v>
      </c>
      <c r="BU1977" s="32">
        <v>100</v>
      </c>
      <c r="BV1977" s="32">
        <v>155</v>
      </c>
      <c r="BW1977" s="32">
        <v>15500</v>
      </c>
      <c r="BX1977" s="32">
        <v>88</v>
      </c>
      <c r="BY1977" s="32">
        <v>91220</v>
      </c>
      <c r="BZ1977" t="s">
        <v>1816</v>
      </c>
      <c r="CA1977" t="s">
        <v>1686</v>
      </c>
      <c r="CB1977" t="s">
        <v>1686</v>
      </c>
      <c r="CC1977" t="s">
        <v>1684</v>
      </c>
      <c r="CD1977" s="52" t="s">
        <v>1684</v>
      </c>
      <c r="CE1977" s="155"/>
      <c r="CF1977" s="155"/>
      <c r="CG1977" s="31" t="s">
        <v>696</v>
      </c>
      <c r="CH1977" s="31" t="s">
        <v>991</v>
      </c>
      <c r="CI1977" s="31" t="s">
        <v>1001</v>
      </c>
      <c r="CJ1977" s="31" t="s">
        <v>812</v>
      </c>
      <c r="DL1977"/>
      <c r="DM1977"/>
      <c r="DN1977"/>
      <c r="DO1977"/>
      <c r="DP1977"/>
      <c r="DQ1977"/>
      <c r="DR1977"/>
      <c r="DV1977" s="31" t="s">
        <v>2378</v>
      </c>
      <c r="DW1977" s="31" t="s">
        <v>2384</v>
      </c>
      <c r="DX1977" s="63"/>
      <c r="DY1977" s="63"/>
      <c r="DZ1977" s="63"/>
      <c r="EA1977" s="167"/>
      <c r="EB1977" s="60"/>
      <c r="EC1977" s="60"/>
      <c r="ED1977" s="60"/>
      <c r="EE1977" s="60"/>
      <c r="EF1977" s="60"/>
      <c r="EG1977" s="60"/>
      <c r="EH1977" s="60"/>
      <c r="EI1977" s="60"/>
      <c r="EJ1977" s="60"/>
      <c r="EK1977" s="60"/>
      <c r="EL1977" s="60"/>
      <c r="EM1977" s="60"/>
      <c r="EN1977" s="60"/>
      <c r="EO1977" s="60"/>
      <c r="EP1977" s="60"/>
      <c r="EQ1977" s="60"/>
      <c r="ER1977" s="60"/>
      <c r="ES1977" s="60"/>
      <c r="ET1977" s="60"/>
      <c r="EU1977" s="60"/>
      <c r="EV1977" s="60"/>
      <c r="EW1977" s="60"/>
      <c r="EX1977" s="60"/>
      <c r="EY1977" s="60"/>
      <c r="EZ1977" s="60"/>
      <c r="FA1977" s="60"/>
      <c r="FB1977" s="60"/>
    </row>
    <row r="1978" spans="22:158" x14ac:dyDescent="0.25">
      <c r="W1978" s="33"/>
      <c r="X1978" s="33"/>
      <c r="AH1978" s="38">
        <v>100</v>
      </c>
      <c r="AI1978" s="38">
        <v>130</v>
      </c>
      <c r="AJ1978" s="38">
        <v>17310</v>
      </c>
      <c r="AK1978" s="38">
        <v>18</v>
      </c>
      <c r="AL1978" s="38">
        <v>1918158</v>
      </c>
      <c r="AM1978" s="61" t="s">
        <v>1816</v>
      </c>
      <c r="AN1978" s="61" t="s">
        <v>1687</v>
      </c>
      <c r="AO1978" s="61" t="s">
        <v>1640</v>
      </c>
      <c r="AP1978" s="61" t="s">
        <v>4974</v>
      </c>
      <c r="AQ1978" s="61" t="s">
        <v>4975</v>
      </c>
      <c r="AR1978" s="28">
        <v>0</v>
      </c>
      <c r="AS1978" s="28">
        <v>94029</v>
      </c>
      <c r="AT1978" s="28">
        <v>0</v>
      </c>
      <c r="AU1978" s="62"/>
      <c r="BT1978">
        <v>0</v>
      </c>
      <c r="BU1978" s="32">
        <v>100</v>
      </c>
      <c r="BV1978" s="32">
        <v>155</v>
      </c>
      <c r="BW1978" s="32">
        <v>15500</v>
      </c>
      <c r="BX1978" s="32">
        <v>89</v>
      </c>
      <c r="BY1978" s="32">
        <v>91240</v>
      </c>
      <c r="BZ1978" t="s">
        <v>1816</v>
      </c>
      <c r="CA1978" t="s">
        <v>1686</v>
      </c>
      <c r="CB1978" t="s">
        <v>1686</v>
      </c>
      <c r="CC1978" s="52" t="s">
        <v>1785</v>
      </c>
      <c r="CD1978" s="52" t="s">
        <v>1785</v>
      </c>
      <c r="CE1978" s="155"/>
      <c r="CF1978" s="155"/>
      <c r="CG1978" s="31" t="s">
        <v>698</v>
      </c>
      <c r="CH1978" s="31" t="s">
        <v>992</v>
      </c>
      <c r="CI1978" s="31" t="s">
        <v>1001</v>
      </c>
      <c r="CJ1978" s="31" t="s">
        <v>813</v>
      </c>
      <c r="DL1978"/>
      <c r="DM1978"/>
      <c r="DN1978"/>
      <c r="DO1978"/>
      <c r="DP1978"/>
      <c r="DQ1978"/>
      <c r="DR1978"/>
      <c r="DV1978" s="31" t="s">
        <v>2378</v>
      </c>
      <c r="DW1978" s="31" t="s">
        <v>2384</v>
      </c>
      <c r="DX1978" s="63"/>
      <c r="DY1978" s="63"/>
      <c r="DZ1978" s="63"/>
      <c r="EA1978" s="167"/>
      <c r="EB1978" s="60"/>
      <c r="EC1978" s="60"/>
      <c r="ED1978" s="60"/>
      <c r="EE1978" s="60"/>
      <c r="EF1978" s="60"/>
      <c r="EG1978" s="60"/>
      <c r="EH1978" s="60"/>
      <c r="EI1978" s="60"/>
      <c r="EJ1978" s="60"/>
      <c r="EK1978" s="60"/>
      <c r="EL1978" s="60"/>
      <c r="EM1978" s="60"/>
      <c r="EN1978" s="60"/>
      <c r="EO1978" s="60"/>
      <c r="EP1978" s="60"/>
      <c r="EQ1978" s="60"/>
      <c r="ER1978" s="60"/>
      <c r="ES1978" s="60"/>
      <c r="ET1978" s="60"/>
      <c r="EU1978" s="60"/>
      <c r="EV1978" s="60"/>
      <c r="EW1978" s="60"/>
      <c r="EX1978" s="60"/>
      <c r="EY1978" s="60"/>
      <c r="EZ1978" s="60"/>
      <c r="FA1978" s="60"/>
      <c r="FB1978" s="60"/>
    </row>
    <row r="1979" spans="22:158" x14ac:dyDescent="0.25">
      <c r="W1979" s="33"/>
      <c r="X1979" s="33"/>
      <c r="AH1979" s="38">
        <v>100</v>
      </c>
      <c r="AI1979" s="38">
        <v>130</v>
      </c>
      <c r="AJ1979" s="38">
        <v>17400</v>
      </c>
      <c r="AK1979" s="38">
        <v>18</v>
      </c>
      <c r="AL1979" s="38">
        <v>1918158</v>
      </c>
      <c r="AM1979" s="61" t="s">
        <v>1816</v>
      </c>
      <c r="AN1979" s="61" t="s">
        <v>1687</v>
      </c>
      <c r="AO1979" s="61" t="s">
        <v>1642</v>
      </c>
      <c r="AP1979" s="61" t="s">
        <v>4974</v>
      </c>
      <c r="AQ1979" s="61" t="s">
        <v>4975</v>
      </c>
      <c r="AR1979" s="28">
        <v>0</v>
      </c>
      <c r="AS1979" s="28">
        <v>51199</v>
      </c>
      <c r="AT1979" s="28">
        <v>49457</v>
      </c>
      <c r="AU1979" s="62"/>
      <c r="BT1979">
        <v>0</v>
      </c>
      <c r="BU1979" s="32">
        <v>100</v>
      </c>
      <c r="BV1979" s="32">
        <v>155</v>
      </c>
      <c r="BW1979" s="32">
        <v>15500</v>
      </c>
      <c r="BX1979" s="32">
        <v>90</v>
      </c>
      <c r="BY1979" s="32">
        <v>91260</v>
      </c>
      <c r="BZ1979" t="s">
        <v>1816</v>
      </c>
      <c r="CA1979" t="s">
        <v>1686</v>
      </c>
      <c r="CB1979" t="s">
        <v>1686</v>
      </c>
      <c r="CC1979" t="s">
        <v>5036</v>
      </c>
      <c r="CD1979" s="52" t="s">
        <v>5036</v>
      </c>
      <c r="CE1979" s="155"/>
      <c r="CF1979" s="155"/>
      <c r="CG1979" s="31" t="s">
        <v>5848</v>
      </c>
      <c r="CH1979" s="31" t="s">
        <v>993</v>
      </c>
      <c r="CI1979" s="31" t="s">
        <v>1001</v>
      </c>
      <c r="CJ1979" s="31" t="s">
        <v>814</v>
      </c>
      <c r="DL1979"/>
      <c r="DM1979"/>
      <c r="DN1979"/>
      <c r="DO1979"/>
      <c r="DP1979"/>
      <c r="DQ1979"/>
      <c r="DR1979"/>
      <c r="DV1979" s="31" t="s">
        <v>2378</v>
      </c>
      <c r="DW1979" s="31" t="s">
        <v>2384</v>
      </c>
      <c r="DX1979" s="63"/>
      <c r="DY1979" s="63"/>
      <c r="DZ1979" s="63"/>
      <c r="EA1979" s="167"/>
      <c r="EB1979" s="60"/>
      <c r="EC1979" s="60"/>
      <c r="ED1979" s="60"/>
      <c r="EE1979" s="60"/>
      <c r="EF1979" s="60"/>
      <c r="EG1979" s="60"/>
      <c r="EH1979" s="60"/>
      <c r="EI1979" s="60"/>
      <c r="EJ1979" s="60"/>
      <c r="EK1979" s="60"/>
      <c r="EL1979" s="60"/>
      <c r="EM1979" s="60"/>
      <c r="EN1979" s="60"/>
      <c r="EO1979" s="60"/>
      <c r="EP1979" s="60"/>
      <c r="EQ1979" s="60"/>
      <c r="ER1979" s="60"/>
      <c r="ES1979" s="60"/>
      <c r="ET1979" s="60"/>
      <c r="EU1979" s="60"/>
      <c r="EV1979" s="60"/>
      <c r="EW1979" s="60"/>
      <c r="EX1979" s="60"/>
      <c r="EY1979" s="60"/>
      <c r="EZ1979" s="60"/>
      <c r="FA1979" s="60"/>
      <c r="FB1979" s="60"/>
    </row>
    <row r="1980" spans="22:158" x14ac:dyDescent="0.25">
      <c r="W1980" s="33"/>
      <c r="X1980" s="33"/>
      <c r="AH1980" s="38">
        <v>100</v>
      </c>
      <c r="AI1980" s="38">
        <v>130</v>
      </c>
      <c r="AJ1980" s="38">
        <v>17650</v>
      </c>
      <c r="AK1980" s="38">
        <v>18</v>
      </c>
      <c r="AL1980" s="38">
        <v>1918158</v>
      </c>
      <c r="AM1980" s="61" t="s">
        <v>1816</v>
      </c>
      <c r="AN1980" s="61" t="s">
        <v>1687</v>
      </c>
      <c r="AO1980" s="61" t="s">
        <v>1648</v>
      </c>
      <c r="AP1980" s="61" t="s">
        <v>4974</v>
      </c>
      <c r="AQ1980" s="61" t="s">
        <v>4975</v>
      </c>
      <c r="AR1980" s="28">
        <v>0</v>
      </c>
      <c r="AS1980" s="28">
        <v>63638</v>
      </c>
      <c r="AT1980" s="28">
        <v>82429</v>
      </c>
      <c r="AU1980" s="62"/>
      <c r="BT1980">
        <v>0</v>
      </c>
      <c r="BU1980" s="32">
        <v>100</v>
      </c>
      <c r="BV1980" s="32">
        <v>155</v>
      </c>
      <c r="BW1980" s="32">
        <v>17450</v>
      </c>
      <c r="BX1980" s="32">
        <v>81</v>
      </c>
      <c r="BY1980" s="32">
        <v>91000</v>
      </c>
      <c r="BZ1980" t="s">
        <v>1816</v>
      </c>
      <c r="CA1980" t="s">
        <v>1686</v>
      </c>
      <c r="CB1980" t="s">
        <v>1894</v>
      </c>
      <c r="CC1980" t="s">
        <v>1683</v>
      </c>
      <c r="CD1980" t="s">
        <v>1784</v>
      </c>
      <c r="CE1980" s="155">
        <v>89050</v>
      </c>
      <c r="CF1980" s="155">
        <v>248</v>
      </c>
      <c r="CG1980" s="31" t="s">
        <v>5834</v>
      </c>
      <c r="CH1980" s="31" t="s">
        <v>4048</v>
      </c>
      <c r="CI1980" s="31" t="s">
        <v>1002</v>
      </c>
      <c r="CJ1980" s="31" t="s">
        <v>815</v>
      </c>
      <c r="DL1980"/>
      <c r="DM1980"/>
      <c r="DN1980"/>
      <c r="DO1980"/>
      <c r="DP1980"/>
      <c r="DQ1980"/>
      <c r="DR1980"/>
      <c r="DV1980" s="31" t="s">
        <v>2378</v>
      </c>
      <c r="DW1980" s="31" t="s">
        <v>2384</v>
      </c>
      <c r="DX1980" s="63"/>
      <c r="DY1980" s="63"/>
      <c r="DZ1980" s="63"/>
      <c r="EA1980" s="167"/>
      <c r="EB1980" s="60"/>
      <c r="EC1980" s="60"/>
      <c r="ED1980" s="60"/>
      <c r="EE1980" s="60"/>
      <c r="EF1980" s="60"/>
      <c r="EG1980" s="60"/>
      <c r="EH1980" s="60"/>
      <c r="EI1980" s="60"/>
      <c r="EJ1980" s="60"/>
      <c r="EK1980" s="60"/>
      <c r="EL1980" s="60"/>
      <c r="EM1980" s="60"/>
      <c r="EN1980" s="60"/>
      <c r="EO1980" s="60"/>
      <c r="EP1980" s="60"/>
      <c r="EQ1980" s="60"/>
      <c r="ER1980" s="60"/>
      <c r="ES1980" s="60"/>
      <c r="ET1980" s="60"/>
      <c r="EU1980" s="60"/>
      <c r="EV1980" s="60"/>
      <c r="EW1980" s="60"/>
      <c r="EX1980" s="60"/>
      <c r="EY1980" s="60"/>
      <c r="EZ1980" s="60"/>
      <c r="FA1980" s="60"/>
      <c r="FB1980" s="60"/>
    </row>
    <row r="1981" spans="22:158" x14ac:dyDescent="0.25">
      <c r="W1981" s="33"/>
      <c r="X1981" s="33"/>
      <c r="AH1981" s="38">
        <v>100</v>
      </c>
      <c r="AI1981" s="38">
        <v>130</v>
      </c>
      <c r="AJ1981" s="38">
        <v>17850</v>
      </c>
      <c r="AK1981" s="38">
        <v>18</v>
      </c>
      <c r="AL1981" s="38">
        <v>1918158</v>
      </c>
      <c r="AM1981" s="61" t="s">
        <v>1816</v>
      </c>
      <c r="AN1981" s="61" t="s">
        <v>1687</v>
      </c>
      <c r="AO1981" s="61" t="s">
        <v>1652</v>
      </c>
      <c r="AP1981" s="61" t="s">
        <v>4974</v>
      </c>
      <c r="AQ1981" s="61" t="s">
        <v>4975</v>
      </c>
      <c r="AR1981" s="28">
        <v>0</v>
      </c>
      <c r="AS1981" s="28">
        <v>186299</v>
      </c>
      <c r="AT1981" s="28">
        <v>181344</v>
      </c>
      <c r="AU1981" s="62"/>
      <c r="BT1981">
        <v>0</v>
      </c>
      <c r="BU1981" s="32">
        <v>100</v>
      </c>
      <c r="BV1981" s="32">
        <v>155</v>
      </c>
      <c r="BW1981" s="32">
        <v>17450</v>
      </c>
      <c r="BX1981" s="32">
        <v>81</v>
      </c>
      <c r="BY1981" s="32">
        <v>91010</v>
      </c>
      <c r="BZ1981" t="s">
        <v>1816</v>
      </c>
      <c r="CA1981" t="s">
        <v>1686</v>
      </c>
      <c r="CB1981" t="s">
        <v>1894</v>
      </c>
      <c r="CC1981" s="52" t="s">
        <v>1683</v>
      </c>
      <c r="CD1981" s="52" t="s">
        <v>1683</v>
      </c>
      <c r="CE1981" s="155">
        <v>6241</v>
      </c>
      <c r="CF1981" s="155">
        <v>26</v>
      </c>
      <c r="CG1981" s="31" t="s">
        <v>5837</v>
      </c>
      <c r="CH1981" s="31" t="s">
        <v>4050</v>
      </c>
      <c r="CI1981" s="31" t="s">
        <v>1002</v>
      </c>
      <c r="CJ1981" s="31" t="s">
        <v>816</v>
      </c>
      <c r="DL1981"/>
      <c r="DM1981"/>
      <c r="DN1981"/>
      <c r="DO1981"/>
      <c r="DP1981"/>
      <c r="DQ1981"/>
      <c r="DR1981"/>
      <c r="DV1981" s="31" t="s">
        <v>2378</v>
      </c>
      <c r="DW1981" s="31" t="s">
        <v>2384</v>
      </c>
      <c r="DX1981" s="63"/>
      <c r="DY1981" s="63"/>
      <c r="DZ1981" s="63"/>
      <c r="EA1981" s="167"/>
      <c r="EB1981" s="60"/>
      <c r="EC1981" s="60"/>
      <c r="ED1981" s="60"/>
      <c r="EE1981" s="60"/>
      <c r="EF1981" s="60"/>
      <c r="EG1981" s="60"/>
      <c r="EH1981" s="60"/>
      <c r="EI1981" s="60"/>
      <c r="EJ1981" s="60"/>
      <c r="EK1981" s="60"/>
      <c r="EL1981" s="60"/>
      <c r="EM1981" s="60"/>
      <c r="EN1981" s="60"/>
      <c r="EO1981" s="60"/>
      <c r="EP1981" s="60"/>
      <c r="EQ1981" s="60"/>
      <c r="ER1981" s="60"/>
      <c r="ES1981" s="60"/>
      <c r="ET1981" s="60"/>
      <c r="EU1981" s="60"/>
      <c r="EV1981" s="60"/>
      <c r="EW1981" s="60"/>
      <c r="EX1981" s="60"/>
      <c r="EY1981" s="60"/>
      <c r="EZ1981" s="60"/>
      <c r="FA1981" s="60"/>
      <c r="FB1981" s="60"/>
    </row>
    <row r="1982" spans="22:158" x14ac:dyDescent="0.25">
      <c r="W1982" s="33"/>
      <c r="X1982" s="33"/>
      <c r="AH1982" s="38">
        <v>100</v>
      </c>
      <c r="AI1982" s="38">
        <v>135</v>
      </c>
      <c r="AJ1982" s="38">
        <v>11150</v>
      </c>
      <c r="AK1982" s="38">
        <v>18</v>
      </c>
      <c r="AL1982" s="38">
        <v>1918158</v>
      </c>
      <c r="AM1982" s="61" t="s">
        <v>1816</v>
      </c>
      <c r="AN1982" s="61" t="s">
        <v>1693</v>
      </c>
      <c r="AO1982" s="61" t="s">
        <v>5066</v>
      </c>
      <c r="AP1982" s="61" t="s">
        <v>4974</v>
      </c>
      <c r="AQ1982" s="61" t="s">
        <v>4975</v>
      </c>
      <c r="AR1982" s="28">
        <v>0</v>
      </c>
      <c r="AS1982" s="28">
        <v>76823</v>
      </c>
      <c r="AT1982" s="28">
        <v>90672</v>
      </c>
      <c r="AU1982" s="62"/>
      <c r="BT1982">
        <v>0</v>
      </c>
      <c r="BU1982" s="32">
        <v>100</v>
      </c>
      <c r="BV1982" s="32">
        <v>155</v>
      </c>
      <c r="BW1982" s="32">
        <v>17450</v>
      </c>
      <c r="BX1982" s="32">
        <v>82</v>
      </c>
      <c r="BY1982" s="32">
        <v>91020</v>
      </c>
      <c r="BZ1982" t="s">
        <v>1816</v>
      </c>
      <c r="CA1982" t="s">
        <v>1686</v>
      </c>
      <c r="CB1982" t="s">
        <v>1894</v>
      </c>
      <c r="CC1982" s="52" t="s">
        <v>1790</v>
      </c>
      <c r="CD1982" s="52" t="s">
        <v>1792</v>
      </c>
      <c r="CE1982" s="155">
        <v>1729</v>
      </c>
      <c r="CF1982" s="155">
        <v>20</v>
      </c>
      <c r="CG1982" s="31" t="s">
        <v>5851</v>
      </c>
      <c r="CH1982" s="31" t="s">
        <v>4051</v>
      </c>
      <c r="CI1982" s="31" t="s">
        <v>1002</v>
      </c>
      <c r="CJ1982" s="31" t="s">
        <v>817</v>
      </c>
      <c r="DL1982"/>
      <c r="DM1982"/>
      <c r="DN1982"/>
      <c r="DO1982"/>
      <c r="DP1982"/>
      <c r="DQ1982"/>
      <c r="DR1982"/>
      <c r="DV1982" s="31" t="s">
        <v>2378</v>
      </c>
      <c r="DW1982" s="31" t="s">
        <v>2385</v>
      </c>
      <c r="DX1982" s="63"/>
      <c r="DY1982" s="63"/>
      <c r="DZ1982" s="63"/>
      <c r="EA1982" s="167"/>
      <c r="EB1982" s="60"/>
      <c r="EC1982" s="60"/>
      <c r="ED1982" s="60"/>
      <c r="EE1982" s="60"/>
      <c r="EF1982" s="60"/>
      <c r="EG1982" s="60"/>
      <c r="EH1982" s="60"/>
      <c r="EI1982" s="60"/>
      <c r="EJ1982" s="60"/>
      <c r="EK1982" s="60"/>
      <c r="EL1982" s="60"/>
      <c r="EM1982" s="60"/>
      <c r="EN1982" s="60"/>
      <c r="EO1982" s="60"/>
      <c r="EP1982" s="60"/>
      <c r="EQ1982" s="60"/>
      <c r="ER1982" s="60"/>
      <c r="ES1982" s="60"/>
      <c r="ET1982" s="60"/>
      <c r="EU1982" s="60"/>
      <c r="EV1982" s="60"/>
      <c r="EW1982" s="60"/>
      <c r="EX1982" s="60"/>
      <c r="EY1982" s="60"/>
      <c r="EZ1982" s="60"/>
      <c r="FA1982" s="60"/>
      <c r="FB1982" s="60"/>
    </row>
    <row r="1983" spans="22:158" x14ac:dyDescent="0.25">
      <c r="W1983" s="33"/>
      <c r="X1983" s="33"/>
      <c r="AH1983" s="38">
        <v>100</v>
      </c>
      <c r="AI1983" s="38">
        <v>135</v>
      </c>
      <c r="AJ1983" s="38">
        <v>11950</v>
      </c>
      <c r="AK1983" s="38">
        <v>18</v>
      </c>
      <c r="AL1983" s="38">
        <v>1918158</v>
      </c>
      <c r="AM1983" s="61" t="s">
        <v>1816</v>
      </c>
      <c r="AN1983" s="61" t="s">
        <v>1693</v>
      </c>
      <c r="AO1983" s="61" t="s">
        <v>5083</v>
      </c>
      <c r="AP1983" s="61" t="s">
        <v>4974</v>
      </c>
      <c r="AQ1983" s="61" t="s">
        <v>4975</v>
      </c>
      <c r="AR1983" s="28">
        <v>0</v>
      </c>
      <c r="AS1983" s="28">
        <v>0</v>
      </c>
      <c r="AT1983" s="28">
        <v>24729</v>
      </c>
      <c r="AU1983" s="62"/>
      <c r="BT1983">
        <v>0</v>
      </c>
      <c r="BU1983" s="32">
        <v>100</v>
      </c>
      <c r="BV1983" s="32">
        <v>155</v>
      </c>
      <c r="BW1983" s="32">
        <v>17450</v>
      </c>
      <c r="BX1983" s="32">
        <v>82</v>
      </c>
      <c r="BY1983" s="32">
        <v>91040</v>
      </c>
      <c r="BZ1983" t="s">
        <v>1816</v>
      </c>
      <c r="CA1983" t="s">
        <v>1686</v>
      </c>
      <c r="CB1983" t="s">
        <v>1894</v>
      </c>
      <c r="CC1983" s="52" t="s">
        <v>1790</v>
      </c>
      <c r="CD1983" s="52" t="s">
        <v>1791</v>
      </c>
      <c r="CE1983" s="155">
        <v>519</v>
      </c>
      <c r="CF1983" s="155">
        <v>6</v>
      </c>
      <c r="CG1983" s="31" t="s">
        <v>5853</v>
      </c>
      <c r="CH1983" s="31" t="s">
        <v>4052</v>
      </c>
      <c r="CI1983" s="31" t="s">
        <v>1002</v>
      </c>
      <c r="CJ1983" s="31" t="s">
        <v>818</v>
      </c>
      <c r="DL1983"/>
      <c r="DM1983"/>
      <c r="DN1983"/>
      <c r="DO1983"/>
      <c r="DP1983"/>
      <c r="DQ1983"/>
      <c r="DR1983"/>
      <c r="DV1983" s="31" t="s">
        <v>2378</v>
      </c>
      <c r="DW1983" s="31" t="s">
        <v>2385</v>
      </c>
      <c r="DX1983" s="63"/>
      <c r="DY1983" s="63"/>
      <c r="DZ1983" s="63"/>
      <c r="EA1983" s="167"/>
      <c r="EB1983" s="60"/>
      <c r="EC1983" s="60"/>
      <c r="ED1983" s="60"/>
      <c r="EE1983" s="60"/>
      <c r="EF1983" s="60"/>
      <c r="EG1983" s="60"/>
      <c r="EH1983" s="60"/>
      <c r="EI1983" s="60"/>
      <c r="EJ1983" s="60"/>
      <c r="EK1983" s="60"/>
      <c r="EL1983" s="60"/>
      <c r="EM1983" s="60"/>
      <c r="EN1983" s="60"/>
      <c r="EO1983" s="60"/>
      <c r="EP1983" s="60"/>
      <c r="EQ1983" s="60"/>
      <c r="ER1983" s="60"/>
      <c r="ES1983" s="60"/>
      <c r="ET1983" s="60"/>
      <c r="EU1983" s="60"/>
      <c r="EV1983" s="60"/>
      <c r="EW1983" s="60"/>
      <c r="EX1983" s="60"/>
      <c r="EY1983" s="60"/>
      <c r="EZ1983" s="60"/>
      <c r="FA1983" s="60"/>
      <c r="FB1983" s="60"/>
    </row>
    <row r="1984" spans="22:158" x14ac:dyDescent="0.25">
      <c r="V1984" s="1"/>
      <c r="W1984" s="33"/>
      <c r="X1984" s="33"/>
      <c r="AH1984" s="38">
        <v>100</v>
      </c>
      <c r="AI1984" s="38">
        <v>135</v>
      </c>
      <c r="AJ1984" s="38">
        <v>12100</v>
      </c>
      <c r="AK1984" s="38">
        <v>18</v>
      </c>
      <c r="AL1984" s="38">
        <v>1918158</v>
      </c>
      <c r="AM1984" s="61" t="s">
        <v>1816</v>
      </c>
      <c r="AN1984" s="61" t="s">
        <v>1693</v>
      </c>
      <c r="AO1984" s="61" t="s">
        <v>5086</v>
      </c>
      <c r="AP1984" s="61" t="s">
        <v>4974</v>
      </c>
      <c r="AQ1984" s="61" t="s">
        <v>4975</v>
      </c>
      <c r="AR1984" s="28">
        <v>0</v>
      </c>
      <c r="AS1984" s="28">
        <v>0</v>
      </c>
      <c r="AT1984" s="28">
        <v>5316671</v>
      </c>
      <c r="AU1984" s="62"/>
      <c r="BT1984">
        <v>0</v>
      </c>
      <c r="BU1984" s="32">
        <v>100</v>
      </c>
      <c r="BV1984" s="32">
        <v>155</v>
      </c>
      <c r="BW1984" s="32">
        <v>17450</v>
      </c>
      <c r="BX1984" s="32">
        <v>83</v>
      </c>
      <c r="BY1984" s="32">
        <v>91060</v>
      </c>
      <c r="BZ1984" t="s">
        <v>1816</v>
      </c>
      <c r="CA1984" t="s">
        <v>1686</v>
      </c>
      <c r="CB1984" t="s">
        <v>1894</v>
      </c>
      <c r="CC1984" t="s">
        <v>1786</v>
      </c>
      <c r="CD1984" s="52" t="s">
        <v>5043</v>
      </c>
      <c r="CE1984" s="155">
        <v>42</v>
      </c>
      <c r="CF1984" s="155">
        <v>5</v>
      </c>
      <c r="CG1984" s="31" t="s">
        <v>684</v>
      </c>
      <c r="CH1984" s="31" t="s">
        <v>4053</v>
      </c>
      <c r="CI1984" s="31" t="s">
        <v>1002</v>
      </c>
      <c r="CJ1984" s="31" t="s">
        <v>4945</v>
      </c>
      <c r="DL1984"/>
      <c r="DM1984"/>
      <c r="DN1984"/>
      <c r="DO1984"/>
      <c r="DP1984"/>
      <c r="DQ1984"/>
      <c r="DR1984"/>
      <c r="DV1984" s="31" t="s">
        <v>2378</v>
      </c>
      <c r="DW1984" s="31" t="s">
        <v>2385</v>
      </c>
      <c r="DX1984" s="63"/>
      <c r="DY1984" s="63"/>
      <c r="DZ1984" s="63"/>
      <c r="EA1984" s="167"/>
      <c r="EB1984" s="60"/>
      <c r="EC1984" s="60"/>
      <c r="ED1984" s="60"/>
      <c r="EE1984" s="60"/>
      <c r="EF1984" s="60"/>
      <c r="EG1984" s="60"/>
      <c r="EH1984" s="60"/>
      <c r="EI1984" s="60"/>
      <c r="EJ1984" s="60"/>
      <c r="EK1984" s="60"/>
      <c r="EL1984" s="60"/>
      <c r="EM1984" s="60"/>
      <c r="EN1984" s="60"/>
      <c r="EO1984" s="60"/>
      <c r="EP1984" s="60"/>
      <c r="EQ1984" s="60"/>
      <c r="ER1984" s="60"/>
      <c r="ES1984" s="60"/>
      <c r="ET1984" s="60"/>
      <c r="EU1984" s="60"/>
      <c r="EV1984" s="60"/>
      <c r="EW1984" s="60"/>
      <c r="EX1984" s="60"/>
      <c r="EY1984" s="60"/>
      <c r="EZ1984" s="60"/>
      <c r="FA1984" s="60"/>
      <c r="FB1984" s="60"/>
    </row>
    <row r="1985" spans="22:158" x14ac:dyDescent="0.25">
      <c r="W1985" s="33"/>
      <c r="X1985" s="33"/>
      <c r="AH1985" s="38">
        <v>100</v>
      </c>
      <c r="AI1985" s="38">
        <v>135</v>
      </c>
      <c r="AJ1985" s="38">
        <v>12150</v>
      </c>
      <c r="AK1985" s="38">
        <v>18</v>
      </c>
      <c r="AL1985" s="38">
        <v>1918158</v>
      </c>
      <c r="AM1985" s="61" t="s">
        <v>1816</v>
      </c>
      <c r="AN1985" s="61" t="s">
        <v>1693</v>
      </c>
      <c r="AO1985" s="61" t="s">
        <v>5087</v>
      </c>
      <c r="AP1985" s="61" t="s">
        <v>4974</v>
      </c>
      <c r="AQ1985" s="61" t="s">
        <v>4975</v>
      </c>
      <c r="AR1985" s="28">
        <v>0</v>
      </c>
      <c r="AS1985" s="28">
        <v>0</v>
      </c>
      <c r="AT1985" s="28">
        <v>197830</v>
      </c>
      <c r="AU1985" s="62"/>
      <c r="BT1985">
        <v>0</v>
      </c>
      <c r="BU1985" s="32">
        <v>100</v>
      </c>
      <c r="BV1985" s="32">
        <v>155</v>
      </c>
      <c r="BW1985" s="32">
        <v>17450</v>
      </c>
      <c r="BX1985" s="32">
        <v>84</v>
      </c>
      <c r="BY1985" s="32">
        <v>91100</v>
      </c>
      <c r="BZ1985" t="s">
        <v>1816</v>
      </c>
      <c r="CA1985" t="s">
        <v>1686</v>
      </c>
      <c r="CB1985" t="s">
        <v>1894</v>
      </c>
      <c r="CC1985" s="52" t="s">
        <v>1795</v>
      </c>
      <c r="CD1985" s="52" t="s">
        <v>1796</v>
      </c>
      <c r="CE1985" s="155">
        <v>154</v>
      </c>
      <c r="CF1985" s="155">
        <v>9</v>
      </c>
      <c r="CG1985" s="31" t="s">
        <v>688</v>
      </c>
      <c r="CH1985" s="31" t="s">
        <v>982</v>
      </c>
      <c r="CI1985" s="31" t="s">
        <v>1002</v>
      </c>
      <c r="CJ1985" s="31" t="s">
        <v>819</v>
      </c>
      <c r="DL1985"/>
      <c r="DM1985"/>
      <c r="DN1985"/>
      <c r="DO1985"/>
      <c r="DP1985"/>
      <c r="DQ1985"/>
      <c r="DR1985"/>
      <c r="DV1985" s="31" t="s">
        <v>2378</v>
      </c>
      <c r="DW1985" s="31" t="s">
        <v>2385</v>
      </c>
      <c r="DX1985" s="63"/>
      <c r="DY1985" s="63"/>
      <c r="DZ1985" s="63"/>
      <c r="EA1985" s="167"/>
      <c r="EB1985" s="60"/>
      <c r="EC1985" s="60"/>
      <c r="ED1985" s="60"/>
      <c r="EE1985" s="60"/>
      <c r="EF1985" s="60"/>
      <c r="EG1985" s="60"/>
      <c r="EH1985" s="60"/>
      <c r="EI1985" s="60"/>
      <c r="EJ1985" s="60"/>
      <c r="EK1985" s="60"/>
      <c r="EL1985" s="60"/>
      <c r="EM1985" s="60"/>
      <c r="EN1985" s="60"/>
      <c r="EO1985" s="60"/>
      <c r="EP1985" s="60"/>
      <c r="EQ1985" s="60"/>
      <c r="ER1985" s="60"/>
      <c r="ES1985" s="60"/>
      <c r="ET1985" s="60"/>
      <c r="EU1985" s="60"/>
      <c r="EV1985" s="60"/>
      <c r="EW1985" s="60"/>
      <c r="EX1985" s="60"/>
      <c r="EY1985" s="60"/>
      <c r="EZ1985" s="60"/>
      <c r="FA1985" s="60"/>
      <c r="FB1985" s="60"/>
    </row>
    <row r="1986" spans="22:158" x14ac:dyDescent="0.25">
      <c r="W1986" s="33"/>
      <c r="X1986" s="33"/>
      <c r="AH1986" s="38">
        <v>100</v>
      </c>
      <c r="AI1986" s="38">
        <v>135</v>
      </c>
      <c r="AJ1986" s="38">
        <v>12600</v>
      </c>
      <c r="AK1986" s="38">
        <v>18</v>
      </c>
      <c r="AL1986" s="38">
        <v>1918158</v>
      </c>
      <c r="AM1986" s="61" t="s">
        <v>1816</v>
      </c>
      <c r="AN1986" s="61" t="s">
        <v>1693</v>
      </c>
      <c r="AO1986" s="61" t="s">
        <v>5095</v>
      </c>
      <c r="AP1986" s="61" t="s">
        <v>4974</v>
      </c>
      <c r="AQ1986" s="61" t="s">
        <v>4975</v>
      </c>
      <c r="AR1986" s="28">
        <v>0</v>
      </c>
      <c r="AS1986" s="28">
        <v>83422</v>
      </c>
      <c r="AT1986" s="28">
        <v>321473</v>
      </c>
      <c r="AU1986" s="62"/>
      <c r="BT1986">
        <v>0</v>
      </c>
      <c r="BU1986" s="32">
        <v>100</v>
      </c>
      <c r="BV1986" s="32">
        <v>155</v>
      </c>
      <c r="BW1986" s="32">
        <v>17450</v>
      </c>
      <c r="BX1986" s="32">
        <v>85</v>
      </c>
      <c r="BY1986" s="32">
        <v>91120</v>
      </c>
      <c r="BZ1986" t="s">
        <v>1816</v>
      </c>
      <c r="CA1986" t="s">
        <v>1686</v>
      </c>
      <c r="CB1986" t="s">
        <v>1894</v>
      </c>
      <c r="CC1986" t="s">
        <v>1797</v>
      </c>
      <c r="CD1986" s="52" t="s">
        <v>1797</v>
      </c>
      <c r="CE1986" s="155">
        <v>201</v>
      </c>
      <c r="CF1986" s="155">
        <v>15</v>
      </c>
      <c r="CG1986" s="31" t="s">
        <v>690</v>
      </c>
      <c r="CH1986" s="31" t="s">
        <v>983</v>
      </c>
      <c r="CI1986" s="31" t="s">
        <v>1002</v>
      </c>
      <c r="CJ1986" s="31" t="s">
        <v>820</v>
      </c>
      <c r="DL1986"/>
      <c r="DM1986"/>
      <c r="DN1986"/>
      <c r="DO1986"/>
      <c r="DP1986"/>
      <c r="DQ1986"/>
      <c r="DR1986"/>
      <c r="DV1986" s="31" t="s">
        <v>2378</v>
      </c>
      <c r="DW1986" s="31" t="s">
        <v>2385</v>
      </c>
      <c r="DX1986" s="63"/>
      <c r="DY1986" s="63"/>
      <c r="DZ1986" s="63"/>
      <c r="EA1986" s="167"/>
      <c r="EB1986" s="60"/>
      <c r="EC1986" s="60"/>
      <c r="ED1986" s="60"/>
      <c r="EE1986" s="60"/>
      <c r="EF1986" s="60"/>
      <c r="EG1986" s="60"/>
      <c r="EH1986" s="60"/>
      <c r="EI1986" s="60"/>
      <c r="EJ1986" s="60"/>
      <c r="EK1986" s="60"/>
      <c r="EL1986" s="60"/>
      <c r="EM1986" s="60"/>
      <c r="EN1986" s="60"/>
      <c r="EO1986" s="60"/>
      <c r="EP1986" s="60"/>
      <c r="EQ1986" s="60"/>
      <c r="ER1986" s="60"/>
      <c r="ES1986" s="60"/>
      <c r="ET1986" s="60"/>
      <c r="EU1986" s="60"/>
      <c r="EV1986" s="60"/>
      <c r="EW1986" s="60"/>
      <c r="EX1986" s="60"/>
      <c r="EY1986" s="60"/>
      <c r="EZ1986" s="60"/>
      <c r="FA1986" s="60"/>
      <c r="FB1986" s="60"/>
    </row>
    <row r="1987" spans="22:158" x14ac:dyDescent="0.25">
      <c r="V1987" s="1"/>
      <c r="W1987" s="33"/>
      <c r="X1987" s="33"/>
      <c r="AH1987" s="38">
        <v>100</v>
      </c>
      <c r="AI1987" s="38">
        <v>135</v>
      </c>
      <c r="AJ1987" s="38">
        <v>12950</v>
      </c>
      <c r="AK1987" s="38">
        <v>18</v>
      </c>
      <c r="AL1987" s="38">
        <v>1918158</v>
      </c>
      <c r="AM1987" s="61" t="s">
        <v>1816</v>
      </c>
      <c r="AN1987" s="61" t="s">
        <v>1693</v>
      </c>
      <c r="AO1987" s="61" t="s">
        <v>5100</v>
      </c>
      <c r="AP1987" s="61" t="s">
        <v>4974</v>
      </c>
      <c r="AQ1987" s="61" t="s">
        <v>4975</v>
      </c>
      <c r="AR1987" s="28">
        <v>0</v>
      </c>
      <c r="AS1987" s="28">
        <v>103987</v>
      </c>
      <c r="AT1987" s="28">
        <v>131886</v>
      </c>
      <c r="AU1987" s="62"/>
      <c r="BT1987">
        <v>0</v>
      </c>
      <c r="BU1987" s="32">
        <v>100</v>
      </c>
      <c r="BV1987" s="32">
        <v>155</v>
      </c>
      <c r="BW1987" s="32">
        <v>17450</v>
      </c>
      <c r="BX1987" s="32">
        <v>86</v>
      </c>
      <c r="BY1987" s="32">
        <v>91140</v>
      </c>
      <c r="BZ1987" t="s">
        <v>1816</v>
      </c>
      <c r="CA1987" t="s">
        <v>1686</v>
      </c>
      <c r="CB1987" t="s">
        <v>1894</v>
      </c>
      <c r="CC1987" t="s">
        <v>1787</v>
      </c>
      <c r="CD1987" s="52" t="s">
        <v>1789</v>
      </c>
      <c r="CE1987" s="155">
        <v>540</v>
      </c>
      <c r="CF1987" s="155">
        <v>87</v>
      </c>
      <c r="CG1987" s="31" t="s">
        <v>5839</v>
      </c>
      <c r="CH1987" s="31" t="s">
        <v>984</v>
      </c>
      <c r="CI1987" s="31" t="s">
        <v>1002</v>
      </c>
      <c r="CJ1987" s="31" t="s">
        <v>821</v>
      </c>
      <c r="DL1987"/>
      <c r="DM1987"/>
      <c r="DN1987"/>
      <c r="DO1987"/>
      <c r="DP1987"/>
      <c r="DQ1987"/>
      <c r="DR1987"/>
      <c r="DV1987" s="31" t="s">
        <v>2378</v>
      </c>
      <c r="DW1987" s="31" t="s">
        <v>2385</v>
      </c>
      <c r="DX1987" s="63"/>
      <c r="DY1987" s="63"/>
      <c r="DZ1987" s="63"/>
      <c r="EA1987" s="167"/>
      <c r="EB1987" s="60"/>
      <c r="EC1987" s="60"/>
      <c r="ED1987" s="60"/>
      <c r="EE1987" s="60"/>
      <c r="EF1987" s="60"/>
      <c r="EG1987" s="60"/>
      <c r="EH1987" s="60"/>
      <c r="EI1987" s="60"/>
      <c r="EJ1987" s="60"/>
      <c r="EK1987" s="60"/>
      <c r="EL1987" s="60"/>
      <c r="EM1987" s="60"/>
      <c r="EN1987" s="60"/>
      <c r="EO1987" s="60"/>
      <c r="EP1987" s="60"/>
      <c r="EQ1987" s="60"/>
      <c r="ER1987" s="60"/>
      <c r="ES1987" s="60"/>
      <c r="ET1987" s="60"/>
      <c r="EU1987" s="60"/>
      <c r="EV1987" s="60"/>
      <c r="EW1987" s="60"/>
      <c r="EX1987" s="60"/>
      <c r="EY1987" s="60"/>
      <c r="EZ1987" s="60"/>
      <c r="FA1987" s="60"/>
      <c r="FB1987" s="60"/>
    </row>
    <row r="1988" spans="22:158" x14ac:dyDescent="0.25">
      <c r="W1988" s="33"/>
      <c r="X1988" s="33"/>
      <c r="AH1988" s="38">
        <v>100</v>
      </c>
      <c r="AI1988" s="38">
        <v>135</v>
      </c>
      <c r="AJ1988" s="38">
        <v>15270</v>
      </c>
      <c r="AK1988" s="38">
        <v>18</v>
      </c>
      <c r="AL1988" s="38">
        <v>1918158</v>
      </c>
      <c r="AM1988" s="61" t="s">
        <v>1816</v>
      </c>
      <c r="AN1988" s="61" t="s">
        <v>1693</v>
      </c>
      <c r="AO1988" s="61" t="s">
        <v>1596</v>
      </c>
      <c r="AP1988" s="61" t="s">
        <v>4974</v>
      </c>
      <c r="AQ1988" s="61" t="s">
        <v>4975</v>
      </c>
      <c r="AR1988" s="28">
        <v>0</v>
      </c>
      <c r="AS1988" s="28">
        <v>988546</v>
      </c>
      <c r="AT1988" s="28">
        <v>0</v>
      </c>
      <c r="AU1988" s="62"/>
      <c r="BT1988">
        <v>0</v>
      </c>
      <c r="BU1988" s="32">
        <v>100</v>
      </c>
      <c r="BV1988" s="32">
        <v>155</v>
      </c>
      <c r="BW1988" s="32">
        <v>17450</v>
      </c>
      <c r="BX1988" s="32">
        <v>86</v>
      </c>
      <c r="BY1988" s="32">
        <v>91160</v>
      </c>
      <c r="BZ1988" t="s">
        <v>1816</v>
      </c>
      <c r="CA1988" t="s">
        <v>1686</v>
      </c>
      <c r="CB1988" t="s">
        <v>1894</v>
      </c>
      <c r="CC1988" s="52" t="s">
        <v>1787</v>
      </c>
      <c r="CD1988" s="52" t="s">
        <v>1788</v>
      </c>
      <c r="CE1988" s="155">
        <v>175</v>
      </c>
      <c r="CF1988" s="155">
        <v>17</v>
      </c>
      <c r="CG1988" s="31" t="s">
        <v>5831</v>
      </c>
      <c r="CH1988" s="31" t="s">
        <v>985</v>
      </c>
      <c r="CI1988" s="31" t="s">
        <v>1002</v>
      </c>
      <c r="CJ1988" s="31" t="s">
        <v>822</v>
      </c>
      <c r="DL1988"/>
      <c r="DM1988"/>
      <c r="DN1988"/>
      <c r="DO1988"/>
      <c r="DP1988"/>
      <c r="DQ1988"/>
      <c r="DR1988"/>
      <c r="DV1988" s="31" t="s">
        <v>2378</v>
      </c>
      <c r="DW1988" s="31" t="s">
        <v>2385</v>
      </c>
      <c r="DX1988" s="63"/>
      <c r="DY1988" s="63"/>
      <c r="DZ1988" s="63"/>
      <c r="EA1988" s="167"/>
      <c r="EB1988" s="60"/>
      <c r="EC1988" s="60"/>
      <c r="ED1988" s="60"/>
      <c r="EE1988" s="60"/>
      <c r="EF1988" s="60"/>
      <c r="EG1988" s="60"/>
      <c r="EH1988" s="60"/>
      <c r="EI1988" s="60"/>
      <c r="EJ1988" s="60"/>
      <c r="EK1988" s="60"/>
      <c r="EL1988" s="60"/>
      <c r="EM1988" s="60"/>
      <c r="EN1988" s="60"/>
      <c r="EO1988" s="60"/>
      <c r="EP1988" s="60"/>
      <c r="EQ1988" s="60"/>
      <c r="ER1988" s="60"/>
      <c r="ES1988" s="60"/>
      <c r="ET1988" s="60"/>
      <c r="EU1988" s="60"/>
      <c r="EV1988" s="60"/>
      <c r="EW1988" s="60"/>
      <c r="EX1988" s="60"/>
      <c r="EY1988" s="60"/>
      <c r="EZ1988" s="60"/>
      <c r="FA1988" s="60"/>
      <c r="FB1988" s="60"/>
    </row>
    <row r="1989" spans="22:158" x14ac:dyDescent="0.25">
      <c r="W1989" s="33"/>
      <c r="X1989" s="33"/>
      <c r="AH1989" s="38">
        <v>100</v>
      </c>
      <c r="AI1989" s="38">
        <v>135</v>
      </c>
      <c r="AJ1989" s="38">
        <v>15400</v>
      </c>
      <c r="AK1989" s="38">
        <v>18</v>
      </c>
      <c r="AL1989" s="38">
        <v>1918158</v>
      </c>
      <c r="AM1989" s="61" t="s">
        <v>1816</v>
      </c>
      <c r="AN1989" s="61" t="s">
        <v>1693</v>
      </c>
      <c r="AO1989" s="61" t="s">
        <v>1599</v>
      </c>
      <c r="AP1989" s="61" t="s">
        <v>4974</v>
      </c>
      <c r="AQ1989" s="61" t="s">
        <v>4975</v>
      </c>
      <c r="AR1989" s="28">
        <v>0</v>
      </c>
      <c r="AS1989" s="28">
        <v>0</v>
      </c>
      <c r="AT1989" s="28">
        <v>280259</v>
      </c>
      <c r="AU1989" s="62"/>
      <c r="BT1989">
        <v>0</v>
      </c>
      <c r="BU1989" s="32">
        <v>100</v>
      </c>
      <c r="BV1989" s="32">
        <v>155</v>
      </c>
      <c r="BW1989" s="32">
        <v>17450</v>
      </c>
      <c r="BX1989" s="32">
        <v>87</v>
      </c>
      <c r="BY1989" s="32">
        <v>91180</v>
      </c>
      <c r="BZ1989" t="s">
        <v>1816</v>
      </c>
      <c r="CA1989" t="s">
        <v>1686</v>
      </c>
      <c r="CB1989" t="s">
        <v>1894</v>
      </c>
      <c r="CC1989" s="52" t="s">
        <v>1726</v>
      </c>
      <c r="CD1989" s="52" t="s">
        <v>1793</v>
      </c>
      <c r="CE1989" s="155"/>
      <c r="CF1989" s="155"/>
      <c r="CG1989" s="31" t="s">
        <v>5841</v>
      </c>
      <c r="CH1989" s="31" t="s">
        <v>986</v>
      </c>
      <c r="CI1989" s="31" t="s">
        <v>1002</v>
      </c>
      <c r="CJ1989" s="31" t="s">
        <v>823</v>
      </c>
      <c r="DL1989"/>
      <c r="DM1989"/>
      <c r="DN1989"/>
      <c r="DO1989"/>
      <c r="DP1989"/>
      <c r="DQ1989"/>
      <c r="DR1989"/>
      <c r="DV1989" s="31" t="s">
        <v>2378</v>
      </c>
      <c r="DW1989" s="31" t="s">
        <v>2385</v>
      </c>
      <c r="DX1989" s="63"/>
      <c r="DY1989" s="63"/>
      <c r="DZ1989" s="63"/>
      <c r="EA1989" s="167"/>
      <c r="EB1989" s="60"/>
      <c r="EC1989" s="60"/>
      <c r="ED1989" s="60"/>
      <c r="EE1989" s="60"/>
      <c r="EF1989" s="60"/>
      <c r="EG1989" s="60"/>
      <c r="EH1989" s="60"/>
      <c r="EI1989" s="60"/>
      <c r="EJ1989" s="60"/>
      <c r="EK1989" s="60"/>
      <c r="EL1989" s="60"/>
      <c r="EM1989" s="60"/>
      <c r="EN1989" s="60"/>
      <c r="EO1989" s="60"/>
      <c r="EP1989" s="60"/>
      <c r="EQ1989" s="60"/>
      <c r="ER1989" s="60"/>
      <c r="ES1989" s="60"/>
      <c r="ET1989" s="60"/>
      <c r="EU1989" s="60"/>
      <c r="EV1989" s="60"/>
      <c r="EW1989" s="60"/>
      <c r="EX1989" s="60"/>
      <c r="EY1989" s="60"/>
      <c r="EZ1989" s="60"/>
      <c r="FA1989" s="60"/>
      <c r="FB1989" s="60"/>
    </row>
    <row r="1990" spans="22:158" x14ac:dyDescent="0.25">
      <c r="W1990" s="33"/>
      <c r="X1990" s="33"/>
      <c r="AH1990" s="38">
        <v>100</v>
      </c>
      <c r="AI1990" s="38">
        <v>135</v>
      </c>
      <c r="AJ1990" s="38">
        <v>15850</v>
      </c>
      <c r="AK1990" s="38">
        <v>18</v>
      </c>
      <c r="AL1990" s="38">
        <v>1918158</v>
      </c>
      <c r="AM1990" s="61" t="s">
        <v>1816</v>
      </c>
      <c r="AN1990" s="61" t="s">
        <v>1693</v>
      </c>
      <c r="AO1990" s="61" t="s">
        <v>1608</v>
      </c>
      <c r="AP1990" s="61" t="s">
        <v>4974</v>
      </c>
      <c r="AQ1990" s="61" t="s">
        <v>4975</v>
      </c>
      <c r="AR1990" s="28">
        <v>0</v>
      </c>
      <c r="AS1990" s="28">
        <v>10966833</v>
      </c>
      <c r="AT1990" s="28">
        <v>5827730</v>
      </c>
      <c r="AU1990" s="62"/>
      <c r="BT1990">
        <v>0</v>
      </c>
      <c r="BU1990" s="32">
        <v>100</v>
      </c>
      <c r="BV1990" s="32">
        <v>155</v>
      </c>
      <c r="BW1990" s="32">
        <v>17450</v>
      </c>
      <c r="BX1990" s="32">
        <v>87</v>
      </c>
      <c r="BY1990" s="32">
        <v>91190</v>
      </c>
      <c r="BZ1990" t="s">
        <v>1816</v>
      </c>
      <c r="CA1990" t="s">
        <v>1686</v>
      </c>
      <c r="CB1990" s="52" t="s">
        <v>1894</v>
      </c>
      <c r="CC1990" s="52" t="s">
        <v>1726</v>
      </c>
      <c r="CD1990" s="52" t="s">
        <v>1726</v>
      </c>
      <c r="CE1990" s="155"/>
      <c r="CF1990" s="155"/>
      <c r="CG1990" s="31" t="s">
        <v>5843</v>
      </c>
      <c r="CH1990" s="31" t="s">
        <v>987</v>
      </c>
      <c r="CI1990" s="31" t="s">
        <v>1002</v>
      </c>
      <c r="CJ1990" s="31" t="s">
        <v>824</v>
      </c>
      <c r="DL1990"/>
      <c r="DM1990"/>
      <c r="DN1990"/>
      <c r="DO1990"/>
      <c r="DP1990"/>
      <c r="DQ1990"/>
      <c r="DR1990"/>
      <c r="DV1990" s="31" t="s">
        <v>2378</v>
      </c>
      <c r="DW1990" s="31" t="s">
        <v>2385</v>
      </c>
      <c r="DX1990" s="63"/>
      <c r="DY1990" s="63"/>
      <c r="DZ1990" s="63"/>
      <c r="EA1990" s="167"/>
      <c r="EB1990" s="60"/>
      <c r="EC1990" s="60"/>
      <c r="ED1990" s="60"/>
      <c r="EE1990" s="60"/>
      <c r="EF1990" s="60"/>
      <c r="EG1990" s="60"/>
      <c r="EH1990" s="60"/>
      <c r="EI1990" s="60"/>
      <c r="EJ1990" s="60"/>
      <c r="EK1990" s="60"/>
      <c r="EL1990" s="60"/>
      <c r="EM1990" s="60"/>
      <c r="EN1990" s="60"/>
      <c r="EO1990" s="60"/>
      <c r="EP1990" s="60"/>
      <c r="EQ1990" s="60"/>
      <c r="ER1990" s="60"/>
      <c r="ES1990" s="60"/>
      <c r="ET1990" s="60"/>
      <c r="EU1990" s="60"/>
      <c r="EV1990" s="60"/>
      <c r="EW1990" s="60"/>
      <c r="EX1990" s="60"/>
      <c r="EY1990" s="60"/>
      <c r="EZ1990" s="60"/>
      <c r="FA1990" s="60"/>
      <c r="FB1990" s="60"/>
    </row>
    <row r="1991" spans="22:158" x14ac:dyDescent="0.25">
      <c r="W1991" s="33"/>
      <c r="X1991" s="33"/>
      <c r="AH1991" s="38">
        <v>100</v>
      </c>
      <c r="AI1991" s="38">
        <v>135</v>
      </c>
      <c r="AJ1991" s="38">
        <v>18020</v>
      </c>
      <c r="AK1991" s="38">
        <v>18</v>
      </c>
      <c r="AL1991" s="38">
        <v>1918158</v>
      </c>
      <c r="AM1991" s="61" t="s">
        <v>1816</v>
      </c>
      <c r="AN1991" s="61" t="s">
        <v>1693</v>
      </c>
      <c r="AO1991" s="61" t="s">
        <v>1656</v>
      </c>
      <c r="AP1991" s="61" t="s">
        <v>4974</v>
      </c>
      <c r="AQ1991" s="61" t="s">
        <v>4975</v>
      </c>
      <c r="AR1991" s="28">
        <v>0</v>
      </c>
      <c r="AS1991" s="28">
        <v>50015</v>
      </c>
      <c r="AT1991" s="28">
        <v>0</v>
      </c>
      <c r="AU1991" s="62"/>
      <c r="BT1991">
        <v>0</v>
      </c>
      <c r="BU1991" s="32">
        <v>100</v>
      </c>
      <c r="BV1991" s="32">
        <v>155</v>
      </c>
      <c r="BW1991" s="32">
        <v>17450</v>
      </c>
      <c r="BX1991" s="32">
        <v>87</v>
      </c>
      <c r="BY1991" s="32">
        <v>91200</v>
      </c>
      <c r="BZ1991" t="s">
        <v>1816</v>
      </c>
      <c r="CA1991" t="s">
        <v>1686</v>
      </c>
      <c r="CB1991" t="s">
        <v>1894</v>
      </c>
      <c r="CC1991" t="s">
        <v>1726</v>
      </c>
      <c r="CD1991" s="52" t="s">
        <v>1794</v>
      </c>
      <c r="CE1991" s="155"/>
      <c r="CF1991" s="155"/>
      <c r="CG1991" s="31" t="s">
        <v>5845</v>
      </c>
      <c r="CH1991" s="31" t="s">
        <v>990</v>
      </c>
      <c r="CI1991" s="31" t="s">
        <v>1002</v>
      </c>
      <c r="CJ1991" s="31" t="s">
        <v>825</v>
      </c>
      <c r="DL1991"/>
      <c r="DM1991"/>
      <c r="DN1991"/>
      <c r="DO1991"/>
      <c r="DP1991"/>
      <c r="DQ1991"/>
      <c r="DR1991"/>
      <c r="DV1991" s="31" t="s">
        <v>2378</v>
      </c>
      <c r="DW1991" s="31" t="s">
        <v>2385</v>
      </c>
      <c r="DX1991" s="63"/>
      <c r="DY1991" s="63"/>
      <c r="DZ1991" s="63"/>
      <c r="EA1991" s="167"/>
      <c r="EB1991" s="60"/>
      <c r="EC1991" s="60"/>
      <c r="ED1991" s="60"/>
      <c r="EE1991" s="60"/>
      <c r="EF1991" s="60"/>
      <c r="EG1991" s="60"/>
      <c r="EH1991" s="60"/>
      <c r="EI1991" s="60"/>
      <c r="EJ1991" s="60"/>
      <c r="EK1991" s="60"/>
      <c r="EL1991" s="60"/>
      <c r="EM1991" s="60"/>
      <c r="EN1991" s="60"/>
      <c r="EO1991" s="60"/>
      <c r="EP1991" s="60"/>
      <c r="EQ1991" s="60"/>
      <c r="ER1991" s="60"/>
      <c r="ES1991" s="60"/>
      <c r="ET1991" s="60"/>
      <c r="EU1991" s="60"/>
      <c r="EV1991" s="60"/>
      <c r="EW1991" s="60"/>
      <c r="EX1991" s="60"/>
      <c r="EY1991" s="60"/>
      <c r="EZ1991" s="60"/>
      <c r="FA1991" s="60"/>
      <c r="FB1991" s="60"/>
    </row>
    <row r="1992" spans="22:158" x14ac:dyDescent="0.25">
      <c r="W1992" s="33"/>
      <c r="X1992" s="33"/>
      <c r="AH1992" s="38">
        <v>100</v>
      </c>
      <c r="AI1992" s="38">
        <v>135</v>
      </c>
      <c r="AJ1992" s="38">
        <v>18150</v>
      </c>
      <c r="AK1992" s="38">
        <v>18</v>
      </c>
      <c r="AL1992" s="38">
        <v>1918158</v>
      </c>
      <c r="AM1992" s="61" t="s">
        <v>1816</v>
      </c>
      <c r="AN1992" s="61" t="s">
        <v>1693</v>
      </c>
      <c r="AO1992" s="61" t="s">
        <v>1659</v>
      </c>
      <c r="AP1992" s="61" t="s">
        <v>4974</v>
      </c>
      <c r="AQ1992" s="61" t="s">
        <v>4975</v>
      </c>
      <c r="AR1992" s="28">
        <v>0</v>
      </c>
      <c r="AS1992" s="28">
        <v>103628</v>
      </c>
      <c r="AT1992" s="28">
        <v>24729</v>
      </c>
      <c r="AU1992" s="62"/>
      <c r="BT1992">
        <v>0</v>
      </c>
      <c r="BU1992" s="32">
        <v>100</v>
      </c>
      <c r="BV1992" s="32">
        <v>155</v>
      </c>
      <c r="BW1992" s="32">
        <v>17450</v>
      </c>
      <c r="BX1992" s="32">
        <v>88</v>
      </c>
      <c r="BY1992" s="32">
        <v>91220</v>
      </c>
      <c r="BZ1992" t="s">
        <v>1816</v>
      </c>
      <c r="CA1992" t="s">
        <v>1686</v>
      </c>
      <c r="CB1992" t="s">
        <v>1894</v>
      </c>
      <c r="CC1992" s="52" t="s">
        <v>1684</v>
      </c>
      <c r="CD1992" s="52" t="s">
        <v>1684</v>
      </c>
      <c r="CE1992" s="155">
        <v>165</v>
      </c>
      <c r="CF1992" s="155">
        <v>6</v>
      </c>
      <c r="CG1992" s="31" t="s">
        <v>696</v>
      </c>
      <c r="CH1992" s="31" t="s">
        <v>991</v>
      </c>
      <c r="CI1992" s="31" t="s">
        <v>1002</v>
      </c>
      <c r="CJ1992" s="31" t="s">
        <v>826</v>
      </c>
      <c r="DL1992"/>
      <c r="DM1992"/>
      <c r="DN1992"/>
      <c r="DO1992"/>
      <c r="DP1992"/>
      <c r="DQ1992"/>
      <c r="DR1992"/>
      <c r="DV1992" s="31" t="s">
        <v>2378</v>
      </c>
      <c r="DW1992" s="31" t="s">
        <v>2385</v>
      </c>
      <c r="DX1992" s="63"/>
      <c r="DY1992" s="63"/>
      <c r="DZ1992" s="63"/>
      <c r="EA1992" s="167"/>
      <c r="EB1992" s="60"/>
      <c r="EC1992" s="60"/>
      <c r="ED1992" s="60"/>
      <c r="EE1992" s="60"/>
      <c r="EF1992" s="60"/>
      <c r="EG1992" s="60"/>
      <c r="EH1992" s="60"/>
      <c r="EI1992" s="60"/>
      <c r="EJ1992" s="60"/>
      <c r="EK1992" s="60"/>
      <c r="EL1992" s="60"/>
      <c r="EM1992" s="60"/>
      <c r="EN1992" s="60"/>
      <c r="EO1992" s="60"/>
      <c r="EP1992" s="60"/>
      <c r="EQ1992" s="60"/>
      <c r="ER1992" s="60"/>
      <c r="ES1992" s="60"/>
      <c r="ET1992" s="60"/>
      <c r="EU1992" s="60"/>
      <c r="EV1992" s="60"/>
      <c r="EW1992" s="60"/>
      <c r="EX1992" s="60"/>
      <c r="EY1992" s="60"/>
      <c r="EZ1992" s="60"/>
      <c r="FA1992" s="60"/>
      <c r="FB1992" s="60"/>
    </row>
    <row r="1993" spans="22:158" x14ac:dyDescent="0.25">
      <c r="W1993" s="33"/>
      <c r="X1993" s="33"/>
      <c r="AH1993" s="38">
        <v>100</v>
      </c>
      <c r="AI1993" s="38">
        <v>140</v>
      </c>
      <c r="AJ1993" s="38">
        <v>10470</v>
      </c>
      <c r="AK1993" s="38">
        <v>18</v>
      </c>
      <c r="AL1993" s="38">
        <v>1918158</v>
      </c>
      <c r="AM1993" s="61" t="s">
        <v>1816</v>
      </c>
      <c r="AN1993" s="61" t="s">
        <v>1690</v>
      </c>
      <c r="AO1993" s="61" t="s">
        <v>5052</v>
      </c>
      <c r="AP1993" s="61" t="s">
        <v>4974</v>
      </c>
      <c r="AQ1993" s="61" t="s">
        <v>4975</v>
      </c>
      <c r="AR1993" s="28">
        <v>0</v>
      </c>
      <c r="AS1993" s="28">
        <v>910539</v>
      </c>
      <c r="AT1993" s="28">
        <v>527546</v>
      </c>
      <c r="AU1993" s="62"/>
      <c r="BT1993">
        <v>0</v>
      </c>
      <c r="BU1993" s="32">
        <v>100</v>
      </c>
      <c r="BV1993" s="32">
        <v>155</v>
      </c>
      <c r="BW1993" s="32">
        <v>17450</v>
      </c>
      <c r="BX1993" s="32">
        <v>89</v>
      </c>
      <c r="BY1993" s="32">
        <v>91240</v>
      </c>
      <c r="BZ1993" t="s">
        <v>1816</v>
      </c>
      <c r="CA1993" t="s">
        <v>1686</v>
      </c>
      <c r="CB1993" t="s">
        <v>1894</v>
      </c>
      <c r="CC1993" t="s">
        <v>1785</v>
      </c>
      <c r="CD1993" s="52" t="s">
        <v>1785</v>
      </c>
      <c r="CE1993" s="155">
        <v>118887</v>
      </c>
      <c r="CF1993" s="155">
        <v>112</v>
      </c>
      <c r="CG1993" s="31" t="s">
        <v>698</v>
      </c>
      <c r="CH1993" s="31" t="s">
        <v>992</v>
      </c>
      <c r="CI1993" s="31" t="s">
        <v>1002</v>
      </c>
      <c r="CJ1993" s="31" t="s">
        <v>827</v>
      </c>
      <c r="DL1993"/>
      <c r="DM1993"/>
      <c r="DN1993"/>
      <c r="DO1993"/>
      <c r="DP1993"/>
      <c r="DQ1993"/>
      <c r="DR1993"/>
      <c r="DV1993" s="31" t="s">
        <v>2378</v>
      </c>
      <c r="DW1993" s="31" t="s">
        <v>2386</v>
      </c>
      <c r="DX1993" s="63"/>
      <c r="DY1993" s="63"/>
      <c r="DZ1993" s="63"/>
      <c r="EA1993" s="167"/>
      <c r="EB1993" s="60"/>
      <c r="EC1993" s="60"/>
      <c r="ED1993" s="60"/>
      <c r="EE1993" s="60"/>
      <c r="EF1993" s="60"/>
      <c r="EG1993" s="60"/>
      <c r="EH1993" s="60"/>
      <c r="EI1993" s="60"/>
      <c r="EJ1993" s="60"/>
      <c r="EK1993" s="60"/>
      <c r="EL1993" s="60"/>
      <c r="EM1993" s="60"/>
      <c r="EN1993" s="60"/>
      <c r="EO1993" s="60"/>
      <c r="EP1993" s="60"/>
      <c r="EQ1993" s="60"/>
      <c r="ER1993" s="60"/>
      <c r="ES1993" s="60"/>
      <c r="ET1993" s="60"/>
      <c r="EU1993" s="60"/>
      <c r="EV1993" s="60"/>
      <c r="EW1993" s="60"/>
      <c r="EX1993" s="60"/>
      <c r="EY1993" s="60"/>
      <c r="EZ1993" s="60"/>
      <c r="FA1993" s="60"/>
      <c r="FB1993" s="60"/>
    </row>
    <row r="1994" spans="22:158" x14ac:dyDescent="0.25">
      <c r="V1994" s="1"/>
      <c r="W1994" s="33"/>
      <c r="X1994" s="33"/>
      <c r="AH1994" s="38">
        <v>100</v>
      </c>
      <c r="AI1994" s="38">
        <v>140</v>
      </c>
      <c r="AJ1994" s="38">
        <v>10800</v>
      </c>
      <c r="AK1994" s="38">
        <v>18</v>
      </c>
      <c r="AL1994" s="38">
        <v>1918158</v>
      </c>
      <c r="AM1994" s="61" t="s">
        <v>1816</v>
      </c>
      <c r="AN1994" s="61" t="s">
        <v>1690</v>
      </c>
      <c r="AO1994" s="61" t="s">
        <v>5059</v>
      </c>
      <c r="AP1994" s="61" t="s">
        <v>4974</v>
      </c>
      <c r="AQ1994" s="61" t="s">
        <v>4975</v>
      </c>
      <c r="AR1994" s="28">
        <v>0</v>
      </c>
      <c r="AS1994" s="28">
        <v>39295</v>
      </c>
      <c r="AT1994" s="28">
        <v>16486</v>
      </c>
      <c r="AU1994" s="62"/>
      <c r="BT1994">
        <v>0</v>
      </c>
      <c r="BU1994" s="32">
        <v>100</v>
      </c>
      <c r="BV1994" s="32">
        <v>155</v>
      </c>
      <c r="BW1994" s="32">
        <v>17700</v>
      </c>
      <c r="BX1994" s="32">
        <v>81</v>
      </c>
      <c r="BY1994" s="32">
        <v>91000</v>
      </c>
      <c r="BZ1994" t="s">
        <v>1816</v>
      </c>
      <c r="CA1994" t="s">
        <v>1686</v>
      </c>
      <c r="CB1994" t="s">
        <v>1900</v>
      </c>
      <c r="CC1994" t="s">
        <v>1683</v>
      </c>
      <c r="CD1994" t="s">
        <v>1784</v>
      </c>
      <c r="CE1994" s="155">
        <v>10231</v>
      </c>
      <c r="CF1994" s="155">
        <v>39</v>
      </c>
      <c r="CG1994" s="31" t="s">
        <v>5834</v>
      </c>
      <c r="CH1994" s="31" t="s">
        <v>4048</v>
      </c>
      <c r="CI1994" s="31" t="s">
        <v>1003</v>
      </c>
      <c r="CJ1994" s="31" t="s">
        <v>828</v>
      </c>
      <c r="DL1994"/>
      <c r="DM1994"/>
      <c r="DN1994"/>
      <c r="DO1994"/>
      <c r="DP1994"/>
      <c r="DQ1994"/>
      <c r="DR1994"/>
      <c r="DV1994" s="31" t="s">
        <v>2378</v>
      </c>
      <c r="DW1994" s="31" t="s">
        <v>2386</v>
      </c>
      <c r="DX1994" s="63"/>
      <c r="DY1994" s="63"/>
      <c r="DZ1994" s="63"/>
      <c r="EA1994" s="167"/>
      <c r="EB1994" s="60"/>
      <c r="EC1994" s="60"/>
      <c r="ED1994" s="60"/>
      <c r="EE1994" s="60"/>
      <c r="EF1994" s="60"/>
      <c r="EG1994" s="60"/>
      <c r="EH1994" s="60"/>
      <c r="EI1994" s="60"/>
      <c r="EJ1994" s="60"/>
      <c r="EK1994" s="60"/>
      <c r="EL1994" s="60"/>
      <c r="EM1994" s="60"/>
      <c r="EN1994" s="60"/>
      <c r="EO1994" s="60"/>
      <c r="EP1994" s="60"/>
      <c r="EQ1994" s="60"/>
      <c r="ER1994" s="60"/>
      <c r="ES1994" s="60"/>
      <c r="ET1994" s="60"/>
      <c r="EU1994" s="60"/>
      <c r="EV1994" s="60"/>
      <c r="EW1994" s="60"/>
      <c r="EX1994" s="60"/>
      <c r="EY1994" s="60"/>
      <c r="EZ1994" s="60"/>
      <c r="FA1994" s="60"/>
      <c r="FB1994" s="60"/>
    </row>
    <row r="1995" spans="22:158" x14ac:dyDescent="0.25">
      <c r="W1995" s="33"/>
      <c r="X1995" s="33"/>
      <c r="AH1995" s="38">
        <v>100</v>
      </c>
      <c r="AI1995" s="38">
        <v>140</v>
      </c>
      <c r="AJ1995" s="38">
        <v>10850</v>
      </c>
      <c r="AK1995" s="38">
        <v>18</v>
      </c>
      <c r="AL1995" s="38">
        <v>1918158</v>
      </c>
      <c r="AM1995" s="61" t="s">
        <v>1816</v>
      </c>
      <c r="AN1995" s="61" t="s">
        <v>1690</v>
      </c>
      <c r="AO1995" s="61" t="s">
        <v>5060</v>
      </c>
      <c r="AP1995" s="61" t="s">
        <v>4974</v>
      </c>
      <c r="AQ1995" s="61" t="s">
        <v>4975</v>
      </c>
      <c r="AR1995" s="28">
        <v>0</v>
      </c>
      <c r="AS1995" s="28">
        <v>573150</v>
      </c>
      <c r="AT1995" s="28">
        <v>296745</v>
      </c>
      <c r="AU1995" s="62"/>
      <c r="BT1995">
        <v>0</v>
      </c>
      <c r="BU1995" s="32">
        <v>100</v>
      </c>
      <c r="BV1995" s="32">
        <v>155</v>
      </c>
      <c r="BW1995" s="32">
        <v>17700</v>
      </c>
      <c r="BX1995" s="32">
        <v>81</v>
      </c>
      <c r="BY1995" s="32">
        <v>91010</v>
      </c>
      <c r="BZ1995" t="s">
        <v>1816</v>
      </c>
      <c r="CA1995" t="s">
        <v>1686</v>
      </c>
      <c r="CB1995" t="s">
        <v>1900</v>
      </c>
      <c r="CC1995" s="52" t="s">
        <v>1683</v>
      </c>
      <c r="CD1995" s="52" t="s">
        <v>1683</v>
      </c>
      <c r="CE1995" s="155">
        <v>20</v>
      </c>
      <c r="CF1995" s="155">
        <v>1</v>
      </c>
      <c r="CG1995" s="31" t="s">
        <v>5837</v>
      </c>
      <c r="CH1995" s="31" t="s">
        <v>4050</v>
      </c>
      <c r="CI1995" s="31" t="s">
        <v>1003</v>
      </c>
      <c r="CJ1995" s="31" t="s">
        <v>829</v>
      </c>
      <c r="DL1995"/>
      <c r="DM1995"/>
      <c r="DN1995"/>
      <c r="DO1995"/>
      <c r="DP1995"/>
      <c r="DQ1995"/>
      <c r="DR1995"/>
      <c r="DV1995" s="31" t="s">
        <v>2378</v>
      </c>
      <c r="DW1995" s="31" t="s">
        <v>2386</v>
      </c>
      <c r="DX1995" s="63"/>
      <c r="DY1995" s="63"/>
      <c r="DZ1995" s="63"/>
      <c r="EA1995" s="167"/>
      <c r="EB1995" s="60"/>
      <c r="EC1995" s="60"/>
      <c r="ED1995" s="60"/>
      <c r="EE1995" s="60"/>
      <c r="EF1995" s="60"/>
      <c r="EG1995" s="60"/>
      <c r="EH1995" s="60"/>
      <c r="EI1995" s="60"/>
      <c r="EJ1995" s="60"/>
      <c r="EK1995" s="60"/>
      <c r="EL1995" s="60"/>
      <c r="EM1995" s="60"/>
      <c r="EN1995" s="60"/>
      <c r="EO1995" s="60"/>
      <c r="EP1995" s="60"/>
      <c r="EQ1995" s="60"/>
      <c r="ER1995" s="60"/>
      <c r="ES1995" s="60"/>
      <c r="ET1995" s="60"/>
      <c r="EU1995" s="60"/>
      <c r="EV1995" s="60"/>
      <c r="EW1995" s="60"/>
      <c r="EX1995" s="60"/>
      <c r="EY1995" s="60"/>
      <c r="EZ1995" s="60"/>
      <c r="FA1995" s="60"/>
      <c r="FB1995" s="60"/>
    </row>
    <row r="1996" spans="22:158" x14ac:dyDescent="0.25">
      <c r="W1996" s="33"/>
      <c r="X1996" s="33"/>
      <c r="AH1996" s="38">
        <v>100</v>
      </c>
      <c r="AI1996" s="38">
        <v>140</v>
      </c>
      <c r="AJ1996" s="38">
        <v>11400</v>
      </c>
      <c r="AK1996" s="38">
        <v>18</v>
      </c>
      <c r="AL1996" s="38">
        <v>1918158</v>
      </c>
      <c r="AM1996" s="61" t="s">
        <v>1816</v>
      </c>
      <c r="AN1996" s="61" t="s">
        <v>1690</v>
      </c>
      <c r="AO1996" s="61" t="s">
        <v>5071</v>
      </c>
      <c r="AP1996" s="61" t="s">
        <v>4974</v>
      </c>
      <c r="AQ1996" s="61" t="s">
        <v>4975</v>
      </c>
      <c r="AR1996" s="28">
        <v>0</v>
      </c>
      <c r="AS1996" s="28">
        <v>31866</v>
      </c>
      <c r="AT1996" s="28">
        <v>939691</v>
      </c>
      <c r="AU1996" s="62"/>
      <c r="BT1996">
        <v>0</v>
      </c>
      <c r="BU1996" s="32">
        <v>100</v>
      </c>
      <c r="BV1996" s="32">
        <v>155</v>
      </c>
      <c r="BW1996" s="32">
        <v>17700</v>
      </c>
      <c r="BX1996" s="32">
        <v>82</v>
      </c>
      <c r="BY1996" s="32">
        <v>91020</v>
      </c>
      <c r="BZ1996" t="s">
        <v>1816</v>
      </c>
      <c r="CA1996" t="s">
        <v>1686</v>
      </c>
      <c r="CB1996" t="s">
        <v>1900</v>
      </c>
      <c r="CC1996" s="52" t="s">
        <v>1790</v>
      </c>
      <c r="CD1996" s="52" t="s">
        <v>1792</v>
      </c>
      <c r="CE1996" s="155">
        <v>111446</v>
      </c>
      <c r="CF1996" s="155">
        <v>144</v>
      </c>
      <c r="CG1996" s="31" t="s">
        <v>5851</v>
      </c>
      <c r="CH1996" s="31" t="s">
        <v>4051</v>
      </c>
      <c r="CI1996" s="31" t="s">
        <v>1003</v>
      </c>
      <c r="CJ1996" s="31" t="s">
        <v>830</v>
      </c>
      <c r="DL1996"/>
      <c r="DM1996"/>
      <c r="DN1996"/>
      <c r="DO1996"/>
      <c r="DP1996"/>
      <c r="DQ1996"/>
      <c r="DR1996"/>
      <c r="DV1996" s="31" t="s">
        <v>2378</v>
      </c>
      <c r="DW1996" s="31" t="s">
        <v>2386</v>
      </c>
      <c r="DX1996" s="63"/>
      <c r="DY1996" s="63"/>
      <c r="DZ1996" s="63"/>
      <c r="EA1996" s="167"/>
      <c r="EB1996" s="60"/>
      <c r="EC1996" s="60"/>
      <c r="ED1996" s="60"/>
      <c r="EE1996" s="60"/>
      <c r="EF1996" s="60"/>
      <c r="EG1996" s="60"/>
      <c r="EH1996" s="60"/>
      <c r="EI1996" s="60"/>
      <c r="EJ1996" s="60"/>
      <c r="EK1996" s="60"/>
      <c r="EL1996" s="60"/>
      <c r="EM1996" s="60"/>
      <c r="EN1996" s="60"/>
      <c r="EO1996" s="60"/>
      <c r="EP1996" s="60"/>
      <c r="EQ1996" s="60"/>
      <c r="ER1996" s="60"/>
      <c r="ES1996" s="60"/>
      <c r="ET1996" s="60"/>
      <c r="EU1996" s="60"/>
      <c r="EV1996" s="60"/>
      <c r="EW1996" s="60"/>
      <c r="EX1996" s="60"/>
      <c r="EY1996" s="60"/>
      <c r="EZ1996" s="60"/>
      <c r="FA1996" s="60"/>
      <c r="FB1996" s="60"/>
    </row>
    <row r="1997" spans="22:158" x14ac:dyDescent="0.25">
      <c r="W1997" s="33"/>
      <c r="X1997" s="33"/>
      <c r="AH1997" s="38">
        <v>100</v>
      </c>
      <c r="AI1997" s="38">
        <v>140</v>
      </c>
      <c r="AJ1997" s="38">
        <v>12350</v>
      </c>
      <c r="AK1997" s="38">
        <v>18</v>
      </c>
      <c r="AL1997" s="38">
        <v>1918158</v>
      </c>
      <c r="AM1997" s="61" t="s">
        <v>1816</v>
      </c>
      <c r="AN1997" s="61" t="s">
        <v>1690</v>
      </c>
      <c r="AO1997" s="61" t="s">
        <v>5091</v>
      </c>
      <c r="AP1997" s="61" t="s">
        <v>4974</v>
      </c>
      <c r="AQ1997" s="61" t="s">
        <v>4975</v>
      </c>
      <c r="AR1997" s="28">
        <v>0</v>
      </c>
      <c r="AS1997" s="28">
        <v>242321</v>
      </c>
      <c r="AT1997" s="28">
        <v>362688</v>
      </c>
      <c r="AU1997" s="62"/>
      <c r="BT1997">
        <v>0</v>
      </c>
      <c r="BU1997" s="32">
        <v>100</v>
      </c>
      <c r="BV1997" s="32">
        <v>155</v>
      </c>
      <c r="BW1997" s="32">
        <v>17700</v>
      </c>
      <c r="BX1997" s="32">
        <v>82</v>
      </c>
      <c r="BY1997" s="32">
        <v>91040</v>
      </c>
      <c r="BZ1997" t="s">
        <v>1816</v>
      </c>
      <c r="CA1997" t="s">
        <v>1686</v>
      </c>
      <c r="CB1997" t="s">
        <v>1900</v>
      </c>
      <c r="CC1997" t="s">
        <v>1790</v>
      </c>
      <c r="CD1997" s="52" t="s">
        <v>1791</v>
      </c>
      <c r="CE1997" s="155">
        <v>22182</v>
      </c>
      <c r="CF1997" s="155">
        <v>97</v>
      </c>
      <c r="CG1997" s="31" t="s">
        <v>5853</v>
      </c>
      <c r="CH1997" s="31" t="s">
        <v>4052</v>
      </c>
      <c r="CI1997" s="31" t="s">
        <v>1003</v>
      </c>
      <c r="CJ1997" s="31" t="s">
        <v>831</v>
      </c>
      <c r="DL1997"/>
      <c r="DM1997"/>
      <c r="DN1997"/>
      <c r="DO1997"/>
      <c r="DP1997"/>
      <c r="DQ1997"/>
      <c r="DR1997"/>
      <c r="DV1997" s="31" t="s">
        <v>2378</v>
      </c>
      <c r="DW1997" s="31" t="s">
        <v>2386</v>
      </c>
      <c r="DX1997" s="63"/>
      <c r="DY1997" s="63"/>
      <c r="DZ1997" s="63"/>
      <c r="EA1997" s="167"/>
      <c r="EB1997" s="60"/>
      <c r="EC1997" s="60"/>
      <c r="ED1997" s="60"/>
      <c r="EE1997" s="60"/>
      <c r="EF1997" s="60"/>
      <c r="EG1997" s="60"/>
      <c r="EH1997" s="60"/>
      <c r="EI1997" s="60"/>
      <c r="EJ1997" s="60"/>
      <c r="EK1997" s="60"/>
      <c r="EL1997" s="60"/>
      <c r="EM1997" s="60"/>
      <c r="EN1997" s="60"/>
      <c r="EO1997" s="60"/>
      <c r="EP1997" s="60"/>
      <c r="EQ1997" s="60"/>
      <c r="ER1997" s="60"/>
      <c r="ES1997" s="60"/>
      <c r="ET1997" s="60"/>
      <c r="EU1997" s="60"/>
      <c r="EV1997" s="60"/>
      <c r="EW1997" s="60"/>
      <c r="EX1997" s="60"/>
      <c r="EY1997" s="60"/>
      <c r="EZ1997" s="60"/>
      <c r="FA1997" s="60"/>
      <c r="FB1997" s="60"/>
    </row>
    <row r="1998" spans="22:158" x14ac:dyDescent="0.25">
      <c r="W1998" s="33"/>
      <c r="X1998" s="33"/>
      <c r="AH1998" s="38">
        <v>100</v>
      </c>
      <c r="AI1998" s="38">
        <v>140</v>
      </c>
      <c r="AJ1998" s="38">
        <v>12900</v>
      </c>
      <c r="AK1998" s="38">
        <v>18</v>
      </c>
      <c r="AL1998" s="38">
        <v>1918158</v>
      </c>
      <c r="AM1998" s="61" t="s">
        <v>1816</v>
      </c>
      <c r="AN1998" s="61" t="s">
        <v>1690</v>
      </c>
      <c r="AO1998" s="61" t="s">
        <v>5099</v>
      </c>
      <c r="AP1998" s="61" t="s">
        <v>4974</v>
      </c>
      <c r="AQ1998" s="61" t="s">
        <v>4975</v>
      </c>
      <c r="AR1998" s="28">
        <v>0</v>
      </c>
      <c r="AS1998" s="28">
        <v>74980</v>
      </c>
      <c r="AT1998" s="28">
        <v>16486</v>
      </c>
      <c r="AU1998" s="62"/>
      <c r="BT1998">
        <v>0</v>
      </c>
      <c r="BU1998" s="32">
        <v>100</v>
      </c>
      <c r="BV1998" s="32">
        <v>155</v>
      </c>
      <c r="BW1998" s="32">
        <v>17700</v>
      </c>
      <c r="BX1998" s="32">
        <v>84</v>
      </c>
      <c r="BY1998" s="32">
        <v>91100</v>
      </c>
      <c r="BZ1998" t="s">
        <v>1816</v>
      </c>
      <c r="CA1998" t="s">
        <v>1686</v>
      </c>
      <c r="CB1998" t="s">
        <v>1900</v>
      </c>
      <c r="CC1998" s="52" t="s">
        <v>1795</v>
      </c>
      <c r="CD1998" s="52" t="s">
        <v>1796</v>
      </c>
      <c r="CE1998" s="155">
        <v>2</v>
      </c>
      <c r="CF1998" s="155">
        <v>1</v>
      </c>
      <c r="CG1998" s="31" t="s">
        <v>688</v>
      </c>
      <c r="CH1998" s="31" t="s">
        <v>982</v>
      </c>
      <c r="CI1998" s="31" t="s">
        <v>1003</v>
      </c>
      <c r="CJ1998" s="31" t="s">
        <v>4946</v>
      </c>
      <c r="DL1998"/>
      <c r="DM1998"/>
      <c r="DN1998"/>
      <c r="DO1998"/>
      <c r="DP1998"/>
      <c r="DQ1998"/>
      <c r="DR1998"/>
      <c r="DV1998" s="31" t="s">
        <v>2378</v>
      </c>
      <c r="DW1998" s="31" t="s">
        <v>2386</v>
      </c>
      <c r="DX1998" s="63"/>
      <c r="DY1998" s="63"/>
      <c r="DZ1998" s="63"/>
      <c r="EA1998" s="167"/>
      <c r="EB1998" s="60"/>
      <c r="EC1998" s="60"/>
      <c r="ED1998" s="60"/>
      <c r="EE1998" s="60"/>
      <c r="EF1998" s="60"/>
      <c r="EG1998" s="60"/>
      <c r="EH1998" s="60"/>
      <c r="EI1998" s="60"/>
      <c r="EJ1998" s="60"/>
      <c r="EK1998" s="60"/>
      <c r="EL1998" s="60"/>
      <c r="EM1998" s="60"/>
      <c r="EN1998" s="60"/>
      <c r="EO1998" s="60"/>
      <c r="EP1998" s="60"/>
      <c r="EQ1998" s="60"/>
      <c r="ER1998" s="60"/>
      <c r="ES1998" s="60"/>
      <c r="ET1998" s="60"/>
      <c r="EU1998" s="60"/>
      <c r="EV1998" s="60"/>
      <c r="EW1998" s="60"/>
      <c r="EX1998" s="60"/>
      <c r="EY1998" s="60"/>
      <c r="EZ1998" s="60"/>
      <c r="FA1998" s="60"/>
      <c r="FB1998" s="60"/>
    </row>
    <row r="1999" spans="22:158" x14ac:dyDescent="0.25">
      <c r="V1999" s="1"/>
      <c r="W1999" s="33"/>
      <c r="X1999" s="33"/>
      <c r="AH1999" s="38">
        <v>100</v>
      </c>
      <c r="AI1999" s="38">
        <v>140</v>
      </c>
      <c r="AJ1999" s="38">
        <v>13300</v>
      </c>
      <c r="AK1999" s="38">
        <v>18</v>
      </c>
      <c r="AL1999" s="38">
        <v>1918158</v>
      </c>
      <c r="AM1999" s="61" t="s">
        <v>1816</v>
      </c>
      <c r="AN1999" s="61" t="s">
        <v>1690</v>
      </c>
      <c r="AO1999" s="61" t="s">
        <v>5107</v>
      </c>
      <c r="AP1999" s="61" t="s">
        <v>4974</v>
      </c>
      <c r="AQ1999" s="61" t="s">
        <v>4975</v>
      </c>
      <c r="AR1999" s="28">
        <v>0</v>
      </c>
      <c r="AS1999" s="28">
        <v>0</v>
      </c>
      <c r="AT1999" s="28">
        <v>8243</v>
      </c>
      <c r="AU1999" s="62"/>
      <c r="BT1999">
        <v>0</v>
      </c>
      <c r="BU1999" s="32">
        <v>100</v>
      </c>
      <c r="BV1999" s="32">
        <v>155</v>
      </c>
      <c r="BW1999" s="32">
        <v>17700</v>
      </c>
      <c r="BX1999" s="32">
        <v>85</v>
      </c>
      <c r="BY1999" s="32">
        <v>91120</v>
      </c>
      <c r="BZ1999" t="s">
        <v>1816</v>
      </c>
      <c r="CA1999" t="s">
        <v>1686</v>
      </c>
      <c r="CB1999" t="s">
        <v>1900</v>
      </c>
      <c r="CC1999" s="52" t="s">
        <v>1797</v>
      </c>
      <c r="CD1999" s="52" t="s">
        <v>1797</v>
      </c>
      <c r="CE1999" s="155">
        <v>2</v>
      </c>
      <c r="CF1999" s="155">
        <v>1</v>
      </c>
      <c r="CG1999" s="31" t="s">
        <v>690</v>
      </c>
      <c r="CH1999" s="31" t="s">
        <v>983</v>
      </c>
      <c r="CI1999" s="31" t="s">
        <v>1003</v>
      </c>
      <c r="CJ1999" s="31" t="s">
        <v>832</v>
      </c>
      <c r="DL1999"/>
      <c r="DM1999"/>
      <c r="DN1999"/>
      <c r="DO1999"/>
      <c r="DP1999"/>
      <c r="DQ1999"/>
      <c r="DR1999"/>
      <c r="DV1999" s="31" t="s">
        <v>2378</v>
      </c>
      <c r="DW1999" s="31" t="s">
        <v>2386</v>
      </c>
      <c r="DX1999" s="63"/>
      <c r="DY1999" s="63"/>
      <c r="DZ1999" s="63"/>
      <c r="EA1999" s="167"/>
      <c r="EB1999" s="60"/>
      <c r="EC1999" s="60"/>
      <c r="ED1999" s="60"/>
      <c r="EE1999" s="60"/>
      <c r="EF1999" s="60"/>
      <c r="EG1999" s="60"/>
      <c r="EH1999" s="60"/>
      <c r="EI1999" s="60"/>
      <c r="EJ1999" s="60"/>
      <c r="EK1999" s="60"/>
      <c r="EL1999" s="60"/>
      <c r="EM1999" s="60"/>
      <c r="EN1999" s="60"/>
      <c r="EO1999" s="60"/>
      <c r="EP1999" s="60"/>
      <c r="EQ1999" s="60"/>
      <c r="ER1999" s="60"/>
      <c r="ES1999" s="60"/>
      <c r="ET1999" s="60"/>
      <c r="EU1999" s="60"/>
      <c r="EV1999" s="60"/>
      <c r="EW1999" s="60"/>
      <c r="EX1999" s="60"/>
      <c r="EY1999" s="60"/>
      <c r="EZ1999" s="60"/>
      <c r="FA1999" s="60"/>
      <c r="FB1999" s="60"/>
    </row>
    <row r="2000" spans="22:158" x14ac:dyDescent="0.25">
      <c r="W2000" s="33"/>
      <c r="X2000" s="33"/>
      <c r="AH2000" s="38">
        <v>100</v>
      </c>
      <c r="AI2000" s="38">
        <v>140</v>
      </c>
      <c r="AJ2000" s="38">
        <v>14870</v>
      </c>
      <c r="AK2000" s="38">
        <v>18</v>
      </c>
      <c r="AL2000" s="38">
        <v>1918158</v>
      </c>
      <c r="AM2000" s="61" t="s">
        <v>1816</v>
      </c>
      <c r="AN2000" s="61" t="s">
        <v>1690</v>
      </c>
      <c r="AO2000" s="61" t="s">
        <v>1586</v>
      </c>
      <c r="AP2000" s="61" t="s">
        <v>4974</v>
      </c>
      <c r="AQ2000" s="61" t="s">
        <v>4975</v>
      </c>
      <c r="AR2000" s="28">
        <v>0</v>
      </c>
      <c r="AS2000" s="28">
        <v>168506</v>
      </c>
      <c r="AT2000" s="28">
        <v>0</v>
      </c>
      <c r="AU2000" s="62"/>
      <c r="BT2000">
        <v>0</v>
      </c>
      <c r="BU2000" s="32">
        <v>100</v>
      </c>
      <c r="BV2000" s="32">
        <v>155</v>
      </c>
      <c r="BW2000" s="32">
        <v>17700</v>
      </c>
      <c r="BX2000" s="32">
        <v>86</v>
      </c>
      <c r="BY2000" s="32">
        <v>91140</v>
      </c>
      <c r="BZ2000" t="s">
        <v>1816</v>
      </c>
      <c r="CA2000" t="s">
        <v>1686</v>
      </c>
      <c r="CB2000" t="s">
        <v>1900</v>
      </c>
      <c r="CC2000" s="52" t="s">
        <v>1787</v>
      </c>
      <c r="CD2000" s="52" t="s">
        <v>1789</v>
      </c>
      <c r="CE2000" s="155">
        <v>25</v>
      </c>
      <c r="CF2000" s="155">
        <v>7</v>
      </c>
      <c r="CG2000" s="31" t="s">
        <v>5839</v>
      </c>
      <c r="CH2000" s="31" t="s">
        <v>984</v>
      </c>
      <c r="CI2000" s="31" t="s">
        <v>1003</v>
      </c>
      <c r="CJ2000" s="31" t="s">
        <v>833</v>
      </c>
      <c r="DL2000"/>
      <c r="DM2000"/>
      <c r="DN2000"/>
      <c r="DO2000"/>
      <c r="DP2000"/>
      <c r="DQ2000"/>
      <c r="DR2000"/>
      <c r="DV2000" s="31" t="s">
        <v>2378</v>
      </c>
      <c r="DW2000" s="31" t="s">
        <v>2386</v>
      </c>
      <c r="DX2000" s="63"/>
      <c r="DY2000" s="63"/>
      <c r="DZ2000" s="63"/>
      <c r="EA2000" s="167"/>
      <c r="EB2000" s="60"/>
      <c r="EC2000" s="60"/>
      <c r="ED2000" s="60"/>
      <c r="EE2000" s="60"/>
      <c r="EF2000" s="60"/>
      <c r="EG2000" s="60"/>
      <c r="EH2000" s="60"/>
      <c r="EI2000" s="60"/>
      <c r="EJ2000" s="60"/>
      <c r="EK2000" s="60"/>
      <c r="EL2000" s="60"/>
      <c r="EM2000" s="60"/>
      <c r="EN2000" s="60"/>
      <c r="EO2000" s="60"/>
      <c r="EP2000" s="60"/>
      <c r="EQ2000" s="60"/>
      <c r="ER2000" s="60"/>
      <c r="ES2000" s="60"/>
      <c r="ET2000" s="60"/>
      <c r="EU2000" s="60"/>
      <c r="EV2000" s="60"/>
      <c r="EW2000" s="60"/>
      <c r="EX2000" s="60"/>
      <c r="EY2000" s="60"/>
      <c r="EZ2000" s="60"/>
      <c r="FA2000" s="60"/>
      <c r="FB2000" s="60"/>
    </row>
    <row r="2001" spans="22:158" x14ac:dyDescent="0.25">
      <c r="W2001" s="33"/>
      <c r="X2001" s="33"/>
      <c r="AH2001" s="38">
        <v>100</v>
      </c>
      <c r="AI2001" s="38">
        <v>140</v>
      </c>
      <c r="AJ2001" s="38">
        <v>14875</v>
      </c>
      <c r="AK2001" s="38">
        <v>18</v>
      </c>
      <c r="AL2001" s="38">
        <v>1918158</v>
      </c>
      <c r="AM2001" s="61" t="s">
        <v>1816</v>
      </c>
      <c r="AN2001" s="61" t="s">
        <v>1690</v>
      </c>
      <c r="AO2001" s="61" t="s">
        <v>1230</v>
      </c>
      <c r="AP2001" s="61" t="s">
        <v>4974</v>
      </c>
      <c r="AQ2001" s="61" t="s">
        <v>4975</v>
      </c>
      <c r="AR2001" s="28">
        <v>0</v>
      </c>
      <c r="AS2001" s="28">
        <v>4560</v>
      </c>
      <c r="AT2001" s="28">
        <v>0</v>
      </c>
      <c r="AU2001" s="62"/>
      <c r="BT2001">
        <v>0</v>
      </c>
      <c r="BU2001" s="32">
        <v>100</v>
      </c>
      <c r="BV2001" s="32">
        <v>155</v>
      </c>
      <c r="BW2001" s="32">
        <v>17700</v>
      </c>
      <c r="BX2001" s="32">
        <v>86</v>
      </c>
      <c r="BY2001" s="32">
        <v>91160</v>
      </c>
      <c r="BZ2001" t="s">
        <v>1816</v>
      </c>
      <c r="CA2001" t="s">
        <v>1686</v>
      </c>
      <c r="CB2001" s="52" t="s">
        <v>1900</v>
      </c>
      <c r="CC2001" s="52" t="s">
        <v>1787</v>
      </c>
      <c r="CD2001" s="52" t="s">
        <v>1788</v>
      </c>
      <c r="CE2001" s="155"/>
      <c r="CF2001" s="155"/>
      <c r="CG2001" s="31" t="s">
        <v>5831</v>
      </c>
      <c r="CH2001" s="31" t="s">
        <v>985</v>
      </c>
      <c r="CI2001" s="31" t="s">
        <v>1003</v>
      </c>
      <c r="CJ2001" s="31" t="s">
        <v>834</v>
      </c>
      <c r="DL2001"/>
      <c r="DM2001"/>
      <c r="DN2001"/>
      <c r="DO2001"/>
      <c r="DP2001"/>
      <c r="DQ2001"/>
      <c r="DR2001"/>
      <c r="DV2001" s="31" t="s">
        <v>2378</v>
      </c>
      <c r="DW2001" s="31" t="s">
        <v>2386</v>
      </c>
      <c r="DX2001" s="63"/>
      <c r="DY2001" s="63"/>
      <c r="DZ2001" s="63"/>
      <c r="EA2001" s="167"/>
      <c r="EB2001" s="60"/>
      <c r="EC2001" s="60"/>
      <c r="ED2001" s="60"/>
      <c r="EE2001" s="60"/>
      <c r="EF2001" s="60"/>
      <c r="EG2001" s="60"/>
      <c r="EH2001" s="60"/>
      <c r="EI2001" s="60"/>
      <c r="EJ2001" s="60"/>
      <c r="EK2001" s="60"/>
      <c r="EL2001" s="60"/>
      <c r="EM2001" s="60"/>
      <c r="EN2001" s="60"/>
      <c r="EO2001" s="60"/>
      <c r="EP2001" s="60"/>
      <c r="EQ2001" s="60"/>
      <c r="ER2001" s="60"/>
      <c r="ES2001" s="60"/>
      <c r="ET2001" s="60"/>
      <c r="EU2001" s="60"/>
      <c r="EV2001" s="60"/>
      <c r="EW2001" s="60"/>
      <c r="EX2001" s="60"/>
      <c r="EY2001" s="60"/>
      <c r="EZ2001" s="60"/>
      <c r="FA2001" s="60"/>
      <c r="FB2001" s="60"/>
    </row>
    <row r="2002" spans="22:158" x14ac:dyDescent="0.25">
      <c r="W2002" s="33"/>
      <c r="X2002" s="33"/>
      <c r="AH2002" s="38">
        <v>100</v>
      </c>
      <c r="AI2002" s="38">
        <v>140</v>
      </c>
      <c r="AJ2002" s="38">
        <v>16100</v>
      </c>
      <c r="AK2002" s="38">
        <v>18</v>
      </c>
      <c r="AL2002" s="38">
        <v>1918158</v>
      </c>
      <c r="AM2002" s="61" t="s">
        <v>1816</v>
      </c>
      <c r="AN2002" s="61" t="s">
        <v>1690</v>
      </c>
      <c r="AO2002" s="61" t="s">
        <v>1612</v>
      </c>
      <c r="AP2002" s="61" t="s">
        <v>4974</v>
      </c>
      <c r="AQ2002" s="61" t="s">
        <v>4975</v>
      </c>
      <c r="AR2002" s="28">
        <v>0</v>
      </c>
      <c r="AS2002" s="28">
        <v>855626</v>
      </c>
      <c r="AT2002" s="28">
        <v>214315</v>
      </c>
      <c r="AU2002" s="62"/>
      <c r="BT2002">
        <v>0</v>
      </c>
      <c r="BU2002" s="32">
        <v>100</v>
      </c>
      <c r="BV2002" s="32">
        <v>155</v>
      </c>
      <c r="BW2002" s="32">
        <v>17700</v>
      </c>
      <c r="BX2002" s="32">
        <v>88</v>
      </c>
      <c r="BY2002" s="32">
        <v>91220</v>
      </c>
      <c r="BZ2002" t="s">
        <v>1816</v>
      </c>
      <c r="CA2002" t="s">
        <v>1686</v>
      </c>
      <c r="CB2002" t="s">
        <v>1900</v>
      </c>
      <c r="CC2002" t="s">
        <v>1684</v>
      </c>
      <c r="CD2002" s="52" t="s">
        <v>1684</v>
      </c>
      <c r="CE2002" s="155">
        <v>4875</v>
      </c>
      <c r="CF2002" s="155">
        <v>2</v>
      </c>
      <c r="CG2002" s="31" t="s">
        <v>696</v>
      </c>
      <c r="CH2002" s="31" t="s">
        <v>991</v>
      </c>
      <c r="CI2002" s="31" t="s">
        <v>1003</v>
      </c>
      <c r="CJ2002" s="31" t="s">
        <v>835</v>
      </c>
      <c r="DL2002"/>
      <c r="DM2002"/>
      <c r="DN2002"/>
      <c r="DO2002"/>
      <c r="DP2002"/>
      <c r="DQ2002"/>
      <c r="DR2002"/>
      <c r="DV2002" s="31" t="s">
        <v>2378</v>
      </c>
      <c r="DW2002" s="31" t="s">
        <v>2386</v>
      </c>
      <c r="DX2002" s="63"/>
      <c r="DY2002" s="63"/>
      <c r="DZ2002" s="63"/>
      <c r="EA2002" s="167"/>
      <c r="EB2002" s="60"/>
      <c r="EC2002" s="60"/>
      <c r="ED2002" s="60"/>
      <c r="EE2002" s="60"/>
      <c r="EF2002" s="60"/>
      <c r="EG2002" s="60"/>
      <c r="EH2002" s="60"/>
      <c r="EI2002" s="60"/>
      <c r="EJ2002" s="60"/>
      <c r="EK2002" s="60"/>
      <c r="EL2002" s="60"/>
      <c r="EM2002" s="60"/>
      <c r="EN2002" s="60"/>
      <c r="EO2002" s="60"/>
      <c r="EP2002" s="60"/>
      <c r="EQ2002" s="60"/>
      <c r="ER2002" s="60"/>
      <c r="ES2002" s="60"/>
      <c r="ET2002" s="60"/>
      <c r="EU2002" s="60"/>
      <c r="EV2002" s="60"/>
      <c r="EW2002" s="60"/>
      <c r="EX2002" s="60"/>
      <c r="EY2002" s="60"/>
      <c r="EZ2002" s="60"/>
      <c r="FA2002" s="60"/>
      <c r="FB2002" s="60"/>
    </row>
    <row r="2003" spans="22:158" x14ac:dyDescent="0.25">
      <c r="W2003" s="33"/>
      <c r="X2003" s="33"/>
      <c r="AH2003" s="38">
        <v>100</v>
      </c>
      <c r="AI2003" s="38">
        <v>140</v>
      </c>
      <c r="AJ2003" s="38">
        <v>16150</v>
      </c>
      <c r="AK2003" s="38">
        <v>18</v>
      </c>
      <c r="AL2003" s="38">
        <v>1918158</v>
      </c>
      <c r="AM2003" s="61" t="s">
        <v>1816</v>
      </c>
      <c r="AN2003" s="61" t="s">
        <v>1690</v>
      </c>
      <c r="AO2003" s="61" t="s">
        <v>1613</v>
      </c>
      <c r="AP2003" s="61" t="s">
        <v>4974</v>
      </c>
      <c r="AQ2003" s="61" t="s">
        <v>4975</v>
      </c>
      <c r="AR2003" s="28">
        <v>0</v>
      </c>
      <c r="AS2003" s="28">
        <v>585071</v>
      </c>
      <c r="AT2003" s="28">
        <v>379173</v>
      </c>
      <c r="AU2003" s="62"/>
      <c r="BT2003">
        <v>0</v>
      </c>
      <c r="BU2003" s="32">
        <v>100</v>
      </c>
      <c r="BV2003" s="32">
        <v>155</v>
      </c>
      <c r="BW2003" s="32">
        <v>17700</v>
      </c>
      <c r="BX2003" s="32">
        <v>89</v>
      </c>
      <c r="BY2003" s="32">
        <v>91240</v>
      </c>
      <c r="BZ2003" t="s">
        <v>1816</v>
      </c>
      <c r="CA2003" t="s">
        <v>1686</v>
      </c>
      <c r="CB2003" t="s">
        <v>1900</v>
      </c>
      <c r="CC2003" s="52" t="s">
        <v>1785</v>
      </c>
      <c r="CD2003" s="52" t="s">
        <v>1785</v>
      </c>
      <c r="CE2003" s="155">
        <v>223905</v>
      </c>
      <c r="CF2003" s="155">
        <v>112</v>
      </c>
      <c r="CG2003" s="31" t="s">
        <v>698</v>
      </c>
      <c r="CH2003" s="31" t="s">
        <v>992</v>
      </c>
      <c r="CI2003" s="31" t="s">
        <v>1003</v>
      </c>
      <c r="CJ2003" s="31" t="s">
        <v>836</v>
      </c>
      <c r="DL2003"/>
      <c r="DM2003"/>
      <c r="DN2003"/>
      <c r="DO2003"/>
      <c r="DP2003"/>
      <c r="DQ2003"/>
      <c r="DR2003"/>
      <c r="DV2003" s="31" t="s">
        <v>2378</v>
      </c>
      <c r="DW2003" s="31" t="s">
        <v>2386</v>
      </c>
      <c r="DX2003" s="63"/>
      <c r="DY2003" s="63"/>
      <c r="DZ2003" s="63"/>
      <c r="EA2003" s="167"/>
      <c r="EB2003" s="60"/>
      <c r="EC2003" s="60"/>
      <c r="ED2003" s="60"/>
      <c r="EE2003" s="60"/>
      <c r="EF2003" s="60"/>
      <c r="EG2003" s="60"/>
      <c r="EH2003" s="60"/>
      <c r="EI2003" s="60"/>
      <c r="EJ2003" s="60"/>
      <c r="EK2003" s="60"/>
      <c r="EL2003" s="60"/>
      <c r="EM2003" s="60"/>
      <c r="EN2003" s="60"/>
      <c r="EO2003" s="60"/>
      <c r="EP2003" s="60"/>
      <c r="EQ2003" s="60"/>
      <c r="ER2003" s="60"/>
      <c r="ES2003" s="60"/>
      <c r="ET2003" s="60"/>
      <c r="EU2003" s="60"/>
      <c r="EV2003" s="60"/>
      <c r="EW2003" s="60"/>
      <c r="EX2003" s="60"/>
      <c r="EY2003" s="60"/>
      <c r="EZ2003" s="60"/>
      <c r="FA2003" s="60"/>
      <c r="FB2003" s="60"/>
    </row>
    <row r="2004" spans="22:158" x14ac:dyDescent="0.25">
      <c r="W2004" s="33"/>
      <c r="X2004" s="33"/>
      <c r="AH2004" s="38">
        <v>100</v>
      </c>
      <c r="AI2004" s="38">
        <v>140</v>
      </c>
      <c r="AJ2004" s="38">
        <v>16200</v>
      </c>
      <c r="AK2004" s="38">
        <v>18</v>
      </c>
      <c r="AL2004" s="38">
        <v>1918158</v>
      </c>
      <c r="AM2004" s="61" t="s">
        <v>1816</v>
      </c>
      <c r="AN2004" s="61" t="s">
        <v>1690</v>
      </c>
      <c r="AO2004" s="61" t="s">
        <v>1615</v>
      </c>
      <c r="AP2004" s="61" t="s">
        <v>4974</v>
      </c>
      <c r="AQ2004" s="61" t="s">
        <v>4975</v>
      </c>
      <c r="AR2004" s="28">
        <v>0</v>
      </c>
      <c r="AS2004" s="28">
        <v>146348</v>
      </c>
      <c r="AT2004" s="28">
        <v>90672</v>
      </c>
      <c r="AU2004" s="62"/>
      <c r="BT2004">
        <v>0</v>
      </c>
      <c r="BU2004" s="32">
        <v>100</v>
      </c>
      <c r="BV2004" s="32">
        <v>155</v>
      </c>
      <c r="BW2004" s="32">
        <v>17700</v>
      </c>
      <c r="BX2004" s="32">
        <v>90</v>
      </c>
      <c r="BY2004" s="32">
        <v>91260</v>
      </c>
      <c r="BZ2004" t="s">
        <v>1816</v>
      </c>
      <c r="CA2004" t="s">
        <v>1686</v>
      </c>
      <c r="CB2004" t="s">
        <v>1900</v>
      </c>
      <c r="CC2004" t="s">
        <v>5036</v>
      </c>
      <c r="CD2004" s="52" t="s">
        <v>5036</v>
      </c>
      <c r="CE2004" s="155"/>
      <c r="CF2004" s="155"/>
      <c r="CG2004" s="31" t="s">
        <v>5848</v>
      </c>
      <c r="CH2004" s="31" t="s">
        <v>993</v>
      </c>
      <c r="CI2004" s="31" t="s">
        <v>1003</v>
      </c>
      <c r="CJ2004" s="31" t="s">
        <v>837</v>
      </c>
      <c r="DL2004"/>
      <c r="DM2004"/>
      <c r="DN2004"/>
      <c r="DO2004"/>
      <c r="DP2004"/>
      <c r="DQ2004"/>
      <c r="DR2004"/>
      <c r="DV2004" s="31" t="s">
        <v>2378</v>
      </c>
      <c r="DW2004" s="31" t="s">
        <v>2386</v>
      </c>
      <c r="DX2004" s="63"/>
      <c r="DY2004" s="63"/>
      <c r="DZ2004" s="63"/>
      <c r="EA2004" s="167"/>
      <c r="EB2004" s="60"/>
      <c r="EC2004" s="60"/>
      <c r="ED2004" s="60"/>
      <c r="EE2004" s="60"/>
      <c r="EF2004" s="60"/>
      <c r="EG2004" s="60"/>
      <c r="EH2004" s="60"/>
      <c r="EI2004" s="60"/>
      <c r="EJ2004" s="60"/>
      <c r="EK2004" s="60"/>
      <c r="EL2004" s="60"/>
      <c r="EM2004" s="60"/>
      <c r="EN2004" s="60"/>
      <c r="EO2004" s="60"/>
      <c r="EP2004" s="60"/>
      <c r="EQ2004" s="60"/>
      <c r="ER2004" s="60"/>
      <c r="ES2004" s="60"/>
      <c r="ET2004" s="60"/>
      <c r="EU2004" s="60"/>
      <c r="EV2004" s="60"/>
      <c r="EW2004" s="60"/>
      <c r="EX2004" s="60"/>
      <c r="EY2004" s="60"/>
      <c r="EZ2004" s="60"/>
      <c r="FA2004" s="60"/>
      <c r="FB2004" s="60"/>
    </row>
    <row r="2005" spans="22:158" x14ac:dyDescent="0.25">
      <c r="W2005" s="33"/>
      <c r="X2005" s="33"/>
      <c r="AH2005" s="38">
        <v>100</v>
      </c>
      <c r="AI2005" s="38">
        <v>140</v>
      </c>
      <c r="AJ2005" s="38">
        <v>16750</v>
      </c>
      <c r="AK2005" s="38">
        <v>18</v>
      </c>
      <c r="AL2005" s="38">
        <v>1918158</v>
      </c>
      <c r="AM2005" s="61" t="s">
        <v>1816</v>
      </c>
      <c r="AN2005" s="61" t="s">
        <v>1690</v>
      </c>
      <c r="AO2005" s="61" t="s">
        <v>1628</v>
      </c>
      <c r="AP2005" s="61" t="s">
        <v>4974</v>
      </c>
      <c r="AQ2005" s="61" t="s">
        <v>4975</v>
      </c>
      <c r="AR2005" s="28">
        <v>0</v>
      </c>
      <c r="AS2005" s="28">
        <v>0</v>
      </c>
      <c r="AT2005" s="28">
        <v>74186</v>
      </c>
      <c r="AU2005" s="62"/>
      <c r="BT2005">
        <v>0</v>
      </c>
      <c r="BU2005" s="32">
        <v>100</v>
      </c>
      <c r="BV2005" s="32">
        <v>155</v>
      </c>
      <c r="BW2005" s="32">
        <v>17800</v>
      </c>
      <c r="BX2005" s="32">
        <v>81</v>
      </c>
      <c r="BY2005" s="32">
        <v>91000</v>
      </c>
      <c r="BZ2005" t="s">
        <v>1816</v>
      </c>
      <c r="CA2005" t="s">
        <v>1686</v>
      </c>
      <c r="CB2005" t="s">
        <v>1902</v>
      </c>
      <c r="CC2005" s="52" t="s">
        <v>1683</v>
      </c>
      <c r="CD2005" s="52" t="s">
        <v>1784</v>
      </c>
      <c r="CE2005" s="155">
        <v>22265</v>
      </c>
      <c r="CF2005" s="155">
        <v>129</v>
      </c>
      <c r="CG2005" s="31" t="s">
        <v>5834</v>
      </c>
      <c r="CH2005" s="31" t="s">
        <v>4048</v>
      </c>
      <c r="CI2005" s="31" t="s">
        <v>1004</v>
      </c>
      <c r="CJ2005" s="31" t="s">
        <v>838</v>
      </c>
      <c r="DL2005"/>
      <c r="DM2005"/>
      <c r="DN2005"/>
      <c r="DO2005"/>
      <c r="DP2005"/>
      <c r="DQ2005"/>
      <c r="DR2005"/>
      <c r="DV2005" s="31" t="s">
        <v>2378</v>
      </c>
      <c r="DW2005" s="31" t="s">
        <v>2386</v>
      </c>
      <c r="DX2005" s="63"/>
      <c r="DY2005" s="63"/>
      <c r="DZ2005" s="63"/>
      <c r="EA2005" s="167"/>
      <c r="EB2005" s="60"/>
      <c r="EC2005" s="60"/>
      <c r="ED2005" s="60"/>
      <c r="EE2005" s="60"/>
      <c r="EF2005" s="60"/>
      <c r="EG2005" s="60"/>
      <c r="EH2005" s="60"/>
      <c r="EI2005" s="60"/>
      <c r="EJ2005" s="60"/>
      <c r="EK2005" s="60"/>
      <c r="EL2005" s="60"/>
      <c r="EM2005" s="60"/>
      <c r="EN2005" s="60"/>
      <c r="EO2005" s="60"/>
      <c r="EP2005" s="60"/>
      <c r="EQ2005" s="60"/>
      <c r="ER2005" s="60"/>
      <c r="ES2005" s="60"/>
      <c r="ET2005" s="60"/>
      <c r="EU2005" s="60"/>
      <c r="EV2005" s="60"/>
      <c r="EW2005" s="60"/>
      <c r="EX2005" s="60"/>
      <c r="EY2005" s="60"/>
      <c r="EZ2005" s="60"/>
      <c r="FA2005" s="60"/>
      <c r="FB2005" s="60"/>
    </row>
    <row r="2006" spans="22:158" x14ac:dyDescent="0.25">
      <c r="V2006" s="1"/>
      <c r="W2006" s="33"/>
      <c r="X2006" s="33"/>
      <c r="AH2006" s="38">
        <v>100</v>
      </c>
      <c r="AI2006" s="38">
        <v>140</v>
      </c>
      <c r="AJ2006" s="38">
        <v>18100</v>
      </c>
      <c r="AK2006" s="38">
        <v>18</v>
      </c>
      <c r="AL2006" s="38">
        <v>1918158</v>
      </c>
      <c r="AM2006" s="61" t="s">
        <v>1816</v>
      </c>
      <c r="AN2006" s="61" t="s">
        <v>1690</v>
      </c>
      <c r="AO2006" s="61" t="s">
        <v>1658</v>
      </c>
      <c r="AP2006" s="61" t="s">
        <v>4974</v>
      </c>
      <c r="AQ2006" s="61" t="s">
        <v>4975</v>
      </c>
      <c r="AR2006" s="28">
        <v>0</v>
      </c>
      <c r="AS2006" s="28">
        <v>5683</v>
      </c>
      <c r="AT2006" s="28">
        <v>32972</v>
      </c>
      <c r="AU2006" s="62"/>
      <c r="BT2006">
        <v>0</v>
      </c>
      <c r="BU2006" s="32">
        <v>100</v>
      </c>
      <c r="BV2006" s="32">
        <v>155</v>
      </c>
      <c r="BW2006" s="32">
        <v>17800</v>
      </c>
      <c r="BX2006" s="32">
        <v>81</v>
      </c>
      <c r="BY2006" s="32">
        <v>91010</v>
      </c>
      <c r="BZ2006" t="s">
        <v>1816</v>
      </c>
      <c r="CA2006" t="s">
        <v>1686</v>
      </c>
      <c r="CB2006" t="s">
        <v>1902</v>
      </c>
      <c r="CC2006" t="s">
        <v>1683</v>
      </c>
      <c r="CD2006" s="52" t="s">
        <v>1683</v>
      </c>
      <c r="CE2006" s="155">
        <v>7428</v>
      </c>
      <c r="CF2006" s="155">
        <v>29</v>
      </c>
      <c r="CG2006" s="31" t="s">
        <v>5837</v>
      </c>
      <c r="CH2006" s="31" t="s">
        <v>4050</v>
      </c>
      <c r="CI2006" s="31" t="s">
        <v>1004</v>
      </c>
      <c r="CJ2006" s="31" t="s">
        <v>839</v>
      </c>
      <c r="DL2006"/>
      <c r="DM2006"/>
      <c r="DN2006"/>
      <c r="DO2006"/>
      <c r="DP2006"/>
      <c r="DQ2006"/>
      <c r="DR2006"/>
      <c r="DV2006" s="31" t="s">
        <v>2378</v>
      </c>
      <c r="DW2006" s="31" t="s">
        <v>2386</v>
      </c>
      <c r="DX2006" s="63"/>
      <c r="DY2006" s="63"/>
      <c r="DZ2006" s="63"/>
      <c r="EA2006" s="167"/>
      <c r="EB2006" s="60"/>
      <c r="EC2006" s="60"/>
      <c r="ED2006" s="60"/>
      <c r="EE2006" s="60"/>
      <c r="EF2006" s="60"/>
      <c r="EG2006" s="60"/>
      <c r="EH2006" s="60"/>
      <c r="EI2006" s="60"/>
      <c r="EJ2006" s="60"/>
      <c r="EK2006" s="60"/>
      <c r="EL2006" s="60"/>
      <c r="EM2006" s="60"/>
      <c r="EN2006" s="60"/>
      <c r="EO2006" s="60"/>
      <c r="EP2006" s="60"/>
      <c r="EQ2006" s="60"/>
      <c r="ER2006" s="60"/>
      <c r="ES2006" s="60"/>
      <c r="ET2006" s="60"/>
      <c r="EU2006" s="60"/>
      <c r="EV2006" s="60"/>
      <c r="EW2006" s="60"/>
      <c r="EX2006" s="60"/>
      <c r="EY2006" s="60"/>
      <c r="EZ2006" s="60"/>
      <c r="FA2006" s="60"/>
      <c r="FB2006" s="60"/>
    </row>
    <row r="2007" spans="22:158" x14ac:dyDescent="0.25">
      <c r="W2007" s="33"/>
      <c r="X2007" s="33"/>
      <c r="AH2007" s="38">
        <v>100</v>
      </c>
      <c r="AI2007" s="38">
        <v>145</v>
      </c>
      <c r="AJ2007" s="38">
        <v>10550</v>
      </c>
      <c r="AK2007" s="38">
        <v>18</v>
      </c>
      <c r="AL2007" s="38">
        <v>1918158</v>
      </c>
      <c r="AM2007" s="61" t="s">
        <v>1816</v>
      </c>
      <c r="AN2007" s="61" t="s">
        <v>1691</v>
      </c>
      <c r="AO2007" s="61" t="s">
        <v>5054</v>
      </c>
      <c r="AP2007" s="61" t="s">
        <v>4974</v>
      </c>
      <c r="AQ2007" s="61" t="s">
        <v>4975</v>
      </c>
      <c r="AR2007" s="28">
        <v>0</v>
      </c>
      <c r="AS2007" s="28">
        <v>1926123</v>
      </c>
      <c r="AT2007" s="28">
        <v>1277650</v>
      </c>
      <c r="AU2007" s="62"/>
      <c r="BT2007">
        <v>0</v>
      </c>
      <c r="BU2007" s="32">
        <v>100</v>
      </c>
      <c r="BV2007" s="32">
        <v>155</v>
      </c>
      <c r="BW2007" s="32">
        <v>17800</v>
      </c>
      <c r="BX2007" s="32">
        <v>82</v>
      </c>
      <c r="BY2007" s="32">
        <v>91020</v>
      </c>
      <c r="BZ2007" t="s">
        <v>1816</v>
      </c>
      <c r="CA2007" t="s">
        <v>1686</v>
      </c>
      <c r="CB2007" t="s">
        <v>1902</v>
      </c>
      <c r="CC2007" s="52" t="s">
        <v>1790</v>
      </c>
      <c r="CD2007" s="52" t="s">
        <v>1792</v>
      </c>
      <c r="CE2007" s="155">
        <v>109561</v>
      </c>
      <c r="CF2007" s="155">
        <v>182</v>
      </c>
      <c r="CG2007" s="31" t="s">
        <v>5851</v>
      </c>
      <c r="CH2007" s="31" t="s">
        <v>4051</v>
      </c>
      <c r="CI2007" s="31" t="s">
        <v>1004</v>
      </c>
      <c r="CJ2007" s="31" t="s">
        <v>840</v>
      </c>
      <c r="DL2007"/>
      <c r="DM2007"/>
      <c r="DN2007"/>
      <c r="DO2007"/>
      <c r="DP2007"/>
      <c r="DQ2007"/>
      <c r="DR2007"/>
      <c r="DV2007" s="31" t="s">
        <v>2378</v>
      </c>
      <c r="DW2007" s="31" t="s">
        <v>2387</v>
      </c>
      <c r="DX2007" s="63"/>
      <c r="DY2007" s="63"/>
      <c r="DZ2007" s="63"/>
      <c r="EA2007" s="167"/>
      <c r="EB2007" s="60"/>
      <c r="EC2007" s="60"/>
      <c r="ED2007" s="60"/>
      <c r="EE2007" s="60"/>
      <c r="EF2007" s="60"/>
      <c r="EG2007" s="60"/>
      <c r="EH2007" s="60"/>
      <c r="EI2007" s="60"/>
      <c r="EJ2007" s="60"/>
      <c r="EK2007" s="60"/>
      <c r="EL2007" s="60"/>
      <c r="EM2007" s="60"/>
      <c r="EN2007" s="60"/>
      <c r="EO2007" s="60"/>
      <c r="EP2007" s="60"/>
      <c r="EQ2007" s="60"/>
      <c r="ER2007" s="60"/>
      <c r="ES2007" s="60"/>
      <c r="ET2007" s="60"/>
      <c r="EU2007" s="60"/>
      <c r="EV2007" s="60"/>
      <c r="EW2007" s="60"/>
      <c r="EX2007" s="60"/>
      <c r="EY2007" s="60"/>
      <c r="EZ2007" s="60"/>
      <c r="FA2007" s="60"/>
      <c r="FB2007" s="60"/>
    </row>
    <row r="2008" spans="22:158" x14ac:dyDescent="0.25">
      <c r="W2008" s="33"/>
      <c r="X2008" s="33"/>
      <c r="AH2008" s="38">
        <v>100</v>
      </c>
      <c r="AI2008" s="38">
        <v>145</v>
      </c>
      <c r="AJ2008" s="38">
        <v>11000</v>
      </c>
      <c r="AK2008" s="38">
        <v>18</v>
      </c>
      <c r="AL2008" s="38">
        <v>1918158</v>
      </c>
      <c r="AM2008" s="61" t="s">
        <v>1816</v>
      </c>
      <c r="AN2008" s="61" t="s">
        <v>1691</v>
      </c>
      <c r="AO2008" s="61" t="s">
        <v>5063</v>
      </c>
      <c r="AP2008" s="61" t="s">
        <v>4974</v>
      </c>
      <c r="AQ2008" s="61" t="s">
        <v>4975</v>
      </c>
      <c r="AR2008" s="28">
        <v>0</v>
      </c>
      <c r="AS2008" s="28">
        <v>244587</v>
      </c>
      <c r="AT2008" s="28">
        <v>0</v>
      </c>
      <c r="AU2008" s="62"/>
      <c r="BT2008">
        <v>0</v>
      </c>
      <c r="BU2008" s="32">
        <v>100</v>
      </c>
      <c r="BV2008" s="32">
        <v>155</v>
      </c>
      <c r="BW2008" s="32">
        <v>17800</v>
      </c>
      <c r="BX2008" s="32">
        <v>82</v>
      </c>
      <c r="BY2008" s="32">
        <v>91040</v>
      </c>
      <c r="BZ2008" t="s">
        <v>1816</v>
      </c>
      <c r="CA2008" t="s">
        <v>1686</v>
      </c>
      <c r="CB2008" t="s">
        <v>1902</v>
      </c>
      <c r="CC2008" s="52" t="s">
        <v>1790</v>
      </c>
      <c r="CD2008" s="52" t="s">
        <v>1791</v>
      </c>
      <c r="CE2008" s="155">
        <v>5137</v>
      </c>
      <c r="CF2008" s="155">
        <v>51</v>
      </c>
      <c r="CG2008" s="31" t="s">
        <v>5853</v>
      </c>
      <c r="CH2008" s="31" t="s">
        <v>4052</v>
      </c>
      <c r="CI2008" s="31" t="s">
        <v>1004</v>
      </c>
      <c r="CJ2008" s="31" t="s">
        <v>841</v>
      </c>
      <c r="DL2008"/>
      <c r="DM2008"/>
      <c r="DN2008"/>
      <c r="DO2008"/>
      <c r="DP2008"/>
      <c r="DQ2008"/>
      <c r="DR2008"/>
      <c r="DV2008" s="31" t="s">
        <v>2378</v>
      </c>
      <c r="DW2008" s="31" t="s">
        <v>2387</v>
      </c>
      <c r="DX2008" s="63"/>
      <c r="DY2008" s="63"/>
      <c r="DZ2008" s="63"/>
      <c r="EA2008" s="167"/>
      <c r="EB2008" s="60"/>
      <c r="EC2008" s="60"/>
      <c r="ED2008" s="60"/>
      <c r="EE2008" s="60"/>
      <c r="EF2008" s="60"/>
      <c r="EG2008" s="60"/>
      <c r="EH2008" s="60"/>
      <c r="EI2008" s="60"/>
      <c r="EJ2008" s="60"/>
      <c r="EK2008" s="60"/>
      <c r="EL2008" s="60"/>
      <c r="EM2008" s="60"/>
      <c r="EN2008" s="60"/>
      <c r="EO2008" s="60"/>
      <c r="EP2008" s="60"/>
      <c r="EQ2008" s="60"/>
      <c r="ER2008" s="60"/>
      <c r="ES2008" s="60"/>
      <c r="ET2008" s="60"/>
      <c r="EU2008" s="60"/>
      <c r="EV2008" s="60"/>
      <c r="EW2008" s="60"/>
      <c r="EX2008" s="60"/>
      <c r="EY2008" s="60"/>
      <c r="EZ2008" s="60"/>
      <c r="FA2008" s="60"/>
      <c r="FB2008" s="60"/>
    </row>
    <row r="2009" spans="22:158" x14ac:dyDescent="0.25">
      <c r="W2009" s="33"/>
      <c r="X2009" s="33"/>
      <c r="AH2009" s="38">
        <v>100</v>
      </c>
      <c r="AI2009" s="38">
        <v>145</v>
      </c>
      <c r="AJ2009" s="38">
        <v>11050</v>
      </c>
      <c r="AK2009" s="38">
        <v>18</v>
      </c>
      <c r="AL2009" s="38">
        <v>1918158</v>
      </c>
      <c r="AM2009" s="61" t="s">
        <v>1816</v>
      </c>
      <c r="AN2009" s="61" t="s">
        <v>1691</v>
      </c>
      <c r="AO2009" s="61" t="s">
        <v>5064</v>
      </c>
      <c r="AP2009" s="61" t="s">
        <v>4974</v>
      </c>
      <c r="AQ2009" s="61" t="s">
        <v>4975</v>
      </c>
      <c r="AR2009" s="28">
        <v>0</v>
      </c>
      <c r="AS2009" s="28">
        <v>87048</v>
      </c>
      <c r="AT2009" s="28">
        <v>0</v>
      </c>
      <c r="AU2009" s="62"/>
      <c r="BT2009">
        <v>0</v>
      </c>
      <c r="BU2009" s="32">
        <v>100</v>
      </c>
      <c r="BV2009" s="32">
        <v>155</v>
      </c>
      <c r="BW2009" s="32">
        <v>17800</v>
      </c>
      <c r="BX2009" s="32">
        <v>83</v>
      </c>
      <c r="BY2009" s="32">
        <v>91060</v>
      </c>
      <c r="BZ2009" t="s">
        <v>1816</v>
      </c>
      <c r="CA2009" t="s">
        <v>1686</v>
      </c>
      <c r="CB2009" t="s">
        <v>1902</v>
      </c>
      <c r="CC2009" s="52" t="s">
        <v>1786</v>
      </c>
      <c r="CD2009" s="52" t="s">
        <v>5043</v>
      </c>
      <c r="CE2009" s="155">
        <v>169</v>
      </c>
      <c r="CF2009" s="155">
        <v>3</v>
      </c>
      <c r="CG2009" s="31" t="s">
        <v>684</v>
      </c>
      <c r="CH2009" s="31" t="s">
        <v>4053</v>
      </c>
      <c r="CI2009" s="31" t="s">
        <v>1004</v>
      </c>
      <c r="CJ2009" s="31" t="s">
        <v>842</v>
      </c>
      <c r="DL2009"/>
      <c r="DM2009"/>
      <c r="DN2009"/>
      <c r="DO2009"/>
      <c r="DP2009"/>
      <c r="DQ2009"/>
      <c r="DR2009"/>
      <c r="DV2009" s="31" t="s">
        <v>2378</v>
      </c>
      <c r="DW2009" s="31" t="s">
        <v>2387</v>
      </c>
      <c r="DX2009" s="63"/>
      <c r="DY2009" s="63"/>
      <c r="DZ2009" s="63"/>
      <c r="EA2009" s="167"/>
      <c r="EB2009" s="60"/>
      <c r="EC2009" s="60"/>
      <c r="ED2009" s="60"/>
      <c r="EE2009" s="60"/>
      <c r="EF2009" s="60"/>
      <c r="EG2009" s="60"/>
      <c r="EH2009" s="60"/>
      <c r="EI2009" s="60"/>
      <c r="EJ2009" s="60"/>
      <c r="EK2009" s="60"/>
      <c r="EL2009" s="60"/>
      <c r="EM2009" s="60"/>
      <c r="EN2009" s="60"/>
      <c r="EO2009" s="60"/>
      <c r="EP2009" s="60"/>
      <c r="EQ2009" s="60"/>
      <c r="ER2009" s="60"/>
      <c r="ES2009" s="60"/>
      <c r="ET2009" s="60"/>
      <c r="EU2009" s="60"/>
      <c r="EV2009" s="60"/>
      <c r="EW2009" s="60"/>
      <c r="EX2009" s="60"/>
      <c r="EY2009" s="60"/>
      <c r="EZ2009" s="60"/>
      <c r="FA2009" s="60"/>
      <c r="FB2009" s="60"/>
    </row>
    <row r="2010" spans="22:158" x14ac:dyDescent="0.25">
      <c r="W2010" s="33"/>
      <c r="X2010" s="33"/>
      <c r="AH2010" s="38">
        <v>100</v>
      </c>
      <c r="AI2010" s="38">
        <v>145</v>
      </c>
      <c r="AJ2010" s="38">
        <v>12050</v>
      </c>
      <c r="AK2010" s="38">
        <v>18</v>
      </c>
      <c r="AL2010" s="38">
        <v>1918158</v>
      </c>
      <c r="AM2010" s="61" t="s">
        <v>1816</v>
      </c>
      <c r="AN2010" s="61" t="s">
        <v>1691</v>
      </c>
      <c r="AO2010" s="61" t="s">
        <v>5085</v>
      </c>
      <c r="AP2010" s="61" t="s">
        <v>4974</v>
      </c>
      <c r="AQ2010" s="61" t="s">
        <v>4975</v>
      </c>
      <c r="AR2010" s="28">
        <v>0</v>
      </c>
      <c r="AS2010" s="28">
        <v>195316</v>
      </c>
      <c r="AT2010" s="28">
        <v>140129</v>
      </c>
      <c r="AU2010" s="62"/>
      <c r="BT2010">
        <v>0</v>
      </c>
      <c r="BU2010" s="32">
        <v>100</v>
      </c>
      <c r="BV2010" s="32">
        <v>155</v>
      </c>
      <c r="BW2010" s="32">
        <v>17800</v>
      </c>
      <c r="BX2010" s="32">
        <v>83</v>
      </c>
      <c r="BY2010" s="32">
        <v>91080</v>
      </c>
      <c r="BZ2010" t="s">
        <v>1816</v>
      </c>
      <c r="CA2010" t="s">
        <v>1686</v>
      </c>
      <c r="CB2010" t="s">
        <v>1902</v>
      </c>
      <c r="CC2010" t="s">
        <v>1786</v>
      </c>
      <c r="CD2010" s="52" t="s">
        <v>1784</v>
      </c>
      <c r="CE2010" s="155"/>
      <c r="CF2010" s="155"/>
      <c r="CG2010" s="31" t="s">
        <v>686</v>
      </c>
      <c r="CH2010" s="31" t="s">
        <v>981</v>
      </c>
      <c r="CI2010" s="31" t="s">
        <v>1004</v>
      </c>
      <c r="CJ2010" s="31" t="s">
        <v>843</v>
      </c>
      <c r="DL2010"/>
      <c r="DM2010"/>
      <c r="DN2010"/>
      <c r="DO2010"/>
      <c r="DP2010"/>
      <c r="DQ2010"/>
      <c r="DR2010"/>
      <c r="DV2010" s="31" t="s">
        <v>2378</v>
      </c>
      <c r="DW2010" s="31" t="s">
        <v>2387</v>
      </c>
      <c r="DX2010" s="63"/>
      <c r="DY2010" s="63"/>
      <c r="DZ2010" s="63"/>
      <c r="EA2010" s="167"/>
      <c r="EB2010" s="60"/>
      <c r="EC2010" s="60"/>
      <c r="ED2010" s="60"/>
      <c r="EE2010" s="60"/>
      <c r="EF2010" s="60"/>
      <c r="EG2010" s="60"/>
      <c r="EH2010" s="60"/>
      <c r="EI2010" s="60"/>
      <c r="EJ2010" s="60"/>
      <c r="EK2010" s="60"/>
      <c r="EL2010" s="60"/>
      <c r="EM2010" s="60"/>
      <c r="EN2010" s="60"/>
      <c r="EO2010" s="60"/>
      <c r="EP2010" s="60"/>
      <c r="EQ2010" s="60"/>
      <c r="ER2010" s="60"/>
      <c r="ES2010" s="60"/>
      <c r="ET2010" s="60"/>
      <c r="EU2010" s="60"/>
      <c r="EV2010" s="60"/>
      <c r="EW2010" s="60"/>
      <c r="EX2010" s="60"/>
      <c r="EY2010" s="60"/>
      <c r="EZ2010" s="60"/>
      <c r="FA2010" s="60"/>
      <c r="FB2010" s="60"/>
    </row>
    <row r="2011" spans="22:158" x14ac:dyDescent="0.25">
      <c r="V2011" s="1"/>
      <c r="W2011" s="33"/>
      <c r="X2011" s="33"/>
      <c r="AH2011" s="38">
        <v>100</v>
      </c>
      <c r="AI2011" s="38">
        <v>145</v>
      </c>
      <c r="AJ2011" s="38">
        <v>12400</v>
      </c>
      <c r="AK2011" s="38">
        <v>18</v>
      </c>
      <c r="AL2011" s="38">
        <v>1918158</v>
      </c>
      <c r="AM2011" s="61" t="s">
        <v>1816</v>
      </c>
      <c r="AN2011" s="61" t="s">
        <v>1691</v>
      </c>
      <c r="AO2011" s="61" t="s">
        <v>5092</v>
      </c>
      <c r="AP2011" s="61" t="s">
        <v>4974</v>
      </c>
      <c r="AQ2011" s="61" t="s">
        <v>4975</v>
      </c>
      <c r="AR2011" s="28">
        <v>0</v>
      </c>
      <c r="AS2011" s="28">
        <v>0</v>
      </c>
      <c r="AT2011" s="28">
        <v>148372</v>
      </c>
      <c r="AU2011" s="62"/>
      <c r="BT2011">
        <v>0</v>
      </c>
      <c r="BU2011" s="32">
        <v>100</v>
      </c>
      <c r="BV2011" s="32">
        <v>155</v>
      </c>
      <c r="BW2011" s="32">
        <v>17800</v>
      </c>
      <c r="BX2011" s="32">
        <v>84</v>
      </c>
      <c r="BY2011" s="32">
        <v>91100</v>
      </c>
      <c r="BZ2011" t="s">
        <v>1816</v>
      </c>
      <c r="CA2011" t="s">
        <v>1686</v>
      </c>
      <c r="CB2011" t="s">
        <v>1902</v>
      </c>
      <c r="CC2011" s="52" t="s">
        <v>1795</v>
      </c>
      <c r="CD2011" s="52" t="s">
        <v>1796</v>
      </c>
      <c r="CE2011" s="155">
        <v>1130</v>
      </c>
      <c r="CF2011" s="155">
        <v>29</v>
      </c>
      <c r="CG2011" s="31" t="s">
        <v>688</v>
      </c>
      <c r="CH2011" s="31" t="s">
        <v>982</v>
      </c>
      <c r="CI2011" s="31" t="s">
        <v>1004</v>
      </c>
      <c r="CJ2011" s="31" t="s">
        <v>844</v>
      </c>
      <c r="DL2011"/>
      <c r="DM2011"/>
      <c r="DN2011"/>
      <c r="DO2011"/>
      <c r="DP2011"/>
      <c r="DQ2011"/>
      <c r="DR2011"/>
      <c r="DV2011" s="31" t="s">
        <v>2378</v>
      </c>
      <c r="DW2011" s="31" t="s">
        <v>2387</v>
      </c>
      <c r="DX2011" s="63"/>
      <c r="DY2011" s="63"/>
      <c r="DZ2011" s="63"/>
      <c r="EA2011" s="167"/>
      <c r="EB2011" s="60"/>
      <c r="EC2011" s="60"/>
      <c r="ED2011" s="60"/>
      <c r="EE2011" s="60"/>
      <c r="EF2011" s="60"/>
      <c r="EG2011" s="60"/>
      <c r="EH2011" s="60"/>
      <c r="EI2011" s="60"/>
      <c r="EJ2011" s="60"/>
      <c r="EK2011" s="60"/>
      <c r="EL2011" s="60"/>
      <c r="EM2011" s="60"/>
      <c r="EN2011" s="60"/>
      <c r="EO2011" s="60"/>
      <c r="EP2011" s="60"/>
      <c r="EQ2011" s="60"/>
      <c r="ER2011" s="60"/>
      <c r="ES2011" s="60"/>
      <c r="ET2011" s="60"/>
      <c r="EU2011" s="60"/>
      <c r="EV2011" s="60"/>
      <c r="EW2011" s="60"/>
      <c r="EX2011" s="60"/>
      <c r="EY2011" s="60"/>
      <c r="EZ2011" s="60"/>
      <c r="FA2011" s="60"/>
      <c r="FB2011" s="60"/>
    </row>
    <row r="2012" spans="22:158" x14ac:dyDescent="0.25">
      <c r="W2012" s="33"/>
      <c r="X2012" s="33"/>
      <c r="AH2012" s="38">
        <v>100</v>
      </c>
      <c r="AI2012" s="38">
        <v>145</v>
      </c>
      <c r="AJ2012" s="38">
        <v>12750</v>
      </c>
      <c r="AK2012" s="38">
        <v>18</v>
      </c>
      <c r="AL2012" s="38">
        <v>1918158</v>
      </c>
      <c r="AM2012" s="61" t="s">
        <v>1816</v>
      </c>
      <c r="AN2012" s="61" t="s">
        <v>1691</v>
      </c>
      <c r="AO2012" s="61" t="s">
        <v>5097</v>
      </c>
      <c r="AP2012" s="61" t="s">
        <v>4974</v>
      </c>
      <c r="AQ2012" s="61" t="s">
        <v>4975</v>
      </c>
      <c r="AR2012" s="28">
        <v>0</v>
      </c>
      <c r="AS2012" s="28">
        <v>515967</v>
      </c>
      <c r="AT2012" s="28">
        <v>412145</v>
      </c>
      <c r="AU2012" s="62"/>
      <c r="BT2012">
        <v>0</v>
      </c>
      <c r="BU2012" s="32">
        <v>100</v>
      </c>
      <c r="BV2012" s="32">
        <v>155</v>
      </c>
      <c r="BW2012" s="32">
        <v>17800</v>
      </c>
      <c r="BX2012" s="32">
        <v>85</v>
      </c>
      <c r="BY2012" s="32">
        <v>91120</v>
      </c>
      <c r="BZ2012" t="s">
        <v>1816</v>
      </c>
      <c r="CA2012" t="s">
        <v>1686</v>
      </c>
      <c r="CB2012" t="s">
        <v>1902</v>
      </c>
      <c r="CC2012" t="s">
        <v>1797</v>
      </c>
      <c r="CD2012" s="52" t="s">
        <v>1797</v>
      </c>
      <c r="CE2012" s="155">
        <v>417</v>
      </c>
      <c r="CF2012" s="155">
        <v>41</v>
      </c>
      <c r="CG2012" s="31" t="s">
        <v>690</v>
      </c>
      <c r="CH2012" s="31" t="s">
        <v>983</v>
      </c>
      <c r="CI2012" s="31" t="s">
        <v>1004</v>
      </c>
      <c r="CJ2012" s="31" t="s">
        <v>845</v>
      </c>
      <c r="DL2012"/>
      <c r="DM2012"/>
      <c r="DN2012"/>
      <c r="DO2012"/>
      <c r="DP2012"/>
      <c r="DQ2012"/>
      <c r="DR2012"/>
      <c r="DV2012" s="31" t="s">
        <v>2378</v>
      </c>
      <c r="DW2012" s="31" t="s">
        <v>2387</v>
      </c>
      <c r="DX2012" s="63"/>
      <c r="DY2012" s="63"/>
      <c r="DZ2012" s="63"/>
      <c r="EA2012" s="167"/>
      <c r="EB2012" s="60"/>
      <c r="EC2012" s="60"/>
      <c r="ED2012" s="60"/>
      <c r="EE2012" s="60"/>
      <c r="EF2012" s="60"/>
      <c r="EG2012" s="60"/>
      <c r="EH2012" s="60"/>
      <c r="EI2012" s="60"/>
      <c r="EJ2012" s="60"/>
      <c r="EK2012" s="60"/>
      <c r="EL2012" s="60"/>
      <c r="EM2012" s="60"/>
      <c r="EN2012" s="60"/>
      <c r="EO2012" s="60"/>
      <c r="EP2012" s="60"/>
      <c r="EQ2012" s="60"/>
      <c r="ER2012" s="60"/>
      <c r="ES2012" s="60"/>
      <c r="ET2012" s="60"/>
      <c r="EU2012" s="60"/>
      <c r="EV2012" s="60"/>
      <c r="EW2012" s="60"/>
      <c r="EX2012" s="60"/>
      <c r="EY2012" s="60"/>
      <c r="EZ2012" s="60"/>
      <c r="FA2012" s="60"/>
      <c r="FB2012" s="60"/>
    </row>
    <row r="2013" spans="22:158" x14ac:dyDescent="0.25">
      <c r="W2013" s="33"/>
      <c r="X2013" s="33"/>
      <c r="AH2013" s="38">
        <v>100</v>
      </c>
      <c r="AI2013" s="38">
        <v>145</v>
      </c>
      <c r="AJ2013" s="38">
        <v>13150</v>
      </c>
      <c r="AK2013" s="38">
        <v>18</v>
      </c>
      <c r="AL2013" s="38">
        <v>1918158</v>
      </c>
      <c r="AM2013" s="61" t="s">
        <v>1816</v>
      </c>
      <c r="AN2013" s="61" t="s">
        <v>1691</v>
      </c>
      <c r="AO2013" s="61" t="s">
        <v>5105</v>
      </c>
      <c r="AP2013" s="61" t="s">
        <v>4974</v>
      </c>
      <c r="AQ2013" s="61" t="s">
        <v>4975</v>
      </c>
      <c r="AR2013" s="28">
        <v>0</v>
      </c>
      <c r="AS2013" s="28">
        <v>0</v>
      </c>
      <c r="AT2013" s="28">
        <v>0</v>
      </c>
      <c r="AU2013" s="62"/>
      <c r="BT2013">
        <v>0</v>
      </c>
      <c r="BU2013" s="32">
        <v>100</v>
      </c>
      <c r="BV2013" s="32">
        <v>155</v>
      </c>
      <c r="BW2013" s="32">
        <v>17800</v>
      </c>
      <c r="BX2013" s="32">
        <v>86</v>
      </c>
      <c r="BY2013" s="32">
        <v>91140</v>
      </c>
      <c r="BZ2013" t="s">
        <v>1816</v>
      </c>
      <c r="CA2013" t="s">
        <v>1686</v>
      </c>
      <c r="CB2013" t="s">
        <v>1902</v>
      </c>
      <c r="CC2013" t="s">
        <v>1787</v>
      </c>
      <c r="CD2013" t="s">
        <v>1789</v>
      </c>
      <c r="CE2013" s="155">
        <v>257</v>
      </c>
      <c r="CF2013" s="155">
        <v>57</v>
      </c>
      <c r="CG2013" s="31" t="s">
        <v>5839</v>
      </c>
      <c r="CH2013" s="31" t="s">
        <v>984</v>
      </c>
      <c r="CI2013" s="31" t="s">
        <v>1004</v>
      </c>
      <c r="CJ2013" s="31" t="s">
        <v>846</v>
      </c>
      <c r="DL2013"/>
      <c r="DM2013"/>
      <c r="DN2013"/>
      <c r="DO2013"/>
      <c r="DP2013"/>
      <c r="DQ2013"/>
      <c r="DR2013"/>
      <c r="DV2013" s="31" t="s">
        <v>2378</v>
      </c>
      <c r="DW2013" s="31" t="s">
        <v>2387</v>
      </c>
      <c r="DX2013" s="63"/>
      <c r="DY2013" s="63"/>
      <c r="DZ2013" s="63"/>
      <c r="EA2013" s="167"/>
      <c r="EB2013" s="60"/>
      <c r="EC2013" s="60"/>
      <c r="ED2013" s="60"/>
      <c r="EE2013" s="60"/>
      <c r="EF2013" s="60"/>
      <c r="EG2013" s="60"/>
      <c r="EH2013" s="60"/>
      <c r="EI2013" s="60"/>
      <c r="EJ2013" s="60"/>
      <c r="EK2013" s="60"/>
      <c r="EL2013" s="60"/>
      <c r="EM2013" s="60"/>
      <c r="EN2013" s="60"/>
      <c r="EO2013" s="60"/>
      <c r="EP2013" s="60"/>
      <c r="EQ2013" s="60"/>
      <c r="ER2013" s="60"/>
      <c r="ES2013" s="60"/>
      <c r="ET2013" s="60"/>
      <c r="EU2013" s="60"/>
      <c r="EV2013" s="60"/>
      <c r="EW2013" s="60"/>
      <c r="EX2013" s="60"/>
      <c r="EY2013" s="60"/>
      <c r="EZ2013" s="60"/>
      <c r="FA2013" s="60"/>
      <c r="FB2013" s="60"/>
    </row>
    <row r="2014" spans="22:158" x14ac:dyDescent="0.25">
      <c r="W2014" s="33"/>
      <c r="X2014" s="33"/>
      <c r="AH2014" s="38">
        <v>100</v>
      </c>
      <c r="AI2014" s="38">
        <v>145</v>
      </c>
      <c r="AJ2014" s="38">
        <v>13310</v>
      </c>
      <c r="AK2014" s="38">
        <v>18</v>
      </c>
      <c r="AL2014" s="38">
        <v>1918158</v>
      </c>
      <c r="AM2014" s="61" t="s">
        <v>1816</v>
      </c>
      <c r="AN2014" s="61" t="s">
        <v>1691</v>
      </c>
      <c r="AO2014" s="61" t="s">
        <v>5108</v>
      </c>
      <c r="AP2014" s="61" t="s">
        <v>4974</v>
      </c>
      <c r="AQ2014" s="61" t="s">
        <v>4975</v>
      </c>
      <c r="AR2014" s="28">
        <v>0</v>
      </c>
      <c r="AS2014" s="28">
        <v>140673</v>
      </c>
      <c r="AT2014" s="28">
        <v>0</v>
      </c>
      <c r="AU2014" s="62"/>
      <c r="BT2014">
        <v>0</v>
      </c>
      <c r="BU2014" s="32">
        <v>100</v>
      </c>
      <c r="BV2014" s="32">
        <v>155</v>
      </c>
      <c r="BW2014" s="32">
        <v>17800</v>
      </c>
      <c r="BX2014" s="32">
        <v>86</v>
      </c>
      <c r="BY2014" s="32">
        <v>91160</v>
      </c>
      <c r="BZ2014" t="s">
        <v>1816</v>
      </c>
      <c r="CA2014" t="s">
        <v>1686</v>
      </c>
      <c r="CB2014" t="s">
        <v>1902</v>
      </c>
      <c r="CC2014" t="s">
        <v>1787</v>
      </c>
      <c r="CD2014" t="s">
        <v>1788</v>
      </c>
      <c r="CE2014" s="155">
        <v>74</v>
      </c>
      <c r="CF2014" s="155">
        <v>14</v>
      </c>
      <c r="CG2014" s="31" t="s">
        <v>5831</v>
      </c>
      <c r="CH2014" s="31" t="s">
        <v>985</v>
      </c>
      <c r="CI2014" s="31" t="s">
        <v>1004</v>
      </c>
      <c r="CJ2014" s="31" t="s">
        <v>847</v>
      </c>
      <c r="DL2014"/>
      <c r="DM2014"/>
      <c r="DN2014"/>
      <c r="DO2014"/>
      <c r="DP2014"/>
      <c r="DQ2014"/>
      <c r="DR2014"/>
      <c r="DV2014" s="31" t="s">
        <v>2378</v>
      </c>
      <c r="DW2014" s="31" t="s">
        <v>2387</v>
      </c>
      <c r="DX2014" s="63"/>
      <c r="DY2014" s="63"/>
      <c r="DZ2014" s="63"/>
      <c r="EA2014" s="167"/>
      <c r="EB2014" s="60"/>
      <c r="EC2014" s="60"/>
      <c r="ED2014" s="60"/>
      <c r="EE2014" s="60"/>
      <c r="EF2014" s="60"/>
      <c r="EG2014" s="60"/>
      <c r="EH2014" s="60"/>
      <c r="EI2014" s="60"/>
      <c r="EJ2014" s="60"/>
      <c r="EK2014" s="60"/>
      <c r="EL2014" s="60"/>
      <c r="EM2014" s="60"/>
      <c r="EN2014" s="60"/>
      <c r="EO2014" s="60"/>
      <c r="EP2014" s="60"/>
      <c r="EQ2014" s="60"/>
      <c r="ER2014" s="60"/>
      <c r="ES2014" s="60"/>
      <c r="ET2014" s="60"/>
      <c r="EU2014" s="60"/>
      <c r="EV2014" s="60"/>
      <c r="EW2014" s="60"/>
      <c r="EX2014" s="60"/>
      <c r="EY2014" s="60"/>
      <c r="EZ2014" s="60"/>
      <c r="FA2014" s="60"/>
      <c r="FB2014" s="60"/>
    </row>
    <row r="2015" spans="22:158" x14ac:dyDescent="0.25">
      <c r="W2015" s="33"/>
      <c r="X2015" s="33"/>
      <c r="AH2015" s="38">
        <v>100</v>
      </c>
      <c r="AI2015" s="38">
        <v>145</v>
      </c>
      <c r="AJ2015" s="38">
        <v>13700</v>
      </c>
      <c r="AK2015" s="38">
        <v>18</v>
      </c>
      <c r="AL2015" s="38">
        <v>1918158</v>
      </c>
      <c r="AM2015" s="61" t="s">
        <v>1816</v>
      </c>
      <c r="AN2015" s="61" t="s">
        <v>1691</v>
      </c>
      <c r="AO2015" s="61" t="s">
        <v>5118</v>
      </c>
      <c r="AP2015" s="61" t="s">
        <v>4974</v>
      </c>
      <c r="AQ2015" s="61" t="s">
        <v>4975</v>
      </c>
      <c r="AR2015" s="28">
        <v>0</v>
      </c>
      <c r="AS2015" s="28">
        <v>351942</v>
      </c>
      <c r="AT2015" s="28">
        <v>0</v>
      </c>
      <c r="AU2015" s="62"/>
      <c r="BT2015">
        <v>0</v>
      </c>
      <c r="BU2015" s="32">
        <v>100</v>
      </c>
      <c r="BV2015" s="32">
        <v>155</v>
      </c>
      <c r="BW2015" s="32">
        <v>17800</v>
      </c>
      <c r="BX2015" s="32">
        <v>87</v>
      </c>
      <c r="BY2015" s="32">
        <v>91180</v>
      </c>
      <c r="BZ2015" t="s">
        <v>1816</v>
      </c>
      <c r="CA2015" t="s">
        <v>1686</v>
      </c>
      <c r="CB2015" t="s">
        <v>1902</v>
      </c>
      <c r="CC2015" t="s">
        <v>1726</v>
      </c>
      <c r="CD2015" s="52" t="s">
        <v>1793</v>
      </c>
      <c r="CE2015" s="155">
        <v>10</v>
      </c>
      <c r="CF2015" s="155">
        <v>2</v>
      </c>
      <c r="CG2015" s="31" t="s">
        <v>5841</v>
      </c>
      <c r="CH2015" s="31" t="s">
        <v>986</v>
      </c>
      <c r="CI2015" s="31" t="s">
        <v>1004</v>
      </c>
      <c r="CJ2015" s="31" t="s">
        <v>848</v>
      </c>
      <c r="DL2015"/>
      <c r="DM2015"/>
      <c r="DN2015"/>
      <c r="DO2015"/>
      <c r="DP2015"/>
      <c r="DQ2015"/>
      <c r="DR2015"/>
      <c r="DV2015" s="31" t="s">
        <v>2378</v>
      </c>
      <c r="DW2015" s="31" t="s">
        <v>2387</v>
      </c>
      <c r="DX2015" s="63"/>
      <c r="DY2015" s="63"/>
      <c r="DZ2015" s="63"/>
      <c r="EA2015" s="167"/>
      <c r="EB2015" s="60"/>
      <c r="EC2015" s="60"/>
      <c r="ED2015" s="60"/>
      <c r="EE2015" s="60"/>
      <c r="EF2015" s="60"/>
      <c r="EG2015" s="60"/>
      <c r="EH2015" s="60"/>
      <c r="EI2015" s="60"/>
      <c r="EJ2015" s="60"/>
      <c r="EK2015" s="60"/>
      <c r="EL2015" s="60"/>
      <c r="EM2015" s="60"/>
      <c r="EN2015" s="60"/>
      <c r="EO2015" s="60"/>
      <c r="EP2015" s="60"/>
      <c r="EQ2015" s="60"/>
      <c r="ER2015" s="60"/>
      <c r="ES2015" s="60"/>
      <c r="ET2015" s="60"/>
      <c r="EU2015" s="60"/>
      <c r="EV2015" s="60"/>
      <c r="EW2015" s="60"/>
      <c r="EX2015" s="60"/>
      <c r="EY2015" s="60"/>
      <c r="EZ2015" s="60"/>
      <c r="FA2015" s="60"/>
      <c r="FB2015" s="60"/>
    </row>
    <row r="2016" spans="22:158" x14ac:dyDescent="0.25">
      <c r="V2016" s="1"/>
      <c r="W2016" s="33"/>
      <c r="X2016" s="33"/>
      <c r="AH2016" s="38">
        <v>100</v>
      </c>
      <c r="AI2016" s="38">
        <v>145</v>
      </c>
      <c r="AJ2016" s="38">
        <v>15450</v>
      </c>
      <c r="AK2016" s="38">
        <v>18</v>
      </c>
      <c r="AL2016" s="38">
        <v>1918158</v>
      </c>
      <c r="AM2016" s="61" t="s">
        <v>1816</v>
      </c>
      <c r="AN2016" s="61" t="s">
        <v>1691</v>
      </c>
      <c r="AO2016" s="61" t="s">
        <v>1600</v>
      </c>
      <c r="AP2016" s="61" t="s">
        <v>4974</v>
      </c>
      <c r="AQ2016" s="61" t="s">
        <v>4975</v>
      </c>
      <c r="AR2016" s="28">
        <v>0</v>
      </c>
      <c r="AS2016" s="28">
        <v>0</v>
      </c>
      <c r="AT2016" s="28">
        <v>247287</v>
      </c>
      <c r="AU2016" s="62"/>
      <c r="BT2016">
        <v>0</v>
      </c>
      <c r="BU2016" s="32">
        <v>100</v>
      </c>
      <c r="BV2016" s="32">
        <v>155</v>
      </c>
      <c r="BW2016" s="32">
        <v>17800</v>
      </c>
      <c r="BX2016" s="32">
        <v>87</v>
      </c>
      <c r="BY2016" s="32">
        <v>91190</v>
      </c>
      <c r="BZ2016" t="s">
        <v>1816</v>
      </c>
      <c r="CA2016" t="s">
        <v>1686</v>
      </c>
      <c r="CB2016" t="s">
        <v>1902</v>
      </c>
      <c r="CC2016" s="52" t="s">
        <v>1726</v>
      </c>
      <c r="CD2016" s="52" t="s">
        <v>1726</v>
      </c>
      <c r="CE2016" s="155">
        <v>26</v>
      </c>
      <c r="CF2016" s="155">
        <v>4</v>
      </c>
      <c r="CG2016" s="31" t="s">
        <v>5843</v>
      </c>
      <c r="CH2016" s="31" t="s">
        <v>987</v>
      </c>
      <c r="CI2016" s="31" t="s">
        <v>1004</v>
      </c>
      <c r="CJ2016" s="31" t="s">
        <v>849</v>
      </c>
      <c r="DL2016"/>
      <c r="DM2016"/>
      <c r="DN2016"/>
      <c r="DO2016"/>
      <c r="DP2016"/>
      <c r="DQ2016"/>
      <c r="DR2016"/>
      <c r="DV2016" s="31" t="s">
        <v>2378</v>
      </c>
      <c r="DW2016" s="31" t="s">
        <v>2387</v>
      </c>
      <c r="DX2016" s="63"/>
      <c r="DY2016" s="63"/>
      <c r="DZ2016" s="63"/>
      <c r="EA2016" s="167"/>
      <c r="EB2016" s="60"/>
      <c r="EC2016" s="60"/>
      <c r="ED2016" s="60"/>
      <c r="EE2016" s="60"/>
      <c r="EF2016" s="60"/>
      <c r="EG2016" s="60"/>
      <c r="EH2016" s="60"/>
      <c r="EI2016" s="60"/>
      <c r="EJ2016" s="60"/>
      <c r="EK2016" s="60"/>
      <c r="EL2016" s="60"/>
      <c r="EM2016" s="60"/>
      <c r="EN2016" s="60"/>
      <c r="EO2016" s="60"/>
      <c r="EP2016" s="60"/>
      <c r="EQ2016" s="60"/>
      <c r="ER2016" s="60"/>
      <c r="ES2016" s="60"/>
      <c r="ET2016" s="60"/>
      <c r="EU2016" s="60"/>
      <c r="EV2016" s="60"/>
      <c r="EW2016" s="60"/>
      <c r="EX2016" s="60"/>
      <c r="EY2016" s="60"/>
      <c r="EZ2016" s="60"/>
      <c r="FA2016" s="60"/>
      <c r="FB2016" s="60"/>
    </row>
    <row r="2017" spans="22:158" x14ac:dyDescent="0.25">
      <c r="W2017" s="33"/>
      <c r="X2017" s="33"/>
      <c r="AH2017" s="38">
        <v>100</v>
      </c>
      <c r="AI2017" s="38">
        <v>145</v>
      </c>
      <c r="AJ2017" s="38">
        <v>16180</v>
      </c>
      <c r="AK2017" s="38">
        <v>18</v>
      </c>
      <c r="AL2017" s="38">
        <v>1918158</v>
      </c>
      <c r="AM2017" s="61" t="s">
        <v>1816</v>
      </c>
      <c r="AN2017" s="61" t="s">
        <v>1691</v>
      </c>
      <c r="AO2017" s="61" t="s">
        <v>1614</v>
      </c>
      <c r="AP2017" s="61" t="s">
        <v>4974</v>
      </c>
      <c r="AQ2017" s="61" t="s">
        <v>4975</v>
      </c>
      <c r="AR2017" s="28">
        <v>0</v>
      </c>
      <c r="AS2017" s="28">
        <v>1759793</v>
      </c>
      <c r="AT2017" s="28">
        <v>0</v>
      </c>
      <c r="AU2017" s="62"/>
      <c r="BT2017">
        <v>0</v>
      </c>
      <c r="BU2017" s="32">
        <v>100</v>
      </c>
      <c r="BV2017" s="32">
        <v>155</v>
      </c>
      <c r="BW2017" s="32">
        <v>17800</v>
      </c>
      <c r="BX2017" s="32">
        <v>87</v>
      </c>
      <c r="BY2017" s="32">
        <v>91192</v>
      </c>
      <c r="BZ2017" t="s">
        <v>1816</v>
      </c>
      <c r="CA2017" t="s">
        <v>1686</v>
      </c>
      <c r="CB2017" s="52" t="s">
        <v>1902</v>
      </c>
      <c r="CC2017" s="52" t="s">
        <v>1726</v>
      </c>
      <c r="CD2017" s="52" t="s">
        <v>1115</v>
      </c>
      <c r="CE2017" s="155">
        <v>748</v>
      </c>
      <c r="CF2017" s="155">
        <v>1</v>
      </c>
      <c r="CG2017" s="31" t="s">
        <v>692</v>
      </c>
      <c r="CH2017" s="31" t="s">
        <v>988</v>
      </c>
      <c r="CI2017" s="31" t="s">
        <v>1004</v>
      </c>
      <c r="CJ2017" s="31" t="s">
        <v>4948</v>
      </c>
      <c r="DL2017"/>
      <c r="DM2017"/>
      <c r="DN2017"/>
      <c r="DO2017"/>
      <c r="DP2017"/>
      <c r="DQ2017"/>
      <c r="DR2017"/>
      <c r="DV2017" s="31" t="s">
        <v>2378</v>
      </c>
      <c r="DW2017" s="31" t="s">
        <v>2387</v>
      </c>
      <c r="DX2017" s="63"/>
      <c r="DY2017" s="63"/>
      <c r="DZ2017" s="63"/>
      <c r="EA2017" s="167"/>
      <c r="EB2017" s="60"/>
      <c r="EC2017" s="60"/>
      <c r="ED2017" s="60"/>
      <c r="EE2017" s="60"/>
      <c r="EF2017" s="60"/>
      <c r="EG2017" s="60"/>
      <c r="EH2017" s="60"/>
      <c r="EI2017" s="60"/>
      <c r="EJ2017" s="60"/>
      <c r="EK2017" s="60"/>
      <c r="EL2017" s="60"/>
      <c r="EM2017" s="60"/>
      <c r="EN2017" s="60"/>
      <c r="EO2017" s="60"/>
      <c r="EP2017" s="60"/>
      <c r="EQ2017" s="60"/>
      <c r="ER2017" s="60"/>
      <c r="ES2017" s="60"/>
      <c r="ET2017" s="60"/>
      <c r="EU2017" s="60"/>
      <c r="EV2017" s="60"/>
      <c r="EW2017" s="60"/>
      <c r="EX2017" s="60"/>
      <c r="EY2017" s="60"/>
      <c r="EZ2017" s="60"/>
      <c r="FA2017" s="60"/>
      <c r="FB2017" s="60"/>
    </row>
    <row r="2018" spans="22:158" x14ac:dyDescent="0.25">
      <c r="V2018" s="1"/>
      <c r="W2018" s="33"/>
      <c r="X2018" s="33"/>
      <c r="AH2018" s="38">
        <v>100</v>
      </c>
      <c r="AI2018" s="38">
        <v>145</v>
      </c>
      <c r="AJ2018" s="38">
        <v>17050</v>
      </c>
      <c r="AK2018" s="38">
        <v>18</v>
      </c>
      <c r="AL2018" s="38">
        <v>1918158</v>
      </c>
      <c r="AM2018" s="61" t="s">
        <v>1816</v>
      </c>
      <c r="AN2018" s="61" t="s">
        <v>1691</v>
      </c>
      <c r="AO2018" s="61" t="s">
        <v>1634</v>
      </c>
      <c r="AP2018" s="61" t="s">
        <v>4974</v>
      </c>
      <c r="AQ2018" s="61" t="s">
        <v>4975</v>
      </c>
      <c r="AR2018" s="28">
        <v>0</v>
      </c>
      <c r="AS2018" s="28">
        <v>107387</v>
      </c>
      <c r="AT2018" s="28">
        <v>0</v>
      </c>
      <c r="AU2018" s="62"/>
      <c r="BT2018">
        <v>0</v>
      </c>
      <c r="BU2018" s="32">
        <v>100</v>
      </c>
      <c r="BV2018" s="32">
        <v>155</v>
      </c>
      <c r="BW2018" s="32">
        <v>17800</v>
      </c>
      <c r="BX2018" s="32">
        <v>87</v>
      </c>
      <c r="BY2018" s="32">
        <v>91194</v>
      </c>
      <c r="BZ2018" t="s">
        <v>1816</v>
      </c>
      <c r="CA2018" t="s">
        <v>1686</v>
      </c>
      <c r="CB2018" t="s">
        <v>1902</v>
      </c>
      <c r="CC2018" s="52" t="s">
        <v>1726</v>
      </c>
      <c r="CD2018" s="52" t="s">
        <v>1114</v>
      </c>
      <c r="CE2018" s="155">
        <v>26</v>
      </c>
      <c r="CF2018" s="155">
        <v>4</v>
      </c>
      <c r="CG2018" s="31" t="s">
        <v>694</v>
      </c>
      <c r="CH2018" s="31" t="s">
        <v>989</v>
      </c>
      <c r="CI2018" s="31" t="s">
        <v>1004</v>
      </c>
      <c r="CJ2018" s="31" t="s">
        <v>4947</v>
      </c>
      <c r="DL2018"/>
      <c r="DM2018"/>
      <c r="DN2018"/>
      <c r="DO2018"/>
      <c r="DP2018"/>
      <c r="DQ2018"/>
      <c r="DR2018"/>
      <c r="DV2018" s="31" t="s">
        <v>2378</v>
      </c>
      <c r="DW2018" s="31" t="s">
        <v>2387</v>
      </c>
      <c r="DX2018" s="63"/>
      <c r="DY2018" s="63"/>
      <c r="DZ2018" s="63"/>
      <c r="EA2018" s="167"/>
      <c r="EB2018" s="60"/>
      <c r="EC2018" s="60"/>
      <c r="ED2018" s="60"/>
      <c r="EE2018" s="60"/>
      <c r="EF2018" s="60"/>
      <c r="EG2018" s="60"/>
      <c r="EH2018" s="60"/>
      <c r="EI2018" s="60"/>
      <c r="EJ2018" s="60"/>
      <c r="EK2018" s="60"/>
      <c r="EL2018" s="60"/>
      <c r="EM2018" s="60"/>
      <c r="EN2018" s="60"/>
      <c r="EO2018" s="60"/>
      <c r="EP2018" s="60"/>
      <c r="EQ2018" s="60"/>
      <c r="ER2018" s="60"/>
      <c r="ES2018" s="60"/>
      <c r="ET2018" s="60"/>
      <c r="EU2018" s="60"/>
      <c r="EV2018" s="60"/>
      <c r="EW2018" s="60"/>
      <c r="EX2018" s="60"/>
      <c r="EY2018" s="60"/>
      <c r="EZ2018" s="60"/>
      <c r="FA2018" s="60"/>
      <c r="FB2018" s="60"/>
    </row>
    <row r="2019" spans="22:158" x14ac:dyDescent="0.25">
      <c r="W2019" s="33"/>
      <c r="X2019" s="33"/>
      <c r="AH2019" s="38">
        <v>100</v>
      </c>
      <c r="AI2019" s="38">
        <v>145</v>
      </c>
      <c r="AJ2019" s="38">
        <v>17250</v>
      </c>
      <c r="AK2019" s="38">
        <v>18</v>
      </c>
      <c r="AL2019" s="38">
        <v>1918158</v>
      </c>
      <c r="AM2019" s="61" t="s">
        <v>1816</v>
      </c>
      <c r="AN2019" s="61" t="s">
        <v>1691</v>
      </c>
      <c r="AO2019" s="61" t="s">
        <v>1638</v>
      </c>
      <c r="AP2019" s="61" t="s">
        <v>4974</v>
      </c>
      <c r="AQ2019" s="61" t="s">
        <v>4975</v>
      </c>
      <c r="AR2019" s="28">
        <v>0</v>
      </c>
      <c r="AS2019" s="28">
        <v>0</v>
      </c>
      <c r="AT2019" s="28">
        <v>0</v>
      </c>
      <c r="AU2019" s="62"/>
      <c r="BT2019">
        <v>0</v>
      </c>
      <c r="BU2019" s="32">
        <v>100</v>
      </c>
      <c r="BV2019" s="32">
        <v>155</v>
      </c>
      <c r="BW2019" s="32">
        <v>17800</v>
      </c>
      <c r="BX2019" s="32">
        <v>87</v>
      </c>
      <c r="BY2019" s="32">
        <v>91200</v>
      </c>
      <c r="BZ2019" t="s">
        <v>1816</v>
      </c>
      <c r="CA2019" t="s">
        <v>1686</v>
      </c>
      <c r="CB2019" t="s">
        <v>1902</v>
      </c>
      <c r="CC2019" s="52" t="s">
        <v>1726</v>
      </c>
      <c r="CD2019" s="52" t="s">
        <v>1794</v>
      </c>
      <c r="CE2019" s="155"/>
      <c r="CF2019" s="155"/>
      <c r="CG2019" s="31" t="s">
        <v>5845</v>
      </c>
      <c r="CH2019" s="31" t="s">
        <v>990</v>
      </c>
      <c r="CI2019" s="31" t="s">
        <v>1004</v>
      </c>
      <c r="CJ2019" s="31" t="s">
        <v>850</v>
      </c>
      <c r="DL2019"/>
      <c r="DM2019"/>
      <c r="DN2019"/>
      <c r="DO2019"/>
      <c r="DP2019"/>
      <c r="DQ2019"/>
      <c r="DR2019"/>
      <c r="DV2019" s="31" t="s">
        <v>2378</v>
      </c>
      <c r="DW2019" s="31" t="s">
        <v>2387</v>
      </c>
      <c r="DX2019" s="63"/>
      <c r="DY2019" s="63"/>
      <c r="DZ2019" s="63"/>
      <c r="EA2019" s="167"/>
      <c r="EB2019" s="60"/>
      <c r="EC2019" s="60"/>
      <c r="ED2019" s="60"/>
      <c r="EE2019" s="60"/>
      <c r="EF2019" s="60"/>
      <c r="EG2019" s="60"/>
      <c r="EH2019" s="60"/>
      <c r="EI2019" s="60"/>
      <c r="EJ2019" s="60"/>
      <c r="EK2019" s="60"/>
      <c r="EL2019" s="60"/>
      <c r="EM2019" s="60"/>
      <c r="EN2019" s="60"/>
      <c r="EO2019" s="60"/>
      <c r="EP2019" s="60"/>
      <c r="EQ2019" s="60"/>
      <c r="ER2019" s="60"/>
      <c r="ES2019" s="60"/>
      <c r="ET2019" s="60"/>
      <c r="EU2019" s="60"/>
      <c r="EV2019" s="60"/>
      <c r="EW2019" s="60"/>
      <c r="EX2019" s="60"/>
      <c r="EY2019" s="60"/>
      <c r="EZ2019" s="60"/>
      <c r="FA2019" s="60"/>
      <c r="FB2019" s="60"/>
    </row>
    <row r="2020" spans="22:158" x14ac:dyDescent="0.25">
      <c r="V2020" s="1"/>
      <c r="W2020" s="33"/>
      <c r="X2020" s="33"/>
      <c r="AH2020" s="38">
        <v>100</v>
      </c>
      <c r="AI2020" s="38">
        <v>145</v>
      </c>
      <c r="AJ2020" s="38">
        <v>17640</v>
      </c>
      <c r="AK2020" s="38">
        <v>18</v>
      </c>
      <c r="AL2020" s="38">
        <v>1918158</v>
      </c>
      <c r="AM2020" s="61" t="s">
        <v>1816</v>
      </c>
      <c r="AN2020" s="61" t="s">
        <v>1691</v>
      </c>
      <c r="AO2020" s="61" t="s">
        <v>1647</v>
      </c>
      <c r="AP2020" s="61" t="s">
        <v>4974</v>
      </c>
      <c r="AQ2020" s="61" t="s">
        <v>4975</v>
      </c>
      <c r="AR2020" s="28">
        <v>0</v>
      </c>
      <c r="AS2020" s="28">
        <v>508795</v>
      </c>
      <c r="AT2020" s="28">
        <v>0</v>
      </c>
      <c r="AU2020" s="62"/>
      <c r="BT2020">
        <v>0</v>
      </c>
      <c r="BU2020" s="32">
        <v>100</v>
      </c>
      <c r="BV2020" s="32">
        <v>155</v>
      </c>
      <c r="BW2020" s="32">
        <v>17800</v>
      </c>
      <c r="BX2020" s="32">
        <v>88</v>
      </c>
      <c r="BY2020" s="32">
        <v>91220</v>
      </c>
      <c r="BZ2020" t="s">
        <v>1816</v>
      </c>
      <c r="CA2020" t="s">
        <v>1686</v>
      </c>
      <c r="CB2020" t="s">
        <v>1902</v>
      </c>
      <c r="CC2020" t="s">
        <v>1684</v>
      </c>
      <c r="CD2020" s="52" t="s">
        <v>1684</v>
      </c>
      <c r="CE2020" s="155">
        <v>35480</v>
      </c>
      <c r="CF2020" s="155">
        <v>4</v>
      </c>
      <c r="CG2020" s="31" t="s">
        <v>696</v>
      </c>
      <c r="CH2020" s="31" t="s">
        <v>991</v>
      </c>
      <c r="CI2020" s="31" t="s">
        <v>1004</v>
      </c>
      <c r="CJ2020" s="31" t="s">
        <v>851</v>
      </c>
      <c r="DL2020"/>
      <c r="DM2020"/>
      <c r="DN2020"/>
      <c r="DO2020"/>
      <c r="DP2020"/>
      <c r="DQ2020"/>
      <c r="DR2020"/>
      <c r="DV2020" s="31" t="s">
        <v>2378</v>
      </c>
      <c r="DW2020" s="31" t="s">
        <v>2387</v>
      </c>
      <c r="DX2020" s="63"/>
      <c r="DY2020" s="63"/>
      <c r="DZ2020" s="63"/>
      <c r="EA2020" s="167"/>
      <c r="EB2020" s="60"/>
      <c r="EC2020" s="60"/>
      <c r="ED2020" s="60"/>
      <c r="EE2020" s="60"/>
      <c r="EF2020" s="60"/>
      <c r="EG2020" s="60"/>
      <c r="EH2020" s="60"/>
      <c r="EI2020" s="60"/>
      <c r="EJ2020" s="60"/>
      <c r="EK2020" s="60"/>
      <c r="EL2020" s="60"/>
      <c r="EM2020" s="60"/>
      <c r="EN2020" s="60"/>
      <c r="EO2020" s="60"/>
      <c r="EP2020" s="60"/>
      <c r="EQ2020" s="60"/>
      <c r="ER2020" s="60"/>
      <c r="ES2020" s="60"/>
      <c r="ET2020" s="60"/>
      <c r="EU2020" s="60"/>
      <c r="EV2020" s="60"/>
      <c r="EW2020" s="60"/>
      <c r="EX2020" s="60"/>
      <c r="EY2020" s="60"/>
      <c r="EZ2020" s="60"/>
      <c r="FA2020" s="60"/>
      <c r="FB2020" s="60"/>
    </row>
    <row r="2021" spans="22:158" x14ac:dyDescent="0.25">
      <c r="W2021" s="33"/>
      <c r="X2021" s="33"/>
      <c r="AH2021" s="38">
        <v>100</v>
      </c>
      <c r="AI2021" s="38">
        <v>145</v>
      </c>
      <c r="AJ2021" s="38">
        <v>18650</v>
      </c>
      <c r="AK2021" s="38">
        <v>18</v>
      </c>
      <c r="AL2021" s="38">
        <v>1918158</v>
      </c>
      <c r="AM2021" s="61" t="s">
        <v>1816</v>
      </c>
      <c r="AN2021" s="61" t="s">
        <v>1691</v>
      </c>
      <c r="AO2021" s="61" t="s">
        <v>1669</v>
      </c>
      <c r="AP2021" s="61" t="s">
        <v>4974</v>
      </c>
      <c r="AQ2021" s="61" t="s">
        <v>4975</v>
      </c>
      <c r="AR2021" s="28">
        <v>0</v>
      </c>
      <c r="AS2021" s="28">
        <v>0</v>
      </c>
      <c r="AT2021" s="28">
        <v>0</v>
      </c>
      <c r="AU2021" s="62"/>
      <c r="BT2021">
        <v>0</v>
      </c>
      <c r="BU2021" s="32">
        <v>100</v>
      </c>
      <c r="BV2021" s="32">
        <v>155</v>
      </c>
      <c r="BW2021" s="32">
        <v>17800</v>
      </c>
      <c r="BX2021" s="32">
        <v>89</v>
      </c>
      <c r="BY2021" s="32">
        <v>91240</v>
      </c>
      <c r="BZ2021" t="s">
        <v>1816</v>
      </c>
      <c r="CA2021" t="s">
        <v>1686</v>
      </c>
      <c r="CB2021" t="s">
        <v>1902</v>
      </c>
      <c r="CC2021" s="52" t="s">
        <v>1785</v>
      </c>
      <c r="CD2021" s="52" t="s">
        <v>1785</v>
      </c>
      <c r="CE2021" s="155">
        <v>266549</v>
      </c>
      <c r="CF2021" s="155">
        <v>157</v>
      </c>
      <c r="CG2021" s="31" t="s">
        <v>698</v>
      </c>
      <c r="CH2021" s="31" t="s">
        <v>992</v>
      </c>
      <c r="CI2021" s="31" t="s">
        <v>1004</v>
      </c>
      <c r="CJ2021" s="31" t="s">
        <v>852</v>
      </c>
      <c r="DL2021"/>
      <c r="DM2021"/>
      <c r="DN2021"/>
      <c r="DO2021"/>
      <c r="DP2021"/>
      <c r="DQ2021"/>
      <c r="DR2021"/>
      <c r="DV2021" s="31" t="s">
        <v>2378</v>
      </c>
      <c r="DW2021" s="31" t="s">
        <v>2387</v>
      </c>
      <c r="DX2021" s="63"/>
      <c r="DY2021" s="63"/>
      <c r="DZ2021" s="63"/>
      <c r="EA2021" s="167"/>
      <c r="EB2021" s="60"/>
      <c r="EC2021" s="60"/>
      <c r="ED2021" s="60"/>
      <c r="EE2021" s="60"/>
      <c r="EF2021" s="60"/>
      <c r="EG2021" s="60"/>
      <c r="EH2021" s="60"/>
      <c r="EI2021" s="60"/>
      <c r="EJ2021" s="60"/>
      <c r="EK2021" s="60"/>
      <c r="EL2021" s="60"/>
      <c r="EM2021" s="60"/>
      <c r="EN2021" s="60"/>
      <c r="EO2021" s="60"/>
      <c r="EP2021" s="60"/>
      <c r="EQ2021" s="60"/>
      <c r="ER2021" s="60"/>
      <c r="ES2021" s="60"/>
      <c r="ET2021" s="60"/>
      <c r="EU2021" s="60"/>
      <c r="EV2021" s="60"/>
      <c r="EW2021" s="60"/>
      <c r="EX2021" s="60"/>
      <c r="EY2021" s="60"/>
      <c r="EZ2021" s="60"/>
      <c r="FA2021" s="60"/>
      <c r="FB2021" s="60"/>
    </row>
    <row r="2022" spans="22:158" x14ac:dyDescent="0.25">
      <c r="W2022" s="33"/>
      <c r="X2022" s="33"/>
      <c r="AH2022" s="38">
        <v>100</v>
      </c>
      <c r="AI2022" s="38">
        <v>145</v>
      </c>
      <c r="AJ2022" s="38">
        <v>18700</v>
      </c>
      <c r="AK2022" s="38">
        <v>18</v>
      </c>
      <c r="AL2022" s="38">
        <v>1918158</v>
      </c>
      <c r="AM2022" s="61" t="s">
        <v>1816</v>
      </c>
      <c r="AN2022" s="61" t="s">
        <v>1691</v>
      </c>
      <c r="AO2022" s="61" t="s">
        <v>1670</v>
      </c>
      <c r="AP2022" s="61" t="s">
        <v>4974</v>
      </c>
      <c r="AQ2022" s="61" t="s">
        <v>4975</v>
      </c>
      <c r="AR2022" s="28">
        <v>0</v>
      </c>
      <c r="AS2022" s="28">
        <v>0</v>
      </c>
      <c r="AT2022" s="28">
        <v>0</v>
      </c>
      <c r="AU2022" s="62"/>
      <c r="BT2022">
        <v>0</v>
      </c>
      <c r="BU2022" s="32">
        <v>100</v>
      </c>
      <c r="BV2022" s="32">
        <v>155</v>
      </c>
      <c r="BW2022" s="32">
        <v>17800</v>
      </c>
      <c r="BX2022" s="32">
        <v>90</v>
      </c>
      <c r="BY2022" s="32">
        <v>91260</v>
      </c>
      <c r="BZ2022" t="s">
        <v>1816</v>
      </c>
      <c r="CA2022" t="s">
        <v>1686</v>
      </c>
      <c r="CB2022" t="s">
        <v>1902</v>
      </c>
      <c r="CC2022" t="s">
        <v>5036</v>
      </c>
      <c r="CD2022" s="52" t="s">
        <v>5036</v>
      </c>
      <c r="CE2022" s="155">
        <v>259</v>
      </c>
      <c r="CF2022" s="155">
        <v>12</v>
      </c>
      <c r="CG2022" s="31" t="s">
        <v>5848</v>
      </c>
      <c r="CH2022" s="31" t="s">
        <v>993</v>
      </c>
      <c r="CI2022" s="31" t="s">
        <v>1004</v>
      </c>
      <c r="CJ2022" s="31" t="s">
        <v>853</v>
      </c>
      <c r="DL2022"/>
      <c r="DM2022"/>
      <c r="DN2022"/>
      <c r="DO2022"/>
      <c r="DP2022"/>
      <c r="DQ2022"/>
      <c r="DR2022"/>
      <c r="DV2022" s="31" t="s">
        <v>2378</v>
      </c>
      <c r="DW2022" s="31" t="s">
        <v>2387</v>
      </c>
      <c r="DX2022" s="63"/>
      <c r="DY2022" s="63"/>
      <c r="DZ2022" s="63"/>
      <c r="EA2022" s="167"/>
      <c r="EB2022" s="60"/>
      <c r="EC2022" s="60"/>
      <c r="ED2022" s="60"/>
      <c r="EE2022" s="60"/>
      <c r="EF2022" s="60"/>
      <c r="EG2022" s="60"/>
      <c r="EH2022" s="60"/>
      <c r="EI2022" s="60"/>
      <c r="EJ2022" s="60"/>
      <c r="EK2022" s="60"/>
      <c r="EL2022" s="60"/>
      <c r="EM2022" s="60"/>
      <c r="EN2022" s="60"/>
      <c r="EO2022" s="60"/>
      <c r="EP2022" s="60"/>
      <c r="EQ2022" s="60"/>
      <c r="ER2022" s="60"/>
      <c r="ES2022" s="60"/>
      <c r="ET2022" s="60"/>
      <c r="EU2022" s="60"/>
      <c r="EV2022" s="60"/>
      <c r="EW2022" s="60"/>
      <c r="EX2022" s="60"/>
      <c r="EY2022" s="60"/>
      <c r="EZ2022" s="60"/>
      <c r="FA2022" s="60"/>
      <c r="FB2022" s="60"/>
    </row>
    <row r="2023" spans="22:158" x14ac:dyDescent="0.25">
      <c r="V2023" s="1"/>
      <c r="W2023" s="33"/>
      <c r="X2023" s="33"/>
      <c r="AH2023" s="38">
        <v>100</v>
      </c>
      <c r="AI2023" s="38">
        <v>145</v>
      </c>
      <c r="AJ2023" s="38">
        <v>18710</v>
      </c>
      <c r="AK2023" s="38">
        <v>18</v>
      </c>
      <c r="AL2023" s="38">
        <v>1918158</v>
      </c>
      <c r="AM2023" s="61" t="s">
        <v>1816</v>
      </c>
      <c r="AN2023" s="61" t="s">
        <v>1691</v>
      </c>
      <c r="AO2023" s="61" t="s">
        <v>1671</v>
      </c>
      <c r="AP2023" s="61" t="s">
        <v>4974</v>
      </c>
      <c r="AQ2023" s="61" t="s">
        <v>4975</v>
      </c>
      <c r="AR2023" s="28">
        <v>0</v>
      </c>
      <c r="AS2023" s="28">
        <v>131092</v>
      </c>
      <c r="AT2023" s="28">
        <v>0</v>
      </c>
      <c r="AU2023" s="62"/>
      <c r="BT2023">
        <v>0</v>
      </c>
      <c r="BU2023" s="32">
        <v>100</v>
      </c>
      <c r="BV2023" s="32">
        <v>155</v>
      </c>
      <c r="BW2023" s="32">
        <v>18200</v>
      </c>
      <c r="BX2023" s="32">
        <v>81</v>
      </c>
      <c r="BY2023" s="32">
        <v>91000</v>
      </c>
      <c r="BZ2023" t="s">
        <v>1816</v>
      </c>
      <c r="CA2023" t="s">
        <v>1686</v>
      </c>
      <c r="CB2023" t="s">
        <v>1910</v>
      </c>
      <c r="CC2023" s="52" t="s">
        <v>1683</v>
      </c>
      <c r="CD2023" s="52" t="s">
        <v>1784</v>
      </c>
      <c r="CE2023" s="155">
        <v>12121</v>
      </c>
      <c r="CF2023" s="155">
        <v>50</v>
      </c>
      <c r="CG2023" s="31" t="s">
        <v>5834</v>
      </c>
      <c r="CH2023" s="31" t="s">
        <v>4048</v>
      </c>
      <c r="CI2023" s="31" t="s">
        <v>4129</v>
      </c>
      <c r="CJ2023" s="31" t="s">
        <v>854</v>
      </c>
      <c r="DL2023"/>
      <c r="DM2023"/>
      <c r="DN2023"/>
      <c r="DO2023"/>
      <c r="DP2023"/>
      <c r="DQ2023"/>
      <c r="DR2023"/>
      <c r="DV2023" s="31" t="s">
        <v>2378</v>
      </c>
      <c r="DW2023" s="31" t="s">
        <v>2387</v>
      </c>
      <c r="DX2023" s="63"/>
      <c r="DY2023" s="63"/>
      <c r="DZ2023" s="63"/>
      <c r="EA2023" s="167"/>
      <c r="EB2023" s="60"/>
      <c r="EC2023" s="60"/>
      <c r="ED2023" s="60"/>
      <c r="EE2023" s="60"/>
      <c r="EF2023" s="60"/>
      <c r="EG2023" s="60"/>
      <c r="EH2023" s="60"/>
      <c r="EI2023" s="60"/>
      <c r="EJ2023" s="60"/>
      <c r="EK2023" s="60"/>
      <c r="EL2023" s="60"/>
      <c r="EM2023" s="60"/>
      <c r="EN2023" s="60"/>
      <c r="EO2023" s="60"/>
      <c r="EP2023" s="60"/>
      <c r="EQ2023" s="60"/>
      <c r="ER2023" s="60"/>
      <c r="ES2023" s="60"/>
      <c r="ET2023" s="60"/>
      <c r="EU2023" s="60"/>
      <c r="EV2023" s="60"/>
      <c r="EW2023" s="60"/>
      <c r="EX2023" s="60"/>
      <c r="EY2023" s="60"/>
      <c r="EZ2023" s="60"/>
      <c r="FA2023" s="60"/>
      <c r="FB2023" s="60"/>
    </row>
    <row r="2024" spans="22:158" x14ac:dyDescent="0.25">
      <c r="W2024" s="33"/>
      <c r="X2024" s="33"/>
      <c r="AH2024" s="38">
        <v>100</v>
      </c>
      <c r="AI2024" s="38">
        <v>145</v>
      </c>
      <c r="AJ2024" s="38">
        <v>18750</v>
      </c>
      <c r="AK2024" s="38">
        <v>18</v>
      </c>
      <c r="AL2024" s="38">
        <v>1918158</v>
      </c>
      <c r="AM2024" s="61" t="s">
        <v>1816</v>
      </c>
      <c r="AN2024" s="61" t="s">
        <v>1691</v>
      </c>
      <c r="AO2024" s="61" t="s">
        <v>1672</v>
      </c>
      <c r="AP2024" s="61" t="s">
        <v>4974</v>
      </c>
      <c r="AQ2024" s="61" t="s">
        <v>4975</v>
      </c>
      <c r="AR2024" s="28">
        <v>0</v>
      </c>
      <c r="AS2024" s="28">
        <v>540942</v>
      </c>
      <c r="AT2024" s="28">
        <v>0</v>
      </c>
      <c r="AU2024" s="62"/>
      <c r="BT2024">
        <v>0</v>
      </c>
      <c r="BU2024" s="32">
        <v>100</v>
      </c>
      <c r="BV2024" s="32">
        <v>155</v>
      </c>
      <c r="BW2024" s="32">
        <v>18200</v>
      </c>
      <c r="BX2024" s="32">
        <v>81</v>
      </c>
      <c r="BY2024" s="32">
        <v>91010</v>
      </c>
      <c r="BZ2024" t="s">
        <v>1816</v>
      </c>
      <c r="CA2024" t="s">
        <v>1686</v>
      </c>
      <c r="CB2024" t="s">
        <v>1910</v>
      </c>
      <c r="CC2024" s="52" t="s">
        <v>1683</v>
      </c>
      <c r="CD2024" s="52" t="s">
        <v>1683</v>
      </c>
      <c r="CE2024" s="155">
        <v>15</v>
      </c>
      <c r="CF2024" s="155">
        <v>1</v>
      </c>
      <c r="CG2024" s="31" t="s">
        <v>5837</v>
      </c>
      <c r="CH2024" s="31" t="s">
        <v>4050</v>
      </c>
      <c r="CI2024" s="31" t="s">
        <v>4129</v>
      </c>
      <c r="CJ2024" s="31" t="s">
        <v>855</v>
      </c>
      <c r="DL2024"/>
      <c r="DM2024"/>
      <c r="DN2024"/>
      <c r="DO2024"/>
      <c r="DP2024"/>
      <c r="DQ2024"/>
      <c r="DR2024"/>
      <c r="DV2024" s="31" t="s">
        <v>2378</v>
      </c>
      <c r="DW2024" s="31" t="s">
        <v>2387</v>
      </c>
      <c r="DX2024" s="63"/>
      <c r="DY2024" s="63"/>
      <c r="DZ2024" s="63"/>
      <c r="EA2024" s="167"/>
      <c r="EB2024" s="60"/>
      <c r="EC2024" s="60"/>
      <c r="ED2024" s="60"/>
      <c r="EE2024" s="60"/>
      <c r="EF2024" s="60"/>
      <c r="EG2024" s="60"/>
      <c r="EH2024" s="60"/>
      <c r="EI2024" s="60"/>
      <c r="EJ2024" s="60"/>
      <c r="EK2024" s="60"/>
      <c r="EL2024" s="60"/>
      <c r="EM2024" s="60"/>
      <c r="EN2024" s="60"/>
      <c r="EO2024" s="60"/>
      <c r="EP2024" s="60"/>
      <c r="EQ2024" s="60"/>
      <c r="ER2024" s="60"/>
      <c r="ES2024" s="60"/>
      <c r="ET2024" s="60"/>
      <c r="EU2024" s="60"/>
      <c r="EV2024" s="60"/>
      <c r="EW2024" s="60"/>
      <c r="EX2024" s="60"/>
      <c r="EY2024" s="60"/>
      <c r="EZ2024" s="60"/>
      <c r="FA2024" s="60"/>
      <c r="FB2024" s="60"/>
    </row>
    <row r="2025" spans="22:158" x14ac:dyDescent="0.25">
      <c r="V2025" s="1"/>
      <c r="W2025" s="33"/>
      <c r="X2025" s="33"/>
      <c r="AH2025" s="38">
        <v>100</v>
      </c>
      <c r="AI2025" s="38">
        <v>150</v>
      </c>
      <c r="AJ2025" s="38">
        <v>12200</v>
      </c>
      <c r="AK2025" s="38">
        <v>18</v>
      </c>
      <c r="AL2025" s="38">
        <v>1918158</v>
      </c>
      <c r="AM2025" s="61" t="s">
        <v>1816</v>
      </c>
      <c r="AN2025" s="61" t="s">
        <v>1695</v>
      </c>
      <c r="AO2025" s="61" t="s">
        <v>5088</v>
      </c>
      <c r="AP2025" s="61" t="s">
        <v>4974</v>
      </c>
      <c r="AQ2025" s="61" t="s">
        <v>4975</v>
      </c>
      <c r="AR2025" s="28">
        <v>0</v>
      </c>
      <c r="AS2025" s="28">
        <v>0</v>
      </c>
      <c r="AT2025" s="28">
        <v>8243</v>
      </c>
      <c r="AU2025" s="62"/>
      <c r="BT2025">
        <v>0</v>
      </c>
      <c r="BU2025" s="32">
        <v>100</v>
      </c>
      <c r="BV2025" s="32">
        <v>155</v>
      </c>
      <c r="BW2025" s="32">
        <v>18200</v>
      </c>
      <c r="BX2025" s="32">
        <v>82</v>
      </c>
      <c r="BY2025" s="32">
        <v>91020</v>
      </c>
      <c r="BZ2025" t="s">
        <v>1816</v>
      </c>
      <c r="CA2025" t="s">
        <v>1686</v>
      </c>
      <c r="CB2025" t="s">
        <v>1910</v>
      </c>
      <c r="CC2025" s="52" t="s">
        <v>1790</v>
      </c>
      <c r="CD2025" s="52" t="s">
        <v>1792</v>
      </c>
      <c r="CE2025" s="155">
        <v>47257</v>
      </c>
      <c r="CF2025" s="155">
        <v>31</v>
      </c>
      <c r="CG2025" s="31" t="s">
        <v>5851</v>
      </c>
      <c r="CH2025" s="31" t="s">
        <v>4051</v>
      </c>
      <c r="CI2025" s="31" t="s">
        <v>4129</v>
      </c>
      <c r="CJ2025" s="31" t="s">
        <v>856</v>
      </c>
      <c r="DL2025"/>
      <c r="DM2025"/>
      <c r="DN2025"/>
      <c r="DO2025"/>
      <c r="DP2025"/>
      <c r="DQ2025"/>
      <c r="DR2025"/>
      <c r="DV2025" s="31" t="s">
        <v>2378</v>
      </c>
      <c r="DW2025" s="31" t="s">
        <v>2388</v>
      </c>
      <c r="DX2025" s="63"/>
      <c r="DY2025" s="63"/>
      <c r="DZ2025" s="63"/>
      <c r="EA2025" s="167"/>
      <c r="EB2025" s="60"/>
      <c r="EC2025" s="60"/>
      <c r="ED2025" s="60"/>
      <c r="EE2025" s="60"/>
      <c r="EF2025" s="60"/>
      <c r="EG2025" s="60"/>
      <c r="EH2025" s="60"/>
      <c r="EI2025" s="60"/>
      <c r="EJ2025" s="60"/>
      <c r="EK2025" s="60"/>
      <c r="EL2025" s="60"/>
      <c r="EM2025" s="60"/>
      <c r="EN2025" s="60"/>
      <c r="EO2025" s="60"/>
      <c r="EP2025" s="60"/>
      <c r="EQ2025" s="60"/>
      <c r="ER2025" s="60"/>
      <c r="ES2025" s="60"/>
      <c r="ET2025" s="60"/>
      <c r="EU2025" s="60"/>
      <c r="EV2025" s="60"/>
      <c r="EW2025" s="60"/>
      <c r="EX2025" s="60"/>
      <c r="EY2025" s="60"/>
      <c r="EZ2025" s="60"/>
      <c r="FA2025" s="60"/>
      <c r="FB2025" s="60"/>
    </row>
    <row r="2026" spans="22:158" x14ac:dyDescent="0.25">
      <c r="W2026" s="33"/>
      <c r="X2026" s="33"/>
      <c r="AH2026" s="38">
        <v>100</v>
      </c>
      <c r="AI2026" s="38">
        <v>150</v>
      </c>
      <c r="AJ2026" s="38">
        <v>13450</v>
      </c>
      <c r="AK2026" s="38">
        <v>18</v>
      </c>
      <c r="AL2026" s="38">
        <v>1918158</v>
      </c>
      <c r="AM2026" s="61" t="s">
        <v>1816</v>
      </c>
      <c r="AN2026" s="61" t="s">
        <v>1695</v>
      </c>
      <c r="AO2026" s="61" t="s">
        <v>5112</v>
      </c>
      <c r="AP2026" s="61" t="s">
        <v>4974</v>
      </c>
      <c r="AQ2026" s="61" t="s">
        <v>4975</v>
      </c>
      <c r="AR2026" s="28">
        <v>0</v>
      </c>
      <c r="AS2026" s="28">
        <v>9158933</v>
      </c>
      <c r="AT2026" s="28">
        <v>5984345</v>
      </c>
      <c r="AU2026" s="62"/>
      <c r="BT2026">
        <v>0</v>
      </c>
      <c r="BU2026" s="32">
        <v>100</v>
      </c>
      <c r="BV2026" s="32">
        <v>155</v>
      </c>
      <c r="BW2026" s="32">
        <v>18200</v>
      </c>
      <c r="BX2026" s="32">
        <v>82</v>
      </c>
      <c r="BY2026" s="32">
        <v>91040</v>
      </c>
      <c r="BZ2026" t="s">
        <v>1816</v>
      </c>
      <c r="CA2026" t="s">
        <v>1686</v>
      </c>
      <c r="CB2026" t="s">
        <v>1910</v>
      </c>
      <c r="CC2026" s="52" t="s">
        <v>1790</v>
      </c>
      <c r="CD2026" s="52" t="s">
        <v>1791</v>
      </c>
      <c r="CE2026" s="155">
        <v>297</v>
      </c>
      <c r="CF2026" s="155">
        <v>3</v>
      </c>
      <c r="CG2026" s="31" t="s">
        <v>5853</v>
      </c>
      <c r="CH2026" s="31" t="s">
        <v>4052</v>
      </c>
      <c r="CI2026" s="31" t="s">
        <v>4129</v>
      </c>
      <c r="CJ2026" s="31" t="s">
        <v>857</v>
      </c>
      <c r="DL2026"/>
      <c r="DM2026"/>
      <c r="DN2026"/>
      <c r="DO2026"/>
      <c r="DP2026"/>
      <c r="DQ2026"/>
      <c r="DR2026"/>
      <c r="DV2026" s="31" t="s">
        <v>2378</v>
      </c>
      <c r="DW2026" s="31" t="s">
        <v>2388</v>
      </c>
      <c r="DX2026" s="63"/>
      <c r="DY2026" s="63"/>
      <c r="DZ2026" s="63"/>
      <c r="EA2026" s="167"/>
      <c r="EB2026" s="60"/>
      <c r="EC2026" s="60"/>
      <c r="ED2026" s="60"/>
      <c r="EE2026" s="60"/>
      <c r="EF2026" s="60"/>
      <c r="EG2026" s="60"/>
      <c r="EH2026" s="60"/>
      <c r="EI2026" s="60"/>
      <c r="EJ2026" s="60"/>
      <c r="EK2026" s="60"/>
      <c r="EL2026" s="60"/>
      <c r="EM2026" s="60"/>
      <c r="EN2026" s="60"/>
      <c r="EO2026" s="60"/>
      <c r="EP2026" s="60"/>
      <c r="EQ2026" s="60"/>
      <c r="ER2026" s="60"/>
      <c r="ES2026" s="60"/>
      <c r="ET2026" s="60"/>
      <c r="EU2026" s="60"/>
      <c r="EV2026" s="60"/>
      <c r="EW2026" s="60"/>
      <c r="EX2026" s="60"/>
      <c r="EY2026" s="60"/>
      <c r="EZ2026" s="60"/>
      <c r="FA2026" s="60"/>
      <c r="FB2026" s="60"/>
    </row>
    <row r="2027" spans="22:158" x14ac:dyDescent="0.25">
      <c r="W2027" s="33"/>
      <c r="X2027" s="33"/>
      <c r="AH2027" s="38">
        <v>100</v>
      </c>
      <c r="AI2027" s="38">
        <v>150</v>
      </c>
      <c r="AJ2027" s="38">
        <v>13500</v>
      </c>
      <c r="AK2027" s="38">
        <v>18</v>
      </c>
      <c r="AL2027" s="38">
        <v>1918158</v>
      </c>
      <c r="AM2027" s="61" t="s">
        <v>1816</v>
      </c>
      <c r="AN2027" s="61" t="s">
        <v>1695</v>
      </c>
      <c r="AO2027" s="61" t="s">
        <v>5113</v>
      </c>
      <c r="AP2027" s="61" t="s">
        <v>4974</v>
      </c>
      <c r="AQ2027" s="61" t="s">
        <v>4975</v>
      </c>
      <c r="AR2027" s="28">
        <v>0</v>
      </c>
      <c r="AS2027" s="28">
        <v>2214</v>
      </c>
      <c r="AT2027" s="28">
        <v>0</v>
      </c>
      <c r="AU2027" s="62"/>
      <c r="BT2027">
        <v>0</v>
      </c>
      <c r="BU2027" s="32">
        <v>100</v>
      </c>
      <c r="BV2027" s="32">
        <v>155</v>
      </c>
      <c r="BW2027" s="32">
        <v>18200</v>
      </c>
      <c r="BX2027" s="32">
        <v>83</v>
      </c>
      <c r="BY2027" s="32">
        <v>91060</v>
      </c>
      <c r="BZ2027" t="s">
        <v>1816</v>
      </c>
      <c r="CA2027" t="s">
        <v>1686</v>
      </c>
      <c r="CB2027" t="s">
        <v>1910</v>
      </c>
      <c r="CC2027" t="s">
        <v>1786</v>
      </c>
      <c r="CD2027" s="52" t="s">
        <v>5043</v>
      </c>
      <c r="CE2027" s="155">
        <v>47</v>
      </c>
      <c r="CF2027" s="155">
        <v>4</v>
      </c>
      <c r="CG2027" s="31" t="s">
        <v>684</v>
      </c>
      <c r="CH2027" s="31" t="s">
        <v>4053</v>
      </c>
      <c r="CI2027" s="31" t="s">
        <v>4129</v>
      </c>
      <c r="CJ2027" s="31" t="s">
        <v>858</v>
      </c>
      <c r="DL2027"/>
      <c r="DM2027"/>
      <c r="DN2027"/>
      <c r="DO2027"/>
      <c r="DP2027"/>
      <c r="DQ2027"/>
      <c r="DR2027"/>
      <c r="DV2027" s="31" t="s">
        <v>2378</v>
      </c>
      <c r="DW2027" s="31" t="s">
        <v>2388</v>
      </c>
      <c r="DX2027" s="63"/>
      <c r="DY2027" s="63"/>
      <c r="DZ2027" s="63"/>
      <c r="EA2027" s="167"/>
      <c r="EB2027" s="60"/>
      <c r="EC2027" s="60"/>
      <c r="ED2027" s="60"/>
      <c r="EE2027" s="60"/>
      <c r="EF2027" s="60"/>
      <c r="EG2027" s="60"/>
      <c r="EH2027" s="60"/>
      <c r="EI2027" s="60"/>
      <c r="EJ2027" s="60"/>
      <c r="EK2027" s="60"/>
      <c r="EL2027" s="60"/>
      <c r="EM2027" s="60"/>
      <c r="EN2027" s="60"/>
      <c r="EO2027" s="60"/>
      <c r="EP2027" s="60"/>
      <c r="EQ2027" s="60"/>
      <c r="ER2027" s="60"/>
      <c r="ES2027" s="60"/>
      <c r="ET2027" s="60"/>
      <c r="EU2027" s="60"/>
      <c r="EV2027" s="60"/>
      <c r="EW2027" s="60"/>
      <c r="EX2027" s="60"/>
      <c r="EY2027" s="60"/>
      <c r="EZ2027" s="60"/>
      <c r="FA2027" s="60"/>
      <c r="FB2027" s="60"/>
    </row>
    <row r="2028" spans="22:158" x14ac:dyDescent="0.25">
      <c r="W2028" s="33"/>
      <c r="X2028" s="33"/>
      <c r="AH2028" s="38">
        <v>100</v>
      </c>
      <c r="AI2028" s="38">
        <v>150</v>
      </c>
      <c r="AJ2028" s="38">
        <v>14300</v>
      </c>
      <c r="AK2028" s="38">
        <v>18</v>
      </c>
      <c r="AL2028" s="38">
        <v>1918158</v>
      </c>
      <c r="AM2028" s="61" t="s">
        <v>1816</v>
      </c>
      <c r="AN2028" s="61" t="s">
        <v>1695</v>
      </c>
      <c r="AO2028" s="61" t="s">
        <v>1574</v>
      </c>
      <c r="AP2028" s="61" t="s">
        <v>4974</v>
      </c>
      <c r="AQ2028" s="61" t="s">
        <v>4975</v>
      </c>
      <c r="AR2028" s="28">
        <v>0</v>
      </c>
      <c r="AS2028" s="28">
        <v>6839</v>
      </c>
      <c r="AT2028" s="28">
        <v>8243</v>
      </c>
      <c r="AU2028" s="62"/>
      <c r="BT2028">
        <v>0</v>
      </c>
      <c r="BU2028" s="32">
        <v>100</v>
      </c>
      <c r="BV2028" s="32">
        <v>155</v>
      </c>
      <c r="BW2028" s="32">
        <v>18200</v>
      </c>
      <c r="BX2028" s="32">
        <v>84</v>
      </c>
      <c r="BY2028" s="32">
        <v>91100</v>
      </c>
      <c r="BZ2028" t="s">
        <v>1816</v>
      </c>
      <c r="CA2028" t="s">
        <v>1686</v>
      </c>
      <c r="CB2028" t="s">
        <v>1910</v>
      </c>
      <c r="CC2028" s="52" t="s">
        <v>1795</v>
      </c>
      <c r="CD2028" s="52" t="s">
        <v>1796</v>
      </c>
      <c r="CE2028" s="155">
        <v>2497</v>
      </c>
      <c r="CF2028" s="155">
        <v>138</v>
      </c>
      <c r="CG2028" s="31" t="s">
        <v>688</v>
      </c>
      <c r="CH2028" s="31" t="s">
        <v>982</v>
      </c>
      <c r="CI2028" s="31" t="s">
        <v>4129</v>
      </c>
      <c r="CJ2028" s="31" t="s">
        <v>859</v>
      </c>
      <c r="DL2028"/>
      <c r="DM2028"/>
      <c r="DN2028"/>
      <c r="DO2028"/>
      <c r="DP2028"/>
      <c r="DQ2028"/>
      <c r="DR2028"/>
      <c r="DV2028" s="31" t="s">
        <v>2378</v>
      </c>
      <c r="DW2028" s="31" t="s">
        <v>2388</v>
      </c>
      <c r="DX2028" s="63"/>
      <c r="DY2028" s="63"/>
      <c r="DZ2028" s="63"/>
      <c r="EA2028" s="167"/>
      <c r="EB2028" s="60"/>
      <c r="EC2028" s="60"/>
      <c r="ED2028" s="60"/>
      <c r="EE2028" s="60"/>
      <c r="EF2028" s="60"/>
      <c r="EG2028" s="60"/>
      <c r="EH2028" s="60"/>
      <c r="EI2028" s="60"/>
      <c r="EJ2028" s="60"/>
      <c r="EK2028" s="60"/>
      <c r="EL2028" s="60"/>
      <c r="EM2028" s="60"/>
      <c r="EN2028" s="60"/>
      <c r="EO2028" s="60"/>
      <c r="EP2028" s="60"/>
      <c r="EQ2028" s="60"/>
      <c r="ER2028" s="60"/>
      <c r="ES2028" s="60"/>
      <c r="ET2028" s="60"/>
      <c r="EU2028" s="60"/>
      <c r="EV2028" s="60"/>
      <c r="EW2028" s="60"/>
      <c r="EX2028" s="60"/>
      <c r="EY2028" s="60"/>
      <c r="EZ2028" s="60"/>
      <c r="FA2028" s="60"/>
      <c r="FB2028" s="60"/>
    </row>
    <row r="2029" spans="22:158" x14ac:dyDescent="0.25">
      <c r="W2029" s="33"/>
      <c r="X2029" s="33"/>
      <c r="AH2029" s="38">
        <v>100</v>
      </c>
      <c r="AI2029" s="38">
        <v>150</v>
      </c>
      <c r="AJ2029" s="38">
        <v>14750</v>
      </c>
      <c r="AK2029" s="38">
        <v>18</v>
      </c>
      <c r="AL2029" s="38">
        <v>1918158</v>
      </c>
      <c r="AM2029" s="61" t="s">
        <v>1816</v>
      </c>
      <c r="AN2029" s="61" t="s">
        <v>1695</v>
      </c>
      <c r="AO2029" s="61" t="s">
        <v>1583</v>
      </c>
      <c r="AP2029" s="61" t="s">
        <v>4974</v>
      </c>
      <c r="AQ2029" s="61" t="s">
        <v>4975</v>
      </c>
      <c r="AR2029" s="28">
        <v>0</v>
      </c>
      <c r="AS2029" s="28">
        <v>105384</v>
      </c>
      <c r="AT2029" s="28">
        <v>0</v>
      </c>
      <c r="AU2029" s="62"/>
      <c r="BT2029">
        <v>0</v>
      </c>
      <c r="BU2029" s="32">
        <v>100</v>
      </c>
      <c r="BV2029" s="32">
        <v>155</v>
      </c>
      <c r="BW2029" s="32">
        <v>18200</v>
      </c>
      <c r="BX2029" s="32">
        <v>85</v>
      </c>
      <c r="BY2029" s="32">
        <v>91120</v>
      </c>
      <c r="BZ2029" t="s">
        <v>1816</v>
      </c>
      <c r="CA2029" t="s">
        <v>1686</v>
      </c>
      <c r="CB2029" t="s">
        <v>1910</v>
      </c>
      <c r="CC2029" t="s">
        <v>1797</v>
      </c>
      <c r="CD2029" s="52" t="s">
        <v>1797</v>
      </c>
      <c r="CE2029" s="155">
        <v>7321</v>
      </c>
      <c r="CF2029" s="155">
        <v>291</v>
      </c>
      <c r="CG2029" s="31" t="s">
        <v>690</v>
      </c>
      <c r="CH2029" s="31" t="s">
        <v>983</v>
      </c>
      <c r="CI2029" s="31" t="s">
        <v>4129</v>
      </c>
      <c r="CJ2029" s="31" t="s">
        <v>860</v>
      </c>
      <c r="DL2029"/>
      <c r="DM2029"/>
      <c r="DN2029"/>
      <c r="DO2029"/>
      <c r="DP2029"/>
      <c r="DQ2029"/>
      <c r="DR2029"/>
      <c r="DV2029" s="31" t="s">
        <v>2378</v>
      </c>
      <c r="DW2029" s="31" t="s">
        <v>2388</v>
      </c>
      <c r="DX2029" s="63"/>
      <c r="DY2029" s="63"/>
      <c r="DZ2029" s="63"/>
      <c r="EA2029" s="167"/>
      <c r="EB2029" s="60"/>
      <c r="EC2029" s="60"/>
      <c r="ED2029" s="60"/>
      <c r="EE2029" s="60"/>
      <c r="EF2029" s="60"/>
      <c r="EG2029" s="60"/>
      <c r="EH2029" s="60"/>
      <c r="EI2029" s="60"/>
      <c r="EJ2029" s="60"/>
      <c r="EK2029" s="60"/>
      <c r="EL2029" s="60"/>
      <c r="EM2029" s="60"/>
      <c r="EN2029" s="60"/>
      <c r="EO2029" s="60"/>
      <c r="EP2029" s="60"/>
      <c r="EQ2029" s="60"/>
      <c r="ER2029" s="60"/>
      <c r="ES2029" s="60"/>
      <c r="ET2029" s="60"/>
      <c r="EU2029" s="60"/>
      <c r="EV2029" s="60"/>
      <c r="EW2029" s="60"/>
      <c r="EX2029" s="60"/>
      <c r="EY2029" s="60"/>
      <c r="EZ2029" s="60"/>
      <c r="FA2029" s="60"/>
      <c r="FB2029" s="60"/>
    </row>
    <row r="2030" spans="22:158" x14ac:dyDescent="0.25">
      <c r="W2030" s="33"/>
      <c r="X2030" s="33"/>
      <c r="AH2030" s="38">
        <v>100</v>
      </c>
      <c r="AI2030" s="38">
        <v>150</v>
      </c>
      <c r="AJ2030" s="38">
        <v>15800</v>
      </c>
      <c r="AK2030" s="38">
        <v>18</v>
      </c>
      <c r="AL2030" s="38">
        <v>1918158</v>
      </c>
      <c r="AM2030" s="61" t="s">
        <v>1816</v>
      </c>
      <c r="AN2030" s="61" t="s">
        <v>1695</v>
      </c>
      <c r="AO2030" s="61" t="s">
        <v>1607</v>
      </c>
      <c r="AP2030" s="61" t="s">
        <v>4974</v>
      </c>
      <c r="AQ2030" s="61" t="s">
        <v>4975</v>
      </c>
      <c r="AR2030" s="28">
        <v>0</v>
      </c>
      <c r="AS2030" s="28">
        <v>232926</v>
      </c>
      <c r="AT2030" s="28">
        <v>57700</v>
      </c>
      <c r="AU2030" s="62"/>
      <c r="BT2030">
        <v>0</v>
      </c>
      <c r="BU2030" s="32">
        <v>100</v>
      </c>
      <c r="BV2030" s="32">
        <v>155</v>
      </c>
      <c r="BW2030" s="32">
        <v>18200</v>
      </c>
      <c r="BX2030" s="32">
        <v>86</v>
      </c>
      <c r="BY2030" s="32">
        <v>91140</v>
      </c>
      <c r="BZ2030" t="s">
        <v>1816</v>
      </c>
      <c r="CA2030" t="s">
        <v>1686</v>
      </c>
      <c r="CB2030" t="s">
        <v>1910</v>
      </c>
      <c r="CC2030" t="s">
        <v>1787</v>
      </c>
      <c r="CD2030" t="s">
        <v>1789</v>
      </c>
      <c r="CE2030" s="155">
        <v>105</v>
      </c>
      <c r="CF2030" s="155">
        <v>21</v>
      </c>
      <c r="CG2030" s="31" t="s">
        <v>5839</v>
      </c>
      <c r="CH2030" s="31" t="s">
        <v>984</v>
      </c>
      <c r="CI2030" s="31" t="s">
        <v>4129</v>
      </c>
      <c r="CJ2030" s="31" t="s">
        <v>861</v>
      </c>
      <c r="DL2030"/>
      <c r="DM2030"/>
      <c r="DN2030"/>
      <c r="DO2030"/>
      <c r="DP2030"/>
      <c r="DQ2030"/>
      <c r="DR2030"/>
      <c r="DV2030" s="31" t="s">
        <v>2378</v>
      </c>
      <c r="DW2030" s="31" t="s">
        <v>2388</v>
      </c>
      <c r="DX2030" s="63"/>
      <c r="DY2030" s="63"/>
      <c r="DZ2030" s="63"/>
      <c r="EA2030" s="167"/>
      <c r="EB2030" s="60"/>
      <c r="EC2030" s="60"/>
      <c r="ED2030" s="60"/>
      <c r="EE2030" s="60"/>
      <c r="EF2030" s="60"/>
      <c r="EG2030" s="60"/>
      <c r="EH2030" s="60"/>
      <c r="EI2030" s="60"/>
      <c r="EJ2030" s="60"/>
      <c r="EK2030" s="60"/>
      <c r="EL2030" s="60"/>
      <c r="EM2030" s="60"/>
      <c r="EN2030" s="60"/>
      <c r="EO2030" s="60"/>
      <c r="EP2030" s="60"/>
      <c r="EQ2030" s="60"/>
      <c r="ER2030" s="60"/>
      <c r="ES2030" s="60"/>
      <c r="ET2030" s="60"/>
      <c r="EU2030" s="60"/>
      <c r="EV2030" s="60"/>
      <c r="EW2030" s="60"/>
      <c r="EX2030" s="60"/>
      <c r="EY2030" s="60"/>
      <c r="EZ2030" s="60"/>
      <c r="FA2030" s="60"/>
      <c r="FB2030" s="60"/>
    </row>
    <row r="2031" spans="22:158" x14ac:dyDescent="0.25">
      <c r="V2031" s="1"/>
      <c r="W2031" s="33"/>
      <c r="X2031" s="33"/>
      <c r="AH2031" s="38">
        <v>100</v>
      </c>
      <c r="AI2031" s="38">
        <v>150</v>
      </c>
      <c r="AJ2031" s="38">
        <v>17500</v>
      </c>
      <c r="AK2031" s="38">
        <v>18</v>
      </c>
      <c r="AL2031" s="38">
        <v>1918158</v>
      </c>
      <c r="AM2031" s="61" t="s">
        <v>1816</v>
      </c>
      <c r="AN2031" s="61" t="s">
        <v>1695</v>
      </c>
      <c r="AO2031" s="61" t="s">
        <v>1644</v>
      </c>
      <c r="AP2031" s="61" t="s">
        <v>4974</v>
      </c>
      <c r="AQ2031" s="61" t="s">
        <v>4975</v>
      </c>
      <c r="AR2031" s="28">
        <v>0</v>
      </c>
      <c r="AS2031" s="28">
        <v>1156228</v>
      </c>
      <c r="AT2031" s="28">
        <v>1236435</v>
      </c>
      <c r="AU2031" s="62"/>
      <c r="BT2031">
        <v>0</v>
      </c>
      <c r="BU2031" s="32">
        <v>100</v>
      </c>
      <c r="BV2031" s="32">
        <v>155</v>
      </c>
      <c r="BW2031" s="32">
        <v>18200</v>
      </c>
      <c r="BX2031" s="32">
        <v>86</v>
      </c>
      <c r="BY2031" s="32">
        <v>91160</v>
      </c>
      <c r="BZ2031" t="s">
        <v>1816</v>
      </c>
      <c r="CA2031" t="s">
        <v>1686</v>
      </c>
      <c r="CB2031" t="s">
        <v>1910</v>
      </c>
      <c r="CC2031" t="s">
        <v>1787</v>
      </c>
      <c r="CD2031" t="s">
        <v>1788</v>
      </c>
      <c r="CE2031" s="155">
        <v>2</v>
      </c>
      <c r="CF2031" s="155">
        <v>2</v>
      </c>
      <c r="CG2031" s="31" t="s">
        <v>5831</v>
      </c>
      <c r="CH2031" s="31" t="s">
        <v>985</v>
      </c>
      <c r="CI2031" s="31" t="s">
        <v>4129</v>
      </c>
      <c r="CJ2031" s="31" t="s">
        <v>862</v>
      </c>
      <c r="DL2031"/>
      <c r="DM2031"/>
      <c r="DN2031"/>
      <c r="DO2031"/>
      <c r="DP2031"/>
      <c r="DQ2031"/>
      <c r="DR2031"/>
      <c r="DV2031" s="31" t="s">
        <v>2378</v>
      </c>
      <c r="DW2031" s="31" t="s">
        <v>2388</v>
      </c>
      <c r="DX2031" s="63"/>
      <c r="DY2031" s="63"/>
      <c r="DZ2031" s="63"/>
      <c r="EA2031" s="167"/>
      <c r="EB2031" s="60"/>
      <c r="EC2031" s="60"/>
      <c r="ED2031" s="60"/>
      <c r="EE2031" s="60"/>
      <c r="EF2031" s="60"/>
      <c r="EG2031" s="60"/>
      <c r="EH2031" s="60"/>
      <c r="EI2031" s="60"/>
      <c r="EJ2031" s="60"/>
      <c r="EK2031" s="60"/>
      <c r="EL2031" s="60"/>
      <c r="EM2031" s="60"/>
      <c r="EN2031" s="60"/>
      <c r="EO2031" s="60"/>
      <c r="EP2031" s="60"/>
      <c r="EQ2031" s="60"/>
      <c r="ER2031" s="60"/>
      <c r="ES2031" s="60"/>
      <c r="ET2031" s="60"/>
      <c r="EU2031" s="60"/>
      <c r="EV2031" s="60"/>
      <c r="EW2031" s="60"/>
      <c r="EX2031" s="60"/>
      <c r="EY2031" s="60"/>
      <c r="EZ2031" s="60"/>
      <c r="FA2031" s="60"/>
      <c r="FB2031" s="60"/>
    </row>
    <row r="2032" spans="22:158" x14ac:dyDescent="0.25">
      <c r="W2032" s="33"/>
      <c r="X2032" s="33"/>
      <c r="AH2032" s="38">
        <v>100</v>
      </c>
      <c r="AI2032" s="38">
        <v>150</v>
      </c>
      <c r="AJ2032" s="38">
        <v>17750</v>
      </c>
      <c r="AK2032" s="38">
        <v>18</v>
      </c>
      <c r="AL2032" s="38">
        <v>1918158</v>
      </c>
      <c r="AM2032" s="61" t="s">
        <v>1816</v>
      </c>
      <c r="AN2032" s="61" t="s">
        <v>1695</v>
      </c>
      <c r="AO2032" s="61" t="s">
        <v>1650</v>
      </c>
      <c r="AP2032" s="61" t="s">
        <v>4974</v>
      </c>
      <c r="AQ2032" s="61" t="s">
        <v>4975</v>
      </c>
      <c r="AR2032" s="28">
        <v>0</v>
      </c>
      <c r="AS2032" s="28">
        <v>1520622</v>
      </c>
      <c r="AT2032" s="28">
        <v>148372</v>
      </c>
      <c r="AU2032" s="62"/>
      <c r="BT2032">
        <v>0</v>
      </c>
      <c r="BU2032" s="32">
        <v>100</v>
      </c>
      <c r="BV2032" s="32">
        <v>155</v>
      </c>
      <c r="BW2032" s="32">
        <v>18200</v>
      </c>
      <c r="BX2032" s="32">
        <v>87</v>
      </c>
      <c r="BY2032" s="32">
        <v>91180</v>
      </c>
      <c r="BZ2032" t="s">
        <v>1816</v>
      </c>
      <c r="CA2032" t="s">
        <v>1686</v>
      </c>
      <c r="CB2032" t="s">
        <v>1910</v>
      </c>
      <c r="CC2032" t="s">
        <v>1726</v>
      </c>
      <c r="CD2032" s="52" t="s">
        <v>1793</v>
      </c>
      <c r="CE2032" s="155">
        <v>2</v>
      </c>
      <c r="CF2032" s="155">
        <v>2</v>
      </c>
      <c r="CG2032" s="31" t="s">
        <v>5841</v>
      </c>
      <c r="CH2032" s="31" t="s">
        <v>986</v>
      </c>
      <c r="CI2032" s="31" t="s">
        <v>4129</v>
      </c>
      <c r="CJ2032" s="31" t="s">
        <v>863</v>
      </c>
      <c r="DL2032"/>
      <c r="DM2032"/>
      <c r="DN2032"/>
      <c r="DO2032"/>
      <c r="DP2032"/>
      <c r="DQ2032"/>
      <c r="DR2032"/>
      <c r="DV2032" s="31" t="s">
        <v>2378</v>
      </c>
      <c r="DW2032" s="31" t="s">
        <v>2388</v>
      </c>
      <c r="DX2032" s="63"/>
      <c r="DY2032" s="63"/>
      <c r="DZ2032" s="63"/>
      <c r="EA2032" s="167"/>
      <c r="EB2032" s="60"/>
      <c r="EC2032" s="60"/>
      <c r="ED2032" s="60"/>
      <c r="EE2032" s="60"/>
      <c r="EF2032" s="60"/>
      <c r="EG2032" s="60"/>
      <c r="EH2032" s="60"/>
      <c r="EI2032" s="60"/>
      <c r="EJ2032" s="60"/>
      <c r="EK2032" s="60"/>
      <c r="EL2032" s="60"/>
      <c r="EM2032" s="60"/>
      <c r="EN2032" s="60"/>
      <c r="EO2032" s="60"/>
      <c r="EP2032" s="60"/>
      <c r="EQ2032" s="60"/>
      <c r="ER2032" s="60"/>
      <c r="ES2032" s="60"/>
      <c r="ET2032" s="60"/>
      <c r="EU2032" s="60"/>
      <c r="EV2032" s="60"/>
      <c r="EW2032" s="60"/>
      <c r="EX2032" s="60"/>
      <c r="EY2032" s="60"/>
      <c r="EZ2032" s="60"/>
      <c r="FA2032" s="60"/>
      <c r="FB2032" s="60"/>
    </row>
    <row r="2033" spans="22:158" x14ac:dyDescent="0.25">
      <c r="W2033" s="33"/>
      <c r="X2033" s="33"/>
      <c r="AH2033" s="38">
        <v>100</v>
      </c>
      <c r="AI2033" s="38">
        <v>155</v>
      </c>
      <c r="AJ2033" s="38">
        <v>10050</v>
      </c>
      <c r="AK2033" s="38">
        <v>18</v>
      </c>
      <c r="AL2033" s="38">
        <v>1918158</v>
      </c>
      <c r="AM2033" s="61" t="s">
        <v>1816</v>
      </c>
      <c r="AN2033" s="61" t="s">
        <v>1686</v>
      </c>
      <c r="AO2033" s="61" t="s">
        <v>5044</v>
      </c>
      <c r="AP2033" s="61" t="s">
        <v>4974</v>
      </c>
      <c r="AQ2033" s="61" t="s">
        <v>4975</v>
      </c>
      <c r="AR2033" s="28">
        <v>0</v>
      </c>
      <c r="AS2033" s="28">
        <v>0</v>
      </c>
      <c r="AT2033" s="28">
        <v>197830</v>
      </c>
      <c r="AU2033" s="62"/>
      <c r="BT2033">
        <v>0</v>
      </c>
      <c r="BU2033" s="32">
        <v>100</v>
      </c>
      <c r="BV2033" s="32">
        <v>155</v>
      </c>
      <c r="BW2033" s="32">
        <v>18200</v>
      </c>
      <c r="BX2033" s="32">
        <v>87</v>
      </c>
      <c r="BY2033" s="32">
        <v>91190</v>
      </c>
      <c r="BZ2033" t="s">
        <v>1816</v>
      </c>
      <c r="CA2033" t="s">
        <v>1686</v>
      </c>
      <c r="CB2033" t="s">
        <v>1910</v>
      </c>
      <c r="CC2033" s="52" t="s">
        <v>1726</v>
      </c>
      <c r="CD2033" s="52" t="s">
        <v>1726</v>
      </c>
      <c r="CE2033" s="155">
        <v>7</v>
      </c>
      <c r="CF2033" s="155">
        <v>7</v>
      </c>
      <c r="CG2033" s="31" t="s">
        <v>5843</v>
      </c>
      <c r="CH2033" s="31" t="s">
        <v>987</v>
      </c>
      <c r="CI2033" s="31" t="s">
        <v>4129</v>
      </c>
      <c r="CJ2033" s="31" t="s">
        <v>864</v>
      </c>
      <c r="DL2033"/>
      <c r="DM2033"/>
      <c r="DN2033"/>
      <c r="DO2033"/>
      <c r="DP2033"/>
      <c r="DQ2033"/>
      <c r="DR2033"/>
      <c r="DV2033" s="31" t="s">
        <v>2378</v>
      </c>
      <c r="DW2033" s="31" t="s">
        <v>2389</v>
      </c>
      <c r="DX2033" s="63"/>
      <c r="DY2033" s="63"/>
      <c r="DZ2033" s="63"/>
      <c r="EA2033" s="167"/>
      <c r="EB2033" s="60"/>
      <c r="EC2033" s="60"/>
      <c r="ED2033" s="60"/>
      <c r="EE2033" s="60"/>
      <c r="EF2033" s="60"/>
      <c r="EG2033" s="60"/>
      <c r="EH2033" s="60"/>
      <c r="EI2033" s="60"/>
      <c r="EJ2033" s="60"/>
      <c r="EK2033" s="60"/>
      <c r="EL2033" s="60"/>
      <c r="EM2033" s="60"/>
      <c r="EN2033" s="60"/>
      <c r="EO2033" s="60"/>
      <c r="EP2033" s="60"/>
      <c r="EQ2033" s="60"/>
      <c r="ER2033" s="60"/>
      <c r="ES2033" s="60"/>
      <c r="ET2033" s="60"/>
      <c r="EU2033" s="60"/>
      <c r="EV2033" s="60"/>
      <c r="EW2033" s="60"/>
      <c r="EX2033" s="60"/>
      <c r="EY2033" s="60"/>
      <c r="EZ2033" s="60"/>
      <c r="FA2033" s="60"/>
      <c r="FB2033" s="60"/>
    </row>
    <row r="2034" spans="22:158" x14ac:dyDescent="0.25">
      <c r="V2034" s="1"/>
      <c r="W2034" s="33"/>
      <c r="X2034" s="33"/>
      <c r="AH2034" s="38">
        <v>100</v>
      </c>
      <c r="AI2034" s="38">
        <v>155</v>
      </c>
      <c r="AJ2034" s="38">
        <v>10300</v>
      </c>
      <c r="AK2034" s="38">
        <v>18</v>
      </c>
      <c r="AL2034" s="38">
        <v>1918158</v>
      </c>
      <c r="AM2034" s="61" t="s">
        <v>1816</v>
      </c>
      <c r="AN2034" s="61" t="s">
        <v>1686</v>
      </c>
      <c r="AO2034" s="61" t="s">
        <v>5049</v>
      </c>
      <c r="AP2034" s="61" t="s">
        <v>4974</v>
      </c>
      <c r="AQ2034" s="61" t="s">
        <v>4975</v>
      </c>
      <c r="AR2034" s="28">
        <v>0</v>
      </c>
      <c r="AS2034" s="28">
        <v>1624885</v>
      </c>
      <c r="AT2034" s="28">
        <v>272016</v>
      </c>
      <c r="AU2034" s="62"/>
      <c r="BT2034">
        <v>0</v>
      </c>
      <c r="BU2034" s="32">
        <v>100</v>
      </c>
      <c r="BV2034" s="32">
        <v>155</v>
      </c>
      <c r="BW2034" s="32">
        <v>18200</v>
      </c>
      <c r="BX2034" s="32">
        <v>87</v>
      </c>
      <c r="BY2034" s="32">
        <v>91192</v>
      </c>
      <c r="BZ2034" t="s">
        <v>1816</v>
      </c>
      <c r="CA2034" t="s">
        <v>1686</v>
      </c>
      <c r="CB2034" t="s">
        <v>1910</v>
      </c>
      <c r="CC2034" t="s">
        <v>1726</v>
      </c>
      <c r="CD2034" t="s">
        <v>1115</v>
      </c>
      <c r="CE2034" s="155">
        <v>30157</v>
      </c>
      <c r="CF2034" s="155">
        <v>5</v>
      </c>
      <c r="CG2034" s="31" t="s">
        <v>692</v>
      </c>
      <c r="CH2034" s="31" t="s">
        <v>988</v>
      </c>
      <c r="CI2034" s="31" t="s">
        <v>4129</v>
      </c>
      <c r="CJ2034" s="31" t="s">
        <v>4950</v>
      </c>
      <c r="DL2034"/>
      <c r="DM2034"/>
      <c r="DN2034"/>
      <c r="DO2034"/>
      <c r="DP2034"/>
      <c r="DQ2034"/>
      <c r="DR2034"/>
      <c r="DV2034" s="31" t="s">
        <v>2378</v>
      </c>
      <c r="DW2034" s="31" t="s">
        <v>2389</v>
      </c>
      <c r="DX2034" s="63"/>
      <c r="DY2034" s="63"/>
      <c r="DZ2034" s="63"/>
      <c r="EA2034" s="167"/>
      <c r="EB2034" s="60"/>
      <c r="EC2034" s="60"/>
      <c r="ED2034" s="60"/>
      <c r="EE2034" s="60"/>
      <c r="EF2034" s="60"/>
      <c r="EG2034" s="60"/>
      <c r="EH2034" s="60"/>
      <c r="EI2034" s="60"/>
      <c r="EJ2034" s="60"/>
      <c r="EK2034" s="60"/>
      <c r="EL2034" s="60"/>
      <c r="EM2034" s="60"/>
      <c r="EN2034" s="60"/>
      <c r="EO2034" s="60"/>
      <c r="EP2034" s="60"/>
      <c r="EQ2034" s="60"/>
      <c r="ER2034" s="60"/>
      <c r="ES2034" s="60"/>
      <c r="ET2034" s="60"/>
      <c r="EU2034" s="60"/>
      <c r="EV2034" s="60"/>
      <c r="EW2034" s="60"/>
      <c r="EX2034" s="60"/>
      <c r="EY2034" s="60"/>
      <c r="EZ2034" s="60"/>
      <c r="FA2034" s="60"/>
      <c r="FB2034" s="60"/>
    </row>
    <row r="2035" spans="22:158" x14ac:dyDescent="0.25">
      <c r="W2035" s="33"/>
      <c r="X2035" s="33"/>
      <c r="AH2035" s="38">
        <v>100</v>
      </c>
      <c r="AI2035" s="38">
        <v>155</v>
      </c>
      <c r="AJ2035" s="38">
        <v>10650</v>
      </c>
      <c r="AK2035" s="38">
        <v>18</v>
      </c>
      <c r="AL2035" s="38">
        <v>1918158</v>
      </c>
      <c r="AM2035" s="61" t="s">
        <v>1816</v>
      </c>
      <c r="AN2035" s="61" t="s">
        <v>1686</v>
      </c>
      <c r="AO2035" s="61" t="s">
        <v>5056</v>
      </c>
      <c r="AP2035" s="61" t="s">
        <v>4974</v>
      </c>
      <c r="AQ2035" s="61" t="s">
        <v>4975</v>
      </c>
      <c r="AR2035" s="28">
        <v>0</v>
      </c>
      <c r="AS2035" s="28">
        <v>461264</v>
      </c>
      <c r="AT2035" s="28">
        <v>0</v>
      </c>
      <c r="AU2035" s="62"/>
      <c r="BT2035">
        <v>0</v>
      </c>
      <c r="BU2035" s="32">
        <v>100</v>
      </c>
      <c r="BV2035" s="32">
        <v>155</v>
      </c>
      <c r="BW2035" s="32">
        <v>18200</v>
      </c>
      <c r="BX2035" s="32">
        <v>87</v>
      </c>
      <c r="BY2035" s="32">
        <v>91194</v>
      </c>
      <c r="BZ2035" t="s">
        <v>1816</v>
      </c>
      <c r="CA2035" t="s">
        <v>1686</v>
      </c>
      <c r="CB2035" t="s">
        <v>1910</v>
      </c>
      <c r="CC2035" s="52" t="s">
        <v>1726</v>
      </c>
      <c r="CD2035" s="52" t="s">
        <v>1114</v>
      </c>
      <c r="CE2035" s="155">
        <v>4</v>
      </c>
      <c r="CF2035" s="155">
        <v>3</v>
      </c>
      <c r="CG2035" s="31" t="s">
        <v>694</v>
      </c>
      <c r="CH2035" s="31" t="s">
        <v>989</v>
      </c>
      <c r="CI2035" s="31" t="s">
        <v>4129</v>
      </c>
      <c r="CJ2035" s="31" t="s">
        <v>4949</v>
      </c>
      <c r="DL2035"/>
      <c r="DM2035"/>
      <c r="DN2035"/>
      <c r="DO2035"/>
      <c r="DP2035"/>
      <c r="DQ2035"/>
      <c r="DR2035"/>
      <c r="DV2035" s="31" t="s">
        <v>2378</v>
      </c>
      <c r="DW2035" s="31" t="s">
        <v>2389</v>
      </c>
      <c r="DX2035" s="63"/>
      <c r="DY2035" s="63"/>
      <c r="DZ2035" s="63"/>
      <c r="EA2035" s="167"/>
      <c r="EB2035" s="60"/>
      <c r="EC2035" s="60"/>
      <c r="ED2035" s="60"/>
      <c r="EE2035" s="60"/>
      <c r="EF2035" s="60"/>
      <c r="EG2035" s="60"/>
      <c r="EH2035" s="60"/>
      <c r="EI2035" s="60"/>
      <c r="EJ2035" s="60"/>
      <c r="EK2035" s="60"/>
      <c r="EL2035" s="60"/>
      <c r="EM2035" s="60"/>
      <c r="EN2035" s="60"/>
      <c r="EO2035" s="60"/>
      <c r="EP2035" s="60"/>
      <c r="EQ2035" s="60"/>
      <c r="ER2035" s="60"/>
      <c r="ES2035" s="60"/>
      <c r="ET2035" s="60"/>
      <c r="EU2035" s="60"/>
      <c r="EV2035" s="60"/>
      <c r="EW2035" s="60"/>
      <c r="EX2035" s="60"/>
      <c r="EY2035" s="60"/>
      <c r="EZ2035" s="60"/>
      <c r="FA2035" s="60"/>
      <c r="FB2035" s="60"/>
    </row>
    <row r="2036" spans="22:158" x14ac:dyDescent="0.25">
      <c r="W2036" s="33"/>
      <c r="X2036" s="33"/>
      <c r="AH2036" s="38">
        <v>100</v>
      </c>
      <c r="AI2036" s="38">
        <v>155</v>
      </c>
      <c r="AJ2036" s="38">
        <v>12300</v>
      </c>
      <c r="AK2036" s="38">
        <v>18</v>
      </c>
      <c r="AL2036" s="38">
        <v>1918158</v>
      </c>
      <c r="AM2036" s="61" t="s">
        <v>1816</v>
      </c>
      <c r="AN2036" s="61" t="s">
        <v>1686</v>
      </c>
      <c r="AO2036" s="61" t="s">
        <v>5090</v>
      </c>
      <c r="AP2036" s="61" t="s">
        <v>4974</v>
      </c>
      <c r="AQ2036" s="61" t="s">
        <v>4975</v>
      </c>
      <c r="AR2036" s="28">
        <v>0</v>
      </c>
      <c r="AS2036" s="28">
        <v>665536</v>
      </c>
      <c r="AT2036" s="28">
        <v>0</v>
      </c>
      <c r="AU2036" s="62"/>
      <c r="BT2036">
        <v>0</v>
      </c>
      <c r="BU2036" s="32">
        <v>100</v>
      </c>
      <c r="BV2036" s="32">
        <v>155</v>
      </c>
      <c r="BW2036" s="32">
        <v>18200</v>
      </c>
      <c r="BX2036" s="32">
        <v>87</v>
      </c>
      <c r="BY2036" s="32">
        <v>91200</v>
      </c>
      <c r="BZ2036" t="s">
        <v>1816</v>
      </c>
      <c r="CA2036" t="s">
        <v>1686</v>
      </c>
      <c r="CB2036" t="s">
        <v>1910</v>
      </c>
      <c r="CC2036" s="52" t="s">
        <v>1726</v>
      </c>
      <c r="CD2036" s="52" t="s">
        <v>1794</v>
      </c>
      <c r="CE2036" s="155"/>
      <c r="CF2036" s="155"/>
      <c r="CG2036" s="31" t="s">
        <v>5845</v>
      </c>
      <c r="CH2036" s="31" t="s">
        <v>990</v>
      </c>
      <c r="CI2036" s="31" t="s">
        <v>4129</v>
      </c>
      <c r="CJ2036" s="31" t="s">
        <v>865</v>
      </c>
      <c r="DL2036"/>
      <c r="DM2036"/>
      <c r="DN2036"/>
      <c r="DO2036"/>
      <c r="DP2036"/>
      <c r="DQ2036"/>
      <c r="DR2036"/>
      <c r="DV2036" s="31" t="s">
        <v>2378</v>
      </c>
      <c r="DW2036" s="31" t="s">
        <v>2389</v>
      </c>
      <c r="DX2036" s="63"/>
      <c r="DY2036" s="63"/>
      <c r="DZ2036" s="63"/>
      <c r="EA2036" s="167"/>
      <c r="EB2036" s="60"/>
      <c r="EC2036" s="60"/>
      <c r="ED2036" s="60"/>
      <c r="EE2036" s="60"/>
      <c r="EF2036" s="60"/>
      <c r="EG2036" s="60"/>
      <c r="EH2036" s="60"/>
      <c r="EI2036" s="60"/>
      <c r="EJ2036" s="60"/>
      <c r="EK2036" s="60"/>
      <c r="EL2036" s="60"/>
      <c r="EM2036" s="60"/>
      <c r="EN2036" s="60"/>
      <c r="EO2036" s="60"/>
      <c r="EP2036" s="60"/>
      <c r="EQ2036" s="60"/>
      <c r="ER2036" s="60"/>
      <c r="ES2036" s="60"/>
      <c r="ET2036" s="60"/>
      <c r="EU2036" s="60"/>
      <c r="EV2036" s="60"/>
      <c r="EW2036" s="60"/>
      <c r="EX2036" s="60"/>
      <c r="EY2036" s="60"/>
      <c r="EZ2036" s="60"/>
      <c r="FA2036" s="60"/>
      <c r="FB2036" s="60"/>
    </row>
    <row r="2037" spans="22:158" x14ac:dyDescent="0.25">
      <c r="V2037" s="1"/>
      <c r="W2037" s="33"/>
      <c r="X2037" s="33"/>
      <c r="AH2037" s="38">
        <v>100</v>
      </c>
      <c r="AI2037" s="38">
        <v>155</v>
      </c>
      <c r="AJ2037" s="38">
        <v>12500</v>
      </c>
      <c r="AK2037" s="38">
        <v>18</v>
      </c>
      <c r="AL2037" s="38">
        <v>1918158</v>
      </c>
      <c r="AM2037" s="61" t="s">
        <v>1816</v>
      </c>
      <c r="AN2037" s="61" t="s">
        <v>1686</v>
      </c>
      <c r="AO2037" s="61" t="s">
        <v>5094</v>
      </c>
      <c r="AP2037" s="61" t="s">
        <v>4974</v>
      </c>
      <c r="AQ2037" s="61" t="s">
        <v>4975</v>
      </c>
      <c r="AR2037" s="28">
        <v>0</v>
      </c>
      <c r="AS2037" s="28">
        <v>0</v>
      </c>
      <c r="AT2037" s="28">
        <v>140129</v>
      </c>
      <c r="AU2037" s="62"/>
      <c r="BT2037">
        <v>0</v>
      </c>
      <c r="BU2037" s="32">
        <v>100</v>
      </c>
      <c r="BV2037" s="32">
        <v>155</v>
      </c>
      <c r="BW2037" s="32">
        <v>18200</v>
      </c>
      <c r="BX2037" s="32">
        <v>88</v>
      </c>
      <c r="BY2037" s="32">
        <v>91220</v>
      </c>
      <c r="BZ2037" t="s">
        <v>1816</v>
      </c>
      <c r="CA2037" t="s">
        <v>1686</v>
      </c>
      <c r="CB2037" t="s">
        <v>1910</v>
      </c>
      <c r="CC2037" t="s">
        <v>1684</v>
      </c>
      <c r="CD2037" t="s">
        <v>1684</v>
      </c>
      <c r="CE2037" s="155">
        <v>79</v>
      </c>
      <c r="CF2037" s="155">
        <v>6</v>
      </c>
      <c r="CG2037" s="31" t="s">
        <v>696</v>
      </c>
      <c r="CH2037" s="31" t="s">
        <v>991</v>
      </c>
      <c r="CI2037" s="31" t="s">
        <v>4129</v>
      </c>
      <c r="CJ2037" s="31" t="s">
        <v>866</v>
      </c>
      <c r="DL2037"/>
      <c r="DM2037"/>
      <c r="DN2037"/>
      <c r="DO2037"/>
      <c r="DP2037"/>
      <c r="DQ2037"/>
      <c r="DR2037"/>
      <c r="DV2037" s="31" t="s">
        <v>2378</v>
      </c>
      <c r="DW2037" s="31" t="s">
        <v>2389</v>
      </c>
      <c r="DX2037" s="63"/>
      <c r="DY2037" s="63"/>
      <c r="DZ2037" s="63"/>
      <c r="EA2037" s="167"/>
      <c r="EB2037" s="60"/>
      <c r="EC2037" s="60"/>
      <c r="ED2037" s="60"/>
      <c r="EE2037" s="60"/>
      <c r="EF2037" s="60"/>
      <c r="EG2037" s="60"/>
      <c r="EH2037" s="60"/>
      <c r="EI2037" s="60"/>
      <c r="EJ2037" s="60"/>
      <c r="EK2037" s="60"/>
      <c r="EL2037" s="60"/>
      <c r="EM2037" s="60"/>
      <c r="EN2037" s="60"/>
      <c r="EO2037" s="60"/>
      <c r="EP2037" s="60"/>
      <c r="EQ2037" s="60"/>
      <c r="ER2037" s="60"/>
      <c r="ES2037" s="60"/>
      <c r="ET2037" s="60"/>
      <c r="EU2037" s="60"/>
      <c r="EV2037" s="60"/>
      <c r="EW2037" s="60"/>
      <c r="EX2037" s="60"/>
      <c r="EY2037" s="60"/>
      <c r="EZ2037" s="60"/>
      <c r="FA2037" s="60"/>
      <c r="FB2037" s="60"/>
    </row>
    <row r="2038" spans="22:158" x14ac:dyDescent="0.25">
      <c r="W2038" s="33"/>
      <c r="X2038" s="33"/>
      <c r="AH2038" s="38">
        <v>100</v>
      </c>
      <c r="AI2038" s="38">
        <v>155</v>
      </c>
      <c r="AJ2038" s="38">
        <v>13370</v>
      </c>
      <c r="AK2038" s="38">
        <v>18</v>
      </c>
      <c r="AL2038" s="38">
        <v>1918158</v>
      </c>
      <c r="AM2038" s="61" t="s">
        <v>1816</v>
      </c>
      <c r="AN2038" s="61" t="s">
        <v>1686</v>
      </c>
      <c r="AO2038" s="61" t="s">
        <v>5110</v>
      </c>
      <c r="AP2038" s="61" t="s">
        <v>4974</v>
      </c>
      <c r="AQ2038" s="61" t="s">
        <v>4975</v>
      </c>
      <c r="AR2038" s="28">
        <v>0</v>
      </c>
      <c r="AS2038" s="28">
        <v>20491</v>
      </c>
      <c r="AT2038" s="28">
        <v>0</v>
      </c>
      <c r="AU2038" s="62"/>
      <c r="BT2038">
        <v>0</v>
      </c>
      <c r="BU2038" s="32">
        <v>100</v>
      </c>
      <c r="BV2038" s="32">
        <v>155</v>
      </c>
      <c r="BW2038" s="32">
        <v>18200</v>
      </c>
      <c r="BX2038" s="32">
        <v>89</v>
      </c>
      <c r="BY2038" s="32">
        <v>91240</v>
      </c>
      <c r="BZ2038" t="s">
        <v>1816</v>
      </c>
      <c r="CA2038" t="s">
        <v>1686</v>
      </c>
      <c r="CB2038" t="s">
        <v>1910</v>
      </c>
      <c r="CC2038" t="s">
        <v>1785</v>
      </c>
      <c r="CD2038" t="s">
        <v>1785</v>
      </c>
      <c r="CE2038" s="155">
        <v>342531</v>
      </c>
      <c r="CF2038" s="155">
        <v>97</v>
      </c>
      <c r="CG2038" s="31" t="s">
        <v>698</v>
      </c>
      <c r="CH2038" s="31" t="s">
        <v>992</v>
      </c>
      <c r="CI2038" s="31" t="s">
        <v>4129</v>
      </c>
      <c r="CJ2038" s="31" t="s">
        <v>867</v>
      </c>
      <c r="DL2038"/>
      <c r="DM2038"/>
      <c r="DN2038"/>
      <c r="DO2038"/>
      <c r="DP2038"/>
      <c r="DQ2038"/>
      <c r="DR2038"/>
      <c r="DV2038" s="31" t="s">
        <v>2378</v>
      </c>
      <c r="DW2038" s="31" t="s">
        <v>2389</v>
      </c>
      <c r="DX2038" s="63"/>
      <c r="DY2038" s="63"/>
      <c r="DZ2038" s="63"/>
      <c r="EA2038" s="167"/>
      <c r="EB2038" s="60"/>
      <c r="EC2038" s="60"/>
      <c r="ED2038" s="60"/>
      <c r="EE2038" s="60"/>
      <c r="EF2038" s="60"/>
      <c r="EG2038" s="60"/>
      <c r="EH2038" s="60"/>
      <c r="EI2038" s="60"/>
      <c r="EJ2038" s="60"/>
      <c r="EK2038" s="60"/>
      <c r="EL2038" s="60"/>
      <c r="EM2038" s="60"/>
      <c r="EN2038" s="60"/>
      <c r="EO2038" s="60"/>
      <c r="EP2038" s="60"/>
      <c r="EQ2038" s="60"/>
      <c r="ER2038" s="60"/>
      <c r="ES2038" s="60"/>
      <c r="ET2038" s="60"/>
      <c r="EU2038" s="60"/>
      <c r="EV2038" s="60"/>
      <c r="EW2038" s="60"/>
      <c r="EX2038" s="60"/>
      <c r="EY2038" s="60"/>
      <c r="EZ2038" s="60"/>
      <c r="FA2038" s="60"/>
      <c r="FB2038" s="60"/>
    </row>
    <row r="2039" spans="22:158" x14ac:dyDescent="0.25">
      <c r="W2039" s="33"/>
      <c r="X2039" s="33"/>
      <c r="AH2039" s="38">
        <v>100</v>
      </c>
      <c r="AI2039" s="38">
        <v>155</v>
      </c>
      <c r="AJ2039" s="38">
        <v>13900</v>
      </c>
      <c r="AK2039" s="38">
        <v>18</v>
      </c>
      <c r="AL2039" s="38">
        <v>1918158</v>
      </c>
      <c r="AM2039" s="61" t="s">
        <v>1816</v>
      </c>
      <c r="AN2039" s="61" t="s">
        <v>1686</v>
      </c>
      <c r="AO2039" s="61" t="s">
        <v>5122</v>
      </c>
      <c r="AP2039" s="61" t="s">
        <v>4974</v>
      </c>
      <c r="AQ2039" s="61" t="s">
        <v>4975</v>
      </c>
      <c r="AR2039" s="28">
        <v>0</v>
      </c>
      <c r="AS2039" s="28">
        <v>0</v>
      </c>
      <c r="AT2039" s="28">
        <v>758347</v>
      </c>
      <c r="AU2039" s="62"/>
      <c r="BT2039">
        <v>0</v>
      </c>
      <c r="BU2039" s="32">
        <v>100</v>
      </c>
      <c r="BV2039" s="32">
        <v>155</v>
      </c>
      <c r="BW2039" s="32">
        <v>18200</v>
      </c>
      <c r="BX2039" s="32">
        <v>90</v>
      </c>
      <c r="BY2039" s="32">
        <v>91260</v>
      </c>
      <c r="BZ2039" t="s">
        <v>1816</v>
      </c>
      <c r="CA2039" t="s">
        <v>1686</v>
      </c>
      <c r="CB2039" t="s">
        <v>1910</v>
      </c>
      <c r="CC2039" t="s">
        <v>5036</v>
      </c>
      <c r="CD2039" t="s">
        <v>5036</v>
      </c>
      <c r="CE2039" s="155">
        <v>379</v>
      </c>
      <c r="CF2039" s="155">
        <v>50</v>
      </c>
      <c r="CG2039" s="31" t="s">
        <v>5848</v>
      </c>
      <c r="CH2039" s="31" t="s">
        <v>993</v>
      </c>
      <c r="CI2039" s="31" t="s">
        <v>4129</v>
      </c>
      <c r="CJ2039" s="31" t="s">
        <v>868</v>
      </c>
      <c r="DL2039"/>
      <c r="DM2039"/>
      <c r="DN2039"/>
      <c r="DO2039"/>
      <c r="DP2039"/>
      <c r="DQ2039"/>
      <c r="DR2039"/>
      <c r="DV2039" s="31" t="s">
        <v>2378</v>
      </c>
      <c r="DW2039" s="31" t="s">
        <v>2389</v>
      </c>
      <c r="DX2039" s="63"/>
      <c r="DY2039" s="63"/>
      <c r="DZ2039" s="63"/>
      <c r="EA2039" s="167"/>
      <c r="EB2039" s="60"/>
      <c r="EC2039" s="60"/>
      <c r="ED2039" s="60"/>
      <c r="EE2039" s="60"/>
      <c r="EF2039" s="60"/>
      <c r="EG2039" s="60"/>
      <c r="EH2039" s="60"/>
      <c r="EI2039" s="60"/>
      <c r="EJ2039" s="60"/>
      <c r="EK2039" s="60"/>
      <c r="EL2039" s="60"/>
      <c r="EM2039" s="60"/>
      <c r="EN2039" s="60"/>
      <c r="EO2039" s="60"/>
      <c r="EP2039" s="60"/>
      <c r="EQ2039" s="60"/>
      <c r="ER2039" s="60"/>
      <c r="ES2039" s="60"/>
      <c r="ET2039" s="60"/>
      <c r="EU2039" s="60"/>
      <c r="EV2039" s="60"/>
      <c r="EW2039" s="60"/>
      <c r="EX2039" s="60"/>
      <c r="EY2039" s="60"/>
      <c r="EZ2039" s="60"/>
      <c r="FA2039" s="60"/>
      <c r="FB2039" s="60"/>
    </row>
    <row r="2040" spans="22:158" x14ac:dyDescent="0.25">
      <c r="V2040" s="1"/>
      <c r="W2040" s="33"/>
      <c r="X2040" s="33"/>
      <c r="AH2040" s="38">
        <v>100</v>
      </c>
      <c r="AI2040" s="38">
        <v>155</v>
      </c>
      <c r="AJ2040" s="38">
        <v>14050</v>
      </c>
      <c r="AK2040" s="38">
        <v>18</v>
      </c>
      <c r="AL2040" s="38">
        <v>1918158</v>
      </c>
      <c r="AM2040" s="61" t="s">
        <v>1816</v>
      </c>
      <c r="AN2040" s="61" t="s">
        <v>1686</v>
      </c>
      <c r="AO2040" s="61" t="s">
        <v>5125</v>
      </c>
      <c r="AP2040" s="61" t="s">
        <v>4974</v>
      </c>
      <c r="AQ2040" s="61" t="s">
        <v>4975</v>
      </c>
      <c r="AR2040" s="28">
        <v>0</v>
      </c>
      <c r="AS2040" s="28">
        <v>0</v>
      </c>
      <c r="AT2040" s="28">
        <v>140129</v>
      </c>
      <c r="AU2040" s="62"/>
      <c r="BT2040">
        <v>0</v>
      </c>
      <c r="BU2040" s="32">
        <v>100</v>
      </c>
      <c r="BV2040" s="32">
        <v>160</v>
      </c>
      <c r="BW2040" s="32">
        <v>11250</v>
      </c>
      <c r="BX2040" s="32">
        <v>81</v>
      </c>
      <c r="BY2040" s="32">
        <v>91000</v>
      </c>
      <c r="BZ2040" t="s">
        <v>1816</v>
      </c>
      <c r="CA2040" t="s">
        <v>1694</v>
      </c>
      <c r="CB2040" t="s">
        <v>1121</v>
      </c>
      <c r="CC2040" t="s">
        <v>1683</v>
      </c>
      <c r="CD2040" t="s">
        <v>1784</v>
      </c>
      <c r="CE2040" s="155">
        <v>7674</v>
      </c>
      <c r="CF2040" s="155">
        <v>18</v>
      </c>
      <c r="CG2040" s="31" t="s">
        <v>5834</v>
      </c>
      <c r="CH2040" s="31" t="s">
        <v>4130</v>
      </c>
      <c r="CI2040" s="31" t="s">
        <v>4131</v>
      </c>
      <c r="CJ2040" s="31" t="s">
        <v>4951</v>
      </c>
      <c r="DL2040"/>
      <c r="DM2040"/>
      <c r="DN2040"/>
      <c r="DO2040"/>
      <c r="DP2040"/>
      <c r="DQ2040"/>
      <c r="DR2040"/>
      <c r="DV2040" s="31" t="s">
        <v>2378</v>
      </c>
      <c r="DW2040" s="31" t="s">
        <v>2389</v>
      </c>
      <c r="DX2040" s="63"/>
      <c r="DY2040" s="63"/>
      <c r="DZ2040" s="63"/>
      <c r="EA2040" s="167"/>
      <c r="EB2040" s="60"/>
      <c r="EC2040" s="60"/>
      <c r="ED2040" s="60"/>
      <c r="EE2040" s="60"/>
      <c r="EF2040" s="60"/>
      <c r="EG2040" s="60"/>
      <c r="EH2040" s="60"/>
      <c r="EI2040" s="60"/>
      <c r="EJ2040" s="60"/>
      <c r="EK2040" s="60"/>
      <c r="EL2040" s="60"/>
      <c r="EM2040" s="60"/>
      <c r="EN2040" s="60"/>
      <c r="EO2040" s="60"/>
      <c r="EP2040" s="60"/>
      <c r="EQ2040" s="60"/>
      <c r="ER2040" s="60"/>
      <c r="ES2040" s="60"/>
      <c r="ET2040" s="60"/>
      <c r="EU2040" s="60"/>
      <c r="EV2040" s="60"/>
      <c r="EW2040" s="60"/>
      <c r="EX2040" s="60"/>
      <c r="EY2040" s="60"/>
      <c r="EZ2040" s="60"/>
      <c r="FA2040" s="60"/>
      <c r="FB2040" s="60"/>
    </row>
    <row r="2041" spans="22:158" x14ac:dyDescent="0.25">
      <c r="W2041" s="33"/>
      <c r="X2041" s="33"/>
      <c r="AH2041" s="38">
        <v>100</v>
      </c>
      <c r="AI2041" s="38">
        <v>155</v>
      </c>
      <c r="AJ2041" s="38">
        <v>15500</v>
      </c>
      <c r="AK2041" s="38">
        <v>18</v>
      </c>
      <c r="AL2041" s="38">
        <v>1918158</v>
      </c>
      <c r="AM2041" s="61" t="s">
        <v>1816</v>
      </c>
      <c r="AN2041" s="61" t="s">
        <v>1686</v>
      </c>
      <c r="AO2041" s="61" t="s">
        <v>1601</v>
      </c>
      <c r="AP2041" s="61" t="s">
        <v>4974</v>
      </c>
      <c r="AQ2041" s="61" t="s">
        <v>4975</v>
      </c>
      <c r="AR2041" s="28">
        <v>0</v>
      </c>
      <c r="AS2041" s="28">
        <v>46036</v>
      </c>
      <c r="AT2041" s="28">
        <v>41215</v>
      </c>
      <c r="AU2041" s="62"/>
      <c r="BT2041">
        <v>0</v>
      </c>
      <c r="BU2041" s="32">
        <v>100</v>
      </c>
      <c r="BV2041" s="32">
        <v>160</v>
      </c>
      <c r="BW2041" s="32">
        <v>11250</v>
      </c>
      <c r="BX2041" s="32">
        <v>86</v>
      </c>
      <c r="BY2041" s="32">
        <v>91140</v>
      </c>
      <c r="BZ2041" t="s">
        <v>1816</v>
      </c>
      <c r="CA2041" t="s">
        <v>1694</v>
      </c>
      <c r="CB2041" t="s">
        <v>1121</v>
      </c>
      <c r="CC2041" t="s">
        <v>1787</v>
      </c>
      <c r="CD2041" t="s">
        <v>1789</v>
      </c>
      <c r="CE2041" s="155">
        <v>40</v>
      </c>
      <c r="CF2041" s="155">
        <v>8</v>
      </c>
      <c r="CG2041" s="31" t="s">
        <v>5839</v>
      </c>
      <c r="CH2041" s="31" t="s">
        <v>4132</v>
      </c>
      <c r="CI2041" s="31" t="s">
        <v>4131</v>
      </c>
      <c r="CJ2041" s="31" t="s">
        <v>4952</v>
      </c>
      <c r="DL2041"/>
      <c r="DM2041"/>
      <c r="DN2041"/>
      <c r="DO2041"/>
      <c r="DP2041"/>
      <c r="DQ2041"/>
      <c r="DR2041"/>
      <c r="DV2041" s="31" t="s">
        <v>2378</v>
      </c>
      <c r="DW2041" s="31" t="s">
        <v>2389</v>
      </c>
      <c r="DX2041" s="63"/>
      <c r="DY2041" s="63"/>
      <c r="DZ2041" s="63"/>
      <c r="EA2041" s="167"/>
      <c r="EB2041" s="60"/>
      <c r="EC2041" s="60"/>
      <c r="ED2041" s="60"/>
      <c r="EE2041" s="60"/>
      <c r="EF2041" s="60"/>
      <c r="EG2041" s="60"/>
      <c r="EH2041" s="60"/>
      <c r="EI2041" s="60"/>
      <c r="EJ2041" s="60"/>
      <c r="EK2041" s="60"/>
      <c r="EL2041" s="60"/>
      <c r="EM2041" s="60"/>
      <c r="EN2041" s="60"/>
      <c r="EO2041" s="60"/>
      <c r="EP2041" s="60"/>
      <c r="EQ2041" s="60"/>
      <c r="ER2041" s="60"/>
      <c r="ES2041" s="60"/>
      <c r="ET2041" s="60"/>
      <c r="EU2041" s="60"/>
      <c r="EV2041" s="60"/>
      <c r="EW2041" s="60"/>
      <c r="EX2041" s="60"/>
      <c r="EY2041" s="60"/>
      <c r="EZ2041" s="60"/>
      <c r="FA2041" s="60"/>
      <c r="FB2041" s="60"/>
    </row>
    <row r="2042" spans="22:158" x14ac:dyDescent="0.25">
      <c r="W2042" s="33"/>
      <c r="X2042" s="33"/>
      <c r="AH2042" s="38">
        <v>100</v>
      </c>
      <c r="AI2042" s="38">
        <v>155</v>
      </c>
      <c r="AJ2042" s="38">
        <v>17450</v>
      </c>
      <c r="AK2042" s="38">
        <v>18</v>
      </c>
      <c r="AL2042" s="38">
        <v>1918158</v>
      </c>
      <c r="AM2042" s="61" t="s">
        <v>1816</v>
      </c>
      <c r="AN2042" s="61" t="s">
        <v>1686</v>
      </c>
      <c r="AO2042" s="61" t="s">
        <v>1643</v>
      </c>
      <c r="AP2042" s="61" t="s">
        <v>4974</v>
      </c>
      <c r="AQ2042" s="61" t="s">
        <v>4975</v>
      </c>
      <c r="AR2042" s="28">
        <v>0</v>
      </c>
      <c r="AS2042" s="28">
        <v>3241636</v>
      </c>
      <c r="AT2042" s="28">
        <v>1623851</v>
      </c>
      <c r="AU2042" s="62"/>
      <c r="BT2042">
        <v>0</v>
      </c>
      <c r="BU2042" s="32">
        <v>100</v>
      </c>
      <c r="BV2042" s="32">
        <v>160</v>
      </c>
      <c r="BW2042" s="32">
        <v>11250</v>
      </c>
      <c r="BX2042" s="32">
        <v>87</v>
      </c>
      <c r="BY2042" s="32">
        <v>91180</v>
      </c>
      <c r="BZ2042" t="s">
        <v>1816</v>
      </c>
      <c r="CA2042" t="s">
        <v>1694</v>
      </c>
      <c r="CB2042" t="s">
        <v>1121</v>
      </c>
      <c r="CC2042" t="s">
        <v>1726</v>
      </c>
      <c r="CD2042" t="s">
        <v>1793</v>
      </c>
      <c r="CE2042" s="155">
        <v>2</v>
      </c>
      <c r="CF2042" s="155">
        <v>2</v>
      </c>
      <c r="CG2042" s="31" t="s">
        <v>5841</v>
      </c>
      <c r="CH2042" s="31" t="s">
        <v>4133</v>
      </c>
      <c r="CI2042" s="31" t="s">
        <v>4131</v>
      </c>
      <c r="CJ2042" s="31" t="s">
        <v>4953</v>
      </c>
      <c r="DL2042"/>
      <c r="DM2042"/>
      <c r="DN2042"/>
      <c r="DO2042"/>
      <c r="DP2042"/>
      <c r="DQ2042"/>
      <c r="DR2042"/>
      <c r="DV2042" s="31" t="s">
        <v>2378</v>
      </c>
      <c r="DW2042" s="31" t="s">
        <v>2389</v>
      </c>
      <c r="DX2042" s="63"/>
      <c r="DY2042" s="63"/>
      <c r="DZ2042" s="63"/>
      <c r="EA2042" s="167"/>
      <c r="EB2042" s="60"/>
      <c r="EC2042" s="60"/>
      <c r="ED2042" s="60"/>
      <c r="EE2042" s="60"/>
      <c r="EF2042" s="60"/>
      <c r="EG2042" s="60"/>
      <c r="EH2042" s="60"/>
      <c r="EI2042" s="60"/>
      <c r="EJ2042" s="60"/>
      <c r="EK2042" s="60"/>
      <c r="EL2042" s="60"/>
      <c r="EM2042" s="60"/>
      <c r="EN2042" s="60"/>
      <c r="EO2042" s="60"/>
      <c r="EP2042" s="60"/>
      <c r="EQ2042" s="60"/>
      <c r="ER2042" s="60"/>
      <c r="ES2042" s="60"/>
      <c r="ET2042" s="60"/>
      <c r="EU2042" s="60"/>
      <c r="EV2042" s="60"/>
      <c r="EW2042" s="60"/>
      <c r="EX2042" s="60"/>
      <c r="EY2042" s="60"/>
      <c r="EZ2042" s="60"/>
      <c r="FA2042" s="60"/>
      <c r="FB2042" s="60"/>
    </row>
    <row r="2043" spans="22:158" x14ac:dyDescent="0.25">
      <c r="W2043" s="33"/>
      <c r="X2043" s="33"/>
      <c r="AH2043" s="38">
        <v>100</v>
      </c>
      <c r="AI2043" s="38">
        <v>155</v>
      </c>
      <c r="AJ2043" s="38">
        <v>17800</v>
      </c>
      <c r="AK2043" s="38">
        <v>18</v>
      </c>
      <c r="AL2043" s="38">
        <v>1918158</v>
      </c>
      <c r="AM2043" s="61" t="s">
        <v>1816</v>
      </c>
      <c r="AN2043" s="61" t="s">
        <v>1686</v>
      </c>
      <c r="AO2043" s="61" t="s">
        <v>1651</v>
      </c>
      <c r="AP2043" s="61" t="s">
        <v>4974</v>
      </c>
      <c r="AQ2043" s="61" t="s">
        <v>4975</v>
      </c>
      <c r="AR2043" s="28">
        <v>0</v>
      </c>
      <c r="AS2043" s="28">
        <v>2919277</v>
      </c>
      <c r="AT2043" s="28">
        <v>3585662</v>
      </c>
      <c r="AU2043" s="62"/>
      <c r="BT2043">
        <v>0</v>
      </c>
      <c r="BU2043" s="32">
        <v>100</v>
      </c>
      <c r="BV2043" s="32">
        <v>160</v>
      </c>
      <c r="BW2043" s="32">
        <v>11250</v>
      </c>
      <c r="BX2043" s="32">
        <v>87</v>
      </c>
      <c r="BY2043" s="32">
        <v>91190</v>
      </c>
      <c r="BZ2043" t="s">
        <v>1816</v>
      </c>
      <c r="CA2043" t="s">
        <v>1694</v>
      </c>
      <c r="CB2043" t="s">
        <v>1121</v>
      </c>
      <c r="CC2043" t="s">
        <v>1726</v>
      </c>
      <c r="CD2043" t="s">
        <v>1726</v>
      </c>
      <c r="CE2043" s="155">
        <v>1</v>
      </c>
      <c r="CF2043" s="155">
        <v>1</v>
      </c>
      <c r="CG2043" s="31" t="s">
        <v>5843</v>
      </c>
      <c r="CH2043" s="31" t="s">
        <v>4134</v>
      </c>
      <c r="CI2043" s="31" t="s">
        <v>4131</v>
      </c>
      <c r="CJ2043" s="31" t="s">
        <v>4954</v>
      </c>
      <c r="DL2043"/>
      <c r="DM2043"/>
      <c r="DN2043"/>
      <c r="DO2043"/>
      <c r="DP2043"/>
      <c r="DQ2043"/>
      <c r="DR2043"/>
      <c r="DV2043" s="31" t="s">
        <v>2378</v>
      </c>
      <c r="DW2043" s="31" t="s">
        <v>2389</v>
      </c>
      <c r="DX2043" s="63"/>
      <c r="DY2043" s="63"/>
      <c r="DZ2043" s="63"/>
      <c r="EA2043" s="167"/>
      <c r="EB2043" s="60"/>
      <c r="EC2043" s="60"/>
      <c r="ED2043" s="60"/>
      <c r="EE2043" s="60"/>
      <c r="EF2043" s="60"/>
      <c r="EG2043" s="60"/>
      <c r="EH2043" s="60"/>
      <c r="EI2043" s="60"/>
      <c r="EJ2043" s="60"/>
      <c r="EK2043" s="60"/>
      <c r="EL2043" s="60"/>
      <c r="EM2043" s="60"/>
      <c r="EN2043" s="60"/>
      <c r="EO2043" s="60"/>
      <c r="EP2043" s="60"/>
      <c r="EQ2043" s="60"/>
      <c r="ER2043" s="60"/>
      <c r="ES2043" s="60"/>
      <c r="ET2043" s="60"/>
      <c r="EU2043" s="60"/>
      <c r="EV2043" s="60"/>
      <c r="EW2043" s="60"/>
      <c r="EX2043" s="60"/>
      <c r="EY2043" s="60"/>
      <c r="EZ2043" s="60"/>
      <c r="FA2043" s="60"/>
      <c r="FB2043" s="60"/>
    </row>
    <row r="2044" spans="22:158" x14ac:dyDescent="0.25">
      <c r="W2044" s="33"/>
      <c r="X2044" s="33"/>
      <c r="AH2044" s="38">
        <v>100</v>
      </c>
      <c r="AI2044" s="38">
        <v>155</v>
      </c>
      <c r="AJ2044" s="38">
        <v>18200</v>
      </c>
      <c r="AK2044" s="38">
        <v>18</v>
      </c>
      <c r="AL2044" s="38">
        <v>1918158</v>
      </c>
      <c r="AM2044" s="61" t="s">
        <v>1816</v>
      </c>
      <c r="AN2044" s="61" t="s">
        <v>1686</v>
      </c>
      <c r="AO2044" s="61" t="s">
        <v>1660</v>
      </c>
      <c r="AP2044" s="61" t="s">
        <v>4974</v>
      </c>
      <c r="AQ2044" s="61" t="s">
        <v>4975</v>
      </c>
      <c r="AR2044" s="28">
        <v>0</v>
      </c>
      <c r="AS2044" s="28">
        <v>1055218</v>
      </c>
      <c r="AT2044" s="28">
        <v>1442508</v>
      </c>
      <c r="AU2044" s="62"/>
      <c r="BT2044">
        <v>0</v>
      </c>
      <c r="BU2044" s="32">
        <v>100</v>
      </c>
      <c r="BV2044" s="32">
        <v>160</v>
      </c>
      <c r="BW2044" s="32">
        <v>11250</v>
      </c>
      <c r="BX2044" s="32">
        <v>87</v>
      </c>
      <c r="BY2044" s="32">
        <v>91194</v>
      </c>
      <c r="BZ2044" t="s">
        <v>1816</v>
      </c>
      <c r="CA2044" t="s">
        <v>1694</v>
      </c>
      <c r="CB2044" s="52" t="s">
        <v>1121</v>
      </c>
      <c r="CC2044" s="52" t="s">
        <v>1726</v>
      </c>
      <c r="CD2044" s="52" t="s">
        <v>1114</v>
      </c>
      <c r="CE2044" s="155">
        <v>1</v>
      </c>
      <c r="CF2044" s="155">
        <v>1</v>
      </c>
      <c r="CG2044" s="31" t="s">
        <v>694</v>
      </c>
      <c r="CH2044" s="31" t="s">
        <v>4135</v>
      </c>
      <c r="CI2044" s="31" t="s">
        <v>4131</v>
      </c>
      <c r="CJ2044" s="31" t="s">
        <v>4955</v>
      </c>
      <c r="DL2044"/>
      <c r="DM2044"/>
      <c r="DN2044"/>
      <c r="DO2044"/>
      <c r="DP2044"/>
      <c r="DQ2044"/>
      <c r="DR2044"/>
      <c r="DV2044" s="31" t="s">
        <v>2378</v>
      </c>
      <c r="DW2044" s="31" t="s">
        <v>2389</v>
      </c>
      <c r="DX2044" s="63"/>
      <c r="DY2044" s="63"/>
      <c r="DZ2044" s="63"/>
      <c r="EA2044" s="167"/>
      <c r="EB2044" s="60"/>
      <c r="EC2044" s="60"/>
      <c r="ED2044" s="60"/>
      <c r="EE2044" s="60"/>
      <c r="EF2044" s="60"/>
      <c r="EG2044" s="60"/>
      <c r="EH2044" s="60"/>
      <c r="EI2044" s="60"/>
      <c r="EJ2044" s="60"/>
      <c r="EK2044" s="60"/>
      <c r="EL2044" s="60"/>
      <c r="EM2044" s="60"/>
      <c r="EN2044" s="60"/>
      <c r="EO2044" s="60"/>
      <c r="EP2044" s="60"/>
      <c r="EQ2044" s="60"/>
      <c r="ER2044" s="60"/>
      <c r="ES2044" s="60"/>
      <c r="ET2044" s="60"/>
      <c r="EU2044" s="60"/>
      <c r="EV2044" s="60"/>
      <c r="EW2044" s="60"/>
      <c r="EX2044" s="60"/>
      <c r="EY2044" s="60"/>
      <c r="EZ2044" s="60"/>
      <c r="FA2044" s="60"/>
      <c r="FB2044" s="60"/>
    </row>
    <row r="2045" spans="22:158" x14ac:dyDescent="0.25">
      <c r="V2045" s="1"/>
      <c r="W2045" s="33"/>
      <c r="X2045" s="33"/>
      <c r="AH2045" s="38">
        <v>100</v>
      </c>
      <c r="AI2045" s="38">
        <v>160</v>
      </c>
      <c r="AJ2045" s="38">
        <v>19399</v>
      </c>
      <c r="AK2045" s="38">
        <v>18</v>
      </c>
      <c r="AL2045" s="38">
        <v>1918158</v>
      </c>
      <c r="AM2045" s="61" t="s">
        <v>1816</v>
      </c>
      <c r="AN2045" s="61" t="s">
        <v>1694</v>
      </c>
      <c r="AO2045" s="61" t="s">
        <v>1673</v>
      </c>
      <c r="AP2045" s="61" t="s">
        <v>4974</v>
      </c>
      <c r="AQ2045" s="61" t="s">
        <v>4975</v>
      </c>
      <c r="AR2045" s="28">
        <v>0</v>
      </c>
      <c r="AS2045" s="28">
        <v>0</v>
      </c>
      <c r="AT2045" s="28">
        <v>49457</v>
      </c>
      <c r="AU2045" s="62"/>
      <c r="BT2045">
        <v>0</v>
      </c>
      <c r="BU2045" s="32">
        <v>100</v>
      </c>
      <c r="BV2045" s="32">
        <v>160</v>
      </c>
      <c r="BW2045" s="32">
        <v>11250</v>
      </c>
      <c r="BX2045" s="32">
        <v>88</v>
      </c>
      <c r="BY2045" s="32">
        <v>91220</v>
      </c>
      <c r="BZ2045" t="s">
        <v>1816</v>
      </c>
      <c r="CA2045" t="s">
        <v>1694</v>
      </c>
      <c r="CB2045" t="s">
        <v>1121</v>
      </c>
      <c r="CC2045" t="s">
        <v>1684</v>
      </c>
      <c r="CD2045" s="52" t="s">
        <v>1684</v>
      </c>
      <c r="CE2045" s="155">
        <v>2</v>
      </c>
      <c r="CF2045" s="155">
        <v>1</v>
      </c>
      <c r="CG2045" s="31" t="s">
        <v>696</v>
      </c>
      <c r="CH2045" s="31" t="s">
        <v>4136</v>
      </c>
      <c r="CI2045" s="31" t="s">
        <v>4131</v>
      </c>
      <c r="CJ2045" s="31" t="s">
        <v>4956</v>
      </c>
      <c r="DL2045"/>
      <c r="DM2045"/>
      <c r="DN2045"/>
      <c r="DO2045"/>
      <c r="DP2045"/>
      <c r="DQ2045"/>
      <c r="DR2045"/>
      <c r="DV2045" s="31" t="s">
        <v>2378</v>
      </c>
      <c r="DW2045" s="31" t="s">
        <v>2390</v>
      </c>
      <c r="DX2045" s="63"/>
      <c r="DY2045" s="63"/>
      <c r="DZ2045" s="63"/>
      <c r="EA2045" s="167"/>
      <c r="EB2045" s="60"/>
      <c r="EC2045" s="60"/>
      <c r="ED2045" s="60"/>
      <c r="EE2045" s="60"/>
      <c r="EF2045" s="60"/>
      <c r="EG2045" s="60"/>
      <c r="EH2045" s="60"/>
      <c r="EI2045" s="60"/>
      <c r="EJ2045" s="60"/>
      <c r="EK2045" s="60"/>
      <c r="EL2045" s="60"/>
      <c r="EM2045" s="60"/>
      <c r="EN2045" s="60"/>
      <c r="EO2045" s="60"/>
      <c r="EP2045" s="60"/>
      <c r="EQ2045" s="60"/>
      <c r="ER2045" s="60"/>
      <c r="ES2045" s="60"/>
      <c r="ET2045" s="60"/>
      <c r="EU2045" s="60"/>
      <c r="EV2045" s="60"/>
      <c r="EW2045" s="60"/>
      <c r="EX2045" s="60"/>
      <c r="EY2045" s="60"/>
      <c r="EZ2045" s="60"/>
      <c r="FA2045" s="60"/>
      <c r="FB2045" s="60"/>
    </row>
    <row r="2046" spans="22:158" x14ac:dyDescent="0.25">
      <c r="W2046" s="33"/>
      <c r="X2046" s="33"/>
      <c r="AH2046" s="38">
        <v>100</v>
      </c>
      <c r="AI2046" s="38">
        <v>105</v>
      </c>
      <c r="AJ2046" s="38">
        <v>10500</v>
      </c>
      <c r="AK2046" s="38">
        <v>18</v>
      </c>
      <c r="AL2046" s="38">
        <v>1918358</v>
      </c>
      <c r="AM2046" s="61" t="s">
        <v>1816</v>
      </c>
      <c r="AN2046" s="61" t="s">
        <v>1688</v>
      </c>
      <c r="AO2046" s="61" t="s">
        <v>5053</v>
      </c>
      <c r="AP2046" s="61" t="s">
        <v>4974</v>
      </c>
      <c r="AQ2046" s="61" t="s">
        <v>4978</v>
      </c>
      <c r="AR2046" s="28">
        <v>0</v>
      </c>
      <c r="AS2046" s="28">
        <v>15333702</v>
      </c>
      <c r="AT2046" s="28">
        <v>0</v>
      </c>
      <c r="AU2046" s="62"/>
      <c r="BT2046">
        <v>0</v>
      </c>
      <c r="BU2046" s="32">
        <v>100</v>
      </c>
      <c r="BV2046" s="32">
        <v>160</v>
      </c>
      <c r="BW2046" s="32">
        <v>11250</v>
      </c>
      <c r="BX2046" s="32">
        <v>89</v>
      </c>
      <c r="BY2046" s="32">
        <v>91240</v>
      </c>
      <c r="BZ2046" t="s">
        <v>1816</v>
      </c>
      <c r="CA2046" t="s">
        <v>1694</v>
      </c>
      <c r="CB2046" t="s">
        <v>1121</v>
      </c>
      <c r="CC2046" s="52" t="s">
        <v>1785</v>
      </c>
      <c r="CD2046" s="52" t="s">
        <v>1785</v>
      </c>
      <c r="CE2046" s="155">
        <v>125909</v>
      </c>
      <c r="CF2046" s="155">
        <v>25</v>
      </c>
      <c r="CG2046" s="31" t="s">
        <v>698</v>
      </c>
      <c r="CH2046" s="31" t="s">
        <v>4137</v>
      </c>
      <c r="CI2046" s="31" t="s">
        <v>4131</v>
      </c>
      <c r="CJ2046" s="31" t="s">
        <v>4957</v>
      </c>
      <c r="DL2046"/>
      <c r="DM2046"/>
      <c r="DN2046"/>
      <c r="DO2046"/>
      <c r="DP2046"/>
      <c r="DQ2046"/>
      <c r="DR2046"/>
      <c r="DV2046" s="31" t="s">
        <v>2391</v>
      </c>
      <c r="DW2046" s="31" t="s">
        <v>2392</v>
      </c>
      <c r="DX2046" s="63"/>
      <c r="DY2046" s="63"/>
      <c r="DZ2046" s="63"/>
      <c r="EA2046" s="167"/>
      <c r="EB2046" s="60"/>
      <c r="EC2046" s="60"/>
      <c r="ED2046" s="60"/>
      <c r="EE2046" s="60"/>
      <c r="EF2046" s="60"/>
      <c r="EG2046" s="60"/>
      <c r="EH2046" s="60"/>
      <c r="EI2046" s="60"/>
      <c r="EJ2046" s="60"/>
      <c r="EK2046" s="60"/>
      <c r="EL2046" s="60"/>
      <c r="EM2046" s="60"/>
      <c r="EN2046" s="60"/>
      <c r="EO2046" s="60"/>
      <c r="EP2046" s="60"/>
      <c r="EQ2046" s="60"/>
      <c r="ER2046" s="60"/>
      <c r="ES2046" s="60"/>
      <c r="ET2046" s="60"/>
      <c r="EU2046" s="60"/>
      <c r="EV2046" s="60"/>
      <c r="EW2046" s="60"/>
      <c r="EX2046" s="60"/>
      <c r="EY2046" s="60"/>
      <c r="EZ2046" s="60"/>
      <c r="FA2046" s="60"/>
      <c r="FB2046" s="60"/>
    </row>
    <row r="2047" spans="22:158" x14ac:dyDescent="0.25">
      <c r="W2047" s="33"/>
      <c r="X2047" s="33"/>
      <c r="AH2047" s="38">
        <v>100</v>
      </c>
      <c r="AI2047" s="38">
        <v>105</v>
      </c>
      <c r="AJ2047" s="38">
        <v>10750</v>
      </c>
      <c r="AK2047" s="38">
        <v>18</v>
      </c>
      <c r="AL2047" s="38">
        <v>1918358</v>
      </c>
      <c r="AM2047" s="61" t="s">
        <v>1816</v>
      </c>
      <c r="AN2047" s="61" t="s">
        <v>1688</v>
      </c>
      <c r="AO2047" s="61" t="s">
        <v>5058</v>
      </c>
      <c r="AP2047" s="61" t="s">
        <v>4974</v>
      </c>
      <c r="AQ2047" s="61" t="s">
        <v>4978</v>
      </c>
      <c r="AR2047" s="28">
        <v>0</v>
      </c>
      <c r="AS2047" s="28">
        <v>905746</v>
      </c>
      <c r="AT2047" s="28">
        <v>0</v>
      </c>
      <c r="AU2047" s="62"/>
      <c r="BT2047">
        <v>0</v>
      </c>
      <c r="BU2047" s="32">
        <v>100</v>
      </c>
      <c r="BV2047" s="32">
        <v>160</v>
      </c>
      <c r="BW2047" s="32">
        <v>11700</v>
      </c>
      <c r="BX2047" s="32">
        <v>81</v>
      </c>
      <c r="BY2047" s="32">
        <v>91000</v>
      </c>
      <c r="BZ2047" t="s">
        <v>1816</v>
      </c>
      <c r="CA2047" t="s">
        <v>1694</v>
      </c>
      <c r="CB2047" t="s">
        <v>1285</v>
      </c>
      <c r="CC2047" t="s">
        <v>1683</v>
      </c>
      <c r="CD2047" s="52" t="s">
        <v>1784</v>
      </c>
      <c r="CE2047" s="155">
        <v>54726</v>
      </c>
      <c r="CF2047" s="155">
        <v>89</v>
      </c>
      <c r="CG2047" s="31" t="s">
        <v>5834</v>
      </c>
      <c r="CH2047" s="31" t="s">
        <v>4130</v>
      </c>
      <c r="CI2047" s="31" t="s">
        <v>4138</v>
      </c>
      <c r="CJ2047" s="31" t="s">
        <v>869</v>
      </c>
      <c r="DL2047"/>
      <c r="DM2047"/>
      <c r="DN2047"/>
      <c r="DO2047"/>
      <c r="DP2047"/>
      <c r="DQ2047"/>
      <c r="DR2047"/>
      <c r="DV2047" s="31" t="s">
        <v>2391</v>
      </c>
      <c r="DW2047" s="31" t="s">
        <v>2392</v>
      </c>
      <c r="DX2047" s="63"/>
      <c r="DY2047" s="63"/>
      <c r="DZ2047" s="63"/>
      <c r="EA2047" s="167"/>
      <c r="EB2047" s="60"/>
      <c r="EC2047" s="60"/>
      <c r="ED2047" s="60"/>
      <c r="EE2047" s="60"/>
      <c r="EF2047" s="60"/>
      <c r="EG2047" s="60"/>
      <c r="EH2047" s="60"/>
      <c r="EI2047" s="60"/>
      <c r="EJ2047" s="60"/>
      <c r="EK2047" s="60"/>
      <c r="EL2047" s="60"/>
      <c r="EM2047" s="60"/>
      <c r="EN2047" s="60"/>
      <c r="EO2047" s="60"/>
      <c r="EP2047" s="60"/>
      <c r="EQ2047" s="60"/>
      <c r="ER2047" s="60"/>
      <c r="ES2047" s="60"/>
      <c r="ET2047" s="60"/>
      <c r="EU2047" s="60"/>
      <c r="EV2047" s="60"/>
      <c r="EW2047" s="60"/>
      <c r="EX2047" s="60"/>
      <c r="EY2047" s="60"/>
      <c r="EZ2047" s="60"/>
      <c r="FA2047" s="60"/>
      <c r="FB2047" s="60"/>
    </row>
    <row r="2048" spans="22:158" x14ac:dyDescent="0.25">
      <c r="W2048" s="33"/>
      <c r="X2048" s="33"/>
      <c r="AH2048" s="38">
        <v>100</v>
      </c>
      <c r="AI2048" s="38">
        <v>105</v>
      </c>
      <c r="AJ2048" s="38">
        <v>10900</v>
      </c>
      <c r="AK2048" s="38">
        <v>18</v>
      </c>
      <c r="AL2048" s="38">
        <v>1918358</v>
      </c>
      <c r="AM2048" s="61" t="s">
        <v>1816</v>
      </c>
      <c r="AN2048" s="61" t="s">
        <v>1688</v>
      </c>
      <c r="AO2048" s="61" t="s">
        <v>5061</v>
      </c>
      <c r="AP2048" s="61" t="s">
        <v>4974</v>
      </c>
      <c r="AQ2048" s="61" t="s">
        <v>4978</v>
      </c>
      <c r="AR2048" s="28">
        <v>0</v>
      </c>
      <c r="AS2048" s="28">
        <v>373277</v>
      </c>
      <c r="AT2048" s="28">
        <v>0</v>
      </c>
      <c r="AU2048" s="62"/>
      <c r="BT2048">
        <v>0</v>
      </c>
      <c r="BU2048" s="32">
        <v>100</v>
      </c>
      <c r="BV2048" s="32">
        <v>160</v>
      </c>
      <c r="BW2048" s="32">
        <v>11700</v>
      </c>
      <c r="BX2048" s="32">
        <v>81</v>
      </c>
      <c r="BY2048" s="32">
        <v>91010</v>
      </c>
      <c r="BZ2048" t="s">
        <v>1816</v>
      </c>
      <c r="CA2048" t="s">
        <v>1694</v>
      </c>
      <c r="CB2048" t="s">
        <v>1285</v>
      </c>
      <c r="CC2048" t="s">
        <v>1683</v>
      </c>
      <c r="CD2048" t="s">
        <v>1683</v>
      </c>
      <c r="CE2048" s="155"/>
      <c r="CF2048" s="155"/>
      <c r="CG2048" s="31" t="s">
        <v>5837</v>
      </c>
      <c r="CH2048" s="31" t="s">
        <v>4139</v>
      </c>
      <c r="CI2048" s="31" t="s">
        <v>4138</v>
      </c>
      <c r="CJ2048" s="31" t="s">
        <v>870</v>
      </c>
      <c r="DL2048"/>
      <c r="DM2048"/>
      <c r="DN2048"/>
      <c r="DO2048"/>
      <c r="DP2048"/>
      <c r="DQ2048"/>
      <c r="DR2048"/>
      <c r="DV2048" s="31" t="s">
        <v>2391</v>
      </c>
      <c r="DW2048" s="31" t="s">
        <v>2392</v>
      </c>
      <c r="DX2048" s="63"/>
      <c r="DY2048" s="63"/>
      <c r="DZ2048" s="63"/>
      <c r="EA2048" s="167"/>
      <c r="EB2048" s="60"/>
      <c r="EC2048" s="60"/>
      <c r="ED2048" s="60"/>
      <c r="EE2048" s="60"/>
      <c r="EF2048" s="60"/>
      <c r="EG2048" s="60"/>
      <c r="EH2048" s="60"/>
      <c r="EI2048" s="60"/>
      <c r="EJ2048" s="60"/>
      <c r="EK2048" s="60"/>
      <c r="EL2048" s="60"/>
      <c r="EM2048" s="60"/>
      <c r="EN2048" s="60"/>
      <c r="EO2048" s="60"/>
      <c r="EP2048" s="60"/>
      <c r="EQ2048" s="60"/>
      <c r="ER2048" s="60"/>
      <c r="ES2048" s="60"/>
      <c r="ET2048" s="60"/>
      <c r="EU2048" s="60"/>
      <c r="EV2048" s="60"/>
      <c r="EW2048" s="60"/>
      <c r="EX2048" s="60"/>
      <c r="EY2048" s="60"/>
      <c r="EZ2048" s="60"/>
      <c r="FA2048" s="60"/>
      <c r="FB2048" s="60"/>
    </row>
    <row r="2049" spans="22:158" x14ac:dyDescent="0.25">
      <c r="V2049" s="1"/>
      <c r="W2049" s="33"/>
      <c r="X2049" s="33"/>
      <c r="AH2049" s="38">
        <v>100</v>
      </c>
      <c r="AI2049" s="38">
        <v>105</v>
      </c>
      <c r="AJ2049" s="38">
        <v>11450</v>
      </c>
      <c r="AK2049" s="38">
        <v>18</v>
      </c>
      <c r="AL2049" s="38">
        <v>1918358</v>
      </c>
      <c r="AM2049" s="61" t="s">
        <v>1816</v>
      </c>
      <c r="AN2049" s="61" t="s">
        <v>1688</v>
      </c>
      <c r="AO2049" s="61" t="s">
        <v>5072</v>
      </c>
      <c r="AP2049" s="61" t="s">
        <v>4974</v>
      </c>
      <c r="AQ2049" s="61" t="s">
        <v>4978</v>
      </c>
      <c r="AR2049" s="28">
        <v>0</v>
      </c>
      <c r="AS2049" s="28">
        <v>180569</v>
      </c>
      <c r="AT2049" s="28">
        <v>0</v>
      </c>
      <c r="AU2049" s="62"/>
      <c r="BT2049">
        <v>0</v>
      </c>
      <c r="BU2049" s="32">
        <v>100</v>
      </c>
      <c r="BV2049" s="32">
        <v>160</v>
      </c>
      <c r="BW2049" s="32">
        <v>11700</v>
      </c>
      <c r="BX2049" s="32">
        <v>82</v>
      </c>
      <c r="BY2049" s="32">
        <v>91020</v>
      </c>
      <c r="BZ2049" t="s">
        <v>1816</v>
      </c>
      <c r="CA2049" t="s">
        <v>1694</v>
      </c>
      <c r="CB2049" t="s">
        <v>1285</v>
      </c>
      <c r="CC2049" s="52" t="s">
        <v>1790</v>
      </c>
      <c r="CD2049" s="52" t="s">
        <v>1792</v>
      </c>
      <c r="CE2049" s="155">
        <v>3430</v>
      </c>
      <c r="CF2049" s="155">
        <v>7</v>
      </c>
      <c r="CG2049" s="31" t="s">
        <v>5851</v>
      </c>
      <c r="CH2049" s="31" t="s">
        <v>4140</v>
      </c>
      <c r="CI2049" s="31" t="s">
        <v>4138</v>
      </c>
      <c r="CJ2049" s="31" t="s">
        <v>871</v>
      </c>
      <c r="DL2049"/>
      <c r="DM2049"/>
      <c r="DN2049"/>
      <c r="DO2049"/>
      <c r="DP2049"/>
      <c r="DQ2049"/>
      <c r="DR2049"/>
      <c r="DV2049" s="31" t="s">
        <v>2391</v>
      </c>
      <c r="DW2049" s="31" t="s">
        <v>2392</v>
      </c>
      <c r="DX2049" s="63"/>
      <c r="DY2049" s="63"/>
      <c r="DZ2049" s="63"/>
      <c r="EA2049" s="167"/>
      <c r="EB2049" s="60"/>
      <c r="EC2049" s="60"/>
      <c r="ED2049" s="60"/>
      <c r="EE2049" s="60"/>
      <c r="EF2049" s="60"/>
      <c r="EG2049" s="60"/>
      <c r="EH2049" s="60"/>
      <c r="EI2049" s="60"/>
      <c r="EJ2049" s="60"/>
      <c r="EK2049" s="60"/>
      <c r="EL2049" s="60"/>
      <c r="EM2049" s="60"/>
      <c r="EN2049" s="60"/>
      <c r="EO2049" s="60"/>
      <c r="EP2049" s="60"/>
      <c r="EQ2049" s="60"/>
      <c r="ER2049" s="60"/>
      <c r="ES2049" s="60"/>
      <c r="ET2049" s="60"/>
      <c r="EU2049" s="60"/>
      <c r="EV2049" s="60"/>
      <c r="EW2049" s="60"/>
      <c r="EX2049" s="60"/>
      <c r="EY2049" s="60"/>
      <c r="EZ2049" s="60"/>
      <c r="FA2049" s="60"/>
      <c r="FB2049" s="60"/>
    </row>
    <row r="2050" spans="22:158" x14ac:dyDescent="0.25">
      <c r="W2050" s="33"/>
      <c r="X2050" s="33"/>
      <c r="AH2050" s="38">
        <v>100</v>
      </c>
      <c r="AI2050" s="38">
        <v>105</v>
      </c>
      <c r="AJ2050" s="38">
        <v>11500</v>
      </c>
      <c r="AK2050" s="38">
        <v>18</v>
      </c>
      <c r="AL2050" s="38">
        <v>1918358</v>
      </c>
      <c r="AM2050" s="61" t="s">
        <v>1816</v>
      </c>
      <c r="AN2050" s="61" t="s">
        <v>1688</v>
      </c>
      <c r="AO2050" s="61" t="s">
        <v>5073</v>
      </c>
      <c r="AP2050" s="61" t="s">
        <v>4974</v>
      </c>
      <c r="AQ2050" s="61" t="s">
        <v>4978</v>
      </c>
      <c r="AR2050" s="28">
        <v>0</v>
      </c>
      <c r="AS2050" s="28">
        <v>45633</v>
      </c>
      <c r="AT2050" s="28">
        <v>0</v>
      </c>
      <c r="AU2050" s="62"/>
      <c r="BT2050">
        <v>0</v>
      </c>
      <c r="BU2050" s="32">
        <v>100</v>
      </c>
      <c r="BV2050" s="32">
        <v>160</v>
      </c>
      <c r="BW2050" s="32">
        <v>11700</v>
      </c>
      <c r="BX2050" s="32">
        <v>82</v>
      </c>
      <c r="BY2050" s="32">
        <v>91040</v>
      </c>
      <c r="BZ2050" t="s">
        <v>1816</v>
      </c>
      <c r="CA2050" t="s">
        <v>1694</v>
      </c>
      <c r="CB2050" t="s">
        <v>1285</v>
      </c>
      <c r="CC2050" s="52" t="s">
        <v>1790</v>
      </c>
      <c r="CD2050" s="52" t="s">
        <v>1791</v>
      </c>
      <c r="CE2050" s="155">
        <v>8175</v>
      </c>
      <c r="CF2050" s="155">
        <v>3</v>
      </c>
      <c r="CG2050" s="31" t="s">
        <v>5853</v>
      </c>
      <c r="CH2050" s="31" t="s">
        <v>4141</v>
      </c>
      <c r="CI2050" s="31" t="s">
        <v>4138</v>
      </c>
      <c r="CJ2050" s="31" t="s">
        <v>872</v>
      </c>
      <c r="DL2050"/>
      <c r="DM2050"/>
      <c r="DN2050"/>
      <c r="DO2050"/>
      <c r="DP2050"/>
      <c r="DQ2050"/>
      <c r="DR2050"/>
      <c r="DV2050" s="31" t="s">
        <v>2391</v>
      </c>
      <c r="DW2050" s="31" t="s">
        <v>2392</v>
      </c>
      <c r="DX2050" s="63"/>
      <c r="DY2050" s="63"/>
      <c r="DZ2050" s="63"/>
      <c r="EA2050" s="167"/>
      <c r="EB2050" s="60"/>
      <c r="EC2050" s="60"/>
      <c r="ED2050" s="60"/>
      <c r="EE2050" s="60"/>
      <c r="EF2050" s="60"/>
      <c r="EG2050" s="60"/>
      <c r="EH2050" s="60"/>
      <c r="EI2050" s="60"/>
      <c r="EJ2050" s="60"/>
      <c r="EK2050" s="60"/>
      <c r="EL2050" s="60"/>
      <c r="EM2050" s="60"/>
      <c r="EN2050" s="60"/>
      <c r="EO2050" s="60"/>
      <c r="EP2050" s="60"/>
      <c r="EQ2050" s="60"/>
      <c r="ER2050" s="60"/>
      <c r="ES2050" s="60"/>
      <c r="ET2050" s="60"/>
      <c r="EU2050" s="60"/>
      <c r="EV2050" s="60"/>
      <c r="EW2050" s="60"/>
      <c r="EX2050" s="60"/>
      <c r="EY2050" s="60"/>
      <c r="EZ2050" s="60"/>
      <c r="FA2050" s="60"/>
      <c r="FB2050" s="60"/>
    </row>
    <row r="2051" spans="22:158" x14ac:dyDescent="0.25">
      <c r="W2051" s="33"/>
      <c r="X2051" s="33"/>
      <c r="AH2051" s="38">
        <v>100</v>
      </c>
      <c r="AI2051" s="38">
        <v>105</v>
      </c>
      <c r="AJ2051" s="38">
        <v>12850</v>
      </c>
      <c r="AK2051" s="38">
        <v>18</v>
      </c>
      <c r="AL2051" s="38">
        <v>1918358</v>
      </c>
      <c r="AM2051" s="61" t="s">
        <v>1816</v>
      </c>
      <c r="AN2051" s="61" t="s">
        <v>1688</v>
      </c>
      <c r="AO2051" s="61" t="s">
        <v>5098</v>
      </c>
      <c r="AP2051" s="61" t="s">
        <v>4974</v>
      </c>
      <c r="AQ2051" s="61" t="s">
        <v>4978</v>
      </c>
      <c r="AR2051" s="28">
        <v>0</v>
      </c>
      <c r="AS2051" s="28">
        <v>5516779</v>
      </c>
      <c r="AT2051" s="28">
        <v>0</v>
      </c>
      <c r="AU2051" s="62"/>
      <c r="BT2051">
        <v>0</v>
      </c>
      <c r="BU2051" s="32">
        <v>100</v>
      </c>
      <c r="BV2051" s="32">
        <v>160</v>
      </c>
      <c r="BW2051" s="32">
        <v>11700</v>
      </c>
      <c r="BX2051" s="32">
        <v>83</v>
      </c>
      <c r="BY2051" s="32">
        <v>91060</v>
      </c>
      <c r="BZ2051" t="s">
        <v>1816</v>
      </c>
      <c r="CA2051" t="s">
        <v>1694</v>
      </c>
      <c r="CB2051" t="s">
        <v>1285</v>
      </c>
      <c r="CC2051" s="52" t="s">
        <v>1786</v>
      </c>
      <c r="CD2051" s="52" t="s">
        <v>5043</v>
      </c>
      <c r="CE2051" s="155">
        <v>256</v>
      </c>
      <c r="CF2051" s="155">
        <v>3</v>
      </c>
      <c r="CG2051" s="31" t="s">
        <v>684</v>
      </c>
      <c r="CH2051" s="31" t="s">
        <v>4142</v>
      </c>
      <c r="CI2051" s="31" t="s">
        <v>4138</v>
      </c>
      <c r="CJ2051" s="31" t="s">
        <v>4958</v>
      </c>
      <c r="DL2051"/>
      <c r="DM2051"/>
      <c r="DN2051"/>
      <c r="DO2051"/>
      <c r="DP2051"/>
      <c r="DQ2051"/>
      <c r="DR2051"/>
      <c r="DV2051" s="31" t="s">
        <v>2391</v>
      </c>
      <c r="DW2051" s="31" t="s">
        <v>2392</v>
      </c>
      <c r="DX2051" s="63"/>
      <c r="DY2051" s="63"/>
      <c r="DZ2051" s="63"/>
      <c r="EA2051" s="167"/>
      <c r="EB2051" s="60"/>
      <c r="EC2051" s="60"/>
      <c r="ED2051" s="60"/>
      <c r="EE2051" s="60"/>
      <c r="EF2051" s="60"/>
      <c r="EG2051" s="60"/>
      <c r="EH2051" s="60"/>
      <c r="EI2051" s="60"/>
      <c r="EJ2051" s="60"/>
      <c r="EK2051" s="60"/>
      <c r="EL2051" s="60"/>
      <c r="EM2051" s="60"/>
      <c r="EN2051" s="60"/>
      <c r="EO2051" s="60"/>
      <c r="EP2051" s="60"/>
      <c r="EQ2051" s="60"/>
      <c r="ER2051" s="60"/>
      <c r="ES2051" s="60"/>
      <c r="ET2051" s="60"/>
      <c r="EU2051" s="60"/>
      <c r="EV2051" s="60"/>
      <c r="EW2051" s="60"/>
      <c r="EX2051" s="60"/>
      <c r="EY2051" s="60"/>
      <c r="EZ2051" s="60"/>
      <c r="FA2051" s="60"/>
      <c r="FB2051" s="60"/>
    </row>
    <row r="2052" spans="22:158" x14ac:dyDescent="0.25">
      <c r="V2052" s="1"/>
      <c r="W2052" s="33"/>
      <c r="X2052" s="33"/>
      <c r="AH2052" s="38">
        <v>100</v>
      </c>
      <c r="AI2052" s="38">
        <v>105</v>
      </c>
      <c r="AJ2052" s="38">
        <v>13100</v>
      </c>
      <c r="AK2052" s="38">
        <v>18</v>
      </c>
      <c r="AL2052" s="38">
        <v>1918358</v>
      </c>
      <c r="AM2052" s="61" t="s">
        <v>1816</v>
      </c>
      <c r="AN2052" s="61" t="s">
        <v>1688</v>
      </c>
      <c r="AO2052" s="61" t="s">
        <v>5104</v>
      </c>
      <c r="AP2052" s="61" t="s">
        <v>4974</v>
      </c>
      <c r="AQ2052" s="61" t="s">
        <v>4978</v>
      </c>
      <c r="AR2052" s="28">
        <v>0</v>
      </c>
      <c r="AS2052" s="28">
        <v>9609311</v>
      </c>
      <c r="AT2052" s="28">
        <v>0</v>
      </c>
      <c r="AU2052" s="62"/>
      <c r="BT2052">
        <v>0</v>
      </c>
      <c r="BU2052" s="32">
        <v>100</v>
      </c>
      <c r="BV2052" s="32">
        <v>160</v>
      </c>
      <c r="BW2052" s="32">
        <v>11700</v>
      </c>
      <c r="BX2052" s="32">
        <v>84</v>
      </c>
      <c r="BY2052" s="32">
        <v>91100</v>
      </c>
      <c r="BZ2052" t="s">
        <v>1816</v>
      </c>
      <c r="CA2052" t="s">
        <v>1694</v>
      </c>
      <c r="CB2052" t="s">
        <v>1285</v>
      </c>
      <c r="CC2052" t="s">
        <v>1795</v>
      </c>
      <c r="CD2052" s="52" t="s">
        <v>1796</v>
      </c>
      <c r="CE2052" s="155">
        <v>88</v>
      </c>
      <c r="CF2052" s="155">
        <v>6</v>
      </c>
      <c r="CG2052" s="31" t="s">
        <v>688</v>
      </c>
      <c r="CH2052" s="31" t="s">
        <v>4143</v>
      </c>
      <c r="CI2052" s="31" t="s">
        <v>4138</v>
      </c>
      <c r="CJ2052" s="31" t="s">
        <v>873</v>
      </c>
      <c r="DL2052"/>
      <c r="DM2052"/>
      <c r="DN2052"/>
      <c r="DO2052"/>
      <c r="DP2052"/>
      <c r="DQ2052"/>
      <c r="DR2052"/>
      <c r="DV2052" s="31" t="s">
        <v>2391</v>
      </c>
      <c r="DW2052" s="31" t="s">
        <v>2392</v>
      </c>
      <c r="DX2052" s="63"/>
      <c r="DY2052" s="63"/>
      <c r="DZ2052" s="63"/>
      <c r="EA2052" s="167"/>
      <c r="EB2052" s="60"/>
      <c r="EC2052" s="60"/>
      <c r="ED2052" s="60"/>
      <c r="EE2052" s="60"/>
      <c r="EF2052" s="60"/>
      <c r="EG2052" s="60"/>
      <c r="EH2052" s="60"/>
      <c r="EI2052" s="60"/>
      <c r="EJ2052" s="60"/>
      <c r="EK2052" s="60"/>
      <c r="EL2052" s="60"/>
      <c r="EM2052" s="60"/>
      <c r="EN2052" s="60"/>
      <c r="EO2052" s="60"/>
      <c r="EP2052" s="60"/>
      <c r="EQ2052" s="60"/>
      <c r="ER2052" s="60"/>
      <c r="ES2052" s="60"/>
      <c r="ET2052" s="60"/>
      <c r="EU2052" s="60"/>
      <c r="EV2052" s="60"/>
      <c r="EW2052" s="60"/>
      <c r="EX2052" s="60"/>
      <c r="EY2052" s="60"/>
      <c r="EZ2052" s="60"/>
      <c r="FA2052" s="60"/>
      <c r="FB2052" s="60"/>
    </row>
    <row r="2053" spans="22:158" x14ac:dyDescent="0.25">
      <c r="W2053" s="33"/>
      <c r="X2053" s="33"/>
      <c r="AH2053" s="38">
        <v>100</v>
      </c>
      <c r="AI2053" s="38">
        <v>105</v>
      </c>
      <c r="AJ2053" s="38">
        <v>13800</v>
      </c>
      <c r="AK2053" s="38">
        <v>18</v>
      </c>
      <c r="AL2053" s="38">
        <v>1918358</v>
      </c>
      <c r="AM2053" s="61" t="s">
        <v>1816</v>
      </c>
      <c r="AN2053" s="61" t="s">
        <v>1688</v>
      </c>
      <c r="AO2053" s="61" t="s">
        <v>5120</v>
      </c>
      <c r="AP2053" s="61" t="s">
        <v>4974</v>
      </c>
      <c r="AQ2053" s="61" t="s">
        <v>4978</v>
      </c>
      <c r="AR2053" s="28">
        <v>0</v>
      </c>
      <c r="AS2053" s="28">
        <v>1937056</v>
      </c>
      <c r="AT2053" s="28">
        <v>0</v>
      </c>
      <c r="AU2053" s="62"/>
      <c r="BT2053">
        <v>0</v>
      </c>
      <c r="BU2053" s="32">
        <v>100</v>
      </c>
      <c r="BV2053" s="32">
        <v>160</v>
      </c>
      <c r="BW2053" s="32">
        <v>11700</v>
      </c>
      <c r="BX2053" s="32">
        <v>85</v>
      </c>
      <c r="BY2053" s="32">
        <v>91120</v>
      </c>
      <c r="BZ2053" t="s">
        <v>1816</v>
      </c>
      <c r="CA2053" t="s">
        <v>1694</v>
      </c>
      <c r="CB2053" t="s">
        <v>1285</v>
      </c>
      <c r="CC2053" s="52" t="s">
        <v>1797</v>
      </c>
      <c r="CD2053" s="52" t="s">
        <v>1797</v>
      </c>
      <c r="CE2053" s="155">
        <v>285</v>
      </c>
      <c r="CF2053" s="155">
        <v>6</v>
      </c>
      <c r="CG2053" s="31" t="s">
        <v>690</v>
      </c>
      <c r="CH2053" s="31" t="s">
        <v>4144</v>
      </c>
      <c r="CI2053" s="31" t="s">
        <v>4138</v>
      </c>
      <c r="CJ2053" s="31" t="s">
        <v>874</v>
      </c>
      <c r="DL2053"/>
      <c r="DM2053"/>
      <c r="DN2053"/>
      <c r="DO2053"/>
      <c r="DP2053"/>
      <c r="DQ2053"/>
      <c r="DR2053"/>
      <c r="DV2053" s="31" t="s">
        <v>2391</v>
      </c>
      <c r="DW2053" s="31" t="s">
        <v>2392</v>
      </c>
      <c r="DX2053" s="63"/>
      <c r="DY2053" s="63"/>
      <c r="DZ2053" s="63"/>
      <c r="EA2053" s="167"/>
      <c r="EB2053" s="60"/>
      <c r="EC2053" s="60"/>
      <c r="ED2053" s="60"/>
      <c r="EE2053" s="60"/>
      <c r="EF2053" s="60"/>
      <c r="EG2053" s="60"/>
      <c r="EH2053" s="60"/>
      <c r="EI2053" s="60"/>
      <c r="EJ2053" s="60"/>
      <c r="EK2053" s="60"/>
      <c r="EL2053" s="60"/>
      <c r="EM2053" s="60"/>
      <c r="EN2053" s="60"/>
      <c r="EO2053" s="60"/>
      <c r="EP2053" s="60"/>
      <c r="EQ2053" s="60"/>
      <c r="ER2053" s="60"/>
      <c r="ES2053" s="60"/>
      <c r="ET2053" s="60"/>
      <c r="EU2053" s="60"/>
      <c r="EV2053" s="60"/>
      <c r="EW2053" s="60"/>
      <c r="EX2053" s="60"/>
      <c r="EY2053" s="60"/>
      <c r="EZ2053" s="60"/>
      <c r="FA2053" s="60"/>
      <c r="FB2053" s="60"/>
    </row>
    <row r="2054" spans="22:158" x14ac:dyDescent="0.25">
      <c r="W2054" s="33"/>
      <c r="X2054" s="33"/>
      <c r="AH2054" s="38">
        <v>100</v>
      </c>
      <c r="AI2054" s="38">
        <v>105</v>
      </c>
      <c r="AJ2054" s="38">
        <v>14000</v>
      </c>
      <c r="AK2054" s="38">
        <v>18</v>
      </c>
      <c r="AL2054" s="38">
        <v>1918358</v>
      </c>
      <c r="AM2054" s="61" t="s">
        <v>1816</v>
      </c>
      <c r="AN2054" s="61" t="s">
        <v>1688</v>
      </c>
      <c r="AO2054" s="61" t="s">
        <v>5124</v>
      </c>
      <c r="AP2054" s="61" t="s">
        <v>4974</v>
      </c>
      <c r="AQ2054" s="61" t="s">
        <v>4978</v>
      </c>
      <c r="AR2054" s="28">
        <v>0</v>
      </c>
      <c r="AS2054" s="28">
        <v>7464962</v>
      </c>
      <c r="AT2054" s="28">
        <v>0</v>
      </c>
      <c r="AU2054" s="62"/>
      <c r="BT2054">
        <v>0</v>
      </c>
      <c r="BU2054" s="32">
        <v>100</v>
      </c>
      <c r="BV2054" s="32">
        <v>160</v>
      </c>
      <c r="BW2054" s="32">
        <v>11700</v>
      </c>
      <c r="BX2054" s="32">
        <v>86</v>
      </c>
      <c r="BY2054" s="32">
        <v>91140</v>
      </c>
      <c r="BZ2054" t="s">
        <v>1816</v>
      </c>
      <c r="CA2054" t="s">
        <v>1694</v>
      </c>
      <c r="CB2054" t="s">
        <v>1285</v>
      </c>
      <c r="CC2054" s="52" t="s">
        <v>1787</v>
      </c>
      <c r="CD2054" s="52" t="s">
        <v>1789</v>
      </c>
      <c r="CE2054" s="155">
        <v>245</v>
      </c>
      <c r="CF2054" s="155">
        <v>31</v>
      </c>
      <c r="CG2054" s="31" t="s">
        <v>5839</v>
      </c>
      <c r="CH2054" s="31" t="s">
        <v>4132</v>
      </c>
      <c r="CI2054" s="31" t="s">
        <v>4138</v>
      </c>
      <c r="CJ2054" s="31" t="s">
        <v>875</v>
      </c>
      <c r="DL2054"/>
      <c r="DM2054"/>
      <c r="DN2054"/>
      <c r="DO2054"/>
      <c r="DP2054"/>
      <c r="DQ2054"/>
      <c r="DR2054"/>
      <c r="DV2054" s="31" t="s">
        <v>2391</v>
      </c>
      <c r="DW2054" s="31" t="s">
        <v>2392</v>
      </c>
      <c r="DX2054" s="63"/>
      <c r="DY2054" s="63"/>
      <c r="DZ2054" s="63"/>
      <c r="EA2054" s="167"/>
      <c r="EB2054" s="60"/>
      <c r="EC2054" s="60"/>
      <c r="ED2054" s="60"/>
      <c r="EE2054" s="60"/>
      <c r="EF2054" s="60"/>
      <c r="EG2054" s="60"/>
      <c r="EH2054" s="60"/>
      <c r="EI2054" s="60"/>
      <c r="EJ2054" s="60"/>
      <c r="EK2054" s="60"/>
      <c r="EL2054" s="60"/>
      <c r="EM2054" s="60"/>
      <c r="EN2054" s="60"/>
      <c r="EO2054" s="60"/>
      <c r="EP2054" s="60"/>
      <c r="EQ2054" s="60"/>
      <c r="ER2054" s="60"/>
      <c r="ES2054" s="60"/>
      <c r="ET2054" s="60"/>
      <c r="EU2054" s="60"/>
      <c r="EV2054" s="60"/>
      <c r="EW2054" s="60"/>
      <c r="EX2054" s="60"/>
      <c r="EY2054" s="60"/>
      <c r="EZ2054" s="60"/>
      <c r="FA2054" s="60"/>
      <c r="FB2054" s="60"/>
    </row>
    <row r="2055" spans="22:158" x14ac:dyDescent="0.25">
      <c r="V2055" s="1"/>
      <c r="W2055" s="33"/>
      <c r="X2055" s="33"/>
      <c r="AH2055" s="38">
        <v>100</v>
      </c>
      <c r="AI2055" s="38">
        <v>105</v>
      </c>
      <c r="AJ2055" s="38">
        <v>14150</v>
      </c>
      <c r="AK2055" s="38">
        <v>18</v>
      </c>
      <c r="AL2055" s="38">
        <v>1918358</v>
      </c>
      <c r="AM2055" s="61" t="s">
        <v>1816</v>
      </c>
      <c r="AN2055" s="61" t="s">
        <v>1688</v>
      </c>
      <c r="AO2055" s="61" t="s">
        <v>5126</v>
      </c>
      <c r="AP2055" s="61" t="s">
        <v>4974</v>
      </c>
      <c r="AQ2055" s="61" t="s">
        <v>4978</v>
      </c>
      <c r="AR2055" s="28">
        <v>0</v>
      </c>
      <c r="AS2055" s="28">
        <v>0</v>
      </c>
      <c r="AT2055" s="28">
        <v>0</v>
      </c>
      <c r="AU2055" s="62"/>
      <c r="BT2055">
        <v>0</v>
      </c>
      <c r="BU2055" s="32">
        <v>100</v>
      </c>
      <c r="BV2055" s="32">
        <v>160</v>
      </c>
      <c r="BW2055" s="32">
        <v>11700</v>
      </c>
      <c r="BX2055" s="32">
        <v>86</v>
      </c>
      <c r="BY2055" s="32">
        <v>91160</v>
      </c>
      <c r="BZ2055" t="s">
        <v>1816</v>
      </c>
      <c r="CA2055" t="s">
        <v>1694</v>
      </c>
      <c r="CB2055" t="s">
        <v>1285</v>
      </c>
      <c r="CC2055" s="52" t="s">
        <v>1787</v>
      </c>
      <c r="CD2055" s="52" t="s">
        <v>1788</v>
      </c>
      <c r="CE2055" s="155">
        <v>27</v>
      </c>
      <c r="CF2055" s="155">
        <v>5</v>
      </c>
      <c r="CG2055" s="31" t="s">
        <v>5831</v>
      </c>
      <c r="CH2055" s="31" t="s">
        <v>4145</v>
      </c>
      <c r="CI2055" s="31" t="s">
        <v>4138</v>
      </c>
      <c r="CJ2055" s="31" t="s">
        <v>876</v>
      </c>
      <c r="DL2055"/>
      <c r="DM2055"/>
      <c r="DN2055"/>
      <c r="DO2055"/>
      <c r="DP2055"/>
      <c r="DQ2055"/>
      <c r="DR2055"/>
      <c r="DV2055" s="31" t="s">
        <v>2391</v>
      </c>
      <c r="DW2055" s="31" t="s">
        <v>2392</v>
      </c>
      <c r="DX2055" s="63"/>
      <c r="DY2055" s="63"/>
      <c r="DZ2055" s="63"/>
      <c r="EA2055" s="167"/>
      <c r="EB2055" s="60"/>
      <c r="EC2055" s="60"/>
      <c r="ED2055" s="60"/>
      <c r="EE2055" s="60"/>
      <c r="EF2055" s="60"/>
      <c r="EG2055" s="60"/>
      <c r="EH2055" s="60"/>
      <c r="EI2055" s="60"/>
      <c r="EJ2055" s="60"/>
      <c r="EK2055" s="60"/>
      <c r="EL2055" s="60"/>
      <c r="EM2055" s="60"/>
      <c r="EN2055" s="60"/>
      <c r="EO2055" s="60"/>
      <c r="EP2055" s="60"/>
      <c r="EQ2055" s="60"/>
      <c r="ER2055" s="60"/>
      <c r="ES2055" s="60"/>
      <c r="ET2055" s="60"/>
      <c r="EU2055" s="60"/>
      <c r="EV2055" s="60"/>
      <c r="EW2055" s="60"/>
      <c r="EX2055" s="60"/>
      <c r="EY2055" s="60"/>
      <c r="EZ2055" s="60"/>
      <c r="FA2055" s="60"/>
      <c r="FB2055" s="60"/>
    </row>
    <row r="2056" spans="22:158" x14ac:dyDescent="0.25">
      <c r="W2056" s="33"/>
      <c r="X2056" s="33"/>
      <c r="AH2056" s="38">
        <v>100</v>
      </c>
      <c r="AI2056" s="38">
        <v>105</v>
      </c>
      <c r="AJ2056" s="38">
        <v>14900</v>
      </c>
      <c r="AK2056" s="38">
        <v>18</v>
      </c>
      <c r="AL2056" s="38">
        <v>1918358</v>
      </c>
      <c r="AM2056" s="61" t="s">
        <v>1816</v>
      </c>
      <c r="AN2056" s="61" t="s">
        <v>1688</v>
      </c>
      <c r="AO2056" s="61" t="s">
        <v>1587</v>
      </c>
      <c r="AP2056" s="61" t="s">
        <v>4974</v>
      </c>
      <c r="AQ2056" s="61" t="s">
        <v>4978</v>
      </c>
      <c r="AR2056" s="28">
        <v>0</v>
      </c>
      <c r="AS2056" s="28">
        <v>2994540</v>
      </c>
      <c r="AT2056" s="28">
        <v>0</v>
      </c>
      <c r="AU2056" s="62"/>
      <c r="BT2056">
        <v>0</v>
      </c>
      <c r="BU2056" s="32">
        <v>100</v>
      </c>
      <c r="BV2056" s="32">
        <v>160</v>
      </c>
      <c r="BW2056" s="32">
        <v>11700</v>
      </c>
      <c r="BX2056" s="32">
        <v>88</v>
      </c>
      <c r="BY2056" s="32">
        <v>91220</v>
      </c>
      <c r="BZ2056" t="s">
        <v>1816</v>
      </c>
      <c r="CA2056" t="s">
        <v>1694</v>
      </c>
      <c r="CB2056" t="s">
        <v>1285</v>
      </c>
      <c r="CC2056" s="52" t="s">
        <v>1684</v>
      </c>
      <c r="CD2056" s="52" t="s">
        <v>1684</v>
      </c>
      <c r="CE2056" s="155">
        <v>36</v>
      </c>
      <c r="CF2056" s="155">
        <v>4</v>
      </c>
      <c r="CG2056" s="31" t="s">
        <v>696</v>
      </c>
      <c r="CH2056" s="31" t="s">
        <v>4136</v>
      </c>
      <c r="CI2056" s="31" t="s">
        <v>4138</v>
      </c>
      <c r="CJ2056" s="31" t="s">
        <v>4959</v>
      </c>
      <c r="DL2056"/>
      <c r="DM2056"/>
      <c r="DN2056"/>
      <c r="DO2056"/>
      <c r="DP2056"/>
      <c r="DQ2056"/>
      <c r="DR2056"/>
      <c r="DV2056" s="31" t="s">
        <v>2391</v>
      </c>
      <c r="DW2056" s="31" t="s">
        <v>2392</v>
      </c>
      <c r="DX2056" s="63"/>
      <c r="DY2056" s="63"/>
      <c r="DZ2056" s="63"/>
      <c r="EA2056" s="167"/>
      <c r="EB2056" s="60"/>
      <c r="EC2056" s="60"/>
      <c r="ED2056" s="60"/>
      <c r="EE2056" s="60"/>
      <c r="EF2056" s="60"/>
      <c r="EG2056" s="60"/>
      <c r="EH2056" s="60"/>
      <c r="EI2056" s="60"/>
      <c r="EJ2056" s="60"/>
      <c r="EK2056" s="60"/>
      <c r="EL2056" s="60"/>
      <c r="EM2056" s="60"/>
      <c r="EN2056" s="60"/>
      <c r="EO2056" s="60"/>
      <c r="EP2056" s="60"/>
      <c r="EQ2056" s="60"/>
      <c r="ER2056" s="60"/>
      <c r="ES2056" s="60"/>
      <c r="ET2056" s="60"/>
      <c r="EU2056" s="60"/>
      <c r="EV2056" s="60"/>
      <c r="EW2056" s="60"/>
      <c r="EX2056" s="60"/>
      <c r="EY2056" s="60"/>
      <c r="EZ2056" s="60"/>
      <c r="FA2056" s="60"/>
      <c r="FB2056" s="60"/>
    </row>
    <row r="2057" spans="22:158" x14ac:dyDescent="0.25">
      <c r="V2057" s="1"/>
      <c r="W2057" s="33"/>
      <c r="X2057" s="33"/>
      <c r="AH2057" s="38">
        <v>100</v>
      </c>
      <c r="AI2057" s="38">
        <v>105</v>
      </c>
      <c r="AJ2057" s="38">
        <v>16350</v>
      </c>
      <c r="AK2057" s="38">
        <v>18</v>
      </c>
      <c r="AL2057" s="38">
        <v>1918358</v>
      </c>
      <c r="AM2057" s="61" t="s">
        <v>1816</v>
      </c>
      <c r="AN2057" s="61" t="s">
        <v>1688</v>
      </c>
      <c r="AO2057" s="61" t="s">
        <v>1618</v>
      </c>
      <c r="AP2057" s="61" t="s">
        <v>4974</v>
      </c>
      <c r="AQ2057" s="61" t="s">
        <v>4978</v>
      </c>
      <c r="AR2057" s="28">
        <v>0</v>
      </c>
      <c r="AS2057" s="28">
        <v>330867</v>
      </c>
      <c r="AT2057" s="28">
        <v>0</v>
      </c>
      <c r="AU2057" s="62"/>
      <c r="BT2057">
        <v>0</v>
      </c>
      <c r="BU2057" s="32">
        <v>100</v>
      </c>
      <c r="BV2057" s="32">
        <v>160</v>
      </c>
      <c r="BW2057" s="32">
        <v>11700</v>
      </c>
      <c r="BX2057" s="32">
        <v>89</v>
      </c>
      <c r="BY2057" s="32">
        <v>91240</v>
      </c>
      <c r="BZ2057" t="s">
        <v>1816</v>
      </c>
      <c r="CA2057" t="s">
        <v>1694</v>
      </c>
      <c r="CB2057" t="s">
        <v>1285</v>
      </c>
      <c r="CC2057" s="52" t="s">
        <v>1785</v>
      </c>
      <c r="CD2057" s="52" t="s">
        <v>1785</v>
      </c>
      <c r="CE2057" s="155">
        <v>806191</v>
      </c>
      <c r="CF2057" s="155">
        <v>123</v>
      </c>
      <c r="CG2057" s="31" t="s">
        <v>698</v>
      </c>
      <c r="CH2057" s="31" t="s">
        <v>4137</v>
      </c>
      <c r="CI2057" s="31" t="s">
        <v>4138</v>
      </c>
      <c r="CJ2057" s="31" t="s">
        <v>877</v>
      </c>
      <c r="DL2057"/>
      <c r="DM2057"/>
      <c r="DN2057"/>
      <c r="DO2057"/>
      <c r="DP2057"/>
      <c r="DQ2057"/>
      <c r="DR2057"/>
      <c r="DV2057" s="31" t="s">
        <v>2391</v>
      </c>
      <c r="DW2057" s="31" t="s">
        <v>2392</v>
      </c>
      <c r="DX2057" s="63"/>
      <c r="DY2057" s="63"/>
      <c r="DZ2057" s="63"/>
      <c r="EA2057" s="167"/>
      <c r="EB2057" s="60"/>
      <c r="EC2057" s="60"/>
      <c r="ED2057" s="60"/>
      <c r="EE2057" s="60"/>
      <c r="EF2057" s="60"/>
      <c r="EG2057" s="60"/>
      <c r="EH2057" s="60"/>
      <c r="EI2057" s="60"/>
      <c r="EJ2057" s="60"/>
      <c r="EK2057" s="60"/>
      <c r="EL2057" s="60"/>
      <c r="EM2057" s="60"/>
      <c r="EN2057" s="60"/>
      <c r="EO2057" s="60"/>
      <c r="EP2057" s="60"/>
      <c r="EQ2057" s="60"/>
      <c r="ER2057" s="60"/>
      <c r="ES2057" s="60"/>
      <c r="ET2057" s="60"/>
      <c r="EU2057" s="60"/>
      <c r="EV2057" s="60"/>
      <c r="EW2057" s="60"/>
      <c r="EX2057" s="60"/>
      <c r="EY2057" s="60"/>
      <c r="EZ2057" s="60"/>
      <c r="FA2057" s="60"/>
      <c r="FB2057" s="60"/>
    </row>
    <row r="2058" spans="22:158" x14ac:dyDescent="0.25">
      <c r="W2058" s="33"/>
      <c r="X2058" s="33"/>
      <c r="AH2058" s="38">
        <v>100</v>
      </c>
      <c r="AI2058" s="38">
        <v>105</v>
      </c>
      <c r="AJ2058" s="38">
        <v>16370</v>
      </c>
      <c r="AK2058" s="38">
        <v>18</v>
      </c>
      <c r="AL2058" s="38">
        <v>1918358</v>
      </c>
      <c r="AM2058" s="61" t="s">
        <v>1816</v>
      </c>
      <c r="AN2058" s="61" t="s">
        <v>1688</v>
      </c>
      <c r="AO2058" s="61" t="s">
        <v>1619</v>
      </c>
      <c r="AP2058" s="61" t="s">
        <v>4974</v>
      </c>
      <c r="AQ2058" s="61" t="s">
        <v>4978</v>
      </c>
      <c r="AR2058" s="28">
        <v>0</v>
      </c>
      <c r="AS2058" s="28">
        <v>132575</v>
      </c>
      <c r="AT2058" s="28">
        <v>0</v>
      </c>
      <c r="AU2058" s="62"/>
      <c r="BT2058">
        <v>0</v>
      </c>
      <c r="BU2058" s="32">
        <v>100</v>
      </c>
      <c r="BV2058" s="32">
        <v>160</v>
      </c>
      <c r="BW2058" s="32">
        <v>11700</v>
      </c>
      <c r="BX2058" s="32">
        <v>90</v>
      </c>
      <c r="BY2058" s="32">
        <v>91260</v>
      </c>
      <c r="BZ2058" t="s">
        <v>1816</v>
      </c>
      <c r="CA2058" t="s">
        <v>1694</v>
      </c>
      <c r="CB2058" s="52" t="s">
        <v>1285</v>
      </c>
      <c r="CC2058" s="52" t="s">
        <v>5036</v>
      </c>
      <c r="CD2058" s="52" t="s">
        <v>5036</v>
      </c>
      <c r="CE2058" s="155">
        <v>1</v>
      </c>
      <c r="CF2058" s="155">
        <v>1</v>
      </c>
      <c r="CG2058" s="31" t="s">
        <v>5848</v>
      </c>
      <c r="CH2058" s="31" t="s">
        <v>4146</v>
      </c>
      <c r="CI2058" s="31" t="s">
        <v>4138</v>
      </c>
      <c r="CJ2058" s="31" t="s">
        <v>878</v>
      </c>
      <c r="DL2058"/>
      <c r="DM2058"/>
      <c r="DN2058"/>
      <c r="DO2058"/>
      <c r="DP2058"/>
      <c r="DQ2058"/>
      <c r="DR2058"/>
      <c r="DV2058" s="31" t="s">
        <v>2391</v>
      </c>
      <c r="DW2058" s="31" t="s">
        <v>2392</v>
      </c>
      <c r="DX2058" s="63"/>
      <c r="DY2058" s="63"/>
      <c r="DZ2058" s="63"/>
      <c r="EA2058" s="167"/>
      <c r="EB2058" s="60"/>
      <c r="EC2058" s="60"/>
      <c r="ED2058" s="60"/>
      <c r="EE2058" s="60"/>
      <c r="EF2058" s="60"/>
      <c r="EG2058" s="60"/>
      <c r="EH2058" s="60"/>
      <c r="EI2058" s="60"/>
      <c r="EJ2058" s="60"/>
      <c r="EK2058" s="60"/>
      <c r="EL2058" s="60"/>
      <c r="EM2058" s="60"/>
      <c r="EN2058" s="60"/>
      <c r="EO2058" s="60"/>
      <c r="EP2058" s="60"/>
      <c r="EQ2058" s="60"/>
      <c r="ER2058" s="60"/>
      <c r="ES2058" s="60"/>
      <c r="ET2058" s="60"/>
      <c r="EU2058" s="60"/>
      <c r="EV2058" s="60"/>
      <c r="EW2058" s="60"/>
      <c r="EX2058" s="60"/>
      <c r="EY2058" s="60"/>
      <c r="EZ2058" s="60"/>
      <c r="FA2058" s="60"/>
      <c r="FB2058" s="60"/>
    </row>
    <row r="2059" spans="22:158" x14ac:dyDescent="0.25">
      <c r="V2059" s="1"/>
      <c r="W2059" s="33"/>
      <c r="X2059" s="33"/>
      <c r="AH2059" s="38">
        <v>100</v>
      </c>
      <c r="AI2059" s="38">
        <v>105</v>
      </c>
      <c r="AJ2059" s="38">
        <v>17150</v>
      </c>
      <c r="AK2059" s="38">
        <v>18</v>
      </c>
      <c r="AL2059" s="38">
        <v>1918358</v>
      </c>
      <c r="AM2059" s="61" t="s">
        <v>1816</v>
      </c>
      <c r="AN2059" s="61" t="s">
        <v>1688</v>
      </c>
      <c r="AO2059" s="61" t="s">
        <v>1636</v>
      </c>
      <c r="AP2059" s="61" t="s">
        <v>4974</v>
      </c>
      <c r="AQ2059" s="61" t="s">
        <v>4978</v>
      </c>
      <c r="AR2059" s="28">
        <v>0</v>
      </c>
      <c r="AS2059" s="28">
        <v>757010</v>
      </c>
      <c r="AT2059" s="28">
        <v>0</v>
      </c>
      <c r="AU2059" s="62"/>
      <c r="BT2059">
        <v>0</v>
      </c>
      <c r="BU2059" s="32">
        <v>100</v>
      </c>
      <c r="BV2059" s="32">
        <v>160</v>
      </c>
      <c r="BW2059" s="32">
        <v>18800</v>
      </c>
      <c r="BX2059" s="32">
        <v>81</v>
      </c>
      <c r="BY2059" s="32">
        <v>91000</v>
      </c>
      <c r="BZ2059" t="s">
        <v>1816</v>
      </c>
      <c r="CA2059" t="s">
        <v>1694</v>
      </c>
      <c r="CB2059" t="s">
        <v>882</v>
      </c>
      <c r="CC2059" t="s">
        <v>1683</v>
      </c>
      <c r="CD2059" s="52" t="s">
        <v>1784</v>
      </c>
      <c r="CE2059" s="155"/>
      <c r="CF2059" s="155"/>
      <c r="CG2059" s="31" t="s">
        <v>5834</v>
      </c>
      <c r="CH2059" s="31" t="s">
        <v>4130</v>
      </c>
      <c r="CI2059" s="31" t="s">
        <v>4147</v>
      </c>
      <c r="CJ2059" s="31" t="s">
        <v>4960</v>
      </c>
      <c r="DL2059"/>
      <c r="DM2059"/>
      <c r="DN2059"/>
      <c r="DO2059"/>
      <c r="DP2059"/>
      <c r="DQ2059"/>
      <c r="DR2059"/>
      <c r="DV2059" s="31" t="s">
        <v>2391</v>
      </c>
      <c r="DW2059" s="31" t="s">
        <v>2392</v>
      </c>
      <c r="DX2059" s="63"/>
      <c r="DY2059" s="63"/>
      <c r="DZ2059" s="63"/>
      <c r="EA2059" s="167"/>
      <c r="EB2059" s="60"/>
      <c r="EC2059" s="60"/>
      <c r="ED2059" s="60"/>
      <c r="EE2059" s="60"/>
      <c r="EF2059" s="60"/>
      <c r="EG2059" s="60"/>
      <c r="EH2059" s="60"/>
      <c r="EI2059" s="60"/>
      <c r="EJ2059" s="60"/>
      <c r="EK2059" s="60"/>
      <c r="EL2059" s="60"/>
      <c r="EM2059" s="60"/>
      <c r="EN2059" s="60"/>
      <c r="EO2059" s="60"/>
      <c r="EP2059" s="60"/>
      <c r="EQ2059" s="60"/>
      <c r="ER2059" s="60"/>
      <c r="ES2059" s="60"/>
      <c r="ET2059" s="60"/>
      <c r="EU2059" s="60"/>
      <c r="EV2059" s="60"/>
      <c r="EW2059" s="60"/>
      <c r="EX2059" s="60"/>
      <c r="EY2059" s="60"/>
      <c r="EZ2059" s="60"/>
      <c r="FA2059" s="60"/>
      <c r="FB2059" s="60"/>
    </row>
    <row r="2060" spans="22:158" x14ac:dyDescent="0.25">
      <c r="W2060" s="33"/>
      <c r="X2060" s="33"/>
      <c r="AH2060" s="38">
        <v>100</v>
      </c>
      <c r="AI2060" s="38">
        <v>105</v>
      </c>
      <c r="AJ2060" s="38">
        <v>18000</v>
      </c>
      <c r="AK2060" s="38">
        <v>18</v>
      </c>
      <c r="AL2060" s="38">
        <v>1918358</v>
      </c>
      <c r="AM2060" s="61" t="s">
        <v>1816</v>
      </c>
      <c r="AN2060" s="61" t="s">
        <v>1688</v>
      </c>
      <c r="AO2060" s="61" t="s">
        <v>1655</v>
      </c>
      <c r="AP2060" s="61" t="s">
        <v>4974</v>
      </c>
      <c r="AQ2060" s="61" t="s">
        <v>4978</v>
      </c>
      <c r="AR2060" s="28">
        <v>0</v>
      </c>
      <c r="AS2060" s="28">
        <v>245102</v>
      </c>
      <c r="AT2060" s="28">
        <v>0</v>
      </c>
      <c r="AU2060" s="62"/>
      <c r="BT2060">
        <v>0</v>
      </c>
      <c r="BU2060" s="32">
        <v>100</v>
      </c>
      <c r="BV2060" s="32">
        <v>160</v>
      </c>
      <c r="BW2060" s="32">
        <v>18800</v>
      </c>
      <c r="BX2060" s="32">
        <v>81</v>
      </c>
      <c r="BY2060" s="32">
        <v>91010</v>
      </c>
      <c r="BZ2060" t="s">
        <v>1816</v>
      </c>
      <c r="CA2060" t="s">
        <v>1694</v>
      </c>
      <c r="CB2060" t="s">
        <v>882</v>
      </c>
      <c r="CC2060" s="52" t="s">
        <v>1683</v>
      </c>
      <c r="CD2060" s="52" t="s">
        <v>1683</v>
      </c>
      <c r="CE2060" s="155"/>
      <c r="CF2060" s="155"/>
      <c r="CG2060" s="31" t="s">
        <v>5837</v>
      </c>
      <c r="CH2060" s="31" t="s">
        <v>4139</v>
      </c>
      <c r="CI2060" s="31" t="s">
        <v>4147</v>
      </c>
      <c r="CJ2060" s="31" t="s">
        <v>4961</v>
      </c>
      <c r="DL2060"/>
      <c r="DM2060"/>
      <c r="DN2060"/>
      <c r="DO2060"/>
      <c r="DP2060"/>
      <c r="DQ2060"/>
      <c r="DR2060"/>
      <c r="DV2060" s="31" t="s">
        <v>2391</v>
      </c>
      <c r="DW2060" s="31" t="s">
        <v>2392</v>
      </c>
      <c r="DX2060" s="63"/>
      <c r="DY2060" s="63"/>
      <c r="DZ2060" s="63"/>
      <c r="EA2060" s="167"/>
      <c r="EB2060" s="60"/>
      <c r="EC2060" s="60"/>
      <c r="ED2060" s="60"/>
      <c r="EE2060" s="60"/>
      <c r="EF2060" s="60"/>
      <c r="EG2060" s="60"/>
      <c r="EH2060" s="60"/>
      <c r="EI2060" s="60"/>
      <c r="EJ2060" s="60"/>
      <c r="EK2060" s="60"/>
      <c r="EL2060" s="60"/>
      <c r="EM2060" s="60"/>
      <c r="EN2060" s="60"/>
      <c r="EO2060" s="60"/>
      <c r="EP2060" s="60"/>
      <c r="EQ2060" s="60"/>
      <c r="ER2060" s="60"/>
      <c r="ES2060" s="60"/>
      <c r="ET2060" s="60"/>
      <c r="EU2060" s="60"/>
      <c r="EV2060" s="60"/>
      <c r="EW2060" s="60"/>
      <c r="EX2060" s="60"/>
      <c r="EY2060" s="60"/>
      <c r="EZ2060" s="60"/>
      <c r="FA2060" s="60"/>
      <c r="FB2060" s="60"/>
    </row>
    <row r="2061" spans="22:158" x14ac:dyDescent="0.25">
      <c r="W2061" s="33"/>
      <c r="X2061" s="33"/>
      <c r="AH2061" s="38">
        <v>100</v>
      </c>
      <c r="AI2061" s="38">
        <v>105</v>
      </c>
      <c r="AJ2061" s="38">
        <v>18400</v>
      </c>
      <c r="AK2061" s="38">
        <v>18</v>
      </c>
      <c r="AL2061" s="38">
        <v>1918358</v>
      </c>
      <c r="AM2061" s="61" t="s">
        <v>1816</v>
      </c>
      <c r="AN2061" s="61" t="s">
        <v>1688</v>
      </c>
      <c r="AO2061" s="61" t="s">
        <v>1664</v>
      </c>
      <c r="AP2061" s="61" t="s">
        <v>4974</v>
      </c>
      <c r="AQ2061" s="61" t="s">
        <v>4978</v>
      </c>
      <c r="AR2061" s="28">
        <v>0</v>
      </c>
      <c r="AS2061" s="28">
        <v>2882881</v>
      </c>
      <c r="AT2061" s="28">
        <v>0</v>
      </c>
      <c r="AU2061" s="62"/>
      <c r="BT2061">
        <v>0</v>
      </c>
      <c r="BU2061" s="32">
        <v>100</v>
      </c>
      <c r="BV2061" s="32">
        <v>160</v>
      </c>
      <c r="BW2061" s="32">
        <v>18800</v>
      </c>
      <c r="BX2061" s="32">
        <v>82</v>
      </c>
      <c r="BY2061" s="32">
        <v>91020</v>
      </c>
      <c r="BZ2061" t="s">
        <v>1816</v>
      </c>
      <c r="CA2061" t="s">
        <v>1694</v>
      </c>
      <c r="CB2061" t="s">
        <v>882</v>
      </c>
      <c r="CC2061" t="s">
        <v>1790</v>
      </c>
      <c r="CD2061" s="52" t="s">
        <v>1792</v>
      </c>
      <c r="CE2061" s="155"/>
      <c r="CF2061" s="155"/>
      <c r="CG2061" s="31" t="s">
        <v>5851</v>
      </c>
      <c r="CH2061" s="31" t="s">
        <v>4140</v>
      </c>
      <c r="CI2061" s="31" t="s">
        <v>4147</v>
      </c>
      <c r="CJ2061" s="31" t="s">
        <v>4962</v>
      </c>
      <c r="DL2061"/>
      <c r="DM2061"/>
      <c r="DN2061"/>
      <c r="DO2061"/>
      <c r="DP2061"/>
      <c r="DQ2061"/>
      <c r="DR2061"/>
      <c r="DV2061" s="31" t="s">
        <v>2391</v>
      </c>
      <c r="DW2061" s="31" t="s">
        <v>2392</v>
      </c>
      <c r="DX2061" s="63"/>
      <c r="DY2061" s="63"/>
      <c r="DZ2061" s="63"/>
      <c r="EA2061" s="167"/>
      <c r="EB2061" s="60"/>
      <c r="EC2061" s="60"/>
      <c r="ED2061" s="60"/>
      <c r="EE2061" s="60"/>
      <c r="EF2061" s="60"/>
      <c r="EG2061" s="60"/>
      <c r="EH2061" s="60"/>
      <c r="EI2061" s="60"/>
      <c r="EJ2061" s="60"/>
      <c r="EK2061" s="60"/>
      <c r="EL2061" s="60"/>
      <c r="EM2061" s="60"/>
      <c r="EN2061" s="60"/>
      <c r="EO2061" s="60"/>
      <c r="EP2061" s="60"/>
      <c r="EQ2061" s="60"/>
      <c r="ER2061" s="60"/>
      <c r="ES2061" s="60"/>
      <c r="ET2061" s="60"/>
      <c r="EU2061" s="60"/>
      <c r="EV2061" s="60"/>
      <c r="EW2061" s="60"/>
      <c r="EX2061" s="60"/>
      <c r="EY2061" s="60"/>
      <c r="EZ2061" s="60"/>
      <c r="FA2061" s="60"/>
      <c r="FB2061" s="60"/>
    </row>
    <row r="2062" spans="22:158" x14ac:dyDescent="0.25">
      <c r="W2062" s="33"/>
      <c r="X2062" s="33"/>
      <c r="AH2062" s="38">
        <v>100</v>
      </c>
      <c r="AI2062" s="38">
        <v>105</v>
      </c>
      <c r="AJ2062" s="38">
        <v>18550</v>
      </c>
      <c r="AK2062" s="38">
        <v>18</v>
      </c>
      <c r="AL2062" s="38">
        <v>1918358</v>
      </c>
      <c r="AM2062" s="61" t="s">
        <v>1816</v>
      </c>
      <c r="AN2062" s="61" t="s">
        <v>1688</v>
      </c>
      <c r="AO2062" s="61" t="s">
        <v>1667</v>
      </c>
      <c r="AP2062" s="61" t="s">
        <v>4974</v>
      </c>
      <c r="AQ2062" s="61" t="s">
        <v>4978</v>
      </c>
      <c r="AR2062" s="28">
        <v>0</v>
      </c>
      <c r="AS2062" s="28">
        <v>4123372</v>
      </c>
      <c r="AT2062" s="28">
        <v>0</v>
      </c>
      <c r="AU2062" s="62"/>
      <c r="BT2062">
        <v>0</v>
      </c>
      <c r="BU2062" s="32">
        <v>100</v>
      </c>
      <c r="BV2062" s="32">
        <v>160</v>
      </c>
      <c r="BW2062" s="32">
        <v>18800</v>
      </c>
      <c r="BX2062" s="32">
        <v>82</v>
      </c>
      <c r="BY2062" s="32">
        <v>91040</v>
      </c>
      <c r="BZ2062" t="s">
        <v>1816</v>
      </c>
      <c r="CA2062" t="s">
        <v>1694</v>
      </c>
      <c r="CB2062" t="s">
        <v>882</v>
      </c>
      <c r="CC2062" s="52" t="s">
        <v>1790</v>
      </c>
      <c r="CD2062" s="52" t="s">
        <v>1791</v>
      </c>
      <c r="CE2062" s="155"/>
      <c r="CF2062" s="155"/>
      <c r="CG2062" s="31" t="s">
        <v>5853</v>
      </c>
      <c r="CH2062" s="31" t="s">
        <v>4141</v>
      </c>
      <c r="CI2062" s="31" t="s">
        <v>4147</v>
      </c>
      <c r="CJ2062" s="31" t="s">
        <v>4963</v>
      </c>
      <c r="DL2062"/>
      <c r="DM2062"/>
      <c r="DN2062"/>
      <c r="DO2062"/>
      <c r="DP2062"/>
      <c r="DQ2062"/>
      <c r="DR2062"/>
      <c r="DV2062" s="31" t="s">
        <v>2391</v>
      </c>
      <c r="DW2062" s="31" t="s">
        <v>2392</v>
      </c>
      <c r="DX2062" s="63"/>
      <c r="DY2062" s="63"/>
      <c r="DZ2062" s="63"/>
      <c r="EA2062" s="167"/>
      <c r="EB2062" s="60"/>
      <c r="EC2062" s="60"/>
      <c r="ED2062" s="60"/>
      <c r="EE2062" s="60"/>
      <c r="EF2062" s="60"/>
      <c r="EG2062" s="60"/>
      <c r="EH2062" s="60"/>
      <c r="EI2062" s="60"/>
      <c r="EJ2062" s="60"/>
      <c r="EK2062" s="60"/>
      <c r="EL2062" s="60"/>
      <c r="EM2062" s="60"/>
      <c r="EN2062" s="60"/>
      <c r="EO2062" s="60"/>
      <c r="EP2062" s="60"/>
      <c r="EQ2062" s="60"/>
      <c r="ER2062" s="60"/>
      <c r="ES2062" s="60"/>
      <c r="ET2062" s="60"/>
      <c r="EU2062" s="60"/>
      <c r="EV2062" s="60"/>
      <c r="EW2062" s="60"/>
      <c r="EX2062" s="60"/>
      <c r="EY2062" s="60"/>
      <c r="EZ2062" s="60"/>
      <c r="FA2062" s="60"/>
      <c r="FB2062" s="60"/>
    </row>
    <row r="2063" spans="22:158" x14ac:dyDescent="0.25">
      <c r="W2063" s="33"/>
      <c r="X2063" s="33"/>
      <c r="AH2063" s="38">
        <v>100</v>
      </c>
      <c r="AI2063" s="38">
        <v>110</v>
      </c>
      <c r="AJ2063" s="38">
        <v>11720</v>
      </c>
      <c r="AK2063" s="38">
        <v>18</v>
      </c>
      <c r="AL2063" s="38">
        <v>1918358</v>
      </c>
      <c r="AM2063" s="61" t="s">
        <v>1816</v>
      </c>
      <c r="AN2063" s="61" t="s">
        <v>1696</v>
      </c>
      <c r="AO2063" s="61" t="s">
        <v>5078</v>
      </c>
      <c r="AP2063" s="61" t="s">
        <v>4974</v>
      </c>
      <c r="AQ2063" s="61" t="s">
        <v>4978</v>
      </c>
      <c r="AR2063" s="28">
        <v>0</v>
      </c>
      <c r="AS2063" s="28">
        <v>20991</v>
      </c>
      <c r="AT2063" s="28">
        <v>0</v>
      </c>
      <c r="AU2063" s="62"/>
      <c r="BT2063">
        <v>0</v>
      </c>
      <c r="BU2063" s="32">
        <v>100</v>
      </c>
      <c r="BV2063" s="32">
        <v>160</v>
      </c>
      <c r="BW2063" s="32">
        <v>18800</v>
      </c>
      <c r="BX2063" s="32">
        <v>83</v>
      </c>
      <c r="BY2063" s="32">
        <v>91060</v>
      </c>
      <c r="BZ2063" t="s">
        <v>1816</v>
      </c>
      <c r="CA2063" t="s">
        <v>1694</v>
      </c>
      <c r="CB2063" t="s">
        <v>882</v>
      </c>
      <c r="CC2063" s="52" t="s">
        <v>1786</v>
      </c>
      <c r="CD2063" s="52" t="s">
        <v>5043</v>
      </c>
      <c r="CE2063" s="155"/>
      <c r="CF2063" s="155"/>
      <c r="CG2063" s="31" t="s">
        <v>684</v>
      </c>
      <c r="CH2063" s="31" t="s">
        <v>4142</v>
      </c>
      <c r="CI2063" s="31" t="s">
        <v>4147</v>
      </c>
      <c r="CJ2063" s="31" t="s">
        <v>4964</v>
      </c>
      <c r="DL2063"/>
      <c r="DM2063"/>
      <c r="DN2063"/>
      <c r="DO2063"/>
      <c r="DP2063"/>
      <c r="DQ2063"/>
      <c r="DR2063"/>
      <c r="DV2063" s="31" t="s">
        <v>2391</v>
      </c>
      <c r="DW2063" s="31" t="s">
        <v>2393</v>
      </c>
      <c r="DX2063" s="63"/>
      <c r="DY2063" s="63"/>
      <c r="DZ2063" s="63"/>
      <c r="EA2063" s="167"/>
      <c r="EB2063" s="60"/>
      <c r="EC2063" s="60"/>
      <c r="ED2063" s="60"/>
      <c r="EE2063" s="60"/>
      <c r="EF2063" s="60"/>
      <c r="EG2063" s="60"/>
      <c r="EH2063" s="60"/>
      <c r="EI2063" s="60"/>
      <c r="EJ2063" s="60"/>
      <c r="EK2063" s="60"/>
      <c r="EL2063" s="60"/>
      <c r="EM2063" s="60"/>
      <c r="EN2063" s="60"/>
      <c r="EO2063" s="60"/>
      <c r="EP2063" s="60"/>
      <c r="EQ2063" s="60"/>
      <c r="ER2063" s="60"/>
      <c r="ES2063" s="60"/>
      <c r="ET2063" s="60"/>
      <c r="EU2063" s="60"/>
      <c r="EV2063" s="60"/>
      <c r="EW2063" s="60"/>
      <c r="EX2063" s="60"/>
      <c r="EY2063" s="60"/>
      <c r="EZ2063" s="60"/>
      <c r="FA2063" s="60"/>
      <c r="FB2063" s="60"/>
    </row>
    <row r="2064" spans="22:158" x14ac:dyDescent="0.25">
      <c r="W2064" s="33"/>
      <c r="X2064" s="33"/>
      <c r="AH2064" s="38">
        <v>100</v>
      </c>
      <c r="AI2064" s="38">
        <v>110</v>
      </c>
      <c r="AJ2064" s="38">
        <v>12700</v>
      </c>
      <c r="AK2064" s="38">
        <v>18</v>
      </c>
      <c r="AL2064" s="38">
        <v>1918358</v>
      </c>
      <c r="AM2064" s="61" t="s">
        <v>1816</v>
      </c>
      <c r="AN2064" s="61" t="s">
        <v>1696</v>
      </c>
      <c r="AO2064" s="61" t="s">
        <v>5096</v>
      </c>
      <c r="AP2064" s="61" t="s">
        <v>4974</v>
      </c>
      <c r="AQ2064" s="61" t="s">
        <v>4978</v>
      </c>
      <c r="AR2064" s="28">
        <v>0</v>
      </c>
      <c r="AS2064" s="28">
        <v>22852</v>
      </c>
      <c r="AT2064" s="28">
        <v>0</v>
      </c>
      <c r="AU2064" s="62"/>
      <c r="BT2064">
        <v>0</v>
      </c>
      <c r="BU2064" s="32">
        <v>100</v>
      </c>
      <c r="BV2064" s="32">
        <v>160</v>
      </c>
      <c r="BW2064" s="32">
        <v>18800</v>
      </c>
      <c r="BX2064" s="32">
        <v>86</v>
      </c>
      <c r="BY2064" s="32">
        <v>91140</v>
      </c>
      <c r="BZ2064" t="s">
        <v>1816</v>
      </c>
      <c r="CA2064" t="s">
        <v>1694</v>
      </c>
      <c r="CB2064" t="s">
        <v>882</v>
      </c>
      <c r="CC2064" t="s">
        <v>1787</v>
      </c>
      <c r="CD2064" s="52" t="s">
        <v>1789</v>
      </c>
      <c r="CE2064" s="155"/>
      <c r="CF2064" s="155"/>
      <c r="CG2064" s="31" t="s">
        <v>5839</v>
      </c>
      <c r="CH2064" s="31" t="s">
        <v>4132</v>
      </c>
      <c r="CI2064" s="31" t="s">
        <v>4147</v>
      </c>
      <c r="CJ2064" s="31" t="s">
        <v>4965</v>
      </c>
      <c r="DL2064"/>
      <c r="DM2064"/>
      <c r="DN2064"/>
      <c r="DO2064"/>
      <c r="DP2064"/>
      <c r="DQ2064"/>
      <c r="DR2064"/>
      <c r="DV2064" s="31" t="s">
        <v>2391</v>
      </c>
      <c r="DW2064" s="31" t="s">
        <v>2393</v>
      </c>
      <c r="DX2064" s="63"/>
      <c r="DY2064" s="63"/>
      <c r="DZ2064" s="63"/>
      <c r="EA2064" s="167"/>
      <c r="EB2064" s="60"/>
      <c r="EC2064" s="60"/>
      <c r="ED2064" s="60"/>
      <c r="EE2064" s="60"/>
      <c r="EF2064" s="60"/>
      <c r="EG2064" s="60"/>
      <c r="EH2064" s="60"/>
      <c r="EI2064" s="60"/>
      <c r="EJ2064" s="60"/>
      <c r="EK2064" s="60"/>
      <c r="EL2064" s="60"/>
      <c r="EM2064" s="60"/>
      <c r="EN2064" s="60"/>
      <c r="EO2064" s="60"/>
      <c r="EP2064" s="60"/>
      <c r="EQ2064" s="60"/>
      <c r="ER2064" s="60"/>
      <c r="ES2064" s="60"/>
      <c r="ET2064" s="60"/>
      <c r="EU2064" s="60"/>
      <c r="EV2064" s="60"/>
      <c r="EW2064" s="60"/>
      <c r="EX2064" s="60"/>
      <c r="EY2064" s="60"/>
      <c r="EZ2064" s="60"/>
      <c r="FA2064" s="60"/>
      <c r="FB2064" s="60"/>
    </row>
    <row r="2065" spans="22:158" x14ac:dyDescent="0.25">
      <c r="W2065" s="33"/>
      <c r="X2065" s="33"/>
      <c r="AH2065" s="38">
        <v>100</v>
      </c>
      <c r="AI2065" s="38">
        <v>110</v>
      </c>
      <c r="AJ2065" s="38">
        <v>13050</v>
      </c>
      <c r="AK2065" s="38">
        <v>18</v>
      </c>
      <c r="AL2065" s="38">
        <v>1918358</v>
      </c>
      <c r="AM2065" s="61" t="s">
        <v>1816</v>
      </c>
      <c r="AN2065" s="61" t="s">
        <v>1696</v>
      </c>
      <c r="AO2065" s="61" t="s">
        <v>5103</v>
      </c>
      <c r="AP2065" s="61" t="s">
        <v>4974</v>
      </c>
      <c r="AQ2065" s="61" t="s">
        <v>4978</v>
      </c>
      <c r="AR2065" s="28">
        <v>0</v>
      </c>
      <c r="AS2065" s="28">
        <v>132175</v>
      </c>
      <c r="AT2065" s="28">
        <v>0</v>
      </c>
      <c r="AU2065" s="62"/>
      <c r="BT2065">
        <v>0</v>
      </c>
      <c r="BU2065" s="32">
        <v>100</v>
      </c>
      <c r="BV2065" s="32">
        <v>160</v>
      </c>
      <c r="BW2065" s="32">
        <v>18800</v>
      </c>
      <c r="BX2065" s="32">
        <v>86</v>
      </c>
      <c r="BY2065" s="32">
        <v>91160</v>
      </c>
      <c r="BZ2065" t="s">
        <v>1816</v>
      </c>
      <c r="CA2065" t="s">
        <v>1694</v>
      </c>
      <c r="CB2065" t="s">
        <v>882</v>
      </c>
      <c r="CC2065" s="52" t="s">
        <v>1787</v>
      </c>
      <c r="CD2065" s="52" t="s">
        <v>1788</v>
      </c>
      <c r="CE2065" s="155"/>
      <c r="CF2065" s="155"/>
      <c r="CG2065" s="31" t="s">
        <v>5831</v>
      </c>
      <c r="CH2065" s="31" t="s">
        <v>4145</v>
      </c>
      <c r="CI2065" s="31" t="s">
        <v>4147</v>
      </c>
      <c r="CJ2065" s="31" t="s">
        <v>4966</v>
      </c>
      <c r="DL2065"/>
      <c r="DM2065"/>
      <c r="DN2065"/>
      <c r="DO2065"/>
      <c r="DP2065"/>
      <c r="DQ2065"/>
      <c r="DR2065"/>
      <c r="DV2065" s="31" t="s">
        <v>2391</v>
      </c>
      <c r="DW2065" s="31" t="s">
        <v>2393</v>
      </c>
      <c r="DX2065" s="63"/>
      <c r="DY2065" s="63"/>
      <c r="DZ2065" s="63"/>
      <c r="EA2065" s="167"/>
      <c r="EB2065" s="60"/>
      <c r="EC2065" s="60"/>
      <c r="ED2065" s="60"/>
      <c r="EE2065" s="60"/>
      <c r="EF2065" s="60"/>
      <c r="EG2065" s="60"/>
      <c r="EH2065" s="60"/>
      <c r="EI2065" s="60"/>
      <c r="EJ2065" s="60"/>
      <c r="EK2065" s="60"/>
      <c r="EL2065" s="60"/>
      <c r="EM2065" s="60"/>
      <c r="EN2065" s="60"/>
      <c r="EO2065" s="60"/>
      <c r="EP2065" s="60"/>
      <c r="EQ2065" s="60"/>
      <c r="ER2065" s="60"/>
      <c r="ES2065" s="60"/>
      <c r="ET2065" s="60"/>
      <c r="EU2065" s="60"/>
      <c r="EV2065" s="60"/>
      <c r="EW2065" s="60"/>
      <c r="EX2065" s="60"/>
      <c r="EY2065" s="60"/>
      <c r="EZ2065" s="60"/>
      <c r="FA2065" s="60"/>
      <c r="FB2065" s="60"/>
    </row>
    <row r="2066" spans="22:158" x14ac:dyDescent="0.25">
      <c r="W2066" s="33"/>
      <c r="X2066" s="33"/>
      <c r="AH2066" s="38">
        <v>100</v>
      </c>
      <c r="AI2066" s="38">
        <v>110</v>
      </c>
      <c r="AJ2066" s="38">
        <v>13400</v>
      </c>
      <c r="AK2066" s="38">
        <v>18</v>
      </c>
      <c r="AL2066" s="38">
        <v>1918358</v>
      </c>
      <c r="AM2066" s="61" t="s">
        <v>1816</v>
      </c>
      <c r="AN2066" s="61" t="s">
        <v>1696</v>
      </c>
      <c r="AO2066" s="61" t="s">
        <v>5111</v>
      </c>
      <c r="AP2066" s="61" t="s">
        <v>4974</v>
      </c>
      <c r="AQ2066" s="61" t="s">
        <v>4978</v>
      </c>
      <c r="AR2066" s="28">
        <v>0</v>
      </c>
      <c r="AS2066" s="28">
        <v>425830</v>
      </c>
      <c r="AT2066" s="28">
        <v>0</v>
      </c>
      <c r="AU2066" s="62"/>
      <c r="BT2066">
        <v>0</v>
      </c>
      <c r="BU2066" s="32">
        <v>100</v>
      </c>
      <c r="BV2066" s="32">
        <v>160</v>
      </c>
      <c r="BW2066" s="32">
        <v>18800</v>
      </c>
      <c r="BX2066" s="32">
        <v>88</v>
      </c>
      <c r="BY2066" s="32">
        <v>91220</v>
      </c>
      <c r="BZ2066" t="s">
        <v>1816</v>
      </c>
      <c r="CA2066" t="s">
        <v>1694</v>
      </c>
      <c r="CB2066" t="s">
        <v>882</v>
      </c>
      <c r="CC2066" s="52" t="s">
        <v>1684</v>
      </c>
      <c r="CD2066" s="52" t="s">
        <v>1684</v>
      </c>
      <c r="CE2066" s="155"/>
      <c r="CF2066" s="155"/>
      <c r="CG2066" s="31" t="s">
        <v>696</v>
      </c>
      <c r="CH2066" s="31" t="s">
        <v>4136</v>
      </c>
      <c r="CI2066" s="31" t="s">
        <v>4147</v>
      </c>
      <c r="CJ2066" s="31" t="s">
        <v>4967</v>
      </c>
      <c r="DL2066"/>
      <c r="DM2066"/>
      <c r="DN2066"/>
      <c r="DO2066"/>
      <c r="DP2066"/>
      <c r="DQ2066"/>
      <c r="DR2066"/>
      <c r="DV2066" s="31" t="s">
        <v>2391</v>
      </c>
      <c r="DW2066" s="31" t="s">
        <v>2393</v>
      </c>
      <c r="DX2066" s="63"/>
      <c r="DY2066" s="63"/>
      <c r="DZ2066" s="63"/>
      <c r="EA2066" s="167"/>
      <c r="EB2066" s="60"/>
      <c r="EC2066" s="60"/>
      <c r="ED2066" s="60"/>
      <c r="EE2066" s="60"/>
      <c r="EF2066" s="60"/>
      <c r="EG2066" s="60"/>
      <c r="EH2066" s="60"/>
      <c r="EI2066" s="60"/>
      <c r="EJ2066" s="60"/>
      <c r="EK2066" s="60"/>
      <c r="EL2066" s="60"/>
      <c r="EM2066" s="60"/>
      <c r="EN2066" s="60"/>
      <c r="EO2066" s="60"/>
      <c r="EP2066" s="60"/>
      <c r="EQ2066" s="60"/>
      <c r="ER2066" s="60"/>
      <c r="ES2066" s="60"/>
      <c r="ET2066" s="60"/>
      <c r="EU2066" s="60"/>
      <c r="EV2066" s="60"/>
      <c r="EW2066" s="60"/>
      <c r="EX2066" s="60"/>
      <c r="EY2066" s="60"/>
      <c r="EZ2066" s="60"/>
      <c r="FA2066" s="60"/>
      <c r="FB2066" s="60"/>
    </row>
    <row r="2067" spans="22:158" x14ac:dyDescent="0.25">
      <c r="V2067" s="1"/>
      <c r="W2067" s="33"/>
      <c r="X2067" s="33"/>
      <c r="AH2067" s="38">
        <v>100</v>
      </c>
      <c r="AI2067" s="38">
        <v>110</v>
      </c>
      <c r="AJ2067" s="38">
        <v>14650</v>
      </c>
      <c r="AK2067" s="38">
        <v>18</v>
      </c>
      <c r="AL2067" s="38">
        <v>1918358</v>
      </c>
      <c r="AM2067" s="61" t="s">
        <v>1816</v>
      </c>
      <c r="AN2067" s="61" t="s">
        <v>1696</v>
      </c>
      <c r="AO2067" s="61" t="s">
        <v>1581</v>
      </c>
      <c r="AP2067" s="61" t="s">
        <v>4974</v>
      </c>
      <c r="AQ2067" s="61" t="s">
        <v>4978</v>
      </c>
      <c r="AR2067" s="28">
        <v>0</v>
      </c>
      <c r="AS2067" s="28">
        <v>6553853</v>
      </c>
      <c r="AT2067" s="28">
        <v>0</v>
      </c>
      <c r="AU2067" s="62"/>
      <c r="BT2067">
        <v>0</v>
      </c>
      <c r="BU2067" s="32">
        <v>100</v>
      </c>
      <c r="BV2067" s="32">
        <v>160</v>
      </c>
      <c r="BW2067" s="32">
        <v>18800</v>
      </c>
      <c r="BX2067" s="32">
        <v>89</v>
      </c>
      <c r="BY2067" s="32">
        <v>91240</v>
      </c>
      <c r="BZ2067" t="s">
        <v>1816</v>
      </c>
      <c r="CA2067" t="s">
        <v>1694</v>
      </c>
      <c r="CB2067" t="s">
        <v>882</v>
      </c>
      <c r="CC2067" s="52" t="s">
        <v>1785</v>
      </c>
      <c r="CD2067" s="52" t="s">
        <v>1785</v>
      </c>
      <c r="CE2067" s="155"/>
      <c r="CF2067" s="155"/>
      <c r="CG2067" s="31" t="s">
        <v>698</v>
      </c>
      <c r="CH2067" s="31" t="s">
        <v>4137</v>
      </c>
      <c r="CI2067" s="31" t="s">
        <v>4147</v>
      </c>
      <c r="CJ2067" s="31" t="s">
        <v>4968</v>
      </c>
      <c r="DL2067"/>
      <c r="DM2067"/>
      <c r="DN2067"/>
      <c r="DO2067"/>
      <c r="DP2067"/>
      <c r="DQ2067"/>
      <c r="DR2067"/>
      <c r="DV2067" s="31" t="s">
        <v>2391</v>
      </c>
      <c r="DW2067" s="31" t="s">
        <v>2393</v>
      </c>
      <c r="DX2067" s="63"/>
      <c r="DY2067" s="63"/>
      <c r="DZ2067" s="63"/>
      <c r="EA2067" s="167"/>
      <c r="EB2067" s="60"/>
      <c r="EC2067" s="60"/>
      <c r="ED2067" s="60"/>
      <c r="EE2067" s="60"/>
      <c r="EF2067" s="60"/>
      <c r="EG2067" s="60"/>
      <c r="EH2067" s="60"/>
      <c r="EI2067" s="60"/>
      <c r="EJ2067" s="60"/>
      <c r="EK2067" s="60"/>
      <c r="EL2067" s="60"/>
      <c r="EM2067" s="60"/>
      <c r="EN2067" s="60"/>
      <c r="EO2067" s="60"/>
      <c r="EP2067" s="60"/>
      <c r="EQ2067" s="60"/>
      <c r="ER2067" s="60"/>
      <c r="ES2067" s="60"/>
      <c r="ET2067" s="60"/>
      <c r="EU2067" s="60"/>
      <c r="EV2067" s="60"/>
      <c r="EW2067" s="60"/>
      <c r="EX2067" s="60"/>
      <c r="EY2067" s="60"/>
      <c r="EZ2067" s="60"/>
      <c r="FA2067" s="60"/>
      <c r="FB2067" s="60"/>
    </row>
    <row r="2068" spans="22:158" x14ac:dyDescent="0.25">
      <c r="W2068" s="33"/>
      <c r="X2068" s="33"/>
      <c r="AH2068" s="38">
        <v>100</v>
      </c>
      <c r="AI2068" s="38">
        <v>110</v>
      </c>
      <c r="AJ2068" s="38">
        <v>15050</v>
      </c>
      <c r="AK2068" s="38">
        <v>18</v>
      </c>
      <c r="AL2068" s="38">
        <v>1918358</v>
      </c>
      <c r="AM2068" s="61" t="s">
        <v>1816</v>
      </c>
      <c r="AN2068" s="61" t="s">
        <v>1696</v>
      </c>
      <c r="AO2068" s="61" t="s">
        <v>1591</v>
      </c>
      <c r="AP2068" s="61" t="s">
        <v>4974</v>
      </c>
      <c r="AQ2068" s="61" t="s">
        <v>4978</v>
      </c>
      <c r="AR2068" s="28">
        <v>0</v>
      </c>
      <c r="AS2068" s="28">
        <v>0</v>
      </c>
      <c r="AT2068" s="28">
        <v>0</v>
      </c>
      <c r="AU2068" s="62"/>
      <c r="DL2068"/>
      <c r="DM2068"/>
      <c r="DN2068"/>
      <c r="DO2068"/>
      <c r="DP2068"/>
      <c r="DQ2068"/>
      <c r="DR2068"/>
      <c r="DV2068" s="31" t="s">
        <v>2391</v>
      </c>
      <c r="DW2068" s="31" t="s">
        <v>2393</v>
      </c>
      <c r="DX2068" s="63"/>
      <c r="DY2068" s="63"/>
      <c r="DZ2068" s="63"/>
      <c r="EA2068" s="167"/>
      <c r="EB2068" s="60"/>
      <c r="EC2068" s="60"/>
      <c r="ED2068" s="60"/>
      <c r="EE2068" s="60"/>
      <c r="EF2068" s="60"/>
      <c r="EG2068" s="60"/>
      <c r="EH2068" s="60"/>
      <c r="EI2068" s="60"/>
      <c r="EJ2068" s="60"/>
      <c r="EK2068" s="60"/>
      <c r="EL2068" s="60"/>
      <c r="EM2068" s="60"/>
      <c r="EN2068" s="60"/>
      <c r="EO2068" s="60"/>
      <c r="EP2068" s="60"/>
      <c r="EQ2068" s="60"/>
      <c r="ER2068" s="60"/>
      <c r="ES2068" s="60"/>
      <c r="ET2068" s="60"/>
      <c r="EU2068" s="60"/>
      <c r="EV2068" s="60"/>
      <c r="EW2068" s="60"/>
      <c r="EX2068" s="60"/>
      <c r="EY2068" s="60"/>
      <c r="EZ2068" s="60"/>
      <c r="FA2068" s="60"/>
      <c r="FB2068" s="60"/>
    </row>
    <row r="2069" spans="22:158" x14ac:dyDescent="0.25">
      <c r="W2069" s="33"/>
      <c r="X2069" s="33"/>
      <c r="AH2069" s="38">
        <v>100</v>
      </c>
      <c r="AI2069" s="38">
        <v>110</v>
      </c>
      <c r="AJ2069" s="38">
        <v>15650</v>
      </c>
      <c r="AK2069" s="38">
        <v>18</v>
      </c>
      <c r="AL2069" s="38">
        <v>1918358</v>
      </c>
      <c r="AM2069" s="61" t="s">
        <v>1816</v>
      </c>
      <c r="AN2069" s="61" t="s">
        <v>1696</v>
      </c>
      <c r="AO2069" s="61" t="s">
        <v>1604</v>
      </c>
      <c r="AP2069" s="61" t="s">
        <v>4974</v>
      </c>
      <c r="AQ2069" s="61" t="s">
        <v>4978</v>
      </c>
      <c r="AR2069" s="28">
        <v>0</v>
      </c>
      <c r="AS2069" s="28">
        <v>0</v>
      </c>
      <c r="AT2069" s="28">
        <v>0</v>
      </c>
      <c r="AU2069" s="62"/>
      <c r="DL2069"/>
      <c r="DM2069"/>
      <c r="DN2069"/>
      <c r="DO2069"/>
      <c r="DP2069"/>
      <c r="DQ2069"/>
      <c r="DR2069"/>
      <c r="DV2069" s="31" t="s">
        <v>2391</v>
      </c>
      <c r="DW2069" s="31" t="s">
        <v>2393</v>
      </c>
      <c r="DX2069" s="63"/>
      <c r="DY2069" s="63"/>
      <c r="DZ2069" s="63"/>
      <c r="EA2069" s="167"/>
      <c r="EB2069" s="60"/>
      <c r="EC2069" s="60"/>
      <c r="ED2069" s="60"/>
      <c r="EE2069" s="60"/>
      <c r="EF2069" s="60"/>
      <c r="EG2069" s="60"/>
      <c r="EH2069" s="60"/>
      <c r="EI2069" s="60"/>
      <c r="EJ2069" s="60"/>
      <c r="EK2069" s="60"/>
      <c r="EL2069" s="60"/>
      <c r="EM2069" s="60"/>
      <c r="EN2069" s="60"/>
      <c r="EO2069" s="60"/>
      <c r="EP2069" s="60"/>
      <c r="EQ2069" s="60"/>
      <c r="ER2069" s="60"/>
      <c r="ES2069" s="60"/>
      <c r="ET2069" s="60"/>
      <c r="EU2069" s="60"/>
      <c r="EV2069" s="60"/>
      <c r="EW2069" s="60"/>
      <c r="EX2069" s="60"/>
      <c r="EY2069" s="60"/>
      <c r="EZ2069" s="60"/>
      <c r="FA2069" s="60"/>
      <c r="FB2069" s="60"/>
    </row>
    <row r="2070" spans="22:158" x14ac:dyDescent="0.25">
      <c r="V2070" s="1"/>
      <c r="W2070" s="33"/>
      <c r="X2070" s="33"/>
      <c r="AH2070" s="38">
        <v>100</v>
      </c>
      <c r="AI2070" s="38">
        <v>110</v>
      </c>
      <c r="AJ2070" s="38">
        <v>15900</v>
      </c>
      <c r="AK2070" s="38">
        <v>18</v>
      </c>
      <c r="AL2070" s="38">
        <v>1918358</v>
      </c>
      <c r="AM2070" s="61" t="s">
        <v>1816</v>
      </c>
      <c r="AN2070" s="61" t="s">
        <v>1696</v>
      </c>
      <c r="AO2070" s="61" t="s">
        <v>1609</v>
      </c>
      <c r="AP2070" s="61" t="s">
        <v>4974</v>
      </c>
      <c r="AQ2070" s="61" t="s">
        <v>4978</v>
      </c>
      <c r="AR2070" s="28">
        <v>0</v>
      </c>
      <c r="AS2070" s="28">
        <v>0</v>
      </c>
      <c r="AT2070" s="28">
        <v>0</v>
      </c>
      <c r="AU2070" s="62"/>
      <c r="DL2070"/>
      <c r="DM2070"/>
      <c r="DN2070"/>
      <c r="DO2070"/>
      <c r="DP2070"/>
      <c r="DQ2070"/>
      <c r="DR2070"/>
      <c r="DV2070" s="31" t="s">
        <v>2391</v>
      </c>
      <c r="DW2070" s="31" t="s">
        <v>2393</v>
      </c>
      <c r="DX2070" s="63"/>
      <c r="DY2070" s="63"/>
      <c r="DZ2070" s="63"/>
      <c r="EA2070" s="167"/>
      <c r="EB2070" s="60"/>
      <c r="EC2070" s="60"/>
      <c r="ED2070" s="60"/>
      <c r="EE2070" s="60"/>
      <c r="EF2070" s="60"/>
      <c r="EG2070" s="60"/>
      <c r="EH2070" s="60"/>
      <c r="EI2070" s="60"/>
      <c r="EJ2070" s="60"/>
      <c r="EK2070" s="60"/>
      <c r="EL2070" s="60"/>
      <c r="EM2070" s="60"/>
      <c r="EN2070" s="60"/>
      <c r="EO2070" s="60"/>
      <c r="EP2070" s="60"/>
      <c r="EQ2070" s="60"/>
      <c r="ER2070" s="60"/>
      <c r="ES2070" s="60"/>
      <c r="ET2070" s="60"/>
      <c r="EU2070" s="60"/>
      <c r="EV2070" s="60"/>
      <c r="EW2070" s="60"/>
      <c r="EX2070" s="60"/>
      <c r="EY2070" s="60"/>
      <c r="EZ2070" s="60"/>
      <c r="FA2070" s="60"/>
      <c r="FB2070" s="60"/>
    </row>
    <row r="2071" spans="22:158" x14ac:dyDescent="0.25">
      <c r="W2071" s="33"/>
      <c r="X2071" s="33"/>
      <c r="AH2071" s="38">
        <v>100</v>
      </c>
      <c r="AI2071" s="38">
        <v>110</v>
      </c>
      <c r="AJ2071" s="38">
        <v>16400</v>
      </c>
      <c r="AK2071" s="38">
        <v>18</v>
      </c>
      <c r="AL2071" s="38">
        <v>1918358</v>
      </c>
      <c r="AM2071" s="61" t="s">
        <v>1816</v>
      </c>
      <c r="AN2071" s="61" t="s">
        <v>1696</v>
      </c>
      <c r="AO2071" s="61" t="s">
        <v>1620</v>
      </c>
      <c r="AP2071" s="61" t="s">
        <v>4974</v>
      </c>
      <c r="AQ2071" s="61" t="s">
        <v>4978</v>
      </c>
      <c r="AR2071" s="28">
        <v>0</v>
      </c>
      <c r="AS2071" s="28">
        <v>0</v>
      </c>
      <c r="AT2071" s="28">
        <v>0</v>
      </c>
      <c r="AU2071" s="62"/>
      <c r="DL2071"/>
      <c r="DM2071"/>
      <c r="DN2071"/>
      <c r="DO2071"/>
      <c r="DP2071"/>
      <c r="DQ2071"/>
      <c r="DR2071"/>
      <c r="DV2071" s="31" t="s">
        <v>2391</v>
      </c>
      <c r="DW2071" s="31" t="s">
        <v>2393</v>
      </c>
      <c r="DX2071" s="63"/>
      <c r="DY2071" s="63"/>
      <c r="DZ2071" s="63"/>
      <c r="EA2071" s="167"/>
      <c r="EB2071" s="60"/>
      <c r="EC2071" s="60"/>
      <c r="ED2071" s="60"/>
      <c r="EE2071" s="60"/>
      <c r="EF2071" s="60"/>
      <c r="EG2071" s="60"/>
      <c r="EH2071" s="60"/>
      <c r="EI2071" s="60"/>
      <c r="EJ2071" s="60"/>
      <c r="EK2071" s="60"/>
      <c r="EL2071" s="60"/>
      <c r="EM2071" s="60"/>
      <c r="EN2071" s="60"/>
      <c r="EO2071" s="60"/>
      <c r="EP2071" s="60"/>
      <c r="EQ2071" s="60"/>
      <c r="ER2071" s="60"/>
      <c r="ES2071" s="60"/>
      <c r="ET2071" s="60"/>
      <c r="EU2071" s="60"/>
      <c r="EV2071" s="60"/>
      <c r="EW2071" s="60"/>
      <c r="EX2071" s="60"/>
      <c r="EY2071" s="60"/>
      <c r="EZ2071" s="60"/>
      <c r="FA2071" s="60"/>
      <c r="FB2071" s="60"/>
    </row>
    <row r="2072" spans="22:158" x14ac:dyDescent="0.25">
      <c r="W2072" s="33"/>
      <c r="X2072" s="33"/>
      <c r="AH2072" s="38">
        <v>100</v>
      </c>
      <c r="AI2072" s="38">
        <v>110</v>
      </c>
      <c r="AJ2072" s="38">
        <v>17000</v>
      </c>
      <c r="AK2072" s="38">
        <v>18</v>
      </c>
      <c r="AL2072" s="38">
        <v>1918358</v>
      </c>
      <c r="AM2072" s="61" t="s">
        <v>1816</v>
      </c>
      <c r="AN2072" s="61" t="s">
        <v>1696</v>
      </c>
      <c r="AO2072" s="61" t="s">
        <v>1633</v>
      </c>
      <c r="AP2072" s="61" t="s">
        <v>4974</v>
      </c>
      <c r="AQ2072" s="61" t="s">
        <v>4978</v>
      </c>
      <c r="AR2072" s="28">
        <v>0</v>
      </c>
      <c r="AS2072" s="28">
        <v>360016</v>
      </c>
      <c r="AT2072" s="28">
        <v>0</v>
      </c>
      <c r="AU2072" s="62"/>
      <c r="DL2072"/>
      <c r="DM2072"/>
      <c r="DN2072"/>
      <c r="DO2072"/>
      <c r="DP2072"/>
      <c r="DQ2072"/>
      <c r="DR2072"/>
      <c r="DV2072" s="31" t="s">
        <v>2391</v>
      </c>
      <c r="DW2072" s="31" t="s">
        <v>2393</v>
      </c>
      <c r="DX2072" s="63"/>
      <c r="DY2072" s="63"/>
      <c r="DZ2072" s="63"/>
      <c r="EA2072" s="167"/>
      <c r="EB2072" s="60"/>
      <c r="EC2072" s="60"/>
      <c r="ED2072" s="60"/>
      <c r="EE2072" s="60"/>
      <c r="EF2072" s="60"/>
      <c r="EG2072" s="60"/>
      <c r="EH2072" s="60"/>
      <c r="EI2072" s="60"/>
      <c r="EJ2072" s="60"/>
      <c r="EK2072" s="60"/>
      <c r="EL2072" s="60"/>
      <c r="EM2072" s="60"/>
      <c r="EN2072" s="60"/>
      <c r="EO2072" s="60"/>
      <c r="EP2072" s="60"/>
      <c r="EQ2072" s="60"/>
      <c r="ER2072" s="60"/>
      <c r="ES2072" s="60"/>
      <c r="ET2072" s="60"/>
      <c r="EU2072" s="60"/>
      <c r="EV2072" s="60"/>
      <c r="EW2072" s="60"/>
      <c r="EX2072" s="60"/>
      <c r="EY2072" s="60"/>
      <c r="EZ2072" s="60"/>
      <c r="FA2072" s="60"/>
      <c r="FB2072" s="60"/>
    </row>
    <row r="2073" spans="22:158" x14ac:dyDescent="0.25">
      <c r="W2073" s="33"/>
      <c r="X2073" s="33"/>
      <c r="AH2073" s="38">
        <v>100</v>
      </c>
      <c r="AI2073" s="38">
        <v>115</v>
      </c>
      <c r="AJ2073" s="38">
        <v>14400</v>
      </c>
      <c r="AK2073" s="38">
        <v>18</v>
      </c>
      <c r="AL2073" s="38">
        <v>1918358</v>
      </c>
      <c r="AM2073" s="61" t="s">
        <v>1816</v>
      </c>
      <c r="AN2073" s="61" t="s">
        <v>1697</v>
      </c>
      <c r="AO2073" s="61" t="s">
        <v>1576</v>
      </c>
      <c r="AP2073" s="61" t="s">
        <v>4974</v>
      </c>
      <c r="AQ2073" s="61" t="s">
        <v>4978</v>
      </c>
      <c r="AR2073" s="28">
        <v>0</v>
      </c>
      <c r="AS2073" s="28">
        <v>2049132</v>
      </c>
      <c r="AT2073" s="28">
        <v>0</v>
      </c>
      <c r="AU2073" s="62"/>
      <c r="DL2073"/>
      <c r="DM2073"/>
      <c r="DN2073"/>
      <c r="DO2073"/>
      <c r="DP2073"/>
      <c r="DQ2073"/>
      <c r="DR2073"/>
      <c r="DV2073" s="31" t="s">
        <v>2391</v>
      </c>
      <c r="DW2073" s="31" t="s">
        <v>2394</v>
      </c>
      <c r="DX2073" s="63"/>
      <c r="DY2073" s="63"/>
      <c r="DZ2073" s="63"/>
      <c r="EA2073" s="167"/>
      <c r="EB2073" s="60"/>
      <c r="EC2073" s="60"/>
      <c r="ED2073" s="60"/>
      <c r="EE2073" s="60"/>
      <c r="EF2073" s="60"/>
      <c r="EG2073" s="60"/>
      <c r="EH2073" s="60"/>
      <c r="EI2073" s="60"/>
      <c r="EJ2073" s="60"/>
      <c r="EK2073" s="60"/>
      <c r="EL2073" s="60"/>
      <c r="EM2073" s="60"/>
      <c r="EN2073" s="60"/>
      <c r="EO2073" s="60"/>
      <c r="EP2073" s="60"/>
      <c r="EQ2073" s="60"/>
      <c r="ER2073" s="60"/>
      <c r="ES2073" s="60"/>
      <c r="ET2073" s="60"/>
      <c r="EU2073" s="60"/>
      <c r="EV2073" s="60"/>
      <c r="EW2073" s="60"/>
      <c r="EX2073" s="60"/>
      <c r="EY2073" s="60"/>
      <c r="EZ2073" s="60"/>
      <c r="FA2073" s="60"/>
      <c r="FB2073" s="60"/>
    </row>
    <row r="2074" spans="22:158" x14ac:dyDescent="0.25">
      <c r="W2074" s="33"/>
      <c r="X2074" s="33"/>
      <c r="AH2074" s="38">
        <v>100</v>
      </c>
      <c r="AI2074" s="38">
        <v>115</v>
      </c>
      <c r="AJ2074" s="38">
        <v>16950</v>
      </c>
      <c r="AK2074" s="38">
        <v>18</v>
      </c>
      <c r="AL2074" s="38">
        <v>1918358</v>
      </c>
      <c r="AM2074" s="61" t="s">
        <v>1816</v>
      </c>
      <c r="AN2074" s="61" t="s">
        <v>1697</v>
      </c>
      <c r="AO2074" s="61" t="s">
        <v>1632</v>
      </c>
      <c r="AP2074" s="61" t="s">
        <v>4974</v>
      </c>
      <c r="AQ2074" s="61" t="s">
        <v>4978</v>
      </c>
      <c r="AR2074" s="28">
        <v>0</v>
      </c>
      <c r="AS2074" s="28">
        <v>1038850</v>
      </c>
      <c r="AT2074" s="28">
        <v>0</v>
      </c>
      <c r="AU2074" s="62"/>
      <c r="DL2074"/>
      <c r="DM2074"/>
      <c r="DN2074"/>
      <c r="DO2074"/>
      <c r="DP2074"/>
      <c r="DQ2074"/>
      <c r="DR2074"/>
      <c r="DV2074" s="31" t="s">
        <v>2391</v>
      </c>
      <c r="DW2074" s="31" t="s">
        <v>2394</v>
      </c>
      <c r="DX2074" s="63"/>
      <c r="DY2074" s="63"/>
      <c r="DZ2074" s="63"/>
      <c r="EA2074" s="167"/>
      <c r="EB2074" s="60"/>
      <c r="EC2074" s="60"/>
      <c r="ED2074" s="60"/>
      <c r="EE2074" s="60"/>
      <c r="EF2074" s="60"/>
      <c r="EG2074" s="60"/>
      <c r="EH2074" s="60"/>
      <c r="EI2074" s="60"/>
      <c r="EJ2074" s="60"/>
      <c r="EK2074" s="60"/>
      <c r="EL2074" s="60"/>
      <c r="EM2074" s="60"/>
      <c r="EN2074" s="60"/>
      <c r="EO2074" s="60"/>
      <c r="EP2074" s="60"/>
      <c r="EQ2074" s="60"/>
      <c r="ER2074" s="60"/>
      <c r="ES2074" s="60"/>
      <c r="ET2074" s="60"/>
      <c r="EU2074" s="60"/>
      <c r="EV2074" s="60"/>
      <c r="EW2074" s="60"/>
      <c r="EX2074" s="60"/>
      <c r="EY2074" s="60"/>
      <c r="EZ2074" s="60"/>
      <c r="FA2074" s="60"/>
      <c r="FB2074" s="60"/>
    </row>
    <row r="2075" spans="22:158" x14ac:dyDescent="0.25">
      <c r="W2075" s="33"/>
      <c r="X2075" s="33"/>
      <c r="AH2075" s="38">
        <v>100</v>
      </c>
      <c r="AI2075" s="38">
        <v>115</v>
      </c>
      <c r="AJ2075" s="38">
        <v>18350</v>
      </c>
      <c r="AK2075" s="38">
        <v>18</v>
      </c>
      <c r="AL2075" s="38">
        <v>1918358</v>
      </c>
      <c r="AM2075" s="61" t="s">
        <v>1816</v>
      </c>
      <c r="AN2075" s="61" t="s">
        <v>1697</v>
      </c>
      <c r="AO2075" s="61" t="s">
        <v>1663</v>
      </c>
      <c r="AP2075" s="61" t="s">
        <v>4974</v>
      </c>
      <c r="AQ2075" s="61" t="s">
        <v>4978</v>
      </c>
      <c r="AR2075" s="28">
        <v>0</v>
      </c>
      <c r="AS2075" s="28">
        <v>2334116</v>
      </c>
      <c r="AT2075" s="28">
        <v>0</v>
      </c>
      <c r="AU2075" s="62"/>
      <c r="DL2075"/>
      <c r="DM2075"/>
      <c r="DN2075"/>
      <c r="DO2075"/>
      <c r="DP2075"/>
      <c r="DQ2075"/>
      <c r="DR2075"/>
      <c r="DV2075" s="31" t="s">
        <v>2391</v>
      </c>
      <c r="DW2075" s="31" t="s">
        <v>2394</v>
      </c>
      <c r="DX2075" s="63"/>
      <c r="DY2075" s="63"/>
      <c r="DZ2075" s="63"/>
      <c r="EA2075" s="167"/>
      <c r="EB2075" s="60"/>
      <c r="EC2075" s="60"/>
      <c r="ED2075" s="60"/>
      <c r="EE2075" s="60"/>
      <c r="EF2075" s="60"/>
      <c r="EG2075" s="60"/>
      <c r="EH2075" s="60"/>
      <c r="EI2075" s="60"/>
      <c r="EJ2075" s="60"/>
      <c r="EK2075" s="60"/>
      <c r="EL2075" s="60"/>
      <c r="EM2075" s="60"/>
      <c r="EN2075" s="60"/>
      <c r="EO2075" s="60"/>
      <c r="EP2075" s="60"/>
      <c r="EQ2075" s="60"/>
      <c r="ER2075" s="60"/>
      <c r="ES2075" s="60"/>
      <c r="ET2075" s="60"/>
      <c r="EU2075" s="60"/>
      <c r="EV2075" s="60"/>
      <c r="EW2075" s="60"/>
      <c r="EX2075" s="60"/>
      <c r="EY2075" s="60"/>
      <c r="EZ2075" s="60"/>
      <c r="FA2075" s="60"/>
      <c r="FB2075" s="60"/>
    </row>
    <row r="2076" spans="22:158" x14ac:dyDescent="0.25">
      <c r="W2076" s="33"/>
      <c r="X2076" s="33"/>
      <c r="AH2076" s="38">
        <v>100</v>
      </c>
      <c r="AI2076" s="38">
        <v>115</v>
      </c>
      <c r="AJ2076" s="38">
        <v>18450</v>
      </c>
      <c r="AK2076" s="38">
        <v>18</v>
      </c>
      <c r="AL2076" s="38">
        <v>1918358</v>
      </c>
      <c r="AM2076" s="61" t="s">
        <v>1816</v>
      </c>
      <c r="AN2076" s="61" t="s">
        <v>1697</v>
      </c>
      <c r="AO2076" s="61" t="s">
        <v>1665</v>
      </c>
      <c r="AP2076" s="61" t="s">
        <v>4974</v>
      </c>
      <c r="AQ2076" s="61" t="s">
        <v>4978</v>
      </c>
      <c r="AR2076" s="28">
        <v>0</v>
      </c>
      <c r="AS2076" s="28">
        <v>0</v>
      </c>
      <c r="AT2076" s="28">
        <v>0</v>
      </c>
      <c r="AU2076" s="62"/>
      <c r="DL2076"/>
      <c r="DM2076"/>
      <c r="DN2076"/>
      <c r="DO2076"/>
      <c r="DP2076"/>
      <c r="DQ2076"/>
      <c r="DR2076"/>
      <c r="DV2076" s="31" t="s">
        <v>2391</v>
      </c>
      <c r="DW2076" s="31" t="s">
        <v>2394</v>
      </c>
      <c r="DX2076" s="63"/>
      <c r="DY2076" s="63"/>
      <c r="DZ2076" s="63"/>
      <c r="EA2076" s="167"/>
      <c r="EB2076" s="60"/>
      <c r="EC2076" s="60"/>
      <c r="ED2076" s="60"/>
      <c r="EE2076" s="60"/>
      <c r="EF2076" s="60"/>
      <c r="EG2076" s="60"/>
      <c r="EH2076" s="60"/>
      <c r="EI2076" s="60"/>
      <c r="EJ2076" s="60"/>
      <c r="EK2076" s="60"/>
      <c r="EL2076" s="60"/>
      <c r="EM2076" s="60"/>
      <c r="EN2076" s="60"/>
      <c r="EO2076" s="60"/>
      <c r="EP2076" s="60"/>
      <c r="EQ2076" s="60"/>
      <c r="ER2076" s="60"/>
      <c r="ES2076" s="60"/>
      <c r="ET2076" s="60"/>
      <c r="EU2076" s="60"/>
      <c r="EV2076" s="60"/>
      <c r="EW2076" s="60"/>
      <c r="EX2076" s="60"/>
      <c r="EY2076" s="60"/>
      <c r="EZ2076" s="60"/>
      <c r="FA2076" s="60"/>
      <c r="FB2076" s="60"/>
    </row>
    <row r="2077" spans="22:158" x14ac:dyDescent="0.25">
      <c r="V2077" s="1"/>
      <c r="W2077" s="33"/>
      <c r="X2077" s="33"/>
      <c r="AH2077" s="38">
        <v>100</v>
      </c>
      <c r="AI2077" s="38">
        <v>120</v>
      </c>
      <c r="AJ2077" s="38">
        <v>10250</v>
      </c>
      <c r="AK2077" s="38">
        <v>18</v>
      </c>
      <c r="AL2077" s="38">
        <v>1918358</v>
      </c>
      <c r="AM2077" s="61" t="s">
        <v>1816</v>
      </c>
      <c r="AN2077" s="61" t="s">
        <v>1689</v>
      </c>
      <c r="AO2077" s="61" t="s">
        <v>5048</v>
      </c>
      <c r="AP2077" s="61" t="s">
        <v>4974</v>
      </c>
      <c r="AQ2077" s="61" t="s">
        <v>4978</v>
      </c>
      <c r="AR2077" s="28">
        <v>0</v>
      </c>
      <c r="AS2077" s="28">
        <v>2517800</v>
      </c>
      <c r="AT2077" s="28">
        <v>0</v>
      </c>
      <c r="AU2077" s="62"/>
      <c r="DL2077"/>
      <c r="DM2077"/>
      <c r="DN2077"/>
      <c r="DO2077"/>
      <c r="DP2077"/>
      <c r="DQ2077"/>
      <c r="DR2077"/>
      <c r="DV2077" s="31" t="s">
        <v>2391</v>
      </c>
      <c r="DW2077" s="31" t="s">
        <v>2395</v>
      </c>
      <c r="DX2077" s="63"/>
      <c r="DY2077" s="63"/>
      <c r="DZ2077" s="63"/>
      <c r="EA2077" s="167"/>
      <c r="EB2077" s="60"/>
      <c r="EC2077" s="60"/>
      <c r="ED2077" s="60"/>
      <c r="EE2077" s="60"/>
      <c r="EF2077" s="60"/>
      <c r="EG2077" s="60"/>
      <c r="EH2077" s="60"/>
      <c r="EI2077" s="60"/>
      <c r="EJ2077" s="60"/>
      <c r="EK2077" s="60"/>
      <c r="EL2077" s="60"/>
      <c r="EM2077" s="60"/>
      <c r="EN2077" s="60"/>
      <c r="EO2077" s="60"/>
      <c r="EP2077" s="60"/>
      <c r="EQ2077" s="60"/>
      <c r="ER2077" s="60"/>
      <c r="ES2077" s="60"/>
      <c r="ET2077" s="60"/>
      <c r="EU2077" s="60"/>
      <c r="EV2077" s="60"/>
      <c r="EW2077" s="60"/>
      <c r="EX2077" s="60"/>
      <c r="EY2077" s="60"/>
      <c r="EZ2077" s="60"/>
      <c r="FA2077" s="60"/>
      <c r="FB2077" s="60"/>
    </row>
    <row r="2078" spans="22:158" x14ac:dyDescent="0.25">
      <c r="W2078" s="33"/>
      <c r="X2078" s="33"/>
      <c r="AH2078" s="38">
        <v>100</v>
      </c>
      <c r="AI2078" s="38">
        <v>120</v>
      </c>
      <c r="AJ2078" s="38">
        <v>11350</v>
      </c>
      <c r="AK2078" s="38">
        <v>18</v>
      </c>
      <c r="AL2078" s="38">
        <v>1918358</v>
      </c>
      <c r="AM2078" s="61" t="s">
        <v>1816</v>
      </c>
      <c r="AN2078" s="61" t="s">
        <v>1689</v>
      </c>
      <c r="AO2078" s="61" t="s">
        <v>5070</v>
      </c>
      <c r="AP2078" s="61" t="s">
        <v>4974</v>
      </c>
      <c r="AQ2078" s="61" t="s">
        <v>4978</v>
      </c>
      <c r="AR2078" s="28">
        <v>0</v>
      </c>
      <c r="AS2078" s="28">
        <v>505071</v>
      </c>
      <c r="AT2078" s="28">
        <v>0</v>
      </c>
      <c r="AU2078" s="62"/>
      <c r="DL2078"/>
      <c r="DM2078"/>
      <c r="DN2078"/>
      <c r="DO2078"/>
      <c r="DP2078"/>
      <c r="DQ2078"/>
      <c r="DR2078"/>
      <c r="DV2078" s="31" t="s">
        <v>2391</v>
      </c>
      <c r="DW2078" s="31" t="s">
        <v>2395</v>
      </c>
      <c r="DX2078" s="63"/>
      <c r="DY2078" s="63"/>
      <c r="DZ2078" s="63"/>
      <c r="EA2078" s="167"/>
      <c r="EB2078" s="60"/>
      <c r="EC2078" s="60"/>
      <c r="ED2078" s="60"/>
      <c r="EE2078" s="60"/>
      <c r="EF2078" s="60"/>
      <c r="EG2078" s="60"/>
      <c r="EH2078" s="60"/>
      <c r="EI2078" s="60"/>
      <c r="EJ2078" s="60"/>
      <c r="EK2078" s="60"/>
      <c r="EL2078" s="60"/>
      <c r="EM2078" s="60"/>
      <c r="EN2078" s="60"/>
      <c r="EO2078" s="60"/>
      <c r="EP2078" s="60"/>
      <c r="EQ2078" s="60"/>
      <c r="ER2078" s="60"/>
      <c r="ES2078" s="60"/>
      <c r="ET2078" s="60"/>
      <c r="EU2078" s="60"/>
      <c r="EV2078" s="60"/>
      <c r="EW2078" s="60"/>
      <c r="EX2078" s="60"/>
      <c r="EY2078" s="60"/>
      <c r="EZ2078" s="60"/>
      <c r="FA2078" s="60"/>
      <c r="FB2078" s="60"/>
    </row>
    <row r="2079" spans="22:158" x14ac:dyDescent="0.25">
      <c r="V2079" s="1"/>
      <c r="W2079" s="33"/>
      <c r="X2079" s="33"/>
      <c r="AH2079" s="38">
        <v>100</v>
      </c>
      <c r="AI2079" s="38">
        <v>120</v>
      </c>
      <c r="AJ2079" s="38">
        <v>14550</v>
      </c>
      <c r="AK2079" s="38">
        <v>18</v>
      </c>
      <c r="AL2079" s="38">
        <v>1918358</v>
      </c>
      <c r="AM2079" s="61" t="s">
        <v>1816</v>
      </c>
      <c r="AN2079" s="61" t="s">
        <v>1689</v>
      </c>
      <c r="AO2079" s="61" t="s">
        <v>1579</v>
      </c>
      <c r="AP2079" s="61" t="s">
        <v>4974</v>
      </c>
      <c r="AQ2079" s="61" t="s">
        <v>4978</v>
      </c>
      <c r="AR2079" s="28">
        <v>0</v>
      </c>
      <c r="AS2079" s="28">
        <v>0</v>
      </c>
      <c r="AT2079" s="28">
        <v>0</v>
      </c>
      <c r="AU2079" s="62"/>
      <c r="DL2079"/>
      <c r="DM2079"/>
      <c r="DN2079"/>
      <c r="DO2079"/>
      <c r="DP2079"/>
      <c r="DQ2079"/>
      <c r="DR2079"/>
      <c r="DV2079" s="31" t="s">
        <v>2391</v>
      </c>
      <c r="DW2079" s="31" t="s">
        <v>2395</v>
      </c>
      <c r="DX2079" s="63"/>
      <c r="DY2079" s="63"/>
      <c r="DZ2079" s="63"/>
      <c r="EA2079" s="167"/>
      <c r="EB2079" s="60"/>
      <c r="EC2079" s="60"/>
      <c r="ED2079" s="60"/>
      <c r="EE2079" s="60"/>
      <c r="EF2079" s="60"/>
      <c r="EG2079" s="60"/>
      <c r="EH2079" s="60"/>
      <c r="EI2079" s="60"/>
      <c r="EJ2079" s="60"/>
      <c r="EK2079" s="60"/>
      <c r="EL2079" s="60"/>
      <c r="EM2079" s="60"/>
      <c r="EN2079" s="60"/>
      <c r="EO2079" s="60"/>
      <c r="EP2079" s="60"/>
      <c r="EQ2079" s="60"/>
      <c r="ER2079" s="60"/>
      <c r="ES2079" s="60"/>
      <c r="ET2079" s="60"/>
      <c r="EU2079" s="60"/>
      <c r="EV2079" s="60"/>
      <c r="EW2079" s="60"/>
      <c r="EX2079" s="60"/>
      <c r="EY2079" s="60"/>
      <c r="EZ2079" s="60"/>
      <c r="FA2079" s="60"/>
      <c r="FB2079" s="60"/>
    </row>
    <row r="2080" spans="22:158" x14ac:dyDescent="0.25">
      <c r="W2080" s="33"/>
      <c r="X2080" s="33"/>
      <c r="AH2080" s="38">
        <v>100</v>
      </c>
      <c r="AI2080" s="38">
        <v>120</v>
      </c>
      <c r="AJ2080" s="38">
        <v>14850</v>
      </c>
      <c r="AK2080" s="38">
        <v>18</v>
      </c>
      <c r="AL2080" s="38">
        <v>1918358</v>
      </c>
      <c r="AM2080" s="61" t="s">
        <v>1816</v>
      </c>
      <c r="AN2080" s="61" t="s">
        <v>1689</v>
      </c>
      <c r="AO2080" s="61" t="s">
        <v>1585</v>
      </c>
      <c r="AP2080" s="61" t="s">
        <v>4974</v>
      </c>
      <c r="AQ2080" s="61" t="s">
        <v>4978</v>
      </c>
      <c r="AR2080" s="28">
        <v>0</v>
      </c>
      <c r="AS2080" s="28">
        <v>568201</v>
      </c>
      <c r="AT2080" s="28">
        <v>0</v>
      </c>
      <c r="AU2080" s="62"/>
      <c r="DL2080"/>
      <c r="DM2080"/>
      <c r="DN2080"/>
      <c r="DO2080"/>
      <c r="DP2080"/>
      <c r="DQ2080"/>
      <c r="DR2080"/>
      <c r="DV2080" s="31" t="s">
        <v>2391</v>
      </c>
      <c r="DW2080" s="31" t="s">
        <v>2395</v>
      </c>
      <c r="DX2080" s="63"/>
      <c r="DY2080" s="63"/>
      <c r="DZ2080" s="63"/>
      <c r="EA2080" s="167"/>
      <c r="EB2080" s="60"/>
      <c r="EC2080" s="60"/>
      <c r="ED2080" s="60"/>
      <c r="EE2080" s="60"/>
      <c r="EF2080" s="60"/>
      <c r="EG2080" s="60"/>
      <c r="EH2080" s="60"/>
      <c r="EI2080" s="60"/>
      <c r="EJ2080" s="60"/>
      <c r="EK2080" s="60"/>
      <c r="EL2080" s="60"/>
      <c r="EM2080" s="60"/>
      <c r="EN2080" s="60"/>
      <c r="EO2080" s="60"/>
      <c r="EP2080" s="60"/>
      <c r="EQ2080" s="60"/>
      <c r="ER2080" s="60"/>
      <c r="ES2080" s="60"/>
      <c r="ET2080" s="60"/>
      <c r="EU2080" s="60"/>
      <c r="EV2080" s="60"/>
      <c r="EW2080" s="60"/>
      <c r="EX2080" s="60"/>
      <c r="EY2080" s="60"/>
      <c r="EZ2080" s="60"/>
      <c r="FA2080" s="60"/>
      <c r="FB2080" s="60"/>
    </row>
    <row r="2081" spans="22:158" x14ac:dyDescent="0.25">
      <c r="V2081" s="1"/>
      <c r="W2081" s="33"/>
      <c r="X2081" s="33"/>
      <c r="AH2081" s="38">
        <v>100</v>
      </c>
      <c r="AI2081" s="38">
        <v>120</v>
      </c>
      <c r="AJ2081" s="38">
        <v>16610</v>
      </c>
      <c r="AK2081" s="38">
        <v>18</v>
      </c>
      <c r="AL2081" s="38">
        <v>1918358</v>
      </c>
      <c r="AM2081" s="61" t="s">
        <v>1816</v>
      </c>
      <c r="AN2081" s="61" t="s">
        <v>1689</v>
      </c>
      <c r="AO2081" s="61" t="s">
        <v>1625</v>
      </c>
      <c r="AP2081" s="61" t="s">
        <v>4974</v>
      </c>
      <c r="AQ2081" s="61" t="s">
        <v>4978</v>
      </c>
      <c r="AR2081" s="28">
        <v>0</v>
      </c>
      <c r="AS2081" s="28">
        <v>350499</v>
      </c>
      <c r="AT2081" s="28">
        <v>0</v>
      </c>
      <c r="AU2081" s="62"/>
      <c r="DL2081"/>
      <c r="DM2081"/>
      <c r="DN2081"/>
      <c r="DO2081"/>
      <c r="DP2081"/>
      <c r="DQ2081"/>
      <c r="DR2081"/>
      <c r="DV2081" s="31" t="s">
        <v>2391</v>
      </c>
      <c r="DW2081" s="31" t="s">
        <v>2395</v>
      </c>
      <c r="DX2081" s="63"/>
      <c r="DY2081" s="63"/>
      <c r="DZ2081" s="63"/>
      <c r="EA2081" s="167"/>
      <c r="EB2081" s="60"/>
      <c r="EC2081" s="60"/>
      <c r="ED2081" s="60"/>
      <c r="EE2081" s="60"/>
      <c r="EF2081" s="60"/>
      <c r="EG2081" s="60"/>
      <c r="EH2081" s="60"/>
      <c r="EI2081" s="60"/>
      <c r="EJ2081" s="60"/>
      <c r="EK2081" s="60"/>
      <c r="EL2081" s="60"/>
      <c r="EM2081" s="60"/>
      <c r="EN2081" s="60"/>
      <c r="EO2081" s="60"/>
      <c r="EP2081" s="60"/>
      <c r="EQ2081" s="60"/>
      <c r="ER2081" s="60"/>
      <c r="ES2081" s="60"/>
      <c r="ET2081" s="60"/>
      <c r="EU2081" s="60"/>
      <c r="EV2081" s="60"/>
      <c r="EW2081" s="60"/>
      <c r="EX2081" s="60"/>
      <c r="EY2081" s="60"/>
      <c r="EZ2081" s="60"/>
      <c r="FA2081" s="60"/>
      <c r="FB2081" s="60"/>
    </row>
    <row r="2082" spans="22:158" x14ac:dyDescent="0.25">
      <c r="W2082" s="33"/>
      <c r="X2082" s="33"/>
      <c r="AH2082" s="38">
        <v>100</v>
      </c>
      <c r="AI2082" s="38">
        <v>120</v>
      </c>
      <c r="AJ2082" s="38">
        <v>17550</v>
      </c>
      <c r="AK2082" s="38">
        <v>18</v>
      </c>
      <c r="AL2082" s="38">
        <v>1918358</v>
      </c>
      <c r="AM2082" s="61" t="s">
        <v>1816</v>
      </c>
      <c r="AN2082" s="61" t="s">
        <v>1689</v>
      </c>
      <c r="AO2082" s="61" t="s">
        <v>1645</v>
      </c>
      <c r="AP2082" s="61" t="s">
        <v>4974</v>
      </c>
      <c r="AQ2082" s="61" t="s">
        <v>4978</v>
      </c>
      <c r="AR2082" s="28">
        <v>0</v>
      </c>
      <c r="AS2082" s="28">
        <v>620670</v>
      </c>
      <c r="AT2082" s="28">
        <v>0</v>
      </c>
      <c r="AU2082" s="62"/>
      <c r="DL2082"/>
      <c r="DM2082"/>
      <c r="DN2082"/>
      <c r="DO2082"/>
      <c r="DP2082"/>
      <c r="DQ2082"/>
      <c r="DR2082"/>
      <c r="DV2082" s="31" t="s">
        <v>2391</v>
      </c>
      <c r="DW2082" s="31" t="s">
        <v>2395</v>
      </c>
      <c r="DX2082" s="63"/>
      <c r="DY2082" s="63"/>
      <c r="DZ2082" s="63"/>
      <c r="EA2082" s="167"/>
      <c r="EB2082" s="60"/>
      <c r="EC2082" s="60"/>
      <c r="ED2082" s="60"/>
      <c r="EE2082" s="60"/>
      <c r="EF2082" s="60"/>
      <c r="EG2082" s="60"/>
      <c r="EH2082" s="60"/>
      <c r="EI2082" s="60"/>
      <c r="EJ2082" s="60"/>
      <c r="EK2082" s="60"/>
      <c r="EL2082" s="60"/>
      <c r="EM2082" s="60"/>
      <c r="EN2082" s="60"/>
      <c r="EO2082" s="60"/>
      <c r="EP2082" s="60"/>
      <c r="EQ2082" s="60"/>
      <c r="ER2082" s="60"/>
      <c r="ES2082" s="60"/>
      <c r="ET2082" s="60"/>
      <c r="EU2082" s="60"/>
      <c r="EV2082" s="60"/>
      <c r="EW2082" s="60"/>
      <c r="EX2082" s="60"/>
      <c r="EY2082" s="60"/>
      <c r="EZ2082" s="60"/>
      <c r="FA2082" s="60"/>
      <c r="FB2082" s="60"/>
    </row>
    <row r="2083" spans="22:158" x14ac:dyDescent="0.25">
      <c r="W2083" s="33"/>
      <c r="X2083" s="33"/>
      <c r="AH2083" s="38">
        <v>100</v>
      </c>
      <c r="AI2083" s="38">
        <v>125</v>
      </c>
      <c r="AJ2083" s="38">
        <v>10600</v>
      </c>
      <c r="AK2083" s="38">
        <v>18</v>
      </c>
      <c r="AL2083" s="38">
        <v>1918358</v>
      </c>
      <c r="AM2083" s="61" t="s">
        <v>1816</v>
      </c>
      <c r="AN2083" s="61" t="s">
        <v>1692</v>
      </c>
      <c r="AO2083" s="61" t="s">
        <v>5055</v>
      </c>
      <c r="AP2083" s="61" t="s">
        <v>4974</v>
      </c>
      <c r="AQ2083" s="61" t="s">
        <v>4978</v>
      </c>
      <c r="AR2083" s="28">
        <v>0</v>
      </c>
      <c r="AS2083" s="28">
        <v>173326</v>
      </c>
      <c r="AT2083" s="28">
        <v>0</v>
      </c>
      <c r="AU2083" s="62"/>
      <c r="DL2083"/>
      <c r="DM2083"/>
      <c r="DN2083"/>
      <c r="DO2083"/>
      <c r="DP2083"/>
      <c r="DQ2083"/>
      <c r="DR2083"/>
      <c r="DV2083" s="31" t="s">
        <v>2391</v>
      </c>
      <c r="DW2083" s="31" t="s">
        <v>2396</v>
      </c>
      <c r="DX2083" s="63"/>
      <c r="DY2083" s="63"/>
      <c r="DZ2083" s="63"/>
      <c r="EA2083" s="167"/>
      <c r="EB2083" s="60"/>
      <c r="EC2083" s="60"/>
      <c r="ED2083" s="60"/>
      <c r="EE2083" s="60"/>
      <c r="EF2083" s="60"/>
      <c r="EG2083" s="60"/>
      <c r="EH2083" s="60"/>
      <c r="EI2083" s="60"/>
      <c r="EJ2083" s="60"/>
      <c r="EK2083" s="60"/>
      <c r="EL2083" s="60"/>
      <c r="EM2083" s="60"/>
      <c r="EN2083" s="60"/>
      <c r="EO2083" s="60"/>
      <c r="EP2083" s="60"/>
      <c r="EQ2083" s="60"/>
      <c r="ER2083" s="60"/>
      <c r="ES2083" s="60"/>
      <c r="ET2083" s="60"/>
      <c r="EU2083" s="60"/>
      <c r="EV2083" s="60"/>
      <c r="EW2083" s="60"/>
      <c r="EX2083" s="60"/>
      <c r="EY2083" s="60"/>
      <c r="EZ2083" s="60"/>
      <c r="FA2083" s="60"/>
      <c r="FB2083" s="60"/>
    </row>
    <row r="2084" spans="22:158" x14ac:dyDescent="0.25">
      <c r="W2084" s="33"/>
      <c r="X2084" s="33"/>
      <c r="AH2084" s="38">
        <v>100</v>
      </c>
      <c r="AI2084" s="38">
        <v>125</v>
      </c>
      <c r="AJ2084" s="38">
        <v>11730</v>
      </c>
      <c r="AK2084" s="38">
        <v>18</v>
      </c>
      <c r="AL2084" s="38">
        <v>1918358</v>
      </c>
      <c r="AM2084" s="61" t="s">
        <v>1816</v>
      </c>
      <c r="AN2084" s="61" t="s">
        <v>1692</v>
      </c>
      <c r="AO2084" s="61" t="s">
        <v>5079</v>
      </c>
      <c r="AP2084" s="61" t="s">
        <v>4974</v>
      </c>
      <c r="AQ2084" s="61" t="s">
        <v>4978</v>
      </c>
      <c r="AR2084" s="28">
        <v>0</v>
      </c>
      <c r="AS2084" s="28">
        <v>434725</v>
      </c>
      <c r="AT2084" s="28">
        <v>0</v>
      </c>
      <c r="AU2084" s="62"/>
      <c r="DL2084"/>
      <c r="DM2084"/>
      <c r="DN2084"/>
      <c r="DO2084"/>
      <c r="DP2084"/>
      <c r="DQ2084"/>
      <c r="DR2084"/>
      <c r="DV2084" s="31" t="s">
        <v>2391</v>
      </c>
      <c r="DW2084" s="31" t="s">
        <v>2396</v>
      </c>
      <c r="DX2084" s="63"/>
      <c r="DY2084" s="63"/>
      <c r="DZ2084" s="63"/>
      <c r="EA2084" s="167"/>
      <c r="EB2084" s="60"/>
      <c r="EC2084" s="60"/>
      <c r="ED2084" s="60"/>
      <c r="EE2084" s="60"/>
      <c r="EF2084" s="60"/>
      <c r="EG2084" s="60"/>
      <c r="EH2084" s="60"/>
      <c r="EI2084" s="60"/>
      <c r="EJ2084" s="60"/>
      <c r="EK2084" s="60"/>
      <c r="EL2084" s="60"/>
      <c r="EM2084" s="60"/>
      <c r="EN2084" s="60"/>
      <c r="EO2084" s="60"/>
      <c r="EP2084" s="60"/>
      <c r="EQ2084" s="60"/>
      <c r="ER2084" s="60"/>
      <c r="ES2084" s="60"/>
      <c r="ET2084" s="60"/>
      <c r="EU2084" s="60"/>
      <c r="EV2084" s="60"/>
      <c r="EW2084" s="60"/>
      <c r="EX2084" s="60"/>
      <c r="EY2084" s="60"/>
      <c r="EZ2084" s="60"/>
      <c r="FA2084" s="60"/>
      <c r="FB2084" s="60"/>
    </row>
    <row r="2085" spans="22:158" x14ac:dyDescent="0.25">
      <c r="W2085" s="33"/>
      <c r="X2085" s="33"/>
      <c r="AH2085" s="38">
        <v>100</v>
      </c>
      <c r="AI2085" s="38">
        <v>125</v>
      </c>
      <c r="AJ2085" s="38">
        <v>11800</v>
      </c>
      <c r="AK2085" s="38">
        <v>18</v>
      </c>
      <c r="AL2085" s="38">
        <v>1918358</v>
      </c>
      <c r="AM2085" s="61" t="s">
        <v>1816</v>
      </c>
      <c r="AN2085" s="61" t="s">
        <v>1692</v>
      </c>
      <c r="AO2085" s="61" t="s">
        <v>5081</v>
      </c>
      <c r="AP2085" s="61" t="s">
        <v>4974</v>
      </c>
      <c r="AQ2085" s="61" t="s">
        <v>4978</v>
      </c>
      <c r="AR2085" s="28">
        <v>0</v>
      </c>
      <c r="AS2085" s="28">
        <v>899722</v>
      </c>
      <c r="AT2085" s="28">
        <v>0</v>
      </c>
      <c r="AU2085" s="62"/>
      <c r="DL2085"/>
      <c r="DM2085"/>
      <c r="DN2085"/>
      <c r="DO2085"/>
      <c r="DP2085"/>
      <c r="DQ2085"/>
      <c r="DR2085"/>
      <c r="DV2085" s="31" t="s">
        <v>2391</v>
      </c>
      <c r="DW2085" s="31" t="s">
        <v>2396</v>
      </c>
      <c r="DX2085" s="63"/>
      <c r="DY2085" s="63"/>
      <c r="DZ2085" s="63"/>
      <c r="EA2085" s="167"/>
      <c r="EB2085" s="60"/>
      <c r="EC2085" s="60"/>
      <c r="ED2085" s="60"/>
      <c r="EE2085" s="60"/>
      <c r="EF2085" s="60"/>
      <c r="EG2085" s="60"/>
      <c r="EH2085" s="60"/>
      <c r="EI2085" s="60"/>
      <c r="EJ2085" s="60"/>
      <c r="EK2085" s="60"/>
      <c r="EL2085" s="60"/>
      <c r="EM2085" s="60"/>
      <c r="EN2085" s="60"/>
      <c r="EO2085" s="60"/>
      <c r="EP2085" s="60"/>
      <c r="EQ2085" s="60"/>
      <c r="ER2085" s="60"/>
      <c r="ES2085" s="60"/>
      <c r="ET2085" s="60"/>
      <c r="EU2085" s="60"/>
      <c r="EV2085" s="60"/>
      <c r="EW2085" s="60"/>
      <c r="EX2085" s="60"/>
      <c r="EY2085" s="60"/>
      <c r="EZ2085" s="60"/>
      <c r="FA2085" s="60"/>
      <c r="FB2085" s="60"/>
    </row>
    <row r="2086" spans="22:158" x14ac:dyDescent="0.25">
      <c r="V2086" s="1"/>
      <c r="W2086" s="33"/>
      <c r="X2086" s="33"/>
      <c r="AH2086" s="38">
        <v>100</v>
      </c>
      <c r="AI2086" s="38">
        <v>125</v>
      </c>
      <c r="AJ2086" s="38">
        <v>12250</v>
      </c>
      <c r="AK2086" s="38">
        <v>18</v>
      </c>
      <c r="AL2086" s="38">
        <v>1918358</v>
      </c>
      <c r="AM2086" s="61" t="s">
        <v>1816</v>
      </c>
      <c r="AN2086" s="61" t="s">
        <v>1692</v>
      </c>
      <c r="AO2086" s="61" t="s">
        <v>5089</v>
      </c>
      <c r="AP2086" s="61" t="s">
        <v>4974</v>
      </c>
      <c r="AQ2086" s="61" t="s">
        <v>4978</v>
      </c>
      <c r="AR2086" s="28">
        <v>0</v>
      </c>
      <c r="AS2086" s="28">
        <v>0</v>
      </c>
      <c r="AT2086" s="28">
        <v>0</v>
      </c>
      <c r="AU2086" s="62"/>
      <c r="DL2086"/>
      <c r="DM2086"/>
      <c r="DN2086"/>
      <c r="DO2086"/>
      <c r="DP2086"/>
      <c r="DQ2086"/>
      <c r="DR2086"/>
      <c r="DV2086" s="31" t="s">
        <v>2391</v>
      </c>
      <c r="DW2086" s="31" t="s">
        <v>2396</v>
      </c>
      <c r="DX2086" s="63"/>
      <c r="DY2086" s="63"/>
      <c r="DZ2086" s="63"/>
      <c r="EA2086" s="167"/>
      <c r="EB2086" s="60"/>
      <c r="EC2086" s="60"/>
      <c r="ED2086" s="60"/>
      <c r="EE2086" s="60"/>
      <c r="EF2086" s="60"/>
      <c r="EG2086" s="60"/>
      <c r="EH2086" s="60"/>
      <c r="EI2086" s="60"/>
      <c r="EJ2086" s="60"/>
      <c r="EK2086" s="60"/>
      <c r="EL2086" s="60"/>
      <c r="EM2086" s="60"/>
      <c r="EN2086" s="60"/>
      <c r="EO2086" s="60"/>
      <c r="EP2086" s="60"/>
      <c r="EQ2086" s="60"/>
      <c r="ER2086" s="60"/>
      <c r="ES2086" s="60"/>
      <c r="ET2086" s="60"/>
      <c r="EU2086" s="60"/>
      <c r="EV2086" s="60"/>
      <c r="EW2086" s="60"/>
      <c r="EX2086" s="60"/>
      <c r="EY2086" s="60"/>
      <c r="EZ2086" s="60"/>
      <c r="FA2086" s="60"/>
      <c r="FB2086" s="60"/>
    </row>
    <row r="2087" spans="22:158" x14ac:dyDescent="0.25">
      <c r="W2087" s="33"/>
      <c r="X2087" s="33"/>
      <c r="AH2087" s="38">
        <v>100</v>
      </c>
      <c r="AI2087" s="38">
        <v>125</v>
      </c>
      <c r="AJ2087" s="38">
        <v>13350</v>
      </c>
      <c r="AK2087" s="38">
        <v>18</v>
      </c>
      <c r="AL2087" s="38">
        <v>1918358</v>
      </c>
      <c r="AM2087" s="61" t="s">
        <v>1816</v>
      </c>
      <c r="AN2087" s="61" t="s">
        <v>1692</v>
      </c>
      <c r="AO2087" s="61" t="s">
        <v>5109</v>
      </c>
      <c r="AP2087" s="61" t="s">
        <v>4974</v>
      </c>
      <c r="AQ2087" s="61" t="s">
        <v>4978</v>
      </c>
      <c r="AR2087" s="28">
        <v>0</v>
      </c>
      <c r="AS2087" s="28">
        <v>684185</v>
      </c>
      <c r="AT2087" s="28">
        <v>0</v>
      </c>
      <c r="AU2087" s="62"/>
      <c r="DL2087"/>
      <c r="DM2087"/>
      <c r="DN2087"/>
      <c r="DO2087"/>
      <c r="DP2087"/>
      <c r="DQ2087"/>
      <c r="DR2087"/>
      <c r="DV2087" s="31" t="s">
        <v>2391</v>
      </c>
      <c r="DW2087" s="31" t="s">
        <v>2396</v>
      </c>
      <c r="DX2087" s="63"/>
      <c r="DY2087" s="63"/>
      <c r="DZ2087" s="63"/>
      <c r="EA2087" s="167"/>
      <c r="EB2087" s="60"/>
      <c r="EC2087" s="60"/>
      <c r="ED2087" s="60"/>
      <c r="EE2087" s="60"/>
      <c r="EF2087" s="60"/>
      <c r="EG2087" s="60"/>
      <c r="EH2087" s="60"/>
      <c r="EI2087" s="60"/>
      <c r="EJ2087" s="60"/>
      <c r="EK2087" s="60"/>
      <c r="EL2087" s="60"/>
      <c r="EM2087" s="60"/>
      <c r="EN2087" s="60"/>
      <c r="EO2087" s="60"/>
      <c r="EP2087" s="60"/>
      <c r="EQ2087" s="60"/>
      <c r="ER2087" s="60"/>
      <c r="ES2087" s="60"/>
      <c r="ET2087" s="60"/>
      <c r="EU2087" s="60"/>
      <c r="EV2087" s="60"/>
      <c r="EW2087" s="60"/>
      <c r="EX2087" s="60"/>
      <c r="EY2087" s="60"/>
      <c r="EZ2087" s="60"/>
      <c r="FA2087" s="60"/>
      <c r="FB2087" s="60"/>
    </row>
    <row r="2088" spans="22:158" x14ac:dyDescent="0.25">
      <c r="W2088" s="33"/>
      <c r="X2088" s="33"/>
      <c r="AH2088" s="38">
        <v>100</v>
      </c>
      <c r="AI2088" s="38">
        <v>125</v>
      </c>
      <c r="AJ2088" s="38">
        <v>13750</v>
      </c>
      <c r="AK2088" s="38">
        <v>18</v>
      </c>
      <c r="AL2088" s="38">
        <v>1918358</v>
      </c>
      <c r="AM2088" s="61" t="s">
        <v>1816</v>
      </c>
      <c r="AN2088" s="61" t="s">
        <v>1692</v>
      </c>
      <c r="AO2088" s="61" t="s">
        <v>5119</v>
      </c>
      <c r="AP2088" s="61" t="s">
        <v>4974</v>
      </c>
      <c r="AQ2088" s="61" t="s">
        <v>4978</v>
      </c>
      <c r="AR2088" s="28">
        <v>0</v>
      </c>
      <c r="AS2088" s="28">
        <v>747302</v>
      </c>
      <c r="AT2088" s="28">
        <v>0</v>
      </c>
      <c r="AU2088" s="62"/>
      <c r="DL2088"/>
      <c r="DM2088"/>
      <c r="DN2088"/>
      <c r="DO2088"/>
      <c r="DP2088"/>
      <c r="DQ2088"/>
      <c r="DR2088"/>
      <c r="DV2088" s="31" t="s">
        <v>2391</v>
      </c>
      <c r="DW2088" s="31" t="s">
        <v>2396</v>
      </c>
      <c r="DX2088" s="63"/>
      <c r="DY2088" s="63"/>
      <c r="DZ2088" s="63"/>
      <c r="EA2088" s="167"/>
      <c r="EB2088" s="60"/>
      <c r="EC2088" s="60"/>
      <c r="ED2088" s="60"/>
      <c r="EE2088" s="60"/>
      <c r="EF2088" s="60"/>
      <c r="EG2088" s="60"/>
      <c r="EH2088" s="60"/>
      <c r="EI2088" s="60"/>
      <c r="EJ2088" s="60"/>
      <c r="EK2088" s="60"/>
      <c r="EL2088" s="60"/>
      <c r="EM2088" s="60"/>
      <c r="EN2088" s="60"/>
      <c r="EO2088" s="60"/>
      <c r="EP2088" s="60"/>
      <c r="EQ2088" s="60"/>
      <c r="ER2088" s="60"/>
      <c r="ES2088" s="60"/>
      <c r="ET2088" s="60"/>
      <c r="EU2088" s="60"/>
      <c r="EV2088" s="60"/>
      <c r="EW2088" s="60"/>
      <c r="EX2088" s="60"/>
      <c r="EY2088" s="60"/>
      <c r="EZ2088" s="60"/>
      <c r="FA2088" s="60"/>
      <c r="FB2088" s="60"/>
    </row>
    <row r="2089" spans="22:158" x14ac:dyDescent="0.25">
      <c r="W2089" s="33"/>
      <c r="X2089" s="33"/>
      <c r="AH2089" s="38">
        <v>100</v>
      </c>
      <c r="AI2089" s="38">
        <v>125</v>
      </c>
      <c r="AJ2089" s="38">
        <v>14350</v>
      </c>
      <c r="AK2089" s="38">
        <v>18</v>
      </c>
      <c r="AL2089" s="38">
        <v>1918358</v>
      </c>
      <c r="AM2089" s="61" t="s">
        <v>1816</v>
      </c>
      <c r="AN2089" s="61" t="s">
        <v>1692</v>
      </c>
      <c r="AO2089" s="61" t="s">
        <v>1575</v>
      </c>
      <c r="AP2089" s="61" t="s">
        <v>4974</v>
      </c>
      <c r="AQ2089" s="61" t="s">
        <v>4978</v>
      </c>
      <c r="AR2089" s="28">
        <v>0</v>
      </c>
      <c r="AS2089" s="28">
        <v>1746213</v>
      </c>
      <c r="AT2089" s="28">
        <v>0</v>
      </c>
      <c r="AU2089" s="62"/>
      <c r="DL2089"/>
      <c r="DM2089"/>
      <c r="DN2089"/>
      <c r="DO2089"/>
      <c r="DP2089"/>
      <c r="DQ2089"/>
      <c r="DR2089"/>
      <c r="DV2089" s="31" t="s">
        <v>2391</v>
      </c>
      <c r="DW2089" s="31" t="s">
        <v>2396</v>
      </c>
      <c r="DX2089" s="63"/>
      <c r="DY2089" s="63"/>
      <c r="DZ2089" s="63"/>
      <c r="EA2089" s="167"/>
      <c r="EB2089" s="60"/>
      <c r="EC2089" s="60"/>
      <c r="ED2089" s="60"/>
      <c r="EE2089" s="60"/>
      <c r="EF2089" s="60"/>
      <c r="EG2089" s="60"/>
      <c r="EH2089" s="60"/>
      <c r="EI2089" s="60"/>
      <c r="EJ2089" s="60"/>
      <c r="EK2089" s="60"/>
      <c r="EL2089" s="60"/>
      <c r="EM2089" s="60"/>
      <c r="EN2089" s="60"/>
      <c r="EO2089" s="60"/>
      <c r="EP2089" s="60"/>
      <c r="EQ2089" s="60"/>
      <c r="ER2089" s="60"/>
      <c r="ES2089" s="60"/>
      <c r="ET2089" s="60"/>
      <c r="EU2089" s="60"/>
      <c r="EV2089" s="60"/>
      <c r="EW2089" s="60"/>
      <c r="EX2089" s="60"/>
      <c r="EY2089" s="60"/>
      <c r="EZ2089" s="60"/>
      <c r="FA2089" s="60"/>
      <c r="FB2089" s="60"/>
    </row>
    <row r="2090" spans="22:158" x14ac:dyDescent="0.25">
      <c r="V2090" s="1"/>
      <c r="W2090" s="33"/>
      <c r="X2090" s="33"/>
      <c r="AH2090" s="38">
        <v>100</v>
      </c>
      <c r="AI2090" s="38">
        <v>125</v>
      </c>
      <c r="AJ2090" s="38">
        <v>15000</v>
      </c>
      <c r="AK2090" s="38">
        <v>18</v>
      </c>
      <c r="AL2090" s="38">
        <v>1918358</v>
      </c>
      <c r="AM2090" s="61" t="s">
        <v>1816</v>
      </c>
      <c r="AN2090" s="61" t="s">
        <v>1692</v>
      </c>
      <c r="AO2090" s="61" t="s">
        <v>1590</v>
      </c>
      <c r="AP2090" s="61" t="s">
        <v>4974</v>
      </c>
      <c r="AQ2090" s="61" t="s">
        <v>4978</v>
      </c>
      <c r="AR2090" s="28">
        <v>0</v>
      </c>
      <c r="AS2090" s="28">
        <v>0</v>
      </c>
      <c r="AT2090" s="28">
        <v>0</v>
      </c>
      <c r="AU2090" s="62"/>
      <c r="DL2090"/>
      <c r="DM2090"/>
      <c r="DN2090"/>
      <c r="DO2090"/>
      <c r="DP2090"/>
      <c r="DQ2090"/>
      <c r="DR2090"/>
      <c r="DV2090" s="31" t="s">
        <v>2391</v>
      </c>
      <c r="DW2090" s="31" t="s">
        <v>2396</v>
      </c>
      <c r="DX2090" s="63"/>
      <c r="DY2090" s="63"/>
      <c r="DZ2090" s="63"/>
      <c r="EA2090" s="167"/>
      <c r="EB2090" s="60"/>
      <c r="EC2090" s="60"/>
      <c r="ED2090" s="60"/>
      <c r="EE2090" s="60"/>
      <c r="EF2090" s="60"/>
      <c r="EG2090" s="60"/>
      <c r="EH2090" s="60"/>
      <c r="EI2090" s="60"/>
      <c r="EJ2090" s="60"/>
      <c r="EK2090" s="60"/>
      <c r="EL2090" s="60"/>
      <c r="EM2090" s="60"/>
      <c r="EN2090" s="60"/>
      <c r="EO2090" s="60"/>
      <c r="EP2090" s="60"/>
      <c r="EQ2090" s="60"/>
      <c r="ER2090" s="60"/>
      <c r="ES2090" s="60"/>
      <c r="ET2090" s="60"/>
      <c r="EU2090" s="60"/>
      <c r="EV2090" s="60"/>
      <c r="EW2090" s="60"/>
      <c r="EX2090" s="60"/>
      <c r="EY2090" s="60"/>
      <c r="EZ2090" s="60"/>
      <c r="FA2090" s="60"/>
      <c r="FB2090" s="60"/>
    </row>
    <row r="2091" spans="22:158" x14ac:dyDescent="0.25">
      <c r="W2091" s="33"/>
      <c r="X2091" s="33"/>
      <c r="AH2091" s="38">
        <v>100</v>
      </c>
      <c r="AI2091" s="38">
        <v>125</v>
      </c>
      <c r="AJ2091" s="38">
        <v>15700</v>
      </c>
      <c r="AK2091" s="38">
        <v>18</v>
      </c>
      <c r="AL2091" s="38">
        <v>1918358</v>
      </c>
      <c r="AM2091" s="61" t="s">
        <v>1816</v>
      </c>
      <c r="AN2091" s="61" t="s">
        <v>1692</v>
      </c>
      <c r="AO2091" s="61" t="s">
        <v>1605</v>
      </c>
      <c r="AP2091" s="61" t="s">
        <v>4974</v>
      </c>
      <c r="AQ2091" s="61" t="s">
        <v>4978</v>
      </c>
      <c r="AR2091" s="28">
        <v>0</v>
      </c>
      <c r="AS2091" s="28">
        <v>2494504</v>
      </c>
      <c r="AT2091" s="28">
        <v>0</v>
      </c>
      <c r="AU2091" s="62"/>
      <c r="DL2091"/>
      <c r="DM2091"/>
      <c r="DN2091"/>
      <c r="DO2091"/>
      <c r="DP2091"/>
      <c r="DQ2091"/>
      <c r="DR2091"/>
      <c r="DV2091" s="31" t="s">
        <v>2391</v>
      </c>
      <c r="DW2091" s="31" t="s">
        <v>2396</v>
      </c>
      <c r="DX2091" s="63"/>
      <c r="DY2091" s="63"/>
      <c r="DZ2091" s="63"/>
      <c r="EA2091" s="167"/>
      <c r="EB2091" s="60"/>
      <c r="EC2091" s="60"/>
      <c r="ED2091" s="60"/>
      <c r="EE2091" s="60"/>
      <c r="EF2091" s="60"/>
      <c r="EG2091" s="60"/>
      <c r="EH2091" s="60"/>
      <c r="EI2091" s="60"/>
      <c r="EJ2091" s="60"/>
      <c r="EK2091" s="60"/>
      <c r="EL2091" s="60"/>
      <c r="EM2091" s="60"/>
      <c r="EN2091" s="60"/>
      <c r="EO2091" s="60"/>
      <c r="EP2091" s="60"/>
      <c r="EQ2091" s="60"/>
      <c r="ER2091" s="60"/>
      <c r="ES2091" s="60"/>
      <c r="ET2091" s="60"/>
      <c r="EU2091" s="60"/>
      <c r="EV2091" s="60"/>
      <c r="EW2091" s="60"/>
      <c r="EX2091" s="60"/>
      <c r="EY2091" s="60"/>
      <c r="EZ2091" s="60"/>
      <c r="FA2091" s="60"/>
      <c r="FB2091" s="60"/>
    </row>
    <row r="2092" spans="22:158" x14ac:dyDescent="0.25">
      <c r="W2092" s="33"/>
      <c r="X2092" s="33"/>
      <c r="AH2092" s="38">
        <v>100</v>
      </c>
      <c r="AI2092" s="38">
        <v>125</v>
      </c>
      <c r="AJ2092" s="38">
        <v>16420</v>
      </c>
      <c r="AK2092" s="38">
        <v>18</v>
      </c>
      <c r="AL2092" s="38">
        <v>1918358</v>
      </c>
      <c r="AM2092" s="61" t="s">
        <v>1816</v>
      </c>
      <c r="AN2092" s="61" t="s">
        <v>1692</v>
      </c>
      <c r="AO2092" s="61" t="s">
        <v>1621</v>
      </c>
      <c r="AP2092" s="61" t="s">
        <v>4974</v>
      </c>
      <c r="AQ2092" s="61" t="s">
        <v>4978</v>
      </c>
      <c r="AR2092" s="28">
        <v>0</v>
      </c>
      <c r="AS2092" s="28">
        <v>0</v>
      </c>
      <c r="AT2092" s="28">
        <v>0</v>
      </c>
      <c r="AU2092" s="62"/>
      <c r="DL2092"/>
      <c r="DM2092"/>
      <c r="DN2092"/>
      <c r="DO2092"/>
      <c r="DP2092"/>
      <c r="DQ2092"/>
      <c r="DR2092"/>
      <c r="DV2092" s="31" t="s">
        <v>2391</v>
      </c>
      <c r="DW2092" s="31" t="s">
        <v>2396</v>
      </c>
      <c r="DX2092" s="63"/>
      <c r="DY2092" s="63"/>
      <c r="DZ2092" s="63"/>
      <c r="EA2092" s="167"/>
      <c r="EB2092" s="60"/>
      <c r="EC2092" s="60"/>
      <c r="ED2092" s="60"/>
      <c r="EE2092" s="60"/>
      <c r="EF2092" s="60"/>
      <c r="EG2092" s="60"/>
      <c r="EH2092" s="60"/>
      <c r="EI2092" s="60"/>
      <c r="EJ2092" s="60"/>
      <c r="EK2092" s="60"/>
      <c r="EL2092" s="60"/>
      <c r="EM2092" s="60"/>
      <c r="EN2092" s="60"/>
      <c r="EO2092" s="60"/>
      <c r="EP2092" s="60"/>
      <c r="EQ2092" s="60"/>
      <c r="ER2092" s="60"/>
      <c r="ES2092" s="60"/>
      <c r="ET2092" s="60"/>
      <c r="EU2092" s="60"/>
      <c r="EV2092" s="60"/>
      <c r="EW2092" s="60"/>
      <c r="EX2092" s="60"/>
      <c r="EY2092" s="60"/>
      <c r="EZ2092" s="60"/>
      <c r="FA2092" s="60"/>
      <c r="FB2092" s="60"/>
    </row>
    <row r="2093" spans="22:158" x14ac:dyDescent="0.25">
      <c r="W2093" s="33"/>
      <c r="X2093" s="33"/>
      <c r="AH2093" s="38">
        <v>100</v>
      </c>
      <c r="AI2093" s="38">
        <v>130</v>
      </c>
      <c r="AJ2093" s="38">
        <v>13010</v>
      </c>
      <c r="AK2093" s="38">
        <v>18</v>
      </c>
      <c r="AL2093" s="38">
        <v>1918358</v>
      </c>
      <c r="AM2093" s="61" t="s">
        <v>1816</v>
      </c>
      <c r="AN2093" s="61" t="s">
        <v>1687</v>
      </c>
      <c r="AO2093" s="61" t="s">
        <v>5102</v>
      </c>
      <c r="AP2093" s="61" t="s">
        <v>4974</v>
      </c>
      <c r="AQ2093" s="61" t="s">
        <v>4978</v>
      </c>
      <c r="AR2093" s="28">
        <v>0</v>
      </c>
      <c r="AS2093" s="28">
        <v>47071</v>
      </c>
      <c r="AT2093" s="28">
        <v>0</v>
      </c>
      <c r="AU2093" s="62"/>
      <c r="DL2093"/>
      <c r="DM2093"/>
      <c r="DN2093"/>
      <c r="DO2093"/>
      <c r="DP2093"/>
      <c r="DQ2093"/>
      <c r="DR2093"/>
      <c r="DV2093" s="31" t="s">
        <v>2391</v>
      </c>
      <c r="DW2093" s="31" t="s">
        <v>2397</v>
      </c>
      <c r="DX2093" s="63"/>
      <c r="DY2093" s="63"/>
      <c r="DZ2093" s="63"/>
      <c r="EA2093" s="167"/>
      <c r="EB2093" s="60"/>
      <c r="EC2093" s="60"/>
      <c r="ED2093" s="60"/>
      <c r="EE2093" s="60"/>
      <c r="EF2093" s="60"/>
      <c r="EG2093" s="60"/>
      <c r="EH2093" s="60"/>
      <c r="EI2093" s="60"/>
      <c r="EJ2093" s="60"/>
      <c r="EK2093" s="60"/>
      <c r="EL2093" s="60"/>
      <c r="EM2093" s="60"/>
      <c r="EN2093" s="60"/>
      <c r="EO2093" s="60"/>
      <c r="EP2093" s="60"/>
      <c r="EQ2093" s="60"/>
      <c r="ER2093" s="60"/>
      <c r="ES2093" s="60"/>
      <c r="ET2093" s="60"/>
      <c r="EU2093" s="60"/>
      <c r="EV2093" s="60"/>
      <c r="EW2093" s="60"/>
      <c r="EX2093" s="60"/>
      <c r="EY2093" s="60"/>
      <c r="EZ2093" s="60"/>
      <c r="FA2093" s="60"/>
      <c r="FB2093" s="60"/>
    </row>
    <row r="2094" spans="22:158" x14ac:dyDescent="0.25">
      <c r="W2094" s="33"/>
      <c r="X2094" s="33"/>
      <c r="AH2094" s="38">
        <v>100</v>
      </c>
      <c r="AI2094" s="38">
        <v>130</v>
      </c>
      <c r="AJ2094" s="38">
        <v>13550</v>
      </c>
      <c r="AK2094" s="38">
        <v>18</v>
      </c>
      <c r="AL2094" s="38">
        <v>1918358</v>
      </c>
      <c r="AM2094" s="61" t="s">
        <v>1816</v>
      </c>
      <c r="AN2094" s="61" t="s">
        <v>1687</v>
      </c>
      <c r="AO2094" s="61" t="s">
        <v>5114</v>
      </c>
      <c r="AP2094" s="61" t="s">
        <v>4974</v>
      </c>
      <c r="AQ2094" s="61" t="s">
        <v>4978</v>
      </c>
      <c r="AR2094" s="28">
        <v>0</v>
      </c>
      <c r="AS2094" s="28">
        <v>47149</v>
      </c>
      <c r="AT2094" s="28">
        <v>0</v>
      </c>
      <c r="AU2094" s="62"/>
      <c r="DL2094"/>
      <c r="DM2094"/>
      <c r="DN2094"/>
      <c r="DO2094"/>
      <c r="DP2094"/>
      <c r="DQ2094"/>
      <c r="DR2094"/>
      <c r="DV2094" s="31" t="s">
        <v>2391</v>
      </c>
      <c r="DW2094" s="31" t="s">
        <v>2397</v>
      </c>
      <c r="DX2094" s="63"/>
      <c r="DY2094" s="63"/>
      <c r="DZ2094" s="63"/>
      <c r="EA2094" s="167"/>
      <c r="EB2094" s="60"/>
      <c r="EC2094" s="60"/>
      <c r="ED2094" s="60"/>
      <c r="EE2094" s="60"/>
      <c r="EF2094" s="60"/>
      <c r="EG2094" s="60"/>
      <c r="EH2094" s="60"/>
      <c r="EI2094" s="60"/>
      <c r="EJ2094" s="60"/>
      <c r="EK2094" s="60"/>
      <c r="EL2094" s="60"/>
      <c r="EM2094" s="60"/>
      <c r="EN2094" s="60"/>
      <c r="EO2094" s="60"/>
      <c r="EP2094" s="60"/>
      <c r="EQ2094" s="60"/>
      <c r="ER2094" s="60"/>
      <c r="ES2094" s="60"/>
      <c r="ET2094" s="60"/>
      <c r="EU2094" s="60"/>
      <c r="EV2094" s="60"/>
      <c r="EW2094" s="60"/>
      <c r="EX2094" s="60"/>
      <c r="EY2094" s="60"/>
      <c r="EZ2094" s="60"/>
      <c r="FA2094" s="60"/>
      <c r="FB2094" s="60"/>
    </row>
    <row r="2095" spans="22:158" x14ac:dyDescent="0.25">
      <c r="W2095" s="33"/>
      <c r="X2095" s="33"/>
      <c r="AH2095" s="38">
        <v>100</v>
      </c>
      <c r="AI2095" s="38">
        <v>130</v>
      </c>
      <c r="AJ2095" s="38">
        <v>13650</v>
      </c>
      <c r="AK2095" s="38">
        <v>18</v>
      </c>
      <c r="AL2095" s="38">
        <v>1918358</v>
      </c>
      <c r="AM2095" s="61" t="s">
        <v>1816</v>
      </c>
      <c r="AN2095" s="61" t="s">
        <v>1687</v>
      </c>
      <c r="AO2095" s="61" t="s">
        <v>5116</v>
      </c>
      <c r="AP2095" s="61" t="s">
        <v>4974</v>
      </c>
      <c r="AQ2095" s="61" t="s">
        <v>4978</v>
      </c>
      <c r="AR2095" s="28">
        <v>0</v>
      </c>
      <c r="AS2095" s="28">
        <v>224388</v>
      </c>
      <c r="AT2095" s="28">
        <v>0</v>
      </c>
      <c r="AU2095" s="62"/>
      <c r="DL2095"/>
      <c r="DM2095"/>
      <c r="DN2095"/>
      <c r="DO2095"/>
      <c r="DP2095"/>
      <c r="DQ2095"/>
      <c r="DR2095"/>
      <c r="DV2095" s="31" t="s">
        <v>2391</v>
      </c>
      <c r="DW2095" s="31" t="s">
        <v>2397</v>
      </c>
      <c r="DX2095" s="63"/>
      <c r="DY2095" s="63"/>
      <c r="DZ2095" s="63"/>
      <c r="EA2095" s="167"/>
      <c r="EB2095" s="60"/>
      <c r="EC2095" s="60"/>
      <c r="ED2095" s="60"/>
      <c r="EE2095" s="60"/>
      <c r="EF2095" s="60"/>
      <c r="EG2095" s="60"/>
      <c r="EH2095" s="60"/>
      <c r="EI2095" s="60"/>
      <c r="EJ2095" s="60"/>
      <c r="EK2095" s="60"/>
      <c r="EL2095" s="60"/>
      <c r="EM2095" s="60"/>
      <c r="EN2095" s="60"/>
      <c r="EO2095" s="60"/>
      <c r="EP2095" s="60"/>
      <c r="EQ2095" s="60"/>
      <c r="ER2095" s="60"/>
      <c r="ES2095" s="60"/>
      <c r="ET2095" s="60"/>
      <c r="EU2095" s="60"/>
      <c r="EV2095" s="60"/>
      <c r="EW2095" s="60"/>
      <c r="EX2095" s="60"/>
      <c r="EY2095" s="60"/>
      <c r="EZ2095" s="60"/>
      <c r="FA2095" s="60"/>
      <c r="FB2095" s="60"/>
    </row>
    <row r="2096" spans="22:158" x14ac:dyDescent="0.25">
      <c r="W2096" s="33"/>
      <c r="X2096" s="33"/>
      <c r="AH2096" s="38">
        <v>100</v>
      </c>
      <c r="AI2096" s="38">
        <v>130</v>
      </c>
      <c r="AJ2096" s="38">
        <v>16300</v>
      </c>
      <c r="AK2096" s="38">
        <v>18</v>
      </c>
      <c r="AL2096" s="38">
        <v>1918358</v>
      </c>
      <c r="AM2096" s="61" t="s">
        <v>1816</v>
      </c>
      <c r="AN2096" s="61" t="s">
        <v>1687</v>
      </c>
      <c r="AO2096" s="61" t="s">
        <v>1617</v>
      </c>
      <c r="AP2096" s="61" t="s">
        <v>4974</v>
      </c>
      <c r="AQ2096" s="61" t="s">
        <v>4978</v>
      </c>
      <c r="AR2096" s="28">
        <v>0</v>
      </c>
      <c r="AS2096" s="28">
        <v>0</v>
      </c>
      <c r="AT2096" s="28">
        <v>0</v>
      </c>
      <c r="AU2096" s="62"/>
      <c r="DL2096"/>
      <c r="DM2096"/>
      <c r="DN2096"/>
      <c r="DO2096"/>
      <c r="DP2096"/>
      <c r="DQ2096"/>
      <c r="DR2096"/>
      <c r="DV2096" s="31" t="s">
        <v>2391</v>
      </c>
      <c r="DW2096" s="31" t="s">
        <v>2397</v>
      </c>
      <c r="DX2096" s="63"/>
      <c r="DY2096" s="63"/>
      <c r="DZ2096" s="63"/>
      <c r="EA2096" s="167"/>
      <c r="EB2096" s="60"/>
      <c r="EC2096" s="60"/>
      <c r="ED2096" s="60"/>
      <c r="EE2096" s="60"/>
      <c r="EF2096" s="60"/>
      <c r="EG2096" s="60"/>
      <c r="EH2096" s="60"/>
      <c r="EI2096" s="60"/>
      <c r="EJ2096" s="60"/>
      <c r="EK2096" s="60"/>
      <c r="EL2096" s="60"/>
      <c r="EM2096" s="60"/>
      <c r="EN2096" s="60"/>
      <c r="EO2096" s="60"/>
      <c r="EP2096" s="60"/>
      <c r="EQ2096" s="60"/>
      <c r="ER2096" s="60"/>
      <c r="ES2096" s="60"/>
      <c r="ET2096" s="60"/>
      <c r="EU2096" s="60"/>
      <c r="EV2096" s="60"/>
      <c r="EW2096" s="60"/>
      <c r="EX2096" s="60"/>
      <c r="EY2096" s="60"/>
      <c r="EZ2096" s="60"/>
      <c r="FA2096" s="60"/>
      <c r="FB2096" s="60"/>
    </row>
    <row r="2097" spans="22:158" x14ac:dyDescent="0.25">
      <c r="V2097" s="1"/>
      <c r="W2097" s="33"/>
      <c r="X2097" s="33"/>
      <c r="AH2097" s="38">
        <v>100</v>
      </c>
      <c r="AI2097" s="38">
        <v>130</v>
      </c>
      <c r="AJ2097" s="38">
        <v>17400</v>
      </c>
      <c r="AK2097" s="38">
        <v>18</v>
      </c>
      <c r="AL2097" s="38">
        <v>1918358</v>
      </c>
      <c r="AM2097" s="61" t="s">
        <v>1816</v>
      </c>
      <c r="AN2097" s="61" t="s">
        <v>1687</v>
      </c>
      <c r="AO2097" s="61" t="s">
        <v>1642</v>
      </c>
      <c r="AP2097" s="61" t="s">
        <v>4974</v>
      </c>
      <c r="AQ2097" s="61" t="s">
        <v>4978</v>
      </c>
      <c r="AR2097" s="28">
        <v>0</v>
      </c>
      <c r="AS2097" s="28">
        <v>89479</v>
      </c>
      <c r="AT2097" s="28">
        <v>0</v>
      </c>
      <c r="AU2097" s="62"/>
      <c r="DL2097"/>
      <c r="DM2097"/>
      <c r="DN2097"/>
      <c r="DO2097"/>
      <c r="DP2097"/>
      <c r="DQ2097"/>
      <c r="DR2097"/>
      <c r="DV2097" s="31" t="s">
        <v>2391</v>
      </c>
      <c r="DW2097" s="31" t="s">
        <v>2397</v>
      </c>
      <c r="DX2097" s="63"/>
      <c r="DY2097" s="63"/>
      <c r="DZ2097" s="63"/>
      <c r="EA2097" s="167"/>
      <c r="EB2097" s="60"/>
      <c r="EC2097" s="60"/>
      <c r="ED2097" s="60"/>
      <c r="EE2097" s="60"/>
      <c r="EF2097" s="60"/>
      <c r="EG2097" s="60"/>
      <c r="EH2097" s="60"/>
      <c r="EI2097" s="60"/>
      <c r="EJ2097" s="60"/>
      <c r="EK2097" s="60"/>
      <c r="EL2097" s="60"/>
      <c r="EM2097" s="60"/>
      <c r="EN2097" s="60"/>
      <c r="EO2097" s="60"/>
      <c r="EP2097" s="60"/>
      <c r="EQ2097" s="60"/>
      <c r="ER2097" s="60"/>
      <c r="ES2097" s="60"/>
      <c r="ET2097" s="60"/>
      <c r="EU2097" s="60"/>
      <c r="EV2097" s="60"/>
      <c r="EW2097" s="60"/>
      <c r="EX2097" s="60"/>
      <c r="EY2097" s="60"/>
      <c r="EZ2097" s="60"/>
      <c r="FA2097" s="60"/>
      <c r="FB2097" s="60"/>
    </row>
    <row r="2098" spans="22:158" x14ac:dyDescent="0.25">
      <c r="W2098" s="33"/>
      <c r="X2098" s="33"/>
      <c r="AH2098" s="38">
        <v>100</v>
      </c>
      <c r="AI2098" s="38">
        <v>130</v>
      </c>
      <c r="AJ2098" s="38">
        <v>17650</v>
      </c>
      <c r="AK2098" s="38">
        <v>18</v>
      </c>
      <c r="AL2098" s="38">
        <v>1918358</v>
      </c>
      <c r="AM2098" s="61" t="s">
        <v>1816</v>
      </c>
      <c r="AN2098" s="61" t="s">
        <v>1687</v>
      </c>
      <c r="AO2098" s="61" t="s">
        <v>1648</v>
      </c>
      <c r="AP2098" s="61" t="s">
        <v>4974</v>
      </c>
      <c r="AQ2098" s="61" t="s">
        <v>4978</v>
      </c>
      <c r="AR2098" s="28">
        <v>0</v>
      </c>
      <c r="AS2098" s="28">
        <v>39572</v>
      </c>
      <c r="AT2098" s="28">
        <v>0</v>
      </c>
      <c r="AU2098" s="62"/>
      <c r="DL2098"/>
      <c r="DM2098"/>
      <c r="DN2098"/>
      <c r="DO2098"/>
      <c r="DP2098"/>
      <c r="DQ2098"/>
      <c r="DR2098"/>
      <c r="DV2098" s="31" t="s">
        <v>2391</v>
      </c>
      <c r="DW2098" s="31" t="s">
        <v>2397</v>
      </c>
      <c r="DX2098" s="63"/>
      <c r="DY2098" s="63"/>
      <c r="DZ2098" s="63"/>
      <c r="EA2098" s="167"/>
      <c r="EB2098" s="60"/>
      <c r="EC2098" s="60"/>
      <c r="ED2098" s="60"/>
      <c r="EE2098" s="60"/>
      <c r="EF2098" s="60"/>
      <c r="EG2098" s="60"/>
      <c r="EH2098" s="60"/>
      <c r="EI2098" s="60"/>
      <c r="EJ2098" s="60"/>
      <c r="EK2098" s="60"/>
      <c r="EL2098" s="60"/>
      <c r="EM2098" s="60"/>
      <c r="EN2098" s="60"/>
      <c r="EO2098" s="60"/>
      <c r="EP2098" s="60"/>
      <c r="EQ2098" s="60"/>
      <c r="ER2098" s="60"/>
      <c r="ES2098" s="60"/>
      <c r="ET2098" s="60"/>
      <c r="EU2098" s="60"/>
      <c r="EV2098" s="60"/>
      <c r="EW2098" s="60"/>
      <c r="EX2098" s="60"/>
      <c r="EY2098" s="60"/>
      <c r="EZ2098" s="60"/>
      <c r="FA2098" s="60"/>
      <c r="FB2098" s="60"/>
    </row>
    <row r="2099" spans="22:158" x14ac:dyDescent="0.25">
      <c r="V2099" s="1"/>
      <c r="W2099" s="33"/>
      <c r="X2099" s="33"/>
      <c r="AH2099" s="38">
        <v>100</v>
      </c>
      <c r="AI2099" s="38">
        <v>135</v>
      </c>
      <c r="AJ2099" s="38">
        <v>12100</v>
      </c>
      <c r="AK2099" s="38">
        <v>18</v>
      </c>
      <c r="AL2099" s="38">
        <v>1918358</v>
      </c>
      <c r="AM2099" s="61" t="s">
        <v>1816</v>
      </c>
      <c r="AN2099" s="61" t="s">
        <v>1693</v>
      </c>
      <c r="AO2099" s="61" t="s">
        <v>5086</v>
      </c>
      <c r="AP2099" s="61" t="s">
        <v>4974</v>
      </c>
      <c r="AQ2099" s="61" t="s">
        <v>4978</v>
      </c>
      <c r="AR2099" s="28">
        <v>0</v>
      </c>
      <c r="AS2099" s="28">
        <v>0</v>
      </c>
      <c r="AT2099" s="28">
        <v>0</v>
      </c>
      <c r="AU2099" s="62"/>
      <c r="DL2099"/>
      <c r="DM2099"/>
      <c r="DN2099"/>
      <c r="DO2099"/>
      <c r="DP2099"/>
      <c r="DQ2099"/>
      <c r="DR2099"/>
      <c r="DV2099" s="31" t="s">
        <v>2391</v>
      </c>
      <c r="DW2099" s="31" t="s">
        <v>2398</v>
      </c>
      <c r="DX2099" s="63"/>
      <c r="DY2099" s="63"/>
      <c r="DZ2099" s="63"/>
      <c r="EA2099" s="167"/>
      <c r="EB2099" s="60"/>
      <c r="EC2099" s="60"/>
      <c r="ED2099" s="60"/>
      <c r="EE2099" s="60"/>
      <c r="EF2099" s="60"/>
      <c r="EG2099" s="60"/>
      <c r="EH2099" s="60"/>
      <c r="EI2099" s="60"/>
      <c r="EJ2099" s="60"/>
      <c r="EK2099" s="60"/>
      <c r="EL2099" s="60"/>
      <c r="EM2099" s="60"/>
      <c r="EN2099" s="60"/>
      <c r="EO2099" s="60"/>
      <c r="EP2099" s="60"/>
      <c r="EQ2099" s="60"/>
      <c r="ER2099" s="60"/>
      <c r="ES2099" s="60"/>
      <c r="ET2099" s="60"/>
      <c r="EU2099" s="60"/>
      <c r="EV2099" s="60"/>
      <c r="EW2099" s="60"/>
      <c r="EX2099" s="60"/>
      <c r="EY2099" s="60"/>
      <c r="EZ2099" s="60"/>
      <c r="FA2099" s="60"/>
      <c r="FB2099" s="60"/>
    </row>
    <row r="2100" spans="22:158" x14ac:dyDescent="0.25">
      <c r="W2100" s="33"/>
      <c r="X2100" s="33"/>
      <c r="AH2100" s="38">
        <v>100</v>
      </c>
      <c r="AI2100" s="38">
        <v>135</v>
      </c>
      <c r="AJ2100" s="38">
        <v>12600</v>
      </c>
      <c r="AK2100" s="38">
        <v>18</v>
      </c>
      <c r="AL2100" s="38">
        <v>1918358</v>
      </c>
      <c r="AM2100" s="61" t="s">
        <v>1816</v>
      </c>
      <c r="AN2100" s="61" t="s">
        <v>1693</v>
      </c>
      <c r="AO2100" s="61" t="s">
        <v>5095</v>
      </c>
      <c r="AP2100" s="61" t="s">
        <v>4974</v>
      </c>
      <c r="AQ2100" s="61" t="s">
        <v>4978</v>
      </c>
      <c r="AR2100" s="28">
        <v>0</v>
      </c>
      <c r="AS2100" s="28">
        <v>41982</v>
      </c>
      <c r="AT2100" s="28">
        <v>0</v>
      </c>
      <c r="AU2100" s="62"/>
      <c r="DL2100"/>
      <c r="DM2100"/>
      <c r="DN2100"/>
      <c r="DO2100"/>
      <c r="DP2100"/>
      <c r="DQ2100"/>
      <c r="DR2100"/>
      <c r="DV2100" s="31" t="s">
        <v>2391</v>
      </c>
      <c r="DW2100" s="31" t="s">
        <v>2398</v>
      </c>
      <c r="DX2100" s="63"/>
      <c r="DY2100" s="63"/>
      <c r="DZ2100" s="63"/>
      <c r="EA2100" s="167"/>
      <c r="EB2100" s="60"/>
      <c r="EC2100" s="60"/>
      <c r="ED2100" s="60"/>
      <c r="EE2100" s="60"/>
      <c r="EF2100" s="60"/>
      <c r="EG2100" s="60"/>
      <c r="EH2100" s="60"/>
      <c r="EI2100" s="60"/>
      <c r="EJ2100" s="60"/>
      <c r="EK2100" s="60"/>
      <c r="EL2100" s="60"/>
      <c r="EM2100" s="60"/>
      <c r="EN2100" s="60"/>
      <c r="EO2100" s="60"/>
      <c r="EP2100" s="60"/>
      <c r="EQ2100" s="60"/>
      <c r="ER2100" s="60"/>
      <c r="ES2100" s="60"/>
      <c r="ET2100" s="60"/>
      <c r="EU2100" s="60"/>
      <c r="EV2100" s="60"/>
      <c r="EW2100" s="60"/>
      <c r="EX2100" s="60"/>
      <c r="EY2100" s="60"/>
      <c r="EZ2100" s="60"/>
      <c r="FA2100" s="60"/>
      <c r="FB2100" s="60"/>
    </row>
    <row r="2101" spans="22:158" x14ac:dyDescent="0.25">
      <c r="V2101" s="1"/>
      <c r="W2101" s="33"/>
      <c r="X2101" s="33"/>
      <c r="AH2101" s="38">
        <v>100</v>
      </c>
      <c r="AI2101" s="38">
        <v>135</v>
      </c>
      <c r="AJ2101" s="38">
        <v>12950</v>
      </c>
      <c r="AK2101" s="38">
        <v>18</v>
      </c>
      <c r="AL2101" s="38">
        <v>1918358</v>
      </c>
      <c r="AM2101" s="61" t="s">
        <v>1816</v>
      </c>
      <c r="AN2101" s="61" t="s">
        <v>1693</v>
      </c>
      <c r="AO2101" s="61" t="s">
        <v>5100</v>
      </c>
      <c r="AP2101" s="61" t="s">
        <v>4974</v>
      </c>
      <c r="AQ2101" s="61" t="s">
        <v>4978</v>
      </c>
      <c r="AR2101" s="28">
        <v>0</v>
      </c>
      <c r="AS2101" s="28">
        <v>140151</v>
      </c>
      <c r="AT2101" s="28">
        <v>0</v>
      </c>
      <c r="AU2101" s="62"/>
      <c r="DL2101"/>
      <c r="DM2101"/>
      <c r="DN2101"/>
      <c r="DO2101"/>
      <c r="DP2101"/>
      <c r="DQ2101"/>
      <c r="DR2101"/>
      <c r="DV2101" s="31" t="s">
        <v>2391</v>
      </c>
      <c r="DW2101" s="31" t="s">
        <v>2398</v>
      </c>
      <c r="DX2101" s="63"/>
      <c r="DY2101" s="63"/>
      <c r="DZ2101" s="63"/>
      <c r="EA2101" s="167"/>
      <c r="EB2101" s="60"/>
      <c r="EC2101" s="60"/>
      <c r="ED2101" s="60"/>
      <c r="EE2101" s="60"/>
      <c r="EF2101" s="60"/>
      <c r="EG2101" s="60"/>
      <c r="EH2101" s="60"/>
      <c r="EI2101" s="60"/>
      <c r="EJ2101" s="60"/>
      <c r="EK2101" s="60"/>
      <c r="EL2101" s="60"/>
      <c r="EM2101" s="60"/>
      <c r="EN2101" s="60"/>
      <c r="EO2101" s="60"/>
      <c r="EP2101" s="60"/>
      <c r="EQ2101" s="60"/>
      <c r="ER2101" s="60"/>
      <c r="ES2101" s="60"/>
      <c r="ET2101" s="60"/>
      <c r="EU2101" s="60"/>
      <c r="EV2101" s="60"/>
      <c r="EW2101" s="60"/>
      <c r="EX2101" s="60"/>
      <c r="EY2101" s="60"/>
      <c r="EZ2101" s="60"/>
      <c r="FA2101" s="60"/>
      <c r="FB2101" s="60"/>
    </row>
    <row r="2102" spans="22:158" x14ac:dyDescent="0.25">
      <c r="W2102" s="33"/>
      <c r="X2102" s="33"/>
      <c r="AH2102" s="38">
        <v>100</v>
      </c>
      <c r="AI2102" s="38">
        <v>135</v>
      </c>
      <c r="AJ2102" s="38">
        <v>15270</v>
      </c>
      <c r="AK2102" s="38">
        <v>18</v>
      </c>
      <c r="AL2102" s="38">
        <v>1918358</v>
      </c>
      <c r="AM2102" s="61" t="s">
        <v>1816</v>
      </c>
      <c r="AN2102" s="61" t="s">
        <v>1693</v>
      </c>
      <c r="AO2102" s="61" t="s">
        <v>1596</v>
      </c>
      <c r="AP2102" s="61" t="s">
        <v>4974</v>
      </c>
      <c r="AQ2102" s="61" t="s">
        <v>4978</v>
      </c>
      <c r="AR2102" s="28">
        <v>0</v>
      </c>
      <c r="AS2102" s="28">
        <v>64117</v>
      </c>
      <c r="AT2102" s="28">
        <v>0</v>
      </c>
      <c r="AU2102" s="62"/>
      <c r="DL2102"/>
      <c r="DM2102"/>
      <c r="DN2102"/>
      <c r="DO2102"/>
      <c r="DP2102"/>
      <c r="DQ2102"/>
      <c r="DR2102"/>
      <c r="DV2102" s="31" t="s">
        <v>2391</v>
      </c>
      <c r="DW2102" s="31" t="s">
        <v>2398</v>
      </c>
      <c r="DX2102" s="63"/>
      <c r="DY2102" s="63"/>
      <c r="DZ2102" s="63"/>
      <c r="EA2102" s="167"/>
      <c r="EB2102" s="60"/>
      <c r="EC2102" s="60"/>
      <c r="ED2102" s="60"/>
      <c r="EE2102" s="60"/>
      <c r="EF2102" s="60"/>
      <c r="EG2102" s="60"/>
      <c r="EH2102" s="60"/>
      <c r="EI2102" s="60"/>
      <c r="EJ2102" s="60"/>
      <c r="EK2102" s="60"/>
      <c r="EL2102" s="60"/>
      <c r="EM2102" s="60"/>
      <c r="EN2102" s="60"/>
      <c r="EO2102" s="60"/>
      <c r="EP2102" s="60"/>
      <c r="EQ2102" s="60"/>
      <c r="ER2102" s="60"/>
      <c r="ES2102" s="60"/>
      <c r="ET2102" s="60"/>
      <c r="EU2102" s="60"/>
      <c r="EV2102" s="60"/>
      <c r="EW2102" s="60"/>
      <c r="EX2102" s="60"/>
      <c r="EY2102" s="60"/>
      <c r="EZ2102" s="60"/>
      <c r="FA2102" s="60"/>
      <c r="FB2102" s="60"/>
    </row>
    <row r="2103" spans="22:158" x14ac:dyDescent="0.25">
      <c r="W2103" s="33"/>
      <c r="X2103" s="33"/>
      <c r="AH2103" s="38">
        <v>100</v>
      </c>
      <c r="AI2103" s="38">
        <v>135</v>
      </c>
      <c r="AJ2103" s="38">
        <v>15400</v>
      </c>
      <c r="AK2103" s="38">
        <v>18</v>
      </c>
      <c r="AL2103" s="38">
        <v>1918358</v>
      </c>
      <c r="AM2103" s="61" t="s">
        <v>1816</v>
      </c>
      <c r="AN2103" s="61" t="s">
        <v>1693</v>
      </c>
      <c r="AO2103" s="61" t="s">
        <v>1599</v>
      </c>
      <c r="AP2103" s="61" t="s">
        <v>4974</v>
      </c>
      <c r="AQ2103" s="61" t="s">
        <v>4978</v>
      </c>
      <c r="AR2103" s="28">
        <v>0</v>
      </c>
      <c r="AS2103" s="28">
        <v>0</v>
      </c>
      <c r="AT2103" s="28">
        <v>0</v>
      </c>
      <c r="AU2103" s="62"/>
      <c r="DL2103"/>
      <c r="DM2103"/>
      <c r="DN2103"/>
      <c r="DO2103"/>
      <c r="DP2103"/>
      <c r="DQ2103"/>
      <c r="DR2103"/>
      <c r="DV2103" s="31" t="s">
        <v>2391</v>
      </c>
      <c r="DW2103" s="31" t="s">
        <v>2398</v>
      </c>
      <c r="DX2103" s="63"/>
      <c r="DY2103" s="63"/>
      <c r="DZ2103" s="63"/>
      <c r="EA2103" s="167"/>
      <c r="EB2103" s="60"/>
      <c r="EC2103" s="60"/>
      <c r="ED2103" s="60"/>
      <c r="EE2103" s="60"/>
      <c r="EF2103" s="60"/>
      <c r="EG2103" s="60"/>
      <c r="EH2103" s="60"/>
      <c r="EI2103" s="60"/>
      <c r="EJ2103" s="60"/>
      <c r="EK2103" s="60"/>
      <c r="EL2103" s="60"/>
      <c r="EM2103" s="60"/>
      <c r="EN2103" s="60"/>
      <c r="EO2103" s="60"/>
      <c r="EP2103" s="60"/>
      <c r="EQ2103" s="60"/>
      <c r="ER2103" s="60"/>
      <c r="ES2103" s="60"/>
      <c r="ET2103" s="60"/>
      <c r="EU2103" s="60"/>
      <c r="EV2103" s="60"/>
      <c r="EW2103" s="60"/>
      <c r="EX2103" s="60"/>
      <c r="EY2103" s="60"/>
      <c r="EZ2103" s="60"/>
      <c r="FA2103" s="60"/>
      <c r="FB2103" s="60"/>
    </row>
    <row r="2104" spans="22:158" x14ac:dyDescent="0.25">
      <c r="V2104" s="1"/>
      <c r="W2104" s="33"/>
      <c r="X2104" s="33"/>
      <c r="AH2104" s="38">
        <v>100</v>
      </c>
      <c r="AI2104" s="38">
        <v>135</v>
      </c>
      <c r="AJ2104" s="38">
        <v>15850</v>
      </c>
      <c r="AK2104" s="38">
        <v>18</v>
      </c>
      <c r="AL2104" s="38">
        <v>1918358</v>
      </c>
      <c r="AM2104" s="61" t="s">
        <v>1816</v>
      </c>
      <c r="AN2104" s="61" t="s">
        <v>1693</v>
      </c>
      <c r="AO2104" s="61" t="s">
        <v>1608</v>
      </c>
      <c r="AP2104" s="61" t="s">
        <v>4974</v>
      </c>
      <c r="AQ2104" s="61" t="s">
        <v>4978</v>
      </c>
      <c r="AR2104" s="28">
        <v>0</v>
      </c>
      <c r="AS2104" s="28">
        <v>0</v>
      </c>
      <c r="AT2104" s="28">
        <v>0</v>
      </c>
      <c r="AU2104" s="62"/>
      <c r="DL2104"/>
      <c r="DM2104"/>
      <c r="DN2104"/>
      <c r="DO2104"/>
      <c r="DP2104"/>
      <c r="DQ2104"/>
      <c r="DR2104"/>
      <c r="DV2104" s="31" t="s">
        <v>2391</v>
      </c>
      <c r="DW2104" s="31" t="s">
        <v>2398</v>
      </c>
      <c r="DX2104" s="63"/>
      <c r="DY2104" s="63"/>
      <c r="DZ2104" s="63"/>
      <c r="EA2104" s="167"/>
      <c r="EB2104" s="60"/>
      <c r="EC2104" s="60"/>
      <c r="ED2104" s="60"/>
      <c r="EE2104" s="60"/>
      <c r="EF2104" s="60"/>
      <c r="EG2104" s="60"/>
      <c r="EH2104" s="60"/>
      <c r="EI2104" s="60"/>
      <c r="EJ2104" s="60"/>
      <c r="EK2104" s="60"/>
      <c r="EL2104" s="60"/>
      <c r="EM2104" s="60"/>
      <c r="EN2104" s="60"/>
      <c r="EO2104" s="60"/>
      <c r="EP2104" s="60"/>
      <c r="EQ2104" s="60"/>
      <c r="ER2104" s="60"/>
      <c r="ES2104" s="60"/>
      <c r="ET2104" s="60"/>
      <c r="EU2104" s="60"/>
      <c r="EV2104" s="60"/>
      <c r="EW2104" s="60"/>
      <c r="EX2104" s="60"/>
      <c r="EY2104" s="60"/>
      <c r="EZ2104" s="60"/>
      <c r="FA2104" s="60"/>
      <c r="FB2104" s="60"/>
    </row>
    <row r="2105" spans="22:158" x14ac:dyDescent="0.25">
      <c r="W2105" s="33"/>
      <c r="X2105" s="33"/>
      <c r="AH2105" s="38">
        <v>100</v>
      </c>
      <c r="AI2105" s="38">
        <v>135</v>
      </c>
      <c r="AJ2105" s="38">
        <v>18020</v>
      </c>
      <c r="AK2105" s="38">
        <v>18</v>
      </c>
      <c r="AL2105" s="38">
        <v>1918358</v>
      </c>
      <c r="AM2105" s="61" t="s">
        <v>1816</v>
      </c>
      <c r="AN2105" s="61" t="s">
        <v>1693</v>
      </c>
      <c r="AO2105" s="61" t="s">
        <v>1656</v>
      </c>
      <c r="AP2105" s="61" t="s">
        <v>4974</v>
      </c>
      <c r="AQ2105" s="61" t="s">
        <v>4978</v>
      </c>
      <c r="AR2105" s="28">
        <v>0</v>
      </c>
      <c r="AS2105" s="28">
        <v>279080</v>
      </c>
      <c r="AT2105" s="28">
        <v>0</v>
      </c>
      <c r="AU2105" s="62"/>
      <c r="DL2105"/>
      <c r="DM2105"/>
      <c r="DN2105"/>
      <c r="DO2105"/>
      <c r="DP2105"/>
      <c r="DQ2105"/>
      <c r="DR2105"/>
      <c r="DV2105" s="31" t="s">
        <v>2391</v>
      </c>
      <c r="DW2105" s="31" t="s">
        <v>2398</v>
      </c>
      <c r="DX2105" s="63"/>
      <c r="DY2105" s="63"/>
      <c r="DZ2105" s="63"/>
      <c r="EA2105" s="167"/>
      <c r="EB2105" s="60"/>
      <c r="EC2105" s="60"/>
      <c r="ED2105" s="60"/>
      <c r="EE2105" s="60"/>
      <c r="EF2105" s="60"/>
      <c r="EG2105" s="60"/>
      <c r="EH2105" s="60"/>
      <c r="EI2105" s="60"/>
      <c r="EJ2105" s="60"/>
      <c r="EK2105" s="60"/>
      <c r="EL2105" s="60"/>
      <c r="EM2105" s="60"/>
      <c r="EN2105" s="60"/>
      <c r="EO2105" s="60"/>
      <c r="EP2105" s="60"/>
      <c r="EQ2105" s="60"/>
      <c r="ER2105" s="60"/>
      <c r="ES2105" s="60"/>
      <c r="ET2105" s="60"/>
      <c r="EU2105" s="60"/>
      <c r="EV2105" s="60"/>
      <c r="EW2105" s="60"/>
      <c r="EX2105" s="60"/>
      <c r="EY2105" s="60"/>
      <c r="EZ2105" s="60"/>
      <c r="FA2105" s="60"/>
      <c r="FB2105" s="60"/>
    </row>
    <row r="2106" spans="22:158" x14ac:dyDescent="0.25">
      <c r="W2106" s="33"/>
      <c r="X2106" s="33"/>
      <c r="AH2106" s="38">
        <v>100</v>
      </c>
      <c r="AI2106" s="38">
        <v>135</v>
      </c>
      <c r="AJ2106" s="38">
        <v>18150</v>
      </c>
      <c r="AK2106" s="38">
        <v>18</v>
      </c>
      <c r="AL2106" s="38">
        <v>1918358</v>
      </c>
      <c r="AM2106" s="61" t="s">
        <v>1816</v>
      </c>
      <c r="AN2106" s="61" t="s">
        <v>1693</v>
      </c>
      <c r="AO2106" s="61" t="s">
        <v>1659</v>
      </c>
      <c r="AP2106" s="61" t="s">
        <v>4974</v>
      </c>
      <c r="AQ2106" s="61" t="s">
        <v>4978</v>
      </c>
      <c r="AR2106" s="28">
        <v>0</v>
      </c>
      <c r="AS2106" s="28">
        <v>44437</v>
      </c>
      <c r="AT2106" s="28">
        <v>0</v>
      </c>
      <c r="AU2106" s="62"/>
      <c r="DL2106"/>
      <c r="DM2106"/>
      <c r="DN2106"/>
      <c r="DO2106"/>
      <c r="DP2106"/>
      <c r="DQ2106"/>
      <c r="DR2106"/>
      <c r="DV2106" s="31" t="s">
        <v>2391</v>
      </c>
      <c r="DW2106" s="31" t="s">
        <v>2398</v>
      </c>
      <c r="DX2106" s="63"/>
      <c r="DY2106" s="63"/>
      <c r="DZ2106" s="63"/>
      <c r="EA2106" s="167"/>
      <c r="EB2106" s="60"/>
      <c r="EC2106" s="60"/>
      <c r="ED2106" s="60"/>
      <c r="EE2106" s="60"/>
      <c r="EF2106" s="60"/>
      <c r="EG2106" s="60"/>
      <c r="EH2106" s="60"/>
      <c r="EI2106" s="60"/>
      <c r="EJ2106" s="60"/>
      <c r="EK2106" s="60"/>
      <c r="EL2106" s="60"/>
      <c r="EM2106" s="60"/>
      <c r="EN2106" s="60"/>
      <c r="EO2106" s="60"/>
      <c r="EP2106" s="60"/>
      <c r="EQ2106" s="60"/>
      <c r="ER2106" s="60"/>
      <c r="ES2106" s="60"/>
      <c r="ET2106" s="60"/>
      <c r="EU2106" s="60"/>
      <c r="EV2106" s="60"/>
      <c r="EW2106" s="60"/>
      <c r="EX2106" s="60"/>
      <c r="EY2106" s="60"/>
      <c r="EZ2106" s="60"/>
      <c r="FA2106" s="60"/>
      <c r="FB2106" s="60"/>
    </row>
    <row r="2107" spans="22:158" x14ac:dyDescent="0.25">
      <c r="W2107" s="33"/>
      <c r="X2107" s="33"/>
      <c r="AH2107" s="38">
        <v>100</v>
      </c>
      <c r="AI2107" s="38">
        <v>140</v>
      </c>
      <c r="AJ2107" s="38">
        <v>10470</v>
      </c>
      <c r="AK2107" s="38">
        <v>18</v>
      </c>
      <c r="AL2107" s="38">
        <v>1918358</v>
      </c>
      <c r="AM2107" s="61" t="s">
        <v>1816</v>
      </c>
      <c r="AN2107" s="61" t="s">
        <v>1690</v>
      </c>
      <c r="AO2107" s="61" t="s">
        <v>5052</v>
      </c>
      <c r="AP2107" s="61" t="s">
        <v>4974</v>
      </c>
      <c r="AQ2107" s="61" t="s">
        <v>4978</v>
      </c>
      <c r="AR2107" s="28">
        <v>0</v>
      </c>
      <c r="AS2107" s="28">
        <v>71000</v>
      </c>
      <c r="AT2107" s="28">
        <v>0</v>
      </c>
      <c r="AU2107" s="62"/>
      <c r="DL2107"/>
      <c r="DM2107"/>
      <c r="DN2107"/>
      <c r="DO2107"/>
      <c r="DP2107"/>
      <c r="DQ2107"/>
      <c r="DR2107"/>
      <c r="DV2107" s="31" t="s">
        <v>2391</v>
      </c>
      <c r="DW2107" s="31" t="s">
        <v>2399</v>
      </c>
      <c r="DX2107" s="63"/>
      <c r="DY2107" s="63"/>
      <c r="DZ2107" s="63"/>
      <c r="EA2107" s="167"/>
      <c r="EB2107" s="60"/>
      <c r="EC2107" s="60"/>
      <c r="ED2107" s="60"/>
      <c r="EE2107" s="60"/>
      <c r="EF2107" s="60"/>
      <c r="EG2107" s="60"/>
      <c r="EH2107" s="60"/>
      <c r="EI2107" s="60"/>
      <c r="EJ2107" s="60"/>
      <c r="EK2107" s="60"/>
      <c r="EL2107" s="60"/>
      <c r="EM2107" s="60"/>
      <c r="EN2107" s="60"/>
      <c r="EO2107" s="60"/>
      <c r="EP2107" s="60"/>
      <c r="EQ2107" s="60"/>
      <c r="ER2107" s="60"/>
      <c r="ES2107" s="60"/>
      <c r="ET2107" s="60"/>
      <c r="EU2107" s="60"/>
      <c r="EV2107" s="60"/>
      <c r="EW2107" s="60"/>
      <c r="EX2107" s="60"/>
      <c r="EY2107" s="60"/>
      <c r="EZ2107" s="60"/>
      <c r="FA2107" s="60"/>
      <c r="FB2107" s="60"/>
    </row>
    <row r="2108" spans="22:158" x14ac:dyDescent="0.25">
      <c r="W2108" s="33"/>
      <c r="X2108" s="33"/>
      <c r="AH2108" s="38">
        <v>100</v>
      </c>
      <c r="AI2108" s="38">
        <v>140</v>
      </c>
      <c r="AJ2108" s="38">
        <v>10850</v>
      </c>
      <c r="AK2108" s="38">
        <v>18</v>
      </c>
      <c r="AL2108" s="38">
        <v>1918358</v>
      </c>
      <c r="AM2108" s="61" t="s">
        <v>1816</v>
      </c>
      <c r="AN2108" s="61" t="s">
        <v>1690</v>
      </c>
      <c r="AO2108" s="61" t="s">
        <v>5060</v>
      </c>
      <c r="AP2108" s="61" t="s">
        <v>4974</v>
      </c>
      <c r="AQ2108" s="61" t="s">
        <v>4978</v>
      </c>
      <c r="AR2108" s="28">
        <v>0</v>
      </c>
      <c r="AS2108" s="28">
        <v>91197</v>
      </c>
      <c r="AT2108" s="28">
        <v>0</v>
      </c>
      <c r="AU2108" s="62"/>
      <c r="DL2108"/>
      <c r="DM2108"/>
      <c r="DN2108"/>
      <c r="DO2108"/>
      <c r="DP2108"/>
      <c r="DQ2108"/>
      <c r="DR2108"/>
      <c r="DV2108" s="31" t="s">
        <v>2391</v>
      </c>
      <c r="DW2108" s="31" t="s">
        <v>2399</v>
      </c>
      <c r="DX2108" s="63"/>
      <c r="DY2108" s="63"/>
      <c r="DZ2108" s="63"/>
      <c r="EA2108" s="167"/>
      <c r="EB2108" s="60"/>
      <c r="EC2108" s="60"/>
      <c r="ED2108" s="60"/>
      <c r="EE2108" s="60"/>
      <c r="EF2108" s="60"/>
      <c r="EG2108" s="60"/>
      <c r="EH2108" s="60"/>
      <c r="EI2108" s="60"/>
      <c r="EJ2108" s="60"/>
      <c r="EK2108" s="60"/>
      <c r="EL2108" s="60"/>
      <c r="EM2108" s="60"/>
      <c r="EN2108" s="60"/>
      <c r="EO2108" s="60"/>
      <c r="EP2108" s="60"/>
      <c r="EQ2108" s="60"/>
      <c r="ER2108" s="60"/>
      <c r="ES2108" s="60"/>
      <c r="ET2108" s="60"/>
      <c r="EU2108" s="60"/>
      <c r="EV2108" s="60"/>
      <c r="EW2108" s="60"/>
      <c r="EX2108" s="60"/>
      <c r="EY2108" s="60"/>
      <c r="EZ2108" s="60"/>
      <c r="FA2108" s="60"/>
      <c r="FB2108" s="60"/>
    </row>
    <row r="2109" spans="22:158" x14ac:dyDescent="0.25">
      <c r="W2109" s="33"/>
      <c r="X2109" s="33"/>
      <c r="AH2109" s="38">
        <v>100</v>
      </c>
      <c r="AI2109" s="38">
        <v>140</v>
      </c>
      <c r="AJ2109" s="38">
        <v>11400</v>
      </c>
      <c r="AK2109" s="38">
        <v>18</v>
      </c>
      <c r="AL2109" s="38">
        <v>1918358</v>
      </c>
      <c r="AM2109" s="61" t="s">
        <v>1816</v>
      </c>
      <c r="AN2109" s="61" t="s">
        <v>1690</v>
      </c>
      <c r="AO2109" s="61" t="s">
        <v>5071</v>
      </c>
      <c r="AP2109" s="61" t="s">
        <v>4974</v>
      </c>
      <c r="AQ2109" s="61" t="s">
        <v>4978</v>
      </c>
      <c r="AR2109" s="28">
        <v>0</v>
      </c>
      <c r="AS2109" s="28">
        <v>66360</v>
      </c>
      <c r="AT2109" s="28">
        <v>0</v>
      </c>
      <c r="AU2109" s="62"/>
      <c r="DL2109"/>
      <c r="DM2109"/>
      <c r="DN2109"/>
      <c r="DO2109"/>
      <c r="DP2109"/>
      <c r="DQ2109"/>
      <c r="DR2109"/>
      <c r="DV2109" s="31" t="s">
        <v>2391</v>
      </c>
      <c r="DW2109" s="31" t="s">
        <v>2399</v>
      </c>
      <c r="DX2109" s="63"/>
      <c r="DY2109" s="63"/>
      <c r="DZ2109" s="63"/>
      <c r="EA2109" s="167"/>
      <c r="EB2109" s="60"/>
      <c r="EC2109" s="60"/>
      <c r="ED2109" s="60"/>
      <c r="EE2109" s="60"/>
      <c r="EF2109" s="60"/>
      <c r="EG2109" s="60"/>
      <c r="EH2109" s="60"/>
      <c r="EI2109" s="60"/>
      <c r="EJ2109" s="60"/>
      <c r="EK2109" s="60"/>
      <c r="EL2109" s="60"/>
      <c r="EM2109" s="60"/>
      <c r="EN2109" s="60"/>
      <c r="EO2109" s="60"/>
      <c r="EP2109" s="60"/>
      <c r="EQ2109" s="60"/>
      <c r="ER2109" s="60"/>
      <c r="ES2109" s="60"/>
      <c r="ET2109" s="60"/>
      <c r="EU2109" s="60"/>
      <c r="EV2109" s="60"/>
      <c r="EW2109" s="60"/>
      <c r="EX2109" s="60"/>
      <c r="EY2109" s="60"/>
      <c r="EZ2109" s="60"/>
      <c r="FA2109" s="60"/>
      <c r="FB2109" s="60"/>
    </row>
    <row r="2110" spans="22:158" x14ac:dyDescent="0.25">
      <c r="W2110" s="33"/>
      <c r="X2110" s="33"/>
      <c r="AH2110" s="38">
        <v>100</v>
      </c>
      <c r="AI2110" s="38">
        <v>140</v>
      </c>
      <c r="AJ2110" s="38">
        <v>12350</v>
      </c>
      <c r="AK2110" s="38">
        <v>18</v>
      </c>
      <c r="AL2110" s="38">
        <v>1918358</v>
      </c>
      <c r="AM2110" s="61" t="s">
        <v>1816</v>
      </c>
      <c r="AN2110" s="61" t="s">
        <v>1690</v>
      </c>
      <c r="AO2110" s="61" t="s">
        <v>5091</v>
      </c>
      <c r="AP2110" s="61" t="s">
        <v>4974</v>
      </c>
      <c r="AQ2110" s="61" t="s">
        <v>4978</v>
      </c>
      <c r="AR2110" s="28">
        <v>0</v>
      </c>
      <c r="AS2110" s="28">
        <v>10119</v>
      </c>
      <c r="AT2110" s="28">
        <v>0</v>
      </c>
      <c r="AU2110" s="62"/>
      <c r="DL2110"/>
      <c r="DM2110"/>
      <c r="DN2110"/>
      <c r="DO2110"/>
      <c r="DP2110"/>
      <c r="DQ2110"/>
      <c r="DR2110"/>
      <c r="DV2110" s="31" t="s">
        <v>2391</v>
      </c>
      <c r="DW2110" s="31" t="s">
        <v>2399</v>
      </c>
      <c r="DX2110" s="63"/>
      <c r="DY2110" s="63"/>
      <c r="DZ2110" s="63"/>
      <c r="EA2110" s="167"/>
      <c r="EB2110" s="60"/>
      <c r="EC2110" s="60"/>
      <c r="ED2110" s="60"/>
      <c r="EE2110" s="60"/>
      <c r="EF2110" s="60"/>
      <c r="EG2110" s="60"/>
      <c r="EH2110" s="60"/>
      <c r="EI2110" s="60"/>
      <c r="EJ2110" s="60"/>
      <c r="EK2110" s="60"/>
      <c r="EL2110" s="60"/>
      <c r="EM2110" s="60"/>
      <c r="EN2110" s="60"/>
      <c r="EO2110" s="60"/>
      <c r="EP2110" s="60"/>
      <c r="EQ2110" s="60"/>
      <c r="ER2110" s="60"/>
      <c r="ES2110" s="60"/>
      <c r="ET2110" s="60"/>
      <c r="EU2110" s="60"/>
      <c r="EV2110" s="60"/>
      <c r="EW2110" s="60"/>
      <c r="EX2110" s="60"/>
      <c r="EY2110" s="60"/>
      <c r="EZ2110" s="60"/>
      <c r="FA2110" s="60"/>
      <c r="FB2110" s="60"/>
    </row>
    <row r="2111" spans="22:158" x14ac:dyDescent="0.25">
      <c r="V2111" s="1"/>
      <c r="W2111" s="33"/>
      <c r="X2111" s="33"/>
      <c r="AH2111" s="38">
        <v>100</v>
      </c>
      <c r="AI2111" s="38">
        <v>140</v>
      </c>
      <c r="AJ2111" s="38">
        <v>12900</v>
      </c>
      <c r="AK2111" s="38">
        <v>18</v>
      </c>
      <c r="AL2111" s="38">
        <v>1918358</v>
      </c>
      <c r="AM2111" s="61" t="s">
        <v>1816</v>
      </c>
      <c r="AN2111" s="61" t="s">
        <v>1690</v>
      </c>
      <c r="AO2111" s="61" t="s">
        <v>5099</v>
      </c>
      <c r="AP2111" s="61" t="s">
        <v>4974</v>
      </c>
      <c r="AQ2111" s="61" t="s">
        <v>4978</v>
      </c>
      <c r="AR2111" s="28">
        <v>0</v>
      </c>
      <c r="AS2111" s="28">
        <v>566048</v>
      </c>
      <c r="AT2111" s="28">
        <v>0</v>
      </c>
      <c r="AU2111" s="62"/>
      <c r="DL2111"/>
      <c r="DM2111"/>
      <c r="DN2111"/>
      <c r="DO2111"/>
      <c r="DP2111"/>
      <c r="DQ2111"/>
      <c r="DR2111"/>
      <c r="DV2111" s="31" t="s">
        <v>2391</v>
      </c>
      <c r="DW2111" s="31" t="s">
        <v>2399</v>
      </c>
      <c r="DX2111" s="63"/>
      <c r="DY2111" s="63"/>
      <c r="DZ2111" s="63"/>
      <c r="EA2111" s="167"/>
      <c r="EB2111" s="60"/>
      <c r="EC2111" s="60"/>
      <c r="ED2111" s="60"/>
      <c r="EE2111" s="60"/>
      <c r="EF2111" s="60"/>
      <c r="EG2111" s="60"/>
      <c r="EH2111" s="60"/>
      <c r="EI2111" s="60"/>
      <c r="EJ2111" s="60"/>
      <c r="EK2111" s="60"/>
      <c r="EL2111" s="60"/>
      <c r="EM2111" s="60"/>
      <c r="EN2111" s="60"/>
      <c r="EO2111" s="60"/>
      <c r="EP2111" s="60"/>
      <c r="EQ2111" s="60"/>
      <c r="ER2111" s="60"/>
      <c r="ES2111" s="60"/>
      <c r="ET2111" s="60"/>
      <c r="EU2111" s="60"/>
      <c r="EV2111" s="60"/>
      <c r="EW2111" s="60"/>
      <c r="EX2111" s="60"/>
      <c r="EY2111" s="60"/>
      <c r="EZ2111" s="60"/>
      <c r="FA2111" s="60"/>
      <c r="FB2111" s="60"/>
    </row>
    <row r="2112" spans="22:158" x14ac:dyDescent="0.25">
      <c r="W2112" s="33"/>
      <c r="X2112" s="33"/>
      <c r="AH2112" s="38">
        <v>100</v>
      </c>
      <c r="AI2112" s="38">
        <v>140</v>
      </c>
      <c r="AJ2112" s="38">
        <v>14870</v>
      </c>
      <c r="AK2112" s="38">
        <v>18</v>
      </c>
      <c r="AL2112" s="38">
        <v>1918358</v>
      </c>
      <c r="AM2112" s="61" t="s">
        <v>1816</v>
      </c>
      <c r="AN2112" s="61" t="s">
        <v>1690</v>
      </c>
      <c r="AO2112" s="61" t="s">
        <v>1586</v>
      </c>
      <c r="AP2112" s="61" t="s">
        <v>4974</v>
      </c>
      <c r="AQ2112" s="61" t="s">
        <v>4978</v>
      </c>
      <c r="AR2112" s="28">
        <v>0</v>
      </c>
      <c r="AS2112" s="28">
        <v>22064</v>
      </c>
      <c r="AT2112" s="28">
        <v>0</v>
      </c>
      <c r="AU2112" s="62"/>
      <c r="DL2112"/>
      <c r="DM2112"/>
      <c r="DN2112"/>
      <c r="DO2112"/>
      <c r="DP2112"/>
      <c r="DQ2112"/>
      <c r="DR2112"/>
      <c r="DV2112" s="31" t="s">
        <v>2391</v>
      </c>
      <c r="DW2112" s="31" t="s">
        <v>2399</v>
      </c>
      <c r="DX2112" s="63"/>
      <c r="DY2112" s="63"/>
      <c r="DZ2112" s="63"/>
      <c r="EA2112" s="167"/>
      <c r="EB2112" s="60"/>
      <c r="EC2112" s="60"/>
      <c r="ED2112" s="60"/>
      <c r="EE2112" s="60"/>
      <c r="EF2112" s="60"/>
      <c r="EG2112" s="60"/>
      <c r="EH2112" s="60"/>
      <c r="EI2112" s="60"/>
      <c r="EJ2112" s="60"/>
      <c r="EK2112" s="60"/>
      <c r="EL2112" s="60"/>
      <c r="EM2112" s="60"/>
      <c r="EN2112" s="60"/>
      <c r="EO2112" s="60"/>
      <c r="EP2112" s="60"/>
      <c r="EQ2112" s="60"/>
      <c r="ER2112" s="60"/>
      <c r="ES2112" s="60"/>
      <c r="ET2112" s="60"/>
      <c r="EU2112" s="60"/>
      <c r="EV2112" s="60"/>
      <c r="EW2112" s="60"/>
      <c r="EX2112" s="60"/>
      <c r="EY2112" s="60"/>
      <c r="EZ2112" s="60"/>
      <c r="FA2112" s="60"/>
      <c r="FB2112" s="60"/>
    </row>
    <row r="2113" spans="22:158" x14ac:dyDescent="0.25">
      <c r="V2113" s="1"/>
      <c r="W2113" s="33"/>
      <c r="X2113" s="33"/>
      <c r="AH2113" s="38">
        <v>100</v>
      </c>
      <c r="AI2113" s="38">
        <v>140</v>
      </c>
      <c r="AJ2113" s="38">
        <v>14875</v>
      </c>
      <c r="AK2113" s="38">
        <v>18</v>
      </c>
      <c r="AL2113" s="38">
        <v>1918358</v>
      </c>
      <c r="AM2113" s="61" t="s">
        <v>1816</v>
      </c>
      <c r="AN2113" s="61" t="s">
        <v>1690</v>
      </c>
      <c r="AO2113" s="61" t="s">
        <v>1230</v>
      </c>
      <c r="AP2113" s="61" t="s">
        <v>4974</v>
      </c>
      <c r="AQ2113" s="61" t="s">
        <v>4978</v>
      </c>
      <c r="AR2113" s="28">
        <v>0</v>
      </c>
      <c r="AS2113" s="28">
        <v>339542</v>
      </c>
      <c r="AT2113" s="28">
        <v>0</v>
      </c>
      <c r="AU2113" s="62"/>
      <c r="DL2113"/>
      <c r="DM2113"/>
      <c r="DN2113"/>
      <c r="DO2113"/>
      <c r="DP2113"/>
      <c r="DQ2113"/>
      <c r="DR2113"/>
      <c r="DV2113" s="31" t="s">
        <v>2391</v>
      </c>
      <c r="DW2113" s="31" t="s">
        <v>2399</v>
      </c>
      <c r="DX2113" s="63"/>
      <c r="DY2113" s="63"/>
      <c r="DZ2113" s="63"/>
      <c r="EA2113" s="167"/>
      <c r="EB2113" s="60"/>
      <c r="EC2113" s="60"/>
      <c r="ED2113" s="60"/>
      <c r="EE2113" s="60"/>
      <c r="EF2113" s="60"/>
      <c r="EG2113" s="60"/>
      <c r="EH2113" s="60"/>
      <c r="EI2113" s="60"/>
      <c r="EJ2113" s="60"/>
      <c r="EK2113" s="60"/>
      <c r="EL2113" s="60"/>
      <c r="EM2113" s="60"/>
      <c r="EN2113" s="60"/>
      <c r="EO2113" s="60"/>
      <c r="EP2113" s="60"/>
      <c r="EQ2113" s="60"/>
      <c r="ER2113" s="60"/>
      <c r="ES2113" s="60"/>
      <c r="ET2113" s="60"/>
      <c r="EU2113" s="60"/>
      <c r="EV2113" s="60"/>
      <c r="EW2113" s="60"/>
      <c r="EX2113" s="60"/>
      <c r="EY2113" s="60"/>
      <c r="EZ2113" s="60"/>
      <c r="FA2113" s="60"/>
      <c r="FB2113" s="60"/>
    </row>
    <row r="2114" spans="22:158" x14ac:dyDescent="0.25">
      <c r="W2114" s="33"/>
      <c r="X2114" s="33"/>
      <c r="AH2114" s="38">
        <v>100</v>
      </c>
      <c r="AI2114" s="38">
        <v>140</v>
      </c>
      <c r="AJ2114" s="38">
        <v>16150</v>
      </c>
      <c r="AK2114" s="38">
        <v>18</v>
      </c>
      <c r="AL2114" s="38">
        <v>1918358</v>
      </c>
      <c r="AM2114" s="61" t="s">
        <v>1816</v>
      </c>
      <c r="AN2114" s="61" t="s">
        <v>1690</v>
      </c>
      <c r="AO2114" s="61" t="s">
        <v>1613</v>
      </c>
      <c r="AP2114" s="61" t="s">
        <v>4974</v>
      </c>
      <c r="AQ2114" s="61" t="s">
        <v>4978</v>
      </c>
      <c r="AR2114" s="28">
        <v>0</v>
      </c>
      <c r="AS2114" s="28">
        <v>165639</v>
      </c>
      <c r="AT2114" s="28">
        <v>0</v>
      </c>
      <c r="AU2114" s="62"/>
      <c r="DL2114"/>
      <c r="DM2114"/>
      <c r="DN2114"/>
      <c r="DO2114"/>
      <c r="DP2114"/>
      <c r="DQ2114"/>
      <c r="DR2114"/>
      <c r="DV2114" s="31" t="s">
        <v>2391</v>
      </c>
      <c r="DW2114" s="31" t="s">
        <v>2399</v>
      </c>
      <c r="DX2114" s="63"/>
      <c r="DY2114" s="63"/>
      <c r="DZ2114" s="63"/>
      <c r="EA2114" s="167"/>
      <c r="EB2114" s="60"/>
      <c r="EC2114" s="60"/>
      <c r="ED2114" s="60"/>
      <c r="EE2114" s="60"/>
      <c r="EF2114" s="60"/>
      <c r="EG2114" s="60"/>
      <c r="EH2114" s="60"/>
      <c r="EI2114" s="60"/>
      <c r="EJ2114" s="60"/>
      <c r="EK2114" s="60"/>
      <c r="EL2114" s="60"/>
      <c r="EM2114" s="60"/>
      <c r="EN2114" s="60"/>
      <c r="EO2114" s="60"/>
      <c r="EP2114" s="60"/>
      <c r="EQ2114" s="60"/>
      <c r="ER2114" s="60"/>
      <c r="ES2114" s="60"/>
      <c r="ET2114" s="60"/>
      <c r="EU2114" s="60"/>
      <c r="EV2114" s="60"/>
      <c r="EW2114" s="60"/>
      <c r="EX2114" s="60"/>
      <c r="EY2114" s="60"/>
      <c r="EZ2114" s="60"/>
      <c r="FA2114" s="60"/>
      <c r="FB2114" s="60"/>
    </row>
    <row r="2115" spans="22:158" x14ac:dyDescent="0.25">
      <c r="W2115" s="33"/>
      <c r="X2115" s="33"/>
      <c r="AH2115" s="38">
        <v>100</v>
      </c>
      <c r="AI2115" s="38">
        <v>140</v>
      </c>
      <c r="AJ2115" s="38">
        <v>16750</v>
      </c>
      <c r="AK2115" s="38">
        <v>18</v>
      </c>
      <c r="AL2115" s="38">
        <v>1918358</v>
      </c>
      <c r="AM2115" s="61" t="s">
        <v>1816</v>
      </c>
      <c r="AN2115" s="61" t="s">
        <v>1690</v>
      </c>
      <c r="AO2115" s="61" t="s">
        <v>1628</v>
      </c>
      <c r="AP2115" s="61" t="s">
        <v>4974</v>
      </c>
      <c r="AQ2115" s="61" t="s">
        <v>4978</v>
      </c>
      <c r="AR2115" s="28">
        <v>0</v>
      </c>
      <c r="AS2115" s="28">
        <v>0</v>
      </c>
      <c r="AT2115" s="28">
        <v>0</v>
      </c>
      <c r="AU2115" s="62"/>
      <c r="DL2115"/>
      <c r="DM2115"/>
      <c r="DN2115"/>
      <c r="DO2115"/>
      <c r="DP2115"/>
      <c r="DQ2115"/>
      <c r="DR2115"/>
      <c r="DV2115" s="31" t="s">
        <v>2391</v>
      </c>
      <c r="DW2115" s="31" t="s">
        <v>2399</v>
      </c>
      <c r="DX2115" s="63"/>
      <c r="DY2115" s="63"/>
      <c r="DZ2115" s="63"/>
      <c r="EA2115" s="167"/>
      <c r="EB2115" s="60"/>
      <c r="EC2115" s="60"/>
      <c r="ED2115" s="60"/>
      <c r="EE2115" s="60"/>
      <c r="EF2115" s="60"/>
      <c r="EG2115" s="60"/>
      <c r="EH2115" s="60"/>
      <c r="EI2115" s="60"/>
      <c r="EJ2115" s="60"/>
      <c r="EK2115" s="60"/>
      <c r="EL2115" s="60"/>
      <c r="EM2115" s="60"/>
      <c r="EN2115" s="60"/>
      <c r="EO2115" s="60"/>
      <c r="EP2115" s="60"/>
      <c r="EQ2115" s="60"/>
      <c r="ER2115" s="60"/>
      <c r="ES2115" s="60"/>
      <c r="ET2115" s="60"/>
      <c r="EU2115" s="60"/>
      <c r="EV2115" s="60"/>
      <c r="EW2115" s="60"/>
      <c r="EX2115" s="60"/>
      <c r="EY2115" s="60"/>
      <c r="EZ2115" s="60"/>
      <c r="FA2115" s="60"/>
      <c r="FB2115" s="60"/>
    </row>
    <row r="2116" spans="22:158" x14ac:dyDescent="0.25">
      <c r="W2116" s="33"/>
      <c r="X2116" s="33"/>
      <c r="AH2116" s="38">
        <v>100</v>
      </c>
      <c r="AI2116" s="38">
        <v>140</v>
      </c>
      <c r="AJ2116" s="38">
        <v>18100</v>
      </c>
      <c r="AK2116" s="38">
        <v>18</v>
      </c>
      <c r="AL2116" s="38">
        <v>1918358</v>
      </c>
      <c r="AM2116" s="61" t="s">
        <v>1816</v>
      </c>
      <c r="AN2116" s="61" t="s">
        <v>1690</v>
      </c>
      <c r="AO2116" s="61" t="s">
        <v>1658</v>
      </c>
      <c r="AP2116" s="61" t="s">
        <v>4974</v>
      </c>
      <c r="AQ2116" s="61" t="s">
        <v>4978</v>
      </c>
      <c r="AR2116" s="28">
        <v>0</v>
      </c>
      <c r="AS2116" s="28">
        <v>66840</v>
      </c>
      <c r="AT2116" s="28">
        <v>0</v>
      </c>
      <c r="AU2116" s="62"/>
      <c r="DL2116"/>
      <c r="DM2116"/>
      <c r="DN2116"/>
      <c r="DO2116"/>
      <c r="DP2116"/>
      <c r="DQ2116"/>
      <c r="DR2116"/>
      <c r="DV2116" s="31" t="s">
        <v>2391</v>
      </c>
      <c r="DW2116" s="31" t="s">
        <v>2399</v>
      </c>
      <c r="DX2116" s="63"/>
      <c r="DY2116" s="63"/>
      <c r="DZ2116" s="63"/>
      <c r="EA2116" s="167"/>
      <c r="EB2116" s="60"/>
      <c r="EC2116" s="60"/>
      <c r="ED2116" s="60"/>
      <c r="EE2116" s="60"/>
      <c r="EF2116" s="60"/>
      <c r="EG2116" s="60"/>
      <c r="EH2116" s="60"/>
      <c r="EI2116" s="60"/>
      <c r="EJ2116" s="60"/>
      <c r="EK2116" s="60"/>
      <c r="EL2116" s="60"/>
      <c r="EM2116" s="60"/>
      <c r="EN2116" s="60"/>
      <c r="EO2116" s="60"/>
      <c r="EP2116" s="60"/>
      <c r="EQ2116" s="60"/>
      <c r="ER2116" s="60"/>
      <c r="ES2116" s="60"/>
      <c r="ET2116" s="60"/>
      <c r="EU2116" s="60"/>
      <c r="EV2116" s="60"/>
      <c r="EW2116" s="60"/>
      <c r="EX2116" s="60"/>
      <c r="EY2116" s="60"/>
      <c r="EZ2116" s="60"/>
      <c r="FA2116" s="60"/>
      <c r="FB2116" s="60"/>
    </row>
    <row r="2117" spans="22:158" x14ac:dyDescent="0.25">
      <c r="W2117" s="33"/>
      <c r="X2117" s="33"/>
      <c r="AH2117" s="38">
        <v>100</v>
      </c>
      <c r="AI2117" s="38">
        <v>145</v>
      </c>
      <c r="AJ2117" s="38">
        <v>10550</v>
      </c>
      <c r="AK2117" s="38">
        <v>18</v>
      </c>
      <c r="AL2117" s="38">
        <v>1918358</v>
      </c>
      <c r="AM2117" s="61" t="s">
        <v>1816</v>
      </c>
      <c r="AN2117" s="61" t="s">
        <v>1691</v>
      </c>
      <c r="AO2117" s="61" t="s">
        <v>5054</v>
      </c>
      <c r="AP2117" s="61" t="s">
        <v>4974</v>
      </c>
      <c r="AQ2117" s="61" t="s">
        <v>4978</v>
      </c>
      <c r="AR2117" s="28">
        <v>0</v>
      </c>
      <c r="AS2117" s="28">
        <v>765637</v>
      </c>
      <c r="AT2117" s="28">
        <v>0</v>
      </c>
      <c r="AU2117" s="62"/>
      <c r="DL2117"/>
      <c r="DM2117"/>
      <c r="DN2117"/>
      <c r="DO2117"/>
      <c r="DP2117"/>
      <c r="DQ2117"/>
      <c r="DR2117"/>
      <c r="DV2117" s="31" t="s">
        <v>2391</v>
      </c>
      <c r="DW2117" s="31" t="s">
        <v>2400</v>
      </c>
      <c r="DX2117" s="63"/>
      <c r="DY2117" s="63"/>
      <c r="DZ2117" s="63"/>
      <c r="EA2117" s="167"/>
      <c r="EB2117" s="60"/>
      <c r="EC2117" s="60"/>
      <c r="ED2117" s="60"/>
      <c r="EE2117" s="60"/>
      <c r="EF2117" s="60"/>
      <c r="EG2117" s="60"/>
      <c r="EH2117" s="60"/>
      <c r="EI2117" s="60"/>
      <c r="EJ2117" s="60"/>
      <c r="EK2117" s="60"/>
      <c r="EL2117" s="60"/>
      <c r="EM2117" s="60"/>
      <c r="EN2117" s="60"/>
      <c r="EO2117" s="60"/>
      <c r="EP2117" s="60"/>
      <c r="EQ2117" s="60"/>
      <c r="ER2117" s="60"/>
      <c r="ES2117" s="60"/>
      <c r="ET2117" s="60"/>
      <c r="EU2117" s="60"/>
      <c r="EV2117" s="60"/>
      <c r="EW2117" s="60"/>
      <c r="EX2117" s="60"/>
      <c r="EY2117" s="60"/>
      <c r="EZ2117" s="60"/>
      <c r="FA2117" s="60"/>
      <c r="FB2117" s="60"/>
    </row>
    <row r="2118" spans="22:158" x14ac:dyDescent="0.25">
      <c r="W2118" s="33"/>
      <c r="X2118" s="33"/>
      <c r="AH2118" s="38">
        <v>100</v>
      </c>
      <c r="AI2118" s="38">
        <v>145</v>
      </c>
      <c r="AJ2118" s="38">
        <v>11050</v>
      </c>
      <c r="AK2118" s="38">
        <v>18</v>
      </c>
      <c r="AL2118" s="38">
        <v>1918358</v>
      </c>
      <c r="AM2118" s="61" t="s">
        <v>1816</v>
      </c>
      <c r="AN2118" s="61" t="s">
        <v>1691</v>
      </c>
      <c r="AO2118" s="61" t="s">
        <v>5064</v>
      </c>
      <c r="AP2118" s="61" t="s">
        <v>4974</v>
      </c>
      <c r="AQ2118" s="61" t="s">
        <v>4978</v>
      </c>
      <c r="AR2118" s="28">
        <v>0</v>
      </c>
      <c r="AS2118" s="28">
        <v>0</v>
      </c>
      <c r="AT2118" s="28">
        <v>0</v>
      </c>
      <c r="AU2118" s="62"/>
      <c r="DL2118"/>
      <c r="DM2118"/>
      <c r="DN2118"/>
      <c r="DO2118"/>
      <c r="DP2118"/>
      <c r="DQ2118"/>
      <c r="DR2118"/>
      <c r="DV2118" s="31" t="s">
        <v>2391</v>
      </c>
      <c r="DW2118" s="31" t="s">
        <v>2400</v>
      </c>
      <c r="DX2118" s="63"/>
      <c r="DY2118" s="63"/>
      <c r="DZ2118" s="63"/>
      <c r="EA2118" s="167"/>
      <c r="EB2118" s="60"/>
      <c r="EC2118" s="60"/>
      <c r="ED2118" s="60"/>
      <c r="EE2118" s="60"/>
      <c r="EF2118" s="60"/>
      <c r="EG2118" s="60"/>
      <c r="EH2118" s="60"/>
      <c r="EI2118" s="60"/>
      <c r="EJ2118" s="60"/>
      <c r="EK2118" s="60"/>
      <c r="EL2118" s="60"/>
      <c r="EM2118" s="60"/>
      <c r="EN2118" s="60"/>
      <c r="EO2118" s="60"/>
      <c r="EP2118" s="60"/>
      <c r="EQ2118" s="60"/>
      <c r="ER2118" s="60"/>
      <c r="ES2118" s="60"/>
      <c r="ET2118" s="60"/>
      <c r="EU2118" s="60"/>
      <c r="EV2118" s="60"/>
      <c r="EW2118" s="60"/>
      <c r="EX2118" s="60"/>
      <c r="EY2118" s="60"/>
      <c r="EZ2118" s="60"/>
      <c r="FA2118" s="60"/>
      <c r="FB2118" s="60"/>
    </row>
    <row r="2119" spans="22:158" x14ac:dyDescent="0.25">
      <c r="W2119" s="33"/>
      <c r="X2119" s="33"/>
      <c r="AH2119" s="38">
        <v>100</v>
      </c>
      <c r="AI2119" s="38">
        <v>145</v>
      </c>
      <c r="AJ2119" s="38">
        <v>12400</v>
      </c>
      <c r="AK2119" s="38">
        <v>18</v>
      </c>
      <c r="AL2119" s="38">
        <v>1918358</v>
      </c>
      <c r="AM2119" s="61" t="s">
        <v>1816</v>
      </c>
      <c r="AN2119" s="61" t="s">
        <v>1691</v>
      </c>
      <c r="AO2119" s="61" t="s">
        <v>5092</v>
      </c>
      <c r="AP2119" s="61" t="s">
        <v>4974</v>
      </c>
      <c r="AQ2119" s="61" t="s">
        <v>4978</v>
      </c>
      <c r="AR2119" s="28">
        <v>0</v>
      </c>
      <c r="AS2119" s="28">
        <v>0</v>
      </c>
      <c r="AT2119" s="28">
        <v>0</v>
      </c>
      <c r="AU2119" s="62"/>
      <c r="DL2119"/>
      <c r="DM2119"/>
      <c r="DN2119"/>
      <c r="DO2119"/>
      <c r="DP2119"/>
      <c r="DQ2119"/>
      <c r="DR2119"/>
      <c r="DV2119" s="31" t="s">
        <v>2391</v>
      </c>
      <c r="DW2119" s="31" t="s">
        <v>2400</v>
      </c>
      <c r="DX2119" s="63"/>
      <c r="DY2119" s="63"/>
      <c r="DZ2119" s="63"/>
      <c r="EA2119" s="167"/>
      <c r="EB2119" s="60"/>
      <c r="EC2119" s="60"/>
      <c r="ED2119" s="60"/>
      <c r="EE2119" s="60"/>
      <c r="EF2119" s="60"/>
      <c r="EG2119" s="60"/>
      <c r="EH2119" s="60"/>
      <c r="EI2119" s="60"/>
      <c r="EJ2119" s="60"/>
      <c r="EK2119" s="60"/>
      <c r="EL2119" s="60"/>
      <c r="EM2119" s="60"/>
      <c r="EN2119" s="60"/>
      <c r="EO2119" s="60"/>
      <c r="EP2119" s="60"/>
      <c r="EQ2119" s="60"/>
      <c r="ER2119" s="60"/>
      <c r="ES2119" s="60"/>
      <c r="ET2119" s="60"/>
      <c r="EU2119" s="60"/>
      <c r="EV2119" s="60"/>
      <c r="EW2119" s="60"/>
      <c r="EX2119" s="60"/>
      <c r="EY2119" s="60"/>
      <c r="EZ2119" s="60"/>
      <c r="FA2119" s="60"/>
      <c r="FB2119" s="60"/>
    </row>
    <row r="2120" spans="22:158" x14ac:dyDescent="0.25">
      <c r="W2120" s="33"/>
      <c r="X2120" s="33"/>
      <c r="AH2120" s="38">
        <v>100</v>
      </c>
      <c r="AI2120" s="38">
        <v>145</v>
      </c>
      <c r="AJ2120" s="38">
        <v>12750</v>
      </c>
      <c r="AK2120" s="38">
        <v>18</v>
      </c>
      <c r="AL2120" s="38">
        <v>1918358</v>
      </c>
      <c r="AM2120" s="61" t="s">
        <v>1816</v>
      </c>
      <c r="AN2120" s="61" t="s">
        <v>1691</v>
      </c>
      <c r="AO2120" s="61" t="s">
        <v>5097</v>
      </c>
      <c r="AP2120" s="61" t="s">
        <v>4974</v>
      </c>
      <c r="AQ2120" s="61" t="s">
        <v>4978</v>
      </c>
      <c r="AR2120" s="28">
        <v>0</v>
      </c>
      <c r="AS2120" s="28">
        <v>0</v>
      </c>
      <c r="AT2120" s="28">
        <v>0</v>
      </c>
      <c r="AU2120" s="62"/>
      <c r="DL2120"/>
      <c r="DM2120"/>
      <c r="DN2120"/>
      <c r="DO2120"/>
      <c r="DP2120"/>
      <c r="DQ2120"/>
      <c r="DR2120"/>
      <c r="DV2120" s="31" t="s">
        <v>2391</v>
      </c>
      <c r="DW2120" s="31" t="s">
        <v>2400</v>
      </c>
      <c r="DX2120" s="63"/>
      <c r="DY2120" s="63"/>
      <c r="DZ2120" s="63"/>
      <c r="EA2120" s="167"/>
      <c r="EB2120" s="60"/>
      <c r="EC2120" s="60"/>
      <c r="ED2120" s="60"/>
      <c r="EE2120" s="60"/>
      <c r="EF2120" s="60"/>
      <c r="EG2120" s="60"/>
      <c r="EH2120" s="60"/>
      <c r="EI2120" s="60"/>
      <c r="EJ2120" s="60"/>
      <c r="EK2120" s="60"/>
      <c r="EL2120" s="60"/>
      <c r="EM2120" s="60"/>
      <c r="EN2120" s="60"/>
      <c r="EO2120" s="60"/>
      <c r="EP2120" s="60"/>
      <c r="EQ2120" s="60"/>
      <c r="ER2120" s="60"/>
      <c r="ES2120" s="60"/>
      <c r="ET2120" s="60"/>
      <c r="EU2120" s="60"/>
      <c r="EV2120" s="60"/>
      <c r="EW2120" s="60"/>
      <c r="EX2120" s="60"/>
      <c r="EY2120" s="60"/>
      <c r="EZ2120" s="60"/>
      <c r="FA2120" s="60"/>
      <c r="FB2120" s="60"/>
    </row>
    <row r="2121" spans="22:158" x14ac:dyDescent="0.25">
      <c r="W2121" s="33"/>
      <c r="X2121" s="33"/>
      <c r="AH2121" s="38">
        <v>100</v>
      </c>
      <c r="AI2121" s="38">
        <v>145</v>
      </c>
      <c r="AJ2121" s="38">
        <v>13310</v>
      </c>
      <c r="AK2121" s="38">
        <v>18</v>
      </c>
      <c r="AL2121" s="38">
        <v>1918358</v>
      </c>
      <c r="AM2121" s="61" t="s">
        <v>1816</v>
      </c>
      <c r="AN2121" s="61" t="s">
        <v>1691</v>
      </c>
      <c r="AO2121" s="61" t="s">
        <v>5108</v>
      </c>
      <c r="AP2121" s="61" t="s">
        <v>4974</v>
      </c>
      <c r="AQ2121" s="61" t="s">
        <v>4978</v>
      </c>
      <c r="AR2121" s="28">
        <v>0</v>
      </c>
      <c r="AS2121" s="28">
        <v>2465707</v>
      </c>
      <c r="AT2121" s="28">
        <v>0</v>
      </c>
      <c r="AU2121" s="62"/>
      <c r="DL2121"/>
      <c r="DM2121"/>
      <c r="DN2121"/>
      <c r="DO2121"/>
      <c r="DP2121"/>
      <c r="DQ2121"/>
      <c r="DR2121"/>
      <c r="DV2121" s="31" t="s">
        <v>2391</v>
      </c>
      <c r="DW2121" s="31" t="s">
        <v>2400</v>
      </c>
      <c r="DX2121" s="63"/>
      <c r="DY2121" s="63"/>
      <c r="DZ2121" s="63"/>
      <c r="EA2121" s="167"/>
      <c r="EB2121" s="60"/>
      <c r="EC2121" s="60"/>
      <c r="ED2121" s="60"/>
      <c r="EE2121" s="60"/>
      <c r="EF2121" s="60"/>
      <c r="EG2121" s="60"/>
      <c r="EH2121" s="60"/>
      <c r="EI2121" s="60"/>
      <c r="EJ2121" s="60"/>
      <c r="EK2121" s="60"/>
      <c r="EL2121" s="60"/>
      <c r="EM2121" s="60"/>
      <c r="EN2121" s="60"/>
      <c r="EO2121" s="60"/>
      <c r="EP2121" s="60"/>
      <c r="EQ2121" s="60"/>
      <c r="ER2121" s="60"/>
      <c r="ES2121" s="60"/>
      <c r="ET2121" s="60"/>
      <c r="EU2121" s="60"/>
      <c r="EV2121" s="60"/>
      <c r="EW2121" s="60"/>
      <c r="EX2121" s="60"/>
      <c r="EY2121" s="60"/>
      <c r="EZ2121" s="60"/>
      <c r="FA2121" s="60"/>
      <c r="FB2121" s="60"/>
    </row>
    <row r="2122" spans="22:158" x14ac:dyDescent="0.25">
      <c r="W2122" s="33"/>
      <c r="X2122" s="33"/>
      <c r="AH2122" s="38">
        <v>100</v>
      </c>
      <c r="AI2122" s="38">
        <v>145</v>
      </c>
      <c r="AJ2122" s="38">
        <v>16180</v>
      </c>
      <c r="AK2122" s="38">
        <v>18</v>
      </c>
      <c r="AL2122" s="38">
        <v>1918358</v>
      </c>
      <c r="AM2122" s="61" t="s">
        <v>1816</v>
      </c>
      <c r="AN2122" s="61" t="s">
        <v>1691</v>
      </c>
      <c r="AO2122" s="61" t="s">
        <v>1614</v>
      </c>
      <c r="AP2122" s="61" t="s">
        <v>4974</v>
      </c>
      <c r="AQ2122" s="61" t="s">
        <v>4978</v>
      </c>
      <c r="AR2122" s="28">
        <v>0</v>
      </c>
      <c r="AS2122" s="28">
        <v>50029</v>
      </c>
      <c r="AT2122" s="28">
        <v>0</v>
      </c>
      <c r="AU2122" s="62"/>
      <c r="DL2122"/>
      <c r="DM2122"/>
      <c r="DN2122"/>
      <c r="DO2122"/>
      <c r="DP2122"/>
      <c r="DQ2122"/>
      <c r="DR2122"/>
      <c r="DV2122" s="31" t="s">
        <v>2391</v>
      </c>
      <c r="DW2122" s="31" t="s">
        <v>2400</v>
      </c>
      <c r="DX2122" s="63"/>
      <c r="DY2122" s="63"/>
      <c r="DZ2122" s="63"/>
      <c r="EA2122" s="167"/>
      <c r="EB2122" s="60"/>
      <c r="EC2122" s="60"/>
      <c r="ED2122" s="60"/>
      <c r="EE2122" s="60"/>
      <c r="EF2122" s="60"/>
      <c r="EG2122" s="60"/>
      <c r="EH2122" s="60"/>
      <c r="EI2122" s="60"/>
      <c r="EJ2122" s="60"/>
      <c r="EK2122" s="60"/>
      <c r="EL2122" s="60"/>
      <c r="EM2122" s="60"/>
      <c r="EN2122" s="60"/>
      <c r="EO2122" s="60"/>
      <c r="EP2122" s="60"/>
      <c r="EQ2122" s="60"/>
      <c r="ER2122" s="60"/>
      <c r="ES2122" s="60"/>
      <c r="ET2122" s="60"/>
      <c r="EU2122" s="60"/>
      <c r="EV2122" s="60"/>
      <c r="EW2122" s="60"/>
      <c r="EX2122" s="60"/>
      <c r="EY2122" s="60"/>
      <c r="EZ2122" s="60"/>
      <c r="FA2122" s="60"/>
      <c r="FB2122" s="60"/>
    </row>
    <row r="2123" spans="22:158" x14ac:dyDescent="0.25">
      <c r="W2123" s="33"/>
      <c r="X2123" s="33"/>
      <c r="AH2123" s="38">
        <v>100</v>
      </c>
      <c r="AI2123" s="38">
        <v>145</v>
      </c>
      <c r="AJ2123" s="38">
        <v>17050</v>
      </c>
      <c r="AK2123" s="38">
        <v>18</v>
      </c>
      <c r="AL2123" s="38">
        <v>1918358</v>
      </c>
      <c r="AM2123" s="61" t="s">
        <v>1816</v>
      </c>
      <c r="AN2123" s="61" t="s">
        <v>1691</v>
      </c>
      <c r="AO2123" s="61" t="s">
        <v>1634</v>
      </c>
      <c r="AP2123" s="61" t="s">
        <v>4974</v>
      </c>
      <c r="AQ2123" s="61" t="s">
        <v>4978</v>
      </c>
      <c r="AR2123" s="28">
        <v>0</v>
      </c>
      <c r="AS2123" s="28">
        <v>88163</v>
      </c>
      <c r="AT2123" s="28">
        <v>0</v>
      </c>
      <c r="AU2123" s="62"/>
      <c r="DL2123"/>
      <c r="DM2123"/>
      <c r="DN2123"/>
      <c r="DO2123"/>
      <c r="DP2123"/>
      <c r="DQ2123"/>
      <c r="DR2123"/>
      <c r="DV2123" s="31" t="s">
        <v>2391</v>
      </c>
      <c r="DW2123" s="31" t="s">
        <v>2400</v>
      </c>
      <c r="DX2123" s="63"/>
      <c r="DY2123" s="63"/>
      <c r="DZ2123" s="63"/>
      <c r="EA2123" s="167"/>
      <c r="EB2123" s="60"/>
      <c r="EC2123" s="60"/>
      <c r="ED2123" s="60"/>
      <c r="EE2123" s="60"/>
      <c r="EF2123" s="60"/>
      <c r="EG2123" s="60"/>
      <c r="EH2123" s="60"/>
      <c r="EI2123" s="60"/>
      <c r="EJ2123" s="60"/>
      <c r="EK2123" s="60"/>
      <c r="EL2123" s="60"/>
      <c r="EM2123" s="60"/>
      <c r="EN2123" s="60"/>
      <c r="EO2123" s="60"/>
      <c r="EP2123" s="60"/>
      <c r="EQ2123" s="60"/>
      <c r="ER2123" s="60"/>
      <c r="ES2123" s="60"/>
      <c r="ET2123" s="60"/>
      <c r="EU2123" s="60"/>
      <c r="EV2123" s="60"/>
      <c r="EW2123" s="60"/>
      <c r="EX2123" s="60"/>
      <c r="EY2123" s="60"/>
      <c r="EZ2123" s="60"/>
      <c r="FA2123" s="60"/>
      <c r="FB2123" s="60"/>
    </row>
    <row r="2124" spans="22:158" x14ac:dyDescent="0.25">
      <c r="W2124" s="33"/>
      <c r="X2124" s="33"/>
      <c r="AH2124" s="38">
        <v>100</v>
      </c>
      <c r="AI2124" s="38">
        <v>145</v>
      </c>
      <c r="AJ2124" s="38">
        <v>17250</v>
      </c>
      <c r="AK2124" s="38">
        <v>18</v>
      </c>
      <c r="AL2124" s="38">
        <v>1918358</v>
      </c>
      <c r="AM2124" s="61" t="s">
        <v>1816</v>
      </c>
      <c r="AN2124" s="61" t="s">
        <v>1691</v>
      </c>
      <c r="AO2124" s="61" t="s">
        <v>1638</v>
      </c>
      <c r="AP2124" s="61" t="s">
        <v>4974</v>
      </c>
      <c r="AQ2124" s="61" t="s">
        <v>4978</v>
      </c>
      <c r="AR2124" s="28">
        <v>0</v>
      </c>
      <c r="AS2124" s="28">
        <v>0</v>
      </c>
      <c r="AT2124" s="28">
        <v>0</v>
      </c>
      <c r="AU2124" s="62"/>
      <c r="DL2124"/>
      <c r="DM2124"/>
      <c r="DN2124"/>
      <c r="DO2124"/>
      <c r="DP2124"/>
      <c r="DQ2124"/>
      <c r="DR2124"/>
      <c r="DV2124" s="31" t="s">
        <v>2391</v>
      </c>
      <c r="DW2124" s="31" t="s">
        <v>2400</v>
      </c>
      <c r="DX2124" s="63"/>
      <c r="DY2124" s="63"/>
      <c r="DZ2124" s="63"/>
      <c r="EA2124" s="167"/>
      <c r="EB2124" s="60"/>
      <c r="EC2124" s="60"/>
      <c r="ED2124" s="60"/>
      <c r="EE2124" s="60"/>
      <c r="EF2124" s="60"/>
      <c r="EG2124" s="60"/>
      <c r="EH2124" s="60"/>
      <c r="EI2124" s="60"/>
      <c r="EJ2124" s="60"/>
      <c r="EK2124" s="60"/>
      <c r="EL2124" s="60"/>
      <c r="EM2124" s="60"/>
      <c r="EN2124" s="60"/>
      <c r="EO2124" s="60"/>
      <c r="EP2124" s="60"/>
      <c r="EQ2124" s="60"/>
      <c r="ER2124" s="60"/>
      <c r="ES2124" s="60"/>
      <c r="ET2124" s="60"/>
      <c r="EU2124" s="60"/>
      <c r="EV2124" s="60"/>
      <c r="EW2124" s="60"/>
      <c r="EX2124" s="60"/>
      <c r="EY2124" s="60"/>
      <c r="EZ2124" s="60"/>
      <c r="FA2124" s="60"/>
      <c r="FB2124" s="60"/>
    </row>
    <row r="2125" spans="22:158" x14ac:dyDescent="0.25">
      <c r="W2125" s="33"/>
      <c r="X2125" s="33"/>
      <c r="AH2125" s="38">
        <v>100</v>
      </c>
      <c r="AI2125" s="38">
        <v>145</v>
      </c>
      <c r="AJ2125" s="38">
        <v>17640</v>
      </c>
      <c r="AK2125" s="38">
        <v>18</v>
      </c>
      <c r="AL2125" s="38">
        <v>1918358</v>
      </c>
      <c r="AM2125" s="61" t="s">
        <v>1816</v>
      </c>
      <c r="AN2125" s="61" t="s">
        <v>1691</v>
      </c>
      <c r="AO2125" s="61" t="s">
        <v>1647</v>
      </c>
      <c r="AP2125" s="61" t="s">
        <v>4974</v>
      </c>
      <c r="AQ2125" s="61" t="s">
        <v>4978</v>
      </c>
      <c r="AR2125" s="28">
        <v>0</v>
      </c>
      <c r="AS2125" s="28">
        <v>93294</v>
      </c>
      <c r="AT2125" s="28">
        <v>0</v>
      </c>
      <c r="AU2125" s="62"/>
      <c r="DL2125"/>
      <c r="DM2125"/>
      <c r="DN2125"/>
      <c r="DO2125"/>
      <c r="DP2125"/>
      <c r="DQ2125"/>
      <c r="DR2125"/>
      <c r="DV2125" s="31" t="s">
        <v>2391</v>
      </c>
      <c r="DW2125" s="31" t="s">
        <v>2400</v>
      </c>
      <c r="DX2125" s="63"/>
      <c r="DY2125" s="63"/>
      <c r="DZ2125" s="63"/>
      <c r="EA2125" s="167"/>
      <c r="EB2125" s="60"/>
      <c r="EC2125" s="60"/>
      <c r="ED2125" s="60"/>
      <c r="EE2125" s="60"/>
      <c r="EF2125" s="60"/>
      <c r="EG2125" s="60"/>
      <c r="EH2125" s="60"/>
      <c r="EI2125" s="60"/>
      <c r="EJ2125" s="60"/>
      <c r="EK2125" s="60"/>
      <c r="EL2125" s="60"/>
      <c r="EM2125" s="60"/>
      <c r="EN2125" s="60"/>
      <c r="EO2125" s="60"/>
      <c r="EP2125" s="60"/>
      <c r="EQ2125" s="60"/>
      <c r="ER2125" s="60"/>
      <c r="ES2125" s="60"/>
      <c r="ET2125" s="60"/>
      <c r="EU2125" s="60"/>
      <c r="EV2125" s="60"/>
      <c r="EW2125" s="60"/>
      <c r="EX2125" s="60"/>
      <c r="EY2125" s="60"/>
      <c r="EZ2125" s="60"/>
      <c r="FA2125" s="60"/>
      <c r="FB2125" s="60"/>
    </row>
    <row r="2126" spans="22:158" x14ac:dyDescent="0.25">
      <c r="V2126" s="1"/>
      <c r="W2126" s="33"/>
      <c r="X2126" s="33"/>
      <c r="AH2126" s="38">
        <v>100</v>
      </c>
      <c r="AI2126" s="38">
        <v>145</v>
      </c>
      <c r="AJ2126" s="38">
        <v>18650</v>
      </c>
      <c r="AK2126" s="38">
        <v>18</v>
      </c>
      <c r="AL2126" s="38">
        <v>1918358</v>
      </c>
      <c r="AM2126" s="61" t="s">
        <v>1816</v>
      </c>
      <c r="AN2126" s="61" t="s">
        <v>1691</v>
      </c>
      <c r="AO2126" s="61" t="s">
        <v>1669</v>
      </c>
      <c r="AP2126" s="61" t="s">
        <v>4974</v>
      </c>
      <c r="AQ2126" s="61" t="s">
        <v>4978</v>
      </c>
      <c r="AR2126" s="28">
        <v>0</v>
      </c>
      <c r="AS2126" s="28">
        <v>0</v>
      </c>
      <c r="AT2126" s="28">
        <v>0</v>
      </c>
      <c r="AU2126" s="62"/>
      <c r="DL2126"/>
      <c r="DM2126"/>
      <c r="DN2126"/>
      <c r="DO2126"/>
      <c r="DP2126"/>
      <c r="DQ2126"/>
      <c r="DR2126"/>
      <c r="DV2126" s="31" t="s">
        <v>2391</v>
      </c>
      <c r="DW2126" s="31" t="s">
        <v>2400</v>
      </c>
      <c r="DX2126" s="63"/>
      <c r="DY2126" s="63"/>
      <c r="DZ2126" s="63"/>
      <c r="EA2126" s="167"/>
      <c r="EB2126" s="60"/>
      <c r="EC2126" s="60"/>
      <c r="ED2126" s="60"/>
      <c r="EE2126" s="60"/>
      <c r="EF2126" s="60"/>
      <c r="EG2126" s="60"/>
      <c r="EH2126" s="60"/>
      <c r="EI2126" s="60"/>
      <c r="EJ2126" s="60"/>
      <c r="EK2126" s="60"/>
      <c r="EL2126" s="60"/>
      <c r="EM2126" s="60"/>
      <c r="EN2126" s="60"/>
      <c r="EO2126" s="60"/>
      <c r="EP2126" s="60"/>
      <c r="EQ2126" s="60"/>
      <c r="ER2126" s="60"/>
      <c r="ES2126" s="60"/>
      <c r="ET2126" s="60"/>
      <c r="EU2126" s="60"/>
      <c r="EV2126" s="60"/>
      <c r="EW2126" s="60"/>
      <c r="EX2126" s="60"/>
      <c r="EY2126" s="60"/>
      <c r="EZ2126" s="60"/>
      <c r="FA2126" s="60"/>
      <c r="FB2126" s="60"/>
    </row>
    <row r="2127" spans="22:158" x14ac:dyDescent="0.25">
      <c r="W2127" s="33"/>
      <c r="X2127" s="33"/>
      <c r="AH2127" s="38">
        <v>100</v>
      </c>
      <c r="AI2127" s="38">
        <v>145</v>
      </c>
      <c r="AJ2127" s="38">
        <v>18700</v>
      </c>
      <c r="AK2127" s="38">
        <v>18</v>
      </c>
      <c r="AL2127" s="38">
        <v>1918358</v>
      </c>
      <c r="AM2127" s="61" t="s">
        <v>1816</v>
      </c>
      <c r="AN2127" s="61" t="s">
        <v>1691</v>
      </c>
      <c r="AO2127" s="61" t="s">
        <v>1670</v>
      </c>
      <c r="AP2127" s="61" t="s">
        <v>4974</v>
      </c>
      <c r="AQ2127" s="61" t="s">
        <v>4978</v>
      </c>
      <c r="AR2127" s="28">
        <v>0</v>
      </c>
      <c r="AS2127" s="28">
        <v>0</v>
      </c>
      <c r="AT2127" s="28">
        <v>0</v>
      </c>
      <c r="AU2127" s="62"/>
      <c r="DL2127"/>
      <c r="DM2127"/>
      <c r="DN2127"/>
      <c r="DO2127"/>
      <c r="DP2127"/>
      <c r="DQ2127"/>
      <c r="DR2127"/>
      <c r="DV2127" s="31" t="s">
        <v>2391</v>
      </c>
      <c r="DW2127" s="31" t="s">
        <v>2400</v>
      </c>
      <c r="DX2127" s="63"/>
      <c r="DY2127" s="63"/>
      <c r="DZ2127" s="63"/>
      <c r="EA2127" s="167"/>
      <c r="EB2127" s="60"/>
      <c r="EC2127" s="60"/>
      <c r="ED2127" s="60"/>
      <c r="EE2127" s="60"/>
      <c r="EF2127" s="60"/>
      <c r="EG2127" s="60"/>
      <c r="EH2127" s="60"/>
      <c r="EI2127" s="60"/>
      <c r="EJ2127" s="60"/>
      <c r="EK2127" s="60"/>
      <c r="EL2127" s="60"/>
      <c r="EM2127" s="60"/>
      <c r="EN2127" s="60"/>
      <c r="EO2127" s="60"/>
      <c r="EP2127" s="60"/>
      <c r="EQ2127" s="60"/>
      <c r="ER2127" s="60"/>
      <c r="ES2127" s="60"/>
      <c r="ET2127" s="60"/>
      <c r="EU2127" s="60"/>
      <c r="EV2127" s="60"/>
      <c r="EW2127" s="60"/>
      <c r="EX2127" s="60"/>
      <c r="EY2127" s="60"/>
      <c r="EZ2127" s="60"/>
      <c r="FA2127" s="60"/>
      <c r="FB2127" s="60"/>
    </row>
    <row r="2128" spans="22:158" x14ac:dyDescent="0.25">
      <c r="W2128" s="33"/>
      <c r="X2128" s="33"/>
      <c r="AH2128" s="38">
        <v>100</v>
      </c>
      <c r="AI2128" s="38">
        <v>145</v>
      </c>
      <c r="AJ2128" s="38">
        <v>18710</v>
      </c>
      <c r="AK2128" s="38">
        <v>18</v>
      </c>
      <c r="AL2128" s="38">
        <v>1918358</v>
      </c>
      <c r="AM2128" s="61" t="s">
        <v>1816</v>
      </c>
      <c r="AN2128" s="61" t="s">
        <v>1691</v>
      </c>
      <c r="AO2128" s="61" t="s">
        <v>1671</v>
      </c>
      <c r="AP2128" s="61" t="s">
        <v>4974</v>
      </c>
      <c r="AQ2128" s="61" t="s">
        <v>4978</v>
      </c>
      <c r="AR2128" s="28">
        <v>0</v>
      </c>
      <c r="AS2128" s="28">
        <v>150214</v>
      </c>
      <c r="AT2128" s="28">
        <v>0</v>
      </c>
      <c r="AU2128" s="62"/>
      <c r="DL2128"/>
      <c r="DM2128"/>
      <c r="DN2128"/>
      <c r="DO2128"/>
      <c r="DP2128"/>
      <c r="DQ2128"/>
      <c r="DR2128"/>
      <c r="DV2128" s="31" t="s">
        <v>2391</v>
      </c>
      <c r="DW2128" s="31" t="s">
        <v>2400</v>
      </c>
      <c r="DX2128" s="63"/>
      <c r="DY2128" s="63"/>
      <c r="DZ2128" s="63"/>
      <c r="EA2128" s="167"/>
      <c r="EB2128" s="60"/>
      <c r="EC2128" s="60"/>
      <c r="ED2128" s="60"/>
      <c r="EE2128" s="60"/>
      <c r="EF2128" s="60"/>
      <c r="EG2128" s="60"/>
      <c r="EH2128" s="60"/>
      <c r="EI2128" s="60"/>
      <c r="EJ2128" s="60"/>
      <c r="EK2128" s="60"/>
      <c r="EL2128" s="60"/>
      <c r="EM2128" s="60"/>
      <c r="EN2128" s="60"/>
      <c r="EO2128" s="60"/>
      <c r="EP2128" s="60"/>
      <c r="EQ2128" s="60"/>
      <c r="ER2128" s="60"/>
      <c r="ES2128" s="60"/>
      <c r="ET2128" s="60"/>
      <c r="EU2128" s="60"/>
      <c r="EV2128" s="60"/>
      <c r="EW2128" s="60"/>
      <c r="EX2128" s="60"/>
      <c r="EY2128" s="60"/>
      <c r="EZ2128" s="60"/>
      <c r="FA2128" s="60"/>
      <c r="FB2128" s="60"/>
    </row>
    <row r="2129" spans="22:158" x14ac:dyDescent="0.25">
      <c r="W2129" s="33"/>
      <c r="X2129" s="33"/>
      <c r="AH2129" s="38">
        <v>100</v>
      </c>
      <c r="AI2129" s="38">
        <v>150</v>
      </c>
      <c r="AJ2129" s="38">
        <v>14300</v>
      </c>
      <c r="AK2129" s="38">
        <v>18</v>
      </c>
      <c r="AL2129" s="38">
        <v>1918358</v>
      </c>
      <c r="AM2129" s="61" t="s">
        <v>1816</v>
      </c>
      <c r="AN2129" s="61" t="s">
        <v>1695</v>
      </c>
      <c r="AO2129" s="61" t="s">
        <v>1574</v>
      </c>
      <c r="AP2129" s="61" t="s">
        <v>4974</v>
      </c>
      <c r="AQ2129" s="61" t="s">
        <v>4978</v>
      </c>
      <c r="AR2129" s="28">
        <v>0</v>
      </c>
      <c r="AS2129" s="28">
        <v>36481</v>
      </c>
      <c r="AT2129" s="28">
        <v>0</v>
      </c>
      <c r="AU2129" s="62"/>
      <c r="DL2129"/>
      <c r="DM2129"/>
      <c r="DN2129"/>
      <c r="DO2129"/>
      <c r="DP2129"/>
      <c r="DQ2129"/>
      <c r="DR2129"/>
      <c r="DV2129" s="31" t="s">
        <v>2391</v>
      </c>
      <c r="DW2129" s="31" t="s">
        <v>2401</v>
      </c>
      <c r="DX2129" s="63"/>
      <c r="DY2129" s="63"/>
      <c r="DZ2129" s="63"/>
      <c r="EA2129" s="167"/>
      <c r="EB2129" s="60"/>
      <c r="EC2129" s="60"/>
      <c r="ED2129" s="60"/>
      <c r="EE2129" s="60"/>
      <c r="EF2129" s="60"/>
      <c r="EG2129" s="60"/>
      <c r="EH2129" s="60"/>
      <c r="EI2129" s="60"/>
      <c r="EJ2129" s="60"/>
      <c r="EK2129" s="60"/>
      <c r="EL2129" s="60"/>
      <c r="EM2129" s="60"/>
      <c r="EN2129" s="60"/>
      <c r="EO2129" s="60"/>
      <c r="EP2129" s="60"/>
      <c r="EQ2129" s="60"/>
      <c r="ER2129" s="60"/>
      <c r="ES2129" s="60"/>
      <c r="ET2129" s="60"/>
      <c r="EU2129" s="60"/>
      <c r="EV2129" s="60"/>
      <c r="EW2129" s="60"/>
      <c r="EX2129" s="60"/>
      <c r="EY2129" s="60"/>
      <c r="EZ2129" s="60"/>
      <c r="FA2129" s="60"/>
      <c r="FB2129" s="60"/>
    </row>
    <row r="2130" spans="22:158" x14ac:dyDescent="0.25">
      <c r="W2130" s="33"/>
      <c r="X2130" s="33"/>
      <c r="AH2130" s="38">
        <v>100</v>
      </c>
      <c r="AI2130" s="38">
        <v>150</v>
      </c>
      <c r="AJ2130" s="38">
        <v>14750</v>
      </c>
      <c r="AK2130" s="38">
        <v>18</v>
      </c>
      <c r="AL2130" s="38">
        <v>1918358</v>
      </c>
      <c r="AM2130" s="61" t="s">
        <v>1816</v>
      </c>
      <c r="AN2130" s="61" t="s">
        <v>1695</v>
      </c>
      <c r="AO2130" s="61" t="s">
        <v>1583</v>
      </c>
      <c r="AP2130" s="61" t="s">
        <v>4974</v>
      </c>
      <c r="AQ2130" s="61" t="s">
        <v>4978</v>
      </c>
      <c r="AR2130" s="28">
        <v>0</v>
      </c>
      <c r="AS2130" s="28">
        <v>15048</v>
      </c>
      <c r="AT2130" s="28">
        <v>0</v>
      </c>
      <c r="AU2130" s="62"/>
      <c r="DL2130"/>
      <c r="DM2130"/>
      <c r="DN2130"/>
      <c r="DO2130"/>
      <c r="DP2130"/>
      <c r="DQ2130"/>
      <c r="DR2130"/>
      <c r="DV2130" s="31" t="s">
        <v>2391</v>
      </c>
      <c r="DW2130" s="31" t="s">
        <v>2401</v>
      </c>
      <c r="DX2130" s="63"/>
      <c r="DY2130" s="63"/>
      <c r="DZ2130" s="63"/>
      <c r="EA2130" s="167"/>
      <c r="EB2130" s="60"/>
      <c r="EC2130" s="60"/>
      <c r="ED2130" s="60"/>
      <c r="EE2130" s="60"/>
      <c r="EF2130" s="60"/>
      <c r="EG2130" s="60"/>
      <c r="EH2130" s="60"/>
      <c r="EI2130" s="60"/>
      <c r="EJ2130" s="60"/>
      <c r="EK2130" s="60"/>
      <c r="EL2130" s="60"/>
      <c r="EM2130" s="60"/>
      <c r="EN2130" s="60"/>
      <c r="EO2130" s="60"/>
      <c r="EP2130" s="60"/>
      <c r="EQ2130" s="60"/>
      <c r="ER2130" s="60"/>
      <c r="ES2130" s="60"/>
      <c r="ET2130" s="60"/>
      <c r="EU2130" s="60"/>
      <c r="EV2130" s="60"/>
      <c r="EW2130" s="60"/>
      <c r="EX2130" s="60"/>
      <c r="EY2130" s="60"/>
      <c r="EZ2130" s="60"/>
      <c r="FA2130" s="60"/>
      <c r="FB2130" s="60"/>
    </row>
    <row r="2131" spans="22:158" x14ac:dyDescent="0.25">
      <c r="W2131" s="33"/>
      <c r="X2131" s="33"/>
      <c r="AH2131" s="38">
        <v>100</v>
      </c>
      <c r="AI2131" s="38">
        <v>150</v>
      </c>
      <c r="AJ2131" s="38">
        <v>17350</v>
      </c>
      <c r="AK2131" s="38">
        <v>18</v>
      </c>
      <c r="AL2131" s="38">
        <v>1918358</v>
      </c>
      <c r="AM2131" s="61" t="s">
        <v>1816</v>
      </c>
      <c r="AN2131" s="61" t="s">
        <v>1695</v>
      </c>
      <c r="AO2131" s="61" t="s">
        <v>1641</v>
      </c>
      <c r="AP2131" s="61" t="s">
        <v>4974</v>
      </c>
      <c r="AQ2131" s="61" t="s">
        <v>4978</v>
      </c>
      <c r="AR2131" s="28">
        <v>0</v>
      </c>
      <c r="AS2131" s="28">
        <v>0</v>
      </c>
      <c r="AT2131" s="28">
        <v>0</v>
      </c>
      <c r="AU2131" s="62"/>
      <c r="DL2131"/>
      <c r="DM2131"/>
      <c r="DN2131"/>
      <c r="DO2131"/>
      <c r="DP2131"/>
      <c r="DQ2131"/>
      <c r="DR2131"/>
      <c r="DV2131" s="31" t="s">
        <v>2391</v>
      </c>
      <c r="DW2131" s="31" t="s">
        <v>2401</v>
      </c>
      <c r="DX2131" s="63"/>
      <c r="DY2131" s="63"/>
      <c r="DZ2131" s="63"/>
      <c r="EA2131" s="167"/>
      <c r="EB2131" s="60"/>
      <c r="EC2131" s="60"/>
      <c r="ED2131" s="60"/>
      <c r="EE2131" s="60"/>
      <c r="EF2131" s="60"/>
      <c r="EG2131" s="60"/>
      <c r="EH2131" s="60"/>
      <c r="EI2131" s="60"/>
      <c r="EJ2131" s="60"/>
      <c r="EK2131" s="60"/>
      <c r="EL2131" s="60"/>
      <c r="EM2131" s="60"/>
      <c r="EN2131" s="60"/>
      <c r="EO2131" s="60"/>
      <c r="EP2131" s="60"/>
      <c r="EQ2131" s="60"/>
      <c r="ER2131" s="60"/>
      <c r="ES2131" s="60"/>
      <c r="ET2131" s="60"/>
      <c r="EU2131" s="60"/>
      <c r="EV2131" s="60"/>
      <c r="EW2131" s="60"/>
      <c r="EX2131" s="60"/>
      <c r="EY2131" s="60"/>
      <c r="EZ2131" s="60"/>
      <c r="FA2131" s="60"/>
      <c r="FB2131" s="60"/>
    </row>
    <row r="2132" spans="22:158" x14ac:dyDescent="0.25">
      <c r="W2132" s="33"/>
      <c r="X2132" s="33"/>
      <c r="AH2132" s="38">
        <v>100</v>
      </c>
      <c r="AI2132" s="38">
        <v>150</v>
      </c>
      <c r="AJ2132" s="38">
        <v>17500</v>
      </c>
      <c r="AK2132" s="38">
        <v>18</v>
      </c>
      <c r="AL2132" s="38">
        <v>1918358</v>
      </c>
      <c r="AM2132" s="61" t="s">
        <v>1816</v>
      </c>
      <c r="AN2132" s="61" t="s">
        <v>1695</v>
      </c>
      <c r="AO2132" s="61" t="s">
        <v>1644</v>
      </c>
      <c r="AP2132" s="61" t="s">
        <v>4974</v>
      </c>
      <c r="AQ2132" s="61" t="s">
        <v>4978</v>
      </c>
      <c r="AR2132" s="28">
        <v>0</v>
      </c>
      <c r="AS2132" s="28">
        <v>25510</v>
      </c>
      <c r="AT2132" s="28">
        <v>0</v>
      </c>
      <c r="AU2132" s="62"/>
      <c r="DL2132"/>
      <c r="DM2132"/>
      <c r="DN2132"/>
      <c r="DO2132"/>
      <c r="DP2132"/>
      <c r="DQ2132"/>
      <c r="DR2132"/>
      <c r="DV2132" s="31" t="s">
        <v>2391</v>
      </c>
      <c r="DW2132" s="31" t="s">
        <v>2401</v>
      </c>
      <c r="DX2132" s="63"/>
      <c r="DY2132" s="63"/>
      <c r="DZ2132" s="63"/>
      <c r="EA2132" s="167"/>
      <c r="EB2132" s="60"/>
      <c r="EC2132" s="60"/>
      <c r="ED2132" s="60"/>
      <c r="EE2132" s="60"/>
      <c r="EF2132" s="60"/>
      <c r="EG2132" s="60"/>
      <c r="EH2132" s="60"/>
      <c r="EI2132" s="60"/>
      <c r="EJ2132" s="60"/>
      <c r="EK2132" s="60"/>
      <c r="EL2132" s="60"/>
      <c r="EM2132" s="60"/>
      <c r="EN2132" s="60"/>
      <c r="EO2132" s="60"/>
      <c r="EP2132" s="60"/>
      <c r="EQ2132" s="60"/>
      <c r="ER2132" s="60"/>
      <c r="ES2132" s="60"/>
      <c r="ET2132" s="60"/>
      <c r="EU2132" s="60"/>
      <c r="EV2132" s="60"/>
      <c r="EW2132" s="60"/>
      <c r="EX2132" s="60"/>
      <c r="EY2132" s="60"/>
      <c r="EZ2132" s="60"/>
      <c r="FA2132" s="60"/>
      <c r="FB2132" s="60"/>
    </row>
    <row r="2133" spans="22:158" x14ac:dyDescent="0.25">
      <c r="W2133" s="33"/>
      <c r="X2133" s="33"/>
      <c r="AH2133" s="38">
        <v>100</v>
      </c>
      <c r="AI2133" s="38">
        <v>150</v>
      </c>
      <c r="AJ2133" s="38">
        <v>17750</v>
      </c>
      <c r="AK2133" s="38">
        <v>18</v>
      </c>
      <c r="AL2133" s="38">
        <v>1918358</v>
      </c>
      <c r="AM2133" s="61" t="s">
        <v>1816</v>
      </c>
      <c r="AN2133" s="61" t="s">
        <v>1695</v>
      </c>
      <c r="AO2133" s="61" t="s">
        <v>1650</v>
      </c>
      <c r="AP2133" s="61" t="s">
        <v>4974</v>
      </c>
      <c r="AQ2133" s="61" t="s">
        <v>4978</v>
      </c>
      <c r="AR2133" s="28">
        <v>0</v>
      </c>
      <c r="AS2133" s="28">
        <v>224904</v>
      </c>
      <c r="AT2133" s="28">
        <v>0</v>
      </c>
      <c r="AU2133" s="62"/>
      <c r="DL2133"/>
      <c r="DM2133"/>
      <c r="DN2133"/>
      <c r="DO2133"/>
      <c r="DP2133"/>
      <c r="DQ2133"/>
      <c r="DR2133"/>
      <c r="DV2133" s="31" t="s">
        <v>2391</v>
      </c>
      <c r="DW2133" s="31" t="s">
        <v>2401</v>
      </c>
      <c r="DX2133" s="63"/>
      <c r="DY2133" s="63"/>
      <c r="DZ2133" s="63"/>
      <c r="EA2133" s="167"/>
      <c r="EB2133" s="60"/>
      <c r="EC2133" s="60"/>
      <c r="ED2133" s="60"/>
      <c r="EE2133" s="60"/>
      <c r="EF2133" s="60"/>
      <c r="EG2133" s="60"/>
      <c r="EH2133" s="60"/>
      <c r="EI2133" s="60"/>
      <c r="EJ2133" s="60"/>
      <c r="EK2133" s="60"/>
      <c r="EL2133" s="60"/>
      <c r="EM2133" s="60"/>
      <c r="EN2133" s="60"/>
      <c r="EO2133" s="60"/>
      <c r="EP2133" s="60"/>
      <c r="EQ2133" s="60"/>
      <c r="ER2133" s="60"/>
      <c r="ES2133" s="60"/>
      <c r="ET2133" s="60"/>
      <c r="EU2133" s="60"/>
      <c r="EV2133" s="60"/>
      <c r="EW2133" s="60"/>
      <c r="EX2133" s="60"/>
      <c r="EY2133" s="60"/>
      <c r="EZ2133" s="60"/>
      <c r="FA2133" s="60"/>
      <c r="FB2133" s="60"/>
    </row>
    <row r="2134" spans="22:158" x14ac:dyDescent="0.25">
      <c r="W2134" s="33"/>
      <c r="X2134" s="33"/>
      <c r="AH2134" s="38">
        <v>100</v>
      </c>
      <c r="AI2134" s="38">
        <v>155</v>
      </c>
      <c r="AJ2134" s="38">
        <v>10050</v>
      </c>
      <c r="AK2134" s="38">
        <v>18</v>
      </c>
      <c r="AL2134" s="38">
        <v>1918358</v>
      </c>
      <c r="AM2134" s="61" t="s">
        <v>1816</v>
      </c>
      <c r="AN2134" s="61" t="s">
        <v>1686</v>
      </c>
      <c r="AO2134" s="61" t="s">
        <v>5044</v>
      </c>
      <c r="AP2134" s="61" t="s">
        <v>4974</v>
      </c>
      <c r="AQ2134" s="61" t="s">
        <v>4978</v>
      </c>
      <c r="AR2134" s="28">
        <v>0</v>
      </c>
      <c r="AS2134" s="28">
        <v>60349</v>
      </c>
      <c r="AT2134" s="28">
        <v>0</v>
      </c>
      <c r="AU2134" s="62"/>
      <c r="DL2134"/>
      <c r="DM2134"/>
      <c r="DN2134"/>
      <c r="DO2134"/>
      <c r="DP2134"/>
      <c r="DQ2134"/>
      <c r="DR2134"/>
      <c r="DV2134" s="31" t="s">
        <v>2391</v>
      </c>
      <c r="DW2134" s="31" t="s">
        <v>2402</v>
      </c>
      <c r="DX2134" s="63"/>
      <c r="DY2134" s="63"/>
      <c r="DZ2134" s="63"/>
      <c r="EA2134" s="167"/>
      <c r="EB2134" s="60"/>
      <c r="EC2134" s="60"/>
      <c r="ED2134" s="60"/>
      <c r="EE2134" s="60"/>
      <c r="EF2134" s="60"/>
      <c r="EG2134" s="60"/>
      <c r="EH2134" s="60"/>
      <c r="EI2134" s="60"/>
      <c r="EJ2134" s="60"/>
      <c r="EK2134" s="60"/>
      <c r="EL2134" s="60"/>
      <c r="EM2134" s="60"/>
      <c r="EN2134" s="60"/>
      <c r="EO2134" s="60"/>
      <c r="EP2134" s="60"/>
      <c r="EQ2134" s="60"/>
      <c r="ER2134" s="60"/>
      <c r="ES2134" s="60"/>
      <c r="ET2134" s="60"/>
      <c r="EU2134" s="60"/>
      <c r="EV2134" s="60"/>
      <c r="EW2134" s="60"/>
      <c r="EX2134" s="60"/>
      <c r="EY2134" s="60"/>
      <c r="EZ2134" s="60"/>
      <c r="FA2134" s="60"/>
      <c r="FB2134" s="60"/>
    </row>
    <row r="2135" spans="22:158" x14ac:dyDescent="0.25">
      <c r="W2135" s="33"/>
      <c r="X2135" s="33"/>
      <c r="AH2135" s="38">
        <v>100</v>
      </c>
      <c r="AI2135" s="38">
        <v>155</v>
      </c>
      <c r="AJ2135" s="38">
        <v>12300</v>
      </c>
      <c r="AK2135" s="38">
        <v>18</v>
      </c>
      <c r="AL2135" s="38">
        <v>1918358</v>
      </c>
      <c r="AM2135" s="61" t="s">
        <v>1816</v>
      </c>
      <c r="AN2135" s="61" t="s">
        <v>1686</v>
      </c>
      <c r="AO2135" s="61" t="s">
        <v>5090</v>
      </c>
      <c r="AP2135" s="61" t="s">
        <v>4974</v>
      </c>
      <c r="AQ2135" s="61" t="s">
        <v>4978</v>
      </c>
      <c r="AR2135" s="28">
        <v>0</v>
      </c>
      <c r="AS2135" s="28">
        <v>0</v>
      </c>
      <c r="AT2135" s="28">
        <v>0</v>
      </c>
      <c r="AU2135" s="62"/>
      <c r="DL2135"/>
      <c r="DM2135"/>
      <c r="DN2135"/>
      <c r="DO2135"/>
      <c r="DP2135"/>
      <c r="DQ2135"/>
      <c r="DR2135"/>
      <c r="DV2135" s="31" t="s">
        <v>2391</v>
      </c>
      <c r="DW2135" s="31" t="s">
        <v>2402</v>
      </c>
      <c r="DX2135" s="63"/>
      <c r="DY2135" s="63"/>
      <c r="DZ2135" s="63"/>
      <c r="EA2135" s="167"/>
      <c r="EB2135" s="60"/>
      <c r="EC2135" s="60"/>
      <c r="ED2135" s="60"/>
      <c r="EE2135" s="60"/>
      <c r="EF2135" s="60"/>
      <c r="EG2135" s="60"/>
      <c r="EH2135" s="60"/>
      <c r="EI2135" s="60"/>
      <c r="EJ2135" s="60"/>
      <c r="EK2135" s="60"/>
      <c r="EL2135" s="60"/>
      <c r="EM2135" s="60"/>
      <c r="EN2135" s="60"/>
      <c r="EO2135" s="60"/>
      <c r="EP2135" s="60"/>
      <c r="EQ2135" s="60"/>
      <c r="ER2135" s="60"/>
      <c r="ES2135" s="60"/>
      <c r="ET2135" s="60"/>
      <c r="EU2135" s="60"/>
      <c r="EV2135" s="60"/>
      <c r="EW2135" s="60"/>
      <c r="EX2135" s="60"/>
      <c r="EY2135" s="60"/>
      <c r="EZ2135" s="60"/>
      <c r="FA2135" s="60"/>
      <c r="FB2135" s="60"/>
    </row>
    <row r="2136" spans="22:158" x14ac:dyDescent="0.25">
      <c r="V2136" s="1"/>
      <c r="W2136" s="33"/>
      <c r="X2136" s="33"/>
      <c r="AH2136" s="38">
        <v>100</v>
      </c>
      <c r="AI2136" s="38">
        <v>155</v>
      </c>
      <c r="AJ2136" s="38">
        <v>12450</v>
      </c>
      <c r="AK2136" s="38">
        <v>18</v>
      </c>
      <c r="AL2136" s="38">
        <v>1918358</v>
      </c>
      <c r="AM2136" s="61" t="s">
        <v>1816</v>
      </c>
      <c r="AN2136" s="61" t="s">
        <v>1686</v>
      </c>
      <c r="AO2136" s="61" t="s">
        <v>5093</v>
      </c>
      <c r="AP2136" s="61" t="s">
        <v>4974</v>
      </c>
      <c r="AQ2136" s="61" t="s">
        <v>4978</v>
      </c>
      <c r="AR2136" s="28">
        <v>0</v>
      </c>
      <c r="AS2136" s="28">
        <v>0</v>
      </c>
      <c r="AT2136" s="28">
        <v>0</v>
      </c>
      <c r="AU2136" s="62"/>
      <c r="DL2136"/>
      <c r="DM2136"/>
      <c r="DN2136"/>
      <c r="DO2136"/>
      <c r="DP2136"/>
      <c r="DQ2136"/>
      <c r="DR2136"/>
      <c r="DV2136" s="31" t="s">
        <v>2391</v>
      </c>
      <c r="DW2136" s="31" t="s">
        <v>2402</v>
      </c>
      <c r="DX2136" s="63"/>
      <c r="DY2136" s="63"/>
      <c r="DZ2136" s="63"/>
      <c r="EA2136" s="167"/>
      <c r="EB2136" s="60"/>
      <c r="EC2136" s="60"/>
      <c r="ED2136" s="60"/>
      <c r="EE2136" s="60"/>
      <c r="EF2136" s="60"/>
      <c r="EG2136" s="60"/>
      <c r="EH2136" s="60"/>
      <c r="EI2136" s="60"/>
      <c r="EJ2136" s="60"/>
      <c r="EK2136" s="60"/>
      <c r="EL2136" s="60"/>
      <c r="EM2136" s="60"/>
      <c r="EN2136" s="60"/>
      <c r="EO2136" s="60"/>
      <c r="EP2136" s="60"/>
      <c r="EQ2136" s="60"/>
      <c r="ER2136" s="60"/>
      <c r="ES2136" s="60"/>
      <c r="ET2136" s="60"/>
      <c r="EU2136" s="60"/>
      <c r="EV2136" s="60"/>
      <c r="EW2136" s="60"/>
      <c r="EX2136" s="60"/>
      <c r="EY2136" s="60"/>
      <c r="EZ2136" s="60"/>
      <c r="FA2136" s="60"/>
      <c r="FB2136" s="60"/>
    </row>
    <row r="2137" spans="22:158" x14ac:dyDescent="0.25">
      <c r="W2137" s="33"/>
      <c r="X2137" s="33"/>
      <c r="AH2137" s="38">
        <v>100</v>
      </c>
      <c r="AI2137" s="38">
        <v>155</v>
      </c>
      <c r="AJ2137" s="38">
        <v>17450</v>
      </c>
      <c r="AK2137" s="38">
        <v>18</v>
      </c>
      <c r="AL2137" s="38">
        <v>1918358</v>
      </c>
      <c r="AM2137" s="61" t="s">
        <v>1816</v>
      </c>
      <c r="AN2137" s="61" t="s">
        <v>1686</v>
      </c>
      <c r="AO2137" s="61" t="s">
        <v>1643</v>
      </c>
      <c r="AP2137" s="61" t="s">
        <v>4974</v>
      </c>
      <c r="AQ2137" s="61" t="s">
        <v>4978</v>
      </c>
      <c r="AR2137" s="28">
        <v>0</v>
      </c>
      <c r="AS2137" s="28">
        <v>0</v>
      </c>
      <c r="AT2137" s="28">
        <v>0</v>
      </c>
      <c r="AU2137" s="62"/>
      <c r="DL2137"/>
      <c r="DM2137"/>
      <c r="DN2137"/>
      <c r="DO2137"/>
      <c r="DP2137"/>
      <c r="DQ2137"/>
      <c r="DR2137"/>
      <c r="DV2137" s="31" t="s">
        <v>2391</v>
      </c>
      <c r="DW2137" s="31" t="s">
        <v>2402</v>
      </c>
      <c r="DX2137" s="63"/>
      <c r="DY2137" s="63"/>
      <c r="DZ2137" s="63"/>
      <c r="EA2137" s="167"/>
      <c r="EB2137" s="60"/>
      <c r="EC2137" s="60"/>
      <c r="ED2137" s="60"/>
      <c r="EE2137" s="60"/>
      <c r="EF2137" s="60"/>
      <c r="EG2137" s="60"/>
      <c r="EH2137" s="60"/>
      <c r="EI2137" s="60"/>
      <c r="EJ2137" s="60"/>
      <c r="EK2137" s="60"/>
      <c r="EL2137" s="60"/>
      <c r="EM2137" s="60"/>
      <c r="EN2137" s="60"/>
      <c r="EO2137" s="60"/>
      <c r="EP2137" s="60"/>
      <c r="EQ2137" s="60"/>
      <c r="ER2137" s="60"/>
      <c r="ES2137" s="60"/>
      <c r="ET2137" s="60"/>
      <c r="EU2137" s="60"/>
      <c r="EV2137" s="60"/>
      <c r="EW2137" s="60"/>
      <c r="EX2137" s="60"/>
      <c r="EY2137" s="60"/>
      <c r="EZ2137" s="60"/>
      <c r="FA2137" s="60"/>
      <c r="FB2137" s="60"/>
    </row>
    <row r="2138" spans="22:158" x14ac:dyDescent="0.25">
      <c r="W2138" s="33"/>
      <c r="X2138" s="33"/>
      <c r="AH2138" s="38">
        <v>100</v>
      </c>
      <c r="AI2138" s="38">
        <v>155</v>
      </c>
      <c r="AJ2138" s="38">
        <v>17800</v>
      </c>
      <c r="AK2138" s="38">
        <v>18</v>
      </c>
      <c r="AL2138" s="38">
        <v>1918358</v>
      </c>
      <c r="AM2138" s="61" t="s">
        <v>1816</v>
      </c>
      <c r="AN2138" s="61" t="s">
        <v>1686</v>
      </c>
      <c r="AO2138" s="61" t="s">
        <v>1651</v>
      </c>
      <c r="AP2138" s="61" t="s">
        <v>4974</v>
      </c>
      <c r="AQ2138" s="61" t="s">
        <v>4978</v>
      </c>
      <c r="AR2138" s="28">
        <v>0</v>
      </c>
      <c r="AS2138" s="28">
        <v>425504</v>
      </c>
      <c r="AT2138" s="28">
        <v>0</v>
      </c>
      <c r="AU2138" s="62"/>
      <c r="DL2138"/>
      <c r="DM2138"/>
      <c r="DN2138"/>
      <c r="DO2138"/>
      <c r="DP2138"/>
      <c r="DQ2138"/>
      <c r="DR2138"/>
      <c r="DV2138" s="31" t="s">
        <v>2391</v>
      </c>
      <c r="DW2138" s="31" t="s">
        <v>2402</v>
      </c>
      <c r="DX2138" s="63"/>
      <c r="DY2138" s="63"/>
      <c r="DZ2138" s="63"/>
      <c r="EA2138" s="167"/>
      <c r="EB2138" s="60"/>
      <c r="EC2138" s="60"/>
      <c r="ED2138" s="60"/>
      <c r="EE2138" s="60"/>
      <c r="EF2138" s="60"/>
      <c r="EG2138" s="60"/>
      <c r="EH2138" s="60"/>
      <c r="EI2138" s="60"/>
      <c r="EJ2138" s="60"/>
      <c r="EK2138" s="60"/>
      <c r="EL2138" s="60"/>
      <c r="EM2138" s="60"/>
      <c r="EN2138" s="60"/>
      <c r="EO2138" s="60"/>
      <c r="EP2138" s="60"/>
      <c r="EQ2138" s="60"/>
      <c r="ER2138" s="60"/>
      <c r="ES2138" s="60"/>
      <c r="ET2138" s="60"/>
      <c r="EU2138" s="60"/>
      <c r="EV2138" s="60"/>
      <c r="EW2138" s="60"/>
      <c r="EX2138" s="60"/>
      <c r="EY2138" s="60"/>
      <c r="EZ2138" s="60"/>
      <c r="FA2138" s="60"/>
      <c r="FB2138" s="60"/>
    </row>
    <row r="2139" spans="22:158" x14ac:dyDescent="0.25">
      <c r="W2139" s="33"/>
      <c r="X2139" s="33"/>
      <c r="AH2139" s="38">
        <v>100</v>
      </c>
      <c r="AI2139" s="38">
        <v>155</v>
      </c>
      <c r="AJ2139" s="38">
        <v>18200</v>
      </c>
      <c r="AK2139" s="38">
        <v>18</v>
      </c>
      <c r="AL2139" s="38">
        <v>1918358</v>
      </c>
      <c r="AM2139" s="61" t="s">
        <v>1816</v>
      </c>
      <c r="AN2139" s="61" t="s">
        <v>1686</v>
      </c>
      <c r="AO2139" s="61" t="s">
        <v>1660</v>
      </c>
      <c r="AP2139" s="61" t="s">
        <v>4974</v>
      </c>
      <c r="AQ2139" s="61" t="s">
        <v>4978</v>
      </c>
      <c r="AR2139" s="28">
        <v>0</v>
      </c>
      <c r="AS2139" s="28">
        <v>84660</v>
      </c>
      <c r="AT2139" s="28">
        <v>0</v>
      </c>
      <c r="AU2139" s="62"/>
      <c r="DL2139"/>
      <c r="DM2139"/>
      <c r="DN2139"/>
      <c r="DO2139"/>
      <c r="DP2139"/>
      <c r="DQ2139"/>
      <c r="DR2139"/>
      <c r="DV2139" s="31" t="s">
        <v>2391</v>
      </c>
      <c r="DW2139" s="31" t="s">
        <v>2402</v>
      </c>
      <c r="DX2139" s="63"/>
      <c r="DY2139" s="63"/>
      <c r="DZ2139" s="63"/>
      <c r="EA2139" s="167"/>
      <c r="EB2139" s="60"/>
      <c r="EC2139" s="60"/>
      <c r="ED2139" s="60"/>
      <c r="EE2139" s="60"/>
      <c r="EF2139" s="60"/>
      <c r="EG2139" s="60"/>
      <c r="EH2139" s="60"/>
      <c r="EI2139" s="60"/>
      <c r="EJ2139" s="60"/>
      <c r="EK2139" s="60"/>
      <c r="EL2139" s="60"/>
      <c r="EM2139" s="60"/>
      <c r="EN2139" s="60"/>
      <c r="EO2139" s="60"/>
      <c r="EP2139" s="60"/>
      <c r="EQ2139" s="60"/>
      <c r="ER2139" s="60"/>
      <c r="ES2139" s="60"/>
      <c r="ET2139" s="60"/>
      <c r="EU2139" s="60"/>
      <c r="EV2139" s="60"/>
      <c r="EW2139" s="60"/>
      <c r="EX2139" s="60"/>
      <c r="EY2139" s="60"/>
      <c r="EZ2139" s="60"/>
      <c r="FA2139" s="60"/>
      <c r="FB2139" s="60"/>
    </row>
    <row r="2140" spans="22:158" x14ac:dyDescent="0.25">
      <c r="W2140" s="33"/>
      <c r="X2140" s="33"/>
      <c r="AH2140" s="38">
        <v>100</v>
      </c>
      <c r="AI2140" s="38">
        <v>105</v>
      </c>
      <c r="AJ2140" s="38">
        <v>10500</v>
      </c>
      <c r="AK2140" s="38">
        <v>18</v>
      </c>
      <c r="AL2140" s="38">
        <v>1919158</v>
      </c>
      <c r="AM2140" s="61" t="s">
        <v>1816</v>
      </c>
      <c r="AN2140" s="61" t="s">
        <v>1688</v>
      </c>
      <c r="AO2140" s="61" t="s">
        <v>5053</v>
      </c>
      <c r="AP2140" s="61" t="s">
        <v>4974</v>
      </c>
      <c r="AQ2140" s="61" t="s">
        <v>4976</v>
      </c>
      <c r="AR2140" s="28">
        <v>6483526.2000000002</v>
      </c>
      <c r="AS2140" s="28">
        <v>0</v>
      </c>
      <c r="AT2140" s="28">
        <v>0</v>
      </c>
      <c r="AU2140" s="62"/>
      <c r="DL2140"/>
      <c r="DM2140"/>
      <c r="DN2140"/>
      <c r="DO2140"/>
      <c r="DP2140"/>
      <c r="DQ2140"/>
      <c r="DR2140"/>
      <c r="DV2140" s="31" t="s">
        <v>2403</v>
      </c>
      <c r="DW2140" s="31" t="s">
        <v>2404</v>
      </c>
      <c r="DX2140" s="63"/>
      <c r="DY2140" s="63"/>
      <c r="DZ2140" s="63"/>
      <c r="EA2140" s="167"/>
      <c r="EB2140" s="60"/>
      <c r="EC2140" s="60"/>
      <c r="ED2140" s="60"/>
      <c r="EE2140" s="60"/>
      <c r="EF2140" s="60"/>
      <c r="EG2140" s="60"/>
      <c r="EH2140" s="60"/>
      <c r="EI2140" s="60"/>
      <c r="EJ2140" s="60"/>
      <c r="EK2140" s="60"/>
      <c r="EL2140" s="60"/>
      <c r="EM2140" s="60"/>
      <c r="EN2140" s="60"/>
      <c r="EO2140" s="60"/>
      <c r="EP2140" s="60"/>
      <c r="EQ2140" s="60"/>
      <c r="ER2140" s="60"/>
      <c r="ES2140" s="60"/>
      <c r="ET2140" s="60"/>
      <c r="EU2140" s="60"/>
      <c r="EV2140" s="60"/>
      <c r="EW2140" s="60"/>
      <c r="EX2140" s="60"/>
      <c r="EY2140" s="60"/>
      <c r="EZ2140" s="60"/>
      <c r="FA2140" s="60"/>
      <c r="FB2140" s="60"/>
    </row>
    <row r="2141" spans="22:158" x14ac:dyDescent="0.25">
      <c r="W2141" s="33"/>
      <c r="X2141" s="33"/>
      <c r="AH2141" s="38">
        <v>100</v>
      </c>
      <c r="AI2141" s="38">
        <v>105</v>
      </c>
      <c r="AJ2141" s="38">
        <v>10750</v>
      </c>
      <c r="AK2141" s="38">
        <v>18</v>
      </c>
      <c r="AL2141" s="38">
        <v>1919158</v>
      </c>
      <c r="AM2141" s="61" t="s">
        <v>1816</v>
      </c>
      <c r="AN2141" s="61" t="s">
        <v>1688</v>
      </c>
      <c r="AO2141" s="61" t="s">
        <v>5058</v>
      </c>
      <c r="AP2141" s="61" t="s">
        <v>4974</v>
      </c>
      <c r="AQ2141" s="61" t="s">
        <v>4976</v>
      </c>
      <c r="AR2141" s="28">
        <v>478785.3</v>
      </c>
      <c r="AS2141" s="28">
        <v>0</v>
      </c>
      <c r="AT2141" s="28">
        <v>0</v>
      </c>
      <c r="AU2141" s="62"/>
      <c r="DL2141"/>
      <c r="DM2141"/>
      <c r="DN2141"/>
      <c r="DO2141"/>
      <c r="DP2141"/>
      <c r="DQ2141"/>
      <c r="DR2141"/>
      <c r="DV2141" s="31" t="s">
        <v>2403</v>
      </c>
      <c r="DW2141" s="31" t="s">
        <v>2404</v>
      </c>
      <c r="DX2141" s="63"/>
      <c r="DY2141" s="63"/>
      <c r="DZ2141" s="63"/>
      <c r="EA2141" s="167"/>
      <c r="EB2141" s="60"/>
      <c r="EC2141" s="60"/>
      <c r="ED2141" s="60"/>
      <c r="EE2141" s="60"/>
      <c r="EF2141" s="60"/>
      <c r="EG2141" s="60"/>
      <c r="EH2141" s="60"/>
      <c r="EI2141" s="60"/>
      <c r="EJ2141" s="60"/>
      <c r="EK2141" s="60"/>
      <c r="EL2141" s="60"/>
      <c r="EM2141" s="60"/>
      <c r="EN2141" s="60"/>
      <c r="EO2141" s="60"/>
      <c r="EP2141" s="60"/>
      <c r="EQ2141" s="60"/>
      <c r="ER2141" s="60"/>
      <c r="ES2141" s="60"/>
      <c r="ET2141" s="60"/>
      <c r="EU2141" s="60"/>
      <c r="EV2141" s="60"/>
      <c r="EW2141" s="60"/>
      <c r="EX2141" s="60"/>
      <c r="EY2141" s="60"/>
      <c r="EZ2141" s="60"/>
      <c r="FA2141" s="60"/>
      <c r="FB2141" s="60"/>
    </row>
    <row r="2142" spans="22:158" x14ac:dyDescent="0.25">
      <c r="W2142" s="33"/>
      <c r="X2142" s="33"/>
      <c r="AH2142" s="38">
        <v>100</v>
      </c>
      <c r="AI2142" s="38">
        <v>105</v>
      </c>
      <c r="AJ2142" s="38">
        <v>10900</v>
      </c>
      <c r="AK2142" s="38">
        <v>18</v>
      </c>
      <c r="AL2142" s="38">
        <v>1919158</v>
      </c>
      <c r="AM2142" s="61" t="s">
        <v>1816</v>
      </c>
      <c r="AN2142" s="61" t="s">
        <v>1688</v>
      </c>
      <c r="AO2142" s="61" t="s">
        <v>5061</v>
      </c>
      <c r="AP2142" s="61" t="s">
        <v>4974</v>
      </c>
      <c r="AQ2142" s="61" t="s">
        <v>4976</v>
      </c>
      <c r="AR2142" s="28">
        <v>4960040.9000000004</v>
      </c>
      <c r="AS2142" s="28">
        <v>0</v>
      </c>
      <c r="AT2142" s="28">
        <v>0</v>
      </c>
      <c r="AU2142" s="62"/>
      <c r="DL2142"/>
      <c r="DM2142"/>
      <c r="DN2142"/>
      <c r="DO2142"/>
      <c r="DP2142"/>
      <c r="DQ2142"/>
      <c r="DR2142"/>
      <c r="DV2142" s="31" t="s">
        <v>2403</v>
      </c>
      <c r="DW2142" s="31" t="s">
        <v>2404</v>
      </c>
      <c r="DX2142" s="63"/>
      <c r="DY2142" s="63"/>
      <c r="DZ2142" s="63"/>
      <c r="EA2142" s="167"/>
      <c r="EB2142" s="60"/>
      <c r="EC2142" s="60"/>
      <c r="ED2142" s="60"/>
      <c r="EE2142" s="60"/>
      <c r="EF2142" s="60"/>
      <c r="EG2142" s="60"/>
      <c r="EH2142" s="60"/>
      <c r="EI2142" s="60"/>
      <c r="EJ2142" s="60"/>
      <c r="EK2142" s="60"/>
      <c r="EL2142" s="60"/>
      <c r="EM2142" s="60"/>
      <c r="EN2142" s="60"/>
      <c r="EO2142" s="60"/>
      <c r="EP2142" s="60"/>
      <c r="EQ2142" s="60"/>
      <c r="ER2142" s="60"/>
      <c r="ES2142" s="60"/>
      <c r="ET2142" s="60"/>
      <c r="EU2142" s="60"/>
      <c r="EV2142" s="60"/>
      <c r="EW2142" s="60"/>
      <c r="EX2142" s="60"/>
      <c r="EY2142" s="60"/>
      <c r="EZ2142" s="60"/>
      <c r="FA2142" s="60"/>
      <c r="FB2142" s="60"/>
    </row>
    <row r="2143" spans="22:158" x14ac:dyDescent="0.25">
      <c r="W2143" s="33"/>
      <c r="X2143" s="33"/>
      <c r="AH2143" s="38">
        <v>100</v>
      </c>
      <c r="AI2143" s="38">
        <v>105</v>
      </c>
      <c r="AJ2143" s="38">
        <v>11100</v>
      </c>
      <c r="AK2143" s="38">
        <v>18</v>
      </c>
      <c r="AL2143" s="38">
        <v>1919158</v>
      </c>
      <c r="AM2143" s="61" t="s">
        <v>1816</v>
      </c>
      <c r="AN2143" s="61" t="s">
        <v>1688</v>
      </c>
      <c r="AO2143" s="61" t="s">
        <v>5065</v>
      </c>
      <c r="AP2143" s="61" t="s">
        <v>4974</v>
      </c>
      <c r="AQ2143" s="61" t="s">
        <v>4976</v>
      </c>
      <c r="AR2143" s="28">
        <v>15420.5</v>
      </c>
      <c r="AS2143" s="28">
        <v>0</v>
      </c>
      <c r="AT2143" s="28">
        <v>0</v>
      </c>
      <c r="AU2143" s="62"/>
      <c r="DL2143"/>
      <c r="DM2143"/>
      <c r="DN2143"/>
      <c r="DO2143"/>
      <c r="DP2143"/>
      <c r="DQ2143"/>
      <c r="DR2143"/>
      <c r="DV2143" s="31" t="s">
        <v>2403</v>
      </c>
      <c r="DW2143" s="31" t="s">
        <v>2404</v>
      </c>
      <c r="DX2143" s="63"/>
      <c r="DY2143" s="63"/>
      <c r="DZ2143" s="63"/>
      <c r="EA2143" s="167"/>
      <c r="EB2143" s="60"/>
      <c r="EC2143" s="60"/>
      <c r="ED2143" s="60"/>
      <c r="EE2143" s="60"/>
      <c r="EF2143" s="60"/>
      <c r="EG2143" s="60"/>
      <c r="EH2143" s="60"/>
      <c r="EI2143" s="60"/>
      <c r="EJ2143" s="60"/>
      <c r="EK2143" s="60"/>
      <c r="EL2143" s="60"/>
      <c r="EM2143" s="60"/>
      <c r="EN2143" s="60"/>
      <c r="EO2143" s="60"/>
      <c r="EP2143" s="60"/>
      <c r="EQ2143" s="60"/>
      <c r="ER2143" s="60"/>
      <c r="ES2143" s="60"/>
      <c r="ET2143" s="60"/>
      <c r="EU2143" s="60"/>
      <c r="EV2143" s="60"/>
      <c r="EW2143" s="60"/>
      <c r="EX2143" s="60"/>
      <c r="EY2143" s="60"/>
      <c r="EZ2143" s="60"/>
      <c r="FA2143" s="60"/>
      <c r="FB2143" s="60"/>
    </row>
    <row r="2144" spans="22:158" x14ac:dyDescent="0.25">
      <c r="W2144" s="33"/>
      <c r="X2144" s="33"/>
      <c r="AH2144" s="38">
        <v>100</v>
      </c>
      <c r="AI2144" s="38">
        <v>105</v>
      </c>
      <c r="AJ2144" s="38">
        <v>11450</v>
      </c>
      <c r="AK2144" s="38">
        <v>18</v>
      </c>
      <c r="AL2144" s="38">
        <v>1919158</v>
      </c>
      <c r="AM2144" s="61" t="s">
        <v>1816</v>
      </c>
      <c r="AN2144" s="61" t="s">
        <v>1688</v>
      </c>
      <c r="AO2144" s="61" t="s">
        <v>5072</v>
      </c>
      <c r="AP2144" s="61" t="s">
        <v>4974</v>
      </c>
      <c r="AQ2144" s="61" t="s">
        <v>4976</v>
      </c>
      <c r="AR2144" s="28">
        <v>797205.6</v>
      </c>
      <c r="AS2144" s="28">
        <v>0</v>
      </c>
      <c r="AT2144" s="28">
        <v>0</v>
      </c>
      <c r="AU2144" s="62"/>
      <c r="DL2144"/>
      <c r="DM2144"/>
      <c r="DN2144"/>
      <c r="DO2144"/>
      <c r="DP2144"/>
      <c r="DQ2144"/>
      <c r="DR2144"/>
      <c r="DV2144" s="31" t="s">
        <v>2403</v>
      </c>
      <c r="DW2144" s="31" t="s">
        <v>2404</v>
      </c>
      <c r="DX2144" s="63"/>
      <c r="DY2144" s="63"/>
      <c r="DZ2144" s="63"/>
      <c r="EA2144" s="167"/>
      <c r="EB2144" s="60"/>
      <c r="EC2144" s="60"/>
      <c r="ED2144" s="60"/>
      <c r="EE2144" s="60"/>
      <c r="EF2144" s="60"/>
      <c r="EG2144" s="60"/>
      <c r="EH2144" s="60"/>
      <c r="EI2144" s="60"/>
      <c r="EJ2144" s="60"/>
      <c r="EK2144" s="60"/>
      <c r="EL2144" s="60"/>
      <c r="EM2144" s="60"/>
      <c r="EN2144" s="60"/>
      <c r="EO2144" s="60"/>
      <c r="EP2144" s="60"/>
      <c r="EQ2144" s="60"/>
      <c r="ER2144" s="60"/>
      <c r="ES2144" s="60"/>
      <c r="ET2144" s="60"/>
      <c r="EU2144" s="60"/>
      <c r="EV2144" s="60"/>
      <c r="EW2144" s="60"/>
      <c r="EX2144" s="60"/>
      <c r="EY2144" s="60"/>
      <c r="EZ2144" s="60"/>
      <c r="FA2144" s="60"/>
      <c r="FB2144" s="60"/>
    </row>
    <row r="2145" spans="22:158" x14ac:dyDescent="0.25">
      <c r="W2145" s="33"/>
      <c r="X2145" s="33"/>
      <c r="AH2145" s="38">
        <v>100</v>
      </c>
      <c r="AI2145" s="38">
        <v>105</v>
      </c>
      <c r="AJ2145" s="38">
        <v>11500</v>
      </c>
      <c r="AK2145" s="38">
        <v>18</v>
      </c>
      <c r="AL2145" s="38">
        <v>1919158</v>
      </c>
      <c r="AM2145" s="61" t="s">
        <v>1816</v>
      </c>
      <c r="AN2145" s="61" t="s">
        <v>1688</v>
      </c>
      <c r="AO2145" s="61" t="s">
        <v>5073</v>
      </c>
      <c r="AP2145" s="61" t="s">
        <v>4974</v>
      </c>
      <c r="AQ2145" s="61" t="s">
        <v>4976</v>
      </c>
      <c r="AR2145" s="28">
        <v>429870.8</v>
      </c>
      <c r="AS2145" s="28">
        <v>0</v>
      </c>
      <c r="AT2145" s="28">
        <v>0</v>
      </c>
      <c r="AU2145" s="62"/>
      <c r="DL2145"/>
      <c r="DM2145"/>
      <c r="DN2145"/>
      <c r="DO2145"/>
      <c r="DP2145"/>
      <c r="DQ2145"/>
      <c r="DR2145"/>
      <c r="DV2145" s="31" t="s">
        <v>2403</v>
      </c>
      <c r="DW2145" s="31" t="s">
        <v>2404</v>
      </c>
      <c r="DX2145" s="63"/>
      <c r="DY2145" s="63"/>
      <c r="DZ2145" s="63"/>
      <c r="EA2145" s="167"/>
      <c r="EB2145" s="60"/>
      <c r="EC2145" s="60"/>
      <c r="ED2145" s="60"/>
      <c r="EE2145" s="60"/>
      <c r="EF2145" s="60"/>
      <c r="EG2145" s="60"/>
      <c r="EH2145" s="60"/>
      <c r="EI2145" s="60"/>
      <c r="EJ2145" s="60"/>
      <c r="EK2145" s="60"/>
      <c r="EL2145" s="60"/>
      <c r="EM2145" s="60"/>
      <c r="EN2145" s="60"/>
      <c r="EO2145" s="60"/>
      <c r="EP2145" s="60"/>
      <c r="EQ2145" s="60"/>
      <c r="ER2145" s="60"/>
      <c r="ES2145" s="60"/>
      <c r="ET2145" s="60"/>
      <c r="EU2145" s="60"/>
      <c r="EV2145" s="60"/>
      <c r="EW2145" s="60"/>
      <c r="EX2145" s="60"/>
      <c r="EY2145" s="60"/>
      <c r="EZ2145" s="60"/>
      <c r="FA2145" s="60"/>
      <c r="FB2145" s="60"/>
    </row>
    <row r="2146" spans="22:158" x14ac:dyDescent="0.25">
      <c r="V2146" s="1"/>
      <c r="W2146" s="33"/>
      <c r="X2146" s="33"/>
      <c r="AH2146" s="38">
        <v>100</v>
      </c>
      <c r="AI2146" s="38">
        <v>105</v>
      </c>
      <c r="AJ2146" s="38">
        <v>12850</v>
      </c>
      <c r="AK2146" s="38">
        <v>18</v>
      </c>
      <c r="AL2146" s="38">
        <v>1919158</v>
      </c>
      <c r="AM2146" s="61" t="s">
        <v>1816</v>
      </c>
      <c r="AN2146" s="61" t="s">
        <v>1688</v>
      </c>
      <c r="AO2146" s="61" t="s">
        <v>5098</v>
      </c>
      <c r="AP2146" s="61" t="s">
        <v>4974</v>
      </c>
      <c r="AQ2146" s="61" t="s">
        <v>4976</v>
      </c>
      <c r="AR2146" s="28">
        <v>2802953</v>
      </c>
      <c r="AS2146" s="28">
        <v>0</v>
      </c>
      <c r="AT2146" s="28">
        <v>0</v>
      </c>
      <c r="AU2146" s="62"/>
      <c r="DL2146"/>
      <c r="DM2146"/>
      <c r="DN2146"/>
      <c r="DO2146"/>
      <c r="DP2146"/>
      <c r="DQ2146"/>
      <c r="DR2146"/>
      <c r="DV2146" s="31" t="s">
        <v>2403</v>
      </c>
      <c r="DW2146" s="31" t="s">
        <v>2404</v>
      </c>
      <c r="DX2146" s="63"/>
      <c r="DY2146" s="63"/>
      <c r="DZ2146" s="63"/>
      <c r="EA2146" s="167"/>
      <c r="EB2146" s="60"/>
      <c r="EC2146" s="60"/>
      <c r="ED2146" s="60"/>
      <c r="EE2146" s="60"/>
      <c r="EF2146" s="60"/>
      <c r="EG2146" s="60"/>
      <c r="EH2146" s="60"/>
      <c r="EI2146" s="60"/>
      <c r="EJ2146" s="60"/>
      <c r="EK2146" s="60"/>
      <c r="EL2146" s="60"/>
      <c r="EM2146" s="60"/>
      <c r="EN2146" s="60"/>
      <c r="EO2146" s="60"/>
      <c r="EP2146" s="60"/>
      <c r="EQ2146" s="60"/>
      <c r="ER2146" s="60"/>
      <c r="ES2146" s="60"/>
      <c r="ET2146" s="60"/>
      <c r="EU2146" s="60"/>
      <c r="EV2146" s="60"/>
      <c r="EW2146" s="60"/>
      <c r="EX2146" s="60"/>
      <c r="EY2146" s="60"/>
      <c r="EZ2146" s="60"/>
      <c r="FA2146" s="60"/>
      <c r="FB2146" s="60"/>
    </row>
    <row r="2147" spans="22:158" x14ac:dyDescent="0.25">
      <c r="V2147" s="1"/>
      <c r="W2147" s="33"/>
      <c r="X2147" s="33"/>
      <c r="AH2147" s="38">
        <v>100</v>
      </c>
      <c r="AI2147" s="38">
        <v>105</v>
      </c>
      <c r="AJ2147" s="38">
        <v>13100</v>
      </c>
      <c r="AK2147" s="38">
        <v>18</v>
      </c>
      <c r="AL2147" s="38">
        <v>1919158</v>
      </c>
      <c r="AM2147" s="61" t="s">
        <v>1816</v>
      </c>
      <c r="AN2147" s="61" t="s">
        <v>1688</v>
      </c>
      <c r="AO2147" s="61" t="s">
        <v>5104</v>
      </c>
      <c r="AP2147" s="61" t="s">
        <v>4974</v>
      </c>
      <c r="AQ2147" s="61" t="s">
        <v>4976</v>
      </c>
      <c r="AR2147" s="28">
        <v>4173612.1999999997</v>
      </c>
      <c r="AS2147" s="28">
        <v>0</v>
      </c>
      <c r="AT2147" s="28">
        <v>0</v>
      </c>
      <c r="AU2147" s="62"/>
      <c r="DL2147"/>
      <c r="DM2147"/>
      <c r="DN2147"/>
      <c r="DO2147"/>
      <c r="DP2147"/>
      <c r="DQ2147"/>
      <c r="DR2147"/>
      <c r="DV2147" s="31" t="s">
        <v>2403</v>
      </c>
      <c r="DW2147" s="31" t="s">
        <v>2404</v>
      </c>
      <c r="DX2147" s="63"/>
      <c r="DY2147" s="63"/>
      <c r="DZ2147" s="63"/>
      <c r="EA2147" s="167"/>
      <c r="EB2147" s="60"/>
      <c r="EC2147" s="60"/>
      <c r="ED2147" s="60"/>
      <c r="EE2147" s="60"/>
      <c r="EF2147" s="60"/>
      <c r="EG2147" s="60"/>
      <c r="EH2147" s="60"/>
      <c r="EI2147" s="60"/>
      <c r="EJ2147" s="60"/>
      <c r="EK2147" s="60"/>
      <c r="EL2147" s="60"/>
      <c r="EM2147" s="60"/>
      <c r="EN2147" s="60"/>
      <c r="EO2147" s="60"/>
      <c r="EP2147" s="60"/>
      <c r="EQ2147" s="60"/>
      <c r="ER2147" s="60"/>
      <c r="ES2147" s="60"/>
      <c r="ET2147" s="60"/>
      <c r="EU2147" s="60"/>
      <c r="EV2147" s="60"/>
      <c r="EW2147" s="60"/>
      <c r="EX2147" s="60"/>
      <c r="EY2147" s="60"/>
      <c r="EZ2147" s="60"/>
      <c r="FA2147" s="60"/>
      <c r="FB2147" s="60"/>
    </row>
    <row r="2148" spans="22:158" x14ac:dyDescent="0.25">
      <c r="W2148" s="33"/>
      <c r="X2148" s="33"/>
      <c r="AH2148" s="38">
        <v>100</v>
      </c>
      <c r="AI2148" s="38">
        <v>105</v>
      </c>
      <c r="AJ2148" s="38">
        <v>13800</v>
      </c>
      <c r="AK2148" s="38">
        <v>18</v>
      </c>
      <c r="AL2148" s="38">
        <v>1919158</v>
      </c>
      <c r="AM2148" s="61" t="s">
        <v>1816</v>
      </c>
      <c r="AN2148" s="61" t="s">
        <v>1688</v>
      </c>
      <c r="AO2148" s="61" t="s">
        <v>5120</v>
      </c>
      <c r="AP2148" s="61" t="s">
        <v>4974</v>
      </c>
      <c r="AQ2148" s="61" t="s">
        <v>4976</v>
      </c>
      <c r="AR2148" s="28">
        <v>1006645.4</v>
      </c>
      <c r="AS2148" s="28">
        <v>0</v>
      </c>
      <c r="AT2148" s="28">
        <v>0</v>
      </c>
      <c r="AU2148" s="62"/>
      <c r="DL2148"/>
      <c r="DM2148"/>
      <c r="DN2148"/>
      <c r="DO2148"/>
      <c r="DP2148"/>
      <c r="DQ2148"/>
      <c r="DR2148"/>
      <c r="DV2148" s="31" t="s">
        <v>2403</v>
      </c>
      <c r="DW2148" s="31" t="s">
        <v>2404</v>
      </c>
      <c r="DX2148" s="63"/>
      <c r="DY2148" s="63"/>
      <c r="DZ2148" s="63"/>
      <c r="EA2148" s="167"/>
      <c r="EB2148" s="60"/>
      <c r="EC2148" s="60"/>
      <c r="ED2148" s="60"/>
      <c r="EE2148" s="60"/>
      <c r="EF2148" s="60"/>
      <c r="EG2148" s="60"/>
      <c r="EH2148" s="60"/>
      <c r="EI2148" s="60"/>
      <c r="EJ2148" s="60"/>
      <c r="EK2148" s="60"/>
      <c r="EL2148" s="60"/>
      <c r="EM2148" s="60"/>
      <c r="EN2148" s="60"/>
      <c r="EO2148" s="60"/>
      <c r="EP2148" s="60"/>
      <c r="EQ2148" s="60"/>
      <c r="ER2148" s="60"/>
      <c r="ES2148" s="60"/>
      <c r="ET2148" s="60"/>
      <c r="EU2148" s="60"/>
      <c r="EV2148" s="60"/>
      <c r="EW2148" s="60"/>
      <c r="EX2148" s="60"/>
      <c r="EY2148" s="60"/>
      <c r="EZ2148" s="60"/>
      <c r="FA2148" s="60"/>
      <c r="FB2148" s="60"/>
    </row>
    <row r="2149" spans="22:158" x14ac:dyDescent="0.25">
      <c r="W2149" s="33"/>
      <c r="X2149" s="33"/>
      <c r="AH2149" s="38">
        <v>100</v>
      </c>
      <c r="AI2149" s="38">
        <v>105</v>
      </c>
      <c r="AJ2149" s="38">
        <v>14000</v>
      </c>
      <c r="AK2149" s="38">
        <v>18</v>
      </c>
      <c r="AL2149" s="38">
        <v>1919158</v>
      </c>
      <c r="AM2149" s="61" t="s">
        <v>1816</v>
      </c>
      <c r="AN2149" s="61" t="s">
        <v>1688</v>
      </c>
      <c r="AO2149" s="61" t="s">
        <v>5124</v>
      </c>
      <c r="AP2149" s="61" t="s">
        <v>4974</v>
      </c>
      <c r="AQ2149" s="61" t="s">
        <v>4976</v>
      </c>
      <c r="AR2149" s="28">
        <v>5418675.4000000004</v>
      </c>
      <c r="AS2149" s="28">
        <v>0</v>
      </c>
      <c r="AT2149" s="28">
        <v>0</v>
      </c>
      <c r="AU2149" s="62"/>
      <c r="DL2149"/>
      <c r="DM2149"/>
      <c r="DN2149"/>
      <c r="DO2149"/>
      <c r="DP2149"/>
      <c r="DQ2149"/>
      <c r="DR2149"/>
      <c r="DV2149" s="31" t="s">
        <v>2403</v>
      </c>
      <c r="DW2149" s="31" t="s">
        <v>2404</v>
      </c>
      <c r="DX2149" s="63"/>
      <c r="DY2149" s="63"/>
      <c r="DZ2149" s="63"/>
      <c r="EA2149" s="167"/>
      <c r="EB2149" s="60"/>
      <c r="EC2149" s="60"/>
      <c r="ED2149" s="60"/>
      <c r="EE2149" s="60"/>
      <c r="EF2149" s="60"/>
      <c r="EG2149" s="60"/>
      <c r="EH2149" s="60"/>
      <c r="EI2149" s="60"/>
      <c r="EJ2149" s="60"/>
      <c r="EK2149" s="60"/>
      <c r="EL2149" s="60"/>
      <c r="EM2149" s="60"/>
      <c r="EN2149" s="60"/>
      <c r="EO2149" s="60"/>
      <c r="EP2149" s="60"/>
      <c r="EQ2149" s="60"/>
      <c r="ER2149" s="60"/>
      <c r="ES2149" s="60"/>
      <c r="ET2149" s="60"/>
      <c r="EU2149" s="60"/>
      <c r="EV2149" s="60"/>
      <c r="EW2149" s="60"/>
      <c r="EX2149" s="60"/>
      <c r="EY2149" s="60"/>
      <c r="EZ2149" s="60"/>
      <c r="FA2149" s="60"/>
      <c r="FB2149" s="60"/>
    </row>
    <row r="2150" spans="22:158" x14ac:dyDescent="0.25">
      <c r="V2150" s="1"/>
      <c r="W2150" s="33"/>
      <c r="X2150" s="33"/>
      <c r="AH2150" s="38">
        <v>100</v>
      </c>
      <c r="AI2150" s="38">
        <v>105</v>
      </c>
      <c r="AJ2150" s="38">
        <v>14500</v>
      </c>
      <c r="AK2150" s="38">
        <v>18</v>
      </c>
      <c r="AL2150" s="38">
        <v>1919158</v>
      </c>
      <c r="AM2150" s="61" t="s">
        <v>1816</v>
      </c>
      <c r="AN2150" s="61" t="s">
        <v>1688</v>
      </c>
      <c r="AO2150" s="61" t="s">
        <v>1578</v>
      </c>
      <c r="AP2150" s="61" t="s">
        <v>4974</v>
      </c>
      <c r="AQ2150" s="61" t="s">
        <v>4976</v>
      </c>
      <c r="AR2150" s="28">
        <v>89067.3</v>
      </c>
      <c r="AS2150" s="28">
        <v>0</v>
      </c>
      <c r="AT2150" s="28">
        <v>0</v>
      </c>
      <c r="AU2150" s="62"/>
      <c r="DL2150"/>
      <c r="DM2150"/>
      <c r="DN2150"/>
      <c r="DO2150"/>
      <c r="DP2150"/>
      <c r="DQ2150"/>
      <c r="DR2150"/>
      <c r="DV2150" s="31" t="s">
        <v>2403</v>
      </c>
      <c r="DW2150" s="31" t="s">
        <v>2404</v>
      </c>
      <c r="DX2150" s="63"/>
      <c r="DY2150" s="63"/>
      <c r="DZ2150" s="63"/>
      <c r="EA2150" s="167"/>
      <c r="EB2150" s="60"/>
      <c r="EC2150" s="60"/>
      <c r="ED2150" s="60"/>
      <c r="EE2150" s="60"/>
      <c r="EF2150" s="60"/>
      <c r="EG2150" s="60"/>
      <c r="EH2150" s="60"/>
      <c r="EI2150" s="60"/>
      <c r="EJ2150" s="60"/>
      <c r="EK2150" s="60"/>
      <c r="EL2150" s="60"/>
      <c r="EM2150" s="60"/>
      <c r="EN2150" s="60"/>
      <c r="EO2150" s="60"/>
      <c r="EP2150" s="60"/>
      <c r="EQ2150" s="60"/>
      <c r="ER2150" s="60"/>
      <c r="ES2150" s="60"/>
      <c r="ET2150" s="60"/>
      <c r="EU2150" s="60"/>
      <c r="EV2150" s="60"/>
      <c r="EW2150" s="60"/>
      <c r="EX2150" s="60"/>
      <c r="EY2150" s="60"/>
      <c r="EZ2150" s="60"/>
      <c r="FA2150" s="60"/>
      <c r="FB2150" s="60"/>
    </row>
    <row r="2151" spans="22:158" x14ac:dyDescent="0.25">
      <c r="W2151" s="33"/>
      <c r="X2151" s="33"/>
      <c r="AH2151" s="38">
        <v>100</v>
      </c>
      <c r="AI2151" s="38">
        <v>105</v>
      </c>
      <c r="AJ2151" s="38">
        <v>14900</v>
      </c>
      <c r="AK2151" s="38">
        <v>18</v>
      </c>
      <c r="AL2151" s="38">
        <v>1919158</v>
      </c>
      <c r="AM2151" s="61" t="s">
        <v>1816</v>
      </c>
      <c r="AN2151" s="61" t="s">
        <v>1688</v>
      </c>
      <c r="AO2151" s="61" t="s">
        <v>1587</v>
      </c>
      <c r="AP2151" s="61" t="s">
        <v>4974</v>
      </c>
      <c r="AQ2151" s="61" t="s">
        <v>4976</v>
      </c>
      <c r="AR2151" s="28">
        <v>710584.6</v>
      </c>
      <c r="AS2151" s="28">
        <v>0</v>
      </c>
      <c r="AT2151" s="28">
        <v>0</v>
      </c>
      <c r="AU2151" s="62"/>
      <c r="DL2151"/>
      <c r="DM2151"/>
      <c r="DN2151"/>
      <c r="DO2151"/>
      <c r="DP2151"/>
      <c r="DQ2151"/>
      <c r="DR2151"/>
      <c r="DV2151" s="31" t="s">
        <v>2403</v>
      </c>
      <c r="DW2151" s="31" t="s">
        <v>2404</v>
      </c>
      <c r="DX2151" s="63"/>
      <c r="DY2151" s="63"/>
      <c r="DZ2151" s="63"/>
      <c r="EA2151" s="167"/>
      <c r="EB2151" s="60"/>
      <c r="EC2151" s="60"/>
      <c r="ED2151" s="60"/>
      <c r="EE2151" s="60"/>
      <c r="EF2151" s="60"/>
      <c r="EG2151" s="60"/>
      <c r="EH2151" s="60"/>
      <c r="EI2151" s="60"/>
      <c r="EJ2151" s="60"/>
      <c r="EK2151" s="60"/>
      <c r="EL2151" s="60"/>
      <c r="EM2151" s="60"/>
      <c r="EN2151" s="60"/>
      <c r="EO2151" s="60"/>
      <c r="EP2151" s="60"/>
      <c r="EQ2151" s="60"/>
      <c r="ER2151" s="60"/>
      <c r="ES2151" s="60"/>
      <c r="ET2151" s="60"/>
      <c r="EU2151" s="60"/>
      <c r="EV2151" s="60"/>
      <c r="EW2151" s="60"/>
      <c r="EX2151" s="60"/>
      <c r="EY2151" s="60"/>
      <c r="EZ2151" s="60"/>
      <c r="FA2151" s="60"/>
      <c r="FB2151" s="60"/>
    </row>
    <row r="2152" spans="22:158" x14ac:dyDescent="0.25">
      <c r="W2152" s="33"/>
      <c r="X2152" s="33"/>
      <c r="AH2152" s="38">
        <v>100</v>
      </c>
      <c r="AI2152" s="38">
        <v>105</v>
      </c>
      <c r="AJ2152" s="38">
        <v>16350</v>
      </c>
      <c r="AK2152" s="38">
        <v>18</v>
      </c>
      <c r="AL2152" s="38">
        <v>1919158</v>
      </c>
      <c r="AM2152" s="61" t="s">
        <v>1816</v>
      </c>
      <c r="AN2152" s="61" t="s">
        <v>1688</v>
      </c>
      <c r="AO2152" s="61" t="s">
        <v>1618</v>
      </c>
      <c r="AP2152" s="61" t="s">
        <v>4974</v>
      </c>
      <c r="AQ2152" s="61" t="s">
        <v>4976</v>
      </c>
      <c r="AR2152" s="28">
        <v>646944</v>
      </c>
      <c r="AS2152" s="28">
        <v>0</v>
      </c>
      <c r="AT2152" s="28">
        <v>0</v>
      </c>
      <c r="AU2152" s="62"/>
      <c r="DL2152"/>
      <c r="DM2152"/>
      <c r="DN2152"/>
      <c r="DO2152"/>
      <c r="DP2152"/>
      <c r="DQ2152"/>
      <c r="DR2152"/>
      <c r="DV2152" s="31" t="s">
        <v>2403</v>
      </c>
      <c r="DW2152" s="31" t="s">
        <v>2404</v>
      </c>
      <c r="DX2152" s="63"/>
      <c r="DY2152" s="63"/>
      <c r="DZ2152" s="63"/>
      <c r="EA2152" s="167"/>
      <c r="EB2152" s="60"/>
      <c r="EC2152" s="60"/>
      <c r="ED2152" s="60"/>
      <c r="EE2152" s="60"/>
      <c r="EF2152" s="60"/>
      <c r="EG2152" s="60"/>
      <c r="EH2152" s="60"/>
      <c r="EI2152" s="60"/>
      <c r="EJ2152" s="60"/>
      <c r="EK2152" s="60"/>
      <c r="EL2152" s="60"/>
      <c r="EM2152" s="60"/>
      <c r="EN2152" s="60"/>
      <c r="EO2152" s="60"/>
      <c r="EP2152" s="60"/>
      <c r="EQ2152" s="60"/>
      <c r="ER2152" s="60"/>
      <c r="ES2152" s="60"/>
      <c r="ET2152" s="60"/>
      <c r="EU2152" s="60"/>
      <c r="EV2152" s="60"/>
      <c r="EW2152" s="60"/>
      <c r="EX2152" s="60"/>
      <c r="EY2152" s="60"/>
      <c r="EZ2152" s="60"/>
      <c r="FA2152" s="60"/>
      <c r="FB2152" s="60"/>
    </row>
    <row r="2153" spans="22:158" x14ac:dyDescent="0.25">
      <c r="W2153" s="33"/>
      <c r="X2153" s="33"/>
      <c r="AH2153" s="38">
        <v>100</v>
      </c>
      <c r="AI2153" s="38">
        <v>105</v>
      </c>
      <c r="AJ2153" s="38">
        <v>16370</v>
      </c>
      <c r="AK2153" s="38">
        <v>18</v>
      </c>
      <c r="AL2153" s="38">
        <v>1919158</v>
      </c>
      <c r="AM2153" s="61" t="s">
        <v>1816</v>
      </c>
      <c r="AN2153" s="61" t="s">
        <v>1688</v>
      </c>
      <c r="AO2153" s="61" t="s">
        <v>1619</v>
      </c>
      <c r="AP2153" s="61" t="s">
        <v>4974</v>
      </c>
      <c r="AQ2153" s="61" t="s">
        <v>4976</v>
      </c>
      <c r="AR2153" s="28">
        <v>193548.7</v>
      </c>
      <c r="AS2153" s="28">
        <v>0</v>
      </c>
      <c r="AT2153" s="28">
        <v>0</v>
      </c>
      <c r="AU2153" s="62"/>
      <c r="DL2153"/>
      <c r="DM2153"/>
      <c r="DN2153"/>
      <c r="DO2153"/>
      <c r="DP2153"/>
      <c r="DQ2153"/>
      <c r="DR2153"/>
      <c r="DV2153" s="31" t="s">
        <v>2403</v>
      </c>
      <c r="DW2153" s="31" t="s">
        <v>2404</v>
      </c>
      <c r="DX2153" s="63"/>
      <c r="DY2153" s="63"/>
      <c r="DZ2153" s="63"/>
      <c r="EA2153" s="167"/>
      <c r="EB2153" s="60"/>
      <c r="EC2153" s="60"/>
      <c r="ED2153" s="60"/>
      <c r="EE2153" s="60"/>
      <c r="EF2153" s="60"/>
      <c r="EG2153" s="60"/>
      <c r="EH2153" s="60"/>
      <c r="EI2153" s="60"/>
      <c r="EJ2153" s="60"/>
      <c r="EK2153" s="60"/>
      <c r="EL2153" s="60"/>
      <c r="EM2153" s="60"/>
      <c r="EN2153" s="60"/>
      <c r="EO2153" s="60"/>
      <c r="EP2153" s="60"/>
      <c r="EQ2153" s="60"/>
      <c r="ER2153" s="60"/>
      <c r="ES2153" s="60"/>
      <c r="ET2153" s="60"/>
      <c r="EU2153" s="60"/>
      <c r="EV2153" s="60"/>
      <c r="EW2153" s="60"/>
      <c r="EX2153" s="60"/>
      <c r="EY2153" s="60"/>
      <c r="EZ2153" s="60"/>
      <c r="FA2153" s="60"/>
      <c r="FB2153" s="60"/>
    </row>
    <row r="2154" spans="22:158" x14ac:dyDescent="0.25">
      <c r="W2154" s="33"/>
      <c r="X2154" s="33"/>
      <c r="AH2154" s="38">
        <v>100</v>
      </c>
      <c r="AI2154" s="38">
        <v>105</v>
      </c>
      <c r="AJ2154" s="38">
        <v>16700</v>
      </c>
      <c r="AK2154" s="38">
        <v>18</v>
      </c>
      <c r="AL2154" s="38">
        <v>1919158</v>
      </c>
      <c r="AM2154" s="61" t="s">
        <v>1816</v>
      </c>
      <c r="AN2154" s="61" t="s">
        <v>1688</v>
      </c>
      <c r="AO2154" s="61" t="s">
        <v>1627</v>
      </c>
      <c r="AP2154" s="61" t="s">
        <v>4974</v>
      </c>
      <c r="AQ2154" s="61" t="s">
        <v>4976</v>
      </c>
      <c r="AR2154" s="28">
        <v>1669.3</v>
      </c>
      <c r="AS2154" s="28">
        <v>0</v>
      </c>
      <c r="AT2154" s="28">
        <v>0</v>
      </c>
      <c r="AU2154" s="62"/>
      <c r="DL2154"/>
      <c r="DM2154"/>
      <c r="DN2154"/>
      <c r="DO2154"/>
      <c r="DP2154"/>
      <c r="DQ2154"/>
      <c r="DR2154"/>
      <c r="DV2154" s="31" t="s">
        <v>2403</v>
      </c>
      <c r="DW2154" s="31" t="s">
        <v>2404</v>
      </c>
      <c r="DX2154" s="63"/>
      <c r="DY2154" s="63"/>
      <c r="DZ2154" s="63"/>
      <c r="EA2154" s="167"/>
      <c r="EB2154" s="60"/>
      <c r="EC2154" s="60"/>
      <c r="ED2154" s="60"/>
      <c r="EE2154" s="60"/>
      <c r="EF2154" s="60"/>
      <c r="EG2154" s="60"/>
      <c r="EH2154" s="60"/>
      <c r="EI2154" s="60"/>
      <c r="EJ2154" s="60"/>
      <c r="EK2154" s="60"/>
      <c r="EL2154" s="60"/>
      <c r="EM2154" s="60"/>
      <c r="EN2154" s="60"/>
      <c r="EO2154" s="60"/>
      <c r="EP2154" s="60"/>
      <c r="EQ2154" s="60"/>
      <c r="ER2154" s="60"/>
      <c r="ES2154" s="60"/>
      <c r="ET2154" s="60"/>
      <c r="EU2154" s="60"/>
      <c r="EV2154" s="60"/>
      <c r="EW2154" s="60"/>
      <c r="EX2154" s="60"/>
      <c r="EY2154" s="60"/>
      <c r="EZ2154" s="60"/>
      <c r="FA2154" s="60"/>
      <c r="FB2154" s="60"/>
    </row>
    <row r="2155" spans="22:158" x14ac:dyDescent="0.25">
      <c r="W2155" s="33"/>
      <c r="X2155" s="33"/>
      <c r="AH2155" s="38">
        <v>100</v>
      </c>
      <c r="AI2155" s="38">
        <v>105</v>
      </c>
      <c r="AJ2155" s="38">
        <v>17150</v>
      </c>
      <c r="AK2155" s="38">
        <v>18</v>
      </c>
      <c r="AL2155" s="38">
        <v>1919158</v>
      </c>
      <c r="AM2155" s="61" t="s">
        <v>1816</v>
      </c>
      <c r="AN2155" s="61" t="s">
        <v>1688</v>
      </c>
      <c r="AO2155" s="61" t="s">
        <v>1636</v>
      </c>
      <c r="AP2155" s="61" t="s">
        <v>4974</v>
      </c>
      <c r="AQ2155" s="61" t="s">
        <v>4976</v>
      </c>
      <c r="AR2155" s="28">
        <v>290401.3</v>
      </c>
      <c r="AS2155" s="28">
        <v>0</v>
      </c>
      <c r="AT2155" s="28">
        <v>0</v>
      </c>
      <c r="AU2155" s="62"/>
      <c r="DL2155"/>
      <c r="DM2155"/>
      <c r="DN2155"/>
      <c r="DO2155"/>
      <c r="DP2155"/>
      <c r="DQ2155"/>
      <c r="DR2155"/>
      <c r="DV2155" s="31" t="s">
        <v>2403</v>
      </c>
      <c r="DW2155" s="31" t="s">
        <v>2404</v>
      </c>
      <c r="DX2155" s="63"/>
      <c r="DY2155" s="63"/>
      <c r="DZ2155" s="63"/>
      <c r="EA2155" s="167"/>
      <c r="EB2155" s="60"/>
      <c r="EC2155" s="60"/>
      <c r="ED2155" s="60"/>
      <c r="EE2155" s="60"/>
      <c r="EF2155" s="60"/>
      <c r="EG2155" s="60"/>
      <c r="EH2155" s="60"/>
      <c r="EI2155" s="60"/>
      <c r="EJ2155" s="60"/>
      <c r="EK2155" s="60"/>
      <c r="EL2155" s="60"/>
      <c r="EM2155" s="60"/>
      <c r="EN2155" s="60"/>
      <c r="EO2155" s="60"/>
      <c r="EP2155" s="60"/>
      <c r="EQ2155" s="60"/>
      <c r="ER2155" s="60"/>
      <c r="ES2155" s="60"/>
      <c r="ET2155" s="60"/>
      <c r="EU2155" s="60"/>
      <c r="EV2155" s="60"/>
      <c r="EW2155" s="60"/>
      <c r="EX2155" s="60"/>
      <c r="EY2155" s="60"/>
      <c r="EZ2155" s="60"/>
      <c r="FA2155" s="60"/>
      <c r="FB2155" s="60"/>
    </row>
    <row r="2156" spans="22:158" x14ac:dyDescent="0.25">
      <c r="W2156" s="33"/>
      <c r="X2156" s="33"/>
      <c r="AH2156" s="38">
        <v>100</v>
      </c>
      <c r="AI2156" s="38">
        <v>105</v>
      </c>
      <c r="AJ2156" s="38">
        <v>18400</v>
      </c>
      <c r="AK2156" s="38">
        <v>18</v>
      </c>
      <c r="AL2156" s="38">
        <v>1919158</v>
      </c>
      <c r="AM2156" s="61" t="s">
        <v>1816</v>
      </c>
      <c r="AN2156" s="61" t="s">
        <v>1688</v>
      </c>
      <c r="AO2156" s="61" t="s">
        <v>1664</v>
      </c>
      <c r="AP2156" s="61" t="s">
        <v>4974</v>
      </c>
      <c r="AQ2156" s="61" t="s">
        <v>4976</v>
      </c>
      <c r="AR2156" s="28">
        <v>624759</v>
      </c>
      <c r="AS2156" s="28">
        <v>0</v>
      </c>
      <c r="AT2156" s="28">
        <v>0</v>
      </c>
      <c r="AU2156" s="62"/>
      <c r="DL2156"/>
      <c r="DM2156"/>
      <c r="DN2156"/>
      <c r="DO2156"/>
      <c r="DP2156"/>
      <c r="DQ2156"/>
      <c r="DR2156"/>
      <c r="DV2156" s="31" t="s">
        <v>2403</v>
      </c>
      <c r="DW2156" s="31" t="s">
        <v>2404</v>
      </c>
      <c r="DX2156" s="63"/>
      <c r="DY2156" s="63"/>
      <c r="DZ2156" s="63"/>
      <c r="EA2156" s="167"/>
      <c r="EB2156" s="60"/>
      <c r="EC2156" s="60"/>
      <c r="ED2156" s="60"/>
      <c r="EE2156" s="60"/>
      <c r="EF2156" s="60"/>
      <c r="EG2156" s="60"/>
      <c r="EH2156" s="60"/>
      <c r="EI2156" s="60"/>
      <c r="EJ2156" s="60"/>
      <c r="EK2156" s="60"/>
      <c r="EL2156" s="60"/>
      <c r="EM2156" s="60"/>
      <c r="EN2156" s="60"/>
      <c r="EO2156" s="60"/>
      <c r="EP2156" s="60"/>
      <c r="EQ2156" s="60"/>
      <c r="ER2156" s="60"/>
      <c r="ES2156" s="60"/>
      <c r="ET2156" s="60"/>
      <c r="EU2156" s="60"/>
      <c r="EV2156" s="60"/>
      <c r="EW2156" s="60"/>
      <c r="EX2156" s="60"/>
      <c r="EY2156" s="60"/>
      <c r="EZ2156" s="60"/>
      <c r="FA2156" s="60"/>
      <c r="FB2156" s="60"/>
    </row>
    <row r="2157" spans="22:158" x14ac:dyDescent="0.25">
      <c r="W2157" s="33"/>
      <c r="X2157" s="33"/>
      <c r="AH2157" s="38">
        <v>100</v>
      </c>
      <c r="AI2157" s="38">
        <v>105</v>
      </c>
      <c r="AJ2157" s="38">
        <v>18550</v>
      </c>
      <c r="AK2157" s="38">
        <v>18</v>
      </c>
      <c r="AL2157" s="38">
        <v>1919158</v>
      </c>
      <c r="AM2157" s="61" t="s">
        <v>1816</v>
      </c>
      <c r="AN2157" s="61" t="s">
        <v>1688</v>
      </c>
      <c r="AO2157" s="61" t="s">
        <v>1667</v>
      </c>
      <c r="AP2157" s="61" t="s">
        <v>4974</v>
      </c>
      <c r="AQ2157" s="61" t="s">
        <v>4976</v>
      </c>
      <c r="AR2157" s="28">
        <v>463057.5</v>
      </c>
      <c r="AS2157" s="28">
        <v>0</v>
      </c>
      <c r="AT2157" s="28">
        <v>0</v>
      </c>
      <c r="AU2157" s="62"/>
      <c r="DL2157"/>
      <c r="DM2157"/>
      <c r="DN2157"/>
      <c r="DO2157"/>
      <c r="DP2157"/>
      <c r="DQ2157"/>
      <c r="DR2157"/>
      <c r="DV2157" s="31" t="s">
        <v>2403</v>
      </c>
      <c r="DW2157" s="31" t="s">
        <v>2404</v>
      </c>
      <c r="DX2157" s="63"/>
      <c r="DY2157" s="63"/>
      <c r="DZ2157" s="63"/>
      <c r="EA2157" s="167"/>
      <c r="EB2157" s="60"/>
      <c r="EC2157" s="60"/>
      <c r="ED2157" s="60"/>
      <c r="EE2157" s="60"/>
      <c r="EF2157" s="60"/>
      <c r="EG2157" s="60"/>
      <c r="EH2157" s="60"/>
      <c r="EI2157" s="60"/>
      <c r="EJ2157" s="60"/>
      <c r="EK2157" s="60"/>
      <c r="EL2157" s="60"/>
      <c r="EM2157" s="60"/>
      <c r="EN2157" s="60"/>
      <c r="EO2157" s="60"/>
      <c r="EP2157" s="60"/>
      <c r="EQ2157" s="60"/>
      <c r="ER2157" s="60"/>
      <c r="ES2157" s="60"/>
      <c r="ET2157" s="60"/>
      <c r="EU2157" s="60"/>
      <c r="EV2157" s="60"/>
      <c r="EW2157" s="60"/>
      <c r="EX2157" s="60"/>
      <c r="EY2157" s="60"/>
      <c r="EZ2157" s="60"/>
      <c r="FA2157" s="60"/>
      <c r="FB2157" s="60"/>
    </row>
    <row r="2158" spans="22:158" x14ac:dyDescent="0.25">
      <c r="W2158" s="33"/>
      <c r="X2158" s="33"/>
      <c r="AH2158" s="38">
        <v>100</v>
      </c>
      <c r="AI2158" s="38">
        <v>110</v>
      </c>
      <c r="AJ2158" s="38">
        <v>11720</v>
      </c>
      <c r="AK2158" s="38">
        <v>18</v>
      </c>
      <c r="AL2158" s="38">
        <v>1919158</v>
      </c>
      <c r="AM2158" s="61" t="s">
        <v>1816</v>
      </c>
      <c r="AN2158" s="61" t="s">
        <v>1696</v>
      </c>
      <c r="AO2158" s="61" t="s">
        <v>5078</v>
      </c>
      <c r="AP2158" s="61" t="s">
        <v>4974</v>
      </c>
      <c r="AQ2158" s="61" t="s">
        <v>4976</v>
      </c>
      <c r="AR2158" s="28">
        <v>25801.5</v>
      </c>
      <c r="AS2158" s="28">
        <v>0</v>
      </c>
      <c r="AT2158" s="28">
        <v>0</v>
      </c>
      <c r="AU2158" s="62"/>
      <c r="DL2158"/>
      <c r="DM2158"/>
      <c r="DN2158"/>
      <c r="DO2158"/>
      <c r="DP2158"/>
      <c r="DQ2158"/>
      <c r="DR2158"/>
      <c r="DV2158" s="31" t="s">
        <v>2403</v>
      </c>
      <c r="DW2158" s="31" t="s">
        <v>2405</v>
      </c>
      <c r="DX2158" s="63"/>
      <c r="DY2158" s="63"/>
      <c r="DZ2158" s="63"/>
      <c r="EA2158" s="167"/>
      <c r="EB2158" s="60"/>
      <c r="EC2158" s="60"/>
      <c r="ED2158" s="60"/>
      <c r="EE2158" s="60"/>
      <c r="EF2158" s="60"/>
      <c r="EG2158" s="60"/>
      <c r="EH2158" s="60"/>
      <c r="EI2158" s="60"/>
      <c r="EJ2158" s="60"/>
      <c r="EK2158" s="60"/>
      <c r="EL2158" s="60"/>
      <c r="EM2158" s="60"/>
      <c r="EN2158" s="60"/>
      <c r="EO2158" s="60"/>
      <c r="EP2158" s="60"/>
      <c r="EQ2158" s="60"/>
      <c r="ER2158" s="60"/>
      <c r="ES2158" s="60"/>
      <c r="ET2158" s="60"/>
      <c r="EU2158" s="60"/>
      <c r="EV2158" s="60"/>
      <c r="EW2158" s="60"/>
      <c r="EX2158" s="60"/>
      <c r="EY2158" s="60"/>
      <c r="EZ2158" s="60"/>
      <c r="FA2158" s="60"/>
      <c r="FB2158" s="60"/>
    </row>
    <row r="2159" spans="22:158" x14ac:dyDescent="0.25">
      <c r="V2159" s="1"/>
      <c r="W2159" s="33"/>
      <c r="X2159" s="33"/>
      <c r="AH2159" s="38">
        <v>100</v>
      </c>
      <c r="AI2159" s="38">
        <v>110</v>
      </c>
      <c r="AJ2159" s="38">
        <v>12700</v>
      </c>
      <c r="AK2159" s="38">
        <v>18</v>
      </c>
      <c r="AL2159" s="38">
        <v>1919158</v>
      </c>
      <c r="AM2159" s="61" t="s">
        <v>1816</v>
      </c>
      <c r="AN2159" s="61" t="s">
        <v>1696</v>
      </c>
      <c r="AO2159" s="61" t="s">
        <v>5096</v>
      </c>
      <c r="AP2159" s="61" t="s">
        <v>4974</v>
      </c>
      <c r="AQ2159" s="61" t="s">
        <v>4976</v>
      </c>
      <c r="AR2159" s="28">
        <v>205904.9</v>
      </c>
      <c r="AS2159" s="28">
        <v>0</v>
      </c>
      <c r="AT2159" s="28">
        <v>0</v>
      </c>
      <c r="AU2159" s="62"/>
      <c r="DL2159"/>
      <c r="DM2159"/>
      <c r="DN2159"/>
      <c r="DO2159"/>
      <c r="DP2159"/>
      <c r="DQ2159"/>
      <c r="DR2159"/>
      <c r="DV2159" s="31" t="s">
        <v>2403</v>
      </c>
      <c r="DW2159" s="31" t="s">
        <v>2405</v>
      </c>
      <c r="DX2159" s="63"/>
      <c r="DY2159" s="63"/>
      <c r="DZ2159" s="63"/>
      <c r="EA2159" s="167"/>
      <c r="EB2159" s="60"/>
      <c r="EC2159" s="60"/>
      <c r="ED2159" s="60"/>
      <c r="EE2159" s="60"/>
      <c r="EF2159" s="60"/>
      <c r="EG2159" s="60"/>
      <c r="EH2159" s="60"/>
      <c r="EI2159" s="60"/>
      <c r="EJ2159" s="60"/>
      <c r="EK2159" s="60"/>
      <c r="EL2159" s="60"/>
      <c r="EM2159" s="60"/>
      <c r="EN2159" s="60"/>
      <c r="EO2159" s="60"/>
      <c r="EP2159" s="60"/>
      <c r="EQ2159" s="60"/>
      <c r="ER2159" s="60"/>
      <c r="ES2159" s="60"/>
      <c r="ET2159" s="60"/>
      <c r="EU2159" s="60"/>
      <c r="EV2159" s="60"/>
      <c r="EW2159" s="60"/>
      <c r="EX2159" s="60"/>
      <c r="EY2159" s="60"/>
      <c r="EZ2159" s="60"/>
      <c r="FA2159" s="60"/>
      <c r="FB2159" s="60"/>
    </row>
    <row r="2160" spans="22:158" x14ac:dyDescent="0.25">
      <c r="W2160" s="33"/>
      <c r="X2160" s="33"/>
      <c r="AH2160" s="38">
        <v>100</v>
      </c>
      <c r="AI2160" s="38">
        <v>110</v>
      </c>
      <c r="AJ2160" s="38">
        <v>13050</v>
      </c>
      <c r="AK2160" s="38">
        <v>18</v>
      </c>
      <c r="AL2160" s="38">
        <v>1919158</v>
      </c>
      <c r="AM2160" s="61" t="s">
        <v>1816</v>
      </c>
      <c r="AN2160" s="61" t="s">
        <v>1696</v>
      </c>
      <c r="AO2160" s="61" t="s">
        <v>5103</v>
      </c>
      <c r="AP2160" s="61" t="s">
        <v>4974</v>
      </c>
      <c r="AQ2160" s="61" t="s">
        <v>4976</v>
      </c>
      <c r="AR2160" s="28">
        <v>1952.1</v>
      </c>
      <c r="AS2160" s="28">
        <v>0</v>
      </c>
      <c r="AT2160" s="28">
        <v>0</v>
      </c>
      <c r="AU2160" s="62"/>
      <c r="DL2160"/>
      <c r="DM2160"/>
      <c r="DN2160"/>
      <c r="DO2160"/>
      <c r="DP2160"/>
      <c r="DQ2160"/>
      <c r="DR2160"/>
      <c r="DV2160" s="31" t="s">
        <v>2403</v>
      </c>
      <c r="DW2160" s="31" t="s">
        <v>2405</v>
      </c>
      <c r="DX2160" s="63"/>
      <c r="DY2160" s="63"/>
      <c r="DZ2160" s="63"/>
      <c r="EA2160" s="167"/>
      <c r="EB2160" s="60"/>
      <c r="EC2160" s="60"/>
      <c r="ED2160" s="60"/>
      <c r="EE2160" s="60"/>
      <c r="EF2160" s="60"/>
      <c r="EG2160" s="60"/>
      <c r="EH2160" s="60"/>
      <c r="EI2160" s="60"/>
      <c r="EJ2160" s="60"/>
      <c r="EK2160" s="60"/>
      <c r="EL2160" s="60"/>
      <c r="EM2160" s="60"/>
      <c r="EN2160" s="60"/>
      <c r="EO2160" s="60"/>
      <c r="EP2160" s="60"/>
      <c r="EQ2160" s="60"/>
      <c r="ER2160" s="60"/>
      <c r="ES2160" s="60"/>
      <c r="ET2160" s="60"/>
      <c r="EU2160" s="60"/>
      <c r="EV2160" s="60"/>
      <c r="EW2160" s="60"/>
      <c r="EX2160" s="60"/>
      <c r="EY2160" s="60"/>
      <c r="EZ2160" s="60"/>
      <c r="FA2160" s="60"/>
      <c r="FB2160" s="60"/>
    </row>
    <row r="2161" spans="22:158" x14ac:dyDescent="0.25">
      <c r="V2161" s="1"/>
      <c r="W2161" s="33"/>
      <c r="X2161" s="33"/>
      <c r="AH2161" s="38">
        <v>100</v>
      </c>
      <c r="AI2161" s="38">
        <v>110</v>
      </c>
      <c r="AJ2161" s="38">
        <v>13400</v>
      </c>
      <c r="AK2161" s="38">
        <v>18</v>
      </c>
      <c r="AL2161" s="38">
        <v>1919158</v>
      </c>
      <c r="AM2161" s="61" t="s">
        <v>1816</v>
      </c>
      <c r="AN2161" s="61" t="s">
        <v>1696</v>
      </c>
      <c r="AO2161" s="61" t="s">
        <v>5111</v>
      </c>
      <c r="AP2161" s="61" t="s">
        <v>4974</v>
      </c>
      <c r="AQ2161" s="61" t="s">
        <v>4976</v>
      </c>
      <c r="AR2161" s="28">
        <v>73748.800000000003</v>
      </c>
      <c r="AS2161" s="28">
        <v>0</v>
      </c>
      <c r="AT2161" s="28">
        <v>0</v>
      </c>
      <c r="AU2161" s="62"/>
      <c r="DL2161"/>
      <c r="DM2161"/>
      <c r="DN2161"/>
      <c r="DO2161"/>
      <c r="DP2161"/>
      <c r="DQ2161"/>
      <c r="DR2161"/>
      <c r="DV2161" s="31" t="s">
        <v>2403</v>
      </c>
      <c r="DW2161" s="31" t="s">
        <v>2405</v>
      </c>
      <c r="DX2161" s="63"/>
      <c r="DY2161" s="63"/>
      <c r="DZ2161" s="63"/>
      <c r="EA2161" s="167"/>
      <c r="EB2161" s="60"/>
      <c r="EC2161" s="60"/>
      <c r="ED2161" s="60"/>
      <c r="EE2161" s="60"/>
      <c r="EF2161" s="60"/>
      <c r="EG2161" s="60"/>
      <c r="EH2161" s="60"/>
      <c r="EI2161" s="60"/>
      <c r="EJ2161" s="60"/>
      <c r="EK2161" s="60"/>
      <c r="EL2161" s="60"/>
      <c r="EM2161" s="60"/>
      <c r="EN2161" s="60"/>
      <c r="EO2161" s="60"/>
      <c r="EP2161" s="60"/>
      <c r="EQ2161" s="60"/>
      <c r="ER2161" s="60"/>
      <c r="ES2161" s="60"/>
      <c r="ET2161" s="60"/>
      <c r="EU2161" s="60"/>
      <c r="EV2161" s="60"/>
      <c r="EW2161" s="60"/>
      <c r="EX2161" s="60"/>
      <c r="EY2161" s="60"/>
      <c r="EZ2161" s="60"/>
      <c r="FA2161" s="60"/>
      <c r="FB2161" s="60"/>
    </row>
    <row r="2162" spans="22:158" x14ac:dyDescent="0.25">
      <c r="W2162" s="33"/>
      <c r="X2162" s="33"/>
      <c r="AH2162" s="38">
        <v>100</v>
      </c>
      <c r="AI2162" s="38">
        <v>110</v>
      </c>
      <c r="AJ2162" s="38">
        <v>14650</v>
      </c>
      <c r="AK2162" s="38">
        <v>18</v>
      </c>
      <c r="AL2162" s="38">
        <v>1919158</v>
      </c>
      <c r="AM2162" s="61" t="s">
        <v>1816</v>
      </c>
      <c r="AN2162" s="61" t="s">
        <v>1696</v>
      </c>
      <c r="AO2162" s="61" t="s">
        <v>1581</v>
      </c>
      <c r="AP2162" s="61" t="s">
        <v>4974</v>
      </c>
      <c r="AQ2162" s="61" t="s">
        <v>4976</v>
      </c>
      <c r="AR2162" s="28">
        <v>1108554.6000000001</v>
      </c>
      <c r="AS2162" s="28">
        <v>0</v>
      </c>
      <c r="AT2162" s="28">
        <v>0</v>
      </c>
      <c r="AU2162" s="62"/>
      <c r="DL2162"/>
      <c r="DM2162"/>
      <c r="DN2162"/>
      <c r="DO2162"/>
      <c r="DP2162"/>
      <c r="DQ2162"/>
      <c r="DR2162"/>
      <c r="DV2162" s="31" t="s">
        <v>2403</v>
      </c>
      <c r="DW2162" s="31" t="s">
        <v>2405</v>
      </c>
      <c r="DX2162" s="63"/>
      <c r="DY2162" s="63"/>
      <c r="DZ2162" s="63"/>
      <c r="EA2162" s="167"/>
      <c r="EB2162" s="60"/>
      <c r="EC2162" s="60"/>
      <c r="ED2162" s="60"/>
      <c r="EE2162" s="60"/>
      <c r="EF2162" s="60"/>
      <c r="EG2162" s="60"/>
      <c r="EH2162" s="60"/>
      <c r="EI2162" s="60"/>
      <c r="EJ2162" s="60"/>
      <c r="EK2162" s="60"/>
      <c r="EL2162" s="60"/>
      <c r="EM2162" s="60"/>
      <c r="EN2162" s="60"/>
      <c r="EO2162" s="60"/>
      <c r="EP2162" s="60"/>
      <c r="EQ2162" s="60"/>
      <c r="ER2162" s="60"/>
      <c r="ES2162" s="60"/>
      <c r="ET2162" s="60"/>
      <c r="EU2162" s="60"/>
      <c r="EV2162" s="60"/>
      <c r="EW2162" s="60"/>
      <c r="EX2162" s="60"/>
      <c r="EY2162" s="60"/>
      <c r="EZ2162" s="60"/>
      <c r="FA2162" s="60"/>
      <c r="FB2162" s="60"/>
    </row>
    <row r="2163" spans="22:158" x14ac:dyDescent="0.25">
      <c r="W2163" s="33"/>
      <c r="X2163" s="33"/>
      <c r="AH2163" s="38">
        <v>100</v>
      </c>
      <c r="AI2163" s="38">
        <v>110</v>
      </c>
      <c r="AJ2163" s="38">
        <v>15650</v>
      </c>
      <c r="AK2163" s="38">
        <v>18</v>
      </c>
      <c r="AL2163" s="38">
        <v>1919158</v>
      </c>
      <c r="AM2163" s="61" t="s">
        <v>1816</v>
      </c>
      <c r="AN2163" s="61" t="s">
        <v>1696</v>
      </c>
      <c r="AO2163" s="61" t="s">
        <v>1604</v>
      </c>
      <c r="AP2163" s="61" t="s">
        <v>4974</v>
      </c>
      <c r="AQ2163" s="61" t="s">
        <v>4976</v>
      </c>
      <c r="AR2163" s="28">
        <v>8078.7</v>
      </c>
      <c r="AS2163" s="28">
        <v>0</v>
      </c>
      <c r="AT2163" s="28">
        <v>0</v>
      </c>
      <c r="AU2163" s="62"/>
      <c r="DL2163"/>
      <c r="DM2163"/>
      <c r="DN2163"/>
      <c r="DO2163"/>
      <c r="DP2163"/>
      <c r="DQ2163"/>
      <c r="DR2163"/>
      <c r="DV2163" s="31" t="s">
        <v>2403</v>
      </c>
      <c r="DW2163" s="31" t="s">
        <v>2405</v>
      </c>
      <c r="DX2163" s="63"/>
      <c r="DY2163" s="63"/>
      <c r="DZ2163" s="63"/>
      <c r="EA2163" s="167"/>
      <c r="EB2163" s="60"/>
      <c r="EC2163" s="60"/>
      <c r="ED2163" s="60"/>
      <c r="EE2163" s="60"/>
      <c r="EF2163" s="60"/>
      <c r="EG2163" s="60"/>
      <c r="EH2163" s="60"/>
      <c r="EI2163" s="60"/>
      <c r="EJ2163" s="60"/>
      <c r="EK2163" s="60"/>
      <c r="EL2163" s="60"/>
      <c r="EM2163" s="60"/>
      <c r="EN2163" s="60"/>
      <c r="EO2163" s="60"/>
      <c r="EP2163" s="60"/>
      <c r="EQ2163" s="60"/>
      <c r="ER2163" s="60"/>
      <c r="ES2163" s="60"/>
      <c r="ET2163" s="60"/>
      <c r="EU2163" s="60"/>
      <c r="EV2163" s="60"/>
      <c r="EW2163" s="60"/>
      <c r="EX2163" s="60"/>
      <c r="EY2163" s="60"/>
      <c r="EZ2163" s="60"/>
      <c r="FA2163" s="60"/>
      <c r="FB2163" s="60"/>
    </row>
    <row r="2164" spans="22:158" x14ac:dyDescent="0.25">
      <c r="W2164" s="33"/>
      <c r="X2164" s="33"/>
      <c r="AH2164" s="38">
        <v>100</v>
      </c>
      <c r="AI2164" s="38">
        <v>110</v>
      </c>
      <c r="AJ2164" s="38">
        <v>15900</v>
      </c>
      <c r="AK2164" s="38">
        <v>18</v>
      </c>
      <c r="AL2164" s="38">
        <v>1919158</v>
      </c>
      <c r="AM2164" s="61" t="s">
        <v>1816</v>
      </c>
      <c r="AN2164" s="61" t="s">
        <v>1696</v>
      </c>
      <c r="AO2164" s="61" t="s">
        <v>1609</v>
      </c>
      <c r="AP2164" s="61" t="s">
        <v>4974</v>
      </c>
      <c r="AQ2164" s="61" t="s">
        <v>4976</v>
      </c>
      <c r="AR2164" s="28">
        <v>57154.6</v>
      </c>
      <c r="AS2164" s="28">
        <v>0</v>
      </c>
      <c r="AT2164" s="28">
        <v>0</v>
      </c>
      <c r="AU2164" s="62"/>
      <c r="DL2164"/>
      <c r="DM2164"/>
      <c r="DN2164"/>
      <c r="DO2164"/>
      <c r="DP2164"/>
      <c r="DQ2164"/>
      <c r="DR2164"/>
      <c r="DV2164" s="31" t="s">
        <v>2403</v>
      </c>
      <c r="DW2164" s="31" t="s">
        <v>2405</v>
      </c>
      <c r="DX2164" s="63"/>
      <c r="DY2164" s="63"/>
      <c r="DZ2164" s="63"/>
      <c r="EA2164" s="167"/>
      <c r="EB2164" s="60"/>
      <c r="EC2164" s="60"/>
      <c r="ED2164" s="60"/>
      <c r="EE2164" s="60"/>
      <c r="EF2164" s="60"/>
      <c r="EG2164" s="60"/>
      <c r="EH2164" s="60"/>
      <c r="EI2164" s="60"/>
      <c r="EJ2164" s="60"/>
      <c r="EK2164" s="60"/>
      <c r="EL2164" s="60"/>
      <c r="EM2164" s="60"/>
      <c r="EN2164" s="60"/>
      <c r="EO2164" s="60"/>
      <c r="EP2164" s="60"/>
      <c r="EQ2164" s="60"/>
      <c r="ER2164" s="60"/>
      <c r="ES2164" s="60"/>
      <c r="ET2164" s="60"/>
      <c r="EU2164" s="60"/>
      <c r="EV2164" s="60"/>
      <c r="EW2164" s="60"/>
      <c r="EX2164" s="60"/>
      <c r="EY2164" s="60"/>
      <c r="EZ2164" s="60"/>
      <c r="FA2164" s="60"/>
      <c r="FB2164" s="60"/>
    </row>
    <row r="2165" spans="22:158" x14ac:dyDescent="0.25">
      <c r="W2165" s="33"/>
      <c r="X2165" s="33"/>
      <c r="AH2165" s="38">
        <v>100</v>
      </c>
      <c r="AI2165" s="38">
        <v>110</v>
      </c>
      <c r="AJ2165" s="38">
        <v>16400</v>
      </c>
      <c r="AK2165" s="38">
        <v>18</v>
      </c>
      <c r="AL2165" s="38">
        <v>1919158</v>
      </c>
      <c r="AM2165" s="61" t="s">
        <v>1816</v>
      </c>
      <c r="AN2165" s="61" t="s">
        <v>1696</v>
      </c>
      <c r="AO2165" s="61" t="s">
        <v>1620</v>
      </c>
      <c r="AP2165" s="61" t="s">
        <v>4974</v>
      </c>
      <c r="AQ2165" s="61" t="s">
        <v>4976</v>
      </c>
      <c r="AR2165" s="28">
        <v>456494.9</v>
      </c>
      <c r="AS2165" s="28">
        <v>0</v>
      </c>
      <c r="AT2165" s="28">
        <v>0</v>
      </c>
      <c r="AU2165" s="62"/>
      <c r="DL2165"/>
      <c r="DM2165"/>
      <c r="DN2165"/>
      <c r="DO2165"/>
      <c r="DP2165"/>
      <c r="DQ2165"/>
      <c r="DR2165"/>
      <c r="DV2165" s="31" t="s">
        <v>2403</v>
      </c>
      <c r="DW2165" s="31" t="s">
        <v>2405</v>
      </c>
      <c r="DX2165" s="63"/>
      <c r="DY2165" s="63"/>
      <c r="DZ2165" s="63"/>
      <c r="EA2165" s="167"/>
      <c r="EB2165" s="60"/>
      <c r="EC2165" s="60"/>
      <c r="ED2165" s="60"/>
      <c r="EE2165" s="60"/>
      <c r="EF2165" s="60"/>
      <c r="EG2165" s="60"/>
      <c r="EH2165" s="60"/>
      <c r="EI2165" s="60"/>
      <c r="EJ2165" s="60"/>
      <c r="EK2165" s="60"/>
      <c r="EL2165" s="60"/>
      <c r="EM2165" s="60"/>
      <c r="EN2165" s="60"/>
      <c r="EO2165" s="60"/>
      <c r="EP2165" s="60"/>
      <c r="EQ2165" s="60"/>
      <c r="ER2165" s="60"/>
      <c r="ES2165" s="60"/>
      <c r="ET2165" s="60"/>
      <c r="EU2165" s="60"/>
      <c r="EV2165" s="60"/>
      <c r="EW2165" s="60"/>
      <c r="EX2165" s="60"/>
      <c r="EY2165" s="60"/>
      <c r="EZ2165" s="60"/>
      <c r="FA2165" s="60"/>
      <c r="FB2165" s="60"/>
    </row>
    <row r="2166" spans="22:158" x14ac:dyDescent="0.25">
      <c r="W2166" s="33"/>
      <c r="X2166" s="33"/>
      <c r="AH2166" s="38">
        <v>100</v>
      </c>
      <c r="AI2166" s="38">
        <v>110</v>
      </c>
      <c r="AJ2166" s="38">
        <v>17000</v>
      </c>
      <c r="AK2166" s="38">
        <v>18</v>
      </c>
      <c r="AL2166" s="38">
        <v>1919158</v>
      </c>
      <c r="AM2166" s="61" t="s">
        <v>1816</v>
      </c>
      <c r="AN2166" s="61" t="s">
        <v>1696</v>
      </c>
      <c r="AO2166" s="61" t="s">
        <v>1633</v>
      </c>
      <c r="AP2166" s="61" t="s">
        <v>4974</v>
      </c>
      <c r="AQ2166" s="61" t="s">
        <v>4976</v>
      </c>
      <c r="AR2166" s="28">
        <v>76408.2</v>
      </c>
      <c r="AS2166" s="28">
        <v>0</v>
      </c>
      <c r="AT2166" s="28">
        <v>0</v>
      </c>
      <c r="AU2166" s="62"/>
      <c r="DL2166"/>
      <c r="DM2166"/>
      <c r="DN2166"/>
      <c r="DO2166"/>
      <c r="DP2166"/>
      <c r="DQ2166"/>
      <c r="DR2166"/>
      <c r="DV2166" s="31" t="s">
        <v>2403</v>
      </c>
      <c r="DW2166" s="31" t="s">
        <v>2405</v>
      </c>
      <c r="DX2166" s="63"/>
      <c r="DY2166" s="63"/>
      <c r="DZ2166" s="63"/>
      <c r="EA2166" s="167"/>
      <c r="EB2166" s="60"/>
      <c r="EC2166" s="60"/>
      <c r="ED2166" s="60"/>
      <c r="EE2166" s="60"/>
      <c r="EF2166" s="60"/>
      <c r="EG2166" s="60"/>
      <c r="EH2166" s="60"/>
      <c r="EI2166" s="60"/>
      <c r="EJ2166" s="60"/>
      <c r="EK2166" s="60"/>
      <c r="EL2166" s="60"/>
      <c r="EM2166" s="60"/>
      <c r="EN2166" s="60"/>
      <c r="EO2166" s="60"/>
      <c r="EP2166" s="60"/>
      <c r="EQ2166" s="60"/>
      <c r="ER2166" s="60"/>
      <c r="ES2166" s="60"/>
      <c r="ET2166" s="60"/>
      <c r="EU2166" s="60"/>
      <c r="EV2166" s="60"/>
      <c r="EW2166" s="60"/>
      <c r="EX2166" s="60"/>
      <c r="EY2166" s="60"/>
      <c r="EZ2166" s="60"/>
      <c r="FA2166" s="60"/>
      <c r="FB2166" s="60"/>
    </row>
    <row r="2167" spans="22:158" x14ac:dyDescent="0.25">
      <c r="W2167" s="33"/>
      <c r="X2167" s="33"/>
      <c r="AH2167" s="38">
        <v>100</v>
      </c>
      <c r="AI2167" s="38">
        <v>115</v>
      </c>
      <c r="AJ2167" s="38">
        <v>14400</v>
      </c>
      <c r="AK2167" s="38">
        <v>18</v>
      </c>
      <c r="AL2167" s="38">
        <v>1919158</v>
      </c>
      <c r="AM2167" s="61" t="s">
        <v>1816</v>
      </c>
      <c r="AN2167" s="61" t="s">
        <v>1697</v>
      </c>
      <c r="AO2167" s="61" t="s">
        <v>1576</v>
      </c>
      <c r="AP2167" s="61" t="s">
        <v>4974</v>
      </c>
      <c r="AQ2167" s="61" t="s">
        <v>4976</v>
      </c>
      <c r="AR2167" s="28">
        <v>101933.8</v>
      </c>
      <c r="AS2167" s="28">
        <v>0</v>
      </c>
      <c r="AT2167" s="28">
        <v>0</v>
      </c>
      <c r="AU2167" s="62"/>
      <c r="DL2167"/>
      <c r="DM2167"/>
      <c r="DN2167"/>
      <c r="DO2167"/>
      <c r="DP2167"/>
      <c r="DQ2167"/>
      <c r="DR2167"/>
      <c r="DV2167" s="31" t="s">
        <v>2403</v>
      </c>
      <c r="DW2167" s="31" t="s">
        <v>2406</v>
      </c>
      <c r="DX2167" s="63"/>
      <c r="DY2167" s="63"/>
      <c r="DZ2167" s="63"/>
      <c r="EA2167" s="167"/>
      <c r="EB2167" s="60"/>
      <c r="EC2167" s="60"/>
      <c r="ED2167" s="60"/>
      <c r="EE2167" s="60"/>
      <c r="EF2167" s="60"/>
      <c r="EG2167" s="60"/>
      <c r="EH2167" s="60"/>
      <c r="EI2167" s="60"/>
      <c r="EJ2167" s="60"/>
      <c r="EK2167" s="60"/>
      <c r="EL2167" s="60"/>
      <c r="EM2167" s="60"/>
      <c r="EN2167" s="60"/>
      <c r="EO2167" s="60"/>
      <c r="EP2167" s="60"/>
      <c r="EQ2167" s="60"/>
      <c r="ER2167" s="60"/>
      <c r="ES2167" s="60"/>
      <c r="ET2167" s="60"/>
      <c r="EU2167" s="60"/>
      <c r="EV2167" s="60"/>
      <c r="EW2167" s="60"/>
      <c r="EX2167" s="60"/>
      <c r="EY2167" s="60"/>
      <c r="EZ2167" s="60"/>
      <c r="FA2167" s="60"/>
      <c r="FB2167" s="60"/>
    </row>
    <row r="2168" spans="22:158" x14ac:dyDescent="0.25">
      <c r="W2168" s="33"/>
      <c r="X2168" s="33"/>
      <c r="AH2168" s="38">
        <v>100</v>
      </c>
      <c r="AI2168" s="38">
        <v>115</v>
      </c>
      <c r="AJ2168" s="38">
        <v>16950</v>
      </c>
      <c r="AK2168" s="38">
        <v>18</v>
      </c>
      <c r="AL2168" s="38">
        <v>1919158</v>
      </c>
      <c r="AM2168" s="61" t="s">
        <v>1816</v>
      </c>
      <c r="AN2168" s="61" t="s">
        <v>1697</v>
      </c>
      <c r="AO2168" s="61" t="s">
        <v>1632</v>
      </c>
      <c r="AP2168" s="61" t="s">
        <v>4974</v>
      </c>
      <c r="AQ2168" s="61" t="s">
        <v>4976</v>
      </c>
      <c r="AR2168" s="28">
        <v>73782.700000000012</v>
      </c>
      <c r="AS2168" s="28">
        <v>0</v>
      </c>
      <c r="AT2168" s="28">
        <v>0</v>
      </c>
      <c r="AU2168" s="62"/>
      <c r="DL2168"/>
      <c r="DM2168"/>
      <c r="DN2168"/>
      <c r="DO2168"/>
      <c r="DP2168"/>
      <c r="DQ2168"/>
      <c r="DR2168"/>
      <c r="DV2168" s="31" t="s">
        <v>2403</v>
      </c>
      <c r="DW2168" s="31" t="s">
        <v>2406</v>
      </c>
      <c r="DX2168" s="63"/>
      <c r="DY2168" s="63"/>
      <c r="DZ2168" s="63"/>
      <c r="EA2168" s="167"/>
      <c r="EB2168" s="60"/>
      <c r="EC2168" s="60"/>
      <c r="ED2168" s="60"/>
      <c r="EE2168" s="60"/>
      <c r="EF2168" s="60"/>
      <c r="EG2168" s="60"/>
      <c r="EH2168" s="60"/>
      <c r="EI2168" s="60"/>
      <c r="EJ2168" s="60"/>
      <c r="EK2168" s="60"/>
      <c r="EL2168" s="60"/>
      <c r="EM2168" s="60"/>
      <c r="EN2168" s="60"/>
      <c r="EO2168" s="60"/>
      <c r="EP2168" s="60"/>
      <c r="EQ2168" s="60"/>
      <c r="ER2168" s="60"/>
      <c r="ES2168" s="60"/>
      <c r="ET2168" s="60"/>
      <c r="EU2168" s="60"/>
      <c r="EV2168" s="60"/>
      <c r="EW2168" s="60"/>
      <c r="EX2168" s="60"/>
      <c r="EY2168" s="60"/>
      <c r="EZ2168" s="60"/>
      <c r="FA2168" s="60"/>
      <c r="FB2168" s="60"/>
    </row>
    <row r="2169" spans="22:158" x14ac:dyDescent="0.25">
      <c r="W2169" s="33"/>
      <c r="X2169" s="33"/>
      <c r="AH2169" s="38">
        <v>100</v>
      </c>
      <c r="AI2169" s="38">
        <v>115</v>
      </c>
      <c r="AJ2169" s="38">
        <v>18350</v>
      </c>
      <c r="AK2169" s="38">
        <v>18</v>
      </c>
      <c r="AL2169" s="38">
        <v>1919158</v>
      </c>
      <c r="AM2169" s="61" t="s">
        <v>1816</v>
      </c>
      <c r="AN2169" s="61" t="s">
        <v>1697</v>
      </c>
      <c r="AO2169" s="61" t="s">
        <v>1663</v>
      </c>
      <c r="AP2169" s="61" t="s">
        <v>4974</v>
      </c>
      <c r="AQ2169" s="61" t="s">
        <v>4976</v>
      </c>
      <c r="AR2169" s="28">
        <v>49823.199999999997</v>
      </c>
      <c r="AS2169" s="28">
        <v>0</v>
      </c>
      <c r="AT2169" s="28">
        <v>0</v>
      </c>
      <c r="AU2169" s="62"/>
      <c r="DL2169"/>
      <c r="DM2169"/>
      <c r="DN2169"/>
      <c r="DO2169"/>
      <c r="DP2169"/>
      <c r="DQ2169"/>
      <c r="DR2169"/>
      <c r="DV2169" s="31" t="s">
        <v>2403</v>
      </c>
      <c r="DW2169" s="31" t="s">
        <v>2406</v>
      </c>
      <c r="DX2169" s="63"/>
      <c r="DY2169" s="63"/>
      <c r="DZ2169" s="63"/>
      <c r="EA2169" s="167"/>
      <c r="EB2169" s="60"/>
      <c r="EC2169" s="60"/>
      <c r="ED2169" s="60"/>
      <c r="EE2169" s="60"/>
      <c r="EF2169" s="60"/>
      <c r="EG2169" s="60"/>
      <c r="EH2169" s="60"/>
      <c r="EI2169" s="60"/>
      <c r="EJ2169" s="60"/>
      <c r="EK2169" s="60"/>
      <c r="EL2169" s="60"/>
      <c r="EM2169" s="60"/>
      <c r="EN2169" s="60"/>
      <c r="EO2169" s="60"/>
      <c r="EP2169" s="60"/>
      <c r="EQ2169" s="60"/>
      <c r="ER2169" s="60"/>
      <c r="ES2169" s="60"/>
      <c r="ET2169" s="60"/>
      <c r="EU2169" s="60"/>
      <c r="EV2169" s="60"/>
      <c r="EW2169" s="60"/>
      <c r="EX2169" s="60"/>
      <c r="EY2169" s="60"/>
      <c r="EZ2169" s="60"/>
      <c r="FA2169" s="60"/>
      <c r="FB2169" s="60"/>
    </row>
    <row r="2170" spans="22:158" x14ac:dyDescent="0.25">
      <c r="W2170" s="33"/>
      <c r="X2170" s="33"/>
      <c r="AH2170" s="38">
        <v>100</v>
      </c>
      <c r="AI2170" s="38">
        <v>115</v>
      </c>
      <c r="AJ2170" s="38">
        <v>18450</v>
      </c>
      <c r="AK2170" s="38">
        <v>18</v>
      </c>
      <c r="AL2170" s="38">
        <v>1919158</v>
      </c>
      <c r="AM2170" s="61" t="s">
        <v>1816</v>
      </c>
      <c r="AN2170" s="61" t="s">
        <v>1697</v>
      </c>
      <c r="AO2170" s="61" t="s">
        <v>1665</v>
      </c>
      <c r="AP2170" s="61" t="s">
        <v>4974</v>
      </c>
      <c r="AQ2170" s="61" t="s">
        <v>4976</v>
      </c>
      <c r="AR2170" s="28">
        <v>25.8</v>
      </c>
      <c r="AS2170" s="28">
        <v>0</v>
      </c>
      <c r="AT2170" s="28">
        <v>0</v>
      </c>
      <c r="AU2170" s="62"/>
      <c r="DL2170"/>
      <c r="DM2170"/>
      <c r="DN2170"/>
      <c r="DO2170"/>
      <c r="DP2170"/>
      <c r="DQ2170"/>
      <c r="DR2170"/>
      <c r="DV2170" s="31" t="s">
        <v>2403</v>
      </c>
      <c r="DW2170" s="31" t="s">
        <v>2406</v>
      </c>
      <c r="DX2170" s="63"/>
      <c r="DY2170" s="63"/>
      <c r="DZ2170" s="63"/>
      <c r="EA2170" s="167"/>
      <c r="EB2170" s="60"/>
      <c r="EC2170" s="60"/>
      <c r="ED2170" s="60"/>
      <c r="EE2170" s="60"/>
      <c r="EF2170" s="60"/>
      <c r="EG2170" s="60"/>
      <c r="EH2170" s="60"/>
      <c r="EI2170" s="60"/>
      <c r="EJ2170" s="60"/>
      <c r="EK2170" s="60"/>
      <c r="EL2170" s="60"/>
      <c r="EM2170" s="60"/>
      <c r="EN2170" s="60"/>
      <c r="EO2170" s="60"/>
      <c r="EP2170" s="60"/>
      <c r="EQ2170" s="60"/>
      <c r="ER2170" s="60"/>
      <c r="ES2170" s="60"/>
      <c r="ET2170" s="60"/>
      <c r="EU2170" s="60"/>
      <c r="EV2170" s="60"/>
      <c r="EW2170" s="60"/>
      <c r="EX2170" s="60"/>
      <c r="EY2170" s="60"/>
      <c r="EZ2170" s="60"/>
      <c r="FA2170" s="60"/>
      <c r="FB2170" s="60"/>
    </row>
    <row r="2171" spans="22:158" x14ac:dyDescent="0.25">
      <c r="W2171" s="33"/>
      <c r="X2171" s="33"/>
      <c r="AH2171" s="38">
        <v>100</v>
      </c>
      <c r="AI2171" s="38">
        <v>120</v>
      </c>
      <c r="AJ2171" s="38">
        <v>10250</v>
      </c>
      <c r="AK2171" s="38">
        <v>18</v>
      </c>
      <c r="AL2171" s="38">
        <v>1919158</v>
      </c>
      <c r="AM2171" s="61" t="s">
        <v>1816</v>
      </c>
      <c r="AN2171" s="61" t="s">
        <v>1689</v>
      </c>
      <c r="AO2171" s="61" t="s">
        <v>5048</v>
      </c>
      <c r="AP2171" s="61" t="s">
        <v>4974</v>
      </c>
      <c r="AQ2171" s="61" t="s">
        <v>4976</v>
      </c>
      <c r="AR2171" s="28">
        <v>4871664</v>
      </c>
      <c r="AS2171" s="28">
        <v>0</v>
      </c>
      <c r="AT2171" s="28">
        <v>0</v>
      </c>
      <c r="AU2171" s="62"/>
      <c r="DL2171"/>
      <c r="DM2171"/>
      <c r="DN2171"/>
      <c r="DO2171"/>
      <c r="DP2171"/>
      <c r="DQ2171"/>
      <c r="DR2171"/>
      <c r="DV2171" s="31" t="s">
        <v>2403</v>
      </c>
      <c r="DW2171" s="31" t="s">
        <v>2407</v>
      </c>
      <c r="DX2171" s="63"/>
      <c r="DY2171" s="63"/>
      <c r="DZ2171" s="63"/>
      <c r="EA2171" s="167"/>
      <c r="EB2171" s="60"/>
      <c r="EC2171" s="60"/>
      <c r="ED2171" s="60"/>
      <c r="EE2171" s="60"/>
      <c r="EF2171" s="60"/>
      <c r="EG2171" s="60"/>
      <c r="EH2171" s="60"/>
      <c r="EI2171" s="60"/>
      <c r="EJ2171" s="60"/>
      <c r="EK2171" s="60"/>
      <c r="EL2171" s="60"/>
      <c r="EM2171" s="60"/>
      <c r="EN2171" s="60"/>
      <c r="EO2171" s="60"/>
      <c r="EP2171" s="60"/>
      <c r="EQ2171" s="60"/>
      <c r="ER2171" s="60"/>
      <c r="ES2171" s="60"/>
      <c r="ET2171" s="60"/>
      <c r="EU2171" s="60"/>
      <c r="EV2171" s="60"/>
      <c r="EW2171" s="60"/>
      <c r="EX2171" s="60"/>
      <c r="EY2171" s="60"/>
      <c r="EZ2171" s="60"/>
      <c r="FA2171" s="60"/>
      <c r="FB2171" s="60"/>
    </row>
    <row r="2172" spans="22:158" x14ac:dyDescent="0.25">
      <c r="W2172" s="33"/>
      <c r="X2172" s="33"/>
      <c r="AH2172" s="38">
        <v>100</v>
      </c>
      <c r="AI2172" s="38">
        <v>120</v>
      </c>
      <c r="AJ2172" s="38">
        <v>11350</v>
      </c>
      <c r="AK2172" s="38">
        <v>18</v>
      </c>
      <c r="AL2172" s="38">
        <v>1919158</v>
      </c>
      <c r="AM2172" s="61" t="s">
        <v>1816</v>
      </c>
      <c r="AN2172" s="61" t="s">
        <v>1689</v>
      </c>
      <c r="AO2172" s="61" t="s">
        <v>5070</v>
      </c>
      <c r="AP2172" s="61" t="s">
        <v>4974</v>
      </c>
      <c r="AQ2172" s="61" t="s">
        <v>4976</v>
      </c>
      <c r="AR2172" s="28">
        <v>1764999.1</v>
      </c>
      <c r="AS2172" s="28">
        <v>0</v>
      </c>
      <c r="AT2172" s="28">
        <v>0</v>
      </c>
      <c r="AU2172" s="62"/>
      <c r="DL2172"/>
      <c r="DM2172"/>
      <c r="DN2172"/>
      <c r="DO2172"/>
      <c r="DP2172"/>
      <c r="DQ2172"/>
      <c r="DR2172"/>
      <c r="DV2172" s="31" t="s">
        <v>2403</v>
      </c>
      <c r="DW2172" s="31" t="s">
        <v>2407</v>
      </c>
      <c r="DX2172" s="63"/>
      <c r="DY2172" s="63"/>
      <c r="DZ2172" s="63"/>
      <c r="EA2172" s="167"/>
      <c r="EB2172" s="60"/>
      <c r="EC2172" s="60"/>
      <c r="ED2172" s="60"/>
      <c r="EE2172" s="60"/>
      <c r="EF2172" s="60"/>
      <c r="EG2172" s="60"/>
      <c r="EH2172" s="60"/>
      <c r="EI2172" s="60"/>
      <c r="EJ2172" s="60"/>
      <c r="EK2172" s="60"/>
      <c r="EL2172" s="60"/>
      <c r="EM2172" s="60"/>
      <c r="EN2172" s="60"/>
      <c r="EO2172" s="60"/>
      <c r="EP2172" s="60"/>
      <c r="EQ2172" s="60"/>
      <c r="ER2172" s="60"/>
      <c r="ES2172" s="60"/>
      <c r="ET2172" s="60"/>
      <c r="EU2172" s="60"/>
      <c r="EV2172" s="60"/>
      <c r="EW2172" s="60"/>
      <c r="EX2172" s="60"/>
      <c r="EY2172" s="60"/>
      <c r="EZ2172" s="60"/>
      <c r="FA2172" s="60"/>
      <c r="FB2172" s="60"/>
    </row>
    <row r="2173" spans="22:158" x14ac:dyDescent="0.25">
      <c r="V2173" s="1"/>
      <c r="W2173" s="33"/>
      <c r="X2173" s="33"/>
      <c r="AH2173" s="38">
        <v>100</v>
      </c>
      <c r="AI2173" s="38">
        <v>120</v>
      </c>
      <c r="AJ2173" s="38">
        <v>14550</v>
      </c>
      <c r="AK2173" s="38">
        <v>18</v>
      </c>
      <c r="AL2173" s="38">
        <v>1919158</v>
      </c>
      <c r="AM2173" s="61" t="s">
        <v>1816</v>
      </c>
      <c r="AN2173" s="61" t="s">
        <v>1689</v>
      </c>
      <c r="AO2173" s="61" t="s">
        <v>1579</v>
      </c>
      <c r="AP2173" s="61" t="s">
        <v>4974</v>
      </c>
      <c r="AQ2173" s="61" t="s">
        <v>4976</v>
      </c>
      <c r="AR2173" s="28">
        <v>110986.4</v>
      </c>
      <c r="AS2173" s="28">
        <v>0</v>
      </c>
      <c r="AT2173" s="28">
        <v>0</v>
      </c>
      <c r="AU2173" s="62"/>
      <c r="DL2173"/>
      <c r="DM2173"/>
      <c r="DN2173"/>
      <c r="DO2173"/>
      <c r="DP2173"/>
      <c r="DQ2173"/>
      <c r="DR2173"/>
      <c r="DV2173" s="31" t="s">
        <v>2403</v>
      </c>
      <c r="DW2173" s="31" t="s">
        <v>2407</v>
      </c>
      <c r="DX2173" s="63"/>
      <c r="DY2173" s="63"/>
      <c r="DZ2173" s="63"/>
      <c r="EA2173" s="167"/>
      <c r="EB2173" s="60"/>
      <c r="EC2173" s="60"/>
      <c r="ED2173" s="60"/>
      <c r="EE2173" s="60"/>
      <c r="EF2173" s="60"/>
      <c r="EG2173" s="60"/>
      <c r="EH2173" s="60"/>
      <c r="EI2173" s="60"/>
      <c r="EJ2173" s="60"/>
      <c r="EK2173" s="60"/>
      <c r="EL2173" s="60"/>
      <c r="EM2173" s="60"/>
      <c r="EN2173" s="60"/>
      <c r="EO2173" s="60"/>
      <c r="EP2173" s="60"/>
      <c r="EQ2173" s="60"/>
      <c r="ER2173" s="60"/>
      <c r="ES2173" s="60"/>
      <c r="ET2173" s="60"/>
      <c r="EU2173" s="60"/>
      <c r="EV2173" s="60"/>
      <c r="EW2173" s="60"/>
      <c r="EX2173" s="60"/>
      <c r="EY2173" s="60"/>
      <c r="EZ2173" s="60"/>
      <c r="FA2173" s="60"/>
      <c r="FB2173" s="60"/>
    </row>
    <row r="2174" spans="22:158" x14ac:dyDescent="0.25">
      <c r="W2174" s="33"/>
      <c r="X2174" s="33"/>
      <c r="AH2174" s="38">
        <v>100</v>
      </c>
      <c r="AI2174" s="38">
        <v>120</v>
      </c>
      <c r="AJ2174" s="38">
        <v>14850</v>
      </c>
      <c r="AK2174" s="38">
        <v>18</v>
      </c>
      <c r="AL2174" s="38">
        <v>1919158</v>
      </c>
      <c r="AM2174" s="61" t="s">
        <v>1816</v>
      </c>
      <c r="AN2174" s="61" t="s">
        <v>1689</v>
      </c>
      <c r="AO2174" s="61" t="s">
        <v>1585</v>
      </c>
      <c r="AP2174" s="61" t="s">
        <v>4974</v>
      </c>
      <c r="AQ2174" s="61" t="s">
        <v>4976</v>
      </c>
      <c r="AR2174" s="28">
        <v>663729.4</v>
      </c>
      <c r="AS2174" s="28">
        <v>0</v>
      </c>
      <c r="AT2174" s="28">
        <v>0</v>
      </c>
      <c r="AU2174" s="62"/>
      <c r="DL2174"/>
      <c r="DM2174"/>
      <c r="DN2174"/>
      <c r="DO2174"/>
      <c r="DP2174"/>
      <c r="DQ2174"/>
      <c r="DR2174"/>
      <c r="DV2174" s="31" t="s">
        <v>2403</v>
      </c>
      <c r="DW2174" s="31" t="s">
        <v>2407</v>
      </c>
      <c r="DX2174" s="63"/>
      <c r="DY2174" s="63"/>
      <c r="DZ2174" s="63"/>
      <c r="EA2174" s="167"/>
      <c r="EB2174" s="60"/>
      <c r="EC2174" s="60"/>
      <c r="ED2174" s="60"/>
      <c r="EE2174" s="60"/>
      <c r="EF2174" s="60"/>
      <c r="EG2174" s="60"/>
      <c r="EH2174" s="60"/>
      <c r="EI2174" s="60"/>
      <c r="EJ2174" s="60"/>
      <c r="EK2174" s="60"/>
      <c r="EL2174" s="60"/>
      <c r="EM2174" s="60"/>
      <c r="EN2174" s="60"/>
      <c r="EO2174" s="60"/>
      <c r="EP2174" s="60"/>
      <c r="EQ2174" s="60"/>
      <c r="ER2174" s="60"/>
      <c r="ES2174" s="60"/>
      <c r="ET2174" s="60"/>
      <c r="EU2174" s="60"/>
      <c r="EV2174" s="60"/>
      <c r="EW2174" s="60"/>
      <c r="EX2174" s="60"/>
      <c r="EY2174" s="60"/>
      <c r="EZ2174" s="60"/>
      <c r="FA2174" s="60"/>
      <c r="FB2174" s="60"/>
    </row>
    <row r="2175" spans="22:158" x14ac:dyDescent="0.25">
      <c r="W2175" s="33"/>
      <c r="X2175" s="33"/>
      <c r="AH2175" s="38">
        <v>100</v>
      </c>
      <c r="AI2175" s="38">
        <v>120</v>
      </c>
      <c r="AJ2175" s="38">
        <v>16610</v>
      </c>
      <c r="AK2175" s="38">
        <v>18</v>
      </c>
      <c r="AL2175" s="38">
        <v>1919158</v>
      </c>
      <c r="AM2175" s="61" t="s">
        <v>1816</v>
      </c>
      <c r="AN2175" s="61" t="s">
        <v>1689</v>
      </c>
      <c r="AO2175" s="61" t="s">
        <v>1625</v>
      </c>
      <c r="AP2175" s="61" t="s">
        <v>4974</v>
      </c>
      <c r="AQ2175" s="61" t="s">
        <v>4976</v>
      </c>
      <c r="AR2175" s="28">
        <v>532310.80000000005</v>
      </c>
      <c r="AS2175" s="28">
        <v>0</v>
      </c>
      <c r="AT2175" s="28">
        <v>0</v>
      </c>
      <c r="AU2175" s="62"/>
      <c r="DL2175"/>
      <c r="DM2175"/>
      <c r="DN2175"/>
      <c r="DO2175"/>
      <c r="DP2175"/>
      <c r="DQ2175"/>
      <c r="DR2175"/>
      <c r="DV2175" s="31" t="s">
        <v>2403</v>
      </c>
      <c r="DW2175" s="31" t="s">
        <v>2407</v>
      </c>
      <c r="DX2175" s="63"/>
      <c r="DY2175" s="63"/>
      <c r="DZ2175" s="63"/>
      <c r="EA2175" s="167"/>
      <c r="EB2175" s="60"/>
      <c r="EC2175" s="60"/>
      <c r="ED2175" s="60"/>
      <c r="EE2175" s="60"/>
      <c r="EF2175" s="60"/>
      <c r="EG2175" s="60"/>
      <c r="EH2175" s="60"/>
      <c r="EI2175" s="60"/>
      <c r="EJ2175" s="60"/>
      <c r="EK2175" s="60"/>
      <c r="EL2175" s="60"/>
      <c r="EM2175" s="60"/>
      <c r="EN2175" s="60"/>
      <c r="EO2175" s="60"/>
      <c r="EP2175" s="60"/>
      <c r="EQ2175" s="60"/>
      <c r="ER2175" s="60"/>
      <c r="ES2175" s="60"/>
      <c r="ET2175" s="60"/>
      <c r="EU2175" s="60"/>
      <c r="EV2175" s="60"/>
      <c r="EW2175" s="60"/>
      <c r="EX2175" s="60"/>
      <c r="EY2175" s="60"/>
      <c r="EZ2175" s="60"/>
      <c r="FA2175" s="60"/>
      <c r="FB2175" s="60"/>
    </row>
    <row r="2176" spans="22:158" x14ac:dyDescent="0.25">
      <c r="V2176" s="1"/>
      <c r="W2176" s="33"/>
      <c r="X2176" s="33"/>
      <c r="AH2176" s="38">
        <v>100</v>
      </c>
      <c r="AI2176" s="38">
        <v>120</v>
      </c>
      <c r="AJ2176" s="38">
        <v>17550</v>
      </c>
      <c r="AK2176" s="38">
        <v>18</v>
      </c>
      <c r="AL2176" s="38">
        <v>1919158</v>
      </c>
      <c r="AM2176" s="61" t="s">
        <v>1816</v>
      </c>
      <c r="AN2176" s="61" t="s">
        <v>1689</v>
      </c>
      <c r="AO2176" s="61" t="s">
        <v>1645</v>
      </c>
      <c r="AP2176" s="61" t="s">
        <v>4974</v>
      </c>
      <c r="AQ2176" s="61" t="s">
        <v>4976</v>
      </c>
      <c r="AR2176" s="28">
        <v>2246397</v>
      </c>
      <c r="AS2176" s="28">
        <v>0</v>
      </c>
      <c r="AT2176" s="28">
        <v>0</v>
      </c>
      <c r="AU2176" s="62"/>
      <c r="DL2176"/>
      <c r="DM2176"/>
      <c r="DN2176"/>
      <c r="DO2176"/>
      <c r="DP2176"/>
      <c r="DQ2176"/>
      <c r="DR2176"/>
      <c r="DV2176" s="31" t="s">
        <v>2403</v>
      </c>
      <c r="DW2176" s="31" t="s">
        <v>2407</v>
      </c>
      <c r="DX2176" s="63"/>
      <c r="DY2176" s="63"/>
      <c r="DZ2176" s="63"/>
      <c r="EA2176" s="167"/>
      <c r="EB2176" s="60"/>
      <c r="EC2176" s="60"/>
      <c r="ED2176" s="60"/>
      <c r="EE2176" s="60"/>
      <c r="EF2176" s="60"/>
      <c r="EG2176" s="60"/>
      <c r="EH2176" s="60"/>
      <c r="EI2176" s="60"/>
      <c r="EJ2176" s="60"/>
      <c r="EK2176" s="60"/>
      <c r="EL2176" s="60"/>
      <c r="EM2176" s="60"/>
      <c r="EN2176" s="60"/>
      <c r="EO2176" s="60"/>
      <c r="EP2176" s="60"/>
      <c r="EQ2176" s="60"/>
      <c r="ER2176" s="60"/>
      <c r="ES2176" s="60"/>
      <c r="ET2176" s="60"/>
      <c r="EU2176" s="60"/>
      <c r="EV2176" s="60"/>
      <c r="EW2176" s="60"/>
      <c r="EX2176" s="60"/>
      <c r="EY2176" s="60"/>
      <c r="EZ2176" s="60"/>
      <c r="FA2176" s="60"/>
      <c r="FB2176" s="60"/>
    </row>
    <row r="2177" spans="22:158" x14ac:dyDescent="0.25">
      <c r="W2177" s="33"/>
      <c r="X2177" s="33"/>
      <c r="AH2177" s="38">
        <v>100</v>
      </c>
      <c r="AI2177" s="38">
        <v>125</v>
      </c>
      <c r="AJ2177" s="38">
        <v>10600</v>
      </c>
      <c r="AK2177" s="38">
        <v>18</v>
      </c>
      <c r="AL2177" s="38">
        <v>1919158</v>
      </c>
      <c r="AM2177" s="61" t="s">
        <v>1816</v>
      </c>
      <c r="AN2177" s="61" t="s">
        <v>1692</v>
      </c>
      <c r="AO2177" s="61" t="s">
        <v>5055</v>
      </c>
      <c r="AP2177" s="61" t="s">
        <v>4974</v>
      </c>
      <c r="AQ2177" s="61" t="s">
        <v>4976</v>
      </c>
      <c r="AR2177" s="28">
        <v>52212.5</v>
      </c>
      <c r="AS2177" s="28">
        <v>0</v>
      </c>
      <c r="AT2177" s="28">
        <v>0</v>
      </c>
      <c r="AU2177" s="62"/>
      <c r="DL2177"/>
      <c r="DM2177"/>
      <c r="DN2177"/>
      <c r="DO2177"/>
      <c r="DP2177"/>
      <c r="DQ2177"/>
      <c r="DR2177"/>
      <c r="DV2177" s="31" t="s">
        <v>2403</v>
      </c>
      <c r="DW2177" s="31" t="s">
        <v>2408</v>
      </c>
      <c r="DX2177" s="63"/>
      <c r="DY2177" s="63"/>
      <c r="DZ2177" s="63"/>
      <c r="EA2177" s="167"/>
      <c r="EB2177" s="60"/>
      <c r="EC2177" s="60"/>
      <c r="ED2177" s="60"/>
      <c r="EE2177" s="60"/>
      <c r="EF2177" s="60"/>
      <c r="EG2177" s="60"/>
      <c r="EH2177" s="60"/>
      <c r="EI2177" s="60"/>
      <c r="EJ2177" s="60"/>
      <c r="EK2177" s="60"/>
      <c r="EL2177" s="60"/>
      <c r="EM2177" s="60"/>
      <c r="EN2177" s="60"/>
      <c r="EO2177" s="60"/>
      <c r="EP2177" s="60"/>
      <c r="EQ2177" s="60"/>
      <c r="ER2177" s="60"/>
      <c r="ES2177" s="60"/>
      <c r="ET2177" s="60"/>
      <c r="EU2177" s="60"/>
      <c r="EV2177" s="60"/>
      <c r="EW2177" s="60"/>
      <c r="EX2177" s="60"/>
      <c r="EY2177" s="60"/>
      <c r="EZ2177" s="60"/>
      <c r="FA2177" s="60"/>
      <c r="FB2177" s="60"/>
    </row>
    <row r="2178" spans="22:158" x14ac:dyDescent="0.25">
      <c r="W2178" s="33"/>
      <c r="X2178" s="33"/>
      <c r="AH2178" s="38">
        <v>100</v>
      </c>
      <c r="AI2178" s="38">
        <v>125</v>
      </c>
      <c r="AJ2178" s="38">
        <v>11730</v>
      </c>
      <c r="AK2178" s="38">
        <v>18</v>
      </c>
      <c r="AL2178" s="38">
        <v>1919158</v>
      </c>
      <c r="AM2178" s="61" t="s">
        <v>1816</v>
      </c>
      <c r="AN2178" s="61" t="s">
        <v>1692</v>
      </c>
      <c r="AO2178" s="61" t="s">
        <v>5079</v>
      </c>
      <c r="AP2178" s="61" t="s">
        <v>4974</v>
      </c>
      <c r="AQ2178" s="61" t="s">
        <v>4976</v>
      </c>
      <c r="AR2178" s="28">
        <v>4424.8999999999996</v>
      </c>
      <c r="AS2178" s="28">
        <v>0</v>
      </c>
      <c r="AT2178" s="28">
        <v>0</v>
      </c>
      <c r="AU2178" s="62"/>
      <c r="DL2178"/>
      <c r="DM2178"/>
      <c r="DN2178"/>
      <c r="DO2178"/>
      <c r="DP2178"/>
      <c r="DQ2178"/>
      <c r="DR2178"/>
      <c r="DV2178" s="31" t="s">
        <v>2403</v>
      </c>
      <c r="DW2178" s="31" t="s">
        <v>2408</v>
      </c>
      <c r="DX2178" s="63"/>
      <c r="DY2178" s="63"/>
      <c r="DZ2178" s="63"/>
      <c r="EA2178" s="167"/>
      <c r="EB2178" s="60"/>
      <c r="EC2178" s="60"/>
      <c r="ED2178" s="60"/>
      <c r="EE2178" s="60"/>
      <c r="EF2178" s="60"/>
      <c r="EG2178" s="60"/>
      <c r="EH2178" s="60"/>
      <c r="EI2178" s="60"/>
      <c r="EJ2178" s="60"/>
      <c r="EK2178" s="60"/>
      <c r="EL2178" s="60"/>
      <c r="EM2178" s="60"/>
      <c r="EN2178" s="60"/>
      <c r="EO2178" s="60"/>
      <c r="EP2178" s="60"/>
      <c r="EQ2178" s="60"/>
      <c r="ER2178" s="60"/>
      <c r="ES2178" s="60"/>
      <c r="ET2178" s="60"/>
      <c r="EU2178" s="60"/>
      <c r="EV2178" s="60"/>
      <c r="EW2178" s="60"/>
      <c r="EX2178" s="60"/>
      <c r="EY2178" s="60"/>
      <c r="EZ2178" s="60"/>
      <c r="FA2178" s="60"/>
      <c r="FB2178" s="60"/>
    </row>
    <row r="2179" spans="22:158" x14ac:dyDescent="0.25">
      <c r="V2179" s="1"/>
      <c r="W2179" s="33"/>
      <c r="X2179" s="33"/>
      <c r="AH2179" s="38">
        <v>100</v>
      </c>
      <c r="AI2179" s="38">
        <v>125</v>
      </c>
      <c r="AJ2179" s="38">
        <v>11800</v>
      </c>
      <c r="AK2179" s="38">
        <v>18</v>
      </c>
      <c r="AL2179" s="38">
        <v>1919158</v>
      </c>
      <c r="AM2179" s="61" t="s">
        <v>1816</v>
      </c>
      <c r="AN2179" s="61" t="s">
        <v>1692</v>
      </c>
      <c r="AO2179" s="61" t="s">
        <v>5081</v>
      </c>
      <c r="AP2179" s="61" t="s">
        <v>4974</v>
      </c>
      <c r="AQ2179" s="61" t="s">
        <v>4976</v>
      </c>
      <c r="AR2179" s="28">
        <v>1069286.3999999999</v>
      </c>
      <c r="AS2179" s="28">
        <v>0</v>
      </c>
      <c r="AT2179" s="28">
        <v>0</v>
      </c>
      <c r="AU2179" s="62"/>
      <c r="DL2179"/>
      <c r="DM2179"/>
      <c r="DN2179"/>
      <c r="DO2179"/>
      <c r="DP2179"/>
      <c r="DQ2179"/>
      <c r="DR2179"/>
      <c r="DV2179" s="31" t="s">
        <v>2403</v>
      </c>
      <c r="DW2179" s="31" t="s">
        <v>2408</v>
      </c>
      <c r="DX2179" s="63"/>
      <c r="DY2179" s="63"/>
      <c r="DZ2179" s="63"/>
      <c r="EA2179" s="167"/>
      <c r="EB2179" s="60"/>
      <c r="EC2179" s="60"/>
      <c r="ED2179" s="60"/>
      <c r="EE2179" s="60"/>
      <c r="EF2179" s="60"/>
      <c r="EG2179" s="60"/>
      <c r="EH2179" s="60"/>
      <c r="EI2179" s="60"/>
      <c r="EJ2179" s="60"/>
      <c r="EK2179" s="60"/>
      <c r="EL2179" s="60"/>
      <c r="EM2179" s="60"/>
      <c r="EN2179" s="60"/>
      <c r="EO2179" s="60"/>
      <c r="EP2179" s="60"/>
      <c r="EQ2179" s="60"/>
      <c r="ER2179" s="60"/>
      <c r="ES2179" s="60"/>
      <c r="ET2179" s="60"/>
      <c r="EU2179" s="60"/>
      <c r="EV2179" s="60"/>
      <c r="EW2179" s="60"/>
      <c r="EX2179" s="60"/>
      <c r="EY2179" s="60"/>
      <c r="EZ2179" s="60"/>
      <c r="FA2179" s="60"/>
      <c r="FB2179" s="60"/>
    </row>
    <row r="2180" spans="22:158" x14ac:dyDescent="0.25">
      <c r="V2180" s="1"/>
      <c r="W2180" s="33"/>
      <c r="X2180" s="33"/>
      <c r="AH2180" s="38">
        <v>100</v>
      </c>
      <c r="AI2180" s="38">
        <v>125</v>
      </c>
      <c r="AJ2180" s="38">
        <v>13350</v>
      </c>
      <c r="AK2180" s="38">
        <v>18</v>
      </c>
      <c r="AL2180" s="38">
        <v>1919158</v>
      </c>
      <c r="AM2180" s="61" t="s">
        <v>1816</v>
      </c>
      <c r="AN2180" s="61" t="s">
        <v>1692</v>
      </c>
      <c r="AO2180" s="61" t="s">
        <v>5109</v>
      </c>
      <c r="AP2180" s="61" t="s">
        <v>4974</v>
      </c>
      <c r="AQ2180" s="61" t="s">
        <v>4976</v>
      </c>
      <c r="AR2180" s="28">
        <v>1250868.1000000001</v>
      </c>
      <c r="AS2180" s="28">
        <v>0</v>
      </c>
      <c r="AT2180" s="28">
        <v>0</v>
      </c>
      <c r="AU2180" s="62"/>
      <c r="DL2180"/>
      <c r="DM2180"/>
      <c r="DN2180"/>
      <c r="DO2180"/>
      <c r="DP2180"/>
      <c r="DQ2180"/>
      <c r="DR2180"/>
      <c r="DV2180" s="31" t="s">
        <v>2403</v>
      </c>
      <c r="DW2180" s="31" t="s">
        <v>2408</v>
      </c>
      <c r="DX2180" s="63"/>
      <c r="DY2180" s="63"/>
      <c r="DZ2180" s="63"/>
      <c r="EA2180" s="167"/>
      <c r="EB2180" s="60"/>
      <c r="EC2180" s="60"/>
      <c r="ED2180" s="60"/>
      <c r="EE2180" s="60"/>
      <c r="EF2180" s="60"/>
      <c r="EG2180" s="60"/>
      <c r="EH2180" s="60"/>
      <c r="EI2180" s="60"/>
      <c r="EJ2180" s="60"/>
      <c r="EK2180" s="60"/>
      <c r="EL2180" s="60"/>
      <c r="EM2180" s="60"/>
      <c r="EN2180" s="60"/>
      <c r="EO2180" s="60"/>
      <c r="EP2180" s="60"/>
      <c r="EQ2180" s="60"/>
      <c r="ER2180" s="60"/>
      <c r="ES2180" s="60"/>
      <c r="ET2180" s="60"/>
      <c r="EU2180" s="60"/>
      <c r="EV2180" s="60"/>
      <c r="EW2180" s="60"/>
      <c r="EX2180" s="60"/>
      <c r="EY2180" s="60"/>
      <c r="EZ2180" s="60"/>
      <c r="FA2180" s="60"/>
      <c r="FB2180" s="60"/>
    </row>
    <row r="2181" spans="22:158" x14ac:dyDescent="0.25">
      <c r="W2181" s="33"/>
      <c r="X2181" s="33"/>
      <c r="AH2181" s="38">
        <v>100</v>
      </c>
      <c r="AI2181" s="38">
        <v>125</v>
      </c>
      <c r="AJ2181" s="38">
        <v>14350</v>
      </c>
      <c r="AK2181" s="38">
        <v>18</v>
      </c>
      <c r="AL2181" s="38">
        <v>1919158</v>
      </c>
      <c r="AM2181" s="61" t="s">
        <v>1816</v>
      </c>
      <c r="AN2181" s="61" t="s">
        <v>1692</v>
      </c>
      <c r="AO2181" s="61" t="s">
        <v>1575</v>
      </c>
      <c r="AP2181" s="61" t="s">
        <v>4974</v>
      </c>
      <c r="AQ2181" s="61" t="s">
        <v>4976</v>
      </c>
      <c r="AR2181" s="28">
        <v>176278.2</v>
      </c>
      <c r="AS2181" s="28">
        <v>0</v>
      </c>
      <c r="AT2181" s="28">
        <v>0</v>
      </c>
      <c r="AU2181" s="62"/>
      <c r="DL2181"/>
      <c r="DM2181"/>
      <c r="DN2181"/>
      <c r="DO2181"/>
      <c r="DP2181"/>
      <c r="DQ2181"/>
      <c r="DR2181"/>
      <c r="DV2181" s="31" t="s">
        <v>2403</v>
      </c>
      <c r="DW2181" s="31" t="s">
        <v>2408</v>
      </c>
      <c r="DX2181" s="63"/>
      <c r="DY2181" s="63"/>
      <c r="DZ2181" s="63"/>
      <c r="EA2181" s="167"/>
      <c r="EB2181" s="60"/>
      <c r="EC2181" s="60"/>
      <c r="ED2181" s="60"/>
      <c r="EE2181" s="60"/>
      <c r="EF2181" s="60"/>
      <c r="EG2181" s="60"/>
      <c r="EH2181" s="60"/>
      <c r="EI2181" s="60"/>
      <c r="EJ2181" s="60"/>
      <c r="EK2181" s="60"/>
      <c r="EL2181" s="60"/>
      <c r="EM2181" s="60"/>
      <c r="EN2181" s="60"/>
      <c r="EO2181" s="60"/>
      <c r="EP2181" s="60"/>
      <c r="EQ2181" s="60"/>
      <c r="ER2181" s="60"/>
      <c r="ES2181" s="60"/>
      <c r="ET2181" s="60"/>
      <c r="EU2181" s="60"/>
      <c r="EV2181" s="60"/>
      <c r="EW2181" s="60"/>
      <c r="EX2181" s="60"/>
      <c r="EY2181" s="60"/>
      <c r="EZ2181" s="60"/>
      <c r="FA2181" s="60"/>
      <c r="FB2181" s="60"/>
    </row>
    <row r="2182" spans="22:158" x14ac:dyDescent="0.25">
      <c r="W2182" s="33"/>
      <c r="X2182" s="33"/>
      <c r="AH2182" s="38">
        <v>100</v>
      </c>
      <c r="AI2182" s="38">
        <v>125</v>
      </c>
      <c r="AJ2182" s="38">
        <v>15700</v>
      </c>
      <c r="AK2182" s="38">
        <v>18</v>
      </c>
      <c r="AL2182" s="38">
        <v>1919158</v>
      </c>
      <c r="AM2182" s="61" t="s">
        <v>1816</v>
      </c>
      <c r="AN2182" s="61" t="s">
        <v>1692</v>
      </c>
      <c r="AO2182" s="61" t="s">
        <v>1605</v>
      </c>
      <c r="AP2182" s="61" t="s">
        <v>4974</v>
      </c>
      <c r="AQ2182" s="61" t="s">
        <v>4976</v>
      </c>
      <c r="AR2182" s="28">
        <v>104027.6</v>
      </c>
      <c r="AS2182" s="28">
        <v>0</v>
      </c>
      <c r="AT2182" s="28">
        <v>0</v>
      </c>
      <c r="AU2182" s="62"/>
      <c r="DL2182"/>
      <c r="DM2182"/>
      <c r="DN2182"/>
      <c r="DO2182"/>
      <c r="DP2182"/>
      <c r="DQ2182"/>
      <c r="DR2182"/>
      <c r="DV2182" s="31" t="s">
        <v>2403</v>
      </c>
      <c r="DW2182" s="31" t="s">
        <v>2408</v>
      </c>
      <c r="DX2182" s="63"/>
      <c r="DY2182" s="63"/>
      <c r="DZ2182" s="63"/>
      <c r="EA2182" s="167"/>
      <c r="EB2182" s="60"/>
      <c r="EC2182" s="60"/>
      <c r="ED2182" s="60"/>
      <c r="EE2182" s="60"/>
      <c r="EF2182" s="60"/>
      <c r="EG2182" s="60"/>
      <c r="EH2182" s="60"/>
      <c r="EI2182" s="60"/>
      <c r="EJ2182" s="60"/>
      <c r="EK2182" s="60"/>
      <c r="EL2182" s="60"/>
      <c r="EM2182" s="60"/>
      <c r="EN2182" s="60"/>
      <c r="EO2182" s="60"/>
      <c r="EP2182" s="60"/>
      <c r="EQ2182" s="60"/>
      <c r="ER2182" s="60"/>
      <c r="ES2182" s="60"/>
      <c r="ET2182" s="60"/>
      <c r="EU2182" s="60"/>
      <c r="EV2182" s="60"/>
      <c r="EW2182" s="60"/>
      <c r="EX2182" s="60"/>
      <c r="EY2182" s="60"/>
      <c r="EZ2182" s="60"/>
      <c r="FA2182" s="60"/>
      <c r="FB2182" s="60"/>
    </row>
    <row r="2183" spans="22:158" x14ac:dyDescent="0.25">
      <c r="V2183" s="1"/>
      <c r="W2183" s="33"/>
      <c r="X2183" s="33"/>
      <c r="AH2183" s="38">
        <v>100</v>
      </c>
      <c r="AI2183" s="38">
        <v>125</v>
      </c>
      <c r="AJ2183" s="38">
        <v>16380</v>
      </c>
      <c r="AK2183" s="38">
        <v>18</v>
      </c>
      <c r="AL2183" s="38">
        <v>1919158</v>
      </c>
      <c r="AM2183" s="61" t="s">
        <v>1816</v>
      </c>
      <c r="AN2183" s="61" t="s">
        <v>1692</v>
      </c>
      <c r="AO2183" s="61" t="s">
        <v>894</v>
      </c>
      <c r="AP2183" s="61" t="s">
        <v>4974</v>
      </c>
      <c r="AQ2183" s="61" t="s">
        <v>4976</v>
      </c>
      <c r="AR2183" s="28">
        <v>550273.30000000005</v>
      </c>
      <c r="AS2183" s="28">
        <v>0</v>
      </c>
      <c r="AT2183" s="28">
        <v>0</v>
      </c>
      <c r="AU2183" s="62"/>
      <c r="DL2183"/>
      <c r="DM2183"/>
      <c r="DN2183"/>
      <c r="DO2183"/>
      <c r="DP2183"/>
      <c r="DQ2183"/>
      <c r="DR2183"/>
      <c r="DV2183" s="31" t="s">
        <v>2403</v>
      </c>
      <c r="DW2183" s="31" t="s">
        <v>2408</v>
      </c>
      <c r="DX2183" s="63"/>
      <c r="DY2183" s="63"/>
      <c r="DZ2183" s="63"/>
      <c r="EA2183" s="167"/>
      <c r="EB2183" s="60"/>
      <c r="EC2183" s="60"/>
      <c r="ED2183" s="60"/>
      <c r="EE2183" s="60"/>
      <c r="EF2183" s="60"/>
      <c r="EG2183" s="60"/>
      <c r="EH2183" s="60"/>
      <c r="EI2183" s="60"/>
      <c r="EJ2183" s="60"/>
      <c r="EK2183" s="60"/>
      <c r="EL2183" s="60"/>
      <c r="EM2183" s="60"/>
      <c r="EN2183" s="60"/>
      <c r="EO2183" s="60"/>
      <c r="EP2183" s="60"/>
      <c r="EQ2183" s="60"/>
      <c r="ER2183" s="60"/>
      <c r="ES2183" s="60"/>
      <c r="ET2183" s="60"/>
      <c r="EU2183" s="60"/>
      <c r="EV2183" s="60"/>
      <c r="EW2183" s="60"/>
      <c r="EX2183" s="60"/>
      <c r="EY2183" s="60"/>
      <c r="EZ2183" s="60"/>
      <c r="FA2183" s="60"/>
      <c r="FB2183" s="60"/>
    </row>
    <row r="2184" spans="22:158" x14ac:dyDescent="0.25">
      <c r="W2184" s="33"/>
      <c r="X2184" s="33"/>
      <c r="AH2184" s="38">
        <v>100</v>
      </c>
      <c r="AI2184" s="38">
        <v>130</v>
      </c>
      <c r="AJ2184" s="38">
        <v>10110</v>
      </c>
      <c r="AK2184" s="38">
        <v>18</v>
      </c>
      <c r="AL2184" s="38">
        <v>1919158</v>
      </c>
      <c r="AM2184" s="61" t="s">
        <v>1816</v>
      </c>
      <c r="AN2184" s="61" t="s">
        <v>1687</v>
      </c>
      <c r="AO2184" s="61" t="s">
        <v>5045</v>
      </c>
      <c r="AP2184" s="61" t="s">
        <v>4974</v>
      </c>
      <c r="AQ2184" s="61" t="s">
        <v>4976</v>
      </c>
      <c r="AR2184" s="28">
        <v>14749.8</v>
      </c>
      <c r="AS2184" s="28">
        <v>0</v>
      </c>
      <c r="AT2184" s="28">
        <v>0</v>
      </c>
      <c r="AU2184" s="62"/>
      <c r="DL2184"/>
      <c r="DM2184"/>
      <c r="DN2184"/>
      <c r="DO2184"/>
      <c r="DP2184"/>
      <c r="DQ2184"/>
      <c r="DR2184"/>
      <c r="DV2184" s="31" t="s">
        <v>2403</v>
      </c>
      <c r="DW2184" s="31" t="s">
        <v>2409</v>
      </c>
      <c r="DX2184" s="63"/>
      <c r="DY2184" s="63"/>
      <c r="DZ2184" s="63"/>
      <c r="EA2184" s="167"/>
      <c r="EB2184" s="60"/>
      <c r="EC2184" s="60"/>
      <c r="ED2184" s="60"/>
      <c r="EE2184" s="60"/>
      <c r="EF2184" s="60"/>
      <c r="EG2184" s="60"/>
      <c r="EH2184" s="60"/>
      <c r="EI2184" s="60"/>
      <c r="EJ2184" s="60"/>
      <c r="EK2184" s="60"/>
      <c r="EL2184" s="60"/>
      <c r="EM2184" s="60"/>
      <c r="EN2184" s="60"/>
      <c r="EO2184" s="60"/>
      <c r="EP2184" s="60"/>
      <c r="EQ2184" s="60"/>
      <c r="ER2184" s="60"/>
      <c r="ES2184" s="60"/>
      <c r="ET2184" s="60"/>
      <c r="EU2184" s="60"/>
      <c r="EV2184" s="60"/>
      <c r="EW2184" s="60"/>
      <c r="EX2184" s="60"/>
      <c r="EY2184" s="60"/>
      <c r="EZ2184" s="60"/>
      <c r="FA2184" s="60"/>
      <c r="FB2184" s="60"/>
    </row>
    <row r="2185" spans="22:158" x14ac:dyDescent="0.25">
      <c r="W2185" s="33"/>
      <c r="X2185" s="33"/>
      <c r="AH2185" s="38">
        <v>100</v>
      </c>
      <c r="AI2185" s="38">
        <v>130</v>
      </c>
      <c r="AJ2185" s="38">
        <v>13010</v>
      </c>
      <c r="AK2185" s="38">
        <v>18</v>
      </c>
      <c r="AL2185" s="38">
        <v>1919158</v>
      </c>
      <c r="AM2185" s="61" t="s">
        <v>1816</v>
      </c>
      <c r="AN2185" s="61" t="s">
        <v>1687</v>
      </c>
      <c r="AO2185" s="61" t="s">
        <v>5102</v>
      </c>
      <c r="AP2185" s="61" t="s">
        <v>4974</v>
      </c>
      <c r="AQ2185" s="61" t="s">
        <v>4976</v>
      </c>
      <c r="AR2185" s="28">
        <v>2962.4</v>
      </c>
      <c r="AS2185" s="28">
        <v>0</v>
      </c>
      <c r="AT2185" s="28">
        <v>0</v>
      </c>
      <c r="AU2185" s="62"/>
      <c r="DL2185"/>
      <c r="DM2185"/>
      <c r="DN2185"/>
      <c r="DO2185"/>
      <c r="DP2185"/>
      <c r="DQ2185"/>
      <c r="DR2185"/>
      <c r="DV2185" s="31" t="s">
        <v>2403</v>
      </c>
      <c r="DW2185" s="31" t="s">
        <v>2409</v>
      </c>
      <c r="DX2185" s="63"/>
      <c r="DY2185" s="63"/>
      <c r="DZ2185" s="63"/>
      <c r="EA2185" s="167"/>
      <c r="EB2185" s="60"/>
      <c r="EC2185" s="60"/>
      <c r="ED2185" s="60"/>
      <c r="EE2185" s="60"/>
      <c r="EF2185" s="60"/>
      <c r="EG2185" s="60"/>
      <c r="EH2185" s="60"/>
      <c r="EI2185" s="60"/>
      <c r="EJ2185" s="60"/>
      <c r="EK2185" s="60"/>
      <c r="EL2185" s="60"/>
      <c r="EM2185" s="60"/>
      <c r="EN2185" s="60"/>
      <c r="EO2185" s="60"/>
      <c r="EP2185" s="60"/>
      <c r="EQ2185" s="60"/>
      <c r="ER2185" s="60"/>
      <c r="ES2185" s="60"/>
      <c r="ET2185" s="60"/>
      <c r="EU2185" s="60"/>
      <c r="EV2185" s="60"/>
      <c r="EW2185" s="60"/>
      <c r="EX2185" s="60"/>
      <c r="EY2185" s="60"/>
      <c r="EZ2185" s="60"/>
      <c r="FA2185" s="60"/>
      <c r="FB2185" s="60"/>
    </row>
    <row r="2186" spans="22:158" x14ac:dyDescent="0.25">
      <c r="W2186" s="33"/>
      <c r="X2186" s="33"/>
      <c r="AH2186" s="38">
        <v>100</v>
      </c>
      <c r="AI2186" s="38">
        <v>130</v>
      </c>
      <c r="AJ2186" s="38">
        <v>14200</v>
      </c>
      <c r="AK2186" s="38">
        <v>18</v>
      </c>
      <c r="AL2186" s="38">
        <v>1919158</v>
      </c>
      <c r="AM2186" s="61" t="s">
        <v>1816</v>
      </c>
      <c r="AN2186" s="61" t="s">
        <v>1687</v>
      </c>
      <c r="AO2186" s="61" t="s">
        <v>5127</v>
      </c>
      <c r="AP2186" s="61" t="s">
        <v>4974</v>
      </c>
      <c r="AQ2186" s="61" t="s">
        <v>4976</v>
      </c>
      <c r="AR2186" s="28">
        <v>32605.3</v>
      </c>
      <c r="AS2186" s="28">
        <v>0</v>
      </c>
      <c r="AT2186" s="28">
        <v>0</v>
      </c>
      <c r="AU2186" s="62"/>
      <c r="DL2186"/>
      <c r="DM2186"/>
      <c r="DN2186"/>
      <c r="DO2186"/>
      <c r="DP2186"/>
      <c r="DQ2186"/>
      <c r="DR2186"/>
      <c r="DV2186" s="31" t="s">
        <v>2403</v>
      </c>
      <c r="DW2186" s="31" t="s">
        <v>2409</v>
      </c>
      <c r="DX2186" s="63"/>
      <c r="DY2186" s="63"/>
      <c r="DZ2186" s="63"/>
      <c r="EA2186" s="167"/>
      <c r="EB2186" s="60"/>
      <c r="EC2186" s="60"/>
      <c r="ED2186" s="60"/>
      <c r="EE2186" s="60"/>
      <c r="EF2186" s="60"/>
      <c r="EG2186" s="60"/>
      <c r="EH2186" s="60"/>
      <c r="EI2186" s="60"/>
      <c r="EJ2186" s="60"/>
      <c r="EK2186" s="60"/>
      <c r="EL2186" s="60"/>
      <c r="EM2186" s="60"/>
      <c r="EN2186" s="60"/>
      <c r="EO2186" s="60"/>
      <c r="EP2186" s="60"/>
      <c r="EQ2186" s="60"/>
      <c r="ER2186" s="60"/>
      <c r="ES2186" s="60"/>
      <c r="ET2186" s="60"/>
      <c r="EU2186" s="60"/>
      <c r="EV2186" s="60"/>
      <c r="EW2186" s="60"/>
      <c r="EX2186" s="60"/>
      <c r="EY2186" s="60"/>
      <c r="EZ2186" s="60"/>
      <c r="FA2186" s="60"/>
      <c r="FB2186" s="60"/>
    </row>
    <row r="2187" spans="22:158" x14ac:dyDescent="0.25">
      <c r="W2187" s="33"/>
      <c r="X2187" s="33"/>
      <c r="AH2187" s="38">
        <v>100</v>
      </c>
      <c r="AI2187" s="38">
        <v>130</v>
      </c>
      <c r="AJ2187" s="38">
        <v>15300</v>
      </c>
      <c r="AK2187" s="38">
        <v>18</v>
      </c>
      <c r="AL2187" s="38">
        <v>1919158</v>
      </c>
      <c r="AM2187" s="61" t="s">
        <v>1816</v>
      </c>
      <c r="AN2187" s="61" t="s">
        <v>1687</v>
      </c>
      <c r="AO2187" s="61" t="s">
        <v>1597</v>
      </c>
      <c r="AP2187" s="61" t="s">
        <v>4974</v>
      </c>
      <c r="AQ2187" s="61" t="s">
        <v>4976</v>
      </c>
      <c r="AR2187" s="28">
        <v>4946.7</v>
      </c>
      <c r="AS2187" s="28">
        <v>0</v>
      </c>
      <c r="AT2187" s="28">
        <v>0</v>
      </c>
      <c r="AU2187" s="62"/>
      <c r="DL2187"/>
      <c r="DM2187"/>
      <c r="DN2187"/>
      <c r="DO2187"/>
      <c r="DP2187"/>
      <c r="DQ2187"/>
      <c r="DR2187"/>
      <c r="DV2187" s="31" t="s">
        <v>2403</v>
      </c>
      <c r="DW2187" s="31" t="s">
        <v>2409</v>
      </c>
      <c r="DX2187" s="63"/>
      <c r="DY2187" s="63"/>
      <c r="DZ2187" s="63"/>
      <c r="EA2187" s="167"/>
      <c r="EB2187" s="60"/>
      <c r="EC2187" s="60"/>
      <c r="ED2187" s="60"/>
      <c r="EE2187" s="60"/>
      <c r="EF2187" s="60"/>
      <c r="EG2187" s="60"/>
      <c r="EH2187" s="60"/>
      <c r="EI2187" s="60"/>
      <c r="EJ2187" s="60"/>
      <c r="EK2187" s="60"/>
      <c r="EL2187" s="60"/>
      <c r="EM2187" s="60"/>
      <c r="EN2187" s="60"/>
      <c r="EO2187" s="60"/>
      <c r="EP2187" s="60"/>
      <c r="EQ2187" s="60"/>
      <c r="ER2187" s="60"/>
      <c r="ES2187" s="60"/>
      <c r="ET2187" s="60"/>
      <c r="EU2187" s="60"/>
      <c r="EV2187" s="60"/>
      <c r="EW2187" s="60"/>
      <c r="EX2187" s="60"/>
      <c r="EY2187" s="60"/>
      <c r="EZ2187" s="60"/>
      <c r="FA2187" s="60"/>
      <c r="FB2187" s="60"/>
    </row>
    <row r="2188" spans="22:158" x14ac:dyDescent="0.25">
      <c r="V2188" s="1"/>
      <c r="W2188" s="33"/>
      <c r="X2188" s="33"/>
      <c r="AH2188" s="38">
        <v>100</v>
      </c>
      <c r="AI2188" s="38">
        <v>130</v>
      </c>
      <c r="AJ2188" s="38">
        <v>17850</v>
      </c>
      <c r="AK2188" s="38">
        <v>18</v>
      </c>
      <c r="AL2188" s="38">
        <v>1919158</v>
      </c>
      <c r="AM2188" s="61" t="s">
        <v>1816</v>
      </c>
      <c r="AN2188" s="61" t="s">
        <v>1687</v>
      </c>
      <c r="AO2188" s="61" t="s">
        <v>1652</v>
      </c>
      <c r="AP2188" s="61" t="s">
        <v>4974</v>
      </c>
      <c r="AQ2188" s="61" t="s">
        <v>4976</v>
      </c>
      <c r="AR2188" s="28">
        <v>4916.6000000000004</v>
      </c>
      <c r="AS2188" s="28">
        <v>0</v>
      </c>
      <c r="AT2188" s="28">
        <v>0</v>
      </c>
      <c r="AU2188" s="62"/>
      <c r="DL2188"/>
      <c r="DM2188"/>
      <c r="DN2188"/>
      <c r="DO2188"/>
      <c r="DP2188"/>
      <c r="DQ2188"/>
      <c r="DR2188"/>
      <c r="DV2188" s="31" t="s">
        <v>2403</v>
      </c>
      <c r="DW2188" s="31" t="s">
        <v>2409</v>
      </c>
      <c r="DX2188" s="63"/>
      <c r="DY2188" s="63"/>
      <c r="DZ2188" s="63"/>
      <c r="EA2188" s="167"/>
      <c r="EB2188" s="60"/>
      <c r="EC2188" s="60"/>
      <c r="ED2188" s="60"/>
      <c r="EE2188" s="60"/>
      <c r="EF2188" s="60"/>
      <c r="EG2188" s="60"/>
      <c r="EH2188" s="60"/>
      <c r="EI2188" s="60"/>
      <c r="EJ2188" s="60"/>
      <c r="EK2188" s="60"/>
      <c r="EL2188" s="60"/>
      <c r="EM2188" s="60"/>
      <c r="EN2188" s="60"/>
      <c r="EO2188" s="60"/>
      <c r="EP2188" s="60"/>
      <c r="EQ2188" s="60"/>
      <c r="ER2188" s="60"/>
      <c r="ES2188" s="60"/>
      <c r="ET2188" s="60"/>
      <c r="EU2188" s="60"/>
      <c r="EV2188" s="60"/>
      <c r="EW2188" s="60"/>
      <c r="EX2188" s="60"/>
      <c r="EY2188" s="60"/>
      <c r="EZ2188" s="60"/>
      <c r="FA2188" s="60"/>
      <c r="FB2188" s="60"/>
    </row>
    <row r="2189" spans="22:158" x14ac:dyDescent="0.25">
      <c r="W2189" s="33"/>
      <c r="X2189" s="33"/>
      <c r="AH2189" s="38">
        <v>100</v>
      </c>
      <c r="AI2189" s="38">
        <v>135</v>
      </c>
      <c r="AJ2189" s="38">
        <v>15850</v>
      </c>
      <c r="AK2189" s="38">
        <v>18</v>
      </c>
      <c r="AL2189" s="38">
        <v>1919158</v>
      </c>
      <c r="AM2189" s="61" t="s">
        <v>1816</v>
      </c>
      <c r="AN2189" s="61" t="s">
        <v>1693</v>
      </c>
      <c r="AO2189" s="61" t="s">
        <v>1608</v>
      </c>
      <c r="AP2189" s="61" t="s">
        <v>4974</v>
      </c>
      <c r="AQ2189" s="61" t="s">
        <v>4976</v>
      </c>
      <c r="AR2189" s="28">
        <v>1959325.1</v>
      </c>
      <c r="AS2189" s="28">
        <v>0</v>
      </c>
      <c r="AT2189" s="28">
        <v>0</v>
      </c>
      <c r="AU2189" s="62"/>
      <c r="DL2189"/>
      <c r="DM2189"/>
      <c r="DN2189"/>
      <c r="DO2189"/>
      <c r="DP2189"/>
      <c r="DQ2189"/>
      <c r="DR2189"/>
      <c r="DV2189" s="31" t="s">
        <v>2403</v>
      </c>
      <c r="DW2189" s="31" t="s">
        <v>2410</v>
      </c>
      <c r="DX2189" s="63"/>
      <c r="DY2189" s="63"/>
      <c r="DZ2189" s="63"/>
      <c r="EA2189" s="167"/>
      <c r="EB2189" s="60"/>
      <c r="EC2189" s="60"/>
      <c r="ED2189" s="60"/>
      <c r="EE2189" s="60"/>
      <c r="EF2189" s="60"/>
      <c r="EG2189" s="60"/>
      <c r="EH2189" s="60"/>
      <c r="EI2189" s="60"/>
      <c r="EJ2189" s="60"/>
      <c r="EK2189" s="60"/>
      <c r="EL2189" s="60"/>
      <c r="EM2189" s="60"/>
      <c r="EN2189" s="60"/>
      <c r="EO2189" s="60"/>
      <c r="EP2189" s="60"/>
      <c r="EQ2189" s="60"/>
      <c r="ER2189" s="60"/>
      <c r="ES2189" s="60"/>
      <c r="ET2189" s="60"/>
      <c r="EU2189" s="60"/>
      <c r="EV2189" s="60"/>
      <c r="EW2189" s="60"/>
      <c r="EX2189" s="60"/>
      <c r="EY2189" s="60"/>
      <c r="EZ2189" s="60"/>
      <c r="FA2189" s="60"/>
      <c r="FB2189" s="60"/>
    </row>
    <row r="2190" spans="22:158" x14ac:dyDescent="0.25">
      <c r="W2190" s="33"/>
      <c r="X2190" s="33"/>
      <c r="AH2190" s="38">
        <v>100</v>
      </c>
      <c r="AI2190" s="38">
        <v>135</v>
      </c>
      <c r="AJ2190" s="38">
        <v>18020</v>
      </c>
      <c r="AK2190" s="38">
        <v>18</v>
      </c>
      <c r="AL2190" s="38">
        <v>1919158</v>
      </c>
      <c r="AM2190" s="61" t="s">
        <v>1816</v>
      </c>
      <c r="AN2190" s="61" t="s">
        <v>1693</v>
      </c>
      <c r="AO2190" s="61" t="s">
        <v>1656</v>
      </c>
      <c r="AP2190" s="61" t="s">
        <v>4974</v>
      </c>
      <c r="AQ2190" s="61" t="s">
        <v>4976</v>
      </c>
      <c r="AR2190" s="28">
        <v>6606.4</v>
      </c>
      <c r="AS2190" s="28">
        <v>0</v>
      </c>
      <c r="AT2190" s="28">
        <v>0</v>
      </c>
      <c r="AU2190" s="62"/>
      <c r="DL2190"/>
      <c r="DM2190"/>
      <c r="DN2190"/>
      <c r="DO2190"/>
      <c r="DP2190"/>
      <c r="DQ2190"/>
      <c r="DR2190"/>
      <c r="DV2190" s="31" t="s">
        <v>2403</v>
      </c>
      <c r="DW2190" s="31" t="s">
        <v>2410</v>
      </c>
      <c r="DX2190" s="63"/>
      <c r="DY2190" s="63"/>
      <c r="DZ2190" s="63"/>
      <c r="EA2190" s="167"/>
      <c r="EB2190" s="60"/>
      <c r="EC2190" s="60"/>
      <c r="ED2190" s="60"/>
      <c r="EE2190" s="60"/>
      <c r="EF2190" s="60"/>
      <c r="EG2190" s="60"/>
      <c r="EH2190" s="60"/>
      <c r="EI2190" s="60"/>
      <c r="EJ2190" s="60"/>
      <c r="EK2190" s="60"/>
      <c r="EL2190" s="60"/>
      <c r="EM2190" s="60"/>
      <c r="EN2190" s="60"/>
      <c r="EO2190" s="60"/>
      <c r="EP2190" s="60"/>
      <c r="EQ2190" s="60"/>
      <c r="ER2190" s="60"/>
      <c r="ES2190" s="60"/>
      <c r="ET2190" s="60"/>
      <c r="EU2190" s="60"/>
      <c r="EV2190" s="60"/>
      <c r="EW2190" s="60"/>
      <c r="EX2190" s="60"/>
      <c r="EY2190" s="60"/>
      <c r="EZ2190" s="60"/>
      <c r="FA2190" s="60"/>
      <c r="FB2190" s="60"/>
    </row>
    <row r="2191" spans="22:158" x14ac:dyDescent="0.25">
      <c r="V2191" s="1"/>
      <c r="W2191" s="33"/>
      <c r="X2191" s="33"/>
      <c r="AH2191" s="38">
        <v>100</v>
      </c>
      <c r="AI2191" s="38">
        <v>140</v>
      </c>
      <c r="AJ2191" s="38">
        <v>10470</v>
      </c>
      <c r="AK2191" s="38">
        <v>18</v>
      </c>
      <c r="AL2191" s="38">
        <v>1919158</v>
      </c>
      <c r="AM2191" s="61" t="s">
        <v>1816</v>
      </c>
      <c r="AN2191" s="61" t="s">
        <v>1690</v>
      </c>
      <c r="AO2191" s="61" t="s">
        <v>1112</v>
      </c>
      <c r="AP2191" s="61" t="s">
        <v>4974</v>
      </c>
      <c r="AQ2191" s="61" t="s">
        <v>4976</v>
      </c>
      <c r="AR2191" s="28">
        <v>102281.4</v>
      </c>
      <c r="AS2191" s="28">
        <v>0</v>
      </c>
      <c r="AT2191" s="28">
        <v>0</v>
      </c>
      <c r="AU2191" s="62"/>
      <c r="DL2191"/>
      <c r="DM2191"/>
      <c r="DN2191"/>
      <c r="DO2191"/>
      <c r="DP2191"/>
      <c r="DQ2191"/>
      <c r="DR2191"/>
      <c r="DV2191" s="31" t="s">
        <v>2403</v>
      </c>
      <c r="DW2191" s="31" t="s">
        <v>2411</v>
      </c>
      <c r="DX2191" s="63"/>
      <c r="DY2191" s="63"/>
      <c r="DZ2191" s="63"/>
      <c r="EA2191" s="167"/>
      <c r="EB2191" s="60"/>
      <c r="EC2191" s="60"/>
      <c r="ED2191" s="60"/>
      <c r="EE2191" s="60"/>
      <c r="EF2191" s="60"/>
      <c r="EG2191" s="60"/>
      <c r="EH2191" s="60"/>
      <c r="EI2191" s="60"/>
      <c r="EJ2191" s="60"/>
      <c r="EK2191" s="60"/>
      <c r="EL2191" s="60"/>
      <c r="EM2191" s="60"/>
      <c r="EN2191" s="60"/>
      <c r="EO2191" s="60"/>
      <c r="EP2191" s="60"/>
      <c r="EQ2191" s="60"/>
      <c r="ER2191" s="60"/>
      <c r="ES2191" s="60"/>
      <c r="ET2191" s="60"/>
      <c r="EU2191" s="60"/>
      <c r="EV2191" s="60"/>
      <c r="EW2191" s="60"/>
      <c r="EX2191" s="60"/>
      <c r="EY2191" s="60"/>
      <c r="EZ2191" s="60"/>
      <c r="FA2191" s="60"/>
      <c r="FB2191" s="60"/>
    </row>
    <row r="2192" spans="22:158" x14ac:dyDescent="0.25">
      <c r="W2192" s="33"/>
      <c r="X2192" s="33"/>
      <c r="AH2192" s="38">
        <v>100</v>
      </c>
      <c r="AI2192" s="38">
        <v>140</v>
      </c>
      <c r="AJ2192" s="38">
        <v>11400</v>
      </c>
      <c r="AK2192" s="38">
        <v>18</v>
      </c>
      <c r="AL2192" s="38">
        <v>1919158</v>
      </c>
      <c r="AM2192" s="61" t="s">
        <v>1816</v>
      </c>
      <c r="AN2192" s="61" t="s">
        <v>1690</v>
      </c>
      <c r="AO2192" s="61" t="s">
        <v>5071</v>
      </c>
      <c r="AP2192" s="61" t="s">
        <v>4974</v>
      </c>
      <c r="AQ2192" s="61" t="s">
        <v>4976</v>
      </c>
      <c r="AR2192" s="28">
        <v>22132.1</v>
      </c>
      <c r="AS2192" s="28">
        <v>0</v>
      </c>
      <c r="AT2192" s="28">
        <v>0</v>
      </c>
      <c r="AU2192" s="62"/>
      <c r="DL2192"/>
      <c r="DM2192"/>
      <c r="DN2192"/>
      <c r="DO2192"/>
      <c r="DP2192"/>
      <c r="DQ2192"/>
      <c r="DR2192"/>
      <c r="DV2192" s="31" t="s">
        <v>2403</v>
      </c>
      <c r="DW2192" s="31" t="s">
        <v>2411</v>
      </c>
      <c r="DX2192" s="63"/>
      <c r="DY2192" s="63"/>
      <c r="DZ2192" s="63"/>
      <c r="EA2192" s="167"/>
      <c r="EB2192" s="60"/>
      <c r="EC2192" s="60"/>
      <c r="ED2192" s="60"/>
      <c r="EE2192" s="60"/>
      <c r="EF2192" s="60"/>
      <c r="EG2192" s="60"/>
      <c r="EH2192" s="60"/>
      <c r="EI2192" s="60"/>
      <c r="EJ2192" s="60"/>
      <c r="EK2192" s="60"/>
      <c r="EL2192" s="60"/>
      <c r="EM2192" s="60"/>
      <c r="EN2192" s="60"/>
      <c r="EO2192" s="60"/>
      <c r="EP2192" s="60"/>
      <c r="EQ2192" s="60"/>
      <c r="ER2192" s="60"/>
      <c r="ES2192" s="60"/>
      <c r="ET2192" s="60"/>
      <c r="EU2192" s="60"/>
      <c r="EV2192" s="60"/>
      <c r="EW2192" s="60"/>
      <c r="EX2192" s="60"/>
      <c r="EY2192" s="60"/>
      <c r="EZ2192" s="60"/>
      <c r="FA2192" s="60"/>
      <c r="FB2192" s="60"/>
    </row>
    <row r="2193" spans="22:158" x14ac:dyDescent="0.25">
      <c r="V2193" s="1"/>
      <c r="W2193" s="33"/>
      <c r="X2193" s="33"/>
      <c r="AH2193" s="38">
        <v>100</v>
      </c>
      <c r="AI2193" s="38">
        <v>140</v>
      </c>
      <c r="AJ2193" s="38">
        <v>12900</v>
      </c>
      <c r="AK2193" s="38">
        <v>18</v>
      </c>
      <c r="AL2193" s="38">
        <v>1919158</v>
      </c>
      <c r="AM2193" s="61" t="s">
        <v>1816</v>
      </c>
      <c r="AN2193" s="61" t="s">
        <v>1690</v>
      </c>
      <c r="AO2193" s="61" t="s">
        <v>5099</v>
      </c>
      <c r="AP2193" s="61" t="s">
        <v>4974</v>
      </c>
      <c r="AQ2193" s="61" t="s">
        <v>4976</v>
      </c>
      <c r="AR2193" s="28">
        <v>51626.9</v>
      </c>
      <c r="AS2193" s="28">
        <v>0</v>
      </c>
      <c r="AT2193" s="28">
        <v>0</v>
      </c>
      <c r="AU2193" s="62"/>
      <c r="DL2193"/>
      <c r="DM2193"/>
      <c r="DN2193"/>
      <c r="DO2193"/>
      <c r="DP2193"/>
      <c r="DQ2193"/>
      <c r="DR2193"/>
      <c r="DV2193" s="31" t="s">
        <v>2403</v>
      </c>
      <c r="DW2193" s="31" t="s">
        <v>2411</v>
      </c>
      <c r="DX2193" s="63"/>
      <c r="DY2193" s="63"/>
      <c r="DZ2193" s="63"/>
      <c r="EA2193" s="167"/>
      <c r="EB2193" s="60"/>
      <c r="EC2193" s="60"/>
      <c r="ED2193" s="60"/>
      <c r="EE2193" s="60"/>
      <c r="EF2193" s="60"/>
      <c r="EG2193" s="60"/>
      <c r="EH2193" s="60"/>
      <c r="EI2193" s="60"/>
      <c r="EJ2193" s="60"/>
      <c r="EK2193" s="60"/>
      <c r="EL2193" s="60"/>
      <c r="EM2193" s="60"/>
      <c r="EN2193" s="60"/>
      <c r="EO2193" s="60"/>
      <c r="EP2193" s="60"/>
      <c r="EQ2193" s="60"/>
      <c r="ER2193" s="60"/>
      <c r="ES2193" s="60"/>
      <c r="ET2193" s="60"/>
      <c r="EU2193" s="60"/>
      <c r="EV2193" s="60"/>
      <c r="EW2193" s="60"/>
      <c r="EX2193" s="60"/>
      <c r="EY2193" s="60"/>
      <c r="EZ2193" s="60"/>
      <c r="FA2193" s="60"/>
      <c r="FB2193" s="60"/>
    </row>
    <row r="2194" spans="22:158" x14ac:dyDescent="0.25">
      <c r="W2194" s="33"/>
      <c r="X2194" s="33"/>
      <c r="AH2194" s="38">
        <v>100</v>
      </c>
      <c r="AI2194" s="38">
        <v>140</v>
      </c>
      <c r="AJ2194" s="38">
        <v>16100</v>
      </c>
      <c r="AK2194" s="38">
        <v>18</v>
      </c>
      <c r="AL2194" s="38">
        <v>1919158</v>
      </c>
      <c r="AM2194" s="61" t="s">
        <v>1816</v>
      </c>
      <c r="AN2194" s="61" t="s">
        <v>1690</v>
      </c>
      <c r="AO2194" s="61" t="s">
        <v>1612</v>
      </c>
      <c r="AP2194" s="61" t="s">
        <v>4974</v>
      </c>
      <c r="AQ2194" s="61" t="s">
        <v>4976</v>
      </c>
      <c r="AR2194" s="28">
        <v>17639.400000000001</v>
      </c>
      <c r="AS2194" s="28">
        <v>0</v>
      </c>
      <c r="AT2194" s="28">
        <v>0</v>
      </c>
      <c r="AU2194" s="62"/>
      <c r="DL2194"/>
      <c r="DM2194"/>
      <c r="DN2194"/>
      <c r="DO2194"/>
      <c r="DP2194"/>
      <c r="DQ2194"/>
      <c r="DR2194"/>
      <c r="DV2194" s="31" t="s">
        <v>2403</v>
      </c>
      <c r="DW2194" s="31" t="s">
        <v>2411</v>
      </c>
      <c r="DX2194" s="63"/>
      <c r="DY2194" s="63"/>
      <c r="DZ2194" s="63"/>
      <c r="EA2194" s="167"/>
      <c r="EB2194" s="60"/>
      <c r="EC2194" s="60"/>
      <c r="ED2194" s="60"/>
      <c r="EE2194" s="60"/>
      <c r="EF2194" s="60"/>
      <c r="EG2194" s="60"/>
      <c r="EH2194" s="60"/>
      <c r="EI2194" s="60"/>
      <c r="EJ2194" s="60"/>
      <c r="EK2194" s="60"/>
      <c r="EL2194" s="60"/>
      <c r="EM2194" s="60"/>
      <c r="EN2194" s="60"/>
      <c r="EO2194" s="60"/>
      <c r="EP2194" s="60"/>
      <c r="EQ2194" s="60"/>
      <c r="ER2194" s="60"/>
      <c r="ES2194" s="60"/>
      <c r="ET2194" s="60"/>
      <c r="EU2194" s="60"/>
      <c r="EV2194" s="60"/>
      <c r="EW2194" s="60"/>
      <c r="EX2194" s="60"/>
      <c r="EY2194" s="60"/>
      <c r="EZ2194" s="60"/>
      <c r="FA2194" s="60"/>
      <c r="FB2194" s="60"/>
    </row>
    <row r="2195" spans="22:158" x14ac:dyDescent="0.25">
      <c r="W2195" s="33"/>
      <c r="X2195" s="33"/>
      <c r="AH2195" s="38">
        <v>100</v>
      </c>
      <c r="AI2195" s="38">
        <v>140</v>
      </c>
      <c r="AJ2195" s="38">
        <v>16150</v>
      </c>
      <c r="AK2195" s="38">
        <v>18</v>
      </c>
      <c r="AL2195" s="38">
        <v>1919158</v>
      </c>
      <c r="AM2195" s="61" t="s">
        <v>1816</v>
      </c>
      <c r="AN2195" s="61" t="s">
        <v>1690</v>
      </c>
      <c r="AO2195" s="61" t="s">
        <v>1613</v>
      </c>
      <c r="AP2195" s="61" t="s">
        <v>4974</v>
      </c>
      <c r="AQ2195" s="61" t="s">
        <v>4976</v>
      </c>
      <c r="AR2195" s="28">
        <v>5280</v>
      </c>
      <c r="AS2195" s="28">
        <v>0</v>
      </c>
      <c r="AT2195" s="28">
        <v>0</v>
      </c>
      <c r="AU2195" s="62"/>
      <c r="DL2195"/>
      <c r="DM2195"/>
      <c r="DN2195"/>
      <c r="DO2195"/>
      <c r="DP2195"/>
      <c r="DQ2195"/>
      <c r="DR2195"/>
      <c r="DV2195" s="31" t="s">
        <v>2403</v>
      </c>
      <c r="DW2195" s="31" t="s">
        <v>2411</v>
      </c>
      <c r="DX2195" s="63"/>
      <c r="DY2195" s="63"/>
      <c r="DZ2195" s="63"/>
      <c r="EA2195" s="167"/>
      <c r="EB2195" s="60"/>
      <c r="EC2195" s="60"/>
      <c r="ED2195" s="60"/>
      <c r="EE2195" s="60"/>
      <c r="EF2195" s="60"/>
      <c r="EG2195" s="60"/>
      <c r="EH2195" s="60"/>
      <c r="EI2195" s="60"/>
      <c r="EJ2195" s="60"/>
      <c r="EK2195" s="60"/>
      <c r="EL2195" s="60"/>
      <c r="EM2195" s="60"/>
      <c r="EN2195" s="60"/>
      <c r="EO2195" s="60"/>
      <c r="EP2195" s="60"/>
      <c r="EQ2195" s="60"/>
      <c r="ER2195" s="60"/>
      <c r="ES2195" s="60"/>
      <c r="ET2195" s="60"/>
      <c r="EU2195" s="60"/>
      <c r="EV2195" s="60"/>
      <c r="EW2195" s="60"/>
      <c r="EX2195" s="60"/>
      <c r="EY2195" s="60"/>
      <c r="EZ2195" s="60"/>
      <c r="FA2195" s="60"/>
      <c r="FB2195" s="60"/>
    </row>
    <row r="2196" spans="22:158" x14ac:dyDescent="0.25">
      <c r="W2196" s="33"/>
      <c r="X2196" s="33"/>
      <c r="AH2196" s="38">
        <v>100</v>
      </c>
      <c r="AI2196" s="38">
        <v>140</v>
      </c>
      <c r="AJ2196" s="38">
        <v>16200</v>
      </c>
      <c r="AK2196" s="38">
        <v>18</v>
      </c>
      <c r="AL2196" s="38">
        <v>1919158</v>
      </c>
      <c r="AM2196" s="61" t="s">
        <v>1816</v>
      </c>
      <c r="AN2196" s="61" t="s">
        <v>1690</v>
      </c>
      <c r="AO2196" s="61" t="s">
        <v>1615</v>
      </c>
      <c r="AP2196" s="61" t="s">
        <v>4974</v>
      </c>
      <c r="AQ2196" s="61" t="s">
        <v>4976</v>
      </c>
      <c r="AR2196" s="28">
        <v>157484.29999999999</v>
      </c>
      <c r="AS2196" s="28">
        <v>0</v>
      </c>
      <c r="AT2196" s="28">
        <v>0</v>
      </c>
      <c r="AU2196" s="62"/>
      <c r="DL2196"/>
      <c r="DM2196"/>
      <c r="DN2196"/>
      <c r="DO2196"/>
      <c r="DP2196"/>
      <c r="DQ2196"/>
      <c r="DR2196"/>
      <c r="DV2196" s="31" t="s">
        <v>2403</v>
      </c>
      <c r="DW2196" s="31" t="s">
        <v>2411</v>
      </c>
      <c r="DX2196" s="63"/>
      <c r="DY2196" s="63"/>
      <c r="DZ2196" s="63"/>
      <c r="EA2196" s="167"/>
      <c r="EB2196" s="60"/>
      <c r="EC2196" s="60"/>
      <c r="ED2196" s="60"/>
      <c r="EE2196" s="60"/>
      <c r="EF2196" s="60"/>
      <c r="EG2196" s="60"/>
      <c r="EH2196" s="60"/>
      <c r="EI2196" s="60"/>
      <c r="EJ2196" s="60"/>
      <c r="EK2196" s="60"/>
      <c r="EL2196" s="60"/>
      <c r="EM2196" s="60"/>
      <c r="EN2196" s="60"/>
      <c r="EO2196" s="60"/>
      <c r="EP2196" s="60"/>
      <c r="EQ2196" s="60"/>
      <c r="ER2196" s="60"/>
      <c r="ES2196" s="60"/>
      <c r="ET2196" s="60"/>
      <c r="EU2196" s="60"/>
      <c r="EV2196" s="60"/>
      <c r="EW2196" s="60"/>
      <c r="EX2196" s="60"/>
      <c r="EY2196" s="60"/>
      <c r="EZ2196" s="60"/>
      <c r="FA2196" s="60"/>
      <c r="FB2196" s="60"/>
    </row>
    <row r="2197" spans="22:158" x14ac:dyDescent="0.25">
      <c r="W2197" s="33"/>
      <c r="X2197" s="33"/>
      <c r="AH2197" s="38">
        <v>100</v>
      </c>
      <c r="AI2197" s="38">
        <v>145</v>
      </c>
      <c r="AJ2197" s="38">
        <v>10550</v>
      </c>
      <c r="AK2197" s="38">
        <v>18</v>
      </c>
      <c r="AL2197" s="38">
        <v>1919158</v>
      </c>
      <c r="AM2197" s="61" t="s">
        <v>1816</v>
      </c>
      <c r="AN2197" s="61" t="s">
        <v>1691</v>
      </c>
      <c r="AO2197" s="61" t="s">
        <v>5054</v>
      </c>
      <c r="AP2197" s="61" t="s">
        <v>4974</v>
      </c>
      <c r="AQ2197" s="61" t="s">
        <v>4976</v>
      </c>
      <c r="AR2197" s="28">
        <v>146943.79999999999</v>
      </c>
      <c r="AS2197" s="28">
        <v>0</v>
      </c>
      <c r="AT2197" s="28">
        <v>0</v>
      </c>
      <c r="AU2197" s="62"/>
      <c r="DL2197"/>
      <c r="DM2197"/>
      <c r="DN2197"/>
      <c r="DO2197"/>
      <c r="DP2197"/>
      <c r="DQ2197"/>
      <c r="DR2197"/>
      <c r="DV2197" s="31" t="s">
        <v>2403</v>
      </c>
      <c r="DW2197" s="31" t="s">
        <v>2412</v>
      </c>
      <c r="DX2197" s="63"/>
      <c r="DY2197" s="63"/>
      <c r="DZ2197" s="63"/>
      <c r="EA2197" s="167"/>
      <c r="EB2197" s="60"/>
      <c r="EC2197" s="60"/>
      <c r="ED2197" s="60"/>
      <c r="EE2197" s="60"/>
      <c r="EF2197" s="60"/>
      <c r="EG2197" s="60"/>
      <c r="EH2197" s="60"/>
      <c r="EI2197" s="60"/>
      <c r="EJ2197" s="60"/>
      <c r="EK2197" s="60"/>
      <c r="EL2197" s="60"/>
      <c r="EM2197" s="60"/>
      <c r="EN2197" s="60"/>
      <c r="EO2197" s="60"/>
      <c r="EP2197" s="60"/>
      <c r="EQ2197" s="60"/>
      <c r="ER2197" s="60"/>
      <c r="ES2197" s="60"/>
      <c r="ET2197" s="60"/>
      <c r="EU2197" s="60"/>
      <c r="EV2197" s="60"/>
      <c r="EW2197" s="60"/>
      <c r="EX2197" s="60"/>
      <c r="EY2197" s="60"/>
      <c r="EZ2197" s="60"/>
      <c r="FA2197" s="60"/>
      <c r="FB2197" s="60"/>
    </row>
    <row r="2198" spans="22:158" x14ac:dyDescent="0.25">
      <c r="W2198" s="33"/>
      <c r="X2198" s="33"/>
      <c r="AH2198" s="38">
        <v>100</v>
      </c>
      <c r="AI2198" s="38">
        <v>145</v>
      </c>
      <c r="AJ2198" s="38">
        <v>11000</v>
      </c>
      <c r="AK2198" s="38">
        <v>18</v>
      </c>
      <c r="AL2198" s="38">
        <v>1919158</v>
      </c>
      <c r="AM2198" s="61" t="s">
        <v>1816</v>
      </c>
      <c r="AN2198" s="61" t="s">
        <v>1691</v>
      </c>
      <c r="AO2198" s="61" t="s">
        <v>5063</v>
      </c>
      <c r="AP2198" s="61" t="s">
        <v>4974</v>
      </c>
      <c r="AQ2198" s="61" t="s">
        <v>4976</v>
      </c>
      <c r="AR2198" s="28">
        <v>2558.3000000000002</v>
      </c>
      <c r="AS2198" s="28">
        <v>0</v>
      </c>
      <c r="AT2198" s="28">
        <v>0</v>
      </c>
      <c r="AU2198" s="62"/>
      <c r="DL2198"/>
      <c r="DM2198"/>
      <c r="DN2198"/>
      <c r="DO2198"/>
      <c r="DP2198"/>
      <c r="DQ2198"/>
      <c r="DR2198"/>
      <c r="DV2198" s="31" t="s">
        <v>2403</v>
      </c>
      <c r="DW2198" s="31" t="s">
        <v>2412</v>
      </c>
      <c r="DX2198" s="63"/>
      <c r="DY2198" s="63"/>
      <c r="DZ2198" s="63"/>
      <c r="EA2198" s="167"/>
      <c r="EB2198" s="60"/>
      <c r="EC2198" s="60"/>
      <c r="ED2198" s="60"/>
      <c r="EE2198" s="60"/>
      <c r="EF2198" s="60"/>
      <c r="EG2198" s="60"/>
      <c r="EH2198" s="60"/>
      <c r="EI2198" s="60"/>
      <c r="EJ2198" s="60"/>
      <c r="EK2198" s="60"/>
      <c r="EL2198" s="60"/>
      <c r="EM2198" s="60"/>
      <c r="EN2198" s="60"/>
      <c r="EO2198" s="60"/>
      <c r="EP2198" s="60"/>
      <c r="EQ2198" s="60"/>
      <c r="ER2198" s="60"/>
      <c r="ES2198" s="60"/>
      <c r="ET2198" s="60"/>
      <c r="EU2198" s="60"/>
      <c r="EV2198" s="60"/>
      <c r="EW2198" s="60"/>
      <c r="EX2198" s="60"/>
      <c r="EY2198" s="60"/>
      <c r="EZ2198" s="60"/>
      <c r="FA2198" s="60"/>
      <c r="FB2198" s="60"/>
    </row>
    <row r="2199" spans="22:158" x14ac:dyDescent="0.25">
      <c r="W2199" s="33"/>
      <c r="X2199" s="33"/>
      <c r="AH2199" s="38">
        <v>100</v>
      </c>
      <c r="AI2199" s="38">
        <v>145</v>
      </c>
      <c r="AJ2199" s="38">
        <v>11050</v>
      </c>
      <c r="AK2199" s="38">
        <v>18</v>
      </c>
      <c r="AL2199" s="38">
        <v>1919158</v>
      </c>
      <c r="AM2199" s="61" t="s">
        <v>1816</v>
      </c>
      <c r="AN2199" s="61" t="s">
        <v>1691</v>
      </c>
      <c r="AO2199" s="61" t="s">
        <v>5064</v>
      </c>
      <c r="AP2199" s="61" t="s">
        <v>4974</v>
      </c>
      <c r="AQ2199" s="61" t="s">
        <v>4976</v>
      </c>
      <c r="AR2199" s="28">
        <v>255180.6</v>
      </c>
      <c r="AS2199" s="28">
        <v>0</v>
      </c>
      <c r="AT2199" s="28">
        <v>0</v>
      </c>
      <c r="AU2199" s="62"/>
      <c r="DL2199"/>
      <c r="DM2199"/>
      <c r="DN2199"/>
      <c r="DO2199"/>
      <c r="DP2199"/>
      <c r="DQ2199"/>
      <c r="DR2199"/>
      <c r="DV2199" s="31" t="s">
        <v>2403</v>
      </c>
      <c r="DW2199" s="31" t="s">
        <v>2412</v>
      </c>
      <c r="DX2199" s="63"/>
      <c r="DY2199" s="63"/>
      <c r="DZ2199" s="63"/>
      <c r="EA2199" s="167"/>
      <c r="EB2199" s="60"/>
      <c r="EC2199" s="60"/>
      <c r="ED2199" s="60"/>
      <c r="EE2199" s="60"/>
      <c r="EF2199" s="60"/>
      <c r="EG2199" s="60"/>
      <c r="EH2199" s="60"/>
      <c r="EI2199" s="60"/>
      <c r="EJ2199" s="60"/>
      <c r="EK2199" s="60"/>
      <c r="EL2199" s="60"/>
      <c r="EM2199" s="60"/>
      <c r="EN2199" s="60"/>
      <c r="EO2199" s="60"/>
      <c r="EP2199" s="60"/>
      <c r="EQ2199" s="60"/>
      <c r="ER2199" s="60"/>
      <c r="ES2199" s="60"/>
      <c r="ET2199" s="60"/>
      <c r="EU2199" s="60"/>
      <c r="EV2199" s="60"/>
      <c r="EW2199" s="60"/>
      <c r="EX2199" s="60"/>
      <c r="EY2199" s="60"/>
      <c r="EZ2199" s="60"/>
      <c r="FA2199" s="60"/>
      <c r="FB2199" s="60"/>
    </row>
    <row r="2200" spans="22:158" x14ac:dyDescent="0.25">
      <c r="W2200" s="33"/>
      <c r="X2200" s="33"/>
      <c r="AH2200" s="38">
        <v>100</v>
      </c>
      <c r="AI2200" s="38">
        <v>145</v>
      </c>
      <c r="AJ2200" s="38">
        <v>12050</v>
      </c>
      <c r="AK2200" s="38">
        <v>18</v>
      </c>
      <c r="AL2200" s="38">
        <v>1919158</v>
      </c>
      <c r="AM2200" s="61" t="s">
        <v>1816</v>
      </c>
      <c r="AN2200" s="61" t="s">
        <v>1691</v>
      </c>
      <c r="AO2200" s="61" t="s">
        <v>5085</v>
      </c>
      <c r="AP2200" s="61" t="s">
        <v>4974</v>
      </c>
      <c r="AQ2200" s="61" t="s">
        <v>4976</v>
      </c>
      <c r="AR2200" s="28">
        <v>300491.40000000002</v>
      </c>
      <c r="AS2200" s="28">
        <v>0</v>
      </c>
      <c r="AT2200" s="28">
        <v>0</v>
      </c>
      <c r="AU2200" s="62"/>
      <c r="DL2200"/>
      <c r="DM2200"/>
      <c r="DN2200"/>
      <c r="DO2200"/>
      <c r="DP2200"/>
      <c r="DQ2200"/>
      <c r="DR2200"/>
      <c r="DV2200" s="31" t="s">
        <v>2403</v>
      </c>
      <c r="DW2200" s="31" t="s">
        <v>2412</v>
      </c>
      <c r="DX2200" s="63"/>
      <c r="DY2200" s="63"/>
      <c r="DZ2200" s="63"/>
      <c r="EA2200" s="167"/>
      <c r="EB2200" s="60"/>
      <c r="EC2200" s="60"/>
      <c r="ED2200" s="60"/>
      <c r="EE2200" s="60"/>
      <c r="EF2200" s="60"/>
      <c r="EG2200" s="60"/>
      <c r="EH2200" s="60"/>
      <c r="EI2200" s="60"/>
      <c r="EJ2200" s="60"/>
      <c r="EK2200" s="60"/>
      <c r="EL2200" s="60"/>
      <c r="EM2200" s="60"/>
      <c r="EN2200" s="60"/>
      <c r="EO2200" s="60"/>
      <c r="EP2200" s="60"/>
      <c r="EQ2200" s="60"/>
      <c r="ER2200" s="60"/>
      <c r="ES2200" s="60"/>
      <c r="ET2200" s="60"/>
      <c r="EU2200" s="60"/>
      <c r="EV2200" s="60"/>
      <c r="EW2200" s="60"/>
      <c r="EX2200" s="60"/>
      <c r="EY2200" s="60"/>
      <c r="EZ2200" s="60"/>
      <c r="FA2200" s="60"/>
      <c r="FB2200" s="60"/>
    </row>
    <row r="2201" spans="22:158" x14ac:dyDescent="0.25">
      <c r="W2201" s="33"/>
      <c r="X2201" s="33"/>
      <c r="AH2201" s="38">
        <v>100</v>
      </c>
      <c r="AI2201" s="38">
        <v>145</v>
      </c>
      <c r="AJ2201" s="38">
        <v>12750</v>
      </c>
      <c r="AK2201" s="38">
        <v>18</v>
      </c>
      <c r="AL2201" s="38">
        <v>1919158</v>
      </c>
      <c r="AM2201" s="61" t="s">
        <v>1816</v>
      </c>
      <c r="AN2201" s="61" t="s">
        <v>1691</v>
      </c>
      <c r="AO2201" s="61" t="s">
        <v>5097</v>
      </c>
      <c r="AP2201" s="61" t="s">
        <v>4974</v>
      </c>
      <c r="AQ2201" s="61" t="s">
        <v>4976</v>
      </c>
      <c r="AR2201" s="28">
        <v>20264.5</v>
      </c>
      <c r="AS2201" s="28">
        <v>0</v>
      </c>
      <c r="AT2201" s="28">
        <v>0</v>
      </c>
      <c r="AU2201" s="62"/>
      <c r="DL2201"/>
      <c r="DM2201"/>
      <c r="DN2201"/>
      <c r="DO2201"/>
      <c r="DP2201"/>
      <c r="DQ2201"/>
      <c r="DR2201"/>
      <c r="DV2201" s="31" t="s">
        <v>2403</v>
      </c>
      <c r="DW2201" s="31" t="s">
        <v>2412</v>
      </c>
      <c r="DX2201" s="63"/>
      <c r="DY2201" s="63"/>
      <c r="DZ2201" s="63"/>
      <c r="EA2201" s="167"/>
      <c r="EB2201" s="60"/>
      <c r="EC2201" s="60"/>
      <c r="ED2201" s="60"/>
      <c r="EE2201" s="60"/>
      <c r="EF2201" s="60"/>
      <c r="EG2201" s="60"/>
      <c r="EH2201" s="60"/>
      <c r="EI2201" s="60"/>
      <c r="EJ2201" s="60"/>
      <c r="EK2201" s="60"/>
      <c r="EL2201" s="60"/>
      <c r="EM2201" s="60"/>
      <c r="EN2201" s="60"/>
      <c r="EO2201" s="60"/>
      <c r="EP2201" s="60"/>
      <c r="EQ2201" s="60"/>
      <c r="ER2201" s="60"/>
      <c r="ES2201" s="60"/>
      <c r="ET2201" s="60"/>
      <c r="EU2201" s="60"/>
      <c r="EV2201" s="60"/>
      <c r="EW2201" s="60"/>
      <c r="EX2201" s="60"/>
      <c r="EY2201" s="60"/>
      <c r="EZ2201" s="60"/>
      <c r="FA2201" s="60"/>
      <c r="FB2201" s="60"/>
    </row>
    <row r="2202" spans="22:158" x14ac:dyDescent="0.25">
      <c r="W2202" s="33"/>
      <c r="X2202" s="33"/>
      <c r="AH2202" s="38">
        <v>100</v>
      </c>
      <c r="AI2202" s="38">
        <v>145</v>
      </c>
      <c r="AJ2202" s="38">
        <v>13310</v>
      </c>
      <c r="AK2202" s="38">
        <v>18</v>
      </c>
      <c r="AL2202" s="38">
        <v>1919158</v>
      </c>
      <c r="AM2202" s="61" t="s">
        <v>1816</v>
      </c>
      <c r="AN2202" s="61" t="s">
        <v>1691</v>
      </c>
      <c r="AO2202" s="61" t="s">
        <v>5108</v>
      </c>
      <c r="AP2202" s="61" t="s">
        <v>4974</v>
      </c>
      <c r="AQ2202" s="61" t="s">
        <v>4976</v>
      </c>
      <c r="AR2202" s="28">
        <v>13837.1</v>
      </c>
      <c r="AS2202" s="28">
        <v>0</v>
      </c>
      <c r="AT2202" s="28">
        <v>0</v>
      </c>
      <c r="AU2202" s="62"/>
      <c r="DL2202"/>
      <c r="DM2202"/>
      <c r="DN2202"/>
      <c r="DO2202"/>
      <c r="DP2202"/>
      <c r="DQ2202"/>
      <c r="DR2202"/>
      <c r="DV2202" s="31" t="s">
        <v>2403</v>
      </c>
      <c r="DW2202" s="31" t="s">
        <v>2412</v>
      </c>
      <c r="DX2202" s="63"/>
      <c r="DY2202" s="63"/>
      <c r="DZ2202" s="63"/>
      <c r="EA2202" s="167"/>
      <c r="EB2202" s="60"/>
      <c r="EC2202" s="60"/>
      <c r="ED2202" s="60"/>
      <c r="EE2202" s="60"/>
      <c r="EF2202" s="60"/>
      <c r="EG2202" s="60"/>
      <c r="EH2202" s="60"/>
      <c r="EI2202" s="60"/>
      <c r="EJ2202" s="60"/>
      <c r="EK2202" s="60"/>
      <c r="EL2202" s="60"/>
      <c r="EM2202" s="60"/>
      <c r="EN2202" s="60"/>
      <c r="EO2202" s="60"/>
      <c r="EP2202" s="60"/>
      <c r="EQ2202" s="60"/>
      <c r="ER2202" s="60"/>
      <c r="ES2202" s="60"/>
      <c r="ET2202" s="60"/>
      <c r="EU2202" s="60"/>
      <c r="EV2202" s="60"/>
      <c r="EW2202" s="60"/>
      <c r="EX2202" s="60"/>
      <c r="EY2202" s="60"/>
      <c r="EZ2202" s="60"/>
      <c r="FA2202" s="60"/>
      <c r="FB2202" s="60"/>
    </row>
    <row r="2203" spans="22:158" x14ac:dyDescent="0.25">
      <c r="W2203" s="33"/>
      <c r="X2203" s="33"/>
      <c r="AH2203" s="38">
        <v>100</v>
      </c>
      <c r="AI2203" s="38">
        <v>145</v>
      </c>
      <c r="AJ2203" s="38">
        <v>13700</v>
      </c>
      <c r="AK2203" s="38">
        <v>18</v>
      </c>
      <c r="AL2203" s="38">
        <v>1919158</v>
      </c>
      <c r="AM2203" s="61" t="s">
        <v>1816</v>
      </c>
      <c r="AN2203" s="61" t="s">
        <v>1691</v>
      </c>
      <c r="AO2203" s="61" t="s">
        <v>5118</v>
      </c>
      <c r="AP2203" s="61" t="s">
        <v>4974</v>
      </c>
      <c r="AQ2203" s="61" t="s">
        <v>4976</v>
      </c>
      <c r="AR2203" s="28">
        <v>10.8</v>
      </c>
      <c r="AS2203" s="28">
        <v>0</v>
      </c>
      <c r="AT2203" s="28">
        <v>0</v>
      </c>
      <c r="AU2203" s="62"/>
      <c r="DL2203"/>
      <c r="DM2203"/>
      <c r="DN2203"/>
      <c r="DO2203"/>
      <c r="DP2203"/>
      <c r="DQ2203"/>
      <c r="DR2203"/>
      <c r="DV2203" s="31" t="s">
        <v>2403</v>
      </c>
      <c r="DW2203" s="31" t="s">
        <v>2412</v>
      </c>
      <c r="DX2203" s="63"/>
      <c r="DY2203" s="63"/>
      <c r="DZ2203" s="63"/>
      <c r="EA2203" s="167"/>
      <c r="EB2203" s="60"/>
      <c r="EC2203" s="60"/>
      <c r="ED2203" s="60"/>
      <c r="EE2203" s="60"/>
      <c r="EF2203" s="60"/>
      <c r="EG2203" s="60"/>
      <c r="EH2203" s="60"/>
      <c r="EI2203" s="60"/>
      <c r="EJ2203" s="60"/>
      <c r="EK2203" s="60"/>
      <c r="EL2203" s="60"/>
      <c r="EM2203" s="60"/>
      <c r="EN2203" s="60"/>
      <c r="EO2203" s="60"/>
      <c r="EP2203" s="60"/>
      <c r="EQ2203" s="60"/>
      <c r="ER2203" s="60"/>
      <c r="ES2203" s="60"/>
      <c r="ET2203" s="60"/>
      <c r="EU2203" s="60"/>
      <c r="EV2203" s="60"/>
      <c r="EW2203" s="60"/>
      <c r="EX2203" s="60"/>
      <c r="EY2203" s="60"/>
      <c r="EZ2203" s="60"/>
      <c r="FA2203" s="60"/>
      <c r="FB2203" s="60"/>
    </row>
    <row r="2204" spans="22:158" x14ac:dyDescent="0.25">
      <c r="V2204" s="1"/>
      <c r="W2204" s="33"/>
      <c r="X2204" s="33"/>
      <c r="AH2204" s="38">
        <v>100</v>
      </c>
      <c r="AI2204" s="38">
        <v>145</v>
      </c>
      <c r="AJ2204" s="38">
        <v>16180</v>
      </c>
      <c r="AK2204" s="38">
        <v>18</v>
      </c>
      <c r="AL2204" s="38">
        <v>1919158</v>
      </c>
      <c r="AM2204" s="61" t="s">
        <v>1816</v>
      </c>
      <c r="AN2204" s="61" t="s">
        <v>1691</v>
      </c>
      <c r="AO2204" s="61" t="s">
        <v>1614</v>
      </c>
      <c r="AP2204" s="61" t="s">
        <v>4974</v>
      </c>
      <c r="AQ2204" s="61" t="s">
        <v>4976</v>
      </c>
      <c r="AR2204" s="28">
        <v>1365098.8</v>
      </c>
      <c r="AS2204" s="28">
        <v>0</v>
      </c>
      <c r="AT2204" s="28">
        <v>0</v>
      </c>
      <c r="AU2204" s="62"/>
      <c r="DL2204"/>
      <c r="DM2204"/>
      <c r="DN2204"/>
      <c r="DO2204"/>
      <c r="DP2204"/>
      <c r="DQ2204"/>
      <c r="DR2204"/>
      <c r="DV2204" s="31" t="s">
        <v>2403</v>
      </c>
      <c r="DW2204" s="31" t="s">
        <v>2412</v>
      </c>
      <c r="DX2204" s="63"/>
      <c r="DY2204" s="63"/>
      <c r="DZ2204" s="63"/>
      <c r="EA2204" s="167"/>
      <c r="EB2204" s="60"/>
      <c r="EC2204" s="60"/>
      <c r="ED2204" s="60"/>
      <c r="EE2204" s="60"/>
      <c r="EF2204" s="60"/>
      <c r="EG2204" s="60"/>
      <c r="EH2204" s="60"/>
      <c r="EI2204" s="60"/>
      <c r="EJ2204" s="60"/>
      <c r="EK2204" s="60"/>
      <c r="EL2204" s="60"/>
      <c r="EM2204" s="60"/>
      <c r="EN2204" s="60"/>
      <c r="EO2204" s="60"/>
      <c r="EP2204" s="60"/>
      <c r="EQ2204" s="60"/>
      <c r="ER2204" s="60"/>
      <c r="ES2204" s="60"/>
      <c r="ET2204" s="60"/>
      <c r="EU2204" s="60"/>
      <c r="EV2204" s="60"/>
      <c r="EW2204" s="60"/>
      <c r="EX2204" s="60"/>
      <c r="EY2204" s="60"/>
      <c r="EZ2204" s="60"/>
      <c r="FA2204" s="60"/>
      <c r="FB2204" s="60"/>
    </row>
    <row r="2205" spans="22:158" x14ac:dyDescent="0.25">
      <c r="W2205" s="33"/>
      <c r="X2205" s="33"/>
      <c r="AH2205" s="38">
        <v>100</v>
      </c>
      <c r="AI2205" s="38">
        <v>145</v>
      </c>
      <c r="AJ2205" s="38">
        <v>17050</v>
      </c>
      <c r="AK2205" s="38">
        <v>18</v>
      </c>
      <c r="AL2205" s="38">
        <v>1919158</v>
      </c>
      <c r="AM2205" s="61" t="s">
        <v>1816</v>
      </c>
      <c r="AN2205" s="61" t="s">
        <v>1691</v>
      </c>
      <c r="AO2205" s="61" t="s">
        <v>1634</v>
      </c>
      <c r="AP2205" s="61" t="s">
        <v>4974</v>
      </c>
      <c r="AQ2205" s="61" t="s">
        <v>4976</v>
      </c>
      <c r="AR2205" s="28">
        <v>8800</v>
      </c>
      <c r="AS2205" s="28">
        <v>0</v>
      </c>
      <c r="AT2205" s="28">
        <v>0</v>
      </c>
      <c r="AU2205" s="62"/>
      <c r="DL2205"/>
      <c r="DM2205"/>
      <c r="DN2205"/>
      <c r="DO2205"/>
      <c r="DP2205"/>
      <c r="DQ2205"/>
      <c r="DR2205"/>
      <c r="DV2205" s="31" t="s">
        <v>2403</v>
      </c>
      <c r="DW2205" s="31" t="s">
        <v>2412</v>
      </c>
      <c r="DX2205" s="63"/>
      <c r="DY2205" s="63"/>
      <c r="DZ2205" s="63"/>
      <c r="EA2205" s="167"/>
      <c r="EB2205" s="60"/>
      <c r="EC2205" s="60"/>
      <c r="ED2205" s="60"/>
      <c r="EE2205" s="60"/>
      <c r="EF2205" s="60"/>
      <c r="EG2205" s="60"/>
      <c r="EH2205" s="60"/>
      <c r="EI2205" s="60"/>
      <c r="EJ2205" s="60"/>
      <c r="EK2205" s="60"/>
      <c r="EL2205" s="60"/>
      <c r="EM2205" s="60"/>
      <c r="EN2205" s="60"/>
      <c r="EO2205" s="60"/>
      <c r="EP2205" s="60"/>
      <c r="EQ2205" s="60"/>
      <c r="ER2205" s="60"/>
      <c r="ES2205" s="60"/>
      <c r="ET2205" s="60"/>
      <c r="EU2205" s="60"/>
      <c r="EV2205" s="60"/>
      <c r="EW2205" s="60"/>
      <c r="EX2205" s="60"/>
      <c r="EY2205" s="60"/>
      <c r="EZ2205" s="60"/>
      <c r="FA2205" s="60"/>
      <c r="FB2205" s="60"/>
    </row>
    <row r="2206" spans="22:158" x14ac:dyDescent="0.25">
      <c r="V2206" s="1"/>
      <c r="W2206" s="33"/>
      <c r="X2206" s="33"/>
      <c r="AH2206" s="38">
        <v>100</v>
      </c>
      <c r="AI2206" s="38">
        <v>145</v>
      </c>
      <c r="AJ2206" s="38">
        <v>17640</v>
      </c>
      <c r="AK2206" s="38">
        <v>18</v>
      </c>
      <c r="AL2206" s="38">
        <v>1919158</v>
      </c>
      <c r="AM2206" s="61" t="s">
        <v>1816</v>
      </c>
      <c r="AN2206" s="61" t="s">
        <v>1691</v>
      </c>
      <c r="AO2206" s="61" t="s">
        <v>1647</v>
      </c>
      <c r="AP2206" s="61" t="s">
        <v>4974</v>
      </c>
      <c r="AQ2206" s="61" t="s">
        <v>4976</v>
      </c>
      <c r="AR2206" s="28">
        <v>35089.599999999999</v>
      </c>
      <c r="AS2206" s="28">
        <v>0</v>
      </c>
      <c r="AT2206" s="28">
        <v>0</v>
      </c>
      <c r="AU2206" s="62"/>
      <c r="DL2206"/>
      <c r="DM2206"/>
      <c r="DN2206"/>
      <c r="DO2206"/>
      <c r="DP2206"/>
      <c r="DQ2206"/>
      <c r="DR2206"/>
      <c r="DV2206" s="31" t="s">
        <v>2403</v>
      </c>
      <c r="DW2206" s="31" t="s">
        <v>2412</v>
      </c>
      <c r="DX2206" s="63"/>
      <c r="DY2206" s="63"/>
      <c r="DZ2206" s="63"/>
      <c r="EA2206" s="167"/>
      <c r="EB2206" s="60"/>
      <c r="EC2206" s="60"/>
      <c r="ED2206" s="60"/>
      <c r="EE2206" s="60"/>
      <c r="EF2206" s="60"/>
      <c r="EG2206" s="60"/>
      <c r="EH2206" s="60"/>
      <c r="EI2206" s="60"/>
      <c r="EJ2206" s="60"/>
      <c r="EK2206" s="60"/>
      <c r="EL2206" s="60"/>
      <c r="EM2206" s="60"/>
      <c r="EN2206" s="60"/>
      <c r="EO2206" s="60"/>
      <c r="EP2206" s="60"/>
      <c r="EQ2206" s="60"/>
      <c r="ER2206" s="60"/>
      <c r="ES2206" s="60"/>
      <c r="ET2206" s="60"/>
      <c r="EU2206" s="60"/>
      <c r="EV2206" s="60"/>
      <c r="EW2206" s="60"/>
      <c r="EX2206" s="60"/>
      <c r="EY2206" s="60"/>
      <c r="EZ2206" s="60"/>
      <c r="FA2206" s="60"/>
      <c r="FB2206" s="60"/>
    </row>
    <row r="2207" spans="22:158" x14ac:dyDescent="0.25">
      <c r="W2207" s="33"/>
      <c r="X2207" s="33"/>
      <c r="AH2207" s="38">
        <v>100</v>
      </c>
      <c r="AI2207" s="38">
        <v>145</v>
      </c>
      <c r="AJ2207" s="38">
        <v>18710</v>
      </c>
      <c r="AK2207" s="38">
        <v>18</v>
      </c>
      <c r="AL2207" s="38">
        <v>1919158</v>
      </c>
      <c r="AM2207" s="61" t="s">
        <v>1816</v>
      </c>
      <c r="AN2207" s="61" t="s">
        <v>1691</v>
      </c>
      <c r="AO2207" s="61" t="s">
        <v>1671</v>
      </c>
      <c r="AP2207" s="61" t="s">
        <v>4974</v>
      </c>
      <c r="AQ2207" s="61" t="s">
        <v>4976</v>
      </c>
      <c r="AR2207" s="28">
        <v>44499.199999999997</v>
      </c>
      <c r="AS2207" s="28">
        <v>0</v>
      </c>
      <c r="AT2207" s="28">
        <v>0</v>
      </c>
      <c r="AU2207" s="62"/>
      <c r="DL2207"/>
      <c r="DM2207"/>
      <c r="DN2207"/>
      <c r="DO2207"/>
      <c r="DP2207"/>
      <c r="DQ2207"/>
      <c r="DR2207"/>
      <c r="DV2207" s="31" t="s">
        <v>2403</v>
      </c>
      <c r="DW2207" s="31" t="s">
        <v>2412</v>
      </c>
      <c r="DX2207" s="63"/>
      <c r="DY2207" s="63"/>
      <c r="DZ2207" s="63"/>
      <c r="EA2207" s="167"/>
      <c r="EB2207" s="60"/>
      <c r="EC2207" s="60"/>
      <c r="ED2207" s="60"/>
      <c r="EE2207" s="60"/>
      <c r="EF2207" s="60"/>
      <c r="EG2207" s="60"/>
      <c r="EH2207" s="60"/>
      <c r="EI2207" s="60"/>
      <c r="EJ2207" s="60"/>
      <c r="EK2207" s="60"/>
      <c r="EL2207" s="60"/>
      <c r="EM2207" s="60"/>
      <c r="EN2207" s="60"/>
      <c r="EO2207" s="60"/>
      <c r="EP2207" s="60"/>
      <c r="EQ2207" s="60"/>
      <c r="ER2207" s="60"/>
      <c r="ES2207" s="60"/>
      <c r="ET2207" s="60"/>
      <c r="EU2207" s="60"/>
      <c r="EV2207" s="60"/>
      <c r="EW2207" s="60"/>
      <c r="EX2207" s="60"/>
      <c r="EY2207" s="60"/>
      <c r="EZ2207" s="60"/>
      <c r="FA2207" s="60"/>
      <c r="FB2207" s="60"/>
    </row>
    <row r="2208" spans="22:158" x14ac:dyDescent="0.25">
      <c r="W2208" s="33"/>
      <c r="X2208" s="33"/>
      <c r="AH2208" s="38">
        <v>100</v>
      </c>
      <c r="AI2208" s="38">
        <v>150</v>
      </c>
      <c r="AJ2208" s="38">
        <v>13450</v>
      </c>
      <c r="AK2208" s="38">
        <v>18</v>
      </c>
      <c r="AL2208" s="38">
        <v>1919158</v>
      </c>
      <c r="AM2208" s="61" t="s">
        <v>1816</v>
      </c>
      <c r="AN2208" s="61" t="s">
        <v>1695</v>
      </c>
      <c r="AO2208" s="61" t="s">
        <v>5112</v>
      </c>
      <c r="AP2208" s="61" t="s">
        <v>4974</v>
      </c>
      <c r="AQ2208" s="61" t="s">
        <v>4976</v>
      </c>
      <c r="AR2208" s="28">
        <v>55281</v>
      </c>
      <c r="AS2208" s="28">
        <v>0</v>
      </c>
      <c r="AT2208" s="28">
        <v>0</v>
      </c>
      <c r="AU2208" s="62"/>
      <c r="DL2208"/>
      <c r="DM2208"/>
      <c r="DN2208"/>
      <c r="DO2208"/>
      <c r="DP2208"/>
      <c r="DQ2208"/>
      <c r="DR2208"/>
      <c r="DV2208" s="31" t="s">
        <v>2403</v>
      </c>
      <c r="DW2208" s="31" t="s">
        <v>2413</v>
      </c>
      <c r="DX2208" s="63"/>
      <c r="DY2208" s="63"/>
      <c r="DZ2208" s="63"/>
      <c r="EA2208" s="167"/>
      <c r="EB2208" s="60"/>
      <c r="EC2208" s="60"/>
      <c r="ED2208" s="60"/>
      <c r="EE2208" s="60"/>
      <c r="EF2208" s="60"/>
      <c r="EG2208" s="60"/>
      <c r="EH2208" s="60"/>
      <c r="EI2208" s="60"/>
      <c r="EJ2208" s="60"/>
      <c r="EK2208" s="60"/>
      <c r="EL2208" s="60"/>
      <c r="EM2208" s="60"/>
      <c r="EN2208" s="60"/>
      <c r="EO2208" s="60"/>
      <c r="EP2208" s="60"/>
      <c r="EQ2208" s="60"/>
      <c r="ER2208" s="60"/>
      <c r="ES2208" s="60"/>
      <c r="ET2208" s="60"/>
      <c r="EU2208" s="60"/>
      <c r="EV2208" s="60"/>
      <c r="EW2208" s="60"/>
      <c r="EX2208" s="60"/>
      <c r="EY2208" s="60"/>
      <c r="EZ2208" s="60"/>
      <c r="FA2208" s="60"/>
      <c r="FB2208" s="60"/>
    </row>
    <row r="2209" spans="22:158" x14ac:dyDescent="0.25">
      <c r="W2209" s="33"/>
      <c r="X2209" s="33"/>
      <c r="AH2209" s="38">
        <v>100</v>
      </c>
      <c r="AI2209" s="38">
        <v>150</v>
      </c>
      <c r="AJ2209" s="38">
        <v>14750</v>
      </c>
      <c r="AK2209" s="38">
        <v>18</v>
      </c>
      <c r="AL2209" s="38">
        <v>1919158</v>
      </c>
      <c r="AM2209" s="61" t="s">
        <v>1816</v>
      </c>
      <c r="AN2209" s="61" t="s">
        <v>1695</v>
      </c>
      <c r="AO2209" s="61" t="s">
        <v>1583</v>
      </c>
      <c r="AP2209" s="61" t="s">
        <v>4974</v>
      </c>
      <c r="AQ2209" s="61" t="s">
        <v>4976</v>
      </c>
      <c r="AR2209" s="28">
        <v>31556.7</v>
      </c>
      <c r="AS2209" s="28">
        <v>0</v>
      </c>
      <c r="AT2209" s="28">
        <v>0</v>
      </c>
      <c r="AU2209" s="62"/>
      <c r="DL2209"/>
      <c r="DM2209"/>
      <c r="DN2209"/>
      <c r="DO2209"/>
      <c r="DP2209"/>
      <c r="DQ2209"/>
      <c r="DR2209"/>
      <c r="DV2209" s="31" t="s">
        <v>2403</v>
      </c>
      <c r="DW2209" s="31" t="s">
        <v>2413</v>
      </c>
      <c r="DX2209" s="63"/>
      <c r="DY2209" s="63"/>
      <c r="DZ2209" s="63"/>
      <c r="EA2209" s="167"/>
      <c r="EB2209" s="60"/>
      <c r="EC2209" s="60"/>
      <c r="ED2209" s="60"/>
      <c r="EE2209" s="60"/>
      <c r="EF2209" s="60"/>
      <c r="EG2209" s="60"/>
      <c r="EH2209" s="60"/>
      <c r="EI2209" s="60"/>
      <c r="EJ2209" s="60"/>
      <c r="EK2209" s="60"/>
      <c r="EL2209" s="60"/>
      <c r="EM2209" s="60"/>
      <c r="EN2209" s="60"/>
      <c r="EO2209" s="60"/>
      <c r="EP2209" s="60"/>
      <c r="EQ2209" s="60"/>
      <c r="ER2209" s="60"/>
      <c r="ES2209" s="60"/>
      <c r="ET2209" s="60"/>
      <c r="EU2209" s="60"/>
      <c r="EV2209" s="60"/>
      <c r="EW2209" s="60"/>
      <c r="EX2209" s="60"/>
      <c r="EY2209" s="60"/>
      <c r="EZ2209" s="60"/>
      <c r="FA2209" s="60"/>
      <c r="FB2209" s="60"/>
    </row>
    <row r="2210" spans="22:158" x14ac:dyDescent="0.25">
      <c r="W2210" s="33"/>
      <c r="X2210" s="33"/>
      <c r="AH2210" s="38">
        <v>100</v>
      </c>
      <c r="AI2210" s="38">
        <v>150</v>
      </c>
      <c r="AJ2210" s="38">
        <v>15550</v>
      </c>
      <c r="AK2210" s="38">
        <v>18</v>
      </c>
      <c r="AL2210" s="38">
        <v>1919158</v>
      </c>
      <c r="AM2210" s="61" t="s">
        <v>1816</v>
      </c>
      <c r="AN2210" s="61" t="s">
        <v>1695</v>
      </c>
      <c r="AO2210" s="61" t="s">
        <v>1602</v>
      </c>
      <c r="AP2210" s="61" t="s">
        <v>4974</v>
      </c>
      <c r="AQ2210" s="61" t="s">
        <v>4976</v>
      </c>
      <c r="AR2210" s="28">
        <v>11942.4</v>
      </c>
      <c r="AS2210" s="28">
        <v>0</v>
      </c>
      <c r="AT2210" s="28">
        <v>0</v>
      </c>
      <c r="AU2210" s="62"/>
      <c r="DL2210"/>
      <c r="DM2210"/>
      <c r="DN2210"/>
      <c r="DO2210"/>
      <c r="DP2210"/>
      <c r="DQ2210"/>
      <c r="DR2210"/>
      <c r="DV2210" s="31" t="s">
        <v>2403</v>
      </c>
      <c r="DW2210" s="31" t="s">
        <v>2413</v>
      </c>
      <c r="DX2210" s="63"/>
      <c r="DY2210" s="63"/>
      <c r="DZ2210" s="63"/>
      <c r="EA2210" s="167"/>
      <c r="EB2210" s="60"/>
      <c r="EC2210" s="60"/>
      <c r="ED2210" s="60"/>
      <c r="EE2210" s="60"/>
      <c r="EF2210" s="60"/>
      <c r="EG2210" s="60"/>
      <c r="EH2210" s="60"/>
      <c r="EI2210" s="60"/>
      <c r="EJ2210" s="60"/>
      <c r="EK2210" s="60"/>
      <c r="EL2210" s="60"/>
      <c r="EM2210" s="60"/>
      <c r="EN2210" s="60"/>
      <c r="EO2210" s="60"/>
      <c r="EP2210" s="60"/>
      <c r="EQ2210" s="60"/>
      <c r="ER2210" s="60"/>
      <c r="ES2210" s="60"/>
      <c r="ET2210" s="60"/>
      <c r="EU2210" s="60"/>
      <c r="EV2210" s="60"/>
      <c r="EW2210" s="60"/>
      <c r="EX2210" s="60"/>
      <c r="EY2210" s="60"/>
      <c r="EZ2210" s="60"/>
      <c r="FA2210" s="60"/>
      <c r="FB2210" s="60"/>
    </row>
    <row r="2211" spans="22:158" x14ac:dyDescent="0.25">
      <c r="W2211" s="33"/>
      <c r="X2211" s="33"/>
      <c r="AH2211" s="38">
        <v>100</v>
      </c>
      <c r="AI2211" s="38">
        <v>150</v>
      </c>
      <c r="AJ2211" s="38">
        <v>17750</v>
      </c>
      <c r="AK2211" s="38">
        <v>18</v>
      </c>
      <c r="AL2211" s="38">
        <v>1919158</v>
      </c>
      <c r="AM2211" s="61" t="s">
        <v>1816</v>
      </c>
      <c r="AN2211" s="61" t="s">
        <v>1695</v>
      </c>
      <c r="AO2211" s="61" t="s">
        <v>1650</v>
      </c>
      <c r="AP2211" s="61" t="s">
        <v>4974</v>
      </c>
      <c r="AQ2211" s="61" t="s">
        <v>4976</v>
      </c>
      <c r="AR2211" s="28">
        <v>94983.900000000009</v>
      </c>
      <c r="AS2211" s="28">
        <v>0</v>
      </c>
      <c r="AT2211" s="28">
        <v>0</v>
      </c>
      <c r="AU2211" s="62"/>
      <c r="DL2211"/>
      <c r="DM2211"/>
      <c r="DN2211"/>
      <c r="DO2211"/>
      <c r="DP2211"/>
      <c r="DQ2211"/>
      <c r="DR2211"/>
      <c r="DV2211" s="31" t="s">
        <v>2403</v>
      </c>
      <c r="DW2211" s="31" t="s">
        <v>2413</v>
      </c>
      <c r="DX2211" s="63"/>
      <c r="DY2211" s="63"/>
      <c r="DZ2211" s="63"/>
      <c r="EA2211" s="167"/>
      <c r="EB2211" s="60"/>
      <c r="EC2211" s="60"/>
      <c r="ED2211" s="60"/>
      <c r="EE2211" s="60"/>
      <c r="EF2211" s="60"/>
      <c r="EG2211" s="60"/>
      <c r="EH2211" s="60"/>
      <c r="EI2211" s="60"/>
      <c r="EJ2211" s="60"/>
      <c r="EK2211" s="60"/>
      <c r="EL2211" s="60"/>
      <c r="EM2211" s="60"/>
      <c r="EN2211" s="60"/>
      <c r="EO2211" s="60"/>
      <c r="EP2211" s="60"/>
      <c r="EQ2211" s="60"/>
      <c r="ER2211" s="60"/>
      <c r="ES2211" s="60"/>
      <c r="ET2211" s="60"/>
      <c r="EU2211" s="60"/>
      <c r="EV2211" s="60"/>
      <c r="EW2211" s="60"/>
      <c r="EX2211" s="60"/>
      <c r="EY2211" s="60"/>
      <c r="EZ2211" s="60"/>
      <c r="FA2211" s="60"/>
      <c r="FB2211" s="60"/>
    </row>
    <row r="2212" spans="22:158" x14ac:dyDescent="0.25">
      <c r="W2212" s="33"/>
      <c r="X2212" s="33"/>
      <c r="AH2212" s="38">
        <v>100</v>
      </c>
      <c r="AI2212" s="38">
        <v>155</v>
      </c>
      <c r="AJ2212" s="38">
        <v>10050</v>
      </c>
      <c r="AK2212" s="38">
        <v>18</v>
      </c>
      <c r="AL2212" s="38">
        <v>1919158</v>
      </c>
      <c r="AM2212" s="61" t="s">
        <v>1816</v>
      </c>
      <c r="AN2212" s="61" t="s">
        <v>1686</v>
      </c>
      <c r="AO2212" s="61" t="s">
        <v>5044</v>
      </c>
      <c r="AP2212" s="61" t="s">
        <v>4974</v>
      </c>
      <c r="AQ2212" s="61" t="s">
        <v>4976</v>
      </c>
      <c r="AR2212" s="28">
        <v>105600</v>
      </c>
      <c r="AS2212" s="28">
        <v>0</v>
      </c>
      <c r="AT2212" s="28">
        <v>0</v>
      </c>
      <c r="AU2212" s="62"/>
      <c r="DL2212"/>
      <c r="DM2212"/>
      <c r="DN2212"/>
      <c r="DO2212"/>
      <c r="DP2212"/>
      <c r="DQ2212"/>
      <c r="DR2212"/>
      <c r="DV2212" s="31" t="s">
        <v>2403</v>
      </c>
      <c r="DW2212" s="31" t="s">
        <v>2414</v>
      </c>
      <c r="DX2212" s="63"/>
      <c r="DY2212" s="63"/>
      <c r="DZ2212" s="63"/>
      <c r="EA2212" s="167"/>
      <c r="EB2212" s="60"/>
      <c r="EC2212" s="60"/>
      <c r="ED2212" s="60"/>
      <c r="EE2212" s="60"/>
      <c r="EF2212" s="60"/>
      <c r="EG2212" s="60"/>
      <c r="EH2212" s="60"/>
      <c r="EI2212" s="60"/>
      <c r="EJ2212" s="60"/>
      <c r="EK2212" s="60"/>
      <c r="EL2212" s="60"/>
      <c r="EM2212" s="60"/>
      <c r="EN2212" s="60"/>
      <c r="EO2212" s="60"/>
      <c r="EP2212" s="60"/>
      <c r="EQ2212" s="60"/>
      <c r="ER2212" s="60"/>
      <c r="ES2212" s="60"/>
      <c r="ET2212" s="60"/>
      <c r="EU2212" s="60"/>
      <c r="EV2212" s="60"/>
      <c r="EW2212" s="60"/>
      <c r="EX2212" s="60"/>
      <c r="EY2212" s="60"/>
      <c r="EZ2212" s="60"/>
      <c r="FA2212" s="60"/>
      <c r="FB2212" s="60"/>
    </row>
    <row r="2213" spans="22:158" x14ac:dyDescent="0.25">
      <c r="W2213" s="33"/>
      <c r="X2213" s="33"/>
      <c r="AH2213" s="38">
        <v>100</v>
      </c>
      <c r="AI2213" s="38">
        <v>155</v>
      </c>
      <c r="AJ2213" s="38">
        <v>10300</v>
      </c>
      <c r="AK2213" s="38">
        <v>18</v>
      </c>
      <c r="AL2213" s="38">
        <v>1919158</v>
      </c>
      <c r="AM2213" s="61" t="s">
        <v>1816</v>
      </c>
      <c r="AN2213" s="61" t="s">
        <v>1686</v>
      </c>
      <c r="AO2213" s="61" t="s">
        <v>5049</v>
      </c>
      <c r="AP2213" s="61" t="s">
        <v>4974</v>
      </c>
      <c r="AQ2213" s="61" t="s">
        <v>4976</v>
      </c>
      <c r="AR2213" s="28">
        <v>106450.6</v>
      </c>
      <c r="AS2213" s="28">
        <v>0</v>
      </c>
      <c r="AT2213" s="28">
        <v>0</v>
      </c>
      <c r="AU2213" s="62"/>
      <c r="DL2213"/>
      <c r="DM2213"/>
      <c r="DN2213"/>
      <c r="DO2213"/>
      <c r="DP2213"/>
      <c r="DQ2213"/>
      <c r="DR2213"/>
      <c r="DV2213" s="31" t="s">
        <v>2403</v>
      </c>
      <c r="DW2213" s="31" t="s">
        <v>2414</v>
      </c>
      <c r="DX2213" s="63"/>
      <c r="DY2213" s="63"/>
      <c r="DZ2213" s="63"/>
      <c r="EA2213" s="167"/>
      <c r="EB2213" s="60"/>
      <c r="EC2213" s="60"/>
      <c r="ED2213" s="60"/>
      <c r="EE2213" s="60"/>
      <c r="EF2213" s="60"/>
      <c r="EG2213" s="60"/>
      <c r="EH2213" s="60"/>
      <c r="EI2213" s="60"/>
      <c r="EJ2213" s="60"/>
      <c r="EK2213" s="60"/>
      <c r="EL2213" s="60"/>
      <c r="EM2213" s="60"/>
      <c r="EN2213" s="60"/>
      <c r="EO2213" s="60"/>
      <c r="EP2213" s="60"/>
      <c r="EQ2213" s="60"/>
      <c r="ER2213" s="60"/>
      <c r="ES2213" s="60"/>
      <c r="ET2213" s="60"/>
      <c r="EU2213" s="60"/>
      <c r="EV2213" s="60"/>
      <c r="EW2213" s="60"/>
      <c r="EX2213" s="60"/>
      <c r="EY2213" s="60"/>
      <c r="EZ2213" s="60"/>
      <c r="FA2213" s="60"/>
      <c r="FB2213" s="60"/>
    </row>
    <row r="2214" spans="22:158" x14ac:dyDescent="0.25">
      <c r="W2214" s="33"/>
      <c r="X2214" s="33"/>
      <c r="AH2214" s="38">
        <v>100</v>
      </c>
      <c r="AI2214" s="38">
        <v>155</v>
      </c>
      <c r="AJ2214" s="38">
        <v>10650</v>
      </c>
      <c r="AK2214" s="38">
        <v>18</v>
      </c>
      <c r="AL2214" s="38">
        <v>1919158</v>
      </c>
      <c r="AM2214" s="61" t="s">
        <v>1816</v>
      </c>
      <c r="AN2214" s="61" t="s">
        <v>1686</v>
      </c>
      <c r="AO2214" s="61" t="s">
        <v>5056</v>
      </c>
      <c r="AP2214" s="61" t="s">
        <v>4974</v>
      </c>
      <c r="AQ2214" s="61" t="s">
        <v>4976</v>
      </c>
      <c r="AR2214" s="28">
        <v>100440.7</v>
      </c>
      <c r="AS2214" s="28">
        <v>0</v>
      </c>
      <c r="AT2214" s="28">
        <v>0</v>
      </c>
      <c r="AU2214" s="62"/>
      <c r="DL2214"/>
      <c r="DM2214"/>
      <c r="DN2214"/>
      <c r="DO2214"/>
      <c r="DP2214"/>
      <c r="DQ2214"/>
      <c r="DR2214"/>
      <c r="DV2214" s="31" t="s">
        <v>2403</v>
      </c>
      <c r="DW2214" s="31" t="s">
        <v>2414</v>
      </c>
      <c r="DX2214" s="63"/>
      <c r="DY2214" s="63"/>
      <c r="DZ2214" s="63"/>
      <c r="EA2214" s="167"/>
      <c r="EB2214" s="60"/>
      <c r="EC2214" s="60"/>
      <c r="ED2214" s="60"/>
      <c r="EE2214" s="60"/>
      <c r="EF2214" s="60"/>
      <c r="EG2214" s="60"/>
      <c r="EH2214" s="60"/>
      <c r="EI2214" s="60"/>
      <c r="EJ2214" s="60"/>
      <c r="EK2214" s="60"/>
      <c r="EL2214" s="60"/>
      <c r="EM2214" s="60"/>
      <c r="EN2214" s="60"/>
      <c r="EO2214" s="60"/>
      <c r="EP2214" s="60"/>
      <c r="EQ2214" s="60"/>
      <c r="ER2214" s="60"/>
      <c r="ES2214" s="60"/>
      <c r="ET2214" s="60"/>
      <c r="EU2214" s="60"/>
      <c r="EV2214" s="60"/>
      <c r="EW2214" s="60"/>
      <c r="EX2214" s="60"/>
      <c r="EY2214" s="60"/>
      <c r="EZ2214" s="60"/>
      <c r="FA2214" s="60"/>
      <c r="FB2214" s="60"/>
    </row>
    <row r="2215" spans="22:158" x14ac:dyDescent="0.25">
      <c r="W2215" s="33"/>
      <c r="X2215" s="33"/>
      <c r="AH2215" s="38">
        <v>100</v>
      </c>
      <c r="AI2215" s="38">
        <v>155</v>
      </c>
      <c r="AJ2215" s="38">
        <v>12300</v>
      </c>
      <c r="AK2215" s="38">
        <v>18</v>
      </c>
      <c r="AL2215" s="38">
        <v>1919158</v>
      </c>
      <c r="AM2215" s="61" t="s">
        <v>1816</v>
      </c>
      <c r="AN2215" s="61" t="s">
        <v>1686</v>
      </c>
      <c r="AO2215" s="61" t="s">
        <v>5090</v>
      </c>
      <c r="AP2215" s="61" t="s">
        <v>4974</v>
      </c>
      <c r="AQ2215" s="61" t="s">
        <v>4976</v>
      </c>
      <c r="AR2215" s="28">
        <v>87776.3</v>
      </c>
      <c r="AS2215" s="28">
        <v>0</v>
      </c>
      <c r="AT2215" s="28">
        <v>0</v>
      </c>
      <c r="AU2215" s="62"/>
      <c r="DL2215"/>
      <c r="DM2215"/>
      <c r="DN2215"/>
      <c r="DO2215"/>
      <c r="DP2215"/>
      <c r="DQ2215"/>
      <c r="DR2215"/>
      <c r="DV2215" s="31" t="s">
        <v>2403</v>
      </c>
      <c r="DW2215" s="31" t="s">
        <v>2414</v>
      </c>
      <c r="DX2215" s="63"/>
      <c r="DY2215" s="63"/>
      <c r="DZ2215" s="63"/>
      <c r="EA2215" s="167"/>
      <c r="EB2215" s="60"/>
      <c r="EC2215" s="60"/>
      <c r="ED2215" s="60"/>
      <c r="EE2215" s="60"/>
      <c r="EF2215" s="60"/>
      <c r="EG2215" s="60"/>
      <c r="EH2215" s="60"/>
      <c r="EI2215" s="60"/>
      <c r="EJ2215" s="60"/>
      <c r="EK2215" s="60"/>
      <c r="EL2215" s="60"/>
      <c r="EM2215" s="60"/>
      <c r="EN2215" s="60"/>
      <c r="EO2215" s="60"/>
      <c r="EP2215" s="60"/>
      <c r="EQ2215" s="60"/>
      <c r="ER2215" s="60"/>
      <c r="ES2215" s="60"/>
      <c r="ET2215" s="60"/>
      <c r="EU2215" s="60"/>
      <c r="EV2215" s="60"/>
      <c r="EW2215" s="60"/>
      <c r="EX2215" s="60"/>
      <c r="EY2215" s="60"/>
      <c r="EZ2215" s="60"/>
      <c r="FA2215" s="60"/>
      <c r="FB2215" s="60"/>
    </row>
    <row r="2216" spans="22:158" x14ac:dyDescent="0.25">
      <c r="W2216" s="33"/>
      <c r="X2216" s="33"/>
      <c r="AH2216" s="38">
        <v>100</v>
      </c>
      <c r="AI2216" s="38">
        <v>155</v>
      </c>
      <c r="AJ2216" s="38">
        <v>17800</v>
      </c>
      <c r="AK2216" s="38">
        <v>18</v>
      </c>
      <c r="AL2216" s="38">
        <v>1919158</v>
      </c>
      <c r="AM2216" s="61" t="s">
        <v>1816</v>
      </c>
      <c r="AN2216" s="61" t="s">
        <v>1686</v>
      </c>
      <c r="AO2216" s="61" t="s">
        <v>1651</v>
      </c>
      <c r="AP2216" s="61" t="s">
        <v>4974</v>
      </c>
      <c r="AQ2216" s="61" t="s">
        <v>4976</v>
      </c>
      <c r="AR2216" s="28">
        <v>32916.1</v>
      </c>
      <c r="AS2216" s="28">
        <v>0</v>
      </c>
      <c r="AT2216" s="28">
        <v>0</v>
      </c>
      <c r="AU2216" s="62"/>
      <c r="DL2216"/>
      <c r="DM2216"/>
      <c r="DN2216"/>
      <c r="DO2216"/>
      <c r="DP2216"/>
      <c r="DQ2216"/>
      <c r="DR2216"/>
      <c r="DV2216" s="31" t="s">
        <v>2403</v>
      </c>
      <c r="DW2216" s="31" t="s">
        <v>2414</v>
      </c>
      <c r="DX2216" s="63"/>
      <c r="DY2216" s="63"/>
      <c r="DZ2216" s="63"/>
      <c r="EA2216" s="167"/>
      <c r="EB2216" s="60"/>
      <c r="EC2216" s="60"/>
      <c r="ED2216" s="60"/>
      <c r="EE2216" s="60"/>
      <c r="EF2216" s="60"/>
      <c r="EG2216" s="60"/>
      <c r="EH2216" s="60"/>
      <c r="EI2216" s="60"/>
      <c r="EJ2216" s="60"/>
      <c r="EK2216" s="60"/>
      <c r="EL2216" s="60"/>
      <c r="EM2216" s="60"/>
      <c r="EN2216" s="60"/>
      <c r="EO2216" s="60"/>
      <c r="EP2216" s="60"/>
      <c r="EQ2216" s="60"/>
      <c r="ER2216" s="60"/>
      <c r="ES2216" s="60"/>
      <c r="ET2216" s="60"/>
      <c r="EU2216" s="60"/>
      <c r="EV2216" s="60"/>
      <c r="EW2216" s="60"/>
      <c r="EX2216" s="60"/>
      <c r="EY2216" s="60"/>
      <c r="EZ2216" s="60"/>
      <c r="FA2216" s="60"/>
      <c r="FB2216" s="60"/>
    </row>
    <row r="2217" spans="22:158" x14ac:dyDescent="0.25">
      <c r="W2217" s="33"/>
      <c r="X2217" s="33"/>
      <c r="AH2217" s="38">
        <v>100</v>
      </c>
      <c r="AI2217" s="38">
        <v>155</v>
      </c>
      <c r="AJ2217" s="38">
        <v>18200</v>
      </c>
      <c r="AK2217" s="38">
        <v>18</v>
      </c>
      <c r="AL2217" s="38">
        <v>1919158</v>
      </c>
      <c r="AM2217" s="61" t="s">
        <v>1816</v>
      </c>
      <c r="AN2217" s="61" t="s">
        <v>1686</v>
      </c>
      <c r="AO2217" s="61" t="s">
        <v>1660</v>
      </c>
      <c r="AP2217" s="61" t="s">
        <v>4974</v>
      </c>
      <c r="AQ2217" s="61" t="s">
        <v>4976</v>
      </c>
      <c r="AR2217" s="28">
        <v>1326916.2</v>
      </c>
      <c r="AS2217" s="28">
        <v>0</v>
      </c>
      <c r="AT2217" s="28">
        <v>0</v>
      </c>
      <c r="AU2217" s="62"/>
      <c r="DL2217"/>
      <c r="DM2217"/>
      <c r="DN2217"/>
      <c r="DO2217"/>
      <c r="DP2217"/>
      <c r="DQ2217"/>
      <c r="DR2217"/>
      <c r="DV2217" s="31" t="s">
        <v>2403</v>
      </c>
      <c r="DW2217" s="31" t="s">
        <v>2414</v>
      </c>
      <c r="DX2217" s="63"/>
      <c r="DY2217" s="63"/>
      <c r="DZ2217" s="63"/>
      <c r="EA2217" s="167"/>
      <c r="EB2217" s="60"/>
      <c r="EC2217" s="60"/>
      <c r="ED2217" s="60"/>
      <c r="EE2217" s="60"/>
      <c r="EF2217" s="60"/>
      <c r="EG2217" s="60"/>
      <c r="EH2217" s="60"/>
      <c r="EI2217" s="60"/>
      <c r="EJ2217" s="60"/>
      <c r="EK2217" s="60"/>
      <c r="EL2217" s="60"/>
      <c r="EM2217" s="60"/>
      <c r="EN2217" s="60"/>
      <c r="EO2217" s="60"/>
      <c r="EP2217" s="60"/>
      <c r="EQ2217" s="60"/>
      <c r="ER2217" s="60"/>
      <c r="ES2217" s="60"/>
      <c r="ET2217" s="60"/>
      <c r="EU2217" s="60"/>
      <c r="EV2217" s="60"/>
      <c r="EW2217" s="60"/>
      <c r="EX2217" s="60"/>
      <c r="EY2217" s="60"/>
      <c r="EZ2217" s="60"/>
      <c r="FA2217" s="60"/>
      <c r="FB2217" s="60"/>
    </row>
    <row r="2218" spans="22:158" x14ac:dyDescent="0.25">
      <c r="W2218" s="33"/>
      <c r="X2218" s="33"/>
      <c r="AH2218" s="38">
        <v>100</v>
      </c>
      <c r="AI2218" s="38">
        <v>105</v>
      </c>
      <c r="AJ2218" s="38">
        <v>10500</v>
      </c>
      <c r="AK2218" s="38">
        <v>18</v>
      </c>
      <c r="AL2218" s="38">
        <v>1919258</v>
      </c>
      <c r="AM2218" s="61" t="s">
        <v>1816</v>
      </c>
      <c r="AN2218" s="61" t="s">
        <v>1688</v>
      </c>
      <c r="AO2218" s="61" t="s">
        <v>5053</v>
      </c>
      <c r="AP2218" s="61" t="s">
        <v>4974</v>
      </c>
      <c r="AQ2218" s="61" t="s">
        <v>4977</v>
      </c>
      <c r="AR2218" s="28">
        <v>9153029.8000000007</v>
      </c>
      <c r="AS2218" s="28">
        <v>0</v>
      </c>
      <c r="AT2218" s="28">
        <v>0</v>
      </c>
      <c r="AU2218" s="62"/>
      <c r="DL2218"/>
      <c r="DM2218"/>
      <c r="DN2218"/>
      <c r="DO2218"/>
      <c r="DP2218"/>
      <c r="DQ2218"/>
      <c r="DR2218"/>
      <c r="DV2218" s="31" t="s">
        <v>2415</v>
      </c>
      <c r="DW2218" s="31" t="s">
        <v>2416</v>
      </c>
      <c r="DX2218" s="63"/>
      <c r="DY2218" s="63"/>
      <c r="DZ2218" s="63"/>
      <c r="EA2218" s="167"/>
      <c r="EB2218" s="60"/>
      <c r="EC2218" s="60"/>
      <c r="ED2218" s="60"/>
      <c r="EE2218" s="60"/>
      <c r="EF2218" s="60"/>
      <c r="EG2218" s="60"/>
      <c r="EH2218" s="60"/>
      <c r="EI2218" s="60"/>
      <c r="EJ2218" s="60"/>
      <c r="EK2218" s="60"/>
      <c r="EL2218" s="60"/>
      <c r="EM2218" s="60"/>
      <c r="EN2218" s="60"/>
      <c r="EO2218" s="60"/>
      <c r="EP2218" s="60"/>
      <c r="EQ2218" s="60"/>
      <c r="ER2218" s="60"/>
      <c r="ES2218" s="60"/>
      <c r="ET2218" s="60"/>
      <c r="EU2218" s="60"/>
      <c r="EV2218" s="60"/>
      <c r="EW2218" s="60"/>
      <c r="EX2218" s="60"/>
      <c r="EY2218" s="60"/>
      <c r="EZ2218" s="60"/>
      <c r="FA2218" s="60"/>
      <c r="FB2218" s="60"/>
    </row>
    <row r="2219" spans="22:158" x14ac:dyDescent="0.25">
      <c r="W2219" s="33"/>
      <c r="X2219" s="33"/>
      <c r="AH2219" s="38">
        <v>100</v>
      </c>
      <c r="AI2219" s="38">
        <v>105</v>
      </c>
      <c r="AJ2219" s="38">
        <v>10750</v>
      </c>
      <c r="AK2219" s="38">
        <v>18</v>
      </c>
      <c r="AL2219" s="38">
        <v>1919258</v>
      </c>
      <c r="AM2219" s="61" t="s">
        <v>1816</v>
      </c>
      <c r="AN2219" s="61" t="s">
        <v>1688</v>
      </c>
      <c r="AO2219" s="61" t="s">
        <v>5058</v>
      </c>
      <c r="AP2219" s="61" t="s">
        <v>4974</v>
      </c>
      <c r="AQ2219" s="61" t="s">
        <v>4977</v>
      </c>
      <c r="AR2219" s="28">
        <v>695900.2</v>
      </c>
      <c r="AS2219" s="28">
        <v>0</v>
      </c>
      <c r="AT2219" s="28">
        <v>0</v>
      </c>
      <c r="AU2219" s="62"/>
      <c r="DL2219"/>
      <c r="DM2219"/>
      <c r="DN2219"/>
      <c r="DO2219"/>
      <c r="DP2219"/>
      <c r="DQ2219"/>
      <c r="DR2219"/>
      <c r="DV2219" s="31" t="s">
        <v>2415</v>
      </c>
      <c r="DW2219" s="31" t="s">
        <v>2416</v>
      </c>
      <c r="DX2219" s="63"/>
      <c r="DY2219" s="63"/>
      <c r="DZ2219" s="63"/>
      <c r="EA2219" s="167"/>
      <c r="EB2219" s="60"/>
      <c r="EC2219" s="60"/>
      <c r="ED2219" s="60"/>
      <c r="EE2219" s="60"/>
      <c r="EF2219" s="60"/>
      <c r="EG2219" s="60"/>
      <c r="EH2219" s="60"/>
      <c r="EI2219" s="60"/>
      <c r="EJ2219" s="60"/>
      <c r="EK2219" s="60"/>
      <c r="EL2219" s="60"/>
      <c r="EM2219" s="60"/>
      <c r="EN2219" s="60"/>
      <c r="EO2219" s="60"/>
      <c r="EP2219" s="60"/>
      <c r="EQ2219" s="60"/>
      <c r="ER2219" s="60"/>
      <c r="ES2219" s="60"/>
      <c r="ET2219" s="60"/>
      <c r="EU2219" s="60"/>
      <c r="EV2219" s="60"/>
      <c r="EW2219" s="60"/>
      <c r="EX2219" s="60"/>
      <c r="EY2219" s="60"/>
      <c r="EZ2219" s="60"/>
      <c r="FA2219" s="60"/>
      <c r="FB2219" s="60"/>
    </row>
    <row r="2220" spans="22:158" x14ac:dyDescent="0.25">
      <c r="W2220" s="33"/>
      <c r="X2220" s="33"/>
      <c r="AH2220" s="38">
        <v>100</v>
      </c>
      <c r="AI2220" s="38">
        <v>105</v>
      </c>
      <c r="AJ2220" s="38">
        <v>10900</v>
      </c>
      <c r="AK2220" s="38">
        <v>18</v>
      </c>
      <c r="AL2220" s="38">
        <v>1919258</v>
      </c>
      <c r="AM2220" s="61" t="s">
        <v>1816</v>
      </c>
      <c r="AN2220" s="61" t="s">
        <v>1688</v>
      </c>
      <c r="AO2220" s="61" t="s">
        <v>5061</v>
      </c>
      <c r="AP2220" s="61" t="s">
        <v>4974</v>
      </c>
      <c r="AQ2220" s="61" t="s">
        <v>4977</v>
      </c>
      <c r="AR2220" s="28">
        <v>3092568.4</v>
      </c>
      <c r="AS2220" s="28">
        <v>0</v>
      </c>
      <c r="AT2220" s="28">
        <v>0</v>
      </c>
      <c r="AU2220" s="62"/>
      <c r="DL2220"/>
      <c r="DM2220"/>
      <c r="DN2220"/>
      <c r="DO2220"/>
      <c r="DP2220"/>
      <c r="DQ2220"/>
      <c r="DR2220"/>
      <c r="DV2220" s="31" t="s">
        <v>2415</v>
      </c>
      <c r="DW2220" s="31" t="s">
        <v>2416</v>
      </c>
      <c r="DX2220" s="63"/>
      <c r="DY2220" s="63"/>
      <c r="DZ2220" s="63"/>
      <c r="EA2220" s="167"/>
      <c r="EB2220" s="60"/>
      <c r="EC2220" s="60"/>
      <c r="ED2220" s="60"/>
      <c r="EE2220" s="60"/>
      <c r="EF2220" s="60"/>
      <c r="EG2220" s="60"/>
      <c r="EH2220" s="60"/>
      <c r="EI2220" s="60"/>
      <c r="EJ2220" s="60"/>
      <c r="EK2220" s="60"/>
      <c r="EL2220" s="60"/>
      <c r="EM2220" s="60"/>
      <c r="EN2220" s="60"/>
      <c r="EO2220" s="60"/>
      <c r="EP2220" s="60"/>
      <c r="EQ2220" s="60"/>
      <c r="ER2220" s="60"/>
      <c r="ES2220" s="60"/>
      <c r="ET2220" s="60"/>
      <c r="EU2220" s="60"/>
      <c r="EV2220" s="60"/>
      <c r="EW2220" s="60"/>
      <c r="EX2220" s="60"/>
      <c r="EY2220" s="60"/>
      <c r="EZ2220" s="60"/>
      <c r="FA2220" s="60"/>
      <c r="FB2220" s="60"/>
    </row>
    <row r="2221" spans="22:158" x14ac:dyDescent="0.25">
      <c r="W2221" s="33"/>
      <c r="X2221" s="33"/>
      <c r="AH2221" s="38">
        <v>100</v>
      </c>
      <c r="AI2221" s="38">
        <v>105</v>
      </c>
      <c r="AJ2221" s="38">
        <v>11450</v>
      </c>
      <c r="AK2221" s="38">
        <v>18</v>
      </c>
      <c r="AL2221" s="38">
        <v>1919258</v>
      </c>
      <c r="AM2221" s="61" t="s">
        <v>1816</v>
      </c>
      <c r="AN2221" s="61" t="s">
        <v>1688</v>
      </c>
      <c r="AO2221" s="61" t="s">
        <v>5072</v>
      </c>
      <c r="AP2221" s="61" t="s">
        <v>4974</v>
      </c>
      <c r="AQ2221" s="61" t="s">
        <v>4977</v>
      </c>
      <c r="AR2221" s="28">
        <v>1971662.7</v>
      </c>
      <c r="AS2221" s="28">
        <v>0</v>
      </c>
      <c r="AT2221" s="28">
        <v>0</v>
      </c>
      <c r="AU2221" s="62"/>
      <c r="DL2221"/>
      <c r="DM2221"/>
      <c r="DN2221"/>
      <c r="DO2221"/>
      <c r="DP2221"/>
      <c r="DQ2221"/>
      <c r="DR2221"/>
      <c r="DV2221" s="31" t="s">
        <v>2415</v>
      </c>
      <c r="DW2221" s="31" t="s">
        <v>2416</v>
      </c>
      <c r="DX2221" s="63"/>
      <c r="DY2221" s="63"/>
      <c r="DZ2221" s="63"/>
      <c r="EA2221" s="167"/>
      <c r="EB2221" s="60"/>
      <c r="EC2221" s="60"/>
      <c r="ED2221" s="60"/>
      <c r="EE2221" s="60"/>
      <c r="EF2221" s="60"/>
      <c r="EG2221" s="60"/>
      <c r="EH2221" s="60"/>
      <c r="EI2221" s="60"/>
      <c r="EJ2221" s="60"/>
      <c r="EK2221" s="60"/>
      <c r="EL2221" s="60"/>
      <c r="EM2221" s="60"/>
      <c r="EN2221" s="60"/>
      <c r="EO2221" s="60"/>
      <c r="EP2221" s="60"/>
      <c r="EQ2221" s="60"/>
      <c r="ER2221" s="60"/>
      <c r="ES2221" s="60"/>
      <c r="ET2221" s="60"/>
      <c r="EU2221" s="60"/>
      <c r="EV2221" s="60"/>
      <c r="EW2221" s="60"/>
      <c r="EX2221" s="60"/>
      <c r="EY2221" s="60"/>
      <c r="EZ2221" s="60"/>
      <c r="FA2221" s="60"/>
      <c r="FB2221" s="60"/>
    </row>
    <row r="2222" spans="22:158" x14ac:dyDescent="0.25">
      <c r="W2222" s="33"/>
      <c r="X2222" s="33"/>
      <c r="AH2222" s="38">
        <v>100</v>
      </c>
      <c r="AI2222" s="38">
        <v>105</v>
      </c>
      <c r="AJ2222" s="38">
        <v>11500</v>
      </c>
      <c r="AK2222" s="38">
        <v>18</v>
      </c>
      <c r="AL2222" s="38">
        <v>1919258</v>
      </c>
      <c r="AM2222" s="61" t="s">
        <v>1816</v>
      </c>
      <c r="AN2222" s="61" t="s">
        <v>1688</v>
      </c>
      <c r="AO2222" s="61" t="s">
        <v>5073</v>
      </c>
      <c r="AP2222" s="61" t="s">
        <v>4974</v>
      </c>
      <c r="AQ2222" s="61" t="s">
        <v>4977</v>
      </c>
      <c r="AR2222" s="28">
        <v>1296884.7</v>
      </c>
      <c r="AS2222" s="28">
        <v>0</v>
      </c>
      <c r="AT2222" s="28">
        <v>0</v>
      </c>
      <c r="AU2222" s="62"/>
      <c r="DL2222"/>
      <c r="DM2222"/>
      <c r="DN2222"/>
      <c r="DO2222"/>
      <c r="DP2222"/>
      <c r="DQ2222"/>
      <c r="DR2222"/>
      <c r="DV2222" s="31" t="s">
        <v>2415</v>
      </c>
      <c r="DW2222" s="31" t="s">
        <v>2416</v>
      </c>
      <c r="DX2222" s="63"/>
      <c r="DY2222" s="63"/>
      <c r="DZ2222" s="63"/>
      <c r="EA2222" s="167"/>
      <c r="EB2222" s="60"/>
      <c r="EC2222" s="60"/>
      <c r="ED2222" s="60"/>
      <c r="EE2222" s="60"/>
      <c r="EF2222" s="60"/>
      <c r="EG2222" s="60"/>
      <c r="EH2222" s="60"/>
      <c r="EI2222" s="60"/>
      <c r="EJ2222" s="60"/>
      <c r="EK2222" s="60"/>
      <c r="EL2222" s="60"/>
      <c r="EM2222" s="60"/>
      <c r="EN2222" s="60"/>
      <c r="EO2222" s="60"/>
      <c r="EP2222" s="60"/>
      <c r="EQ2222" s="60"/>
      <c r="ER2222" s="60"/>
      <c r="ES2222" s="60"/>
      <c r="ET2222" s="60"/>
      <c r="EU2222" s="60"/>
      <c r="EV2222" s="60"/>
      <c r="EW2222" s="60"/>
      <c r="EX2222" s="60"/>
      <c r="EY2222" s="60"/>
      <c r="EZ2222" s="60"/>
      <c r="FA2222" s="60"/>
      <c r="FB2222" s="60"/>
    </row>
    <row r="2223" spans="22:158" x14ac:dyDescent="0.25">
      <c r="V2223" s="1"/>
      <c r="W2223" s="33"/>
      <c r="X2223" s="33"/>
      <c r="AH2223" s="38">
        <v>100</v>
      </c>
      <c r="AI2223" s="38">
        <v>105</v>
      </c>
      <c r="AJ2223" s="38">
        <v>12850</v>
      </c>
      <c r="AK2223" s="38">
        <v>18</v>
      </c>
      <c r="AL2223" s="38">
        <v>1919258</v>
      </c>
      <c r="AM2223" s="61" t="s">
        <v>1816</v>
      </c>
      <c r="AN2223" s="61" t="s">
        <v>1688</v>
      </c>
      <c r="AO2223" s="61" t="s">
        <v>5098</v>
      </c>
      <c r="AP2223" s="61" t="s">
        <v>4974</v>
      </c>
      <c r="AQ2223" s="61" t="s">
        <v>4977</v>
      </c>
      <c r="AR2223" s="28">
        <v>577753</v>
      </c>
      <c r="AS2223" s="28">
        <v>0</v>
      </c>
      <c r="AT2223" s="28">
        <v>0</v>
      </c>
      <c r="AU2223" s="62"/>
      <c r="DL2223"/>
      <c r="DM2223"/>
      <c r="DN2223"/>
      <c r="DO2223"/>
      <c r="DP2223"/>
      <c r="DQ2223"/>
      <c r="DR2223"/>
      <c r="DV2223" s="31" t="s">
        <v>2415</v>
      </c>
      <c r="DW2223" s="31" t="s">
        <v>2416</v>
      </c>
      <c r="DX2223" s="63"/>
      <c r="DY2223" s="63"/>
      <c r="DZ2223" s="63"/>
      <c r="EA2223" s="167"/>
      <c r="EB2223" s="60"/>
      <c r="EC2223" s="60"/>
      <c r="ED2223" s="60"/>
      <c r="EE2223" s="60"/>
      <c r="EF2223" s="60"/>
      <c r="EG2223" s="60"/>
      <c r="EH2223" s="60"/>
      <c r="EI2223" s="60"/>
      <c r="EJ2223" s="60"/>
      <c r="EK2223" s="60"/>
      <c r="EL2223" s="60"/>
      <c r="EM2223" s="60"/>
      <c r="EN2223" s="60"/>
      <c r="EO2223" s="60"/>
      <c r="EP2223" s="60"/>
      <c r="EQ2223" s="60"/>
      <c r="ER2223" s="60"/>
      <c r="ES2223" s="60"/>
      <c r="ET2223" s="60"/>
      <c r="EU2223" s="60"/>
      <c r="EV2223" s="60"/>
      <c r="EW2223" s="60"/>
      <c r="EX2223" s="60"/>
      <c r="EY2223" s="60"/>
      <c r="EZ2223" s="60"/>
      <c r="FA2223" s="60"/>
      <c r="FB2223" s="60"/>
    </row>
    <row r="2224" spans="22:158" x14ac:dyDescent="0.25">
      <c r="W2224" s="33"/>
      <c r="X2224" s="33"/>
      <c r="AH2224" s="38">
        <v>100</v>
      </c>
      <c r="AI2224" s="38">
        <v>105</v>
      </c>
      <c r="AJ2224" s="38">
        <v>13100</v>
      </c>
      <c r="AK2224" s="38">
        <v>18</v>
      </c>
      <c r="AL2224" s="38">
        <v>1919258</v>
      </c>
      <c r="AM2224" s="61" t="s">
        <v>1816</v>
      </c>
      <c r="AN2224" s="61" t="s">
        <v>1688</v>
      </c>
      <c r="AO2224" s="61" t="s">
        <v>5104</v>
      </c>
      <c r="AP2224" s="61" t="s">
        <v>4974</v>
      </c>
      <c r="AQ2224" s="61" t="s">
        <v>4977</v>
      </c>
      <c r="AR2224" s="28">
        <v>8579033.1999999993</v>
      </c>
      <c r="AS2224" s="28">
        <v>0</v>
      </c>
      <c r="AT2224" s="28">
        <v>0</v>
      </c>
      <c r="AU2224" s="62"/>
      <c r="DL2224"/>
      <c r="DM2224"/>
      <c r="DN2224"/>
      <c r="DO2224"/>
      <c r="DP2224"/>
      <c r="DQ2224"/>
      <c r="DR2224"/>
      <c r="DV2224" s="31" t="s">
        <v>2415</v>
      </c>
      <c r="DW2224" s="31" t="s">
        <v>2416</v>
      </c>
      <c r="DX2224" s="63"/>
      <c r="DY2224" s="63"/>
      <c r="DZ2224" s="63"/>
      <c r="EA2224" s="167"/>
      <c r="EB2224" s="60"/>
      <c r="EC2224" s="60"/>
      <c r="ED2224" s="60"/>
      <c r="EE2224" s="60"/>
      <c r="EF2224" s="60"/>
      <c r="EG2224" s="60"/>
      <c r="EH2224" s="60"/>
      <c r="EI2224" s="60"/>
      <c r="EJ2224" s="60"/>
      <c r="EK2224" s="60"/>
      <c r="EL2224" s="60"/>
      <c r="EM2224" s="60"/>
      <c r="EN2224" s="60"/>
      <c r="EO2224" s="60"/>
      <c r="EP2224" s="60"/>
      <c r="EQ2224" s="60"/>
      <c r="ER2224" s="60"/>
      <c r="ES2224" s="60"/>
      <c r="ET2224" s="60"/>
      <c r="EU2224" s="60"/>
      <c r="EV2224" s="60"/>
      <c r="EW2224" s="60"/>
      <c r="EX2224" s="60"/>
      <c r="EY2224" s="60"/>
      <c r="EZ2224" s="60"/>
      <c r="FA2224" s="60"/>
      <c r="FB2224" s="60"/>
    </row>
    <row r="2225" spans="22:158" x14ac:dyDescent="0.25">
      <c r="W2225" s="33"/>
      <c r="X2225" s="33"/>
      <c r="AH2225" s="38">
        <v>100</v>
      </c>
      <c r="AI2225" s="38">
        <v>105</v>
      </c>
      <c r="AJ2225" s="38">
        <v>13800</v>
      </c>
      <c r="AK2225" s="38">
        <v>18</v>
      </c>
      <c r="AL2225" s="38">
        <v>1919258</v>
      </c>
      <c r="AM2225" s="61" t="s">
        <v>1816</v>
      </c>
      <c r="AN2225" s="61" t="s">
        <v>1688</v>
      </c>
      <c r="AO2225" s="61" t="s">
        <v>5120</v>
      </c>
      <c r="AP2225" s="61" t="s">
        <v>4974</v>
      </c>
      <c r="AQ2225" s="61" t="s">
        <v>4977</v>
      </c>
      <c r="AR2225" s="28">
        <v>2018099.3</v>
      </c>
      <c r="AS2225" s="28">
        <v>0</v>
      </c>
      <c r="AT2225" s="28">
        <v>0</v>
      </c>
      <c r="AU2225" s="62"/>
      <c r="DL2225"/>
      <c r="DM2225"/>
      <c r="DN2225"/>
      <c r="DO2225"/>
      <c r="DP2225"/>
      <c r="DQ2225"/>
      <c r="DR2225"/>
      <c r="DV2225" s="31" t="s">
        <v>2415</v>
      </c>
      <c r="DW2225" s="31" t="s">
        <v>2416</v>
      </c>
      <c r="DX2225" s="63"/>
      <c r="DY2225" s="63"/>
      <c r="DZ2225" s="63"/>
      <c r="EA2225" s="167"/>
      <c r="EB2225" s="60"/>
      <c r="EC2225" s="60"/>
      <c r="ED2225" s="60"/>
      <c r="EE2225" s="60"/>
      <c r="EF2225" s="60"/>
      <c r="EG2225" s="60"/>
      <c r="EH2225" s="60"/>
      <c r="EI2225" s="60"/>
      <c r="EJ2225" s="60"/>
      <c r="EK2225" s="60"/>
      <c r="EL2225" s="60"/>
      <c r="EM2225" s="60"/>
      <c r="EN2225" s="60"/>
      <c r="EO2225" s="60"/>
      <c r="EP2225" s="60"/>
      <c r="EQ2225" s="60"/>
      <c r="ER2225" s="60"/>
      <c r="ES2225" s="60"/>
      <c r="ET2225" s="60"/>
      <c r="EU2225" s="60"/>
      <c r="EV2225" s="60"/>
      <c r="EW2225" s="60"/>
      <c r="EX2225" s="60"/>
      <c r="EY2225" s="60"/>
      <c r="EZ2225" s="60"/>
      <c r="FA2225" s="60"/>
      <c r="FB2225" s="60"/>
    </row>
    <row r="2226" spans="22:158" x14ac:dyDescent="0.25">
      <c r="W2226" s="33"/>
      <c r="X2226" s="33"/>
      <c r="AH2226" s="38">
        <v>100</v>
      </c>
      <c r="AI2226" s="38">
        <v>105</v>
      </c>
      <c r="AJ2226" s="38">
        <v>14000</v>
      </c>
      <c r="AK2226" s="38">
        <v>18</v>
      </c>
      <c r="AL2226" s="38">
        <v>1919258</v>
      </c>
      <c r="AM2226" s="61" t="s">
        <v>1816</v>
      </c>
      <c r="AN2226" s="61" t="s">
        <v>1688</v>
      </c>
      <c r="AO2226" s="61" t="s">
        <v>5124</v>
      </c>
      <c r="AP2226" s="61" t="s">
        <v>4974</v>
      </c>
      <c r="AQ2226" s="61" t="s">
        <v>4977</v>
      </c>
      <c r="AR2226" s="28">
        <v>9015037.9000000004</v>
      </c>
      <c r="AS2226" s="28">
        <v>0</v>
      </c>
      <c r="AT2226" s="28">
        <v>0</v>
      </c>
      <c r="AU2226" s="62"/>
      <c r="DL2226"/>
      <c r="DM2226"/>
      <c r="DN2226"/>
      <c r="DO2226"/>
      <c r="DP2226"/>
      <c r="DQ2226"/>
      <c r="DR2226"/>
      <c r="DV2226" s="31" t="s">
        <v>2415</v>
      </c>
      <c r="DW2226" s="31" t="s">
        <v>2416</v>
      </c>
      <c r="DX2226" s="63"/>
      <c r="DY2226" s="63"/>
      <c r="DZ2226" s="63"/>
      <c r="EA2226" s="167"/>
      <c r="EB2226" s="60"/>
      <c r="EC2226" s="60"/>
      <c r="ED2226" s="60"/>
      <c r="EE2226" s="60"/>
      <c r="EF2226" s="60"/>
      <c r="EG2226" s="60"/>
      <c r="EH2226" s="60"/>
      <c r="EI2226" s="60"/>
      <c r="EJ2226" s="60"/>
      <c r="EK2226" s="60"/>
      <c r="EL2226" s="60"/>
      <c r="EM2226" s="60"/>
      <c r="EN2226" s="60"/>
      <c r="EO2226" s="60"/>
      <c r="EP2226" s="60"/>
      <c r="EQ2226" s="60"/>
      <c r="ER2226" s="60"/>
      <c r="ES2226" s="60"/>
      <c r="ET2226" s="60"/>
      <c r="EU2226" s="60"/>
      <c r="EV2226" s="60"/>
      <c r="EW2226" s="60"/>
      <c r="EX2226" s="60"/>
      <c r="EY2226" s="60"/>
      <c r="EZ2226" s="60"/>
      <c r="FA2226" s="60"/>
      <c r="FB2226" s="60"/>
    </row>
    <row r="2227" spans="22:158" x14ac:dyDescent="0.25">
      <c r="W2227" s="33"/>
      <c r="X2227" s="33"/>
      <c r="AH2227" s="38">
        <v>100</v>
      </c>
      <c r="AI2227" s="38">
        <v>105</v>
      </c>
      <c r="AJ2227" s="38">
        <v>14500</v>
      </c>
      <c r="AK2227" s="38">
        <v>18</v>
      </c>
      <c r="AL2227" s="38">
        <v>1919258</v>
      </c>
      <c r="AM2227" s="61" t="s">
        <v>1816</v>
      </c>
      <c r="AN2227" s="61" t="s">
        <v>1688</v>
      </c>
      <c r="AO2227" s="61" t="s">
        <v>1578</v>
      </c>
      <c r="AP2227" s="61" t="s">
        <v>4974</v>
      </c>
      <c r="AQ2227" s="61" t="s">
        <v>4977</v>
      </c>
      <c r="AR2227" s="28">
        <v>73415.5</v>
      </c>
      <c r="AS2227" s="28">
        <v>0</v>
      </c>
      <c r="AT2227" s="28">
        <v>0</v>
      </c>
      <c r="AU2227" s="62"/>
      <c r="DL2227"/>
      <c r="DM2227"/>
      <c r="DN2227"/>
      <c r="DO2227"/>
      <c r="DP2227"/>
      <c r="DQ2227"/>
      <c r="DR2227"/>
      <c r="DV2227" s="31" t="s">
        <v>2415</v>
      </c>
      <c r="DW2227" s="31" t="s">
        <v>2416</v>
      </c>
      <c r="DX2227" s="63"/>
      <c r="DY2227" s="63"/>
      <c r="DZ2227" s="63"/>
      <c r="EA2227" s="167"/>
      <c r="EB2227" s="60"/>
      <c r="EC2227" s="60"/>
      <c r="ED2227" s="60"/>
      <c r="EE2227" s="60"/>
      <c r="EF2227" s="60"/>
      <c r="EG2227" s="60"/>
      <c r="EH2227" s="60"/>
      <c r="EI2227" s="60"/>
      <c r="EJ2227" s="60"/>
      <c r="EK2227" s="60"/>
      <c r="EL2227" s="60"/>
      <c r="EM2227" s="60"/>
      <c r="EN2227" s="60"/>
      <c r="EO2227" s="60"/>
      <c r="EP2227" s="60"/>
      <c r="EQ2227" s="60"/>
      <c r="ER2227" s="60"/>
      <c r="ES2227" s="60"/>
      <c r="ET2227" s="60"/>
      <c r="EU2227" s="60"/>
      <c r="EV2227" s="60"/>
      <c r="EW2227" s="60"/>
      <c r="EX2227" s="60"/>
      <c r="EY2227" s="60"/>
      <c r="EZ2227" s="60"/>
      <c r="FA2227" s="60"/>
      <c r="FB2227" s="60"/>
    </row>
    <row r="2228" spans="22:158" x14ac:dyDescent="0.25">
      <c r="W2228" s="33"/>
      <c r="X2228" s="33"/>
      <c r="AH2228" s="38">
        <v>100</v>
      </c>
      <c r="AI2228" s="38">
        <v>105</v>
      </c>
      <c r="AJ2228" s="38">
        <v>14900</v>
      </c>
      <c r="AK2228" s="38">
        <v>18</v>
      </c>
      <c r="AL2228" s="38">
        <v>1919258</v>
      </c>
      <c r="AM2228" s="61" t="s">
        <v>1816</v>
      </c>
      <c r="AN2228" s="61" t="s">
        <v>1688</v>
      </c>
      <c r="AO2228" s="61" t="s">
        <v>1587</v>
      </c>
      <c r="AP2228" s="61" t="s">
        <v>4974</v>
      </c>
      <c r="AQ2228" s="61" t="s">
        <v>4977</v>
      </c>
      <c r="AR2228" s="28">
        <v>147858.4</v>
      </c>
      <c r="AS2228" s="28">
        <v>0</v>
      </c>
      <c r="AT2228" s="28">
        <v>0</v>
      </c>
      <c r="AU2228" s="62"/>
      <c r="DL2228"/>
      <c r="DM2228"/>
      <c r="DN2228"/>
      <c r="DO2228"/>
      <c r="DP2228"/>
      <c r="DQ2228"/>
      <c r="DR2228"/>
      <c r="DV2228" s="31" t="s">
        <v>2415</v>
      </c>
      <c r="DW2228" s="31" t="s">
        <v>2416</v>
      </c>
      <c r="DX2228" s="63"/>
      <c r="DY2228" s="63"/>
      <c r="DZ2228" s="63"/>
      <c r="EA2228" s="167"/>
      <c r="EB2228" s="60"/>
      <c r="EC2228" s="60"/>
      <c r="ED2228" s="60"/>
      <c r="EE2228" s="60"/>
      <c r="EF2228" s="60"/>
      <c r="EG2228" s="60"/>
      <c r="EH2228" s="60"/>
      <c r="EI2228" s="60"/>
      <c r="EJ2228" s="60"/>
      <c r="EK2228" s="60"/>
      <c r="EL2228" s="60"/>
      <c r="EM2228" s="60"/>
      <c r="EN2228" s="60"/>
      <c r="EO2228" s="60"/>
      <c r="EP2228" s="60"/>
      <c r="EQ2228" s="60"/>
      <c r="ER2228" s="60"/>
      <c r="ES2228" s="60"/>
      <c r="ET2228" s="60"/>
      <c r="EU2228" s="60"/>
      <c r="EV2228" s="60"/>
      <c r="EW2228" s="60"/>
      <c r="EX2228" s="60"/>
      <c r="EY2228" s="60"/>
      <c r="EZ2228" s="60"/>
      <c r="FA2228" s="60"/>
      <c r="FB2228" s="60"/>
    </row>
    <row r="2229" spans="22:158" x14ac:dyDescent="0.25">
      <c r="V2229" s="1"/>
      <c r="W2229" s="33"/>
      <c r="X2229" s="33"/>
      <c r="AH2229" s="38">
        <v>100</v>
      </c>
      <c r="AI2229" s="38">
        <v>105</v>
      </c>
      <c r="AJ2229" s="38">
        <v>15200</v>
      </c>
      <c r="AK2229" s="38">
        <v>18</v>
      </c>
      <c r="AL2229" s="38">
        <v>1919258</v>
      </c>
      <c r="AM2229" s="61" t="s">
        <v>1816</v>
      </c>
      <c r="AN2229" s="61" t="s">
        <v>1688</v>
      </c>
      <c r="AO2229" s="61" t="s">
        <v>1594</v>
      </c>
      <c r="AP2229" s="61" t="s">
        <v>4974</v>
      </c>
      <c r="AQ2229" s="61" t="s">
        <v>4977</v>
      </c>
      <c r="AR2229" s="28">
        <v>467676.6</v>
      </c>
      <c r="AS2229" s="28">
        <v>0</v>
      </c>
      <c r="AT2229" s="28">
        <v>0</v>
      </c>
      <c r="AU2229" s="62"/>
      <c r="DL2229"/>
      <c r="DM2229"/>
      <c r="DN2229"/>
      <c r="DO2229"/>
      <c r="DP2229"/>
      <c r="DQ2229"/>
      <c r="DR2229"/>
      <c r="DV2229" s="31" t="s">
        <v>2415</v>
      </c>
      <c r="DW2229" s="31" t="s">
        <v>2416</v>
      </c>
      <c r="DX2229" s="63"/>
      <c r="DY2229" s="63"/>
      <c r="DZ2229" s="63"/>
      <c r="EA2229" s="167"/>
      <c r="EB2229" s="60"/>
      <c r="EC2229" s="60"/>
      <c r="ED2229" s="60"/>
      <c r="EE2229" s="60"/>
      <c r="EF2229" s="60"/>
      <c r="EG2229" s="60"/>
      <c r="EH2229" s="60"/>
      <c r="EI2229" s="60"/>
      <c r="EJ2229" s="60"/>
      <c r="EK2229" s="60"/>
      <c r="EL2229" s="60"/>
      <c r="EM2229" s="60"/>
      <c r="EN2229" s="60"/>
      <c r="EO2229" s="60"/>
      <c r="EP2229" s="60"/>
      <c r="EQ2229" s="60"/>
      <c r="ER2229" s="60"/>
      <c r="ES2229" s="60"/>
      <c r="ET2229" s="60"/>
      <c r="EU2229" s="60"/>
      <c r="EV2229" s="60"/>
      <c r="EW2229" s="60"/>
      <c r="EX2229" s="60"/>
      <c r="EY2229" s="60"/>
      <c r="EZ2229" s="60"/>
      <c r="FA2229" s="60"/>
      <c r="FB2229" s="60"/>
    </row>
    <row r="2230" spans="22:158" x14ac:dyDescent="0.25">
      <c r="W2230" s="33"/>
      <c r="X2230" s="33"/>
      <c r="AH2230" s="38">
        <v>100</v>
      </c>
      <c r="AI2230" s="38">
        <v>105</v>
      </c>
      <c r="AJ2230" s="38">
        <v>16350</v>
      </c>
      <c r="AK2230" s="38">
        <v>18</v>
      </c>
      <c r="AL2230" s="38">
        <v>1919258</v>
      </c>
      <c r="AM2230" s="61" t="s">
        <v>1816</v>
      </c>
      <c r="AN2230" s="61" t="s">
        <v>1688</v>
      </c>
      <c r="AO2230" s="61" t="s">
        <v>1618</v>
      </c>
      <c r="AP2230" s="61" t="s">
        <v>4974</v>
      </c>
      <c r="AQ2230" s="61" t="s">
        <v>4977</v>
      </c>
      <c r="AR2230" s="28">
        <v>2490613.9</v>
      </c>
      <c r="AS2230" s="28">
        <v>0</v>
      </c>
      <c r="AT2230" s="28">
        <v>0</v>
      </c>
      <c r="AU2230" s="62"/>
      <c r="DL2230"/>
      <c r="DM2230"/>
      <c r="DN2230"/>
      <c r="DO2230"/>
      <c r="DP2230"/>
      <c r="DQ2230"/>
      <c r="DR2230"/>
      <c r="DV2230" s="31" t="s">
        <v>2415</v>
      </c>
      <c r="DW2230" s="31" t="s">
        <v>2416</v>
      </c>
      <c r="DX2230" s="63"/>
      <c r="DY2230" s="63"/>
      <c r="DZ2230" s="63"/>
      <c r="EA2230" s="167"/>
      <c r="EB2230" s="60"/>
      <c r="EC2230" s="60"/>
      <c r="ED2230" s="60"/>
      <c r="EE2230" s="60"/>
      <c r="EF2230" s="60"/>
      <c r="EG2230" s="60"/>
      <c r="EH2230" s="60"/>
      <c r="EI2230" s="60"/>
      <c r="EJ2230" s="60"/>
      <c r="EK2230" s="60"/>
      <c r="EL2230" s="60"/>
      <c r="EM2230" s="60"/>
      <c r="EN2230" s="60"/>
      <c r="EO2230" s="60"/>
      <c r="EP2230" s="60"/>
      <c r="EQ2230" s="60"/>
      <c r="ER2230" s="60"/>
      <c r="ES2230" s="60"/>
      <c r="ET2230" s="60"/>
      <c r="EU2230" s="60"/>
      <c r="EV2230" s="60"/>
      <c r="EW2230" s="60"/>
      <c r="EX2230" s="60"/>
      <c r="EY2230" s="60"/>
      <c r="EZ2230" s="60"/>
      <c r="FA2230" s="60"/>
      <c r="FB2230" s="60"/>
    </row>
    <row r="2231" spans="22:158" x14ac:dyDescent="0.25">
      <c r="W2231" s="33"/>
      <c r="X2231" s="33"/>
      <c r="AH2231" s="38">
        <v>100</v>
      </c>
      <c r="AI2231" s="38">
        <v>105</v>
      </c>
      <c r="AJ2231" s="38">
        <v>16370</v>
      </c>
      <c r="AK2231" s="38">
        <v>18</v>
      </c>
      <c r="AL2231" s="38">
        <v>1919258</v>
      </c>
      <c r="AM2231" s="61" t="s">
        <v>1816</v>
      </c>
      <c r="AN2231" s="61" t="s">
        <v>1688</v>
      </c>
      <c r="AO2231" s="61" t="s">
        <v>1619</v>
      </c>
      <c r="AP2231" s="61" t="s">
        <v>4974</v>
      </c>
      <c r="AQ2231" s="61" t="s">
        <v>4977</v>
      </c>
      <c r="AR2231" s="28">
        <v>803375.4</v>
      </c>
      <c r="AS2231" s="28">
        <v>0</v>
      </c>
      <c r="AT2231" s="28">
        <v>0</v>
      </c>
      <c r="AU2231" s="62"/>
      <c r="DL2231"/>
      <c r="DM2231"/>
      <c r="DN2231"/>
      <c r="DO2231"/>
      <c r="DP2231"/>
      <c r="DQ2231"/>
      <c r="DR2231"/>
      <c r="DV2231" s="31" t="s">
        <v>2415</v>
      </c>
      <c r="DW2231" s="31" t="s">
        <v>2416</v>
      </c>
      <c r="DX2231" s="63"/>
      <c r="DY2231" s="63"/>
      <c r="DZ2231" s="63"/>
      <c r="EA2231" s="167"/>
      <c r="EB2231" s="60"/>
      <c r="EC2231" s="60"/>
      <c r="ED2231" s="60"/>
      <c r="EE2231" s="60"/>
      <c r="EF2231" s="60"/>
      <c r="EG2231" s="60"/>
      <c r="EH2231" s="60"/>
      <c r="EI2231" s="60"/>
      <c r="EJ2231" s="60"/>
      <c r="EK2231" s="60"/>
      <c r="EL2231" s="60"/>
      <c r="EM2231" s="60"/>
      <c r="EN2231" s="60"/>
      <c r="EO2231" s="60"/>
      <c r="EP2231" s="60"/>
      <c r="EQ2231" s="60"/>
      <c r="ER2231" s="60"/>
      <c r="ES2231" s="60"/>
      <c r="ET2231" s="60"/>
      <c r="EU2231" s="60"/>
      <c r="EV2231" s="60"/>
      <c r="EW2231" s="60"/>
      <c r="EX2231" s="60"/>
      <c r="EY2231" s="60"/>
      <c r="EZ2231" s="60"/>
      <c r="FA2231" s="60"/>
      <c r="FB2231" s="60"/>
    </row>
    <row r="2232" spans="22:158" x14ac:dyDescent="0.25">
      <c r="W2232" s="33"/>
      <c r="X2232" s="33"/>
      <c r="AH2232" s="38">
        <v>100</v>
      </c>
      <c r="AI2232" s="38">
        <v>105</v>
      </c>
      <c r="AJ2232" s="38">
        <v>16700</v>
      </c>
      <c r="AK2232" s="38">
        <v>18</v>
      </c>
      <c r="AL2232" s="38">
        <v>1919258</v>
      </c>
      <c r="AM2232" s="61" t="s">
        <v>1816</v>
      </c>
      <c r="AN2232" s="61" t="s">
        <v>1688</v>
      </c>
      <c r="AO2232" s="61" t="s">
        <v>1627</v>
      </c>
      <c r="AP2232" s="61" t="s">
        <v>4974</v>
      </c>
      <c r="AQ2232" s="61" t="s">
        <v>4977</v>
      </c>
      <c r="AR2232" s="28">
        <v>14439</v>
      </c>
      <c r="AS2232" s="28">
        <v>0</v>
      </c>
      <c r="AT2232" s="28">
        <v>0</v>
      </c>
      <c r="AU2232" s="62"/>
      <c r="DL2232"/>
      <c r="DM2232"/>
      <c r="DN2232"/>
      <c r="DO2232"/>
      <c r="DP2232"/>
      <c r="DQ2232"/>
      <c r="DR2232"/>
      <c r="DV2232" s="31" t="s">
        <v>2415</v>
      </c>
      <c r="DW2232" s="31" t="s">
        <v>2416</v>
      </c>
      <c r="DX2232" s="63"/>
      <c r="DY2232" s="63"/>
      <c r="DZ2232" s="63"/>
      <c r="EA2232" s="167"/>
      <c r="EB2232" s="60"/>
      <c r="EC2232" s="60"/>
      <c r="ED2232" s="60"/>
      <c r="EE2232" s="60"/>
      <c r="EF2232" s="60"/>
      <c r="EG2232" s="60"/>
      <c r="EH2232" s="60"/>
      <c r="EI2232" s="60"/>
      <c r="EJ2232" s="60"/>
      <c r="EK2232" s="60"/>
      <c r="EL2232" s="60"/>
      <c r="EM2232" s="60"/>
      <c r="EN2232" s="60"/>
      <c r="EO2232" s="60"/>
      <c r="EP2232" s="60"/>
      <c r="EQ2232" s="60"/>
      <c r="ER2232" s="60"/>
      <c r="ES2232" s="60"/>
      <c r="ET2232" s="60"/>
      <c r="EU2232" s="60"/>
      <c r="EV2232" s="60"/>
      <c r="EW2232" s="60"/>
      <c r="EX2232" s="60"/>
      <c r="EY2232" s="60"/>
      <c r="EZ2232" s="60"/>
      <c r="FA2232" s="60"/>
      <c r="FB2232" s="60"/>
    </row>
    <row r="2233" spans="22:158" x14ac:dyDescent="0.25">
      <c r="W2233" s="33"/>
      <c r="X2233" s="33"/>
      <c r="AH2233" s="38">
        <v>100</v>
      </c>
      <c r="AI2233" s="38">
        <v>105</v>
      </c>
      <c r="AJ2233" s="38">
        <v>17150</v>
      </c>
      <c r="AK2233" s="38">
        <v>18</v>
      </c>
      <c r="AL2233" s="38">
        <v>1919258</v>
      </c>
      <c r="AM2233" s="61" t="s">
        <v>1816</v>
      </c>
      <c r="AN2233" s="61" t="s">
        <v>1688</v>
      </c>
      <c r="AO2233" s="61" t="s">
        <v>1636</v>
      </c>
      <c r="AP2233" s="61" t="s">
        <v>4974</v>
      </c>
      <c r="AQ2233" s="61" t="s">
        <v>4977</v>
      </c>
      <c r="AR2233" s="28">
        <v>209629.3</v>
      </c>
      <c r="AS2233" s="28">
        <v>0</v>
      </c>
      <c r="AT2233" s="28">
        <v>0</v>
      </c>
      <c r="AU2233" s="62"/>
      <c r="DL2233"/>
      <c r="DM2233"/>
      <c r="DN2233"/>
      <c r="DO2233"/>
      <c r="DP2233"/>
      <c r="DQ2233"/>
      <c r="DR2233"/>
      <c r="DV2233" s="31" t="s">
        <v>2415</v>
      </c>
      <c r="DW2233" s="31" t="s">
        <v>2416</v>
      </c>
      <c r="DX2233" s="63"/>
      <c r="DY2233" s="63"/>
      <c r="DZ2233" s="63"/>
      <c r="EA2233" s="167"/>
      <c r="EB2233" s="60"/>
      <c r="EC2233" s="60"/>
      <c r="ED2233" s="60"/>
      <c r="EE2233" s="60"/>
      <c r="EF2233" s="60"/>
      <c r="EG2233" s="60"/>
      <c r="EH2233" s="60"/>
      <c r="EI2233" s="60"/>
      <c r="EJ2233" s="60"/>
      <c r="EK2233" s="60"/>
      <c r="EL2233" s="60"/>
      <c r="EM2233" s="60"/>
      <c r="EN2233" s="60"/>
      <c r="EO2233" s="60"/>
      <c r="EP2233" s="60"/>
      <c r="EQ2233" s="60"/>
      <c r="ER2233" s="60"/>
      <c r="ES2233" s="60"/>
      <c r="ET2233" s="60"/>
      <c r="EU2233" s="60"/>
      <c r="EV2233" s="60"/>
      <c r="EW2233" s="60"/>
      <c r="EX2233" s="60"/>
      <c r="EY2233" s="60"/>
      <c r="EZ2233" s="60"/>
      <c r="FA2233" s="60"/>
      <c r="FB2233" s="60"/>
    </row>
    <row r="2234" spans="22:158" x14ac:dyDescent="0.25">
      <c r="W2234" s="33"/>
      <c r="X2234" s="33"/>
      <c r="AH2234" s="38">
        <v>100</v>
      </c>
      <c r="AI2234" s="38">
        <v>105</v>
      </c>
      <c r="AJ2234" s="38">
        <v>18000</v>
      </c>
      <c r="AK2234" s="38">
        <v>18</v>
      </c>
      <c r="AL2234" s="38">
        <v>1919258</v>
      </c>
      <c r="AM2234" s="61" t="s">
        <v>1816</v>
      </c>
      <c r="AN2234" s="61" t="s">
        <v>1688</v>
      </c>
      <c r="AO2234" s="61" t="s">
        <v>1655</v>
      </c>
      <c r="AP2234" s="61" t="s">
        <v>4974</v>
      </c>
      <c r="AQ2234" s="61" t="s">
        <v>4977</v>
      </c>
      <c r="AR2234" s="28">
        <v>204281.1</v>
      </c>
      <c r="AS2234" s="28">
        <v>0</v>
      </c>
      <c r="AT2234" s="28">
        <v>0</v>
      </c>
      <c r="AU2234" s="62"/>
      <c r="DL2234"/>
      <c r="DM2234"/>
      <c r="DN2234"/>
      <c r="DO2234"/>
      <c r="DP2234"/>
      <c r="DQ2234"/>
      <c r="DR2234"/>
      <c r="DV2234" s="31" t="s">
        <v>2415</v>
      </c>
      <c r="DW2234" s="31" t="s">
        <v>2416</v>
      </c>
      <c r="DX2234" s="63"/>
      <c r="DY2234" s="63"/>
      <c r="DZ2234" s="63"/>
      <c r="EA2234" s="167"/>
      <c r="EB2234" s="60"/>
      <c r="EC2234" s="60"/>
      <c r="ED2234" s="60"/>
      <c r="EE2234" s="60"/>
      <c r="EF2234" s="60"/>
      <c r="EG2234" s="60"/>
      <c r="EH2234" s="60"/>
      <c r="EI2234" s="60"/>
      <c r="EJ2234" s="60"/>
      <c r="EK2234" s="60"/>
      <c r="EL2234" s="60"/>
      <c r="EM2234" s="60"/>
      <c r="EN2234" s="60"/>
      <c r="EO2234" s="60"/>
      <c r="EP2234" s="60"/>
      <c r="EQ2234" s="60"/>
      <c r="ER2234" s="60"/>
      <c r="ES2234" s="60"/>
      <c r="ET2234" s="60"/>
      <c r="EU2234" s="60"/>
      <c r="EV2234" s="60"/>
      <c r="EW2234" s="60"/>
      <c r="EX2234" s="60"/>
      <c r="EY2234" s="60"/>
      <c r="EZ2234" s="60"/>
      <c r="FA2234" s="60"/>
      <c r="FB2234" s="60"/>
    </row>
    <row r="2235" spans="22:158" x14ac:dyDescent="0.25">
      <c r="W2235" s="33"/>
      <c r="X2235" s="33"/>
      <c r="AH2235" s="38">
        <v>100</v>
      </c>
      <c r="AI2235" s="38">
        <v>105</v>
      </c>
      <c r="AJ2235" s="38">
        <v>18400</v>
      </c>
      <c r="AK2235" s="38">
        <v>18</v>
      </c>
      <c r="AL2235" s="38">
        <v>1919258</v>
      </c>
      <c r="AM2235" s="61" t="s">
        <v>1816</v>
      </c>
      <c r="AN2235" s="61" t="s">
        <v>1688</v>
      </c>
      <c r="AO2235" s="61" t="s">
        <v>1664</v>
      </c>
      <c r="AP2235" s="61" t="s">
        <v>4974</v>
      </c>
      <c r="AQ2235" s="61" t="s">
        <v>4977</v>
      </c>
      <c r="AR2235" s="28">
        <v>3651558.1</v>
      </c>
      <c r="AS2235" s="28">
        <v>0</v>
      </c>
      <c r="AT2235" s="28">
        <v>0</v>
      </c>
      <c r="AU2235" s="62"/>
      <c r="DL2235"/>
      <c r="DM2235"/>
      <c r="DN2235"/>
      <c r="DO2235"/>
      <c r="DP2235"/>
      <c r="DQ2235"/>
      <c r="DR2235"/>
      <c r="DV2235" s="31" t="s">
        <v>2415</v>
      </c>
      <c r="DW2235" s="31" t="s">
        <v>2416</v>
      </c>
      <c r="DX2235" s="63"/>
      <c r="DY2235" s="63"/>
      <c r="DZ2235" s="63"/>
      <c r="EA2235" s="167"/>
      <c r="EB2235" s="60"/>
      <c r="EC2235" s="60"/>
      <c r="ED2235" s="60"/>
      <c r="EE2235" s="60"/>
      <c r="EF2235" s="60"/>
      <c r="EG2235" s="60"/>
      <c r="EH2235" s="60"/>
      <c r="EI2235" s="60"/>
      <c r="EJ2235" s="60"/>
      <c r="EK2235" s="60"/>
      <c r="EL2235" s="60"/>
      <c r="EM2235" s="60"/>
      <c r="EN2235" s="60"/>
      <c r="EO2235" s="60"/>
      <c r="EP2235" s="60"/>
      <c r="EQ2235" s="60"/>
      <c r="ER2235" s="60"/>
      <c r="ES2235" s="60"/>
      <c r="ET2235" s="60"/>
      <c r="EU2235" s="60"/>
      <c r="EV2235" s="60"/>
      <c r="EW2235" s="60"/>
      <c r="EX2235" s="60"/>
      <c r="EY2235" s="60"/>
      <c r="EZ2235" s="60"/>
      <c r="FA2235" s="60"/>
      <c r="FB2235" s="60"/>
    </row>
    <row r="2236" spans="22:158" x14ac:dyDescent="0.25">
      <c r="W2236" s="33"/>
      <c r="X2236" s="33"/>
      <c r="AH2236" s="38">
        <v>100</v>
      </c>
      <c r="AI2236" s="38">
        <v>105</v>
      </c>
      <c r="AJ2236" s="38">
        <v>18550</v>
      </c>
      <c r="AK2236" s="38">
        <v>18</v>
      </c>
      <c r="AL2236" s="38">
        <v>1919258</v>
      </c>
      <c r="AM2236" s="61" t="s">
        <v>1816</v>
      </c>
      <c r="AN2236" s="61" t="s">
        <v>1688</v>
      </c>
      <c r="AO2236" s="61" t="s">
        <v>1667</v>
      </c>
      <c r="AP2236" s="61" t="s">
        <v>4974</v>
      </c>
      <c r="AQ2236" s="61" t="s">
        <v>4977</v>
      </c>
      <c r="AR2236" s="28">
        <v>3694673.9</v>
      </c>
      <c r="AS2236" s="28">
        <v>0</v>
      </c>
      <c r="AT2236" s="28">
        <v>0</v>
      </c>
      <c r="AU2236" s="62"/>
      <c r="DL2236"/>
      <c r="DM2236"/>
      <c r="DN2236"/>
      <c r="DO2236"/>
      <c r="DP2236"/>
      <c r="DQ2236"/>
      <c r="DR2236"/>
      <c r="DV2236" s="31" t="s">
        <v>2415</v>
      </c>
      <c r="DW2236" s="31" t="s">
        <v>2416</v>
      </c>
      <c r="DX2236" s="63"/>
      <c r="DY2236" s="63"/>
      <c r="DZ2236" s="63"/>
      <c r="EA2236" s="167"/>
      <c r="EB2236" s="60"/>
      <c r="EC2236" s="60"/>
      <c r="ED2236" s="60"/>
      <c r="EE2236" s="60"/>
      <c r="EF2236" s="60"/>
      <c r="EG2236" s="60"/>
      <c r="EH2236" s="60"/>
      <c r="EI2236" s="60"/>
      <c r="EJ2236" s="60"/>
      <c r="EK2236" s="60"/>
      <c r="EL2236" s="60"/>
      <c r="EM2236" s="60"/>
      <c r="EN2236" s="60"/>
      <c r="EO2236" s="60"/>
      <c r="EP2236" s="60"/>
      <c r="EQ2236" s="60"/>
      <c r="ER2236" s="60"/>
      <c r="ES2236" s="60"/>
      <c r="ET2236" s="60"/>
      <c r="EU2236" s="60"/>
      <c r="EV2236" s="60"/>
      <c r="EW2236" s="60"/>
      <c r="EX2236" s="60"/>
      <c r="EY2236" s="60"/>
      <c r="EZ2236" s="60"/>
      <c r="FA2236" s="60"/>
      <c r="FB2236" s="60"/>
    </row>
    <row r="2237" spans="22:158" x14ac:dyDescent="0.25">
      <c r="W2237" s="33"/>
      <c r="X2237" s="33"/>
      <c r="AH2237" s="38">
        <v>100</v>
      </c>
      <c r="AI2237" s="38">
        <v>110</v>
      </c>
      <c r="AJ2237" s="38">
        <v>11720</v>
      </c>
      <c r="AK2237" s="38">
        <v>18</v>
      </c>
      <c r="AL2237" s="38">
        <v>1919258</v>
      </c>
      <c r="AM2237" s="61" t="s">
        <v>1816</v>
      </c>
      <c r="AN2237" s="61" t="s">
        <v>1696</v>
      </c>
      <c r="AO2237" s="61" t="s">
        <v>5078</v>
      </c>
      <c r="AP2237" s="61" t="s">
        <v>4974</v>
      </c>
      <c r="AQ2237" s="61" t="s">
        <v>4977</v>
      </c>
      <c r="AR2237" s="28">
        <v>108830.6</v>
      </c>
      <c r="AS2237" s="28">
        <v>0</v>
      </c>
      <c r="AT2237" s="28">
        <v>0</v>
      </c>
      <c r="AU2237" s="62"/>
      <c r="DL2237"/>
      <c r="DM2237"/>
      <c r="DN2237"/>
      <c r="DO2237"/>
      <c r="DP2237"/>
      <c r="DQ2237"/>
      <c r="DR2237"/>
      <c r="DV2237" s="31" t="s">
        <v>2415</v>
      </c>
      <c r="DW2237" s="31" t="s">
        <v>2417</v>
      </c>
      <c r="DX2237" s="63"/>
      <c r="DY2237" s="63"/>
      <c r="DZ2237" s="63"/>
      <c r="EA2237" s="167"/>
      <c r="EB2237" s="60"/>
      <c r="EC2237" s="60"/>
      <c r="ED2237" s="60"/>
      <c r="EE2237" s="60"/>
      <c r="EF2237" s="60"/>
      <c r="EG2237" s="60"/>
      <c r="EH2237" s="60"/>
      <c r="EI2237" s="60"/>
      <c r="EJ2237" s="60"/>
      <c r="EK2237" s="60"/>
      <c r="EL2237" s="60"/>
      <c r="EM2237" s="60"/>
      <c r="EN2237" s="60"/>
      <c r="EO2237" s="60"/>
      <c r="EP2237" s="60"/>
      <c r="EQ2237" s="60"/>
      <c r="ER2237" s="60"/>
      <c r="ES2237" s="60"/>
      <c r="ET2237" s="60"/>
      <c r="EU2237" s="60"/>
      <c r="EV2237" s="60"/>
      <c r="EW2237" s="60"/>
      <c r="EX2237" s="60"/>
      <c r="EY2237" s="60"/>
      <c r="EZ2237" s="60"/>
      <c r="FA2237" s="60"/>
      <c r="FB2237" s="60"/>
    </row>
    <row r="2238" spans="22:158" x14ac:dyDescent="0.25">
      <c r="W2238" s="33"/>
      <c r="X2238" s="33"/>
      <c r="AH2238" s="38">
        <v>100</v>
      </c>
      <c r="AI2238" s="38">
        <v>110</v>
      </c>
      <c r="AJ2238" s="38">
        <v>12700</v>
      </c>
      <c r="AK2238" s="38">
        <v>18</v>
      </c>
      <c r="AL2238" s="38">
        <v>1919258</v>
      </c>
      <c r="AM2238" s="61" t="s">
        <v>1816</v>
      </c>
      <c r="AN2238" s="61" t="s">
        <v>1696</v>
      </c>
      <c r="AO2238" s="61" t="s">
        <v>5096</v>
      </c>
      <c r="AP2238" s="61" t="s">
        <v>4974</v>
      </c>
      <c r="AQ2238" s="61" t="s">
        <v>4977</v>
      </c>
      <c r="AR2238" s="28">
        <v>765598.3</v>
      </c>
      <c r="AS2238" s="28">
        <v>0</v>
      </c>
      <c r="AT2238" s="28">
        <v>0</v>
      </c>
      <c r="AU2238" s="62"/>
      <c r="DL2238"/>
      <c r="DM2238"/>
      <c r="DN2238"/>
      <c r="DO2238"/>
      <c r="DP2238"/>
      <c r="DQ2238"/>
      <c r="DR2238"/>
      <c r="DV2238" s="31" t="s">
        <v>2415</v>
      </c>
      <c r="DW2238" s="31" t="s">
        <v>2417</v>
      </c>
      <c r="DX2238" s="63"/>
      <c r="DY2238" s="63"/>
      <c r="DZ2238" s="63"/>
      <c r="EA2238" s="167"/>
      <c r="EB2238" s="60"/>
      <c r="EC2238" s="60"/>
      <c r="ED2238" s="60"/>
      <c r="EE2238" s="60"/>
      <c r="EF2238" s="60"/>
      <c r="EG2238" s="60"/>
      <c r="EH2238" s="60"/>
      <c r="EI2238" s="60"/>
      <c r="EJ2238" s="60"/>
      <c r="EK2238" s="60"/>
      <c r="EL2238" s="60"/>
      <c r="EM2238" s="60"/>
      <c r="EN2238" s="60"/>
      <c r="EO2238" s="60"/>
      <c r="EP2238" s="60"/>
      <c r="EQ2238" s="60"/>
      <c r="ER2238" s="60"/>
      <c r="ES2238" s="60"/>
      <c r="ET2238" s="60"/>
      <c r="EU2238" s="60"/>
      <c r="EV2238" s="60"/>
      <c r="EW2238" s="60"/>
      <c r="EX2238" s="60"/>
      <c r="EY2238" s="60"/>
      <c r="EZ2238" s="60"/>
      <c r="FA2238" s="60"/>
      <c r="FB2238" s="60"/>
    </row>
    <row r="2239" spans="22:158" x14ac:dyDescent="0.25">
      <c r="W2239" s="33"/>
      <c r="X2239" s="33"/>
      <c r="AH2239" s="38">
        <v>100</v>
      </c>
      <c r="AI2239" s="38">
        <v>110</v>
      </c>
      <c r="AJ2239" s="38">
        <v>13050</v>
      </c>
      <c r="AK2239" s="38">
        <v>18</v>
      </c>
      <c r="AL2239" s="38">
        <v>1919258</v>
      </c>
      <c r="AM2239" s="61" t="s">
        <v>1816</v>
      </c>
      <c r="AN2239" s="61" t="s">
        <v>1696</v>
      </c>
      <c r="AO2239" s="61" t="s">
        <v>5103</v>
      </c>
      <c r="AP2239" s="61" t="s">
        <v>4974</v>
      </c>
      <c r="AQ2239" s="61" t="s">
        <v>4977</v>
      </c>
      <c r="AR2239" s="28">
        <v>12664.1</v>
      </c>
      <c r="AS2239" s="28">
        <v>0</v>
      </c>
      <c r="AT2239" s="28">
        <v>0</v>
      </c>
      <c r="AU2239" s="62"/>
      <c r="DL2239"/>
      <c r="DM2239"/>
      <c r="DN2239"/>
      <c r="DO2239"/>
      <c r="DP2239"/>
      <c r="DQ2239"/>
      <c r="DR2239"/>
      <c r="DV2239" s="31" t="s">
        <v>2415</v>
      </c>
      <c r="DW2239" s="31" t="s">
        <v>2417</v>
      </c>
      <c r="DX2239" s="63"/>
      <c r="DY2239" s="63"/>
      <c r="DZ2239" s="63"/>
      <c r="EA2239" s="167"/>
      <c r="EB2239" s="60"/>
      <c r="EC2239" s="60"/>
      <c r="ED2239" s="60"/>
      <c r="EE2239" s="60"/>
      <c r="EF2239" s="60"/>
      <c r="EG2239" s="60"/>
      <c r="EH2239" s="60"/>
      <c r="EI2239" s="60"/>
      <c r="EJ2239" s="60"/>
      <c r="EK2239" s="60"/>
      <c r="EL2239" s="60"/>
      <c r="EM2239" s="60"/>
      <c r="EN2239" s="60"/>
      <c r="EO2239" s="60"/>
      <c r="EP2239" s="60"/>
      <c r="EQ2239" s="60"/>
      <c r="ER2239" s="60"/>
      <c r="ES2239" s="60"/>
      <c r="ET2239" s="60"/>
      <c r="EU2239" s="60"/>
      <c r="EV2239" s="60"/>
      <c r="EW2239" s="60"/>
      <c r="EX2239" s="60"/>
      <c r="EY2239" s="60"/>
      <c r="EZ2239" s="60"/>
      <c r="FA2239" s="60"/>
      <c r="FB2239" s="60"/>
    </row>
    <row r="2240" spans="22:158" x14ac:dyDescent="0.25">
      <c r="W2240" s="33"/>
      <c r="X2240" s="33"/>
      <c r="AH2240" s="38">
        <v>100</v>
      </c>
      <c r="AI2240" s="38">
        <v>110</v>
      </c>
      <c r="AJ2240" s="38">
        <v>13400</v>
      </c>
      <c r="AK2240" s="38">
        <v>18</v>
      </c>
      <c r="AL2240" s="38">
        <v>1919258</v>
      </c>
      <c r="AM2240" s="61" t="s">
        <v>1816</v>
      </c>
      <c r="AN2240" s="61" t="s">
        <v>1696</v>
      </c>
      <c r="AO2240" s="61" t="s">
        <v>5111</v>
      </c>
      <c r="AP2240" s="61" t="s">
        <v>4974</v>
      </c>
      <c r="AQ2240" s="61" t="s">
        <v>4977</v>
      </c>
      <c r="AR2240" s="28">
        <v>490829.8</v>
      </c>
      <c r="AS2240" s="28">
        <v>0</v>
      </c>
      <c r="AT2240" s="28">
        <v>0</v>
      </c>
      <c r="AU2240" s="62"/>
      <c r="DL2240"/>
      <c r="DM2240"/>
      <c r="DN2240"/>
      <c r="DO2240"/>
      <c r="DP2240"/>
      <c r="DQ2240"/>
      <c r="DR2240"/>
      <c r="DV2240" s="31" t="s">
        <v>2415</v>
      </c>
      <c r="DW2240" s="31" t="s">
        <v>2417</v>
      </c>
      <c r="DX2240" s="63"/>
      <c r="DY2240" s="63"/>
      <c r="DZ2240" s="63"/>
      <c r="EA2240" s="167"/>
      <c r="EB2240" s="60"/>
      <c r="EC2240" s="60"/>
      <c r="ED2240" s="60"/>
      <c r="EE2240" s="60"/>
      <c r="EF2240" s="60"/>
      <c r="EG2240" s="60"/>
      <c r="EH2240" s="60"/>
      <c r="EI2240" s="60"/>
      <c r="EJ2240" s="60"/>
      <c r="EK2240" s="60"/>
      <c r="EL2240" s="60"/>
      <c r="EM2240" s="60"/>
      <c r="EN2240" s="60"/>
      <c r="EO2240" s="60"/>
      <c r="EP2240" s="60"/>
      <c r="EQ2240" s="60"/>
      <c r="ER2240" s="60"/>
      <c r="ES2240" s="60"/>
      <c r="ET2240" s="60"/>
      <c r="EU2240" s="60"/>
      <c r="EV2240" s="60"/>
      <c r="EW2240" s="60"/>
      <c r="EX2240" s="60"/>
      <c r="EY2240" s="60"/>
      <c r="EZ2240" s="60"/>
      <c r="FA2240" s="60"/>
      <c r="FB2240" s="60"/>
    </row>
    <row r="2241" spans="22:158" x14ac:dyDescent="0.25">
      <c r="W2241" s="33"/>
      <c r="X2241" s="33"/>
      <c r="AH2241" s="38">
        <v>100</v>
      </c>
      <c r="AI2241" s="38">
        <v>110</v>
      </c>
      <c r="AJ2241" s="38">
        <v>14650</v>
      </c>
      <c r="AK2241" s="38">
        <v>18</v>
      </c>
      <c r="AL2241" s="38">
        <v>1919258</v>
      </c>
      <c r="AM2241" s="61" t="s">
        <v>1816</v>
      </c>
      <c r="AN2241" s="61" t="s">
        <v>1696</v>
      </c>
      <c r="AO2241" s="61" t="s">
        <v>1581</v>
      </c>
      <c r="AP2241" s="61" t="s">
        <v>4974</v>
      </c>
      <c r="AQ2241" s="61" t="s">
        <v>4977</v>
      </c>
      <c r="AR2241" s="28">
        <v>549283.80000000005</v>
      </c>
      <c r="AS2241" s="28">
        <v>0</v>
      </c>
      <c r="AT2241" s="28">
        <v>0</v>
      </c>
      <c r="AU2241" s="62"/>
      <c r="DL2241"/>
      <c r="DM2241"/>
      <c r="DN2241"/>
      <c r="DO2241"/>
      <c r="DP2241"/>
      <c r="DQ2241"/>
      <c r="DR2241"/>
      <c r="DV2241" s="31" t="s">
        <v>2415</v>
      </c>
      <c r="DW2241" s="31" t="s">
        <v>2417</v>
      </c>
      <c r="DX2241" s="63"/>
      <c r="DY2241" s="63"/>
      <c r="DZ2241" s="63"/>
      <c r="EA2241" s="167"/>
      <c r="EB2241" s="60"/>
      <c r="EC2241" s="60"/>
      <c r="ED2241" s="60"/>
      <c r="EE2241" s="60"/>
      <c r="EF2241" s="60"/>
      <c r="EG2241" s="60"/>
      <c r="EH2241" s="60"/>
      <c r="EI2241" s="60"/>
      <c r="EJ2241" s="60"/>
      <c r="EK2241" s="60"/>
      <c r="EL2241" s="60"/>
      <c r="EM2241" s="60"/>
      <c r="EN2241" s="60"/>
      <c r="EO2241" s="60"/>
      <c r="EP2241" s="60"/>
      <c r="EQ2241" s="60"/>
      <c r="ER2241" s="60"/>
      <c r="ES2241" s="60"/>
      <c r="ET2241" s="60"/>
      <c r="EU2241" s="60"/>
      <c r="EV2241" s="60"/>
      <c r="EW2241" s="60"/>
      <c r="EX2241" s="60"/>
      <c r="EY2241" s="60"/>
      <c r="EZ2241" s="60"/>
      <c r="FA2241" s="60"/>
      <c r="FB2241" s="60"/>
    </row>
    <row r="2242" spans="22:158" x14ac:dyDescent="0.25">
      <c r="W2242" s="33"/>
      <c r="X2242" s="33"/>
      <c r="AH2242" s="38">
        <v>100</v>
      </c>
      <c r="AI2242" s="38">
        <v>110</v>
      </c>
      <c r="AJ2242" s="38">
        <v>15650</v>
      </c>
      <c r="AK2242" s="38">
        <v>18</v>
      </c>
      <c r="AL2242" s="38">
        <v>1919258</v>
      </c>
      <c r="AM2242" s="61" t="s">
        <v>1816</v>
      </c>
      <c r="AN2242" s="61" t="s">
        <v>1696</v>
      </c>
      <c r="AO2242" s="61" t="s">
        <v>1604</v>
      </c>
      <c r="AP2242" s="61" t="s">
        <v>4974</v>
      </c>
      <c r="AQ2242" s="61" t="s">
        <v>4977</v>
      </c>
      <c r="AR2242" s="28">
        <v>106128.1</v>
      </c>
      <c r="AS2242" s="28">
        <v>0</v>
      </c>
      <c r="AT2242" s="28">
        <v>0</v>
      </c>
      <c r="AU2242" s="62"/>
      <c r="DL2242"/>
      <c r="DM2242"/>
      <c r="DN2242"/>
      <c r="DO2242"/>
      <c r="DP2242"/>
      <c r="DQ2242"/>
      <c r="DR2242"/>
      <c r="DV2242" s="31" t="s">
        <v>2415</v>
      </c>
      <c r="DW2242" s="31" t="s">
        <v>2417</v>
      </c>
      <c r="DX2242" s="63"/>
      <c r="DY2242" s="63"/>
      <c r="DZ2242" s="63"/>
      <c r="EA2242" s="167"/>
      <c r="EB2242" s="60"/>
      <c r="EC2242" s="60"/>
      <c r="ED2242" s="60"/>
      <c r="EE2242" s="60"/>
      <c r="EF2242" s="60"/>
      <c r="EG2242" s="60"/>
      <c r="EH2242" s="60"/>
      <c r="EI2242" s="60"/>
      <c r="EJ2242" s="60"/>
      <c r="EK2242" s="60"/>
      <c r="EL2242" s="60"/>
      <c r="EM2242" s="60"/>
      <c r="EN2242" s="60"/>
      <c r="EO2242" s="60"/>
      <c r="EP2242" s="60"/>
      <c r="EQ2242" s="60"/>
      <c r="ER2242" s="60"/>
      <c r="ES2242" s="60"/>
      <c r="ET2242" s="60"/>
      <c r="EU2242" s="60"/>
      <c r="EV2242" s="60"/>
      <c r="EW2242" s="60"/>
      <c r="EX2242" s="60"/>
      <c r="EY2242" s="60"/>
      <c r="EZ2242" s="60"/>
      <c r="FA2242" s="60"/>
      <c r="FB2242" s="60"/>
    </row>
    <row r="2243" spans="22:158" x14ac:dyDescent="0.25">
      <c r="W2243" s="33"/>
      <c r="X2243" s="33"/>
      <c r="AH2243" s="38">
        <v>100</v>
      </c>
      <c r="AI2243" s="38">
        <v>110</v>
      </c>
      <c r="AJ2243" s="38">
        <v>15900</v>
      </c>
      <c r="AK2243" s="38">
        <v>18</v>
      </c>
      <c r="AL2243" s="38">
        <v>1919258</v>
      </c>
      <c r="AM2243" s="61" t="s">
        <v>1816</v>
      </c>
      <c r="AN2243" s="61" t="s">
        <v>1696</v>
      </c>
      <c r="AO2243" s="61" t="s">
        <v>1609</v>
      </c>
      <c r="AP2243" s="61" t="s">
        <v>4974</v>
      </c>
      <c r="AQ2243" s="61" t="s">
        <v>4977</v>
      </c>
      <c r="AR2243" s="28">
        <v>48538.400000000001</v>
      </c>
      <c r="AS2243" s="28">
        <v>0</v>
      </c>
      <c r="AT2243" s="28">
        <v>0</v>
      </c>
      <c r="AU2243" s="62"/>
      <c r="DL2243"/>
      <c r="DM2243"/>
      <c r="DN2243"/>
      <c r="DO2243"/>
      <c r="DP2243"/>
      <c r="DQ2243"/>
      <c r="DR2243"/>
      <c r="DV2243" s="31" t="s">
        <v>2415</v>
      </c>
      <c r="DW2243" s="31" t="s">
        <v>2417</v>
      </c>
      <c r="DX2243" s="63"/>
      <c r="DY2243" s="63"/>
      <c r="DZ2243" s="63"/>
      <c r="EA2243" s="167"/>
      <c r="EB2243" s="60"/>
      <c r="EC2243" s="60"/>
      <c r="ED2243" s="60"/>
      <c r="EE2243" s="60"/>
      <c r="EF2243" s="60"/>
      <c r="EG2243" s="60"/>
      <c r="EH2243" s="60"/>
      <c r="EI2243" s="60"/>
      <c r="EJ2243" s="60"/>
      <c r="EK2243" s="60"/>
      <c r="EL2243" s="60"/>
      <c r="EM2243" s="60"/>
      <c r="EN2243" s="60"/>
      <c r="EO2243" s="60"/>
      <c r="EP2243" s="60"/>
      <c r="EQ2243" s="60"/>
      <c r="ER2243" s="60"/>
      <c r="ES2243" s="60"/>
      <c r="ET2243" s="60"/>
      <c r="EU2243" s="60"/>
      <c r="EV2243" s="60"/>
      <c r="EW2243" s="60"/>
      <c r="EX2243" s="60"/>
      <c r="EY2243" s="60"/>
      <c r="EZ2243" s="60"/>
      <c r="FA2243" s="60"/>
      <c r="FB2243" s="60"/>
    </row>
    <row r="2244" spans="22:158" x14ac:dyDescent="0.25">
      <c r="W2244" s="33"/>
      <c r="X2244" s="33"/>
      <c r="AH2244" s="38">
        <v>100</v>
      </c>
      <c r="AI2244" s="38">
        <v>110</v>
      </c>
      <c r="AJ2244" s="38">
        <v>16400</v>
      </c>
      <c r="AK2244" s="38">
        <v>18</v>
      </c>
      <c r="AL2244" s="38">
        <v>1919258</v>
      </c>
      <c r="AM2244" s="61" t="s">
        <v>1816</v>
      </c>
      <c r="AN2244" s="61" t="s">
        <v>1696</v>
      </c>
      <c r="AO2244" s="61" t="s">
        <v>1620</v>
      </c>
      <c r="AP2244" s="61" t="s">
        <v>4974</v>
      </c>
      <c r="AQ2244" s="61" t="s">
        <v>4977</v>
      </c>
      <c r="AR2244" s="28">
        <v>336120.6</v>
      </c>
      <c r="AS2244" s="28">
        <v>0</v>
      </c>
      <c r="AT2244" s="28">
        <v>0</v>
      </c>
      <c r="AU2244" s="62"/>
      <c r="DL2244"/>
      <c r="DM2244"/>
      <c r="DN2244"/>
      <c r="DO2244"/>
      <c r="DP2244"/>
      <c r="DQ2244"/>
      <c r="DR2244"/>
      <c r="DV2244" s="31" t="s">
        <v>2415</v>
      </c>
      <c r="DW2244" s="31" t="s">
        <v>2417</v>
      </c>
      <c r="DX2244" s="63"/>
      <c r="DY2244" s="63"/>
      <c r="DZ2244" s="63"/>
      <c r="EA2244" s="167"/>
      <c r="EB2244" s="60"/>
      <c r="EC2244" s="60"/>
      <c r="ED2244" s="60"/>
      <c r="EE2244" s="60"/>
      <c r="EF2244" s="60"/>
      <c r="EG2244" s="60"/>
      <c r="EH2244" s="60"/>
      <c r="EI2244" s="60"/>
      <c r="EJ2244" s="60"/>
      <c r="EK2244" s="60"/>
      <c r="EL2244" s="60"/>
      <c r="EM2244" s="60"/>
      <c r="EN2244" s="60"/>
      <c r="EO2244" s="60"/>
      <c r="EP2244" s="60"/>
      <c r="EQ2244" s="60"/>
      <c r="ER2244" s="60"/>
      <c r="ES2244" s="60"/>
      <c r="ET2244" s="60"/>
      <c r="EU2244" s="60"/>
      <c r="EV2244" s="60"/>
      <c r="EW2244" s="60"/>
      <c r="EX2244" s="60"/>
      <c r="EY2244" s="60"/>
      <c r="EZ2244" s="60"/>
      <c r="FA2244" s="60"/>
      <c r="FB2244" s="60"/>
    </row>
    <row r="2245" spans="22:158" x14ac:dyDescent="0.25">
      <c r="W2245" s="33"/>
      <c r="X2245" s="33"/>
      <c r="AH2245" s="38">
        <v>100</v>
      </c>
      <c r="AI2245" s="38">
        <v>110</v>
      </c>
      <c r="AJ2245" s="38">
        <v>17000</v>
      </c>
      <c r="AK2245" s="38">
        <v>18</v>
      </c>
      <c r="AL2245" s="38">
        <v>1919258</v>
      </c>
      <c r="AM2245" s="61" t="s">
        <v>1816</v>
      </c>
      <c r="AN2245" s="61" t="s">
        <v>1696</v>
      </c>
      <c r="AO2245" s="61" t="s">
        <v>1633</v>
      </c>
      <c r="AP2245" s="61" t="s">
        <v>4974</v>
      </c>
      <c r="AQ2245" s="61" t="s">
        <v>4977</v>
      </c>
      <c r="AR2245" s="28">
        <v>85144.9</v>
      </c>
      <c r="AS2245" s="28">
        <v>0</v>
      </c>
      <c r="AT2245" s="28">
        <v>0</v>
      </c>
      <c r="AU2245" s="62"/>
      <c r="DL2245"/>
      <c r="DM2245"/>
      <c r="DN2245"/>
      <c r="DO2245"/>
      <c r="DP2245"/>
      <c r="DQ2245"/>
      <c r="DR2245"/>
      <c r="DV2245" s="31" t="s">
        <v>2415</v>
      </c>
      <c r="DW2245" s="31" t="s">
        <v>2417</v>
      </c>
      <c r="DX2245" s="63"/>
      <c r="DY2245" s="63"/>
      <c r="DZ2245" s="63"/>
      <c r="EA2245" s="167"/>
      <c r="EB2245" s="60"/>
      <c r="EC2245" s="60"/>
      <c r="ED2245" s="60"/>
      <c r="EE2245" s="60"/>
      <c r="EF2245" s="60"/>
      <c r="EG2245" s="60"/>
      <c r="EH2245" s="60"/>
      <c r="EI2245" s="60"/>
      <c r="EJ2245" s="60"/>
      <c r="EK2245" s="60"/>
      <c r="EL2245" s="60"/>
      <c r="EM2245" s="60"/>
      <c r="EN2245" s="60"/>
      <c r="EO2245" s="60"/>
      <c r="EP2245" s="60"/>
      <c r="EQ2245" s="60"/>
      <c r="ER2245" s="60"/>
      <c r="ES2245" s="60"/>
      <c r="ET2245" s="60"/>
      <c r="EU2245" s="60"/>
      <c r="EV2245" s="60"/>
      <c r="EW2245" s="60"/>
      <c r="EX2245" s="60"/>
      <c r="EY2245" s="60"/>
      <c r="EZ2245" s="60"/>
      <c r="FA2245" s="60"/>
      <c r="FB2245" s="60"/>
    </row>
    <row r="2246" spans="22:158" x14ac:dyDescent="0.25">
      <c r="W2246" s="33"/>
      <c r="X2246" s="33"/>
      <c r="AH2246" s="38">
        <v>100</v>
      </c>
      <c r="AI2246" s="38">
        <v>115</v>
      </c>
      <c r="AJ2246" s="38">
        <v>14400</v>
      </c>
      <c r="AK2246" s="38">
        <v>18</v>
      </c>
      <c r="AL2246" s="38">
        <v>1919258</v>
      </c>
      <c r="AM2246" s="61" t="s">
        <v>1816</v>
      </c>
      <c r="AN2246" s="61" t="s">
        <v>1697</v>
      </c>
      <c r="AO2246" s="61" t="s">
        <v>1576</v>
      </c>
      <c r="AP2246" s="61" t="s">
        <v>4974</v>
      </c>
      <c r="AQ2246" s="61" t="s">
        <v>4977</v>
      </c>
      <c r="AR2246" s="28">
        <v>119029.7</v>
      </c>
      <c r="AS2246" s="28">
        <v>0</v>
      </c>
      <c r="AT2246" s="28">
        <v>0</v>
      </c>
      <c r="AU2246" s="62"/>
      <c r="DL2246"/>
      <c r="DM2246"/>
      <c r="DN2246"/>
      <c r="DO2246"/>
      <c r="DP2246"/>
      <c r="DQ2246"/>
      <c r="DR2246"/>
      <c r="DV2246" s="31" t="s">
        <v>2415</v>
      </c>
      <c r="DW2246" s="31" t="s">
        <v>2418</v>
      </c>
      <c r="DX2246" s="63"/>
      <c r="DY2246" s="63"/>
      <c r="DZ2246" s="63"/>
      <c r="EA2246" s="167"/>
      <c r="EB2246" s="60"/>
      <c r="EC2246" s="60"/>
      <c r="ED2246" s="60"/>
      <c r="EE2246" s="60"/>
      <c r="EF2246" s="60"/>
      <c r="EG2246" s="60"/>
      <c r="EH2246" s="60"/>
      <c r="EI2246" s="60"/>
      <c r="EJ2246" s="60"/>
      <c r="EK2246" s="60"/>
      <c r="EL2246" s="60"/>
      <c r="EM2246" s="60"/>
      <c r="EN2246" s="60"/>
      <c r="EO2246" s="60"/>
      <c r="EP2246" s="60"/>
      <c r="EQ2246" s="60"/>
      <c r="ER2246" s="60"/>
      <c r="ES2246" s="60"/>
      <c r="ET2246" s="60"/>
      <c r="EU2246" s="60"/>
      <c r="EV2246" s="60"/>
      <c r="EW2246" s="60"/>
      <c r="EX2246" s="60"/>
      <c r="EY2246" s="60"/>
      <c r="EZ2246" s="60"/>
      <c r="FA2246" s="60"/>
      <c r="FB2246" s="60"/>
    </row>
    <row r="2247" spans="22:158" x14ac:dyDescent="0.25">
      <c r="W2247" s="33"/>
      <c r="X2247" s="33"/>
      <c r="AH2247" s="38">
        <v>100</v>
      </c>
      <c r="AI2247" s="38">
        <v>115</v>
      </c>
      <c r="AJ2247" s="38">
        <v>16900</v>
      </c>
      <c r="AK2247" s="38">
        <v>18</v>
      </c>
      <c r="AL2247" s="38">
        <v>1919258</v>
      </c>
      <c r="AM2247" s="61" t="s">
        <v>1816</v>
      </c>
      <c r="AN2247" s="61" t="s">
        <v>1697</v>
      </c>
      <c r="AO2247" s="61" t="s">
        <v>1631</v>
      </c>
      <c r="AP2247" s="61" t="s">
        <v>4974</v>
      </c>
      <c r="AQ2247" s="61" t="s">
        <v>4977</v>
      </c>
      <c r="AR2247" s="28">
        <v>585085.1</v>
      </c>
      <c r="AS2247" s="28">
        <v>0</v>
      </c>
      <c r="AT2247" s="28">
        <v>0</v>
      </c>
      <c r="AU2247" s="62"/>
      <c r="DL2247"/>
      <c r="DM2247"/>
      <c r="DN2247"/>
      <c r="DO2247"/>
      <c r="DP2247"/>
      <c r="DQ2247"/>
      <c r="DR2247"/>
      <c r="DV2247" s="31" t="s">
        <v>2415</v>
      </c>
      <c r="DW2247" s="31" t="s">
        <v>2418</v>
      </c>
      <c r="DX2247" s="63"/>
      <c r="DY2247" s="63"/>
      <c r="DZ2247" s="63"/>
      <c r="EA2247" s="167"/>
      <c r="EB2247" s="60"/>
      <c r="EC2247" s="60"/>
      <c r="ED2247" s="60"/>
      <c r="EE2247" s="60"/>
      <c r="EF2247" s="60"/>
      <c r="EG2247" s="60"/>
      <c r="EH2247" s="60"/>
      <c r="EI2247" s="60"/>
      <c r="EJ2247" s="60"/>
      <c r="EK2247" s="60"/>
      <c r="EL2247" s="60"/>
      <c r="EM2247" s="60"/>
      <c r="EN2247" s="60"/>
      <c r="EO2247" s="60"/>
      <c r="EP2247" s="60"/>
      <c r="EQ2247" s="60"/>
      <c r="ER2247" s="60"/>
      <c r="ES2247" s="60"/>
      <c r="ET2247" s="60"/>
      <c r="EU2247" s="60"/>
      <c r="EV2247" s="60"/>
      <c r="EW2247" s="60"/>
      <c r="EX2247" s="60"/>
      <c r="EY2247" s="60"/>
      <c r="EZ2247" s="60"/>
      <c r="FA2247" s="60"/>
      <c r="FB2247" s="60"/>
    </row>
    <row r="2248" spans="22:158" x14ac:dyDescent="0.25">
      <c r="W2248" s="33"/>
      <c r="X2248" s="33"/>
      <c r="AH2248" s="38">
        <v>100</v>
      </c>
      <c r="AI2248" s="38">
        <v>115</v>
      </c>
      <c r="AJ2248" s="38">
        <v>16950</v>
      </c>
      <c r="AK2248" s="38">
        <v>18</v>
      </c>
      <c r="AL2248" s="38">
        <v>1919258</v>
      </c>
      <c r="AM2248" s="61" t="s">
        <v>1816</v>
      </c>
      <c r="AN2248" s="61" t="s">
        <v>1697</v>
      </c>
      <c r="AO2248" s="61" t="s">
        <v>1632</v>
      </c>
      <c r="AP2248" s="61" t="s">
        <v>4974</v>
      </c>
      <c r="AQ2248" s="61" t="s">
        <v>4977</v>
      </c>
      <c r="AR2248" s="28">
        <v>815567</v>
      </c>
      <c r="AS2248" s="28">
        <v>0</v>
      </c>
      <c r="AT2248" s="28">
        <v>0</v>
      </c>
      <c r="AU2248" s="62"/>
      <c r="DL2248"/>
      <c r="DM2248"/>
      <c r="DN2248"/>
      <c r="DO2248"/>
      <c r="DP2248"/>
      <c r="DQ2248"/>
      <c r="DR2248"/>
      <c r="DV2248" s="31" t="s">
        <v>2415</v>
      </c>
      <c r="DW2248" s="31" t="s">
        <v>2418</v>
      </c>
      <c r="DX2248" s="63"/>
      <c r="DY2248" s="63"/>
      <c r="DZ2248" s="63"/>
      <c r="EA2248" s="167"/>
      <c r="EB2248" s="60"/>
      <c r="EC2248" s="60"/>
      <c r="ED2248" s="60"/>
      <c r="EE2248" s="60"/>
      <c r="EF2248" s="60"/>
      <c r="EG2248" s="60"/>
      <c r="EH2248" s="60"/>
      <c r="EI2248" s="60"/>
      <c r="EJ2248" s="60"/>
      <c r="EK2248" s="60"/>
      <c r="EL2248" s="60"/>
      <c r="EM2248" s="60"/>
      <c r="EN2248" s="60"/>
      <c r="EO2248" s="60"/>
      <c r="EP2248" s="60"/>
      <c r="EQ2248" s="60"/>
      <c r="ER2248" s="60"/>
      <c r="ES2248" s="60"/>
      <c r="ET2248" s="60"/>
      <c r="EU2248" s="60"/>
      <c r="EV2248" s="60"/>
      <c r="EW2248" s="60"/>
      <c r="EX2248" s="60"/>
      <c r="EY2248" s="60"/>
      <c r="EZ2248" s="60"/>
      <c r="FA2248" s="60"/>
      <c r="FB2248" s="60"/>
    </row>
    <row r="2249" spans="22:158" x14ac:dyDescent="0.25">
      <c r="V2249" s="1"/>
      <c r="W2249" s="33"/>
      <c r="X2249" s="33"/>
      <c r="AH2249" s="38">
        <v>100</v>
      </c>
      <c r="AI2249" s="38">
        <v>115</v>
      </c>
      <c r="AJ2249" s="38">
        <v>18350</v>
      </c>
      <c r="AK2249" s="38">
        <v>18</v>
      </c>
      <c r="AL2249" s="38">
        <v>1919258</v>
      </c>
      <c r="AM2249" s="61" t="s">
        <v>1816</v>
      </c>
      <c r="AN2249" s="61" t="s">
        <v>1697</v>
      </c>
      <c r="AO2249" s="61" t="s">
        <v>1663</v>
      </c>
      <c r="AP2249" s="61" t="s">
        <v>4974</v>
      </c>
      <c r="AQ2249" s="61" t="s">
        <v>4977</v>
      </c>
      <c r="AR2249" s="28">
        <v>6690157.7000000002</v>
      </c>
      <c r="AS2249" s="28">
        <v>0</v>
      </c>
      <c r="AT2249" s="28">
        <v>0</v>
      </c>
      <c r="AU2249" s="62"/>
      <c r="DL2249"/>
      <c r="DM2249"/>
      <c r="DN2249"/>
      <c r="DO2249"/>
      <c r="DP2249"/>
      <c r="DQ2249"/>
      <c r="DR2249"/>
      <c r="DV2249" s="31" t="s">
        <v>2415</v>
      </c>
      <c r="DW2249" s="31" t="s">
        <v>2418</v>
      </c>
      <c r="DX2249" s="63"/>
      <c r="DY2249" s="63"/>
      <c r="DZ2249" s="63"/>
      <c r="EA2249" s="167"/>
      <c r="EB2249" s="60"/>
      <c r="EC2249" s="60"/>
      <c r="ED2249" s="60"/>
      <c r="EE2249" s="60"/>
      <c r="EF2249" s="60"/>
      <c r="EG2249" s="60"/>
      <c r="EH2249" s="60"/>
      <c r="EI2249" s="60"/>
      <c r="EJ2249" s="60"/>
      <c r="EK2249" s="60"/>
      <c r="EL2249" s="60"/>
      <c r="EM2249" s="60"/>
      <c r="EN2249" s="60"/>
      <c r="EO2249" s="60"/>
      <c r="EP2249" s="60"/>
      <c r="EQ2249" s="60"/>
      <c r="ER2249" s="60"/>
      <c r="ES2249" s="60"/>
      <c r="ET2249" s="60"/>
      <c r="EU2249" s="60"/>
      <c r="EV2249" s="60"/>
      <c r="EW2249" s="60"/>
      <c r="EX2249" s="60"/>
      <c r="EY2249" s="60"/>
      <c r="EZ2249" s="60"/>
      <c r="FA2249" s="60"/>
      <c r="FB2249" s="60"/>
    </row>
    <row r="2250" spans="22:158" x14ac:dyDescent="0.25">
      <c r="V2250" s="1"/>
      <c r="W2250" s="33"/>
      <c r="X2250" s="33"/>
      <c r="AH2250" s="38">
        <v>100</v>
      </c>
      <c r="AI2250" s="38">
        <v>115</v>
      </c>
      <c r="AJ2250" s="38">
        <v>18450</v>
      </c>
      <c r="AK2250" s="38">
        <v>18</v>
      </c>
      <c r="AL2250" s="38">
        <v>1919258</v>
      </c>
      <c r="AM2250" s="61" t="s">
        <v>1816</v>
      </c>
      <c r="AN2250" s="61" t="s">
        <v>1697</v>
      </c>
      <c r="AO2250" s="61" t="s">
        <v>1665</v>
      </c>
      <c r="AP2250" s="61" t="s">
        <v>4974</v>
      </c>
      <c r="AQ2250" s="61" t="s">
        <v>4977</v>
      </c>
      <c r="AR2250" s="28">
        <v>123311.4</v>
      </c>
      <c r="AS2250" s="28">
        <v>0</v>
      </c>
      <c r="AT2250" s="28">
        <v>0</v>
      </c>
      <c r="AU2250" s="62"/>
      <c r="DL2250"/>
      <c r="DM2250"/>
      <c r="DN2250"/>
      <c r="DO2250"/>
      <c r="DP2250"/>
      <c r="DQ2250"/>
      <c r="DR2250"/>
      <c r="DV2250" s="31" t="s">
        <v>2415</v>
      </c>
      <c r="DW2250" s="31" t="s">
        <v>2418</v>
      </c>
      <c r="DX2250" s="63"/>
      <c r="DY2250" s="63"/>
      <c r="DZ2250" s="63"/>
      <c r="EA2250" s="167"/>
      <c r="EB2250" s="60"/>
      <c r="EC2250" s="60"/>
      <c r="ED2250" s="60"/>
      <c r="EE2250" s="60"/>
      <c r="EF2250" s="60"/>
      <c r="EG2250" s="60"/>
      <c r="EH2250" s="60"/>
      <c r="EI2250" s="60"/>
      <c r="EJ2250" s="60"/>
      <c r="EK2250" s="60"/>
      <c r="EL2250" s="60"/>
      <c r="EM2250" s="60"/>
      <c r="EN2250" s="60"/>
      <c r="EO2250" s="60"/>
      <c r="EP2250" s="60"/>
      <c r="EQ2250" s="60"/>
      <c r="ER2250" s="60"/>
      <c r="ES2250" s="60"/>
      <c r="ET2250" s="60"/>
      <c r="EU2250" s="60"/>
      <c r="EV2250" s="60"/>
      <c r="EW2250" s="60"/>
      <c r="EX2250" s="60"/>
      <c r="EY2250" s="60"/>
      <c r="EZ2250" s="60"/>
      <c r="FA2250" s="60"/>
      <c r="FB2250" s="60"/>
    </row>
    <row r="2251" spans="22:158" x14ac:dyDescent="0.25">
      <c r="W2251" s="33"/>
      <c r="X2251" s="33"/>
      <c r="AH2251" s="38">
        <v>100</v>
      </c>
      <c r="AI2251" s="38">
        <v>120</v>
      </c>
      <c r="AJ2251" s="38">
        <v>10250</v>
      </c>
      <c r="AK2251" s="38">
        <v>18</v>
      </c>
      <c r="AL2251" s="38">
        <v>1919258</v>
      </c>
      <c r="AM2251" s="61" t="s">
        <v>1816</v>
      </c>
      <c r="AN2251" s="61" t="s">
        <v>1689</v>
      </c>
      <c r="AO2251" s="61" t="s">
        <v>5048</v>
      </c>
      <c r="AP2251" s="61" t="s">
        <v>4974</v>
      </c>
      <c r="AQ2251" s="61" t="s">
        <v>4977</v>
      </c>
      <c r="AR2251" s="28">
        <v>10146919.800000001</v>
      </c>
      <c r="AS2251" s="28">
        <v>0</v>
      </c>
      <c r="AT2251" s="28">
        <v>0</v>
      </c>
      <c r="AU2251" s="62"/>
      <c r="DL2251"/>
      <c r="DM2251"/>
      <c r="DN2251"/>
      <c r="DO2251"/>
      <c r="DP2251"/>
      <c r="DQ2251"/>
      <c r="DR2251"/>
      <c r="DV2251" s="31" t="s">
        <v>2415</v>
      </c>
      <c r="DW2251" s="31" t="s">
        <v>2419</v>
      </c>
      <c r="DX2251" s="63"/>
      <c r="DY2251" s="63"/>
      <c r="DZ2251" s="63"/>
      <c r="EA2251" s="167"/>
      <c r="EB2251" s="60"/>
      <c r="EC2251" s="60"/>
      <c r="ED2251" s="60"/>
      <c r="EE2251" s="60"/>
      <c r="EF2251" s="60"/>
      <c r="EG2251" s="60"/>
      <c r="EH2251" s="60"/>
      <c r="EI2251" s="60"/>
      <c r="EJ2251" s="60"/>
      <c r="EK2251" s="60"/>
      <c r="EL2251" s="60"/>
      <c r="EM2251" s="60"/>
      <c r="EN2251" s="60"/>
      <c r="EO2251" s="60"/>
      <c r="EP2251" s="60"/>
      <c r="EQ2251" s="60"/>
      <c r="ER2251" s="60"/>
      <c r="ES2251" s="60"/>
      <c r="ET2251" s="60"/>
      <c r="EU2251" s="60"/>
      <c r="EV2251" s="60"/>
      <c r="EW2251" s="60"/>
      <c r="EX2251" s="60"/>
      <c r="EY2251" s="60"/>
      <c r="EZ2251" s="60"/>
      <c r="FA2251" s="60"/>
      <c r="FB2251" s="60"/>
    </row>
    <row r="2252" spans="22:158" x14ac:dyDescent="0.25">
      <c r="W2252" s="33"/>
      <c r="X2252" s="33"/>
      <c r="AH2252" s="38">
        <v>100</v>
      </c>
      <c r="AI2252" s="38">
        <v>120</v>
      </c>
      <c r="AJ2252" s="38">
        <v>11350</v>
      </c>
      <c r="AK2252" s="38">
        <v>18</v>
      </c>
      <c r="AL2252" s="38">
        <v>1919258</v>
      </c>
      <c r="AM2252" s="61" t="s">
        <v>1816</v>
      </c>
      <c r="AN2252" s="61" t="s">
        <v>1689</v>
      </c>
      <c r="AO2252" s="61" t="s">
        <v>5070</v>
      </c>
      <c r="AP2252" s="61" t="s">
        <v>4974</v>
      </c>
      <c r="AQ2252" s="61" t="s">
        <v>4977</v>
      </c>
      <c r="AR2252" s="28">
        <v>3761218.5</v>
      </c>
      <c r="AS2252" s="28">
        <v>0</v>
      </c>
      <c r="AT2252" s="28">
        <v>0</v>
      </c>
      <c r="AU2252" s="62"/>
      <c r="DL2252"/>
      <c r="DM2252"/>
      <c r="DN2252"/>
      <c r="DO2252"/>
      <c r="DP2252"/>
      <c r="DQ2252"/>
      <c r="DR2252"/>
      <c r="DV2252" s="31" t="s">
        <v>2415</v>
      </c>
      <c r="DW2252" s="31" t="s">
        <v>2419</v>
      </c>
      <c r="DX2252" s="63"/>
      <c r="DY2252" s="63"/>
      <c r="DZ2252" s="63"/>
      <c r="EA2252" s="167"/>
      <c r="EB2252" s="60"/>
      <c r="EC2252" s="60"/>
      <c r="ED2252" s="60"/>
      <c r="EE2252" s="60"/>
      <c r="EF2252" s="60"/>
      <c r="EG2252" s="60"/>
      <c r="EH2252" s="60"/>
      <c r="EI2252" s="60"/>
      <c r="EJ2252" s="60"/>
      <c r="EK2252" s="60"/>
      <c r="EL2252" s="60"/>
      <c r="EM2252" s="60"/>
      <c r="EN2252" s="60"/>
      <c r="EO2252" s="60"/>
      <c r="EP2252" s="60"/>
      <c r="EQ2252" s="60"/>
      <c r="ER2252" s="60"/>
      <c r="ES2252" s="60"/>
      <c r="ET2252" s="60"/>
      <c r="EU2252" s="60"/>
      <c r="EV2252" s="60"/>
      <c r="EW2252" s="60"/>
      <c r="EX2252" s="60"/>
      <c r="EY2252" s="60"/>
      <c r="EZ2252" s="60"/>
      <c r="FA2252" s="60"/>
      <c r="FB2252" s="60"/>
    </row>
    <row r="2253" spans="22:158" x14ac:dyDescent="0.25">
      <c r="W2253" s="33"/>
      <c r="X2253" s="33"/>
      <c r="AH2253" s="38">
        <v>100</v>
      </c>
      <c r="AI2253" s="38">
        <v>120</v>
      </c>
      <c r="AJ2253" s="38">
        <v>14550</v>
      </c>
      <c r="AK2253" s="38">
        <v>18</v>
      </c>
      <c r="AL2253" s="38">
        <v>1919258</v>
      </c>
      <c r="AM2253" s="61" t="s">
        <v>1816</v>
      </c>
      <c r="AN2253" s="61" t="s">
        <v>1689</v>
      </c>
      <c r="AO2253" s="61" t="s">
        <v>1579</v>
      </c>
      <c r="AP2253" s="61" t="s">
        <v>4974</v>
      </c>
      <c r="AQ2253" s="61" t="s">
        <v>4977</v>
      </c>
      <c r="AR2253" s="28">
        <v>612002.9</v>
      </c>
      <c r="AS2253" s="28">
        <v>0</v>
      </c>
      <c r="AT2253" s="28">
        <v>0</v>
      </c>
      <c r="AU2253" s="62"/>
      <c r="DL2253"/>
      <c r="DM2253"/>
      <c r="DN2253"/>
      <c r="DO2253"/>
      <c r="DP2253"/>
      <c r="DQ2253"/>
      <c r="DR2253"/>
      <c r="DV2253" s="31" t="s">
        <v>2415</v>
      </c>
      <c r="DW2253" s="31" t="s">
        <v>2419</v>
      </c>
      <c r="DX2253" s="63"/>
      <c r="DY2253" s="63"/>
      <c r="DZ2253" s="63"/>
      <c r="EA2253" s="167"/>
      <c r="EB2253" s="60"/>
      <c r="EC2253" s="60"/>
      <c r="ED2253" s="60"/>
      <c r="EE2253" s="60"/>
      <c r="EF2253" s="60"/>
      <c r="EG2253" s="60"/>
      <c r="EH2253" s="60"/>
      <c r="EI2253" s="60"/>
      <c r="EJ2253" s="60"/>
      <c r="EK2253" s="60"/>
      <c r="EL2253" s="60"/>
      <c r="EM2253" s="60"/>
      <c r="EN2253" s="60"/>
      <c r="EO2253" s="60"/>
      <c r="EP2253" s="60"/>
      <c r="EQ2253" s="60"/>
      <c r="ER2253" s="60"/>
      <c r="ES2253" s="60"/>
      <c r="ET2253" s="60"/>
      <c r="EU2253" s="60"/>
      <c r="EV2253" s="60"/>
      <c r="EW2253" s="60"/>
      <c r="EX2253" s="60"/>
      <c r="EY2253" s="60"/>
      <c r="EZ2253" s="60"/>
      <c r="FA2253" s="60"/>
      <c r="FB2253" s="60"/>
    </row>
    <row r="2254" spans="22:158" x14ac:dyDescent="0.25">
      <c r="W2254" s="33"/>
      <c r="X2254" s="33"/>
      <c r="AH2254" s="38">
        <v>100</v>
      </c>
      <c r="AI2254" s="38">
        <v>120</v>
      </c>
      <c r="AJ2254" s="38">
        <v>14850</v>
      </c>
      <c r="AK2254" s="38">
        <v>18</v>
      </c>
      <c r="AL2254" s="38">
        <v>1919258</v>
      </c>
      <c r="AM2254" s="61" t="s">
        <v>1816</v>
      </c>
      <c r="AN2254" s="61" t="s">
        <v>1689</v>
      </c>
      <c r="AO2254" s="61" t="s">
        <v>1585</v>
      </c>
      <c r="AP2254" s="61" t="s">
        <v>4974</v>
      </c>
      <c r="AQ2254" s="61" t="s">
        <v>4977</v>
      </c>
      <c r="AR2254" s="28">
        <v>1985119.1</v>
      </c>
      <c r="AS2254" s="28">
        <v>0</v>
      </c>
      <c r="AT2254" s="28">
        <v>0</v>
      </c>
      <c r="AU2254" s="62"/>
      <c r="DL2254"/>
      <c r="DM2254"/>
      <c r="DN2254"/>
      <c r="DO2254"/>
      <c r="DP2254"/>
      <c r="DQ2254"/>
      <c r="DR2254"/>
      <c r="DV2254" s="31" t="s">
        <v>2415</v>
      </c>
      <c r="DW2254" s="31" t="s">
        <v>2419</v>
      </c>
      <c r="DX2254" s="63"/>
      <c r="DY2254" s="63"/>
      <c r="DZ2254" s="63"/>
      <c r="EA2254" s="167"/>
      <c r="EB2254" s="60"/>
      <c r="EC2254" s="60"/>
      <c r="ED2254" s="60"/>
      <c r="EE2254" s="60"/>
      <c r="EF2254" s="60"/>
      <c r="EG2254" s="60"/>
      <c r="EH2254" s="60"/>
      <c r="EI2254" s="60"/>
      <c r="EJ2254" s="60"/>
      <c r="EK2254" s="60"/>
      <c r="EL2254" s="60"/>
      <c r="EM2254" s="60"/>
      <c r="EN2254" s="60"/>
      <c r="EO2254" s="60"/>
      <c r="EP2254" s="60"/>
      <c r="EQ2254" s="60"/>
      <c r="ER2254" s="60"/>
      <c r="ES2254" s="60"/>
      <c r="ET2254" s="60"/>
      <c r="EU2254" s="60"/>
      <c r="EV2254" s="60"/>
      <c r="EW2254" s="60"/>
      <c r="EX2254" s="60"/>
      <c r="EY2254" s="60"/>
      <c r="EZ2254" s="60"/>
      <c r="FA2254" s="60"/>
      <c r="FB2254" s="60"/>
    </row>
    <row r="2255" spans="22:158" x14ac:dyDescent="0.25">
      <c r="W2255" s="33"/>
      <c r="X2255" s="33"/>
      <c r="AH2255" s="38">
        <v>100</v>
      </c>
      <c r="AI2255" s="38">
        <v>120</v>
      </c>
      <c r="AJ2255" s="38">
        <v>16610</v>
      </c>
      <c r="AK2255" s="38">
        <v>18</v>
      </c>
      <c r="AL2255" s="38">
        <v>1919258</v>
      </c>
      <c r="AM2255" s="61" t="s">
        <v>1816</v>
      </c>
      <c r="AN2255" s="61" t="s">
        <v>1689</v>
      </c>
      <c r="AO2255" s="61" t="s">
        <v>1625</v>
      </c>
      <c r="AP2255" s="61" t="s">
        <v>4974</v>
      </c>
      <c r="AQ2255" s="61" t="s">
        <v>4977</v>
      </c>
      <c r="AR2255" s="28">
        <v>3765260.8000000003</v>
      </c>
      <c r="AS2255" s="28">
        <v>0</v>
      </c>
      <c r="AT2255" s="28">
        <v>0</v>
      </c>
      <c r="AU2255" s="62"/>
      <c r="DL2255"/>
      <c r="DM2255"/>
      <c r="DN2255"/>
      <c r="DO2255"/>
      <c r="DP2255"/>
      <c r="DQ2255"/>
      <c r="DR2255"/>
      <c r="DV2255" s="31" t="s">
        <v>2415</v>
      </c>
      <c r="DW2255" s="31" t="s">
        <v>2419</v>
      </c>
      <c r="DX2255" s="63"/>
      <c r="DY2255" s="63"/>
      <c r="DZ2255" s="63"/>
      <c r="EA2255" s="167"/>
      <c r="EB2255" s="60"/>
      <c r="EC2255" s="60"/>
      <c r="ED2255" s="60"/>
      <c r="EE2255" s="60"/>
      <c r="EF2255" s="60"/>
      <c r="EG2255" s="60"/>
      <c r="EH2255" s="60"/>
      <c r="EI2255" s="60"/>
      <c r="EJ2255" s="60"/>
      <c r="EK2255" s="60"/>
      <c r="EL2255" s="60"/>
      <c r="EM2255" s="60"/>
      <c r="EN2255" s="60"/>
      <c r="EO2255" s="60"/>
      <c r="EP2255" s="60"/>
      <c r="EQ2255" s="60"/>
      <c r="ER2255" s="60"/>
      <c r="ES2255" s="60"/>
      <c r="ET2255" s="60"/>
      <c r="EU2255" s="60"/>
      <c r="EV2255" s="60"/>
      <c r="EW2255" s="60"/>
      <c r="EX2255" s="60"/>
      <c r="EY2255" s="60"/>
      <c r="EZ2255" s="60"/>
      <c r="FA2255" s="60"/>
      <c r="FB2255" s="60"/>
    </row>
    <row r="2256" spans="22:158" x14ac:dyDescent="0.25">
      <c r="W2256" s="33"/>
      <c r="X2256" s="33"/>
      <c r="AH2256" s="38">
        <v>100</v>
      </c>
      <c r="AI2256" s="38">
        <v>120</v>
      </c>
      <c r="AJ2256" s="38">
        <v>17550</v>
      </c>
      <c r="AK2256" s="38">
        <v>18</v>
      </c>
      <c r="AL2256" s="38">
        <v>1919258</v>
      </c>
      <c r="AM2256" s="61" t="s">
        <v>1816</v>
      </c>
      <c r="AN2256" s="61" t="s">
        <v>1689</v>
      </c>
      <c r="AO2256" s="61" t="s">
        <v>1645</v>
      </c>
      <c r="AP2256" s="61" t="s">
        <v>4974</v>
      </c>
      <c r="AQ2256" s="61" t="s">
        <v>4977</v>
      </c>
      <c r="AR2256" s="28">
        <v>3663327.2</v>
      </c>
      <c r="AS2256" s="28">
        <v>0</v>
      </c>
      <c r="AT2256" s="28">
        <v>0</v>
      </c>
      <c r="AU2256" s="62"/>
      <c r="DL2256"/>
      <c r="DM2256"/>
      <c r="DN2256"/>
      <c r="DO2256"/>
      <c r="DP2256"/>
      <c r="DQ2256"/>
      <c r="DR2256"/>
      <c r="DV2256" s="31" t="s">
        <v>2415</v>
      </c>
      <c r="DW2256" s="31" t="s">
        <v>2419</v>
      </c>
      <c r="DX2256" s="63"/>
      <c r="DY2256" s="63"/>
      <c r="DZ2256" s="63"/>
      <c r="EA2256" s="167"/>
      <c r="EB2256" s="60"/>
      <c r="EC2256" s="60"/>
      <c r="ED2256" s="60"/>
      <c r="EE2256" s="60"/>
      <c r="EF2256" s="60"/>
      <c r="EG2256" s="60"/>
      <c r="EH2256" s="60"/>
      <c r="EI2256" s="60"/>
      <c r="EJ2256" s="60"/>
      <c r="EK2256" s="60"/>
      <c r="EL2256" s="60"/>
      <c r="EM2256" s="60"/>
      <c r="EN2256" s="60"/>
      <c r="EO2256" s="60"/>
      <c r="EP2256" s="60"/>
      <c r="EQ2256" s="60"/>
      <c r="ER2256" s="60"/>
      <c r="ES2256" s="60"/>
      <c r="ET2256" s="60"/>
      <c r="EU2256" s="60"/>
      <c r="EV2256" s="60"/>
      <c r="EW2256" s="60"/>
      <c r="EX2256" s="60"/>
      <c r="EY2256" s="60"/>
      <c r="EZ2256" s="60"/>
      <c r="FA2256" s="60"/>
      <c r="FB2256" s="60"/>
    </row>
    <row r="2257" spans="22:158" x14ac:dyDescent="0.25">
      <c r="V2257" s="1"/>
      <c r="W2257" s="33"/>
      <c r="X2257" s="33"/>
      <c r="AH2257" s="38">
        <v>100</v>
      </c>
      <c r="AI2257" s="38">
        <v>125</v>
      </c>
      <c r="AJ2257" s="38">
        <v>10600</v>
      </c>
      <c r="AK2257" s="38">
        <v>18</v>
      </c>
      <c r="AL2257" s="38">
        <v>1919258</v>
      </c>
      <c r="AM2257" s="61" t="s">
        <v>1816</v>
      </c>
      <c r="AN2257" s="61" t="s">
        <v>1692</v>
      </c>
      <c r="AO2257" s="61" t="s">
        <v>5055</v>
      </c>
      <c r="AP2257" s="61" t="s">
        <v>4974</v>
      </c>
      <c r="AQ2257" s="61" t="s">
        <v>4977</v>
      </c>
      <c r="AR2257" s="28">
        <v>220422.3</v>
      </c>
      <c r="AS2257" s="28">
        <v>0</v>
      </c>
      <c r="AT2257" s="28">
        <v>0</v>
      </c>
      <c r="AU2257" s="62"/>
      <c r="DL2257"/>
      <c r="DM2257"/>
      <c r="DN2257"/>
      <c r="DO2257"/>
      <c r="DP2257"/>
      <c r="DQ2257"/>
      <c r="DR2257"/>
      <c r="DV2257" s="31" t="s">
        <v>2415</v>
      </c>
      <c r="DW2257" s="31" t="s">
        <v>2420</v>
      </c>
      <c r="DX2257" s="63"/>
      <c r="DY2257" s="63"/>
      <c r="DZ2257" s="63"/>
      <c r="EA2257" s="167"/>
      <c r="EB2257" s="60"/>
      <c r="EC2257" s="60"/>
      <c r="ED2257" s="60"/>
      <c r="EE2257" s="60"/>
      <c r="EF2257" s="60"/>
      <c r="EG2257" s="60"/>
      <c r="EH2257" s="60"/>
      <c r="EI2257" s="60"/>
      <c r="EJ2257" s="60"/>
      <c r="EK2257" s="60"/>
      <c r="EL2257" s="60"/>
      <c r="EM2257" s="60"/>
      <c r="EN2257" s="60"/>
      <c r="EO2257" s="60"/>
      <c r="EP2257" s="60"/>
      <c r="EQ2257" s="60"/>
      <c r="ER2257" s="60"/>
      <c r="ES2257" s="60"/>
      <c r="ET2257" s="60"/>
      <c r="EU2257" s="60"/>
      <c r="EV2257" s="60"/>
      <c r="EW2257" s="60"/>
      <c r="EX2257" s="60"/>
      <c r="EY2257" s="60"/>
      <c r="EZ2257" s="60"/>
      <c r="FA2257" s="60"/>
      <c r="FB2257" s="60"/>
    </row>
    <row r="2258" spans="22:158" x14ac:dyDescent="0.25">
      <c r="W2258" s="33"/>
      <c r="X2258" s="33"/>
      <c r="AH2258" s="38">
        <v>100</v>
      </c>
      <c r="AI2258" s="38">
        <v>125</v>
      </c>
      <c r="AJ2258" s="38">
        <v>11730</v>
      </c>
      <c r="AK2258" s="38">
        <v>18</v>
      </c>
      <c r="AL2258" s="38">
        <v>1919258</v>
      </c>
      <c r="AM2258" s="61" t="s">
        <v>1816</v>
      </c>
      <c r="AN2258" s="61" t="s">
        <v>1692</v>
      </c>
      <c r="AO2258" s="61" t="s">
        <v>5079</v>
      </c>
      <c r="AP2258" s="61" t="s">
        <v>4974</v>
      </c>
      <c r="AQ2258" s="61" t="s">
        <v>4977</v>
      </c>
      <c r="AR2258" s="28">
        <v>2084282.4000000001</v>
      </c>
      <c r="AS2258" s="28">
        <v>0</v>
      </c>
      <c r="AT2258" s="28">
        <v>0</v>
      </c>
      <c r="AU2258" s="62"/>
      <c r="DL2258"/>
      <c r="DM2258"/>
      <c r="DN2258"/>
      <c r="DO2258"/>
      <c r="DP2258"/>
      <c r="DQ2258"/>
      <c r="DR2258"/>
      <c r="DV2258" s="31" t="s">
        <v>2415</v>
      </c>
      <c r="DW2258" s="31" t="s">
        <v>2420</v>
      </c>
      <c r="DX2258" s="63"/>
      <c r="DY2258" s="63"/>
      <c r="DZ2258" s="63"/>
      <c r="EA2258" s="167"/>
      <c r="EB2258" s="60"/>
      <c r="EC2258" s="60"/>
      <c r="ED2258" s="60"/>
      <c r="EE2258" s="60"/>
      <c r="EF2258" s="60"/>
      <c r="EG2258" s="60"/>
      <c r="EH2258" s="60"/>
      <c r="EI2258" s="60"/>
      <c r="EJ2258" s="60"/>
      <c r="EK2258" s="60"/>
      <c r="EL2258" s="60"/>
      <c r="EM2258" s="60"/>
      <c r="EN2258" s="60"/>
      <c r="EO2258" s="60"/>
      <c r="EP2258" s="60"/>
      <c r="EQ2258" s="60"/>
      <c r="ER2258" s="60"/>
      <c r="ES2258" s="60"/>
      <c r="ET2258" s="60"/>
      <c r="EU2258" s="60"/>
      <c r="EV2258" s="60"/>
      <c r="EW2258" s="60"/>
      <c r="EX2258" s="60"/>
      <c r="EY2258" s="60"/>
      <c r="EZ2258" s="60"/>
      <c r="FA2258" s="60"/>
      <c r="FB2258" s="60"/>
    </row>
    <row r="2259" spans="22:158" x14ac:dyDescent="0.25">
      <c r="W2259" s="33"/>
      <c r="X2259" s="33"/>
      <c r="AH2259" s="38">
        <v>100</v>
      </c>
      <c r="AI2259" s="38">
        <v>125</v>
      </c>
      <c r="AJ2259" s="38">
        <v>11800</v>
      </c>
      <c r="AK2259" s="38">
        <v>18</v>
      </c>
      <c r="AL2259" s="38">
        <v>1919258</v>
      </c>
      <c r="AM2259" s="61" t="s">
        <v>1816</v>
      </c>
      <c r="AN2259" s="61" t="s">
        <v>1692</v>
      </c>
      <c r="AO2259" s="61" t="s">
        <v>5081</v>
      </c>
      <c r="AP2259" s="61" t="s">
        <v>4974</v>
      </c>
      <c r="AQ2259" s="61" t="s">
        <v>4977</v>
      </c>
      <c r="AR2259" s="28">
        <v>2158453.2999999998</v>
      </c>
      <c r="AS2259" s="28">
        <v>0</v>
      </c>
      <c r="AT2259" s="28">
        <v>0</v>
      </c>
      <c r="AU2259" s="62"/>
      <c r="DL2259"/>
      <c r="DM2259"/>
      <c r="DN2259"/>
      <c r="DO2259"/>
      <c r="DP2259"/>
      <c r="DQ2259"/>
      <c r="DR2259"/>
      <c r="DV2259" s="31" t="s">
        <v>2415</v>
      </c>
      <c r="DW2259" s="31" t="s">
        <v>2420</v>
      </c>
      <c r="DX2259" s="63"/>
      <c r="DY2259" s="63"/>
      <c r="DZ2259" s="63"/>
      <c r="EA2259" s="167"/>
      <c r="EB2259" s="60"/>
      <c r="EC2259" s="60"/>
      <c r="ED2259" s="60"/>
      <c r="EE2259" s="60"/>
      <c r="EF2259" s="60"/>
      <c r="EG2259" s="60"/>
      <c r="EH2259" s="60"/>
      <c r="EI2259" s="60"/>
      <c r="EJ2259" s="60"/>
      <c r="EK2259" s="60"/>
      <c r="EL2259" s="60"/>
      <c r="EM2259" s="60"/>
      <c r="EN2259" s="60"/>
      <c r="EO2259" s="60"/>
      <c r="EP2259" s="60"/>
      <c r="EQ2259" s="60"/>
      <c r="ER2259" s="60"/>
      <c r="ES2259" s="60"/>
      <c r="ET2259" s="60"/>
      <c r="EU2259" s="60"/>
      <c r="EV2259" s="60"/>
      <c r="EW2259" s="60"/>
      <c r="EX2259" s="60"/>
      <c r="EY2259" s="60"/>
      <c r="EZ2259" s="60"/>
      <c r="FA2259" s="60"/>
      <c r="FB2259" s="60"/>
    </row>
    <row r="2260" spans="22:158" x14ac:dyDescent="0.25">
      <c r="W2260" s="33"/>
      <c r="X2260" s="33"/>
      <c r="AH2260" s="38">
        <v>100</v>
      </c>
      <c r="AI2260" s="38">
        <v>125</v>
      </c>
      <c r="AJ2260" s="38">
        <v>13350</v>
      </c>
      <c r="AK2260" s="38">
        <v>18</v>
      </c>
      <c r="AL2260" s="38">
        <v>1919258</v>
      </c>
      <c r="AM2260" s="61" t="s">
        <v>1816</v>
      </c>
      <c r="AN2260" s="61" t="s">
        <v>1692</v>
      </c>
      <c r="AO2260" s="61" t="s">
        <v>5109</v>
      </c>
      <c r="AP2260" s="61" t="s">
        <v>4974</v>
      </c>
      <c r="AQ2260" s="61" t="s">
        <v>4977</v>
      </c>
      <c r="AR2260" s="28">
        <v>3068451.6</v>
      </c>
      <c r="AS2260" s="28">
        <v>0</v>
      </c>
      <c r="AT2260" s="28">
        <v>0</v>
      </c>
      <c r="AU2260" s="62"/>
      <c r="DL2260"/>
      <c r="DM2260"/>
      <c r="DN2260"/>
      <c r="DO2260"/>
      <c r="DP2260"/>
      <c r="DQ2260"/>
      <c r="DR2260"/>
      <c r="DV2260" s="31" t="s">
        <v>2415</v>
      </c>
      <c r="DW2260" s="31" t="s">
        <v>2420</v>
      </c>
      <c r="DX2260" s="63"/>
      <c r="DY2260" s="63"/>
      <c r="DZ2260" s="63"/>
      <c r="EA2260" s="167"/>
      <c r="EB2260" s="60"/>
      <c r="EC2260" s="60"/>
      <c r="ED2260" s="60"/>
      <c r="EE2260" s="60"/>
      <c r="EF2260" s="60"/>
      <c r="EG2260" s="60"/>
      <c r="EH2260" s="60"/>
      <c r="EI2260" s="60"/>
      <c r="EJ2260" s="60"/>
      <c r="EK2260" s="60"/>
      <c r="EL2260" s="60"/>
      <c r="EM2260" s="60"/>
      <c r="EN2260" s="60"/>
      <c r="EO2260" s="60"/>
      <c r="EP2260" s="60"/>
      <c r="EQ2260" s="60"/>
      <c r="ER2260" s="60"/>
      <c r="ES2260" s="60"/>
      <c r="ET2260" s="60"/>
      <c r="EU2260" s="60"/>
      <c r="EV2260" s="60"/>
      <c r="EW2260" s="60"/>
      <c r="EX2260" s="60"/>
      <c r="EY2260" s="60"/>
      <c r="EZ2260" s="60"/>
      <c r="FA2260" s="60"/>
      <c r="FB2260" s="60"/>
    </row>
    <row r="2261" spans="22:158" x14ac:dyDescent="0.25">
      <c r="V2261" s="1"/>
      <c r="W2261" s="33"/>
      <c r="X2261" s="33"/>
      <c r="AH2261" s="38">
        <v>100</v>
      </c>
      <c r="AI2261" s="38">
        <v>125</v>
      </c>
      <c r="AJ2261" s="38">
        <v>14350</v>
      </c>
      <c r="AK2261" s="38">
        <v>18</v>
      </c>
      <c r="AL2261" s="38">
        <v>1919258</v>
      </c>
      <c r="AM2261" s="61" t="s">
        <v>1816</v>
      </c>
      <c r="AN2261" s="61" t="s">
        <v>1692</v>
      </c>
      <c r="AO2261" s="61" t="s">
        <v>1575</v>
      </c>
      <c r="AP2261" s="61" t="s">
        <v>4974</v>
      </c>
      <c r="AQ2261" s="61" t="s">
        <v>4977</v>
      </c>
      <c r="AR2261" s="28">
        <v>3059170.5</v>
      </c>
      <c r="AS2261" s="28">
        <v>0</v>
      </c>
      <c r="AT2261" s="28">
        <v>0</v>
      </c>
      <c r="AU2261" s="62"/>
      <c r="DL2261"/>
      <c r="DM2261"/>
      <c r="DN2261"/>
      <c r="DO2261"/>
      <c r="DP2261"/>
      <c r="DQ2261"/>
      <c r="DR2261"/>
      <c r="DV2261" s="31" t="s">
        <v>2415</v>
      </c>
      <c r="DW2261" s="31" t="s">
        <v>2420</v>
      </c>
      <c r="DX2261" s="63"/>
      <c r="DY2261" s="63"/>
      <c r="DZ2261" s="63"/>
      <c r="EA2261" s="167"/>
      <c r="EB2261" s="60"/>
      <c r="EC2261" s="60"/>
      <c r="ED2261" s="60"/>
      <c r="EE2261" s="60"/>
      <c r="EF2261" s="60"/>
      <c r="EG2261" s="60"/>
      <c r="EH2261" s="60"/>
      <c r="EI2261" s="60"/>
      <c r="EJ2261" s="60"/>
      <c r="EK2261" s="60"/>
      <c r="EL2261" s="60"/>
      <c r="EM2261" s="60"/>
      <c r="EN2261" s="60"/>
      <c r="EO2261" s="60"/>
      <c r="EP2261" s="60"/>
      <c r="EQ2261" s="60"/>
      <c r="ER2261" s="60"/>
      <c r="ES2261" s="60"/>
      <c r="ET2261" s="60"/>
      <c r="EU2261" s="60"/>
      <c r="EV2261" s="60"/>
      <c r="EW2261" s="60"/>
      <c r="EX2261" s="60"/>
      <c r="EY2261" s="60"/>
      <c r="EZ2261" s="60"/>
      <c r="FA2261" s="60"/>
      <c r="FB2261" s="60"/>
    </row>
    <row r="2262" spans="22:158" x14ac:dyDescent="0.25">
      <c r="V2262" s="1"/>
      <c r="W2262" s="33"/>
      <c r="X2262" s="33"/>
      <c r="AH2262" s="38">
        <v>100</v>
      </c>
      <c r="AI2262" s="38">
        <v>125</v>
      </c>
      <c r="AJ2262" s="38">
        <v>15700</v>
      </c>
      <c r="AK2262" s="38">
        <v>18</v>
      </c>
      <c r="AL2262" s="38">
        <v>1919258</v>
      </c>
      <c r="AM2262" s="61" t="s">
        <v>1816</v>
      </c>
      <c r="AN2262" s="61" t="s">
        <v>1692</v>
      </c>
      <c r="AO2262" s="61" t="s">
        <v>1605</v>
      </c>
      <c r="AP2262" s="61" t="s">
        <v>4974</v>
      </c>
      <c r="AQ2262" s="61" t="s">
        <v>4977</v>
      </c>
      <c r="AR2262" s="28">
        <v>115449.1</v>
      </c>
      <c r="AS2262" s="28">
        <v>0</v>
      </c>
      <c r="AT2262" s="28">
        <v>0</v>
      </c>
      <c r="AU2262" s="62"/>
      <c r="DL2262"/>
      <c r="DM2262"/>
      <c r="DN2262"/>
      <c r="DO2262"/>
      <c r="DP2262"/>
      <c r="DQ2262"/>
      <c r="DR2262"/>
      <c r="DV2262" s="31" t="s">
        <v>2415</v>
      </c>
      <c r="DW2262" s="31" t="s">
        <v>2420</v>
      </c>
      <c r="DX2262" s="63"/>
      <c r="DY2262" s="63"/>
      <c r="DZ2262" s="63"/>
      <c r="EA2262" s="167"/>
      <c r="EB2262" s="60"/>
      <c r="EC2262" s="60"/>
      <c r="ED2262" s="60"/>
      <c r="EE2262" s="60"/>
      <c r="EF2262" s="60"/>
      <c r="EG2262" s="60"/>
      <c r="EH2262" s="60"/>
      <c r="EI2262" s="60"/>
      <c r="EJ2262" s="60"/>
      <c r="EK2262" s="60"/>
      <c r="EL2262" s="60"/>
      <c r="EM2262" s="60"/>
      <c r="EN2262" s="60"/>
      <c r="EO2262" s="60"/>
      <c r="EP2262" s="60"/>
      <c r="EQ2262" s="60"/>
      <c r="ER2262" s="60"/>
      <c r="ES2262" s="60"/>
      <c r="ET2262" s="60"/>
      <c r="EU2262" s="60"/>
      <c r="EV2262" s="60"/>
      <c r="EW2262" s="60"/>
      <c r="EX2262" s="60"/>
      <c r="EY2262" s="60"/>
      <c r="EZ2262" s="60"/>
      <c r="FA2262" s="60"/>
      <c r="FB2262" s="60"/>
    </row>
    <row r="2263" spans="22:158" x14ac:dyDescent="0.25">
      <c r="W2263" s="33"/>
      <c r="X2263" s="33"/>
      <c r="AH2263" s="38">
        <v>100</v>
      </c>
      <c r="AI2263" s="38">
        <v>125</v>
      </c>
      <c r="AJ2263" s="38">
        <v>16380</v>
      </c>
      <c r="AK2263" s="38">
        <v>18</v>
      </c>
      <c r="AL2263" s="38">
        <v>1919258</v>
      </c>
      <c r="AM2263" s="61" t="s">
        <v>1816</v>
      </c>
      <c r="AN2263" s="61" t="s">
        <v>1692</v>
      </c>
      <c r="AO2263" s="61" t="s">
        <v>894</v>
      </c>
      <c r="AP2263" s="61" t="s">
        <v>4974</v>
      </c>
      <c r="AQ2263" s="61" t="s">
        <v>4977</v>
      </c>
      <c r="AR2263" s="28">
        <v>558451.5</v>
      </c>
      <c r="AS2263" s="28">
        <v>0</v>
      </c>
      <c r="AT2263" s="28">
        <v>0</v>
      </c>
      <c r="AU2263" s="62"/>
      <c r="DL2263"/>
      <c r="DM2263"/>
      <c r="DN2263"/>
      <c r="DO2263"/>
      <c r="DP2263"/>
      <c r="DQ2263"/>
      <c r="DR2263"/>
      <c r="DV2263" s="31" t="s">
        <v>2415</v>
      </c>
      <c r="DW2263" s="31" t="s">
        <v>2420</v>
      </c>
      <c r="DX2263" s="63"/>
      <c r="DY2263" s="63"/>
      <c r="DZ2263" s="63"/>
      <c r="EA2263" s="167"/>
      <c r="EB2263" s="60"/>
      <c r="EC2263" s="60"/>
      <c r="ED2263" s="60"/>
      <c r="EE2263" s="60"/>
      <c r="EF2263" s="60"/>
      <c r="EG2263" s="60"/>
      <c r="EH2263" s="60"/>
      <c r="EI2263" s="60"/>
      <c r="EJ2263" s="60"/>
      <c r="EK2263" s="60"/>
      <c r="EL2263" s="60"/>
      <c r="EM2263" s="60"/>
      <c r="EN2263" s="60"/>
      <c r="EO2263" s="60"/>
      <c r="EP2263" s="60"/>
      <c r="EQ2263" s="60"/>
      <c r="ER2263" s="60"/>
      <c r="ES2263" s="60"/>
      <c r="ET2263" s="60"/>
      <c r="EU2263" s="60"/>
      <c r="EV2263" s="60"/>
      <c r="EW2263" s="60"/>
      <c r="EX2263" s="60"/>
      <c r="EY2263" s="60"/>
      <c r="EZ2263" s="60"/>
      <c r="FA2263" s="60"/>
      <c r="FB2263" s="60"/>
    </row>
    <row r="2264" spans="22:158" x14ac:dyDescent="0.25">
      <c r="W2264" s="33"/>
      <c r="X2264" s="33"/>
      <c r="AH2264" s="38">
        <v>100</v>
      </c>
      <c r="AI2264" s="38">
        <v>130</v>
      </c>
      <c r="AJ2264" s="38">
        <v>10110</v>
      </c>
      <c r="AK2264" s="38">
        <v>18</v>
      </c>
      <c r="AL2264" s="38">
        <v>1919258</v>
      </c>
      <c r="AM2264" s="61" t="s">
        <v>1816</v>
      </c>
      <c r="AN2264" s="61" t="s">
        <v>1687</v>
      </c>
      <c r="AO2264" s="61" t="s">
        <v>5045</v>
      </c>
      <c r="AP2264" s="61" t="s">
        <v>4974</v>
      </c>
      <c r="AQ2264" s="61" t="s">
        <v>4977</v>
      </c>
      <c r="AR2264" s="28">
        <v>57411.8</v>
      </c>
      <c r="AS2264" s="28">
        <v>0</v>
      </c>
      <c r="AT2264" s="28">
        <v>0</v>
      </c>
      <c r="AU2264" s="62"/>
      <c r="DL2264"/>
      <c r="DM2264"/>
      <c r="DN2264"/>
      <c r="DO2264"/>
      <c r="DP2264"/>
      <c r="DQ2264"/>
      <c r="DR2264"/>
      <c r="DV2264" s="31" t="s">
        <v>2415</v>
      </c>
      <c r="DW2264" s="31" t="s">
        <v>2421</v>
      </c>
      <c r="DX2264" s="63"/>
      <c r="DY2264" s="63"/>
      <c r="DZ2264" s="63"/>
      <c r="EA2264" s="167"/>
      <c r="EB2264" s="60"/>
      <c r="EC2264" s="60"/>
      <c r="ED2264" s="60"/>
      <c r="EE2264" s="60"/>
      <c r="EF2264" s="60"/>
      <c r="EG2264" s="60"/>
      <c r="EH2264" s="60"/>
      <c r="EI2264" s="60"/>
      <c r="EJ2264" s="60"/>
      <c r="EK2264" s="60"/>
      <c r="EL2264" s="60"/>
      <c r="EM2264" s="60"/>
      <c r="EN2264" s="60"/>
      <c r="EO2264" s="60"/>
      <c r="EP2264" s="60"/>
      <c r="EQ2264" s="60"/>
      <c r="ER2264" s="60"/>
      <c r="ES2264" s="60"/>
      <c r="ET2264" s="60"/>
      <c r="EU2264" s="60"/>
      <c r="EV2264" s="60"/>
      <c r="EW2264" s="60"/>
      <c r="EX2264" s="60"/>
      <c r="EY2264" s="60"/>
      <c r="EZ2264" s="60"/>
      <c r="FA2264" s="60"/>
      <c r="FB2264" s="60"/>
    </row>
    <row r="2265" spans="22:158" x14ac:dyDescent="0.25">
      <c r="W2265" s="33"/>
      <c r="X2265" s="33"/>
      <c r="AH2265" s="38">
        <v>100</v>
      </c>
      <c r="AI2265" s="38">
        <v>130</v>
      </c>
      <c r="AJ2265" s="38">
        <v>14200</v>
      </c>
      <c r="AK2265" s="38">
        <v>18</v>
      </c>
      <c r="AL2265" s="38">
        <v>1919258</v>
      </c>
      <c r="AM2265" s="61" t="s">
        <v>1816</v>
      </c>
      <c r="AN2265" s="61" t="s">
        <v>1687</v>
      </c>
      <c r="AO2265" s="61" t="s">
        <v>5127</v>
      </c>
      <c r="AP2265" s="61" t="s">
        <v>4974</v>
      </c>
      <c r="AQ2265" s="61" t="s">
        <v>4977</v>
      </c>
      <c r="AR2265" s="28">
        <v>39307.5</v>
      </c>
      <c r="AS2265" s="28">
        <v>0</v>
      </c>
      <c r="AT2265" s="28">
        <v>0</v>
      </c>
      <c r="AU2265" s="62"/>
      <c r="DL2265"/>
      <c r="DM2265"/>
      <c r="DN2265"/>
      <c r="DO2265"/>
      <c r="DP2265"/>
      <c r="DQ2265"/>
      <c r="DR2265"/>
      <c r="DV2265" s="31" t="s">
        <v>2415</v>
      </c>
      <c r="DW2265" s="31" t="s">
        <v>2421</v>
      </c>
      <c r="DX2265" s="63"/>
      <c r="DY2265" s="63"/>
      <c r="DZ2265" s="63"/>
      <c r="EA2265" s="167"/>
      <c r="EB2265" s="60"/>
      <c r="EC2265" s="60"/>
      <c r="ED2265" s="60"/>
      <c r="EE2265" s="60"/>
      <c r="EF2265" s="60"/>
      <c r="EG2265" s="60"/>
      <c r="EH2265" s="60"/>
      <c r="EI2265" s="60"/>
      <c r="EJ2265" s="60"/>
      <c r="EK2265" s="60"/>
      <c r="EL2265" s="60"/>
      <c r="EM2265" s="60"/>
      <c r="EN2265" s="60"/>
      <c r="EO2265" s="60"/>
      <c r="EP2265" s="60"/>
      <c r="EQ2265" s="60"/>
      <c r="ER2265" s="60"/>
      <c r="ES2265" s="60"/>
      <c r="ET2265" s="60"/>
      <c r="EU2265" s="60"/>
      <c r="EV2265" s="60"/>
      <c r="EW2265" s="60"/>
      <c r="EX2265" s="60"/>
      <c r="EY2265" s="60"/>
      <c r="EZ2265" s="60"/>
      <c r="FA2265" s="60"/>
      <c r="FB2265" s="60"/>
    </row>
    <row r="2266" spans="22:158" x14ac:dyDescent="0.25">
      <c r="V2266" s="1"/>
      <c r="W2266" s="33"/>
      <c r="X2266" s="33"/>
      <c r="AH2266" s="38">
        <v>100</v>
      </c>
      <c r="AI2266" s="38">
        <v>130</v>
      </c>
      <c r="AJ2266" s="38">
        <v>17310</v>
      </c>
      <c r="AK2266" s="38">
        <v>18</v>
      </c>
      <c r="AL2266" s="38">
        <v>1919258</v>
      </c>
      <c r="AM2266" s="61" t="s">
        <v>1816</v>
      </c>
      <c r="AN2266" s="61" t="s">
        <v>1687</v>
      </c>
      <c r="AO2266" s="61" t="s">
        <v>1640</v>
      </c>
      <c r="AP2266" s="61" t="s">
        <v>4974</v>
      </c>
      <c r="AQ2266" s="61" t="s">
        <v>4977</v>
      </c>
      <c r="AR2266" s="28">
        <v>22843.4</v>
      </c>
      <c r="AS2266" s="28">
        <v>0</v>
      </c>
      <c r="AT2266" s="28">
        <v>0</v>
      </c>
      <c r="AU2266" s="62"/>
      <c r="DL2266"/>
      <c r="DM2266"/>
      <c r="DN2266"/>
      <c r="DO2266"/>
      <c r="DP2266"/>
      <c r="DQ2266"/>
      <c r="DR2266"/>
      <c r="DV2266" s="31" t="s">
        <v>2415</v>
      </c>
      <c r="DW2266" s="31" t="s">
        <v>2421</v>
      </c>
      <c r="DX2266" s="63"/>
      <c r="DY2266" s="63"/>
      <c r="DZ2266" s="63"/>
      <c r="EA2266" s="167"/>
      <c r="EB2266" s="60"/>
      <c r="EC2266" s="60"/>
      <c r="ED2266" s="60"/>
      <c r="EE2266" s="60"/>
      <c r="EF2266" s="60"/>
      <c r="EG2266" s="60"/>
      <c r="EH2266" s="60"/>
      <c r="EI2266" s="60"/>
      <c r="EJ2266" s="60"/>
      <c r="EK2266" s="60"/>
      <c r="EL2266" s="60"/>
      <c r="EM2266" s="60"/>
      <c r="EN2266" s="60"/>
      <c r="EO2266" s="60"/>
      <c r="EP2266" s="60"/>
      <c r="EQ2266" s="60"/>
      <c r="ER2266" s="60"/>
      <c r="ES2266" s="60"/>
      <c r="ET2266" s="60"/>
      <c r="EU2266" s="60"/>
      <c r="EV2266" s="60"/>
      <c r="EW2266" s="60"/>
      <c r="EX2266" s="60"/>
      <c r="EY2266" s="60"/>
      <c r="EZ2266" s="60"/>
      <c r="FA2266" s="60"/>
      <c r="FB2266" s="60"/>
    </row>
    <row r="2267" spans="22:158" x14ac:dyDescent="0.25">
      <c r="W2267" s="33"/>
      <c r="X2267" s="33"/>
      <c r="AH2267" s="38">
        <v>100</v>
      </c>
      <c r="AI2267" s="38">
        <v>130</v>
      </c>
      <c r="AJ2267" s="38">
        <v>17400</v>
      </c>
      <c r="AK2267" s="38">
        <v>18</v>
      </c>
      <c r="AL2267" s="38">
        <v>1919258</v>
      </c>
      <c r="AM2267" s="61" t="s">
        <v>1816</v>
      </c>
      <c r="AN2267" s="61" t="s">
        <v>1687</v>
      </c>
      <c r="AO2267" s="61" t="s">
        <v>1642</v>
      </c>
      <c r="AP2267" s="61" t="s">
        <v>4974</v>
      </c>
      <c r="AQ2267" s="61" t="s">
        <v>4977</v>
      </c>
      <c r="AR2267" s="28">
        <v>121153.1</v>
      </c>
      <c r="AS2267" s="28">
        <v>0</v>
      </c>
      <c r="AT2267" s="28">
        <v>0</v>
      </c>
      <c r="AU2267" s="62"/>
      <c r="DL2267"/>
      <c r="DM2267"/>
      <c r="DN2267"/>
      <c r="DO2267"/>
      <c r="DP2267"/>
      <c r="DQ2267"/>
      <c r="DR2267"/>
      <c r="DV2267" s="31" t="s">
        <v>2415</v>
      </c>
      <c r="DW2267" s="31" t="s">
        <v>2421</v>
      </c>
      <c r="DX2267" s="63"/>
      <c r="DY2267" s="63"/>
      <c r="DZ2267" s="63"/>
      <c r="EA2267" s="167"/>
      <c r="EB2267" s="60"/>
      <c r="EC2267" s="60"/>
      <c r="ED2267" s="60"/>
      <c r="EE2267" s="60"/>
      <c r="EF2267" s="60"/>
      <c r="EG2267" s="60"/>
      <c r="EH2267" s="60"/>
      <c r="EI2267" s="60"/>
      <c r="EJ2267" s="60"/>
      <c r="EK2267" s="60"/>
      <c r="EL2267" s="60"/>
      <c r="EM2267" s="60"/>
      <c r="EN2267" s="60"/>
      <c r="EO2267" s="60"/>
      <c r="EP2267" s="60"/>
      <c r="EQ2267" s="60"/>
      <c r="ER2267" s="60"/>
      <c r="ES2267" s="60"/>
      <c r="ET2267" s="60"/>
      <c r="EU2267" s="60"/>
      <c r="EV2267" s="60"/>
      <c r="EW2267" s="60"/>
      <c r="EX2267" s="60"/>
      <c r="EY2267" s="60"/>
      <c r="EZ2267" s="60"/>
      <c r="FA2267" s="60"/>
      <c r="FB2267" s="60"/>
    </row>
    <row r="2268" spans="22:158" x14ac:dyDescent="0.25">
      <c r="W2268" s="33"/>
      <c r="X2268" s="33"/>
      <c r="AH2268" s="38">
        <v>100</v>
      </c>
      <c r="AI2268" s="38">
        <v>130</v>
      </c>
      <c r="AJ2268" s="38">
        <v>17650</v>
      </c>
      <c r="AK2268" s="38">
        <v>18</v>
      </c>
      <c r="AL2268" s="38">
        <v>1919258</v>
      </c>
      <c r="AM2268" s="61" t="s">
        <v>1816</v>
      </c>
      <c r="AN2268" s="61" t="s">
        <v>1687</v>
      </c>
      <c r="AO2268" s="61" t="s">
        <v>1648</v>
      </c>
      <c r="AP2268" s="61" t="s">
        <v>4974</v>
      </c>
      <c r="AQ2268" s="61" t="s">
        <v>4977</v>
      </c>
      <c r="AR2268" s="28">
        <v>12153.9</v>
      </c>
      <c r="AS2268" s="28">
        <v>0</v>
      </c>
      <c r="AT2268" s="28">
        <v>0</v>
      </c>
      <c r="AU2268" s="62"/>
      <c r="DL2268"/>
      <c r="DM2268"/>
      <c r="DN2268"/>
      <c r="DO2268"/>
      <c r="DP2268"/>
      <c r="DQ2268"/>
      <c r="DR2268"/>
      <c r="DV2268" s="31" t="s">
        <v>2415</v>
      </c>
      <c r="DW2268" s="31" t="s">
        <v>2421</v>
      </c>
      <c r="DX2268" s="63"/>
      <c r="DY2268" s="63"/>
      <c r="DZ2268" s="63"/>
      <c r="EA2268" s="167"/>
      <c r="EB2268" s="60"/>
      <c r="EC2268" s="60"/>
      <c r="ED2268" s="60"/>
      <c r="EE2268" s="60"/>
      <c r="EF2268" s="60"/>
      <c r="EG2268" s="60"/>
      <c r="EH2268" s="60"/>
      <c r="EI2268" s="60"/>
      <c r="EJ2268" s="60"/>
      <c r="EK2268" s="60"/>
      <c r="EL2268" s="60"/>
      <c r="EM2268" s="60"/>
      <c r="EN2268" s="60"/>
      <c r="EO2268" s="60"/>
      <c r="EP2268" s="60"/>
      <c r="EQ2268" s="60"/>
      <c r="ER2268" s="60"/>
      <c r="ES2268" s="60"/>
      <c r="ET2268" s="60"/>
      <c r="EU2268" s="60"/>
      <c r="EV2268" s="60"/>
      <c r="EW2268" s="60"/>
      <c r="EX2268" s="60"/>
      <c r="EY2268" s="60"/>
      <c r="EZ2268" s="60"/>
      <c r="FA2268" s="60"/>
      <c r="FB2268" s="60"/>
    </row>
    <row r="2269" spans="22:158" x14ac:dyDescent="0.25">
      <c r="W2269" s="33"/>
      <c r="X2269" s="33"/>
      <c r="AH2269" s="38">
        <v>100</v>
      </c>
      <c r="AI2269" s="38">
        <v>130</v>
      </c>
      <c r="AJ2269" s="38">
        <v>17850</v>
      </c>
      <c r="AK2269" s="38">
        <v>18</v>
      </c>
      <c r="AL2269" s="38">
        <v>1919258</v>
      </c>
      <c r="AM2269" s="61" t="s">
        <v>1816</v>
      </c>
      <c r="AN2269" s="61" t="s">
        <v>1687</v>
      </c>
      <c r="AO2269" s="61" t="s">
        <v>1652</v>
      </c>
      <c r="AP2269" s="61" t="s">
        <v>4974</v>
      </c>
      <c r="AQ2269" s="61" t="s">
        <v>4977</v>
      </c>
      <c r="AR2269" s="28">
        <v>11482.4</v>
      </c>
      <c r="AS2269" s="28">
        <v>0</v>
      </c>
      <c r="AT2269" s="28">
        <v>0</v>
      </c>
      <c r="AU2269" s="62"/>
      <c r="DL2269"/>
      <c r="DM2269"/>
      <c r="DN2269"/>
      <c r="DO2269"/>
      <c r="DP2269"/>
      <c r="DQ2269"/>
      <c r="DR2269"/>
      <c r="DV2269" s="31" t="s">
        <v>2415</v>
      </c>
      <c r="DW2269" s="31" t="s">
        <v>2421</v>
      </c>
      <c r="DX2269" s="63"/>
      <c r="DY2269" s="63"/>
      <c r="DZ2269" s="63"/>
      <c r="EA2269" s="167"/>
      <c r="EB2269" s="60"/>
      <c r="EC2269" s="60"/>
      <c r="ED2269" s="60"/>
      <c r="EE2269" s="60"/>
      <c r="EF2269" s="60"/>
      <c r="EG2269" s="60"/>
      <c r="EH2269" s="60"/>
      <c r="EI2269" s="60"/>
      <c r="EJ2269" s="60"/>
      <c r="EK2269" s="60"/>
      <c r="EL2269" s="60"/>
      <c r="EM2269" s="60"/>
      <c r="EN2269" s="60"/>
      <c r="EO2269" s="60"/>
      <c r="EP2269" s="60"/>
      <c r="EQ2269" s="60"/>
      <c r="ER2269" s="60"/>
      <c r="ES2269" s="60"/>
      <c r="ET2269" s="60"/>
      <c r="EU2269" s="60"/>
      <c r="EV2269" s="60"/>
      <c r="EW2269" s="60"/>
      <c r="EX2269" s="60"/>
      <c r="EY2269" s="60"/>
      <c r="EZ2269" s="60"/>
      <c r="FA2269" s="60"/>
      <c r="FB2269" s="60"/>
    </row>
    <row r="2270" spans="22:158" x14ac:dyDescent="0.25">
      <c r="V2270" s="1"/>
      <c r="W2270" s="33"/>
      <c r="X2270" s="33"/>
      <c r="AH2270" s="38">
        <v>100</v>
      </c>
      <c r="AI2270" s="38">
        <v>135</v>
      </c>
      <c r="AJ2270" s="38">
        <v>15850</v>
      </c>
      <c r="AK2270" s="38">
        <v>18</v>
      </c>
      <c r="AL2270" s="38">
        <v>1919258</v>
      </c>
      <c r="AM2270" s="61" t="s">
        <v>1816</v>
      </c>
      <c r="AN2270" s="61" t="s">
        <v>1693</v>
      </c>
      <c r="AO2270" s="61" t="s">
        <v>1608</v>
      </c>
      <c r="AP2270" s="61" t="s">
        <v>4974</v>
      </c>
      <c r="AQ2270" s="61" t="s">
        <v>4977</v>
      </c>
      <c r="AR2270" s="28">
        <v>4487454.5999999996</v>
      </c>
      <c r="AS2270" s="28">
        <v>0</v>
      </c>
      <c r="AT2270" s="28">
        <v>0</v>
      </c>
      <c r="AU2270" s="62"/>
      <c r="DL2270"/>
      <c r="DM2270"/>
      <c r="DN2270"/>
      <c r="DO2270"/>
      <c r="DP2270"/>
      <c r="DQ2270"/>
      <c r="DR2270"/>
      <c r="DV2270" s="31" t="s">
        <v>2415</v>
      </c>
      <c r="DW2270" s="31" t="s">
        <v>2422</v>
      </c>
      <c r="DX2270" s="63"/>
      <c r="DY2270" s="63"/>
      <c r="DZ2270" s="63"/>
      <c r="EA2270" s="167"/>
      <c r="EB2270" s="60"/>
      <c r="EC2270" s="60"/>
      <c r="ED2270" s="60"/>
      <c r="EE2270" s="60"/>
      <c r="EF2270" s="60"/>
      <c r="EG2270" s="60"/>
      <c r="EH2270" s="60"/>
      <c r="EI2270" s="60"/>
      <c r="EJ2270" s="60"/>
      <c r="EK2270" s="60"/>
      <c r="EL2270" s="60"/>
      <c r="EM2270" s="60"/>
      <c r="EN2270" s="60"/>
      <c r="EO2270" s="60"/>
      <c r="EP2270" s="60"/>
      <c r="EQ2270" s="60"/>
      <c r="ER2270" s="60"/>
      <c r="ES2270" s="60"/>
      <c r="ET2270" s="60"/>
      <c r="EU2270" s="60"/>
      <c r="EV2270" s="60"/>
      <c r="EW2270" s="60"/>
      <c r="EX2270" s="60"/>
      <c r="EY2270" s="60"/>
      <c r="EZ2270" s="60"/>
      <c r="FA2270" s="60"/>
      <c r="FB2270" s="60"/>
    </row>
    <row r="2271" spans="22:158" x14ac:dyDescent="0.25">
      <c r="W2271" s="33"/>
      <c r="X2271" s="33"/>
      <c r="AH2271" s="38">
        <v>100</v>
      </c>
      <c r="AI2271" s="38">
        <v>135</v>
      </c>
      <c r="AJ2271" s="38">
        <v>18020</v>
      </c>
      <c r="AK2271" s="38">
        <v>18</v>
      </c>
      <c r="AL2271" s="38">
        <v>1919258</v>
      </c>
      <c r="AM2271" s="61" t="s">
        <v>1816</v>
      </c>
      <c r="AN2271" s="61" t="s">
        <v>1693</v>
      </c>
      <c r="AO2271" s="61" t="s">
        <v>1656</v>
      </c>
      <c r="AP2271" s="61" t="s">
        <v>4974</v>
      </c>
      <c r="AQ2271" s="61" t="s">
        <v>4977</v>
      </c>
      <c r="AR2271" s="28">
        <v>64286.8</v>
      </c>
      <c r="AS2271" s="28">
        <v>0</v>
      </c>
      <c r="AT2271" s="28">
        <v>0</v>
      </c>
      <c r="AU2271" s="62"/>
      <c r="DL2271"/>
      <c r="DM2271"/>
      <c r="DN2271"/>
      <c r="DO2271"/>
      <c r="DP2271"/>
      <c r="DQ2271"/>
      <c r="DR2271"/>
      <c r="DV2271" s="31" t="s">
        <v>2415</v>
      </c>
      <c r="DW2271" s="31" t="s">
        <v>2422</v>
      </c>
      <c r="DX2271" s="63"/>
      <c r="DY2271" s="63"/>
      <c r="DZ2271" s="63"/>
      <c r="EA2271" s="167"/>
      <c r="EB2271" s="60"/>
      <c r="EC2271" s="60"/>
      <c r="ED2271" s="60"/>
      <c r="EE2271" s="60"/>
      <c r="EF2271" s="60"/>
      <c r="EG2271" s="60"/>
      <c r="EH2271" s="60"/>
      <c r="EI2271" s="60"/>
      <c r="EJ2271" s="60"/>
      <c r="EK2271" s="60"/>
      <c r="EL2271" s="60"/>
      <c r="EM2271" s="60"/>
      <c r="EN2271" s="60"/>
      <c r="EO2271" s="60"/>
      <c r="EP2271" s="60"/>
      <c r="EQ2271" s="60"/>
      <c r="ER2271" s="60"/>
      <c r="ES2271" s="60"/>
      <c r="ET2271" s="60"/>
      <c r="EU2271" s="60"/>
      <c r="EV2271" s="60"/>
      <c r="EW2271" s="60"/>
      <c r="EX2271" s="60"/>
      <c r="EY2271" s="60"/>
      <c r="EZ2271" s="60"/>
      <c r="FA2271" s="60"/>
      <c r="FB2271" s="60"/>
    </row>
    <row r="2272" spans="22:158" x14ac:dyDescent="0.25">
      <c r="W2272" s="33"/>
      <c r="X2272" s="33"/>
      <c r="AH2272" s="38">
        <v>100</v>
      </c>
      <c r="AI2272" s="38">
        <v>140</v>
      </c>
      <c r="AJ2272" s="38">
        <v>10470</v>
      </c>
      <c r="AK2272" s="38">
        <v>18</v>
      </c>
      <c r="AL2272" s="38">
        <v>1919258</v>
      </c>
      <c r="AM2272" s="61" t="s">
        <v>1816</v>
      </c>
      <c r="AN2272" s="61" t="s">
        <v>1690</v>
      </c>
      <c r="AO2272" s="61" t="s">
        <v>1112</v>
      </c>
      <c r="AP2272" s="61" t="s">
        <v>4974</v>
      </c>
      <c r="AQ2272" s="61" t="s">
        <v>4977</v>
      </c>
      <c r="AR2272" s="28">
        <v>331594.40000000002</v>
      </c>
      <c r="AS2272" s="28">
        <v>0</v>
      </c>
      <c r="AT2272" s="28">
        <v>0</v>
      </c>
      <c r="AU2272" s="62"/>
      <c r="DL2272"/>
      <c r="DM2272"/>
      <c r="DN2272"/>
      <c r="DO2272"/>
      <c r="DP2272"/>
      <c r="DQ2272"/>
      <c r="DR2272"/>
      <c r="DV2272" s="31" t="s">
        <v>2415</v>
      </c>
      <c r="DW2272" s="31" t="s">
        <v>2423</v>
      </c>
      <c r="DX2272" s="63"/>
      <c r="DY2272" s="63"/>
      <c r="DZ2272" s="63"/>
      <c r="EA2272" s="167"/>
      <c r="EB2272" s="60"/>
      <c r="EC2272" s="60"/>
      <c r="ED2272" s="60"/>
      <c r="EE2272" s="60"/>
      <c r="EF2272" s="60"/>
      <c r="EG2272" s="60"/>
      <c r="EH2272" s="60"/>
      <c r="EI2272" s="60"/>
      <c r="EJ2272" s="60"/>
      <c r="EK2272" s="60"/>
      <c r="EL2272" s="60"/>
      <c r="EM2272" s="60"/>
      <c r="EN2272" s="60"/>
      <c r="EO2272" s="60"/>
      <c r="EP2272" s="60"/>
      <c r="EQ2272" s="60"/>
      <c r="ER2272" s="60"/>
      <c r="ES2272" s="60"/>
      <c r="ET2272" s="60"/>
      <c r="EU2272" s="60"/>
      <c r="EV2272" s="60"/>
      <c r="EW2272" s="60"/>
      <c r="EX2272" s="60"/>
      <c r="EY2272" s="60"/>
      <c r="EZ2272" s="60"/>
      <c r="FA2272" s="60"/>
      <c r="FB2272" s="60"/>
    </row>
    <row r="2273" spans="22:158" x14ac:dyDescent="0.25">
      <c r="W2273" s="33"/>
      <c r="X2273" s="33"/>
      <c r="AH2273" s="38">
        <v>100</v>
      </c>
      <c r="AI2273" s="38">
        <v>140</v>
      </c>
      <c r="AJ2273" s="38">
        <v>10850</v>
      </c>
      <c r="AK2273" s="38">
        <v>18</v>
      </c>
      <c r="AL2273" s="38">
        <v>1919258</v>
      </c>
      <c r="AM2273" s="61" t="s">
        <v>1816</v>
      </c>
      <c r="AN2273" s="61" t="s">
        <v>1690</v>
      </c>
      <c r="AO2273" s="61" t="s">
        <v>5060</v>
      </c>
      <c r="AP2273" s="61" t="s">
        <v>4974</v>
      </c>
      <c r="AQ2273" s="61" t="s">
        <v>4977</v>
      </c>
      <c r="AR2273" s="28">
        <v>275521.59999999998</v>
      </c>
      <c r="AS2273" s="28">
        <v>0</v>
      </c>
      <c r="AT2273" s="28">
        <v>0</v>
      </c>
      <c r="AU2273" s="62"/>
      <c r="DL2273"/>
      <c r="DM2273"/>
      <c r="DN2273"/>
      <c r="DO2273"/>
      <c r="DP2273"/>
      <c r="DQ2273"/>
      <c r="DR2273"/>
      <c r="DV2273" s="31" t="s">
        <v>2415</v>
      </c>
      <c r="DW2273" s="31" t="s">
        <v>2423</v>
      </c>
      <c r="DX2273" s="63"/>
      <c r="DY2273" s="63"/>
      <c r="DZ2273" s="63"/>
      <c r="EA2273" s="167"/>
      <c r="EB2273" s="60"/>
      <c r="EC2273" s="60"/>
      <c r="ED2273" s="60"/>
      <c r="EE2273" s="60"/>
      <c r="EF2273" s="60"/>
      <c r="EG2273" s="60"/>
      <c r="EH2273" s="60"/>
      <c r="EI2273" s="60"/>
      <c r="EJ2273" s="60"/>
      <c r="EK2273" s="60"/>
      <c r="EL2273" s="60"/>
      <c r="EM2273" s="60"/>
      <c r="EN2273" s="60"/>
      <c r="EO2273" s="60"/>
      <c r="EP2273" s="60"/>
      <c r="EQ2273" s="60"/>
      <c r="ER2273" s="60"/>
      <c r="ES2273" s="60"/>
      <c r="ET2273" s="60"/>
      <c r="EU2273" s="60"/>
      <c r="EV2273" s="60"/>
      <c r="EW2273" s="60"/>
      <c r="EX2273" s="60"/>
      <c r="EY2273" s="60"/>
      <c r="EZ2273" s="60"/>
      <c r="FA2273" s="60"/>
      <c r="FB2273" s="60"/>
    </row>
    <row r="2274" spans="22:158" x14ac:dyDescent="0.25">
      <c r="W2274" s="33"/>
      <c r="X2274" s="33"/>
      <c r="AH2274" s="38">
        <v>100</v>
      </c>
      <c r="AI2274" s="38">
        <v>140</v>
      </c>
      <c r="AJ2274" s="38">
        <v>11400</v>
      </c>
      <c r="AK2274" s="38">
        <v>18</v>
      </c>
      <c r="AL2274" s="38">
        <v>1919258</v>
      </c>
      <c r="AM2274" s="61" t="s">
        <v>1816</v>
      </c>
      <c r="AN2274" s="61" t="s">
        <v>1690</v>
      </c>
      <c r="AO2274" s="61" t="s">
        <v>5071</v>
      </c>
      <c r="AP2274" s="61" t="s">
        <v>4974</v>
      </c>
      <c r="AQ2274" s="61" t="s">
        <v>4977</v>
      </c>
      <c r="AR2274" s="28">
        <v>266537.2</v>
      </c>
      <c r="AS2274" s="28">
        <v>0</v>
      </c>
      <c r="AT2274" s="28">
        <v>0</v>
      </c>
      <c r="AU2274" s="62"/>
      <c r="DL2274"/>
      <c r="DM2274"/>
      <c r="DN2274"/>
      <c r="DO2274"/>
      <c r="DP2274"/>
      <c r="DQ2274"/>
      <c r="DR2274"/>
      <c r="DV2274" s="31" t="s">
        <v>2415</v>
      </c>
      <c r="DW2274" s="31" t="s">
        <v>2423</v>
      </c>
      <c r="DX2274" s="63"/>
      <c r="DY2274" s="63"/>
      <c r="DZ2274" s="63"/>
      <c r="EA2274" s="167"/>
      <c r="EB2274" s="60"/>
      <c r="EC2274" s="60"/>
      <c r="ED2274" s="60"/>
      <c r="EE2274" s="60"/>
      <c r="EF2274" s="60"/>
      <c r="EG2274" s="60"/>
      <c r="EH2274" s="60"/>
      <c r="EI2274" s="60"/>
      <c r="EJ2274" s="60"/>
      <c r="EK2274" s="60"/>
      <c r="EL2274" s="60"/>
      <c r="EM2274" s="60"/>
      <c r="EN2274" s="60"/>
      <c r="EO2274" s="60"/>
      <c r="EP2274" s="60"/>
      <c r="EQ2274" s="60"/>
      <c r="ER2274" s="60"/>
      <c r="ES2274" s="60"/>
      <c r="ET2274" s="60"/>
      <c r="EU2274" s="60"/>
      <c r="EV2274" s="60"/>
      <c r="EW2274" s="60"/>
      <c r="EX2274" s="60"/>
      <c r="EY2274" s="60"/>
      <c r="EZ2274" s="60"/>
      <c r="FA2274" s="60"/>
      <c r="FB2274" s="60"/>
    </row>
    <row r="2275" spans="22:158" x14ac:dyDescent="0.25">
      <c r="V2275" s="1"/>
      <c r="W2275" s="33"/>
      <c r="X2275" s="33"/>
      <c r="AH2275" s="38">
        <v>100</v>
      </c>
      <c r="AI2275" s="38">
        <v>140</v>
      </c>
      <c r="AJ2275" s="38">
        <v>12350</v>
      </c>
      <c r="AK2275" s="38">
        <v>18</v>
      </c>
      <c r="AL2275" s="38">
        <v>1919258</v>
      </c>
      <c r="AM2275" s="61" t="s">
        <v>1816</v>
      </c>
      <c r="AN2275" s="61" t="s">
        <v>1690</v>
      </c>
      <c r="AO2275" s="61" t="s">
        <v>5091</v>
      </c>
      <c r="AP2275" s="61" t="s">
        <v>4974</v>
      </c>
      <c r="AQ2275" s="61" t="s">
        <v>4977</v>
      </c>
      <c r="AR2275" s="28">
        <v>12057.1</v>
      </c>
      <c r="AS2275" s="28">
        <v>0</v>
      </c>
      <c r="AT2275" s="28">
        <v>0</v>
      </c>
      <c r="AU2275" s="62"/>
      <c r="DL2275"/>
      <c r="DM2275"/>
      <c r="DN2275"/>
      <c r="DO2275"/>
      <c r="DP2275"/>
      <c r="DQ2275"/>
      <c r="DR2275"/>
      <c r="DV2275" s="31" t="s">
        <v>2415</v>
      </c>
      <c r="DW2275" s="31" t="s">
        <v>2423</v>
      </c>
      <c r="DX2275" s="63"/>
      <c r="DY2275" s="63"/>
      <c r="DZ2275" s="63"/>
      <c r="EA2275" s="167"/>
      <c r="EB2275" s="60"/>
      <c r="EC2275" s="60"/>
      <c r="ED2275" s="60"/>
      <c r="EE2275" s="60"/>
      <c r="EF2275" s="60"/>
      <c r="EG2275" s="60"/>
      <c r="EH2275" s="60"/>
      <c r="EI2275" s="60"/>
      <c r="EJ2275" s="60"/>
      <c r="EK2275" s="60"/>
      <c r="EL2275" s="60"/>
      <c r="EM2275" s="60"/>
      <c r="EN2275" s="60"/>
      <c r="EO2275" s="60"/>
      <c r="EP2275" s="60"/>
      <c r="EQ2275" s="60"/>
      <c r="ER2275" s="60"/>
      <c r="ES2275" s="60"/>
      <c r="ET2275" s="60"/>
      <c r="EU2275" s="60"/>
      <c r="EV2275" s="60"/>
      <c r="EW2275" s="60"/>
      <c r="EX2275" s="60"/>
      <c r="EY2275" s="60"/>
      <c r="EZ2275" s="60"/>
      <c r="FA2275" s="60"/>
      <c r="FB2275" s="60"/>
    </row>
    <row r="2276" spans="22:158" x14ac:dyDescent="0.25">
      <c r="W2276" s="33"/>
      <c r="X2276" s="33"/>
      <c r="AH2276" s="38">
        <v>100</v>
      </c>
      <c r="AI2276" s="38">
        <v>140</v>
      </c>
      <c r="AJ2276" s="38">
        <v>12900</v>
      </c>
      <c r="AK2276" s="38">
        <v>18</v>
      </c>
      <c r="AL2276" s="38">
        <v>1919258</v>
      </c>
      <c r="AM2276" s="61" t="s">
        <v>1816</v>
      </c>
      <c r="AN2276" s="61" t="s">
        <v>1690</v>
      </c>
      <c r="AO2276" s="61" t="s">
        <v>5099</v>
      </c>
      <c r="AP2276" s="61" t="s">
        <v>4974</v>
      </c>
      <c r="AQ2276" s="61" t="s">
        <v>4977</v>
      </c>
      <c r="AR2276" s="28">
        <v>60285.599999999999</v>
      </c>
      <c r="AS2276" s="28">
        <v>0</v>
      </c>
      <c r="AT2276" s="28">
        <v>0</v>
      </c>
      <c r="AU2276" s="62"/>
      <c r="DL2276"/>
      <c r="DM2276"/>
      <c r="DN2276"/>
      <c r="DO2276"/>
      <c r="DP2276"/>
      <c r="DQ2276"/>
      <c r="DR2276"/>
      <c r="DV2276" s="31" t="s">
        <v>2415</v>
      </c>
      <c r="DW2276" s="31" t="s">
        <v>2423</v>
      </c>
      <c r="DX2276" s="63"/>
      <c r="DY2276" s="63"/>
      <c r="DZ2276" s="63"/>
      <c r="EA2276" s="167"/>
      <c r="EB2276" s="60"/>
      <c r="EC2276" s="60"/>
      <c r="ED2276" s="60"/>
      <c r="EE2276" s="60"/>
      <c r="EF2276" s="60"/>
      <c r="EG2276" s="60"/>
      <c r="EH2276" s="60"/>
      <c r="EI2276" s="60"/>
      <c r="EJ2276" s="60"/>
      <c r="EK2276" s="60"/>
      <c r="EL2276" s="60"/>
      <c r="EM2276" s="60"/>
      <c r="EN2276" s="60"/>
      <c r="EO2276" s="60"/>
      <c r="EP2276" s="60"/>
      <c r="EQ2276" s="60"/>
      <c r="ER2276" s="60"/>
      <c r="ES2276" s="60"/>
      <c r="ET2276" s="60"/>
      <c r="EU2276" s="60"/>
      <c r="EV2276" s="60"/>
      <c r="EW2276" s="60"/>
      <c r="EX2276" s="60"/>
      <c r="EY2276" s="60"/>
      <c r="EZ2276" s="60"/>
      <c r="FA2276" s="60"/>
      <c r="FB2276" s="60"/>
    </row>
    <row r="2277" spans="22:158" x14ac:dyDescent="0.25">
      <c r="V2277" s="1"/>
      <c r="W2277" s="33"/>
      <c r="X2277" s="33"/>
      <c r="AH2277" s="38">
        <v>100</v>
      </c>
      <c r="AI2277" s="38">
        <v>140</v>
      </c>
      <c r="AJ2277" s="38">
        <v>14870</v>
      </c>
      <c r="AK2277" s="38">
        <v>18</v>
      </c>
      <c r="AL2277" s="38">
        <v>1919258</v>
      </c>
      <c r="AM2277" s="61" t="s">
        <v>1816</v>
      </c>
      <c r="AN2277" s="61" t="s">
        <v>1690</v>
      </c>
      <c r="AO2277" s="61" t="s">
        <v>1586</v>
      </c>
      <c r="AP2277" s="61" t="s">
        <v>4974</v>
      </c>
      <c r="AQ2277" s="61" t="s">
        <v>4977</v>
      </c>
      <c r="AR2277" s="28">
        <v>96035.9</v>
      </c>
      <c r="AS2277" s="28">
        <v>0</v>
      </c>
      <c r="AT2277" s="28">
        <v>0</v>
      </c>
      <c r="AU2277" s="62"/>
      <c r="DL2277"/>
      <c r="DM2277"/>
      <c r="DN2277"/>
      <c r="DO2277"/>
      <c r="DP2277"/>
      <c r="DQ2277"/>
      <c r="DR2277"/>
      <c r="DV2277" s="31" t="s">
        <v>2415</v>
      </c>
      <c r="DW2277" s="31" t="s">
        <v>2423</v>
      </c>
      <c r="DX2277" s="63"/>
      <c r="DY2277" s="63"/>
      <c r="DZ2277" s="63"/>
      <c r="EA2277" s="167"/>
      <c r="EB2277" s="60"/>
      <c r="EC2277" s="60"/>
      <c r="ED2277" s="60"/>
      <c r="EE2277" s="60"/>
      <c r="EF2277" s="60"/>
      <c r="EG2277" s="60"/>
      <c r="EH2277" s="60"/>
      <c r="EI2277" s="60"/>
      <c r="EJ2277" s="60"/>
      <c r="EK2277" s="60"/>
      <c r="EL2277" s="60"/>
      <c r="EM2277" s="60"/>
      <c r="EN2277" s="60"/>
      <c r="EO2277" s="60"/>
      <c r="EP2277" s="60"/>
      <c r="EQ2277" s="60"/>
      <c r="ER2277" s="60"/>
      <c r="ES2277" s="60"/>
      <c r="ET2277" s="60"/>
      <c r="EU2277" s="60"/>
      <c r="EV2277" s="60"/>
      <c r="EW2277" s="60"/>
      <c r="EX2277" s="60"/>
      <c r="EY2277" s="60"/>
      <c r="EZ2277" s="60"/>
      <c r="FA2277" s="60"/>
      <c r="FB2277" s="60"/>
    </row>
    <row r="2278" spans="22:158" x14ac:dyDescent="0.25">
      <c r="W2278" s="33"/>
      <c r="X2278" s="33"/>
      <c r="AH2278" s="38">
        <v>100</v>
      </c>
      <c r="AI2278" s="38">
        <v>140</v>
      </c>
      <c r="AJ2278" s="38">
        <v>16100</v>
      </c>
      <c r="AK2278" s="38">
        <v>18</v>
      </c>
      <c r="AL2278" s="38">
        <v>1919258</v>
      </c>
      <c r="AM2278" s="61" t="s">
        <v>1816</v>
      </c>
      <c r="AN2278" s="61" t="s">
        <v>1690</v>
      </c>
      <c r="AO2278" s="61" t="s">
        <v>1612</v>
      </c>
      <c r="AP2278" s="61" t="s">
        <v>4974</v>
      </c>
      <c r="AQ2278" s="61" t="s">
        <v>4977</v>
      </c>
      <c r="AR2278" s="28">
        <v>3677906</v>
      </c>
      <c r="AS2278" s="28">
        <v>0</v>
      </c>
      <c r="AT2278" s="28">
        <v>0</v>
      </c>
      <c r="AU2278" s="62"/>
      <c r="DL2278"/>
      <c r="DM2278"/>
      <c r="DN2278"/>
      <c r="DO2278"/>
      <c r="DP2278"/>
      <c r="DQ2278"/>
      <c r="DR2278"/>
      <c r="DV2278" s="31" t="s">
        <v>2415</v>
      </c>
      <c r="DW2278" s="31" t="s">
        <v>2423</v>
      </c>
      <c r="DX2278" s="63"/>
      <c r="DY2278" s="63"/>
      <c r="DZ2278" s="63"/>
      <c r="EA2278" s="167"/>
      <c r="EB2278" s="60"/>
      <c r="EC2278" s="60"/>
      <c r="ED2278" s="60"/>
      <c r="EE2278" s="60"/>
      <c r="EF2278" s="60"/>
      <c r="EG2278" s="60"/>
      <c r="EH2278" s="60"/>
      <c r="EI2278" s="60"/>
      <c r="EJ2278" s="60"/>
      <c r="EK2278" s="60"/>
      <c r="EL2278" s="60"/>
      <c r="EM2278" s="60"/>
      <c r="EN2278" s="60"/>
      <c r="EO2278" s="60"/>
      <c r="EP2278" s="60"/>
      <c r="EQ2278" s="60"/>
      <c r="ER2278" s="60"/>
      <c r="ES2278" s="60"/>
      <c r="ET2278" s="60"/>
      <c r="EU2278" s="60"/>
      <c r="EV2278" s="60"/>
      <c r="EW2278" s="60"/>
      <c r="EX2278" s="60"/>
      <c r="EY2278" s="60"/>
      <c r="EZ2278" s="60"/>
      <c r="FA2278" s="60"/>
      <c r="FB2278" s="60"/>
    </row>
    <row r="2279" spans="22:158" x14ac:dyDescent="0.25">
      <c r="W2279" s="33"/>
      <c r="X2279" s="33"/>
      <c r="AH2279" s="38">
        <v>100</v>
      </c>
      <c r="AI2279" s="38">
        <v>140</v>
      </c>
      <c r="AJ2279" s="38">
        <v>16150</v>
      </c>
      <c r="AK2279" s="38">
        <v>18</v>
      </c>
      <c r="AL2279" s="38">
        <v>1919258</v>
      </c>
      <c r="AM2279" s="61" t="s">
        <v>1816</v>
      </c>
      <c r="AN2279" s="61" t="s">
        <v>1690</v>
      </c>
      <c r="AO2279" s="61" t="s">
        <v>1613</v>
      </c>
      <c r="AP2279" s="61" t="s">
        <v>4974</v>
      </c>
      <c r="AQ2279" s="61" t="s">
        <v>4977</v>
      </c>
      <c r="AR2279" s="28">
        <v>460389.1</v>
      </c>
      <c r="AS2279" s="28">
        <v>0</v>
      </c>
      <c r="AT2279" s="28">
        <v>0</v>
      </c>
      <c r="AU2279" s="62"/>
      <c r="DL2279"/>
      <c r="DM2279"/>
      <c r="DN2279"/>
      <c r="DO2279"/>
      <c r="DP2279"/>
      <c r="DQ2279"/>
      <c r="DR2279"/>
      <c r="DV2279" s="31" t="s">
        <v>2415</v>
      </c>
      <c r="DW2279" s="31" t="s">
        <v>2423</v>
      </c>
      <c r="DX2279" s="63"/>
      <c r="DY2279" s="63"/>
      <c r="DZ2279" s="63"/>
      <c r="EA2279" s="167"/>
      <c r="EB2279" s="60"/>
      <c r="EC2279" s="60"/>
      <c r="ED2279" s="60"/>
      <c r="EE2279" s="60"/>
      <c r="EF2279" s="60"/>
      <c r="EG2279" s="60"/>
      <c r="EH2279" s="60"/>
      <c r="EI2279" s="60"/>
      <c r="EJ2279" s="60"/>
      <c r="EK2279" s="60"/>
      <c r="EL2279" s="60"/>
      <c r="EM2279" s="60"/>
      <c r="EN2279" s="60"/>
      <c r="EO2279" s="60"/>
      <c r="EP2279" s="60"/>
      <c r="EQ2279" s="60"/>
      <c r="ER2279" s="60"/>
      <c r="ES2279" s="60"/>
      <c r="ET2279" s="60"/>
      <c r="EU2279" s="60"/>
      <c r="EV2279" s="60"/>
      <c r="EW2279" s="60"/>
      <c r="EX2279" s="60"/>
      <c r="EY2279" s="60"/>
      <c r="EZ2279" s="60"/>
      <c r="FA2279" s="60"/>
      <c r="FB2279" s="60"/>
    </row>
    <row r="2280" spans="22:158" x14ac:dyDescent="0.25">
      <c r="W2280" s="33"/>
      <c r="X2280" s="33"/>
      <c r="AH2280" s="38">
        <v>100</v>
      </c>
      <c r="AI2280" s="38">
        <v>145</v>
      </c>
      <c r="AJ2280" s="38">
        <v>10550</v>
      </c>
      <c r="AK2280" s="38">
        <v>18</v>
      </c>
      <c r="AL2280" s="38">
        <v>1919258</v>
      </c>
      <c r="AM2280" s="61" t="s">
        <v>1816</v>
      </c>
      <c r="AN2280" s="61" t="s">
        <v>1691</v>
      </c>
      <c r="AO2280" s="61" t="s">
        <v>5054</v>
      </c>
      <c r="AP2280" s="61" t="s">
        <v>4974</v>
      </c>
      <c r="AQ2280" s="61" t="s">
        <v>4977</v>
      </c>
      <c r="AR2280" s="28">
        <v>1338529.8</v>
      </c>
      <c r="AS2280" s="28">
        <v>0</v>
      </c>
      <c r="AT2280" s="28">
        <v>0</v>
      </c>
      <c r="AU2280" s="62"/>
      <c r="DL2280"/>
      <c r="DM2280"/>
      <c r="DN2280"/>
      <c r="DO2280"/>
      <c r="DP2280"/>
      <c r="DQ2280"/>
      <c r="DR2280"/>
      <c r="DV2280" s="31" t="s">
        <v>2415</v>
      </c>
      <c r="DW2280" s="31" t="s">
        <v>2424</v>
      </c>
      <c r="DX2280" s="63"/>
      <c r="DY2280" s="63"/>
      <c r="DZ2280" s="63"/>
      <c r="EA2280" s="167"/>
      <c r="EB2280" s="60"/>
      <c r="EC2280" s="60"/>
      <c r="ED2280" s="60"/>
      <c r="EE2280" s="60"/>
      <c r="EF2280" s="60"/>
      <c r="EG2280" s="60"/>
      <c r="EH2280" s="60"/>
      <c r="EI2280" s="60"/>
      <c r="EJ2280" s="60"/>
      <c r="EK2280" s="60"/>
      <c r="EL2280" s="60"/>
      <c r="EM2280" s="60"/>
      <c r="EN2280" s="60"/>
      <c r="EO2280" s="60"/>
      <c r="EP2280" s="60"/>
      <c r="EQ2280" s="60"/>
      <c r="ER2280" s="60"/>
      <c r="ES2280" s="60"/>
      <c r="ET2280" s="60"/>
      <c r="EU2280" s="60"/>
      <c r="EV2280" s="60"/>
      <c r="EW2280" s="60"/>
      <c r="EX2280" s="60"/>
      <c r="EY2280" s="60"/>
      <c r="EZ2280" s="60"/>
      <c r="FA2280" s="60"/>
      <c r="FB2280" s="60"/>
    </row>
    <row r="2281" spans="22:158" x14ac:dyDescent="0.25">
      <c r="W2281" s="33"/>
      <c r="X2281" s="33"/>
      <c r="AH2281" s="38">
        <v>100</v>
      </c>
      <c r="AI2281" s="38">
        <v>145</v>
      </c>
      <c r="AJ2281" s="38">
        <v>11000</v>
      </c>
      <c r="AK2281" s="38">
        <v>18</v>
      </c>
      <c r="AL2281" s="38">
        <v>1919258</v>
      </c>
      <c r="AM2281" s="61" t="s">
        <v>1816</v>
      </c>
      <c r="AN2281" s="61" t="s">
        <v>1691</v>
      </c>
      <c r="AO2281" s="61" t="s">
        <v>5063</v>
      </c>
      <c r="AP2281" s="61" t="s">
        <v>4974</v>
      </c>
      <c r="AQ2281" s="61" t="s">
        <v>4977</v>
      </c>
      <c r="AR2281" s="28">
        <v>180355.6</v>
      </c>
      <c r="AS2281" s="28">
        <v>0</v>
      </c>
      <c r="AT2281" s="28">
        <v>0</v>
      </c>
      <c r="AU2281" s="62"/>
      <c r="DL2281"/>
      <c r="DM2281"/>
      <c r="DN2281"/>
      <c r="DO2281"/>
      <c r="DP2281"/>
      <c r="DQ2281"/>
      <c r="DR2281"/>
      <c r="DV2281" s="31" t="s">
        <v>2415</v>
      </c>
      <c r="DW2281" s="31" t="s">
        <v>2424</v>
      </c>
      <c r="DX2281" s="63"/>
      <c r="DY2281" s="63"/>
      <c r="DZ2281" s="63"/>
      <c r="EA2281" s="167"/>
      <c r="EB2281" s="60"/>
      <c r="EC2281" s="60"/>
      <c r="ED2281" s="60"/>
      <c r="EE2281" s="60"/>
      <c r="EF2281" s="60"/>
      <c r="EG2281" s="60"/>
      <c r="EH2281" s="60"/>
      <c r="EI2281" s="60"/>
      <c r="EJ2281" s="60"/>
      <c r="EK2281" s="60"/>
      <c r="EL2281" s="60"/>
      <c r="EM2281" s="60"/>
      <c r="EN2281" s="60"/>
      <c r="EO2281" s="60"/>
      <c r="EP2281" s="60"/>
      <c r="EQ2281" s="60"/>
      <c r="ER2281" s="60"/>
      <c r="ES2281" s="60"/>
      <c r="ET2281" s="60"/>
      <c r="EU2281" s="60"/>
      <c r="EV2281" s="60"/>
      <c r="EW2281" s="60"/>
      <c r="EX2281" s="60"/>
      <c r="EY2281" s="60"/>
      <c r="EZ2281" s="60"/>
      <c r="FA2281" s="60"/>
      <c r="FB2281" s="60"/>
    </row>
    <row r="2282" spans="22:158" x14ac:dyDescent="0.25">
      <c r="W2282" s="33"/>
      <c r="X2282" s="33"/>
      <c r="AH2282" s="38">
        <v>100</v>
      </c>
      <c r="AI2282" s="38">
        <v>145</v>
      </c>
      <c r="AJ2282" s="38">
        <v>12050</v>
      </c>
      <c r="AK2282" s="38">
        <v>18</v>
      </c>
      <c r="AL2282" s="38">
        <v>1919258</v>
      </c>
      <c r="AM2282" s="61" t="s">
        <v>1816</v>
      </c>
      <c r="AN2282" s="61" t="s">
        <v>1691</v>
      </c>
      <c r="AO2282" s="61" t="s">
        <v>5085</v>
      </c>
      <c r="AP2282" s="61" t="s">
        <v>4974</v>
      </c>
      <c r="AQ2282" s="61" t="s">
        <v>4977</v>
      </c>
      <c r="AR2282" s="28">
        <v>239237.5</v>
      </c>
      <c r="AS2282" s="28">
        <v>0</v>
      </c>
      <c r="AT2282" s="28">
        <v>0</v>
      </c>
      <c r="AU2282" s="62"/>
      <c r="DL2282"/>
      <c r="DM2282"/>
      <c r="DN2282"/>
      <c r="DO2282"/>
      <c r="DP2282"/>
      <c r="DQ2282"/>
      <c r="DR2282"/>
      <c r="DV2282" s="31" t="s">
        <v>2415</v>
      </c>
      <c r="DW2282" s="31" t="s">
        <v>2424</v>
      </c>
      <c r="DX2282" s="63"/>
      <c r="DY2282" s="63"/>
      <c r="DZ2282" s="63"/>
      <c r="EA2282" s="167"/>
      <c r="EB2282" s="60"/>
      <c r="EC2282" s="60"/>
      <c r="ED2282" s="60"/>
      <c r="EE2282" s="60"/>
      <c r="EF2282" s="60"/>
      <c r="EG2282" s="60"/>
      <c r="EH2282" s="60"/>
      <c r="EI2282" s="60"/>
      <c r="EJ2282" s="60"/>
      <c r="EK2282" s="60"/>
      <c r="EL2282" s="60"/>
      <c r="EM2282" s="60"/>
      <c r="EN2282" s="60"/>
      <c r="EO2282" s="60"/>
      <c r="EP2282" s="60"/>
      <c r="EQ2282" s="60"/>
      <c r="ER2282" s="60"/>
      <c r="ES2282" s="60"/>
      <c r="ET2282" s="60"/>
      <c r="EU2282" s="60"/>
      <c r="EV2282" s="60"/>
      <c r="EW2282" s="60"/>
      <c r="EX2282" s="60"/>
      <c r="EY2282" s="60"/>
      <c r="EZ2282" s="60"/>
      <c r="FA2282" s="60"/>
      <c r="FB2282" s="60"/>
    </row>
    <row r="2283" spans="22:158" x14ac:dyDescent="0.25">
      <c r="V2283" s="1"/>
      <c r="W2283" s="33"/>
      <c r="X2283" s="33"/>
      <c r="AH2283" s="38">
        <v>100</v>
      </c>
      <c r="AI2283" s="38">
        <v>145</v>
      </c>
      <c r="AJ2283" s="38">
        <v>12750</v>
      </c>
      <c r="AK2283" s="38">
        <v>18</v>
      </c>
      <c r="AL2283" s="38">
        <v>1919258</v>
      </c>
      <c r="AM2283" s="61" t="s">
        <v>1816</v>
      </c>
      <c r="AN2283" s="61" t="s">
        <v>1691</v>
      </c>
      <c r="AO2283" s="61" t="s">
        <v>5097</v>
      </c>
      <c r="AP2283" s="61" t="s">
        <v>4974</v>
      </c>
      <c r="AQ2283" s="61" t="s">
        <v>4977</v>
      </c>
      <c r="AR2283" s="28">
        <v>47421.5</v>
      </c>
      <c r="AS2283" s="28">
        <v>0</v>
      </c>
      <c r="AT2283" s="28">
        <v>0</v>
      </c>
      <c r="AU2283" s="62"/>
      <c r="DL2283"/>
      <c r="DM2283"/>
      <c r="DN2283"/>
      <c r="DO2283"/>
      <c r="DP2283"/>
      <c r="DQ2283"/>
      <c r="DR2283"/>
      <c r="DV2283" s="31" t="s">
        <v>2415</v>
      </c>
      <c r="DW2283" s="31" t="s">
        <v>2424</v>
      </c>
      <c r="DX2283" s="63"/>
      <c r="DY2283" s="63"/>
      <c r="DZ2283" s="63"/>
      <c r="EA2283" s="167"/>
      <c r="EB2283" s="60"/>
      <c r="EC2283" s="60"/>
      <c r="ED2283" s="60"/>
      <c r="EE2283" s="60"/>
      <c r="EF2283" s="60"/>
      <c r="EG2283" s="60"/>
      <c r="EH2283" s="60"/>
      <c r="EI2283" s="60"/>
      <c r="EJ2283" s="60"/>
      <c r="EK2283" s="60"/>
      <c r="EL2283" s="60"/>
      <c r="EM2283" s="60"/>
      <c r="EN2283" s="60"/>
      <c r="EO2283" s="60"/>
      <c r="EP2283" s="60"/>
      <c r="EQ2283" s="60"/>
      <c r="ER2283" s="60"/>
      <c r="ES2283" s="60"/>
      <c r="ET2283" s="60"/>
      <c r="EU2283" s="60"/>
      <c r="EV2283" s="60"/>
      <c r="EW2283" s="60"/>
      <c r="EX2283" s="60"/>
      <c r="EY2283" s="60"/>
      <c r="EZ2283" s="60"/>
      <c r="FA2283" s="60"/>
      <c r="FB2283" s="60"/>
    </row>
    <row r="2284" spans="22:158" x14ac:dyDescent="0.25">
      <c r="W2284" s="33"/>
      <c r="X2284" s="33"/>
      <c r="AH2284" s="38">
        <v>100</v>
      </c>
      <c r="AI2284" s="38">
        <v>145</v>
      </c>
      <c r="AJ2284" s="38">
        <v>13310</v>
      </c>
      <c r="AK2284" s="38">
        <v>18</v>
      </c>
      <c r="AL2284" s="38">
        <v>1919258</v>
      </c>
      <c r="AM2284" s="61" t="s">
        <v>1816</v>
      </c>
      <c r="AN2284" s="61" t="s">
        <v>1691</v>
      </c>
      <c r="AO2284" s="61" t="s">
        <v>5108</v>
      </c>
      <c r="AP2284" s="61" t="s">
        <v>4974</v>
      </c>
      <c r="AQ2284" s="61" t="s">
        <v>4977</v>
      </c>
      <c r="AR2284" s="28">
        <v>347879.9</v>
      </c>
      <c r="AS2284" s="28">
        <v>0</v>
      </c>
      <c r="AT2284" s="28">
        <v>0</v>
      </c>
      <c r="AU2284" s="62"/>
      <c r="DL2284"/>
      <c r="DM2284"/>
      <c r="DN2284"/>
      <c r="DO2284"/>
      <c r="DP2284"/>
      <c r="DQ2284"/>
      <c r="DR2284"/>
      <c r="DV2284" s="31" t="s">
        <v>2415</v>
      </c>
      <c r="DW2284" s="31" t="s">
        <v>2424</v>
      </c>
      <c r="DX2284" s="63"/>
      <c r="DY2284" s="63"/>
      <c r="DZ2284" s="63"/>
      <c r="EA2284" s="167"/>
      <c r="EB2284" s="60"/>
      <c r="EC2284" s="60"/>
      <c r="ED2284" s="60"/>
      <c r="EE2284" s="60"/>
      <c r="EF2284" s="60"/>
      <c r="EG2284" s="60"/>
      <c r="EH2284" s="60"/>
      <c r="EI2284" s="60"/>
      <c r="EJ2284" s="60"/>
      <c r="EK2284" s="60"/>
      <c r="EL2284" s="60"/>
      <c r="EM2284" s="60"/>
      <c r="EN2284" s="60"/>
      <c r="EO2284" s="60"/>
      <c r="EP2284" s="60"/>
      <c r="EQ2284" s="60"/>
      <c r="ER2284" s="60"/>
      <c r="ES2284" s="60"/>
      <c r="ET2284" s="60"/>
      <c r="EU2284" s="60"/>
      <c r="EV2284" s="60"/>
      <c r="EW2284" s="60"/>
      <c r="EX2284" s="60"/>
      <c r="EY2284" s="60"/>
      <c r="EZ2284" s="60"/>
      <c r="FA2284" s="60"/>
      <c r="FB2284" s="60"/>
    </row>
    <row r="2285" spans="22:158" x14ac:dyDescent="0.25">
      <c r="V2285" s="1"/>
      <c r="W2285" s="33"/>
      <c r="X2285" s="33"/>
      <c r="AH2285" s="38">
        <v>100</v>
      </c>
      <c r="AI2285" s="38">
        <v>145</v>
      </c>
      <c r="AJ2285" s="38">
        <v>13700</v>
      </c>
      <c r="AK2285" s="38">
        <v>18</v>
      </c>
      <c r="AL2285" s="38">
        <v>1919258</v>
      </c>
      <c r="AM2285" s="61" t="s">
        <v>1816</v>
      </c>
      <c r="AN2285" s="61" t="s">
        <v>1691</v>
      </c>
      <c r="AO2285" s="61" t="s">
        <v>5118</v>
      </c>
      <c r="AP2285" s="61" t="s">
        <v>4974</v>
      </c>
      <c r="AQ2285" s="61" t="s">
        <v>4977</v>
      </c>
      <c r="AR2285" s="28">
        <v>25258</v>
      </c>
      <c r="AS2285" s="28">
        <v>0</v>
      </c>
      <c r="AT2285" s="28">
        <v>0</v>
      </c>
      <c r="AU2285" s="62"/>
      <c r="DL2285"/>
      <c r="DM2285"/>
      <c r="DN2285"/>
      <c r="DO2285"/>
      <c r="DP2285"/>
      <c r="DQ2285"/>
      <c r="DR2285"/>
      <c r="DV2285" s="31" t="s">
        <v>2415</v>
      </c>
      <c r="DW2285" s="31" t="s">
        <v>2424</v>
      </c>
      <c r="DX2285" s="63"/>
      <c r="DY2285" s="63"/>
      <c r="DZ2285" s="63"/>
      <c r="EA2285" s="167"/>
      <c r="EB2285" s="60"/>
      <c r="EC2285" s="60"/>
      <c r="ED2285" s="60"/>
      <c r="EE2285" s="60"/>
      <c r="EF2285" s="60"/>
      <c r="EG2285" s="60"/>
      <c r="EH2285" s="60"/>
      <c r="EI2285" s="60"/>
      <c r="EJ2285" s="60"/>
      <c r="EK2285" s="60"/>
      <c r="EL2285" s="60"/>
      <c r="EM2285" s="60"/>
      <c r="EN2285" s="60"/>
      <c r="EO2285" s="60"/>
      <c r="EP2285" s="60"/>
      <c r="EQ2285" s="60"/>
      <c r="ER2285" s="60"/>
      <c r="ES2285" s="60"/>
      <c r="ET2285" s="60"/>
      <c r="EU2285" s="60"/>
      <c r="EV2285" s="60"/>
      <c r="EW2285" s="60"/>
      <c r="EX2285" s="60"/>
      <c r="EY2285" s="60"/>
      <c r="EZ2285" s="60"/>
      <c r="FA2285" s="60"/>
      <c r="FB2285" s="60"/>
    </row>
    <row r="2286" spans="22:158" x14ac:dyDescent="0.25">
      <c r="W2286" s="33"/>
      <c r="X2286" s="33"/>
      <c r="AH2286" s="38">
        <v>100</v>
      </c>
      <c r="AI2286" s="38">
        <v>145</v>
      </c>
      <c r="AJ2286" s="38">
        <v>16180</v>
      </c>
      <c r="AK2286" s="38">
        <v>18</v>
      </c>
      <c r="AL2286" s="38">
        <v>1919258</v>
      </c>
      <c r="AM2286" s="61" t="s">
        <v>1816</v>
      </c>
      <c r="AN2286" s="61" t="s">
        <v>1691</v>
      </c>
      <c r="AO2286" s="61" t="s">
        <v>1614</v>
      </c>
      <c r="AP2286" s="61" t="s">
        <v>4974</v>
      </c>
      <c r="AQ2286" s="61" t="s">
        <v>4977</v>
      </c>
      <c r="AR2286" s="28">
        <v>426784.7</v>
      </c>
      <c r="AS2286" s="28">
        <v>0</v>
      </c>
      <c r="AT2286" s="28">
        <v>0</v>
      </c>
      <c r="AU2286" s="62"/>
      <c r="DL2286"/>
      <c r="DM2286"/>
      <c r="DN2286"/>
      <c r="DO2286"/>
      <c r="DP2286"/>
      <c r="DQ2286"/>
      <c r="DR2286"/>
      <c r="DV2286" s="31" t="s">
        <v>2415</v>
      </c>
      <c r="DW2286" s="31" t="s">
        <v>2424</v>
      </c>
      <c r="DX2286" s="63"/>
      <c r="DY2286" s="63"/>
      <c r="DZ2286" s="63"/>
      <c r="EA2286" s="167"/>
      <c r="EB2286" s="60"/>
      <c r="EC2286" s="60"/>
      <c r="ED2286" s="60"/>
      <c r="EE2286" s="60"/>
      <c r="EF2286" s="60"/>
      <c r="EG2286" s="60"/>
      <c r="EH2286" s="60"/>
      <c r="EI2286" s="60"/>
      <c r="EJ2286" s="60"/>
      <c r="EK2286" s="60"/>
      <c r="EL2286" s="60"/>
      <c r="EM2286" s="60"/>
      <c r="EN2286" s="60"/>
      <c r="EO2286" s="60"/>
      <c r="EP2286" s="60"/>
      <c r="EQ2286" s="60"/>
      <c r="ER2286" s="60"/>
      <c r="ES2286" s="60"/>
      <c r="ET2286" s="60"/>
      <c r="EU2286" s="60"/>
      <c r="EV2286" s="60"/>
      <c r="EW2286" s="60"/>
      <c r="EX2286" s="60"/>
      <c r="EY2286" s="60"/>
      <c r="EZ2286" s="60"/>
      <c r="FA2286" s="60"/>
      <c r="FB2286" s="60"/>
    </row>
    <row r="2287" spans="22:158" x14ac:dyDescent="0.25">
      <c r="W2287" s="33"/>
      <c r="X2287" s="33"/>
      <c r="AH2287" s="38">
        <v>100</v>
      </c>
      <c r="AI2287" s="38">
        <v>145</v>
      </c>
      <c r="AJ2287" s="38">
        <v>16470</v>
      </c>
      <c r="AK2287" s="38">
        <v>18</v>
      </c>
      <c r="AL2287" s="38">
        <v>1919258</v>
      </c>
      <c r="AM2287" s="61" t="s">
        <v>1816</v>
      </c>
      <c r="AN2287" s="61" t="s">
        <v>1691</v>
      </c>
      <c r="AO2287" s="61" t="s">
        <v>1622</v>
      </c>
      <c r="AP2287" s="61" t="s">
        <v>4974</v>
      </c>
      <c r="AQ2287" s="61" t="s">
        <v>4977</v>
      </c>
      <c r="AR2287" s="28">
        <v>201352.6</v>
      </c>
      <c r="AS2287" s="28">
        <v>0</v>
      </c>
      <c r="AT2287" s="28">
        <v>0</v>
      </c>
      <c r="AU2287" s="62"/>
      <c r="DL2287"/>
      <c r="DM2287"/>
      <c r="DN2287"/>
      <c r="DO2287"/>
      <c r="DP2287"/>
      <c r="DQ2287"/>
      <c r="DR2287"/>
      <c r="DV2287" s="31" t="s">
        <v>2415</v>
      </c>
      <c r="DW2287" s="31" t="s">
        <v>2424</v>
      </c>
      <c r="DX2287" s="63"/>
      <c r="DY2287" s="63"/>
      <c r="DZ2287" s="63"/>
      <c r="EA2287" s="167"/>
      <c r="EB2287" s="60"/>
      <c r="EC2287" s="60"/>
      <c r="ED2287" s="60"/>
      <c r="EE2287" s="60"/>
      <c r="EF2287" s="60"/>
      <c r="EG2287" s="60"/>
      <c r="EH2287" s="60"/>
      <c r="EI2287" s="60"/>
      <c r="EJ2287" s="60"/>
      <c r="EK2287" s="60"/>
      <c r="EL2287" s="60"/>
      <c r="EM2287" s="60"/>
      <c r="EN2287" s="60"/>
      <c r="EO2287" s="60"/>
      <c r="EP2287" s="60"/>
      <c r="EQ2287" s="60"/>
      <c r="ER2287" s="60"/>
      <c r="ES2287" s="60"/>
      <c r="ET2287" s="60"/>
      <c r="EU2287" s="60"/>
      <c r="EV2287" s="60"/>
      <c r="EW2287" s="60"/>
      <c r="EX2287" s="60"/>
      <c r="EY2287" s="60"/>
      <c r="EZ2287" s="60"/>
      <c r="FA2287" s="60"/>
      <c r="FB2287" s="60"/>
    </row>
    <row r="2288" spans="22:158" x14ac:dyDescent="0.25">
      <c r="W2288" s="33"/>
      <c r="X2288" s="33"/>
      <c r="AH2288" s="38">
        <v>100</v>
      </c>
      <c r="AI2288" s="38">
        <v>145</v>
      </c>
      <c r="AJ2288" s="38">
        <v>17640</v>
      </c>
      <c r="AK2288" s="38">
        <v>18</v>
      </c>
      <c r="AL2288" s="38">
        <v>1919258</v>
      </c>
      <c r="AM2288" s="61" t="s">
        <v>1816</v>
      </c>
      <c r="AN2288" s="61" t="s">
        <v>1691</v>
      </c>
      <c r="AO2288" s="61" t="s">
        <v>1647</v>
      </c>
      <c r="AP2288" s="61" t="s">
        <v>4974</v>
      </c>
      <c r="AQ2288" s="61" t="s">
        <v>4977</v>
      </c>
      <c r="AR2288" s="28">
        <v>119619</v>
      </c>
      <c r="AS2288" s="28">
        <v>0</v>
      </c>
      <c r="AT2288" s="28">
        <v>0</v>
      </c>
      <c r="AU2288" s="62"/>
      <c r="DL2288"/>
      <c r="DM2288"/>
      <c r="DN2288"/>
      <c r="DO2288"/>
      <c r="DP2288"/>
      <c r="DQ2288"/>
      <c r="DR2288"/>
      <c r="DV2288" s="31" t="s">
        <v>2415</v>
      </c>
      <c r="DW2288" s="31" t="s">
        <v>2424</v>
      </c>
      <c r="DX2288" s="63"/>
      <c r="DY2288" s="63"/>
      <c r="DZ2288" s="63"/>
      <c r="EA2288" s="167"/>
      <c r="EB2288" s="60"/>
      <c r="EC2288" s="60"/>
      <c r="ED2288" s="60"/>
      <c r="EE2288" s="60"/>
      <c r="EF2288" s="60"/>
      <c r="EG2288" s="60"/>
      <c r="EH2288" s="60"/>
      <c r="EI2288" s="60"/>
      <c r="EJ2288" s="60"/>
      <c r="EK2288" s="60"/>
      <c r="EL2288" s="60"/>
      <c r="EM2288" s="60"/>
      <c r="EN2288" s="60"/>
      <c r="EO2288" s="60"/>
      <c r="EP2288" s="60"/>
      <c r="EQ2288" s="60"/>
      <c r="ER2288" s="60"/>
      <c r="ES2288" s="60"/>
      <c r="ET2288" s="60"/>
      <c r="EU2288" s="60"/>
      <c r="EV2288" s="60"/>
      <c r="EW2288" s="60"/>
      <c r="EX2288" s="60"/>
      <c r="EY2288" s="60"/>
      <c r="EZ2288" s="60"/>
      <c r="FA2288" s="60"/>
      <c r="FB2288" s="60"/>
    </row>
    <row r="2289" spans="22:158" x14ac:dyDescent="0.25">
      <c r="W2289" s="33"/>
      <c r="X2289" s="33"/>
      <c r="AH2289" s="38">
        <v>100</v>
      </c>
      <c r="AI2289" s="38">
        <v>145</v>
      </c>
      <c r="AJ2289" s="38">
        <v>18710</v>
      </c>
      <c r="AK2289" s="38">
        <v>18</v>
      </c>
      <c r="AL2289" s="38">
        <v>1919258</v>
      </c>
      <c r="AM2289" s="61" t="s">
        <v>1816</v>
      </c>
      <c r="AN2289" s="61" t="s">
        <v>1691</v>
      </c>
      <c r="AO2289" s="61" t="s">
        <v>1671</v>
      </c>
      <c r="AP2289" s="61" t="s">
        <v>4974</v>
      </c>
      <c r="AQ2289" s="61" t="s">
        <v>4977</v>
      </c>
      <c r="AR2289" s="28">
        <v>1389667.5</v>
      </c>
      <c r="AS2289" s="28">
        <v>0</v>
      </c>
      <c r="AT2289" s="28">
        <v>0</v>
      </c>
      <c r="AU2289" s="62"/>
      <c r="DL2289"/>
      <c r="DM2289"/>
      <c r="DN2289"/>
      <c r="DO2289"/>
      <c r="DP2289"/>
      <c r="DQ2289"/>
      <c r="DR2289"/>
      <c r="DV2289" s="31" t="s">
        <v>2415</v>
      </c>
      <c r="DW2289" s="31" t="s">
        <v>2424</v>
      </c>
      <c r="DX2289" s="63"/>
      <c r="DY2289" s="63"/>
      <c r="DZ2289" s="63"/>
      <c r="EA2289" s="167"/>
      <c r="EB2289" s="60"/>
      <c r="EC2289" s="60"/>
      <c r="ED2289" s="60"/>
      <c r="EE2289" s="60"/>
      <c r="EF2289" s="60"/>
      <c r="EG2289" s="60"/>
      <c r="EH2289" s="60"/>
      <c r="EI2289" s="60"/>
      <c r="EJ2289" s="60"/>
      <c r="EK2289" s="60"/>
      <c r="EL2289" s="60"/>
      <c r="EM2289" s="60"/>
      <c r="EN2289" s="60"/>
      <c r="EO2289" s="60"/>
      <c r="EP2289" s="60"/>
      <c r="EQ2289" s="60"/>
      <c r="ER2289" s="60"/>
      <c r="ES2289" s="60"/>
      <c r="ET2289" s="60"/>
      <c r="EU2289" s="60"/>
      <c r="EV2289" s="60"/>
      <c r="EW2289" s="60"/>
      <c r="EX2289" s="60"/>
      <c r="EY2289" s="60"/>
      <c r="EZ2289" s="60"/>
      <c r="FA2289" s="60"/>
      <c r="FB2289" s="60"/>
    </row>
    <row r="2290" spans="22:158" x14ac:dyDescent="0.25">
      <c r="W2290" s="33"/>
      <c r="X2290" s="33"/>
      <c r="AH2290" s="38">
        <v>100</v>
      </c>
      <c r="AI2290" s="38">
        <v>145</v>
      </c>
      <c r="AJ2290" s="38">
        <v>18750</v>
      </c>
      <c r="AK2290" s="38">
        <v>18</v>
      </c>
      <c r="AL2290" s="38">
        <v>1919258</v>
      </c>
      <c r="AM2290" s="61" t="s">
        <v>1816</v>
      </c>
      <c r="AN2290" s="61" t="s">
        <v>1691</v>
      </c>
      <c r="AO2290" s="61" t="s">
        <v>1672</v>
      </c>
      <c r="AP2290" s="61" t="s">
        <v>4974</v>
      </c>
      <c r="AQ2290" s="61" t="s">
        <v>4977</v>
      </c>
      <c r="AR2290" s="28">
        <v>299523.59999999998</v>
      </c>
      <c r="AS2290" s="28">
        <v>0</v>
      </c>
      <c r="AT2290" s="28">
        <v>0</v>
      </c>
      <c r="AU2290" s="62"/>
      <c r="DL2290"/>
      <c r="DM2290"/>
      <c r="DN2290"/>
      <c r="DO2290"/>
      <c r="DP2290"/>
      <c r="DQ2290"/>
      <c r="DR2290"/>
      <c r="DV2290" s="31" t="s">
        <v>2415</v>
      </c>
      <c r="DW2290" s="31" t="s">
        <v>2424</v>
      </c>
      <c r="DX2290" s="63"/>
      <c r="DY2290" s="63"/>
      <c r="DZ2290" s="63"/>
      <c r="EA2290" s="167"/>
      <c r="EB2290" s="60"/>
      <c r="EC2290" s="60"/>
      <c r="ED2290" s="60"/>
      <c r="EE2290" s="60"/>
      <c r="EF2290" s="60"/>
      <c r="EG2290" s="60"/>
      <c r="EH2290" s="60"/>
      <c r="EI2290" s="60"/>
      <c r="EJ2290" s="60"/>
      <c r="EK2290" s="60"/>
      <c r="EL2290" s="60"/>
      <c r="EM2290" s="60"/>
      <c r="EN2290" s="60"/>
      <c r="EO2290" s="60"/>
      <c r="EP2290" s="60"/>
      <c r="EQ2290" s="60"/>
      <c r="ER2290" s="60"/>
      <c r="ES2290" s="60"/>
      <c r="ET2290" s="60"/>
      <c r="EU2290" s="60"/>
      <c r="EV2290" s="60"/>
      <c r="EW2290" s="60"/>
      <c r="EX2290" s="60"/>
      <c r="EY2290" s="60"/>
      <c r="EZ2290" s="60"/>
      <c r="FA2290" s="60"/>
      <c r="FB2290" s="60"/>
    </row>
    <row r="2291" spans="22:158" x14ac:dyDescent="0.25">
      <c r="W2291" s="33"/>
      <c r="X2291" s="33"/>
      <c r="AH2291" s="38">
        <v>100</v>
      </c>
      <c r="AI2291" s="38">
        <v>150</v>
      </c>
      <c r="AJ2291" s="38">
        <v>13450</v>
      </c>
      <c r="AK2291" s="38">
        <v>18</v>
      </c>
      <c r="AL2291" s="38">
        <v>1919258</v>
      </c>
      <c r="AM2291" s="61" t="s">
        <v>1816</v>
      </c>
      <c r="AN2291" s="61" t="s">
        <v>1695</v>
      </c>
      <c r="AO2291" s="61" t="s">
        <v>5112</v>
      </c>
      <c r="AP2291" s="61" t="s">
        <v>4974</v>
      </c>
      <c r="AQ2291" s="61" t="s">
        <v>4977</v>
      </c>
      <c r="AR2291" s="28">
        <v>7813046</v>
      </c>
      <c r="AS2291" s="28">
        <v>0</v>
      </c>
      <c r="AT2291" s="28">
        <v>0</v>
      </c>
      <c r="AU2291" s="62"/>
      <c r="DL2291"/>
      <c r="DM2291"/>
      <c r="DN2291"/>
      <c r="DO2291"/>
      <c r="DP2291"/>
      <c r="DQ2291"/>
      <c r="DR2291"/>
      <c r="DV2291" s="31" t="s">
        <v>2415</v>
      </c>
      <c r="DW2291" s="31" t="s">
        <v>2425</v>
      </c>
      <c r="DX2291" s="63"/>
      <c r="DY2291" s="63"/>
      <c r="DZ2291" s="63"/>
      <c r="EA2291" s="167"/>
      <c r="EB2291" s="60"/>
      <c r="EC2291" s="60"/>
      <c r="ED2291" s="60"/>
      <c r="EE2291" s="60"/>
      <c r="EF2291" s="60"/>
      <c r="EG2291" s="60"/>
      <c r="EH2291" s="60"/>
      <c r="EI2291" s="60"/>
      <c r="EJ2291" s="60"/>
      <c r="EK2291" s="60"/>
      <c r="EL2291" s="60"/>
      <c r="EM2291" s="60"/>
      <c r="EN2291" s="60"/>
      <c r="EO2291" s="60"/>
      <c r="EP2291" s="60"/>
      <c r="EQ2291" s="60"/>
      <c r="ER2291" s="60"/>
      <c r="ES2291" s="60"/>
      <c r="ET2291" s="60"/>
      <c r="EU2291" s="60"/>
      <c r="EV2291" s="60"/>
      <c r="EW2291" s="60"/>
      <c r="EX2291" s="60"/>
      <c r="EY2291" s="60"/>
      <c r="EZ2291" s="60"/>
      <c r="FA2291" s="60"/>
      <c r="FB2291" s="60"/>
    </row>
    <row r="2292" spans="22:158" x14ac:dyDescent="0.25">
      <c r="W2292" s="33"/>
      <c r="X2292" s="33"/>
      <c r="AH2292" s="38">
        <v>100</v>
      </c>
      <c r="AI2292" s="38">
        <v>150</v>
      </c>
      <c r="AJ2292" s="38">
        <v>15550</v>
      </c>
      <c r="AK2292" s="38">
        <v>18</v>
      </c>
      <c r="AL2292" s="38">
        <v>1919258</v>
      </c>
      <c r="AM2292" s="61" t="s">
        <v>1816</v>
      </c>
      <c r="AN2292" s="61" t="s">
        <v>1695</v>
      </c>
      <c r="AO2292" s="61" t="s">
        <v>1602</v>
      </c>
      <c r="AP2292" s="61" t="s">
        <v>4974</v>
      </c>
      <c r="AQ2292" s="61" t="s">
        <v>4977</v>
      </c>
      <c r="AR2292" s="28">
        <v>220800.7</v>
      </c>
      <c r="AS2292" s="28">
        <v>0</v>
      </c>
      <c r="AT2292" s="28">
        <v>0</v>
      </c>
      <c r="AU2292" s="62"/>
      <c r="DL2292"/>
      <c r="DM2292"/>
      <c r="DN2292"/>
      <c r="DO2292"/>
      <c r="DP2292"/>
      <c r="DQ2292"/>
      <c r="DR2292"/>
      <c r="DV2292" s="31" t="s">
        <v>2415</v>
      </c>
      <c r="DW2292" s="31" t="s">
        <v>2425</v>
      </c>
      <c r="DX2292" s="63"/>
      <c r="DY2292" s="63"/>
      <c r="DZ2292" s="63"/>
      <c r="EA2292" s="167"/>
      <c r="EB2292" s="60"/>
      <c r="EC2292" s="60"/>
      <c r="ED2292" s="60"/>
      <c r="EE2292" s="60"/>
      <c r="EF2292" s="60"/>
      <c r="EG2292" s="60"/>
      <c r="EH2292" s="60"/>
      <c r="EI2292" s="60"/>
      <c r="EJ2292" s="60"/>
      <c r="EK2292" s="60"/>
      <c r="EL2292" s="60"/>
      <c r="EM2292" s="60"/>
      <c r="EN2292" s="60"/>
      <c r="EO2292" s="60"/>
      <c r="EP2292" s="60"/>
      <c r="EQ2292" s="60"/>
      <c r="ER2292" s="60"/>
      <c r="ES2292" s="60"/>
      <c r="ET2292" s="60"/>
      <c r="EU2292" s="60"/>
      <c r="EV2292" s="60"/>
      <c r="EW2292" s="60"/>
      <c r="EX2292" s="60"/>
      <c r="EY2292" s="60"/>
      <c r="EZ2292" s="60"/>
      <c r="FA2292" s="60"/>
      <c r="FB2292" s="60"/>
    </row>
    <row r="2293" spans="22:158" x14ac:dyDescent="0.25">
      <c r="W2293" s="33"/>
      <c r="X2293" s="33"/>
      <c r="AH2293" s="38">
        <v>100</v>
      </c>
      <c r="AI2293" s="38">
        <v>150</v>
      </c>
      <c r="AJ2293" s="38">
        <v>17500</v>
      </c>
      <c r="AK2293" s="38">
        <v>18</v>
      </c>
      <c r="AL2293" s="38">
        <v>1919258</v>
      </c>
      <c r="AM2293" s="61" t="s">
        <v>1816</v>
      </c>
      <c r="AN2293" s="61" t="s">
        <v>1695</v>
      </c>
      <c r="AO2293" s="61" t="s">
        <v>1644</v>
      </c>
      <c r="AP2293" s="61" t="s">
        <v>4974</v>
      </c>
      <c r="AQ2293" s="61" t="s">
        <v>4977</v>
      </c>
      <c r="AR2293" s="28">
        <v>759500.4</v>
      </c>
      <c r="AS2293" s="28">
        <v>0</v>
      </c>
      <c r="AT2293" s="28">
        <v>0</v>
      </c>
      <c r="AU2293" s="62"/>
      <c r="DL2293"/>
      <c r="DM2293"/>
      <c r="DN2293"/>
      <c r="DO2293"/>
      <c r="DP2293"/>
      <c r="DQ2293"/>
      <c r="DR2293"/>
      <c r="DV2293" s="31" t="s">
        <v>2415</v>
      </c>
      <c r="DW2293" s="31" t="s">
        <v>2425</v>
      </c>
      <c r="DX2293" s="63"/>
      <c r="DY2293" s="63"/>
      <c r="DZ2293" s="63"/>
      <c r="EA2293" s="167"/>
      <c r="EB2293" s="60"/>
      <c r="EC2293" s="60"/>
      <c r="ED2293" s="60"/>
      <c r="EE2293" s="60"/>
      <c r="EF2293" s="60"/>
      <c r="EG2293" s="60"/>
      <c r="EH2293" s="60"/>
      <c r="EI2293" s="60"/>
      <c r="EJ2293" s="60"/>
      <c r="EK2293" s="60"/>
      <c r="EL2293" s="60"/>
      <c r="EM2293" s="60"/>
      <c r="EN2293" s="60"/>
      <c r="EO2293" s="60"/>
      <c r="EP2293" s="60"/>
      <c r="EQ2293" s="60"/>
      <c r="ER2293" s="60"/>
      <c r="ES2293" s="60"/>
      <c r="ET2293" s="60"/>
      <c r="EU2293" s="60"/>
      <c r="EV2293" s="60"/>
      <c r="EW2293" s="60"/>
      <c r="EX2293" s="60"/>
      <c r="EY2293" s="60"/>
      <c r="EZ2293" s="60"/>
      <c r="FA2293" s="60"/>
      <c r="FB2293" s="60"/>
    </row>
    <row r="2294" spans="22:158" x14ac:dyDescent="0.25">
      <c r="V2294" s="1"/>
      <c r="W2294" s="33"/>
      <c r="X2294" s="33"/>
      <c r="AH2294" s="38">
        <v>100</v>
      </c>
      <c r="AI2294" s="38">
        <v>150</v>
      </c>
      <c r="AJ2294" s="38">
        <v>17750</v>
      </c>
      <c r="AK2294" s="38">
        <v>18</v>
      </c>
      <c r="AL2294" s="38">
        <v>1919258</v>
      </c>
      <c r="AM2294" s="61" t="s">
        <v>1816</v>
      </c>
      <c r="AN2294" s="61" t="s">
        <v>1695</v>
      </c>
      <c r="AO2294" s="61" t="s">
        <v>1650</v>
      </c>
      <c r="AP2294" s="61" t="s">
        <v>4974</v>
      </c>
      <c r="AQ2294" s="61" t="s">
        <v>4977</v>
      </c>
      <c r="AR2294" s="28">
        <v>336653.5</v>
      </c>
      <c r="AS2294" s="28">
        <v>0</v>
      </c>
      <c r="AT2294" s="28">
        <v>0</v>
      </c>
      <c r="AU2294" s="62"/>
      <c r="DL2294"/>
      <c r="DM2294"/>
      <c r="DN2294"/>
      <c r="DO2294"/>
      <c r="DP2294"/>
      <c r="DQ2294"/>
      <c r="DR2294"/>
      <c r="DV2294" s="31" t="s">
        <v>2415</v>
      </c>
      <c r="DW2294" s="31" t="s">
        <v>2425</v>
      </c>
      <c r="DX2294" s="63"/>
      <c r="DY2294" s="63"/>
      <c r="DZ2294" s="63"/>
      <c r="EA2294" s="167"/>
      <c r="EB2294" s="60"/>
      <c r="EC2294" s="60"/>
      <c r="ED2294" s="60"/>
      <c r="EE2294" s="60"/>
      <c r="EF2294" s="60"/>
      <c r="EG2294" s="60"/>
      <c r="EH2294" s="60"/>
      <c r="EI2294" s="60"/>
      <c r="EJ2294" s="60"/>
      <c r="EK2294" s="60"/>
      <c r="EL2294" s="60"/>
      <c r="EM2294" s="60"/>
      <c r="EN2294" s="60"/>
      <c r="EO2294" s="60"/>
      <c r="EP2294" s="60"/>
      <c r="EQ2294" s="60"/>
      <c r="ER2294" s="60"/>
      <c r="ES2294" s="60"/>
      <c r="ET2294" s="60"/>
      <c r="EU2294" s="60"/>
      <c r="EV2294" s="60"/>
      <c r="EW2294" s="60"/>
      <c r="EX2294" s="60"/>
      <c r="EY2294" s="60"/>
      <c r="EZ2294" s="60"/>
      <c r="FA2294" s="60"/>
      <c r="FB2294" s="60"/>
    </row>
    <row r="2295" spans="22:158" x14ac:dyDescent="0.25">
      <c r="W2295" s="33"/>
      <c r="X2295" s="33"/>
      <c r="AH2295" s="38">
        <v>100</v>
      </c>
      <c r="AI2295" s="38">
        <v>155</v>
      </c>
      <c r="AJ2295" s="38">
        <v>10050</v>
      </c>
      <c r="AK2295" s="38">
        <v>18</v>
      </c>
      <c r="AL2295" s="38">
        <v>1919258</v>
      </c>
      <c r="AM2295" s="61" t="s">
        <v>1816</v>
      </c>
      <c r="AN2295" s="61" t="s">
        <v>1686</v>
      </c>
      <c r="AO2295" s="61" t="s">
        <v>5044</v>
      </c>
      <c r="AP2295" s="61" t="s">
        <v>4974</v>
      </c>
      <c r="AQ2295" s="61" t="s">
        <v>4977</v>
      </c>
      <c r="AR2295" s="28">
        <v>20551.8</v>
      </c>
      <c r="AS2295" s="28">
        <v>0</v>
      </c>
      <c r="AT2295" s="28">
        <v>0</v>
      </c>
      <c r="AU2295" s="62"/>
      <c r="DL2295"/>
      <c r="DM2295"/>
      <c r="DN2295"/>
      <c r="DO2295"/>
      <c r="DP2295"/>
      <c r="DQ2295"/>
      <c r="DR2295"/>
      <c r="DV2295" s="31" t="s">
        <v>2415</v>
      </c>
      <c r="DW2295" s="31" t="s">
        <v>2426</v>
      </c>
      <c r="DX2295" s="63"/>
      <c r="DY2295" s="63"/>
      <c r="DZ2295" s="63"/>
      <c r="EA2295" s="167"/>
      <c r="EB2295" s="60"/>
      <c r="EC2295" s="60"/>
      <c r="ED2295" s="60"/>
      <c r="EE2295" s="60"/>
      <c r="EF2295" s="60"/>
      <c r="EG2295" s="60"/>
      <c r="EH2295" s="60"/>
      <c r="EI2295" s="60"/>
      <c r="EJ2295" s="60"/>
      <c r="EK2295" s="60"/>
      <c r="EL2295" s="60"/>
      <c r="EM2295" s="60"/>
      <c r="EN2295" s="60"/>
      <c r="EO2295" s="60"/>
      <c r="EP2295" s="60"/>
      <c r="EQ2295" s="60"/>
      <c r="ER2295" s="60"/>
      <c r="ES2295" s="60"/>
      <c r="ET2295" s="60"/>
      <c r="EU2295" s="60"/>
      <c r="EV2295" s="60"/>
      <c r="EW2295" s="60"/>
      <c r="EX2295" s="60"/>
      <c r="EY2295" s="60"/>
      <c r="EZ2295" s="60"/>
      <c r="FA2295" s="60"/>
      <c r="FB2295" s="60"/>
    </row>
    <row r="2296" spans="22:158" x14ac:dyDescent="0.25">
      <c r="W2296" s="33"/>
      <c r="X2296" s="33"/>
      <c r="AH2296" s="38">
        <v>100</v>
      </c>
      <c r="AI2296" s="38">
        <v>155</v>
      </c>
      <c r="AJ2296" s="38">
        <v>10300</v>
      </c>
      <c r="AK2296" s="38">
        <v>18</v>
      </c>
      <c r="AL2296" s="38">
        <v>1919258</v>
      </c>
      <c r="AM2296" s="61" t="s">
        <v>1816</v>
      </c>
      <c r="AN2296" s="61" t="s">
        <v>1686</v>
      </c>
      <c r="AO2296" s="61" t="s">
        <v>5049</v>
      </c>
      <c r="AP2296" s="61" t="s">
        <v>4974</v>
      </c>
      <c r="AQ2296" s="61" t="s">
        <v>4977</v>
      </c>
      <c r="AR2296" s="28">
        <v>1104925</v>
      </c>
      <c r="AS2296" s="28">
        <v>0</v>
      </c>
      <c r="AT2296" s="28">
        <v>0</v>
      </c>
      <c r="AU2296" s="62"/>
      <c r="DL2296"/>
      <c r="DM2296"/>
      <c r="DN2296"/>
      <c r="DO2296"/>
      <c r="DP2296"/>
      <c r="DQ2296"/>
      <c r="DR2296"/>
      <c r="DV2296" s="31" t="s">
        <v>2415</v>
      </c>
      <c r="DW2296" s="31" t="s">
        <v>2426</v>
      </c>
      <c r="DX2296" s="63"/>
      <c r="DY2296" s="63"/>
      <c r="DZ2296" s="63"/>
      <c r="EA2296" s="167"/>
      <c r="EB2296" s="60"/>
      <c r="EC2296" s="60"/>
      <c r="ED2296" s="60"/>
      <c r="EE2296" s="60"/>
      <c r="EF2296" s="60"/>
      <c r="EG2296" s="60"/>
      <c r="EH2296" s="60"/>
      <c r="EI2296" s="60"/>
      <c r="EJ2296" s="60"/>
      <c r="EK2296" s="60"/>
      <c r="EL2296" s="60"/>
      <c r="EM2296" s="60"/>
      <c r="EN2296" s="60"/>
      <c r="EO2296" s="60"/>
      <c r="EP2296" s="60"/>
      <c r="EQ2296" s="60"/>
      <c r="ER2296" s="60"/>
      <c r="ES2296" s="60"/>
      <c r="ET2296" s="60"/>
      <c r="EU2296" s="60"/>
      <c r="EV2296" s="60"/>
      <c r="EW2296" s="60"/>
      <c r="EX2296" s="60"/>
      <c r="EY2296" s="60"/>
      <c r="EZ2296" s="60"/>
      <c r="FA2296" s="60"/>
      <c r="FB2296" s="60"/>
    </row>
    <row r="2297" spans="22:158" x14ac:dyDescent="0.25">
      <c r="W2297" s="33"/>
      <c r="X2297" s="33"/>
      <c r="AH2297" s="38">
        <v>100</v>
      </c>
      <c r="AI2297" s="38">
        <v>155</v>
      </c>
      <c r="AJ2297" s="38">
        <v>10650</v>
      </c>
      <c r="AK2297" s="38">
        <v>18</v>
      </c>
      <c r="AL2297" s="38">
        <v>1919258</v>
      </c>
      <c r="AM2297" s="61" t="s">
        <v>1816</v>
      </c>
      <c r="AN2297" s="61" t="s">
        <v>1686</v>
      </c>
      <c r="AO2297" s="61" t="s">
        <v>5056</v>
      </c>
      <c r="AP2297" s="61" t="s">
        <v>4974</v>
      </c>
      <c r="AQ2297" s="61" t="s">
        <v>4977</v>
      </c>
      <c r="AR2297" s="28">
        <v>78508.2</v>
      </c>
      <c r="AS2297" s="28">
        <v>0</v>
      </c>
      <c r="AT2297" s="28">
        <v>0</v>
      </c>
      <c r="AU2297" s="62"/>
      <c r="DL2297"/>
      <c r="DM2297"/>
      <c r="DN2297"/>
      <c r="DO2297"/>
      <c r="DP2297"/>
      <c r="DQ2297"/>
      <c r="DR2297"/>
      <c r="DV2297" s="31" t="s">
        <v>2415</v>
      </c>
      <c r="DW2297" s="31" t="s">
        <v>2426</v>
      </c>
      <c r="DX2297" s="63"/>
      <c r="DY2297" s="63"/>
      <c r="DZ2297" s="63"/>
      <c r="EA2297" s="167"/>
      <c r="EB2297" s="60"/>
      <c r="EC2297" s="60"/>
      <c r="ED2297" s="60"/>
      <c r="EE2297" s="60"/>
      <c r="EF2297" s="60"/>
      <c r="EG2297" s="60"/>
      <c r="EH2297" s="60"/>
      <c r="EI2297" s="60"/>
      <c r="EJ2297" s="60"/>
      <c r="EK2297" s="60"/>
      <c r="EL2297" s="60"/>
      <c r="EM2297" s="60"/>
      <c r="EN2297" s="60"/>
      <c r="EO2297" s="60"/>
      <c r="EP2297" s="60"/>
      <c r="EQ2297" s="60"/>
      <c r="ER2297" s="60"/>
      <c r="ES2297" s="60"/>
      <c r="ET2297" s="60"/>
      <c r="EU2297" s="60"/>
      <c r="EV2297" s="60"/>
      <c r="EW2297" s="60"/>
      <c r="EX2297" s="60"/>
      <c r="EY2297" s="60"/>
      <c r="EZ2297" s="60"/>
      <c r="FA2297" s="60"/>
      <c r="FB2297" s="60"/>
    </row>
    <row r="2298" spans="22:158" x14ac:dyDescent="0.25">
      <c r="W2298" s="33"/>
      <c r="X2298" s="33"/>
      <c r="AH2298" s="38">
        <v>100</v>
      </c>
      <c r="AI2298" s="38">
        <v>155</v>
      </c>
      <c r="AJ2298" s="38">
        <v>12300</v>
      </c>
      <c r="AK2298" s="38">
        <v>18</v>
      </c>
      <c r="AL2298" s="38">
        <v>1919258</v>
      </c>
      <c r="AM2298" s="61" t="s">
        <v>1816</v>
      </c>
      <c r="AN2298" s="61" t="s">
        <v>1686</v>
      </c>
      <c r="AO2298" s="61" t="s">
        <v>5090</v>
      </c>
      <c r="AP2298" s="61" t="s">
        <v>4974</v>
      </c>
      <c r="AQ2298" s="61" t="s">
        <v>4977</v>
      </c>
      <c r="AR2298" s="28">
        <v>128122.2</v>
      </c>
      <c r="AS2298" s="28">
        <v>0</v>
      </c>
      <c r="AT2298" s="28">
        <v>0</v>
      </c>
      <c r="AU2298" s="62"/>
      <c r="DL2298"/>
      <c r="DM2298"/>
      <c r="DN2298"/>
      <c r="DO2298"/>
      <c r="DP2298"/>
      <c r="DQ2298"/>
      <c r="DR2298"/>
      <c r="DV2298" s="31" t="s">
        <v>2415</v>
      </c>
      <c r="DW2298" s="31" t="s">
        <v>2426</v>
      </c>
      <c r="DX2298" s="63"/>
      <c r="DY2298" s="63"/>
      <c r="DZ2298" s="63"/>
      <c r="EA2298" s="167"/>
      <c r="EB2298" s="60"/>
      <c r="EC2298" s="60"/>
      <c r="ED2298" s="60"/>
      <c r="EE2298" s="60"/>
      <c r="EF2298" s="60"/>
      <c r="EG2298" s="60"/>
      <c r="EH2298" s="60"/>
      <c r="EI2298" s="60"/>
      <c r="EJ2298" s="60"/>
      <c r="EK2298" s="60"/>
      <c r="EL2298" s="60"/>
      <c r="EM2298" s="60"/>
      <c r="EN2298" s="60"/>
      <c r="EO2298" s="60"/>
      <c r="EP2298" s="60"/>
      <c r="EQ2298" s="60"/>
      <c r="ER2298" s="60"/>
      <c r="ES2298" s="60"/>
      <c r="ET2298" s="60"/>
      <c r="EU2298" s="60"/>
      <c r="EV2298" s="60"/>
      <c r="EW2298" s="60"/>
      <c r="EX2298" s="60"/>
      <c r="EY2298" s="60"/>
      <c r="EZ2298" s="60"/>
      <c r="FA2298" s="60"/>
      <c r="FB2298" s="60"/>
    </row>
    <row r="2299" spans="22:158" x14ac:dyDescent="0.25">
      <c r="V2299" s="1"/>
      <c r="W2299" s="33"/>
      <c r="X2299" s="33"/>
      <c r="AH2299" s="38">
        <v>100</v>
      </c>
      <c r="AI2299" s="38">
        <v>155</v>
      </c>
      <c r="AJ2299" s="38">
        <v>13370</v>
      </c>
      <c r="AK2299" s="38">
        <v>18</v>
      </c>
      <c r="AL2299" s="38">
        <v>1919258</v>
      </c>
      <c r="AM2299" s="61" t="s">
        <v>1816</v>
      </c>
      <c r="AN2299" s="61" t="s">
        <v>1686</v>
      </c>
      <c r="AO2299" s="61" t="s">
        <v>5110</v>
      </c>
      <c r="AP2299" s="61" t="s">
        <v>4974</v>
      </c>
      <c r="AQ2299" s="61" t="s">
        <v>4977</v>
      </c>
      <c r="AR2299" s="28">
        <v>153573.4</v>
      </c>
      <c r="AS2299" s="28">
        <v>0</v>
      </c>
      <c r="AT2299" s="28">
        <v>0</v>
      </c>
      <c r="AU2299" s="62"/>
      <c r="DL2299"/>
      <c r="DM2299"/>
      <c r="DN2299"/>
      <c r="DO2299"/>
      <c r="DP2299"/>
      <c r="DQ2299"/>
      <c r="DR2299"/>
      <c r="DV2299" s="31" t="s">
        <v>2415</v>
      </c>
      <c r="DW2299" s="31" t="s">
        <v>2426</v>
      </c>
      <c r="DX2299" s="63"/>
      <c r="DY2299" s="63"/>
      <c r="DZ2299" s="63"/>
      <c r="EA2299" s="167"/>
      <c r="EB2299" s="60"/>
      <c r="EC2299" s="60"/>
      <c r="ED2299" s="60"/>
      <c r="EE2299" s="60"/>
      <c r="EF2299" s="60"/>
      <c r="EG2299" s="60"/>
      <c r="EH2299" s="60"/>
      <c r="EI2299" s="60"/>
      <c r="EJ2299" s="60"/>
      <c r="EK2299" s="60"/>
      <c r="EL2299" s="60"/>
      <c r="EM2299" s="60"/>
      <c r="EN2299" s="60"/>
      <c r="EO2299" s="60"/>
      <c r="EP2299" s="60"/>
      <c r="EQ2299" s="60"/>
      <c r="ER2299" s="60"/>
      <c r="ES2299" s="60"/>
      <c r="ET2299" s="60"/>
      <c r="EU2299" s="60"/>
      <c r="EV2299" s="60"/>
      <c r="EW2299" s="60"/>
      <c r="EX2299" s="60"/>
      <c r="EY2299" s="60"/>
      <c r="EZ2299" s="60"/>
      <c r="FA2299" s="60"/>
      <c r="FB2299" s="60"/>
    </row>
    <row r="2300" spans="22:158" x14ac:dyDescent="0.25">
      <c r="W2300" s="33"/>
      <c r="X2300" s="33"/>
      <c r="AH2300" s="38">
        <v>100</v>
      </c>
      <c r="AI2300" s="38">
        <v>155</v>
      </c>
      <c r="AJ2300" s="38">
        <v>17800</v>
      </c>
      <c r="AK2300" s="38">
        <v>18</v>
      </c>
      <c r="AL2300" s="38">
        <v>1919258</v>
      </c>
      <c r="AM2300" s="61" t="s">
        <v>1816</v>
      </c>
      <c r="AN2300" s="61" t="s">
        <v>1686</v>
      </c>
      <c r="AO2300" s="61" t="s">
        <v>1651</v>
      </c>
      <c r="AP2300" s="61" t="s">
        <v>4974</v>
      </c>
      <c r="AQ2300" s="61" t="s">
        <v>4977</v>
      </c>
      <c r="AR2300" s="28">
        <v>2639699.2999999998</v>
      </c>
      <c r="AS2300" s="28">
        <v>0</v>
      </c>
      <c r="AT2300" s="28">
        <v>0</v>
      </c>
      <c r="AU2300" s="62"/>
      <c r="DL2300"/>
      <c r="DM2300"/>
      <c r="DN2300"/>
      <c r="DO2300"/>
      <c r="DP2300"/>
      <c r="DQ2300"/>
      <c r="DR2300"/>
      <c r="DV2300" s="31" t="s">
        <v>2415</v>
      </c>
      <c r="DW2300" s="31" t="s">
        <v>2426</v>
      </c>
      <c r="DX2300" s="63"/>
      <c r="DY2300" s="63"/>
      <c r="DZ2300" s="63"/>
      <c r="EA2300" s="167"/>
      <c r="EB2300" s="60"/>
      <c r="EC2300" s="60"/>
      <c r="ED2300" s="60"/>
      <c r="EE2300" s="60"/>
      <c r="EF2300" s="60"/>
      <c r="EG2300" s="60"/>
      <c r="EH2300" s="60"/>
      <c r="EI2300" s="60"/>
      <c r="EJ2300" s="60"/>
      <c r="EK2300" s="60"/>
      <c r="EL2300" s="60"/>
      <c r="EM2300" s="60"/>
      <c r="EN2300" s="60"/>
      <c r="EO2300" s="60"/>
      <c r="EP2300" s="60"/>
      <c r="EQ2300" s="60"/>
      <c r="ER2300" s="60"/>
      <c r="ES2300" s="60"/>
      <c r="ET2300" s="60"/>
      <c r="EU2300" s="60"/>
      <c r="EV2300" s="60"/>
      <c r="EW2300" s="60"/>
      <c r="EX2300" s="60"/>
      <c r="EY2300" s="60"/>
      <c r="EZ2300" s="60"/>
      <c r="FA2300" s="60"/>
      <c r="FB2300" s="60"/>
    </row>
    <row r="2301" spans="22:158" x14ac:dyDescent="0.25">
      <c r="W2301" s="33"/>
      <c r="X2301" s="33"/>
      <c r="AH2301" s="38">
        <v>100</v>
      </c>
      <c r="AI2301" s="38">
        <v>155</v>
      </c>
      <c r="AJ2301" s="38">
        <v>18200</v>
      </c>
      <c r="AK2301" s="38">
        <v>18</v>
      </c>
      <c r="AL2301" s="38">
        <v>1919258</v>
      </c>
      <c r="AM2301" s="61" t="s">
        <v>1816</v>
      </c>
      <c r="AN2301" s="61" t="s">
        <v>1686</v>
      </c>
      <c r="AO2301" s="61" t="s">
        <v>1660</v>
      </c>
      <c r="AP2301" s="61" t="s">
        <v>4974</v>
      </c>
      <c r="AQ2301" s="61" t="s">
        <v>4977</v>
      </c>
      <c r="AR2301" s="28">
        <v>372912.2</v>
      </c>
      <c r="AS2301" s="28">
        <v>0</v>
      </c>
      <c r="AT2301" s="28">
        <v>0</v>
      </c>
      <c r="AU2301" s="62"/>
      <c r="DL2301"/>
      <c r="DM2301"/>
      <c r="DN2301"/>
      <c r="DO2301"/>
      <c r="DP2301"/>
      <c r="DQ2301"/>
      <c r="DR2301"/>
      <c r="DV2301" s="31" t="s">
        <v>2415</v>
      </c>
      <c r="DW2301" s="31" t="s">
        <v>2426</v>
      </c>
      <c r="DX2301" s="63"/>
      <c r="DY2301" s="63"/>
      <c r="DZ2301" s="63"/>
      <c r="EA2301" s="167"/>
      <c r="EB2301" s="60"/>
      <c r="EC2301" s="60"/>
      <c r="ED2301" s="60"/>
      <c r="EE2301" s="60"/>
      <c r="EF2301" s="60"/>
      <c r="EG2301" s="60"/>
      <c r="EH2301" s="60"/>
      <c r="EI2301" s="60"/>
      <c r="EJ2301" s="60"/>
      <c r="EK2301" s="60"/>
      <c r="EL2301" s="60"/>
      <c r="EM2301" s="60"/>
      <c r="EN2301" s="60"/>
      <c r="EO2301" s="60"/>
      <c r="EP2301" s="60"/>
      <c r="EQ2301" s="60"/>
      <c r="ER2301" s="60"/>
      <c r="ES2301" s="60"/>
      <c r="ET2301" s="60"/>
      <c r="EU2301" s="60"/>
      <c r="EV2301" s="60"/>
      <c r="EW2301" s="60"/>
      <c r="EX2301" s="60"/>
      <c r="EY2301" s="60"/>
      <c r="EZ2301" s="60"/>
      <c r="FA2301" s="60"/>
      <c r="FB2301" s="60"/>
    </row>
    <row r="2302" spans="22:158" x14ac:dyDescent="0.25">
      <c r="W2302" s="33"/>
      <c r="X2302" s="33"/>
      <c r="AH2302" s="38">
        <v>100</v>
      </c>
      <c r="AI2302" s="38">
        <v>160</v>
      </c>
      <c r="AJ2302" s="38">
        <v>11250</v>
      </c>
      <c r="AK2302" s="38">
        <v>18</v>
      </c>
      <c r="AL2302" s="38">
        <v>1919258</v>
      </c>
      <c r="AM2302" s="61" t="s">
        <v>1816</v>
      </c>
      <c r="AN2302" s="61" t="s">
        <v>1694</v>
      </c>
      <c r="AO2302" s="61" t="s">
        <v>5068</v>
      </c>
      <c r="AP2302" s="61" t="s">
        <v>4974</v>
      </c>
      <c r="AQ2302" s="61" t="s">
        <v>4977</v>
      </c>
      <c r="AR2302" s="28">
        <v>110492.5</v>
      </c>
      <c r="AS2302" s="28">
        <v>0</v>
      </c>
      <c r="AT2302" s="28">
        <v>0</v>
      </c>
      <c r="AU2302" s="62"/>
      <c r="DL2302"/>
      <c r="DM2302"/>
      <c r="DN2302"/>
      <c r="DO2302"/>
      <c r="DP2302"/>
      <c r="DQ2302"/>
      <c r="DR2302"/>
      <c r="DV2302" s="31" t="s">
        <v>2415</v>
      </c>
      <c r="DW2302" s="31" t="s">
        <v>2427</v>
      </c>
      <c r="DX2302" s="63"/>
      <c r="DY2302" s="63"/>
      <c r="DZ2302" s="63"/>
      <c r="EA2302" s="167"/>
      <c r="EB2302" s="60"/>
      <c r="EC2302" s="60"/>
      <c r="ED2302" s="60"/>
      <c r="EE2302" s="60"/>
      <c r="EF2302" s="60"/>
      <c r="EG2302" s="60"/>
      <c r="EH2302" s="60"/>
      <c r="EI2302" s="60"/>
      <c r="EJ2302" s="60"/>
      <c r="EK2302" s="60"/>
      <c r="EL2302" s="60"/>
      <c r="EM2302" s="60"/>
      <c r="EN2302" s="60"/>
      <c r="EO2302" s="60"/>
      <c r="EP2302" s="60"/>
      <c r="EQ2302" s="60"/>
      <c r="ER2302" s="60"/>
      <c r="ES2302" s="60"/>
      <c r="ET2302" s="60"/>
      <c r="EU2302" s="60"/>
      <c r="EV2302" s="60"/>
      <c r="EW2302" s="60"/>
      <c r="EX2302" s="60"/>
      <c r="EY2302" s="60"/>
      <c r="EZ2302" s="60"/>
      <c r="FA2302" s="60"/>
      <c r="FB2302" s="60"/>
    </row>
    <row r="2303" spans="22:158" x14ac:dyDescent="0.25">
      <c r="W2303" s="33"/>
      <c r="X2303" s="33"/>
      <c r="AH2303" s="38">
        <v>100</v>
      </c>
      <c r="AI2303" s="38">
        <v>105</v>
      </c>
      <c r="AJ2303" s="38">
        <v>10500</v>
      </c>
      <c r="AK2303" s="38">
        <v>18</v>
      </c>
      <c r="AL2303" s="38">
        <v>1919358</v>
      </c>
      <c r="AM2303" s="61" t="s">
        <v>1816</v>
      </c>
      <c r="AN2303" s="61" t="s">
        <v>1688</v>
      </c>
      <c r="AO2303" s="61" t="s">
        <v>5053</v>
      </c>
      <c r="AP2303" s="61" t="s">
        <v>4974</v>
      </c>
      <c r="AQ2303" s="61" t="s">
        <v>4979</v>
      </c>
      <c r="AR2303" s="28">
        <v>4326641.0999999996</v>
      </c>
      <c r="AS2303" s="28">
        <v>0</v>
      </c>
      <c r="AT2303" s="28">
        <v>0</v>
      </c>
      <c r="AU2303" s="62"/>
      <c r="DL2303"/>
      <c r="DM2303"/>
      <c r="DN2303"/>
      <c r="DO2303"/>
      <c r="DP2303"/>
      <c r="DQ2303"/>
      <c r="DR2303"/>
      <c r="DV2303" s="31" t="s">
        <v>2428</v>
      </c>
      <c r="DW2303" s="31" t="s">
        <v>2429</v>
      </c>
      <c r="DX2303" s="63"/>
      <c r="DY2303" s="63"/>
      <c r="DZ2303" s="63"/>
      <c r="EA2303" s="167"/>
      <c r="EB2303" s="60"/>
      <c r="EC2303" s="60"/>
      <c r="ED2303" s="60"/>
      <c r="EE2303" s="60"/>
      <c r="EF2303" s="60"/>
      <c r="EG2303" s="60"/>
      <c r="EH2303" s="60"/>
      <c r="EI2303" s="60"/>
      <c r="EJ2303" s="60"/>
      <c r="EK2303" s="60"/>
      <c r="EL2303" s="60"/>
      <c r="EM2303" s="60"/>
      <c r="EN2303" s="60"/>
      <c r="EO2303" s="60"/>
      <c r="EP2303" s="60"/>
      <c r="EQ2303" s="60"/>
      <c r="ER2303" s="60"/>
      <c r="ES2303" s="60"/>
      <c r="ET2303" s="60"/>
      <c r="EU2303" s="60"/>
      <c r="EV2303" s="60"/>
      <c r="EW2303" s="60"/>
      <c r="EX2303" s="60"/>
      <c r="EY2303" s="60"/>
      <c r="EZ2303" s="60"/>
      <c r="FA2303" s="60"/>
      <c r="FB2303" s="60"/>
    </row>
    <row r="2304" spans="22:158" x14ac:dyDescent="0.25">
      <c r="W2304" s="33"/>
      <c r="X2304" s="33"/>
      <c r="AH2304" s="38">
        <v>100</v>
      </c>
      <c r="AI2304" s="38">
        <v>105</v>
      </c>
      <c r="AJ2304" s="38">
        <v>10750</v>
      </c>
      <c r="AK2304" s="38">
        <v>18</v>
      </c>
      <c r="AL2304" s="38">
        <v>1919358</v>
      </c>
      <c r="AM2304" s="61" t="s">
        <v>1816</v>
      </c>
      <c r="AN2304" s="61" t="s">
        <v>1688</v>
      </c>
      <c r="AO2304" s="61" t="s">
        <v>5058</v>
      </c>
      <c r="AP2304" s="61" t="s">
        <v>4974</v>
      </c>
      <c r="AQ2304" s="61" t="s">
        <v>4979</v>
      </c>
      <c r="AR2304" s="28">
        <v>1697511.6</v>
      </c>
      <c r="AS2304" s="28">
        <v>0</v>
      </c>
      <c r="AT2304" s="28">
        <v>0</v>
      </c>
      <c r="AU2304" s="62"/>
      <c r="DL2304"/>
      <c r="DM2304"/>
      <c r="DN2304"/>
      <c r="DO2304"/>
      <c r="DP2304"/>
      <c r="DQ2304"/>
      <c r="DR2304"/>
      <c r="DV2304" s="31" t="s">
        <v>2428</v>
      </c>
      <c r="DW2304" s="31" t="s">
        <v>2429</v>
      </c>
      <c r="DX2304" s="63"/>
      <c r="DY2304" s="63"/>
      <c r="DZ2304" s="63"/>
      <c r="EA2304" s="167"/>
      <c r="EB2304" s="60"/>
      <c r="EC2304" s="60"/>
      <c r="ED2304" s="60"/>
      <c r="EE2304" s="60"/>
      <c r="EF2304" s="60"/>
      <c r="EG2304" s="60"/>
      <c r="EH2304" s="60"/>
      <c r="EI2304" s="60"/>
      <c r="EJ2304" s="60"/>
      <c r="EK2304" s="60"/>
      <c r="EL2304" s="60"/>
      <c r="EM2304" s="60"/>
      <c r="EN2304" s="60"/>
      <c r="EO2304" s="60"/>
      <c r="EP2304" s="60"/>
      <c r="EQ2304" s="60"/>
      <c r="ER2304" s="60"/>
      <c r="ES2304" s="60"/>
      <c r="ET2304" s="60"/>
      <c r="EU2304" s="60"/>
      <c r="EV2304" s="60"/>
      <c r="EW2304" s="60"/>
      <c r="EX2304" s="60"/>
      <c r="EY2304" s="60"/>
      <c r="EZ2304" s="60"/>
      <c r="FA2304" s="60"/>
      <c r="FB2304" s="60"/>
    </row>
    <row r="2305" spans="22:158" x14ac:dyDescent="0.25">
      <c r="V2305" s="1"/>
      <c r="W2305" s="33"/>
      <c r="X2305" s="33"/>
      <c r="AH2305" s="38">
        <v>100</v>
      </c>
      <c r="AI2305" s="38">
        <v>105</v>
      </c>
      <c r="AJ2305" s="38">
        <v>11450</v>
      </c>
      <c r="AK2305" s="38">
        <v>18</v>
      </c>
      <c r="AL2305" s="38">
        <v>1919358</v>
      </c>
      <c r="AM2305" s="61" t="s">
        <v>1816</v>
      </c>
      <c r="AN2305" s="61" t="s">
        <v>1688</v>
      </c>
      <c r="AO2305" s="61" t="s">
        <v>5072</v>
      </c>
      <c r="AP2305" s="61" t="s">
        <v>4974</v>
      </c>
      <c r="AQ2305" s="61" t="s">
        <v>4979</v>
      </c>
      <c r="AR2305" s="28">
        <v>303736.5</v>
      </c>
      <c r="AS2305" s="28">
        <v>0</v>
      </c>
      <c r="AT2305" s="28">
        <v>0</v>
      </c>
      <c r="AU2305" s="62"/>
      <c r="DL2305"/>
      <c r="DM2305"/>
      <c r="DN2305"/>
      <c r="DO2305"/>
      <c r="DP2305"/>
      <c r="DQ2305"/>
      <c r="DR2305"/>
      <c r="DV2305" s="31" t="s">
        <v>2428</v>
      </c>
      <c r="DW2305" s="31" t="s">
        <v>2429</v>
      </c>
      <c r="DX2305" s="63"/>
      <c r="DY2305" s="63"/>
      <c r="DZ2305" s="63"/>
      <c r="EA2305" s="167"/>
      <c r="EB2305" s="60"/>
      <c r="EC2305" s="60"/>
      <c r="ED2305" s="60"/>
      <c r="EE2305" s="60"/>
      <c r="EF2305" s="60"/>
      <c r="EG2305" s="60"/>
      <c r="EH2305" s="60"/>
      <c r="EI2305" s="60"/>
      <c r="EJ2305" s="60"/>
      <c r="EK2305" s="60"/>
      <c r="EL2305" s="60"/>
      <c r="EM2305" s="60"/>
      <c r="EN2305" s="60"/>
      <c r="EO2305" s="60"/>
      <c r="EP2305" s="60"/>
      <c r="EQ2305" s="60"/>
      <c r="ER2305" s="60"/>
      <c r="ES2305" s="60"/>
      <c r="ET2305" s="60"/>
      <c r="EU2305" s="60"/>
      <c r="EV2305" s="60"/>
      <c r="EW2305" s="60"/>
      <c r="EX2305" s="60"/>
      <c r="EY2305" s="60"/>
      <c r="EZ2305" s="60"/>
      <c r="FA2305" s="60"/>
      <c r="FB2305" s="60"/>
    </row>
    <row r="2306" spans="22:158" x14ac:dyDescent="0.25">
      <c r="W2306" s="33"/>
      <c r="X2306" s="33"/>
      <c r="AH2306" s="38">
        <v>100</v>
      </c>
      <c r="AI2306" s="38">
        <v>105</v>
      </c>
      <c r="AJ2306" s="38">
        <v>11500</v>
      </c>
      <c r="AK2306" s="38">
        <v>18</v>
      </c>
      <c r="AL2306" s="38">
        <v>1919358</v>
      </c>
      <c r="AM2306" s="61" t="s">
        <v>1816</v>
      </c>
      <c r="AN2306" s="61" t="s">
        <v>1688</v>
      </c>
      <c r="AO2306" s="61" t="s">
        <v>5073</v>
      </c>
      <c r="AP2306" s="61" t="s">
        <v>4974</v>
      </c>
      <c r="AQ2306" s="61" t="s">
        <v>4979</v>
      </c>
      <c r="AR2306" s="28">
        <v>1872</v>
      </c>
      <c r="AS2306" s="28">
        <v>0</v>
      </c>
      <c r="AT2306" s="28">
        <v>0</v>
      </c>
      <c r="AU2306" s="62"/>
      <c r="DL2306"/>
      <c r="DM2306"/>
      <c r="DN2306"/>
      <c r="DO2306"/>
      <c r="DP2306"/>
      <c r="DQ2306"/>
      <c r="DR2306"/>
      <c r="DV2306" s="31" t="s">
        <v>2428</v>
      </c>
      <c r="DW2306" s="31" t="s">
        <v>2429</v>
      </c>
      <c r="DX2306" s="63"/>
      <c r="DY2306" s="63"/>
      <c r="DZ2306" s="63"/>
      <c r="EA2306" s="167"/>
      <c r="EB2306" s="60"/>
      <c r="EC2306" s="60"/>
      <c r="ED2306" s="60"/>
      <c r="EE2306" s="60"/>
      <c r="EF2306" s="60"/>
      <c r="EG2306" s="60"/>
      <c r="EH2306" s="60"/>
      <c r="EI2306" s="60"/>
      <c r="EJ2306" s="60"/>
      <c r="EK2306" s="60"/>
      <c r="EL2306" s="60"/>
      <c r="EM2306" s="60"/>
      <c r="EN2306" s="60"/>
      <c r="EO2306" s="60"/>
      <c r="EP2306" s="60"/>
      <c r="EQ2306" s="60"/>
      <c r="ER2306" s="60"/>
      <c r="ES2306" s="60"/>
      <c r="ET2306" s="60"/>
      <c r="EU2306" s="60"/>
      <c r="EV2306" s="60"/>
      <c r="EW2306" s="60"/>
      <c r="EX2306" s="60"/>
      <c r="EY2306" s="60"/>
      <c r="EZ2306" s="60"/>
      <c r="FA2306" s="60"/>
      <c r="FB2306" s="60"/>
    </row>
    <row r="2307" spans="22:158" x14ac:dyDescent="0.25">
      <c r="W2307" s="33"/>
      <c r="X2307" s="33"/>
      <c r="AH2307" s="38">
        <v>100</v>
      </c>
      <c r="AI2307" s="38">
        <v>105</v>
      </c>
      <c r="AJ2307" s="38">
        <v>12850</v>
      </c>
      <c r="AK2307" s="38">
        <v>18</v>
      </c>
      <c r="AL2307" s="38">
        <v>1919358</v>
      </c>
      <c r="AM2307" s="61" t="s">
        <v>1816</v>
      </c>
      <c r="AN2307" s="61" t="s">
        <v>1688</v>
      </c>
      <c r="AO2307" s="61" t="s">
        <v>5098</v>
      </c>
      <c r="AP2307" s="61" t="s">
        <v>4974</v>
      </c>
      <c r="AQ2307" s="61" t="s">
        <v>4979</v>
      </c>
      <c r="AR2307" s="28">
        <v>2170985.7000000002</v>
      </c>
      <c r="AS2307" s="28">
        <v>0</v>
      </c>
      <c r="AT2307" s="28">
        <v>0</v>
      </c>
      <c r="AU2307" s="62"/>
      <c r="DL2307"/>
      <c r="DM2307"/>
      <c r="DN2307"/>
      <c r="DO2307"/>
      <c r="DP2307"/>
      <c r="DQ2307"/>
      <c r="DR2307"/>
      <c r="DV2307" s="31" t="s">
        <v>2428</v>
      </c>
      <c r="DW2307" s="31" t="s">
        <v>2429</v>
      </c>
      <c r="DX2307" s="63"/>
      <c r="DY2307" s="63"/>
      <c r="DZ2307" s="63"/>
      <c r="EA2307" s="167"/>
      <c r="EB2307" s="60"/>
      <c r="EC2307" s="60"/>
      <c r="ED2307" s="60"/>
      <c r="EE2307" s="60"/>
      <c r="EF2307" s="60"/>
      <c r="EG2307" s="60"/>
      <c r="EH2307" s="60"/>
      <c r="EI2307" s="60"/>
      <c r="EJ2307" s="60"/>
      <c r="EK2307" s="60"/>
      <c r="EL2307" s="60"/>
      <c r="EM2307" s="60"/>
      <c r="EN2307" s="60"/>
      <c r="EO2307" s="60"/>
      <c r="EP2307" s="60"/>
      <c r="EQ2307" s="60"/>
      <c r="ER2307" s="60"/>
      <c r="ES2307" s="60"/>
      <c r="ET2307" s="60"/>
      <c r="EU2307" s="60"/>
      <c r="EV2307" s="60"/>
      <c r="EW2307" s="60"/>
      <c r="EX2307" s="60"/>
      <c r="EY2307" s="60"/>
      <c r="EZ2307" s="60"/>
      <c r="FA2307" s="60"/>
      <c r="FB2307" s="60"/>
    </row>
    <row r="2308" spans="22:158" x14ac:dyDescent="0.25">
      <c r="W2308" s="33"/>
      <c r="X2308" s="33"/>
      <c r="AH2308" s="38">
        <v>100</v>
      </c>
      <c r="AI2308" s="38">
        <v>105</v>
      </c>
      <c r="AJ2308" s="38">
        <v>13100</v>
      </c>
      <c r="AK2308" s="38">
        <v>18</v>
      </c>
      <c r="AL2308" s="38">
        <v>1919358</v>
      </c>
      <c r="AM2308" s="61" t="s">
        <v>1816</v>
      </c>
      <c r="AN2308" s="61" t="s">
        <v>1688</v>
      </c>
      <c r="AO2308" s="61" t="s">
        <v>5104</v>
      </c>
      <c r="AP2308" s="61" t="s">
        <v>4974</v>
      </c>
      <c r="AQ2308" s="61" t="s">
        <v>4979</v>
      </c>
      <c r="AR2308" s="28">
        <v>6532913.5999999996</v>
      </c>
      <c r="AS2308" s="28">
        <v>0</v>
      </c>
      <c r="AT2308" s="28">
        <v>0</v>
      </c>
      <c r="AU2308" s="62"/>
      <c r="DL2308"/>
      <c r="DM2308"/>
      <c r="DN2308"/>
      <c r="DO2308"/>
      <c r="DP2308"/>
      <c r="DQ2308"/>
      <c r="DR2308"/>
      <c r="DV2308" s="31" t="s">
        <v>2428</v>
      </c>
      <c r="DW2308" s="31" t="s">
        <v>2429</v>
      </c>
      <c r="DX2308" s="63"/>
      <c r="DY2308" s="63"/>
      <c r="DZ2308" s="63"/>
      <c r="EA2308" s="167"/>
      <c r="EB2308" s="60"/>
      <c r="EC2308" s="60"/>
      <c r="ED2308" s="60"/>
      <c r="EE2308" s="60"/>
      <c r="EF2308" s="60"/>
      <c r="EG2308" s="60"/>
      <c r="EH2308" s="60"/>
      <c r="EI2308" s="60"/>
      <c r="EJ2308" s="60"/>
      <c r="EK2308" s="60"/>
      <c r="EL2308" s="60"/>
      <c r="EM2308" s="60"/>
      <c r="EN2308" s="60"/>
      <c r="EO2308" s="60"/>
      <c r="EP2308" s="60"/>
      <c r="EQ2308" s="60"/>
      <c r="ER2308" s="60"/>
      <c r="ES2308" s="60"/>
      <c r="ET2308" s="60"/>
      <c r="EU2308" s="60"/>
      <c r="EV2308" s="60"/>
      <c r="EW2308" s="60"/>
      <c r="EX2308" s="60"/>
      <c r="EY2308" s="60"/>
      <c r="EZ2308" s="60"/>
      <c r="FA2308" s="60"/>
      <c r="FB2308" s="60"/>
    </row>
    <row r="2309" spans="22:158" x14ac:dyDescent="0.25">
      <c r="W2309" s="33"/>
      <c r="X2309" s="33"/>
      <c r="AH2309" s="38">
        <v>100</v>
      </c>
      <c r="AI2309" s="38">
        <v>105</v>
      </c>
      <c r="AJ2309" s="38">
        <v>13800</v>
      </c>
      <c r="AK2309" s="38">
        <v>18</v>
      </c>
      <c r="AL2309" s="38">
        <v>1919358</v>
      </c>
      <c r="AM2309" s="61" t="s">
        <v>1816</v>
      </c>
      <c r="AN2309" s="61" t="s">
        <v>1688</v>
      </c>
      <c r="AO2309" s="61" t="s">
        <v>5120</v>
      </c>
      <c r="AP2309" s="61" t="s">
        <v>4974</v>
      </c>
      <c r="AQ2309" s="61" t="s">
        <v>4979</v>
      </c>
      <c r="AR2309" s="28">
        <v>607473</v>
      </c>
      <c r="AS2309" s="28">
        <v>0</v>
      </c>
      <c r="AT2309" s="28">
        <v>0</v>
      </c>
      <c r="AU2309" s="62"/>
      <c r="DL2309"/>
      <c r="DM2309"/>
      <c r="DN2309"/>
      <c r="DO2309"/>
      <c r="DP2309"/>
      <c r="DQ2309"/>
      <c r="DR2309"/>
      <c r="DV2309" s="31" t="s">
        <v>2428</v>
      </c>
      <c r="DW2309" s="31" t="s">
        <v>2429</v>
      </c>
      <c r="DX2309" s="63"/>
      <c r="DY2309" s="63"/>
      <c r="DZ2309" s="63"/>
      <c r="EA2309" s="167"/>
      <c r="EB2309" s="60"/>
      <c r="EC2309" s="60"/>
      <c r="ED2309" s="60"/>
      <c r="EE2309" s="60"/>
      <c r="EF2309" s="60"/>
      <c r="EG2309" s="60"/>
      <c r="EH2309" s="60"/>
      <c r="EI2309" s="60"/>
      <c r="EJ2309" s="60"/>
      <c r="EK2309" s="60"/>
      <c r="EL2309" s="60"/>
      <c r="EM2309" s="60"/>
      <c r="EN2309" s="60"/>
      <c r="EO2309" s="60"/>
      <c r="EP2309" s="60"/>
      <c r="EQ2309" s="60"/>
      <c r="ER2309" s="60"/>
      <c r="ES2309" s="60"/>
      <c r="ET2309" s="60"/>
      <c r="EU2309" s="60"/>
      <c r="EV2309" s="60"/>
      <c r="EW2309" s="60"/>
      <c r="EX2309" s="60"/>
      <c r="EY2309" s="60"/>
      <c r="EZ2309" s="60"/>
      <c r="FA2309" s="60"/>
      <c r="FB2309" s="60"/>
    </row>
    <row r="2310" spans="22:158" x14ac:dyDescent="0.25">
      <c r="W2310" s="33"/>
      <c r="X2310" s="33"/>
      <c r="AH2310" s="38">
        <v>100</v>
      </c>
      <c r="AI2310" s="38">
        <v>105</v>
      </c>
      <c r="AJ2310" s="38">
        <v>14000</v>
      </c>
      <c r="AK2310" s="38">
        <v>18</v>
      </c>
      <c r="AL2310" s="38">
        <v>1919358</v>
      </c>
      <c r="AM2310" s="61" t="s">
        <v>1816</v>
      </c>
      <c r="AN2310" s="61" t="s">
        <v>1688</v>
      </c>
      <c r="AO2310" s="61" t="s">
        <v>5124</v>
      </c>
      <c r="AP2310" s="61" t="s">
        <v>4974</v>
      </c>
      <c r="AQ2310" s="61" t="s">
        <v>4979</v>
      </c>
      <c r="AR2310" s="28">
        <v>1948957.4</v>
      </c>
      <c r="AS2310" s="28">
        <v>0</v>
      </c>
      <c r="AT2310" s="28">
        <v>0</v>
      </c>
      <c r="AU2310" s="62"/>
      <c r="DL2310"/>
      <c r="DM2310"/>
      <c r="DN2310"/>
      <c r="DO2310"/>
      <c r="DP2310"/>
      <c r="DQ2310"/>
      <c r="DR2310"/>
      <c r="DV2310" s="31" t="s">
        <v>2428</v>
      </c>
      <c r="DW2310" s="31" t="s">
        <v>2429</v>
      </c>
      <c r="DX2310" s="63"/>
      <c r="DY2310" s="63"/>
      <c r="DZ2310" s="63"/>
      <c r="EA2310" s="167"/>
      <c r="EB2310" s="60"/>
      <c r="EC2310" s="60"/>
      <c r="ED2310" s="60"/>
      <c r="EE2310" s="60"/>
      <c r="EF2310" s="60"/>
      <c r="EG2310" s="60"/>
      <c r="EH2310" s="60"/>
      <c r="EI2310" s="60"/>
      <c r="EJ2310" s="60"/>
      <c r="EK2310" s="60"/>
      <c r="EL2310" s="60"/>
      <c r="EM2310" s="60"/>
      <c r="EN2310" s="60"/>
      <c r="EO2310" s="60"/>
      <c r="EP2310" s="60"/>
      <c r="EQ2310" s="60"/>
      <c r="ER2310" s="60"/>
      <c r="ES2310" s="60"/>
      <c r="ET2310" s="60"/>
      <c r="EU2310" s="60"/>
      <c r="EV2310" s="60"/>
      <c r="EW2310" s="60"/>
      <c r="EX2310" s="60"/>
      <c r="EY2310" s="60"/>
      <c r="EZ2310" s="60"/>
      <c r="FA2310" s="60"/>
      <c r="FB2310" s="60"/>
    </row>
    <row r="2311" spans="22:158" x14ac:dyDescent="0.25">
      <c r="W2311" s="33"/>
      <c r="X2311" s="33"/>
      <c r="AH2311" s="38">
        <v>100</v>
      </c>
      <c r="AI2311" s="38">
        <v>105</v>
      </c>
      <c r="AJ2311" s="38">
        <v>14900</v>
      </c>
      <c r="AK2311" s="38">
        <v>18</v>
      </c>
      <c r="AL2311" s="38">
        <v>1919358</v>
      </c>
      <c r="AM2311" s="61" t="s">
        <v>1816</v>
      </c>
      <c r="AN2311" s="61" t="s">
        <v>1688</v>
      </c>
      <c r="AO2311" s="61" t="s">
        <v>1587</v>
      </c>
      <c r="AP2311" s="61" t="s">
        <v>4974</v>
      </c>
      <c r="AQ2311" s="61" t="s">
        <v>4979</v>
      </c>
      <c r="AR2311" s="28">
        <v>2348426.6</v>
      </c>
      <c r="AS2311" s="28">
        <v>0</v>
      </c>
      <c r="AT2311" s="28">
        <v>0</v>
      </c>
      <c r="AU2311" s="62"/>
      <c r="DL2311"/>
      <c r="DM2311"/>
      <c r="DN2311"/>
      <c r="DO2311"/>
      <c r="DP2311"/>
      <c r="DQ2311"/>
      <c r="DR2311"/>
      <c r="DV2311" s="31" t="s">
        <v>2428</v>
      </c>
      <c r="DW2311" s="31" t="s">
        <v>2429</v>
      </c>
      <c r="DX2311" s="63"/>
      <c r="DY2311" s="63"/>
      <c r="DZ2311" s="63"/>
      <c r="EA2311" s="167"/>
      <c r="EB2311" s="60"/>
      <c r="EC2311" s="60"/>
      <c r="ED2311" s="60"/>
      <c r="EE2311" s="60"/>
      <c r="EF2311" s="60"/>
      <c r="EG2311" s="60"/>
      <c r="EH2311" s="60"/>
      <c r="EI2311" s="60"/>
      <c r="EJ2311" s="60"/>
      <c r="EK2311" s="60"/>
      <c r="EL2311" s="60"/>
      <c r="EM2311" s="60"/>
      <c r="EN2311" s="60"/>
      <c r="EO2311" s="60"/>
      <c r="EP2311" s="60"/>
      <c r="EQ2311" s="60"/>
      <c r="ER2311" s="60"/>
      <c r="ES2311" s="60"/>
      <c r="ET2311" s="60"/>
      <c r="EU2311" s="60"/>
      <c r="EV2311" s="60"/>
      <c r="EW2311" s="60"/>
      <c r="EX2311" s="60"/>
      <c r="EY2311" s="60"/>
      <c r="EZ2311" s="60"/>
      <c r="FA2311" s="60"/>
      <c r="FB2311" s="60"/>
    </row>
    <row r="2312" spans="22:158" x14ac:dyDescent="0.25">
      <c r="W2312" s="33"/>
      <c r="X2312" s="33"/>
      <c r="AH2312" s="38">
        <v>100</v>
      </c>
      <c r="AI2312" s="38">
        <v>105</v>
      </c>
      <c r="AJ2312" s="38">
        <v>16350</v>
      </c>
      <c r="AK2312" s="38">
        <v>18</v>
      </c>
      <c r="AL2312" s="38">
        <v>1919358</v>
      </c>
      <c r="AM2312" s="61" t="s">
        <v>1816</v>
      </c>
      <c r="AN2312" s="61" t="s">
        <v>1688</v>
      </c>
      <c r="AO2312" s="61" t="s">
        <v>1618</v>
      </c>
      <c r="AP2312" s="61" t="s">
        <v>4974</v>
      </c>
      <c r="AQ2312" s="61" t="s">
        <v>4979</v>
      </c>
      <c r="AR2312" s="28">
        <v>308621.3</v>
      </c>
      <c r="AS2312" s="28">
        <v>0</v>
      </c>
      <c r="AT2312" s="28">
        <v>0</v>
      </c>
      <c r="AU2312" s="62"/>
      <c r="DL2312"/>
      <c r="DM2312"/>
      <c r="DN2312"/>
      <c r="DO2312"/>
      <c r="DP2312"/>
      <c r="DQ2312"/>
      <c r="DR2312"/>
      <c r="DV2312" s="31" t="s">
        <v>2428</v>
      </c>
      <c r="DW2312" s="31" t="s">
        <v>2429</v>
      </c>
      <c r="DX2312" s="63"/>
      <c r="DY2312" s="63"/>
      <c r="DZ2312" s="63"/>
      <c r="EA2312" s="167"/>
      <c r="EB2312" s="60"/>
      <c r="EC2312" s="60"/>
      <c r="ED2312" s="60"/>
      <c r="EE2312" s="60"/>
      <c r="EF2312" s="60"/>
      <c r="EG2312" s="60"/>
      <c r="EH2312" s="60"/>
      <c r="EI2312" s="60"/>
      <c r="EJ2312" s="60"/>
      <c r="EK2312" s="60"/>
      <c r="EL2312" s="60"/>
      <c r="EM2312" s="60"/>
      <c r="EN2312" s="60"/>
      <c r="EO2312" s="60"/>
      <c r="EP2312" s="60"/>
      <c r="EQ2312" s="60"/>
      <c r="ER2312" s="60"/>
      <c r="ES2312" s="60"/>
      <c r="ET2312" s="60"/>
      <c r="EU2312" s="60"/>
      <c r="EV2312" s="60"/>
      <c r="EW2312" s="60"/>
      <c r="EX2312" s="60"/>
      <c r="EY2312" s="60"/>
      <c r="EZ2312" s="60"/>
      <c r="FA2312" s="60"/>
      <c r="FB2312" s="60"/>
    </row>
    <row r="2313" spans="22:158" x14ac:dyDescent="0.25">
      <c r="W2313" s="33"/>
      <c r="X2313" s="33"/>
      <c r="AH2313" s="38">
        <v>100</v>
      </c>
      <c r="AI2313" s="38">
        <v>105</v>
      </c>
      <c r="AJ2313" s="38">
        <v>18400</v>
      </c>
      <c r="AK2313" s="38">
        <v>18</v>
      </c>
      <c r="AL2313" s="38">
        <v>1919358</v>
      </c>
      <c r="AM2313" s="61" t="s">
        <v>1816</v>
      </c>
      <c r="AN2313" s="61" t="s">
        <v>1688</v>
      </c>
      <c r="AO2313" s="61" t="s">
        <v>1664</v>
      </c>
      <c r="AP2313" s="61" t="s">
        <v>4974</v>
      </c>
      <c r="AQ2313" s="61" t="s">
        <v>4979</v>
      </c>
      <c r="AR2313" s="28">
        <v>1386051.4</v>
      </c>
      <c r="AS2313" s="28">
        <v>0</v>
      </c>
      <c r="AT2313" s="28">
        <v>0</v>
      </c>
      <c r="AU2313" s="62"/>
      <c r="DL2313"/>
      <c r="DM2313"/>
      <c r="DN2313"/>
      <c r="DO2313"/>
      <c r="DP2313"/>
      <c r="DQ2313"/>
      <c r="DR2313"/>
      <c r="DV2313" s="31" t="s">
        <v>2428</v>
      </c>
      <c r="DW2313" s="31" t="s">
        <v>2429</v>
      </c>
      <c r="DX2313" s="63"/>
      <c r="DY2313" s="63"/>
      <c r="DZ2313" s="63"/>
      <c r="EA2313" s="167"/>
      <c r="EB2313" s="60"/>
      <c r="EC2313" s="60"/>
      <c r="ED2313" s="60"/>
      <c r="EE2313" s="60"/>
      <c r="EF2313" s="60"/>
      <c r="EG2313" s="60"/>
      <c r="EH2313" s="60"/>
      <c r="EI2313" s="60"/>
      <c r="EJ2313" s="60"/>
      <c r="EK2313" s="60"/>
      <c r="EL2313" s="60"/>
      <c r="EM2313" s="60"/>
      <c r="EN2313" s="60"/>
      <c r="EO2313" s="60"/>
      <c r="EP2313" s="60"/>
      <c r="EQ2313" s="60"/>
      <c r="ER2313" s="60"/>
      <c r="ES2313" s="60"/>
      <c r="ET2313" s="60"/>
      <c r="EU2313" s="60"/>
      <c r="EV2313" s="60"/>
      <c r="EW2313" s="60"/>
      <c r="EX2313" s="60"/>
      <c r="EY2313" s="60"/>
      <c r="EZ2313" s="60"/>
      <c r="FA2313" s="60"/>
      <c r="FB2313" s="60"/>
    </row>
    <row r="2314" spans="22:158" x14ac:dyDescent="0.25">
      <c r="W2314" s="33"/>
      <c r="X2314" s="33"/>
      <c r="AH2314" s="38">
        <v>100</v>
      </c>
      <c r="AI2314" s="38">
        <v>105</v>
      </c>
      <c r="AJ2314" s="38">
        <v>18550</v>
      </c>
      <c r="AK2314" s="38">
        <v>18</v>
      </c>
      <c r="AL2314" s="38">
        <v>1919358</v>
      </c>
      <c r="AM2314" s="61" t="s">
        <v>1816</v>
      </c>
      <c r="AN2314" s="61" t="s">
        <v>1688</v>
      </c>
      <c r="AO2314" s="61" t="s">
        <v>1667</v>
      </c>
      <c r="AP2314" s="61" t="s">
        <v>4974</v>
      </c>
      <c r="AQ2314" s="61" t="s">
        <v>4979</v>
      </c>
      <c r="AR2314" s="28">
        <v>3564529.3000000003</v>
      </c>
      <c r="AS2314" s="28">
        <v>0</v>
      </c>
      <c r="AT2314" s="28">
        <v>0</v>
      </c>
      <c r="AU2314" s="62"/>
      <c r="DL2314"/>
      <c r="DM2314"/>
      <c r="DN2314"/>
      <c r="DO2314"/>
      <c r="DP2314"/>
      <c r="DQ2314"/>
      <c r="DR2314"/>
      <c r="DV2314" s="31" t="s">
        <v>2428</v>
      </c>
      <c r="DW2314" s="31" t="s">
        <v>2429</v>
      </c>
      <c r="DX2314" s="63"/>
      <c r="DY2314" s="63"/>
      <c r="DZ2314" s="63"/>
      <c r="EA2314" s="167"/>
      <c r="EB2314" s="60"/>
      <c r="EC2314" s="60"/>
      <c r="ED2314" s="60"/>
      <c r="EE2314" s="60"/>
      <c r="EF2314" s="60"/>
      <c r="EG2314" s="60"/>
      <c r="EH2314" s="60"/>
      <c r="EI2314" s="60"/>
      <c r="EJ2314" s="60"/>
      <c r="EK2314" s="60"/>
      <c r="EL2314" s="60"/>
      <c r="EM2314" s="60"/>
      <c r="EN2314" s="60"/>
      <c r="EO2314" s="60"/>
      <c r="EP2314" s="60"/>
      <c r="EQ2314" s="60"/>
      <c r="ER2314" s="60"/>
      <c r="ES2314" s="60"/>
      <c r="ET2314" s="60"/>
      <c r="EU2314" s="60"/>
      <c r="EV2314" s="60"/>
      <c r="EW2314" s="60"/>
      <c r="EX2314" s="60"/>
      <c r="EY2314" s="60"/>
      <c r="EZ2314" s="60"/>
      <c r="FA2314" s="60"/>
      <c r="FB2314" s="60"/>
    </row>
    <row r="2315" spans="22:158" x14ac:dyDescent="0.25">
      <c r="V2315" s="1"/>
      <c r="W2315" s="33"/>
      <c r="X2315" s="33"/>
      <c r="AH2315" s="38">
        <v>100</v>
      </c>
      <c r="AI2315" s="38">
        <v>110</v>
      </c>
      <c r="AJ2315" s="38">
        <v>14650</v>
      </c>
      <c r="AK2315" s="38">
        <v>18</v>
      </c>
      <c r="AL2315" s="38">
        <v>1919358</v>
      </c>
      <c r="AM2315" s="61" t="s">
        <v>1816</v>
      </c>
      <c r="AN2315" s="61" t="s">
        <v>1696</v>
      </c>
      <c r="AO2315" s="61" t="s">
        <v>1581</v>
      </c>
      <c r="AP2315" s="61" t="s">
        <v>4974</v>
      </c>
      <c r="AQ2315" s="61" t="s">
        <v>4979</v>
      </c>
      <c r="AR2315" s="28">
        <v>719630.3</v>
      </c>
      <c r="AS2315" s="28">
        <v>0</v>
      </c>
      <c r="AT2315" s="28">
        <v>0</v>
      </c>
      <c r="AU2315" s="62"/>
      <c r="DL2315"/>
      <c r="DM2315"/>
      <c r="DN2315"/>
      <c r="DO2315"/>
      <c r="DP2315"/>
      <c r="DQ2315"/>
      <c r="DR2315"/>
      <c r="DV2315" s="31" t="s">
        <v>2428</v>
      </c>
      <c r="DW2315" s="31" t="s">
        <v>2430</v>
      </c>
      <c r="DX2315" s="63"/>
      <c r="DY2315" s="63"/>
      <c r="DZ2315" s="63"/>
      <c r="EA2315" s="167"/>
      <c r="EB2315" s="60"/>
      <c r="EC2315" s="60"/>
      <c r="ED2315" s="60"/>
      <c r="EE2315" s="60"/>
      <c r="EF2315" s="60"/>
      <c r="EG2315" s="60"/>
      <c r="EH2315" s="60"/>
      <c r="EI2315" s="60"/>
      <c r="EJ2315" s="60"/>
      <c r="EK2315" s="60"/>
      <c r="EL2315" s="60"/>
      <c r="EM2315" s="60"/>
      <c r="EN2315" s="60"/>
      <c r="EO2315" s="60"/>
      <c r="EP2315" s="60"/>
      <c r="EQ2315" s="60"/>
      <c r="ER2315" s="60"/>
      <c r="ES2315" s="60"/>
      <c r="ET2315" s="60"/>
      <c r="EU2315" s="60"/>
      <c r="EV2315" s="60"/>
      <c r="EW2315" s="60"/>
      <c r="EX2315" s="60"/>
      <c r="EY2315" s="60"/>
      <c r="EZ2315" s="60"/>
      <c r="FA2315" s="60"/>
      <c r="FB2315" s="60"/>
    </row>
    <row r="2316" spans="22:158" x14ac:dyDescent="0.25">
      <c r="W2316" s="33"/>
      <c r="X2316" s="33"/>
      <c r="AH2316" s="38">
        <v>100</v>
      </c>
      <c r="AI2316" s="38">
        <v>110</v>
      </c>
      <c r="AJ2316" s="38">
        <v>16400</v>
      </c>
      <c r="AK2316" s="38">
        <v>18</v>
      </c>
      <c r="AL2316" s="38">
        <v>1919358</v>
      </c>
      <c r="AM2316" s="61" t="s">
        <v>1816</v>
      </c>
      <c r="AN2316" s="61" t="s">
        <v>1696</v>
      </c>
      <c r="AO2316" s="61" t="s">
        <v>1620</v>
      </c>
      <c r="AP2316" s="61" t="s">
        <v>4974</v>
      </c>
      <c r="AQ2316" s="61" t="s">
        <v>4979</v>
      </c>
      <c r="AR2316" s="28">
        <v>91121</v>
      </c>
      <c r="AS2316" s="28">
        <v>0</v>
      </c>
      <c r="AT2316" s="28">
        <v>0</v>
      </c>
      <c r="AU2316" s="62"/>
      <c r="DL2316"/>
      <c r="DM2316"/>
      <c r="DN2316"/>
      <c r="DO2316"/>
      <c r="DP2316"/>
      <c r="DQ2316"/>
      <c r="DR2316"/>
      <c r="DV2316" s="31" t="s">
        <v>2428</v>
      </c>
      <c r="DW2316" s="31" t="s">
        <v>2430</v>
      </c>
      <c r="DX2316" s="63"/>
      <c r="DY2316" s="63"/>
      <c r="DZ2316" s="63"/>
      <c r="EA2316" s="167"/>
      <c r="EB2316" s="60"/>
      <c r="EC2316" s="60"/>
      <c r="ED2316" s="60"/>
      <c r="EE2316" s="60"/>
      <c r="EF2316" s="60"/>
      <c r="EG2316" s="60"/>
      <c r="EH2316" s="60"/>
      <c r="EI2316" s="60"/>
      <c r="EJ2316" s="60"/>
      <c r="EK2316" s="60"/>
      <c r="EL2316" s="60"/>
      <c r="EM2316" s="60"/>
      <c r="EN2316" s="60"/>
      <c r="EO2316" s="60"/>
      <c r="EP2316" s="60"/>
      <c r="EQ2316" s="60"/>
      <c r="ER2316" s="60"/>
      <c r="ES2316" s="60"/>
      <c r="ET2316" s="60"/>
      <c r="EU2316" s="60"/>
      <c r="EV2316" s="60"/>
      <c r="EW2316" s="60"/>
      <c r="EX2316" s="60"/>
      <c r="EY2316" s="60"/>
      <c r="EZ2316" s="60"/>
      <c r="FA2316" s="60"/>
      <c r="FB2316" s="60"/>
    </row>
    <row r="2317" spans="22:158" x14ac:dyDescent="0.25">
      <c r="W2317" s="33"/>
      <c r="X2317" s="33"/>
      <c r="AH2317" s="38">
        <v>100</v>
      </c>
      <c r="AI2317" s="38">
        <v>115</v>
      </c>
      <c r="AJ2317" s="38">
        <v>16950</v>
      </c>
      <c r="AK2317" s="38">
        <v>18</v>
      </c>
      <c r="AL2317" s="38">
        <v>1919358</v>
      </c>
      <c r="AM2317" s="61" t="s">
        <v>1816</v>
      </c>
      <c r="AN2317" s="61" t="s">
        <v>1697</v>
      </c>
      <c r="AO2317" s="61" t="s">
        <v>1632</v>
      </c>
      <c r="AP2317" s="61" t="s">
        <v>4974</v>
      </c>
      <c r="AQ2317" s="61" t="s">
        <v>4979</v>
      </c>
      <c r="AR2317" s="28">
        <v>740423</v>
      </c>
      <c r="AS2317" s="28">
        <v>0</v>
      </c>
      <c r="AT2317" s="28">
        <v>0</v>
      </c>
      <c r="AU2317" s="62"/>
      <c r="DL2317"/>
      <c r="DM2317"/>
      <c r="DN2317"/>
      <c r="DO2317"/>
      <c r="DP2317"/>
      <c r="DQ2317"/>
      <c r="DR2317"/>
      <c r="DV2317" s="31" t="s">
        <v>2428</v>
      </c>
      <c r="DW2317" s="31" t="s">
        <v>2431</v>
      </c>
      <c r="DX2317" s="63"/>
      <c r="DY2317" s="63"/>
      <c r="DZ2317" s="63"/>
      <c r="EA2317" s="167"/>
      <c r="EB2317" s="60"/>
      <c r="EC2317" s="60"/>
      <c r="ED2317" s="60"/>
      <c r="EE2317" s="60"/>
      <c r="EF2317" s="60"/>
      <c r="EG2317" s="60"/>
      <c r="EH2317" s="60"/>
      <c r="EI2317" s="60"/>
      <c r="EJ2317" s="60"/>
      <c r="EK2317" s="60"/>
      <c r="EL2317" s="60"/>
      <c r="EM2317" s="60"/>
      <c r="EN2317" s="60"/>
      <c r="EO2317" s="60"/>
      <c r="EP2317" s="60"/>
      <c r="EQ2317" s="60"/>
      <c r="ER2317" s="60"/>
      <c r="ES2317" s="60"/>
      <c r="ET2317" s="60"/>
      <c r="EU2317" s="60"/>
      <c r="EV2317" s="60"/>
      <c r="EW2317" s="60"/>
      <c r="EX2317" s="60"/>
      <c r="EY2317" s="60"/>
      <c r="EZ2317" s="60"/>
      <c r="FA2317" s="60"/>
      <c r="FB2317" s="60"/>
    </row>
    <row r="2318" spans="22:158" x14ac:dyDescent="0.25">
      <c r="W2318" s="33"/>
      <c r="X2318" s="33"/>
      <c r="AH2318" s="38">
        <v>100</v>
      </c>
      <c r="AI2318" s="38">
        <v>115</v>
      </c>
      <c r="AJ2318" s="38">
        <v>18350</v>
      </c>
      <c r="AK2318" s="38">
        <v>18</v>
      </c>
      <c r="AL2318" s="38">
        <v>1919358</v>
      </c>
      <c r="AM2318" s="61" t="s">
        <v>1816</v>
      </c>
      <c r="AN2318" s="61" t="s">
        <v>1697</v>
      </c>
      <c r="AO2318" s="61" t="s">
        <v>1663</v>
      </c>
      <c r="AP2318" s="61" t="s">
        <v>4974</v>
      </c>
      <c r="AQ2318" s="61" t="s">
        <v>4979</v>
      </c>
      <c r="AR2318" s="28">
        <v>577791.9</v>
      </c>
      <c r="AS2318" s="28">
        <v>0</v>
      </c>
      <c r="AT2318" s="28">
        <v>0</v>
      </c>
      <c r="AU2318" s="62"/>
      <c r="DL2318"/>
      <c r="DM2318"/>
      <c r="DN2318"/>
      <c r="DO2318"/>
      <c r="DP2318"/>
      <c r="DQ2318"/>
      <c r="DR2318"/>
      <c r="DV2318" s="31" t="s">
        <v>2428</v>
      </c>
      <c r="DW2318" s="31" t="s">
        <v>2431</v>
      </c>
      <c r="DX2318" s="63"/>
      <c r="DY2318" s="63"/>
      <c r="DZ2318" s="63"/>
      <c r="EA2318" s="167"/>
      <c r="EB2318" s="60"/>
      <c r="EC2318" s="60"/>
      <c r="ED2318" s="60"/>
      <c r="EE2318" s="60"/>
      <c r="EF2318" s="60"/>
      <c r="EG2318" s="60"/>
      <c r="EH2318" s="60"/>
      <c r="EI2318" s="60"/>
      <c r="EJ2318" s="60"/>
      <c r="EK2318" s="60"/>
      <c r="EL2318" s="60"/>
      <c r="EM2318" s="60"/>
      <c r="EN2318" s="60"/>
      <c r="EO2318" s="60"/>
      <c r="EP2318" s="60"/>
      <c r="EQ2318" s="60"/>
      <c r="ER2318" s="60"/>
      <c r="ES2318" s="60"/>
      <c r="ET2318" s="60"/>
      <c r="EU2318" s="60"/>
      <c r="EV2318" s="60"/>
      <c r="EW2318" s="60"/>
      <c r="EX2318" s="60"/>
      <c r="EY2318" s="60"/>
      <c r="EZ2318" s="60"/>
      <c r="FA2318" s="60"/>
      <c r="FB2318" s="60"/>
    </row>
    <row r="2319" spans="22:158" x14ac:dyDescent="0.25">
      <c r="W2319" s="33"/>
      <c r="X2319" s="33"/>
      <c r="AH2319" s="38">
        <v>100</v>
      </c>
      <c r="AI2319" s="38">
        <v>120</v>
      </c>
      <c r="AJ2319" s="38">
        <v>10250</v>
      </c>
      <c r="AK2319" s="38">
        <v>18</v>
      </c>
      <c r="AL2319" s="38">
        <v>1919358</v>
      </c>
      <c r="AM2319" s="61" t="s">
        <v>1816</v>
      </c>
      <c r="AN2319" s="61" t="s">
        <v>1689</v>
      </c>
      <c r="AO2319" s="61" t="s">
        <v>5048</v>
      </c>
      <c r="AP2319" s="61" t="s">
        <v>4974</v>
      </c>
      <c r="AQ2319" s="61" t="s">
        <v>4979</v>
      </c>
      <c r="AR2319" s="28">
        <v>117751.1</v>
      </c>
      <c r="AS2319" s="28">
        <v>0</v>
      </c>
      <c r="AT2319" s="28">
        <v>0</v>
      </c>
      <c r="AU2319" s="62"/>
      <c r="DL2319"/>
      <c r="DM2319"/>
      <c r="DN2319"/>
      <c r="DO2319"/>
      <c r="DP2319"/>
      <c r="DQ2319"/>
      <c r="DR2319"/>
      <c r="DV2319" s="31" t="s">
        <v>2428</v>
      </c>
      <c r="DW2319" s="31" t="s">
        <v>2432</v>
      </c>
      <c r="DX2319" s="63"/>
      <c r="DY2319" s="63"/>
      <c r="DZ2319" s="63"/>
      <c r="EA2319" s="167"/>
      <c r="EB2319" s="60"/>
      <c r="EC2319" s="60"/>
      <c r="ED2319" s="60"/>
      <c r="EE2319" s="60"/>
      <c r="EF2319" s="60"/>
      <c r="EG2319" s="60"/>
      <c r="EH2319" s="60"/>
      <c r="EI2319" s="60"/>
      <c r="EJ2319" s="60"/>
      <c r="EK2319" s="60"/>
      <c r="EL2319" s="60"/>
      <c r="EM2319" s="60"/>
      <c r="EN2319" s="60"/>
      <c r="EO2319" s="60"/>
      <c r="EP2319" s="60"/>
      <c r="EQ2319" s="60"/>
      <c r="ER2319" s="60"/>
      <c r="ES2319" s="60"/>
      <c r="ET2319" s="60"/>
      <c r="EU2319" s="60"/>
      <c r="EV2319" s="60"/>
      <c r="EW2319" s="60"/>
      <c r="EX2319" s="60"/>
      <c r="EY2319" s="60"/>
      <c r="EZ2319" s="60"/>
      <c r="FA2319" s="60"/>
      <c r="FB2319" s="60"/>
    </row>
    <row r="2320" spans="22:158" x14ac:dyDescent="0.25">
      <c r="W2320" s="33"/>
      <c r="X2320" s="33"/>
      <c r="AH2320" s="38">
        <v>100</v>
      </c>
      <c r="AI2320" s="38">
        <v>120</v>
      </c>
      <c r="AJ2320" s="38">
        <v>14850</v>
      </c>
      <c r="AK2320" s="38">
        <v>18</v>
      </c>
      <c r="AL2320" s="38">
        <v>1919358</v>
      </c>
      <c r="AM2320" s="61" t="s">
        <v>1816</v>
      </c>
      <c r="AN2320" s="61" t="s">
        <v>1689</v>
      </c>
      <c r="AO2320" s="61" t="s">
        <v>1585</v>
      </c>
      <c r="AP2320" s="61" t="s">
        <v>4974</v>
      </c>
      <c r="AQ2320" s="61" t="s">
        <v>4979</v>
      </c>
      <c r="AR2320" s="28">
        <v>67965.399999999994</v>
      </c>
      <c r="AS2320" s="28">
        <v>0</v>
      </c>
      <c r="AT2320" s="28">
        <v>0</v>
      </c>
      <c r="AU2320" s="62"/>
      <c r="DL2320"/>
      <c r="DM2320"/>
      <c r="DN2320"/>
      <c r="DO2320"/>
      <c r="DP2320"/>
      <c r="DQ2320"/>
      <c r="DR2320"/>
      <c r="DV2320" s="31" t="s">
        <v>2428</v>
      </c>
      <c r="DW2320" s="31" t="s">
        <v>2432</v>
      </c>
      <c r="DX2320" s="63"/>
      <c r="DY2320" s="63"/>
      <c r="DZ2320" s="63"/>
      <c r="EA2320" s="167"/>
      <c r="EB2320" s="60"/>
      <c r="EC2320" s="60"/>
      <c r="ED2320" s="60"/>
      <c r="EE2320" s="60"/>
      <c r="EF2320" s="60"/>
      <c r="EG2320" s="60"/>
      <c r="EH2320" s="60"/>
      <c r="EI2320" s="60"/>
      <c r="EJ2320" s="60"/>
      <c r="EK2320" s="60"/>
      <c r="EL2320" s="60"/>
      <c r="EM2320" s="60"/>
      <c r="EN2320" s="60"/>
      <c r="EO2320" s="60"/>
      <c r="EP2320" s="60"/>
      <c r="EQ2320" s="60"/>
      <c r="ER2320" s="60"/>
      <c r="ES2320" s="60"/>
      <c r="ET2320" s="60"/>
      <c r="EU2320" s="60"/>
      <c r="EV2320" s="60"/>
      <c r="EW2320" s="60"/>
      <c r="EX2320" s="60"/>
      <c r="EY2320" s="60"/>
      <c r="EZ2320" s="60"/>
      <c r="FA2320" s="60"/>
      <c r="FB2320" s="60"/>
    </row>
    <row r="2321" spans="22:158" x14ac:dyDescent="0.25">
      <c r="W2321" s="33"/>
      <c r="X2321" s="33"/>
      <c r="AH2321" s="38">
        <v>100</v>
      </c>
      <c r="AI2321" s="38">
        <v>120</v>
      </c>
      <c r="AJ2321" s="38">
        <v>17550</v>
      </c>
      <c r="AK2321" s="38">
        <v>18</v>
      </c>
      <c r="AL2321" s="38">
        <v>1919358</v>
      </c>
      <c r="AM2321" s="61" t="s">
        <v>1816</v>
      </c>
      <c r="AN2321" s="61" t="s">
        <v>1689</v>
      </c>
      <c r="AO2321" s="61" t="s">
        <v>1645</v>
      </c>
      <c r="AP2321" s="61" t="s">
        <v>4974</v>
      </c>
      <c r="AQ2321" s="61" t="s">
        <v>4979</v>
      </c>
      <c r="AR2321" s="28">
        <v>185360.1</v>
      </c>
      <c r="AS2321" s="28">
        <v>0</v>
      </c>
      <c r="AT2321" s="28">
        <v>0</v>
      </c>
      <c r="AU2321" s="62"/>
      <c r="DL2321"/>
      <c r="DM2321"/>
      <c r="DN2321"/>
      <c r="DO2321"/>
      <c r="DP2321"/>
      <c r="DQ2321"/>
      <c r="DR2321"/>
      <c r="DV2321" s="31" t="s">
        <v>2428</v>
      </c>
      <c r="DW2321" s="31" t="s">
        <v>2432</v>
      </c>
      <c r="DX2321" s="63"/>
      <c r="DY2321" s="63"/>
      <c r="DZ2321" s="63"/>
      <c r="EA2321" s="167"/>
      <c r="EB2321" s="60"/>
      <c r="EC2321" s="60"/>
      <c r="ED2321" s="60"/>
      <c r="EE2321" s="60"/>
      <c r="EF2321" s="60"/>
      <c r="EG2321" s="60"/>
      <c r="EH2321" s="60"/>
      <c r="EI2321" s="60"/>
      <c r="EJ2321" s="60"/>
      <c r="EK2321" s="60"/>
      <c r="EL2321" s="60"/>
      <c r="EM2321" s="60"/>
      <c r="EN2321" s="60"/>
      <c r="EO2321" s="60"/>
      <c r="EP2321" s="60"/>
      <c r="EQ2321" s="60"/>
      <c r="ER2321" s="60"/>
      <c r="ES2321" s="60"/>
      <c r="ET2321" s="60"/>
      <c r="EU2321" s="60"/>
      <c r="EV2321" s="60"/>
      <c r="EW2321" s="60"/>
      <c r="EX2321" s="60"/>
      <c r="EY2321" s="60"/>
      <c r="EZ2321" s="60"/>
      <c r="FA2321" s="60"/>
      <c r="FB2321" s="60"/>
    </row>
    <row r="2322" spans="22:158" x14ac:dyDescent="0.25">
      <c r="W2322" s="33"/>
      <c r="X2322" s="33"/>
      <c r="AH2322" s="38">
        <v>100</v>
      </c>
      <c r="AI2322" s="38">
        <v>125</v>
      </c>
      <c r="AJ2322" s="38">
        <v>11730</v>
      </c>
      <c r="AK2322" s="38">
        <v>18</v>
      </c>
      <c r="AL2322" s="38">
        <v>1919358</v>
      </c>
      <c r="AM2322" s="61" t="s">
        <v>1816</v>
      </c>
      <c r="AN2322" s="61" t="s">
        <v>1692</v>
      </c>
      <c r="AO2322" s="61" t="s">
        <v>5079</v>
      </c>
      <c r="AP2322" s="61" t="s">
        <v>4974</v>
      </c>
      <c r="AQ2322" s="61" t="s">
        <v>4979</v>
      </c>
      <c r="AR2322" s="28">
        <v>5.6</v>
      </c>
      <c r="AS2322" s="28">
        <v>0</v>
      </c>
      <c r="AT2322" s="28">
        <v>0</v>
      </c>
      <c r="AU2322" s="62"/>
      <c r="DL2322"/>
      <c r="DM2322"/>
      <c r="DN2322"/>
      <c r="DO2322"/>
      <c r="DP2322"/>
      <c r="DQ2322"/>
      <c r="DR2322"/>
      <c r="DV2322" s="31" t="s">
        <v>2428</v>
      </c>
      <c r="DW2322" s="31" t="s">
        <v>2433</v>
      </c>
      <c r="DX2322" s="63"/>
      <c r="DY2322" s="63"/>
      <c r="DZ2322" s="63"/>
      <c r="EA2322" s="167"/>
      <c r="EB2322" s="60"/>
      <c r="EC2322" s="60"/>
      <c r="ED2322" s="60"/>
      <c r="EE2322" s="60"/>
      <c r="EF2322" s="60"/>
      <c r="EG2322" s="60"/>
      <c r="EH2322" s="60"/>
      <c r="EI2322" s="60"/>
      <c r="EJ2322" s="60"/>
      <c r="EK2322" s="60"/>
      <c r="EL2322" s="60"/>
      <c r="EM2322" s="60"/>
      <c r="EN2322" s="60"/>
      <c r="EO2322" s="60"/>
      <c r="EP2322" s="60"/>
      <c r="EQ2322" s="60"/>
      <c r="ER2322" s="60"/>
      <c r="ES2322" s="60"/>
      <c r="ET2322" s="60"/>
      <c r="EU2322" s="60"/>
      <c r="EV2322" s="60"/>
      <c r="EW2322" s="60"/>
      <c r="EX2322" s="60"/>
      <c r="EY2322" s="60"/>
      <c r="EZ2322" s="60"/>
      <c r="FA2322" s="60"/>
      <c r="FB2322" s="60"/>
    </row>
    <row r="2323" spans="22:158" x14ac:dyDescent="0.25">
      <c r="W2323" s="33"/>
      <c r="X2323" s="33"/>
      <c r="AH2323" s="38">
        <v>100</v>
      </c>
      <c r="AI2323" s="38">
        <v>125</v>
      </c>
      <c r="AJ2323" s="38">
        <v>11800</v>
      </c>
      <c r="AK2323" s="38">
        <v>18</v>
      </c>
      <c r="AL2323" s="38">
        <v>1919358</v>
      </c>
      <c r="AM2323" s="61" t="s">
        <v>1816</v>
      </c>
      <c r="AN2323" s="61" t="s">
        <v>1692</v>
      </c>
      <c r="AO2323" s="61" t="s">
        <v>5081</v>
      </c>
      <c r="AP2323" s="61" t="s">
        <v>4974</v>
      </c>
      <c r="AQ2323" s="61" t="s">
        <v>4979</v>
      </c>
      <c r="AR2323" s="28">
        <v>225460.7</v>
      </c>
      <c r="AS2323" s="28">
        <v>0</v>
      </c>
      <c r="AT2323" s="28">
        <v>0</v>
      </c>
      <c r="AU2323" s="62"/>
      <c r="DL2323"/>
      <c r="DM2323"/>
      <c r="DN2323"/>
      <c r="DO2323"/>
      <c r="DP2323"/>
      <c r="DQ2323"/>
      <c r="DR2323"/>
      <c r="DV2323" s="31" t="s">
        <v>2428</v>
      </c>
      <c r="DW2323" s="31" t="s">
        <v>2433</v>
      </c>
      <c r="DX2323" s="63"/>
      <c r="DY2323" s="63"/>
      <c r="DZ2323" s="63"/>
      <c r="EA2323" s="167"/>
      <c r="EB2323" s="60"/>
      <c r="EC2323" s="60"/>
      <c r="ED2323" s="60"/>
      <c r="EE2323" s="60"/>
      <c r="EF2323" s="60"/>
      <c r="EG2323" s="60"/>
      <c r="EH2323" s="60"/>
      <c r="EI2323" s="60"/>
      <c r="EJ2323" s="60"/>
      <c r="EK2323" s="60"/>
      <c r="EL2323" s="60"/>
      <c r="EM2323" s="60"/>
      <c r="EN2323" s="60"/>
      <c r="EO2323" s="60"/>
      <c r="EP2323" s="60"/>
      <c r="EQ2323" s="60"/>
      <c r="ER2323" s="60"/>
      <c r="ES2323" s="60"/>
      <c r="ET2323" s="60"/>
      <c r="EU2323" s="60"/>
      <c r="EV2323" s="60"/>
      <c r="EW2323" s="60"/>
      <c r="EX2323" s="60"/>
      <c r="EY2323" s="60"/>
      <c r="EZ2323" s="60"/>
      <c r="FA2323" s="60"/>
      <c r="FB2323" s="60"/>
    </row>
    <row r="2324" spans="22:158" x14ac:dyDescent="0.25">
      <c r="W2324" s="33"/>
      <c r="X2324" s="33"/>
      <c r="AH2324" s="38">
        <v>100</v>
      </c>
      <c r="AI2324" s="38">
        <v>125</v>
      </c>
      <c r="AJ2324" s="38">
        <v>13350</v>
      </c>
      <c r="AK2324" s="38">
        <v>18</v>
      </c>
      <c r="AL2324" s="38">
        <v>1919358</v>
      </c>
      <c r="AM2324" s="61" t="s">
        <v>1816</v>
      </c>
      <c r="AN2324" s="61" t="s">
        <v>1692</v>
      </c>
      <c r="AO2324" s="61" t="s">
        <v>5109</v>
      </c>
      <c r="AP2324" s="61" t="s">
        <v>4974</v>
      </c>
      <c r="AQ2324" s="61" t="s">
        <v>4979</v>
      </c>
      <c r="AR2324" s="28">
        <v>483156.4</v>
      </c>
      <c r="AS2324" s="28">
        <v>0</v>
      </c>
      <c r="AT2324" s="28">
        <v>0</v>
      </c>
      <c r="AU2324" s="62"/>
      <c r="DL2324"/>
      <c r="DM2324"/>
      <c r="DN2324"/>
      <c r="DO2324"/>
      <c r="DP2324"/>
      <c r="DQ2324"/>
      <c r="DR2324"/>
      <c r="DV2324" s="31" t="s">
        <v>2428</v>
      </c>
      <c r="DW2324" s="31" t="s">
        <v>2433</v>
      </c>
      <c r="DX2324" s="63"/>
      <c r="DY2324" s="63"/>
      <c r="DZ2324" s="63"/>
      <c r="EA2324" s="167"/>
      <c r="EB2324" s="60"/>
      <c r="EC2324" s="60"/>
      <c r="ED2324" s="60"/>
      <c r="EE2324" s="60"/>
      <c r="EF2324" s="60"/>
      <c r="EG2324" s="60"/>
      <c r="EH2324" s="60"/>
      <c r="EI2324" s="60"/>
      <c r="EJ2324" s="60"/>
      <c r="EK2324" s="60"/>
      <c r="EL2324" s="60"/>
      <c r="EM2324" s="60"/>
      <c r="EN2324" s="60"/>
      <c r="EO2324" s="60"/>
      <c r="EP2324" s="60"/>
      <c r="EQ2324" s="60"/>
      <c r="ER2324" s="60"/>
      <c r="ES2324" s="60"/>
      <c r="ET2324" s="60"/>
      <c r="EU2324" s="60"/>
      <c r="EV2324" s="60"/>
      <c r="EW2324" s="60"/>
      <c r="EX2324" s="60"/>
      <c r="EY2324" s="60"/>
      <c r="EZ2324" s="60"/>
      <c r="FA2324" s="60"/>
      <c r="FB2324" s="60"/>
    </row>
    <row r="2325" spans="22:158" x14ac:dyDescent="0.25">
      <c r="W2325" s="33"/>
      <c r="X2325" s="33"/>
      <c r="AH2325" s="38">
        <v>100</v>
      </c>
      <c r="AI2325" s="38">
        <v>125</v>
      </c>
      <c r="AJ2325" s="38">
        <v>14350</v>
      </c>
      <c r="AK2325" s="38">
        <v>18</v>
      </c>
      <c r="AL2325" s="38">
        <v>1919358</v>
      </c>
      <c r="AM2325" s="61" t="s">
        <v>1816</v>
      </c>
      <c r="AN2325" s="61" t="s">
        <v>1692</v>
      </c>
      <c r="AO2325" s="61" t="s">
        <v>1575</v>
      </c>
      <c r="AP2325" s="61" t="s">
        <v>4974</v>
      </c>
      <c r="AQ2325" s="61" t="s">
        <v>4979</v>
      </c>
      <c r="AR2325" s="28">
        <v>138577.5</v>
      </c>
      <c r="AS2325" s="28">
        <v>0</v>
      </c>
      <c r="AT2325" s="28">
        <v>0</v>
      </c>
      <c r="AU2325" s="62"/>
      <c r="DL2325"/>
      <c r="DM2325"/>
      <c r="DN2325"/>
      <c r="DO2325"/>
      <c r="DP2325"/>
      <c r="DQ2325"/>
      <c r="DR2325"/>
      <c r="DV2325" s="31" t="s">
        <v>2428</v>
      </c>
      <c r="DW2325" s="31" t="s">
        <v>2433</v>
      </c>
      <c r="DX2325" s="63"/>
      <c r="DY2325" s="63"/>
      <c r="DZ2325" s="63"/>
      <c r="EA2325" s="167"/>
      <c r="EB2325" s="60"/>
      <c r="EC2325" s="60"/>
      <c r="ED2325" s="60"/>
      <c r="EE2325" s="60"/>
      <c r="EF2325" s="60"/>
      <c r="EG2325" s="60"/>
      <c r="EH2325" s="60"/>
      <c r="EI2325" s="60"/>
      <c r="EJ2325" s="60"/>
      <c r="EK2325" s="60"/>
      <c r="EL2325" s="60"/>
      <c r="EM2325" s="60"/>
      <c r="EN2325" s="60"/>
      <c r="EO2325" s="60"/>
      <c r="EP2325" s="60"/>
      <c r="EQ2325" s="60"/>
      <c r="ER2325" s="60"/>
      <c r="ES2325" s="60"/>
      <c r="ET2325" s="60"/>
      <c r="EU2325" s="60"/>
      <c r="EV2325" s="60"/>
      <c r="EW2325" s="60"/>
      <c r="EX2325" s="60"/>
      <c r="EY2325" s="60"/>
      <c r="EZ2325" s="60"/>
      <c r="FA2325" s="60"/>
      <c r="FB2325" s="60"/>
    </row>
    <row r="2326" spans="22:158" x14ac:dyDescent="0.25">
      <c r="W2326" s="33"/>
      <c r="X2326" s="33"/>
      <c r="AH2326" s="38">
        <v>100</v>
      </c>
      <c r="AI2326" s="38">
        <v>125</v>
      </c>
      <c r="AJ2326" s="38">
        <v>16380</v>
      </c>
      <c r="AK2326" s="38">
        <v>18</v>
      </c>
      <c r="AL2326" s="38">
        <v>1919358</v>
      </c>
      <c r="AM2326" s="61" t="s">
        <v>1816</v>
      </c>
      <c r="AN2326" s="61" t="s">
        <v>1692</v>
      </c>
      <c r="AO2326" s="61" t="s">
        <v>894</v>
      </c>
      <c r="AP2326" s="61" t="s">
        <v>4974</v>
      </c>
      <c r="AQ2326" s="61" t="s">
        <v>4979</v>
      </c>
      <c r="AR2326" s="28">
        <v>18.5</v>
      </c>
      <c r="AS2326" s="28">
        <v>0</v>
      </c>
      <c r="AT2326" s="28">
        <v>0</v>
      </c>
      <c r="AU2326" s="62"/>
      <c r="DL2326"/>
      <c r="DM2326"/>
      <c r="DN2326"/>
      <c r="DO2326"/>
      <c r="DP2326"/>
      <c r="DQ2326"/>
      <c r="DR2326"/>
      <c r="DV2326" s="31" t="s">
        <v>2428</v>
      </c>
      <c r="DW2326" s="31" t="s">
        <v>2433</v>
      </c>
      <c r="DX2326" s="63"/>
      <c r="DY2326" s="63"/>
      <c r="DZ2326" s="63"/>
      <c r="EA2326" s="167"/>
      <c r="EB2326" s="60"/>
      <c r="EC2326" s="60"/>
      <c r="ED2326" s="60"/>
      <c r="EE2326" s="60"/>
      <c r="EF2326" s="60"/>
      <c r="EG2326" s="60"/>
      <c r="EH2326" s="60"/>
      <c r="EI2326" s="60"/>
      <c r="EJ2326" s="60"/>
      <c r="EK2326" s="60"/>
      <c r="EL2326" s="60"/>
      <c r="EM2326" s="60"/>
      <c r="EN2326" s="60"/>
      <c r="EO2326" s="60"/>
      <c r="EP2326" s="60"/>
      <c r="EQ2326" s="60"/>
      <c r="ER2326" s="60"/>
      <c r="ES2326" s="60"/>
      <c r="ET2326" s="60"/>
      <c r="EU2326" s="60"/>
      <c r="EV2326" s="60"/>
      <c r="EW2326" s="60"/>
      <c r="EX2326" s="60"/>
      <c r="EY2326" s="60"/>
      <c r="EZ2326" s="60"/>
      <c r="FA2326" s="60"/>
      <c r="FB2326" s="60"/>
    </row>
    <row r="2327" spans="22:158" x14ac:dyDescent="0.25">
      <c r="W2327" s="33"/>
      <c r="X2327" s="33"/>
      <c r="AH2327" s="38">
        <v>100</v>
      </c>
      <c r="AI2327" s="38">
        <v>140</v>
      </c>
      <c r="AJ2327" s="38">
        <v>11400</v>
      </c>
      <c r="AK2327" s="38">
        <v>18</v>
      </c>
      <c r="AL2327" s="38">
        <v>1919358</v>
      </c>
      <c r="AM2327" s="61" t="s">
        <v>1816</v>
      </c>
      <c r="AN2327" s="61" t="s">
        <v>1690</v>
      </c>
      <c r="AO2327" s="61" t="s">
        <v>5071</v>
      </c>
      <c r="AP2327" s="61" t="s">
        <v>4974</v>
      </c>
      <c r="AQ2327" s="61" t="s">
        <v>4979</v>
      </c>
      <c r="AR2327" s="28">
        <v>17415.7</v>
      </c>
      <c r="AS2327" s="28">
        <v>0</v>
      </c>
      <c r="AT2327" s="28">
        <v>0</v>
      </c>
      <c r="AU2327" s="62"/>
      <c r="DL2327"/>
      <c r="DM2327"/>
      <c r="DN2327"/>
      <c r="DO2327"/>
      <c r="DP2327"/>
      <c r="DQ2327"/>
      <c r="DR2327"/>
      <c r="DV2327" s="31" t="s">
        <v>2428</v>
      </c>
      <c r="DW2327" s="31" t="s">
        <v>2434</v>
      </c>
      <c r="DX2327" s="63"/>
      <c r="DY2327" s="63"/>
      <c r="DZ2327" s="63"/>
      <c r="EA2327" s="167"/>
      <c r="EB2327" s="60"/>
      <c r="EC2327" s="60"/>
      <c r="ED2327" s="60"/>
      <c r="EE2327" s="60"/>
      <c r="EF2327" s="60"/>
      <c r="EG2327" s="60"/>
      <c r="EH2327" s="60"/>
      <c r="EI2327" s="60"/>
      <c r="EJ2327" s="60"/>
      <c r="EK2327" s="60"/>
      <c r="EL2327" s="60"/>
      <c r="EM2327" s="60"/>
      <c r="EN2327" s="60"/>
      <c r="EO2327" s="60"/>
      <c r="EP2327" s="60"/>
      <c r="EQ2327" s="60"/>
      <c r="ER2327" s="60"/>
      <c r="ES2327" s="60"/>
      <c r="ET2327" s="60"/>
      <c r="EU2327" s="60"/>
      <c r="EV2327" s="60"/>
      <c r="EW2327" s="60"/>
      <c r="EX2327" s="60"/>
      <c r="EY2327" s="60"/>
      <c r="EZ2327" s="60"/>
      <c r="FA2327" s="60"/>
      <c r="FB2327" s="60"/>
    </row>
    <row r="2328" spans="22:158" x14ac:dyDescent="0.25">
      <c r="W2328" s="33"/>
      <c r="X2328" s="33"/>
      <c r="AH2328" s="38">
        <v>100</v>
      </c>
      <c r="AI2328" s="38">
        <v>145</v>
      </c>
      <c r="AJ2328" s="38">
        <v>17050</v>
      </c>
      <c r="AK2328" s="38">
        <v>18</v>
      </c>
      <c r="AL2328" s="38">
        <v>1919358</v>
      </c>
      <c r="AM2328" s="61" t="s">
        <v>1816</v>
      </c>
      <c r="AN2328" s="61" t="s">
        <v>1691</v>
      </c>
      <c r="AO2328" s="61" t="s">
        <v>1634</v>
      </c>
      <c r="AP2328" s="61" t="s">
        <v>4974</v>
      </c>
      <c r="AQ2328" s="61" t="s">
        <v>4979</v>
      </c>
      <c r="AR2328" s="28">
        <v>260</v>
      </c>
      <c r="AS2328" s="28">
        <v>0</v>
      </c>
      <c r="AT2328" s="28">
        <v>0</v>
      </c>
      <c r="AU2328" s="62"/>
      <c r="DL2328"/>
      <c r="DM2328"/>
      <c r="DN2328"/>
      <c r="DO2328"/>
      <c r="DP2328"/>
      <c r="DQ2328"/>
      <c r="DR2328"/>
      <c r="DV2328" s="31" t="s">
        <v>2428</v>
      </c>
      <c r="DW2328" s="31" t="s">
        <v>2435</v>
      </c>
      <c r="DX2328" s="63"/>
      <c r="DY2328" s="63"/>
      <c r="DZ2328" s="63"/>
      <c r="EA2328" s="167"/>
      <c r="EB2328" s="60"/>
      <c r="EC2328" s="60"/>
      <c r="ED2328" s="60"/>
      <c r="EE2328" s="60"/>
      <c r="EF2328" s="60"/>
      <c r="EG2328" s="60"/>
      <c r="EH2328" s="60"/>
      <c r="EI2328" s="60"/>
      <c r="EJ2328" s="60"/>
      <c r="EK2328" s="60"/>
      <c r="EL2328" s="60"/>
      <c r="EM2328" s="60"/>
      <c r="EN2328" s="60"/>
      <c r="EO2328" s="60"/>
      <c r="EP2328" s="60"/>
      <c r="EQ2328" s="60"/>
      <c r="ER2328" s="60"/>
      <c r="ES2328" s="60"/>
      <c r="ET2328" s="60"/>
      <c r="EU2328" s="60"/>
      <c r="EV2328" s="60"/>
      <c r="EW2328" s="60"/>
      <c r="EX2328" s="60"/>
      <c r="EY2328" s="60"/>
      <c r="EZ2328" s="60"/>
      <c r="FA2328" s="60"/>
      <c r="FB2328" s="60"/>
    </row>
    <row r="2329" spans="22:158" x14ac:dyDescent="0.25">
      <c r="V2329" s="1"/>
      <c r="W2329" s="33"/>
      <c r="X2329" s="33"/>
      <c r="AH2329" s="38">
        <v>100</v>
      </c>
      <c r="AI2329" s="38">
        <v>145</v>
      </c>
      <c r="AJ2329" s="38">
        <v>18710</v>
      </c>
      <c r="AK2329" s="38">
        <v>18</v>
      </c>
      <c r="AL2329" s="38">
        <v>1919358</v>
      </c>
      <c r="AM2329" s="61" t="s">
        <v>1816</v>
      </c>
      <c r="AN2329" s="61" t="s">
        <v>1691</v>
      </c>
      <c r="AO2329" s="61" t="s">
        <v>1671</v>
      </c>
      <c r="AP2329" s="61" t="s">
        <v>4974</v>
      </c>
      <c r="AQ2329" s="61" t="s">
        <v>4979</v>
      </c>
      <c r="AR2329" s="28">
        <v>63425.7</v>
      </c>
      <c r="AS2329" s="28">
        <v>0</v>
      </c>
      <c r="AT2329" s="28">
        <v>0</v>
      </c>
      <c r="AU2329" s="62"/>
      <c r="DL2329"/>
      <c r="DM2329"/>
      <c r="DN2329"/>
      <c r="DO2329"/>
      <c r="DP2329"/>
      <c r="DQ2329"/>
      <c r="DR2329"/>
      <c r="DV2329" s="31" t="s">
        <v>2428</v>
      </c>
      <c r="DW2329" s="31" t="s">
        <v>2435</v>
      </c>
      <c r="DX2329" s="63"/>
      <c r="DY2329" s="63"/>
      <c r="DZ2329" s="63"/>
      <c r="EA2329" s="167"/>
      <c r="EB2329" s="60"/>
      <c r="EC2329" s="60"/>
      <c r="ED2329" s="60"/>
      <c r="EE2329" s="60"/>
      <c r="EF2329" s="60"/>
      <c r="EG2329" s="60"/>
      <c r="EH2329" s="60"/>
      <c r="EI2329" s="60"/>
      <c r="EJ2329" s="60"/>
      <c r="EK2329" s="60"/>
      <c r="EL2329" s="60"/>
      <c r="EM2329" s="60"/>
      <c r="EN2329" s="60"/>
      <c r="EO2329" s="60"/>
      <c r="EP2329" s="60"/>
      <c r="EQ2329" s="60"/>
      <c r="ER2329" s="60"/>
      <c r="ES2329" s="60"/>
      <c r="ET2329" s="60"/>
      <c r="EU2329" s="60"/>
      <c r="EV2329" s="60"/>
      <c r="EW2329" s="60"/>
      <c r="EX2329" s="60"/>
      <c r="EY2329" s="60"/>
      <c r="EZ2329" s="60"/>
      <c r="FA2329" s="60"/>
      <c r="FB2329" s="60"/>
    </row>
    <row r="2330" spans="22:158" x14ac:dyDescent="0.25">
      <c r="W2330" s="33"/>
      <c r="X2330" s="33"/>
      <c r="AH2330" s="38">
        <v>100</v>
      </c>
      <c r="AI2330" s="38">
        <v>155</v>
      </c>
      <c r="AJ2330" s="38">
        <v>12300</v>
      </c>
      <c r="AK2330" s="38">
        <v>18</v>
      </c>
      <c r="AL2330" s="38">
        <v>1919358</v>
      </c>
      <c r="AM2330" s="61" t="s">
        <v>1816</v>
      </c>
      <c r="AN2330" s="61" t="s">
        <v>1686</v>
      </c>
      <c r="AO2330" s="61" t="s">
        <v>5090</v>
      </c>
      <c r="AP2330" s="61" t="s">
        <v>4974</v>
      </c>
      <c r="AQ2330" s="61" t="s">
        <v>4979</v>
      </c>
      <c r="AR2330" s="28">
        <v>26292.7</v>
      </c>
      <c r="AS2330" s="28">
        <v>0</v>
      </c>
      <c r="AT2330" s="28">
        <v>0</v>
      </c>
      <c r="AU2330" s="62"/>
      <c r="DL2330"/>
      <c r="DM2330"/>
      <c r="DN2330"/>
      <c r="DO2330"/>
      <c r="DP2330"/>
      <c r="DQ2330"/>
      <c r="DR2330"/>
      <c r="DV2330" s="31" t="s">
        <v>2428</v>
      </c>
      <c r="DW2330" s="31" t="s">
        <v>2436</v>
      </c>
      <c r="DX2330" s="63"/>
      <c r="DY2330" s="63"/>
      <c r="DZ2330" s="63"/>
      <c r="EA2330" s="167"/>
      <c r="EB2330" s="60"/>
      <c r="EC2330" s="60"/>
      <c r="ED2330" s="60"/>
      <c r="EE2330" s="60"/>
      <c r="EF2330" s="60"/>
      <c r="EG2330" s="60"/>
      <c r="EH2330" s="60"/>
      <c r="EI2330" s="60"/>
      <c r="EJ2330" s="60"/>
      <c r="EK2330" s="60"/>
      <c r="EL2330" s="60"/>
      <c r="EM2330" s="60"/>
      <c r="EN2330" s="60"/>
      <c r="EO2330" s="60"/>
      <c r="EP2330" s="60"/>
      <c r="EQ2330" s="60"/>
      <c r="ER2330" s="60"/>
      <c r="ES2330" s="60"/>
      <c r="ET2330" s="60"/>
      <c r="EU2330" s="60"/>
      <c r="EV2330" s="60"/>
      <c r="EW2330" s="60"/>
      <c r="EX2330" s="60"/>
      <c r="EY2330" s="60"/>
      <c r="EZ2330" s="60"/>
      <c r="FA2330" s="60"/>
      <c r="FB2330" s="60"/>
    </row>
    <row r="2331" spans="22:158" x14ac:dyDescent="0.25">
      <c r="W2331" s="33"/>
      <c r="X2331" s="33"/>
      <c r="AH2331" s="38">
        <v>100</v>
      </c>
      <c r="AI2331" s="38">
        <v>105</v>
      </c>
      <c r="AJ2331" s="38">
        <v>10500</v>
      </c>
      <c r="AK2331" s="38">
        <v>18</v>
      </c>
      <c r="AL2331" s="38">
        <v>1919458</v>
      </c>
      <c r="AM2331" s="61" t="s">
        <v>1816</v>
      </c>
      <c r="AN2331" s="61" t="s">
        <v>1688</v>
      </c>
      <c r="AO2331" s="61" t="s">
        <v>5053</v>
      </c>
      <c r="AP2331" s="61" t="s">
        <v>4974</v>
      </c>
      <c r="AQ2331" s="61" t="s">
        <v>4980</v>
      </c>
      <c r="AR2331" s="28">
        <v>2618979.7999999998</v>
      </c>
      <c r="AS2331" s="28">
        <v>0</v>
      </c>
      <c r="AT2331" s="28">
        <v>0</v>
      </c>
      <c r="AU2331" s="62"/>
      <c r="DL2331"/>
      <c r="DM2331"/>
      <c r="DN2331"/>
      <c r="DO2331"/>
      <c r="DP2331"/>
      <c r="DQ2331"/>
      <c r="DR2331"/>
      <c r="DV2331" s="31" t="s">
        <v>2437</v>
      </c>
      <c r="DW2331" s="31" t="s">
        <v>2438</v>
      </c>
      <c r="DX2331" s="63"/>
      <c r="DY2331" s="63"/>
      <c r="DZ2331" s="63"/>
      <c r="EA2331" s="167"/>
      <c r="EB2331" s="60"/>
      <c r="EC2331" s="60"/>
      <c r="ED2331" s="60"/>
      <c r="EE2331" s="60"/>
      <c r="EF2331" s="60"/>
      <c r="EG2331" s="60"/>
      <c r="EH2331" s="60"/>
      <c r="EI2331" s="60"/>
      <c r="EJ2331" s="60"/>
      <c r="EK2331" s="60"/>
      <c r="EL2331" s="60"/>
      <c r="EM2331" s="60"/>
      <c r="EN2331" s="60"/>
      <c r="EO2331" s="60"/>
      <c r="EP2331" s="60"/>
      <c r="EQ2331" s="60"/>
      <c r="ER2331" s="60"/>
      <c r="ES2331" s="60"/>
      <c r="ET2331" s="60"/>
      <c r="EU2331" s="60"/>
      <c r="EV2331" s="60"/>
      <c r="EW2331" s="60"/>
      <c r="EX2331" s="60"/>
      <c r="EY2331" s="60"/>
      <c r="EZ2331" s="60"/>
      <c r="FA2331" s="60"/>
      <c r="FB2331" s="60"/>
    </row>
    <row r="2332" spans="22:158" x14ac:dyDescent="0.25">
      <c r="W2332" s="33"/>
      <c r="X2332" s="33"/>
      <c r="AH2332" s="38">
        <v>100</v>
      </c>
      <c r="AI2332" s="38">
        <v>105</v>
      </c>
      <c r="AJ2332" s="38">
        <v>10750</v>
      </c>
      <c r="AK2332" s="38">
        <v>18</v>
      </c>
      <c r="AL2332" s="38">
        <v>1919458</v>
      </c>
      <c r="AM2332" s="61" t="s">
        <v>1816</v>
      </c>
      <c r="AN2332" s="61" t="s">
        <v>1688</v>
      </c>
      <c r="AO2332" s="61" t="s">
        <v>5058</v>
      </c>
      <c r="AP2332" s="61" t="s">
        <v>4974</v>
      </c>
      <c r="AQ2332" s="61" t="s">
        <v>4980</v>
      </c>
      <c r="AR2332" s="28">
        <v>276789</v>
      </c>
      <c r="AS2332" s="28">
        <v>0</v>
      </c>
      <c r="AT2332" s="28">
        <v>0</v>
      </c>
      <c r="AU2332" s="62"/>
      <c r="DL2332"/>
      <c r="DM2332"/>
      <c r="DN2332"/>
      <c r="DO2332"/>
      <c r="DP2332"/>
      <c r="DQ2332"/>
      <c r="DR2332"/>
      <c r="DV2332" s="31" t="s">
        <v>2437</v>
      </c>
      <c r="DW2332" s="31" t="s">
        <v>2438</v>
      </c>
      <c r="DX2332" s="63"/>
      <c r="DY2332" s="63"/>
      <c r="DZ2332" s="63"/>
      <c r="EA2332" s="167"/>
      <c r="EB2332" s="60"/>
      <c r="EC2332" s="60"/>
      <c r="ED2332" s="60"/>
      <c r="EE2332" s="60"/>
      <c r="EF2332" s="60"/>
      <c r="EG2332" s="60"/>
      <c r="EH2332" s="60"/>
      <c r="EI2332" s="60"/>
      <c r="EJ2332" s="60"/>
      <c r="EK2332" s="60"/>
      <c r="EL2332" s="60"/>
      <c r="EM2332" s="60"/>
      <c r="EN2332" s="60"/>
      <c r="EO2332" s="60"/>
      <c r="EP2332" s="60"/>
      <c r="EQ2332" s="60"/>
      <c r="ER2332" s="60"/>
      <c r="ES2332" s="60"/>
      <c r="ET2332" s="60"/>
      <c r="EU2332" s="60"/>
      <c r="EV2332" s="60"/>
      <c r="EW2332" s="60"/>
      <c r="EX2332" s="60"/>
      <c r="EY2332" s="60"/>
      <c r="EZ2332" s="60"/>
      <c r="FA2332" s="60"/>
      <c r="FB2332" s="60"/>
    </row>
    <row r="2333" spans="22:158" x14ac:dyDescent="0.25">
      <c r="V2333" s="1"/>
      <c r="W2333" s="33"/>
      <c r="X2333" s="33"/>
      <c r="AH2333" s="38">
        <v>100</v>
      </c>
      <c r="AI2333" s="38">
        <v>105</v>
      </c>
      <c r="AJ2333" s="38">
        <v>10900</v>
      </c>
      <c r="AK2333" s="38">
        <v>18</v>
      </c>
      <c r="AL2333" s="38">
        <v>1919458</v>
      </c>
      <c r="AM2333" s="61" t="s">
        <v>1816</v>
      </c>
      <c r="AN2333" s="61" t="s">
        <v>1688</v>
      </c>
      <c r="AO2333" s="61" t="s">
        <v>5061</v>
      </c>
      <c r="AP2333" s="61" t="s">
        <v>4974</v>
      </c>
      <c r="AQ2333" s="61" t="s">
        <v>4980</v>
      </c>
      <c r="AR2333" s="28">
        <v>203590.1</v>
      </c>
      <c r="AS2333" s="28">
        <v>0</v>
      </c>
      <c r="AT2333" s="28">
        <v>0</v>
      </c>
      <c r="AU2333" s="62"/>
      <c r="DL2333"/>
      <c r="DM2333"/>
      <c r="DN2333"/>
      <c r="DO2333"/>
      <c r="DP2333"/>
      <c r="DQ2333"/>
      <c r="DR2333"/>
      <c r="DV2333" s="31" t="s">
        <v>2437</v>
      </c>
      <c r="DW2333" s="31" t="s">
        <v>2438</v>
      </c>
      <c r="DX2333" s="63"/>
      <c r="DY2333" s="63"/>
      <c r="DZ2333" s="63"/>
      <c r="EA2333" s="167"/>
      <c r="EB2333" s="60"/>
      <c r="EC2333" s="60"/>
      <c r="ED2333" s="60"/>
      <c r="EE2333" s="60"/>
      <c r="EF2333" s="60"/>
      <c r="EG2333" s="60"/>
      <c r="EH2333" s="60"/>
      <c r="EI2333" s="60"/>
      <c r="EJ2333" s="60"/>
      <c r="EK2333" s="60"/>
      <c r="EL2333" s="60"/>
      <c r="EM2333" s="60"/>
      <c r="EN2333" s="60"/>
      <c r="EO2333" s="60"/>
      <c r="EP2333" s="60"/>
      <c r="EQ2333" s="60"/>
      <c r="ER2333" s="60"/>
      <c r="ES2333" s="60"/>
      <c r="ET2333" s="60"/>
      <c r="EU2333" s="60"/>
      <c r="EV2333" s="60"/>
      <c r="EW2333" s="60"/>
      <c r="EX2333" s="60"/>
      <c r="EY2333" s="60"/>
      <c r="EZ2333" s="60"/>
      <c r="FA2333" s="60"/>
      <c r="FB2333" s="60"/>
    </row>
    <row r="2334" spans="22:158" x14ac:dyDescent="0.25">
      <c r="W2334" s="33"/>
      <c r="X2334" s="33"/>
      <c r="AH2334" s="38">
        <v>100</v>
      </c>
      <c r="AI2334" s="38">
        <v>105</v>
      </c>
      <c r="AJ2334" s="38">
        <v>11500</v>
      </c>
      <c r="AK2334" s="38">
        <v>18</v>
      </c>
      <c r="AL2334" s="38">
        <v>1919458</v>
      </c>
      <c r="AM2334" s="61" t="s">
        <v>1816</v>
      </c>
      <c r="AN2334" s="61" t="s">
        <v>1688</v>
      </c>
      <c r="AO2334" s="61" t="s">
        <v>5073</v>
      </c>
      <c r="AP2334" s="61" t="s">
        <v>4974</v>
      </c>
      <c r="AQ2334" s="61" t="s">
        <v>4980</v>
      </c>
      <c r="AR2334" s="28">
        <v>106435.7</v>
      </c>
      <c r="AS2334" s="28">
        <v>0</v>
      </c>
      <c r="AT2334" s="28">
        <v>0</v>
      </c>
      <c r="AU2334" s="62"/>
      <c r="DL2334"/>
      <c r="DM2334"/>
      <c r="DN2334"/>
      <c r="DO2334"/>
      <c r="DP2334"/>
      <c r="DQ2334"/>
      <c r="DR2334"/>
      <c r="DV2334" s="31" t="s">
        <v>2437</v>
      </c>
      <c r="DW2334" s="31" t="s">
        <v>2438</v>
      </c>
      <c r="DX2334" s="63"/>
      <c r="DY2334" s="63"/>
      <c r="DZ2334" s="63"/>
      <c r="EA2334" s="167"/>
      <c r="EB2334" s="60"/>
      <c r="EC2334" s="60"/>
      <c r="ED2334" s="60"/>
      <c r="EE2334" s="60"/>
      <c r="EF2334" s="60"/>
      <c r="EG2334" s="60"/>
      <c r="EH2334" s="60"/>
      <c r="EI2334" s="60"/>
      <c r="EJ2334" s="60"/>
      <c r="EK2334" s="60"/>
      <c r="EL2334" s="60"/>
      <c r="EM2334" s="60"/>
      <c r="EN2334" s="60"/>
      <c r="EO2334" s="60"/>
      <c r="EP2334" s="60"/>
      <c r="EQ2334" s="60"/>
      <c r="ER2334" s="60"/>
      <c r="ES2334" s="60"/>
      <c r="ET2334" s="60"/>
      <c r="EU2334" s="60"/>
      <c r="EV2334" s="60"/>
      <c r="EW2334" s="60"/>
      <c r="EX2334" s="60"/>
      <c r="EY2334" s="60"/>
      <c r="EZ2334" s="60"/>
      <c r="FA2334" s="60"/>
      <c r="FB2334" s="60"/>
    </row>
    <row r="2335" spans="22:158" x14ac:dyDescent="0.25">
      <c r="W2335" s="33"/>
      <c r="X2335" s="33"/>
      <c r="AH2335" s="38">
        <v>100</v>
      </c>
      <c r="AI2335" s="38">
        <v>105</v>
      </c>
      <c r="AJ2335" s="38">
        <v>12850</v>
      </c>
      <c r="AK2335" s="38">
        <v>18</v>
      </c>
      <c r="AL2335" s="38">
        <v>1919458</v>
      </c>
      <c r="AM2335" s="61" t="s">
        <v>1816</v>
      </c>
      <c r="AN2335" s="61" t="s">
        <v>1688</v>
      </c>
      <c r="AO2335" s="61" t="s">
        <v>5098</v>
      </c>
      <c r="AP2335" s="61" t="s">
        <v>4974</v>
      </c>
      <c r="AQ2335" s="61" t="s">
        <v>4980</v>
      </c>
      <c r="AR2335" s="28">
        <v>275048</v>
      </c>
      <c r="AS2335" s="28">
        <v>0</v>
      </c>
      <c r="AT2335" s="28">
        <v>0</v>
      </c>
      <c r="AU2335" s="62"/>
      <c r="DL2335"/>
      <c r="DM2335"/>
      <c r="DN2335"/>
      <c r="DO2335"/>
      <c r="DP2335"/>
      <c r="DQ2335"/>
      <c r="DR2335"/>
      <c r="DV2335" s="31" t="s">
        <v>2437</v>
      </c>
      <c r="DW2335" s="31" t="s">
        <v>2438</v>
      </c>
      <c r="DX2335" s="63"/>
      <c r="DY2335" s="63"/>
      <c r="DZ2335" s="63"/>
      <c r="EA2335" s="167"/>
      <c r="EB2335" s="60"/>
      <c r="EC2335" s="60"/>
      <c r="ED2335" s="60"/>
      <c r="EE2335" s="60"/>
      <c r="EF2335" s="60"/>
      <c r="EG2335" s="60"/>
      <c r="EH2335" s="60"/>
      <c r="EI2335" s="60"/>
      <c r="EJ2335" s="60"/>
      <c r="EK2335" s="60"/>
      <c r="EL2335" s="60"/>
      <c r="EM2335" s="60"/>
      <c r="EN2335" s="60"/>
      <c r="EO2335" s="60"/>
      <c r="EP2335" s="60"/>
      <c r="EQ2335" s="60"/>
      <c r="ER2335" s="60"/>
      <c r="ES2335" s="60"/>
      <c r="ET2335" s="60"/>
      <c r="EU2335" s="60"/>
      <c r="EV2335" s="60"/>
      <c r="EW2335" s="60"/>
      <c r="EX2335" s="60"/>
      <c r="EY2335" s="60"/>
      <c r="EZ2335" s="60"/>
      <c r="FA2335" s="60"/>
      <c r="FB2335" s="60"/>
    </row>
    <row r="2336" spans="22:158" x14ac:dyDescent="0.25">
      <c r="V2336" s="1"/>
      <c r="W2336" s="33"/>
      <c r="X2336" s="33"/>
      <c r="AH2336" s="38">
        <v>100</v>
      </c>
      <c r="AI2336" s="38">
        <v>105</v>
      </c>
      <c r="AJ2336" s="38">
        <v>13100</v>
      </c>
      <c r="AK2336" s="38">
        <v>18</v>
      </c>
      <c r="AL2336" s="38">
        <v>1919458</v>
      </c>
      <c r="AM2336" s="61" t="s">
        <v>1816</v>
      </c>
      <c r="AN2336" s="61" t="s">
        <v>1688</v>
      </c>
      <c r="AO2336" s="61" t="s">
        <v>5104</v>
      </c>
      <c r="AP2336" s="61" t="s">
        <v>4974</v>
      </c>
      <c r="AQ2336" s="61" t="s">
        <v>4980</v>
      </c>
      <c r="AR2336" s="28">
        <v>1815666</v>
      </c>
      <c r="AS2336" s="28">
        <v>0</v>
      </c>
      <c r="AT2336" s="28">
        <v>0</v>
      </c>
      <c r="AU2336" s="62"/>
      <c r="DL2336"/>
      <c r="DM2336"/>
      <c r="DN2336"/>
      <c r="DO2336"/>
      <c r="DP2336"/>
      <c r="DQ2336"/>
      <c r="DR2336"/>
      <c r="DV2336" s="31" t="s">
        <v>2437</v>
      </c>
      <c r="DW2336" s="31" t="s">
        <v>2438</v>
      </c>
      <c r="DX2336" s="63"/>
      <c r="DY2336" s="63"/>
      <c r="DZ2336" s="63"/>
      <c r="EA2336" s="167"/>
      <c r="EB2336" s="60"/>
      <c r="EC2336" s="60"/>
      <c r="ED2336" s="60"/>
      <c r="EE2336" s="60"/>
      <c r="EF2336" s="60"/>
      <c r="EG2336" s="60"/>
      <c r="EH2336" s="60"/>
      <c r="EI2336" s="60"/>
      <c r="EJ2336" s="60"/>
      <c r="EK2336" s="60"/>
      <c r="EL2336" s="60"/>
      <c r="EM2336" s="60"/>
      <c r="EN2336" s="60"/>
      <c r="EO2336" s="60"/>
      <c r="EP2336" s="60"/>
      <c r="EQ2336" s="60"/>
      <c r="ER2336" s="60"/>
      <c r="ES2336" s="60"/>
      <c r="ET2336" s="60"/>
      <c r="EU2336" s="60"/>
      <c r="EV2336" s="60"/>
      <c r="EW2336" s="60"/>
      <c r="EX2336" s="60"/>
      <c r="EY2336" s="60"/>
      <c r="EZ2336" s="60"/>
      <c r="FA2336" s="60"/>
      <c r="FB2336" s="60"/>
    </row>
    <row r="2337" spans="22:158" x14ac:dyDescent="0.25">
      <c r="W2337" s="33"/>
      <c r="X2337" s="33"/>
      <c r="AH2337" s="38">
        <v>100</v>
      </c>
      <c r="AI2337" s="38">
        <v>105</v>
      </c>
      <c r="AJ2337" s="38">
        <v>13800</v>
      </c>
      <c r="AK2337" s="38">
        <v>18</v>
      </c>
      <c r="AL2337" s="38">
        <v>1919458</v>
      </c>
      <c r="AM2337" s="61" t="s">
        <v>1816</v>
      </c>
      <c r="AN2337" s="61" t="s">
        <v>1688</v>
      </c>
      <c r="AO2337" s="61" t="s">
        <v>5120</v>
      </c>
      <c r="AP2337" s="61" t="s">
        <v>4974</v>
      </c>
      <c r="AQ2337" s="61" t="s">
        <v>4980</v>
      </c>
      <c r="AR2337" s="28">
        <v>1646073.5</v>
      </c>
      <c r="AS2337" s="28">
        <v>0</v>
      </c>
      <c r="AT2337" s="28">
        <v>0</v>
      </c>
      <c r="AU2337" s="62"/>
      <c r="DL2337"/>
      <c r="DM2337"/>
      <c r="DN2337"/>
      <c r="DO2337"/>
      <c r="DP2337"/>
      <c r="DQ2337"/>
      <c r="DR2337"/>
      <c r="DV2337" s="31" t="s">
        <v>2437</v>
      </c>
      <c r="DW2337" s="31" t="s">
        <v>2438</v>
      </c>
      <c r="DX2337" s="63"/>
      <c r="DY2337" s="63"/>
      <c r="DZ2337" s="63"/>
      <c r="EA2337" s="167"/>
      <c r="EB2337" s="60"/>
      <c r="EC2337" s="60"/>
      <c r="ED2337" s="60"/>
      <c r="EE2337" s="60"/>
      <c r="EF2337" s="60"/>
      <c r="EG2337" s="60"/>
      <c r="EH2337" s="60"/>
      <c r="EI2337" s="60"/>
      <c r="EJ2337" s="60"/>
      <c r="EK2337" s="60"/>
      <c r="EL2337" s="60"/>
      <c r="EM2337" s="60"/>
      <c r="EN2337" s="60"/>
      <c r="EO2337" s="60"/>
      <c r="EP2337" s="60"/>
      <c r="EQ2337" s="60"/>
      <c r="ER2337" s="60"/>
      <c r="ES2337" s="60"/>
      <c r="ET2337" s="60"/>
      <c r="EU2337" s="60"/>
      <c r="EV2337" s="60"/>
      <c r="EW2337" s="60"/>
      <c r="EX2337" s="60"/>
      <c r="EY2337" s="60"/>
      <c r="EZ2337" s="60"/>
      <c r="FA2337" s="60"/>
      <c r="FB2337" s="60"/>
    </row>
    <row r="2338" spans="22:158" x14ac:dyDescent="0.25">
      <c r="W2338" s="33"/>
      <c r="X2338" s="33"/>
      <c r="AH2338" s="38">
        <v>100</v>
      </c>
      <c r="AI2338" s="38">
        <v>105</v>
      </c>
      <c r="AJ2338" s="38">
        <v>14000</v>
      </c>
      <c r="AK2338" s="38">
        <v>18</v>
      </c>
      <c r="AL2338" s="38">
        <v>1919458</v>
      </c>
      <c r="AM2338" s="61" t="s">
        <v>1816</v>
      </c>
      <c r="AN2338" s="61" t="s">
        <v>1688</v>
      </c>
      <c r="AO2338" s="61" t="s">
        <v>5124</v>
      </c>
      <c r="AP2338" s="61" t="s">
        <v>4974</v>
      </c>
      <c r="AQ2338" s="61" t="s">
        <v>4980</v>
      </c>
      <c r="AR2338" s="28">
        <v>1855129.9</v>
      </c>
      <c r="AS2338" s="28">
        <v>0</v>
      </c>
      <c r="AT2338" s="28">
        <v>0</v>
      </c>
      <c r="AU2338" s="62"/>
      <c r="DL2338"/>
      <c r="DM2338"/>
      <c r="DN2338"/>
      <c r="DO2338"/>
      <c r="DP2338"/>
      <c r="DQ2338"/>
      <c r="DR2338"/>
      <c r="DV2338" s="31" t="s">
        <v>2437</v>
      </c>
      <c r="DW2338" s="31" t="s">
        <v>2438</v>
      </c>
      <c r="DX2338" s="63"/>
      <c r="DY2338" s="63"/>
      <c r="DZ2338" s="63"/>
      <c r="EA2338" s="167"/>
      <c r="EB2338" s="60"/>
      <c r="EC2338" s="60"/>
      <c r="ED2338" s="60"/>
      <c r="EE2338" s="60"/>
      <c r="EF2338" s="60"/>
      <c r="EG2338" s="60"/>
      <c r="EH2338" s="60"/>
      <c r="EI2338" s="60"/>
      <c r="EJ2338" s="60"/>
      <c r="EK2338" s="60"/>
      <c r="EL2338" s="60"/>
      <c r="EM2338" s="60"/>
      <c r="EN2338" s="60"/>
      <c r="EO2338" s="60"/>
      <c r="EP2338" s="60"/>
      <c r="EQ2338" s="60"/>
      <c r="ER2338" s="60"/>
      <c r="ES2338" s="60"/>
      <c r="ET2338" s="60"/>
      <c r="EU2338" s="60"/>
      <c r="EV2338" s="60"/>
      <c r="EW2338" s="60"/>
      <c r="EX2338" s="60"/>
      <c r="EY2338" s="60"/>
      <c r="EZ2338" s="60"/>
      <c r="FA2338" s="60"/>
      <c r="FB2338" s="60"/>
    </row>
    <row r="2339" spans="22:158" x14ac:dyDescent="0.25">
      <c r="W2339" s="33"/>
      <c r="X2339" s="33"/>
      <c r="AH2339" s="38">
        <v>100</v>
      </c>
      <c r="AI2339" s="38">
        <v>105</v>
      </c>
      <c r="AJ2339" s="38">
        <v>14900</v>
      </c>
      <c r="AK2339" s="38">
        <v>18</v>
      </c>
      <c r="AL2339" s="38">
        <v>1919458</v>
      </c>
      <c r="AM2339" s="61" t="s">
        <v>1816</v>
      </c>
      <c r="AN2339" s="61" t="s">
        <v>1688</v>
      </c>
      <c r="AO2339" s="61" t="s">
        <v>1587</v>
      </c>
      <c r="AP2339" s="61" t="s">
        <v>4974</v>
      </c>
      <c r="AQ2339" s="61" t="s">
        <v>4980</v>
      </c>
      <c r="AR2339" s="28">
        <v>135039.6</v>
      </c>
      <c r="AS2339" s="28">
        <v>0</v>
      </c>
      <c r="AT2339" s="28">
        <v>0</v>
      </c>
      <c r="AU2339" s="62"/>
      <c r="DL2339"/>
      <c r="DM2339"/>
      <c r="DN2339"/>
      <c r="DO2339"/>
      <c r="DP2339"/>
      <c r="DQ2339"/>
      <c r="DR2339"/>
      <c r="DV2339" s="31" t="s">
        <v>2437</v>
      </c>
      <c r="DW2339" s="31" t="s">
        <v>2438</v>
      </c>
      <c r="DX2339" s="63"/>
      <c r="DY2339" s="63"/>
      <c r="DZ2339" s="63"/>
      <c r="EA2339" s="167"/>
      <c r="EB2339" s="60"/>
      <c r="EC2339" s="60"/>
      <c r="ED2339" s="60"/>
      <c r="EE2339" s="60"/>
      <c r="EF2339" s="60"/>
      <c r="EG2339" s="60"/>
      <c r="EH2339" s="60"/>
      <c r="EI2339" s="60"/>
      <c r="EJ2339" s="60"/>
      <c r="EK2339" s="60"/>
      <c r="EL2339" s="60"/>
      <c r="EM2339" s="60"/>
      <c r="EN2339" s="60"/>
      <c r="EO2339" s="60"/>
      <c r="EP2339" s="60"/>
      <c r="EQ2339" s="60"/>
      <c r="ER2339" s="60"/>
      <c r="ES2339" s="60"/>
      <c r="ET2339" s="60"/>
      <c r="EU2339" s="60"/>
      <c r="EV2339" s="60"/>
      <c r="EW2339" s="60"/>
      <c r="EX2339" s="60"/>
      <c r="EY2339" s="60"/>
      <c r="EZ2339" s="60"/>
      <c r="FA2339" s="60"/>
      <c r="FB2339" s="60"/>
    </row>
    <row r="2340" spans="22:158" x14ac:dyDescent="0.25">
      <c r="V2340" s="1"/>
      <c r="W2340" s="33"/>
      <c r="X2340" s="33"/>
      <c r="AH2340" s="38">
        <v>100</v>
      </c>
      <c r="AI2340" s="38">
        <v>105</v>
      </c>
      <c r="AJ2340" s="38">
        <v>18000</v>
      </c>
      <c r="AK2340" s="38">
        <v>18</v>
      </c>
      <c r="AL2340" s="38">
        <v>1919458</v>
      </c>
      <c r="AM2340" s="61" t="s">
        <v>1816</v>
      </c>
      <c r="AN2340" s="61" t="s">
        <v>1688</v>
      </c>
      <c r="AO2340" s="61" t="s">
        <v>1655</v>
      </c>
      <c r="AP2340" s="61" t="s">
        <v>4974</v>
      </c>
      <c r="AQ2340" s="61" t="s">
        <v>4980</v>
      </c>
      <c r="AR2340" s="28">
        <v>84573.3</v>
      </c>
      <c r="AS2340" s="28">
        <v>0</v>
      </c>
      <c r="AT2340" s="28">
        <v>0</v>
      </c>
      <c r="AU2340" s="62"/>
      <c r="DL2340"/>
      <c r="DM2340"/>
      <c r="DN2340"/>
      <c r="DO2340"/>
      <c r="DP2340"/>
      <c r="DQ2340"/>
      <c r="DR2340"/>
      <c r="DV2340" s="31" t="s">
        <v>2437</v>
      </c>
      <c r="DW2340" s="31" t="s">
        <v>2438</v>
      </c>
      <c r="DX2340" s="63"/>
      <c r="DY2340" s="63"/>
      <c r="DZ2340" s="63"/>
      <c r="EA2340" s="167"/>
      <c r="EB2340" s="60"/>
      <c r="EC2340" s="60"/>
      <c r="ED2340" s="60"/>
      <c r="EE2340" s="60"/>
      <c r="EF2340" s="60"/>
      <c r="EG2340" s="60"/>
      <c r="EH2340" s="60"/>
      <c r="EI2340" s="60"/>
      <c r="EJ2340" s="60"/>
      <c r="EK2340" s="60"/>
      <c r="EL2340" s="60"/>
      <c r="EM2340" s="60"/>
      <c r="EN2340" s="60"/>
      <c r="EO2340" s="60"/>
      <c r="EP2340" s="60"/>
      <c r="EQ2340" s="60"/>
      <c r="ER2340" s="60"/>
      <c r="ES2340" s="60"/>
      <c r="ET2340" s="60"/>
      <c r="EU2340" s="60"/>
      <c r="EV2340" s="60"/>
      <c r="EW2340" s="60"/>
      <c r="EX2340" s="60"/>
      <c r="EY2340" s="60"/>
      <c r="EZ2340" s="60"/>
      <c r="FA2340" s="60"/>
      <c r="FB2340" s="60"/>
    </row>
    <row r="2341" spans="22:158" x14ac:dyDescent="0.25">
      <c r="W2341" s="33"/>
      <c r="X2341" s="33"/>
      <c r="AH2341" s="38">
        <v>100</v>
      </c>
      <c r="AI2341" s="38">
        <v>105</v>
      </c>
      <c r="AJ2341" s="38">
        <v>18400</v>
      </c>
      <c r="AK2341" s="38">
        <v>18</v>
      </c>
      <c r="AL2341" s="38">
        <v>1919458</v>
      </c>
      <c r="AM2341" s="61" t="s">
        <v>1816</v>
      </c>
      <c r="AN2341" s="61" t="s">
        <v>1688</v>
      </c>
      <c r="AO2341" s="61" t="s">
        <v>1664</v>
      </c>
      <c r="AP2341" s="61" t="s">
        <v>4974</v>
      </c>
      <c r="AQ2341" s="61" t="s">
        <v>4980</v>
      </c>
      <c r="AR2341" s="28">
        <v>1117278.6000000001</v>
      </c>
      <c r="AS2341" s="28">
        <v>0</v>
      </c>
      <c r="AT2341" s="28">
        <v>0</v>
      </c>
      <c r="AU2341" s="62"/>
      <c r="DL2341"/>
      <c r="DM2341"/>
      <c r="DN2341"/>
      <c r="DO2341"/>
      <c r="DP2341"/>
      <c r="DQ2341"/>
      <c r="DR2341"/>
      <c r="DV2341" s="31" t="s">
        <v>2437</v>
      </c>
      <c r="DW2341" s="31" t="s">
        <v>2438</v>
      </c>
      <c r="DX2341" s="63"/>
      <c r="DY2341" s="63"/>
      <c r="DZ2341" s="63"/>
      <c r="EA2341" s="167"/>
      <c r="EB2341" s="60"/>
      <c r="EC2341" s="60"/>
      <c r="ED2341" s="60"/>
      <c r="EE2341" s="60"/>
      <c r="EF2341" s="60"/>
      <c r="EG2341" s="60"/>
      <c r="EH2341" s="60"/>
      <c r="EI2341" s="60"/>
      <c r="EJ2341" s="60"/>
      <c r="EK2341" s="60"/>
      <c r="EL2341" s="60"/>
      <c r="EM2341" s="60"/>
      <c r="EN2341" s="60"/>
      <c r="EO2341" s="60"/>
      <c r="EP2341" s="60"/>
      <c r="EQ2341" s="60"/>
      <c r="ER2341" s="60"/>
      <c r="ES2341" s="60"/>
      <c r="ET2341" s="60"/>
      <c r="EU2341" s="60"/>
      <c r="EV2341" s="60"/>
      <c r="EW2341" s="60"/>
      <c r="EX2341" s="60"/>
      <c r="EY2341" s="60"/>
      <c r="EZ2341" s="60"/>
      <c r="FA2341" s="60"/>
      <c r="FB2341" s="60"/>
    </row>
    <row r="2342" spans="22:158" x14ac:dyDescent="0.25">
      <c r="W2342" s="33"/>
      <c r="X2342" s="33"/>
      <c r="AH2342" s="38">
        <v>100</v>
      </c>
      <c r="AI2342" s="38">
        <v>105</v>
      </c>
      <c r="AJ2342" s="38">
        <v>18550</v>
      </c>
      <c r="AK2342" s="38">
        <v>18</v>
      </c>
      <c r="AL2342" s="38">
        <v>1919458</v>
      </c>
      <c r="AM2342" s="61" t="s">
        <v>1816</v>
      </c>
      <c r="AN2342" s="61" t="s">
        <v>1688</v>
      </c>
      <c r="AO2342" s="61" t="s">
        <v>1667</v>
      </c>
      <c r="AP2342" s="61" t="s">
        <v>4974</v>
      </c>
      <c r="AQ2342" s="61" t="s">
        <v>4980</v>
      </c>
      <c r="AR2342" s="28">
        <v>1124462.5</v>
      </c>
      <c r="AS2342" s="28">
        <v>0</v>
      </c>
      <c r="AT2342" s="28">
        <v>0</v>
      </c>
      <c r="AU2342" s="62"/>
      <c r="DL2342"/>
      <c r="DM2342"/>
      <c r="DN2342"/>
      <c r="DO2342"/>
      <c r="DP2342"/>
      <c r="DQ2342"/>
      <c r="DR2342"/>
      <c r="DV2342" s="31" t="s">
        <v>2437</v>
      </c>
      <c r="DW2342" s="31" t="s">
        <v>2438</v>
      </c>
      <c r="DX2342" s="63"/>
      <c r="DY2342" s="63"/>
      <c r="DZ2342" s="63"/>
      <c r="EA2342" s="167"/>
      <c r="EB2342" s="60"/>
      <c r="EC2342" s="60"/>
      <c r="ED2342" s="60"/>
      <c r="EE2342" s="60"/>
      <c r="EF2342" s="60"/>
      <c r="EG2342" s="60"/>
      <c r="EH2342" s="60"/>
      <c r="EI2342" s="60"/>
      <c r="EJ2342" s="60"/>
      <c r="EK2342" s="60"/>
      <c r="EL2342" s="60"/>
      <c r="EM2342" s="60"/>
      <c r="EN2342" s="60"/>
      <c r="EO2342" s="60"/>
      <c r="EP2342" s="60"/>
      <c r="EQ2342" s="60"/>
      <c r="ER2342" s="60"/>
      <c r="ES2342" s="60"/>
      <c r="ET2342" s="60"/>
      <c r="EU2342" s="60"/>
      <c r="EV2342" s="60"/>
      <c r="EW2342" s="60"/>
      <c r="EX2342" s="60"/>
      <c r="EY2342" s="60"/>
      <c r="EZ2342" s="60"/>
      <c r="FA2342" s="60"/>
      <c r="FB2342" s="60"/>
    </row>
    <row r="2343" spans="22:158" x14ac:dyDescent="0.25">
      <c r="W2343" s="33"/>
      <c r="X2343" s="33"/>
      <c r="AH2343" s="38">
        <v>100</v>
      </c>
      <c r="AI2343" s="38">
        <v>110</v>
      </c>
      <c r="AJ2343" s="38">
        <v>13400</v>
      </c>
      <c r="AK2343" s="38">
        <v>18</v>
      </c>
      <c r="AL2343" s="38">
        <v>1919458</v>
      </c>
      <c r="AM2343" s="61" t="s">
        <v>1816</v>
      </c>
      <c r="AN2343" s="61" t="s">
        <v>1696</v>
      </c>
      <c r="AO2343" s="61" t="s">
        <v>5111</v>
      </c>
      <c r="AP2343" s="61" t="s">
        <v>4974</v>
      </c>
      <c r="AQ2343" s="61" t="s">
        <v>4980</v>
      </c>
      <c r="AR2343" s="28">
        <v>449420.1</v>
      </c>
      <c r="AS2343" s="28">
        <v>0</v>
      </c>
      <c r="AT2343" s="28">
        <v>0</v>
      </c>
      <c r="AU2343" s="62"/>
      <c r="DL2343"/>
      <c r="DM2343"/>
      <c r="DN2343"/>
      <c r="DO2343"/>
      <c r="DP2343"/>
      <c r="DQ2343"/>
      <c r="DR2343"/>
      <c r="DV2343" s="31" t="s">
        <v>2437</v>
      </c>
      <c r="DW2343" s="31" t="s">
        <v>2439</v>
      </c>
      <c r="DX2343" s="63"/>
      <c r="DY2343" s="63"/>
      <c r="DZ2343" s="63"/>
      <c r="EA2343" s="167"/>
      <c r="EB2343" s="60"/>
      <c r="EC2343" s="60"/>
      <c r="ED2343" s="60"/>
      <c r="EE2343" s="60"/>
      <c r="EF2343" s="60"/>
      <c r="EG2343" s="60"/>
      <c r="EH2343" s="60"/>
      <c r="EI2343" s="60"/>
      <c r="EJ2343" s="60"/>
      <c r="EK2343" s="60"/>
      <c r="EL2343" s="60"/>
      <c r="EM2343" s="60"/>
      <c r="EN2343" s="60"/>
      <c r="EO2343" s="60"/>
      <c r="EP2343" s="60"/>
      <c r="EQ2343" s="60"/>
      <c r="ER2343" s="60"/>
      <c r="ES2343" s="60"/>
      <c r="ET2343" s="60"/>
      <c r="EU2343" s="60"/>
      <c r="EV2343" s="60"/>
      <c r="EW2343" s="60"/>
      <c r="EX2343" s="60"/>
      <c r="EY2343" s="60"/>
      <c r="EZ2343" s="60"/>
      <c r="FA2343" s="60"/>
      <c r="FB2343" s="60"/>
    </row>
    <row r="2344" spans="22:158" x14ac:dyDescent="0.25">
      <c r="W2344" s="33"/>
      <c r="X2344" s="33"/>
      <c r="AH2344" s="38">
        <v>100</v>
      </c>
      <c r="AI2344" s="38">
        <v>110</v>
      </c>
      <c r="AJ2344" s="38">
        <v>14650</v>
      </c>
      <c r="AK2344" s="38">
        <v>18</v>
      </c>
      <c r="AL2344" s="38">
        <v>1919458</v>
      </c>
      <c r="AM2344" s="61" t="s">
        <v>1816</v>
      </c>
      <c r="AN2344" s="61" t="s">
        <v>1696</v>
      </c>
      <c r="AO2344" s="61" t="s">
        <v>1581</v>
      </c>
      <c r="AP2344" s="61" t="s">
        <v>4974</v>
      </c>
      <c r="AQ2344" s="61" t="s">
        <v>4980</v>
      </c>
      <c r="AR2344" s="28">
        <v>5195.8999999999996</v>
      </c>
      <c r="AS2344" s="28">
        <v>0</v>
      </c>
      <c r="AT2344" s="28">
        <v>0</v>
      </c>
      <c r="AU2344" s="62"/>
      <c r="DL2344"/>
      <c r="DM2344"/>
      <c r="DN2344"/>
      <c r="DO2344"/>
      <c r="DP2344"/>
      <c r="DQ2344"/>
      <c r="DR2344"/>
      <c r="DV2344" s="31" t="s">
        <v>2437</v>
      </c>
      <c r="DW2344" s="31" t="s">
        <v>2439</v>
      </c>
      <c r="DX2344" s="63"/>
      <c r="DY2344" s="63"/>
      <c r="DZ2344" s="63"/>
      <c r="EA2344" s="167"/>
      <c r="EB2344" s="60"/>
      <c r="EC2344" s="60"/>
      <c r="ED2344" s="60"/>
      <c r="EE2344" s="60"/>
      <c r="EF2344" s="60"/>
      <c r="EG2344" s="60"/>
      <c r="EH2344" s="60"/>
      <c r="EI2344" s="60"/>
      <c r="EJ2344" s="60"/>
      <c r="EK2344" s="60"/>
      <c r="EL2344" s="60"/>
      <c r="EM2344" s="60"/>
      <c r="EN2344" s="60"/>
      <c r="EO2344" s="60"/>
      <c r="EP2344" s="60"/>
      <c r="EQ2344" s="60"/>
      <c r="ER2344" s="60"/>
      <c r="ES2344" s="60"/>
      <c r="ET2344" s="60"/>
      <c r="EU2344" s="60"/>
      <c r="EV2344" s="60"/>
      <c r="EW2344" s="60"/>
      <c r="EX2344" s="60"/>
      <c r="EY2344" s="60"/>
      <c r="EZ2344" s="60"/>
      <c r="FA2344" s="60"/>
      <c r="FB2344" s="60"/>
    </row>
    <row r="2345" spans="22:158" x14ac:dyDescent="0.25">
      <c r="W2345" s="33"/>
      <c r="X2345" s="33"/>
      <c r="AH2345" s="38">
        <v>100</v>
      </c>
      <c r="AI2345" s="38">
        <v>110</v>
      </c>
      <c r="AJ2345" s="38">
        <v>17000</v>
      </c>
      <c r="AK2345" s="38">
        <v>18</v>
      </c>
      <c r="AL2345" s="38">
        <v>1919458</v>
      </c>
      <c r="AM2345" s="61" t="s">
        <v>1816</v>
      </c>
      <c r="AN2345" s="61" t="s">
        <v>1696</v>
      </c>
      <c r="AO2345" s="61" t="s">
        <v>1633</v>
      </c>
      <c r="AP2345" s="61" t="s">
        <v>4974</v>
      </c>
      <c r="AQ2345" s="61" t="s">
        <v>4980</v>
      </c>
      <c r="AR2345" s="28">
        <v>88329.9</v>
      </c>
      <c r="AS2345" s="28">
        <v>0</v>
      </c>
      <c r="AT2345" s="28">
        <v>0</v>
      </c>
      <c r="AU2345" s="62"/>
      <c r="DL2345"/>
      <c r="DM2345"/>
      <c r="DN2345"/>
      <c r="DO2345"/>
      <c r="DP2345"/>
      <c r="DQ2345"/>
      <c r="DR2345"/>
      <c r="DV2345" s="31" t="s">
        <v>2437</v>
      </c>
      <c r="DW2345" s="31" t="s">
        <v>2439</v>
      </c>
      <c r="DX2345" s="63"/>
      <c r="DY2345" s="63"/>
      <c r="DZ2345" s="63"/>
      <c r="EA2345" s="167"/>
      <c r="EB2345" s="60"/>
      <c r="EC2345" s="60"/>
      <c r="ED2345" s="60"/>
      <c r="EE2345" s="60"/>
      <c r="EF2345" s="60"/>
      <c r="EG2345" s="60"/>
      <c r="EH2345" s="60"/>
      <c r="EI2345" s="60"/>
      <c r="EJ2345" s="60"/>
      <c r="EK2345" s="60"/>
      <c r="EL2345" s="60"/>
      <c r="EM2345" s="60"/>
      <c r="EN2345" s="60"/>
      <c r="EO2345" s="60"/>
      <c r="EP2345" s="60"/>
      <c r="EQ2345" s="60"/>
      <c r="ER2345" s="60"/>
      <c r="ES2345" s="60"/>
      <c r="ET2345" s="60"/>
      <c r="EU2345" s="60"/>
      <c r="EV2345" s="60"/>
      <c r="EW2345" s="60"/>
      <c r="EX2345" s="60"/>
      <c r="EY2345" s="60"/>
      <c r="EZ2345" s="60"/>
      <c r="FA2345" s="60"/>
      <c r="FB2345" s="60"/>
    </row>
    <row r="2346" spans="22:158" x14ac:dyDescent="0.25">
      <c r="V2346" s="1"/>
      <c r="W2346" s="33"/>
      <c r="X2346" s="33"/>
      <c r="AH2346" s="38">
        <v>100</v>
      </c>
      <c r="AI2346" s="38">
        <v>115</v>
      </c>
      <c r="AJ2346" s="38">
        <v>14400</v>
      </c>
      <c r="AK2346" s="38">
        <v>18</v>
      </c>
      <c r="AL2346" s="38">
        <v>1919458</v>
      </c>
      <c r="AM2346" s="61" t="s">
        <v>1816</v>
      </c>
      <c r="AN2346" s="61" t="s">
        <v>1697</v>
      </c>
      <c r="AO2346" s="61" t="s">
        <v>1576</v>
      </c>
      <c r="AP2346" s="61" t="s">
        <v>4974</v>
      </c>
      <c r="AQ2346" s="61" t="s">
        <v>4980</v>
      </c>
      <c r="AR2346" s="28">
        <v>509591</v>
      </c>
      <c r="AS2346" s="28">
        <v>0</v>
      </c>
      <c r="AT2346" s="28">
        <v>0</v>
      </c>
      <c r="AU2346" s="62"/>
      <c r="DL2346"/>
      <c r="DM2346"/>
      <c r="DN2346"/>
      <c r="DO2346"/>
      <c r="DP2346"/>
      <c r="DQ2346"/>
      <c r="DR2346"/>
      <c r="DV2346" s="31" t="s">
        <v>2437</v>
      </c>
      <c r="DW2346" s="31" t="s">
        <v>2440</v>
      </c>
      <c r="DX2346" s="63"/>
      <c r="DY2346" s="63"/>
      <c r="DZ2346" s="63"/>
      <c r="EA2346" s="167"/>
      <c r="EB2346" s="60"/>
      <c r="EC2346" s="60"/>
      <c r="ED2346" s="60"/>
      <c r="EE2346" s="60"/>
      <c r="EF2346" s="60"/>
      <c r="EG2346" s="60"/>
      <c r="EH2346" s="60"/>
      <c r="EI2346" s="60"/>
      <c r="EJ2346" s="60"/>
      <c r="EK2346" s="60"/>
      <c r="EL2346" s="60"/>
      <c r="EM2346" s="60"/>
      <c r="EN2346" s="60"/>
      <c r="EO2346" s="60"/>
      <c r="EP2346" s="60"/>
      <c r="EQ2346" s="60"/>
      <c r="ER2346" s="60"/>
      <c r="ES2346" s="60"/>
      <c r="ET2346" s="60"/>
      <c r="EU2346" s="60"/>
      <c r="EV2346" s="60"/>
      <c r="EW2346" s="60"/>
      <c r="EX2346" s="60"/>
      <c r="EY2346" s="60"/>
      <c r="EZ2346" s="60"/>
      <c r="FA2346" s="60"/>
      <c r="FB2346" s="60"/>
    </row>
    <row r="2347" spans="22:158" x14ac:dyDescent="0.25">
      <c r="W2347" s="33"/>
      <c r="X2347" s="33"/>
      <c r="AH2347" s="38">
        <v>100</v>
      </c>
      <c r="AI2347" s="38">
        <v>115</v>
      </c>
      <c r="AJ2347" s="38">
        <v>16950</v>
      </c>
      <c r="AK2347" s="38">
        <v>18</v>
      </c>
      <c r="AL2347" s="38">
        <v>1919458</v>
      </c>
      <c r="AM2347" s="61" t="s">
        <v>1816</v>
      </c>
      <c r="AN2347" s="61" t="s">
        <v>1697</v>
      </c>
      <c r="AO2347" s="61" t="s">
        <v>1632</v>
      </c>
      <c r="AP2347" s="61" t="s">
        <v>4974</v>
      </c>
      <c r="AQ2347" s="61" t="s">
        <v>4980</v>
      </c>
      <c r="AR2347" s="28">
        <v>925539.6</v>
      </c>
      <c r="AS2347" s="28">
        <v>0</v>
      </c>
      <c r="AT2347" s="28">
        <v>0</v>
      </c>
      <c r="AU2347" s="62"/>
      <c r="DL2347"/>
      <c r="DM2347"/>
      <c r="DN2347"/>
      <c r="DO2347"/>
      <c r="DP2347"/>
      <c r="DQ2347"/>
      <c r="DR2347"/>
      <c r="DV2347" s="31" t="s">
        <v>2437</v>
      </c>
      <c r="DW2347" s="31" t="s">
        <v>2440</v>
      </c>
      <c r="DX2347" s="63"/>
      <c r="DY2347" s="63"/>
      <c r="DZ2347" s="63"/>
      <c r="EA2347" s="167"/>
      <c r="EB2347" s="60"/>
      <c r="EC2347" s="60"/>
      <c r="ED2347" s="60"/>
      <c r="EE2347" s="60"/>
      <c r="EF2347" s="60"/>
      <c r="EG2347" s="60"/>
      <c r="EH2347" s="60"/>
      <c r="EI2347" s="60"/>
      <c r="EJ2347" s="60"/>
      <c r="EK2347" s="60"/>
      <c r="EL2347" s="60"/>
      <c r="EM2347" s="60"/>
      <c r="EN2347" s="60"/>
      <c r="EO2347" s="60"/>
      <c r="EP2347" s="60"/>
      <c r="EQ2347" s="60"/>
      <c r="ER2347" s="60"/>
      <c r="ES2347" s="60"/>
      <c r="ET2347" s="60"/>
      <c r="EU2347" s="60"/>
      <c r="EV2347" s="60"/>
      <c r="EW2347" s="60"/>
      <c r="EX2347" s="60"/>
      <c r="EY2347" s="60"/>
      <c r="EZ2347" s="60"/>
      <c r="FA2347" s="60"/>
      <c r="FB2347" s="60"/>
    </row>
    <row r="2348" spans="22:158" x14ac:dyDescent="0.25">
      <c r="W2348" s="33"/>
      <c r="X2348" s="33"/>
      <c r="AH2348" s="38">
        <v>100</v>
      </c>
      <c r="AI2348" s="38">
        <v>115</v>
      </c>
      <c r="AJ2348" s="38">
        <v>18350</v>
      </c>
      <c r="AK2348" s="38">
        <v>18</v>
      </c>
      <c r="AL2348" s="38">
        <v>1919458</v>
      </c>
      <c r="AM2348" s="61" t="s">
        <v>1816</v>
      </c>
      <c r="AN2348" s="61" t="s">
        <v>1697</v>
      </c>
      <c r="AO2348" s="61" t="s">
        <v>1663</v>
      </c>
      <c r="AP2348" s="61" t="s">
        <v>4974</v>
      </c>
      <c r="AQ2348" s="61" t="s">
        <v>4980</v>
      </c>
      <c r="AR2348" s="28">
        <v>744283.7</v>
      </c>
      <c r="AS2348" s="28">
        <v>0</v>
      </c>
      <c r="AT2348" s="28">
        <v>0</v>
      </c>
      <c r="AU2348" s="62"/>
      <c r="DL2348"/>
      <c r="DM2348"/>
      <c r="DN2348"/>
      <c r="DO2348"/>
      <c r="DP2348"/>
      <c r="DQ2348"/>
      <c r="DR2348"/>
      <c r="DV2348" s="31" t="s">
        <v>2437</v>
      </c>
      <c r="DW2348" s="31" t="s">
        <v>2440</v>
      </c>
      <c r="DX2348" s="63"/>
      <c r="DY2348" s="63"/>
      <c r="DZ2348" s="63"/>
      <c r="EA2348" s="167"/>
      <c r="EB2348" s="60"/>
      <c r="EC2348" s="60"/>
      <c r="ED2348" s="60"/>
      <c r="EE2348" s="60"/>
      <c r="EF2348" s="60"/>
      <c r="EG2348" s="60"/>
      <c r="EH2348" s="60"/>
      <c r="EI2348" s="60"/>
      <c r="EJ2348" s="60"/>
      <c r="EK2348" s="60"/>
      <c r="EL2348" s="60"/>
      <c r="EM2348" s="60"/>
      <c r="EN2348" s="60"/>
      <c r="EO2348" s="60"/>
      <c r="EP2348" s="60"/>
      <c r="EQ2348" s="60"/>
      <c r="ER2348" s="60"/>
      <c r="ES2348" s="60"/>
      <c r="ET2348" s="60"/>
      <c r="EU2348" s="60"/>
      <c r="EV2348" s="60"/>
      <c r="EW2348" s="60"/>
      <c r="EX2348" s="60"/>
      <c r="EY2348" s="60"/>
      <c r="EZ2348" s="60"/>
      <c r="FA2348" s="60"/>
      <c r="FB2348" s="60"/>
    </row>
    <row r="2349" spans="22:158" x14ac:dyDescent="0.25">
      <c r="W2349" s="33"/>
      <c r="X2349" s="33"/>
      <c r="AH2349" s="38">
        <v>100</v>
      </c>
      <c r="AI2349" s="38">
        <v>120</v>
      </c>
      <c r="AJ2349" s="38">
        <v>10250</v>
      </c>
      <c r="AK2349" s="38">
        <v>18</v>
      </c>
      <c r="AL2349" s="38">
        <v>1919458</v>
      </c>
      <c r="AM2349" s="61" t="s">
        <v>1816</v>
      </c>
      <c r="AN2349" s="61" t="s">
        <v>1689</v>
      </c>
      <c r="AO2349" s="61" t="s">
        <v>5048</v>
      </c>
      <c r="AP2349" s="61" t="s">
        <v>4974</v>
      </c>
      <c r="AQ2349" s="61" t="s">
        <v>4980</v>
      </c>
      <c r="AR2349" s="28">
        <v>1945275.6</v>
      </c>
      <c r="AS2349" s="28">
        <v>0</v>
      </c>
      <c r="AT2349" s="28">
        <v>0</v>
      </c>
      <c r="AU2349" s="62"/>
      <c r="DL2349"/>
      <c r="DM2349"/>
      <c r="DN2349"/>
      <c r="DO2349"/>
      <c r="DP2349"/>
      <c r="DQ2349"/>
      <c r="DR2349"/>
      <c r="DV2349" s="31" t="s">
        <v>2437</v>
      </c>
      <c r="DW2349" s="31" t="s">
        <v>2441</v>
      </c>
      <c r="DX2349" s="63"/>
      <c r="DY2349" s="63"/>
      <c r="DZ2349" s="63"/>
      <c r="EA2349" s="167"/>
      <c r="EB2349" s="60"/>
      <c r="EC2349" s="60"/>
      <c r="ED2349" s="60"/>
      <c r="EE2349" s="60"/>
      <c r="EF2349" s="60"/>
      <c r="EG2349" s="60"/>
      <c r="EH2349" s="60"/>
      <c r="EI2349" s="60"/>
      <c r="EJ2349" s="60"/>
      <c r="EK2349" s="60"/>
      <c r="EL2349" s="60"/>
      <c r="EM2349" s="60"/>
      <c r="EN2349" s="60"/>
      <c r="EO2349" s="60"/>
      <c r="EP2349" s="60"/>
      <c r="EQ2349" s="60"/>
      <c r="ER2349" s="60"/>
      <c r="ES2349" s="60"/>
      <c r="ET2349" s="60"/>
      <c r="EU2349" s="60"/>
      <c r="EV2349" s="60"/>
      <c r="EW2349" s="60"/>
      <c r="EX2349" s="60"/>
      <c r="EY2349" s="60"/>
      <c r="EZ2349" s="60"/>
      <c r="FA2349" s="60"/>
      <c r="FB2349" s="60"/>
    </row>
    <row r="2350" spans="22:158" x14ac:dyDescent="0.25">
      <c r="V2350" s="1"/>
      <c r="W2350" s="33"/>
      <c r="X2350" s="33"/>
      <c r="AH2350" s="38">
        <v>100</v>
      </c>
      <c r="AI2350" s="38">
        <v>120</v>
      </c>
      <c r="AJ2350" s="38">
        <v>11350</v>
      </c>
      <c r="AK2350" s="38">
        <v>18</v>
      </c>
      <c r="AL2350" s="38">
        <v>1919458</v>
      </c>
      <c r="AM2350" s="61" t="s">
        <v>1816</v>
      </c>
      <c r="AN2350" s="61" t="s">
        <v>1689</v>
      </c>
      <c r="AO2350" s="61" t="s">
        <v>5070</v>
      </c>
      <c r="AP2350" s="61" t="s">
        <v>4974</v>
      </c>
      <c r="AQ2350" s="61" t="s">
        <v>4980</v>
      </c>
      <c r="AR2350" s="28">
        <v>52132.2</v>
      </c>
      <c r="AS2350" s="28">
        <v>0</v>
      </c>
      <c r="AT2350" s="28">
        <v>0</v>
      </c>
      <c r="AU2350" s="62"/>
      <c r="DL2350"/>
      <c r="DM2350"/>
      <c r="DN2350"/>
      <c r="DO2350"/>
      <c r="DP2350"/>
      <c r="DQ2350"/>
      <c r="DR2350"/>
      <c r="DV2350" s="31" t="s">
        <v>2437</v>
      </c>
      <c r="DW2350" s="31" t="s">
        <v>2441</v>
      </c>
      <c r="DX2350" s="63"/>
      <c r="DY2350" s="63"/>
      <c r="DZ2350" s="63"/>
      <c r="EA2350" s="167"/>
      <c r="EB2350" s="60"/>
      <c r="EC2350" s="60"/>
      <c r="ED2350" s="60"/>
      <c r="EE2350" s="60"/>
      <c r="EF2350" s="60"/>
      <c r="EG2350" s="60"/>
      <c r="EH2350" s="60"/>
      <c r="EI2350" s="60"/>
      <c r="EJ2350" s="60"/>
      <c r="EK2350" s="60"/>
      <c r="EL2350" s="60"/>
      <c r="EM2350" s="60"/>
      <c r="EN2350" s="60"/>
      <c r="EO2350" s="60"/>
      <c r="EP2350" s="60"/>
      <c r="EQ2350" s="60"/>
      <c r="ER2350" s="60"/>
      <c r="ES2350" s="60"/>
      <c r="ET2350" s="60"/>
      <c r="EU2350" s="60"/>
      <c r="EV2350" s="60"/>
      <c r="EW2350" s="60"/>
      <c r="EX2350" s="60"/>
      <c r="EY2350" s="60"/>
      <c r="EZ2350" s="60"/>
      <c r="FA2350" s="60"/>
      <c r="FB2350" s="60"/>
    </row>
    <row r="2351" spans="22:158" x14ac:dyDescent="0.25">
      <c r="W2351" s="33"/>
      <c r="X2351" s="33"/>
      <c r="AH2351" s="38">
        <v>100</v>
      </c>
      <c r="AI2351" s="38">
        <v>120</v>
      </c>
      <c r="AJ2351" s="38">
        <v>14550</v>
      </c>
      <c r="AK2351" s="38">
        <v>18</v>
      </c>
      <c r="AL2351" s="38">
        <v>1919458</v>
      </c>
      <c r="AM2351" s="61" t="s">
        <v>1816</v>
      </c>
      <c r="AN2351" s="61" t="s">
        <v>1689</v>
      </c>
      <c r="AO2351" s="61" t="s">
        <v>1579</v>
      </c>
      <c r="AP2351" s="61" t="s">
        <v>4974</v>
      </c>
      <c r="AQ2351" s="61" t="s">
        <v>4980</v>
      </c>
      <c r="AR2351" s="28">
        <v>4955.5</v>
      </c>
      <c r="AS2351" s="28">
        <v>0</v>
      </c>
      <c r="AT2351" s="28">
        <v>0</v>
      </c>
      <c r="AU2351" s="62"/>
      <c r="DL2351"/>
      <c r="DM2351"/>
      <c r="DN2351"/>
      <c r="DO2351"/>
      <c r="DP2351"/>
      <c r="DQ2351"/>
      <c r="DR2351"/>
      <c r="DV2351" s="31" t="s">
        <v>2437</v>
      </c>
      <c r="DW2351" s="31" t="s">
        <v>2441</v>
      </c>
      <c r="DX2351" s="63"/>
      <c r="DY2351" s="63"/>
      <c r="DZ2351" s="63"/>
      <c r="EA2351" s="167"/>
      <c r="EB2351" s="60"/>
      <c r="EC2351" s="60"/>
      <c r="ED2351" s="60"/>
      <c r="EE2351" s="60"/>
      <c r="EF2351" s="60"/>
      <c r="EG2351" s="60"/>
      <c r="EH2351" s="60"/>
      <c r="EI2351" s="60"/>
      <c r="EJ2351" s="60"/>
      <c r="EK2351" s="60"/>
      <c r="EL2351" s="60"/>
      <c r="EM2351" s="60"/>
      <c r="EN2351" s="60"/>
      <c r="EO2351" s="60"/>
      <c r="EP2351" s="60"/>
      <c r="EQ2351" s="60"/>
      <c r="ER2351" s="60"/>
      <c r="ES2351" s="60"/>
      <c r="ET2351" s="60"/>
      <c r="EU2351" s="60"/>
      <c r="EV2351" s="60"/>
      <c r="EW2351" s="60"/>
      <c r="EX2351" s="60"/>
      <c r="EY2351" s="60"/>
      <c r="EZ2351" s="60"/>
      <c r="FA2351" s="60"/>
      <c r="FB2351" s="60"/>
    </row>
    <row r="2352" spans="22:158" x14ac:dyDescent="0.25">
      <c r="W2352" s="33"/>
      <c r="X2352" s="33"/>
      <c r="AH2352" s="38">
        <v>100</v>
      </c>
      <c r="AI2352" s="38">
        <v>120</v>
      </c>
      <c r="AJ2352" s="38">
        <v>14850</v>
      </c>
      <c r="AK2352" s="38">
        <v>18</v>
      </c>
      <c r="AL2352" s="38">
        <v>1919458</v>
      </c>
      <c r="AM2352" s="61" t="s">
        <v>1816</v>
      </c>
      <c r="AN2352" s="61" t="s">
        <v>1689</v>
      </c>
      <c r="AO2352" s="61" t="s">
        <v>1585</v>
      </c>
      <c r="AP2352" s="61" t="s">
        <v>4974</v>
      </c>
      <c r="AQ2352" s="61" t="s">
        <v>4980</v>
      </c>
      <c r="AR2352" s="28">
        <v>795540.3</v>
      </c>
      <c r="AS2352" s="28">
        <v>0</v>
      </c>
      <c r="AT2352" s="28">
        <v>0</v>
      </c>
      <c r="AU2352" s="62"/>
      <c r="DL2352"/>
      <c r="DM2352"/>
      <c r="DN2352"/>
      <c r="DO2352"/>
      <c r="DP2352"/>
      <c r="DQ2352"/>
      <c r="DR2352"/>
      <c r="DV2352" s="31" t="s">
        <v>2437</v>
      </c>
      <c r="DW2352" s="31" t="s">
        <v>2441</v>
      </c>
      <c r="DX2352" s="63"/>
      <c r="DY2352" s="63"/>
      <c r="DZ2352" s="63"/>
      <c r="EA2352" s="167"/>
      <c r="EB2352" s="60"/>
      <c r="EC2352" s="60"/>
      <c r="ED2352" s="60"/>
      <c r="EE2352" s="60"/>
      <c r="EF2352" s="60"/>
      <c r="EG2352" s="60"/>
      <c r="EH2352" s="60"/>
      <c r="EI2352" s="60"/>
      <c r="EJ2352" s="60"/>
      <c r="EK2352" s="60"/>
      <c r="EL2352" s="60"/>
      <c r="EM2352" s="60"/>
      <c r="EN2352" s="60"/>
      <c r="EO2352" s="60"/>
      <c r="EP2352" s="60"/>
      <c r="EQ2352" s="60"/>
      <c r="ER2352" s="60"/>
      <c r="ES2352" s="60"/>
      <c r="ET2352" s="60"/>
      <c r="EU2352" s="60"/>
      <c r="EV2352" s="60"/>
      <c r="EW2352" s="60"/>
      <c r="EX2352" s="60"/>
      <c r="EY2352" s="60"/>
      <c r="EZ2352" s="60"/>
      <c r="FA2352" s="60"/>
      <c r="FB2352" s="60"/>
    </row>
    <row r="2353" spans="22:158" x14ac:dyDescent="0.25">
      <c r="V2353" s="1"/>
      <c r="W2353" s="33"/>
      <c r="X2353" s="33"/>
      <c r="AH2353" s="38">
        <v>100</v>
      </c>
      <c r="AI2353" s="38">
        <v>120</v>
      </c>
      <c r="AJ2353" s="38">
        <v>16610</v>
      </c>
      <c r="AK2353" s="38">
        <v>18</v>
      </c>
      <c r="AL2353" s="38">
        <v>1919458</v>
      </c>
      <c r="AM2353" s="61" t="s">
        <v>1816</v>
      </c>
      <c r="AN2353" s="61" t="s">
        <v>1689</v>
      </c>
      <c r="AO2353" s="61" t="s">
        <v>1625</v>
      </c>
      <c r="AP2353" s="61" t="s">
        <v>4974</v>
      </c>
      <c r="AQ2353" s="61" t="s">
        <v>4980</v>
      </c>
      <c r="AR2353" s="28">
        <v>312793.09999999998</v>
      </c>
      <c r="AS2353" s="28">
        <v>0</v>
      </c>
      <c r="AT2353" s="28">
        <v>0</v>
      </c>
      <c r="AU2353" s="62"/>
      <c r="DL2353"/>
      <c r="DM2353"/>
      <c r="DN2353"/>
      <c r="DO2353"/>
      <c r="DP2353"/>
      <c r="DQ2353"/>
      <c r="DR2353"/>
      <c r="DV2353" s="31" t="s">
        <v>2437</v>
      </c>
      <c r="DW2353" s="31" t="s">
        <v>2441</v>
      </c>
      <c r="DX2353" s="63"/>
      <c r="DY2353" s="63"/>
      <c r="DZ2353" s="63"/>
      <c r="EA2353" s="167"/>
      <c r="EB2353" s="60"/>
      <c r="EC2353" s="60"/>
      <c r="ED2353" s="60"/>
      <c r="EE2353" s="60"/>
      <c r="EF2353" s="60"/>
      <c r="EG2353" s="60"/>
      <c r="EH2353" s="60"/>
      <c r="EI2353" s="60"/>
      <c r="EJ2353" s="60"/>
      <c r="EK2353" s="60"/>
      <c r="EL2353" s="60"/>
      <c r="EM2353" s="60"/>
      <c r="EN2353" s="60"/>
      <c r="EO2353" s="60"/>
      <c r="EP2353" s="60"/>
      <c r="EQ2353" s="60"/>
      <c r="ER2353" s="60"/>
      <c r="ES2353" s="60"/>
      <c r="ET2353" s="60"/>
      <c r="EU2353" s="60"/>
      <c r="EV2353" s="60"/>
      <c r="EW2353" s="60"/>
      <c r="EX2353" s="60"/>
      <c r="EY2353" s="60"/>
      <c r="EZ2353" s="60"/>
      <c r="FA2353" s="60"/>
      <c r="FB2353" s="60"/>
    </row>
    <row r="2354" spans="22:158" x14ac:dyDescent="0.25">
      <c r="W2354" s="33"/>
      <c r="X2354" s="33"/>
      <c r="AH2354" s="38">
        <v>100</v>
      </c>
      <c r="AI2354" s="38">
        <v>120</v>
      </c>
      <c r="AJ2354" s="38">
        <v>17550</v>
      </c>
      <c r="AK2354" s="38">
        <v>18</v>
      </c>
      <c r="AL2354" s="38">
        <v>1919458</v>
      </c>
      <c r="AM2354" s="61" t="s">
        <v>1816</v>
      </c>
      <c r="AN2354" s="61" t="s">
        <v>1689</v>
      </c>
      <c r="AO2354" s="61" t="s">
        <v>1645</v>
      </c>
      <c r="AP2354" s="61" t="s">
        <v>4974</v>
      </c>
      <c r="AQ2354" s="61" t="s">
        <v>4980</v>
      </c>
      <c r="AR2354" s="28">
        <v>5411.1</v>
      </c>
      <c r="AS2354" s="28">
        <v>0</v>
      </c>
      <c r="AT2354" s="28">
        <v>0</v>
      </c>
      <c r="AU2354" s="62"/>
      <c r="DL2354"/>
      <c r="DM2354"/>
      <c r="DN2354"/>
      <c r="DO2354"/>
      <c r="DP2354"/>
      <c r="DQ2354"/>
      <c r="DR2354"/>
      <c r="DV2354" s="31" t="s">
        <v>2437</v>
      </c>
      <c r="DW2354" s="31" t="s">
        <v>2441</v>
      </c>
      <c r="DX2354" s="63"/>
      <c r="DY2354" s="63"/>
      <c r="DZ2354" s="63"/>
      <c r="EA2354" s="167"/>
      <c r="EB2354" s="60"/>
      <c r="EC2354" s="60"/>
      <c r="ED2354" s="60"/>
      <c r="EE2354" s="60"/>
      <c r="EF2354" s="60"/>
      <c r="EG2354" s="60"/>
      <c r="EH2354" s="60"/>
      <c r="EI2354" s="60"/>
      <c r="EJ2354" s="60"/>
      <c r="EK2354" s="60"/>
      <c r="EL2354" s="60"/>
      <c r="EM2354" s="60"/>
      <c r="EN2354" s="60"/>
      <c r="EO2354" s="60"/>
      <c r="EP2354" s="60"/>
      <c r="EQ2354" s="60"/>
      <c r="ER2354" s="60"/>
      <c r="ES2354" s="60"/>
      <c r="ET2354" s="60"/>
      <c r="EU2354" s="60"/>
      <c r="EV2354" s="60"/>
      <c r="EW2354" s="60"/>
      <c r="EX2354" s="60"/>
      <c r="EY2354" s="60"/>
      <c r="EZ2354" s="60"/>
      <c r="FA2354" s="60"/>
      <c r="FB2354" s="60"/>
    </row>
    <row r="2355" spans="22:158" x14ac:dyDescent="0.25">
      <c r="V2355" s="1"/>
      <c r="W2355" s="33"/>
      <c r="X2355" s="33"/>
      <c r="AH2355" s="38">
        <v>100</v>
      </c>
      <c r="AI2355" s="38">
        <v>125</v>
      </c>
      <c r="AJ2355" s="38">
        <v>10600</v>
      </c>
      <c r="AK2355" s="38">
        <v>18</v>
      </c>
      <c r="AL2355" s="38">
        <v>1919458</v>
      </c>
      <c r="AM2355" s="61" t="s">
        <v>1816</v>
      </c>
      <c r="AN2355" s="61" t="s">
        <v>1692</v>
      </c>
      <c r="AO2355" s="61" t="s">
        <v>5055</v>
      </c>
      <c r="AP2355" s="61" t="s">
        <v>4974</v>
      </c>
      <c r="AQ2355" s="61" t="s">
        <v>4980</v>
      </c>
      <c r="AR2355" s="28">
        <v>104264.4</v>
      </c>
      <c r="AS2355" s="28">
        <v>0</v>
      </c>
      <c r="AT2355" s="28">
        <v>0</v>
      </c>
      <c r="AU2355" s="62"/>
      <c r="DL2355"/>
      <c r="DM2355"/>
      <c r="DN2355"/>
      <c r="DO2355"/>
      <c r="DP2355"/>
      <c r="DQ2355"/>
      <c r="DR2355"/>
      <c r="DV2355" s="31" t="s">
        <v>2437</v>
      </c>
      <c r="DW2355" s="31" t="s">
        <v>2442</v>
      </c>
      <c r="DX2355" s="63"/>
      <c r="DY2355" s="63"/>
      <c r="DZ2355" s="63"/>
      <c r="EA2355" s="167"/>
      <c r="EB2355" s="60"/>
      <c r="EC2355" s="60"/>
      <c r="ED2355" s="60"/>
      <c r="EE2355" s="60"/>
      <c r="EF2355" s="60"/>
      <c r="EG2355" s="60"/>
      <c r="EH2355" s="60"/>
      <c r="EI2355" s="60"/>
      <c r="EJ2355" s="60"/>
      <c r="EK2355" s="60"/>
      <c r="EL2355" s="60"/>
      <c r="EM2355" s="60"/>
      <c r="EN2355" s="60"/>
      <c r="EO2355" s="60"/>
      <c r="EP2355" s="60"/>
      <c r="EQ2355" s="60"/>
      <c r="ER2355" s="60"/>
      <c r="ES2355" s="60"/>
      <c r="ET2355" s="60"/>
      <c r="EU2355" s="60"/>
      <c r="EV2355" s="60"/>
      <c r="EW2355" s="60"/>
      <c r="EX2355" s="60"/>
      <c r="EY2355" s="60"/>
      <c r="EZ2355" s="60"/>
      <c r="FA2355" s="60"/>
      <c r="FB2355" s="60"/>
    </row>
    <row r="2356" spans="22:158" x14ac:dyDescent="0.25">
      <c r="W2356" s="33"/>
      <c r="X2356" s="33"/>
      <c r="AH2356" s="38">
        <v>100</v>
      </c>
      <c r="AI2356" s="38">
        <v>125</v>
      </c>
      <c r="AJ2356" s="38">
        <v>11730</v>
      </c>
      <c r="AK2356" s="38">
        <v>18</v>
      </c>
      <c r="AL2356" s="38">
        <v>1919458</v>
      </c>
      <c r="AM2356" s="61" t="s">
        <v>1816</v>
      </c>
      <c r="AN2356" s="61" t="s">
        <v>1692</v>
      </c>
      <c r="AO2356" s="61" t="s">
        <v>5079</v>
      </c>
      <c r="AP2356" s="61" t="s">
        <v>4974</v>
      </c>
      <c r="AQ2356" s="61" t="s">
        <v>4980</v>
      </c>
      <c r="AR2356" s="28">
        <v>252730.69999999998</v>
      </c>
      <c r="AS2356" s="28">
        <v>0</v>
      </c>
      <c r="AT2356" s="28">
        <v>0</v>
      </c>
      <c r="AU2356" s="62"/>
      <c r="DL2356"/>
      <c r="DM2356"/>
      <c r="DN2356"/>
      <c r="DO2356"/>
      <c r="DP2356"/>
      <c r="DQ2356"/>
      <c r="DR2356"/>
      <c r="DV2356" s="31" t="s">
        <v>2437</v>
      </c>
      <c r="DW2356" s="31" t="s">
        <v>2442</v>
      </c>
      <c r="DX2356" s="63"/>
      <c r="DY2356" s="63"/>
      <c r="DZ2356" s="63"/>
      <c r="EA2356" s="167"/>
      <c r="EB2356" s="60"/>
      <c r="EC2356" s="60"/>
      <c r="ED2356" s="60"/>
      <c r="EE2356" s="60"/>
      <c r="EF2356" s="60"/>
      <c r="EG2356" s="60"/>
      <c r="EH2356" s="60"/>
      <c r="EI2356" s="60"/>
      <c r="EJ2356" s="60"/>
      <c r="EK2356" s="60"/>
      <c r="EL2356" s="60"/>
      <c r="EM2356" s="60"/>
      <c r="EN2356" s="60"/>
      <c r="EO2356" s="60"/>
      <c r="EP2356" s="60"/>
      <c r="EQ2356" s="60"/>
      <c r="ER2356" s="60"/>
      <c r="ES2356" s="60"/>
      <c r="ET2356" s="60"/>
      <c r="EU2356" s="60"/>
      <c r="EV2356" s="60"/>
      <c r="EW2356" s="60"/>
      <c r="EX2356" s="60"/>
      <c r="EY2356" s="60"/>
      <c r="EZ2356" s="60"/>
      <c r="FA2356" s="60"/>
      <c r="FB2356" s="60"/>
    </row>
    <row r="2357" spans="22:158" x14ac:dyDescent="0.25">
      <c r="W2357" s="33"/>
      <c r="X2357" s="33"/>
      <c r="AH2357" s="38">
        <v>100</v>
      </c>
      <c r="AI2357" s="38">
        <v>125</v>
      </c>
      <c r="AJ2357" s="38">
        <v>11800</v>
      </c>
      <c r="AK2357" s="38">
        <v>18</v>
      </c>
      <c r="AL2357" s="38">
        <v>1919458</v>
      </c>
      <c r="AM2357" s="61" t="s">
        <v>1816</v>
      </c>
      <c r="AN2357" s="61" t="s">
        <v>1692</v>
      </c>
      <c r="AO2357" s="61" t="s">
        <v>5081</v>
      </c>
      <c r="AP2357" s="61" t="s">
        <v>4974</v>
      </c>
      <c r="AQ2357" s="61" t="s">
        <v>4980</v>
      </c>
      <c r="AR2357" s="28">
        <v>489887.4</v>
      </c>
      <c r="AS2357" s="28">
        <v>0</v>
      </c>
      <c r="AT2357" s="28">
        <v>0</v>
      </c>
      <c r="AU2357" s="62"/>
      <c r="DL2357"/>
      <c r="DM2357"/>
      <c r="DN2357"/>
      <c r="DO2357"/>
      <c r="DP2357"/>
      <c r="DQ2357"/>
      <c r="DR2357"/>
      <c r="DV2357" s="31" t="s">
        <v>2437</v>
      </c>
      <c r="DW2357" s="31" t="s">
        <v>2442</v>
      </c>
      <c r="DX2357" s="63"/>
      <c r="DY2357" s="63"/>
      <c r="DZ2357" s="63"/>
      <c r="EA2357" s="167"/>
      <c r="EB2357" s="60"/>
      <c r="EC2357" s="60"/>
      <c r="ED2357" s="60"/>
      <c r="EE2357" s="60"/>
      <c r="EF2357" s="60"/>
      <c r="EG2357" s="60"/>
      <c r="EH2357" s="60"/>
      <c r="EI2357" s="60"/>
      <c r="EJ2357" s="60"/>
      <c r="EK2357" s="60"/>
      <c r="EL2357" s="60"/>
      <c r="EM2357" s="60"/>
      <c r="EN2357" s="60"/>
      <c r="EO2357" s="60"/>
      <c r="EP2357" s="60"/>
      <c r="EQ2357" s="60"/>
      <c r="ER2357" s="60"/>
      <c r="ES2357" s="60"/>
      <c r="ET2357" s="60"/>
      <c r="EU2357" s="60"/>
      <c r="EV2357" s="60"/>
      <c r="EW2357" s="60"/>
      <c r="EX2357" s="60"/>
      <c r="EY2357" s="60"/>
      <c r="EZ2357" s="60"/>
      <c r="FA2357" s="60"/>
      <c r="FB2357" s="60"/>
    </row>
    <row r="2358" spans="22:158" x14ac:dyDescent="0.25">
      <c r="W2358" s="33"/>
      <c r="X2358" s="33"/>
      <c r="AH2358" s="38">
        <v>100</v>
      </c>
      <c r="AI2358" s="38">
        <v>125</v>
      </c>
      <c r="AJ2358" s="38">
        <v>13350</v>
      </c>
      <c r="AK2358" s="38">
        <v>18</v>
      </c>
      <c r="AL2358" s="38">
        <v>1919458</v>
      </c>
      <c r="AM2358" s="61" t="s">
        <v>1816</v>
      </c>
      <c r="AN2358" s="61" t="s">
        <v>1692</v>
      </c>
      <c r="AO2358" s="61" t="s">
        <v>5109</v>
      </c>
      <c r="AP2358" s="61" t="s">
        <v>4974</v>
      </c>
      <c r="AQ2358" s="61" t="s">
        <v>4980</v>
      </c>
      <c r="AR2358" s="28">
        <v>450309.2</v>
      </c>
      <c r="AS2358" s="28">
        <v>0</v>
      </c>
      <c r="AT2358" s="28">
        <v>0</v>
      </c>
      <c r="AU2358" s="62"/>
      <c r="DL2358"/>
      <c r="DM2358"/>
      <c r="DN2358"/>
      <c r="DO2358"/>
      <c r="DP2358"/>
      <c r="DQ2358"/>
      <c r="DR2358"/>
      <c r="DV2358" s="31" t="s">
        <v>2437</v>
      </c>
      <c r="DW2358" s="31" t="s">
        <v>2442</v>
      </c>
      <c r="DX2358" s="63"/>
      <c r="DY2358" s="63"/>
      <c r="DZ2358" s="63"/>
      <c r="EA2358" s="167"/>
      <c r="EB2358" s="60"/>
      <c r="EC2358" s="60"/>
      <c r="ED2358" s="60"/>
      <c r="EE2358" s="60"/>
      <c r="EF2358" s="60"/>
      <c r="EG2358" s="60"/>
      <c r="EH2358" s="60"/>
      <c r="EI2358" s="60"/>
      <c r="EJ2358" s="60"/>
      <c r="EK2358" s="60"/>
      <c r="EL2358" s="60"/>
      <c r="EM2358" s="60"/>
      <c r="EN2358" s="60"/>
      <c r="EO2358" s="60"/>
      <c r="EP2358" s="60"/>
      <c r="EQ2358" s="60"/>
      <c r="ER2358" s="60"/>
      <c r="ES2358" s="60"/>
      <c r="ET2358" s="60"/>
      <c r="EU2358" s="60"/>
      <c r="EV2358" s="60"/>
      <c r="EW2358" s="60"/>
      <c r="EX2358" s="60"/>
      <c r="EY2358" s="60"/>
      <c r="EZ2358" s="60"/>
      <c r="FA2358" s="60"/>
      <c r="FB2358" s="60"/>
    </row>
    <row r="2359" spans="22:158" x14ac:dyDescent="0.25">
      <c r="V2359" s="1"/>
      <c r="W2359" s="33"/>
      <c r="X2359" s="33"/>
      <c r="AH2359" s="38">
        <v>100</v>
      </c>
      <c r="AI2359" s="38">
        <v>125</v>
      </c>
      <c r="AJ2359" s="38">
        <v>14350</v>
      </c>
      <c r="AK2359" s="38">
        <v>18</v>
      </c>
      <c r="AL2359" s="38">
        <v>1919458</v>
      </c>
      <c r="AM2359" s="61" t="s">
        <v>1816</v>
      </c>
      <c r="AN2359" s="61" t="s">
        <v>1692</v>
      </c>
      <c r="AO2359" s="61" t="s">
        <v>1575</v>
      </c>
      <c r="AP2359" s="61" t="s">
        <v>4974</v>
      </c>
      <c r="AQ2359" s="61" t="s">
        <v>4980</v>
      </c>
      <c r="AR2359" s="28">
        <v>1181549.7</v>
      </c>
      <c r="AS2359" s="28">
        <v>0</v>
      </c>
      <c r="AT2359" s="28">
        <v>0</v>
      </c>
      <c r="AU2359" s="62"/>
      <c r="DL2359"/>
      <c r="DM2359"/>
      <c r="DN2359"/>
      <c r="DO2359"/>
      <c r="DP2359"/>
      <c r="DQ2359"/>
      <c r="DR2359"/>
      <c r="DV2359" s="31" t="s">
        <v>2437</v>
      </c>
      <c r="DW2359" s="31" t="s">
        <v>2442</v>
      </c>
      <c r="DX2359" s="63"/>
      <c r="DY2359" s="63"/>
      <c r="DZ2359" s="63"/>
      <c r="EA2359" s="167"/>
      <c r="EB2359" s="60"/>
      <c r="EC2359" s="60"/>
      <c r="ED2359" s="60"/>
      <c r="EE2359" s="60"/>
      <c r="EF2359" s="60"/>
      <c r="EG2359" s="60"/>
      <c r="EH2359" s="60"/>
      <c r="EI2359" s="60"/>
      <c r="EJ2359" s="60"/>
      <c r="EK2359" s="60"/>
      <c r="EL2359" s="60"/>
      <c r="EM2359" s="60"/>
      <c r="EN2359" s="60"/>
      <c r="EO2359" s="60"/>
      <c r="EP2359" s="60"/>
      <c r="EQ2359" s="60"/>
      <c r="ER2359" s="60"/>
      <c r="ES2359" s="60"/>
      <c r="ET2359" s="60"/>
      <c r="EU2359" s="60"/>
      <c r="EV2359" s="60"/>
      <c r="EW2359" s="60"/>
      <c r="EX2359" s="60"/>
      <c r="EY2359" s="60"/>
      <c r="EZ2359" s="60"/>
      <c r="FA2359" s="60"/>
      <c r="FB2359" s="60"/>
    </row>
    <row r="2360" spans="22:158" x14ac:dyDescent="0.25">
      <c r="W2360" s="33"/>
      <c r="X2360" s="33"/>
      <c r="AH2360" s="38">
        <v>100</v>
      </c>
      <c r="AI2360" s="38">
        <v>125</v>
      </c>
      <c r="AJ2360" s="38">
        <v>15700</v>
      </c>
      <c r="AK2360" s="38">
        <v>18</v>
      </c>
      <c r="AL2360" s="38">
        <v>1919458</v>
      </c>
      <c r="AM2360" s="61" t="s">
        <v>1816</v>
      </c>
      <c r="AN2360" s="61" t="s">
        <v>1692</v>
      </c>
      <c r="AO2360" s="61" t="s">
        <v>1605</v>
      </c>
      <c r="AP2360" s="61" t="s">
        <v>4974</v>
      </c>
      <c r="AQ2360" s="61" t="s">
        <v>4980</v>
      </c>
      <c r="AR2360" s="28">
        <v>2663071.4</v>
      </c>
      <c r="AS2360" s="28">
        <v>0</v>
      </c>
      <c r="AT2360" s="28">
        <v>0</v>
      </c>
      <c r="AU2360" s="62"/>
      <c r="DL2360"/>
      <c r="DM2360"/>
      <c r="DN2360"/>
      <c r="DO2360"/>
      <c r="DP2360"/>
      <c r="DQ2360"/>
      <c r="DR2360"/>
      <c r="DV2360" s="31" t="s">
        <v>2437</v>
      </c>
      <c r="DW2360" s="31" t="s">
        <v>2442</v>
      </c>
      <c r="DX2360" s="63"/>
      <c r="DY2360" s="63"/>
      <c r="DZ2360" s="63"/>
      <c r="EA2360" s="167"/>
      <c r="EB2360" s="60"/>
      <c r="EC2360" s="60"/>
      <c r="ED2360" s="60"/>
      <c r="EE2360" s="60"/>
      <c r="EF2360" s="60"/>
      <c r="EG2360" s="60"/>
      <c r="EH2360" s="60"/>
      <c r="EI2360" s="60"/>
      <c r="EJ2360" s="60"/>
      <c r="EK2360" s="60"/>
      <c r="EL2360" s="60"/>
      <c r="EM2360" s="60"/>
      <c r="EN2360" s="60"/>
      <c r="EO2360" s="60"/>
      <c r="EP2360" s="60"/>
      <c r="EQ2360" s="60"/>
      <c r="ER2360" s="60"/>
      <c r="ES2360" s="60"/>
      <c r="ET2360" s="60"/>
      <c r="EU2360" s="60"/>
      <c r="EV2360" s="60"/>
      <c r="EW2360" s="60"/>
      <c r="EX2360" s="60"/>
      <c r="EY2360" s="60"/>
      <c r="EZ2360" s="60"/>
      <c r="FA2360" s="60"/>
      <c r="FB2360" s="60"/>
    </row>
    <row r="2361" spans="22:158" x14ac:dyDescent="0.25">
      <c r="W2361" s="33"/>
      <c r="X2361" s="33"/>
      <c r="AH2361" s="38">
        <v>100</v>
      </c>
      <c r="AI2361" s="38">
        <v>125</v>
      </c>
      <c r="AJ2361" s="38">
        <v>16380</v>
      </c>
      <c r="AK2361" s="38">
        <v>18</v>
      </c>
      <c r="AL2361" s="38">
        <v>1919458</v>
      </c>
      <c r="AM2361" s="61" t="s">
        <v>1816</v>
      </c>
      <c r="AN2361" s="61" t="s">
        <v>1692</v>
      </c>
      <c r="AO2361" s="61" t="s">
        <v>894</v>
      </c>
      <c r="AP2361" s="61" t="s">
        <v>4974</v>
      </c>
      <c r="AQ2361" s="61" t="s">
        <v>4980</v>
      </c>
      <c r="AR2361" s="28">
        <v>175571.1</v>
      </c>
      <c r="AS2361" s="28">
        <v>0</v>
      </c>
      <c r="AT2361" s="28">
        <v>0</v>
      </c>
      <c r="AU2361" s="62"/>
      <c r="DL2361"/>
      <c r="DM2361"/>
      <c r="DN2361"/>
      <c r="DO2361"/>
      <c r="DP2361"/>
      <c r="DQ2361"/>
      <c r="DR2361"/>
      <c r="DV2361" s="31" t="s">
        <v>2437</v>
      </c>
      <c r="DW2361" s="31" t="s">
        <v>2442</v>
      </c>
      <c r="DX2361" s="63"/>
      <c r="DY2361" s="63"/>
      <c r="DZ2361" s="63"/>
      <c r="EA2361" s="167"/>
      <c r="EB2361" s="60"/>
      <c r="EC2361" s="60"/>
      <c r="ED2361" s="60"/>
      <c r="EE2361" s="60"/>
      <c r="EF2361" s="60"/>
      <c r="EG2361" s="60"/>
      <c r="EH2361" s="60"/>
      <c r="EI2361" s="60"/>
      <c r="EJ2361" s="60"/>
      <c r="EK2361" s="60"/>
      <c r="EL2361" s="60"/>
      <c r="EM2361" s="60"/>
      <c r="EN2361" s="60"/>
      <c r="EO2361" s="60"/>
      <c r="EP2361" s="60"/>
      <c r="EQ2361" s="60"/>
      <c r="ER2361" s="60"/>
      <c r="ES2361" s="60"/>
      <c r="ET2361" s="60"/>
      <c r="EU2361" s="60"/>
      <c r="EV2361" s="60"/>
      <c r="EW2361" s="60"/>
      <c r="EX2361" s="60"/>
      <c r="EY2361" s="60"/>
      <c r="EZ2361" s="60"/>
      <c r="FA2361" s="60"/>
      <c r="FB2361" s="60"/>
    </row>
    <row r="2362" spans="22:158" x14ac:dyDescent="0.25">
      <c r="V2362" s="1"/>
      <c r="W2362" s="33"/>
      <c r="X2362" s="33"/>
      <c r="AH2362" s="38">
        <v>100</v>
      </c>
      <c r="AI2362" s="38">
        <v>130</v>
      </c>
      <c r="AJ2362" s="38">
        <v>13010</v>
      </c>
      <c r="AK2362" s="38">
        <v>18</v>
      </c>
      <c r="AL2362" s="38">
        <v>1919458</v>
      </c>
      <c r="AM2362" s="61" t="s">
        <v>1816</v>
      </c>
      <c r="AN2362" s="61" t="s">
        <v>1687</v>
      </c>
      <c r="AO2362" s="61" t="s">
        <v>5102</v>
      </c>
      <c r="AP2362" s="61" t="s">
        <v>4974</v>
      </c>
      <c r="AQ2362" s="61" t="s">
        <v>4980</v>
      </c>
      <c r="AR2362" s="28">
        <v>921807.4</v>
      </c>
      <c r="AS2362" s="28">
        <v>0</v>
      </c>
      <c r="AT2362" s="28">
        <v>0</v>
      </c>
      <c r="AU2362" s="62"/>
      <c r="DL2362"/>
      <c r="DM2362"/>
      <c r="DN2362"/>
      <c r="DO2362"/>
      <c r="DP2362"/>
      <c r="DQ2362"/>
      <c r="DR2362"/>
      <c r="DV2362" s="31" t="s">
        <v>2437</v>
      </c>
      <c r="DW2362" s="31" t="s">
        <v>2443</v>
      </c>
      <c r="DX2362" s="63"/>
      <c r="DY2362" s="63"/>
      <c r="DZ2362" s="63"/>
      <c r="EA2362" s="167"/>
      <c r="EB2362" s="60"/>
      <c r="EC2362" s="60"/>
      <c r="ED2362" s="60"/>
      <c r="EE2362" s="60"/>
      <c r="EF2362" s="60"/>
      <c r="EG2362" s="60"/>
      <c r="EH2362" s="60"/>
      <c r="EI2362" s="60"/>
      <c r="EJ2362" s="60"/>
      <c r="EK2362" s="60"/>
      <c r="EL2362" s="60"/>
      <c r="EM2362" s="60"/>
      <c r="EN2362" s="60"/>
      <c r="EO2362" s="60"/>
      <c r="EP2362" s="60"/>
      <c r="EQ2362" s="60"/>
      <c r="ER2362" s="60"/>
      <c r="ES2362" s="60"/>
      <c r="ET2362" s="60"/>
      <c r="EU2362" s="60"/>
      <c r="EV2362" s="60"/>
      <c r="EW2362" s="60"/>
      <c r="EX2362" s="60"/>
      <c r="EY2362" s="60"/>
      <c r="EZ2362" s="60"/>
      <c r="FA2362" s="60"/>
      <c r="FB2362" s="60"/>
    </row>
    <row r="2363" spans="22:158" x14ac:dyDescent="0.25">
      <c r="W2363" s="33"/>
      <c r="X2363" s="33"/>
      <c r="AH2363" s="38">
        <v>100</v>
      </c>
      <c r="AI2363" s="38">
        <v>130</v>
      </c>
      <c r="AJ2363" s="38">
        <v>13550</v>
      </c>
      <c r="AK2363" s="38">
        <v>18</v>
      </c>
      <c r="AL2363" s="38">
        <v>1919458</v>
      </c>
      <c r="AM2363" s="61" t="s">
        <v>1816</v>
      </c>
      <c r="AN2363" s="61" t="s">
        <v>1687</v>
      </c>
      <c r="AO2363" s="61" t="s">
        <v>5114</v>
      </c>
      <c r="AP2363" s="61" t="s">
        <v>4974</v>
      </c>
      <c r="AQ2363" s="61" t="s">
        <v>4980</v>
      </c>
      <c r="AR2363" s="28">
        <v>52435.3</v>
      </c>
      <c r="AS2363" s="28">
        <v>0</v>
      </c>
      <c r="AT2363" s="28">
        <v>0</v>
      </c>
      <c r="AU2363" s="62"/>
      <c r="DL2363"/>
      <c r="DM2363"/>
      <c r="DN2363"/>
      <c r="DO2363"/>
      <c r="DP2363"/>
      <c r="DQ2363"/>
      <c r="DR2363"/>
      <c r="DV2363" s="31" t="s">
        <v>2437</v>
      </c>
      <c r="DW2363" s="31" t="s">
        <v>2443</v>
      </c>
      <c r="DX2363" s="63"/>
      <c r="DY2363" s="63"/>
      <c r="DZ2363" s="63"/>
      <c r="EA2363" s="167"/>
      <c r="EB2363" s="60"/>
      <c r="EC2363" s="60"/>
      <c r="ED2363" s="60"/>
      <c r="EE2363" s="60"/>
      <c r="EF2363" s="60"/>
      <c r="EG2363" s="60"/>
      <c r="EH2363" s="60"/>
      <c r="EI2363" s="60"/>
      <c r="EJ2363" s="60"/>
      <c r="EK2363" s="60"/>
      <c r="EL2363" s="60"/>
      <c r="EM2363" s="60"/>
      <c r="EN2363" s="60"/>
      <c r="EO2363" s="60"/>
      <c r="EP2363" s="60"/>
      <c r="EQ2363" s="60"/>
      <c r="ER2363" s="60"/>
      <c r="ES2363" s="60"/>
      <c r="ET2363" s="60"/>
      <c r="EU2363" s="60"/>
      <c r="EV2363" s="60"/>
      <c r="EW2363" s="60"/>
      <c r="EX2363" s="60"/>
      <c r="EY2363" s="60"/>
      <c r="EZ2363" s="60"/>
      <c r="FA2363" s="60"/>
      <c r="FB2363" s="60"/>
    </row>
    <row r="2364" spans="22:158" x14ac:dyDescent="0.25">
      <c r="W2364" s="33"/>
      <c r="X2364" s="33"/>
      <c r="AH2364" s="38">
        <v>100</v>
      </c>
      <c r="AI2364" s="38">
        <v>130</v>
      </c>
      <c r="AJ2364" s="38">
        <v>14200</v>
      </c>
      <c r="AK2364" s="38">
        <v>18</v>
      </c>
      <c r="AL2364" s="38">
        <v>1919458</v>
      </c>
      <c r="AM2364" s="61" t="s">
        <v>1816</v>
      </c>
      <c r="AN2364" s="61" t="s">
        <v>1687</v>
      </c>
      <c r="AO2364" s="61" t="s">
        <v>5127</v>
      </c>
      <c r="AP2364" s="61" t="s">
        <v>4974</v>
      </c>
      <c r="AQ2364" s="61" t="s">
        <v>4980</v>
      </c>
      <c r="AR2364" s="28">
        <v>9889.4</v>
      </c>
      <c r="AS2364" s="28">
        <v>0</v>
      </c>
      <c r="AT2364" s="28">
        <v>0</v>
      </c>
      <c r="AU2364" s="62"/>
      <c r="DL2364"/>
      <c r="DM2364"/>
      <c r="DN2364"/>
      <c r="DO2364"/>
      <c r="DP2364"/>
      <c r="DQ2364"/>
      <c r="DR2364"/>
      <c r="DV2364" s="31" t="s">
        <v>2437</v>
      </c>
      <c r="DW2364" s="31" t="s">
        <v>2443</v>
      </c>
      <c r="DX2364" s="63"/>
      <c r="DY2364" s="63"/>
      <c r="DZ2364" s="63"/>
      <c r="EA2364" s="167"/>
      <c r="EB2364" s="60"/>
      <c r="EC2364" s="60"/>
      <c r="ED2364" s="60"/>
      <c r="EE2364" s="60"/>
      <c r="EF2364" s="60"/>
      <c r="EG2364" s="60"/>
      <c r="EH2364" s="60"/>
      <c r="EI2364" s="60"/>
      <c r="EJ2364" s="60"/>
      <c r="EK2364" s="60"/>
      <c r="EL2364" s="60"/>
      <c r="EM2364" s="60"/>
      <c r="EN2364" s="60"/>
      <c r="EO2364" s="60"/>
      <c r="EP2364" s="60"/>
      <c r="EQ2364" s="60"/>
      <c r="ER2364" s="60"/>
      <c r="ES2364" s="60"/>
      <c r="ET2364" s="60"/>
      <c r="EU2364" s="60"/>
      <c r="EV2364" s="60"/>
      <c r="EW2364" s="60"/>
      <c r="EX2364" s="60"/>
      <c r="EY2364" s="60"/>
      <c r="EZ2364" s="60"/>
      <c r="FA2364" s="60"/>
      <c r="FB2364" s="60"/>
    </row>
    <row r="2365" spans="22:158" x14ac:dyDescent="0.25">
      <c r="W2365" s="33"/>
      <c r="X2365" s="33"/>
      <c r="AH2365" s="38">
        <v>100</v>
      </c>
      <c r="AI2365" s="38">
        <v>130</v>
      </c>
      <c r="AJ2365" s="38">
        <v>17310</v>
      </c>
      <c r="AK2365" s="38">
        <v>18</v>
      </c>
      <c r="AL2365" s="38">
        <v>1919458</v>
      </c>
      <c r="AM2365" s="61" t="s">
        <v>1816</v>
      </c>
      <c r="AN2365" s="61" t="s">
        <v>1687</v>
      </c>
      <c r="AO2365" s="61" t="s">
        <v>1640</v>
      </c>
      <c r="AP2365" s="61" t="s">
        <v>4974</v>
      </c>
      <c r="AQ2365" s="61" t="s">
        <v>4980</v>
      </c>
      <c r="AR2365" s="28">
        <v>29575.8</v>
      </c>
      <c r="AS2365" s="28">
        <v>0</v>
      </c>
      <c r="AT2365" s="28">
        <v>0</v>
      </c>
      <c r="AU2365" s="62"/>
      <c r="DL2365"/>
      <c r="DM2365"/>
      <c r="DN2365"/>
      <c r="DO2365"/>
      <c r="DP2365"/>
      <c r="DQ2365"/>
      <c r="DR2365"/>
      <c r="DV2365" s="31" t="s">
        <v>2437</v>
      </c>
      <c r="DW2365" s="31" t="s">
        <v>2443</v>
      </c>
      <c r="DX2365" s="63"/>
      <c r="DY2365" s="63"/>
      <c r="DZ2365" s="63"/>
      <c r="EA2365" s="167"/>
      <c r="EB2365" s="60"/>
      <c r="EC2365" s="60"/>
      <c r="ED2365" s="60"/>
      <c r="EE2365" s="60"/>
      <c r="EF2365" s="60"/>
      <c r="EG2365" s="60"/>
      <c r="EH2365" s="60"/>
      <c r="EI2365" s="60"/>
      <c r="EJ2365" s="60"/>
      <c r="EK2365" s="60"/>
      <c r="EL2365" s="60"/>
      <c r="EM2365" s="60"/>
      <c r="EN2365" s="60"/>
      <c r="EO2365" s="60"/>
      <c r="EP2365" s="60"/>
      <c r="EQ2365" s="60"/>
      <c r="ER2365" s="60"/>
      <c r="ES2365" s="60"/>
      <c r="ET2365" s="60"/>
      <c r="EU2365" s="60"/>
      <c r="EV2365" s="60"/>
      <c r="EW2365" s="60"/>
      <c r="EX2365" s="60"/>
      <c r="EY2365" s="60"/>
      <c r="EZ2365" s="60"/>
      <c r="FA2365" s="60"/>
      <c r="FB2365" s="60"/>
    </row>
    <row r="2366" spans="22:158" x14ac:dyDescent="0.25">
      <c r="W2366" s="33"/>
      <c r="X2366" s="33"/>
      <c r="AH2366" s="38">
        <v>100</v>
      </c>
      <c r="AI2366" s="38">
        <v>130</v>
      </c>
      <c r="AJ2366" s="38">
        <v>17650</v>
      </c>
      <c r="AK2366" s="38">
        <v>18</v>
      </c>
      <c r="AL2366" s="38">
        <v>1919458</v>
      </c>
      <c r="AM2366" s="61" t="s">
        <v>1816</v>
      </c>
      <c r="AN2366" s="61" t="s">
        <v>1687</v>
      </c>
      <c r="AO2366" s="61" t="s">
        <v>1648</v>
      </c>
      <c r="AP2366" s="61" t="s">
        <v>4974</v>
      </c>
      <c r="AQ2366" s="61" t="s">
        <v>4980</v>
      </c>
      <c r="AR2366" s="28">
        <v>28492.3</v>
      </c>
      <c r="AS2366" s="28">
        <v>0</v>
      </c>
      <c r="AT2366" s="28">
        <v>0</v>
      </c>
      <c r="AU2366" s="62"/>
      <c r="DL2366"/>
      <c r="DM2366"/>
      <c r="DN2366"/>
      <c r="DO2366"/>
      <c r="DP2366"/>
      <c r="DQ2366"/>
      <c r="DR2366"/>
      <c r="DV2366" s="31" t="s">
        <v>2437</v>
      </c>
      <c r="DW2366" s="31" t="s">
        <v>2443</v>
      </c>
      <c r="DX2366" s="63"/>
      <c r="DY2366" s="63"/>
      <c r="DZ2366" s="63"/>
      <c r="EA2366" s="167"/>
      <c r="EB2366" s="60"/>
      <c r="EC2366" s="60"/>
      <c r="ED2366" s="60"/>
      <c r="EE2366" s="60"/>
      <c r="EF2366" s="60"/>
      <c r="EG2366" s="60"/>
      <c r="EH2366" s="60"/>
      <c r="EI2366" s="60"/>
      <c r="EJ2366" s="60"/>
      <c r="EK2366" s="60"/>
      <c r="EL2366" s="60"/>
      <c r="EM2366" s="60"/>
      <c r="EN2366" s="60"/>
      <c r="EO2366" s="60"/>
      <c r="EP2366" s="60"/>
      <c r="EQ2366" s="60"/>
      <c r="ER2366" s="60"/>
      <c r="ES2366" s="60"/>
      <c r="ET2366" s="60"/>
      <c r="EU2366" s="60"/>
      <c r="EV2366" s="60"/>
      <c r="EW2366" s="60"/>
      <c r="EX2366" s="60"/>
      <c r="EY2366" s="60"/>
      <c r="EZ2366" s="60"/>
      <c r="FA2366" s="60"/>
      <c r="FB2366" s="60"/>
    </row>
    <row r="2367" spans="22:158" x14ac:dyDescent="0.25">
      <c r="V2367" s="1"/>
      <c r="W2367" s="33"/>
      <c r="X2367" s="33"/>
      <c r="AH2367" s="38">
        <v>100</v>
      </c>
      <c r="AI2367" s="38">
        <v>135</v>
      </c>
      <c r="AJ2367" s="38">
        <v>18020</v>
      </c>
      <c r="AK2367" s="38">
        <v>18</v>
      </c>
      <c r="AL2367" s="38">
        <v>1919458</v>
      </c>
      <c r="AM2367" s="61" t="s">
        <v>1816</v>
      </c>
      <c r="AN2367" s="61" t="s">
        <v>1693</v>
      </c>
      <c r="AO2367" s="61" t="s">
        <v>1656</v>
      </c>
      <c r="AP2367" s="61" t="s">
        <v>4974</v>
      </c>
      <c r="AQ2367" s="61" t="s">
        <v>4980</v>
      </c>
      <c r="AR2367" s="28">
        <v>232095.1</v>
      </c>
      <c r="AS2367" s="28">
        <v>0</v>
      </c>
      <c r="AT2367" s="28">
        <v>0</v>
      </c>
      <c r="AU2367" s="62"/>
      <c r="DL2367"/>
      <c r="DM2367"/>
      <c r="DN2367"/>
      <c r="DO2367"/>
      <c r="DP2367"/>
      <c r="DQ2367"/>
      <c r="DR2367"/>
      <c r="DV2367" s="31" t="s">
        <v>2437</v>
      </c>
      <c r="DW2367" s="31" t="s">
        <v>2444</v>
      </c>
      <c r="DX2367" s="63"/>
      <c r="DY2367" s="63"/>
      <c r="DZ2367" s="63"/>
      <c r="EA2367" s="167"/>
      <c r="EB2367" s="60"/>
      <c r="EC2367" s="60"/>
      <c r="ED2367" s="60"/>
      <c r="EE2367" s="60"/>
      <c r="EF2367" s="60"/>
      <c r="EG2367" s="60"/>
      <c r="EH2367" s="60"/>
      <c r="EI2367" s="60"/>
      <c r="EJ2367" s="60"/>
      <c r="EK2367" s="60"/>
      <c r="EL2367" s="60"/>
      <c r="EM2367" s="60"/>
      <c r="EN2367" s="60"/>
      <c r="EO2367" s="60"/>
      <c r="EP2367" s="60"/>
      <c r="EQ2367" s="60"/>
      <c r="ER2367" s="60"/>
      <c r="ES2367" s="60"/>
      <c r="ET2367" s="60"/>
      <c r="EU2367" s="60"/>
      <c r="EV2367" s="60"/>
      <c r="EW2367" s="60"/>
      <c r="EX2367" s="60"/>
      <c r="EY2367" s="60"/>
      <c r="EZ2367" s="60"/>
      <c r="FA2367" s="60"/>
      <c r="FB2367" s="60"/>
    </row>
    <row r="2368" spans="22:158" x14ac:dyDescent="0.25">
      <c r="W2368" s="33"/>
      <c r="X2368" s="33"/>
      <c r="AH2368" s="38">
        <v>100</v>
      </c>
      <c r="AI2368" s="38">
        <v>140</v>
      </c>
      <c r="AJ2368" s="38">
        <v>10470</v>
      </c>
      <c r="AK2368" s="38">
        <v>18</v>
      </c>
      <c r="AL2368" s="38">
        <v>1919458</v>
      </c>
      <c r="AM2368" s="61" t="s">
        <v>1816</v>
      </c>
      <c r="AN2368" s="61" t="s">
        <v>1690</v>
      </c>
      <c r="AO2368" s="61" t="s">
        <v>1112</v>
      </c>
      <c r="AP2368" s="61" t="s">
        <v>4974</v>
      </c>
      <c r="AQ2368" s="61" t="s">
        <v>4980</v>
      </c>
      <c r="AR2368" s="28">
        <v>265293.90000000002</v>
      </c>
      <c r="AS2368" s="28">
        <v>0</v>
      </c>
      <c r="AT2368" s="28">
        <v>0</v>
      </c>
      <c r="AU2368" s="62"/>
      <c r="DL2368"/>
      <c r="DM2368"/>
      <c r="DN2368"/>
      <c r="DO2368"/>
      <c r="DP2368"/>
      <c r="DQ2368"/>
      <c r="DR2368"/>
      <c r="DV2368" s="31" t="s">
        <v>2437</v>
      </c>
      <c r="DW2368" s="31" t="s">
        <v>2445</v>
      </c>
      <c r="DX2368" s="63"/>
      <c r="DY2368" s="63"/>
      <c r="DZ2368" s="63"/>
      <c r="EA2368" s="167"/>
      <c r="EB2368" s="60"/>
      <c r="EC2368" s="60"/>
      <c r="ED2368" s="60"/>
      <c r="EE2368" s="60"/>
      <c r="EF2368" s="60"/>
      <c r="EG2368" s="60"/>
      <c r="EH2368" s="60"/>
      <c r="EI2368" s="60"/>
      <c r="EJ2368" s="60"/>
      <c r="EK2368" s="60"/>
      <c r="EL2368" s="60"/>
      <c r="EM2368" s="60"/>
      <c r="EN2368" s="60"/>
      <c r="EO2368" s="60"/>
      <c r="EP2368" s="60"/>
      <c r="EQ2368" s="60"/>
      <c r="ER2368" s="60"/>
      <c r="ES2368" s="60"/>
      <c r="ET2368" s="60"/>
      <c r="EU2368" s="60"/>
      <c r="EV2368" s="60"/>
      <c r="EW2368" s="60"/>
      <c r="EX2368" s="60"/>
      <c r="EY2368" s="60"/>
      <c r="EZ2368" s="60"/>
      <c r="FA2368" s="60"/>
      <c r="FB2368" s="60"/>
    </row>
    <row r="2369" spans="22:158" x14ac:dyDescent="0.25">
      <c r="W2369" s="33"/>
      <c r="X2369" s="33"/>
      <c r="AH2369" s="38">
        <v>100</v>
      </c>
      <c r="AI2369" s="38">
        <v>140</v>
      </c>
      <c r="AJ2369" s="38">
        <v>10850</v>
      </c>
      <c r="AK2369" s="38">
        <v>18</v>
      </c>
      <c r="AL2369" s="38">
        <v>1919458</v>
      </c>
      <c r="AM2369" s="61" t="s">
        <v>1816</v>
      </c>
      <c r="AN2369" s="61" t="s">
        <v>1690</v>
      </c>
      <c r="AO2369" s="61" t="s">
        <v>5060</v>
      </c>
      <c r="AP2369" s="61" t="s">
        <v>4974</v>
      </c>
      <c r="AQ2369" s="61" t="s">
        <v>4980</v>
      </c>
      <c r="AR2369" s="28">
        <v>51496.4</v>
      </c>
      <c r="AS2369" s="28">
        <v>0</v>
      </c>
      <c r="AT2369" s="28">
        <v>0</v>
      </c>
      <c r="AU2369" s="62"/>
      <c r="DL2369"/>
      <c r="DM2369"/>
      <c r="DN2369"/>
      <c r="DO2369"/>
      <c r="DP2369"/>
      <c r="DQ2369"/>
      <c r="DR2369"/>
      <c r="DV2369" s="31" t="s">
        <v>2437</v>
      </c>
      <c r="DW2369" s="31" t="s">
        <v>2445</v>
      </c>
      <c r="DX2369" s="63"/>
      <c r="DY2369" s="63"/>
      <c r="DZ2369" s="63"/>
      <c r="EA2369" s="167"/>
      <c r="EB2369" s="60"/>
      <c r="EC2369" s="60"/>
      <c r="ED2369" s="60"/>
      <c r="EE2369" s="60"/>
      <c r="EF2369" s="60"/>
      <c r="EG2369" s="60"/>
      <c r="EH2369" s="60"/>
      <c r="EI2369" s="60"/>
      <c r="EJ2369" s="60"/>
      <c r="EK2369" s="60"/>
      <c r="EL2369" s="60"/>
      <c r="EM2369" s="60"/>
      <c r="EN2369" s="60"/>
      <c r="EO2369" s="60"/>
      <c r="EP2369" s="60"/>
      <c r="EQ2369" s="60"/>
      <c r="ER2369" s="60"/>
      <c r="ES2369" s="60"/>
      <c r="ET2369" s="60"/>
      <c r="EU2369" s="60"/>
      <c r="EV2369" s="60"/>
      <c r="EW2369" s="60"/>
      <c r="EX2369" s="60"/>
      <c r="EY2369" s="60"/>
      <c r="EZ2369" s="60"/>
      <c r="FA2369" s="60"/>
      <c r="FB2369" s="60"/>
    </row>
    <row r="2370" spans="22:158" x14ac:dyDescent="0.25">
      <c r="W2370" s="33"/>
      <c r="X2370" s="33"/>
      <c r="AH2370" s="38">
        <v>100</v>
      </c>
      <c r="AI2370" s="38">
        <v>140</v>
      </c>
      <c r="AJ2370" s="38">
        <v>12900</v>
      </c>
      <c r="AK2370" s="38">
        <v>18</v>
      </c>
      <c r="AL2370" s="38">
        <v>1919458</v>
      </c>
      <c r="AM2370" s="61" t="s">
        <v>1816</v>
      </c>
      <c r="AN2370" s="61" t="s">
        <v>1690</v>
      </c>
      <c r="AO2370" s="61" t="s">
        <v>5099</v>
      </c>
      <c r="AP2370" s="61" t="s">
        <v>4974</v>
      </c>
      <c r="AQ2370" s="61" t="s">
        <v>4980</v>
      </c>
      <c r="AR2370" s="28">
        <v>566171</v>
      </c>
      <c r="AS2370" s="28">
        <v>0</v>
      </c>
      <c r="AT2370" s="28">
        <v>0</v>
      </c>
      <c r="AU2370" s="62"/>
      <c r="DL2370"/>
      <c r="DM2370"/>
      <c r="DN2370"/>
      <c r="DO2370"/>
      <c r="DP2370"/>
      <c r="DQ2370"/>
      <c r="DR2370"/>
      <c r="DV2370" s="31" t="s">
        <v>2437</v>
      </c>
      <c r="DW2370" s="31" t="s">
        <v>2445</v>
      </c>
      <c r="DX2370" s="63"/>
      <c r="DY2370" s="63"/>
      <c r="DZ2370" s="63"/>
      <c r="EA2370" s="167"/>
      <c r="EB2370" s="60"/>
      <c r="EC2370" s="60"/>
      <c r="ED2370" s="60"/>
      <c r="EE2370" s="60"/>
      <c r="EF2370" s="60"/>
      <c r="EG2370" s="60"/>
      <c r="EH2370" s="60"/>
      <c r="EI2370" s="60"/>
      <c r="EJ2370" s="60"/>
      <c r="EK2370" s="60"/>
      <c r="EL2370" s="60"/>
      <c r="EM2370" s="60"/>
      <c r="EN2370" s="60"/>
      <c r="EO2370" s="60"/>
      <c r="EP2370" s="60"/>
      <c r="EQ2370" s="60"/>
      <c r="ER2370" s="60"/>
      <c r="ES2370" s="60"/>
      <c r="ET2370" s="60"/>
      <c r="EU2370" s="60"/>
      <c r="EV2370" s="60"/>
      <c r="EW2370" s="60"/>
      <c r="EX2370" s="60"/>
      <c r="EY2370" s="60"/>
      <c r="EZ2370" s="60"/>
      <c r="FA2370" s="60"/>
      <c r="FB2370" s="60"/>
    </row>
    <row r="2371" spans="22:158" x14ac:dyDescent="0.25">
      <c r="W2371" s="33"/>
      <c r="X2371" s="33"/>
      <c r="AH2371" s="38">
        <v>100</v>
      </c>
      <c r="AI2371" s="38">
        <v>140</v>
      </c>
      <c r="AJ2371" s="38">
        <v>14870</v>
      </c>
      <c r="AK2371" s="38">
        <v>18</v>
      </c>
      <c r="AL2371" s="38">
        <v>1919458</v>
      </c>
      <c r="AM2371" s="61" t="s">
        <v>1816</v>
      </c>
      <c r="AN2371" s="61" t="s">
        <v>1690</v>
      </c>
      <c r="AO2371" s="61" t="s">
        <v>1586</v>
      </c>
      <c r="AP2371" s="61" t="s">
        <v>4974</v>
      </c>
      <c r="AQ2371" s="61" t="s">
        <v>4980</v>
      </c>
      <c r="AR2371" s="28">
        <v>13304.4</v>
      </c>
      <c r="AS2371" s="28">
        <v>0</v>
      </c>
      <c r="AT2371" s="28">
        <v>0</v>
      </c>
      <c r="AU2371" s="62"/>
      <c r="DL2371"/>
      <c r="DM2371"/>
      <c r="DN2371"/>
      <c r="DO2371"/>
      <c r="DP2371"/>
      <c r="DQ2371"/>
      <c r="DR2371"/>
      <c r="DV2371" s="31" t="s">
        <v>2437</v>
      </c>
      <c r="DW2371" s="31" t="s">
        <v>2445</v>
      </c>
      <c r="DX2371" s="63"/>
      <c r="DY2371" s="63"/>
      <c r="DZ2371" s="63"/>
      <c r="EA2371" s="167"/>
      <c r="EB2371" s="60"/>
      <c r="EC2371" s="60"/>
      <c r="ED2371" s="60"/>
      <c r="EE2371" s="60"/>
      <c r="EF2371" s="60"/>
      <c r="EG2371" s="60"/>
      <c r="EH2371" s="60"/>
      <c r="EI2371" s="60"/>
      <c r="EJ2371" s="60"/>
      <c r="EK2371" s="60"/>
      <c r="EL2371" s="60"/>
      <c r="EM2371" s="60"/>
      <c r="EN2371" s="60"/>
      <c r="EO2371" s="60"/>
      <c r="EP2371" s="60"/>
      <c r="EQ2371" s="60"/>
      <c r="ER2371" s="60"/>
      <c r="ES2371" s="60"/>
      <c r="ET2371" s="60"/>
      <c r="EU2371" s="60"/>
      <c r="EV2371" s="60"/>
      <c r="EW2371" s="60"/>
      <c r="EX2371" s="60"/>
      <c r="EY2371" s="60"/>
      <c r="EZ2371" s="60"/>
      <c r="FA2371" s="60"/>
      <c r="FB2371" s="60"/>
    </row>
    <row r="2372" spans="22:158" x14ac:dyDescent="0.25">
      <c r="W2372" s="33"/>
      <c r="X2372" s="33"/>
      <c r="AH2372" s="38">
        <v>100</v>
      </c>
      <c r="AI2372" s="38">
        <v>140</v>
      </c>
      <c r="AJ2372" s="38">
        <v>16150</v>
      </c>
      <c r="AK2372" s="38">
        <v>18</v>
      </c>
      <c r="AL2372" s="38">
        <v>1919458</v>
      </c>
      <c r="AM2372" s="61" t="s">
        <v>1816</v>
      </c>
      <c r="AN2372" s="61" t="s">
        <v>1690</v>
      </c>
      <c r="AO2372" s="61" t="s">
        <v>1613</v>
      </c>
      <c r="AP2372" s="61" t="s">
        <v>4974</v>
      </c>
      <c r="AQ2372" s="61" t="s">
        <v>4980</v>
      </c>
      <c r="AR2372" s="28">
        <v>177392</v>
      </c>
      <c r="AS2372" s="28">
        <v>0</v>
      </c>
      <c r="AT2372" s="28">
        <v>0</v>
      </c>
      <c r="AU2372" s="62"/>
      <c r="DL2372"/>
      <c r="DM2372"/>
      <c r="DN2372"/>
      <c r="DO2372"/>
      <c r="DP2372"/>
      <c r="DQ2372"/>
      <c r="DR2372"/>
      <c r="DV2372" s="31" t="s">
        <v>2437</v>
      </c>
      <c r="DW2372" s="31" t="s">
        <v>2445</v>
      </c>
      <c r="DX2372" s="63"/>
      <c r="DY2372" s="63"/>
      <c r="DZ2372" s="63"/>
      <c r="EA2372" s="167"/>
      <c r="EB2372" s="60"/>
      <c r="EC2372" s="60"/>
      <c r="ED2372" s="60"/>
      <c r="EE2372" s="60"/>
      <c r="EF2372" s="60"/>
      <c r="EG2372" s="60"/>
      <c r="EH2372" s="60"/>
      <c r="EI2372" s="60"/>
      <c r="EJ2372" s="60"/>
      <c r="EK2372" s="60"/>
      <c r="EL2372" s="60"/>
      <c r="EM2372" s="60"/>
      <c r="EN2372" s="60"/>
      <c r="EO2372" s="60"/>
      <c r="EP2372" s="60"/>
      <c r="EQ2372" s="60"/>
      <c r="ER2372" s="60"/>
      <c r="ES2372" s="60"/>
      <c r="ET2372" s="60"/>
      <c r="EU2372" s="60"/>
      <c r="EV2372" s="60"/>
      <c r="EW2372" s="60"/>
      <c r="EX2372" s="60"/>
      <c r="EY2372" s="60"/>
      <c r="EZ2372" s="60"/>
      <c r="FA2372" s="60"/>
      <c r="FB2372" s="60"/>
    </row>
    <row r="2373" spans="22:158" x14ac:dyDescent="0.25">
      <c r="W2373" s="33"/>
      <c r="X2373" s="33"/>
      <c r="AH2373" s="38">
        <v>100</v>
      </c>
      <c r="AI2373" s="38">
        <v>145</v>
      </c>
      <c r="AJ2373" s="38">
        <v>10550</v>
      </c>
      <c r="AK2373" s="38">
        <v>18</v>
      </c>
      <c r="AL2373" s="38">
        <v>1919458</v>
      </c>
      <c r="AM2373" s="61" t="s">
        <v>1816</v>
      </c>
      <c r="AN2373" s="61" t="s">
        <v>1691</v>
      </c>
      <c r="AO2373" s="61" t="s">
        <v>5054</v>
      </c>
      <c r="AP2373" s="61" t="s">
        <v>4974</v>
      </c>
      <c r="AQ2373" s="61" t="s">
        <v>4980</v>
      </c>
      <c r="AR2373" s="28">
        <v>512056.4</v>
      </c>
      <c r="AS2373" s="28">
        <v>0</v>
      </c>
      <c r="AT2373" s="28">
        <v>0</v>
      </c>
      <c r="AU2373" s="62"/>
      <c r="DL2373"/>
      <c r="DM2373"/>
      <c r="DN2373"/>
      <c r="DO2373"/>
      <c r="DP2373"/>
      <c r="DQ2373"/>
      <c r="DR2373"/>
      <c r="DV2373" s="31" t="s">
        <v>2437</v>
      </c>
      <c r="DW2373" s="31" t="s">
        <v>2446</v>
      </c>
      <c r="DX2373" s="63"/>
      <c r="DY2373" s="63"/>
      <c r="DZ2373" s="63"/>
      <c r="EA2373" s="167"/>
      <c r="EB2373" s="60"/>
      <c r="EC2373" s="60"/>
      <c r="ED2373" s="60"/>
      <c r="EE2373" s="60"/>
      <c r="EF2373" s="60"/>
      <c r="EG2373" s="60"/>
      <c r="EH2373" s="60"/>
      <c r="EI2373" s="60"/>
      <c r="EJ2373" s="60"/>
      <c r="EK2373" s="60"/>
      <c r="EL2373" s="60"/>
      <c r="EM2373" s="60"/>
      <c r="EN2373" s="60"/>
      <c r="EO2373" s="60"/>
      <c r="EP2373" s="60"/>
      <c r="EQ2373" s="60"/>
      <c r="ER2373" s="60"/>
      <c r="ES2373" s="60"/>
      <c r="ET2373" s="60"/>
      <c r="EU2373" s="60"/>
      <c r="EV2373" s="60"/>
      <c r="EW2373" s="60"/>
      <c r="EX2373" s="60"/>
      <c r="EY2373" s="60"/>
      <c r="EZ2373" s="60"/>
      <c r="FA2373" s="60"/>
      <c r="FB2373" s="60"/>
    </row>
    <row r="2374" spans="22:158" x14ac:dyDescent="0.25">
      <c r="W2374" s="33"/>
      <c r="X2374" s="33"/>
      <c r="AH2374" s="38">
        <v>100</v>
      </c>
      <c r="AI2374" s="38">
        <v>145</v>
      </c>
      <c r="AJ2374" s="38">
        <v>11050</v>
      </c>
      <c r="AK2374" s="38">
        <v>18</v>
      </c>
      <c r="AL2374" s="38">
        <v>1919458</v>
      </c>
      <c r="AM2374" s="61" t="s">
        <v>1816</v>
      </c>
      <c r="AN2374" s="61" t="s">
        <v>1691</v>
      </c>
      <c r="AO2374" s="61" t="s">
        <v>5064</v>
      </c>
      <c r="AP2374" s="61" t="s">
        <v>4974</v>
      </c>
      <c r="AQ2374" s="61" t="s">
        <v>4980</v>
      </c>
      <c r="AR2374" s="28">
        <v>99487.1</v>
      </c>
      <c r="AS2374" s="28">
        <v>0</v>
      </c>
      <c r="AT2374" s="28">
        <v>0</v>
      </c>
      <c r="AU2374" s="62"/>
      <c r="DL2374"/>
      <c r="DM2374"/>
      <c r="DN2374"/>
      <c r="DO2374"/>
      <c r="DP2374"/>
      <c r="DQ2374"/>
      <c r="DR2374"/>
      <c r="DV2374" s="31" t="s">
        <v>2437</v>
      </c>
      <c r="DW2374" s="31" t="s">
        <v>2446</v>
      </c>
      <c r="DX2374" s="63"/>
      <c r="DY2374" s="63"/>
      <c r="DZ2374" s="63"/>
      <c r="EA2374" s="167"/>
      <c r="EB2374" s="60"/>
      <c r="EC2374" s="60"/>
      <c r="ED2374" s="60"/>
      <c r="EE2374" s="60"/>
      <c r="EF2374" s="60"/>
      <c r="EG2374" s="60"/>
      <c r="EH2374" s="60"/>
      <c r="EI2374" s="60"/>
      <c r="EJ2374" s="60"/>
      <c r="EK2374" s="60"/>
      <c r="EL2374" s="60"/>
      <c r="EM2374" s="60"/>
      <c r="EN2374" s="60"/>
      <c r="EO2374" s="60"/>
      <c r="EP2374" s="60"/>
      <c r="EQ2374" s="60"/>
      <c r="ER2374" s="60"/>
      <c r="ES2374" s="60"/>
      <c r="ET2374" s="60"/>
      <c r="EU2374" s="60"/>
      <c r="EV2374" s="60"/>
      <c r="EW2374" s="60"/>
      <c r="EX2374" s="60"/>
      <c r="EY2374" s="60"/>
      <c r="EZ2374" s="60"/>
      <c r="FA2374" s="60"/>
      <c r="FB2374" s="60"/>
    </row>
    <row r="2375" spans="22:158" x14ac:dyDescent="0.25">
      <c r="W2375" s="33"/>
      <c r="X2375" s="33"/>
      <c r="AH2375" s="38">
        <v>100</v>
      </c>
      <c r="AI2375" s="38">
        <v>145</v>
      </c>
      <c r="AJ2375" s="38">
        <v>12750</v>
      </c>
      <c r="AK2375" s="38">
        <v>18</v>
      </c>
      <c r="AL2375" s="38">
        <v>1919458</v>
      </c>
      <c r="AM2375" s="61" t="s">
        <v>1816</v>
      </c>
      <c r="AN2375" s="61" t="s">
        <v>1691</v>
      </c>
      <c r="AO2375" s="61" t="s">
        <v>5097</v>
      </c>
      <c r="AP2375" s="61" t="s">
        <v>4974</v>
      </c>
      <c r="AQ2375" s="61" t="s">
        <v>4980</v>
      </c>
      <c r="AR2375" s="28">
        <v>275160.40000000002</v>
      </c>
      <c r="AS2375" s="28">
        <v>0</v>
      </c>
      <c r="AT2375" s="28">
        <v>0</v>
      </c>
      <c r="AU2375" s="62"/>
      <c r="DL2375"/>
      <c r="DM2375"/>
      <c r="DN2375"/>
      <c r="DO2375"/>
      <c r="DP2375"/>
      <c r="DQ2375"/>
      <c r="DR2375"/>
      <c r="DV2375" s="31" t="s">
        <v>2437</v>
      </c>
      <c r="DW2375" s="31" t="s">
        <v>2446</v>
      </c>
      <c r="DX2375" s="63"/>
      <c r="DY2375" s="63"/>
      <c r="DZ2375" s="63"/>
      <c r="EA2375" s="167"/>
      <c r="EB2375" s="60"/>
      <c r="EC2375" s="60"/>
      <c r="ED2375" s="60"/>
      <c r="EE2375" s="60"/>
      <c r="EF2375" s="60"/>
      <c r="EG2375" s="60"/>
      <c r="EH2375" s="60"/>
      <c r="EI2375" s="60"/>
      <c r="EJ2375" s="60"/>
      <c r="EK2375" s="60"/>
      <c r="EL2375" s="60"/>
      <c r="EM2375" s="60"/>
      <c r="EN2375" s="60"/>
      <c r="EO2375" s="60"/>
      <c r="EP2375" s="60"/>
      <c r="EQ2375" s="60"/>
      <c r="ER2375" s="60"/>
      <c r="ES2375" s="60"/>
      <c r="ET2375" s="60"/>
      <c r="EU2375" s="60"/>
      <c r="EV2375" s="60"/>
      <c r="EW2375" s="60"/>
      <c r="EX2375" s="60"/>
      <c r="EY2375" s="60"/>
      <c r="EZ2375" s="60"/>
      <c r="FA2375" s="60"/>
      <c r="FB2375" s="60"/>
    </row>
    <row r="2376" spans="22:158" x14ac:dyDescent="0.25">
      <c r="W2376" s="33"/>
      <c r="X2376" s="33"/>
      <c r="AH2376" s="38">
        <v>100</v>
      </c>
      <c r="AI2376" s="38">
        <v>145</v>
      </c>
      <c r="AJ2376" s="38">
        <v>13310</v>
      </c>
      <c r="AK2376" s="38">
        <v>18</v>
      </c>
      <c r="AL2376" s="38">
        <v>1919458</v>
      </c>
      <c r="AM2376" s="61" t="s">
        <v>1816</v>
      </c>
      <c r="AN2376" s="61" t="s">
        <v>1691</v>
      </c>
      <c r="AO2376" s="61" t="s">
        <v>5108</v>
      </c>
      <c r="AP2376" s="61" t="s">
        <v>4974</v>
      </c>
      <c r="AQ2376" s="61" t="s">
        <v>4980</v>
      </c>
      <c r="AR2376" s="28">
        <v>118091.2</v>
      </c>
      <c r="AS2376" s="28">
        <v>0</v>
      </c>
      <c r="AT2376" s="28">
        <v>0</v>
      </c>
      <c r="AU2376" s="62"/>
      <c r="DL2376"/>
      <c r="DM2376"/>
      <c r="DN2376"/>
      <c r="DO2376"/>
      <c r="DP2376"/>
      <c r="DQ2376"/>
      <c r="DR2376"/>
      <c r="DV2376" s="31" t="s">
        <v>2437</v>
      </c>
      <c r="DW2376" s="31" t="s">
        <v>2446</v>
      </c>
      <c r="DX2376" s="63"/>
      <c r="DY2376" s="63"/>
      <c r="DZ2376" s="63"/>
      <c r="EA2376" s="167"/>
      <c r="EB2376" s="60"/>
      <c r="EC2376" s="60"/>
      <c r="ED2376" s="60"/>
      <c r="EE2376" s="60"/>
      <c r="EF2376" s="60"/>
      <c r="EG2376" s="60"/>
      <c r="EH2376" s="60"/>
      <c r="EI2376" s="60"/>
      <c r="EJ2376" s="60"/>
      <c r="EK2376" s="60"/>
      <c r="EL2376" s="60"/>
      <c r="EM2376" s="60"/>
      <c r="EN2376" s="60"/>
      <c r="EO2376" s="60"/>
      <c r="EP2376" s="60"/>
      <c r="EQ2376" s="60"/>
      <c r="ER2376" s="60"/>
      <c r="ES2376" s="60"/>
      <c r="ET2376" s="60"/>
      <c r="EU2376" s="60"/>
      <c r="EV2376" s="60"/>
      <c r="EW2376" s="60"/>
      <c r="EX2376" s="60"/>
      <c r="EY2376" s="60"/>
      <c r="EZ2376" s="60"/>
      <c r="FA2376" s="60"/>
      <c r="FB2376" s="60"/>
    </row>
    <row r="2377" spans="22:158" x14ac:dyDescent="0.25">
      <c r="V2377" s="1"/>
      <c r="W2377" s="33"/>
      <c r="X2377" s="33"/>
      <c r="AH2377" s="38">
        <v>100</v>
      </c>
      <c r="AI2377" s="38">
        <v>145</v>
      </c>
      <c r="AJ2377" s="38">
        <v>16180</v>
      </c>
      <c r="AK2377" s="38">
        <v>18</v>
      </c>
      <c r="AL2377" s="38">
        <v>1919458</v>
      </c>
      <c r="AM2377" s="61" t="s">
        <v>1816</v>
      </c>
      <c r="AN2377" s="61" t="s">
        <v>1691</v>
      </c>
      <c r="AO2377" s="61" t="s">
        <v>1614</v>
      </c>
      <c r="AP2377" s="61" t="s">
        <v>4974</v>
      </c>
      <c r="AQ2377" s="61" t="s">
        <v>4980</v>
      </c>
      <c r="AR2377" s="28">
        <v>244174.80000000002</v>
      </c>
      <c r="AS2377" s="28">
        <v>0</v>
      </c>
      <c r="AT2377" s="28">
        <v>0</v>
      </c>
      <c r="AU2377" s="62"/>
      <c r="DL2377"/>
      <c r="DM2377"/>
      <c r="DN2377"/>
      <c r="DO2377"/>
      <c r="DP2377"/>
      <c r="DQ2377"/>
      <c r="DR2377"/>
      <c r="DV2377" s="31" t="s">
        <v>2437</v>
      </c>
      <c r="DW2377" s="31" t="s">
        <v>2446</v>
      </c>
      <c r="DX2377" s="63"/>
      <c r="DY2377" s="63"/>
      <c r="DZ2377" s="63"/>
      <c r="EA2377" s="167"/>
      <c r="EB2377" s="60"/>
      <c r="EC2377" s="60"/>
      <c r="ED2377" s="60"/>
      <c r="EE2377" s="60"/>
      <c r="EF2377" s="60"/>
      <c r="EG2377" s="60"/>
      <c r="EH2377" s="60"/>
      <c r="EI2377" s="60"/>
      <c r="EJ2377" s="60"/>
      <c r="EK2377" s="60"/>
      <c r="EL2377" s="60"/>
      <c r="EM2377" s="60"/>
      <c r="EN2377" s="60"/>
      <c r="EO2377" s="60"/>
      <c r="EP2377" s="60"/>
      <c r="EQ2377" s="60"/>
      <c r="ER2377" s="60"/>
      <c r="ES2377" s="60"/>
      <c r="ET2377" s="60"/>
      <c r="EU2377" s="60"/>
      <c r="EV2377" s="60"/>
      <c r="EW2377" s="60"/>
      <c r="EX2377" s="60"/>
      <c r="EY2377" s="60"/>
      <c r="EZ2377" s="60"/>
      <c r="FA2377" s="60"/>
      <c r="FB2377" s="60"/>
    </row>
    <row r="2378" spans="22:158" x14ac:dyDescent="0.25">
      <c r="W2378" s="33"/>
      <c r="X2378" s="33"/>
      <c r="AH2378" s="38">
        <v>100</v>
      </c>
      <c r="AI2378" s="38">
        <v>150</v>
      </c>
      <c r="AJ2378" s="38">
        <v>14300</v>
      </c>
      <c r="AK2378" s="38">
        <v>18</v>
      </c>
      <c r="AL2378" s="38">
        <v>1919458</v>
      </c>
      <c r="AM2378" s="61" t="s">
        <v>1816</v>
      </c>
      <c r="AN2378" s="61" t="s">
        <v>1695</v>
      </c>
      <c r="AO2378" s="61" t="s">
        <v>1574</v>
      </c>
      <c r="AP2378" s="61" t="s">
        <v>4974</v>
      </c>
      <c r="AQ2378" s="61" t="s">
        <v>4980</v>
      </c>
      <c r="AR2378" s="28">
        <v>43150.5</v>
      </c>
      <c r="AS2378" s="28">
        <v>0</v>
      </c>
      <c r="AT2378" s="28">
        <v>0</v>
      </c>
      <c r="AU2378" s="62"/>
      <c r="DL2378"/>
      <c r="DM2378"/>
      <c r="DN2378"/>
      <c r="DO2378"/>
      <c r="DP2378"/>
      <c r="DQ2378"/>
      <c r="DR2378"/>
      <c r="DV2378" s="31" t="s">
        <v>2437</v>
      </c>
      <c r="DW2378" s="31" t="s">
        <v>2447</v>
      </c>
      <c r="DX2378" s="63"/>
      <c r="DY2378" s="63"/>
      <c r="DZ2378" s="63"/>
      <c r="EA2378" s="167"/>
      <c r="EB2378" s="60"/>
      <c r="EC2378" s="60"/>
      <c r="ED2378" s="60"/>
      <c r="EE2378" s="60"/>
      <c r="EF2378" s="60"/>
      <c r="EG2378" s="60"/>
      <c r="EH2378" s="60"/>
      <c r="EI2378" s="60"/>
      <c r="EJ2378" s="60"/>
      <c r="EK2378" s="60"/>
      <c r="EL2378" s="60"/>
      <c r="EM2378" s="60"/>
      <c r="EN2378" s="60"/>
      <c r="EO2378" s="60"/>
      <c r="EP2378" s="60"/>
      <c r="EQ2378" s="60"/>
      <c r="ER2378" s="60"/>
      <c r="ES2378" s="60"/>
      <c r="ET2378" s="60"/>
      <c r="EU2378" s="60"/>
      <c r="EV2378" s="60"/>
      <c r="EW2378" s="60"/>
      <c r="EX2378" s="60"/>
      <c r="EY2378" s="60"/>
      <c r="EZ2378" s="60"/>
      <c r="FA2378" s="60"/>
      <c r="FB2378" s="60"/>
    </row>
    <row r="2379" spans="22:158" x14ac:dyDescent="0.25">
      <c r="W2379" s="33"/>
      <c r="X2379" s="33"/>
      <c r="AH2379" s="38">
        <v>100</v>
      </c>
      <c r="AI2379" s="38">
        <v>150</v>
      </c>
      <c r="AJ2379" s="38">
        <v>17500</v>
      </c>
      <c r="AK2379" s="38">
        <v>18</v>
      </c>
      <c r="AL2379" s="38">
        <v>1919458</v>
      </c>
      <c r="AM2379" s="61" t="s">
        <v>1816</v>
      </c>
      <c r="AN2379" s="61" t="s">
        <v>1695</v>
      </c>
      <c r="AO2379" s="61" t="s">
        <v>1644</v>
      </c>
      <c r="AP2379" s="61" t="s">
        <v>4974</v>
      </c>
      <c r="AQ2379" s="61" t="s">
        <v>4980</v>
      </c>
      <c r="AR2379" s="28">
        <v>30352.3</v>
      </c>
      <c r="AS2379" s="28">
        <v>0</v>
      </c>
      <c r="AT2379" s="28">
        <v>0</v>
      </c>
      <c r="AU2379" s="62"/>
      <c r="DL2379"/>
      <c r="DM2379"/>
      <c r="DN2379"/>
      <c r="DO2379"/>
      <c r="DP2379"/>
      <c r="DQ2379"/>
      <c r="DR2379"/>
      <c r="DV2379" s="31" t="s">
        <v>2437</v>
      </c>
      <c r="DW2379" s="31" t="s">
        <v>2447</v>
      </c>
      <c r="DX2379" s="63"/>
      <c r="DY2379" s="63"/>
      <c r="DZ2379" s="63"/>
      <c r="EA2379" s="167"/>
      <c r="EB2379" s="60"/>
      <c r="EC2379" s="60"/>
      <c r="ED2379" s="60"/>
      <c r="EE2379" s="60"/>
      <c r="EF2379" s="60"/>
      <c r="EG2379" s="60"/>
      <c r="EH2379" s="60"/>
      <c r="EI2379" s="60"/>
      <c r="EJ2379" s="60"/>
      <c r="EK2379" s="60"/>
      <c r="EL2379" s="60"/>
      <c r="EM2379" s="60"/>
      <c r="EN2379" s="60"/>
      <c r="EO2379" s="60"/>
      <c r="EP2379" s="60"/>
      <c r="EQ2379" s="60"/>
      <c r="ER2379" s="60"/>
      <c r="ES2379" s="60"/>
      <c r="ET2379" s="60"/>
      <c r="EU2379" s="60"/>
      <c r="EV2379" s="60"/>
      <c r="EW2379" s="60"/>
      <c r="EX2379" s="60"/>
      <c r="EY2379" s="60"/>
      <c r="EZ2379" s="60"/>
      <c r="FA2379" s="60"/>
      <c r="FB2379" s="60"/>
    </row>
    <row r="2380" spans="22:158" x14ac:dyDescent="0.25">
      <c r="V2380" s="1"/>
      <c r="W2380" s="33"/>
      <c r="X2380" s="33"/>
      <c r="AH2380" s="38">
        <v>100</v>
      </c>
      <c r="AI2380" s="38">
        <v>155</v>
      </c>
      <c r="AJ2380" s="38">
        <v>10050</v>
      </c>
      <c r="AK2380" s="38">
        <v>18</v>
      </c>
      <c r="AL2380" s="38">
        <v>1919458</v>
      </c>
      <c r="AM2380" s="61" t="s">
        <v>1816</v>
      </c>
      <c r="AN2380" s="61" t="s">
        <v>1686</v>
      </c>
      <c r="AO2380" s="61" t="s">
        <v>5044</v>
      </c>
      <c r="AP2380" s="61" t="s">
        <v>4974</v>
      </c>
      <c r="AQ2380" s="61" t="s">
        <v>4980</v>
      </c>
      <c r="AR2380" s="28">
        <v>84088.7</v>
      </c>
      <c r="AS2380" s="28">
        <v>0</v>
      </c>
      <c r="AT2380" s="28">
        <v>0</v>
      </c>
      <c r="AU2380" s="62"/>
      <c r="DL2380"/>
      <c r="DM2380"/>
      <c r="DN2380"/>
      <c r="DO2380"/>
      <c r="DP2380"/>
      <c r="DQ2380"/>
      <c r="DR2380"/>
      <c r="DV2380" s="31" t="s">
        <v>2437</v>
      </c>
      <c r="DW2380" s="31" t="s">
        <v>2448</v>
      </c>
      <c r="DX2380" s="63"/>
      <c r="DY2380" s="63"/>
      <c r="DZ2380" s="63"/>
      <c r="EA2380" s="167"/>
      <c r="EB2380" s="60"/>
      <c r="EC2380" s="60"/>
      <c r="ED2380" s="60"/>
      <c r="EE2380" s="60"/>
      <c r="EF2380" s="60"/>
      <c r="EG2380" s="60"/>
      <c r="EH2380" s="60"/>
      <c r="EI2380" s="60"/>
      <c r="EJ2380" s="60"/>
      <c r="EK2380" s="60"/>
      <c r="EL2380" s="60"/>
      <c r="EM2380" s="60"/>
      <c r="EN2380" s="60"/>
      <c r="EO2380" s="60"/>
      <c r="EP2380" s="60"/>
      <c r="EQ2380" s="60"/>
      <c r="ER2380" s="60"/>
      <c r="ES2380" s="60"/>
      <c r="ET2380" s="60"/>
      <c r="EU2380" s="60"/>
      <c r="EV2380" s="60"/>
      <c r="EW2380" s="60"/>
      <c r="EX2380" s="60"/>
      <c r="EY2380" s="60"/>
      <c r="EZ2380" s="60"/>
      <c r="FA2380" s="60"/>
      <c r="FB2380" s="60"/>
    </row>
    <row r="2381" spans="22:158" x14ac:dyDescent="0.25">
      <c r="W2381" s="33"/>
      <c r="X2381" s="33"/>
      <c r="AH2381" s="38">
        <v>100</v>
      </c>
      <c r="AI2381" s="38">
        <v>155</v>
      </c>
      <c r="AJ2381" s="38">
        <v>12300</v>
      </c>
      <c r="AK2381" s="38">
        <v>18</v>
      </c>
      <c r="AL2381" s="38">
        <v>1919458</v>
      </c>
      <c r="AM2381" s="61" t="s">
        <v>1816</v>
      </c>
      <c r="AN2381" s="61" t="s">
        <v>1686</v>
      </c>
      <c r="AO2381" s="61" t="s">
        <v>5090</v>
      </c>
      <c r="AP2381" s="61" t="s">
        <v>4974</v>
      </c>
      <c r="AQ2381" s="61" t="s">
        <v>4980</v>
      </c>
      <c r="AR2381" s="28">
        <v>448473</v>
      </c>
      <c r="AS2381" s="28">
        <v>0</v>
      </c>
      <c r="AT2381" s="28">
        <v>0</v>
      </c>
      <c r="AU2381" s="62"/>
      <c r="DL2381"/>
      <c r="DM2381"/>
      <c r="DN2381"/>
      <c r="DO2381"/>
      <c r="DP2381"/>
      <c r="DQ2381"/>
      <c r="DR2381"/>
      <c r="DV2381" s="31" t="s">
        <v>2437</v>
      </c>
      <c r="DW2381" s="31" t="s">
        <v>2448</v>
      </c>
      <c r="DX2381" s="63"/>
      <c r="DY2381" s="63"/>
      <c r="DZ2381" s="63"/>
      <c r="EA2381" s="167"/>
      <c r="EB2381" s="60"/>
      <c r="EC2381" s="60"/>
      <c r="ED2381" s="60"/>
      <c r="EE2381" s="60"/>
      <c r="EF2381" s="60"/>
      <c r="EG2381" s="60"/>
      <c r="EH2381" s="60"/>
      <c r="EI2381" s="60"/>
      <c r="EJ2381" s="60"/>
      <c r="EK2381" s="60"/>
      <c r="EL2381" s="60"/>
      <c r="EM2381" s="60"/>
      <c r="EN2381" s="60"/>
      <c r="EO2381" s="60"/>
      <c r="EP2381" s="60"/>
      <c r="EQ2381" s="60"/>
      <c r="ER2381" s="60"/>
      <c r="ES2381" s="60"/>
      <c r="ET2381" s="60"/>
      <c r="EU2381" s="60"/>
      <c r="EV2381" s="60"/>
      <c r="EW2381" s="60"/>
      <c r="EX2381" s="60"/>
      <c r="EY2381" s="60"/>
      <c r="EZ2381" s="60"/>
      <c r="FA2381" s="60"/>
      <c r="FB2381" s="60"/>
    </row>
    <row r="2382" spans="22:158" x14ac:dyDescent="0.25">
      <c r="V2382" s="1"/>
      <c r="W2382" s="33"/>
      <c r="X2382" s="33"/>
      <c r="AH2382" s="38">
        <v>100</v>
      </c>
      <c r="AI2382" s="38">
        <v>155</v>
      </c>
      <c r="AJ2382" s="38">
        <v>17800</v>
      </c>
      <c r="AK2382" s="38">
        <v>18</v>
      </c>
      <c r="AL2382" s="38">
        <v>1919458</v>
      </c>
      <c r="AM2382" s="61" t="s">
        <v>1816</v>
      </c>
      <c r="AN2382" s="61" t="s">
        <v>1686</v>
      </c>
      <c r="AO2382" s="61" t="s">
        <v>1651</v>
      </c>
      <c r="AP2382" s="61" t="s">
        <v>4974</v>
      </c>
      <c r="AQ2382" s="61" t="s">
        <v>4980</v>
      </c>
      <c r="AR2382" s="28">
        <v>219966.1</v>
      </c>
      <c r="AS2382" s="28">
        <v>0</v>
      </c>
      <c r="AT2382" s="28">
        <v>0</v>
      </c>
      <c r="AU2382" s="62"/>
      <c r="DL2382"/>
      <c r="DM2382"/>
      <c r="DN2382"/>
      <c r="DO2382"/>
      <c r="DP2382"/>
      <c r="DQ2382"/>
      <c r="DR2382"/>
      <c r="DV2382" s="31" t="s">
        <v>2437</v>
      </c>
      <c r="DW2382" s="31" t="s">
        <v>2448</v>
      </c>
      <c r="DX2382" s="63"/>
      <c r="DY2382" s="63"/>
      <c r="DZ2382" s="63"/>
      <c r="EA2382" s="167"/>
      <c r="EB2382" s="60"/>
      <c r="EC2382" s="60"/>
      <c r="ED2382" s="60"/>
      <c r="EE2382" s="60"/>
      <c r="EF2382" s="60"/>
      <c r="EG2382" s="60"/>
      <c r="EH2382" s="60"/>
      <c r="EI2382" s="60"/>
      <c r="EJ2382" s="60"/>
      <c r="EK2382" s="60"/>
      <c r="EL2382" s="60"/>
      <c r="EM2382" s="60"/>
      <c r="EN2382" s="60"/>
      <c r="EO2382" s="60"/>
      <c r="EP2382" s="60"/>
      <c r="EQ2382" s="60"/>
      <c r="ER2382" s="60"/>
      <c r="ES2382" s="60"/>
      <c r="ET2382" s="60"/>
      <c r="EU2382" s="60"/>
      <c r="EV2382" s="60"/>
      <c r="EW2382" s="60"/>
      <c r="EX2382" s="60"/>
      <c r="EY2382" s="60"/>
      <c r="EZ2382" s="60"/>
      <c r="FA2382" s="60"/>
      <c r="FB2382" s="60"/>
    </row>
    <row r="2383" spans="22:158" x14ac:dyDescent="0.25">
      <c r="V2383" s="1"/>
      <c r="W2383" s="33"/>
      <c r="X2383" s="33"/>
      <c r="AH2383" s="38">
        <v>100</v>
      </c>
      <c r="AI2383" s="38">
        <v>155</v>
      </c>
      <c r="AJ2383" s="38">
        <v>18200</v>
      </c>
      <c r="AK2383" s="38">
        <v>18</v>
      </c>
      <c r="AL2383" s="38">
        <v>1919458</v>
      </c>
      <c r="AM2383" s="61" t="s">
        <v>1816</v>
      </c>
      <c r="AN2383" s="61" t="s">
        <v>1686</v>
      </c>
      <c r="AO2383" s="61" t="s">
        <v>1660</v>
      </c>
      <c r="AP2383" s="61" t="s">
        <v>4974</v>
      </c>
      <c r="AQ2383" s="61" t="s">
        <v>4980</v>
      </c>
      <c r="AR2383" s="28">
        <v>42814</v>
      </c>
      <c r="AS2383" s="28">
        <v>0</v>
      </c>
      <c r="AT2383" s="28">
        <v>0</v>
      </c>
      <c r="AU2383" s="62"/>
      <c r="DL2383"/>
      <c r="DM2383"/>
      <c r="DN2383"/>
      <c r="DO2383"/>
      <c r="DP2383"/>
      <c r="DQ2383"/>
      <c r="DR2383"/>
      <c r="DV2383" s="31" t="s">
        <v>2437</v>
      </c>
      <c r="DW2383" s="31" t="s">
        <v>2448</v>
      </c>
      <c r="DX2383" s="63"/>
      <c r="DY2383" s="63"/>
      <c r="DZ2383" s="63"/>
      <c r="EA2383" s="167"/>
      <c r="EB2383" s="60"/>
      <c r="EC2383" s="60"/>
      <c r="ED2383" s="60"/>
      <c r="EE2383" s="60"/>
      <c r="EF2383" s="60"/>
      <c r="EG2383" s="60"/>
      <c r="EH2383" s="60"/>
      <c r="EI2383" s="60"/>
      <c r="EJ2383" s="60"/>
      <c r="EK2383" s="60"/>
      <c r="EL2383" s="60"/>
      <c r="EM2383" s="60"/>
      <c r="EN2383" s="60"/>
      <c r="EO2383" s="60"/>
      <c r="EP2383" s="60"/>
      <c r="EQ2383" s="60"/>
      <c r="ER2383" s="60"/>
      <c r="ES2383" s="60"/>
      <c r="ET2383" s="60"/>
      <c r="EU2383" s="60"/>
      <c r="EV2383" s="60"/>
      <c r="EW2383" s="60"/>
      <c r="EX2383" s="60"/>
      <c r="EY2383" s="60"/>
      <c r="EZ2383" s="60"/>
      <c r="FA2383" s="60"/>
      <c r="FB2383" s="60"/>
    </row>
    <row r="2384" spans="22:158" x14ac:dyDescent="0.25">
      <c r="W2384" s="33"/>
      <c r="X2384" s="33"/>
      <c r="AH2384" s="38">
        <v>100</v>
      </c>
      <c r="AI2384" s="38">
        <v>160</v>
      </c>
      <c r="AJ2384" s="38">
        <v>11250</v>
      </c>
      <c r="AK2384" s="38">
        <v>18</v>
      </c>
      <c r="AL2384" s="38">
        <v>1919458</v>
      </c>
      <c r="AM2384" s="61" t="s">
        <v>1816</v>
      </c>
      <c r="AN2384" s="61" t="s">
        <v>1694</v>
      </c>
      <c r="AO2384" s="61" t="s">
        <v>5068</v>
      </c>
      <c r="AP2384" s="61" t="s">
        <v>4974</v>
      </c>
      <c r="AQ2384" s="61" t="s">
        <v>4980</v>
      </c>
      <c r="AR2384" s="28">
        <v>35764.199999999997</v>
      </c>
      <c r="AS2384" s="28">
        <v>0</v>
      </c>
      <c r="AT2384" s="28">
        <v>0</v>
      </c>
      <c r="AU2384" s="62"/>
      <c r="DL2384"/>
      <c r="DM2384"/>
      <c r="DN2384"/>
      <c r="DO2384"/>
      <c r="DP2384"/>
      <c r="DQ2384"/>
      <c r="DR2384"/>
      <c r="DV2384" s="31" t="s">
        <v>2437</v>
      </c>
      <c r="DW2384" s="31" t="s">
        <v>2449</v>
      </c>
      <c r="DX2384" s="63"/>
      <c r="DY2384" s="63"/>
      <c r="DZ2384" s="63"/>
      <c r="EA2384" s="167"/>
      <c r="EB2384" s="60"/>
      <c r="EC2384" s="60"/>
      <c r="ED2384" s="60"/>
      <c r="EE2384" s="60"/>
      <c r="EF2384" s="60"/>
      <c r="EG2384" s="60"/>
      <c r="EH2384" s="60"/>
      <c r="EI2384" s="60"/>
      <c r="EJ2384" s="60"/>
      <c r="EK2384" s="60"/>
      <c r="EL2384" s="60"/>
      <c r="EM2384" s="60"/>
      <c r="EN2384" s="60"/>
      <c r="EO2384" s="60"/>
      <c r="EP2384" s="60"/>
      <c r="EQ2384" s="60"/>
      <c r="ER2384" s="60"/>
      <c r="ES2384" s="60"/>
      <c r="ET2384" s="60"/>
      <c r="EU2384" s="60"/>
      <c r="EV2384" s="60"/>
      <c r="EW2384" s="60"/>
      <c r="EX2384" s="60"/>
      <c r="EY2384" s="60"/>
      <c r="EZ2384" s="60"/>
      <c r="FA2384" s="60"/>
      <c r="FB2384" s="60"/>
    </row>
    <row r="2385" spans="22:158" x14ac:dyDescent="0.25">
      <c r="W2385" s="33"/>
      <c r="X2385" s="33"/>
      <c r="AH2385" s="38">
        <v>100</v>
      </c>
      <c r="AI2385" s="38">
        <v>105</v>
      </c>
      <c r="AJ2385" s="38">
        <v>10500</v>
      </c>
      <c r="AK2385" s="38">
        <v>30</v>
      </c>
      <c r="AL2385" s="38">
        <v>3409958</v>
      </c>
      <c r="AM2385" s="61" t="s">
        <v>1816</v>
      </c>
      <c r="AN2385" s="61" t="s">
        <v>1688</v>
      </c>
      <c r="AO2385" s="61" t="s">
        <v>5053</v>
      </c>
      <c r="AP2385" s="61" t="s">
        <v>5036</v>
      </c>
      <c r="AQ2385" s="61" t="s">
        <v>2191</v>
      </c>
      <c r="AR2385" s="28">
        <v>0</v>
      </c>
      <c r="AS2385" s="28">
        <v>4115</v>
      </c>
      <c r="AT2385" s="28">
        <v>25959</v>
      </c>
      <c r="AU2385" s="62"/>
      <c r="DL2385"/>
      <c r="DM2385"/>
      <c r="DN2385"/>
      <c r="DO2385"/>
      <c r="DP2385"/>
      <c r="DQ2385"/>
      <c r="DR2385"/>
      <c r="DV2385" s="31" t="s">
        <v>2450</v>
      </c>
      <c r="DW2385" s="31" t="s">
        <v>2451</v>
      </c>
      <c r="DX2385" s="63"/>
      <c r="DY2385" s="63"/>
      <c r="DZ2385" s="63"/>
      <c r="EA2385" s="167"/>
      <c r="EB2385" s="60"/>
      <c r="EC2385" s="60"/>
      <c r="ED2385" s="60"/>
      <c r="EE2385" s="60"/>
      <c r="EF2385" s="60"/>
      <c r="EG2385" s="60"/>
      <c r="EH2385" s="60"/>
      <c r="EI2385" s="60"/>
      <c r="EJ2385" s="60"/>
      <c r="EK2385" s="60"/>
      <c r="EL2385" s="60"/>
      <c r="EM2385" s="60"/>
      <c r="EN2385" s="60"/>
      <c r="EO2385" s="60"/>
      <c r="EP2385" s="60"/>
      <c r="EQ2385" s="60"/>
      <c r="ER2385" s="60"/>
      <c r="ES2385" s="60"/>
      <c r="ET2385" s="60"/>
      <c r="EU2385" s="60"/>
      <c r="EV2385" s="60"/>
      <c r="EW2385" s="60"/>
      <c r="EX2385" s="60"/>
      <c r="EY2385" s="60"/>
      <c r="EZ2385" s="60"/>
      <c r="FA2385" s="60"/>
      <c r="FB2385" s="60"/>
    </row>
    <row r="2386" spans="22:158" x14ac:dyDescent="0.25">
      <c r="W2386" s="33"/>
      <c r="X2386" s="33"/>
      <c r="AH2386" s="38">
        <v>100</v>
      </c>
      <c r="AI2386" s="38">
        <v>105</v>
      </c>
      <c r="AJ2386" s="38">
        <v>10750</v>
      </c>
      <c r="AK2386" s="38">
        <v>30</v>
      </c>
      <c r="AL2386" s="38">
        <v>3409958</v>
      </c>
      <c r="AM2386" s="61" t="s">
        <v>1816</v>
      </c>
      <c r="AN2386" s="61" t="s">
        <v>1688</v>
      </c>
      <c r="AO2386" s="61" t="s">
        <v>5058</v>
      </c>
      <c r="AP2386" s="61" t="s">
        <v>5036</v>
      </c>
      <c r="AQ2386" s="61" t="s">
        <v>2191</v>
      </c>
      <c r="AR2386" s="28">
        <v>0</v>
      </c>
      <c r="AS2386" s="28">
        <v>0</v>
      </c>
      <c r="AT2386" s="28">
        <v>0</v>
      </c>
      <c r="AU2386" s="62"/>
      <c r="DL2386"/>
      <c r="DM2386"/>
      <c r="DN2386"/>
      <c r="DO2386"/>
      <c r="DP2386"/>
      <c r="DQ2386"/>
      <c r="DR2386"/>
      <c r="DV2386" s="31" t="s">
        <v>2450</v>
      </c>
      <c r="DW2386" s="31" t="s">
        <v>2451</v>
      </c>
      <c r="DX2386" s="63"/>
      <c r="DY2386" s="63"/>
      <c r="DZ2386" s="63"/>
      <c r="EA2386" s="167"/>
      <c r="EB2386" s="60"/>
      <c r="EC2386" s="60"/>
      <c r="ED2386" s="60"/>
      <c r="EE2386" s="60"/>
      <c r="EF2386" s="60"/>
      <c r="EG2386" s="60"/>
      <c r="EH2386" s="60"/>
      <c r="EI2386" s="60"/>
      <c r="EJ2386" s="60"/>
      <c r="EK2386" s="60"/>
      <c r="EL2386" s="60"/>
      <c r="EM2386" s="60"/>
      <c r="EN2386" s="60"/>
      <c r="EO2386" s="60"/>
      <c r="EP2386" s="60"/>
      <c r="EQ2386" s="60"/>
      <c r="ER2386" s="60"/>
      <c r="ES2386" s="60"/>
      <c r="ET2386" s="60"/>
      <c r="EU2386" s="60"/>
      <c r="EV2386" s="60"/>
      <c r="EW2386" s="60"/>
      <c r="EX2386" s="60"/>
      <c r="EY2386" s="60"/>
      <c r="EZ2386" s="60"/>
      <c r="FA2386" s="60"/>
      <c r="FB2386" s="60"/>
    </row>
    <row r="2387" spans="22:158" x14ac:dyDescent="0.25">
      <c r="W2387" s="33"/>
      <c r="X2387" s="33"/>
      <c r="AH2387" s="38">
        <v>100</v>
      </c>
      <c r="AI2387" s="38">
        <v>105</v>
      </c>
      <c r="AJ2387" s="38">
        <v>11450</v>
      </c>
      <c r="AK2387" s="38">
        <v>30</v>
      </c>
      <c r="AL2387" s="38">
        <v>3409958</v>
      </c>
      <c r="AM2387" s="61" t="s">
        <v>1816</v>
      </c>
      <c r="AN2387" s="61" t="s">
        <v>1688</v>
      </c>
      <c r="AO2387" s="61" t="s">
        <v>5072</v>
      </c>
      <c r="AP2387" s="61" t="s">
        <v>5036</v>
      </c>
      <c r="AQ2387" s="61" t="s">
        <v>2191</v>
      </c>
      <c r="AR2387" s="28">
        <v>0</v>
      </c>
      <c r="AS2387" s="28">
        <v>55732</v>
      </c>
      <c r="AT2387" s="28">
        <v>0</v>
      </c>
      <c r="AU2387" s="62"/>
      <c r="DL2387"/>
      <c r="DM2387"/>
      <c r="DN2387"/>
      <c r="DO2387"/>
      <c r="DP2387"/>
      <c r="DQ2387"/>
      <c r="DR2387"/>
      <c r="DV2387" s="31" t="s">
        <v>2450</v>
      </c>
      <c r="DW2387" s="31" t="s">
        <v>2451</v>
      </c>
      <c r="DX2387" s="63"/>
      <c r="DY2387" s="63"/>
      <c r="DZ2387" s="63"/>
      <c r="EA2387" s="167"/>
      <c r="EB2387" s="60"/>
      <c r="EC2387" s="60"/>
      <c r="ED2387" s="60"/>
      <c r="EE2387" s="60"/>
      <c r="EF2387" s="60"/>
      <c r="EG2387" s="60"/>
      <c r="EH2387" s="60"/>
      <c r="EI2387" s="60"/>
      <c r="EJ2387" s="60"/>
      <c r="EK2387" s="60"/>
      <c r="EL2387" s="60"/>
      <c r="EM2387" s="60"/>
      <c r="EN2387" s="60"/>
      <c r="EO2387" s="60"/>
      <c r="EP2387" s="60"/>
      <c r="EQ2387" s="60"/>
      <c r="ER2387" s="60"/>
      <c r="ES2387" s="60"/>
      <c r="ET2387" s="60"/>
      <c r="EU2387" s="60"/>
      <c r="EV2387" s="60"/>
      <c r="EW2387" s="60"/>
      <c r="EX2387" s="60"/>
      <c r="EY2387" s="60"/>
      <c r="EZ2387" s="60"/>
      <c r="FA2387" s="60"/>
      <c r="FB2387" s="60"/>
    </row>
    <row r="2388" spans="22:158" x14ac:dyDescent="0.25">
      <c r="V2388" s="1"/>
      <c r="W2388" s="33"/>
      <c r="X2388" s="33"/>
      <c r="AH2388" s="38">
        <v>100</v>
      </c>
      <c r="AI2388" s="38">
        <v>105</v>
      </c>
      <c r="AJ2388" s="38">
        <v>12850</v>
      </c>
      <c r="AK2388" s="38">
        <v>30</v>
      </c>
      <c r="AL2388" s="38">
        <v>3409958</v>
      </c>
      <c r="AM2388" s="61" t="s">
        <v>1816</v>
      </c>
      <c r="AN2388" s="61" t="s">
        <v>1688</v>
      </c>
      <c r="AO2388" s="61" t="s">
        <v>5098</v>
      </c>
      <c r="AP2388" s="61" t="s">
        <v>5036</v>
      </c>
      <c r="AQ2388" s="61" t="s">
        <v>2191</v>
      </c>
      <c r="AR2388" s="28">
        <v>0</v>
      </c>
      <c r="AS2388" s="28">
        <v>21808</v>
      </c>
      <c r="AT2388" s="28">
        <v>0</v>
      </c>
      <c r="AU2388" s="62"/>
      <c r="DL2388"/>
      <c r="DM2388"/>
      <c r="DN2388"/>
      <c r="DO2388"/>
      <c r="DP2388"/>
      <c r="DQ2388"/>
      <c r="DR2388"/>
      <c r="DV2388" s="31" t="s">
        <v>2450</v>
      </c>
      <c r="DW2388" s="31" t="s">
        <v>2451</v>
      </c>
      <c r="DX2388" s="63"/>
      <c r="DY2388" s="63"/>
      <c r="DZ2388" s="63"/>
      <c r="EA2388" s="167"/>
      <c r="EB2388" s="60"/>
      <c r="EC2388" s="60"/>
      <c r="ED2388" s="60"/>
      <c r="EE2388" s="60"/>
      <c r="EF2388" s="60"/>
      <c r="EG2388" s="60"/>
      <c r="EH2388" s="60"/>
      <c r="EI2388" s="60"/>
      <c r="EJ2388" s="60"/>
      <c r="EK2388" s="60"/>
      <c r="EL2388" s="60"/>
      <c r="EM2388" s="60"/>
      <c r="EN2388" s="60"/>
      <c r="EO2388" s="60"/>
      <c r="EP2388" s="60"/>
      <c r="EQ2388" s="60"/>
      <c r="ER2388" s="60"/>
      <c r="ES2388" s="60"/>
      <c r="ET2388" s="60"/>
      <c r="EU2388" s="60"/>
      <c r="EV2388" s="60"/>
      <c r="EW2388" s="60"/>
      <c r="EX2388" s="60"/>
      <c r="EY2388" s="60"/>
      <c r="EZ2388" s="60"/>
      <c r="FA2388" s="60"/>
      <c r="FB2388" s="60"/>
    </row>
    <row r="2389" spans="22:158" x14ac:dyDescent="0.25">
      <c r="W2389" s="33"/>
      <c r="X2389" s="33"/>
      <c r="AH2389" s="38">
        <v>100</v>
      </c>
      <c r="AI2389" s="38">
        <v>105</v>
      </c>
      <c r="AJ2389" s="38">
        <v>13100</v>
      </c>
      <c r="AK2389" s="38">
        <v>30</v>
      </c>
      <c r="AL2389" s="38">
        <v>3409958</v>
      </c>
      <c r="AM2389" s="61" t="s">
        <v>1816</v>
      </c>
      <c r="AN2389" s="61" t="s">
        <v>1688</v>
      </c>
      <c r="AO2389" s="61" t="s">
        <v>5104</v>
      </c>
      <c r="AP2389" s="61" t="s">
        <v>5036</v>
      </c>
      <c r="AQ2389" s="61" t="s">
        <v>2191</v>
      </c>
      <c r="AR2389" s="28">
        <v>0</v>
      </c>
      <c r="AS2389" s="28">
        <v>0</v>
      </c>
      <c r="AT2389" s="28">
        <v>111159</v>
      </c>
      <c r="AU2389" s="62"/>
      <c r="DL2389"/>
      <c r="DM2389"/>
      <c r="DN2389"/>
      <c r="DO2389"/>
      <c r="DP2389"/>
      <c r="DQ2389"/>
      <c r="DR2389"/>
      <c r="DV2389" s="31" t="s">
        <v>2450</v>
      </c>
      <c r="DW2389" s="31" t="s">
        <v>2451</v>
      </c>
      <c r="DX2389" s="63"/>
      <c r="DY2389" s="63"/>
      <c r="DZ2389" s="63"/>
      <c r="EA2389" s="167"/>
      <c r="EB2389" s="60"/>
      <c r="EC2389" s="60"/>
      <c r="ED2389" s="60"/>
      <c r="EE2389" s="60"/>
      <c r="EF2389" s="60"/>
      <c r="EG2389" s="60"/>
      <c r="EH2389" s="60"/>
      <c r="EI2389" s="60"/>
      <c r="EJ2389" s="60"/>
      <c r="EK2389" s="60"/>
      <c r="EL2389" s="60"/>
      <c r="EM2389" s="60"/>
      <c r="EN2389" s="60"/>
      <c r="EO2389" s="60"/>
      <c r="EP2389" s="60"/>
      <c r="EQ2389" s="60"/>
      <c r="ER2389" s="60"/>
      <c r="ES2389" s="60"/>
      <c r="ET2389" s="60"/>
      <c r="EU2389" s="60"/>
      <c r="EV2389" s="60"/>
      <c r="EW2389" s="60"/>
      <c r="EX2389" s="60"/>
      <c r="EY2389" s="60"/>
      <c r="EZ2389" s="60"/>
      <c r="FA2389" s="60"/>
      <c r="FB2389" s="60"/>
    </row>
    <row r="2390" spans="22:158" x14ac:dyDescent="0.25">
      <c r="W2390" s="33"/>
      <c r="X2390" s="33"/>
      <c r="AH2390" s="38">
        <v>100</v>
      </c>
      <c r="AI2390" s="38">
        <v>105</v>
      </c>
      <c r="AJ2390" s="38">
        <v>13800</v>
      </c>
      <c r="AK2390" s="38">
        <v>30</v>
      </c>
      <c r="AL2390" s="38">
        <v>3409958</v>
      </c>
      <c r="AM2390" s="61" t="s">
        <v>1816</v>
      </c>
      <c r="AN2390" s="61" t="s">
        <v>1688</v>
      </c>
      <c r="AO2390" s="61" t="s">
        <v>5120</v>
      </c>
      <c r="AP2390" s="61" t="s">
        <v>5036</v>
      </c>
      <c r="AQ2390" s="61" t="s">
        <v>2191</v>
      </c>
      <c r="AR2390" s="28">
        <v>0</v>
      </c>
      <c r="AS2390" s="28">
        <v>4211</v>
      </c>
      <c r="AT2390" s="28">
        <v>0</v>
      </c>
      <c r="AU2390" s="62"/>
      <c r="DL2390"/>
      <c r="DM2390"/>
      <c r="DN2390"/>
      <c r="DO2390"/>
      <c r="DP2390"/>
      <c r="DQ2390"/>
      <c r="DR2390"/>
      <c r="DV2390" s="31" t="s">
        <v>2450</v>
      </c>
      <c r="DW2390" s="31" t="s">
        <v>2451</v>
      </c>
      <c r="DX2390" s="63"/>
      <c r="DY2390" s="63"/>
      <c r="DZ2390" s="63"/>
      <c r="EA2390" s="167"/>
      <c r="EB2390" s="60"/>
      <c r="EC2390" s="60"/>
      <c r="ED2390" s="60"/>
      <c r="EE2390" s="60"/>
      <c r="EF2390" s="60"/>
      <c r="EG2390" s="60"/>
      <c r="EH2390" s="60"/>
      <c r="EI2390" s="60"/>
      <c r="EJ2390" s="60"/>
      <c r="EK2390" s="60"/>
      <c r="EL2390" s="60"/>
      <c r="EM2390" s="60"/>
      <c r="EN2390" s="60"/>
      <c r="EO2390" s="60"/>
      <c r="EP2390" s="60"/>
      <c r="EQ2390" s="60"/>
      <c r="ER2390" s="60"/>
      <c r="ES2390" s="60"/>
      <c r="ET2390" s="60"/>
      <c r="EU2390" s="60"/>
      <c r="EV2390" s="60"/>
      <c r="EW2390" s="60"/>
      <c r="EX2390" s="60"/>
      <c r="EY2390" s="60"/>
      <c r="EZ2390" s="60"/>
      <c r="FA2390" s="60"/>
      <c r="FB2390" s="60"/>
    </row>
    <row r="2391" spans="22:158" x14ac:dyDescent="0.25">
      <c r="W2391" s="33"/>
      <c r="X2391" s="33"/>
      <c r="AH2391" s="38">
        <v>100</v>
      </c>
      <c r="AI2391" s="38">
        <v>105</v>
      </c>
      <c r="AJ2391" s="38">
        <v>14000</v>
      </c>
      <c r="AK2391" s="38">
        <v>30</v>
      </c>
      <c r="AL2391" s="38">
        <v>3409958</v>
      </c>
      <c r="AM2391" s="61" t="s">
        <v>1816</v>
      </c>
      <c r="AN2391" s="61" t="s">
        <v>1688</v>
      </c>
      <c r="AO2391" s="61" t="s">
        <v>5124</v>
      </c>
      <c r="AP2391" s="61" t="s">
        <v>5036</v>
      </c>
      <c r="AQ2391" s="61" t="s">
        <v>2191</v>
      </c>
      <c r="AR2391" s="28">
        <v>0</v>
      </c>
      <c r="AS2391" s="28">
        <v>242</v>
      </c>
      <c r="AT2391" s="28">
        <v>0</v>
      </c>
      <c r="AU2391" s="62"/>
      <c r="DL2391"/>
      <c r="DM2391"/>
      <c r="DN2391"/>
      <c r="DO2391"/>
      <c r="DP2391"/>
      <c r="DQ2391"/>
      <c r="DR2391"/>
      <c r="DV2391" s="31" t="s">
        <v>2450</v>
      </c>
      <c r="DW2391" s="31" t="s">
        <v>2451</v>
      </c>
      <c r="DX2391" s="63"/>
      <c r="DY2391" s="63"/>
      <c r="DZ2391" s="63"/>
      <c r="EA2391" s="167"/>
      <c r="EB2391" s="60"/>
      <c r="EC2391" s="60"/>
      <c r="ED2391" s="60"/>
      <c r="EE2391" s="60"/>
      <c r="EF2391" s="60"/>
      <c r="EG2391" s="60"/>
      <c r="EH2391" s="60"/>
      <c r="EI2391" s="60"/>
      <c r="EJ2391" s="60"/>
      <c r="EK2391" s="60"/>
      <c r="EL2391" s="60"/>
      <c r="EM2391" s="60"/>
      <c r="EN2391" s="60"/>
      <c r="EO2391" s="60"/>
      <c r="EP2391" s="60"/>
      <c r="EQ2391" s="60"/>
      <c r="ER2391" s="60"/>
      <c r="ES2391" s="60"/>
      <c r="ET2391" s="60"/>
      <c r="EU2391" s="60"/>
      <c r="EV2391" s="60"/>
      <c r="EW2391" s="60"/>
      <c r="EX2391" s="60"/>
      <c r="EY2391" s="60"/>
      <c r="EZ2391" s="60"/>
      <c r="FA2391" s="60"/>
      <c r="FB2391" s="60"/>
    </row>
    <row r="2392" spans="22:158" x14ac:dyDescent="0.25">
      <c r="V2392" s="1"/>
      <c r="W2392" s="33"/>
      <c r="X2392" s="33"/>
      <c r="AH2392" s="38">
        <v>100</v>
      </c>
      <c r="AI2392" s="38">
        <v>105</v>
      </c>
      <c r="AJ2392" s="38">
        <v>14900</v>
      </c>
      <c r="AK2392" s="38">
        <v>30</v>
      </c>
      <c r="AL2392" s="38">
        <v>3409958</v>
      </c>
      <c r="AM2392" s="61" t="s">
        <v>1816</v>
      </c>
      <c r="AN2392" s="61" t="s">
        <v>1688</v>
      </c>
      <c r="AO2392" s="61" t="s">
        <v>1587</v>
      </c>
      <c r="AP2392" s="61" t="s">
        <v>5036</v>
      </c>
      <c r="AQ2392" s="61" t="s">
        <v>2191</v>
      </c>
      <c r="AR2392" s="28">
        <v>0</v>
      </c>
      <c r="AS2392" s="28">
        <v>106480</v>
      </c>
      <c r="AT2392" s="28">
        <v>63943</v>
      </c>
      <c r="AU2392" s="62"/>
      <c r="DL2392"/>
      <c r="DM2392"/>
      <c r="DN2392"/>
      <c r="DO2392"/>
      <c r="DP2392"/>
      <c r="DQ2392"/>
      <c r="DR2392"/>
      <c r="DV2392" s="31" t="s">
        <v>2450</v>
      </c>
      <c r="DW2392" s="31" t="s">
        <v>2451</v>
      </c>
      <c r="DX2392" s="63"/>
      <c r="DY2392" s="63"/>
      <c r="DZ2392" s="63"/>
      <c r="EA2392" s="167"/>
      <c r="EB2392" s="60"/>
      <c r="EC2392" s="60"/>
      <c r="ED2392" s="60"/>
      <c r="EE2392" s="60"/>
      <c r="EF2392" s="60"/>
      <c r="EG2392" s="60"/>
      <c r="EH2392" s="60"/>
      <c r="EI2392" s="60"/>
      <c r="EJ2392" s="60"/>
      <c r="EK2392" s="60"/>
      <c r="EL2392" s="60"/>
      <c r="EM2392" s="60"/>
      <c r="EN2392" s="60"/>
      <c r="EO2392" s="60"/>
      <c r="EP2392" s="60"/>
      <c r="EQ2392" s="60"/>
      <c r="ER2392" s="60"/>
      <c r="ES2392" s="60"/>
      <c r="ET2392" s="60"/>
      <c r="EU2392" s="60"/>
      <c r="EV2392" s="60"/>
      <c r="EW2392" s="60"/>
      <c r="EX2392" s="60"/>
      <c r="EY2392" s="60"/>
      <c r="EZ2392" s="60"/>
      <c r="FA2392" s="60"/>
      <c r="FB2392" s="60"/>
    </row>
    <row r="2393" spans="22:158" x14ac:dyDescent="0.25">
      <c r="W2393" s="33"/>
      <c r="X2393" s="33"/>
      <c r="AH2393" s="38">
        <v>100</v>
      </c>
      <c r="AI2393" s="38">
        <v>105</v>
      </c>
      <c r="AJ2393" s="38">
        <v>16250</v>
      </c>
      <c r="AK2393" s="38">
        <v>30</v>
      </c>
      <c r="AL2393" s="38">
        <v>3409958</v>
      </c>
      <c r="AM2393" s="61" t="s">
        <v>1816</v>
      </c>
      <c r="AN2393" s="61" t="s">
        <v>1688</v>
      </c>
      <c r="AO2393" s="61" t="s">
        <v>1616</v>
      </c>
      <c r="AP2393" s="61" t="s">
        <v>5036</v>
      </c>
      <c r="AQ2393" s="61" t="s">
        <v>2191</v>
      </c>
      <c r="AR2393" s="28">
        <v>0</v>
      </c>
      <c r="AS2393" s="28">
        <v>0</v>
      </c>
      <c r="AT2393" s="28">
        <v>9713</v>
      </c>
      <c r="AU2393" s="62"/>
      <c r="DL2393"/>
      <c r="DM2393"/>
      <c r="DN2393"/>
      <c r="DO2393"/>
      <c r="DP2393"/>
      <c r="DQ2393"/>
      <c r="DR2393"/>
      <c r="DV2393" s="31" t="s">
        <v>2450</v>
      </c>
      <c r="DW2393" s="31" t="s">
        <v>2451</v>
      </c>
      <c r="DX2393" s="63"/>
      <c r="DY2393" s="63"/>
      <c r="DZ2393" s="63"/>
      <c r="EA2393" s="167"/>
      <c r="EB2393" s="60"/>
      <c r="EC2393" s="60"/>
      <c r="ED2393" s="60"/>
      <c r="EE2393" s="60"/>
      <c r="EF2393" s="60"/>
      <c r="EG2393" s="60"/>
      <c r="EH2393" s="60"/>
      <c r="EI2393" s="60"/>
      <c r="EJ2393" s="60"/>
      <c r="EK2393" s="60"/>
      <c r="EL2393" s="60"/>
      <c r="EM2393" s="60"/>
      <c r="EN2393" s="60"/>
      <c r="EO2393" s="60"/>
      <c r="EP2393" s="60"/>
      <c r="EQ2393" s="60"/>
      <c r="ER2393" s="60"/>
      <c r="ES2393" s="60"/>
      <c r="ET2393" s="60"/>
      <c r="EU2393" s="60"/>
      <c r="EV2393" s="60"/>
      <c r="EW2393" s="60"/>
      <c r="EX2393" s="60"/>
      <c r="EY2393" s="60"/>
      <c r="EZ2393" s="60"/>
      <c r="FA2393" s="60"/>
      <c r="FB2393" s="60"/>
    </row>
    <row r="2394" spans="22:158" x14ac:dyDescent="0.25">
      <c r="V2394" s="1"/>
      <c r="W2394" s="33"/>
      <c r="X2394" s="33"/>
      <c r="AH2394" s="38">
        <v>100</v>
      </c>
      <c r="AI2394" s="38">
        <v>105</v>
      </c>
      <c r="AJ2394" s="38">
        <v>16350</v>
      </c>
      <c r="AK2394" s="38">
        <v>30</v>
      </c>
      <c r="AL2394" s="38">
        <v>3409958</v>
      </c>
      <c r="AM2394" s="61" t="s">
        <v>1816</v>
      </c>
      <c r="AN2394" s="61" t="s">
        <v>1688</v>
      </c>
      <c r="AO2394" s="61" t="s">
        <v>1618</v>
      </c>
      <c r="AP2394" s="61" t="s">
        <v>5036</v>
      </c>
      <c r="AQ2394" s="61" t="s">
        <v>2191</v>
      </c>
      <c r="AR2394" s="28">
        <v>0</v>
      </c>
      <c r="AS2394" s="28">
        <v>33650</v>
      </c>
      <c r="AT2394" s="28">
        <v>0</v>
      </c>
      <c r="AU2394" s="62"/>
      <c r="DL2394"/>
      <c r="DM2394"/>
      <c r="DN2394"/>
      <c r="DO2394"/>
      <c r="DP2394"/>
      <c r="DQ2394"/>
      <c r="DR2394"/>
      <c r="DV2394" s="31" t="s">
        <v>2450</v>
      </c>
      <c r="DW2394" s="31" t="s">
        <v>2451</v>
      </c>
      <c r="DX2394" s="63"/>
      <c r="DY2394" s="63"/>
      <c r="DZ2394" s="63"/>
      <c r="EA2394" s="167"/>
      <c r="EB2394" s="60"/>
      <c r="EC2394" s="60"/>
      <c r="ED2394" s="60"/>
      <c r="EE2394" s="60"/>
      <c r="EF2394" s="60"/>
      <c r="EG2394" s="60"/>
      <c r="EH2394" s="60"/>
      <c r="EI2394" s="60"/>
      <c r="EJ2394" s="60"/>
      <c r="EK2394" s="60"/>
      <c r="EL2394" s="60"/>
      <c r="EM2394" s="60"/>
      <c r="EN2394" s="60"/>
      <c r="EO2394" s="60"/>
      <c r="EP2394" s="60"/>
      <c r="EQ2394" s="60"/>
      <c r="ER2394" s="60"/>
      <c r="ES2394" s="60"/>
      <c r="ET2394" s="60"/>
      <c r="EU2394" s="60"/>
      <c r="EV2394" s="60"/>
      <c r="EW2394" s="60"/>
      <c r="EX2394" s="60"/>
      <c r="EY2394" s="60"/>
      <c r="EZ2394" s="60"/>
      <c r="FA2394" s="60"/>
      <c r="FB2394" s="60"/>
    </row>
    <row r="2395" spans="22:158" x14ac:dyDescent="0.25">
      <c r="V2395" s="1"/>
      <c r="W2395" s="33"/>
      <c r="X2395" s="33"/>
      <c r="AH2395" s="38">
        <v>100</v>
      </c>
      <c r="AI2395" s="38">
        <v>105</v>
      </c>
      <c r="AJ2395" s="38">
        <v>16650</v>
      </c>
      <c r="AK2395" s="38">
        <v>30</v>
      </c>
      <c r="AL2395" s="38">
        <v>3409958</v>
      </c>
      <c r="AM2395" s="61" t="s">
        <v>1816</v>
      </c>
      <c r="AN2395" s="61" t="s">
        <v>1688</v>
      </c>
      <c r="AO2395" s="61" t="s">
        <v>1626</v>
      </c>
      <c r="AP2395" s="61" t="s">
        <v>5036</v>
      </c>
      <c r="AQ2395" s="61" t="s">
        <v>2191</v>
      </c>
      <c r="AR2395" s="28">
        <v>0</v>
      </c>
      <c r="AS2395" s="28">
        <v>4</v>
      </c>
      <c r="AT2395" s="28">
        <v>8094</v>
      </c>
      <c r="AU2395" s="62"/>
      <c r="DL2395"/>
      <c r="DM2395"/>
      <c r="DN2395"/>
      <c r="DO2395"/>
      <c r="DP2395"/>
      <c r="DQ2395"/>
      <c r="DR2395"/>
      <c r="DV2395" s="31" t="s">
        <v>2450</v>
      </c>
      <c r="DW2395" s="31" t="s">
        <v>2451</v>
      </c>
      <c r="DX2395" s="63"/>
      <c r="DY2395" s="63"/>
      <c r="DZ2395" s="63"/>
      <c r="EA2395" s="167"/>
      <c r="EB2395" s="60"/>
      <c r="EC2395" s="60"/>
      <c r="ED2395" s="60"/>
      <c r="EE2395" s="60"/>
      <c r="EF2395" s="60"/>
      <c r="EG2395" s="60"/>
      <c r="EH2395" s="60"/>
      <c r="EI2395" s="60"/>
      <c r="EJ2395" s="60"/>
      <c r="EK2395" s="60"/>
      <c r="EL2395" s="60"/>
      <c r="EM2395" s="60"/>
      <c r="EN2395" s="60"/>
      <c r="EO2395" s="60"/>
      <c r="EP2395" s="60"/>
      <c r="EQ2395" s="60"/>
      <c r="ER2395" s="60"/>
      <c r="ES2395" s="60"/>
      <c r="ET2395" s="60"/>
      <c r="EU2395" s="60"/>
      <c r="EV2395" s="60"/>
      <c r="EW2395" s="60"/>
      <c r="EX2395" s="60"/>
      <c r="EY2395" s="60"/>
      <c r="EZ2395" s="60"/>
      <c r="FA2395" s="60"/>
      <c r="FB2395" s="60"/>
    </row>
    <row r="2396" spans="22:158" x14ac:dyDescent="0.25">
      <c r="W2396" s="33"/>
      <c r="X2396" s="33"/>
      <c r="AH2396" s="38">
        <v>100</v>
      </c>
      <c r="AI2396" s="38">
        <v>105</v>
      </c>
      <c r="AJ2396" s="38">
        <v>18400</v>
      </c>
      <c r="AK2396" s="38">
        <v>30</v>
      </c>
      <c r="AL2396" s="38">
        <v>3409958</v>
      </c>
      <c r="AM2396" s="61" t="s">
        <v>1816</v>
      </c>
      <c r="AN2396" s="61" t="s">
        <v>1688</v>
      </c>
      <c r="AO2396" s="61" t="s">
        <v>1664</v>
      </c>
      <c r="AP2396" s="61" t="s">
        <v>5036</v>
      </c>
      <c r="AQ2396" s="61" t="s">
        <v>2191</v>
      </c>
      <c r="AR2396" s="28">
        <v>0</v>
      </c>
      <c r="AS2396" s="28">
        <v>15893</v>
      </c>
      <c r="AT2396" s="28">
        <v>0</v>
      </c>
      <c r="AU2396" s="62"/>
      <c r="DL2396"/>
      <c r="DM2396"/>
      <c r="DN2396"/>
      <c r="DO2396"/>
      <c r="DP2396"/>
      <c r="DQ2396"/>
      <c r="DR2396"/>
      <c r="DV2396" s="31" t="s">
        <v>2450</v>
      </c>
      <c r="DW2396" s="31" t="s">
        <v>2451</v>
      </c>
      <c r="DX2396" s="63"/>
      <c r="DY2396" s="63"/>
      <c r="DZ2396" s="63"/>
      <c r="EA2396" s="167"/>
      <c r="EB2396" s="60"/>
      <c r="EC2396" s="60"/>
      <c r="ED2396" s="60"/>
      <c r="EE2396" s="60"/>
      <c r="EF2396" s="60"/>
      <c r="EG2396" s="60"/>
      <c r="EH2396" s="60"/>
      <c r="EI2396" s="60"/>
      <c r="EJ2396" s="60"/>
      <c r="EK2396" s="60"/>
      <c r="EL2396" s="60"/>
      <c r="EM2396" s="60"/>
      <c r="EN2396" s="60"/>
      <c r="EO2396" s="60"/>
      <c r="EP2396" s="60"/>
      <c r="EQ2396" s="60"/>
      <c r="ER2396" s="60"/>
      <c r="ES2396" s="60"/>
      <c r="ET2396" s="60"/>
      <c r="EU2396" s="60"/>
      <c r="EV2396" s="60"/>
      <c r="EW2396" s="60"/>
      <c r="EX2396" s="60"/>
      <c r="EY2396" s="60"/>
      <c r="EZ2396" s="60"/>
      <c r="FA2396" s="60"/>
      <c r="FB2396" s="60"/>
    </row>
    <row r="2397" spans="22:158" x14ac:dyDescent="0.25">
      <c r="W2397" s="33"/>
      <c r="X2397" s="33"/>
      <c r="AH2397" s="38">
        <v>100</v>
      </c>
      <c r="AI2397" s="38">
        <v>105</v>
      </c>
      <c r="AJ2397" s="38">
        <v>18550</v>
      </c>
      <c r="AK2397" s="38">
        <v>30</v>
      </c>
      <c r="AL2397" s="38">
        <v>3409958</v>
      </c>
      <c r="AM2397" s="61" t="s">
        <v>1816</v>
      </c>
      <c r="AN2397" s="61" t="s">
        <v>1688</v>
      </c>
      <c r="AO2397" s="61" t="s">
        <v>1667</v>
      </c>
      <c r="AP2397" s="61" t="s">
        <v>5036</v>
      </c>
      <c r="AQ2397" s="61" t="s">
        <v>2191</v>
      </c>
      <c r="AR2397" s="28">
        <v>0</v>
      </c>
      <c r="AS2397" s="28">
        <v>0</v>
      </c>
      <c r="AT2397" s="28">
        <v>18292</v>
      </c>
      <c r="AU2397" s="62"/>
      <c r="DL2397"/>
      <c r="DM2397"/>
      <c r="DN2397"/>
      <c r="DO2397"/>
      <c r="DP2397"/>
      <c r="DQ2397"/>
      <c r="DR2397"/>
      <c r="DV2397" s="31" t="s">
        <v>2450</v>
      </c>
      <c r="DW2397" s="31" t="s">
        <v>2451</v>
      </c>
      <c r="DX2397" s="63"/>
      <c r="DY2397" s="63"/>
      <c r="DZ2397" s="63"/>
      <c r="EA2397" s="167"/>
      <c r="EB2397" s="60"/>
      <c r="EC2397" s="60"/>
      <c r="ED2397" s="60"/>
      <c r="EE2397" s="60"/>
      <c r="EF2397" s="60"/>
      <c r="EG2397" s="60"/>
      <c r="EH2397" s="60"/>
      <c r="EI2397" s="60"/>
      <c r="EJ2397" s="60"/>
      <c r="EK2397" s="60"/>
      <c r="EL2397" s="60"/>
      <c r="EM2397" s="60"/>
      <c r="EN2397" s="60"/>
      <c r="EO2397" s="60"/>
      <c r="EP2397" s="60"/>
      <c r="EQ2397" s="60"/>
      <c r="ER2397" s="60"/>
      <c r="ES2397" s="60"/>
      <c r="ET2397" s="60"/>
      <c r="EU2397" s="60"/>
      <c r="EV2397" s="60"/>
      <c r="EW2397" s="60"/>
      <c r="EX2397" s="60"/>
      <c r="EY2397" s="60"/>
      <c r="EZ2397" s="60"/>
      <c r="FA2397" s="60"/>
      <c r="FB2397" s="60"/>
    </row>
    <row r="2398" spans="22:158" x14ac:dyDescent="0.25">
      <c r="W2398" s="33"/>
      <c r="X2398" s="33"/>
      <c r="AH2398" s="38">
        <v>100</v>
      </c>
      <c r="AI2398" s="38">
        <v>110</v>
      </c>
      <c r="AJ2398" s="38">
        <v>12700</v>
      </c>
      <c r="AK2398" s="38">
        <v>30</v>
      </c>
      <c r="AL2398" s="38">
        <v>3409958</v>
      </c>
      <c r="AM2398" s="61" t="s">
        <v>1816</v>
      </c>
      <c r="AN2398" s="61" t="s">
        <v>1696</v>
      </c>
      <c r="AO2398" s="61" t="s">
        <v>5096</v>
      </c>
      <c r="AP2398" s="61" t="s">
        <v>5036</v>
      </c>
      <c r="AQ2398" s="61" t="s">
        <v>2191</v>
      </c>
      <c r="AR2398" s="28">
        <v>0</v>
      </c>
      <c r="AS2398" s="28">
        <v>249</v>
      </c>
      <c r="AT2398" s="28">
        <v>0</v>
      </c>
      <c r="AU2398" s="62"/>
      <c r="DL2398"/>
      <c r="DM2398"/>
      <c r="DN2398"/>
      <c r="DO2398"/>
      <c r="DP2398"/>
      <c r="DQ2398"/>
      <c r="DR2398"/>
      <c r="DV2398" s="31" t="s">
        <v>2450</v>
      </c>
      <c r="DW2398" s="31" t="s">
        <v>2452</v>
      </c>
      <c r="DX2398" s="63"/>
      <c r="DY2398" s="63"/>
      <c r="DZ2398" s="63"/>
      <c r="EA2398" s="167"/>
      <c r="EB2398" s="60"/>
      <c r="EC2398" s="60"/>
      <c r="ED2398" s="60"/>
      <c r="EE2398" s="60"/>
      <c r="EF2398" s="60"/>
      <c r="EG2398" s="60"/>
      <c r="EH2398" s="60"/>
      <c r="EI2398" s="60"/>
      <c r="EJ2398" s="60"/>
      <c r="EK2398" s="60"/>
      <c r="EL2398" s="60"/>
      <c r="EM2398" s="60"/>
      <c r="EN2398" s="60"/>
      <c r="EO2398" s="60"/>
      <c r="EP2398" s="60"/>
      <c r="EQ2398" s="60"/>
      <c r="ER2398" s="60"/>
      <c r="ES2398" s="60"/>
      <c r="ET2398" s="60"/>
      <c r="EU2398" s="60"/>
      <c r="EV2398" s="60"/>
      <c r="EW2398" s="60"/>
      <c r="EX2398" s="60"/>
      <c r="EY2398" s="60"/>
      <c r="EZ2398" s="60"/>
      <c r="FA2398" s="60"/>
      <c r="FB2398" s="60"/>
    </row>
    <row r="2399" spans="22:158" x14ac:dyDescent="0.25">
      <c r="W2399" s="33"/>
      <c r="X2399" s="33"/>
      <c r="AH2399" s="38">
        <v>100</v>
      </c>
      <c r="AI2399" s="38">
        <v>110</v>
      </c>
      <c r="AJ2399" s="38">
        <v>13050</v>
      </c>
      <c r="AK2399" s="38">
        <v>30</v>
      </c>
      <c r="AL2399" s="38">
        <v>3409958</v>
      </c>
      <c r="AM2399" s="61" t="s">
        <v>1816</v>
      </c>
      <c r="AN2399" s="61" t="s">
        <v>1696</v>
      </c>
      <c r="AO2399" s="61" t="s">
        <v>5103</v>
      </c>
      <c r="AP2399" s="61" t="s">
        <v>5036</v>
      </c>
      <c r="AQ2399" s="61" t="s">
        <v>2191</v>
      </c>
      <c r="AR2399" s="28">
        <v>0</v>
      </c>
      <c r="AS2399" s="28">
        <v>0</v>
      </c>
      <c r="AT2399" s="28">
        <v>8094</v>
      </c>
      <c r="AU2399" s="62"/>
      <c r="DL2399"/>
      <c r="DM2399"/>
      <c r="DN2399"/>
      <c r="DO2399"/>
      <c r="DP2399"/>
      <c r="DQ2399"/>
      <c r="DR2399"/>
      <c r="DV2399" s="31" t="s">
        <v>2450</v>
      </c>
      <c r="DW2399" s="31" t="s">
        <v>2452</v>
      </c>
      <c r="DX2399" s="63"/>
      <c r="DY2399" s="63"/>
      <c r="DZ2399" s="63"/>
      <c r="EA2399" s="167"/>
      <c r="EB2399" s="60"/>
      <c r="EC2399" s="60"/>
      <c r="ED2399" s="60"/>
      <c r="EE2399" s="60"/>
      <c r="EF2399" s="60"/>
      <c r="EG2399" s="60"/>
      <c r="EH2399" s="60"/>
      <c r="EI2399" s="60"/>
      <c r="EJ2399" s="60"/>
      <c r="EK2399" s="60"/>
      <c r="EL2399" s="60"/>
      <c r="EM2399" s="60"/>
      <c r="EN2399" s="60"/>
      <c r="EO2399" s="60"/>
      <c r="EP2399" s="60"/>
      <c r="EQ2399" s="60"/>
      <c r="ER2399" s="60"/>
      <c r="ES2399" s="60"/>
      <c r="ET2399" s="60"/>
      <c r="EU2399" s="60"/>
      <c r="EV2399" s="60"/>
      <c r="EW2399" s="60"/>
      <c r="EX2399" s="60"/>
      <c r="EY2399" s="60"/>
      <c r="EZ2399" s="60"/>
      <c r="FA2399" s="60"/>
      <c r="FB2399" s="60"/>
    </row>
    <row r="2400" spans="22:158" x14ac:dyDescent="0.25">
      <c r="V2400" s="1"/>
      <c r="W2400" s="33"/>
      <c r="X2400" s="33"/>
      <c r="AH2400" s="38">
        <v>100</v>
      </c>
      <c r="AI2400" s="38">
        <v>110</v>
      </c>
      <c r="AJ2400" s="38">
        <v>15050</v>
      </c>
      <c r="AK2400" s="38">
        <v>30</v>
      </c>
      <c r="AL2400" s="38">
        <v>3409958</v>
      </c>
      <c r="AM2400" s="61" t="s">
        <v>1816</v>
      </c>
      <c r="AN2400" s="61" t="s">
        <v>1696</v>
      </c>
      <c r="AO2400" s="61" t="s">
        <v>1591</v>
      </c>
      <c r="AP2400" s="61" t="s">
        <v>5036</v>
      </c>
      <c r="AQ2400" s="61" t="s">
        <v>2191</v>
      </c>
      <c r="AR2400" s="28">
        <v>0</v>
      </c>
      <c r="AS2400" s="28">
        <v>0</v>
      </c>
      <c r="AT2400" s="28">
        <v>29948</v>
      </c>
      <c r="AU2400" s="62"/>
      <c r="DL2400"/>
      <c r="DM2400"/>
      <c r="DN2400"/>
      <c r="DO2400"/>
      <c r="DP2400"/>
      <c r="DQ2400"/>
      <c r="DR2400"/>
      <c r="DV2400" s="31" t="s">
        <v>2450</v>
      </c>
      <c r="DW2400" s="31" t="s">
        <v>2452</v>
      </c>
      <c r="DX2400" s="63"/>
      <c r="DY2400" s="63"/>
      <c r="DZ2400" s="63"/>
      <c r="EA2400" s="167"/>
      <c r="EB2400" s="60"/>
      <c r="EC2400" s="60"/>
      <c r="ED2400" s="60"/>
      <c r="EE2400" s="60"/>
      <c r="EF2400" s="60"/>
      <c r="EG2400" s="60"/>
      <c r="EH2400" s="60"/>
      <c r="EI2400" s="60"/>
      <c r="EJ2400" s="60"/>
      <c r="EK2400" s="60"/>
      <c r="EL2400" s="60"/>
      <c r="EM2400" s="60"/>
      <c r="EN2400" s="60"/>
      <c r="EO2400" s="60"/>
      <c r="EP2400" s="60"/>
      <c r="EQ2400" s="60"/>
      <c r="ER2400" s="60"/>
      <c r="ES2400" s="60"/>
      <c r="ET2400" s="60"/>
      <c r="EU2400" s="60"/>
      <c r="EV2400" s="60"/>
      <c r="EW2400" s="60"/>
      <c r="EX2400" s="60"/>
      <c r="EY2400" s="60"/>
      <c r="EZ2400" s="60"/>
      <c r="FA2400" s="60"/>
      <c r="FB2400" s="60"/>
    </row>
    <row r="2401" spans="22:158" x14ac:dyDescent="0.25">
      <c r="W2401" s="33"/>
      <c r="X2401" s="33"/>
      <c r="AH2401" s="38">
        <v>100</v>
      </c>
      <c r="AI2401" s="38">
        <v>110</v>
      </c>
      <c r="AJ2401" s="38">
        <v>17620</v>
      </c>
      <c r="AK2401" s="38">
        <v>30</v>
      </c>
      <c r="AL2401" s="38">
        <v>3409958</v>
      </c>
      <c r="AM2401" s="61" t="s">
        <v>1816</v>
      </c>
      <c r="AN2401" s="61" t="s">
        <v>1696</v>
      </c>
      <c r="AO2401" s="61" t="s">
        <v>1646</v>
      </c>
      <c r="AP2401" s="61" t="s">
        <v>5036</v>
      </c>
      <c r="AQ2401" s="61" t="s">
        <v>2191</v>
      </c>
      <c r="AR2401" s="28">
        <v>0</v>
      </c>
      <c r="AS2401" s="28">
        <v>19288</v>
      </c>
      <c r="AT2401" s="28">
        <v>0</v>
      </c>
      <c r="AU2401" s="62"/>
      <c r="DL2401"/>
      <c r="DM2401"/>
      <c r="DN2401"/>
      <c r="DO2401"/>
      <c r="DP2401"/>
      <c r="DQ2401"/>
      <c r="DR2401"/>
      <c r="DV2401" s="31" t="s">
        <v>2450</v>
      </c>
      <c r="DW2401" s="31" t="s">
        <v>2452</v>
      </c>
      <c r="DX2401" s="63"/>
      <c r="DY2401" s="63"/>
      <c r="DZ2401" s="63"/>
      <c r="EA2401" s="167"/>
      <c r="EB2401" s="60"/>
      <c r="EC2401" s="60"/>
      <c r="ED2401" s="60"/>
      <c r="EE2401" s="60"/>
      <c r="EF2401" s="60"/>
      <c r="EG2401" s="60"/>
      <c r="EH2401" s="60"/>
      <c r="EI2401" s="60"/>
      <c r="EJ2401" s="60"/>
      <c r="EK2401" s="60"/>
      <c r="EL2401" s="60"/>
      <c r="EM2401" s="60"/>
      <c r="EN2401" s="60"/>
      <c r="EO2401" s="60"/>
      <c r="EP2401" s="60"/>
      <c r="EQ2401" s="60"/>
      <c r="ER2401" s="60"/>
      <c r="ES2401" s="60"/>
      <c r="ET2401" s="60"/>
      <c r="EU2401" s="60"/>
      <c r="EV2401" s="60"/>
      <c r="EW2401" s="60"/>
      <c r="EX2401" s="60"/>
      <c r="EY2401" s="60"/>
      <c r="EZ2401" s="60"/>
      <c r="FA2401" s="60"/>
      <c r="FB2401" s="60"/>
    </row>
    <row r="2402" spans="22:158" x14ac:dyDescent="0.25">
      <c r="W2402" s="33"/>
      <c r="X2402" s="33"/>
      <c r="AH2402" s="38">
        <v>100</v>
      </c>
      <c r="AI2402" s="38">
        <v>115</v>
      </c>
      <c r="AJ2402" s="38">
        <v>16950</v>
      </c>
      <c r="AK2402" s="38">
        <v>30</v>
      </c>
      <c r="AL2402" s="38">
        <v>3409958</v>
      </c>
      <c r="AM2402" s="61" t="s">
        <v>1816</v>
      </c>
      <c r="AN2402" s="61" t="s">
        <v>1697</v>
      </c>
      <c r="AO2402" s="61" t="s">
        <v>1632</v>
      </c>
      <c r="AP2402" s="61" t="s">
        <v>5036</v>
      </c>
      <c r="AQ2402" s="61" t="s">
        <v>2191</v>
      </c>
      <c r="AR2402" s="28">
        <v>0</v>
      </c>
      <c r="AS2402" s="28">
        <v>7851</v>
      </c>
      <c r="AT2402" s="28">
        <v>0</v>
      </c>
      <c r="AU2402" s="62"/>
      <c r="DL2402"/>
      <c r="DM2402"/>
      <c r="DN2402"/>
      <c r="DO2402"/>
      <c r="DP2402"/>
      <c r="DQ2402"/>
      <c r="DR2402"/>
      <c r="DV2402" s="31" t="s">
        <v>2450</v>
      </c>
      <c r="DW2402" s="31" t="s">
        <v>2453</v>
      </c>
      <c r="DX2402" s="63"/>
      <c r="DY2402" s="63"/>
      <c r="DZ2402" s="63"/>
      <c r="EA2402" s="167"/>
      <c r="EB2402" s="60"/>
      <c r="EC2402" s="60"/>
      <c r="ED2402" s="60"/>
      <c r="EE2402" s="60"/>
      <c r="EF2402" s="60"/>
      <c r="EG2402" s="60"/>
      <c r="EH2402" s="60"/>
      <c r="EI2402" s="60"/>
      <c r="EJ2402" s="60"/>
      <c r="EK2402" s="60"/>
      <c r="EL2402" s="60"/>
      <c r="EM2402" s="60"/>
      <c r="EN2402" s="60"/>
      <c r="EO2402" s="60"/>
      <c r="EP2402" s="60"/>
      <c r="EQ2402" s="60"/>
      <c r="ER2402" s="60"/>
      <c r="ES2402" s="60"/>
      <c r="ET2402" s="60"/>
      <c r="EU2402" s="60"/>
      <c r="EV2402" s="60"/>
      <c r="EW2402" s="60"/>
      <c r="EX2402" s="60"/>
      <c r="EY2402" s="60"/>
      <c r="EZ2402" s="60"/>
      <c r="FA2402" s="60"/>
      <c r="FB2402" s="60"/>
    </row>
    <row r="2403" spans="22:158" x14ac:dyDescent="0.25">
      <c r="W2403" s="33"/>
      <c r="X2403" s="33"/>
      <c r="AH2403" s="38">
        <v>100</v>
      </c>
      <c r="AI2403" s="38">
        <v>120</v>
      </c>
      <c r="AJ2403" s="38">
        <v>10250</v>
      </c>
      <c r="AK2403" s="38">
        <v>30</v>
      </c>
      <c r="AL2403" s="38">
        <v>3409958</v>
      </c>
      <c r="AM2403" s="61" t="s">
        <v>1816</v>
      </c>
      <c r="AN2403" s="61" t="s">
        <v>1689</v>
      </c>
      <c r="AO2403" s="61" t="s">
        <v>5048</v>
      </c>
      <c r="AP2403" s="61" t="s">
        <v>5036</v>
      </c>
      <c r="AQ2403" s="61" t="s">
        <v>2191</v>
      </c>
      <c r="AR2403" s="28">
        <v>0</v>
      </c>
      <c r="AS2403" s="28">
        <v>1252</v>
      </c>
      <c r="AT2403" s="28">
        <v>0</v>
      </c>
      <c r="AU2403" s="62"/>
      <c r="DL2403"/>
      <c r="DM2403"/>
      <c r="DN2403"/>
      <c r="DO2403"/>
      <c r="DP2403"/>
      <c r="DQ2403"/>
      <c r="DR2403"/>
      <c r="DV2403" s="31" t="s">
        <v>2450</v>
      </c>
      <c r="DW2403" s="31" t="s">
        <v>2454</v>
      </c>
      <c r="DX2403" s="63"/>
      <c r="DY2403" s="63"/>
      <c r="DZ2403" s="63"/>
      <c r="EA2403" s="167"/>
      <c r="EB2403" s="60"/>
      <c r="EC2403" s="60"/>
      <c r="ED2403" s="60"/>
      <c r="EE2403" s="60"/>
      <c r="EF2403" s="60"/>
      <c r="EG2403" s="60"/>
      <c r="EH2403" s="60"/>
      <c r="EI2403" s="60"/>
      <c r="EJ2403" s="60"/>
      <c r="EK2403" s="60"/>
      <c r="EL2403" s="60"/>
      <c r="EM2403" s="60"/>
      <c r="EN2403" s="60"/>
      <c r="EO2403" s="60"/>
      <c r="EP2403" s="60"/>
      <c r="EQ2403" s="60"/>
      <c r="ER2403" s="60"/>
      <c r="ES2403" s="60"/>
      <c r="ET2403" s="60"/>
      <c r="EU2403" s="60"/>
      <c r="EV2403" s="60"/>
      <c r="EW2403" s="60"/>
      <c r="EX2403" s="60"/>
      <c r="EY2403" s="60"/>
      <c r="EZ2403" s="60"/>
      <c r="FA2403" s="60"/>
      <c r="FB2403" s="60"/>
    </row>
    <row r="2404" spans="22:158" x14ac:dyDescent="0.25">
      <c r="W2404" s="33"/>
      <c r="X2404" s="33"/>
      <c r="AH2404" s="38">
        <v>100</v>
      </c>
      <c r="AI2404" s="38">
        <v>120</v>
      </c>
      <c r="AJ2404" s="38">
        <v>14550</v>
      </c>
      <c r="AK2404" s="38">
        <v>30</v>
      </c>
      <c r="AL2404" s="38">
        <v>3409958</v>
      </c>
      <c r="AM2404" s="61" t="s">
        <v>1816</v>
      </c>
      <c r="AN2404" s="61" t="s">
        <v>1689</v>
      </c>
      <c r="AO2404" s="61" t="s">
        <v>1579</v>
      </c>
      <c r="AP2404" s="61" t="s">
        <v>5036</v>
      </c>
      <c r="AQ2404" s="61" t="s">
        <v>2191</v>
      </c>
      <c r="AR2404" s="28">
        <v>0</v>
      </c>
      <c r="AS2404" s="28">
        <v>251</v>
      </c>
      <c r="AT2404" s="28">
        <v>0</v>
      </c>
      <c r="AU2404" s="62"/>
      <c r="DL2404"/>
      <c r="DM2404"/>
      <c r="DN2404"/>
      <c r="DO2404"/>
      <c r="DP2404"/>
      <c r="DQ2404"/>
      <c r="DR2404"/>
      <c r="DV2404" s="31" t="s">
        <v>2450</v>
      </c>
      <c r="DW2404" s="31" t="s">
        <v>2454</v>
      </c>
      <c r="DX2404" s="63"/>
      <c r="DY2404" s="63"/>
      <c r="DZ2404" s="63"/>
      <c r="EA2404" s="167"/>
      <c r="EB2404" s="60"/>
      <c r="EC2404" s="60"/>
      <c r="ED2404" s="60"/>
      <c r="EE2404" s="60"/>
      <c r="EF2404" s="60"/>
      <c r="EG2404" s="60"/>
      <c r="EH2404" s="60"/>
      <c r="EI2404" s="60"/>
      <c r="EJ2404" s="60"/>
      <c r="EK2404" s="60"/>
      <c r="EL2404" s="60"/>
      <c r="EM2404" s="60"/>
      <c r="EN2404" s="60"/>
      <c r="EO2404" s="60"/>
      <c r="EP2404" s="60"/>
      <c r="EQ2404" s="60"/>
      <c r="ER2404" s="60"/>
      <c r="ES2404" s="60"/>
      <c r="ET2404" s="60"/>
      <c r="EU2404" s="60"/>
      <c r="EV2404" s="60"/>
      <c r="EW2404" s="60"/>
      <c r="EX2404" s="60"/>
      <c r="EY2404" s="60"/>
      <c r="EZ2404" s="60"/>
      <c r="FA2404" s="60"/>
      <c r="FB2404" s="60"/>
    </row>
    <row r="2405" spans="22:158" x14ac:dyDescent="0.25">
      <c r="W2405" s="33"/>
      <c r="X2405" s="33"/>
      <c r="AH2405" s="38">
        <v>100</v>
      </c>
      <c r="AI2405" s="38">
        <v>120</v>
      </c>
      <c r="AJ2405" s="38">
        <v>17550</v>
      </c>
      <c r="AK2405" s="38">
        <v>30</v>
      </c>
      <c r="AL2405" s="38">
        <v>3409958</v>
      </c>
      <c r="AM2405" s="61" t="s">
        <v>1816</v>
      </c>
      <c r="AN2405" s="61" t="s">
        <v>1689</v>
      </c>
      <c r="AO2405" s="61" t="s">
        <v>1645</v>
      </c>
      <c r="AP2405" s="61" t="s">
        <v>5036</v>
      </c>
      <c r="AQ2405" s="61" t="s">
        <v>2191</v>
      </c>
      <c r="AR2405" s="28">
        <v>0</v>
      </c>
      <c r="AS2405" s="28">
        <v>1647</v>
      </c>
      <c r="AT2405" s="28">
        <v>18616</v>
      </c>
      <c r="AU2405" s="62"/>
      <c r="DL2405"/>
      <c r="DM2405"/>
      <c r="DN2405"/>
      <c r="DO2405"/>
      <c r="DP2405"/>
      <c r="DQ2405"/>
      <c r="DR2405"/>
      <c r="DV2405" s="31" t="s">
        <v>2450</v>
      </c>
      <c r="DW2405" s="31" t="s">
        <v>2454</v>
      </c>
      <c r="DX2405" s="63"/>
      <c r="DY2405" s="63"/>
      <c r="DZ2405" s="63"/>
      <c r="EA2405" s="167"/>
      <c r="EB2405" s="60"/>
      <c r="EC2405" s="60"/>
      <c r="ED2405" s="60"/>
      <c r="EE2405" s="60"/>
      <c r="EF2405" s="60"/>
      <c r="EG2405" s="60"/>
      <c r="EH2405" s="60"/>
      <c r="EI2405" s="60"/>
      <c r="EJ2405" s="60"/>
      <c r="EK2405" s="60"/>
      <c r="EL2405" s="60"/>
      <c r="EM2405" s="60"/>
      <c r="EN2405" s="60"/>
      <c r="EO2405" s="60"/>
      <c r="EP2405" s="60"/>
      <c r="EQ2405" s="60"/>
      <c r="ER2405" s="60"/>
      <c r="ES2405" s="60"/>
      <c r="ET2405" s="60"/>
      <c r="EU2405" s="60"/>
      <c r="EV2405" s="60"/>
      <c r="EW2405" s="60"/>
      <c r="EX2405" s="60"/>
      <c r="EY2405" s="60"/>
      <c r="EZ2405" s="60"/>
      <c r="FA2405" s="60"/>
      <c r="FB2405" s="60"/>
    </row>
    <row r="2406" spans="22:158" x14ac:dyDescent="0.25">
      <c r="V2406" s="1"/>
      <c r="W2406" s="33"/>
      <c r="X2406" s="33"/>
      <c r="AH2406" s="38">
        <v>100</v>
      </c>
      <c r="AI2406" s="38">
        <v>125</v>
      </c>
      <c r="AJ2406" s="38">
        <v>10600</v>
      </c>
      <c r="AK2406" s="38">
        <v>30</v>
      </c>
      <c r="AL2406" s="38">
        <v>3409958</v>
      </c>
      <c r="AM2406" s="61" t="s">
        <v>1816</v>
      </c>
      <c r="AN2406" s="61" t="s">
        <v>1692</v>
      </c>
      <c r="AO2406" s="61" t="s">
        <v>5055</v>
      </c>
      <c r="AP2406" s="61" t="s">
        <v>5036</v>
      </c>
      <c r="AQ2406" s="61" t="s">
        <v>2191</v>
      </c>
      <c r="AR2406" s="28">
        <v>0</v>
      </c>
      <c r="AS2406" s="28">
        <v>7938</v>
      </c>
      <c r="AT2406" s="28">
        <v>123199</v>
      </c>
      <c r="AU2406" s="62"/>
      <c r="DL2406"/>
      <c r="DM2406"/>
      <c r="DN2406"/>
      <c r="DO2406"/>
      <c r="DP2406"/>
      <c r="DQ2406"/>
      <c r="DR2406"/>
      <c r="DV2406" s="31" t="s">
        <v>2450</v>
      </c>
      <c r="DW2406" s="31" t="s">
        <v>2455</v>
      </c>
      <c r="DX2406" s="63"/>
      <c r="DY2406" s="63"/>
      <c r="DZ2406" s="63"/>
      <c r="EA2406" s="167"/>
      <c r="EB2406" s="60"/>
      <c r="EC2406" s="60"/>
      <c r="ED2406" s="60"/>
      <c r="EE2406" s="60"/>
      <c r="EF2406" s="60"/>
      <c r="EG2406" s="60"/>
      <c r="EH2406" s="60"/>
      <c r="EI2406" s="60"/>
      <c r="EJ2406" s="60"/>
      <c r="EK2406" s="60"/>
      <c r="EL2406" s="60"/>
      <c r="EM2406" s="60"/>
      <c r="EN2406" s="60"/>
      <c r="EO2406" s="60"/>
      <c r="EP2406" s="60"/>
      <c r="EQ2406" s="60"/>
      <c r="ER2406" s="60"/>
      <c r="ES2406" s="60"/>
      <c r="ET2406" s="60"/>
      <c r="EU2406" s="60"/>
      <c r="EV2406" s="60"/>
      <c r="EW2406" s="60"/>
      <c r="EX2406" s="60"/>
      <c r="EY2406" s="60"/>
      <c r="EZ2406" s="60"/>
      <c r="FA2406" s="60"/>
      <c r="FB2406" s="60"/>
    </row>
    <row r="2407" spans="22:158" x14ac:dyDescent="0.25">
      <c r="V2407" s="1"/>
      <c r="W2407" s="33"/>
      <c r="X2407" s="33"/>
      <c r="AH2407" s="38">
        <v>100</v>
      </c>
      <c r="AI2407" s="38">
        <v>125</v>
      </c>
      <c r="AJ2407" s="38">
        <v>11730</v>
      </c>
      <c r="AK2407" s="38">
        <v>30</v>
      </c>
      <c r="AL2407" s="38">
        <v>3409958</v>
      </c>
      <c r="AM2407" s="61" t="s">
        <v>1816</v>
      </c>
      <c r="AN2407" s="61" t="s">
        <v>1692</v>
      </c>
      <c r="AO2407" s="61" t="s">
        <v>5079</v>
      </c>
      <c r="AP2407" s="61" t="s">
        <v>5036</v>
      </c>
      <c r="AQ2407" s="61" t="s">
        <v>2191</v>
      </c>
      <c r="AR2407" s="28">
        <v>0</v>
      </c>
      <c r="AS2407" s="28">
        <v>31</v>
      </c>
      <c r="AT2407" s="28">
        <v>0</v>
      </c>
      <c r="AU2407" s="62"/>
      <c r="DL2407"/>
      <c r="DM2407"/>
      <c r="DN2407"/>
      <c r="DO2407"/>
      <c r="DP2407"/>
      <c r="DQ2407"/>
      <c r="DR2407"/>
      <c r="DV2407" s="31" t="s">
        <v>2450</v>
      </c>
      <c r="DW2407" s="31" t="s">
        <v>2455</v>
      </c>
      <c r="DX2407" s="63"/>
      <c r="DY2407" s="63"/>
      <c r="DZ2407" s="63"/>
      <c r="EA2407" s="167"/>
      <c r="EB2407" s="60"/>
      <c r="EC2407" s="60"/>
      <c r="ED2407" s="60"/>
      <c r="EE2407" s="60"/>
      <c r="EF2407" s="60"/>
      <c r="EG2407" s="60"/>
      <c r="EH2407" s="60"/>
      <c r="EI2407" s="60"/>
      <c r="EJ2407" s="60"/>
      <c r="EK2407" s="60"/>
      <c r="EL2407" s="60"/>
      <c r="EM2407" s="60"/>
      <c r="EN2407" s="60"/>
      <c r="EO2407" s="60"/>
      <c r="EP2407" s="60"/>
      <c r="EQ2407" s="60"/>
      <c r="ER2407" s="60"/>
      <c r="ES2407" s="60"/>
      <c r="ET2407" s="60"/>
      <c r="EU2407" s="60"/>
      <c r="EV2407" s="60"/>
      <c r="EW2407" s="60"/>
      <c r="EX2407" s="60"/>
      <c r="EY2407" s="60"/>
      <c r="EZ2407" s="60"/>
      <c r="FA2407" s="60"/>
      <c r="FB2407" s="60"/>
    </row>
    <row r="2408" spans="22:158" x14ac:dyDescent="0.25">
      <c r="W2408" s="33"/>
      <c r="X2408" s="33"/>
      <c r="AH2408" s="38">
        <v>100</v>
      </c>
      <c r="AI2408" s="38">
        <v>125</v>
      </c>
      <c r="AJ2408" s="38">
        <v>11800</v>
      </c>
      <c r="AK2408" s="38">
        <v>30</v>
      </c>
      <c r="AL2408" s="38">
        <v>3409958</v>
      </c>
      <c r="AM2408" s="61" t="s">
        <v>1816</v>
      </c>
      <c r="AN2408" s="61" t="s">
        <v>1692</v>
      </c>
      <c r="AO2408" s="61" t="s">
        <v>5081</v>
      </c>
      <c r="AP2408" s="61" t="s">
        <v>5036</v>
      </c>
      <c r="AQ2408" s="61" t="s">
        <v>2191</v>
      </c>
      <c r="AR2408" s="28">
        <v>0</v>
      </c>
      <c r="AS2408" s="28">
        <v>19255</v>
      </c>
      <c r="AT2408" s="28">
        <v>20235</v>
      </c>
      <c r="AU2408" s="62"/>
      <c r="DL2408"/>
      <c r="DM2408"/>
      <c r="DN2408"/>
      <c r="DO2408"/>
      <c r="DP2408"/>
      <c r="DQ2408"/>
      <c r="DR2408"/>
      <c r="DV2408" s="31" t="s">
        <v>2450</v>
      </c>
      <c r="DW2408" s="31" t="s">
        <v>2455</v>
      </c>
      <c r="DX2408" s="63"/>
      <c r="DY2408" s="63"/>
      <c r="DZ2408" s="63"/>
      <c r="EA2408" s="167"/>
      <c r="EB2408" s="60"/>
      <c r="EC2408" s="60"/>
      <c r="ED2408" s="60"/>
      <c r="EE2408" s="60"/>
      <c r="EF2408" s="60"/>
      <c r="EG2408" s="60"/>
      <c r="EH2408" s="60"/>
      <c r="EI2408" s="60"/>
      <c r="EJ2408" s="60"/>
      <c r="EK2408" s="60"/>
      <c r="EL2408" s="60"/>
      <c r="EM2408" s="60"/>
      <c r="EN2408" s="60"/>
      <c r="EO2408" s="60"/>
      <c r="EP2408" s="60"/>
      <c r="EQ2408" s="60"/>
      <c r="ER2408" s="60"/>
      <c r="ES2408" s="60"/>
      <c r="ET2408" s="60"/>
      <c r="EU2408" s="60"/>
      <c r="EV2408" s="60"/>
      <c r="EW2408" s="60"/>
      <c r="EX2408" s="60"/>
      <c r="EY2408" s="60"/>
      <c r="EZ2408" s="60"/>
      <c r="FA2408" s="60"/>
      <c r="FB2408" s="60"/>
    </row>
    <row r="2409" spans="22:158" x14ac:dyDescent="0.25">
      <c r="W2409" s="33"/>
      <c r="X2409" s="33"/>
      <c r="AH2409" s="38">
        <v>100</v>
      </c>
      <c r="AI2409" s="38">
        <v>125</v>
      </c>
      <c r="AJ2409" s="38">
        <v>13350</v>
      </c>
      <c r="AK2409" s="38">
        <v>30</v>
      </c>
      <c r="AL2409" s="38">
        <v>3409958</v>
      </c>
      <c r="AM2409" s="61" t="s">
        <v>1816</v>
      </c>
      <c r="AN2409" s="61" t="s">
        <v>1692</v>
      </c>
      <c r="AO2409" s="61" t="s">
        <v>5109</v>
      </c>
      <c r="AP2409" s="61" t="s">
        <v>5036</v>
      </c>
      <c r="AQ2409" s="61" t="s">
        <v>2191</v>
      </c>
      <c r="AR2409" s="28">
        <v>0</v>
      </c>
      <c r="AS2409" s="28">
        <v>35406</v>
      </c>
      <c r="AT2409" s="28">
        <v>387</v>
      </c>
      <c r="AU2409" s="62"/>
      <c r="DL2409"/>
      <c r="DM2409"/>
      <c r="DN2409"/>
      <c r="DO2409"/>
      <c r="DP2409"/>
      <c r="DQ2409"/>
      <c r="DR2409"/>
      <c r="DV2409" s="31" t="s">
        <v>2450</v>
      </c>
      <c r="DW2409" s="31" t="s">
        <v>2455</v>
      </c>
      <c r="DX2409" s="63"/>
      <c r="DY2409" s="63"/>
      <c r="DZ2409" s="63"/>
      <c r="EA2409" s="167"/>
      <c r="EB2409" s="60"/>
      <c r="EC2409" s="60"/>
      <c r="ED2409" s="60"/>
      <c r="EE2409" s="60"/>
      <c r="EF2409" s="60"/>
      <c r="EG2409" s="60"/>
      <c r="EH2409" s="60"/>
      <c r="EI2409" s="60"/>
      <c r="EJ2409" s="60"/>
      <c r="EK2409" s="60"/>
      <c r="EL2409" s="60"/>
      <c r="EM2409" s="60"/>
      <c r="EN2409" s="60"/>
      <c r="EO2409" s="60"/>
      <c r="EP2409" s="60"/>
      <c r="EQ2409" s="60"/>
      <c r="ER2409" s="60"/>
      <c r="ES2409" s="60"/>
      <c r="ET2409" s="60"/>
      <c r="EU2409" s="60"/>
      <c r="EV2409" s="60"/>
      <c r="EW2409" s="60"/>
      <c r="EX2409" s="60"/>
      <c r="EY2409" s="60"/>
      <c r="EZ2409" s="60"/>
      <c r="FA2409" s="60"/>
      <c r="FB2409" s="60"/>
    </row>
    <row r="2410" spans="22:158" x14ac:dyDescent="0.25">
      <c r="W2410" s="33"/>
      <c r="X2410" s="33"/>
      <c r="AH2410" s="38">
        <v>100</v>
      </c>
      <c r="AI2410" s="38">
        <v>125</v>
      </c>
      <c r="AJ2410" s="38">
        <v>13750</v>
      </c>
      <c r="AK2410" s="38">
        <v>30</v>
      </c>
      <c r="AL2410" s="38">
        <v>3409958</v>
      </c>
      <c r="AM2410" s="61" t="s">
        <v>1816</v>
      </c>
      <c r="AN2410" s="61" t="s">
        <v>1692</v>
      </c>
      <c r="AO2410" s="61" t="s">
        <v>5119</v>
      </c>
      <c r="AP2410" s="61" t="s">
        <v>5036</v>
      </c>
      <c r="AQ2410" s="61" t="s">
        <v>2191</v>
      </c>
      <c r="AR2410" s="28">
        <v>0</v>
      </c>
      <c r="AS2410" s="28">
        <v>4594</v>
      </c>
      <c r="AT2410" s="28">
        <v>0</v>
      </c>
      <c r="AU2410" s="62"/>
      <c r="DL2410"/>
      <c r="DM2410"/>
      <c r="DN2410"/>
      <c r="DO2410"/>
      <c r="DP2410"/>
      <c r="DQ2410"/>
      <c r="DR2410"/>
      <c r="DV2410" s="31" t="s">
        <v>2450</v>
      </c>
      <c r="DW2410" s="31" t="s">
        <v>2455</v>
      </c>
      <c r="DX2410" s="63"/>
      <c r="DY2410" s="63"/>
      <c r="DZ2410" s="63"/>
      <c r="EA2410" s="167"/>
      <c r="EB2410" s="60"/>
      <c r="EC2410" s="60"/>
      <c r="ED2410" s="60"/>
      <c r="EE2410" s="60"/>
      <c r="EF2410" s="60"/>
      <c r="EG2410" s="60"/>
      <c r="EH2410" s="60"/>
      <c r="EI2410" s="60"/>
      <c r="EJ2410" s="60"/>
      <c r="EK2410" s="60"/>
      <c r="EL2410" s="60"/>
      <c r="EM2410" s="60"/>
      <c r="EN2410" s="60"/>
      <c r="EO2410" s="60"/>
      <c r="EP2410" s="60"/>
      <c r="EQ2410" s="60"/>
      <c r="ER2410" s="60"/>
      <c r="ES2410" s="60"/>
      <c r="ET2410" s="60"/>
      <c r="EU2410" s="60"/>
      <c r="EV2410" s="60"/>
      <c r="EW2410" s="60"/>
      <c r="EX2410" s="60"/>
      <c r="EY2410" s="60"/>
      <c r="EZ2410" s="60"/>
      <c r="FA2410" s="60"/>
      <c r="FB2410" s="60"/>
    </row>
    <row r="2411" spans="22:158" x14ac:dyDescent="0.25">
      <c r="W2411" s="33"/>
      <c r="X2411" s="33"/>
      <c r="AH2411" s="38">
        <v>100</v>
      </c>
      <c r="AI2411" s="38">
        <v>125</v>
      </c>
      <c r="AJ2411" s="38">
        <v>15000</v>
      </c>
      <c r="AK2411" s="38">
        <v>30</v>
      </c>
      <c r="AL2411" s="38">
        <v>3409958</v>
      </c>
      <c r="AM2411" s="61" t="s">
        <v>1816</v>
      </c>
      <c r="AN2411" s="61" t="s">
        <v>1692</v>
      </c>
      <c r="AO2411" s="61" t="s">
        <v>1590</v>
      </c>
      <c r="AP2411" s="61" t="s">
        <v>5036</v>
      </c>
      <c r="AQ2411" s="61" t="s">
        <v>2191</v>
      </c>
      <c r="AR2411" s="28">
        <v>0</v>
      </c>
      <c r="AS2411" s="28">
        <v>0</v>
      </c>
      <c r="AT2411" s="28">
        <v>0</v>
      </c>
      <c r="AU2411" s="62"/>
      <c r="DL2411"/>
      <c r="DM2411"/>
      <c r="DN2411"/>
      <c r="DO2411"/>
      <c r="DP2411"/>
      <c r="DQ2411"/>
      <c r="DR2411"/>
      <c r="DV2411" s="31" t="s">
        <v>2450</v>
      </c>
      <c r="DW2411" s="31" t="s">
        <v>2455</v>
      </c>
      <c r="DX2411" s="63"/>
      <c r="DY2411" s="63"/>
      <c r="DZ2411" s="63"/>
      <c r="EA2411" s="167"/>
      <c r="EB2411" s="60"/>
      <c r="EC2411" s="60"/>
      <c r="ED2411" s="60"/>
      <c r="EE2411" s="60"/>
      <c r="EF2411" s="60"/>
      <c r="EG2411" s="60"/>
      <c r="EH2411" s="60"/>
      <c r="EI2411" s="60"/>
      <c r="EJ2411" s="60"/>
      <c r="EK2411" s="60"/>
      <c r="EL2411" s="60"/>
      <c r="EM2411" s="60"/>
      <c r="EN2411" s="60"/>
      <c r="EO2411" s="60"/>
      <c r="EP2411" s="60"/>
      <c r="EQ2411" s="60"/>
      <c r="ER2411" s="60"/>
      <c r="ES2411" s="60"/>
      <c r="ET2411" s="60"/>
      <c r="EU2411" s="60"/>
      <c r="EV2411" s="60"/>
      <c r="EW2411" s="60"/>
      <c r="EX2411" s="60"/>
      <c r="EY2411" s="60"/>
      <c r="EZ2411" s="60"/>
      <c r="FA2411" s="60"/>
      <c r="FB2411" s="60"/>
    </row>
    <row r="2412" spans="22:158" x14ac:dyDescent="0.25">
      <c r="W2412" s="33"/>
      <c r="X2412" s="33"/>
      <c r="AH2412" s="38">
        <v>100</v>
      </c>
      <c r="AI2412" s="38">
        <v>125</v>
      </c>
      <c r="AJ2412" s="38">
        <v>15700</v>
      </c>
      <c r="AK2412" s="38">
        <v>30</v>
      </c>
      <c r="AL2412" s="38">
        <v>3409958</v>
      </c>
      <c r="AM2412" s="61" t="s">
        <v>1816</v>
      </c>
      <c r="AN2412" s="61" t="s">
        <v>1692</v>
      </c>
      <c r="AO2412" s="61" t="s">
        <v>1605</v>
      </c>
      <c r="AP2412" s="61" t="s">
        <v>5036</v>
      </c>
      <c r="AQ2412" s="61" t="s">
        <v>2191</v>
      </c>
      <c r="AR2412" s="28">
        <v>0</v>
      </c>
      <c r="AS2412" s="28">
        <v>17945</v>
      </c>
      <c r="AT2412" s="28">
        <v>0</v>
      </c>
      <c r="AU2412" s="62"/>
      <c r="DL2412"/>
      <c r="DM2412"/>
      <c r="DN2412"/>
      <c r="DO2412"/>
      <c r="DP2412"/>
      <c r="DQ2412"/>
      <c r="DR2412"/>
      <c r="DV2412" s="31" t="s">
        <v>2450</v>
      </c>
      <c r="DW2412" s="31" t="s">
        <v>2455</v>
      </c>
      <c r="DX2412" s="63"/>
      <c r="DY2412" s="63"/>
      <c r="DZ2412" s="63"/>
      <c r="EA2412" s="167"/>
      <c r="EB2412" s="60"/>
      <c r="EC2412" s="60"/>
      <c r="ED2412" s="60"/>
      <c r="EE2412" s="60"/>
      <c r="EF2412" s="60"/>
      <c r="EG2412" s="60"/>
      <c r="EH2412" s="60"/>
      <c r="EI2412" s="60"/>
      <c r="EJ2412" s="60"/>
      <c r="EK2412" s="60"/>
      <c r="EL2412" s="60"/>
      <c r="EM2412" s="60"/>
      <c r="EN2412" s="60"/>
      <c r="EO2412" s="60"/>
      <c r="EP2412" s="60"/>
      <c r="EQ2412" s="60"/>
      <c r="ER2412" s="60"/>
      <c r="ES2412" s="60"/>
      <c r="ET2412" s="60"/>
      <c r="EU2412" s="60"/>
      <c r="EV2412" s="60"/>
      <c r="EW2412" s="60"/>
      <c r="EX2412" s="60"/>
      <c r="EY2412" s="60"/>
      <c r="EZ2412" s="60"/>
      <c r="FA2412" s="60"/>
      <c r="FB2412" s="60"/>
    </row>
    <row r="2413" spans="22:158" x14ac:dyDescent="0.25">
      <c r="W2413" s="33"/>
      <c r="X2413" s="33"/>
      <c r="AH2413" s="38">
        <v>100</v>
      </c>
      <c r="AI2413" s="38">
        <v>130</v>
      </c>
      <c r="AJ2413" s="38">
        <v>13550</v>
      </c>
      <c r="AK2413" s="38">
        <v>30</v>
      </c>
      <c r="AL2413" s="38">
        <v>3409958</v>
      </c>
      <c r="AM2413" s="61" t="s">
        <v>1816</v>
      </c>
      <c r="AN2413" s="61" t="s">
        <v>1687</v>
      </c>
      <c r="AO2413" s="61" t="s">
        <v>5114</v>
      </c>
      <c r="AP2413" s="61" t="s">
        <v>5036</v>
      </c>
      <c r="AQ2413" s="61" t="s">
        <v>2191</v>
      </c>
      <c r="AR2413" s="28">
        <v>0</v>
      </c>
      <c r="AS2413" s="28">
        <v>0</v>
      </c>
      <c r="AT2413" s="28">
        <v>30757</v>
      </c>
      <c r="AU2413" s="62"/>
      <c r="DL2413"/>
      <c r="DM2413"/>
      <c r="DN2413"/>
      <c r="DO2413"/>
      <c r="DP2413"/>
      <c r="DQ2413"/>
      <c r="DR2413"/>
      <c r="DV2413" s="31" t="s">
        <v>2450</v>
      </c>
      <c r="DW2413" s="31" t="s">
        <v>2456</v>
      </c>
      <c r="DX2413" s="63"/>
      <c r="DY2413" s="63"/>
      <c r="DZ2413" s="63"/>
      <c r="EA2413" s="167"/>
      <c r="EB2413" s="60"/>
      <c r="EC2413" s="60"/>
      <c r="ED2413" s="60"/>
      <c r="EE2413" s="60"/>
      <c r="EF2413" s="60"/>
      <c r="EG2413" s="60"/>
      <c r="EH2413" s="60"/>
      <c r="EI2413" s="60"/>
      <c r="EJ2413" s="60"/>
      <c r="EK2413" s="60"/>
      <c r="EL2413" s="60"/>
      <c r="EM2413" s="60"/>
      <c r="EN2413" s="60"/>
      <c r="EO2413" s="60"/>
      <c r="EP2413" s="60"/>
      <c r="EQ2413" s="60"/>
      <c r="ER2413" s="60"/>
      <c r="ES2413" s="60"/>
      <c r="ET2413" s="60"/>
      <c r="EU2413" s="60"/>
      <c r="EV2413" s="60"/>
      <c r="EW2413" s="60"/>
      <c r="EX2413" s="60"/>
      <c r="EY2413" s="60"/>
      <c r="EZ2413" s="60"/>
      <c r="FA2413" s="60"/>
      <c r="FB2413" s="60"/>
    </row>
    <row r="2414" spans="22:158" x14ac:dyDescent="0.25">
      <c r="V2414" s="1"/>
      <c r="W2414" s="33"/>
      <c r="X2414" s="33"/>
      <c r="AH2414" s="38">
        <v>100</v>
      </c>
      <c r="AI2414" s="38">
        <v>130</v>
      </c>
      <c r="AJ2414" s="38">
        <v>14920</v>
      </c>
      <c r="AK2414" s="38">
        <v>30</v>
      </c>
      <c r="AL2414" s="38">
        <v>3409958</v>
      </c>
      <c r="AM2414" s="61" t="s">
        <v>1816</v>
      </c>
      <c r="AN2414" s="61" t="s">
        <v>1687</v>
      </c>
      <c r="AO2414" s="61" t="s">
        <v>1588</v>
      </c>
      <c r="AP2414" s="61" t="s">
        <v>5036</v>
      </c>
      <c r="AQ2414" s="61" t="s">
        <v>2191</v>
      </c>
      <c r="AR2414" s="28">
        <v>0</v>
      </c>
      <c r="AS2414" s="28">
        <v>16</v>
      </c>
      <c r="AT2414" s="28">
        <v>0</v>
      </c>
      <c r="AU2414" s="62"/>
      <c r="DL2414"/>
      <c r="DM2414"/>
      <c r="DN2414"/>
      <c r="DO2414"/>
      <c r="DP2414"/>
      <c r="DQ2414"/>
      <c r="DR2414"/>
      <c r="DV2414" s="31" t="s">
        <v>2450</v>
      </c>
      <c r="DW2414" s="31" t="s">
        <v>2456</v>
      </c>
      <c r="DX2414" s="63"/>
      <c r="DY2414" s="63"/>
      <c r="DZ2414" s="63"/>
      <c r="EA2414" s="167"/>
      <c r="EB2414" s="60"/>
      <c r="EC2414" s="60"/>
      <c r="ED2414" s="60"/>
      <c r="EE2414" s="60"/>
      <c r="EF2414" s="60"/>
      <c r="EG2414" s="60"/>
      <c r="EH2414" s="60"/>
      <c r="EI2414" s="60"/>
      <c r="EJ2414" s="60"/>
      <c r="EK2414" s="60"/>
      <c r="EL2414" s="60"/>
      <c r="EM2414" s="60"/>
      <c r="EN2414" s="60"/>
      <c r="EO2414" s="60"/>
      <c r="EP2414" s="60"/>
      <c r="EQ2414" s="60"/>
      <c r="ER2414" s="60"/>
      <c r="ES2414" s="60"/>
      <c r="ET2414" s="60"/>
      <c r="EU2414" s="60"/>
      <c r="EV2414" s="60"/>
      <c r="EW2414" s="60"/>
      <c r="EX2414" s="60"/>
      <c r="EY2414" s="60"/>
      <c r="EZ2414" s="60"/>
      <c r="FA2414" s="60"/>
      <c r="FB2414" s="60"/>
    </row>
    <row r="2415" spans="22:158" x14ac:dyDescent="0.25">
      <c r="V2415" s="1"/>
      <c r="W2415" s="33"/>
      <c r="X2415" s="33"/>
      <c r="AH2415" s="38">
        <v>100</v>
      </c>
      <c r="AI2415" s="38">
        <v>130</v>
      </c>
      <c r="AJ2415" s="38">
        <v>17400</v>
      </c>
      <c r="AK2415" s="38">
        <v>30</v>
      </c>
      <c r="AL2415" s="38">
        <v>3409958</v>
      </c>
      <c r="AM2415" s="61" t="s">
        <v>1816</v>
      </c>
      <c r="AN2415" s="61" t="s">
        <v>1687</v>
      </c>
      <c r="AO2415" s="61" t="s">
        <v>1642</v>
      </c>
      <c r="AP2415" s="61" t="s">
        <v>5036</v>
      </c>
      <c r="AQ2415" s="61" t="s">
        <v>2191</v>
      </c>
      <c r="AR2415" s="28">
        <v>0</v>
      </c>
      <c r="AS2415" s="28">
        <v>321</v>
      </c>
      <c r="AT2415" s="28">
        <v>0</v>
      </c>
      <c r="AU2415" s="62"/>
      <c r="DL2415"/>
      <c r="DM2415"/>
      <c r="DN2415"/>
      <c r="DO2415"/>
      <c r="DP2415"/>
      <c r="DQ2415"/>
      <c r="DR2415"/>
      <c r="DV2415" s="31" t="s">
        <v>2450</v>
      </c>
      <c r="DW2415" s="31" t="s">
        <v>2456</v>
      </c>
      <c r="DX2415" s="63"/>
      <c r="DY2415" s="63"/>
      <c r="DZ2415" s="63"/>
      <c r="EA2415" s="167"/>
      <c r="EB2415" s="60"/>
      <c r="EC2415" s="60"/>
      <c r="ED2415" s="60"/>
      <c r="EE2415" s="60"/>
      <c r="EF2415" s="60"/>
      <c r="EG2415" s="60"/>
      <c r="EH2415" s="60"/>
      <c r="EI2415" s="60"/>
      <c r="EJ2415" s="60"/>
      <c r="EK2415" s="60"/>
      <c r="EL2415" s="60"/>
      <c r="EM2415" s="60"/>
      <c r="EN2415" s="60"/>
      <c r="EO2415" s="60"/>
      <c r="EP2415" s="60"/>
      <c r="EQ2415" s="60"/>
      <c r="ER2415" s="60"/>
      <c r="ES2415" s="60"/>
      <c r="ET2415" s="60"/>
      <c r="EU2415" s="60"/>
      <c r="EV2415" s="60"/>
      <c r="EW2415" s="60"/>
      <c r="EX2415" s="60"/>
      <c r="EY2415" s="60"/>
      <c r="EZ2415" s="60"/>
      <c r="FA2415" s="60"/>
      <c r="FB2415" s="60"/>
    </row>
    <row r="2416" spans="22:158" x14ac:dyDescent="0.25">
      <c r="W2416" s="33"/>
      <c r="X2416" s="33"/>
      <c r="AH2416" s="38">
        <v>100</v>
      </c>
      <c r="AI2416" s="38">
        <v>135</v>
      </c>
      <c r="AJ2416" s="38">
        <v>12600</v>
      </c>
      <c r="AK2416" s="38">
        <v>30</v>
      </c>
      <c r="AL2416" s="38">
        <v>3409958</v>
      </c>
      <c r="AM2416" s="61" t="s">
        <v>1816</v>
      </c>
      <c r="AN2416" s="61" t="s">
        <v>1693</v>
      </c>
      <c r="AO2416" s="61" t="s">
        <v>5095</v>
      </c>
      <c r="AP2416" s="61" t="s">
        <v>5036</v>
      </c>
      <c r="AQ2416" s="61" t="s">
        <v>2191</v>
      </c>
      <c r="AR2416" s="28">
        <v>0</v>
      </c>
      <c r="AS2416" s="28">
        <v>1069113</v>
      </c>
      <c r="AT2416" s="28">
        <v>0</v>
      </c>
      <c r="AU2416" s="62"/>
      <c r="DL2416"/>
      <c r="DM2416"/>
      <c r="DN2416"/>
      <c r="DO2416"/>
      <c r="DP2416"/>
      <c r="DQ2416"/>
      <c r="DR2416"/>
      <c r="DV2416" s="31" t="s">
        <v>2450</v>
      </c>
      <c r="DW2416" s="31" t="s">
        <v>2457</v>
      </c>
      <c r="DX2416" s="63"/>
      <c r="DY2416" s="63"/>
      <c r="DZ2416" s="63"/>
      <c r="EA2416" s="167"/>
      <c r="EB2416" s="60"/>
      <c r="EC2416" s="60"/>
      <c r="ED2416" s="60"/>
      <c r="EE2416" s="60"/>
      <c r="EF2416" s="60"/>
      <c r="EG2416" s="60"/>
      <c r="EH2416" s="60"/>
      <c r="EI2416" s="60"/>
      <c r="EJ2416" s="60"/>
      <c r="EK2416" s="60"/>
      <c r="EL2416" s="60"/>
      <c r="EM2416" s="60"/>
      <c r="EN2416" s="60"/>
      <c r="EO2416" s="60"/>
      <c r="EP2416" s="60"/>
      <c r="EQ2416" s="60"/>
      <c r="ER2416" s="60"/>
      <c r="ES2416" s="60"/>
      <c r="ET2416" s="60"/>
      <c r="EU2416" s="60"/>
      <c r="EV2416" s="60"/>
      <c r="EW2416" s="60"/>
      <c r="EX2416" s="60"/>
      <c r="EY2416" s="60"/>
      <c r="EZ2416" s="60"/>
      <c r="FA2416" s="60"/>
      <c r="FB2416" s="60"/>
    </row>
    <row r="2417" spans="22:158" x14ac:dyDescent="0.25">
      <c r="V2417" s="1"/>
      <c r="W2417" s="33"/>
      <c r="X2417" s="33"/>
      <c r="AH2417" s="38">
        <v>100</v>
      </c>
      <c r="AI2417" s="38">
        <v>135</v>
      </c>
      <c r="AJ2417" s="38">
        <v>15850</v>
      </c>
      <c r="AK2417" s="38">
        <v>30</v>
      </c>
      <c r="AL2417" s="38">
        <v>3409958</v>
      </c>
      <c r="AM2417" s="61" t="s">
        <v>1816</v>
      </c>
      <c r="AN2417" s="61" t="s">
        <v>1693</v>
      </c>
      <c r="AO2417" s="61" t="s">
        <v>1608</v>
      </c>
      <c r="AP2417" s="61" t="s">
        <v>5036</v>
      </c>
      <c r="AQ2417" s="61" t="s">
        <v>2191</v>
      </c>
      <c r="AR2417" s="28">
        <v>0</v>
      </c>
      <c r="AS2417" s="28">
        <v>25272</v>
      </c>
      <c r="AT2417" s="28">
        <v>0</v>
      </c>
      <c r="AU2417" s="62"/>
      <c r="DL2417"/>
      <c r="DM2417"/>
      <c r="DN2417"/>
      <c r="DO2417"/>
      <c r="DP2417"/>
      <c r="DQ2417"/>
      <c r="DR2417"/>
      <c r="DV2417" s="31" t="s">
        <v>2450</v>
      </c>
      <c r="DW2417" s="31" t="s">
        <v>2457</v>
      </c>
      <c r="DX2417" s="63"/>
      <c r="DY2417" s="63"/>
      <c r="DZ2417" s="63"/>
      <c r="EA2417" s="167"/>
      <c r="EB2417" s="60"/>
      <c r="EC2417" s="60"/>
      <c r="ED2417" s="60"/>
      <c r="EE2417" s="60"/>
      <c r="EF2417" s="60"/>
      <c r="EG2417" s="60"/>
      <c r="EH2417" s="60"/>
      <c r="EI2417" s="60"/>
      <c r="EJ2417" s="60"/>
      <c r="EK2417" s="60"/>
      <c r="EL2417" s="60"/>
      <c r="EM2417" s="60"/>
      <c r="EN2417" s="60"/>
      <c r="EO2417" s="60"/>
      <c r="EP2417" s="60"/>
      <c r="EQ2417" s="60"/>
      <c r="ER2417" s="60"/>
      <c r="ES2417" s="60"/>
      <c r="ET2417" s="60"/>
      <c r="EU2417" s="60"/>
      <c r="EV2417" s="60"/>
      <c r="EW2417" s="60"/>
      <c r="EX2417" s="60"/>
      <c r="EY2417" s="60"/>
      <c r="EZ2417" s="60"/>
      <c r="FA2417" s="60"/>
      <c r="FB2417" s="60"/>
    </row>
    <row r="2418" spans="22:158" x14ac:dyDescent="0.25">
      <c r="W2418" s="33"/>
      <c r="X2418" s="33"/>
      <c r="AH2418" s="38">
        <v>100</v>
      </c>
      <c r="AI2418" s="38">
        <v>140</v>
      </c>
      <c r="AJ2418" s="38">
        <v>12900</v>
      </c>
      <c r="AK2418" s="38">
        <v>30</v>
      </c>
      <c r="AL2418" s="38">
        <v>3409958</v>
      </c>
      <c r="AM2418" s="61" t="s">
        <v>1816</v>
      </c>
      <c r="AN2418" s="61" t="s">
        <v>1690</v>
      </c>
      <c r="AO2418" s="61" t="s">
        <v>5099</v>
      </c>
      <c r="AP2418" s="61" t="s">
        <v>5036</v>
      </c>
      <c r="AQ2418" s="61" t="s">
        <v>2191</v>
      </c>
      <c r="AR2418" s="28">
        <v>0</v>
      </c>
      <c r="AS2418" s="28">
        <v>27615</v>
      </c>
      <c r="AT2418" s="28">
        <v>0</v>
      </c>
      <c r="AU2418" s="62"/>
      <c r="DL2418"/>
      <c r="DM2418"/>
      <c r="DN2418"/>
      <c r="DO2418"/>
      <c r="DP2418"/>
      <c r="DQ2418"/>
      <c r="DR2418"/>
      <c r="DV2418" s="31" t="s">
        <v>2450</v>
      </c>
      <c r="DW2418" s="31" t="s">
        <v>2458</v>
      </c>
      <c r="DX2418" s="63"/>
      <c r="DY2418" s="63"/>
      <c r="DZ2418" s="63"/>
      <c r="EA2418" s="167"/>
      <c r="EB2418" s="60"/>
      <c r="EC2418" s="60"/>
      <c r="ED2418" s="60"/>
      <c r="EE2418" s="60"/>
      <c r="EF2418" s="60"/>
      <c r="EG2418" s="60"/>
      <c r="EH2418" s="60"/>
      <c r="EI2418" s="60"/>
      <c r="EJ2418" s="60"/>
      <c r="EK2418" s="60"/>
      <c r="EL2418" s="60"/>
      <c r="EM2418" s="60"/>
      <c r="EN2418" s="60"/>
      <c r="EO2418" s="60"/>
      <c r="EP2418" s="60"/>
      <c r="EQ2418" s="60"/>
      <c r="ER2418" s="60"/>
      <c r="ES2418" s="60"/>
      <c r="ET2418" s="60"/>
      <c r="EU2418" s="60"/>
      <c r="EV2418" s="60"/>
      <c r="EW2418" s="60"/>
      <c r="EX2418" s="60"/>
      <c r="EY2418" s="60"/>
      <c r="EZ2418" s="60"/>
      <c r="FA2418" s="60"/>
      <c r="FB2418" s="60"/>
    </row>
    <row r="2419" spans="22:158" x14ac:dyDescent="0.25">
      <c r="W2419" s="33"/>
      <c r="X2419" s="33"/>
      <c r="AH2419" s="38">
        <v>100</v>
      </c>
      <c r="AI2419" s="38">
        <v>145</v>
      </c>
      <c r="AJ2419" s="38">
        <v>18700</v>
      </c>
      <c r="AK2419" s="38">
        <v>30</v>
      </c>
      <c r="AL2419" s="38">
        <v>3409958</v>
      </c>
      <c r="AM2419" s="61" t="s">
        <v>1816</v>
      </c>
      <c r="AN2419" s="61" t="s">
        <v>1691</v>
      </c>
      <c r="AO2419" s="61" t="s">
        <v>1670</v>
      </c>
      <c r="AP2419" s="61" t="s">
        <v>5036</v>
      </c>
      <c r="AQ2419" s="61" t="s">
        <v>2191</v>
      </c>
      <c r="AR2419" s="28">
        <v>0</v>
      </c>
      <c r="AS2419" s="28">
        <v>0</v>
      </c>
      <c r="AT2419" s="28">
        <v>37949</v>
      </c>
      <c r="AU2419" s="62"/>
      <c r="DL2419"/>
      <c r="DM2419"/>
      <c r="DN2419"/>
      <c r="DO2419"/>
      <c r="DP2419"/>
      <c r="DQ2419"/>
      <c r="DR2419"/>
      <c r="DV2419" s="31" t="s">
        <v>2450</v>
      </c>
      <c r="DW2419" s="31" t="s">
        <v>2459</v>
      </c>
      <c r="DX2419" s="63"/>
      <c r="DY2419" s="63"/>
      <c r="DZ2419" s="63"/>
      <c r="EA2419" s="167"/>
      <c r="EB2419" s="60"/>
      <c r="EC2419" s="60"/>
      <c r="ED2419" s="60"/>
      <c r="EE2419" s="60"/>
      <c r="EF2419" s="60"/>
      <c r="EG2419" s="60"/>
      <c r="EH2419" s="60"/>
      <c r="EI2419" s="60"/>
      <c r="EJ2419" s="60"/>
      <c r="EK2419" s="60"/>
      <c r="EL2419" s="60"/>
      <c r="EM2419" s="60"/>
      <c r="EN2419" s="60"/>
      <c r="EO2419" s="60"/>
      <c r="EP2419" s="60"/>
      <c r="EQ2419" s="60"/>
      <c r="ER2419" s="60"/>
      <c r="ES2419" s="60"/>
      <c r="ET2419" s="60"/>
      <c r="EU2419" s="60"/>
      <c r="EV2419" s="60"/>
      <c r="EW2419" s="60"/>
      <c r="EX2419" s="60"/>
      <c r="EY2419" s="60"/>
      <c r="EZ2419" s="60"/>
      <c r="FA2419" s="60"/>
      <c r="FB2419" s="60"/>
    </row>
    <row r="2420" spans="22:158" x14ac:dyDescent="0.25">
      <c r="W2420" s="33"/>
      <c r="X2420" s="33"/>
      <c r="AH2420" s="38">
        <v>100</v>
      </c>
      <c r="AI2420" s="38">
        <v>145</v>
      </c>
      <c r="AJ2420" s="38">
        <v>18710</v>
      </c>
      <c r="AK2420" s="38">
        <v>30</v>
      </c>
      <c r="AL2420" s="38">
        <v>3409958</v>
      </c>
      <c r="AM2420" s="61" t="s">
        <v>1816</v>
      </c>
      <c r="AN2420" s="61" t="s">
        <v>1691</v>
      </c>
      <c r="AO2420" s="61" t="s">
        <v>1671</v>
      </c>
      <c r="AP2420" s="61" t="s">
        <v>5036</v>
      </c>
      <c r="AQ2420" s="61" t="s">
        <v>2191</v>
      </c>
      <c r="AR2420" s="28">
        <v>0</v>
      </c>
      <c r="AS2420" s="28">
        <v>239</v>
      </c>
      <c r="AT2420" s="28">
        <v>0</v>
      </c>
      <c r="AU2420" s="62"/>
      <c r="DL2420"/>
      <c r="DM2420"/>
      <c r="DN2420"/>
      <c r="DO2420"/>
      <c r="DP2420"/>
      <c r="DQ2420"/>
      <c r="DR2420"/>
      <c r="DV2420" s="31" t="s">
        <v>2450</v>
      </c>
      <c r="DW2420" s="31" t="s">
        <v>2459</v>
      </c>
      <c r="DX2420" s="63"/>
      <c r="DY2420" s="63"/>
      <c r="DZ2420" s="63"/>
      <c r="EA2420" s="167"/>
      <c r="EB2420" s="60"/>
      <c r="EC2420" s="60"/>
      <c r="ED2420" s="60"/>
      <c r="EE2420" s="60"/>
      <c r="EF2420" s="60"/>
      <c r="EG2420" s="60"/>
      <c r="EH2420" s="60"/>
      <c r="EI2420" s="60"/>
      <c r="EJ2420" s="60"/>
      <c r="EK2420" s="60"/>
      <c r="EL2420" s="60"/>
      <c r="EM2420" s="60"/>
      <c r="EN2420" s="60"/>
      <c r="EO2420" s="60"/>
      <c r="EP2420" s="60"/>
      <c r="EQ2420" s="60"/>
      <c r="ER2420" s="60"/>
      <c r="ES2420" s="60"/>
      <c r="ET2420" s="60"/>
      <c r="EU2420" s="60"/>
      <c r="EV2420" s="60"/>
      <c r="EW2420" s="60"/>
      <c r="EX2420" s="60"/>
      <c r="EY2420" s="60"/>
      <c r="EZ2420" s="60"/>
      <c r="FA2420" s="60"/>
      <c r="FB2420" s="60"/>
    </row>
    <row r="2421" spans="22:158" x14ac:dyDescent="0.25">
      <c r="W2421" s="33"/>
      <c r="X2421" s="33"/>
      <c r="AH2421" s="38">
        <v>100</v>
      </c>
      <c r="AI2421" s="38">
        <v>150</v>
      </c>
      <c r="AJ2421" s="38">
        <v>11600</v>
      </c>
      <c r="AK2421" s="38">
        <v>30</v>
      </c>
      <c r="AL2421" s="38">
        <v>3409958</v>
      </c>
      <c r="AM2421" s="61" t="s">
        <v>1816</v>
      </c>
      <c r="AN2421" s="61" t="s">
        <v>1695</v>
      </c>
      <c r="AO2421" s="61" t="s">
        <v>5076</v>
      </c>
      <c r="AP2421" s="61" t="s">
        <v>5036</v>
      </c>
      <c r="AQ2421" s="61" t="s">
        <v>2191</v>
      </c>
      <c r="AR2421" s="28">
        <v>0</v>
      </c>
      <c r="AS2421" s="28">
        <v>603734</v>
      </c>
      <c r="AT2421" s="28">
        <v>2416874</v>
      </c>
      <c r="AU2421" s="62"/>
      <c r="DL2421"/>
      <c r="DM2421"/>
      <c r="DN2421"/>
      <c r="DO2421"/>
      <c r="DP2421"/>
      <c r="DQ2421"/>
      <c r="DR2421"/>
      <c r="DV2421" s="31" t="s">
        <v>2450</v>
      </c>
      <c r="DW2421" s="31" t="s">
        <v>2460</v>
      </c>
      <c r="DX2421" s="63"/>
      <c r="DY2421" s="63"/>
      <c r="DZ2421" s="63"/>
      <c r="EA2421" s="167"/>
      <c r="EB2421" s="60"/>
      <c r="EC2421" s="60"/>
      <c r="ED2421" s="60"/>
      <c r="EE2421" s="60"/>
      <c r="EF2421" s="60"/>
      <c r="EG2421" s="60"/>
      <c r="EH2421" s="60"/>
      <c r="EI2421" s="60"/>
      <c r="EJ2421" s="60"/>
      <c r="EK2421" s="60"/>
      <c r="EL2421" s="60"/>
      <c r="EM2421" s="60"/>
      <c r="EN2421" s="60"/>
      <c r="EO2421" s="60"/>
      <c r="EP2421" s="60"/>
      <c r="EQ2421" s="60"/>
      <c r="ER2421" s="60"/>
      <c r="ES2421" s="60"/>
      <c r="ET2421" s="60"/>
      <c r="EU2421" s="60"/>
      <c r="EV2421" s="60"/>
      <c r="EW2421" s="60"/>
      <c r="EX2421" s="60"/>
      <c r="EY2421" s="60"/>
      <c r="EZ2421" s="60"/>
      <c r="FA2421" s="60"/>
      <c r="FB2421" s="60"/>
    </row>
    <row r="2422" spans="22:158" x14ac:dyDescent="0.25">
      <c r="W2422" s="33"/>
      <c r="X2422" s="33"/>
      <c r="AH2422" s="38">
        <v>100</v>
      </c>
      <c r="AI2422" s="38">
        <v>150</v>
      </c>
      <c r="AJ2422" s="38">
        <v>13450</v>
      </c>
      <c r="AK2422" s="38">
        <v>30</v>
      </c>
      <c r="AL2422" s="38">
        <v>3409958</v>
      </c>
      <c r="AM2422" s="61" t="s">
        <v>1816</v>
      </c>
      <c r="AN2422" s="61" t="s">
        <v>1695</v>
      </c>
      <c r="AO2422" s="61" t="s">
        <v>5112</v>
      </c>
      <c r="AP2422" s="61" t="s">
        <v>5036</v>
      </c>
      <c r="AQ2422" s="61" t="s">
        <v>2191</v>
      </c>
      <c r="AR2422" s="28">
        <v>0</v>
      </c>
      <c r="AS2422" s="28">
        <v>240798</v>
      </c>
      <c r="AT2422" s="28">
        <v>412742</v>
      </c>
      <c r="AU2422" s="62"/>
      <c r="DL2422"/>
      <c r="DM2422"/>
      <c r="DN2422"/>
      <c r="DO2422"/>
      <c r="DP2422"/>
      <c r="DQ2422"/>
      <c r="DR2422"/>
      <c r="DV2422" s="31" t="s">
        <v>2450</v>
      </c>
      <c r="DW2422" s="31" t="s">
        <v>2460</v>
      </c>
      <c r="DX2422" s="63"/>
      <c r="DY2422" s="63"/>
      <c r="DZ2422" s="63"/>
      <c r="EA2422" s="167"/>
      <c r="EB2422" s="60"/>
      <c r="EC2422" s="60"/>
      <c r="ED2422" s="60"/>
      <c r="EE2422" s="60"/>
      <c r="EF2422" s="60"/>
      <c r="EG2422" s="60"/>
      <c r="EH2422" s="60"/>
      <c r="EI2422" s="60"/>
      <c r="EJ2422" s="60"/>
      <c r="EK2422" s="60"/>
      <c r="EL2422" s="60"/>
      <c r="EM2422" s="60"/>
      <c r="EN2422" s="60"/>
      <c r="EO2422" s="60"/>
      <c r="EP2422" s="60"/>
      <c r="EQ2422" s="60"/>
      <c r="ER2422" s="60"/>
      <c r="ES2422" s="60"/>
      <c r="ET2422" s="60"/>
      <c r="EU2422" s="60"/>
      <c r="EV2422" s="60"/>
      <c r="EW2422" s="60"/>
      <c r="EX2422" s="60"/>
      <c r="EY2422" s="60"/>
      <c r="EZ2422" s="60"/>
      <c r="FA2422" s="60"/>
      <c r="FB2422" s="60"/>
    </row>
    <row r="2423" spans="22:158" x14ac:dyDescent="0.25">
      <c r="W2423" s="33"/>
      <c r="X2423" s="33"/>
      <c r="AH2423" s="38">
        <v>100</v>
      </c>
      <c r="AI2423" s="38">
        <v>150</v>
      </c>
      <c r="AJ2423" s="38">
        <v>15550</v>
      </c>
      <c r="AK2423" s="38">
        <v>30</v>
      </c>
      <c r="AL2423" s="38">
        <v>3409958</v>
      </c>
      <c r="AM2423" s="61" t="s">
        <v>1816</v>
      </c>
      <c r="AN2423" s="61" t="s">
        <v>1695</v>
      </c>
      <c r="AO2423" s="61" t="s">
        <v>1602</v>
      </c>
      <c r="AP2423" s="61" t="s">
        <v>5036</v>
      </c>
      <c r="AQ2423" s="61" t="s">
        <v>2191</v>
      </c>
      <c r="AR2423" s="28">
        <v>0</v>
      </c>
      <c r="AS2423" s="28">
        <v>6955</v>
      </c>
      <c r="AT2423" s="28">
        <v>0</v>
      </c>
      <c r="AU2423" s="62"/>
      <c r="DL2423"/>
      <c r="DM2423"/>
      <c r="DN2423"/>
      <c r="DO2423"/>
      <c r="DP2423"/>
      <c r="DQ2423"/>
      <c r="DR2423"/>
      <c r="DV2423" s="31" t="s">
        <v>2450</v>
      </c>
      <c r="DW2423" s="31" t="s">
        <v>2460</v>
      </c>
      <c r="DX2423" s="63"/>
      <c r="DY2423" s="63"/>
      <c r="DZ2423" s="63"/>
      <c r="EA2423" s="167"/>
      <c r="EB2423" s="60"/>
      <c r="EC2423" s="60"/>
      <c r="ED2423" s="60"/>
      <c r="EE2423" s="60"/>
      <c r="EF2423" s="60"/>
      <c r="EG2423" s="60"/>
      <c r="EH2423" s="60"/>
      <c r="EI2423" s="60"/>
      <c r="EJ2423" s="60"/>
      <c r="EK2423" s="60"/>
      <c r="EL2423" s="60"/>
      <c r="EM2423" s="60"/>
      <c r="EN2423" s="60"/>
      <c r="EO2423" s="60"/>
      <c r="EP2423" s="60"/>
      <c r="EQ2423" s="60"/>
      <c r="ER2423" s="60"/>
      <c r="ES2423" s="60"/>
      <c r="ET2423" s="60"/>
      <c r="EU2423" s="60"/>
      <c r="EV2423" s="60"/>
      <c r="EW2423" s="60"/>
      <c r="EX2423" s="60"/>
      <c r="EY2423" s="60"/>
      <c r="EZ2423" s="60"/>
      <c r="FA2423" s="60"/>
      <c r="FB2423" s="60"/>
    </row>
    <row r="2424" spans="22:158" x14ac:dyDescent="0.25">
      <c r="W2424" s="33"/>
      <c r="X2424" s="33"/>
      <c r="AH2424" s="38">
        <v>100</v>
      </c>
      <c r="AI2424" s="38">
        <v>155</v>
      </c>
      <c r="AJ2424" s="38">
        <v>11860</v>
      </c>
      <c r="AK2424" s="38">
        <v>30</v>
      </c>
      <c r="AL2424" s="38">
        <v>3409958</v>
      </c>
      <c r="AM2424" s="61" t="s">
        <v>1816</v>
      </c>
      <c r="AN2424" s="61" t="s">
        <v>1686</v>
      </c>
      <c r="AO2424" s="61" t="s">
        <v>5082</v>
      </c>
      <c r="AP2424" s="61" t="s">
        <v>5036</v>
      </c>
      <c r="AQ2424" s="61" t="s">
        <v>2191</v>
      </c>
      <c r="AR2424" s="28">
        <v>0</v>
      </c>
      <c r="AS2424" s="28">
        <v>0</v>
      </c>
      <c r="AT2424" s="28">
        <v>248486</v>
      </c>
      <c r="AU2424" s="62"/>
      <c r="DL2424"/>
      <c r="DM2424"/>
      <c r="DN2424"/>
      <c r="DO2424"/>
      <c r="DP2424"/>
      <c r="DQ2424"/>
      <c r="DR2424"/>
      <c r="DV2424" s="31" t="s">
        <v>2450</v>
      </c>
      <c r="DW2424" s="31" t="s">
        <v>2461</v>
      </c>
      <c r="DX2424" s="63"/>
      <c r="DY2424" s="63"/>
      <c r="DZ2424" s="63"/>
      <c r="EA2424" s="167"/>
      <c r="EB2424" s="60"/>
      <c r="EC2424" s="60"/>
      <c r="ED2424" s="60"/>
      <c r="EE2424" s="60"/>
      <c r="EF2424" s="60"/>
      <c r="EG2424" s="60"/>
      <c r="EH2424" s="60"/>
      <c r="EI2424" s="60"/>
      <c r="EJ2424" s="60"/>
      <c r="EK2424" s="60"/>
      <c r="EL2424" s="60"/>
      <c r="EM2424" s="60"/>
      <c r="EN2424" s="60"/>
      <c r="EO2424" s="60"/>
      <c r="EP2424" s="60"/>
      <c r="EQ2424" s="60"/>
      <c r="ER2424" s="60"/>
      <c r="ES2424" s="60"/>
      <c r="ET2424" s="60"/>
      <c r="EU2424" s="60"/>
      <c r="EV2424" s="60"/>
      <c r="EW2424" s="60"/>
      <c r="EX2424" s="60"/>
      <c r="EY2424" s="60"/>
      <c r="EZ2424" s="60"/>
      <c r="FA2424" s="60"/>
      <c r="FB2424" s="60"/>
    </row>
    <row r="2425" spans="22:158" x14ac:dyDescent="0.25">
      <c r="W2425" s="33"/>
      <c r="X2425" s="33"/>
      <c r="AH2425" s="38">
        <v>100</v>
      </c>
      <c r="AI2425" s="38">
        <v>155</v>
      </c>
      <c r="AJ2425" s="38">
        <v>14250</v>
      </c>
      <c r="AK2425" s="38">
        <v>30</v>
      </c>
      <c r="AL2425" s="38">
        <v>3409958</v>
      </c>
      <c r="AM2425" s="61" t="s">
        <v>1816</v>
      </c>
      <c r="AN2425" s="61" t="s">
        <v>1686</v>
      </c>
      <c r="AO2425" s="61" t="s">
        <v>1573</v>
      </c>
      <c r="AP2425" s="61" t="s">
        <v>5036</v>
      </c>
      <c r="AQ2425" s="61" t="s">
        <v>2191</v>
      </c>
      <c r="AR2425" s="28">
        <v>0</v>
      </c>
      <c r="AS2425" s="28">
        <v>1877</v>
      </c>
      <c r="AT2425" s="28">
        <v>9308</v>
      </c>
      <c r="AU2425" s="62"/>
      <c r="DL2425"/>
      <c r="DM2425"/>
      <c r="DN2425"/>
      <c r="DO2425"/>
      <c r="DP2425"/>
      <c r="DQ2425"/>
      <c r="DR2425"/>
      <c r="DV2425" s="31" t="s">
        <v>2450</v>
      </c>
      <c r="DW2425" s="31" t="s">
        <v>2461</v>
      </c>
      <c r="DX2425" s="63"/>
      <c r="DY2425" s="63"/>
      <c r="DZ2425" s="63"/>
      <c r="EA2425" s="167"/>
      <c r="EB2425" s="60"/>
      <c r="EC2425" s="60"/>
      <c r="ED2425" s="60"/>
      <c r="EE2425" s="60"/>
      <c r="EF2425" s="60"/>
      <c r="EG2425" s="60"/>
      <c r="EH2425" s="60"/>
      <c r="EI2425" s="60"/>
      <c r="EJ2425" s="60"/>
      <c r="EK2425" s="60"/>
      <c r="EL2425" s="60"/>
      <c r="EM2425" s="60"/>
      <c r="EN2425" s="60"/>
      <c r="EO2425" s="60"/>
      <c r="EP2425" s="60"/>
      <c r="EQ2425" s="60"/>
      <c r="ER2425" s="60"/>
      <c r="ES2425" s="60"/>
      <c r="ET2425" s="60"/>
      <c r="EU2425" s="60"/>
      <c r="EV2425" s="60"/>
      <c r="EW2425" s="60"/>
      <c r="EX2425" s="60"/>
      <c r="EY2425" s="60"/>
      <c r="EZ2425" s="60"/>
      <c r="FA2425" s="60"/>
      <c r="FB2425" s="60"/>
    </row>
    <row r="2426" spans="22:158" x14ac:dyDescent="0.25">
      <c r="V2426" s="1"/>
      <c r="W2426" s="33"/>
      <c r="X2426" s="33"/>
      <c r="AH2426" s="38">
        <v>100</v>
      </c>
      <c r="AI2426" s="38">
        <v>155</v>
      </c>
      <c r="AJ2426" s="38">
        <v>17800</v>
      </c>
      <c r="AK2426" s="38">
        <v>30</v>
      </c>
      <c r="AL2426" s="38">
        <v>3409958</v>
      </c>
      <c r="AM2426" s="61" t="s">
        <v>1816</v>
      </c>
      <c r="AN2426" s="61" t="s">
        <v>1686</v>
      </c>
      <c r="AO2426" s="61" t="s">
        <v>1651</v>
      </c>
      <c r="AP2426" s="61" t="s">
        <v>5036</v>
      </c>
      <c r="AQ2426" s="61" t="s">
        <v>2191</v>
      </c>
      <c r="AR2426" s="28">
        <v>0</v>
      </c>
      <c r="AS2426" s="28">
        <v>71620</v>
      </c>
      <c r="AT2426" s="28">
        <v>123656</v>
      </c>
      <c r="AU2426" s="62"/>
      <c r="DL2426"/>
      <c r="DM2426"/>
      <c r="DN2426"/>
      <c r="DO2426"/>
      <c r="DP2426"/>
      <c r="DQ2426"/>
      <c r="DR2426"/>
      <c r="DV2426" s="31" t="s">
        <v>2450</v>
      </c>
      <c r="DW2426" s="31" t="s">
        <v>2461</v>
      </c>
      <c r="DX2426" s="63"/>
      <c r="DY2426" s="63"/>
      <c r="DZ2426" s="63"/>
      <c r="EA2426" s="167"/>
      <c r="EB2426" s="60"/>
      <c r="EC2426" s="60"/>
      <c r="ED2426" s="60"/>
      <c r="EE2426" s="60"/>
      <c r="EF2426" s="60"/>
      <c r="EG2426" s="60"/>
      <c r="EH2426" s="60"/>
      <c r="EI2426" s="60"/>
      <c r="EJ2426" s="60"/>
      <c r="EK2426" s="60"/>
      <c r="EL2426" s="60"/>
      <c r="EM2426" s="60"/>
      <c r="EN2426" s="60"/>
      <c r="EO2426" s="60"/>
      <c r="EP2426" s="60"/>
      <c r="EQ2426" s="60"/>
      <c r="ER2426" s="60"/>
      <c r="ES2426" s="60"/>
      <c r="ET2426" s="60"/>
      <c r="EU2426" s="60"/>
      <c r="EV2426" s="60"/>
      <c r="EW2426" s="60"/>
      <c r="EX2426" s="60"/>
      <c r="EY2426" s="60"/>
      <c r="EZ2426" s="60"/>
      <c r="FA2426" s="60"/>
      <c r="FB2426" s="60"/>
    </row>
    <row r="2427" spans="22:158" x14ac:dyDescent="0.25">
      <c r="W2427" s="33"/>
      <c r="X2427" s="33"/>
      <c r="AH2427" s="38">
        <v>100</v>
      </c>
      <c r="AI2427" s="38">
        <v>155</v>
      </c>
      <c r="AJ2427" s="38">
        <v>18200</v>
      </c>
      <c r="AK2427" s="38">
        <v>30</v>
      </c>
      <c r="AL2427" s="38">
        <v>3409958</v>
      </c>
      <c r="AM2427" s="61" t="s">
        <v>1816</v>
      </c>
      <c r="AN2427" s="61" t="s">
        <v>1686</v>
      </c>
      <c r="AO2427" s="61" t="s">
        <v>1660</v>
      </c>
      <c r="AP2427" s="61" t="s">
        <v>5036</v>
      </c>
      <c r="AQ2427" s="61" t="s">
        <v>2191</v>
      </c>
      <c r="AR2427" s="28">
        <v>0</v>
      </c>
      <c r="AS2427" s="28">
        <v>26008</v>
      </c>
      <c r="AT2427" s="28">
        <v>161120</v>
      </c>
      <c r="AU2427" s="62"/>
      <c r="DL2427"/>
      <c r="DM2427"/>
      <c r="DN2427"/>
      <c r="DO2427"/>
      <c r="DP2427"/>
      <c r="DQ2427"/>
      <c r="DR2427"/>
      <c r="DV2427" s="31" t="s">
        <v>2450</v>
      </c>
      <c r="DW2427" s="31" t="s">
        <v>2461</v>
      </c>
      <c r="DX2427" s="63"/>
      <c r="DY2427" s="63"/>
      <c r="DZ2427" s="63"/>
      <c r="EA2427" s="167"/>
      <c r="EB2427" s="60"/>
      <c r="EC2427" s="60"/>
      <c r="ED2427" s="60"/>
      <c r="EE2427" s="60"/>
      <c r="EF2427" s="60"/>
      <c r="EG2427" s="60"/>
      <c r="EH2427" s="60"/>
      <c r="EI2427" s="60"/>
      <c r="EJ2427" s="60"/>
      <c r="EK2427" s="60"/>
      <c r="EL2427" s="60"/>
      <c r="EM2427" s="60"/>
      <c r="EN2427" s="60"/>
      <c r="EO2427" s="60"/>
      <c r="EP2427" s="60"/>
      <c r="EQ2427" s="60"/>
      <c r="ER2427" s="60"/>
      <c r="ES2427" s="60"/>
      <c r="ET2427" s="60"/>
      <c r="EU2427" s="60"/>
      <c r="EV2427" s="60"/>
      <c r="EW2427" s="60"/>
      <c r="EX2427" s="60"/>
      <c r="EY2427" s="60"/>
      <c r="EZ2427" s="60"/>
      <c r="FA2427" s="60"/>
      <c r="FB2427" s="60"/>
    </row>
    <row r="2428" spans="22:158" x14ac:dyDescent="0.25">
      <c r="W2428" s="33"/>
      <c r="X2428" s="33"/>
      <c r="AH2428" s="38">
        <v>100</v>
      </c>
      <c r="AI2428" s="38">
        <v>105</v>
      </c>
      <c r="AJ2428" s="38">
        <v>10500</v>
      </c>
      <c r="AK2428" s="38">
        <v>30</v>
      </c>
      <c r="AL2428" s="38">
        <v>3410051</v>
      </c>
      <c r="AM2428" s="61" t="s">
        <v>1816</v>
      </c>
      <c r="AN2428" s="61" t="s">
        <v>1688</v>
      </c>
      <c r="AO2428" s="61" t="s">
        <v>5053</v>
      </c>
      <c r="AP2428" s="61" t="s">
        <v>5036</v>
      </c>
      <c r="AQ2428" s="61" t="s">
        <v>1728</v>
      </c>
      <c r="AR2428" s="28">
        <v>7420.8</v>
      </c>
      <c r="AS2428" s="28">
        <v>0</v>
      </c>
      <c r="AT2428" s="28">
        <v>0</v>
      </c>
      <c r="AU2428" s="62"/>
      <c r="DV2428" s="31" t="s">
        <v>2462</v>
      </c>
      <c r="DW2428" s="31" t="s">
        <v>2463</v>
      </c>
      <c r="DX2428" s="63"/>
      <c r="DY2428" s="63"/>
      <c r="DZ2428" s="63"/>
      <c r="EA2428" s="167"/>
      <c r="EB2428" s="60"/>
      <c r="EC2428" s="60"/>
      <c r="ED2428" s="60"/>
      <c r="EE2428" s="60"/>
      <c r="EF2428" s="60"/>
      <c r="EG2428" s="60"/>
      <c r="EH2428" s="60"/>
      <c r="EI2428" s="60"/>
      <c r="EJ2428" s="60"/>
      <c r="EK2428" s="60"/>
      <c r="EL2428" s="60"/>
      <c r="EM2428" s="60"/>
      <c r="EN2428" s="60"/>
      <c r="EO2428" s="60"/>
      <c r="EP2428" s="60"/>
      <c r="EQ2428" s="60"/>
      <c r="ER2428" s="60"/>
      <c r="ES2428" s="60"/>
      <c r="ET2428" s="60"/>
      <c r="EU2428" s="60"/>
      <c r="EV2428" s="60"/>
      <c r="EW2428" s="60"/>
      <c r="EX2428" s="60"/>
      <c r="EY2428" s="60"/>
      <c r="EZ2428" s="60"/>
      <c r="FA2428" s="60"/>
      <c r="FB2428" s="60"/>
    </row>
    <row r="2429" spans="22:158" x14ac:dyDescent="0.25">
      <c r="W2429" s="33"/>
      <c r="X2429" s="33"/>
      <c r="AH2429" s="38">
        <v>100</v>
      </c>
      <c r="AI2429" s="38">
        <v>105</v>
      </c>
      <c r="AJ2429" s="38">
        <v>10750</v>
      </c>
      <c r="AK2429" s="38">
        <v>30</v>
      </c>
      <c r="AL2429" s="38">
        <v>3410051</v>
      </c>
      <c r="AM2429" s="61" t="s">
        <v>1816</v>
      </c>
      <c r="AN2429" s="61" t="s">
        <v>1688</v>
      </c>
      <c r="AO2429" s="61" t="s">
        <v>5058</v>
      </c>
      <c r="AP2429" s="61" t="s">
        <v>5036</v>
      </c>
      <c r="AQ2429" s="61" t="s">
        <v>1728</v>
      </c>
      <c r="AR2429" s="28">
        <v>2069.3000000000002</v>
      </c>
      <c r="AS2429" s="28">
        <v>0</v>
      </c>
      <c r="AT2429" s="28">
        <v>0</v>
      </c>
      <c r="AU2429" s="62"/>
      <c r="DV2429" s="31" t="s">
        <v>2462</v>
      </c>
      <c r="DW2429" s="31" t="s">
        <v>2463</v>
      </c>
      <c r="DX2429" s="63"/>
      <c r="DY2429" s="63"/>
      <c r="DZ2429" s="63"/>
      <c r="EA2429" s="167"/>
      <c r="EB2429" s="60"/>
      <c r="EC2429" s="60"/>
      <c r="ED2429" s="60"/>
      <c r="EE2429" s="60"/>
      <c r="EF2429" s="60"/>
      <c r="EG2429" s="60"/>
      <c r="EH2429" s="60"/>
      <c r="EI2429" s="60"/>
      <c r="EJ2429" s="60"/>
      <c r="EK2429" s="60"/>
      <c r="EL2429" s="60"/>
      <c r="EM2429" s="60"/>
      <c r="EN2429" s="60"/>
      <c r="EO2429" s="60"/>
      <c r="EP2429" s="60"/>
      <c r="EQ2429" s="60"/>
      <c r="ER2429" s="60"/>
      <c r="ES2429" s="60"/>
      <c r="ET2429" s="60"/>
      <c r="EU2429" s="60"/>
      <c r="EV2429" s="60"/>
      <c r="EW2429" s="60"/>
      <c r="EX2429" s="60"/>
      <c r="EY2429" s="60"/>
      <c r="EZ2429" s="60"/>
      <c r="FA2429" s="60"/>
      <c r="FB2429" s="60"/>
    </row>
    <row r="2430" spans="22:158" x14ac:dyDescent="0.25">
      <c r="W2430" s="33"/>
      <c r="X2430" s="33"/>
      <c r="AH2430" s="38">
        <v>100</v>
      </c>
      <c r="AI2430" s="38">
        <v>105</v>
      </c>
      <c r="AJ2430" s="38">
        <v>11450</v>
      </c>
      <c r="AK2430" s="38">
        <v>30</v>
      </c>
      <c r="AL2430" s="38">
        <v>3410051</v>
      </c>
      <c r="AM2430" s="61" t="s">
        <v>1816</v>
      </c>
      <c r="AN2430" s="61" t="s">
        <v>1688</v>
      </c>
      <c r="AO2430" s="61" t="s">
        <v>5072</v>
      </c>
      <c r="AP2430" s="61" t="s">
        <v>5036</v>
      </c>
      <c r="AQ2430" s="61" t="s">
        <v>1728</v>
      </c>
      <c r="AR2430" s="28">
        <v>177673.7</v>
      </c>
      <c r="AS2430" s="28">
        <v>0</v>
      </c>
      <c r="AT2430" s="28">
        <v>0</v>
      </c>
      <c r="AU2430" s="62"/>
      <c r="DV2430" s="31" t="s">
        <v>2462</v>
      </c>
      <c r="DW2430" s="31" t="s">
        <v>2463</v>
      </c>
      <c r="DX2430" s="63"/>
      <c r="DY2430" s="63"/>
      <c r="DZ2430" s="63"/>
      <c r="EA2430" s="167"/>
      <c r="EB2430" s="60"/>
      <c r="EC2430" s="60"/>
      <c r="ED2430" s="60"/>
      <c r="EE2430" s="60"/>
      <c r="EF2430" s="60"/>
      <c r="EG2430" s="60"/>
      <c r="EH2430" s="60"/>
      <c r="EI2430" s="60"/>
      <c r="EJ2430" s="60"/>
      <c r="EK2430" s="60"/>
      <c r="EL2430" s="60"/>
      <c r="EM2430" s="60"/>
      <c r="EN2430" s="60"/>
      <c r="EO2430" s="60"/>
      <c r="EP2430" s="60"/>
      <c r="EQ2430" s="60"/>
      <c r="ER2430" s="60"/>
      <c r="ES2430" s="60"/>
      <c r="ET2430" s="60"/>
      <c r="EU2430" s="60"/>
      <c r="EV2430" s="60"/>
      <c r="EW2430" s="60"/>
      <c r="EX2430" s="60"/>
      <c r="EY2430" s="60"/>
      <c r="EZ2430" s="60"/>
      <c r="FA2430" s="60"/>
      <c r="FB2430" s="60"/>
    </row>
    <row r="2431" spans="22:158" x14ac:dyDescent="0.25">
      <c r="W2431" s="33"/>
      <c r="X2431" s="33"/>
      <c r="AH2431" s="38">
        <v>100</v>
      </c>
      <c r="AI2431" s="38">
        <v>105</v>
      </c>
      <c r="AJ2431" s="38">
        <v>12850</v>
      </c>
      <c r="AK2431" s="38">
        <v>30</v>
      </c>
      <c r="AL2431" s="38">
        <v>3410051</v>
      </c>
      <c r="AM2431" s="61" t="s">
        <v>1816</v>
      </c>
      <c r="AN2431" s="61" t="s">
        <v>1688</v>
      </c>
      <c r="AO2431" s="61" t="s">
        <v>5098</v>
      </c>
      <c r="AP2431" s="61" t="s">
        <v>5036</v>
      </c>
      <c r="AQ2431" s="61" t="s">
        <v>1728</v>
      </c>
      <c r="AR2431" s="28">
        <v>43050.1</v>
      </c>
      <c r="AS2431" s="28">
        <v>0</v>
      </c>
      <c r="AT2431" s="28">
        <v>0</v>
      </c>
      <c r="AU2431" s="62"/>
      <c r="DV2431" s="31" t="s">
        <v>2462</v>
      </c>
      <c r="DW2431" s="31" t="s">
        <v>2463</v>
      </c>
      <c r="DX2431" s="63"/>
      <c r="DY2431" s="63"/>
      <c r="DZ2431" s="63"/>
      <c r="EA2431" s="167"/>
      <c r="EB2431" s="60"/>
      <c r="EC2431" s="60"/>
      <c r="ED2431" s="60"/>
      <c r="EE2431" s="60"/>
      <c r="EF2431" s="60"/>
      <c r="EG2431" s="60"/>
      <c r="EH2431" s="60"/>
      <c r="EI2431" s="60"/>
      <c r="EJ2431" s="60"/>
      <c r="EK2431" s="60"/>
      <c r="EL2431" s="60"/>
      <c r="EM2431" s="60"/>
      <c r="EN2431" s="60"/>
      <c r="EO2431" s="60"/>
      <c r="EP2431" s="60"/>
      <c r="EQ2431" s="60"/>
      <c r="ER2431" s="60"/>
      <c r="ES2431" s="60"/>
      <c r="ET2431" s="60"/>
      <c r="EU2431" s="60"/>
      <c r="EV2431" s="60"/>
      <c r="EW2431" s="60"/>
      <c r="EX2431" s="60"/>
      <c r="EY2431" s="60"/>
      <c r="EZ2431" s="60"/>
      <c r="FA2431" s="60"/>
      <c r="FB2431" s="60"/>
    </row>
    <row r="2432" spans="22:158" x14ac:dyDescent="0.25">
      <c r="W2432" s="33"/>
      <c r="X2432" s="33"/>
      <c r="AH2432" s="38">
        <v>100</v>
      </c>
      <c r="AI2432" s="38">
        <v>105</v>
      </c>
      <c r="AJ2432" s="38">
        <v>13100</v>
      </c>
      <c r="AK2432" s="38">
        <v>30</v>
      </c>
      <c r="AL2432" s="38">
        <v>3410051</v>
      </c>
      <c r="AM2432" s="61" t="s">
        <v>1816</v>
      </c>
      <c r="AN2432" s="61" t="s">
        <v>1688</v>
      </c>
      <c r="AO2432" s="61" t="s">
        <v>5104</v>
      </c>
      <c r="AP2432" s="61" t="s">
        <v>5036</v>
      </c>
      <c r="AQ2432" s="61" t="s">
        <v>1728</v>
      </c>
      <c r="AR2432" s="28">
        <v>7272.2</v>
      </c>
      <c r="AS2432" s="28">
        <v>0</v>
      </c>
      <c r="AT2432" s="28">
        <v>0</v>
      </c>
      <c r="AU2432" s="62"/>
      <c r="DV2432" s="31" t="s">
        <v>2462</v>
      </c>
      <c r="DW2432" s="31" t="s">
        <v>2463</v>
      </c>
      <c r="DX2432" s="63"/>
      <c r="DY2432" s="63"/>
      <c r="DZ2432" s="63"/>
      <c r="EA2432" s="167"/>
      <c r="EB2432" s="60"/>
      <c r="EC2432" s="60"/>
      <c r="ED2432" s="60"/>
      <c r="EE2432" s="60"/>
      <c r="EF2432" s="60"/>
      <c r="EG2432" s="60"/>
      <c r="EH2432" s="60"/>
      <c r="EI2432" s="60"/>
      <c r="EJ2432" s="60"/>
      <c r="EK2432" s="60"/>
      <c r="EL2432" s="60"/>
      <c r="EM2432" s="60"/>
      <c r="EN2432" s="60"/>
      <c r="EO2432" s="60"/>
      <c r="EP2432" s="60"/>
      <c r="EQ2432" s="60"/>
      <c r="ER2432" s="60"/>
      <c r="ES2432" s="60"/>
      <c r="ET2432" s="60"/>
      <c r="EU2432" s="60"/>
      <c r="EV2432" s="60"/>
      <c r="EW2432" s="60"/>
      <c r="EX2432" s="60"/>
      <c r="EY2432" s="60"/>
      <c r="EZ2432" s="60"/>
      <c r="FA2432" s="60"/>
      <c r="FB2432" s="60"/>
    </row>
    <row r="2433" spans="22:158" x14ac:dyDescent="0.25">
      <c r="W2433" s="33"/>
      <c r="X2433" s="33"/>
      <c r="AH2433" s="38">
        <v>100</v>
      </c>
      <c r="AI2433" s="38">
        <v>105</v>
      </c>
      <c r="AJ2433" s="38">
        <v>13800</v>
      </c>
      <c r="AK2433" s="38">
        <v>30</v>
      </c>
      <c r="AL2433" s="38">
        <v>3410051</v>
      </c>
      <c r="AM2433" s="61" t="s">
        <v>1816</v>
      </c>
      <c r="AN2433" s="61" t="s">
        <v>1688</v>
      </c>
      <c r="AO2433" s="61" t="s">
        <v>5120</v>
      </c>
      <c r="AP2433" s="61" t="s">
        <v>5036</v>
      </c>
      <c r="AQ2433" s="61" t="s">
        <v>1728</v>
      </c>
      <c r="AR2433" s="28">
        <v>214522.4</v>
      </c>
      <c r="AS2433" s="28">
        <v>0</v>
      </c>
      <c r="AT2433" s="28">
        <v>0</v>
      </c>
      <c r="AU2433" s="62"/>
      <c r="DV2433" s="31" t="s">
        <v>2462</v>
      </c>
      <c r="DW2433" s="31" t="s">
        <v>2463</v>
      </c>
      <c r="DX2433" s="63"/>
      <c r="DY2433" s="63"/>
      <c r="DZ2433" s="63"/>
      <c r="EA2433" s="167"/>
      <c r="EB2433" s="60"/>
      <c r="EC2433" s="60"/>
      <c r="ED2433" s="60"/>
      <c r="EE2433" s="60"/>
      <c r="EF2433" s="60"/>
      <c r="EG2433" s="60"/>
      <c r="EH2433" s="60"/>
      <c r="EI2433" s="60"/>
      <c r="EJ2433" s="60"/>
      <c r="EK2433" s="60"/>
      <c r="EL2433" s="60"/>
      <c r="EM2433" s="60"/>
      <c r="EN2433" s="60"/>
      <c r="EO2433" s="60"/>
      <c r="EP2433" s="60"/>
      <c r="EQ2433" s="60"/>
      <c r="ER2433" s="60"/>
      <c r="ES2433" s="60"/>
      <c r="ET2433" s="60"/>
      <c r="EU2433" s="60"/>
      <c r="EV2433" s="60"/>
      <c r="EW2433" s="60"/>
      <c r="EX2433" s="60"/>
      <c r="EY2433" s="60"/>
      <c r="EZ2433" s="60"/>
      <c r="FA2433" s="60"/>
      <c r="FB2433" s="60"/>
    </row>
    <row r="2434" spans="22:158" x14ac:dyDescent="0.25">
      <c r="W2434" s="33"/>
      <c r="X2434" s="33"/>
      <c r="AH2434" s="38">
        <v>100</v>
      </c>
      <c r="AI2434" s="38">
        <v>105</v>
      </c>
      <c r="AJ2434" s="38">
        <v>14900</v>
      </c>
      <c r="AK2434" s="38">
        <v>30</v>
      </c>
      <c r="AL2434" s="38">
        <v>3410051</v>
      </c>
      <c r="AM2434" s="61" t="s">
        <v>1816</v>
      </c>
      <c r="AN2434" s="61" t="s">
        <v>1688</v>
      </c>
      <c r="AO2434" s="61" t="s">
        <v>1587</v>
      </c>
      <c r="AP2434" s="61" t="s">
        <v>5036</v>
      </c>
      <c r="AQ2434" s="61" t="s">
        <v>1728</v>
      </c>
      <c r="AR2434" s="28">
        <v>126202.5</v>
      </c>
      <c r="AS2434" s="28">
        <v>0</v>
      </c>
      <c r="AT2434" s="28">
        <v>0</v>
      </c>
      <c r="AU2434" s="62"/>
      <c r="DV2434" s="31" t="s">
        <v>2462</v>
      </c>
      <c r="DW2434" s="31" t="s">
        <v>2463</v>
      </c>
      <c r="DX2434" s="63"/>
      <c r="DY2434" s="63"/>
      <c r="DZ2434" s="63"/>
      <c r="EA2434" s="167"/>
      <c r="EB2434" s="60"/>
      <c r="EC2434" s="60"/>
      <c r="ED2434" s="60"/>
      <c r="EE2434" s="60"/>
      <c r="EF2434" s="60"/>
      <c r="EG2434" s="60"/>
      <c r="EH2434" s="60"/>
      <c r="EI2434" s="60"/>
      <c r="EJ2434" s="60"/>
      <c r="EK2434" s="60"/>
      <c r="EL2434" s="60"/>
      <c r="EM2434" s="60"/>
      <c r="EN2434" s="60"/>
      <c r="EO2434" s="60"/>
      <c r="EP2434" s="60"/>
      <c r="EQ2434" s="60"/>
      <c r="ER2434" s="60"/>
      <c r="ES2434" s="60"/>
      <c r="ET2434" s="60"/>
      <c r="EU2434" s="60"/>
      <c r="EV2434" s="60"/>
      <c r="EW2434" s="60"/>
      <c r="EX2434" s="60"/>
      <c r="EY2434" s="60"/>
      <c r="EZ2434" s="60"/>
      <c r="FA2434" s="60"/>
      <c r="FB2434" s="60"/>
    </row>
    <row r="2435" spans="22:158" x14ac:dyDescent="0.25">
      <c r="V2435" s="1"/>
      <c r="W2435" s="33"/>
      <c r="X2435" s="33"/>
      <c r="AH2435" s="38">
        <v>100</v>
      </c>
      <c r="AI2435" s="38">
        <v>105</v>
      </c>
      <c r="AJ2435" s="38">
        <v>16350</v>
      </c>
      <c r="AK2435" s="38">
        <v>30</v>
      </c>
      <c r="AL2435" s="38">
        <v>3410051</v>
      </c>
      <c r="AM2435" s="61" t="s">
        <v>1816</v>
      </c>
      <c r="AN2435" s="61" t="s">
        <v>1688</v>
      </c>
      <c r="AO2435" s="61" t="s">
        <v>1618</v>
      </c>
      <c r="AP2435" s="61" t="s">
        <v>5036</v>
      </c>
      <c r="AQ2435" s="61" t="s">
        <v>1728</v>
      </c>
      <c r="AR2435" s="28">
        <v>110</v>
      </c>
      <c r="AS2435" s="28">
        <v>0</v>
      </c>
      <c r="AT2435" s="28">
        <v>0</v>
      </c>
      <c r="AU2435" s="62"/>
      <c r="DV2435" s="31" t="s">
        <v>2462</v>
      </c>
      <c r="DW2435" s="31" t="s">
        <v>2463</v>
      </c>
      <c r="DX2435" s="63"/>
      <c r="DY2435" s="63"/>
      <c r="DZ2435" s="63"/>
      <c r="EA2435" s="167"/>
      <c r="EB2435" s="60"/>
      <c r="EC2435" s="60"/>
      <c r="ED2435" s="60"/>
      <c r="EE2435" s="60"/>
      <c r="EF2435" s="60"/>
      <c r="EG2435" s="60"/>
      <c r="EH2435" s="60"/>
      <c r="EI2435" s="60"/>
      <c r="EJ2435" s="60"/>
      <c r="EK2435" s="60"/>
      <c r="EL2435" s="60"/>
      <c r="EM2435" s="60"/>
      <c r="EN2435" s="60"/>
      <c r="EO2435" s="60"/>
      <c r="EP2435" s="60"/>
      <c r="EQ2435" s="60"/>
      <c r="ER2435" s="60"/>
      <c r="ES2435" s="60"/>
      <c r="ET2435" s="60"/>
      <c r="EU2435" s="60"/>
      <c r="EV2435" s="60"/>
      <c r="EW2435" s="60"/>
      <c r="EX2435" s="60"/>
      <c r="EY2435" s="60"/>
      <c r="EZ2435" s="60"/>
      <c r="FA2435" s="60"/>
      <c r="FB2435" s="60"/>
    </row>
    <row r="2436" spans="22:158" x14ac:dyDescent="0.25">
      <c r="W2436" s="33"/>
      <c r="X2436" s="33"/>
      <c r="AH2436" s="38">
        <v>100</v>
      </c>
      <c r="AI2436" s="38">
        <v>105</v>
      </c>
      <c r="AJ2436" s="38">
        <v>18400</v>
      </c>
      <c r="AK2436" s="38">
        <v>30</v>
      </c>
      <c r="AL2436" s="38">
        <v>3410051</v>
      </c>
      <c r="AM2436" s="61" t="s">
        <v>1816</v>
      </c>
      <c r="AN2436" s="61" t="s">
        <v>1688</v>
      </c>
      <c r="AO2436" s="61" t="s">
        <v>1664</v>
      </c>
      <c r="AP2436" s="61" t="s">
        <v>5036</v>
      </c>
      <c r="AQ2436" s="61" t="s">
        <v>1728</v>
      </c>
      <c r="AR2436" s="28">
        <v>3208.6</v>
      </c>
      <c r="AS2436" s="28">
        <v>0</v>
      </c>
      <c r="AT2436" s="28">
        <v>0</v>
      </c>
      <c r="AU2436" s="62"/>
      <c r="DV2436" s="31" t="s">
        <v>2462</v>
      </c>
      <c r="DW2436" s="31" t="s">
        <v>2463</v>
      </c>
      <c r="DX2436" s="63"/>
      <c r="DY2436" s="63"/>
      <c r="DZ2436" s="63"/>
      <c r="EA2436" s="167"/>
      <c r="EB2436" s="60"/>
      <c r="EC2436" s="60"/>
      <c r="ED2436" s="60"/>
      <c r="EE2436" s="60"/>
      <c r="EF2436" s="60"/>
      <c r="EG2436" s="60"/>
      <c r="EH2436" s="60"/>
      <c r="EI2436" s="60"/>
      <c r="EJ2436" s="60"/>
      <c r="EK2436" s="60"/>
      <c r="EL2436" s="60"/>
      <c r="EM2436" s="60"/>
      <c r="EN2436" s="60"/>
      <c r="EO2436" s="60"/>
      <c r="EP2436" s="60"/>
      <c r="EQ2436" s="60"/>
      <c r="ER2436" s="60"/>
      <c r="ES2436" s="60"/>
      <c r="ET2436" s="60"/>
      <c r="EU2436" s="60"/>
      <c r="EV2436" s="60"/>
      <c r="EW2436" s="60"/>
      <c r="EX2436" s="60"/>
      <c r="EY2436" s="60"/>
      <c r="EZ2436" s="60"/>
      <c r="FA2436" s="60"/>
      <c r="FB2436" s="60"/>
    </row>
    <row r="2437" spans="22:158" x14ac:dyDescent="0.25">
      <c r="W2437" s="33"/>
      <c r="X2437" s="33"/>
      <c r="AH2437" s="38">
        <v>100</v>
      </c>
      <c r="AI2437" s="38">
        <v>105</v>
      </c>
      <c r="AJ2437" s="38">
        <v>18550</v>
      </c>
      <c r="AK2437" s="38">
        <v>30</v>
      </c>
      <c r="AL2437" s="38">
        <v>3410051</v>
      </c>
      <c r="AM2437" s="61" t="s">
        <v>1816</v>
      </c>
      <c r="AN2437" s="61" t="s">
        <v>1688</v>
      </c>
      <c r="AO2437" s="61" t="s">
        <v>1667</v>
      </c>
      <c r="AP2437" s="61" t="s">
        <v>5036</v>
      </c>
      <c r="AQ2437" s="61" t="s">
        <v>1728</v>
      </c>
      <c r="AR2437" s="28">
        <v>4088.9</v>
      </c>
      <c r="AS2437" s="28">
        <v>0</v>
      </c>
      <c r="AT2437" s="28">
        <v>0</v>
      </c>
      <c r="AU2437" s="62"/>
      <c r="DV2437" s="31" t="s">
        <v>2462</v>
      </c>
      <c r="DW2437" s="31" t="s">
        <v>2463</v>
      </c>
      <c r="DX2437" s="63"/>
      <c r="DY2437" s="63"/>
      <c r="DZ2437" s="63"/>
      <c r="EA2437" s="167"/>
      <c r="EB2437" s="60"/>
      <c r="EC2437" s="60"/>
      <c r="ED2437" s="60"/>
      <c r="EE2437" s="60"/>
      <c r="EF2437" s="60"/>
      <c r="EG2437" s="60"/>
      <c r="EH2437" s="60"/>
      <c r="EI2437" s="60"/>
      <c r="EJ2437" s="60"/>
      <c r="EK2437" s="60"/>
      <c r="EL2437" s="60"/>
      <c r="EM2437" s="60"/>
      <c r="EN2437" s="60"/>
      <c r="EO2437" s="60"/>
      <c r="EP2437" s="60"/>
      <c r="EQ2437" s="60"/>
      <c r="ER2437" s="60"/>
      <c r="ES2437" s="60"/>
      <c r="ET2437" s="60"/>
      <c r="EU2437" s="60"/>
      <c r="EV2437" s="60"/>
      <c r="EW2437" s="60"/>
      <c r="EX2437" s="60"/>
      <c r="EY2437" s="60"/>
      <c r="EZ2437" s="60"/>
      <c r="FA2437" s="60"/>
      <c r="FB2437" s="60"/>
    </row>
    <row r="2438" spans="22:158" x14ac:dyDescent="0.25">
      <c r="W2438" s="33"/>
      <c r="X2438" s="33"/>
      <c r="AH2438" s="38">
        <v>100</v>
      </c>
      <c r="AI2438" s="38">
        <v>110</v>
      </c>
      <c r="AJ2438" s="38">
        <v>11720</v>
      </c>
      <c r="AK2438" s="38">
        <v>30</v>
      </c>
      <c r="AL2438" s="38">
        <v>3410051</v>
      </c>
      <c r="AM2438" s="61" t="s">
        <v>1816</v>
      </c>
      <c r="AN2438" s="61" t="s">
        <v>1696</v>
      </c>
      <c r="AO2438" s="61" t="s">
        <v>5078</v>
      </c>
      <c r="AP2438" s="61" t="s">
        <v>5036</v>
      </c>
      <c r="AQ2438" s="61" t="s">
        <v>1728</v>
      </c>
      <c r="AR2438" s="28">
        <v>12531.1</v>
      </c>
      <c r="AS2438" s="28">
        <v>0</v>
      </c>
      <c r="AT2438" s="28">
        <v>0</v>
      </c>
      <c r="AU2438" s="62"/>
      <c r="DV2438" s="31" t="s">
        <v>2462</v>
      </c>
      <c r="DW2438" s="31" t="s">
        <v>2464</v>
      </c>
      <c r="DX2438" s="63"/>
      <c r="DY2438" s="63"/>
      <c r="DZ2438" s="63"/>
      <c r="EA2438" s="167"/>
      <c r="EB2438" s="60"/>
      <c r="EC2438" s="60"/>
      <c r="ED2438" s="60"/>
      <c r="EE2438" s="60"/>
      <c r="EF2438" s="60"/>
      <c r="EG2438" s="60"/>
      <c r="EH2438" s="60"/>
      <c r="EI2438" s="60"/>
      <c r="EJ2438" s="60"/>
      <c r="EK2438" s="60"/>
      <c r="EL2438" s="60"/>
      <c r="EM2438" s="60"/>
      <c r="EN2438" s="60"/>
      <c r="EO2438" s="60"/>
      <c r="EP2438" s="60"/>
      <c r="EQ2438" s="60"/>
      <c r="ER2438" s="60"/>
      <c r="ES2438" s="60"/>
      <c r="ET2438" s="60"/>
      <c r="EU2438" s="60"/>
      <c r="EV2438" s="60"/>
      <c r="EW2438" s="60"/>
      <c r="EX2438" s="60"/>
      <c r="EY2438" s="60"/>
      <c r="EZ2438" s="60"/>
      <c r="FA2438" s="60"/>
      <c r="FB2438" s="60"/>
    </row>
    <row r="2439" spans="22:158" x14ac:dyDescent="0.25">
      <c r="W2439" s="33"/>
      <c r="X2439" s="33"/>
      <c r="AH2439" s="38">
        <v>100</v>
      </c>
      <c r="AI2439" s="38">
        <v>110</v>
      </c>
      <c r="AJ2439" s="38">
        <v>12700</v>
      </c>
      <c r="AK2439" s="38">
        <v>30</v>
      </c>
      <c r="AL2439" s="38">
        <v>3410051</v>
      </c>
      <c r="AM2439" s="61" t="s">
        <v>1816</v>
      </c>
      <c r="AN2439" s="61" t="s">
        <v>1696</v>
      </c>
      <c r="AO2439" s="61" t="s">
        <v>5096</v>
      </c>
      <c r="AP2439" s="61" t="s">
        <v>5036</v>
      </c>
      <c r="AQ2439" s="61" t="s">
        <v>1728</v>
      </c>
      <c r="AR2439" s="28">
        <v>6446.9</v>
      </c>
      <c r="AS2439" s="28">
        <v>0</v>
      </c>
      <c r="AT2439" s="28">
        <v>0</v>
      </c>
      <c r="AU2439" s="62"/>
      <c r="DV2439" s="31" t="s">
        <v>2462</v>
      </c>
      <c r="DW2439" s="31" t="s">
        <v>2464</v>
      </c>
      <c r="DX2439" s="63"/>
      <c r="DY2439" s="63"/>
      <c r="DZ2439" s="63"/>
      <c r="EA2439" s="167"/>
      <c r="EB2439" s="60"/>
      <c r="EC2439" s="60"/>
      <c r="ED2439" s="60"/>
      <c r="EE2439" s="60"/>
      <c r="EF2439" s="60"/>
      <c r="EG2439" s="60"/>
      <c r="EH2439" s="60"/>
      <c r="EI2439" s="60"/>
      <c r="EJ2439" s="60"/>
      <c r="EK2439" s="60"/>
      <c r="EL2439" s="60"/>
      <c r="EM2439" s="60"/>
      <c r="EN2439" s="60"/>
      <c r="EO2439" s="60"/>
      <c r="EP2439" s="60"/>
      <c r="EQ2439" s="60"/>
      <c r="ER2439" s="60"/>
      <c r="ES2439" s="60"/>
      <c r="ET2439" s="60"/>
      <c r="EU2439" s="60"/>
      <c r="EV2439" s="60"/>
      <c r="EW2439" s="60"/>
      <c r="EX2439" s="60"/>
      <c r="EY2439" s="60"/>
      <c r="EZ2439" s="60"/>
      <c r="FA2439" s="60"/>
      <c r="FB2439" s="60"/>
    </row>
    <row r="2440" spans="22:158" x14ac:dyDescent="0.25">
      <c r="W2440" s="33"/>
      <c r="X2440" s="33"/>
      <c r="AH2440" s="38">
        <v>100</v>
      </c>
      <c r="AI2440" s="38">
        <v>110</v>
      </c>
      <c r="AJ2440" s="38">
        <v>13050</v>
      </c>
      <c r="AK2440" s="38">
        <v>30</v>
      </c>
      <c r="AL2440" s="38">
        <v>3410051</v>
      </c>
      <c r="AM2440" s="61" t="s">
        <v>1816</v>
      </c>
      <c r="AN2440" s="61" t="s">
        <v>1696</v>
      </c>
      <c r="AO2440" s="61" t="s">
        <v>5103</v>
      </c>
      <c r="AP2440" s="61" t="s">
        <v>5036</v>
      </c>
      <c r="AQ2440" s="61" t="s">
        <v>1728</v>
      </c>
      <c r="AR2440" s="28">
        <v>505.9</v>
      </c>
      <c r="AS2440" s="28">
        <v>0</v>
      </c>
      <c r="AT2440" s="28">
        <v>0</v>
      </c>
      <c r="AU2440" s="62"/>
      <c r="DV2440" s="31" t="s">
        <v>2462</v>
      </c>
      <c r="DW2440" s="31" t="s">
        <v>2464</v>
      </c>
      <c r="DX2440" s="63"/>
      <c r="DY2440" s="63"/>
      <c r="DZ2440" s="63"/>
      <c r="EA2440" s="167"/>
      <c r="EB2440" s="60"/>
      <c r="EC2440" s="60"/>
      <c r="ED2440" s="60"/>
      <c r="EE2440" s="60"/>
      <c r="EF2440" s="60"/>
      <c r="EG2440" s="60"/>
      <c r="EH2440" s="60"/>
      <c r="EI2440" s="60"/>
      <c r="EJ2440" s="60"/>
      <c r="EK2440" s="60"/>
      <c r="EL2440" s="60"/>
      <c r="EM2440" s="60"/>
      <c r="EN2440" s="60"/>
      <c r="EO2440" s="60"/>
      <c r="EP2440" s="60"/>
      <c r="EQ2440" s="60"/>
      <c r="ER2440" s="60"/>
      <c r="ES2440" s="60"/>
      <c r="ET2440" s="60"/>
      <c r="EU2440" s="60"/>
      <c r="EV2440" s="60"/>
      <c r="EW2440" s="60"/>
      <c r="EX2440" s="60"/>
      <c r="EY2440" s="60"/>
      <c r="EZ2440" s="60"/>
      <c r="FA2440" s="60"/>
      <c r="FB2440" s="60"/>
    </row>
    <row r="2441" spans="22:158" x14ac:dyDescent="0.25">
      <c r="W2441" s="33"/>
      <c r="X2441" s="33"/>
      <c r="AH2441" s="38">
        <v>100</v>
      </c>
      <c r="AI2441" s="38">
        <v>110</v>
      </c>
      <c r="AJ2441" s="38">
        <v>16400</v>
      </c>
      <c r="AK2441" s="38">
        <v>30</v>
      </c>
      <c r="AL2441" s="38">
        <v>3410051</v>
      </c>
      <c r="AM2441" s="61" t="s">
        <v>1816</v>
      </c>
      <c r="AN2441" s="61" t="s">
        <v>1696</v>
      </c>
      <c r="AO2441" s="61" t="s">
        <v>1620</v>
      </c>
      <c r="AP2441" s="61" t="s">
        <v>5036</v>
      </c>
      <c r="AQ2441" s="61" t="s">
        <v>1728</v>
      </c>
      <c r="AR2441" s="28">
        <v>64.400000000000006</v>
      </c>
      <c r="AS2441" s="28">
        <v>0</v>
      </c>
      <c r="AT2441" s="28">
        <v>0</v>
      </c>
      <c r="AU2441" s="62"/>
      <c r="DV2441" s="31" t="s">
        <v>2462</v>
      </c>
      <c r="DW2441" s="31" t="s">
        <v>2464</v>
      </c>
      <c r="DX2441" s="63"/>
      <c r="DY2441" s="63"/>
      <c r="DZ2441" s="63"/>
      <c r="EA2441" s="167"/>
      <c r="EB2441" s="60"/>
      <c r="EC2441" s="60"/>
      <c r="ED2441" s="60"/>
      <c r="EE2441" s="60"/>
      <c r="EF2441" s="60"/>
      <c r="EG2441" s="60"/>
      <c r="EH2441" s="60"/>
      <c r="EI2441" s="60"/>
      <c r="EJ2441" s="60"/>
      <c r="EK2441" s="60"/>
      <c r="EL2441" s="60"/>
      <c r="EM2441" s="60"/>
      <c r="EN2441" s="60"/>
      <c r="EO2441" s="60"/>
      <c r="EP2441" s="60"/>
      <c r="EQ2441" s="60"/>
      <c r="ER2441" s="60"/>
      <c r="ES2441" s="60"/>
      <c r="ET2441" s="60"/>
      <c r="EU2441" s="60"/>
      <c r="EV2441" s="60"/>
      <c r="EW2441" s="60"/>
      <c r="EX2441" s="60"/>
      <c r="EY2441" s="60"/>
      <c r="EZ2441" s="60"/>
      <c r="FA2441" s="60"/>
      <c r="FB2441" s="60"/>
    </row>
    <row r="2442" spans="22:158" x14ac:dyDescent="0.25">
      <c r="W2442" s="33"/>
      <c r="X2442" s="33"/>
      <c r="AH2442" s="38">
        <v>100</v>
      </c>
      <c r="AI2442" s="38">
        <v>115</v>
      </c>
      <c r="AJ2442" s="38">
        <v>18350</v>
      </c>
      <c r="AK2442" s="38">
        <v>30</v>
      </c>
      <c r="AL2442" s="38">
        <v>3410051</v>
      </c>
      <c r="AM2442" s="61" t="s">
        <v>1816</v>
      </c>
      <c r="AN2442" s="61" t="s">
        <v>1697</v>
      </c>
      <c r="AO2442" s="61" t="s">
        <v>1663</v>
      </c>
      <c r="AP2442" s="61" t="s">
        <v>5036</v>
      </c>
      <c r="AQ2442" s="61" t="s">
        <v>1728</v>
      </c>
      <c r="AR2442" s="28">
        <v>248591.9</v>
      </c>
      <c r="AS2442" s="28">
        <v>0</v>
      </c>
      <c r="AT2442" s="28">
        <v>0</v>
      </c>
      <c r="AU2442" s="62"/>
      <c r="DV2442" s="31" t="s">
        <v>2462</v>
      </c>
      <c r="DW2442" s="31" t="s">
        <v>2465</v>
      </c>
      <c r="DX2442" s="63"/>
      <c r="DY2442" s="63"/>
      <c r="DZ2442" s="63"/>
      <c r="EA2442" s="167"/>
      <c r="EB2442" s="60"/>
      <c r="EC2442" s="60"/>
      <c r="ED2442" s="60"/>
      <c r="EE2442" s="60"/>
      <c r="EF2442" s="60"/>
      <c r="EG2442" s="60"/>
      <c r="EH2442" s="60"/>
      <c r="EI2442" s="60"/>
      <c r="EJ2442" s="60"/>
      <c r="EK2442" s="60"/>
      <c r="EL2442" s="60"/>
      <c r="EM2442" s="60"/>
      <c r="EN2442" s="60"/>
      <c r="EO2442" s="60"/>
      <c r="EP2442" s="60"/>
      <c r="EQ2442" s="60"/>
      <c r="ER2442" s="60"/>
      <c r="ES2442" s="60"/>
      <c r="ET2442" s="60"/>
      <c r="EU2442" s="60"/>
      <c r="EV2442" s="60"/>
      <c r="EW2442" s="60"/>
      <c r="EX2442" s="60"/>
      <c r="EY2442" s="60"/>
      <c r="EZ2442" s="60"/>
      <c r="FA2442" s="60"/>
      <c r="FB2442" s="60"/>
    </row>
    <row r="2443" spans="22:158" x14ac:dyDescent="0.25">
      <c r="W2443" s="33"/>
      <c r="X2443" s="33"/>
      <c r="AH2443" s="38">
        <v>100</v>
      </c>
      <c r="AI2443" s="38">
        <v>120</v>
      </c>
      <c r="AJ2443" s="38">
        <v>14550</v>
      </c>
      <c r="AK2443" s="38">
        <v>30</v>
      </c>
      <c r="AL2443" s="38">
        <v>3410051</v>
      </c>
      <c r="AM2443" s="61" t="s">
        <v>1816</v>
      </c>
      <c r="AN2443" s="61" t="s">
        <v>1689</v>
      </c>
      <c r="AO2443" s="61" t="s">
        <v>1579</v>
      </c>
      <c r="AP2443" s="61" t="s">
        <v>5036</v>
      </c>
      <c r="AQ2443" s="61" t="s">
        <v>1728</v>
      </c>
      <c r="AR2443" s="28">
        <v>60.6</v>
      </c>
      <c r="AS2443" s="28">
        <v>0</v>
      </c>
      <c r="AT2443" s="28">
        <v>0</v>
      </c>
      <c r="AU2443" s="62"/>
      <c r="DV2443" s="31" t="s">
        <v>2462</v>
      </c>
      <c r="DW2443" s="31" t="s">
        <v>2466</v>
      </c>
      <c r="DX2443" s="63"/>
      <c r="DY2443" s="63"/>
      <c r="DZ2443" s="63"/>
      <c r="EA2443" s="167"/>
      <c r="EB2443" s="60"/>
      <c r="EC2443" s="60"/>
      <c r="ED2443" s="60"/>
      <c r="EE2443" s="60"/>
      <c r="EF2443" s="60"/>
      <c r="EG2443" s="60"/>
      <c r="EH2443" s="60"/>
      <c r="EI2443" s="60"/>
      <c r="EJ2443" s="60"/>
      <c r="EK2443" s="60"/>
      <c r="EL2443" s="60"/>
      <c r="EM2443" s="60"/>
      <c r="EN2443" s="60"/>
      <c r="EO2443" s="60"/>
      <c r="EP2443" s="60"/>
      <c r="EQ2443" s="60"/>
      <c r="ER2443" s="60"/>
      <c r="ES2443" s="60"/>
      <c r="ET2443" s="60"/>
      <c r="EU2443" s="60"/>
      <c r="EV2443" s="60"/>
      <c r="EW2443" s="60"/>
      <c r="EX2443" s="60"/>
      <c r="EY2443" s="60"/>
      <c r="EZ2443" s="60"/>
      <c r="FA2443" s="60"/>
      <c r="FB2443" s="60"/>
    </row>
    <row r="2444" spans="22:158" x14ac:dyDescent="0.25">
      <c r="W2444" s="33"/>
      <c r="X2444" s="33"/>
      <c r="AH2444" s="38">
        <v>100</v>
      </c>
      <c r="AI2444" s="38">
        <v>120</v>
      </c>
      <c r="AJ2444" s="38">
        <v>16610</v>
      </c>
      <c r="AK2444" s="38">
        <v>30</v>
      </c>
      <c r="AL2444" s="38">
        <v>3410051</v>
      </c>
      <c r="AM2444" s="61" t="s">
        <v>1816</v>
      </c>
      <c r="AN2444" s="61" t="s">
        <v>1689</v>
      </c>
      <c r="AO2444" s="61" t="s">
        <v>1625</v>
      </c>
      <c r="AP2444" s="61" t="s">
        <v>5036</v>
      </c>
      <c r="AQ2444" s="61" t="s">
        <v>1728</v>
      </c>
      <c r="AR2444" s="28">
        <v>5070.3</v>
      </c>
      <c r="AS2444" s="28">
        <v>0</v>
      </c>
      <c r="AT2444" s="28">
        <v>0</v>
      </c>
      <c r="AU2444" s="62"/>
      <c r="DV2444" s="31" t="s">
        <v>2462</v>
      </c>
      <c r="DW2444" s="31" t="s">
        <v>2466</v>
      </c>
      <c r="DX2444" s="63"/>
      <c r="DY2444" s="63"/>
      <c r="DZ2444" s="63"/>
      <c r="EA2444" s="167"/>
      <c r="EB2444" s="60"/>
      <c r="EC2444" s="60"/>
      <c r="ED2444" s="60"/>
      <c r="EE2444" s="60"/>
      <c r="EF2444" s="60"/>
      <c r="EG2444" s="60"/>
      <c r="EH2444" s="60"/>
      <c r="EI2444" s="60"/>
      <c r="EJ2444" s="60"/>
      <c r="EK2444" s="60"/>
      <c r="EL2444" s="60"/>
      <c r="EM2444" s="60"/>
      <c r="EN2444" s="60"/>
      <c r="EO2444" s="60"/>
      <c r="EP2444" s="60"/>
      <c r="EQ2444" s="60"/>
      <c r="ER2444" s="60"/>
      <c r="ES2444" s="60"/>
      <c r="ET2444" s="60"/>
      <c r="EU2444" s="60"/>
      <c r="EV2444" s="60"/>
      <c r="EW2444" s="60"/>
      <c r="EX2444" s="60"/>
      <c r="EY2444" s="60"/>
      <c r="EZ2444" s="60"/>
      <c r="FA2444" s="60"/>
      <c r="FB2444" s="60"/>
    </row>
    <row r="2445" spans="22:158" x14ac:dyDescent="0.25">
      <c r="W2445" s="33"/>
      <c r="X2445" s="33"/>
      <c r="AH2445" s="38">
        <v>100</v>
      </c>
      <c r="AI2445" s="38">
        <v>120</v>
      </c>
      <c r="AJ2445" s="38">
        <v>17550</v>
      </c>
      <c r="AK2445" s="38">
        <v>30</v>
      </c>
      <c r="AL2445" s="38">
        <v>3410051</v>
      </c>
      <c r="AM2445" s="61" t="s">
        <v>1816</v>
      </c>
      <c r="AN2445" s="61" t="s">
        <v>1689</v>
      </c>
      <c r="AO2445" s="61" t="s">
        <v>1645</v>
      </c>
      <c r="AP2445" s="61" t="s">
        <v>5036</v>
      </c>
      <c r="AQ2445" s="61" t="s">
        <v>1728</v>
      </c>
      <c r="AR2445" s="28">
        <v>63639.799999999996</v>
      </c>
      <c r="AS2445" s="28">
        <v>0</v>
      </c>
      <c r="AT2445" s="28">
        <v>0</v>
      </c>
      <c r="AU2445" s="62"/>
      <c r="DV2445" s="31" t="s">
        <v>2462</v>
      </c>
      <c r="DW2445" s="31" t="s">
        <v>2466</v>
      </c>
      <c r="DX2445" s="63"/>
      <c r="DY2445" s="63"/>
      <c r="DZ2445" s="63"/>
      <c r="EA2445" s="167"/>
      <c r="EB2445" s="60"/>
      <c r="EC2445" s="60"/>
      <c r="ED2445" s="60"/>
      <c r="EE2445" s="60"/>
      <c r="EF2445" s="60"/>
      <c r="EG2445" s="60"/>
      <c r="EH2445" s="60"/>
      <c r="EI2445" s="60"/>
      <c r="EJ2445" s="60"/>
      <c r="EK2445" s="60"/>
      <c r="EL2445" s="60"/>
      <c r="EM2445" s="60"/>
      <c r="EN2445" s="60"/>
      <c r="EO2445" s="60"/>
      <c r="EP2445" s="60"/>
      <c r="EQ2445" s="60"/>
      <c r="ER2445" s="60"/>
      <c r="ES2445" s="60"/>
      <c r="ET2445" s="60"/>
      <c r="EU2445" s="60"/>
      <c r="EV2445" s="60"/>
      <c r="EW2445" s="60"/>
      <c r="EX2445" s="60"/>
      <c r="EY2445" s="60"/>
      <c r="EZ2445" s="60"/>
      <c r="FA2445" s="60"/>
      <c r="FB2445" s="60"/>
    </row>
    <row r="2446" spans="22:158" x14ac:dyDescent="0.25">
      <c r="W2446" s="33"/>
      <c r="X2446" s="33"/>
      <c r="AH2446" s="38">
        <v>100</v>
      </c>
      <c r="AI2446" s="38">
        <v>125</v>
      </c>
      <c r="AJ2446" s="38">
        <v>10600</v>
      </c>
      <c r="AK2446" s="38">
        <v>30</v>
      </c>
      <c r="AL2446" s="38">
        <v>3410051</v>
      </c>
      <c r="AM2446" s="61" t="s">
        <v>1816</v>
      </c>
      <c r="AN2446" s="61" t="s">
        <v>1692</v>
      </c>
      <c r="AO2446" s="61" t="s">
        <v>5055</v>
      </c>
      <c r="AP2446" s="61" t="s">
        <v>5036</v>
      </c>
      <c r="AQ2446" s="61" t="s">
        <v>1728</v>
      </c>
      <c r="AR2446" s="28">
        <v>154900.5</v>
      </c>
      <c r="AS2446" s="28">
        <v>0</v>
      </c>
      <c r="AT2446" s="28">
        <v>0</v>
      </c>
      <c r="AU2446" s="62"/>
      <c r="DV2446" s="31" t="s">
        <v>2462</v>
      </c>
      <c r="DW2446" s="31" t="s">
        <v>2467</v>
      </c>
      <c r="DX2446" s="63"/>
      <c r="DY2446" s="63"/>
      <c r="DZ2446" s="63"/>
      <c r="EA2446" s="167"/>
      <c r="EB2446" s="60"/>
      <c r="EC2446" s="60"/>
      <c r="ED2446" s="60"/>
      <c r="EE2446" s="60"/>
      <c r="EF2446" s="60"/>
      <c r="EG2446" s="60"/>
      <c r="EH2446" s="60"/>
      <c r="EI2446" s="60"/>
      <c r="EJ2446" s="60"/>
      <c r="EK2446" s="60"/>
      <c r="EL2446" s="60"/>
      <c r="EM2446" s="60"/>
      <c r="EN2446" s="60"/>
      <c r="EO2446" s="60"/>
      <c r="EP2446" s="60"/>
      <c r="EQ2446" s="60"/>
      <c r="ER2446" s="60"/>
      <c r="ES2446" s="60"/>
      <c r="ET2446" s="60"/>
      <c r="EU2446" s="60"/>
      <c r="EV2446" s="60"/>
      <c r="EW2446" s="60"/>
      <c r="EX2446" s="60"/>
      <c r="EY2446" s="60"/>
      <c r="EZ2446" s="60"/>
      <c r="FA2446" s="60"/>
      <c r="FB2446" s="60"/>
    </row>
    <row r="2447" spans="22:158" x14ac:dyDescent="0.25">
      <c r="W2447" s="33"/>
      <c r="X2447" s="33"/>
      <c r="AH2447" s="38">
        <v>100</v>
      </c>
      <c r="AI2447" s="38">
        <v>125</v>
      </c>
      <c r="AJ2447" s="38">
        <v>11730</v>
      </c>
      <c r="AK2447" s="38">
        <v>30</v>
      </c>
      <c r="AL2447" s="38">
        <v>3410051</v>
      </c>
      <c r="AM2447" s="61" t="s">
        <v>1816</v>
      </c>
      <c r="AN2447" s="61" t="s">
        <v>1692</v>
      </c>
      <c r="AO2447" s="61" t="s">
        <v>5079</v>
      </c>
      <c r="AP2447" s="61" t="s">
        <v>5036</v>
      </c>
      <c r="AQ2447" s="61" t="s">
        <v>1728</v>
      </c>
      <c r="AR2447" s="28">
        <v>54952.4</v>
      </c>
      <c r="AS2447" s="28">
        <v>0</v>
      </c>
      <c r="AT2447" s="28">
        <v>0</v>
      </c>
      <c r="AU2447" s="62"/>
      <c r="DV2447" s="31" t="s">
        <v>2462</v>
      </c>
      <c r="DW2447" s="31" t="s">
        <v>2467</v>
      </c>
      <c r="DX2447" s="63"/>
      <c r="DY2447" s="63"/>
      <c r="DZ2447" s="63"/>
      <c r="EA2447" s="167"/>
      <c r="EB2447" s="60"/>
      <c r="EC2447" s="60"/>
      <c r="ED2447" s="60"/>
      <c r="EE2447" s="60"/>
      <c r="EF2447" s="60"/>
      <c r="EG2447" s="60"/>
      <c r="EH2447" s="60"/>
      <c r="EI2447" s="60"/>
      <c r="EJ2447" s="60"/>
      <c r="EK2447" s="60"/>
      <c r="EL2447" s="60"/>
      <c r="EM2447" s="60"/>
      <c r="EN2447" s="60"/>
      <c r="EO2447" s="60"/>
      <c r="EP2447" s="60"/>
      <c r="EQ2447" s="60"/>
      <c r="ER2447" s="60"/>
      <c r="ES2447" s="60"/>
      <c r="ET2447" s="60"/>
      <c r="EU2447" s="60"/>
      <c r="EV2447" s="60"/>
      <c r="EW2447" s="60"/>
      <c r="EX2447" s="60"/>
      <c r="EY2447" s="60"/>
      <c r="EZ2447" s="60"/>
      <c r="FA2447" s="60"/>
      <c r="FB2447" s="60"/>
    </row>
    <row r="2448" spans="22:158" x14ac:dyDescent="0.25">
      <c r="W2448" s="33"/>
      <c r="X2448" s="33"/>
      <c r="AH2448" s="38">
        <v>100</v>
      </c>
      <c r="AI2448" s="38">
        <v>125</v>
      </c>
      <c r="AJ2448" s="38">
        <v>11800</v>
      </c>
      <c r="AK2448" s="38">
        <v>30</v>
      </c>
      <c r="AL2448" s="38">
        <v>3410051</v>
      </c>
      <c r="AM2448" s="61" t="s">
        <v>1816</v>
      </c>
      <c r="AN2448" s="61" t="s">
        <v>1692</v>
      </c>
      <c r="AO2448" s="61" t="s">
        <v>5081</v>
      </c>
      <c r="AP2448" s="61" t="s">
        <v>5036</v>
      </c>
      <c r="AQ2448" s="61" t="s">
        <v>1728</v>
      </c>
      <c r="AR2448" s="28">
        <v>94256</v>
      </c>
      <c r="AS2448" s="28">
        <v>0</v>
      </c>
      <c r="AT2448" s="28">
        <v>0</v>
      </c>
      <c r="AU2448" s="62"/>
      <c r="DV2448" s="31" t="s">
        <v>2462</v>
      </c>
      <c r="DW2448" s="31" t="s">
        <v>2467</v>
      </c>
      <c r="DX2448" s="63"/>
      <c r="DY2448" s="63"/>
      <c r="DZ2448" s="63"/>
      <c r="EA2448" s="167"/>
      <c r="EB2448" s="60"/>
      <c r="EC2448" s="60"/>
      <c r="ED2448" s="60"/>
      <c r="EE2448" s="60"/>
      <c r="EF2448" s="60"/>
      <c r="EG2448" s="60"/>
      <c r="EH2448" s="60"/>
      <c r="EI2448" s="60"/>
      <c r="EJ2448" s="60"/>
      <c r="EK2448" s="60"/>
      <c r="EL2448" s="60"/>
      <c r="EM2448" s="60"/>
      <c r="EN2448" s="60"/>
      <c r="EO2448" s="60"/>
      <c r="EP2448" s="60"/>
      <c r="EQ2448" s="60"/>
      <c r="ER2448" s="60"/>
      <c r="ES2448" s="60"/>
      <c r="ET2448" s="60"/>
      <c r="EU2448" s="60"/>
      <c r="EV2448" s="60"/>
      <c r="EW2448" s="60"/>
      <c r="EX2448" s="60"/>
      <c r="EY2448" s="60"/>
      <c r="EZ2448" s="60"/>
      <c r="FA2448" s="60"/>
      <c r="FB2448" s="60"/>
    </row>
    <row r="2449" spans="22:158" x14ac:dyDescent="0.25">
      <c r="W2449" s="33"/>
      <c r="X2449" s="33"/>
      <c r="AH2449" s="38">
        <v>100</v>
      </c>
      <c r="AI2449" s="38">
        <v>125</v>
      </c>
      <c r="AJ2449" s="38">
        <v>13350</v>
      </c>
      <c r="AK2449" s="38">
        <v>30</v>
      </c>
      <c r="AL2449" s="38">
        <v>3410051</v>
      </c>
      <c r="AM2449" s="61" t="s">
        <v>1816</v>
      </c>
      <c r="AN2449" s="61" t="s">
        <v>1692</v>
      </c>
      <c r="AO2449" s="61" t="s">
        <v>5109</v>
      </c>
      <c r="AP2449" s="61" t="s">
        <v>5036</v>
      </c>
      <c r="AQ2449" s="61" t="s">
        <v>1728</v>
      </c>
      <c r="AR2449" s="28">
        <v>5493.7</v>
      </c>
      <c r="AS2449" s="28">
        <v>0</v>
      </c>
      <c r="AT2449" s="28">
        <v>0</v>
      </c>
      <c r="AU2449" s="62"/>
      <c r="DV2449" s="31" t="s">
        <v>2462</v>
      </c>
      <c r="DW2449" s="31" t="s">
        <v>2467</v>
      </c>
      <c r="DX2449" s="63"/>
      <c r="DY2449" s="63"/>
      <c r="DZ2449" s="63"/>
      <c r="EA2449" s="167"/>
      <c r="EB2449" s="60"/>
      <c r="EC2449" s="60"/>
      <c r="ED2449" s="60"/>
      <c r="EE2449" s="60"/>
      <c r="EF2449" s="60"/>
      <c r="EG2449" s="60"/>
      <c r="EH2449" s="60"/>
      <c r="EI2449" s="60"/>
      <c r="EJ2449" s="60"/>
      <c r="EK2449" s="60"/>
      <c r="EL2449" s="60"/>
      <c r="EM2449" s="60"/>
      <c r="EN2449" s="60"/>
      <c r="EO2449" s="60"/>
      <c r="EP2449" s="60"/>
      <c r="EQ2449" s="60"/>
      <c r="ER2449" s="60"/>
      <c r="ES2449" s="60"/>
      <c r="ET2449" s="60"/>
      <c r="EU2449" s="60"/>
      <c r="EV2449" s="60"/>
      <c r="EW2449" s="60"/>
      <c r="EX2449" s="60"/>
      <c r="EY2449" s="60"/>
      <c r="EZ2449" s="60"/>
      <c r="FA2449" s="60"/>
      <c r="FB2449" s="60"/>
    </row>
    <row r="2450" spans="22:158" x14ac:dyDescent="0.25">
      <c r="W2450" s="33"/>
      <c r="X2450" s="33"/>
      <c r="AH2450" s="38">
        <v>100</v>
      </c>
      <c r="AI2450" s="38">
        <v>125</v>
      </c>
      <c r="AJ2450" s="38">
        <v>14350</v>
      </c>
      <c r="AK2450" s="38">
        <v>30</v>
      </c>
      <c r="AL2450" s="38">
        <v>3410051</v>
      </c>
      <c r="AM2450" s="61" t="s">
        <v>1816</v>
      </c>
      <c r="AN2450" s="61" t="s">
        <v>1692</v>
      </c>
      <c r="AO2450" s="61" t="s">
        <v>1575</v>
      </c>
      <c r="AP2450" s="61" t="s">
        <v>5036</v>
      </c>
      <c r="AQ2450" s="61" t="s">
        <v>1728</v>
      </c>
      <c r="AR2450" s="28">
        <v>14839.8</v>
      </c>
      <c r="AS2450" s="28">
        <v>0</v>
      </c>
      <c r="AT2450" s="28">
        <v>0</v>
      </c>
      <c r="AU2450" s="62"/>
      <c r="DV2450" s="31" t="s">
        <v>2462</v>
      </c>
      <c r="DW2450" s="31" t="s">
        <v>2467</v>
      </c>
      <c r="DX2450" s="63"/>
      <c r="DY2450" s="63"/>
      <c r="DZ2450" s="63"/>
      <c r="EA2450" s="167"/>
      <c r="EB2450" s="60"/>
      <c r="EC2450" s="60"/>
      <c r="ED2450" s="60"/>
      <c r="EE2450" s="60"/>
      <c r="EF2450" s="60"/>
      <c r="EG2450" s="60"/>
      <c r="EH2450" s="60"/>
      <c r="EI2450" s="60"/>
      <c r="EJ2450" s="60"/>
      <c r="EK2450" s="60"/>
      <c r="EL2450" s="60"/>
      <c r="EM2450" s="60"/>
      <c r="EN2450" s="60"/>
      <c r="EO2450" s="60"/>
      <c r="EP2450" s="60"/>
      <c r="EQ2450" s="60"/>
      <c r="ER2450" s="60"/>
      <c r="ES2450" s="60"/>
      <c r="ET2450" s="60"/>
      <c r="EU2450" s="60"/>
      <c r="EV2450" s="60"/>
      <c r="EW2450" s="60"/>
      <c r="EX2450" s="60"/>
      <c r="EY2450" s="60"/>
      <c r="EZ2450" s="60"/>
      <c r="FA2450" s="60"/>
      <c r="FB2450" s="60"/>
    </row>
    <row r="2451" spans="22:158" x14ac:dyDescent="0.25">
      <c r="V2451" s="1"/>
      <c r="W2451" s="33"/>
      <c r="X2451" s="33"/>
      <c r="AH2451" s="38">
        <v>100</v>
      </c>
      <c r="AI2451" s="38">
        <v>125</v>
      </c>
      <c r="AJ2451" s="38">
        <v>15700</v>
      </c>
      <c r="AK2451" s="38">
        <v>30</v>
      </c>
      <c r="AL2451" s="38">
        <v>3410051</v>
      </c>
      <c r="AM2451" s="61" t="s">
        <v>1816</v>
      </c>
      <c r="AN2451" s="61" t="s">
        <v>1692</v>
      </c>
      <c r="AO2451" s="61" t="s">
        <v>1605</v>
      </c>
      <c r="AP2451" s="61" t="s">
        <v>5036</v>
      </c>
      <c r="AQ2451" s="61" t="s">
        <v>1728</v>
      </c>
      <c r="AR2451" s="28">
        <v>64654.8</v>
      </c>
      <c r="AS2451" s="28">
        <v>0</v>
      </c>
      <c r="AT2451" s="28">
        <v>0</v>
      </c>
      <c r="AU2451" s="62"/>
      <c r="DV2451" s="31" t="s">
        <v>2462</v>
      </c>
      <c r="DW2451" s="31" t="s">
        <v>2467</v>
      </c>
      <c r="DX2451" s="63"/>
      <c r="DY2451" s="63"/>
      <c r="DZ2451" s="63"/>
      <c r="EA2451" s="167"/>
      <c r="EB2451" s="60"/>
      <c r="EC2451" s="60"/>
      <c r="ED2451" s="60"/>
      <c r="EE2451" s="60"/>
      <c r="EF2451" s="60"/>
      <c r="EG2451" s="60"/>
      <c r="EH2451" s="60"/>
      <c r="EI2451" s="60"/>
      <c r="EJ2451" s="60"/>
      <c r="EK2451" s="60"/>
      <c r="EL2451" s="60"/>
      <c r="EM2451" s="60"/>
      <c r="EN2451" s="60"/>
      <c r="EO2451" s="60"/>
      <c r="EP2451" s="60"/>
      <c r="EQ2451" s="60"/>
      <c r="ER2451" s="60"/>
      <c r="ES2451" s="60"/>
      <c r="ET2451" s="60"/>
      <c r="EU2451" s="60"/>
      <c r="EV2451" s="60"/>
      <c r="EW2451" s="60"/>
      <c r="EX2451" s="60"/>
      <c r="EY2451" s="60"/>
      <c r="EZ2451" s="60"/>
      <c r="FA2451" s="60"/>
      <c r="FB2451" s="60"/>
    </row>
    <row r="2452" spans="22:158" x14ac:dyDescent="0.25">
      <c r="W2452" s="33"/>
      <c r="X2452" s="33"/>
      <c r="AH2452" s="38">
        <v>100</v>
      </c>
      <c r="AI2452" s="38">
        <v>125</v>
      </c>
      <c r="AJ2452" s="38">
        <v>16380</v>
      </c>
      <c r="AK2452" s="38">
        <v>30</v>
      </c>
      <c r="AL2452" s="38">
        <v>3410051</v>
      </c>
      <c r="AM2452" s="61" t="s">
        <v>1816</v>
      </c>
      <c r="AN2452" s="61" t="s">
        <v>1692</v>
      </c>
      <c r="AO2452" s="61" t="s">
        <v>894</v>
      </c>
      <c r="AP2452" s="61" t="s">
        <v>5036</v>
      </c>
      <c r="AQ2452" s="61" t="s">
        <v>1728</v>
      </c>
      <c r="AR2452" s="28">
        <v>77652</v>
      </c>
      <c r="AS2452" s="28">
        <v>0</v>
      </c>
      <c r="AT2452" s="28">
        <v>0</v>
      </c>
      <c r="AU2452" s="62"/>
      <c r="DV2452" s="31" t="s">
        <v>2462</v>
      </c>
      <c r="DW2452" s="31" t="s">
        <v>2467</v>
      </c>
      <c r="DX2452" s="63"/>
      <c r="DY2452" s="63"/>
      <c r="DZ2452" s="63"/>
      <c r="EA2452" s="167"/>
      <c r="EB2452" s="60"/>
      <c r="EC2452" s="60"/>
      <c r="ED2452" s="60"/>
      <c r="EE2452" s="60"/>
      <c r="EF2452" s="60"/>
      <c r="EG2452" s="60"/>
      <c r="EH2452" s="60"/>
      <c r="EI2452" s="60"/>
      <c r="EJ2452" s="60"/>
      <c r="EK2452" s="60"/>
      <c r="EL2452" s="60"/>
      <c r="EM2452" s="60"/>
      <c r="EN2452" s="60"/>
      <c r="EO2452" s="60"/>
      <c r="EP2452" s="60"/>
      <c r="EQ2452" s="60"/>
      <c r="ER2452" s="60"/>
      <c r="ES2452" s="60"/>
      <c r="ET2452" s="60"/>
      <c r="EU2452" s="60"/>
      <c r="EV2452" s="60"/>
      <c r="EW2452" s="60"/>
      <c r="EX2452" s="60"/>
      <c r="EY2452" s="60"/>
      <c r="EZ2452" s="60"/>
      <c r="FA2452" s="60"/>
      <c r="FB2452" s="60"/>
    </row>
    <row r="2453" spans="22:158" x14ac:dyDescent="0.25">
      <c r="W2453" s="33"/>
      <c r="X2453" s="33"/>
      <c r="AH2453" s="38">
        <v>100</v>
      </c>
      <c r="AI2453" s="38">
        <v>130</v>
      </c>
      <c r="AJ2453" s="38">
        <v>10110</v>
      </c>
      <c r="AK2453" s="38">
        <v>30</v>
      </c>
      <c r="AL2453" s="38">
        <v>3410051</v>
      </c>
      <c r="AM2453" s="61" t="s">
        <v>1816</v>
      </c>
      <c r="AN2453" s="61" t="s">
        <v>1687</v>
      </c>
      <c r="AO2453" s="61" t="s">
        <v>5045</v>
      </c>
      <c r="AP2453" s="61" t="s">
        <v>5036</v>
      </c>
      <c r="AQ2453" s="61" t="s">
        <v>1728</v>
      </c>
      <c r="AR2453" s="28">
        <v>41765</v>
      </c>
      <c r="AS2453" s="28">
        <v>0</v>
      </c>
      <c r="AT2453" s="28">
        <v>0</v>
      </c>
      <c r="AU2453" s="62"/>
      <c r="DV2453" s="31" t="s">
        <v>2462</v>
      </c>
      <c r="DW2453" s="31" t="s">
        <v>2468</v>
      </c>
      <c r="DX2453" s="63"/>
      <c r="DY2453" s="63"/>
      <c r="DZ2453" s="63"/>
      <c r="EA2453" s="167"/>
      <c r="EB2453" s="60"/>
      <c r="EC2453" s="60"/>
      <c r="ED2453" s="60"/>
      <c r="EE2453" s="60"/>
      <c r="EF2453" s="60"/>
      <c r="EG2453" s="60"/>
      <c r="EH2453" s="60"/>
      <c r="EI2453" s="60"/>
      <c r="EJ2453" s="60"/>
      <c r="EK2453" s="60"/>
      <c r="EL2453" s="60"/>
      <c r="EM2453" s="60"/>
      <c r="EN2453" s="60"/>
      <c r="EO2453" s="60"/>
      <c r="EP2453" s="60"/>
      <c r="EQ2453" s="60"/>
      <c r="ER2453" s="60"/>
      <c r="ES2453" s="60"/>
      <c r="ET2453" s="60"/>
      <c r="EU2453" s="60"/>
      <c r="EV2453" s="60"/>
      <c r="EW2453" s="60"/>
      <c r="EX2453" s="60"/>
      <c r="EY2453" s="60"/>
      <c r="EZ2453" s="60"/>
      <c r="FA2453" s="60"/>
      <c r="FB2453" s="60"/>
    </row>
    <row r="2454" spans="22:158" x14ac:dyDescent="0.25">
      <c r="W2454" s="33"/>
      <c r="X2454" s="33"/>
      <c r="AH2454" s="38">
        <v>100</v>
      </c>
      <c r="AI2454" s="38">
        <v>130</v>
      </c>
      <c r="AJ2454" s="38">
        <v>13650</v>
      </c>
      <c r="AK2454" s="38">
        <v>30</v>
      </c>
      <c r="AL2454" s="38">
        <v>3410051</v>
      </c>
      <c r="AM2454" s="61" t="s">
        <v>1816</v>
      </c>
      <c r="AN2454" s="61" t="s">
        <v>1687</v>
      </c>
      <c r="AO2454" s="61" t="s">
        <v>5116</v>
      </c>
      <c r="AP2454" s="61" t="s">
        <v>5036</v>
      </c>
      <c r="AQ2454" s="61" t="s">
        <v>1728</v>
      </c>
      <c r="AR2454" s="28">
        <v>578026.5</v>
      </c>
      <c r="AS2454" s="28">
        <v>0</v>
      </c>
      <c r="AT2454" s="28">
        <v>0</v>
      </c>
      <c r="AU2454" s="62"/>
      <c r="DV2454" s="31" t="s">
        <v>2462</v>
      </c>
      <c r="DW2454" s="31" t="s">
        <v>2468</v>
      </c>
      <c r="DX2454" s="63"/>
      <c r="DY2454" s="63"/>
      <c r="DZ2454" s="63"/>
      <c r="EA2454" s="167"/>
      <c r="EB2454" s="60"/>
      <c r="EC2454" s="60"/>
      <c r="ED2454" s="60"/>
      <c r="EE2454" s="60"/>
      <c r="EF2454" s="60"/>
      <c r="EG2454" s="60"/>
      <c r="EH2454" s="60"/>
      <c r="EI2454" s="60"/>
      <c r="EJ2454" s="60"/>
      <c r="EK2454" s="60"/>
      <c r="EL2454" s="60"/>
      <c r="EM2454" s="60"/>
      <c r="EN2454" s="60"/>
      <c r="EO2454" s="60"/>
      <c r="EP2454" s="60"/>
      <c r="EQ2454" s="60"/>
      <c r="ER2454" s="60"/>
      <c r="ES2454" s="60"/>
      <c r="ET2454" s="60"/>
      <c r="EU2454" s="60"/>
      <c r="EV2454" s="60"/>
      <c r="EW2454" s="60"/>
      <c r="EX2454" s="60"/>
      <c r="EY2454" s="60"/>
      <c r="EZ2454" s="60"/>
      <c r="FA2454" s="60"/>
      <c r="FB2454" s="60"/>
    </row>
    <row r="2455" spans="22:158" x14ac:dyDescent="0.25">
      <c r="W2455" s="33"/>
      <c r="X2455" s="33"/>
      <c r="AH2455" s="38">
        <v>100</v>
      </c>
      <c r="AI2455" s="38">
        <v>130</v>
      </c>
      <c r="AJ2455" s="38">
        <v>17400</v>
      </c>
      <c r="AK2455" s="38">
        <v>30</v>
      </c>
      <c r="AL2455" s="38">
        <v>3410051</v>
      </c>
      <c r="AM2455" s="61" t="s">
        <v>1816</v>
      </c>
      <c r="AN2455" s="61" t="s">
        <v>1687</v>
      </c>
      <c r="AO2455" s="61" t="s">
        <v>1642</v>
      </c>
      <c r="AP2455" s="61" t="s">
        <v>5036</v>
      </c>
      <c r="AQ2455" s="61" t="s">
        <v>1728</v>
      </c>
      <c r="AR2455" s="28">
        <v>2906.1</v>
      </c>
      <c r="AS2455" s="28">
        <v>0</v>
      </c>
      <c r="AT2455" s="28">
        <v>0</v>
      </c>
      <c r="AU2455" s="62"/>
      <c r="DV2455" s="31" t="s">
        <v>2462</v>
      </c>
      <c r="DW2455" s="31" t="s">
        <v>2468</v>
      </c>
      <c r="DX2455" s="63"/>
      <c r="DY2455" s="63"/>
      <c r="DZ2455" s="63"/>
      <c r="EA2455" s="167"/>
      <c r="EB2455" s="60"/>
      <c r="EC2455" s="60"/>
      <c r="ED2455" s="60"/>
      <c r="EE2455" s="60"/>
      <c r="EF2455" s="60"/>
      <c r="EG2455" s="60"/>
      <c r="EH2455" s="60"/>
      <c r="EI2455" s="60"/>
      <c r="EJ2455" s="60"/>
      <c r="EK2455" s="60"/>
      <c r="EL2455" s="60"/>
      <c r="EM2455" s="60"/>
      <c r="EN2455" s="60"/>
      <c r="EO2455" s="60"/>
      <c r="EP2455" s="60"/>
      <c r="EQ2455" s="60"/>
      <c r="ER2455" s="60"/>
      <c r="ES2455" s="60"/>
      <c r="ET2455" s="60"/>
      <c r="EU2455" s="60"/>
      <c r="EV2455" s="60"/>
      <c r="EW2455" s="60"/>
      <c r="EX2455" s="60"/>
      <c r="EY2455" s="60"/>
      <c r="EZ2455" s="60"/>
      <c r="FA2455" s="60"/>
      <c r="FB2455" s="60"/>
    </row>
    <row r="2456" spans="22:158" x14ac:dyDescent="0.25">
      <c r="W2456" s="33"/>
      <c r="X2456" s="33"/>
      <c r="AH2456" s="38">
        <v>100</v>
      </c>
      <c r="AI2456" s="38">
        <v>130</v>
      </c>
      <c r="AJ2456" s="38">
        <v>17850</v>
      </c>
      <c r="AK2456" s="38">
        <v>30</v>
      </c>
      <c r="AL2456" s="38">
        <v>3410051</v>
      </c>
      <c r="AM2456" s="61" t="s">
        <v>1816</v>
      </c>
      <c r="AN2456" s="61" t="s">
        <v>1687</v>
      </c>
      <c r="AO2456" s="61" t="s">
        <v>1652</v>
      </c>
      <c r="AP2456" s="61" t="s">
        <v>5036</v>
      </c>
      <c r="AQ2456" s="61" t="s">
        <v>1728</v>
      </c>
      <c r="AR2456" s="28">
        <v>20.100000000000001</v>
      </c>
      <c r="AS2456" s="28">
        <v>0</v>
      </c>
      <c r="AT2456" s="28">
        <v>0</v>
      </c>
      <c r="AU2456" s="62"/>
      <c r="DV2456" s="31" t="s">
        <v>2462</v>
      </c>
      <c r="DW2456" s="31" t="s">
        <v>2468</v>
      </c>
      <c r="DX2456" s="63"/>
      <c r="DY2456" s="63"/>
      <c r="DZ2456" s="63"/>
      <c r="EA2456" s="167"/>
      <c r="EB2456" s="60"/>
      <c r="EC2456" s="60"/>
      <c r="ED2456" s="60"/>
      <c r="EE2456" s="60"/>
      <c r="EF2456" s="60"/>
      <c r="EG2456" s="60"/>
      <c r="EH2456" s="60"/>
      <c r="EI2456" s="60"/>
      <c r="EJ2456" s="60"/>
      <c r="EK2456" s="60"/>
      <c r="EL2456" s="60"/>
      <c r="EM2456" s="60"/>
      <c r="EN2456" s="60"/>
      <c r="EO2456" s="60"/>
      <c r="EP2456" s="60"/>
      <c r="EQ2456" s="60"/>
      <c r="ER2456" s="60"/>
      <c r="ES2456" s="60"/>
      <c r="ET2456" s="60"/>
      <c r="EU2456" s="60"/>
      <c r="EV2456" s="60"/>
      <c r="EW2456" s="60"/>
      <c r="EX2456" s="60"/>
      <c r="EY2456" s="60"/>
      <c r="EZ2456" s="60"/>
      <c r="FA2456" s="60"/>
      <c r="FB2456" s="60"/>
    </row>
    <row r="2457" spans="22:158" x14ac:dyDescent="0.25">
      <c r="W2457" s="33"/>
      <c r="X2457" s="33"/>
      <c r="AH2457" s="38">
        <v>100</v>
      </c>
      <c r="AI2457" s="38">
        <v>135</v>
      </c>
      <c r="AJ2457" s="38">
        <v>15270</v>
      </c>
      <c r="AK2457" s="38">
        <v>30</v>
      </c>
      <c r="AL2457" s="38">
        <v>3410051</v>
      </c>
      <c r="AM2457" s="61" t="s">
        <v>1816</v>
      </c>
      <c r="AN2457" s="61" t="s">
        <v>1693</v>
      </c>
      <c r="AO2457" s="61" t="s">
        <v>1596</v>
      </c>
      <c r="AP2457" s="61" t="s">
        <v>5036</v>
      </c>
      <c r="AQ2457" s="61" t="s">
        <v>1728</v>
      </c>
      <c r="AR2457" s="28">
        <v>123.2</v>
      </c>
      <c r="AS2457" s="28">
        <v>0</v>
      </c>
      <c r="AT2457" s="28">
        <v>0</v>
      </c>
      <c r="AU2457" s="62"/>
      <c r="DV2457" s="31" t="s">
        <v>2462</v>
      </c>
      <c r="DW2457" s="31" t="s">
        <v>0</v>
      </c>
      <c r="DX2457" s="63"/>
      <c r="DY2457" s="63"/>
      <c r="DZ2457" s="63"/>
      <c r="EA2457" s="167"/>
      <c r="EB2457" s="60"/>
      <c r="EC2457" s="60"/>
      <c r="ED2457" s="60"/>
      <c r="EE2457" s="60"/>
      <c r="EF2457" s="60"/>
      <c r="EG2457" s="60"/>
      <c r="EH2457" s="60"/>
      <c r="EI2457" s="60"/>
      <c r="EJ2457" s="60"/>
      <c r="EK2457" s="60"/>
      <c r="EL2457" s="60"/>
      <c r="EM2457" s="60"/>
      <c r="EN2457" s="60"/>
      <c r="EO2457" s="60"/>
      <c r="EP2457" s="60"/>
      <c r="EQ2457" s="60"/>
      <c r="ER2457" s="60"/>
      <c r="ES2457" s="60"/>
      <c r="ET2457" s="60"/>
      <c r="EU2457" s="60"/>
      <c r="EV2457" s="60"/>
      <c r="EW2457" s="60"/>
      <c r="EX2457" s="60"/>
      <c r="EY2457" s="60"/>
      <c r="EZ2457" s="60"/>
      <c r="FA2457" s="60"/>
      <c r="FB2457" s="60"/>
    </row>
    <row r="2458" spans="22:158" x14ac:dyDescent="0.25">
      <c r="W2458" s="33"/>
      <c r="X2458" s="33"/>
      <c r="AH2458" s="38">
        <v>100</v>
      </c>
      <c r="AI2458" s="38">
        <v>135</v>
      </c>
      <c r="AJ2458" s="38">
        <v>15850</v>
      </c>
      <c r="AK2458" s="38">
        <v>30</v>
      </c>
      <c r="AL2458" s="38">
        <v>3410051</v>
      </c>
      <c r="AM2458" s="61" t="s">
        <v>1816</v>
      </c>
      <c r="AN2458" s="61" t="s">
        <v>1693</v>
      </c>
      <c r="AO2458" s="61" t="s">
        <v>1608</v>
      </c>
      <c r="AP2458" s="61" t="s">
        <v>5036</v>
      </c>
      <c r="AQ2458" s="61" t="s">
        <v>1728</v>
      </c>
      <c r="AR2458" s="28">
        <v>88857.8</v>
      </c>
      <c r="AS2458" s="28">
        <v>0</v>
      </c>
      <c r="AT2458" s="28">
        <v>0</v>
      </c>
      <c r="AU2458" s="62"/>
      <c r="DV2458" s="31" t="s">
        <v>2462</v>
      </c>
      <c r="DW2458" s="31" t="s">
        <v>0</v>
      </c>
      <c r="DX2458" s="63"/>
      <c r="DY2458" s="63"/>
      <c r="DZ2458" s="63"/>
      <c r="EA2458" s="167"/>
      <c r="EB2458" s="60"/>
      <c r="EC2458" s="60"/>
      <c r="ED2458" s="60"/>
      <c r="EE2458" s="60"/>
      <c r="EF2458" s="60"/>
      <c r="EG2458" s="60"/>
      <c r="EH2458" s="60"/>
      <c r="EI2458" s="60"/>
      <c r="EJ2458" s="60"/>
      <c r="EK2458" s="60"/>
      <c r="EL2458" s="60"/>
      <c r="EM2458" s="60"/>
      <c r="EN2458" s="60"/>
      <c r="EO2458" s="60"/>
      <c r="EP2458" s="60"/>
      <c r="EQ2458" s="60"/>
      <c r="ER2458" s="60"/>
      <c r="ES2458" s="60"/>
      <c r="ET2458" s="60"/>
      <c r="EU2458" s="60"/>
      <c r="EV2458" s="60"/>
      <c r="EW2458" s="60"/>
      <c r="EX2458" s="60"/>
      <c r="EY2458" s="60"/>
      <c r="EZ2458" s="60"/>
      <c r="FA2458" s="60"/>
      <c r="FB2458" s="60"/>
    </row>
    <row r="2459" spans="22:158" x14ac:dyDescent="0.25">
      <c r="V2459" s="1"/>
      <c r="W2459" s="33"/>
      <c r="X2459" s="33"/>
      <c r="AH2459" s="38">
        <v>100</v>
      </c>
      <c r="AI2459" s="38">
        <v>140</v>
      </c>
      <c r="AJ2459" s="38">
        <v>10470</v>
      </c>
      <c r="AK2459" s="38">
        <v>30</v>
      </c>
      <c r="AL2459" s="38">
        <v>3410051</v>
      </c>
      <c r="AM2459" s="61" t="s">
        <v>1816</v>
      </c>
      <c r="AN2459" s="61" t="s">
        <v>1690</v>
      </c>
      <c r="AO2459" s="61" t="s">
        <v>1112</v>
      </c>
      <c r="AP2459" s="61" t="s">
        <v>5036</v>
      </c>
      <c r="AQ2459" s="61" t="s">
        <v>1728</v>
      </c>
      <c r="AR2459" s="28">
        <v>5561.6</v>
      </c>
      <c r="AS2459" s="28">
        <v>0</v>
      </c>
      <c r="AT2459" s="28">
        <v>0</v>
      </c>
      <c r="AU2459" s="62"/>
      <c r="DV2459" s="31" t="s">
        <v>2462</v>
      </c>
      <c r="DW2459" s="31" t="s">
        <v>1</v>
      </c>
      <c r="DX2459" s="63"/>
      <c r="DY2459" s="63"/>
      <c r="DZ2459" s="63"/>
      <c r="EA2459" s="167"/>
      <c r="EB2459" s="60"/>
      <c r="EC2459" s="60"/>
      <c r="ED2459" s="60"/>
      <c r="EE2459" s="60"/>
      <c r="EF2459" s="60"/>
      <c r="EG2459" s="60"/>
      <c r="EH2459" s="60"/>
      <c r="EI2459" s="60"/>
      <c r="EJ2459" s="60"/>
      <c r="EK2459" s="60"/>
      <c r="EL2459" s="60"/>
      <c r="EM2459" s="60"/>
      <c r="EN2459" s="60"/>
      <c r="EO2459" s="60"/>
      <c r="EP2459" s="60"/>
      <c r="EQ2459" s="60"/>
      <c r="ER2459" s="60"/>
      <c r="ES2459" s="60"/>
      <c r="ET2459" s="60"/>
      <c r="EU2459" s="60"/>
      <c r="EV2459" s="60"/>
      <c r="EW2459" s="60"/>
      <c r="EX2459" s="60"/>
      <c r="EY2459" s="60"/>
      <c r="EZ2459" s="60"/>
      <c r="FA2459" s="60"/>
      <c r="FB2459" s="60"/>
    </row>
    <row r="2460" spans="22:158" x14ac:dyDescent="0.25">
      <c r="W2460" s="33"/>
      <c r="X2460" s="33"/>
      <c r="AH2460" s="38">
        <v>100</v>
      </c>
      <c r="AI2460" s="38">
        <v>140</v>
      </c>
      <c r="AJ2460" s="38">
        <v>10800</v>
      </c>
      <c r="AK2460" s="38">
        <v>30</v>
      </c>
      <c r="AL2460" s="38">
        <v>3410051</v>
      </c>
      <c r="AM2460" s="61" t="s">
        <v>1816</v>
      </c>
      <c r="AN2460" s="61" t="s">
        <v>1690</v>
      </c>
      <c r="AO2460" s="61" t="s">
        <v>5059</v>
      </c>
      <c r="AP2460" s="61" t="s">
        <v>5036</v>
      </c>
      <c r="AQ2460" s="61" t="s">
        <v>1728</v>
      </c>
      <c r="AR2460" s="28">
        <v>4553.2</v>
      </c>
      <c r="AS2460" s="28">
        <v>0</v>
      </c>
      <c r="AT2460" s="28">
        <v>0</v>
      </c>
      <c r="AU2460" s="62"/>
      <c r="DV2460" s="31" t="s">
        <v>2462</v>
      </c>
      <c r="DW2460" s="31" t="s">
        <v>1</v>
      </c>
      <c r="DX2460" s="63"/>
      <c r="DY2460" s="63"/>
      <c r="DZ2460" s="63"/>
      <c r="EA2460" s="167"/>
      <c r="EB2460" s="60"/>
      <c r="EC2460" s="60"/>
      <c r="ED2460" s="60"/>
      <c r="EE2460" s="60"/>
      <c r="EF2460" s="60"/>
      <c r="EG2460" s="60"/>
      <c r="EH2460" s="60"/>
      <c r="EI2460" s="60"/>
      <c r="EJ2460" s="60"/>
      <c r="EK2460" s="60"/>
      <c r="EL2460" s="60"/>
      <c r="EM2460" s="60"/>
      <c r="EN2460" s="60"/>
      <c r="EO2460" s="60"/>
      <c r="EP2460" s="60"/>
      <c r="EQ2460" s="60"/>
      <c r="ER2460" s="60"/>
      <c r="ES2460" s="60"/>
      <c r="ET2460" s="60"/>
      <c r="EU2460" s="60"/>
      <c r="EV2460" s="60"/>
      <c r="EW2460" s="60"/>
      <c r="EX2460" s="60"/>
      <c r="EY2460" s="60"/>
      <c r="EZ2460" s="60"/>
      <c r="FA2460" s="60"/>
      <c r="FB2460" s="60"/>
    </row>
    <row r="2461" spans="22:158" x14ac:dyDescent="0.25">
      <c r="W2461" s="33"/>
      <c r="X2461" s="33"/>
      <c r="AH2461" s="38">
        <v>100</v>
      </c>
      <c r="AI2461" s="38">
        <v>140</v>
      </c>
      <c r="AJ2461" s="38">
        <v>11400</v>
      </c>
      <c r="AK2461" s="38">
        <v>30</v>
      </c>
      <c r="AL2461" s="38">
        <v>3410051</v>
      </c>
      <c r="AM2461" s="61" t="s">
        <v>1816</v>
      </c>
      <c r="AN2461" s="61" t="s">
        <v>1690</v>
      </c>
      <c r="AO2461" s="61" t="s">
        <v>5071</v>
      </c>
      <c r="AP2461" s="61" t="s">
        <v>5036</v>
      </c>
      <c r="AQ2461" s="61" t="s">
        <v>1728</v>
      </c>
      <c r="AR2461" s="28">
        <v>60742.3</v>
      </c>
      <c r="AS2461" s="28">
        <v>0</v>
      </c>
      <c r="AT2461" s="28">
        <v>0</v>
      </c>
      <c r="AU2461" s="62"/>
      <c r="DV2461" s="31" t="s">
        <v>2462</v>
      </c>
      <c r="DW2461" s="31" t="s">
        <v>1</v>
      </c>
      <c r="DX2461" s="63"/>
      <c r="DY2461" s="63"/>
      <c r="DZ2461" s="63"/>
      <c r="EA2461" s="167"/>
      <c r="EB2461" s="60"/>
      <c r="EC2461" s="60"/>
      <c r="ED2461" s="60"/>
      <c r="EE2461" s="60"/>
      <c r="EF2461" s="60"/>
      <c r="EG2461" s="60"/>
      <c r="EH2461" s="60"/>
      <c r="EI2461" s="60"/>
      <c r="EJ2461" s="60"/>
      <c r="EK2461" s="60"/>
      <c r="EL2461" s="60"/>
      <c r="EM2461" s="60"/>
      <c r="EN2461" s="60"/>
      <c r="EO2461" s="60"/>
      <c r="EP2461" s="60"/>
      <c r="EQ2461" s="60"/>
      <c r="ER2461" s="60"/>
      <c r="ES2461" s="60"/>
      <c r="ET2461" s="60"/>
      <c r="EU2461" s="60"/>
      <c r="EV2461" s="60"/>
      <c r="EW2461" s="60"/>
      <c r="EX2461" s="60"/>
      <c r="EY2461" s="60"/>
      <c r="EZ2461" s="60"/>
      <c r="FA2461" s="60"/>
      <c r="FB2461" s="60"/>
    </row>
    <row r="2462" spans="22:158" x14ac:dyDescent="0.25">
      <c r="W2462" s="33"/>
      <c r="X2462" s="33"/>
      <c r="AH2462" s="38">
        <v>100</v>
      </c>
      <c r="AI2462" s="38">
        <v>140</v>
      </c>
      <c r="AJ2462" s="38">
        <v>12350</v>
      </c>
      <c r="AK2462" s="38">
        <v>30</v>
      </c>
      <c r="AL2462" s="38">
        <v>3410051</v>
      </c>
      <c r="AM2462" s="61" t="s">
        <v>1816</v>
      </c>
      <c r="AN2462" s="61" t="s">
        <v>1690</v>
      </c>
      <c r="AO2462" s="61" t="s">
        <v>5091</v>
      </c>
      <c r="AP2462" s="61" t="s">
        <v>5036</v>
      </c>
      <c r="AQ2462" s="61" t="s">
        <v>1728</v>
      </c>
      <c r="AR2462" s="28">
        <v>1035</v>
      </c>
      <c r="AS2462" s="28">
        <v>0</v>
      </c>
      <c r="AT2462" s="28">
        <v>0</v>
      </c>
      <c r="AU2462" s="62"/>
      <c r="DV2462" s="31" t="s">
        <v>2462</v>
      </c>
      <c r="DW2462" s="31" t="s">
        <v>1</v>
      </c>
      <c r="DX2462" s="63"/>
      <c r="DY2462" s="63"/>
      <c r="DZ2462" s="63"/>
      <c r="EA2462" s="167"/>
      <c r="EB2462" s="60"/>
      <c r="EC2462" s="60"/>
      <c r="ED2462" s="60"/>
      <c r="EE2462" s="60"/>
      <c r="EF2462" s="60"/>
      <c r="EG2462" s="60"/>
      <c r="EH2462" s="60"/>
      <c r="EI2462" s="60"/>
      <c r="EJ2462" s="60"/>
      <c r="EK2462" s="60"/>
      <c r="EL2462" s="60"/>
      <c r="EM2462" s="60"/>
      <c r="EN2462" s="60"/>
      <c r="EO2462" s="60"/>
      <c r="EP2462" s="60"/>
      <c r="EQ2462" s="60"/>
      <c r="ER2462" s="60"/>
      <c r="ES2462" s="60"/>
      <c r="ET2462" s="60"/>
      <c r="EU2462" s="60"/>
      <c r="EV2462" s="60"/>
      <c r="EW2462" s="60"/>
      <c r="EX2462" s="60"/>
      <c r="EY2462" s="60"/>
      <c r="EZ2462" s="60"/>
      <c r="FA2462" s="60"/>
      <c r="FB2462" s="60"/>
    </row>
    <row r="2463" spans="22:158" x14ac:dyDescent="0.25">
      <c r="W2463" s="33"/>
      <c r="X2463" s="33"/>
      <c r="AH2463" s="38">
        <v>100</v>
      </c>
      <c r="AI2463" s="38">
        <v>140</v>
      </c>
      <c r="AJ2463" s="38">
        <v>16150</v>
      </c>
      <c r="AK2463" s="38">
        <v>30</v>
      </c>
      <c r="AL2463" s="38">
        <v>3410051</v>
      </c>
      <c r="AM2463" s="61" t="s">
        <v>1816</v>
      </c>
      <c r="AN2463" s="61" t="s">
        <v>1690</v>
      </c>
      <c r="AO2463" s="61" t="s">
        <v>1613</v>
      </c>
      <c r="AP2463" s="61" t="s">
        <v>5036</v>
      </c>
      <c r="AQ2463" s="61" t="s">
        <v>1728</v>
      </c>
      <c r="AR2463" s="28">
        <v>142464.70000000001</v>
      </c>
      <c r="AS2463" s="28">
        <v>0</v>
      </c>
      <c r="AT2463" s="28">
        <v>0</v>
      </c>
      <c r="AU2463" s="62"/>
      <c r="DV2463" s="31" t="s">
        <v>2462</v>
      </c>
      <c r="DW2463" s="31" t="s">
        <v>1</v>
      </c>
      <c r="DX2463" s="63"/>
      <c r="DY2463" s="63"/>
      <c r="DZ2463" s="63"/>
      <c r="EA2463" s="167"/>
      <c r="EB2463" s="60"/>
      <c r="EC2463" s="60"/>
      <c r="ED2463" s="60"/>
      <c r="EE2463" s="60"/>
      <c r="EF2463" s="60"/>
      <c r="EG2463" s="60"/>
      <c r="EH2463" s="60"/>
      <c r="EI2463" s="60"/>
      <c r="EJ2463" s="60"/>
      <c r="EK2463" s="60"/>
      <c r="EL2463" s="60"/>
      <c r="EM2463" s="60"/>
      <c r="EN2463" s="60"/>
      <c r="EO2463" s="60"/>
      <c r="EP2463" s="60"/>
      <c r="EQ2463" s="60"/>
      <c r="ER2463" s="60"/>
      <c r="ES2463" s="60"/>
      <c r="ET2463" s="60"/>
      <c r="EU2463" s="60"/>
      <c r="EV2463" s="60"/>
      <c r="EW2463" s="60"/>
      <c r="EX2463" s="60"/>
      <c r="EY2463" s="60"/>
      <c r="EZ2463" s="60"/>
      <c r="FA2463" s="60"/>
      <c r="FB2463" s="60"/>
    </row>
    <row r="2464" spans="22:158" x14ac:dyDescent="0.25">
      <c r="V2464" s="1"/>
      <c r="W2464" s="33"/>
      <c r="X2464" s="33"/>
      <c r="AH2464" s="38">
        <v>100</v>
      </c>
      <c r="AI2464" s="38">
        <v>145</v>
      </c>
      <c r="AJ2464" s="38">
        <v>10550</v>
      </c>
      <c r="AK2464" s="38">
        <v>30</v>
      </c>
      <c r="AL2464" s="38">
        <v>3410051</v>
      </c>
      <c r="AM2464" s="61" t="s">
        <v>1816</v>
      </c>
      <c r="AN2464" s="61" t="s">
        <v>1691</v>
      </c>
      <c r="AO2464" s="61" t="s">
        <v>5054</v>
      </c>
      <c r="AP2464" s="61" t="s">
        <v>5036</v>
      </c>
      <c r="AQ2464" s="61" t="s">
        <v>1728</v>
      </c>
      <c r="AR2464" s="28">
        <v>19.899999999999999</v>
      </c>
      <c r="AS2464" s="28">
        <v>0</v>
      </c>
      <c r="AT2464" s="28">
        <v>0</v>
      </c>
      <c r="AU2464" s="62"/>
      <c r="DV2464" s="31" t="s">
        <v>2462</v>
      </c>
      <c r="DW2464" s="31" t="s">
        <v>2</v>
      </c>
      <c r="DX2464" s="63"/>
      <c r="DY2464" s="63"/>
      <c r="DZ2464" s="63"/>
      <c r="EA2464" s="167"/>
      <c r="EB2464" s="60"/>
      <c r="EC2464" s="60"/>
      <c r="ED2464" s="60"/>
      <c r="EE2464" s="60"/>
      <c r="EF2464" s="60"/>
      <c r="EG2464" s="60"/>
      <c r="EH2464" s="60"/>
      <c r="EI2464" s="60"/>
      <c r="EJ2464" s="60"/>
      <c r="EK2464" s="60"/>
      <c r="EL2464" s="60"/>
      <c r="EM2464" s="60"/>
      <c r="EN2464" s="60"/>
      <c r="EO2464" s="60"/>
      <c r="EP2464" s="60"/>
      <c r="EQ2464" s="60"/>
      <c r="ER2464" s="60"/>
      <c r="ES2464" s="60"/>
      <c r="ET2464" s="60"/>
      <c r="EU2464" s="60"/>
      <c r="EV2464" s="60"/>
      <c r="EW2464" s="60"/>
      <c r="EX2464" s="60"/>
      <c r="EY2464" s="60"/>
      <c r="EZ2464" s="60"/>
      <c r="FA2464" s="60"/>
      <c r="FB2464" s="60"/>
    </row>
    <row r="2465" spans="22:158" x14ac:dyDescent="0.25">
      <c r="W2465" s="33"/>
      <c r="X2465" s="33"/>
      <c r="AH2465" s="38">
        <v>100</v>
      </c>
      <c r="AI2465" s="38">
        <v>145</v>
      </c>
      <c r="AJ2465" s="38">
        <v>11000</v>
      </c>
      <c r="AK2465" s="38">
        <v>30</v>
      </c>
      <c r="AL2465" s="38">
        <v>3410051</v>
      </c>
      <c r="AM2465" s="61" t="s">
        <v>1816</v>
      </c>
      <c r="AN2465" s="61" t="s">
        <v>1691</v>
      </c>
      <c r="AO2465" s="61" t="s">
        <v>5063</v>
      </c>
      <c r="AP2465" s="61" t="s">
        <v>5036</v>
      </c>
      <c r="AQ2465" s="61" t="s">
        <v>1728</v>
      </c>
      <c r="AR2465" s="28">
        <v>19.899999999999999</v>
      </c>
      <c r="AS2465" s="28">
        <v>0</v>
      </c>
      <c r="AT2465" s="28">
        <v>0</v>
      </c>
      <c r="AU2465" s="62"/>
      <c r="DV2465" s="31" t="s">
        <v>2462</v>
      </c>
      <c r="DW2465" s="31" t="s">
        <v>2</v>
      </c>
      <c r="DX2465" s="63"/>
      <c r="DY2465" s="63"/>
      <c r="DZ2465" s="63"/>
      <c r="EA2465" s="167"/>
      <c r="EB2465" s="60"/>
      <c r="EC2465" s="60"/>
      <c r="ED2465" s="60"/>
      <c r="EE2465" s="60"/>
      <c r="EF2465" s="60"/>
      <c r="EG2465" s="60"/>
      <c r="EH2465" s="60"/>
      <c r="EI2465" s="60"/>
      <c r="EJ2465" s="60"/>
      <c r="EK2465" s="60"/>
      <c r="EL2465" s="60"/>
      <c r="EM2465" s="60"/>
      <c r="EN2465" s="60"/>
      <c r="EO2465" s="60"/>
      <c r="EP2465" s="60"/>
      <c r="EQ2465" s="60"/>
      <c r="ER2465" s="60"/>
      <c r="ES2465" s="60"/>
      <c r="ET2465" s="60"/>
      <c r="EU2465" s="60"/>
      <c r="EV2465" s="60"/>
      <c r="EW2465" s="60"/>
      <c r="EX2465" s="60"/>
      <c r="EY2465" s="60"/>
      <c r="EZ2465" s="60"/>
      <c r="FA2465" s="60"/>
      <c r="FB2465" s="60"/>
    </row>
    <row r="2466" spans="22:158" x14ac:dyDescent="0.25">
      <c r="V2466" s="1"/>
      <c r="W2466" s="33"/>
      <c r="X2466" s="33"/>
      <c r="AH2466" s="38">
        <v>100</v>
      </c>
      <c r="AI2466" s="38">
        <v>145</v>
      </c>
      <c r="AJ2466" s="38">
        <v>16180</v>
      </c>
      <c r="AK2466" s="38">
        <v>30</v>
      </c>
      <c r="AL2466" s="38">
        <v>3410051</v>
      </c>
      <c r="AM2466" s="61" t="s">
        <v>1816</v>
      </c>
      <c r="AN2466" s="61" t="s">
        <v>1691</v>
      </c>
      <c r="AO2466" s="61" t="s">
        <v>1614</v>
      </c>
      <c r="AP2466" s="61" t="s">
        <v>5036</v>
      </c>
      <c r="AQ2466" s="61" t="s">
        <v>1728</v>
      </c>
      <c r="AR2466" s="28">
        <v>4932.3</v>
      </c>
      <c r="AS2466" s="28">
        <v>0</v>
      </c>
      <c r="AT2466" s="28">
        <v>0</v>
      </c>
      <c r="AU2466" s="62"/>
      <c r="DV2466" s="31" t="s">
        <v>2462</v>
      </c>
      <c r="DW2466" s="31" t="s">
        <v>2</v>
      </c>
      <c r="DX2466" s="63"/>
      <c r="DY2466" s="63"/>
      <c r="DZ2466" s="63"/>
      <c r="EA2466" s="167"/>
      <c r="EB2466" s="60"/>
      <c r="EC2466" s="60"/>
      <c r="ED2466" s="60"/>
      <c r="EE2466" s="60"/>
      <c r="EF2466" s="60"/>
      <c r="EG2466" s="60"/>
      <c r="EH2466" s="60"/>
      <c r="EI2466" s="60"/>
      <c r="EJ2466" s="60"/>
      <c r="EK2466" s="60"/>
      <c r="EL2466" s="60"/>
      <c r="EM2466" s="60"/>
      <c r="EN2466" s="60"/>
      <c r="EO2466" s="60"/>
      <c r="EP2466" s="60"/>
      <c r="EQ2466" s="60"/>
      <c r="ER2466" s="60"/>
      <c r="ES2466" s="60"/>
      <c r="ET2466" s="60"/>
      <c r="EU2466" s="60"/>
      <c r="EV2466" s="60"/>
      <c r="EW2466" s="60"/>
      <c r="EX2466" s="60"/>
      <c r="EY2466" s="60"/>
      <c r="EZ2466" s="60"/>
      <c r="FA2466" s="60"/>
      <c r="FB2466" s="60"/>
    </row>
    <row r="2467" spans="22:158" x14ac:dyDescent="0.25">
      <c r="W2467" s="33"/>
      <c r="X2467" s="33"/>
      <c r="AH2467" s="38">
        <v>100</v>
      </c>
      <c r="AI2467" s="38">
        <v>145</v>
      </c>
      <c r="AJ2467" s="38">
        <v>17640</v>
      </c>
      <c r="AK2467" s="38">
        <v>30</v>
      </c>
      <c r="AL2467" s="38">
        <v>3410051</v>
      </c>
      <c r="AM2467" s="61" t="s">
        <v>1816</v>
      </c>
      <c r="AN2467" s="61" t="s">
        <v>1691</v>
      </c>
      <c r="AO2467" s="61" t="s">
        <v>1647</v>
      </c>
      <c r="AP2467" s="61" t="s">
        <v>5036</v>
      </c>
      <c r="AQ2467" s="61" t="s">
        <v>1728</v>
      </c>
      <c r="AR2467" s="28">
        <v>1850522.8</v>
      </c>
      <c r="AS2467" s="28">
        <v>0</v>
      </c>
      <c r="AT2467" s="28">
        <v>0</v>
      </c>
      <c r="AU2467" s="62"/>
      <c r="DV2467" s="31" t="s">
        <v>2462</v>
      </c>
      <c r="DW2467" s="31" t="s">
        <v>2</v>
      </c>
      <c r="DX2467" s="63"/>
      <c r="DY2467" s="63"/>
      <c r="DZ2467" s="63"/>
      <c r="EA2467" s="167"/>
      <c r="EB2467" s="60"/>
      <c r="EC2467" s="60"/>
      <c r="ED2467" s="60"/>
      <c r="EE2467" s="60"/>
      <c r="EF2467" s="60"/>
      <c r="EG2467" s="60"/>
      <c r="EH2467" s="60"/>
      <c r="EI2467" s="60"/>
      <c r="EJ2467" s="60"/>
      <c r="EK2467" s="60"/>
      <c r="EL2467" s="60"/>
      <c r="EM2467" s="60"/>
      <c r="EN2467" s="60"/>
      <c r="EO2467" s="60"/>
      <c r="EP2467" s="60"/>
      <c r="EQ2467" s="60"/>
      <c r="ER2467" s="60"/>
      <c r="ES2467" s="60"/>
      <c r="ET2467" s="60"/>
      <c r="EU2467" s="60"/>
      <c r="EV2467" s="60"/>
      <c r="EW2467" s="60"/>
      <c r="EX2467" s="60"/>
      <c r="EY2467" s="60"/>
      <c r="EZ2467" s="60"/>
      <c r="FA2467" s="60"/>
      <c r="FB2467" s="60"/>
    </row>
    <row r="2468" spans="22:158" x14ac:dyDescent="0.25">
      <c r="V2468" s="1"/>
      <c r="W2468" s="33"/>
      <c r="X2468" s="33"/>
      <c r="AH2468" s="38">
        <v>100</v>
      </c>
      <c r="AI2468" s="38">
        <v>145</v>
      </c>
      <c r="AJ2468" s="38">
        <v>18710</v>
      </c>
      <c r="AK2468" s="38">
        <v>30</v>
      </c>
      <c r="AL2468" s="38">
        <v>3410051</v>
      </c>
      <c r="AM2468" s="61" t="s">
        <v>1816</v>
      </c>
      <c r="AN2468" s="61" t="s">
        <v>1691</v>
      </c>
      <c r="AO2468" s="61" t="s">
        <v>1671</v>
      </c>
      <c r="AP2468" s="61" t="s">
        <v>5036</v>
      </c>
      <c r="AQ2468" s="61" t="s">
        <v>1728</v>
      </c>
      <c r="AR2468" s="28">
        <v>1531.1</v>
      </c>
      <c r="AS2468" s="28">
        <v>0</v>
      </c>
      <c r="AT2468" s="28">
        <v>0</v>
      </c>
      <c r="AU2468" s="62"/>
      <c r="DV2468" s="31" t="s">
        <v>2462</v>
      </c>
      <c r="DW2468" s="31" t="s">
        <v>2</v>
      </c>
      <c r="DX2468" s="63"/>
      <c r="DY2468" s="63"/>
      <c r="DZ2468" s="63"/>
      <c r="EA2468" s="167"/>
      <c r="EB2468" s="60"/>
      <c r="EC2468" s="60"/>
      <c r="ED2468" s="60"/>
      <c r="EE2468" s="60"/>
      <c r="EF2468" s="60"/>
      <c r="EG2468" s="60"/>
      <c r="EH2468" s="60"/>
      <c r="EI2468" s="60"/>
      <c r="EJ2468" s="60"/>
      <c r="EK2468" s="60"/>
      <c r="EL2468" s="60"/>
      <c r="EM2468" s="60"/>
      <c r="EN2468" s="60"/>
      <c r="EO2468" s="60"/>
      <c r="EP2468" s="60"/>
      <c r="EQ2468" s="60"/>
      <c r="ER2468" s="60"/>
      <c r="ES2468" s="60"/>
      <c r="ET2468" s="60"/>
      <c r="EU2468" s="60"/>
      <c r="EV2468" s="60"/>
      <c r="EW2468" s="60"/>
      <c r="EX2468" s="60"/>
      <c r="EY2468" s="60"/>
      <c r="EZ2468" s="60"/>
      <c r="FA2468" s="60"/>
      <c r="FB2468" s="60"/>
    </row>
    <row r="2469" spans="22:158" x14ac:dyDescent="0.25">
      <c r="W2469" s="33"/>
      <c r="X2469" s="33"/>
      <c r="AH2469" s="38">
        <v>100</v>
      </c>
      <c r="AI2469" s="38">
        <v>145</v>
      </c>
      <c r="AJ2469" s="38">
        <v>18750</v>
      </c>
      <c r="AK2469" s="38">
        <v>30</v>
      </c>
      <c r="AL2469" s="38">
        <v>3410051</v>
      </c>
      <c r="AM2469" s="61" t="s">
        <v>1816</v>
      </c>
      <c r="AN2469" s="61" t="s">
        <v>1691</v>
      </c>
      <c r="AO2469" s="61" t="s">
        <v>1672</v>
      </c>
      <c r="AP2469" s="61" t="s">
        <v>5036</v>
      </c>
      <c r="AQ2469" s="61" t="s">
        <v>1728</v>
      </c>
      <c r="AR2469" s="28">
        <v>9758.6</v>
      </c>
      <c r="AS2469" s="28">
        <v>0</v>
      </c>
      <c r="AT2469" s="28">
        <v>0</v>
      </c>
      <c r="AU2469" s="62"/>
      <c r="DV2469" s="31" t="s">
        <v>2462</v>
      </c>
      <c r="DW2469" s="31" t="s">
        <v>2</v>
      </c>
      <c r="DX2469" s="63"/>
      <c r="DY2469" s="63"/>
      <c r="DZ2469" s="63"/>
      <c r="EA2469" s="167"/>
      <c r="EB2469" s="60"/>
      <c r="EC2469" s="60"/>
      <c r="ED2469" s="60"/>
      <c r="EE2469" s="60"/>
      <c r="EF2469" s="60"/>
      <c r="EG2469" s="60"/>
      <c r="EH2469" s="60"/>
      <c r="EI2469" s="60"/>
      <c r="EJ2469" s="60"/>
      <c r="EK2469" s="60"/>
      <c r="EL2469" s="60"/>
      <c r="EM2469" s="60"/>
      <c r="EN2469" s="60"/>
      <c r="EO2469" s="60"/>
      <c r="EP2469" s="60"/>
      <c r="EQ2469" s="60"/>
      <c r="ER2469" s="60"/>
      <c r="ES2469" s="60"/>
      <c r="ET2469" s="60"/>
      <c r="EU2469" s="60"/>
      <c r="EV2469" s="60"/>
      <c r="EW2469" s="60"/>
      <c r="EX2469" s="60"/>
      <c r="EY2469" s="60"/>
      <c r="EZ2469" s="60"/>
      <c r="FA2469" s="60"/>
      <c r="FB2469" s="60"/>
    </row>
    <row r="2470" spans="22:158" x14ac:dyDescent="0.25">
      <c r="W2470" s="33"/>
      <c r="X2470" s="33"/>
      <c r="AH2470" s="38">
        <v>100</v>
      </c>
      <c r="AI2470" s="38">
        <v>150</v>
      </c>
      <c r="AJ2470" s="38">
        <v>11600</v>
      </c>
      <c r="AK2470" s="38">
        <v>30</v>
      </c>
      <c r="AL2470" s="38">
        <v>3410051</v>
      </c>
      <c r="AM2470" s="61" t="s">
        <v>1816</v>
      </c>
      <c r="AN2470" s="61" t="s">
        <v>1695</v>
      </c>
      <c r="AO2470" s="61" t="s">
        <v>5076</v>
      </c>
      <c r="AP2470" s="61" t="s">
        <v>5036</v>
      </c>
      <c r="AQ2470" s="61" t="s">
        <v>1728</v>
      </c>
      <c r="AR2470" s="28">
        <v>1029235.1</v>
      </c>
      <c r="AS2470" s="28">
        <v>0</v>
      </c>
      <c r="AT2470" s="28">
        <v>0</v>
      </c>
      <c r="AU2470" s="62"/>
      <c r="DV2470" s="31" t="s">
        <v>2462</v>
      </c>
      <c r="DW2470" s="31" t="s">
        <v>3</v>
      </c>
      <c r="DX2470" s="63"/>
      <c r="DY2470" s="63"/>
      <c r="DZ2470" s="63"/>
      <c r="EA2470" s="167"/>
      <c r="EB2470" s="60"/>
      <c r="EC2470" s="60"/>
      <c r="ED2470" s="60"/>
      <c r="EE2470" s="60"/>
      <c r="EF2470" s="60"/>
      <c r="EG2470" s="60"/>
      <c r="EH2470" s="60"/>
      <c r="EI2470" s="60"/>
      <c r="EJ2470" s="60"/>
      <c r="EK2470" s="60"/>
      <c r="EL2470" s="60"/>
      <c r="EM2470" s="60"/>
      <c r="EN2470" s="60"/>
      <c r="EO2470" s="60"/>
      <c r="EP2470" s="60"/>
      <c r="EQ2470" s="60"/>
      <c r="ER2470" s="60"/>
      <c r="ES2470" s="60"/>
      <c r="ET2470" s="60"/>
      <c r="EU2470" s="60"/>
      <c r="EV2470" s="60"/>
      <c r="EW2470" s="60"/>
      <c r="EX2470" s="60"/>
      <c r="EY2470" s="60"/>
      <c r="EZ2470" s="60"/>
      <c r="FA2470" s="60"/>
      <c r="FB2470" s="60"/>
    </row>
    <row r="2471" spans="22:158" x14ac:dyDescent="0.25">
      <c r="W2471" s="33"/>
      <c r="X2471" s="33"/>
      <c r="AH2471" s="38">
        <v>100</v>
      </c>
      <c r="AI2471" s="38">
        <v>150</v>
      </c>
      <c r="AJ2471" s="38">
        <v>13450</v>
      </c>
      <c r="AK2471" s="38">
        <v>30</v>
      </c>
      <c r="AL2471" s="38">
        <v>3410051</v>
      </c>
      <c r="AM2471" s="61" t="s">
        <v>1816</v>
      </c>
      <c r="AN2471" s="61" t="s">
        <v>1695</v>
      </c>
      <c r="AO2471" s="61" t="s">
        <v>5112</v>
      </c>
      <c r="AP2471" s="61" t="s">
        <v>5036</v>
      </c>
      <c r="AQ2471" s="61" t="s">
        <v>1728</v>
      </c>
      <c r="AR2471" s="28">
        <v>89298.8</v>
      </c>
      <c r="AS2471" s="28">
        <v>0</v>
      </c>
      <c r="AT2471" s="28">
        <v>0</v>
      </c>
      <c r="AU2471" s="62"/>
      <c r="DV2471" s="31" t="s">
        <v>2462</v>
      </c>
      <c r="DW2471" s="31" t="s">
        <v>3</v>
      </c>
      <c r="DX2471" s="63"/>
      <c r="DY2471" s="63"/>
      <c r="DZ2471" s="63"/>
      <c r="EA2471" s="167"/>
      <c r="EB2471" s="60"/>
      <c r="EC2471" s="60"/>
      <c r="ED2471" s="60"/>
      <c r="EE2471" s="60"/>
      <c r="EF2471" s="60"/>
      <c r="EG2471" s="60"/>
      <c r="EH2471" s="60"/>
      <c r="EI2471" s="60"/>
      <c r="EJ2471" s="60"/>
      <c r="EK2471" s="60"/>
      <c r="EL2471" s="60"/>
      <c r="EM2471" s="60"/>
      <c r="EN2471" s="60"/>
      <c r="EO2471" s="60"/>
      <c r="EP2471" s="60"/>
      <c r="EQ2471" s="60"/>
      <c r="ER2471" s="60"/>
      <c r="ES2471" s="60"/>
      <c r="ET2471" s="60"/>
      <c r="EU2471" s="60"/>
      <c r="EV2471" s="60"/>
      <c r="EW2471" s="60"/>
      <c r="EX2471" s="60"/>
      <c r="EY2471" s="60"/>
      <c r="EZ2471" s="60"/>
      <c r="FA2471" s="60"/>
      <c r="FB2471" s="60"/>
    </row>
    <row r="2472" spans="22:158" x14ac:dyDescent="0.25">
      <c r="W2472" s="33"/>
      <c r="X2472" s="33"/>
      <c r="AH2472" s="38">
        <v>100</v>
      </c>
      <c r="AI2472" s="38">
        <v>150</v>
      </c>
      <c r="AJ2472" s="38">
        <v>15550</v>
      </c>
      <c r="AK2472" s="38">
        <v>30</v>
      </c>
      <c r="AL2472" s="38">
        <v>3410051</v>
      </c>
      <c r="AM2472" s="61" t="s">
        <v>1816</v>
      </c>
      <c r="AN2472" s="61" t="s">
        <v>1695</v>
      </c>
      <c r="AO2472" s="61" t="s">
        <v>1602</v>
      </c>
      <c r="AP2472" s="61" t="s">
        <v>5036</v>
      </c>
      <c r="AQ2472" s="61" t="s">
        <v>1728</v>
      </c>
      <c r="AR2472" s="28">
        <v>200445.5</v>
      </c>
      <c r="AS2472" s="28">
        <v>0</v>
      </c>
      <c r="AT2472" s="28">
        <v>0</v>
      </c>
      <c r="AU2472" s="62"/>
      <c r="DV2472" s="31" t="s">
        <v>2462</v>
      </c>
      <c r="DW2472" s="31" t="s">
        <v>3</v>
      </c>
      <c r="DX2472" s="63"/>
      <c r="DY2472" s="63"/>
      <c r="DZ2472" s="63"/>
      <c r="EA2472" s="167"/>
      <c r="EB2472" s="60"/>
      <c r="EC2472" s="60"/>
      <c r="ED2472" s="60"/>
      <c r="EE2472" s="60"/>
      <c r="EF2472" s="60"/>
      <c r="EG2472" s="60"/>
      <c r="EH2472" s="60"/>
      <c r="EI2472" s="60"/>
      <c r="EJ2472" s="60"/>
      <c r="EK2472" s="60"/>
      <c r="EL2472" s="60"/>
      <c r="EM2472" s="60"/>
      <c r="EN2472" s="60"/>
      <c r="EO2472" s="60"/>
      <c r="EP2472" s="60"/>
      <c r="EQ2472" s="60"/>
      <c r="ER2472" s="60"/>
      <c r="ES2472" s="60"/>
      <c r="ET2472" s="60"/>
      <c r="EU2472" s="60"/>
      <c r="EV2472" s="60"/>
      <c r="EW2472" s="60"/>
      <c r="EX2472" s="60"/>
      <c r="EY2472" s="60"/>
      <c r="EZ2472" s="60"/>
      <c r="FA2472" s="60"/>
      <c r="FB2472" s="60"/>
    </row>
    <row r="2473" spans="22:158" x14ac:dyDescent="0.25">
      <c r="W2473" s="33"/>
      <c r="X2473" s="33"/>
      <c r="AH2473" s="38">
        <v>100</v>
      </c>
      <c r="AI2473" s="38">
        <v>150</v>
      </c>
      <c r="AJ2473" s="38">
        <v>15800</v>
      </c>
      <c r="AK2473" s="38">
        <v>30</v>
      </c>
      <c r="AL2473" s="38">
        <v>3410051</v>
      </c>
      <c r="AM2473" s="61" t="s">
        <v>1816</v>
      </c>
      <c r="AN2473" s="61" t="s">
        <v>1695</v>
      </c>
      <c r="AO2473" s="61" t="s">
        <v>1607</v>
      </c>
      <c r="AP2473" s="61" t="s">
        <v>5036</v>
      </c>
      <c r="AQ2473" s="61" t="s">
        <v>1728</v>
      </c>
      <c r="AR2473" s="28">
        <v>314578.3</v>
      </c>
      <c r="AS2473" s="28">
        <v>0</v>
      </c>
      <c r="AT2473" s="28">
        <v>0</v>
      </c>
      <c r="AU2473" s="62"/>
      <c r="DV2473" s="31" t="s">
        <v>2462</v>
      </c>
      <c r="DW2473" s="31" t="s">
        <v>3</v>
      </c>
      <c r="DX2473" s="63"/>
      <c r="DY2473" s="63"/>
      <c r="DZ2473" s="63"/>
      <c r="EA2473" s="167"/>
      <c r="EB2473" s="60"/>
      <c r="EC2473" s="60"/>
      <c r="ED2473" s="60"/>
      <c r="EE2473" s="60"/>
      <c r="EF2473" s="60"/>
      <c r="EG2473" s="60"/>
      <c r="EH2473" s="60"/>
      <c r="EI2473" s="60"/>
      <c r="EJ2473" s="60"/>
      <c r="EK2473" s="60"/>
      <c r="EL2473" s="60"/>
      <c r="EM2473" s="60"/>
      <c r="EN2473" s="60"/>
      <c r="EO2473" s="60"/>
      <c r="EP2473" s="60"/>
      <c r="EQ2473" s="60"/>
      <c r="ER2473" s="60"/>
      <c r="ES2473" s="60"/>
      <c r="ET2473" s="60"/>
      <c r="EU2473" s="60"/>
      <c r="EV2473" s="60"/>
      <c r="EW2473" s="60"/>
      <c r="EX2473" s="60"/>
      <c r="EY2473" s="60"/>
      <c r="EZ2473" s="60"/>
      <c r="FA2473" s="60"/>
      <c r="FB2473" s="60"/>
    </row>
    <row r="2474" spans="22:158" x14ac:dyDescent="0.25">
      <c r="W2474" s="33"/>
      <c r="X2474" s="33"/>
      <c r="AH2474" s="38">
        <v>100</v>
      </c>
      <c r="AI2474" s="38">
        <v>155</v>
      </c>
      <c r="AJ2474" s="38">
        <v>17800</v>
      </c>
      <c r="AK2474" s="38">
        <v>30</v>
      </c>
      <c r="AL2474" s="38">
        <v>3410051</v>
      </c>
      <c r="AM2474" s="61" t="s">
        <v>1816</v>
      </c>
      <c r="AN2474" s="61" t="s">
        <v>1686</v>
      </c>
      <c r="AO2474" s="61" t="s">
        <v>1651</v>
      </c>
      <c r="AP2474" s="61" t="s">
        <v>5036</v>
      </c>
      <c r="AQ2474" s="61" t="s">
        <v>1728</v>
      </c>
      <c r="AR2474" s="28">
        <v>218468</v>
      </c>
      <c r="AS2474" s="28">
        <v>0</v>
      </c>
      <c r="AT2474" s="28">
        <v>0</v>
      </c>
      <c r="AU2474" s="62"/>
      <c r="DV2474" s="31" t="s">
        <v>2462</v>
      </c>
      <c r="DW2474" s="31" t="s">
        <v>4</v>
      </c>
      <c r="DX2474" s="63"/>
      <c r="DY2474" s="63"/>
      <c r="DZ2474" s="63"/>
      <c r="EA2474" s="167"/>
      <c r="EB2474" s="60"/>
      <c r="EC2474" s="60"/>
      <c r="ED2474" s="60"/>
      <c r="EE2474" s="60"/>
      <c r="EF2474" s="60"/>
      <c r="EG2474" s="60"/>
      <c r="EH2474" s="60"/>
      <c r="EI2474" s="60"/>
      <c r="EJ2474" s="60"/>
      <c r="EK2474" s="60"/>
      <c r="EL2474" s="60"/>
      <c r="EM2474" s="60"/>
      <c r="EN2474" s="60"/>
      <c r="EO2474" s="60"/>
      <c r="EP2474" s="60"/>
      <c r="EQ2474" s="60"/>
      <c r="ER2474" s="60"/>
      <c r="ES2474" s="60"/>
      <c r="ET2474" s="60"/>
      <c r="EU2474" s="60"/>
      <c r="EV2474" s="60"/>
      <c r="EW2474" s="60"/>
      <c r="EX2474" s="60"/>
      <c r="EY2474" s="60"/>
      <c r="EZ2474" s="60"/>
      <c r="FA2474" s="60"/>
      <c r="FB2474" s="60"/>
    </row>
    <row r="2475" spans="22:158" x14ac:dyDescent="0.25">
      <c r="W2475" s="33"/>
      <c r="X2475" s="33"/>
      <c r="AH2475" s="38">
        <v>100</v>
      </c>
      <c r="AI2475" s="38">
        <v>155</v>
      </c>
      <c r="AJ2475" s="38">
        <v>18200</v>
      </c>
      <c r="AK2475" s="38">
        <v>30</v>
      </c>
      <c r="AL2475" s="38">
        <v>3410051</v>
      </c>
      <c r="AM2475" s="61" t="s">
        <v>1816</v>
      </c>
      <c r="AN2475" s="61" t="s">
        <v>1686</v>
      </c>
      <c r="AO2475" s="61" t="s">
        <v>1660</v>
      </c>
      <c r="AP2475" s="61" t="s">
        <v>5036</v>
      </c>
      <c r="AQ2475" s="61" t="s">
        <v>1728</v>
      </c>
      <c r="AR2475" s="28">
        <v>325.89999999999998</v>
      </c>
      <c r="AS2475" s="28">
        <v>0</v>
      </c>
      <c r="AT2475" s="28">
        <v>0</v>
      </c>
      <c r="AU2475" s="62"/>
      <c r="DV2475" s="31" t="s">
        <v>2462</v>
      </c>
      <c r="DW2475" s="31" t="s">
        <v>4</v>
      </c>
      <c r="DX2475" s="63"/>
      <c r="DY2475" s="63"/>
      <c r="DZ2475" s="63"/>
      <c r="EA2475" s="167"/>
      <c r="EB2475" s="60"/>
      <c r="EC2475" s="60"/>
      <c r="ED2475" s="60"/>
      <c r="EE2475" s="60"/>
      <c r="EF2475" s="60"/>
      <c r="EG2475" s="60"/>
      <c r="EH2475" s="60"/>
      <c r="EI2475" s="60"/>
      <c r="EJ2475" s="60"/>
      <c r="EK2475" s="60"/>
      <c r="EL2475" s="60"/>
      <c r="EM2475" s="60"/>
      <c r="EN2475" s="60"/>
      <c r="EO2475" s="60"/>
      <c r="EP2475" s="60"/>
      <c r="EQ2475" s="60"/>
      <c r="ER2475" s="60"/>
      <c r="ES2475" s="60"/>
      <c r="ET2475" s="60"/>
      <c r="EU2475" s="60"/>
      <c r="EV2475" s="60"/>
      <c r="EW2475" s="60"/>
      <c r="EX2475" s="60"/>
      <c r="EY2475" s="60"/>
      <c r="EZ2475" s="60"/>
      <c r="FA2475" s="60"/>
      <c r="FB2475" s="60"/>
    </row>
    <row r="2476" spans="22:158" x14ac:dyDescent="0.25">
      <c r="W2476" s="33"/>
      <c r="X2476" s="33"/>
      <c r="AH2476" s="38">
        <v>100</v>
      </c>
      <c r="AI2476" s="38">
        <v>105</v>
      </c>
      <c r="AJ2476" s="38">
        <v>10750</v>
      </c>
      <c r="AK2476" s="38">
        <v>30</v>
      </c>
      <c r="AL2476" s="38">
        <v>3501658</v>
      </c>
      <c r="AM2476" s="61" t="s">
        <v>1816</v>
      </c>
      <c r="AN2476" s="61" t="s">
        <v>1688</v>
      </c>
      <c r="AO2476" s="61" t="s">
        <v>5058</v>
      </c>
      <c r="AP2476" s="61" t="s">
        <v>5036</v>
      </c>
      <c r="AQ2476" s="61" t="s">
        <v>5010</v>
      </c>
      <c r="AR2476" s="28">
        <v>4672.3</v>
      </c>
      <c r="AS2476" s="28">
        <v>0</v>
      </c>
      <c r="AT2476" s="28">
        <v>0</v>
      </c>
      <c r="AU2476" s="62"/>
      <c r="DV2476" s="31" t="s">
        <v>5</v>
      </c>
      <c r="DW2476" s="31" t="s">
        <v>6</v>
      </c>
      <c r="DX2476" s="63"/>
      <c r="DY2476" s="63"/>
      <c r="DZ2476" s="63"/>
      <c r="EA2476" s="167"/>
      <c r="EB2476" s="60"/>
      <c r="EC2476" s="60"/>
      <c r="ED2476" s="60"/>
      <c r="EE2476" s="60"/>
      <c r="EF2476" s="60"/>
      <c r="EG2476" s="60"/>
      <c r="EH2476" s="60"/>
      <c r="EI2476" s="60"/>
      <c r="EJ2476" s="60"/>
      <c r="EK2476" s="60"/>
      <c r="EL2476" s="60"/>
      <c r="EM2476" s="60"/>
      <c r="EN2476" s="60"/>
      <c r="EO2476" s="60"/>
      <c r="EP2476" s="60"/>
      <c r="EQ2476" s="60"/>
      <c r="ER2476" s="60"/>
      <c r="ES2476" s="60"/>
      <c r="ET2476" s="60"/>
      <c r="EU2476" s="60"/>
      <c r="EV2476" s="60"/>
      <c r="EW2476" s="60"/>
      <c r="EX2476" s="60"/>
      <c r="EY2476" s="60"/>
      <c r="EZ2476" s="60"/>
      <c r="FA2476" s="60"/>
      <c r="FB2476" s="60"/>
    </row>
    <row r="2477" spans="22:158" x14ac:dyDescent="0.25">
      <c r="W2477" s="33"/>
      <c r="X2477" s="33"/>
      <c r="AH2477" s="38">
        <v>100</v>
      </c>
      <c r="AI2477" s="38">
        <v>105</v>
      </c>
      <c r="AJ2477" s="38">
        <v>13800</v>
      </c>
      <c r="AK2477" s="38">
        <v>30</v>
      </c>
      <c r="AL2477" s="38">
        <v>3501658</v>
      </c>
      <c r="AM2477" s="61" t="s">
        <v>1816</v>
      </c>
      <c r="AN2477" s="61" t="s">
        <v>1688</v>
      </c>
      <c r="AO2477" s="61" t="s">
        <v>5120</v>
      </c>
      <c r="AP2477" s="61" t="s">
        <v>5036</v>
      </c>
      <c r="AQ2477" s="61" t="s">
        <v>5010</v>
      </c>
      <c r="AR2477" s="28">
        <v>1121069.6000000001</v>
      </c>
      <c r="AS2477" s="28">
        <v>0</v>
      </c>
      <c r="AT2477" s="28">
        <v>0</v>
      </c>
      <c r="AU2477" s="62"/>
      <c r="DV2477" s="31" t="s">
        <v>5</v>
      </c>
      <c r="DW2477" s="31" t="s">
        <v>6</v>
      </c>
      <c r="DX2477" s="63"/>
      <c r="DY2477" s="63"/>
      <c r="DZ2477" s="63"/>
      <c r="EA2477" s="167"/>
      <c r="EB2477" s="60"/>
      <c r="EC2477" s="60"/>
      <c r="ED2477" s="60"/>
      <c r="EE2477" s="60"/>
      <c r="EF2477" s="60"/>
      <c r="EG2477" s="60"/>
      <c r="EH2477" s="60"/>
      <c r="EI2477" s="60"/>
      <c r="EJ2477" s="60"/>
      <c r="EK2477" s="60"/>
      <c r="EL2477" s="60"/>
      <c r="EM2477" s="60"/>
      <c r="EN2477" s="60"/>
      <c r="EO2477" s="60"/>
      <c r="EP2477" s="60"/>
      <c r="EQ2477" s="60"/>
      <c r="ER2477" s="60"/>
      <c r="ES2477" s="60"/>
      <c r="ET2477" s="60"/>
      <c r="EU2477" s="60"/>
      <c r="EV2477" s="60"/>
      <c r="EW2477" s="60"/>
      <c r="EX2477" s="60"/>
      <c r="EY2477" s="60"/>
      <c r="EZ2477" s="60"/>
      <c r="FA2477" s="60"/>
      <c r="FB2477" s="60"/>
    </row>
    <row r="2478" spans="22:158" x14ac:dyDescent="0.25">
      <c r="W2478" s="33"/>
      <c r="X2478" s="33"/>
      <c r="AH2478" s="38">
        <v>100</v>
      </c>
      <c r="AI2478" s="38">
        <v>105</v>
      </c>
      <c r="AJ2478" s="38">
        <v>16350</v>
      </c>
      <c r="AK2478" s="38">
        <v>30</v>
      </c>
      <c r="AL2478" s="38">
        <v>3501658</v>
      </c>
      <c r="AM2478" s="61" t="s">
        <v>1816</v>
      </c>
      <c r="AN2478" s="61" t="s">
        <v>1688</v>
      </c>
      <c r="AO2478" s="61" t="s">
        <v>1618</v>
      </c>
      <c r="AP2478" s="61" t="s">
        <v>5036</v>
      </c>
      <c r="AQ2478" s="61" t="s">
        <v>5010</v>
      </c>
      <c r="AR2478" s="28">
        <v>14420.4</v>
      </c>
      <c r="AS2478" s="28">
        <v>0</v>
      </c>
      <c r="AT2478" s="28">
        <v>0</v>
      </c>
      <c r="AU2478" s="62"/>
      <c r="DV2478" s="31" t="s">
        <v>5</v>
      </c>
      <c r="DW2478" s="31" t="s">
        <v>6</v>
      </c>
      <c r="DX2478" s="63"/>
      <c r="DY2478" s="63"/>
      <c r="DZ2478" s="63"/>
      <c r="EA2478" s="167"/>
      <c r="EB2478" s="60"/>
      <c r="EC2478" s="60"/>
      <c r="ED2478" s="60"/>
      <c r="EE2478" s="60"/>
      <c r="EF2478" s="60"/>
      <c r="EG2478" s="60"/>
      <c r="EH2478" s="60"/>
      <c r="EI2478" s="60"/>
      <c r="EJ2478" s="60"/>
      <c r="EK2478" s="60"/>
      <c r="EL2478" s="60"/>
      <c r="EM2478" s="60"/>
      <c r="EN2478" s="60"/>
      <c r="EO2478" s="60"/>
      <c r="EP2478" s="60"/>
      <c r="EQ2478" s="60"/>
      <c r="ER2478" s="60"/>
      <c r="ES2478" s="60"/>
      <c r="ET2478" s="60"/>
      <c r="EU2478" s="60"/>
      <c r="EV2478" s="60"/>
      <c r="EW2478" s="60"/>
      <c r="EX2478" s="60"/>
      <c r="EY2478" s="60"/>
      <c r="EZ2478" s="60"/>
      <c r="FA2478" s="60"/>
      <c r="FB2478" s="60"/>
    </row>
    <row r="2479" spans="22:158" x14ac:dyDescent="0.25">
      <c r="W2479" s="33"/>
      <c r="X2479" s="33"/>
      <c r="AH2479" s="38">
        <v>100</v>
      </c>
      <c r="AI2479" s="38">
        <v>105</v>
      </c>
      <c r="AJ2479" s="38">
        <v>18400</v>
      </c>
      <c r="AK2479" s="38">
        <v>30</v>
      </c>
      <c r="AL2479" s="38">
        <v>3501658</v>
      </c>
      <c r="AM2479" s="61" t="s">
        <v>1816</v>
      </c>
      <c r="AN2479" s="61" t="s">
        <v>1688</v>
      </c>
      <c r="AO2479" s="61" t="s">
        <v>1664</v>
      </c>
      <c r="AP2479" s="61" t="s">
        <v>5036</v>
      </c>
      <c r="AQ2479" s="61" t="s">
        <v>5010</v>
      </c>
      <c r="AR2479" s="28">
        <v>972420.2</v>
      </c>
      <c r="AS2479" s="28">
        <v>0</v>
      </c>
      <c r="AT2479" s="28">
        <v>0</v>
      </c>
      <c r="AU2479" s="62"/>
      <c r="DV2479" s="31" t="s">
        <v>5</v>
      </c>
      <c r="DW2479" s="31" t="s">
        <v>6</v>
      </c>
      <c r="DX2479" s="63"/>
      <c r="DY2479" s="63"/>
      <c r="DZ2479" s="63"/>
      <c r="EA2479" s="167"/>
      <c r="EB2479" s="60"/>
      <c r="EC2479" s="60"/>
      <c r="ED2479" s="60"/>
      <c r="EE2479" s="60"/>
      <c r="EF2479" s="60"/>
      <c r="EG2479" s="60"/>
      <c r="EH2479" s="60"/>
      <c r="EI2479" s="60"/>
      <c r="EJ2479" s="60"/>
      <c r="EK2479" s="60"/>
      <c r="EL2479" s="60"/>
      <c r="EM2479" s="60"/>
      <c r="EN2479" s="60"/>
      <c r="EO2479" s="60"/>
      <c r="EP2479" s="60"/>
      <c r="EQ2479" s="60"/>
      <c r="ER2479" s="60"/>
      <c r="ES2479" s="60"/>
      <c r="ET2479" s="60"/>
      <c r="EU2479" s="60"/>
      <c r="EV2479" s="60"/>
      <c r="EW2479" s="60"/>
      <c r="EX2479" s="60"/>
      <c r="EY2479" s="60"/>
      <c r="EZ2479" s="60"/>
      <c r="FA2479" s="60"/>
      <c r="FB2479" s="60"/>
    </row>
    <row r="2480" spans="22:158" x14ac:dyDescent="0.25">
      <c r="W2480" s="33"/>
      <c r="X2480" s="33"/>
      <c r="AH2480" s="38">
        <v>100</v>
      </c>
      <c r="AI2480" s="38">
        <v>110</v>
      </c>
      <c r="AJ2480" s="38">
        <v>15050</v>
      </c>
      <c r="AK2480" s="38">
        <v>30</v>
      </c>
      <c r="AL2480" s="38">
        <v>3501658</v>
      </c>
      <c r="AM2480" s="61" t="s">
        <v>1816</v>
      </c>
      <c r="AN2480" s="61" t="s">
        <v>1696</v>
      </c>
      <c r="AO2480" s="61" t="s">
        <v>1591</v>
      </c>
      <c r="AP2480" s="61" t="s">
        <v>5036</v>
      </c>
      <c r="AQ2480" s="61" t="s">
        <v>5010</v>
      </c>
      <c r="AR2480" s="28">
        <v>287805</v>
      </c>
      <c r="AS2480" s="28">
        <v>0</v>
      </c>
      <c r="AT2480" s="28">
        <v>0</v>
      </c>
      <c r="AU2480" s="62"/>
      <c r="DV2480" s="31" t="s">
        <v>5</v>
      </c>
      <c r="DW2480" s="31" t="s">
        <v>7</v>
      </c>
      <c r="DX2480" s="63"/>
      <c r="DY2480" s="63"/>
      <c r="DZ2480" s="63"/>
      <c r="EA2480" s="167"/>
      <c r="EB2480" s="60"/>
      <c r="EC2480" s="60"/>
      <c r="ED2480" s="60"/>
      <c r="EE2480" s="60"/>
      <c r="EF2480" s="60"/>
      <c r="EG2480" s="60"/>
      <c r="EH2480" s="60"/>
      <c r="EI2480" s="60"/>
      <c r="EJ2480" s="60"/>
      <c r="EK2480" s="60"/>
      <c r="EL2480" s="60"/>
      <c r="EM2480" s="60"/>
      <c r="EN2480" s="60"/>
      <c r="EO2480" s="60"/>
      <c r="EP2480" s="60"/>
      <c r="EQ2480" s="60"/>
      <c r="ER2480" s="60"/>
      <c r="ES2480" s="60"/>
      <c r="ET2480" s="60"/>
      <c r="EU2480" s="60"/>
      <c r="EV2480" s="60"/>
      <c r="EW2480" s="60"/>
      <c r="EX2480" s="60"/>
      <c r="EY2480" s="60"/>
      <c r="EZ2480" s="60"/>
      <c r="FA2480" s="60"/>
      <c r="FB2480" s="60"/>
    </row>
    <row r="2481" spans="22:158" x14ac:dyDescent="0.25">
      <c r="W2481" s="33"/>
      <c r="X2481" s="33"/>
      <c r="AH2481" s="38">
        <v>100</v>
      </c>
      <c r="AI2481" s="38">
        <v>110</v>
      </c>
      <c r="AJ2481" s="38">
        <v>17000</v>
      </c>
      <c r="AK2481" s="38">
        <v>30</v>
      </c>
      <c r="AL2481" s="38">
        <v>3501658</v>
      </c>
      <c r="AM2481" s="61" t="s">
        <v>1816</v>
      </c>
      <c r="AN2481" s="61" t="s">
        <v>1696</v>
      </c>
      <c r="AO2481" s="61" t="s">
        <v>1633</v>
      </c>
      <c r="AP2481" s="61" t="s">
        <v>5036</v>
      </c>
      <c r="AQ2481" s="61" t="s">
        <v>5010</v>
      </c>
      <c r="AR2481" s="28">
        <v>11192.4</v>
      </c>
      <c r="AS2481" s="28">
        <v>0</v>
      </c>
      <c r="AT2481" s="28">
        <v>0</v>
      </c>
      <c r="AU2481" s="62"/>
      <c r="DV2481" s="31" t="s">
        <v>5</v>
      </c>
      <c r="DW2481" s="31" t="s">
        <v>7</v>
      </c>
      <c r="DX2481" s="63"/>
      <c r="DY2481" s="63"/>
      <c r="DZ2481" s="63"/>
      <c r="EA2481" s="167"/>
      <c r="EB2481" s="60"/>
      <c r="EC2481" s="60"/>
      <c r="ED2481" s="60"/>
      <c r="EE2481" s="60"/>
      <c r="EF2481" s="60"/>
      <c r="EG2481" s="60"/>
      <c r="EH2481" s="60"/>
      <c r="EI2481" s="60"/>
      <c r="EJ2481" s="60"/>
      <c r="EK2481" s="60"/>
      <c r="EL2481" s="60"/>
      <c r="EM2481" s="60"/>
      <c r="EN2481" s="60"/>
      <c r="EO2481" s="60"/>
      <c r="EP2481" s="60"/>
      <c r="EQ2481" s="60"/>
      <c r="ER2481" s="60"/>
      <c r="ES2481" s="60"/>
      <c r="ET2481" s="60"/>
      <c r="EU2481" s="60"/>
      <c r="EV2481" s="60"/>
      <c r="EW2481" s="60"/>
      <c r="EX2481" s="60"/>
      <c r="EY2481" s="60"/>
      <c r="EZ2481" s="60"/>
      <c r="FA2481" s="60"/>
      <c r="FB2481" s="60"/>
    </row>
    <row r="2482" spans="22:158" x14ac:dyDescent="0.25">
      <c r="V2482" s="1"/>
      <c r="W2482" s="33"/>
      <c r="X2482" s="33"/>
      <c r="AH2482" s="38">
        <v>100</v>
      </c>
      <c r="AI2482" s="38">
        <v>115</v>
      </c>
      <c r="AJ2482" s="38">
        <v>18350</v>
      </c>
      <c r="AK2482" s="38">
        <v>30</v>
      </c>
      <c r="AL2482" s="38">
        <v>3501658</v>
      </c>
      <c r="AM2482" s="61" t="s">
        <v>1816</v>
      </c>
      <c r="AN2482" s="61" t="s">
        <v>1697</v>
      </c>
      <c r="AO2482" s="61" t="s">
        <v>1663</v>
      </c>
      <c r="AP2482" s="61" t="s">
        <v>5036</v>
      </c>
      <c r="AQ2482" s="61" t="s">
        <v>5010</v>
      </c>
      <c r="AR2482" s="28">
        <v>655177.69999999995</v>
      </c>
      <c r="AS2482" s="28">
        <v>0</v>
      </c>
      <c r="AT2482" s="28">
        <v>0</v>
      </c>
      <c r="AU2482" s="62"/>
      <c r="DV2482" s="31" t="s">
        <v>5</v>
      </c>
      <c r="DW2482" s="31" t="s">
        <v>8</v>
      </c>
      <c r="DX2482" s="63"/>
      <c r="DY2482" s="63"/>
      <c r="DZ2482" s="63"/>
      <c r="EA2482" s="167"/>
      <c r="EB2482" s="60"/>
      <c r="EC2482" s="60"/>
      <c r="ED2482" s="60"/>
      <c r="EE2482" s="60"/>
      <c r="EF2482" s="60"/>
      <c r="EG2482" s="60"/>
      <c r="EH2482" s="60"/>
      <c r="EI2482" s="60"/>
      <c r="EJ2482" s="60"/>
      <c r="EK2482" s="60"/>
      <c r="EL2482" s="60"/>
      <c r="EM2482" s="60"/>
      <c r="EN2482" s="60"/>
      <c r="EO2482" s="60"/>
      <c r="EP2482" s="60"/>
      <c r="EQ2482" s="60"/>
      <c r="ER2482" s="60"/>
      <c r="ES2482" s="60"/>
      <c r="ET2482" s="60"/>
      <c r="EU2482" s="60"/>
      <c r="EV2482" s="60"/>
      <c r="EW2482" s="60"/>
      <c r="EX2482" s="60"/>
      <c r="EY2482" s="60"/>
      <c r="EZ2482" s="60"/>
      <c r="FA2482" s="60"/>
      <c r="FB2482" s="60"/>
    </row>
    <row r="2483" spans="22:158" x14ac:dyDescent="0.25">
      <c r="W2483" s="33"/>
      <c r="X2483" s="33"/>
      <c r="AH2483" s="38">
        <v>100</v>
      </c>
      <c r="AI2483" s="38">
        <v>120</v>
      </c>
      <c r="AJ2483" s="38">
        <v>17550</v>
      </c>
      <c r="AK2483" s="38">
        <v>30</v>
      </c>
      <c r="AL2483" s="38">
        <v>3501658</v>
      </c>
      <c r="AM2483" s="61" t="s">
        <v>1816</v>
      </c>
      <c r="AN2483" s="61" t="s">
        <v>1689</v>
      </c>
      <c r="AO2483" s="61" t="s">
        <v>1645</v>
      </c>
      <c r="AP2483" s="61" t="s">
        <v>5036</v>
      </c>
      <c r="AQ2483" s="61" t="s">
        <v>5010</v>
      </c>
      <c r="AR2483" s="28">
        <v>36929.599999999999</v>
      </c>
      <c r="AS2483" s="28">
        <v>0</v>
      </c>
      <c r="AT2483" s="28">
        <v>0</v>
      </c>
      <c r="AU2483" s="62"/>
      <c r="DV2483" s="31" t="s">
        <v>5</v>
      </c>
      <c r="DW2483" s="31" t="s">
        <v>9</v>
      </c>
      <c r="DX2483" s="63"/>
      <c r="DY2483" s="63"/>
      <c r="DZ2483" s="63"/>
      <c r="EA2483" s="167"/>
      <c r="EB2483" s="60"/>
      <c r="EC2483" s="60"/>
      <c r="ED2483" s="60"/>
      <c r="EE2483" s="60"/>
      <c r="EF2483" s="60"/>
      <c r="EG2483" s="60"/>
      <c r="EH2483" s="60"/>
      <c r="EI2483" s="60"/>
      <c r="EJ2483" s="60"/>
      <c r="EK2483" s="60"/>
      <c r="EL2483" s="60"/>
      <c r="EM2483" s="60"/>
      <c r="EN2483" s="60"/>
      <c r="EO2483" s="60"/>
      <c r="EP2483" s="60"/>
      <c r="EQ2483" s="60"/>
      <c r="ER2483" s="60"/>
      <c r="ES2483" s="60"/>
      <c r="ET2483" s="60"/>
      <c r="EU2483" s="60"/>
      <c r="EV2483" s="60"/>
      <c r="EW2483" s="60"/>
      <c r="EX2483" s="60"/>
      <c r="EY2483" s="60"/>
      <c r="EZ2483" s="60"/>
      <c r="FA2483" s="60"/>
      <c r="FB2483" s="60"/>
    </row>
    <row r="2484" spans="22:158" x14ac:dyDescent="0.25">
      <c r="W2484" s="33"/>
      <c r="X2484" s="33"/>
      <c r="AH2484" s="38">
        <v>100</v>
      </c>
      <c r="AI2484" s="38">
        <v>125</v>
      </c>
      <c r="AJ2484" s="38">
        <v>10600</v>
      </c>
      <c r="AK2484" s="38">
        <v>30</v>
      </c>
      <c r="AL2484" s="38">
        <v>3501658</v>
      </c>
      <c r="AM2484" s="61" t="s">
        <v>1816</v>
      </c>
      <c r="AN2484" s="61" t="s">
        <v>1692</v>
      </c>
      <c r="AO2484" s="61" t="s">
        <v>5055</v>
      </c>
      <c r="AP2484" s="61" t="s">
        <v>5036</v>
      </c>
      <c r="AQ2484" s="61" t="s">
        <v>5010</v>
      </c>
      <c r="AR2484" s="28">
        <v>105719.1</v>
      </c>
      <c r="AS2484" s="28">
        <v>0</v>
      </c>
      <c r="AT2484" s="28">
        <v>0</v>
      </c>
      <c r="AU2484" s="62"/>
      <c r="DV2484" s="31" t="s">
        <v>5</v>
      </c>
      <c r="DW2484" s="31" t="s">
        <v>10</v>
      </c>
      <c r="DX2484" s="63"/>
      <c r="DY2484" s="63"/>
      <c r="DZ2484" s="63"/>
      <c r="EA2484" s="167"/>
      <c r="EB2484" s="60"/>
      <c r="EC2484" s="60"/>
      <c r="ED2484" s="60"/>
      <c r="EE2484" s="60"/>
      <c r="EF2484" s="60"/>
      <c r="EG2484" s="60"/>
      <c r="EH2484" s="60"/>
      <c r="EI2484" s="60"/>
      <c r="EJ2484" s="60"/>
      <c r="EK2484" s="60"/>
      <c r="EL2484" s="60"/>
      <c r="EM2484" s="60"/>
      <c r="EN2484" s="60"/>
      <c r="EO2484" s="60"/>
      <c r="EP2484" s="60"/>
      <c r="EQ2484" s="60"/>
      <c r="ER2484" s="60"/>
      <c r="ES2484" s="60"/>
      <c r="ET2484" s="60"/>
      <c r="EU2484" s="60"/>
      <c r="EV2484" s="60"/>
      <c r="EW2484" s="60"/>
      <c r="EX2484" s="60"/>
      <c r="EY2484" s="60"/>
      <c r="EZ2484" s="60"/>
      <c r="FA2484" s="60"/>
      <c r="FB2484" s="60"/>
    </row>
    <row r="2485" spans="22:158" x14ac:dyDescent="0.25">
      <c r="W2485" s="33"/>
      <c r="X2485" s="33"/>
      <c r="AH2485" s="38">
        <v>100</v>
      </c>
      <c r="AI2485" s="38">
        <v>125</v>
      </c>
      <c r="AJ2485" s="38">
        <v>11800</v>
      </c>
      <c r="AK2485" s="38">
        <v>30</v>
      </c>
      <c r="AL2485" s="38">
        <v>3501658</v>
      </c>
      <c r="AM2485" s="61" t="s">
        <v>1816</v>
      </c>
      <c r="AN2485" s="61" t="s">
        <v>1692</v>
      </c>
      <c r="AO2485" s="61" t="s">
        <v>5081</v>
      </c>
      <c r="AP2485" s="61" t="s">
        <v>5036</v>
      </c>
      <c r="AQ2485" s="61" t="s">
        <v>5010</v>
      </c>
      <c r="AR2485" s="28">
        <v>72094.5</v>
      </c>
      <c r="AS2485" s="28">
        <v>0</v>
      </c>
      <c r="AT2485" s="28">
        <v>0</v>
      </c>
      <c r="AU2485" s="62"/>
      <c r="DV2485" s="31" t="s">
        <v>5</v>
      </c>
      <c r="DW2485" s="31" t="s">
        <v>10</v>
      </c>
      <c r="DX2485" s="63"/>
      <c r="DY2485" s="63"/>
      <c r="DZ2485" s="63"/>
      <c r="EA2485" s="167"/>
      <c r="EB2485" s="60"/>
      <c r="EC2485" s="60"/>
      <c r="ED2485" s="60"/>
      <c r="EE2485" s="60"/>
      <c r="EF2485" s="60"/>
      <c r="EG2485" s="60"/>
      <c r="EH2485" s="60"/>
      <c r="EI2485" s="60"/>
      <c r="EJ2485" s="60"/>
      <c r="EK2485" s="60"/>
      <c r="EL2485" s="60"/>
      <c r="EM2485" s="60"/>
      <c r="EN2485" s="60"/>
      <c r="EO2485" s="60"/>
      <c r="EP2485" s="60"/>
      <c r="EQ2485" s="60"/>
      <c r="ER2485" s="60"/>
      <c r="ES2485" s="60"/>
      <c r="ET2485" s="60"/>
      <c r="EU2485" s="60"/>
      <c r="EV2485" s="60"/>
      <c r="EW2485" s="60"/>
      <c r="EX2485" s="60"/>
      <c r="EY2485" s="60"/>
      <c r="EZ2485" s="60"/>
      <c r="FA2485" s="60"/>
      <c r="FB2485" s="60"/>
    </row>
    <row r="2486" spans="22:158" x14ac:dyDescent="0.25">
      <c r="V2486" s="1"/>
      <c r="W2486" s="33"/>
      <c r="X2486" s="33"/>
      <c r="AH2486" s="38">
        <v>100</v>
      </c>
      <c r="AI2486" s="38">
        <v>125</v>
      </c>
      <c r="AJ2486" s="38">
        <v>13350</v>
      </c>
      <c r="AK2486" s="38">
        <v>30</v>
      </c>
      <c r="AL2486" s="38">
        <v>3501658</v>
      </c>
      <c r="AM2486" s="61" t="s">
        <v>1816</v>
      </c>
      <c r="AN2486" s="61" t="s">
        <v>1692</v>
      </c>
      <c r="AO2486" s="61" t="s">
        <v>5109</v>
      </c>
      <c r="AP2486" s="61" t="s">
        <v>5036</v>
      </c>
      <c r="AQ2486" s="61" t="s">
        <v>5010</v>
      </c>
      <c r="AR2486" s="28">
        <v>4393.7</v>
      </c>
      <c r="AS2486" s="28">
        <v>0</v>
      </c>
      <c r="AT2486" s="28">
        <v>0</v>
      </c>
      <c r="AU2486" s="62"/>
      <c r="DV2486" s="31" t="s">
        <v>5</v>
      </c>
      <c r="DW2486" s="31" t="s">
        <v>10</v>
      </c>
      <c r="DX2486" s="63"/>
      <c r="DY2486" s="63"/>
      <c r="DZ2486" s="63"/>
      <c r="EA2486" s="167"/>
      <c r="EB2486" s="60"/>
      <c r="EC2486" s="60"/>
      <c r="ED2486" s="60"/>
      <c r="EE2486" s="60"/>
      <c r="EF2486" s="60"/>
      <c r="EG2486" s="60"/>
      <c r="EH2486" s="60"/>
      <c r="EI2486" s="60"/>
      <c r="EJ2486" s="60"/>
      <c r="EK2486" s="60"/>
      <c r="EL2486" s="60"/>
      <c r="EM2486" s="60"/>
      <c r="EN2486" s="60"/>
      <c r="EO2486" s="60"/>
      <c r="EP2486" s="60"/>
      <c r="EQ2486" s="60"/>
      <c r="ER2486" s="60"/>
      <c r="ES2486" s="60"/>
      <c r="ET2486" s="60"/>
      <c r="EU2486" s="60"/>
      <c r="EV2486" s="60"/>
      <c r="EW2486" s="60"/>
      <c r="EX2486" s="60"/>
      <c r="EY2486" s="60"/>
      <c r="EZ2486" s="60"/>
      <c r="FA2486" s="60"/>
      <c r="FB2486" s="60"/>
    </row>
    <row r="2487" spans="22:158" x14ac:dyDescent="0.25">
      <c r="W2487" s="33"/>
      <c r="X2487" s="33"/>
      <c r="AH2487" s="38">
        <v>100</v>
      </c>
      <c r="AI2487" s="38">
        <v>125</v>
      </c>
      <c r="AJ2487" s="38">
        <v>14350</v>
      </c>
      <c r="AK2487" s="38">
        <v>30</v>
      </c>
      <c r="AL2487" s="38">
        <v>3501658</v>
      </c>
      <c r="AM2487" s="61" t="s">
        <v>1816</v>
      </c>
      <c r="AN2487" s="61" t="s">
        <v>1692</v>
      </c>
      <c r="AO2487" s="61" t="s">
        <v>1575</v>
      </c>
      <c r="AP2487" s="61" t="s">
        <v>5036</v>
      </c>
      <c r="AQ2487" s="61" t="s">
        <v>5010</v>
      </c>
      <c r="AR2487" s="28">
        <v>971576.8</v>
      </c>
      <c r="AS2487" s="28">
        <v>0</v>
      </c>
      <c r="AT2487" s="28">
        <v>0</v>
      </c>
      <c r="AU2487" s="62"/>
      <c r="DV2487" s="31" t="s">
        <v>5</v>
      </c>
      <c r="DW2487" s="31" t="s">
        <v>10</v>
      </c>
      <c r="DX2487" s="63"/>
      <c r="DY2487" s="63"/>
      <c r="DZ2487" s="63"/>
      <c r="EA2487" s="167"/>
      <c r="EB2487" s="60"/>
      <c r="EC2487" s="60"/>
      <c r="ED2487" s="60"/>
      <c r="EE2487" s="60"/>
      <c r="EF2487" s="60"/>
      <c r="EG2487" s="60"/>
      <c r="EH2487" s="60"/>
      <c r="EI2487" s="60"/>
      <c r="EJ2487" s="60"/>
      <c r="EK2487" s="60"/>
      <c r="EL2487" s="60"/>
      <c r="EM2487" s="60"/>
      <c r="EN2487" s="60"/>
      <c r="EO2487" s="60"/>
      <c r="EP2487" s="60"/>
      <c r="EQ2487" s="60"/>
      <c r="ER2487" s="60"/>
      <c r="ES2487" s="60"/>
      <c r="ET2487" s="60"/>
      <c r="EU2487" s="60"/>
      <c r="EV2487" s="60"/>
      <c r="EW2487" s="60"/>
      <c r="EX2487" s="60"/>
      <c r="EY2487" s="60"/>
      <c r="EZ2487" s="60"/>
      <c r="FA2487" s="60"/>
      <c r="FB2487" s="60"/>
    </row>
    <row r="2488" spans="22:158" x14ac:dyDescent="0.25">
      <c r="V2488" s="1"/>
      <c r="W2488" s="33"/>
      <c r="X2488" s="33"/>
      <c r="AH2488" s="38">
        <v>100</v>
      </c>
      <c r="AI2488" s="38">
        <v>125</v>
      </c>
      <c r="AJ2488" s="38">
        <v>16380</v>
      </c>
      <c r="AK2488" s="38">
        <v>30</v>
      </c>
      <c r="AL2488" s="38">
        <v>3501658</v>
      </c>
      <c r="AM2488" s="61" t="s">
        <v>1816</v>
      </c>
      <c r="AN2488" s="61" t="s">
        <v>1692</v>
      </c>
      <c r="AO2488" s="61" t="s">
        <v>894</v>
      </c>
      <c r="AP2488" s="61" t="s">
        <v>5036</v>
      </c>
      <c r="AQ2488" s="61" t="s">
        <v>5010</v>
      </c>
      <c r="AR2488" s="28">
        <v>16633.2</v>
      </c>
      <c r="AS2488" s="28">
        <v>0</v>
      </c>
      <c r="AT2488" s="28">
        <v>0</v>
      </c>
      <c r="AU2488" s="62"/>
      <c r="DV2488" s="31" t="s">
        <v>5</v>
      </c>
      <c r="DW2488" s="31" t="s">
        <v>10</v>
      </c>
      <c r="DX2488" s="63"/>
      <c r="DY2488" s="63"/>
      <c r="DZ2488" s="63"/>
      <c r="EA2488" s="167"/>
      <c r="EB2488" s="60"/>
      <c r="EC2488" s="60"/>
      <c r="ED2488" s="60"/>
      <c r="EE2488" s="60"/>
      <c r="EF2488" s="60"/>
      <c r="EG2488" s="60"/>
      <c r="EH2488" s="60"/>
      <c r="EI2488" s="60"/>
      <c r="EJ2488" s="60"/>
      <c r="EK2488" s="60"/>
      <c r="EL2488" s="60"/>
      <c r="EM2488" s="60"/>
      <c r="EN2488" s="60"/>
      <c r="EO2488" s="60"/>
      <c r="EP2488" s="60"/>
      <c r="EQ2488" s="60"/>
      <c r="ER2488" s="60"/>
      <c r="ES2488" s="60"/>
      <c r="ET2488" s="60"/>
      <c r="EU2488" s="60"/>
      <c r="EV2488" s="60"/>
      <c r="EW2488" s="60"/>
      <c r="EX2488" s="60"/>
      <c r="EY2488" s="60"/>
      <c r="EZ2488" s="60"/>
      <c r="FA2488" s="60"/>
      <c r="FB2488" s="60"/>
    </row>
    <row r="2489" spans="22:158" x14ac:dyDescent="0.25">
      <c r="W2489" s="33"/>
      <c r="X2489" s="33"/>
      <c r="AH2489" s="38">
        <v>100</v>
      </c>
      <c r="AI2489" s="38">
        <v>130</v>
      </c>
      <c r="AJ2489" s="38">
        <v>15750</v>
      </c>
      <c r="AK2489" s="38">
        <v>30</v>
      </c>
      <c r="AL2489" s="38">
        <v>3501658</v>
      </c>
      <c r="AM2489" s="61" t="s">
        <v>1816</v>
      </c>
      <c r="AN2489" s="61" t="s">
        <v>1687</v>
      </c>
      <c r="AO2489" s="61" t="s">
        <v>1606</v>
      </c>
      <c r="AP2489" s="61" t="s">
        <v>5036</v>
      </c>
      <c r="AQ2489" s="61" t="s">
        <v>5010</v>
      </c>
      <c r="AR2489" s="28">
        <v>2277250.9</v>
      </c>
      <c r="AS2489" s="28">
        <v>0</v>
      </c>
      <c r="AT2489" s="28">
        <v>0</v>
      </c>
      <c r="AU2489" s="62"/>
      <c r="DV2489" s="31" t="s">
        <v>5</v>
      </c>
      <c r="DW2489" s="31" t="s">
        <v>11</v>
      </c>
      <c r="DX2489" s="63"/>
      <c r="DY2489" s="63"/>
      <c r="DZ2489" s="63"/>
      <c r="EA2489" s="167"/>
      <c r="EB2489" s="60"/>
      <c r="EC2489" s="60"/>
      <c r="ED2489" s="60"/>
      <c r="EE2489" s="60"/>
      <c r="EF2489" s="60"/>
      <c r="EG2489" s="60"/>
      <c r="EH2489" s="60"/>
      <c r="EI2489" s="60"/>
      <c r="EJ2489" s="60"/>
      <c r="EK2489" s="60"/>
      <c r="EL2489" s="60"/>
      <c r="EM2489" s="60"/>
      <c r="EN2489" s="60"/>
      <c r="EO2489" s="60"/>
      <c r="EP2489" s="60"/>
      <c r="EQ2489" s="60"/>
      <c r="ER2489" s="60"/>
      <c r="ES2489" s="60"/>
      <c r="ET2489" s="60"/>
      <c r="EU2489" s="60"/>
      <c r="EV2489" s="60"/>
      <c r="EW2489" s="60"/>
      <c r="EX2489" s="60"/>
      <c r="EY2489" s="60"/>
      <c r="EZ2489" s="60"/>
      <c r="FA2489" s="60"/>
      <c r="FB2489" s="60"/>
    </row>
    <row r="2490" spans="22:158" x14ac:dyDescent="0.25">
      <c r="W2490" s="33"/>
      <c r="X2490" s="33"/>
      <c r="AH2490" s="38">
        <v>100</v>
      </c>
      <c r="AI2490" s="38">
        <v>130</v>
      </c>
      <c r="AJ2490" s="38">
        <v>17650</v>
      </c>
      <c r="AK2490" s="38">
        <v>30</v>
      </c>
      <c r="AL2490" s="38">
        <v>3501658</v>
      </c>
      <c r="AM2490" s="61" t="s">
        <v>1816</v>
      </c>
      <c r="AN2490" s="61" t="s">
        <v>1687</v>
      </c>
      <c r="AO2490" s="61" t="s">
        <v>1648</v>
      </c>
      <c r="AP2490" s="61" t="s">
        <v>5036</v>
      </c>
      <c r="AQ2490" s="61" t="s">
        <v>5010</v>
      </c>
      <c r="AR2490" s="28">
        <v>38129.5</v>
      </c>
      <c r="AS2490" s="28">
        <v>0</v>
      </c>
      <c r="AT2490" s="28">
        <v>0</v>
      </c>
      <c r="AU2490" s="62"/>
      <c r="DV2490" s="31" t="s">
        <v>5</v>
      </c>
      <c r="DW2490" s="31" t="s">
        <v>11</v>
      </c>
      <c r="DX2490" s="63"/>
      <c r="DY2490" s="63"/>
      <c r="DZ2490" s="63"/>
      <c r="EA2490" s="167"/>
      <c r="EB2490" s="60"/>
      <c r="EC2490" s="60"/>
      <c r="ED2490" s="60"/>
      <c r="EE2490" s="60"/>
      <c r="EF2490" s="60"/>
      <c r="EG2490" s="60"/>
      <c r="EH2490" s="60"/>
      <c r="EI2490" s="60"/>
      <c r="EJ2490" s="60"/>
      <c r="EK2490" s="60"/>
      <c r="EL2490" s="60"/>
      <c r="EM2490" s="60"/>
      <c r="EN2490" s="60"/>
      <c r="EO2490" s="60"/>
      <c r="EP2490" s="60"/>
      <c r="EQ2490" s="60"/>
      <c r="ER2490" s="60"/>
      <c r="ES2490" s="60"/>
      <c r="ET2490" s="60"/>
      <c r="EU2490" s="60"/>
      <c r="EV2490" s="60"/>
      <c r="EW2490" s="60"/>
      <c r="EX2490" s="60"/>
      <c r="EY2490" s="60"/>
      <c r="EZ2490" s="60"/>
      <c r="FA2490" s="60"/>
      <c r="FB2490" s="60"/>
    </row>
    <row r="2491" spans="22:158" x14ac:dyDescent="0.25">
      <c r="W2491" s="33"/>
      <c r="X2491" s="33"/>
      <c r="AH2491" s="38">
        <v>100</v>
      </c>
      <c r="AI2491" s="38">
        <v>140</v>
      </c>
      <c r="AJ2491" s="38">
        <v>11400</v>
      </c>
      <c r="AK2491" s="38">
        <v>30</v>
      </c>
      <c r="AL2491" s="38">
        <v>3501658</v>
      </c>
      <c r="AM2491" s="61" t="s">
        <v>1816</v>
      </c>
      <c r="AN2491" s="61" t="s">
        <v>1690</v>
      </c>
      <c r="AO2491" s="61" t="s">
        <v>5071</v>
      </c>
      <c r="AP2491" s="61" t="s">
        <v>5036</v>
      </c>
      <c r="AQ2491" s="61" t="s">
        <v>5010</v>
      </c>
      <c r="AR2491" s="28">
        <v>282814</v>
      </c>
      <c r="AS2491" s="28">
        <v>0</v>
      </c>
      <c r="AT2491" s="28">
        <v>0</v>
      </c>
      <c r="AU2491" s="62"/>
      <c r="DV2491" s="31" t="s">
        <v>5</v>
      </c>
      <c r="DW2491" s="31" t="s">
        <v>12</v>
      </c>
      <c r="DX2491" s="63"/>
      <c r="DY2491" s="63"/>
      <c r="DZ2491" s="63"/>
      <c r="EA2491" s="167"/>
      <c r="EB2491" s="60"/>
      <c r="EC2491" s="60"/>
      <c r="ED2491" s="60"/>
      <c r="EE2491" s="60"/>
      <c r="EF2491" s="60"/>
      <c r="EG2491" s="60"/>
      <c r="EH2491" s="60"/>
      <c r="EI2491" s="60"/>
      <c r="EJ2491" s="60"/>
      <c r="EK2491" s="60"/>
      <c r="EL2491" s="60"/>
      <c r="EM2491" s="60"/>
      <c r="EN2491" s="60"/>
      <c r="EO2491" s="60"/>
      <c r="EP2491" s="60"/>
      <c r="EQ2491" s="60"/>
      <c r="ER2491" s="60"/>
      <c r="ES2491" s="60"/>
      <c r="ET2491" s="60"/>
      <c r="EU2491" s="60"/>
      <c r="EV2491" s="60"/>
      <c r="EW2491" s="60"/>
      <c r="EX2491" s="60"/>
      <c r="EY2491" s="60"/>
      <c r="EZ2491" s="60"/>
      <c r="FA2491" s="60"/>
      <c r="FB2491" s="60"/>
    </row>
    <row r="2492" spans="22:158" x14ac:dyDescent="0.25">
      <c r="W2492" s="33"/>
      <c r="X2492" s="33"/>
      <c r="AH2492" s="38">
        <v>100</v>
      </c>
      <c r="AI2492" s="38">
        <v>140</v>
      </c>
      <c r="AJ2492" s="38">
        <v>16150</v>
      </c>
      <c r="AK2492" s="38">
        <v>30</v>
      </c>
      <c r="AL2492" s="38">
        <v>3501658</v>
      </c>
      <c r="AM2492" s="61" t="s">
        <v>1816</v>
      </c>
      <c r="AN2492" s="61" t="s">
        <v>1690</v>
      </c>
      <c r="AO2492" s="61" t="s">
        <v>1613</v>
      </c>
      <c r="AP2492" s="61" t="s">
        <v>5036</v>
      </c>
      <c r="AQ2492" s="61" t="s">
        <v>5010</v>
      </c>
      <c r="AR2492" s="28">
        <v>216280.2</v>
      </c>
      <c r="AS2492" s="28">
        <v>0</v>
      </c>
      <c r="AT2492" s="28">
        <v>0</v>
      </c>
      <c r="AU2492" s="62"/>
      <c r="DV2492" s="31" t="s">
        <v>5</v>
      </c>
      <c r="DW2492" s="31" t="s">
        <v>12</v>
      </c>
      <c r="DX2492" s="63"/>
      <c r="DY2492" s="63"/>
      <c r="DZ2492" s="63"/>
      <c r="EA2492" s="167"/>
      <c r="EB2492" s="60"/>
      <c r="EC2492" s="60"/>
      <c r="ED2492" s="60"/>
      <c r="EE2492" s="60"/>
      <c r="EF2492" s="60"/>
      <c r="EG2492" s="60"/>
      <c r="EH2492" s="60"/>
      <c r="EI2492" s="60"/>
      <c r="EJ2492" s="60"/>
      <c r="EK2492" s="60"/>
      <c r="EL2492" s="60"/>
      <c r="EM2492" s="60"/>
      <c r="EN2492" s="60"/>
      <c r="EO2492" s="60"/>
      <c r="EP2492" s="60"/>
      <c r="EQ2492" s="60"/>
      <c r="ER2492" s="60"/>
      <c r="ES2492" s="60"/>
      <c r="ET2492" s="60"/>
      <c r="EU2492" s="60"/>
      <c r="EV2492" s="60"/>
      <c r="EW2492" s="60"/>
      <c r="EX2492" s="60"/>
      <c r="EY2492" s="60"/>
      <c r="EZ2492" s="60"/>
      <c r="FA2492" s="60"/>
      <c r="FB2492" s="60"/>
    </row>
    <row r="2493" spans="22:158" x14ac:dyDescent="0.25">
      <c r="V2493" s="1"/>
      <c r="W2493" s="33"/>
      <c r="X2493" s="33"/>
      <c r="AH2493" s="38">
        <v>100</v>
      </c>
      <c r="AI2493" s="38">
        <v>150</v>
      </c>
      <c r="AJ2493" s="38">
        <v>15800</v>
      </c>
      <c r="AK2493" s="38">
        <v>30</v>
      </c>
      <c r="AL2493" s="38">
        <v>3501658</v>
      </c>
      <c r="AM2493" s="61" t="s">
        <v>1816</v>
      </c>
      <c r="AN2493" s="61" t="s">
        <v>1695</v>
      </c>
      <c r="AO2493" s="61" t="s">
        <v>1607</v>
      </c>
      <c r="AP2493" s="61" t="s">
        <v>5036</v>
      </c>
      <c r="AQ2493" s="61" t="s">
        <v>5010</v>
      </c>
      <c r="AR2493" s="28">
        <v>2452074.7000000002</v>
      </c>
      <c r="AS2493" s="28">
        <v>0</v>
      </c>
      <c r="AT2493" s="28">
        <v>0</v>
      </c>
      <c r="AU2493" s="62"/>
      <c r="DV2493" s="31" t="s">
        <v>5</v>
      </c>
      <c r="DW2493" s="31" t="s">
        <v>13</v>
      </c>
      <c r="DX2493" s="63"/>
      <c r="DY2493" s="63"/>
      <c r="DZ2493" s="63"/>
      <c r="EA2493" s="167"/>
      <c r="EB2493" s="60"/>
      <c r="EC2493" s="60"/>
      <c r="ED2493" s="60"/>
      <c r="EE2493" s="60"/>
      <c r="EF2493" s="60"/>
      <c r="EG2493" s="60"/>
      <c r="EH2493" s="60"/>
      <c r="EI2493" s="60"/>
      <c r="EJ2493" s="60"/>
      <c r="EK2493" s="60"/>
      <c r="EL2493" s="60"/>
      <c r="EM2493" s="60"/>
      <c r="EN2493" s="60"/>
      <c r="EO2493" s="60"/>
      <c r="EP2493" s="60"/>
      <c r="EQ2493" s="60"/>
      <c r="ER2493" s="60"/>
      <c r="ES2493" s="60"/>
      <c r="ET2493" s="60"/>
      <c r="EU2493" s="60"/>
      <c r="EV2493" s="60"/>
      <c r="EW2493" s="60"/>
      <c r="EX2493" s="60"/>
      <c r="EY2493" s="60"/>
      <c r="EZ2493" s="60"/>
      <c r="FA2493" s="60"/>
      <c r="FB2493" s="60"/>
    </row>
    <row r="2494" spans="22:158" x14ac:dyDescent="0.25">
      <c r="W2494" s="33"/>
      <c r="X2494" s="33"/>
      <c r="AH2494" s="38">
        <v>100</v>
      </c>
      <c r="AI2494" s="38">
        <v>155</v>
      </c>
      <c r="AJ2494" s="38">
        <v>10300</v>
      </c>
      <c r="AK2494" s="38">
        <v>30</v>
      </c>
      <c r="AL2494" s="38">
        <v>3501658</v>
      </c>
      <c r="AM2494" s="61" t="s">
        <v>1816</v>
      </c>
      <c r="AN2494" s="61" t="s">
        <v>1686</v>
      </c>
      <c r="AO2494" s="61" t="s">
        <v>5049</v>
      </c>
      <c r="AP2494" s="61" t="s">
        <v>5036</v>
      </c>
      <c r="AQ2494" s="61" t="s">
        <v>5010</v>
      </c>
      <c r="AR2494" s="28">
        <v>590314.30000000005</v>
      </c>
      <c r="AS2494" s="28">
        <v>0</v>
      </c>
      <c r="AT2494" s="28">
        <v>0</v>
      </c>
      <c r="AU2494" s="62"/>
      <c r="DV2494" s="31" t="s">
        <v>5</v>
      </c>
      <c r="DW2494" s="31" t="s">
        <v>14</v>
      </c>
      <c r="DX2494" s="63"/>
      <c r="DY2494" s="63"/>
      <c r="DZ2494" s="63"/>
      <c r="EA2494" s="167"/>
      <c r="EB2494" s="60"/>
      <c r="EC2494" s="60"/>
      <c r="ED2494" s="60"/>
      <c r="EE2494" s="60"/>
      <c r="EF2494" s="60"/>
      <c r="EG2494" s="60"/>
      <c r="EH2494" s="60"/>
      <c r="EI2494" s="60"/>
      <c r="EJ2494" s="60"/>
      <c r="EK2494" s="60"/>
      <c r="EL2494" s="60"/>
      <c r="EM2494" s="60"/>
      <c r="EN2494" s="60"/>
      <c r="EO2494" s="60"/>
      <c r="EP2494" s="60"/>
      <c r="EQ2494" s="60"/>
      <c r="ER2494" s="60"/>
      <c r="ES2494" s="60"/>
      <c r="ET2494" s="60"/>
      <c r="EU2494" s="60"/>
      <c r="EV2494" s="60"/>
      <c r="EW2494" s="60"/>
      <c r="EX2494" s="60"/>
      <c r="EY2494" s="60"/>
      <c r="EZ2494" s="60"/>
      <c r="FA2494" s="60"/>
      <c r="FB2494" s="60"/>
    </row>
    <row r="2495" spans="22:158" x14ac:dyDescent="0.25">
      <c r="W2495" s="33"/>
      <c r="X2495" s="33"/>
      <c r="AH2495" s="38">
        <v>100</v>
      </c>
      <c r="AI2495" s="38">
        <v>155</v>
      </c>
      <c r="AJ2495" s="38">
        <v>10650</v>
      </c>
      <c r="AK2495" s="38">
        <v>30</v>
      </c>
      <c r="AL2495" s="38">
        <v>3501658</v>
      </c>
      <c r="AM2495" s="61" t="s">
        <v>1816</v>
      </c>
      <c r="AN2495" s="61" t="s">
        <v>1686</v>
      </c>
      <c r="AO2495" s="61" t="s">
        <v>5056</v>
      </c>
      <c r="AP2495" s="61" t="s">
        <v>5036</v>
      </c>
      <c r="AQ2495" s="61" t="s">
        <v>5010</v>
      </c>
      <c r="AR2495" s="28">
        <v>8069542.7000000002</v>
      </c>
      <c r="AS2495" s="28">
        <v>0</v>
      </c>
      <c r="AT2495" s="28">
        <v>0</v>
      </c>
      <c r="AU2495" s="62"/>
      <c r="DV2495" s="31" t="s">
        <v>5</v>
      </c>
      <c r="DW2495" s="31" t="s">
        <v>14</v>
      </c>
      <c r="DX2495" s="63"/>
      <c r="DY2495" s="63"/>
      <c r="DZ2495" s="63"/>
      <c r="EA2495" s="167"/>
      <c r="EB2495" s="60"/>
      <c r="EC2495" s="60"/>
      <c r="ED2495" s="60"/>
      <c r="EE2495" s="60"/>
      <c r="EF2495" s="60"/>
      <c r="EG2495" s="60"/>
      <c r="EH2495" s="60"/>
      <c r="EI2495" s="60"/>
      <c r="EJ2495" s="60"/>
      <c r="EK2495" s="60"/>
      <c r="EL2495" s="60"/>
      <c r="EM2495" s="60"/>
      <c r="EN2495" s="60"/>
      <c r="EO2495" s="60"/>
      <c r="EP2495" s="60"/>
      <c r="EQ2495" s="60"/>
      <c r="ER2495" s="60"/>
      <c r="ES2495" s="60"/>
      <c r="ET2495" s="60"/>
      <c r="EU2495" s="60"/>
      <c r="EV2495" s="60"/>
      <c r="EW2495" s="60"/>
      <c r="EX2495" s="60"/>
      <c r="EY2495" s="60"/>
      <c r="EZ2495" s="60"/>
      <c r="FA2495" s="60"/>
      <c r="FB2495" s="60"/>
    </row>
    <row r="2496" spans="22:158" x14ac:dyDescent="0.25">
      <c r="W2496" s="33"/>
      <c r="X2496" s="33"/>
      <c r="AH2496" s="38">
        <v>100</v>
      </c>
      <c r="AI2496" s="38">
        <v>155</v>
      </c>
      <c r="AJ2496" s="38">
        <v>11860</v>
      </c>
      <c r="AK2496" s="38">
        <v>30</v>
      </c>
      <c r="AL2496" s="38">
        <v>3501658</v>
      </c>
      <c r="AM2496" s="61" t="s">
        <v>1816</v>
      </c>
      <c r="AN2496" s="61" t="s">
        <v>1686</v>
      </c>
      <c r="AO2496" s="61" t="s">
        <v>5082</v>
      </c>
      <c r="AP2496" s="61" t="s">
        <v>5036</v>
      </c>
      <c r="AQ2496" s="61" t="s">
        <v>5010</v>
      </c>
      <c r="AR2496" s="28">
        <v>485772.79999999999</v>
      </c>
      <c r="AS2496" s="28">
        <v>0</v>
      </c>
      <c r="AT2496" s="28">
        <v>0</v>
      </c>
      <c r="AU2496" s="62"/>
      <c r="DV2496" s="31" t="s">
        <v>5</v>
      </c>
      <c r="DW2496" s="31" t="s">
        <v>14</v>
      </c>
      <c r="DX2496" s="63"/>
      <c r="DY2496" s="63"/>
      <c r="DZ2496" s="63"/>
      <c r="EA2496" s="167"/>
      <c r="EB2496" s="60"/>
      <c r="EC2496" s="60"/>
      <c r="ED2496" s="60"/>
      <c r="EE2496" s="60"/>
      <c r="EF2496" s="60"/>
      <c r="EG2496" s="60"/>
      <c r="EH2496" s="60"/>
      <c r="EI2496" s="60"/>
      <c r="EJ2496" s="60"/>
      <c r="EK2496" s="60"/>
      <c r="EL2496" s="60"/>
      <c r="EM2496" s="60"/>
      <c r="EN2496" s="60"/>
      <c r="EO2496" s="60"/>
      <c r="EP2496" s="60"/>
      <c r="EQ2496" s="60"/>
      <c r="ER2496" s="60"/>
      <c r="ES2496" s="60"/>
      <c r="ET2496" s="60"/>
      <c r="EU2496" s="60"/>
      <c r="EV2496" s="60"/>
      <c r="EW2496" s="60"/>
      <c r="EX2496" s="60"/>
      <c r="EY2496" s="60"/>
      <c r="EZ2496" s="60"/>
      <c r="FA2496" s="60"/>
      <c r="FB2496" s="60"/>
    </row>
    <row r="2497" spans="22:158" x14ac:dyDescent="0.25">
      <c r="V2497" s="1"/>
      <c r="W2497" s="33"/>
      <c r="X2497" s="33"/>
      <c r="AH2497" s="38">
        <v>100</v>
      </c>
      <c r="AI2497" s="38">
        <v>155</v>
      </c>
      <c r="AJ2497" s="38">
        <v>12500</v>
      </c>
      <c r="AK2497" s="38">
        <v>30</v>
      </c>
      <c r="AL2497" s="38">
        <v>3501658</v>
      </c>
      <c r="AM2497" s="61" t="s">
        <v>1816</v>
      </c>
      <c r="AN2497" s="61" t="s">
        <v>1686</v>
      </c>
      <c r="AO2497" s="61" t="s">
        <v>5094</v>
      </c>
      <c r="AP2497" s="61" t="s">
        <v>5036</v>
      </c>
      <c r="AQ2497" s="61" t="s">
        <v>5010</v>
      </c>
      <c r="AR2497" s="28">
        <v>2377652.9</v>
      </c>
      <c r="AS2497" s="28">
        <v>0</v>
      </c>
      <c r="AT2497" s="28">
        <v>0</v>
      </c>
      <c r="AU2497" s="62"/>
      <c r="DV2497" s="31" t="s">
        <v>5</v>
      </c>
      <c r="DW2497" s="31" t="s">
        <v>14</v>
      </c>
      <c r="DX2497" s="63"/>
      <c r="DY2497" s="63"/>
      <c r="DZ2497" s="63"/>
      <c r="EA2497" s="167"/>
      <c r="EB2497" s="60"/>
      <c r="EC2497" s="60"/>
      <c r="ED2497" s="60"/>
      <c r="EE2497" s="60"/>
      <c r="EF2497" s="60"/>
      <c r="EG2497" s="60"/>
      <c r="EH2497" s="60"/>
      <c r="EI2497" s="60"/>
      <c r="EJ2497" s="60"/>
      <c r="EK2497" s="60"/>
      <c r="EL2497" s="60"/>
      <c r="EM2497" s="60"/>
      <c r="EN2497" s="60"/>
      <c r="EO2497" s="60"/>
      <c r="EP2497" s="60"/>
      <c r="EQ2497" s="60"/>
      <c r="ER2497" s="60"/>
      <c r="ES2497" s="60"/>
      <c r="ET2497" s="60"/>
      <c r="EU2497" s="60"/>
      <c r="EV2497" s="60"/>
      <c r="EW2497" s="60"/>
      <c r="EX2497" s="60"/>
      <c r="EY2497" s="60"/>
      <c r="EZ2497" s="60"/>
      <c r="FA2497" s="60"/>
      <c r="FB2497" s="60"/>
    </row>
    <row r="2498" spans="22:158" x14ac:dyDescent="0.25">
      <c r="W2498" s="33"/>
      <c r="X2498" s="33"/>
      <c r="AH2498" s="38">
        <v>100</v>
      </c>
      <c r="AI2498" s="38">
        <v>155</v>
      </c>
      <c r="AJ2498" s="38">
        <v>17800</v>
      </c>
      <c r="AK2498" s="38">
        <v>30</v>
      </c>
      <c r="AL2498" s="38">
        <v>3501658</v>
      </c>
      <c r="AM2498" s="61" t="s">
        <v>1816</v>
      </c>
      <c r="AN2498" s="61" t="s">
        <v>1686</v>
      </c>
      <c r="AO2498" s="61" t="s">
        <v>1651</v>
      </c>
      <c r="AP2498" s="61" t="s">
        <v>5036</v>
      </c>
      <c r="AQ2498" s="61" t="s">
        <v>5010</v>
      </c>
      <c r="AR2498" s="28">
        <v>2497483.5</v>
      </c>
      <c r="AS2498" s="28">
        <v>0</v>
      </c>
      <c r="AT2498" s="28">
        <v>0</v>
      </c>
      <c r="AU2498" s="62"/>
      <c r="DV2498" s="31" t="s">
        <v>5</v>
      </c>
      <c r="DW2498" s="31" t="s">
        <v>14</v>
      </c>
      <c r="DX2498" s="63"/>
      <c r="DY2498" s="63"/>
      <c r="DZ2498" s="63"/>
      <c r="EA2498" s="167"/>
      <c r="EB2498" s="60"/>
      <c r="EC2498" s="60"/>
      <c r="ED2498" s="60"/>
      <c r="EE2498" s="60"/>
      <c r="EF2498" s="60"/>
      <c r="EG2498" s="60"/>
      <c r="EH2498" s="60"/>
      <c r="EI2498" s="60"/>
      <c r="EJ2498" s="60"/>
      <c r="EK2498" s="60"/>
      <c r="EL2498" s="60"/>
      <c r="EM2498" s="60"/>
      <c r="EN2498" s="60"/>
      <c r="EO2498" s="60"/>
      <c r="EP2498" s="60"/>
      <c r="EQ2498" s="60"/>
      <c r="ER2498" s="60"/>
      <c r="ES2498" s="60"/>
      <c r="ET2498" s="60"/>
      <c r="EU2498" s="60"/>
      <c r="EV2498" s="60"/>
      <c r="EW2498" s="60"/>
      <c r="EX2498" s="60"/>
      <c r="EY2498" s="60"/>
      <c r="EZ2498" s="60"/>
      <c r="FA2498" s="60"/>
      <c r="FB2498" s="60"/>
    </row>
    <row r="2499" spans="22:158" x14ac:dyDescent="0.25">
      <c r="W2499" s="33"/>
      <c r="X2499" s="33"/>
      <c r="AH2499" s="38">
        <v>100</v>
      </c>
      <c r="AI2499" s="38">
        <v>105</v>
      </c>
      <c r="AJ2499" s="38">
        <v>10750</v>
      </c>
      <c r="AK2499" s="38">
        <v>30</v>
      </c>
      <c r="AL2499" s="38">
        <v>3501758</v>
      </c>
      <c r="AM2499" s="61" t="s">
        <v>1816</v>
      </c>
      <c r="AN2499" s="61" t="s">
        <v>1688</v>
      </c>
      <c r="AO2499" s="61" t="s">
        <v>5058</v>
      </c>
      <c r="AP2499" s="61" t="s">
        <v>5036</v>
      </c>
      <c r="AQ2499" s="61" t="s">
        <v>5012</v>
      </c>
      <c r="AR2499" s="28">
        <v>12606.7</v>
      </c>
      <c r="AS2499" s="28">
        <v>0</v>
      </c>
      <c r="AT2499" s="28">
        <v>0</v>
      </c>
      <c r="AU2499" s="62"/>
      <c r="DV2499" s="31" t="s">
        <v>15</v>
      </c>
      <c r="DW2499" s="31" t="s">
        <v>16</v>
      </c>
      <c r="DX2499" s="63"/>
      <c r="DY2499" s="63"/>
      <c r="DZ2499" s="63"/>
      <c r="EA2499" s="167"/>
      <c r="EB2499" s="60"/>
      <c r="EC2499" s="60"/>
      <c r="ED2499" s="60"/>
      <c r="EE2499" s="60"/>
      <c r="EF2499" s="60"/>
      <c r="EG2499" s="60"/>
      <c r="EH2499" s="60"/>
      <c r="EI2499" s="60"/>
      <c r="EJ2499" s="60"/>
      <c r="EK2499" s="60"/>
      <c r="EL2499" s="60"/>
      <c r="EM2499" s="60"/>
      <c r="EN2499" s="60"/>
      <c r="EO2499" s="60"/>
      <c r="EP2499" s="60"/>
      <c r="EQ2499" s="60"/>
      <c r="ER2499" s="60"/>
      <c r="ES2499" s="60"/>
      <c r="ET2499" s="60"/>
      <c r="EU2499" s="60"/>
      <c r="EV2499" s="60"/>
      <c r="EW2499" s="60"/>
      <c r="EX2499" s="60"/>
      <c r="EY2499" s="60"/>
      <c r="EZ2499" s="60"/>
      <c r="FA2499" s="60"/>
      <c r="FB2499" s="60"/>
    </row>
    <row r="2500" spans="22:158" x14ac:dyDescent="0.25">
      <c r="W2500" s="33"/>
      <c r="X2500" s="33"/>
      <c r="AH2500" s="38">
        <v>100</v>
      </c>
      <c r="AI2500" s="38">
        <v>105</v>
      </c>
      <c r="AJ2500" s="38">
        <v>13100</v>
      </c>
      <c r="AK2500" s="38">
        <v>30</v>
      </c>
      <c r="AL2500" s="38">
        <v>3501758</v>
      </c>
      <c r="AM2500" s="61" t="s">
        <v>1816</v>
      </c>
      <c r="AN2500" s="61" t="s">
        <v>1688</v>
      </c>
      <c r="AO2500" s="61" t="s">
        <v>5104</v>
      </c>
      <c r="AP2500" s="61" t="s">
        <v>5036</v>
      </c>
      <c r="AQ2500" s="61" t="s">
        <v>5012</v>
      </c>
      <c r="AR2500" s="28">
        <v>1499.5</v>
      </c>
      <c r="AS2500" s="28">
        <v>0</v>
      </c>
      <c r="AT2500" s="28">
        <v>0</v>
      </c>
      <c r="AU2500" s="62"/>
      <c r="DV2500" s="31" t="s">
        <v>15</v>
      </c>
      <c r="DW2500" s="31" t="s">
        <v>16</v>
      </c>
      <c r="DX2500" s="63"/>
      <c r="DY2500" s="63"/>
      <c r="DZ2500" s="63"/>
      <c r="EA2500" s="167"/>
      <c r="EB2500" s="60"/>
      <c r="EC2500" s="60"/>
      <c r="ED2500" s="60"/>
      <c r="EE2500" s="60"/>
      <c r="EF2500" s="60"/>
      <c r="EG2500" s="60"/>
      <c r="EH2500" s="60"/>
      <c r="EI2500" s="60"/>
      <c r="EJ2500" s="60"/>
      <c r="EK2500" s="60"/>
      <c r="EL2500" s="60"/>
      <c r="EM2500" s="60"/>
      <c r="EN2500" s="60"/>
      <c r="EO2500" s="60"/>
      <c r="EP2500" s="60"/>
      <c r="EQ2500" s="60"/>
      <c r="ER2500" s="60"/>
      <c r="ES2500" s="60"/>
      <c r="ET2500" s="60"/>
      <c r="EU2500" s="60"/>
      <c r="EV2500" s="60"/>
      <c r="EW2500" s="60"/>
      <c r="EX2500" s="60"/>
      <c r="EY2500" s="60"/>
      <c r="EZ2500" s="60"/>
      <c r="FA2500" s="60"/>
      <c r="FB2500" s="60"/>
    </row>
    <row r="2501" spans="22:158" x14ac:dyDescent="0.25">
      <c r="V2501" s="1"/>
      <c r="W2501" s="33"/>
      <c r="X2501" s="33"/>
      <c r="AH2501" s="38">
        <v>100</v>
      </c>
      <c r="AI2501" s="38">
        <v>105</v>
      </c>
      <c r="AJ2501" s="38">
        <v>13800</v>
      </c>
      <c r="AK2501" s="38">
        <v>30</v>
      </c>
      <c r="AL2501" s="38">
        <v>3501758</v>
      </c>
      <c r="AM2501" s="61" t="s">
        <v>1816</v>
      </c>
      <c r="AN2501" s="61" t="s">
        <v>1688</v>
      </c>
      <c r="AO2501" s="61" t="s">
        <v>5120</v>
      </c>
      <c r="AP2501" s="61" t="s">
        <v>5036</v>
      </c>
      <c r="AQ2501" s="61" t="s">
        <v>5012</v>
      </c>
      <c r="AR2501" s="28">
        <v>890542.2</v>
      </c>
      <c r="AS2501" s="28">
        <v>0</v>
      </c>
      <c r="AT2501" s="28">
        <v>0</v>
      </c>
      <c r="AU2501" s="62"/>
      <c r="DV2501" s="31" t="s">
        <v>15</v>
      </c>
      <c r="DW2501" s="31" t="s">
        <v>16</v>
      </c>
      <c r="DX2501" s="63"/>
      <c r="DY2501" s="63"/>
      <c r="DZ2501" s="63"/>
      <c r="EA2501" s="167"/>
      <c r="EB2501" s="60"/>
      <c r="EC2501" s="60"/>
      <c r="ED2501" s="60"/>
      <c r="EE2501" s="60"/>
      <c r="EF2501" s="60"/>
      <c r="EG2501" s="60"/>
      <c r="EH2501" s="60"/>
      <c r="EI2501" s="60"/>
      <c r="EJ2501" s="60"/>
      <c r="EK2501" s="60"/>
      <c r="EL2501" s="60"/>
      <c r="EM2501" s="60"/>
      <c r="EN2501" s="60"/>
      <c r="EO2501" s="60"/>
      <c r="EP2501" s="60"/>
      <c r="EQ2501" s="60"/>
      <c r="ER2501" s="60"/>
      <c r="ES2501" s="60"/>
      <c r="ET2501" s="60"/>
      <c r="EU2501" s="60"/>
      <c r="EV2501" s="60"/>
      <c r="EW2501" s="60"/>
      <c r="EX2501" s="60"/>
      <c r="EY2501" s="60"/>
      <c r="EZ2501" s="60"/>
      <c r="FA2501" s="60"/>
      <c r="FB2501" s="60"/>
    </row>
    <row r="2502" spans="22:158" x14ac:dyDescent="0.25">
      <c r="W2502" s="33"/>
      <c r="X2502" s="33"/>
      <c r="AH2502" s="38">
        <v>100</v>
      </c>
      <c r="AI2502" s="38">
        <v>105</v>
      </c>
      <c r="AJ2502" s="38">
        <v>16350</v>
      </c>
      <c r="AK2502" s="38">
        <v>30</v>
      </c>
      <c r="AL2502" s="38">
        <v>3501758</v>
      </c>
      <c r="AM2502" s="61" t="s">
        <v>1816</v>
      </c>
      <c r="AN2502" s="61" t="s">
        <v>1688</v>
      </c>
      <c r="AO2502" s="61" t="s">
        <v>1618</v>
      </c>
      <c r="AP2502" s="61" t="s">
        <v>5036</v>
      </c>
      <c r="AQ2502" s="61" t="s">
        <v>5012</v>
      </c>
      <c r="AR2502" s="28">
        <v>1587.5</v>
      </c>
      <c r="AS2502" s="28">
        <v>0</v>
      </c>
      <c r="AT2502" s="28">
        <v>0</v>
      </c>
      <c r="AU2502" s="62"/>
      <c r="DV2502" s="31" t="s">
        <v>15</v>
      </c>
      <c r="DW2502" s="31" t="s">
        <v>16</v>
      </c>
      <c r="DX2502" s="63"/>
      <c r="DY2502" s="63"/>
      <c r="DZ2502" s="63"/>
      <c r="EA2502" s="167"/>
      <c r="EB2502" s="60"/>
      <c r="EC2502" s="60"/>
      <c r="ED2502" s="60"/>
      <c r="EE2502" s="60"/>
      <c r="EF2502" s="60"/>
      <c r="EG2502" s="60"/>
      <c r="EH2502" s="60"/>
      <c r="EI2502" s="60"/>
      <c r="EJ2502" s="60"/>
      <c r="EK2502" s="60"/>
      <c r="EL2502" s="60"/>
      <c r="EM2502" s="60"/>
      <c r="EN2502" s="60"/>
      <c r="EO2502" s="60"/>
      <c r="EP2502" s="60"/>
      <c r="EQ2502" s="60"/>
      <c r="ER2502" s="60"/>
      <c r="ES2502" s="60"/>
      <c r="ET2502" s="60"/>
      <c r="EU2502" s="60"/>
      <c r="EV2502" s="60"/>
      <c r="EW2502" s="60"/>
      <c r="EX2502" s="60"/>
      <c r="EY2502" s="60"/>
      <c r="EZ2502" s="60"/>
      <c r="FA2502" s="60"/>
      <c r="FB2502" s="60"/>
    </row>
    <row r="2503" spans="22:158" x14ac:dyDescent="0.25">
      <c r="W2503" s="33"/>
      <c r="X2503" s="33"/>
      <c r="AH2503" s="38">
        <v>100</v>
      </c>
      <c r="AI2503" s="38">
        <v>105</v>
      </c>
      <c r="AJ2503" s="38">
        <v>18000</v>
      </c>
      <c r="AK2503" s="38">
        <v>30</v>
      </c>
      <c r="AL2503" s="38">
        <v>3501758</v>
      </c>
      <c r="AM2503" s="61" t="s">
        <v>1816</v>
      </c>
      <c r="AN2503" s="61" t="s">
        <v>1688</v>
      </c>
      <c r="AO2503" s="61" t="s">
        <v>1655</v>
      </c>
      <c r="AP2503" s="61" t="s">
        <v>5036</v>
      </c>
      <c r="AQ2503" s="61" t="s">
        <v>5012</v>
      </c>
      <c r="AR2503" s="28">
        <v>3799.9</v>
      </c>
      <c r="AS2503" s="28">
        <v>0</v>
      </c>
      <c r="AT2503" s="28">
        <v>0</v>
      </c>
      <c r="AU2503" s="62"/>
      <c r="DV2503" s="31" t="s">
        <v>15</v>
      </c>
      <c r="DW2503" s="31" t="s">
        <v>16</v>
      </c>
      <c r="DX2503" s="63"/>
      <c r="DY2503" s="63"/>
      <c r="DZ2503" s="63"/>
      <c r="EA2503" s="167"/>
      <c r="EB2503" s="60"/>
      <c r="EC2503" s="60"/>
      <c r="ED2503" s="60"/>
      <c r="EE2503" s="60"/>
      <c r="EF2503" s="60"/>
      <c r="EG2503" s="60"/>
      <c r="EH2503" s="60"/>
      <c r="EI2503" s="60"/>
      <c r="EJ2503" s="60"/>
      <c r="EK2503" s="60"/>
      <c r="EL2503" s="60"/>
      <c r="EM2503" s="60"/>
      <c r="EN2503" s="60"/>
      <c r="EO2503" s="60"/>
      <c r="EP2503" s="60"/>
      <c r="EQ2503" s="60"/>
      <c r="ER2503" s="60"/>
      <c r="ES2503" s="60"/>
      <c r="ET2503" s="60"/>
      <c r="EU2503" s="60"/>
      <c r="EV2503" s="60"/>
      <c r="EW2503" s="60"/>
      <c r="EX2503" s="60"/>
      <c r="EY2503" s="60"/>
      <c r="EZ2503" s="60"/>
      <c r="FA2503" s="60"/>
      <c r="FB2503" s="60"/>
    </row>
    <row r="2504" spans="22:158" x14ac:dyDescent="0.25">
      <c r="W2504" s="33"/>
      <c r="X2504" s="33"/>
      <c r="AH2504" s="38">
        <v>100</v>
      </c>
      <c r="AI2504" s="38">
        <v>105</v>
      </c>
      <c r="AJ2504" s="38">
        <v>18400</v>
      </c>
      <c r="AK2504" s="38">
        <v>30</v>
      </c>
      <c r="AL2504" s="38">
        <v>3501758</v>
      </c>
      <c r="AM2504" s="61" t="s">
        <v>1816</v>
      </c>
      <c r="AN2504" s="61" t="s">
        <v>1688</v>
      </c>
      <c r="AO2504" s="61" t="s">
        <v>1664</v>
      </c>
      <c r="AP2504" s="61" t="s">
        <v>5036</v>
      </c>
      <c r="AQ2504" s="61" t="s">
        <v>5012</v>
      </c>
      <c r="AR2504" s="28">
        <v>236591.7</v>
      </c>
      <c r="AS2504" s="28">
        <v>0</v>
      </c>
      <c r="AT2504" s="28">
        <v>0</v>
      </c>
      <c r="AU2504" s="62"/>
      <c r="DV2504" s="31" t="s">
        <v>15</v>
      </c>
      <c r="DW2504" s="31" t="s">
        <v>16</v>
      </c>
      <c r="DX2504" s="63"/>
      <c r="DY2504" s="63"/>
      <c r="DZ2504" s="63"/>
      <c r="EA2504" s="167"/>
      <c r="EB2504" s="60"/>
      <c r="EC2504" s="60"/>
      <c r="ED2504" s="60"/>
      <c r="EE2504" s="60"/>
      <c r="EF2504" s="60"/>
      <c r="EG2504" s="60"/>
      <c r="EH2504" s="60"/>
      <c r="EI2504" s="60"/>
      <c r="EJ2504" s="60"/>
      <c r="EK2504" s="60"/>
      <c r="EL2504" s="60"/>
      <c r="EM2504" s="60"/>
      <c r="EN2504" s="60"/>
      <c r="EO2504" s="60"/>
      <c r="EP2504" s="60"/>
      <c r="EQ2504" s="60"/>
      <c r="ER2504" s="60"/>
      <c r="ES2504" s="60"/>
      <c r="ET2504" s="60"/>
      <c r="EU2504" s="60"/>
      <c r="EV2504" s="60"/>
      <c r="EW2504" s="60"/>
      <c r="EX2504" s="60"/>
      <c r="EY2504" s="60"/>
      <c r="EZ2504" s="60"/>
      <c r="FA2504" s="60"/>
      <c r="FB2504" s="60"/>
    </row>
    <row r="2505" spans="22:158" x14ac:dyDescent="0.25">
      <c r="W2505" s="33"/>
      <c r="X2505" s="33"/>
      <c r="AH2505" s="38">
        <v>100</v>
      </c>
      <c r="AI2505" s="38">
        <v>105</v>
      </c>
      <c r="AJ2505" s="38">
        <v>18550</v>
      </c>
      <c r="AK2505" s="38">
        <v>30</v>
      </c>
      <c r="AL2505" s="38">
        <v>3501758</v>
      </c>
      <c r="AM2505" s="61" t="s">
        <v>1816</v>
      </c>
      <c r="AN2505" s="61" t="s">
        <v>1688</v>
      </c>
      <c r="AO2505" s="61" t="s">
        <v>1667</v>
      </c>
      <c r="AP2505" s="61" t="s">
        <v>5036</v>
      </c>
      <c r="AQ2505" s="61" t="s">
        <v>5012</v>
      </c>
      <c r="AR2505" s="28">
        <v>22298.1</v>
      </c>
      <c r="AS2505" s="28">
        <v>0</v>
      </c>
      <c r="AT2505" s="28">
        <v>0</v>
      </c>
      <c r="AU2505" s="62"/>
      <c r="DV2505" s="31" t="s">
        <v>15</v>
      </c>
      <c r="DW2505" s="31" t="s">
        <v>16</v>
      </c>
      <c r="DX2505" s="63"/>
      <c r="DY2505" s="63"/>
      <c r="DZ2505" s="63"/>
      <c r="EA2505" s="167"/>
      <c r="EB2505" s="60"/>
      <c r="EC2505" s="60"/>
      <c r="ED2505" s="60"/>
      <c r="EE2505" s="60"/>
      <c r="EF2505" s="60"/>
      <c r="EG2505" s="60"/>
      <c r="EH2505" s="60"/>
      <c r="EI2505" s="60"/>
      <c r="EJ2505" s="60"/>
      <c r="EK2505" s="60"/>
      <c r="EL2505" s="60"/>
      <c r="EM2505" s="60"/>
      <c r="EN2505" s="60"/>
      <c r="EO2505" s="60"/>
      <c r="EP2505" s="60"/>
      <c r="EQ2505" s="60"/>
      <c r="ER2505" s="60"/>
      <c r="ES2505" s="60"/>
      <c r="ET2505" s="60"/>
      <c r="EU2505" s="60"/>
      <c r="EV2505" s="60"/>
      <c r="EW2505" s="60"/>
      <c r="EX2505" s="60"/>
      <c r="EY2505" s="60"/>
      <c r="EZ2505" s="60"/>
      <c r="FA2505" s="60"/>
      <c r="FB2505" s="60"/>
    </row>
    <row r="2506" spans="22:158" x14ac:dyDescent="0.25">
      <c r="W2506" s="33"/>
      <c r="X2506" s="33"/>
      <c r="AH2506" s="38">
        <v>100</v>
      </c>
      <c r="AI2506" s="38">
        <v>110</v>
      </c>
      <c r="AJ2506" s="38">
        <v>15050</v>
      </c>
      <c r="AK2506" s="38">
        <v>30</v>
      </c>
      <c r="AL2506" s="38">
        <v>3501758</v>
      </c>
      <c r="AM2506" s="61" t="s">
        <v>1816</v>
      </c>
      <c r="AN2506" s="61" t="s">
        <v>1696</v>
      </c>
      <c r="AO2506" s="61" t="s">
        <v>1591</v>
      </c>
      <c r="AP2506" s="61" t="s">
        <v>5036</v>
      </c>
      <c r="AQ2506" s="61" t="s">
        <v>5012</v>
      </c>
      <c r="AR2506" s="28">
        <v>527737.80000000005</v>
      </c>
      <c r="AS2506" s="28">
        <v>0</v>
      </c>
      <c r="AT2506" s="28">
        <v>0</v>
      </c>
      <c r="AU2506" s="62"/>
      <c r="DV2506" s="31" t="s">
        <v>15</v>
      </c>
      <c r="DW2506" s="31" t="s">
        <v>17</v>
      </c>
      <c r="DX2506" s="63"/>
      <c r="DY2506" s="63"/>
      <c r="DZ2506" s="63"/>
      <c r="EA2506" s="167"/>
      <c r="EB2506" s="60"/>
      <c r="EC2506" s="60"/>
      <c r="ED2506" s="60"/>
      <c r="EE2506" s="60"/>
      <c r="EF2506" s="60"/>
      <c r="EG2506" s="60"/>
      <c r="EH2506" s="60"/>
      <c r="EI2506" s="60"/>
      <c r="EJ2506" s="60"/>
      <c r="EK2506" s="60"/>
      <c r="EL2506" s="60"/>
      <c r="EM2506" s="60"/>
      <c r="EN2506" s="60"/>
      <c r="EO2506" s="60"/>
      <c r="EP2506" s="60"/>
      <c r="EQ2506" s="60"/>
      <c r="ER2506" s="60"/>
      <c r="ES2506" s="60"/>
      <c r="ET2506" s="60"/>
      <c r="EU2506" s="60"/>
      <c r="EV2506" s="60"/>
      <c r="EW2506" s="60"/>
      <c r="EX2506" s="60"/>
      <c r="EY2506" s="60"/>
      <c r="EZ2506" s="60"/>
      <c r="FA2506" s="60"/>
      <c r="FB2506" s="60"/>
    </row>
    <row r="2507" spans="22:158" x14ac:dyDescent="0.25">
      <c r="W2507" s="33"/>
      <c r="X2507" s="33"/>
      <c r="AH2507" s="38">
        <v>100</v>
      </c>
      <c r="AI2507" s="38">
        <v>110</v>
      </c>
      <c r="AJ2507" s="38">
        <v>16400</v>
      </c>
      <c r="AK2507" s="38">
        <v>30</v>
      </c>
      <c r="AL2507" s="38">
        <v>3501758</v>
      </c>
      <c r="AM2507" s="61" t="s">
        <v>1816</v>
      </c>
      <c r="AN2507" s="61" t="s">
        <v>1696</v>
      </c>
      <c r="AO2507" s="61" t="s">
        <v>1620</v>
      </c>
      <c r="AP2507" s="61" t="s">
        <v>5036</v>
      </c>
      <c r="AQ2507" s="61" t="s">
        <v>5012</v>
      </c>
      <c r="AR2507" s="28">
        <v>765.2</v>
      </c>
      <c r="AS2507" s="28">
        <v>0</v>
      </c>
      <c r="AT2507" s="28">
        <v>0</v>
      </c>
      <c r="AU2507" s="62"/>
      <c r="DV2507" s="31" t="s">
        <v>15</v>
      </c>
      <c r="DW2507" s="31" t="s">
        <v>17</v>
      </c>
      <c r="DX2507" s="63"/>
      <c r="DY2507" s="63"/>
      <c r="DZ2507" s="63"/>
      <c r="EA2507" s="167"/>
      <c r="EB2507" s="60"/>
      <c r="EC2507" s="60"/>
      <c r="ED2507" s="60"/>
      <c r="EE2507" s="60"/>
      <c r="EF2507" s="60"/>
      <c r="EG2507" s="60"/>
      <c r="EH2507" s="60"/>
      <c r="EI2507" s="60"/>
      <c r="EJ2507" s="60"/>
      <c r="EK2507" s="60"/>
      <c r="EL2507" s="60"/>
      <c r="EM2507" s="60"/>
      <c r="EN2507" s="60"/>
      <c r="EO2507" s="60"/>
      <c r="EP2507" s="60"/>
      <c r="EQ2507" s="60"/>
      <c r="ER2507" s="60"/>
      <c r="ES2507" s="60"/>
      <c r="ET2507" s="60"/>
      <c r="EU2507" s="60"/>
      <c r="EV2507" s="60"/>
      <c r="EW2507" s="60"/>
      <c r="EX2507" s="60"/>
      <c r="EY2507" s="60"/>
      <c r="EZ2507" s="60"/>
      <c r="FA2507" s="60"/>
      <c r="FB2507" s="60"/>
    </row>
    <row r="2508" spans="22:158" x14ac:dyDescent="0.25">
      <c r="W2508" s="33"/>
      <c r="X2508" s="33"/>
      <c r="AH2508" s="38">
        <v>100</v>
      </c>
      <c r="AI2508" s="38">
        <v>115</v>
      </c>
      <c r="AJ2508" s="38">
        <v>14400</v>
      </c>
      <c r="AK2508" s="38">
        <v>30</v>
      </c>
      <c r="AL2508" s="38">
        <v>3501758</v>
      </c>
      <c r="AM2508" s="61" t="s">
        <v>1816</v>
      </c>
      <c r="AN2508" s="61" t="s">
        <v>1697</v>
      </c>
      <c r="AO2508" s="61" t="s">
        <v>1576</v>
      </c>
      <c r="AP2508" s="61" t="s">
        <v>5036</v>
      </c>
      <c r="AQ2508" s="61" t="s">
        <v>5012</v>
      </c>
      <c r="AR2508" s="28">
        <v>1438.4</v>
      </c>
      <c r="AS2508" s="28">
        <v>0</v>
      </c>
      <c r="AT2508" s="28">
        <v>0</v>
      </c>
      <c r="AU2508" s="62"/>
      <c r="DV2508" s="31" t="s">
        <v>15</v>
      </c>
      <c r="DW2508" s="31" t="s">
        <v>18</v>
      </c>
      <c r="DX2508" s="63"/>
      <c r="DY2508" s="63"/>
      <c r="DZ2508" s="63"/>
      <c r="EA2508" s="167"/>
      <c r="EB2508" s="60"/>
      <c r="EC2508" s="60"/>
      <c r="ED2508" s="60"/>
      <c r="EE2508" s="60"/>
      <c r="EF2508" s="60"/>
      <c r="EG2508" s="60"/>
      <c r="EH2508" s="60"/>
      <c r="EI2508" s="60"/>
      <c r="EJ2508" s="60"/>
      <c r="EK2508" s="60"/>
      <c r="EL2508" s="60"/>
      <c r="EM2508" s="60"/>
      <c r="EN2508" s="60"/>
      <c r="EO2508" s="60"/>
      <c r="EP2508" s="60"/>
      <c r="EQ2508" s="60"/>
      <c r="ER2508" s="60"/>
      <c r="ES2508" s="60"/>
      <c r="ET2508" s="60"/>
      <c r="EU2508" s="60"/>
      <c r="EV2508" s="60"/>
      <c r="EW2508" s="60"/>
      <c r="EX2508" s="60"/>
      <c r="EY2508" s="60"/>
      <c r="EZ2508" s="60"/>
      <c r="FA2508" s="60"/>
      <c r="FB2508" s="60"/>
    </row>
    <row r="2509" spans="22:158" x14ac:dyDescent="0.25">
      <c r="W2509" s="33"/>
      <c r="X2509" s="33"/>
      <c r="AH2509" s="38">
        <v>100</v>
      </c>
      <c r="AI2509" s="38">
        <v>115</v>
      </c>
      <c r="AJ2509" s="38">
        <v>16950</v>
      </c>
      <c r="AK2509" s="38">
        <v>30</v>
      </c>
      <c r="AL2509" s="38">
        <v>3501758</v>
      </c>
      <c r="AM2509" s="61" t="s">
        <v>1816</v>
      </c>
      <c r="AN2509" s="61" t="s">
        <v>1697</v>
      </c>
      <c r="AO2509" s="61" t="s">
        <v>1632</v>
      </c>
      <c r="AP2509" s="61" t="s">
        <v>5036</v>
      </c>
      <c r="AQ2509" s="61" t="s">
        <v>5012</v>
      </c>
      <c r="AR2509" s="28">
        <v>4030.7</v>
      </c>
      <c r="AS2509" s="28">
        <v>0</v>
      </c>
      <c r="AT2509" s="28">
        <v>0</v>
      </c>
      <c r="AU2509" s="62"/>
      <c r="DV2509" s="31" t="s">
        <v>15</v>
      </c>
      <c r="DW2509" s="31" t="s">
        <v>18</v>
      </c>
      <c r="DX2509" s="63"/>
      <c r="DY2509" s="63"/>
      <c r="DZ2509" s="63"/>
      <c r="EA2509" s="167"/>
      <c r="EB2509" s="60"/>
      <c r="EC2509" s="60"/>
      <c r="ED2509" s="60"/>
      <c r="EE2509" s="60"/>
      <c r="EF2509" s="60"/>
      <c r="EG2509" s="60"/>
      <c r="EH2509" s="60"/>
      <c r="EI2509" s="60"/>
      <c r="EJ2509" s="60"/>
      <c r="EK2509" s="60"/>
      <c r="EL2509" s="60"/>
      <c r="EM2509" s="60"/>
      <c r="EN2509" s="60"/>
      <c r="EO2509" s="60"/>
      <c r="EP2509" s="60"/>
      <c r="EQ2509" s="60"/>
      <c r="ER2509" s="60"/>
      <c r="ES2509" s="60"/>
      <c r="ET2509" s="60"/>
      <c r="EU2509" s="60"/>
      <c r="EV2509" s="60"/>
      <c r="EW2509" s="60"/>
      <c r="EX2509" s="60"/>
      <c r="EY2509" s="60"/>
      <c r="EZ2509" s="60"/>
      <c r="FA2509" s="60"/>
      <c r="FB2509" s="60"/>
    </row>
    <row r="2510" spans="22:158" x14ac:dyDescent="0.25">
      <c r="W2510" s="33"/>
      <c r="X2510" s="33"/>
      <c r="AH2510" s="38">
        <v>100</v>
      </c>
      <c r="AI2510" s="38">
        <v>115</v>
      </c>
      <c r="AJ2510" s="38">
        <v>18350</v>
      </c>
      <c r="AK2510" s="38">
        <v>30</v>
      </c>
      <c r="AL2510" s="38">
        <v>3501758</v>
      </c>
      <c r="AM2510" s="61" t="s">
        <v>1816</v>
      </c>
      <c r="AN2510" s="61" t="s">
        <v>1697</v>
      </c>
      <c r="AO2510" s="61" t="s">
        <v>1663</v>
      </c>
      <c r="AP2510" s="61" t="s">
        <v>5036</v>
      </c>
      <c r="AQ2510" s="61" t="s">
        <v>5012</v>
      </c>
      <c r="AR2510" s="28">
        <v>1723785.2</v>
      </c>
      <c r="AS2510" s="28">
        <v>0</v>
      </c>
      <c r="AT2510" s="28">
        <v>0</v>
      </c>
      <c r="AU2510" s="62"/>
      <c r="DV2510" s="31" t="s">
        <v>15</v>
      </c>
      <c r="DW2510" s="31" t="s">
        <v>18</v>
      </c>
      <c r="DX2510" s="63"/>
      <c r="DY2510" s="63"/>
      <c r="DZ2510" s="63"/>
      <c r="EA2510" s="167"/>
      <c r="EB2510" s="60"/>
      <c r="EC2510" s="60"/>
      <c r="ED2510" s="60"/>
      <c r="EE2510" s="60"/>
      <c r="EF2510" s="60"/>
      <c r="EG2510" s="60"/>
      <c r="EH2510" s="60"/>
      <c r="EI2510" s="60"/>
      <c r="EJ2510" s="60"/>
      <c r="EK2510" s="60"/>
      <c r="EL2510" s="60"/>
      <c r="EM2510" s="60"/>
      <c r="EN2510" s="60"/>
      <c r="EO2510" s="60"/>
      <c r="EP2510" s="60"/>
      <c r="EQ2510" s="60"/>
      <c r="ER2510" s="60"/>
      <c r="ES2510" s="60"/>
      <c r="ET2510" s="60"/>
      <c r="EU2510" s="60"/>
      <c r="EV2510" s="60"/>
      <c r="EW2510" s="60"/>
      <c r="EX2510" s="60"/>
      <c r="EY2510" s="60"/>
      <c r="EZ2510" s="60"/>
      <c r="FA2510" s="60"/>
      <c r="FB2510" s="60"/>
    </row>
    <row r="2511" spans="22:158" x14ac:dyDescent="0.25">
      <c r="W2511" s="33"/>
      <c r="X2511" s="33"/>
      <c r="AH2511" s="38">
        <v>100</v>
      </c>
      <c r="AI2511" s="38">
        <v>120</v>
      </c>
      <c r="AJ2511" s="38">
        <v>10250</v>
      </c>
      <c r="AK2511" s="38">
        <v>30</v>
      </c>
      <c r="AL2511" s="38">
        <v>3501758</v>
      </c>
      <c r="AM2511" s="61" t="s">
        <v>1816</v>
      </c>
      <c r="AN2511" s="61" t="s">
        <v>1689</v>
      </c>
      <c r="AO2511" s="61" t="s">
        <v>5048</v>
      </c>
      <c r="AP2511" s="61" t="s">
        <v>5036</v>
      </c>
      <c r="AQ2511" s="61" t="s">
        <v>5012</v>
      </c>
      <c r="AR2511" s="28">
        <v>23849.200000000001</v>
      </c>
      <c r="AS2511" s="28">
        <v>0</v>
      </c>
      <c r="AT2511" s="28">
        <v>0</v>
      </c>
      <c r="AU2511" s="62"/>
      <c r="DV2511" s="31" t="s">
        <v>15</v>
      </c>
      <c r="DW2511" s="31" t="s">
        <v>19</v>
      </c>
      <c r="DX2511" s="63"/>
      <c r="DY2511" s="63"/>
      <c r="DZ2511" s="63"/>
      <c r="EA2511" s="167"/>
      <c r="EB2511" s="60"/>
      <c r="EC2511" s="60"/>
      <c r="ED2511" s="60"/>
      <c r="EE2511" s="60"/>
      <c r="EF2511" s="60"/>
      <c r="EG2511" s="60"/>
      <c r="EH2511" s="60"/>
      <c r="EI2511" s="60"/>
      <c r="EJ2511" s="60"/>
      <c r="EK2511" s="60"/>
      <c r="EL2511" s="60"/>
      <c r="EM2511" s="60"/>
      <c r="EN2511" s="60"/>
      <c r="EO2511" s="60"/>
      <c r="EP2511" s="60"/>
      <c r="EQ2511" s="60"/>
      <c r="ER2511" s="60"/>
      <c r="ES2511" s="60"/>
      <c r="ET2511" s="60"/>
      <c r="EU2511" s="60"/>
      <c r="EV2511" s="60"/>
      <c r="EW2511" s="60"/>
      <c r="EX2511" s="60"/>
      <c r="EY2511" s="60"/>
      <c r="EZ2511" s="60"/>
      <c r="FA2511" s="60"/>
      <c r="FB2511" s="60"/>
    </row>
    <row r="2512" spans="22:158" x14ac:dyDescent="0.25">
      <c r="W2512" s="33"/>
      <c r="X2512" s="33"/>
      <c r="AH2512" s="38">
        <v>100</v>
      </c>
      <c r="AI2512" s="38">
        <v>120</v>
      </c>
      <c r="AJ2512" s="38">
        <v>11350</v>
      </c>
      <c r="AK2512" s="38">
        <v>30</v>
      </c>
      <c r="AL2512" s="38">
        <v>3501758</v>
      </c>
      <c r="AM2512" s="61" t="s">
        <v>1816</v>
      </c>
      <c r="AN2512" s="61" t="s">
        <v>1689</v>
      </c>
      <c r="AO2512" s="61" t="s">
        <v>5070</v>
      </c>
      <c r="AP2512" s="61" t="s">
        <v>5036</v>
      </c>
      <c r="AQ2512" s="61" t="s">
        <v>5012</v>
      </c>
      <c r="AR2512" s="28">
        <v>699</v>
      </c>
      <c r="AS2512" s="28">
        <v>0</v>
      </c>
      <c r="AT2512" s="28">
        <v>0</v>
      </c>
      <c r="AU2512" s="62"/>
      <c r="DV2512" s="31" t="s">
        <v>15</v>
      </c>
      <c r="DW2512" s="31" t="s">
        <v>19</v>
      </c>
      <c r="DX2512" s="63"/>
      <c r="DY2512" s="63"/>
      <c r="DZ2512" s="63"/>
      <c r="EA2512" s="167"/>
      <c r="EB2512" s="60"/>
      <c r="EC2512" s="60"/>
      <c r="ED2512" s="60"/>
      <c r="EE2512" s="60"/>
      <c r="EF2512" s="60"/>
      <c r="EG2512" s="60"/>
      <c r="EH2512" s="60"/>
      <c r="EI2512" s="60"/>
      <c r="EJ2512" s="60"/>
      <c r="EK2512" s="60"/>
      <c r="EL2512" s="60"/>
      <c r="EM2512" s="60"/>
      <c r="EN2512" s="60"/>
      <c r="EO2512" s="60"/>
      <c r="EP2512" s="60"/>
      <c r="EQ2512" s="60"/>
      <c r="ER2512" s="60"/>
      <c r="ES2512" s="60"/>
      <c r="ET2512" s="60"/>
      <c r="EU2512" s="60"/>
      <c r="EV2512" s="60"/>
      <c r="EW2512" s="60"/>
      <c r="EX2512" s="60"/>
      <c r="EY2512" s="60"/>
      <c r="EZ2512" s="60"/>
      <c r="FA2512" s="60"/>
      <c r="FB2512" s="60"/>
    </row>
    <row r="2513" spans="22:158" x14ac:dyDescent="0.25">
      <c r="V2513" s="1"/>
      <c r="W2513" s="33"/>
      <c r="X2513" s="33"/>
      <c r="AH2513" s="38">
        <v>100</v>
      </c>
      <c r="AI2513" s="38">
        <v>120</v>
      </c>
      <c r="AJ2513" s="38">
        <v>14850</v>
      </c>
      <c r="AK2513" s="38">
        <v>30</v>
      </c>
      <c r="AL2513" s="38">
        <v>3501758</v>
      </c>
      <c r="AM2513" s="61" t="s">
        <v>1816</v>
      </c>
      <c r="AN2513" s="61" t="s">
        <v>1689</v>
      </c>
      <c r="AO2513" s="61" t="s">
        <v>1585</v>
      </c>
      <c r="AP2513" s="61" t="s">
        <v>5036</v>
      </c>
      <c r="AQ2513" s="61" t="s">
        <v>5012</v>
      </c>
      <c r="AR2513" s="28">
        <v>27677.7</v>
      </c>
      <c r="AS2513" s="28">
        <v>0</v>
      </c>
      <c r="AT2513" s="28">
        <v>0</v>
      </c>
      <c r="AU2513" s="62"/>
      <c r="DV2513" s="31" t="s">
        <v>15</v>
      </c>
      <c r="DW2513" s="31" t="s">
        <v>19</v>
      </c>
      <c r="DX2513" s="63"/>
      <c r="DY2513" s="63"/>
      <c r="DZ2513" s="63"/>
      <c r="EA2513" s="167"/>
      <c r="EB2513" s="60"/>
      <c r="EC2513" s="60"/>
      <c r="ED2513" s="60"/>
      <c r="EE2513" s="60"/>
      <c r="EF2513" s="60"/>
      <c r="EG2513" s="60"/>
      <c r="EH2513" s="60"/>
      <c r="EI2513" s="60"/>
      <c r="EJ2513" s="60"/>
      <c r="EK2513" s="60"/>
      <c r="EL2513" s="60"/>
      <c r="EM2513" s="60"/>
      <c r="EN2513" s="60"/>
      <c r="EO2513" s="60"/>
      <c r="EP2513" s="60"/>
      <c r="EQ2513" s="60"/>
      <c r="ER2513" s="60"/>
      <c r="ES2513" s="60"/>
      <c r="ET2513" s="60"/>
      <c r="EU2513" s="60"/>
      <c r="EV2513" s="60"/>
      <c r="EW2513" s="60"/>
      <c r="EX2513" s="60"/>
      <c r="EY2513" s="60"/>
      <c r="EZ2513" s="60"/>
      <c r="FA2513" s="60"/>
      <c r="FB2513" s="60"/>
    </row>
    <row r="2514" spans="22:158" x14ac:dyDescent="0.25">
      <c r="W2514" s="33"/>
      <c r="X2514" s="33"/>
      <c r="AH2514" s="38">
        <v>100</v>
      </c>
      <c r="AI2514" s="38">
        <v>120</v>
      </c>
      <c r="AJ2514" s="38">
        <v>16610</v>
      </c>
      <c r="AK2514" s="38">
        <v>30</v>
      </c>
      <c r="AL2514" s="38">
        <v>3501758</v>
      </c>
      <c r="AM2514" s="61" t="s">
        <v>1816</v>
      </c>
      <c r="AN2514" s="61" t="s">
        <v>1689</v>
      </c>
      <c r="AO2514" s="61" t="s">
        <v>1625</v>
      </c>
      <c r="AP2514" s="61" t="s">
        <v>5036</v>
      </c>
      <c r="AQ2514" s="61" t="s">
        <v>5012</v>
      </c>
      <c r="AR2514" s="28">
        <v>6919.4</v>
      </c>
      <c r="AS2514" s="28">
        <v>0</v>
      </c>
      <c r="AT2514" s="28">
        <v>0</v>
      </c>
      <c r="AU2514" s="62"/>
      <c r="DV2514" s="31" t="s">
        <v>15</v>
      </c>
      <c r="DW2514" s="31" t="s">
        <v>19</v>
      </c>
      <c r="DX2514" s="63"/>
      <c r="DY2514" s="63"/>
      <c r="DZ2514" s="63"/>
      <c r="EA2514" s="167"/>
      <c r="EB2514" s="60"/>
      <c r="EC2514" s="60"/>
      <c r="ED2514" s="60"/>
      <c r="EE2514" s="60"/>
      <c r="EF2514" s="60"/>
      <c r="EG2514" s="60"/>
      <c r="EH2514" s="60"/>
      <c r="EI2514" s="60"/>
      <c r="EJ2514" s="60"/>
      <c r="EK2514" s="60"/>
      <c r="EL2514" s="60"/>
      <c r="EM2514" s="60"/>
      <c r="EN2514" s="60"/>
      <c r="EO2514" s="60"/>
      <c r="EP2514" s="60"/>
      <c r="EQ2514" s="60"/>
      <c r="ER2514" s="60"/>
      <c r="ES2514" s="60"/>
      <c r="ET2514" s="60"/>
      <c r="EU2514" s="60"/>
      <c r="EV2514" s="60"/>
      <c r="EW2514" s="60"/>
      <c r="EX2514" s="60"/>
      <c r="EY2514" s="60"/>
      <c r="EZ2514" s="60"/>
      <c r="FA2514" s="60"/>
      <c r="FB2514" s="60"/>
    </row>
    <row r="2515" spans="22:158" x14ac:dyDescent="0.25">
      <c r="W2515" s="33"/>
      <c r="X2515" s="33"/>
      <c r="AH2515" s="38">
        <v>100</v>
      </c>
      <c r="AI2515" s="38">
        <v>120</v>
      </c>
      <c r="AJ2515" s="38">
        <v>17550</v>
      </c>
      <c r="AK2515" s="38">
        <v>30</v>
      </c>
      <c r="AL2515" s="38">
        <v>3501758</v>
      </c>
      <c r="AM2515" s="61" t="s">
        <v>1816</v>
      </c>
      <c r="AN2515" s="61" t="s">
        <v>1689</v>
      </c>
      <c r="AO2515" s="61" t="s">
        <v>1645</v>
      </c>
      <c r="AP2515" s="61" t="s">
        <v>5036</v>
      </c>
      <c r="AQ2515" s="61" t="s">
        <v>5012</v>
      </c>
      <c r="AR2515" s="28">
        <v>658867.39999999991</v>
      </c>
      <c r="AS2515" s="28">
        <v>0</v>
      </c>
      <c r="AT2515" s="28">
        <v>0</v>
      </c>
      <c r="AU2515" s="62"/>
      <c r="DV2515" s="31" t="s">
        <v>15</v>
      </c>
      <c r="DW2515" s="31" t="s">
        <v>19</v>
      </c>
      <c r="DX2515" s="63"/>
      <c r="DY2515" s="63"/>
      <c r="DZ2515" s="63"/>
      <c r="EA2515" s="167"/>
      <c r="EB2515" s="60"/>
      <c r="EC2515" s="60"/>
      <c r="ED2515" s="60"/>
      <c r="EE2515" s="60"/>
      <c r="EF2515" s="60"/>
      <c r="EG2515" s="60"/>
      <c r="EH2515" s="60"/>
      <c r="EI2515" s="60"/>
      <c r="EJ2515" s="60"/>
      <c r="EK2515" s="60"/>
      <c r="EL2515" s="60"/>
      <c r="EM2515" s="60"/>
      <c r="EN2515" s="60"/>
      <c r="EO2515" s="60"/>
      <c r="EP2515" s="60"/>
      <c r="EQ2515" s="60"/>
      <c r="ER2515" s="60"/>
      <c r="ES2515" s="60"/>
      <c r="ET2515" s="60"/>
      <c r="EU2515" s="60"/>
      <c r="EV2515" s="60"/>
      <c r="EW2515" s="60"/>
      <c r="EX2515" s="60"/>
      <c r="EY2515" s="60"/>
      <c r="EZ2515" s="60"/>
      <c r="FA2515" s="60"/>
      <c r="FB2515" s="60"/>
    </row>
    <row r="2516" spans="22:158" x14ac:dyDescent="0.25">
      <c r="W2516" s="33"/>
      <c r="X2516" s="33"/>
      <c r="AH2516" s="38">
        <v>100</v>
      </c>
      <c r="AI2516" s="38">
        <v>125</v>
      </c>
      <c r="AJ2516" s="38">
        <v>10600</v>
      </c>
      <c r="AK2516" s="38">
        <v>30</v>
      </c>
      <c r="AL2516" s="38">
        <v>3501758</v>
      </c>
      <c r="AM2516" s="61" t="s">
        <v>1816</v>
      </c>
      <c r="AN2516" s="61" t="s">
        <v>1692</v>
      </c>
      <c r="AO2516" s="61" t="s">
        <v>5055</v>
      </c>
      <c r="AP2516" s="61" t="s">
        <v>5036</v>
      </c>
      <c r="AQ2516" s="61" t="s">
        <v>5012</v>
      </c>
      <c r="AR2516" s="28">
        <v>1246120.8</v>
      </c>
      <c r="AS2516" s="28">
        <v>0</v>
      </c>
      <c r="AT2516" s="28">
        <v>0</v>
      </c>
      <c r="AU2516" s="62"/>
      <c r="DV2516" s="31" t="s">
        <v>15</v>
      </c>
      <c r="DW2516" s="31" t="s">
        <v>20</v>
      </c>
      <c r="DX2516" s="63"/>
      <c r="DY2516" s="63"/>
      <c r="DZ2516" s="63"/>
      <c r="EA2516" s="167"/>
      <c r="EB2516" s="60"/>
      <c r="EC2516" s="60"/>
      <c r="ED2516" s="60"/>
      <c r="EE2516" s="60"/>
      <c r="EF2516" s="60"/>
      <c r="EG2516" s="60"/>
      <c r="EH2516" s="60"/>
      <c r="EI2516" s="60"/>
      <c r="EJ2516" s="60"/>
      <c r="EK2516" s="60"/>
      <c r="EL2516" s="60"/>
      <c r="EM2516" s="60"/>
      <c r="EN2516" s="60"/>
      <c r="EO2516" s="60"/>
      <c r="EP2516" s="60"/>
      <c r="EQ2516" s="60"/>
      <c r="ER2516" s="60"/>
      <c r="ES2516" s="60"/>
      <c r="ET2516" s="60"/>
      <c r="EU2516" s="60"/>
      <c r="EV2516" s="60"/>
      <c r="EW2516" s="60"/>
      <c r="EX2516" s="60"/>
      <c r="EY2516" s="60"/>
      <c r="EZ2516" s="60"/>
      <c r="FA2516" s="60"/>
      <c r="FB2516" s="60"/>
    </row>
    <row r="2517" spans="22:158" x14ac:dyDescent="0.25">
      <c r="W2517" s="33"/>
      <c r="X2517" s="33"/>
      <c r="AH2517" s="38">
        <v>100</v>
      </c>
      <c r="AI2517" s="38">
        <v>125</v>
      </c>
      <c r="AJ2517" s="38">
        <v>11730</v>
      </c>
      <c r="AK2517" s="38">
        <v>30</v>
      </c>
      <c r="AL2517" s="38">
        <v>3501758</v>
      </c>
      <c r="AM2517" s="61" t="s">
        <v>1816</v>
      </c>
      <c r="AN2517" s="61" t="s">
        <v>1692</v>
      </c>
      <c r="AO2517" s="61" t="s">
        <v>5079</v>
      </c>
      <c r="AP2517" s="61" t="s">
        <v>5036</v>
      </c>
      <c r="AQ2517" s="61" t="s">
        <v>5012</v>
      </c>
      <c r="AR2517" s="28">
        <v>768837.6</v>
      </c>
      <c r="AS2517" s="28">
        <v>0</v>
      </c>
      <c r="AT2517" s="28">
        <v>0</v>
      </c>
      <c r="AU2517" s="62"/>
      <c r="DV2517" s="31" t="s">
        <v>15</v>
      </c>
      <c r="DW2517" s="31" t="s">
        <v>20</v>
      </c>
      <c r="DX2517" s="63"/>
      <c r="DY2517" s="63"/>
      <c r="DZ2517" s="63"/>
      <c r="EA2517" s="167"/>
      <c r="EB2517" s="60"/>
      <c r="EC2517" s="60"/>
      <c r="ED2517" s="60"/>
      <c r="EE2517" s="60"/>
      <c r="EF2517" s="60"/>
      <c r="EG2517" s="60"/>
      <c r="EH2517" s="60"/>
      <c r="EI2517" s="60"/>
      <c r="EJ2517" s="60"/>
      <c r="EK2517" s="60"/>
      <c r="EL2517" s="60"/>
      <c r="EM2517" s="60"/>
      <c r="EN2517" s="60"/>
      <c r="EO2517" s="60"/>
      <c r="EP2517" s="60"/>
      <c r="EQ2517" s="60"/>
      <c r="ER2517" s="60"/>
      <c r="ES2517" s="60"/>
      <c r="ET2517" s="60"/>
      <c r="EU2517" s="60"/>
      <c r="EV2517" s="60"/>
      <c r="EW2517" s="60"/>
      <c r="EX2517" s="60"/>
      <c r="EY2517" s="60"/>
      <c r="EZ2517" s="60"/>
      <c r="FA2517" s="60"/>
      <c r="FB2517" s="60"/>
    </row>
    <row r="2518" spans="22:158" x14ac:dyDescent="0.25">
      <c r="W2518" s="33"/>
      <c r="X2518" s="33"/>
      <c r="AH2518" s="38">
        <v>100</v>
      </c>
      <c r="AI2518" s="38">
        <v>125</v>
      </c>
      <c r="AJ2518" s="38">
        <v>11800</v>
      </c>
      <c r="AK2518" s="38">
        <v>30</v>
      </c>
      <c r="AL2518" s="38">
        <v>3501758</v>
      </c>
      <c r="AM2518" s="61" t="s">
        <v>1816</v>
      </c>
      <c r="AN2518" s="61" t="s">
        <v>1692</v>
      </c>
      <c r="AO2518" s="61" t="s">
        <v>5081</v>
      </c>
      <c r="AP2518" s="61" t="s">
        <v>5036</v>
      </c>
      <c r="AQ2518" s="61" t="s">
        <v>5012</v>
      </c>
      <c r="AR2518" s="28">
        <v>3613.7</v>
      </c>
      <c r="AS2518" s="28">
        <v>0</v>
      </c>
      <c r="AT2518" s="28">
        <v>0</v>
      </c>
      <c r="AU2518" s="62"/>
      <c r="DV2518" s="31" t="s">
        <v>15</v>
      </c>
      <c r="DW2518" s="31" t="s">
        <v>20</v>
      </c>
      <c r="DX2518" s="63"/>
      <c r="DY2518" s="63"/>
      <c r="DZ2518" s="63"/>
      <c r="EA2518" s="167"/>
      <c r="EB2518" s="60"/>
      <c r="EC2518" s="60"/>
      <c r="ED2518" s="60"/>
      <c r="EE2518" s="60"/>
      <c r="EF2518" s="60"/>
      <c r="EG2518" s="60"/>
      <c r="EH2518" s="60"/>
      <c r="EI2518" s="60"/>
      <c r="EJ2518" s="60"/>
      <c r="EK2518" s="60"/>
      <c r="EL2518" s="60"/>
      <c r="EM2518" s="60"/>
      <c r="EN2518" s="60"/>
      <c r="EO2518" s="60"/>
      <c r="EP2518" s="60"/>
      <c r="EQ2518" s="60"/>
      <c r="ER2518" s="60"/>
      <c r="ES2518" s="60"/>
      <c r="ET2518" s="60"/>
      <c r="EU2518" s="60"/>
      <c r="EV2518" s="60"/>
      <c r="EW2518" s="60"/>
      <c r="EX2518" s="60"/>
      <c r="EY2518" s="60"/>
      <c r="EZ2518" s="60"/>
      <c r="FA2518" s="60"/>
      <c r="FB2518" s="60"/>
    </row>
    <row r="2519" spans="22:158" x14ac:dyDescent="0.25">
      <c r="W2519" s="33"/>
      <c r="X2519" s="33"/>
      <c r="AH2519" s="38">
        <v>100</v>
      </c>
      <c r="AI2519" s="38">
        <v>125</v>
      </c>
      <c r="AJ2519" s="38">
        <v>13350</v>
      </c>
      <c r="AK2519" s="38">
        <v>30</v>
      </c>
      <c r="AL2519" s="38">
        <v>3501758</v>
      </c>
      <c r="AM2519" s="61" t="s">
        <v>1816</v>
      </c>
      <c r="AN2519" s="61" t="s">
        <v>1692</v>
      </c>
      <c r="AO2519" s="61" t="s">
        <v>5109</v>
      </c>
      <c r="AP2519" s="61" t="s">
        <v>5036</v>
      </c>
      <c r="AQ2519" s="61" t="s">
        <v>5012</v>
      </c>
      <c r="AR2519" s="28">
        <v>4437.3</v>
      </c>
      <c r="AS2519" s="28">
        <v>0</v>
      </c>
      <c r="AT2519" s="28">
        <v>0</v>
      </c>
      <c r="AU2519" s="62"/>
      <c r="DV2519" s="31" t="s">
        <v>15</v>
      </c>
      <c r="DW2519" s="31" t="s">
        <v>20</v>
      </c>
      <c r="DX2519" s="63"/>
      <c r="DY2519" s="63"/>
      <c r="DZ2519" s="63"/>
      <c r="EA2519" s="167"/>
      <c r="EB2519" s="60"/>
      <c r="EC2519" s="60"/>
      <c r="ED2519" s="60"/>
      <c r="EE2519" s="60"/>
      <c r="EF2519" s="60"/>
      <c r="EG2519" s="60"/>
      <c r="EH2519" s="60"/>
      <c r="EI2519" s="60"/>
      <c r="EJ2519" s="60"/>
      <c r="EK2519" s="60"/>
      <c r="EL2519" s="60"/>
      <c r="EM2519" s="60"/>
      <c r="EN2519" s="60"/>
      <c r="EO2519" s="60"/>
      <c r="EP2519" s="60"/>
      <c r="EQ2519" s="60"/>
      <c r="ER2519" s="60"/>
      <c r="ES2519" s="60"/>
      <c r="ET2519" s="60"/>
      <c r="EU2519" s="60"/>
      <c r="EV2519" s="60"/>
      <c r="EW2519" s="60"/>
      <c r="EX2519" s="60"/>
      <c r="EY2519" s="60"/>
      <c r="EZ2519" s="60"/>
      <c r="FA2519" s="60"/>
      <c r="FB2519" s="60"/>
    </row>
    <row r="2520" spans="22:158" x14ac:dyDescent="0.25">
      <c r="W2520" s="33"/>
      <c r="X2520" s="33"/>
      <c r="AH2520" s="38">
        <v>100</v>
      </c>
      <c r="AI2520" s="38">
        <v>125</v>
      </c>
      <c r="AJ2520" s="38">
        <v>14350</v>
      </c>
      <c r="AK2520" s="38">
        <v>30</v>
      </c>
      <c r="AL2520" s="38">
        <v>3501758</v>
      </c>
      <c r="AM2520" s="61" t="s">
        <v>1816</v>
      </c>
      <c r="AN2520" s="61" t="s">
        <v>1692</v>
      </c>
      <c r="AO2520" s="61" t="s">
        <v>1575</v>
      </c>
      <c r="AP2520" s="61" t="s">
        <v>5036</v>
      </c>
      <c r="AQ2520" s="61" t="s">
        <v>5012</v>
      </c>
      <c r="AR2520" s="28">
        <v>769.7</v>
      </c>
      <c r="AS2520" s="28">
        <v>0</v>
      </c>
      <c r="AT2520" s="28">
        <v>0</v>
      </c>
      <c r="AU2520" s="62"/>
      <c r="DV2520" s="31" t="s">
        <v>15</v>
      </c>
      <c r="DW2520" s="31" t="s">
        <v>20</v>
      </c>
      <c r="DX2520" s="63"/>
      <c r="DY2520" s="63"/>
      <c r="DZ2520" s="63"/>
      <c r="EA2520" s="167"/>
      <c r="EB2520" s="60"/>
      <c r="EC2520" s="60"/>
      <c r="ED2520" s="60"/>
      <c r="EE2520" s="60"/>
      <c r="EF2520" s="60"/>
      <c r="EG2520" s="60"/>
      <c r="EH2520" s="60"/>
      <c r="EI2520" s="60"/>
      <c r="EJ2520" s="60"/>
      <c r="EK2520" s="60"/>
      <c r="EL2520" s="60"/>
      <c r="EM2520" s="60"/>
      <c r="EN2520" s="60"/>
      <c r="EO2520" s="60"/>
      <c r="EP2520" s="60"/>
      <c r="EQ2520" s="60"/>
      <c r="ER2520" s="60"/>
      <c r="ES2520" s="60"/>
      <c r="ET2520" s="60"/>
      <c r="EU2520" s="60"/>
      <c r="EV2520" s="60"/>
      <c r="EW2520" s="60"/>
      <c r="EX2520" s="60"/>
      <c r="EY2520" s="60"/>
      <c r="EZ2520" s="60"/>
      <c r="FA2520" s="60"/>
      <c r="FB2520" s="60"/>
    </row>
    <row r="2521" spans="22:158" x14ac:dyDescent="0.25">
      <c r="V2521" s="1"/>
      <c r="W2521" s="33"/>
      <c r="X2521" s="33"/>
      <c r="AH2521" s="38">
        <v>100</v>
      </c>
      <c r="AI2521" s="38">
        <v>125</v>
      </c>
      <c r="AJ2521" s="38">
        <v>15700</v>
      </c>
      <c r="AK2521" s="38">
        <v>30</v>
      </c>
      <c r="AL2521" s="38">
        <v>3501758</v>
      </c>
      <c r="AM2521" s="61" t="s">
        <v>1816</v>
      </c>
      <c r="AN2521" s="61" t="s">
        <v>1692</v>
      </c>
      <c r="AO2521" s="61" t="s">
        <v>1605</v>
      </c>
      <c r="AP2521" s="61" t="s">
        <v>5036</v>
      </c>
      <c r="AQ2521" s="61" t="s">
        <v>5012</v>
      </c>
      <c r="AR2521" s="28">
        <v>2681.7</v>
      </c>
      <c r="AS2521" s="28">
        <v>0</v>
      </c>
      <c r="AT2521" s="28">
        <v>0</v>
      </c>
      <c r="AU2521" s="62"/>
      <c r="DV2521" s="31" t="s">
        <v>15</v>
      </c>
      <c r="DW2521" s="31" t="s">
        <v>20</v>
      </c>
      <c r="DX2521" s="63"/>
      <c r="DY2521" s="63"/>
      <c r="DZ2521" s="63"/>
      <c r="EA2521" s="167"/>
      <c r="EB2521" s="60"/>
      <c r="EC2521" s="60"/>
      <c r="ED2521" s="60"/>
      <c r="EE2521" s="60"/>
      <c r="EF2521" s="60"/>
      <c r="EG2521" s="60"/>
      <c r="EH2521" s="60"/>
      <c r="EI2521" s="60"/>
      <c r="EJ2521" s="60"/>
      <c r="EK2521" s="60"/>
      <c r="EL2521" s="60"/>
      <c r="EM2521" s="60"/>
      <c r="EN2521" s="60"/>
      <c r="EO2521" s="60"/>
      <c r="EP2521" s="60"/>
      <c r="EQ2521" s="60"/>
      <c r="ER2521" s="60"/>
      <c r="ES2521" s="60"/>
      <c r="ET2521" s="60"/>
      <c r="EU2521" s="60"/>
      <c r="EV2521" s="60"/>
      <c r="EW2521" s="60"/>
      <c r="EX2521" s="60"/>
      <c r="EY2521" s="60"/>
      <c r="EZ2521" s="60"/>
      <c r="FA2521" s="60"/>
      <c r="FB2521" s="60"/>
    </row>
    <row r="2522" spans="22:158" x14ac:dyDescent="0.25">
      <c r="W2522" s="33"/>
      <c r="X2522" s="33"/>
      <c r="AH2522" s="38">
        <v>100</v>
      </c>
      <c r="AI2522" s="38">
        <v>125</v>
      </c>
      <c r="AJ2522" s="38">
        <v>16380</v>
      </c>
      <c r="AK2522" s="38">
        <v>30</v>
      </c>
      <c r="AL2522" s="38">
        <v>3501758</v>
      </c>
      <c r="AM2522" s="61" t="s">
        <v>1816</v>
      </c>
      <c r="AN2522" s="61" t="s">
        <v>1692</v>
      </c>
      <c r="AO2522" s="61" t="s">
        <v>894</v>
      </c>
      <c r="AP2522" s="61" t="s">
        <v>5036</v>
      </c>
      <c r="AQ2522" s="61" t="s">
        <v>5012</v>
      </c>
      <c r="AR2522" s="28">
        <v>77125.100000000006</v>
      </c>
      <c r="AS2522" s="28">
        <v>0</v>
      </c>
      <c r="AT2522" s="28">
        <v>0</v>
      </c>
      <c r="AU2522" s="62"/>
      <c r="DV2522" s="31" t="s">
        <v>15</v>
      </c>
      <c r="DW2522" s="31" t="s">
        <v>20</v>
      </c>
      <c r="DX2522" s="63"/>
      <c r="DY2522" s="63"/>
      <c r="DZ2522" s="63"/>
      <c r="EA2522" s="167"/>
      <c r="EB2522" s="60"/>
      <c r="EC2522" s="60"/>
      <c r="ED2522" s="60"/>
      <c r="EE2522" s="60"/>
      <c r="EF2522" s="60"/>
      <c r="EG2522" s="60"/>
      <c r="EH2522" s="60"/>
      <c r="EI2522" s="60"/>
      <c r="EJ2522" s="60"/>
      <c r="EK2522" s="60"/>
      <c r="EL2522" s="60"/>
      <c r="EM2522" s="60"/>
      <c r="EN2522" s="60"/>
      <c r="EO2522" s="60"/>
      <c r="EP2522" s="60"/>
      <c r="EQ2522" s="60"/>
      <c r="ER2522" s="60"/>
      <c r="ES2522" s="60"/>
      <c r="ET2522" s="60"/>
      <c r="EU2522" s="60"/>
      <c r="EV2522" s="60"/>
      <c r="EW2522" s="60"/>
      <c r="EX2522" s="60"/>
      <c r="EY2522" s="60"/>
      <c r="EZ2522" s="60"/>
      <c r="FA2522" s="60"/>
      <c r="FB2522" s="60"/>
    </row>
    <row r="2523" spans="22:158" x14ac:dyDescent="0.25">
      <c r="V2523" s="1"/>
      <c r="W2523" s="33"/>
      <c r="X2523" s="33"/>
      <c r="AH2523" s="38">
        <v>100</v>
      </c>
      <c r="AI2523" s="38">
        <v>130</v>
      </c>
      <c r="AJ2523" s="38">
        <v>10110</v>
      </c>
      <c r="AK2523" s="38">
        <v>30</v>
      </c>
      <c r="AL2523" s="38">
        <v>3501758</v>
      </c>
      <c r="AM2523" s="61" t="s">
        <v>1816</v>
      </c>
      <c r="AN2523" s="61" t="s">
        <v>1687</v>
      </c>
      <c r="AO2523" s="61" t="s">
        <v>5045</v>
      </c>
      <c r="AP2523" s="61" t="s">
        <v>5036</v>
      </c>
      <c r="AQ2523" s="61" t="s">
        <v>5012</v>
      </c>
      <c r="AR2523" s="28">
        <v>138481.79999999999</v>
      </c>
      <c r="AS2523" s="28">
        <v>0</v>
      </c>
      <c r="AT2523" s="28">
        <v>0</v>
      </c>
      <c r="AU2523" s="62"/>
      <c r="DV2523" s="31" t="s">
        <v>15</v>
      </c>
      <c r="DW2523" s="31" t="s">
        <v>21</v>
      </c>
      <c r="DX2523" s="63"/>
      <c r="DY2523" s="63"/>
      <c r="DZ2523" s="63"/>
      <c r="EA2523" s="167"/>
      <c r="EB2523" s="60"/>
      <c r="EC2523" s="60"/>
      <c r="ED2523" s="60"/>
      <c r="EE2523" s="60"/>
      <c r="EF2523" s="60"/>
      <c r="EG2523" s="60"/>
      <c r="EH2523" s="60"/>
      <c r="EI2523" s="60"/>
      <c r="EJ2523" s="60"/>
      <c r="EK2523" s="60"/>
      <c r="EL2523" s="60"/>
      <c r="EM2523" s="60"/>
      <c r="EN2523" s="60"/>
      <c r="EO2523" s="60"/>
      <c r="EP2523" s="60"/>
      <c r="EQ2523" s="60"/>
      <c r="ER2523" s="60"/>
      <c r="ES2523" s="60"/>
      <c r="ET2523" s="60"/>
      <c r="EU2523" s="60"/>
      <c r="EV2523" s="60"/>
      <c r="EW2523" s="60"/>
      <c r="EX2523" s="60"/>
      <c r="EY2523" s="60"/>
      <c r="EZ2523" s="60"/>
      <c r="FA2523" s="60"/>
      <c r="FB2523" s="60"/>
    </row>
    <row r="2524" spans="22:158" x14ac:dyDescent="0.25">
      <c r="W2524" s="33"/>
      <c r="X2524" s="33"/>
      <c r="AH2524" s="38">
        <v>100</v>
      </c>
      <c r="AI2524" s="38">
        <v>130</v>
      </c>
      <c r="AJ2524" s="38">
        <v>13010</v>
      </c>
      <c r="AK2524" s="38">
        <v>30</v>
      </c>
      <c r="AL2524" s="38">
        <v>3501758</v>
      </c>
      <c r="AM2524" s="61" t="s">
        <v>1816</v>
      </c>
      <c r="AN2524" s="61" t="s">
        <v>1687</v>
      </c>
      <c r="AO2524" s="61" t="s">
        <v>5102</v>
      </c>
      <c r="AP2524" s="61" t="s">
        <v>5036</v>
      </c>
      <c r="AQ2524" s="61" t="s">
        <v>5012</v>
      </c>
      <c r="AR2524" s="28">
        <v>13933.6</v>
      </c>
      <c r="AS2524" s="28">
        <v>0</v>
      </c>
      <c r="AT2524" s="28">
        <v>0</v>
      </c>
      <c r="AU2524" s="62"/>
      <c r="DV2524" s="31" t="s">
        <v>15</v>
      </c>
      <c r="DW2524" s="31" t="s">
        <v>21</v>
      </c>
      <c r="DX2524" s="63"/>
      <c r="DY2524" s="63"/>
      <c r="DZ2524" s="63"/>
      <c r="EA2524" s="167"/>
      <c r="EB2524" s="60"/>
      <c r="EC2524" s="60"/>
      <c r="ED2524" s="60"/>
      <c r="EE2524" s="60"/>
      <c r="EF2524" s="60"/>
      <c r="EG2524" s="60"/>
      <c r="EH2524" s="60"/>
      <c r="EI2524" s="60"/>
      <c r="EJ2524" s="60"/>
      <c r="EK2524" s="60"/>
      <c r="EL2524" s="60"/>
      <c r="EM2524" s="60"/>
      <c r="EN2524" s="60"/>
      <c r="EO2524" s="60"/>
      <c r="EP2524" s="60"/>
      <c r="EQ2524" s="60"/>
      <c r="ER2524" s="60"/>
      <c r="ES2524" s="60"/>
      <c r="ET2524" s="60"/>
      <c r="EU2524" s="60"/>
      <c r="EV2524" s="60"/>
      <c r="EW2524" s="60"/>
      <c r="EX2524" s="60"/>
      <c r="EY2524" s="60"/>
      <c r="EZ2524" s="60"/>
      <c r="FA2524" s="60"/>
      <c r="FB2524" s="60"/>
    </row>
    <row r="2525" spans="22:158" x14ac:dyDescent="0.25">
      <c r="V2525" s="1"/>
      <c r="W2525" s="33"/>
      <c r="X2525" s="33"/>
      <c r="AH2525" s="38">
        <v>100</v>
      </c>
      <c r="AI2525" s="38">
        <v>130</v>
      </c>
      <c r="AJ2525" s="38">
        <v>13650</v>
      </c>
      <c r="AK2525" s="38">
        <v>30</v>
      </c>
      <c r="AL2525" s="38">
        <v>3501758</v>
      </c>
      <c r="AM2525" s="61" t="s">
        <v>1816</v>
      </c>
      <c r="AN2525" s="61" t="s">
        <v>1687</v>
      </c>
      <c r="AO2525" s="61" t="s">
        <v>5116</v>
      </c>
      <c r="AP2525" s="61" t="s">
        <v>5036</v>
      </c>
      <c r="AQ2525" s="61" t="s">
        <v>5012</v>
      </c>
      <c r="AR2525" s="28">
        <v>496017.6</v>
      </c>
      <c r="AS2525" s="28">
        <v>0</v>
      </c>
      <c r="AT2525" s="28">
        <v>0</v>
      </c>
      <c r="AU2525" s="62"/>
      <c r="DV2525" s="31" t="s">
        <v>15</v>
      </c>
      <c r="DW2525" s="31" t="s">
        <v>21</v>
      </c>
      <c r="DX2525" s="63"/>
      <c r="DY2525" s="63"/>
      <c r="DZ2525" s="63"/>
      <c r="EA2525" s="167"/>
      <c r="EB2525" s="60"/>
      <c r="EC2525" s="60"/>
      <c r="ED2525" s="60"/>
      <c r="EE2525" s="60"/>
      <c r="EF2525" s="60"/>
      <c r="EG2525" s="60"/>
      <c r="EH2525" s="60"/>
      <c r="EI2525" s="60"/>
      <c r="EJ2525" s="60"/>
      <c r="EK2525" s="60"/>
      <c r="EL2525" s="60"/>
      <c r="EM2525" s="60"/>
      <c r="EN2525" s="60"/>
      <c r="EO2525" s="60"/>
      <c r="EP2525" s="60"/>
      <c r="EQ2525" s="60"/>
      <c r="ER2525" s="60"/>
      <c r="ES2525" s="60"/>
      <c r="ET2525" s="60"/>
      <c r="EU2525" s="60"/>
      <c r="EV2525" s="60"/>
      <c r="EW2525" s="60"/>
      <c r="EX2525" s="60"/>
      <c r="EY2525" s="60"/>
      <c r="EZ2525" s="60"/>
      <c r="FA2525" s="60"/>
      <c r="FB2525" s="60"/>
    </row>
    <row r="2526" spans="22:158" x14ac:dyDescent="0.25">
      <c r="W2526" s="33"/>
      <c r="X2526" s="33"/>
      <c r="AH2526" s="38">
        <v>100</v>
      </c>
      <c r="AI2526" s="38">
        <v>130</v>
      </c>
      <c r="AJ2526" s="38">
        <v>14200</v>
      </c>
      <c r="AK2526" s="38">
        <v>30</v>
      </c>
      <c r="AL2526" s="38">
        <v>3501758</v>
      </c>
      <c r="AM2526" s="61" t="s">
        <v>1816</v>
      </c>
      <c r="AN2526" s="61" t="s">
        <v>1687</v>
      </c>
      <c r="AO2526" s="61" t="s">
        <v>5127</v>
      </c>
      <c r="AP2526" s="61" t="s">
        <v>5036</v>
      </c>
      <c r="AQ2526" s="61" t="s">
        <v>5012</v>
      </c>
      <c r="AR2526" s="28">
        <v>7591.1</v>
      </c>
      <c r="AS2526" s="28">
        <v>0</v>
      </c>
      <c r="AT2526" s="28">
        <v>0</v>
      </c>
      <c r="AU2526" s="62"/>
      <c r="DV2526" s="31" t="s">
        <v>15</v>
      </c>
      <c r="DW2526" s="31" t="s">
        <v>21</v>
      </c>
      <c r="DX2526" s="63"/>
      <c r="DY2526" s="63"/>
      <c r="DZ2526" s="63"/>
      <c r="EA2526" s="167"/>
      <c r="EB2526" s="60"/>
      <c r="EC2526" s="60"/>
      <c r="ED2526" s="60"/>
      <c r="EE2526" s="60"/>
      <c r="EF2526" s="60"/>
      <c r="EG2526" s="60"/>
      <c r="EH2526" s="60"/>
      <c r="EI2526" s="60"/>
      <c r="EJ2526" s="60"/>
      <c r="EK2526" s="60"/>
      <c r="EL2526" s="60"/>
      <c r="EM2526" s="60"/>
      <c r="EN2526" s="60"/>
      <c r="EO2526" s="60"/>
      <c r="EP2526" s="60"/>
      <c r="EQ2526" s="60"/>
      <c r="ER2526" s="60"/>
      <c r="ES2526" s="60"/>
      <c r="ET2526" s="60"/>
      <c r="EU2526" s="60"/>
      <c r="EV2526" s="60"/>
      <c r="EW2526" s="60"/>
      <c r="EX2526" s="60"/>
      <c r="EY2526" s="60"/>
      <c r="EZ2526" s="60"/>
      <c r="FA2526" s="60"/>
      <c r="FB2526" s="60"/>
    </row>
    <row r="2527" spans="22:158" x14ac:dyDescent="0.25">
      <c r="W2527" s="33"/>
      <c r="X2527" s="33"/>
      <c r="AH2527" s="38">
        <v>100</v>
      </c>
      <c r="AI2527" s="38">
        <v>130</v>
      </c>
      <c r="AJ2527" s="38">
        <v>17850</v>
      </c>
      <c r="AK2527" s="38">
        <v>30</v>
      </c>
      <c r="AL2527" s="38">
        <v>3501758</v>
      </c>
      <c r="AM2527" s="61" t="s">
        <v>1816</v>
      </c>
      <c r="AN2527" s="61" t="s">
        <v>1687</v>
      </c>
      <c r="AO2527" s="61" t="s">
        <v>1652</v>
      </c>
      <c r="AP2527" s="61" t="s">
        <v>5036</v>
      </c>
      <c r="AQ2527" s="61" t="s">
        <v>5012</v>
      </c>
      <c r="AR2527" s="28">
        <v>27867.1</v>
      </c>
      <c r="AS2527" s="28">
        <v>0</v>
      </c>
      <c r="AT2527" s="28">
        <v>0</v>
      </c>
      <c r="AU2527" s="62"/>
      <c r="DV2527" s="31" t="s">
        <v>15</v>
      </c>
      <c r="DW2527" s="31" t="s">
        <v>21</v>
      </c>
      <c r="DX2527" s="63"/>
      <c r="DY2527" s="63"/>
      <c r="DZ2527" s="63"/>
      <c r="EA2527" s="167"/>
      <c r="EB2527" s="60"/>
      <c r="EC2527" s="60"/>
      <c r="ED2527" s="60"/>
      <c r="EE2527" s="60"/>
      <c r="EF2527" s="60"/>
      <c r="EG2527" s="60"/>
      <c r="EH2527" s="60"/>
      <c r="EI2527" s="60"/>
      <c r="EJ2527" s="60"/>
      <c r="EK2527" s="60"/>
      <c r="EL2527" s="60"/>
      <c r="EM2527" s="60"/>
      <c r="EN2527" s="60"/>
      <c r="EO2527" s="60"/>
      <c r="EP2527" s="60"/>
      <c r="EQ2527" s="60"/>
      <c r="ER2527" s="60"/>
      <c r="ES2527" s="60"/>
      <c r="ET2527" s="60"/>
      <c r="EU2527" s="60"/>
      <c r="EV2527" s="60"/>
      <c r="EW2527" s="60"/>
      <c r="EX2527" s="60"/>
      <c r="EY2527" s="60"/>
      <c r="EZ2527" s="60"/>
      <c r="FA2527" s="60"/>
      <c r="FB2527" s="60"/>
    </row>
    <row r="2528" spans="22:158" x14ac:dyDescent="0.25">
      <c r="W2528" s="33"/>
      <c r="X2528" s="33"/>
      <c r="AH2528" s="38">
        <v>100</v>
      </c>
      <c r="AI2528" s="38">
        <v>135</v>
      </c>
      <c r="AJ2528" s="38">
        <v>18150</v>
      </c>
      <c r="AK2528" s="38">
        <v>30</v>
      </c>
      <c r="AL2528" s="38">
        <v>3501758</v>
      </c>
      <c r="AM2528" s="61" t="s">
        <v>1816</v>
      </c>
      <c r="AN2528" s="61" t="s">
        <v>1693</v>
      </c>
      <c r="AO2528" s="61" t="s">
        <v>1659</v>
      </c>
      <c r="AP2528" s="61" t="s">
        <v>5036</v>
      </c>
      <c r="AQ2528" s="61" t="s">
        <v>5012</v>
      </c>
      <c r="AR2528" s="28">
        <v>14104.9</v>
      </c>
      <c r="AS2528" s="28">
        <v>0</v>
      </c>
      <c r="AT2528" s="28">
        <v>0</v>
      </c>
      <c r="AU2528" s="62"/>
      <c r="DV2528" s="31" t="s">
        <v>15</v>
      </c>
      <c r="DW2528" s="31" t="s">
        <v>22</v>
      </c>
      <c r="DX2528" s="63"/>
      <c r="DY2528" s="63"/>
      <c r="DZ2528" s="63"/>
      <c r="EA2528" s="167"/>
      <c r="EB2528" s="60"/>
      <c r="EC2528" s="60"/>
      <c r="ED2528" s="60"/>
      <c r="EE2528" s="60"/>
      <c r="EF2528" s="60"/>
      <c r="EG2528" s="60"/>
      <c r="EH2528" s="60"/>
      <c r="EI2528" s="60"/>
      <c r="EJ2528" s="60"/>
      <c r="EK2528" s="60"/>
      <c r="EL2528" s="60"/>
      <c r="EM2528" s="60"/>
      <c r="EN2528" s="60"/>
      <c r="EO2528" s="60"/>
      <c r="EP2528" s="60"/>
      <c r="EQ2528" s="60"/>
      <c r="ER2528" s="60"/>
      <c r="ES2528" s="60"/>
      <c r="ET2528" s="60"/>
      <c r="EU2528" s="60"/>
      <c r="EV2528" s="60"/>
      <c r="EW2528" s="60"/>
      <c r="EX2528" s="60"/>
      <c r="EY2528" s="60"/>
      <c r="EZ2528" s="60"/>
      <c r="FA2528" s="60"/>
      <c r="FB2528" s="60"/>
    </row>
    <row r="2529" spans="22:158" x14ac:dyDescent="0.25">
      <c r="V2529" s="1"/>
      <c r="W2529" s="33"/>
      <c r="X2529" s="33"/>
      <c r="AH2529" s="38">
        <v>100</v>
      </c>
      <c r="AI2529" s="38">
        <v>140</v>
      </c>
      <c r="AJ2529" s="38">
        <v>12350</v>
      </c>
      <c r="AK2529" s="38">
        <v>30</v>
      </c>
      <c r="AL2529" s="38">
        <v>3501758</v>
      </c>
      <c r="AM2529" s="61" t="s">
        <v>1816</v>
      </c>
      <c r="AN2529" s="61" t="s">
        <v>1690</v>
      </c>
      <c r="AO2529" s="61" t="s">
        <v>5091</v>
      </c>
      <c r="AP2529" s="61" t="s">
        <v>5036</v>
      </c>
      <c r="AQ2529" s="61" t="s">
        <v>5012</v>
      </c>
      <c r="AR2529" s="28">
        <v>6994.9</v>
      </c>
      <c r="AS2529" s="28">
        <v>0</v>
      </c>
      <c r="AT2529" s="28">
        <v>0</v>
      </c>
      <c r="AU2529" s="62"/>
      <c r="DV2529" s="31" t="s">
        <v>15</v>
      </c>
      <c r="DW2529" s="31" t="s">
        <v>23</v>
      </c>
      <c r="DX2529" s="63"/>
      <c r="DY2529" s="63"/>
      <c r="DZ2529" s="63"/>
      <c r="EA2529" s="167"/>
      <c r="EB2529" s="60"/>
      <c r="EC2529" s="60"/>
      <c r="ED2529" s="60"/>
      <c r="EE2529" s="60"/>
      <c r="EF2529" s="60"/>
      <c r="EG2529" s="60"/>
      <c r="EH2529" s="60"/>
      <c r="EI2529" s="60"/>
      <c r="EJ2529" s="60"/>
      <c r="EK2529" s="60"/>
      <c r="EL2529" s="60"/>
      <c r="EM2529" s="60"/>
      <c r="EN2529" s="60"/>
      <c r="EO2529" s="60"/>
      <c r="EP2529" s="60"/>
      <c r="EQ2529" s="60"/>
      <c r="ER2529" s="60"/>
      <c r="ES2529" s="60"/>
      <c r="ET2529" s="60"/>
      <c r="EU2529" s="60"/>
      <c r="EV2529" s="60"/>
      <c r="EW2529" s="60"/>
      <c r="EX2529" s="60"/>
      <c r="EY2529" s="60"/>
      <c r="EZ2529" s="60"/>
      <c r="FA2529" s="60"/>
      <c r="FB2529" s="60"/>
    </row>
    <row r="2530" spans="22:158" x14ac:dyDescent="0.25">
      <c r="W2530" s="33"/>
      <c r="X2530" s="33"/>
      <c r="AH2530" s="38">
        <v>100</v>
      </c>
      <c r="AI2530" s="38">
        <v>140</v>
      </c>
      <c r="AJ2530" s="38">
        <v>15270</v>
      </c>
      <c r="AK2530" s="38">
        <v>30</v>
      </c>
      <c r="AL2530" s="38">
        <v>3501758</v>
      </c>
      <c r="AM2530" s="61" t="s">
        <v>1816</v>
      </c>
      <c r="AN2530" s="61" t="s">
        <v>1690</v>
      </c>
      <c r="AO2530" s="61" t="s">
        <v>1596</v>
      </c>
      <c r="AP2530" s="61" t="s">
        <v>5036</v>
      </c>
      <c r="AQ2530" s="61" t="s">
        <v>5012</v>
      </c>
      <c r="AR2530" s="28">
        <v>717</v>
      </c>
      <c r="AS2530" s="28">
        <v>0</v>
      </c>
      <c r="AT2530" s="28">
        <v>0</v>
      </c>
      <c r="AU2530" s="62"/>
      <c r="DV2530" s="31" t="s">
        <v>15</v>
      </c>
      <c r="DW2530" s="31" t="s">
        <v>23</v>
      </c>
      <c r="DX2530" s="63"/>
      <c r="DY2530" s="63"/>
      <c r="DZ2530" s="63"/>
      <c r="EA2530" s="167"/>
      <c r="EB2530" s="60"/>
      <c r="EC2530" s="60"/>
      <c r="ED2530" s="60"/>
      <c r="EE2530" s="60"/>
      <c r="EF2530" s="60"/>
      <c r="EG2530" s="60"/>
      <c r="EH2530" s="60"/>
      <c r="EI2530" s="60"/>
      <c r="EJ2530" s="60"/>
      <c r="EK2530" s="60"/>
      <c r="EL2530" s="60"/>
      <c r="EM2530" s="60"/>
      <c r="EN2530" s="60"/>
      <c r="EO2530" s="60"/>
      <c r="EP2530" s="60"/>
      <c r="EQ2530" s="60"/>
      <c r="ER2530" s="60"/>
      <c r="ES2530" s="60"/>
      <c r="ET2530" s="60"/>
      <c r="EU2530" s="60"/>
      <c r="EV2530" s="60"/>
      <c r="EW2530" s="60"/>
      <c r="EX2530" s="60"/>
      <c r="EY2530" s="60"/>
      <c r="EZ2530" s="60"/>
      <c r="FA2530" s="60"/>
      <c r="FB2530" s="60"/>
    </row>
    <row r="2531" spans="22:158" x14ac:dyDescent="0.25">
      <c r="W2531" s="33"/>
      <c r="X2531" s="33"/>
      <c r="AH2531" s="38">
        <v>100</v>
      </c>
      <c r="AI2531" s="38">
        <v>140</v>
      </c>
      <c r="AJ2531" s="38">
        <v>16100</v>
      </c>
      <c r="AK2531" s="38">
        <v>30</v>
      </c>
      <c r="AL2531" s="38">
        <v>3501758</v>
      </c>
      <c r="AM2531" s="61" t="s">
        <v>1816</v>
      </c>
      <c r="AN2531" s="61" t="s">
        <v>1690</v>
      </c>
      <c r="AO2531" s="61" t="s">
        <v>1612</v>
      </c>
      <c r="AP2531" s="61" t="s">
        <v>5036</v>
      </c>
      <c r="AQ2531" s="61" t="s">
        <v>5012</v>
      </c>
      <c r="AR2531" s="28">
        <v>756.1</v>
      </c>
      <c r="AS2531" s="28">
        <v>0</v>
      </c>
      <c r="AT2531" s="28">
        <v>0</v>
      </c>
      <c r="AU2531" s="62"/>
      <c r="DV2531" s="31" t="s">
        <v>15</v>
      </c>
      <c r="DW2531" s="31" t="s">
        <v>23</v>
      </c>
      <c r="DX2531" s="63"/>
      <c r="DY2531" s="63"/>
      <c r="DZ2531" s="63"/>
      <c r="EA2531" s="167"/>
      <c r="EB2531" s="60"/>
      <c r="EC2531" s="60"/>
      <c r="ED2531" s="60"/>
      <c r="EE2531" s="60"/>
      <c r="EF2531" s="60"/>
      <c r="EG2531" s="60"/>
      <c r="EH2531" s="60"/>
      <c r="EI2531" s="60"/>
      <c r="EJ2531" s="60"/>
      <c r="EK2531" s="60"/>
      <c r="EL2531" s="60"/>
      <c r="EM2531" s="60"/>
      <c r="EN2531" s="60"/>
      <c r="EO2531" s="60"/>
      <c r="EP2531" s="60"/>
      <c r="EQ2531" s="60"/>
      <c r="ER2531" s="60"/>
      <c r="ES2531" s="60"/>
      <c r="ET2531" s="60"/>
      <c r="EU2531" s="60"/>
      <c r="EV2531" s="60"/>
      <c r="EW2531" s="60"/>
      <c r="EX2531" s="60"/>
      <c r="EY2531" s="60"/>
      <c r="EZ2531" s="60"/>
      <c r="FA2531" s="60"/>
      <c r="FB2531" s="60"/>
    </row>
    <row r="2532" spans="22:158" x14ac:dyDescent="0.25">
      <c r="W2532" s="33"/>
      <c r="X2532" s="33"/>
      <c r="AH2532" s="38">
        <v>100</v>
      </c>
      <c r="AI2532" s="38">
        <v>140</v>
      </c>
      <c r="AJ2532" s="38">
        <v>16150</v>
      </c>
      <c r="AK2532" s="38">
        <v>30</v>
      </c>
      <c r="AL2532" s="38">
        <v>3501758</v>
      </c>
      <c r="AM2532" s="61" t="s">
        <v>1816</v>
      </c>
      <c r="AN2532" s="61" t="s">
        <v>1690</v>
      </c>
      <c r="AO2532" s="61" t="s">
        <v>1613</v>
      </c>
      <c r="AP2532" s="61" t="s">
        <v>5036</v>
      </c>
      <c r="AQ2532" s="61" t="s">
        <v>5012</v>
      </c>
      <c r="AR2532" s="28">
        <v>80924.2</v>
      </c>
      <c r="AS2532" s="28">
        <v>0</v>
      </c>
      <c r="AT2532" s="28">
        <v>0</v>
      </c>
      <c r="AU2532" s="62"/>
      <c r="DV2532" s="31" t="s">
        <v>15</v>
      </c>
      <c r="DW2532" s="31" t="s">
        <v>23</v>
      </c>
      <c r="DX2532" s="63"/>
      <c r="DY2532" s="63"/>
      <c r="DZ2532" s="63"/>
      <c r="EA2532" s="167"/>
      <c r="EB2532" s="60"/>
      <c r="EC2532" s="60"/>
      <c r="ED2532" s="60"/>
      <c r="EE2532" s="60"/>
      <c r="EF2532" s="60"/>
      <c r="EG2532" s="60"/>
      <c r="EH2532" s="60"/>
      <c r="EI2532" s="60"/>
      <c r="EJ2532" s="60"/>
      <c r="EK2532" s="60"/>
      <c r="EL2532" s="60"/>
      <c r="EM2532" s="60"/>
      <c r="EN2532" s="60"/>
      <c r="EO2532" s="60"/>
      <c r="EP2532" s="60"/>
      <c r="EQ2532" s="60"/>
      <c r="ER2532" s="60"/>
      <c r="ES2532" s="60"/>
      <c r="ET2532" s="60"/>
      <c r="EU2532" s="60"/>
      <c r="EV2532" s="60"/>
      <c r="EW2532" s="60"/>
      <c r="EX2532" s="60"/>
      <c r="EY2532" s="60"/>
      <c r="EZ2532" s="60"/>
      <c r="FA2532" s="60"/>
      <c r="FB2532" s="60"/>
    </row>
    <row r="2533" spans="22:158" x14ac:dyDescent="0.25">
      <c r="V2533" s="1"/>
      <c r="W2533" s="33"/>
      <c r="X2533" s="33"/>
      <c r="AH2533" s="38">
        <v>100</v>
      </c>
      <c r="AI2533" s="38">
        <v>145</v>
      </c>
      <c r="AJ2533" s="38">
        <v>10550</v>
      </c>
      <c r="AK2533" s="38">
        <v>30</v>
      </c>
      <c r="AL2533" s="38">
        <v>3501758</v>
      </c>
      <c r="AM2533" s="61" t="s">
        <v>1816</v>
      </c>
      <c r="AN2533" s="61" t="s">
        <v>1691</v>
      </c>
      <c r="AO2533" s="61" t="s">
        <v>5054</v>
      </c>
      <c r="AP2533" s="61" t="s">
        <v>5036</v>
      </c>
      <c r="AQ2533" s="61" t="s">
        <v>5012</v>
      </c>
      <c r="AR2533" s="28">
        <v>2242.1999999999998</v>
      </c>
      <c r="AS2533" s="28">
        <v>0</v>
      </c>
      <c r="AT2533" s="28">
        <v>0</v>
      </c>
      <c r="AU2533" s="62"/>
      <c r="DV2533" s="31" t="s">
        <v>15</v>
      </c>
      <c r="DW2533" s="31" t="s">
        <v>24</v>
      </c>
      <c r="DX2533" s="63"/>
      <c r="DY2533" s="63"/>
      <c r="DZ2533" s="63"/>
      <c r="EA2533" s="167"/>
      <c r="EB2533" s="60"/>
      <c r="EC2533" s="60"/>
      <c r="ED2533" s="60"/>
      <c r="EE2533" s="60"/>
      <c r="EF2533" s="60"/>
      <c r="EG2533" s="60"/>
      <c r="EH2533" s="60"/>
      <c r="EI2533" s="60"/>
      <c r="EJ2533" s="60"/>
      <c r="EK2533" s="60"/>
      <c r="EL2533" s="60"/>
      <c r="EM2533" s="60"/>
      <c r="EN2533" s="60"/>
      <c r="EO2533" s="60"/>
      <c r="EP2533" s="60"/>
      <c r="EQ2533" s="60"/>
      <c r="ER2533" s="60"/>
      <c r="ES2533" s="60"/>
      <c r="ET2533" s="60"/>
      <c r="EU2533" s="60"/>
      <c r="EV2533" s="60"/>
      <c r="EW2533" s="60"/>
      <c r="EX2533" s="60"/>
      <c r="EY2533" s="60"/>
      <c r="EZ2533" s="60"/>
      <c r="FA2533" s="60"/>
      <c r="FB2533" s="60"/>
    </row>
    <row r="2534" spans="22:158" x14ac:dyDescent="0.25">
      <c r="W2534" s="33"/>
      <c r="X2534" s="33"/>
      <c r="AH2534" s="38">
        <v>100</v>
      </c>
      <c r="AI2534" s="38">
        <v>145</v>
      </c>
      <c r="AJ2534" s="38">
        <v>11050</v>
      </c>
      <c r="AK2534" s="38">
        <v>30</v>
      </c>
      <c r="AL2534" s="38">
        <v>3501758</v>
      </c>
      <c r="AM2534" s="61" t="s">
        <v>1816</v>
      </c>
      <c r="AN2534" s="61" t="s">
        <v>1691</v>
      </c>
      <c r="AO2534" s="61" t="s">
        <v>5064</v>
      </c>
      <c r="AP2534" s="61" t="s">
        <v>5036</v>
      </c>
      <c r="AQ2534" s="61" t="s">
        <v>5012</v>
      </c>
      <c r="AR2534" s="28">
        <v>739.3</v>
      </c>
      <c r="AS2534" s="28">
        <v>0</v>
      </c>
      <c r="AT2534" s="28">
        <v>0</v>
      </c>
      <c r="AU2534" s="62"/>
      <c r="DV2534" s="31" t="s">
        <v>15</v>
      </c>
      <c r="DW2534" s="31" t="s">
        <v>24</v>
      </c>
      <c r="DX2534" s="63"/>
      <c r="DY2534" s="63"/>
      <c r="DZ2534" s="63"/>
      <c r="EA2534" s="167"/>
      <c r="EB2534" s="60"/>
      <c r="EC2534" s="60"/>
      <c r="ED2534" s="60"/>
      <c r="EE2534" s="60"/>
      <c r="EF2534" s="60"/>
      <c r="EG2534" s="60"/>
      <c r="EH2534" s="60"/>
      <c r="EI2534" s="60"/>
      <c r="EJ2534" s="60"/>
      <c r="EK2534" s="60"/>
      <c r="EL2534" s="60"/>
      <c r="EM2534" s="60"/>
      <c r="EN2534" s="60"/>
      <c r="EO2534" s="60"/>
      <c r="EP2534" s="60"/>
      <c r="EQ2534" s="60"/>
      <c r="ER2534" s="60"/>
      <c r="ES2534" s="60"/>
      <c r="ET2534" s="60"/>
      <c r="EU2534" s="60"/>
      <c r="EV2534" s="60"/>
      <c r="EW2534" s="60"/>
      <c r="EX2534" s="60"/>
      <c r="EY2534" s="60"/>
      <c r="EZ2534" s="60"/>
      <c r="FA2534" s="60"/>
      <c r="FB2534" s="60"/>
    </row>
    <row r="2535" spans="22:158" x14ac:dyDescent="0.25">
      <c r="W2535" s="33"/>
      <c r="X2535" s="33"/>
      <c r="AH2535" s="38">
        <v>100</v>
      </c>
      <c r="AI2535" s="38">
        <v>145</v>
      </c>
      <c r="AJ2535" s="38">
        <v>12050</v>
      </c>
      <c r="AK2535" s="38">
        <v>30</v>
      </c>
      <c r="AL2535" s="38">
        <v>3501758</v>
      </c>
      <c r="AM2535" s="61" t="s">
        <v>1816</v>
      </c>
      <c r="AN2535" s="61" t="s">
        <v>1691</v>
      </c>
      <c r="AO2535" s="61" t="s">
        <v>5085</v>
      </c>
      <c r="AP2535" s="61" t="s">
        <v>5036</v>
      </c>
      <c r="AQ2535" s="61" t="s">
        <v>5012</v>
      </c>
      <c r="AR2535" s="28">
        <v>11518.3</v>
      </c>
      <c r="AS2535" s="28">
        <v>0</v>
      </c>
      <c r="AT2535" s="28">
        <v>0</v>
      </c>
      <c r="AU2535" s="62"/>
      <c r="DV2535" s="31" t="s">
        <v>15</v>
      </c>
      <c r="DW2535" s="31" t="s">
        <v>24</v>
      </c>
      <c r="DX2535" s="63"/>
      <c r="DY2535" s="63"/>
      <c r="DZ2535" s="63"/>
      <c r="EA2535" s="167"/>
      <c r="EB2535" s="60"/>
      <c r="EC2535" s="60"/>
      <c r="ED2535" s="60"/>
      <c r="EE2535" s="60"/>
      <c r="EF2535" s="60"/>
      <c r="EG2535" s="60"/>
      <c r="EH2535" s="60"/>
      <c r="EI2535" s="60"/>
      <c r="EJ2535" s="60"/>
      <c r="EK2535" s="60"/>
      <c r="EL2535" s="60"/>
      <c r="EM2535" s="60"/>
      <c r="EN2535" s="60"/>
      <c r="EO2535" s="60"/>
      <c r="EP2535" s="60"/>
      <c r="EQ2535" s="60"/>
      <c r="ER2535" s="60"/>
      <c r="ES2535" s="60"/>
      <c r="ET2535" s="60"/>
      <c r="EU2535" s="60"/>
      <c r="EV2535" s="60"/>
      <c r="EW2535" s="60"/>
      <c r="EX2535" s="60"/>
      <c r="EY2535" s="60"/>
      <c r="EZ2535" s="60"/>
      <c r="FA2535" s="60"/>
      <c r="FB2535" s="60"/>
    </row>
    <row r="2536" spans="22:158" x14ac:dyDescent="0.25">
      <c r="V2536" s="1"/>
      <c r="W2536" s="33"/>
      <c r="X2536" s="33"/>
      <c r="AH2536" s="38">
        <v>100</v>
      </c>
      <c r="AI2536" s="38">
        <v>145</v>
      </c>
      <c r="AJ2536" s="38">
        <v>12750</v>
      </c>
      <c r="AK2536" s="38">
        <v>30</v>
      </c>
      <c r="AL2536" s="38">
        <v>3501758</v>
      </c>
      <c r="AM2536" s="61" t="s">
        <v>1816</v>
      </c>
      <c r="AN2536" s="61" t="s">
        <v>1691</v>
      </c>
      <c r="AO2536" s="61" t="s">
        <v>5097</v>
      </c>
      <c r="AP2536" s="61" t="s">
        <v>5036</v>
      </c>
      <c r="AQ2536" s="61" t="s">
        <v>5012</v>
      </c>
      <c r="AR2536" s="28">
        <v>35646.199999999997</v>
      </c>
      <c r="AS2536" s="28">
        <v>0</v>
      </c>
      <c r="AT2536" s="28">
        <v>0</v>
      </c>
      <c r="AU2536" s="62"/>
      <c r="DV2536" s="31" t="s">
        <v>15</v>
      </c>
      <c r="DW2536" s="31" t="s">
        <v>24</v>
      </c>
      <c r="DX2536" s="63"/>
      <c r="DY2536" s="63"/>
      <c r="DZ2536" s="63"/>
      <c r="EA2536" s="167"/>
      <c r="EB2536" s="60"/>
      <c r="EC2536" s="60"/>
      <c r="ED2536" s="60"/>
      <c r="EE2536" s="60"/>
      <c r="EF2536" s="60"/>
      <c r="EG2536" s="60"/>
      <c r="EH2536" s="60"/>
      <c r="EI2536" s="60"/>
      <c r="EJ2536" s="60"/>
      <c r="EK2536" s="60"/>
      <c r="EL2536" s="60"/>
      <c r="EM2536" s="60"/>
      <c r="EN2536" s="60"/>
      <c r="EO2536" s="60"/>
      <c r="EP2536" s="60"/>
      <c r="EQ2536" s="60"/>
      <c r="ER2536" s="60"/>
      <c r="ES2536" s="60"/>
      <c r="ET2536" s="60"/>
      <c r="EU2536" s="60"/>
      <c r="EV2536" s="60"/>
      <c r="EW2536" s="60"/>
      <c r="EX2536" s="60"/>
      <c r="EY2536" s="60"/>
      <c r="EZ2536" s="60"/>
      <c r="FA2536" s="60"/>
      <c r="FB2536" s="60"/>
    </row>
    <row r="2537" spans="22:158" x14ac:dyDescent="0.25">
      <c r="W2537" s="33"/>
      <c r="X2537" s="33"/>
      <c r="AH2537" s="38">
        <v>100</v>
      </c>
      <c r="AI2537" s="38">
        <v>145</v>
      </c>
      <c r="AJ2537" s="38">
        <v>13310</v>
      </c>
      <c r="AK2537" s="38">
        <v>30</v>
      </c>
      <c r="AL2537" s="38">
        <v>3501758</v>
      </c>
      <c r="AM2537" s="61" t="s">
        <v>1816</v>
      </c>
      <c r="AN2537" s="61" t="s">
        <v>1691</v>
      </c>
      <c r="AO2537" s="61" t="s">
        <v>5108</v>
      </c>
      <c r="AP2537" s="61" t="s">
        <v>5036</v>
      </c>
      <c r="AQ2537" s="61" t="s">
        <v>5012</v>
      </c>
      <c r="AR2537" s="28">
        <v>82602.399999999994</v>
      </c>
      <c r="AS2537" s="28">
        <v>0</v>
      </c>
      <c r="AT2537" s="28">
        <v>0</v>
      </c>
      <c r="AU2537" s="62"/>
      <c r="DV2537" s="31" t="s">
        <v>15</v>
      </c>
      <c r="DW2537" s="31" t="s">
        <v>24</v>
      </c>
      <c r="DX2537" s="63"/>
      <c r="DY2537" s="63"/>
      <c r="DZ2537" s="63"/>
      <c r="EA2537" s="167"/>
      <c r="EB2537" s="60"/>
      <c r="EC2537" s="60"/>
      <c r="ED2537" s="60"/>
      <c r="EE2537" s="60"/>
      <c r="EF2537" s="60"/>
      <c r="EG2537" s="60"/>
      <c r="EH2537" s="60"/>
      <c r="EI2537" s="60"/>
      <c r="EJ2537" s="60"/>
      <c r="EK2537" s="60"/>
      <c r="EL2537" s="60"/>
      <c r="EM2537" s="60"/>
      <c r="EN2537" s="60"/>
      <c r="EO2537" s="60"/>
      <c r="EP2537" s="60"/>
      <c r="EQ2537" s="60"/>
      <c r="ER2537" s="60"/>
      <c r="ES2537" s="60"/>
      <c r="ET2537" s="60"/>
      <c r="EU2537" s="60"/>
      <c r="EV2537" s="60"/>
      <c r="EW2537" s="60"/>
      <c r="EX2537" s="60"/>
      <c r="EY2537" s="60"/>
      <c r="EZ2537" s="60"/>
      <c r="FA2537" s="60"/>
      <c r="FB2537" s="60"/>
    </row>
    <row r="2538" spans="22:158" x14ac:dyDescent="0.25">
      <c r="W2538" s="33"/>
      <c r="X2538" s="33"/>
      <c r="AH2538" s="38">
        <v>100</v>
      </c>
      <c r="AI2538" s="38">
        <v>145</v>
      </c>
      <c r="AJ2538" s="38">
        <v>16180</v>
      </c>
      <c r="AK2538" s="38">
        <v>30</v>
      </c>
      <c r="AL2538" s="38">
        <v>3501758</v>
      </c>
      <c r="AM2538" s="61" t="s">
        <v>1816</v>
      </c>
      <c r="AN2538" s="61" t="s">
        <v>1691</v>
      </c>
      <c r="AO2538" s="61" t="s">
        <v>1614</v>
      </c>
      <c r="AP2538" s="61" t="s">
        <v>5036</v>
      </c>
      <c r="AQ2538" s="61" t="s">
        <v>5012</v>
      </c>
      <c r="AR2538" s="28">
        <v>1570.3</v>
      </c>
      <c r="AS2538" s="28">
        <v>0</v>
      </c>
      <c r="AT2538" s="28">
        <v>0</v>
      </c>
      <c r="AU2538" s="62"/>
      <c r="DV2538" s="31" t="s">
        <v>15</v>
      </c>
      <c r="DW2538" s="31" t="s">
        <v>24</v>
      </c>
      <c r="DX2538" s="63"/>
      <c r="DY2538" s="63"/>
      <c r="DZ2538" s="63"/>
      <c r="EA2538" s="167"/>
      <c r="EB2538" s="60"/>
      <c r="EC2538" s="60"/>
      <c r="ED2538" s="60"/>
      <c r="EE2538" s="60"/>
      <c r="EF2538" s="60"/>
      <c r="EG2538" s="60"/>
      <c r="EH2538" s="60"/>
      <c r="EI2538" s="60"/>
      <c r="EJ2538" s="60"/>
      <c r="EK2538" s="60"/>
      <c r="EL2538" s="60"/>
      <c r="EM2538" s="60"/>
      <c r="EN2538" s="60"/>
      <c r="EO2538" s="60"/>
      <c r="EP2538" s="60"/>
      <c r="EQ2538" s="60"/>
      <c r="ER2538" s="60"/>
      <c r="ES2538" s="60"/>
      <c r="ET2538" s="60"/>
      <c r="EU2538" s="60"/>
      <c r="EV2538" s="60"/>
      <c r="EW2538" s="60"/>
      <c r="EX2538" s="60"/>
      <c r="EY2538" s="60"/>
      <c r="EZ2538" s="60"/>
      <c r="FA2538" s="60"/>
      <c r="FB2538" s="60"/>
    </row>
    <row r="2539" spans="22:158" x14ac:dyDescent="0.25">
      <c r="V2539" s="1"/>
      <c r="W2539" s="33"/>
      <c r="X2539" s="33"/>
      <c r="AH2539" s="38">
        <v>100</v>
      </c>
      <c r="AI2539" s="38">
        <v>145</v>
      </c>
      <c r="AJ2539" s="38">
        <v>17640</v>
      </c>
      <c r="AK2539" s="38">
        <v>30</v>
      </c>
      <c r="AL2539" s="38">
        <v>3501758</v>
      </c>
      <c r="AM2539" s="61" t="s">
        <v>1816</v>
      </c>
      <c r="AN2539" s="61" t="s">
        <v>1691</v>
      </c>
      <c r="AO2539" s="61" t="s">
        <v>1647</v>
      </c>
      <c r="AP2539" s="61" t="s">
        <v>5036</v>
      </c>
      <c r="AQ2539" s="61" t="s">
        <v>5012</v>
      </c>
      <c r="AR2539" s="28">
        <v>172074.9</v>
      </c>
      <c r="AS2539" s="28">
        <v>0</v>
      </c>
      <c r="AT2539" s="28">
        <v>0</v>
      </c>
      <c r="AU2539" s="62"/>
      <c r="DV2539" s="31" t="s">
        <v>15</v>
      </c>
      <c r="DW2539" s="31" t="s">
        <v>24</v>
      </c>
      <c r="DX2539" s="63"/>
      <c r="DY2539" s="63"/>
      <c r="DZ2539" s="63"/>
      <c r="EA2539" s="167"/>
      <c r="EB2539" s="60"/>
      <c r="EC2539" s="60"/>
      <c r="ED2539" s="60"/>
      <c r="EE2539" s="60"/>
      <c r="EF2539" s="60"/>
      <c r="EG2539" s="60"/>
      <c r="EH2539" s="60"/>
      <c r="EI2539" s="60"/>
      <c r="EJ2539" s="60"/>
      <c r="EK2539" s="60"/>
      <c r="EL2539" s="60"/>
      <c r="EM2539" s="60"/>
      <c r="EN2539" s="60"/>
      <c r="EO2539" s="60"/>
      <c r="EP2539" s="60"/>
      <c r="EQ2539" s="60"/>
      <c r="ER2539" s="60"/>
      <c r="ES2539" s="60"/>
      <c r="ET2539" s="60"/>
      <c r="EU2539" s="60"/>
      <c r="EV2539" s="60"/>
      <c r="EW2539" s="60"/>
      <c r="EX2539" s="60"/>
      <c r="EY2539" s="60"/>
      <c r="EZ2539" s="60"/>
      <c r="FA2539" s="60"/>
      <c r="FB2539" s="60"/>
    </row>
    <row r="2540" spans="22:158" x14ac:dyDescent="0.25">
      <c r="W2540" s="33"/>
      <c r="X2540" s="33"/>
      <c r="AH2540" s="38">
        <v>100</v>
      </c>
      <c r="AI2540" s="38">
        <v>145</v>
      </c>
      <c r="AJ2540" s="38">
        <v>18710</v>
      </c>
      <c r="AK2540" s="38">
        <v>30</v>
      </c>
      <c r="AL2540" s="38">
        <v>3501758</v>
      </c>
      <c r="AM2540" s="61" t="s">
        <v>1816</v>
      </c>
      <c r="AN2540" s="61" t="s">
        <v>1691</v>
      </c>
      <c r="AO2540" s="61" t="s">
        <v>1671</v>
      </c>
      <c r="AP2540" s="61" t="s">
        <v>5036</v>
      </c>
      <c r="AQ2540" s="61" t="s">
        <v>5012</v>
      </c>
      <c r="AR2540" s="28">
        <v>7413.8</v>
      </c>
      <c r="AS2540" s="28">
        <v>0</v>
      </c>
      <c r="AT2540" s="28">
        <v>0</v>
      </c>
      <c r="AU2540" s="62"/>
      <c r="DV2540" s="31" t="s">
        <v>15</v>
      </c>
      <c r="DW2540" s="31" t="s">
        <v>24</v>
      </c>
      <c r="DX2540" s="63"/>
      <c r="DY2540" s="63"/>
      <c r="DZ2540" s="63"/>
      <c r="EA2540" s="167"/>
      <c r="EB2540" s="60"/>
      <c r="EC2540" s="60"/>
      <c r="ED2540" s="60"/>
      <c r="EE2540" s="60"/>
      <c r="EF2540" s="60"/>
      <c r="EG2540" s="60"/>
      <c r="EH2540" s="60"/>
      <c r="EI2540" s="60"/>
      <c r="EJ2540" s="60"/>
      <c r="EK2540" s="60"/>
      <c r="EL2540" s="60"/>
      <c r="EM2540" s="60"/>
      <c r="EN2540" s="60"/>
      <c r="EO2540" s="60"/>
      <c r="EP2540" s="60"/>
      <c r="EQ2540" s="60"/>
      <c r="ER2540" s="60"/>
      <c r="ES2540" s="60"/>
      <c r="ET2540" s="60"/>
      <c r="EU2540" s="60"/>
      <c r="EV2540" s="60"/>
      <c r="EW2540" s="60"/>
      <c r="EX2540" s="60"/>
      <c r="EY2540" s="60"/>
      <c r="EZ2540" s="60"/>
      <c r="FA2540" s="60"/>
      <c r="FB2540" s="60"/>
    </row>
    <row r="2541" spans="22:158" x14ac:dyDescent="0.25">
      <c r="W2541" s="33"/>
      <c r="X2541" s="33"/>
      <c r="AH2541" s="38">
        <v>100</v>
      </c>
      <c r="AI2541" s="38">
        <v>150</v>
      </c>
      <c r="AJ2541" s="38">
        <v>11600</v>
      </c>
      <c r="AK2541" s="38">
        <v>30</v>
      </c>
      <c r="AL2541" s="38">
        <v>3501758</v>
      </c>
      <c r="AM2541" s="61" t="s">
        <v>1816</v>
      </c>
      <c r="AN2541" s="61" t="s">
        <v>1695</v>
      </c>
      <c r="AO2541" s="61" t="s">
        <v>5076</v>
      </c>
      <c r="AP2541" s="61" t="s">
        <v>5036</v>
      </c>
      <c r="AQ2541" s="61" t="s">
        <v>5012</v>
      </c>
      <c r="AR2541" s="28">
        <v>25756812</v>
      </c>
      <c r="AS2541" s="28">
        <v>0</v>
      </c>
      <c r="AT2541" s="28">
        <v>0</v>
      </c>
      <c r="AU2541" s="62"/>
      <c r="DV2541" s="31" t="s">
        <v>15</v>
      </c>
      <c r="DW2541" s="31" t="s">
        <v>25</v>
      </c>
      <c r="DX2541" s="63"/>
      <c r="DY2541" s="63"/>
      <c r="DZ2541" s="63"/>
      <c r="EA2541" s="167"/>
      <c r="EB2541" s="60"/>
      <c r="EC2541" s="60"/>
      <c r="ED2541" s="60"/>
      <c r="EE2541" s="60"/>
      <c r="EF2541" s="60"/>
      <c r="EG2541" s="60"/>
      <c r="EH2541" s="60"/>
      <c r="EI2541" s="60"/>
      <c r="EJ2541" s="60"/>
      <c r="EK2541" s="60"/>
      <c r="EL2541" s="60"/>
      <c r="EM2541" s="60"/>
      <c r="EN2541" s="60"/>
      <c r="EO2541" s="60"/>
      <c r="EP2541" s="60"/>
      <c r="EQ2541" s="60"/>
      <c r="ER2541" s="60"/>
      <c r="ES2541" s="60"/>
      <c r="ET2541" s="60"/>
      <c r="EU2541" s="60"/>
      <c r="EV2541" s="60"/>
      <c r="EW2541" s="60"/>
      <c r="EX2541" s="60"/>
      <c r="EY2541" s="60"/>
      <c r="EZ2541" s="60"/>
      <c r="FA2541" s="60"/>
      <c r="FB2541" s="60"/>
    </row>
    <row r="2542" spans="22:158" x14ac:dyDescent="0.25">
      <c r="W2542" s="33"/>
      <c r="X2542" s="33"/>
      <c r="AH2542" s="38">
        <v>100</v>
      </c>
      <c r="AI2542" s="38">
        <v>150</v>
      </c>
      <c r="AJ2542" s="38">
        <v>13450</v>
      </c>
      <c r="AK2542" s="38">
        <v>30</v>
      </c>
      <c r="AL2542" s="38">
        <v>3501758</v>
      </c>
      <c r="AM2542" s="61" t="s">
        <v>1816</v>
      </c>
      <c r="AN2542" s="61" t="s">
        <v>1695</v>
      </c>
      <c r="AO2542" s="61" t="s">
        <v>5112</v>
      </c>
      <c r="AP2542" s="61" t="s">
        <v>5036</v>
      </c>
      <c r="AQ2542" s="61" t="s">
        <v>5012</v>
      </c>
      <c r="AR2542" s="28">
        <v>1160562.5</v>
      </c>
      <c r="AS2542" s="28">
        <v>0</v>
      </c>
      <c r="AT2542" s="28">
        <v>0</v>
      </c>
      <c r="AU2542" s="62"/>
      <c r="DV2542" s="31" t="s">
        <v>15</v>
      </c>
      <c r="DW2542" s="31" t="s">
        <v>25</v>
      </c>
      <c r="DX2542" s="63"/>
      <c r="DY2542" s="63"/>
      <c r="DZ2542" s="63"/>
      <c r="EA2542" s="167"/>
      <c r="EB2542" s="60"/>
      <c r="EC2542" s="60"/>
      <c r="ED2542" s="60"/>
      <c r="EE2542" s="60"/>
      <c r="EF2542" s="60"/>
      <c r="EG2542" s="60"/>
      <c r="EH2542" s="60"/>
      <c r="EI2542" s="60"/>
      <c r="EJ2542" s="60"/>
      <c r="EK2542" s="60"/>
      <c r="EL2542" s="60"/>
      <c r="EM2542" s="60"/>
      <c r="EN2542" s="60"/>
      <c r="EO2542" s="60"/>
      <c r="EP2542" s="60"/>
      <c r="EQ2542" s="60"/>
      <c r="ER2542" s="60"/>
      <c r="ES2542" s="60"/>
      <c r="ET2542" s="60"/>
      <c r="EU2542" s="60"/>
      <c r="EV2542" s="60"/>
      <c r="EW2542" s="60"/>
      <c r="EX2542" s="60"/>
      <c r="EY2542" s="60"/>
      <c r="EZ2542" s="60"/>
      <c r="FA2542" s="60"/>
      <c r="FB2542" s="60"/>
    </row>
    <row r="2543" spans="22:158" x14ac:dyDescent="0.25">
      <c r="W2543" s="33"/>
      <c r="X2543" s="33"/>
      <c r="AH2543" s="38">
        <v>100</v>
      </c>
      <c r="AI2543" s="38">
        <v>150</v>
      </c>
      <c r="AJ2543" s="38">
        <v>15550</v>
      </c>
      <c r="AK2543" s="38">
        <v>30</v>
      </c>
      <c r="AL2543" s="38">
        <v>3501758</v>
      </c>
      <c r="AM2543" s="61" t="s">
        <v>1816</v>
      </c>
      <c r="AN2543" s="61" t="s">
        <v>1695</v>
      </c>
      <c r="AO2543" s="61" t="s">
        <v>1602</v>
      </c>
      <c r="AP2543" s="61" t="s">
        <v>5036</v>
      </c>
      <c r="AQ2543" s="61" t="s">
        <v>5012</v>
      </c>
      <c r="AR2543" s="28">
        <v>994767.9</v>
      </c>
      <c r="AS2543" s="28">
        <v>0</v>
      </c>
      <c r="AT2543" s="28">
        <v>0</v>
      </c>
      <c r="AU2543" s="62"/>
      <c r="DV2543" s="31" t="s">
        <v>15</v>
      </c>
      <c r="DW2543" s="31" t="s">
        <v>25</v>
      </c>
      <c r="DX2543" s="63"/>
      <c r="DY2543" s="63"/>
      <c r="DZ2543" s="63"/>
      <c r="EA2543" s="167"/>
      <c r="EB2543" s="60"/>
      <c r="EC2543" s="60"/>
      <c r="ED2543" s="60"/>
      <c r="EE2543" s="60"/>
      <c r="EF2543" s="60"/>
      <c r="EG2543" s="60"/>
      <c r="EH2543" s="60"/>
      <c r="EI2543" s="60"/>
      <c r="EJ2543" s="60"/>
      <c r="EK2543" s="60"/>
      <c r="EL2543" s="60"/>
      <c r="EM2543" s="60"/>
      <c r="EN2543" s="60"/>
      <c r="EO2543" s="60"/>
      <c r="EP2543" s="60"/>
      <c r="EQ2543" s="60"/>
      <c r="ER2543" s="60"/>
      <c r="ES2543" s="60"/>
      <c r="ET2543" s="60"/>
      <c r="EU2543" s="60"/>
      <c r="EV2543" s="60"/>
      <c r="EW2543" s="60"/>
      <c r="EX2543" s="60"/>
      <c r="EY2543" s="60"/>
      <c r="EZ2543" s="60"/>
      <c r="FA2543" s="60"/>
      <c r="FB2543" s="60"/>
    </row>
    <row r="2544" spans="22:158" x14ac:dyDescent="0.25">
      <c r="V2544" s="1"/>
      <c r="W2544" s="33"/>
      <c r="X2544" s="33"/>
      <c r="AH2544" s="38">
        <v>100</v>
      </c>
      <c r="AI2544" s="38">
        <v>150</v>
      </c>
      <c r="AJ2544" s="38">
        <v>15800</v>
      </c>
      <c r="AK2544" s="38">
        <v>30</v>
      </c>
      <c r="AL2544" s="38">
        <v>3501758</v>
      </c>
      <c r="AM2544" s="61" t="s">
        <v>1816</v>
      </c>
      <c r="AN2544" s="61" t="s">
        <v>1695</v>
      </c>
      <c r="AO2544" s="61" t="s">
        <v>1607</v>
      </c>
      <c r="AP2544" s="61" t="s">
        <v>5036</v>
      </c>
      <c r="AQ2544" s="61" t="s">
        <v>5012</v>
      </c>
      <c r="AR2544" s="28">
        <v>310434</v>
      </c>
      <c r="AS2544" s="28">
        <v>0</v>
      </c>
      <c r="AT2544" s="28">
        <v>0</v>
      </c>
      <c r="AU2544" s="62"/>
      <c r="DV2544" s="31" t="s">
        <v>15</v>
      </c>
      <c r="DW2544" s="31" t="s">
        <v>25</v>
      </c>
      <c r="DX2544" s="63"/>
      <c r="DY2544" s="63"/>
      <c r="DZ2544" s="63"/>
      <c r="EA2544" s="167"/>
      <c r="EB2544" s="60"/>
      <c r="EC2544" s="60"/>
      <c r="ED2544" s="60"/>
      <c r="EE2544" s="60"/>
      <c r="EF2544" s="60"/>
      <c r="EG2544" s="60"/>
      <c r="EH2544" s="60"/>
      <c r="EI2544" s="60"/>
      <c r="EJ2544" s="60"/>
      <c r="EK2544" s="60"/>
      <c r="EL2544" s="60"/>
      <c r="EM2544" s="60"/>
      <c r="EN2544" s="60"/>
      <c r="EO2544" s="60"/>
      <c r="EP2544" s="60"/>
      <c r="EQ2544" s="60"/>
      <c r="ER2544" s="60"/>
      <c r="ES2544" s="60"/>
      <c r="ET2544" s="60"/>
      <c r="EU2544" s="60"/>
      <c r="EV2544" s="60"/>
      <c r="EW2544" s="60"/>
      <c r="EX2544" s="60"/>
      <c r="EY2544" s="60"/>
      <c r="EZ2544" s="60"/>
      <c r="FA2544" s="60"/>
      <c r="FB2544" s="60"/>
    </row>
    <row r="2545" spans="22:158" x14ac:dyDescent="0.25">
      <c r="V2545" s="1"/>
      <c r="W2545" s="33"/>
      <c r="X2545" s="33"/>
      <c r="AH2545" s="38">
        <v>100</v>
      </c>
      <c r="AI2545" s="38">
        <v>150</v>
      </c>
      <c r="AJ2545" s="38">
        <v>17500</v>
      </c>
      <c r="AK2545" s="38">
        <v>30</v>
      </c>
      <c r="AL2545" s="38">
        <v>3501758</v>
      </c>
      <c r="AM2545" s="61" t="s">
        <v>1816</v>
      </c>
      <c r="AN2545" s="61" t="s">
        <v>1695</v>
      </c>
      <c r="AO2545" s="61" t="s">
        <v>1644</v>
      </c>
      <c r="AP2545" s="61" t="s">
        <v>5036</v>
      </c>
      <c r="AQ2545" s="61" t="s">
        <v>5012</v>
      </c>
      <c r="AR2545" s="28">
        <v>829</v>
      </c>
      <c r="AS2545" s="28">
        <v>0</v>
      </c>
      <c r="AT2545" s="28">
        <v>0</v>
      </c>
      <c r="AU2545" s="62"/>
      <c r="DV2545" s="31" t="s">
        <v>15</v>
      </c>
      <c r="DW2545" s="31" t="s">
        <v>25</v>
      </c>
      <c r="DX2545" s="63"/>
      <c r="DY2545" s="63"/>
      <c r="DZ2545" s="63"/>
      <c r="EA2545" s="167"/>
      <c r="EB2545" s="60"/>
      <c r="EC2545" s="60"/>
      <c r="ED2545" s="60"/>
      <c r="EE2545" s="60"/>
      <c r="EF2545" s="60"/>
      <c r="EG2545" s="60"/>
      <c r="EH2545" s="60"/>
      <c r="EI2545" s="60"/>
      <c r="EJ2545" s="60"/>
      <c r="EK2545" s="60"/>
      <c r="EL2545" s="60"/>
      <c r="EM2545" s="60"/>
      <c r="EN2545" s="60"/>
      <c r="EO2545" s="60"/>
      <c r="EP2545" s="60"/>
      <c r="EQ2545" s="60"/>
      <c r="ER2545" s="60"/>
      <c r="ES2545" s="60"/>
      <c r="ET2545" s="60"/>
      <c r="EU2545" s="60"/>
      <c r="EV2545" s="60"/>
      <c r="EW2545" s="60"/>
      <c r="EX2545" s="60"/>
      <c r="EY2545" s="60"/>
      <c r="EZ2545" s="60"/>
      <c r="FA2545" s="60"/>
      <c r="FB2545" s="60"/>
    </row>
    <row r="2546" spans="22:158" x14ac:dyDescent="0.25">
      <c r="W2546" s="33"/>
      <c r="X2546" s="33"/>
      <c r="AH2546" s="38">
        <v>100</v>
      </c>
      <c r="AI2546" s="38">
        <v>155</v>
      </c>
      <c r="AJ2546" s="38">
        <v>10300</v>
      </c>
      <c r="AK2546" s="38">
        <v>30</v>
      </c>
      <c r="AL2546" s="38">
        <v>3501758</v>
      </c>
      <c r="AM2546" s="61" t="s">
        <v>1816</v>
      </c>
      <c r="AN2546" s="61" t="s">
        <v>1686</v>
      </c>
      <c r="AO2546" s="61" t="s">
        <v>5049</v>
      </c>
      <c r="AP2546" s="61" t="s">
        <v>5036</v>
      </c>
      <c r="AQ2546" s="61" t="s">
        <v>5012</v>
      </c>
      <c r="AR2546" s="28">
        <v>869215.2</v>
      </c>
      <c r="AS2546" s="28">
        <v>0</v>
      </c>
      <c r="AT2546" s="28">
        <v>0</v>
      </c>
      <c r="AU2546" s="62"/>
      <c r="DV2546" s="31" t="s">
        <v>15</v>
      </c>
      <c r="DW2546" s="31" t="s">
        <v>26</v>
      </c>
      <c r="DX2546" s="63"/>
      <c r="DY2546" s="63"/>
      <c r="DZ2546" s="63"/>
      <c r="EA2546" s="167"/>
      <c r="EB2546" s="60"/>
      <c r="EC2546" s="60"/>
      <c r="ED2546" s="60"/>
      <c r="EE2546" s="60"/>
      <c r="EF2546" s="60"/>
      <c r="EG2546" s="60"/>
      <c r="EH2546" s="60"/>
      <c r="EI2546" s="60"/>
      <c r="EJ2546" s="60"/>
      <c r="EK2546" s="60"/>
      <c r="EL2546" s="60"/>
      <c r="EM2546" s="60"/>
      <c r="EN2546" s="60"/>
      <c r="EO2546" s="60"/>
      <c r="EP2546" s="60"/>
      <c r="EQ2546" s="60"/>
      <c r="ER2546" s="60"/>
      <c r="ES2546" s="60"/>
      <c r="ET2546" s="60"/>
      <c r="EU2546" s="60"/>
      <c r="EV2546" s="60"/>
      <c r="EW2546" s="60"/>
      <c r="EX2546" s="60"/>
      <c r="EY2546" s="60"/>
      <c r="EZ2546" s="60"/>
      <c r="FA2546" s="60"/>
      <c r="FB2546" s="60"/>
    </row>
    <row r="2547" spans="22:158" x14ac:dyDescent="0.25">
      <c r="V2547" s="1"/>
      <c r="W2547" s="33"/>
      <c r="X2547" s="33"/>
      <c r="AH2547" s="38">
        <v>100</v>
      </c>
      <c r="AI2547" s="38">
        <v>155</v>
      </c>
      <c r="AJ2547" s="38">
        <v>17800</v>
      </c>
      <c r="AK2547" s="38">
        <v>30</v>
      </c>
      <c r="AL2547" s="38">
        <v>3501758</v>
      </c>
      <c r="AM2547" s="61" t="s">
        <v>1816</v>
      </c>
      <c r="AN2547" s="61" t="s">
        <v>1686</v>
      </c>
      <c r="AO2547" s="61" t="s">
        <v>1651</v>
      </c>
      <c r="AP2547" s="61" t="s">
        <v>5036</v>
      </c>
      <c r="AQ2547" s="61" t="s">
        <v>5012</v>
      </c>
      <c r="AR2547" s="28">
        <v>124173.6</v>
      </c>
      <c r="AS2547" s="28">
        <v>0</v>
      </c>
      <c r="AT2547" s="28">
        <v>0</v>
      </c>
      <c r="AU2547" s="62"/>
      <c r="DV2547" s="31" t="s">
        <v>15</v>
      </c>
      <c r="DW2547" s="31" t="s">
        <v>26</v>
      </c>
      <c r="DX2547" s="63"/>
      <c r="DY2547" s="63"/>
      <c r="DZ2547" s="63"/>
      <c r="EA2547" s="167"/>
      <c r="EB2547" s="60"/>
      <c r="EC2547" s="60"/>
      <c r="ED2547" s="60"/>
      <c r="EE2547" s="60"/>
      <c r="EF2547" s="60"/>
      <c r="EG2547" s="60"/>
      <c r="EH2547" s="60"/>
      <c r="EI2547" s="60"/>
      <c r="EJ2547" s="60"/>
      <c r="EK2547" s="60"/>
      <c r="EL2547" s="60"/>
      <c r="EM2547" s="60"/>
      <c r="EN2547" s="60"/>
      <c r="EO2547" s="60"/>
      <c r="EP2547" s="60"/>
      <c r="EQ2547" s="60"/>
      <c r="ER2547" s="60"/>
      <c r="ES2547" s="60"/>
      <c r="ET2547" s="60"/>
      <c r="EU2547" s="60"/>
      <c r="EV2547" s="60"/>
      <c r="EW2547" s="60"/>
      <c r="EX2547" s="60"/>
      <c r="EY2547" s="60"/>
      <c r="EZ2547" s="60"/>
      <c r="FA2547" s="60"/>
      <c r="FB2547" s="60"/>
    </row>
    <row r="2548" spans="22:158" x14ac:dyDescent="0.25">
      <c r="W2548" s="33"/>
      <c r="X2548" s="33"/>
      <c r="AH2548" s="38">
        <v>100</v>
      </c>
      <c r="AI2548" s="38">
        <v>105</v>
      </c>
      <c r="AJ2548" s="38">
        <v>10500</v>
      </c>
      <c r="AK2548" s="38">
        <v>30</v>
      </c>
      <c r="AL2548" s="38">
        <v>3505958</v>
      </c>
      <c r="AM2548" s="61" t="s">
        <v>1816</v>
      </c>
      <c r="AN2548" s="61" t="s">
        <v>1688</v>
      </c>
      <c r="AO2548" s="61" t="s">
        <v>5053</v>
      </c>
      <c r="AP2548" s="61" t="s">
        <v>5036</v>
      </c>
      <c r="AQ2548" s="61" t="s">
        <v>5008</v>
      </c>
      <c r="AR2548" s="28">
        <v>0</v>
      </c>
      <c r="AS2548" s="28">
        <v>0</v>
      </c>
      <c r="AT2548" s="28">
        <v>8413</v>
      </c>
      <c r="AU2548" s="62"/>
      <c r="DV2548" s="31" t="s">
        <v>27</v>
      </c>
      <c r="DW2548" s="31" t="s">
        <v>28</v>
      </c>
      <c r="DX2548" s="63"/>
      <c r="DY2548" s="63"/>
      <c r="DZ2548" s="63"/>
      <c r="EA2548" s="167"/>
      <c r="EB2548" s="60"/>
      <c r="EC2548" s="60"/>
      <c r="ED2548" s="60"/>
      <c r="EE2548" s="60"/>
      <c r="EF2548" s="60"/>
      <c r="EG2548" s="60"/>
      <c r="EH2548" s="60"/>
      <c r="EI2548" s="60"/>
      <c r="EJ2548" s="60"/>
      <c r="EK2548" s="60"/>
      <c r="EL2548" s="60"/>
      <c r="EM2548" s="60"/>
      <c r="EN2548" s="60"/>
      <c r="EO2548" s="60"/>
      <c r="EP2548" s="60"/>
      <c r="EQ2548" s="60"/>
      <c r="ER2548" s="60"/>
      <c r="ES2548" s="60"/>
      <c r="ET2548" s="60"/>
      <c r="EU2548" s="60"/>
      <c r="EV2548" s="60"/>
      <c r="EW2548" s="60"/>
      <c r="EX2548" s="60"/>
      <c r="EY2548" s="60"/>
      <c r="EZ2548" s="60"/>
      <c r="FA2548" s="60"/>
      <c r="FB2548" s="60"/>
    </row>
    <row r="2549" spans="22:158" x14ac:dyDescent="0.25">
      <c r="W2549" s="33"/>
      <c r="X2549" s="33"/>
      <c r="AH2549" s="38">
        <v>100</v>
      </c>
      <c r="AI2549" s="38">
        <v>105</v>
      </c>
      <c r="AJ2549" s="38">
        <v>10750</v>
      </c>
      <c r="AK2549" s="38">
        <v>30</v>
      </c>
      <c r="AL2549" s="38">
        <v>3505958</v>
      </c>
      <c r="AM2549" s="61" t="s">
        <v>1816</v>
      </c>
      <c r="AN2549" s="61" t="s">
        <v>1688</v>
      </c>
      <c r="AO2549" s="61" t="s">
        <v>5058</v>
      </c>
      <c r="AP2549" s="61" t="s">
        <v>5036</v>
      </c>
      <c r="AQ2549" s="61" t="s">
        <v>5008</v>
      </c>
      <c r="AR2549" s="28">
        <v>0</v>
      </c>
      <c r="AS2549" s="28">
        <v>31033</v>
      </c>
      <c r="AT2549" s="28">
        <v>0</v>
      </c>
      <c r="AU2549" s="62"/>
      <c r="DV2549" s="31" t="s">
        <v>27</v>
      </c>
      <c r="DW2549" s="31" t="s">
        <v>28</v>
      </c>
      <c r="DX2549" s="63"/>
      <c r="DY2549" s="63"/>
      <c r="DZ2549" s="63"/>
      <c r="EA2549" s="167"/>
      <c r="EB2549" s="60"/>
      <c r="EC2549" s="60"/>
      <c r="ED2549" s="60"/>
      <c r="EE2549" s="60"/>
      <c r="EF2549" s="60"/>
      <c r="EG2549" s="60"/>
      <c r="EH2549" s="60"/>
      <c r="EI2549" s="60"/>
      <c r="EJ2549" s="60"/>
      <c r="EK2549" s="60"/>
      <c r="EL2549" s="60"/>
      <c r="EM2549" s="60"/>
      <c r="EN2549" s="60"/>
      <c r="EO2549" s="60"/>
      <c r="EP2549" s="60"/>
      <c r="EQ2549" s="60"/>
      <c r="ER2549" s="60"/>
      <c r="ES2549" s="60"/>
      <c r="ET2549" s="60"/>
      <c r="EU2549" s="60"/>
      <c r="EV2549" s="60"/>
      <c r="EW2549" s="60"/>
      <c r="EX2549" s="60"/>
      <c r="EY2549" s="60"/>
      <c r="EZ2549" s="60"/>
      <c r="FA2549" s="60"/>
      <c r="FB2549" s="60"/>
    </row>
    <row r="2550" spans="22:158" x14ac:dyDescent="0.25">
      <c r="V2550" s="1"/>
      <c r="W2550" s="33"/>
      <c r="X2550" s="33"/>
      <c r="AH2550" s="38">
        <v>100</v>
      </c>
      <c r="AI2550" s="38">
        <v>105</v>
      </c>
      <c r="AJ2550" s="38">
        <v>11450</v>
      </c>
      <c r="AK2550" s="38">
        <v>30</v>
      </c>
      <c r="AL2550" s="38">
        <v>3505958</v>
      </c>
      <c r="AM2550" s="61" t="s">
        <v>1816</v>
      </c>
      <c r="AN2550" s="61" t="s">
        <v>1688</v>
      </c>
      <c r="AO2550" s="61" t="s">
        <v>5072</v>
      </c>
      <c r="AP2550" s="61" t="s">
        <v>5036</v>
      </c>
      <c r="AQ2550" s="61" t="s">
        <v>5008</v>
      </c>
      <c r="AR2550" s="28">
        <v>0</v>
      </c>
      <c r="AS2550" s="28">
        <v>3268</v>
      </c>
      <c r="AT2550" s="28">
        <v>0</v>
      </c>
      <c r="AU2550" s="62"/>
      <c r="DV2550" s="31" t="s">
        <v>27</v>
      </c>
      <c r="DW2550" s="31" t="s">
        <v>28</v>
      </c>
      <c r="DX2550" s="63"/>
      <c r="DY2550" s="63"/>
      <c r="DZ2550" s="63"/>
      <c r="EA2550" s="167"/>
      <c r="EB2550" s="60"/>
      <c r="EC2550" s="60"/>
      <c r="ED2550" s="60"/>
      <c r="EE2550" s="60"/>
      <c r="EF2550" s="60"/>
      <c r="EG2550" s="60"/>
      <c r="EH2550" s="60"/>
      <c r="EI2550" s="60"/>
      <c r="EJ2550" s="60"/>
      <c r="EK2550" s="60"/>
      <c r="EL2550" s="60"/>
      <c r="EM2550" s="60"/>
      <c r="EN2550" s="60"/>
      <c r="EO2550" s="60"/>
      <c r="EP2550" s="60"/>
      <c r="EQ2550" s="60"/>
      <c r="ER2550" s="60"/>
      <c r="ES2550" s="60"/>
      <c r="ET2550" s="60"/>
      <c r="EU2550" s="60"/>
      <c r="EV2550" s="60"/>
      <c r="EW2550" s="60"/>
      <c r="EX2550" s="60"/>
      <c r="EY2550" s="60"/>
      <c r="EZ2550" s="60"/>
      <c r="FA2550" s="60"/>
      <c r="FB2550" s="60"/>
    </row>
    <row r="2551" spans="22:158" x14ac:dyDescent="0.25">
      <c r="V2551" s="1"/>
      <c r="W2551" s="33"/>
      <c r="X2551" s="33"/>
      <c r="AH2551" s="38">
        <v>100</v>
      </c>
      <c r="AI2551" s="38">
        <v>105</v>
      </c>
      <c r="AJ2551" s="38">
        <v>13100</v>
      </c>
      <c r="AK2551" s="38">
        <v>30</v>
      </c>
      <c r="AL2551" s="38">
        <v>3505958</v>
      </c>
      <c r="AM2551" s="61" t="s">
        <v>1816</v>
      </c>
      <c r="AN2551" s="61" t="s">
        <v>1688</v>
      </c>
      <c r="AO2551" s="61" t="s">
        <v>5104</v>
      </c>
      <c r="AP2551" s="61" t="s">
        <v>5036</v>
      </c>
      <c r="AQ2551" s="61" t="s">
        <v>5008</v>
      </c>
      <c r="AR2551" s="28">
        <v>0</v>
      </c>
      <c r="AS2551" s="28">
        <v>0</v>
      </c>
      <c r="AT2551" s="28">
        <v>0</v>
      </c>
      <c r="AU2551" s="62"/>
      <c r="DV2551" s="31" t="s">
        <v>27</v>
      </c>
      <c r="DW2551" s="31" t="s">
        <v>28</v>
      </c>
      <c r="DX2551" s="63"/>
      <c r="DY2551" s="63"/>
      <c r="DZ2551" s="63"/>
      <c r="EA2551" s="167"/>
      <c r="EB2551" s="60"/>
      <c r="EC2551" s="60"/>
      <c r="ED2551" s="60"/>
      <c r="EE2551" s="60"/>
      <c r="EF2551" s="60"/>
      <c r="EG2551" s="60"/>
      <c r="EH2551" s="60"/>
      <c r="EI2551" s="60"/>
      <c r="EJ2551" s="60"/>
      <c r="EK2551" s="60"/>
      <c r="EL2551" s="60"/>
      <c r="EM2551" s="60"/>
      <c r="EN2551" s="60"/>
      <c r="EO2551" s="60"/>
      <c r="EP2551" s="60"/>
      <c r="EQ2551" s="60"/>
      <c r="ER2551" s="60"/>
      <c r="ES2551" s="60"/>
      <c r="ET2551" s="60"/>
      <c r="EU2551" s="60"/>
      <c r="EV2551" s="60"/>
      <c r="EW2551" s="60"/>
      <c r="EX2551" s="60"/>
      <c r="EY2551" s="60"/>
      <c r="EZ2551" s="60"/>
      <c r="FA2551" s="60"/>
      <c r="FB2551" s="60"/>
    </row>
    <row r="2552" spans="22:158" x14ac:dyDescent="0.25">
      <c r="W2552" s="33"/>
      <c r="X2552" s="33"/>
      <c r="AH2552" s="38">
        <v>100</v>
      </c>
      <c r="AI2552" s="38">
        <v>105</v>
      </c>
      <c r="AJ2552" s="38">
        <v>13800</v>
      </c>
      <c r="AK2552" s="38">
        <v>30</v>
      </c>
      <c r="AL2552" s="38">
        <v>3505958</v>
      </c>
      <c r="AM2552" s="61" t="s">
        <v>1816</v>
      </c>
      <c r="AN2552" s="61" t="s">
        <v>1688</v>
      </c>
      <c r="AO2552" s="61" t="s">
        <v>5120</v>
      </c>
      <c r="AP2552" s="61" t="s">
        <v>5036</v>
      </c>
      <c r="AQ2552" s="61" t="s">
        <v>5008</v>
      </c>
      <c r="AR2552" s="28">
        <v>0</v>
      </c>
      <c r="AS2552" s="28">
        <v>1610083</v>
      </c>
      <c r="AT2552" s="28">
        <v>1356316</v>
      </c>
      <c r="AU2552" s="62"/>
      <c r="DV2552" s="31" t="s">
        <v>27</v>
      </c>
      <c r="DW2552" s="31" t="s">
        <v>28</v>
      </c>
      <c r="DX2552" s="63"/>
      <c r="DY2552" s="63"/>
      <c r="DZ2552" s="63"/>
      <c r="EA2552" s="167"/>
      <c r="EB2552" s="60"/>
      <c r="EC2552" s="60"/>
      <c r="ED2552" s="60"/>
      <c r="EE2552" s="60"/>
      <c r="EF2552" s="60"/>
      <c r="EG2552" s="60"/>
      <c r="EH2552" s="60"/>
      <c r="EI2552" s="60"/>
      <c r="EJ2552" s="60"/>
      <c r="EK2552" s="60"/>
      <c r="EL2552" s="60"/>
      <c r="EM2552" s="60"/>
      <c r="EN2552" s="60"/>
      <c r="EO2552" s="60"/>
      <c r="EP2552" s="60"/>
      <c r="EQ2552" s="60"/>
      <c r="ER2552" s="60"/>
      <c r="ES2552" s="60"/>
      <c r="ET2552" s="60"/>
      <c r="EU2552" s="60"/>
      <c r="EV2552" s="60"/>
      <c r="EW2552" s="60"/>
      <c r="EX2552" s="60"/>
      <c r="EY2552" s="60"/>
      <c r="EZ2552" s="60"/>
      <c r="FA2552" s="60"/>
      <c r="FB2552" s="60"/>
    </row>
    <row r="2553" spans="22:158" x14ac:dyDescent="0.25">
      <c r="W2553" s="33"/>
      <c r="X2553" s="33"/>
      <c r="AH2553" s="38">
        <v>100</v>
      </c>
      <c r="AI2553" s="38">
        <v>105</v>
      </c>
      <c r="AJ2553" s="38">
        <v>14000</v>
      </c>
      <c r="AK2553" s="38">
        <v>30</v>
      </c>
      <c r="AL2553" s="38">
        <v>3505958</v>
      </c>
      <c r="AM2553" s="61" t="s">
        <v>1816</v>
      </c>
      <c r="AN2553" s="61" t="s">
        <v>1688</v>
      </c>
      <c r="AO2553" s="61" t="s">
        <v>5124</v>
      </c>
      <c r="AP2553" s="61" t="s">
        <v>5036</v>
      </c>
      <c r="AQ2553" s="61" t="s">
        <v>5008</v>
      </c>
      <c r="AR2553" s="28">
        <v>0</v>
      </c>
      <c r="AS2553" s="28">
        <v>0</v>
      </c>
      <c r="AT2553" s="28">
        <v>585</v>
      </c>
      <c r="AU2553" s="62"/>
      <c r="DV2553" s="31" t="s">
        <v>27</v>
      </c>
      <c r="DW2553" s="31" t="s">
        <v>28</v>
      </c>
      <c r="DX2553" s="63"/>
      <c r="DY2553" s="63"/>
      <c r="DZ2553" s="63"/>
      <c r="EA2553" s="167"/>
      <c r="EB2553" s="60"/>
      <c r="EC2553" s="60"/>
      <c r="ED2553" s="60"/>
      <c r="EE2553" s="60"/>
      <c r="EF2553" s="60"/>
      <c r="EG2553" s="60"/>
      <c r="EH2553" s="60"/>
      <c r="EI2553" s="60"/>
      <c r="EJ2553" s="60"/>
      <c r="EK2553" s="60"/>
      <c r="EL2553" s="60"/>
      <c r="EM2553" s="60"/>
      <c r="EN2553" s="60"/>
      <c r="EO2553" s="60"/>
      <c r="EP2553" s="60"/>
      <c r="EQ2553" s="60"/>
      <c r="ER2553" s="60"/>
      <c r="ES2553" s="60"/>
      <c r="ET2553" s="60"/>
      <c r="EU2553" s="60"/>
      <c r="EV2553" s="60"/>
      <c r="EW2553" s="60"/>
      <c r="EX2553" s="60"/>
      <c r="EY2553" s="60"/>
      <c r="EZ2553" s="60"/>
      <c r="FA2553" s="60"/>
      <c r="FB2553" s="60"/>
    </row>
    <row r="2554" spans="22:158" x14ac:dyDescent="0.25">
      <c r="V2554" s="1"/>
      <c r="W2554" s="33"/>
      <c r="X2554" s="33"/>
      <c r="AH2554" s="38">
        <v>100</v>
      </c>
      <c r="AI2554" s="38">
        <v>105</v>
      </c>
      <c r="AJ2554" s="38">
        <v>16350</v>
      </c>
      <c r="AK2554" s="38">
        <v>30</v>
      </c>
      <c r="AL2554" s="38">
        <v>3505958</v>
      </c>
      <c r="AM2554" s="61" t="s">
        <v>1816</v>
      </c>
      <c r="AN2554" s="61" t="s">
        <v>1688</v>
      </c>
      <c r="AO2554" s="61" t="s">
        <v>1618</v>
      </c>
      <c r="AP2554" s="61" t="s">
        <v>5036</v>
      </c>
      <c r="AQ2554" s="61" t="s">
        <v>5008</v>
      </c>
      <c r="AR2554" s="28">
        <v>0</v>
      </c>
      <c r="AS2554" s="28">
        <v>15627</v>
      </c>
      <c r="AT2554" s="28">
        <v>45302</v>
      </c>
      <c r="AU2554" s="62"/>
      <c r="DV2554" s="31" t="s">
        <v>27</v>
      </c>
      <c r="DW2554" s="31" t="s">
        <v>28</v>
      </c>
      <c r="DX2554" s="63"/>
      <c r="DY2554" s="63"/>
      <c r="DZ2554" s="63"/>
      <c r="EA2554" s="167"/>
      <c r="EB2554" s="60"/>
      <c r="EC2554" s="60"/>
      <c r="ED2554" s="60"/>
      <c r="EE2554" s="60"/>
      <c r="EF2554" s="60"/>
      <c r="EG2554" s="60"/>
      <c r="EH2554" s="60"/>
      <c r="EI2554" s="60"/>
      <c r="EJ2554" s="60"/>
      <c r="EK2554" s="60"/>
      <c r="EL2554" s="60"/>
      <c r="EM2554" s="60"/>
      <c r="EN2554" s="60"/>
      <c r="EO2554" s="60"/>
      <c r="EP2554" s="60"/>
      <c r="EQ2554" s="60"/>
      <c r="ER2554" s="60"/>
      <c r="ES2554" s="60"/>
      <c r="ET2554" s="60"/>
      <c r="EU2554" s="60"/>
      <c r="EV2554" s="60"/>
      <c r="EW2554" s="60"/>
      <c r="EX2554" s="60"/>
      <c r="EY2554" s="60"/>
      <c r="EZ2554" s="60"/>
      <c r="FA2554" s="60"/>
      <c r="FB2554" s="60"/>
    </row>
    <row r="2555" spans="22:158" x14ac:dyDescent="0.25">
      <c r="W2555" s="33"/>
      <c r="X2555" s="33"/>
      <c r="AH2555" s="38">
        <v>100</v>
      </c>
      <c r="AI2555" s="38">
        <v>105</v>
      </c>
      <c r="AJ2555" s="38">
        <v>18000</v>
      </c>
      <c r="AK2555" s="38">
        <v>30</v>
      </c>
      <c r="AL2555" s="38">
        <v>3505958</v>
      </c>
      <c r="AM2555" s="61" t="s">
        <v>1816</v>
      </c>
      <c r="AN2555" s="61" t="s">
        <v>1688</v>
      </c>
      <c r="AO2555" s="61" t="s">
        <v>1655</v>
      </c>
      <c r="AP2555" s="61" t="s">
        <v>5036</v>
      </c>
      <c r="AQ2555" s="61" t="s">
        <v>5008</v>
      </c>
      <c r="AR2555" s="28">
        <v>0</v>
      </c>
      <c r="AS2555" s="28">
        <v>11560</v>
      </c>
      <c r="AT2555" s="28">
        <v>0</v>
      </c>
      <c r="AU2555" s="62"/>
      <c r="DV2555" s="31" t="s">
        <v>27</v>
      </c>
      <c r="DW2555" s="31" t="s">
        <v>28</v>
      </c>
      <c r="DX2555" s="63"/>
      <c r="DY2555" s="63"/>
      <c r="DZ2555" s="63"/>
      <c r="EA2555" s="167"/>
      <c r="EB2555" s="60"/>
      <c r="EC2555" s="60"/>
      <c r="ED2555" s="60"/>
      <c r="EE2555" s="60"/>
      <c r="EF2555" s="60"/>
      <c r="EG2555" s="60"/>
      <c r="EH2555" s="60"/>
      <c r="EI2555" s="60"/>
      <c r="EJ2555" s="60"/>
      <c r="EK2555" s="60"/>
      <c r="EL2555" s="60"/>
      <c r="EM2555" s="60"/>
      <c r="EN2555" s="60"/>
      <c r="EO2555" s="60"/>
      <c r="EP2555" s="60"/>
      <c r="EQ2555" s="60"/>
      <c r="ER2555" s="60"/>
      <c r="ES2555" s="60"/>
      <c r="ET2555" s="60"/>
      <c r="EU2555" s="60"/>
      <c r="EV2555" s="60"/>
      <c r="EW2555" s="60"/>
      <c r="EX2555" s="60"/>
      <c r="EY2555" s="60"/>
      <c r="EZ2555" s="60"/>
      <c r="FA2555" s="60"/>
      <c r="FB2555" s="60"/>
    </row>
    <row r="2556" spans="22:158" x14ac:dyDescent="0.25">
      <c r="V2556" s="1"/>
      <c r="W2556" s="33"/>
      <c r="X2556" s="33"/>
      <c r="AH2556" s="38">
        <v>100</v>
      </c>
      <c r="AI2556" s="38">
        <v>105</v>
      </c>
      <c r="AJ2556" s="38">
        <v>18400</v>
      </c>
      <c r="AK2556" s="38">
        <v>30</v>
      </c>
      <c r="AL2556" s="38">
        <v>3505958</v>
      </c>
      <c r="AM2556" s="61" t="s">
        <v>1816</v>
      </c>
      <c r="AN2556" s="61" t="s">
        <v>1688</v>
      </c>
      <c r="AO2556" s="61" t="s">
        <v>1664</v>
      </c>
      <c r="AP2556" s="61" t="s">
        <v>5036</v>
      </c>
      <c r="AQ2556" s="61" t="s">
        <v>5008</v>
      </c>
      <c r="AR2556" s="28">
        <v>0</v>
      </c>
      <c r="AS2556" s="28">
        <v>0</v>
      </c>
      <c r="AT2556" s="28">
        <v>674806</v>
      </c>
      <c r="AU2556" s="62"/>
      <c r="DV2556" s="31" t="s">
        <v>27</v>
      </c>
      <c r="DW2556" s="31" t="s">
        <v>28</v>
      </c>
      <c r="DX2556" s="63"/>
      <c r="DY2556" s="63"/>
      <c r="DZ2556" s="63"/>
      <c r="EA2556" s="167"/>
      <c r="EB2556" s="60"/>
      <c r="EC2556" s="60"/>
      <c r="ED2556" s="60"/>
      <c r="EE2556" s="60"/>
      <c r="EF2556" s="60"/>
      <c r="EG2556" s="60"/>
      <c r="EH2556" s="60"/>
      <c r="EI2556" s="60"/>
      <c r="EJ2556" s="60"/>
      <c r="EK2556" s="60"/>
      <c r="EL2556" s="60"/>
      <c r="EM2556" s="60"/>
      <c r="EN2556" s="60"/>
      <c r="EO2556" s="60"/>
      <c r="EP2556" s="60"/>
      <c r="EQ2556" s="60"/>
      <c r="ER2556" s="60"/>
      <c r="ES2556" s="60"/>
      <c r="ET2556" s="60"/>
      <c r="EU2556" s="60"/>
      <c r="EV2556" s="60"/>
      <c r="EW2556" s="60"/>
      <c r="EX2556" s="60"/>
      <c r="EY2556" s="60"/>
      <c r="EZ2556" s="60"/>
      <c r="FA2556" s="60"/>
      <c r="FB2556" s="60"/>
    </row>
    <row r="2557" spans="22:158" x14ac:dyDescent="0.25">
      <c r="W2557" s="33"/>
      <c r="X2557" s="33"/>
      <c r="AH2557" s="38">
        <v>100</v>
      </c>
      <c r="AI2557" s="38">
        <v>105</v>
      </c>
      <c r="AJ2557" s="38">
        <v>18550</v>
      </c>
      <c r="AK2557" s="38">
        <v>30</v>
      </c>
      <c r="AL2557" s="38">
        <v>3505958</v>
      </c>
      <c r="AM2557" s="61" t="s">
        <v>1816</v>
      </c>
      <c r="AN2557" s="61" t="s">
        <v>1688</v>
      </c>
      <c r="AO2557" s="61" t="s">
        <v>1667</v>
      </c>
      <c r="AP2557" s="61" t="s">
        <v>5036</v>
      </c>
      <c r="AQ2557" s="61" t="s">
        <v>5008</v>
      </c>
      <c r="AR2557" s="28">
        <v>0</v>
      </c>
      <c r="AS2557" s="28">
        <v>15817</v>
      </c>
      <c r="AT2557" s="28">
        <v>0</v>
      </c>
      <c r="AU2557" s="62"/>
      <c r="DV2557" s="31" t="s">
        <v>27</v>
      </c>
      <c r="DW2557" s="31" t="s">
        <v>28</v>
      </c>
      <c r="DX2557" s="63"/>
      <c r="DY2557" s="63"/>
      <c r="DZ2557" s="63"/>
      <c r="EA2557" s="167"/>
      <c r="EB2557" s="60"/>
      <c r="EC2557" s="60"/>
      <c r="ED2557" s="60"/>
      <c r="EE2557" s="60"/>
      <c r="EF2557" s="60"/>
      <c r="EG2557" s="60"/>
      <c r="EH2557" s="60"/>
      <c r="EI2557" s="60"/>
      <c r="EJ2557" s="60"/>
      <c r="EK2557" s="60"/>
      <c r="EL2557" s="60"/>
      <c r="EM2557" s="60"/>
      <c r="EN2557" s="60"/>
      <c r="EO2557" s="60"/>
      <c r="EP2557" s="60"/>
      <c r="EQ2557" s="60"/>
      <c r="ER2557" s="60"/>
      <c r="ES2557" s="60"/>
      <c r="ET2557" s="60"/>
      <c r="EU2557" s="60"/>
      <c r="EV2557" s="60"/>
      <c r="EW2557" s="60"/>
      <c r="EX2557" s="60"/>
      <c r="EY2557" s="60"/>
      <c r="EZ2557" s="60"/>
      <c r="FA2557" s="60"/>
      <c r="FB2557" s="60"/>
    </row>
    <row r="2558" spans="22:158" x14ac:dyDescent="0.25">
      <c r="V2558" s="1"/>
      <c r="W2558" s="33"/>
      <c r="X2558" s="33"/>
      <c r="AH2558" s="38">
        <v>100</v>
      </c>
      <c r="AI2558" s="38">
        <v>110</v>
      </c>
      <c r="AJ2558" s="38">
        <v>15050</v>
      </c>
      <c r="AK2558" s="38">
        <v>30</v>
      </c>
      <c r="AL2558" s="38">
        <v>3505958</v>
      </c>
      <c r="AM2558" s="61" t="s">
        <v>1816</v>
      </c>
      <c r="AN2558" s="61" t="s">
        <v>1696</v>
      </c>
      <c r="AO2558" s="61" t="s">
        <v>1591</v>
      </c>
      <c r="AP2558" s="61" t="s">
        <v>5036</v>
      </c>
      <c r="AQ2558" s="61" t="s">
        <v>5008</v>
      </c>
      <c r="AR2558" s="28">
        <v>0</v>
      </c>
      <c r="AS2558" s="28">
        <v>504139</v>
      </c>
      <c r="AT2558" s="28">
        <v>1112126</v>
      </c>
      <c r="AU2558" s="62"/>
      <c r="DV2558" s="31" t="s">
        <v>27</v>
      </c>
      <c r="DW2558" s="31" t="s">
        <v>29</v>
      </c>
      <c r="DX2558" s="63"/>
      <c r="DY2558" s="63"/>
      <c r="DZ2558" s="63"/>
      <c r="EA2558" s="167"/>
      <c r="EB2558" s="60"/>
      <c r="EC2558" s="60"/>
      <c r="ED2558" s="60"/>
      <c r="EE2558" s="60"/>
      <c r="EF2558" s="60"/>
      <c r="EG2558" s="60"/>
      <c r="EH2558" s="60"/>
      <c r="EI2558" s="60"/>
      <c r="EJ2558" s="60"/>
      <c r="EK2558" s="60"/>
      <c r="EL2558" s="60"/>
      <c r="EM2558" s="60"/>
      <c r="EN2558" s="60"/>
      <c r="EO2558" s="60"/>
      <c r="EP2558" s="60"/>
      <c r="EQ2558" s="60"/>
      <c r="ER2558" s="60"/>
      <c r="ES2558" s="60"/>
      <c r="ET2558" s="60"/>
      <c r="EU2558" s="60"/>
      <c r="EV2558" s="60"/>
      <c r="EW2558" s="60"/>
      <c r="EX2558" s="60"/>
      <c r="EY2558" s="60"/>
      <c r="EZ2558" s="60"/>
      <c r="FA2558" s="60"/>
      <c r="FB2558" s="60"/>
    </row>
    <row r="2559" spans="22:158" x14ac:dyDescent="0.25">
      <c r="V2559" s="1"/>
      <c r="W2559" s="33"/>
      <c r="X2559" s="33"/>
      <c r="AH2559" s="38">
        <v>100</v>
      </c>
      <c r="AI2559" s="38">
        <v>110</v>
      </c>
      <c r="AJ2559" s="38">
        <v>15250</v>
      </c>
      <c r="AK2559" s="38">
        <v>30</v>
      </c>
      <c r="AL2559" s="38">
        <v>3505958</v>
      </c>
      <c r="AM2559" s="61" t="s">
        <v>1816</v>
      </c>
      <c r="AN2559" s="61" t="s">
        <v>1696</v>
      </c>
      <c r="AO2559" s="61" t="s">
        <v>1595</v>
      </c>
      <c r="AP2559" s="61" t="s">
        <v>5036</v>
      </c>
      <c r="AQ2559" s="61" t="s">
        <v>5008</v>
      </c>
      <c r="AR2559" s="28">
        <v>0</v>
      </c>
      <c r="AS2559" s="28">
        <v>0</v>
      </c>
      <c r="AT2559" s="28">
        <v>0</v>
      </c>
      <c r="AU2559" s="62"/>
      <c r="DV2559" s="31" t="s">
        <v>27</v>
      </c>
      <c r="DW2559" s="31" t="s">
        <v>29</v>
      </c>
      <c r="DX2559" s="63"/>
      <c r="DY2559" s="63"/>
      <c r="DZ2559" s="63"/>
      <c r="EA2559" s="167"/>
      <c r="EB2559" s="60"/>
      <c r="EC2559" s="60"/>
      <c r="ED2559" s="60"/>
      <c r="EE2559" s="60"/>
      <c r="EF2559" s="60"/>
      <c r="EG2559" s="60"/>
      <c r="EH2559" s="60"/>
      <c r="EI2559" s="60"/>
      <c r="EJ2559" s="60"/>
      <c r="EK2559" s="60"/>
      <c r="EL2559" s="60"/>
      <c r="EM2559" s="60"/>
      <c r="EN2559" s="60"/>
      <c r="EO2559" s="60"/>
      <c r="EP2559" s="60"/>
      <c r="EQ2559" s="60"/>
      <c r="ER2559" s="60"/>
      <c r="ES2559" s="60"/>
      <c r="ET2559" s="60"/>
      <c r="EU2559" s="60"/>
      <c r="EV2559" s="60"/>
      <c r="EW2559" s="60"/>
      <c r="EX2559" s="60"/>
      <c r="EY2559" s="60"/>
      <c r="EZ2559" s="60"/>
      <c r="FA2559" s="60"/>
      <c r="FB2559" s="60"/>
    </row>
    <row r="2560" spans="22:158" x14ac:dyDescent="0.25">
      <c r="W2560" s="33"/>
      <c r="X2560" s="33"/>
      <c r="AH2560" s="38">
        <v>100</v>
      </c>
      <c r="AI2560" s="38">
        <v>110</v>
      </c>
      <c r="AJ2560" s="38">
        <v>15650</v>
      </c>
      <c r="AK2560" s="38">
        <v>30</v>
      </c>
      <c r="AL2560" s="38">
        <v>3505958</v>
      </c>
      <c r="AM2560" s="61" t="s">
        <v>1816</v>
      </c>
      <c r="AN2560" s="61" t="s">
        <v>1696</v>
      </c>
      <c r="AO2560" s="61" t="s">
        <v>1604</v>
      </c>
      <c r="AP2560" s="61" t="s">
        <v>5036</v>
      </c>
      <c r="AQ2560" s="61" t="s">
        <v>5008</v>
      </c>
      <c r="AR2560" s="28">
        <v>0</v>
      </c>
      <c r="AS2560" s="28">
        <v>0</v>
      </c>
      <c r="AT2560" s="28">
        <v>100951</v>
      </c>
      <c r="AU2560" s="62"/>
      <c r="DV2560" s="31" t="s">
        <v>27</v>
      </c>
      <c r="DW2560" s="31" t="s">
        <v>29</v>
      </c>
      <c r="DX2560" s="63"/>
      <c r="DY2560" s="63"/>
      <c r="DZ2560" s="63"/>
      <c r="EA2560" s="167"/>
      <c r="EB2560" s="60"/>
      <c r="EC2560" s="60"/>
      <c r="ED2560" s="60"/>
      <c r="EE2560" s="60"/>
      <c r="EF2560" s="60"/>
      <c r="EG2560" s="60"/>
      <c r="EH2560" s="60"/>
      <c r="EI2560" s="60"/>
      <c r="EJ2560" s="60"/>
      <c r="EK2560" s="60"/>
      <c r="EL2560" s="60"/>
      <c r="EM2560" s="60"/>
      <c r="EN2560" s="60"/>
      <c r="EO2560" s="60"/>
      <c r="EP2560" s="60"/>
      <c r="EQ2560" s="60"/>
      <c r="ER2560" s="60"/>
      <c r="ES2560" s="60"/>
      <c r="ET2560" s="60"/>
      <c r="EU2560" s="60"/>
      <c r="EV2560" s="60"/>
      <c r="EW2560" s="60"/>
      <c r="EX2560" s="60"/>
      <c r="EY2560" s="60"/>
      <c r="EZ2560" s="60"/>
      <c r="FA2560" s="60"/>
      <c r="FB2560" s="60"/>
    </row>
    <row r="2561" spans="22:158" x14ac:dyDescent="0.25">
      <c r="V2561" s="1"/>
      <c r="W2561" s="33"/>
      <c r="X2561" s="33"/>
      <c r="AH2561" s="38">
        <v>100</v>
      </c>
      <c r="AI2561" s="38">
        <v>110</v>
      </c>
      <c r="AJ2561" s="38">
        <v>16400</v>
      </c>
      <c r="AK2561" s="38">
        <v>30</v>
      </c>
      <c r="AL2561" s="38">
        <v>3505958</v>
      </c>
      <c r="AM2561" s="61" t="s">
        <v>1816</v>
      </c>
      <c r="AN2561" s="61" t="s">
        <v>1696</v>
      </c>
      <c r="AO2561" s="61" t="s">
        <v>1620</v>
      </c>
      <c r="AP2561" s="61" t="s">
        <v>5036</v>
      </c>
      <c r="AQ2561" s="61" t="s">
        <v>5008</v>
      </c>
      <c r="AR2561" s="28">
        <v>0</v>
      </c>
      <c r="AS2561" s="28">
        <v>605</v>
      </c>
      <c r="AT2561" s="28">
        <v>0</v>
      </c>
      <c r="AU2561" s="62"/>
      <c r="DV2561" s="31" t="s">
        <v>27</v>
      </c>
      <c r="DW2561" s="31" t="s">
        <v>29</v>
      </c>
      <c r="DX2561" s="63"/>
      <c r="DY2561" s="63"/>
      <c r="DZ2561" s="63"/>
      <c r="EA2561" s="167"/>
      <c r="EB2561" s="60"/>
      <c r="EC2561" s="60"/>
      <c r="ED2561" s="60"/>
      <c r="EE2561" s="60"/>
      <c r="EF2561" s="60"/>
      <c r="EG2561" s="60"/>
      <c r="EH2561" s="60"/>
      <c r="EI2561" s="60"/>
      <c r="EJ2561" s="60"/>
      <c r="EK2561" s="60"/>
      <c r="EL2561" s="60"/>
      <c r="EM2561" s="60"/>
      <c r="EN2561" s="60"/>
      <c r="EO2561" s="60"/>
      <c r="EP2561" s="60"/>
      <c r="EQ2561" s="60"/>
      <c r="ER2561" s="60"/>
      <c r="ES2561" s="60"/>
      <c r="ET2561" s="60"/>
      <c r="EU2561" s="60"/>
      <c r="EV2561" s="60"/>
      <c r="EW2561" s="60"/>
      <c r="EX2561" s="60"/>
      <c r="EY2561" s="60"/>
      <c r="EZ2561" s="60"/>
      <c r="FA2561" s="60"/>
      <c r="FB2561" s="60"/>
    </row>
    <row r="2562" spans="22:158" x14ac:dyDescent="0.25">
      <c r="V2562" s="1"/>
      <c r="W2562" s="33"/>
      <c r="X2562" s="33"/>
      <c r="AH2562" s="38">
        <v>100</v>
      </c>
      <c r="AI2562" s="38">
        <v>110</v>
      </c>
      <c r="AJ2562" s="38">
        <v>17000</v>
      </c>
      <c r="AK2562" s="38">
        <v>30</v>
      </c>
      <c r="AL2562" s="38">
        <v>3505958</v>
      </c>
      <c r="AM2562" s="61" t="s">
        <v>1816</v>
      </c>
      <c r="AN2562" s="61" t="s">
        <v>1696</v>
      </c>
      <c r="AO2562" s="61" t="s">
        <v>1633</v>
      </c>
      <c r="AP2562" s="61" t="s">
        <v>5036</v>
      </c>
      <c r="AQ2562" s="61" t="s">
        <v>5008</v>
      </c>
      <c r="AR2562" s="28">
        <v>0</v>
      </c>
      <c r="AS2562" s="28">
        <v>16867</v>
      </c>
      <c r="AT2562" s="28">
        <v>233393</v>
      </c>
      <c r="AU2562" s="62"/>
      <c r="DV2562" s="31" t="s">
        <v>27</v>
      </c>
      <c r="DW2562" s="31" t="s">
        <v>29</v>
      </c>
      <c r="DX2562" s="63"/>
      <c r="DY2562" s="63"/>
      <c r="DZ2562" s="63"/>
      <c r="EA2562" s="167"/>
      <c r="EB2562" s="60"/>
      <c r="EC2562" s="60"/>
      <c r="ED2562" s="60"/>
      <c r="EE2562" s="60"/>
      <c r="EF2562" s="60"/>
      <c r="EG2562" s="60"/>
      <c r="EH2562" s="60"/>
      <c r="EI2562" s="60"/>
      <c r="EJ2562" s="60"/>
      <c r="EK2562" s="60"/>
      <c r="EL2562" s="60"/>
      <c r="EM2562" s="60"/>
      <c r="EN2562" s="60"/>
      <c r="EO2562" s="60"/>
      <c r="EP2562" s="60"/>
      <c r="EQ2562" s="60"/>
      <c r="ER2562" s="60"/>
      <c r="ES2562" s="60"/>
      <c r="ET2562" s="60"/>
      <c r="EU2562" s="60"/>
      <c r="EV2562" s="60"/>
      <c r="EW2562" s="60"/>
      <c r="EX2562" s="60"/>
      <c r="EY2562" s="60"/>
      <c r="EZ2562" s="60"/>
      <c r="FA2562" s="60"/>
      <c r="FB2562" s="60"/>
    </row>
    <row r="2563" spans="22:158" x14ac:dyDescent="0.25">
      <c r="W2563" s="33"/>
      <c r="X2563" s="33"/>
      <c r="AH2563" s="38">
        <v>100</v>
      </c>
      <c r="AI2563" s="38">
        <v>110</v>
      </c>
      <c r="AJ2563" s="38">
        <v>17620</v>
      </c>
      <c r="AK2563" s="38">
        <v>30</v>
      </c>
      <c r="AL2563" s="38">
        <v>3505958</v>
      </c>
      <c r="AM2563" s="61" t="s">
        <v>1816</v>
      </c>
      <c r="AN2563" s="61" t="s">
        <v>1696</v>
      </c>
      <c r="AO2563" s="61" t="s">
        <v>1646</v>
      </c>
      <c r="AP2563" s="61" t="s">
        <v>5036</v>
      </c>
      <c r="AQ2563" s="61" t="s">
        <v>5008</v>
      </c>
      <c r="AR2563" s="28">
        <v>0</v>
      </c>
      <c r="AS2563" s="28">
        <v>2428</v>
      </c>
      <c r="AT2563" s="28">
        <v>0</v>
      </c>
      <c r="AU2563" s="62"/>
      <c r="DV2563" s="31" t="s">
        <v>27</v>
      </c>
      <c r="DW2563" s="31" t="s">
        <v>29</v>
      </c>
      <c r="DX2563" s="63"/>
      <c r="DY2563" s="63"/>
      <c r="DZ2563" s="63"/>
      <c r="EA2563" s="167"/>
      <c r="EB2563" s="60"/>
      <c r="EC2563" s="60"/>
      <c r="ED2563" s="60"/>
      <c r="EE2563" s="60"/>
      <c r="EF2563" s="60"/>
      <c r="EG2563" s="60"/>
      <c r="EH2563" s="60"/>
      <c r="EI2563" s="60"/>
      <c r="EJ2563" s="60"/>
      <c r="EK2563" s="60"/>
      <c r="EL2563" s="60"/>
      <c r="EM2563" s="60"/>
      <c r="EN2563" s="60"/>
      <c r="EO2563" s="60"/>
      <c r="EP2563" s="60"/>
      <c r="EQ2563" s="60"/>
      <c r="ER2563" s="60"/>
      <c r="ES2563" s="60"/>
      <c r="ET2563" s="60"/>
      <c r="EU2563" s="60"/>
      <c r="EV2563" s="60"/>
      <c r="EW2563" s="60"/>
      <c r="EX2563" s="60"/>
      <c r="EY2563" s="60"/>
      <c r="EZ2563" s="60"/>
      <c r="FA2563" s="60"/>
      <c r="FB2563" s="60"/>
    </row>
    <row r="2564" spans="22:158" x14ac:dyDescent="0.25">
      <c r="W2564" s="33"/>
      <c r="X2564" s="33"/>
      <c r="AH2564" s="38">
        <v>100</v>
      </c>
      <c r="AI2564" s="38">
        <v>115</v>
      </c>
      <c r="AJ2564" s="38">
        <v>16950</v>
      </c>
      <c r="AK2564" s="38">
        <v>30</v>
      </c>
      <c r="AL2564" s="38">
        <v>3505958</v>
      </c>
      <c r="AM2564" s="61" t="s">
        <v>1816</v>
      </c>
      <c r="AN2564" s="61" t="s">
        <v>1697</v>
      </c>
      <c r="AO2564" s="61" t="s">
        <v>1632</v>
      </c>
      <c r="AP2564" s="61" t="s">
        <v>5036</v>
      </c>
      <c r="AQ2564" s="61" t="s">
        <v>5008</v>
      </c>
      <c r="AR2564" s="28">
        <v>0</v>
      </c>
      <c r="AS2564" s="28">
        <v>1208</v>
      </c>
      <c r="AT2564" s="28">
        <v>7693</v>
      </c>
      <c r="AU2564" s="62"/>
      <c r="DV2564" s="31" t="s">
        <v>27</v>
      </c>
      <c r="DW2564" s="31" t="s">
        <v>30</v>
      </c>
      <c r="DX2564" s="63"/>
      <c r="DY2564" s="63"/>
      <c r="DZ2564" s="63"/>
      <c r="EA2564" s="167"/>
      <c r="EB2564" s="60"/>
      <c r="EC2564" s="60"/>
      <c r="ED2564" s="60"/>
      <c r="EE2564" s="60"/>
      <c r="EF2564" s="60"/>
      <c r="EG2564" s="60"/>
      <c r="EH2564" s="60"/>
      <c r="EI2564" s="60"/>
      <c r="EJ2564" s="60"/>
      <c r="EK2564" s="60"/>
      <c r="EL2564" s="60"/>
      <c r="EM2564" s="60"/>
      <c r="EN2564" s="60"/>
      <c r="EO2564" s="60"/>
      <c r="EP2564" s="60"/>
      <c r="EQ2564" s="60"/>
      <c r="ER2564" s="60"/>
      <c r="ES2564" s="60"/>
      <c r="ET2564" s="60"/>
      <c r="EU2564" s="60"/>
      <c r="EV2564" s="60"/>
      <c r="EW2564" s="60"/>
      <c r="EX2564" s="60"/>
      <c r="EY2564" s="60"/>
      <c r="EZ2564" s="60"/>
      <c r="FA2564" s="60"/>
      <c r="FB2564" s="60"/>
    </row>
    <row r="2565" spans="22:158" x14ac:dyDescent="0.25">
      <c r="V2565" s="1"/>
      <c r="W2565" s="33"/>
      <c r="X2565" s="33"/>
      <c r="AH2565" s="38">
        <v>100</v>
      </c>
      <c r="AI2565" s="38">
        <v>115</v>
      </c>
      <c r="AJ2565" s="38">
        <v>18350</v>
      </c>
      <c r="AK2565" s="38">
        <v>30</v>
      </c>
      <c r="AL2565" s="38">
        <v>3505958</v>
      </c>
      <c r="AM2565" s="61" t="s">
        <v>1816</v>
      </c>
      <c r="AN2565" s="61" t="s">
        <v>1697</v>
      </c>
      <c r="AO2565" s="61" t="s">
        <v>1663</v>
      </c>
      <c r="AP2565" s="61" t="s">
        <v>5036</v>
      </c>
      <c r="AQ2565" s="61" t="s">
        <v>5008</v>
      </c>
      <c r="AR2565" s="28">
        <v>0</v>
      </c>
      <c r="AS2565" s="28">
        <v>1829698</v>
      </c>
      <c r="AT2565" s="28">
        <v>2209991</v>
      </c>
      <c r="AU2565" s="62"/>
      <c r="DV2565" s="31" t="s">
        <v>27</v>
      </c>
      <c r="DW2565" s="31" t="s">
        <v>30</v>
      </c>
      <c r="DX2565" s="63"/>
      <c r="DY2565" s="63"/>
      <c r="DZ2565" s="63"/>
      <c r="EA2565" s="167"/>
      <c r="EB2565" s="60"/>
      <c r="EC2565" s="60"/>
      <c r="ED2565" s="60"/>
      <c r="EE2565" s="60"/>
      <c r="EF2565" s="60"/>
      <c r="EG2565" s="60"/>
      <c r="EH2565" s="60"/>
      <c r="EI2565" s="60"/>
      <c r="EJ2565" s="60"/>
      <c r="EK2565" s="60"/>
      <c r="EL2565" s="60"/>
      <c r="EM2565" s="60"/>
      <c r="EN2565" s="60"/>
      <c r="EO2565" s="60"/>
      <c r="EP2565" s="60"/>
      <c r="EQ2565" s="60"/>
      <c r="ER2565" s="60"/>
      <c r="ES2565" s="60"/>
      <c r="ET2565" s="60"/>
      <c r="EU2565" s="60"/>
      <c r="EV2565" s="60"/>
      <c r="EW2565" s="60"/>
      <c r="EX2565" s="60"/>
      <c r="EY2565" s="60"/>
      <c r="EZ2565" s="60"/>
      <c r="FA2565" s="60"/>
      <c r="FB2565" s="60"/>
    </row>
    <row r="2566" spans="22:158" x14ac:dyDescent="0.25">
      <c r="W2566" s="33"/>
      <c r="X2566" s="33"/>
      <c r="AH2566" s="38">
        <v>100</v>
      </c>
      <c r="AI2566" s="38">
        <v>115</v>
      </c>
      <c r="AJ2566" s="38">
        <v>18450</v>
      </c>
      <c r="AK2566" s="38">
        <v>30</v>
      </c>
      <c r="AL2566" s="38">
        <v>3505958</v>
      </c>
      <c r="AM2566" s="61" t="s">
        <v>1816</v>
      </c>
      <c r="AN2566" s="61" t="s">
        <v>1697</v>
      </c>
      <c r="AO2566" s="61" t="s">
        <v>1665</v>
      </c>
      <c r="AP2566" s="61" t="s">
        <v>5036</v>
      </c>
      <c r="AQ2566" s="61" t="s">
        <v>5008</v>
      </c>
      <c r="AR2566" s="28">
        <v>0</v>
      </c>
      <c r="AS2566" s="28">
        <v>0</v>
      </c>
      <c r="AT2566" s="28">
        <v>1395</v>
      </c>
      <c r="AU2566" s="62"/>
      <c r="DV2566" s="31" t="s">
        <v>27</v>
      </c>
      <c r="DW2566" s="31" t="s">
        <v>30</v>
      </c>
      <c r="DX2566" s="63"/>
      <c r="DY2566" s="63"/>
      <c r="DZ2566" s="63"/>
      <c r="EA2566" s="167"/>
      <c r="EB2566" s="60"/>
      <c r="EC2566" s="60"/>
      <c r="ED2566" s="60"/>
      <c r="EE2566" s="60"/>
      <c r="EF2566" s="60"/>
      <c r="EG2566" s="60"/>
      <c r="EH2566" s="60"/>
      <c r="EI2566" s="60"/>
      <c r="EJ2566" s="60"/>
      <c r="EK2566" s="60"/>
      <c r="EL2566" s="60"/>
      <c r="EM2566" s="60"/>
      <c r="EN2566" s="60"/>
      <c r="EO2566" s="60"/>
      <c r="EP2566" s="60"/>
      <c r="EQ2566" s="60"/>
      <c r="ER2566" s="60"/>
      <c r="ES2566" s="60"/>
      <c r="ET2566" s="60"/>
      <c r="EU2566" s="60"/>
      <c r="EV2566" s="60"/>
      <c r="EW2566" s="60"/>
      <c r="EX2566" s="60"/>
      <c r="EY2566" s="60"/>
      <c r="EZ2566" s="60"/>
      <c r="FA2566" s="60"/>
      <c r="FB2566" s="60"/>
    </row>
    <row r="2567" spans="22:158" x14ac:dyDescent="0.25">
      <c r="V2567" s="1"/>
      <c r="W2567" s="33"/>
      <c r="X2567" s="33"/>
      <c r="AH2567" s="38">
        <v>100</v>
      </c>
      <c r="AI2567" s="38">
        <v>120</v>
      </c>
      <c r="AJ2567" s="38">
        <v>10250</v>
      </c>
      <c r="AK2567" s="38">
        <v>30</v>
      </c>
      <c r="AL2567" s="38">
        <v>3505958</v>
      </c>
      <c r="AM2567" s="61" t="s">
        <v>1816</v>
      </c>
      <c r="AN2567" s="61" t="s">
        <v>1689</v>
      </c>
      <c r="AO2567" s="61" t="s">
        <v>5048</v>
      </c>
      <c r="AP2567" s="61" t="s">
        <v>5036</v>
      </c>
      <c r="AQ2567" s="61" t="s">
        <v>5008</v>
      </c>
      <c r="AR2567" s="28">
        <v>0</v>
      </c>
      <c r="AS2567" s="28">
        <v>51380</v>
      </c>
      <c r="AT2567" s="28">
        <v>270192</v>
      </c>
      <c r="AU2567" s="62"/>
      <c r="DV2567" s="31" t="s">
        <v>27</v>
      </c>
      <c r="DW2567" s="31" t="s">
        <v>31</v>
      </c>
      <c r="DX2567" s="63"/>
      <c r="DY2567" s="63"/>
      <c r="DZ2567" s="63"/>
      <c r="EA2567" s="167"/>
      <c r="EB2567" s="60"/>
      <c r="EC2567" s="60"/>
      <c r="ED2567" s="60"/>
      <c r="EE2567" s="60"/>
      <c r="EF2567" s="60"/>
      <c r="EG2567" s="60"/>
      <c r="EH2567" s="60"/>
      <c r="EI2567" s="60"/>
      <c r="EJ2567" s="60"/>
      <c r="EK2567" s="60"/>
      <c r="EL2567" s="60"/>
      <c r="EM2567" s="60"/>
      <c r="EN2567" s="60"/>
      <c r="EO2567" s="60"/>
      <c r="EP2567" s="60"/>
      <c r="EQ2567" s="60"/>
      <c r="ER2567" s="60"/>
      <c r="ES2567" s="60"/>
      <c r="ET2567" s="60"/>
      <c r="EU2567" s="60"/>
      <c r="EV2567" s="60"/>
      <c r="EW2567" s="60"/>
      <c r="EX2567" s="60"/>
      <c r="EY2567" s="60"/>
      <c r="EZ2567" s="60"/>
      <c r="FA2567" s="60"/>
      <c r="FB2567" s="60"/>
    </row>
    <row r="2568" spans="22:158" x14ac:dyDescent="0.25">
      <c r="W2568" s="33"/>
      <c r="X2568" s="33"/>
      <c r="AH2568" s="38">
        <v>100</v>
      </c>
      <c r="AI2568" s="38">
        <v>120</v>
      </c>
      <c r="AJ2568" s="38">
        <v>14850</v>
      </c>
      <c r="AK2568" s="38">
        <v>30</v>
      </c>
      <c r="AL2568" s="38">
        <v>3505958</v>
      </c>
      <c r="AM2568" s="61" t="s">
        <v>1816</v>
      </c>
      <c r="AN2568" s="61" t="s">
        <v>1689</v>
      </c>
      <c r="AO2568" s="61" t="s">
        <v>1585</v>
      </c>
      <c r="AP2568" s="61" t="s">
        <v>5036</v>
      </c>
      <c r="AQ2568" s="61" t="s">
        <v>5008</v>
      </c>
      <c r="AR2568" s="28">
        <v>0</v>
      </c>
      <c r="AS2568" s="28">
        <v>5587</v>
      </c>
      <c r="AT2568" s="28">
        <v>15161</v>
      </c>
      <c r="AU2568" s="62"/>
      <c r="DV2568" s="31" t="s">
        <v>27</v>
      </c>
      <c r="DW2568" s="31" t="s">
        <v>31</v>
      </c>
      <c r="DX2568" s="63"/>
      <c r="DY2568" s="63"/>
      <c r="DZ2568" s="63"/>
      <c r="EA2568" s="167"/>
      <c r="EB2568" s="60"/>
      <c r="EC2568" s="60"/>
      <c r="ED2568" s="60"/>
      <c r="EE2568" s="60"/>
      <c r="EF2568" s="60"/>
      <c r="EG2568" s="60"/>
      <c r="EH2568" s="60"/>
      <c r="EI2568" s="60"/>
      <c r="EJ2568" s="60"/>
      <c r="EK2568" s="60"/>
      <c r="EL2568" s="60"/>
      <c r="EM2568" s="60"/>
      <c r="EN2568" s="60"/>
      <c r="EO2568" s="60"/>
      <c r="EP2568" s="60"/>
      <c r="EQ2568" s="60"/>
      <c r="ER2568" s="60"/>
      <c r="ES2568" s="60"/>
      <c r="ET2568" s="60"/>
      <c r="EU2568" s="60"/>
      <c r="EV2568" s="60"/>
      <c r="EW2568" s="60"/>
      <c r="EX2568" s="60"/>
      <c r="EY2568" s="60"/>
      <c r="EZ2568" s="60"/>
      <c r="FA2568" s="60"/>
      <c r="FB2568" s="60"/>
    </row>
    <row r="2569" spans="22:158" x14ac:dyDescent="0.25">
      <c r="W2569" s="33"/>
      <c r="X2569" s="33"/>
      <c r="AH2569" s="38">
        <v>100</v>
      </c>
      <c r="AI2569" s="38">
        <v>120</v>
      </c>
      <c r="AJ2569" s="38">
        <v>17550</v>
      </c>
      <c r="AK2569" s="38">
        <v>30</v>
      </c>
      <c r="AL2569" s="38">
        <v>3505958</v>
      </c>
      <c r="AM2569" s="61" t="s">
        <v>1816</v>
      </c>
      <c r="AN2569" s="61" t="s">
        <v>1689</v>
      </c>
      <c r="AO2569" s="61" t="s">
        <v>1645</v>
      </c>
      <c r="AP2569" s="61" t="s">
        <v>5036</v>
      </c>
      <c r="AQ2569" s="61" t="s">
        <v>5008</v>
      </c>
      <c r="AR2569" s="28">
        <v>0</v>
      </c>
      <c r="AS2569" s="28">
        <v>171251</v>
      </c>
      <c r="AT2569" s="28">
        <v>855969</v>
      </c>
      <c r="AU2569" s="62"/>
      <c r="DV2569" s="31" t="s">
        <v>27</v>
      </c>
      <c r="DW2569" s="31" t="s">
        <v>31</v>
      </c>
      <c r="DX2569" s="63"/>
      <c r="DY2569" s="63"/>
      <c r="DZ2569" s="63"/>
      <c r="EA2569" s="167"/>
      <c r="EB2569" s="60"/>
      <c r="EC2569" s="60"/>
      <c r="ED2569" s="60"/>
      <c r="EE2569" s="60"/>
      <c r="EF2569" s="60"/>
      <c r="EG2569" s="60"/>
      <c r="EH2569" s="60"/>
      <c r="EI2569" s="60"/>
      <c r="EJ2569" s="60"/>
      <c r="EK2569" s="60"/>
      <c r="EL2569" s="60"/>
      <c r="EM2569" s="60"/>
      <c r="EN2569" s="60"/>
      <c r="EO2569" s="60"/>
      <c r="EP2569" s="60"/>
      <c r="EQ2569" s="60"/>
      <c r="ER2569" s="60"/>
      <c r="ES2569" s="60"/>
      <c r="ET2569" s="60"/>
      <c r="EU2569" s="60"/>
      <c r="EV2569" s="60"/>
      <c r="EW2569" s="60"/>
      <c r="EX2569" s="60"/>
      <c r="EY2569" s="60"/>
      <c r="EZ2569" s="60"/>
      <c r="FA2569" s="60"/>
      <c r="FB2569" s="60"/>
    </row>
    <row r="2570" spans="22:158" x14ac:dyDescent="0.25">
      <c r="W2570" s="33"/>
      <c r="X2570" s="33"/>
      <c r="AH2570" s="38">
        <v>100</v>
      </c>
      <c r="AI2570" s="38">
        <v>125</v>
      </c>
      <c r="AJ2570" s="38">
        <v>10600</v>
      </c>
      <c r="AK2570" s="38">
        <v>30</v>
      </c>
      <c r="AL2570" s="38">
        <v>3505958</v>
      </c>
      <c r="AM2570" s="61" t="s">
        <v>1816</v>
      </c>
      <c r="AN2570" s="61" t="s">
        <v>1692</v>
      </c>
      <c r="AO2570" s="61" t="s">
        <v>5055</v>
      </c>
      <c r="AP2570" s="61" t="s">
        <v>5036</v>
      </c>
      <c r="AQ2570" s="61" t="s">
        <v>5008</v>
      </c>
      <c r="AR2570" s="28">
        <v>0</v>
      </c>
      <c r="AS2570" s="28">
        <v>3633188</v>
      </c>
      <c r="AT2570" s="28">
        <v>3695824</v>
      </c>
      <c r="AU2570" s="62"/>
      <c r="DV2570" s="31" t="s">
        <v>27</v>
      </c>
      <c r="DW2570" s="31" t="s">
        <v>32</v>
      </c>
      <c r="DX2570" s="63"/>
      <c r="DY2570" s="63"/>
      <c r="DZ2570" s="63"/>
      <c r="EA2570" s="167"/>
      <c r="EB2570" s="60"/>
      <c r="EC2570" s="60"/>
      <c r="ED2570" s="60"/>
      <c r="EE2570" s="60"/>
      <c r="EF2570" s="60"/>
      <c r="EG2570" s="60"/>
      <c r="EH2570" s="60"/>
      <c r="EI2570" s="60"/>
      <c r="EJ2570" s="60"/>
      <c r="EK2570" s="60"/>
      <c r="EL2570" s="60"/>
      <c r="EM2570" s="60"/>
      <c r="EN2570" s="60"/>
      <c r="EO2570" s="60"/>
      <c r="EP2570" s="60"/>
      <c r="EQ2570" s="60"/>
      <c r="ER2570" s="60"/>
      <c r="ES2570" s="60"/>
      <c r="ET2570" s="60"/>
      <c r="EU2570" s="60"/>
      <c r="EV2570" s="60"/>
      <c r="EW2570" s="60"/>
      <c r="EX2570" s="60"/>
      <c r="EY2570" s="60"/>
      <c r="EZ2570" s="60"/>
      <c r="FA2570" s="60"/>
      <c r="FB2570" s="60"/>
    </row>
    <row r="2571" spans="22:158" x14ac:dyDescent="0.25">
      <c r="W2571" s="33"/>
      <c r="X2571" s="33"/>
      <c r="AH2571" s="38">
        <v>100</v>
      </c>
      <c r="AI2571" s="38">
        <v>125</v>
      </c>
      <c r="AJ2571" s="38">
        <v>11730</v>
      </c>
      <c r="AK2571" s="38">
        <v>30</v>
      </c>
      <c r="AL2571" s="38">
        <v>3505958</v>
      </c>
      <c r="AM2571" s="61" t="s">
        <v>1816</v>
      </c>
      <c r="AN2571" s="61" t="s">
        <v>1692</v>
      </c>
      <c r="AO2571" s="61" t="s">
        <v>5079</v>
      </c>
      <c r="AP2571" s="61" t="s">
        <v>5036</v>
      </c>
      <c r="AQ2571" s="61" t="s">
        <v>5008</v>
      </c>
      <c r="AR2571" s="28">
        <v>0</v>
      </c>
      <c r="AS2571" s="28">
        <v>1597309</v>
      </c>
      <c r="AT2571" s="28">
        <v>0</v>
      </c>
      <c r="AU2571" s="62"/>
      <c r="DV2571" s="31" t="s">
        <v>27</v>
      </c>
      <c r="DW2571" s="31" t="s">
        <v>32</v>
      </c>
      <c r="DX2571" s="63"/>
      <c r="DY2571" s="63"/>
      <c r="DZ2571" s="63"/>
      <c r="EA2571" s="167"/>
      <c r="EB2571" s="60"/>
      <c r="EC2571" s="60"/>
      <c r="ED2571" s="60"/>
      <c r="EE2571" s="60"/>
      <c r="EF2571" s="60"/>
      <c r="EG2571" s="60"/>
      <c r="EH2571" s="60"/>
      <c r="EI2571" s="60"/>
      <c r="EJ2571" s="60"/>
      <c r="EK2571" s="60"/>
      <c r="EL2571" s="60"/>
      <c r="EM2571" s="60"/>
      <c r="EN2571" s="60"/>
      <c r="EO2571" s="60"/>
      <c r="EP2571" s="60"/>
      <c r="EQ2571" s="60"/>
      <c r="ER2571" s="60"/>
      <c r="ES2571" s="60"/>
      <c r="ET2571" s="60"/>
      <c r="EU2571" s="60"/>
      <c r="EV2571" s="60"/>
      <c r="EW2571" s="60"/>
      <c r="EX2571" s="60"/>
      <c r="EY2571" s="60"/>
      <c r="EZ2571" s="60"/>
      <c r="FA2571" s="60"/>
      <c r="FB2571" s="60"/>
    </row>
    <row r="2572" spans="22:158" x14ac:dyDescent="0.25">
      <c r="W2572" s="33"/>
      <c r="X2572" s="33"/>
      <c r="AH2572" s="38">
        <v>100</v>
      </c>
      <c r="AI2572" s="38">
        <v>125</v>
      </c>
      <c r="AJ2572" s="38">
        <v>11800</v>
      </c>
      <c r="AK2572" s="38">
        <v>30</v>
      </c>
      <c r="AL2572" s="38">
        <v>3505958</v>
      </c>
      <c r="AM2572" s="61" t="s">
        <v>1816</v>
      </c>
      <c r="AN2572" s="61" t="s">
        <v>1692</v>
      </c>
      <c r="AO2572" s="61" t="s">
        <v>5081</v>
      </c>
      <c r="AP2572" s="61" t="s">
        <v>5036</v>
      </c>
      <c r="AQ2572" s="61" t="s">
        <v>5008</v>
      </c>
      <c r="AR2572" s="28">
        <v>0</v>
      </c>
      <c r="AS2572" s="28">
        <v>120719</v>
      </c>
      <c r="AT2572" s="28">
        <v>0</v>
      </c>
      <c r="AU2572" s="62"/>
      <c r="DV2572" s="31" t="s">
        <v>27</v>
      </c>
      <c r="DW2572" s="31" t="s">
        <v>32</v>
      </c>
      <c r="DX2572" s="63"/>
      <c r="DY2572" s="63"/>
      <c r="DZ2572" s="63"/>
      <c r="EA2572" s="167"/>
      <c r="EB2572" s="60"/>
      <c r="EC2572" s="60"/>
      <c r="ED2572" s="60"/>
      <c r="EE2572" s="60"/>
      <c r="EF2572" s="60"/>
      <c r="EG2572" s="60"/>
      <c r="EH2572" s="60"/>
      <c r="EI2572" s="60"/>
      <c r="EJ2572" s="60"/>
      <c r="EK2572" s="60"/>
      <c r="EL2572" s="60"/>
      <c r="EM2572" s="60"/>
      <c r="EN2572" s="60"/>
      <c r="EO2572" s="60"/>
      <c r="EP2572" s="60"/>
      <c r="EQ2572" s="60"/>
      <c r="ER2572" s="60"/>
      <c r="ES2572" s="60"/>
      <c r="ET2572" s="60"/>
      <c r="EU2572" s="60"/>
      <c r="EV2572" s="60"/>
      <c r="EW2572" s="60"/>
      <c r="EX2572" s="60"/>
      <c r="EY2572" s="60"/>
      <c r="EZ2572" s="60"/>
      <c r="FA2572" s="60"/>
      <c r="FB2572" s="60"/>
    </row>
    <row r="2573" spans="22:158" x14ac:dyDescent="0.25">
      <c r="V2573" s="1"/>
      <c r="W2573" s="33"/>
      <c r="X2573" s="33"/>
      <c r="AH2573" s="38">
        <v>100</v>
      </c>
      <c r="AI2573" s="38">
        <v>125</v>
      </c>
      <c r="AJ2573" s="38">
        <v>13200</v>
      </c>
      <c r="AK2573" s="38">
        <v>30</v>
      </c>
      <c r="AL2573" s="38">
        <v>3505958</v>
      </c>
      <c r="AM2573" s="61" t="s">
        <v>1816</v>
      </c>
      <c r="AN2573" s="61" t="s">
        <v>1692</v>
      </c>
      <c r="AO2573" s="61" t="s">
        <v>5106</v>
      </c>
      <c r="AP2573" s="61" t="s">
        <v>5036</v>
      </c>
      <c r="AQ2573" s="61" t="s">
        <v>5008</v>
      </c>
      <c r="AR2573" s="28">
        <v>0</v>
      </c>
      <c r="AS2573" s="28">
        <v>0</v>
      </c>
      <c r="AT2573" s="28">
        <v>0</v>
      </c>
      <c r="AU2573" s="62"/>
      <c r="DV2573" s="31" t="s">
        <v>27</v>
      </c>
      <c r="DW2573" s="31" t="s">
        <v>32</v>
      </c>
      <c r="DX2573" s="63"/>
      <c r="DY2573" s="63"/>
      <c r="DZ2573" s="63"/>
      <c r="EA2573" s="167"/>
      <c r="EB2573" s="60"/>
      <c r="EC2573" s="60"/>
      <c r="ED2573" s="60"/>
      <c r="EE2573" s="60"/>
      <c r="EF2573" s="60"/>
      <c r="EG2573" s="60"/>
      <c r="EH2573" s="60"/>
      <c r="EI2573" s="60"/>
      <c r="EJ2573" s="60"/>
      <c r="EK2573" s="60"/>
      <c r="EL2573" s="60"/>
      <c r="EM2573" s="60"/>
      <c r="EN2573" s="60"/>
      <c r="EO2573" s="60"/>
      <c r="EP2573" s="60"/>
      <c r="EQ2573" s="60"/>
      <c r="ER2573" s="60"/>
      <c r="ES2573" s="60"/>
      <c r="ET2573" s="60"/>
      <c r="EU2573" s="60"/>
      <c r="EV2573" s="60"/>
      <c r="EW2573" s="60"/>
      <c r="EX2573" s="60"/>
      <c r="EY2573" s="60"/>
      <c r="EZ2573" s="60"/>
      <c r="FA2573" s="60"/>
      <c r="FB2573" s="60"/>
    </row>
    <row r="2574" spans="22:158" x14ac:dyDescent="0.25">
      <c r="W2574" s="33"/>
      <c r="X2574" s="33"/>
      <c r="AH2574" s="38">
        <v>100</v>
      </c>
      <c r="AI2574" s="38">
        <v>125</v>
      </c>
      <c r="AJ2574" s="38">
        <v>13750</v>
      </c>
      <c r="AK2574" s="38">
        <v>30</v>
      </c>
      <c r="AL2574" s="38">
        <v>3505958</v>
      </c>
      <c r="AM2574" s="61" t="s">
        <v>1816</v>
      </c>
      <c r="AN2574" s="61" t="s">
        <v>1692</v>
      </c>
      <c r="AO2574" s="61" t="s">
        <v>5119</v>
      </c>
      <c r="AP2574" s="61" t="s">
        <v>5036</v>
      </c>
      <c r="AQ2574" s="61" t="s">
        <v>5008</v>
      </c>
      <c r="AR2574" s="28">
        <v>0</v>
      </c>
      <c r="AS2574" s="28">
        <v>274145</v>
      </c>
      <c r="AT2574" s="28">
        <v>159479</v>
      </c>
      <c r="AU2574" s="62"/>
      <c r="DV2574" s="31" t="s">
        <v>27</v>
      </c>
      <c r="DW2574" s="31" t="s">
        <v>32</v>
      </c>
      <c r="DX2574" s="63"/>
      <c r="DY2574" s="63"/>
      <c r="DZ2574" s="63"/>
      <c r="EA2574" s="167"/>
      <c r="EB2574" s="60"/>
      <c r="EC2574" s="60"/>
      <c r="ED2574" s="60"/>
      <c r="EE2574" s="60"/>
      <c r="EF2574" s="60"/>
      <c r="EG2574" s="60"/>
      <c r="EH2574" s="60"/>
      <c r="EI2574" s="60"/>
      <c r="EJ2574" s="60"/>
      <c r="EK2574" s="60"/>
      <c r="EL2574" s="60"/>
      <c r="EM2574" s="60"/>
      <c r="EN2574" s="60"/>
      <c r="EO2574" s="60"/>
      <c r="EP2574" s="60"/>
      <c r="EQ2574" s="60"/>
      <c r="ER2574" s="60"/>
      <c r="ES2574" s="60"/>
      <c r="ET2574" s="60"/>
      <c r="EU2574" s="60"/>
      <c r="EV2574" s="60"/>
      <c r="EW2574" s="60"/>
      <c r="EX2574" s="60"/>
      <c r="EY2574" s="60"/>
      <c r="EZ2574" s="60"/>
      <c r="FA2574" s="60"/>
      <c r="FB2574" s="60"/>
    </row>
    <row r="2575" spans="22:158" x14ac:dyDescent="0.25">
      <c r="W2575" s="33"/>
      <c r="X2575" s="33"/>
      <c r="AH2575" s="38">
        <v>100</v>
      </c>
      <c r="AI2575" s="38">
        <v>125</v>
      </c>
      <c r="AJ2575" s="38">
        <v>14350</v>
      </c>
      <c r="AK2575" s="38">
        <v>30</v>
      </c>
      <c r="AL2575" s="38">
        <v>3505958</v>
      </c>
      <c r="AM2575" s="61" t="s">
        <v>1816</v>
      </c>
      <c r="AN2575" s="61" t="s">
        <v>1692</v>
      </c>
      <c r="AO2575" s="61" t="s">
        <v>1575</v>
      </c>
      <c r="AP2575" s="61" t="s">
        <v>5036</v>
      </c>
      <c r="AQ2575" s="61" t="s">
        <v>5008</v>
      </c>
      <c r="AR2575" s="28">
        <v>0</v>
      </c>
      <c r="AS2575" s="28">
        <v>825643</v>
      </c>
      <c r="AT2575" s="28">
        <v>1172184</v>
      </c>
      <c r="AU2575" s="62"/>
      <c r="DV2575" s="31" t="s">
        <v>27</v>
      </c>
      <c r="DW2575" s="31" t="s">
        <v>32</v>
      </c>
      <c r="DX2575" s="63"/>
      <c r="DY2575" s="63"/>
      <c r="DZ2575" s="63"/>
      <c r="EA2575" s="167"/>
      <c r="EB2575" s="60"/>
      <c r="EC2575" s="60"/>
      <c r="ED2575" s="60"/>
      <c r="EE2575" s="60"/>
      <c r="EF2575" s="60"/>
      <c r="EG2575" s="60"/>
      <c r="EH2575" s="60"/>
      <c r="EI2575" s="60"/>
      <c r="EJ2575" s="60"/>
      <c r="EK2575" s="60"/>
      <c r="EL2575" s="60"/>
      <c r="EM2575" s="60"/>
      <c r="EN2575" s="60"/>
      <c r="EO2575" s="60"/>
      <c r="EP2575" s="60"/>
      <c r="EQ2575" s="60"/>
      <c r="ER2575" s="60"/>
      <c r="ES2575" s="60"/>
      <c r="ET2575" s="60"/>
      <c r="EU2575" s="60"/>
      <c r="EV2575" s="60"/>
      <c r="EW2575" s="60"/>
      <c r="EX2575" s="60"/>
      <c r="EY2575" s="60"/>
      <c r="EZ2575" s="60"/>
      <c r="FA2575" s="60"/>
      <c r="FB2575" s="60"/>
    </row>
    <row r="2576" spans="22:158" x14ac:dyDescent="0.25">
      <c r="W2576" s="33"/>
      <c r="X2576" s="33"/>
      <c r="AH2576" s="38">
        <v>100</v>
      </c>
      <c r="AI2576" s="38">
        <v>125</v>
      </c>
      <c r="AJ2576" s="38">
        <v>15700</v>
      </c>
      <c r="AK2576" s="38">
        <v>30</v>
      </c>
      <c r="AL2576" s="38">
        <v>3505958</v>
      </c>
      <c r="AM2576" s="61" t="s">
        <v>1816</v>
      </c>
      <c r="AN2576" s="61" t="s">
        <v>1692</v>
      </c>
      <c r="AO2576" s="61" t="s">
        <v>1605</v>
      </c>
      <c r="AP2576" s="61" t="s">
        <v>5036</v>
      </c>
      <c r="AQ2576" s="61" t="s">
        <v>5008</v>
      </c>
      <c r="AR2576" s="28">
        <v>0</v>
      </c>
      <c r="AS2576" s="28">
        <v>0</v>
      </c>
      <c r="AT2576" s="28">
        <v>1080</v>
      </c>
      <c r="AU2576" s="62"/>
      <c r="DV2576" s="31" t="s">
        <v>27</v>
      </c>
      <c r="DW2576" s="31" t="s">
        <v>32</v>
      </c>
      <c r="DX2576" s="63"/>
      <c r="DY2576" s="63"/>
      <c r="DZ2576" s="63"/>
      <c r="EA2576" s="167"/>
      <c r="EB2576" s="60"/>
      <c r="EC2576" s="60"/>
      <c r="ED2576" s="60"/>
      <c r="EE2576" s="60"/>
      <c r="EF2576" s="60"/>
      <c r="EG2576" s="60"/>
      <c r="EH2576" s="60"/>
      <c r="EI2576" s="60"/>
      <c r="EJ2576" s="60"/>
      <c r="EK2576" s="60"/>
      <c r="EL2576" s="60"/>
      <c r="EM2576" s="60"/>
      <c r="EN2576" s="60"/>
      <c r="EO2576" s="60"/>
      <c r="EP2576" s="60"/>
      <c r="EQ2576" s="60"/>
      <c r="ER2576" s="60"/>
      <c r="ES2576" s="60"/>
      <c r="ET2576" s="60"/>
      <c r="EU2576" s="60"/>
      <c r="EV2576" s="60"/>
      <c r="EW2576" s="60"/>
      <c r="EX2576" s="60"/>
      <c r="EY2576" s="60"/>
      <c r="EZ2576" s="60"/>
      <c r="FA2576" s="60"/>
      <c r="FB2576" s="60"/>
    </row>
    <row r="2577" spans="22:158" x14ac:dyDescent="0.25">
      <c r="W2577" s="33"/>
      <c r="X2577" s="33"/>
      <c r="AH2577" s="38">
        <v>100</v>
      </c>
      <c r="AI2577" s="38">
        <v>125</v>
      </c>
      <c r="AJ2577" s="38">
        <v>16420</v>
      </c>
      <c r="AK2577" s="38">
        <v>30</v>
      </c>
      <c r="AL2577" s="38">
        <v>3505958</v>
      </c>
      <c r="AM2577" s="61" t="s">
        <v>1816</v>
      </c>
      <c r="AN2577" s="61" t="s">
        <v>1692</v>
      </c>
      <c r="AO2577" s="61" t="s">
        <v>1621</v>
      </c>
      <c r="AP2577" s="61" t="s">
        <v>5036</v>
      </c>
      <c r="AQ2577" s="61" t="s">
        <v>5008</v>
      </c>
      <c r="AR2577" s="28">
        <v>0</v>
      </c>
      <c r="AS2577" s="28">
        <v>0</v>
      </c>
      <c r="AT2577" s="28">
        <v>2051186</v>
      </c>
      <c r="AU2577" s="62"/>
      <c r="DV2577" s="31" t="s">
        <v>27</v>
      </c>
      <c r="DW2577" s="31" t="s">
        <v>32</v>
      </c>
      <c r="DX2577" s="63"/>
      <c r="DY2577" s="63"/>
      <c r="DZ2577" s="63"/>
      <c r="EA2577" s="167"/>
      <c r="EB2577" s="60"/>
      <c r="EC2577" s="60"/>
      <c r="ED2577" s="60"/>
      <c r="EE2577" s="60"/>
      <c r="EF2577" s="60"/>
      <c r="EG2577" s="60"/>
      <c r="EH2577" s="60"/>
      <c r="EI2577" s="60"/>
      <c r="EJ2577" s="60"/>
      <c r="EK2577" s="60"/>
      <c r="EL2577" s="60"/>
      <c r="EM2577" s="60"/>
      <c r="EN2577" s="60"/>
      <c r="EO2577" s="60"/>
      <c r="EP2577" s="60"/>
      <c r="EQ2577" s="60"/>
      <c r="ER2577" s="60"/>
      <c r="ES2577" s="60"/>
      <c r="ET2577" s="60"/>
      <c r="EU2577" s="60"/>
      <c r="EV2577" s="60"/>
      <c r="EW2577" s="60"/>
      <c r="EX2577" s="60"/>
      <c r="EY2577" s="60"/>
      <c r="EZ2577" s="60"/>
      <c r="FA2577" s="60"/>
      <c r="FB2577" s="60"/>
    </row>
    <row r="2578" spans="22:158" x14ac:dyDescent="0.25">
      <c r="V2578" s="1"/>
      <c r="W2578" s="33"/>
      <c r="X2578" s="33"/>
      <c r="AH2578" s="38">
        <v>100</v>
      </c>
      <c r="AI2578" s="38">
        <v>130</v>
      </c>
      <c r="AJ2578" s="38">
        <v>13010</v>
      </c>
      <c r="AK2578" s="38">
        <v>30</v>
      </c>
      <c r="AL2578" s="38">
        <v>3505958</v>
      </c>
      <c r="AM2578" s="61" t="s">
        <v>1816</v>
      </c>
      <c r="AN2578" s="61" t="s">
        <v>1687</v>
      </c>
      <c r="AO2578" s="61" t="s">
        <v>5102</v>
      </c>
      <c r="AP2578" s="61" t="s">
        <v>5036</v>
      </c>
      <c r="AQ2578" s="61" t="s">
        <v>5008</v>
      </c>
      <c r="AR2578" s="28">
        <v>0</v>
      </c>
      <c r="AS2578" s="28">
        <v>10632</v>
      </c>
      <c r="AT2578" s="28">
        <v>0</v>
      </c>
      <c r="AU2578" s="62"/>
      <c r="DV2578" s="31" t="s">
        <v>27</v>
      </c>
      <c r="DW2578" s="31" t="s">
        <v>33</v>
      </c>
      <c r="DX2578" s="63"/>
      <c r="DY2578" s="63"/>
      <c r="DZ2578" s="63"/>
      <c r="EA2578" s="167"/>
      <c r="EB2578" s="60"/>
      <c r="EC2578" s="60"/>
      <c r="ED2578" s="60"/>
      <c r="EE2578" s="60"/>
      <c r="EF2578" s="60"/>
      <c r="EG2578" s="60"/>
      <c r="EH2578" s="60"/>
      <c r="EI2578" s="60"/>
      <c r="EJ2578" s="60"/>
      <c r="EK2578" s="60"/>
      <c r="EL2578" s="60"/>
      <c r="EM2578" s="60"/>
      <c r="EN2578" s="60"/>
      <c r="EO2578" s="60"/>
      <c r="EP2578" s="60"/>
      <c r="EQ2578" s="60"/>
      <c r="ER2578" s="60"/>
      <c r="ES2578" s="60"/>
      <c r="ET2578" s="60"/>
      <c r="EU2578" s="60"/>
      <c r="EV2578" s="60"/>
      <c r="EW2578" s="60"/>
      <c r="EX2578" s="60"/>
      <c r="EY2578" s="60"/>
      <c r="EZ2578" s="60"/>
      <c r="FA2578" s="60"/>
      <c r="FB2578" s="60"/>
    </row>
    <row r="2579" spans="22:158" x14ac:dyDescent="0.25">
      <c r="W2579" s="33"/>
      <c r="X2579" s="33"/>
      <c r="AH2579" s="38">
        <v>100</v>
      </c>
      <c r="AI2579" s="38">
        <v>130</v>
      </c>
      <c r="AJ2579" s="38">
        <v>13650</v>
      </c>
      <c r="AK2579" s="38">
        <v>30</v>
      </c>
      <c r="AL2579" s="38">
        <v>3505958</v>
      </c>
      <c r="AM2579" s="61" t="s">
        <v>1816</v>
      </c>
      <c r="AN2579" s="61" t="s">
        <v>1687</v>
      </c>
      <c r="AO2579" s="61" t="s">
        <v>5116</v>
      </c>
      <c r="AP2579" s="61" t="s">
        <v>5036</v>
      </c>
      <c r="AQ2579" s="61" t="s">
        <v>5008</v>
      </c>
      <c r="AR2579" s="28">
        <v>0</v>
      </c>
      <c r="AS2579" s="28">
        <v>303883</v>
      </c>
      <c r="AT2579" s="28">
        <v>563868</v>
      </c>
      <c r="AU2579" s="62"/>
      <c r="DV2579" s="31" t="s">
        <v>27</v>
      </c>
      <c r="DW2579" s="31" t="s">
        <v>33</v>
      </c>
      <c r="DX2579" s="63"/>
      <c r="DY2579" s="63"/>
      <c r="DZ2579" s="63"/>
      <c r="EA2579" s="167"/>
      <c r="EB2579" s="60"/>
      <c r="EC2579" s="60"/>
      <c r="ED2579" s="60"/>
      <c r="EE2579" s="60"/>
      <c r="EF2579" s="60"/>
      <c r="EG2579" s="60"/>
      <c r="EH2579" s="60"/>
      <c r="EI2579" s="60"/>
      <c r="EJ2579" s="60"/>
      <c r="EK2579" s="60"/>
      <c r="EL2579" s="60"/>
      <c r="EM2579" s="60"/>
      <c r="EN2579" s="60"/>
      <c r="EO2579" s="60"/>
      <c r="EP2579" s="60"/>
      <c r="EQ2579" s="60"/>
      <c r="ER2579" s="60"/>
      <c r="ES2579" s="60"/>
      <c r="ET2579" s="60"/>
      <c r="EU2579" s="60"/>
      <c r="EV2579" s="60"/>
      <c r="EW2579" s="60"/>
      <c r="EX2579" s="60"/>
      <c r="EY2579" s="60"/>
      <c r="EZ2579" s="60"/>
      <c r="FA2579" s="60"/>
      <c r="FB2579" s="60"/>
    </row>
    <row r="2580" spans="22:158" x14ac:dyDescent="0.25">
      <c r="W2580" s="33"/>
      <c r="X2580" s="33"/>
      <c r="AH2580" s="38">
        <v>100</v>
      </c>
      <c r="AI2580" s="38">
        <v>130</v>
      </c>
      <c r="AJ2580" s="38">
        <v>14200</v>
      </c>
      <c r="AK2580" s="38">
        <v>30</v>
      </c>
      <c r="AL2580" s="38">
        <v>3505958</v>
      </c>
      <c r="AM2580" s="61" t="s">
        <v>1816</v>
      </c>
      <c r="AN2580" s="61" t="s">
        <v>1687</v>
      </c>
      <c r="AO2580" s="61" t="s">
        <v>5127</v>
      </c>
      <c r="AP2580" s="61" t="s">
        <v>5036</v>
      </c>
      <c r="AQ2580" s="61" t="s">
        <v>5008</v>
      </c>
      <c r="AR2580" s="28">
        <v>0</v>
      </c>
      <c r="AS2580" s="28">
        <v>20533</v>
      </c>
      <c r="AT2580" s="28">
        <v>0</v>
      </c>
      <c r="AU2580" s="62"/>
      <c r="DV2580" s="31" t="s">
        <v>27</v>
      </c>
      <c r="DW2580" s="31" t="s">
        <v>33</v>
      </c>
      <c r="DX2580" s="63"/>
      <c r="DY2580" s="63"/>
      <c r="DZ2580" s="63"/>
      <c r="EA2580" s="167"/>
      <c r="EB2580" s="60"/>
      <c r="EC2580" s="60"/>
      <c r="ED2580" s="60"/>
      <c r="EE2580" s="60"/>
      <c r="EF2580" s="60"/>
      <c r="EG2580" s="60"/>
      <c r="EH2580" s="60"/>
      <c r="EI2580" s="60"/>
      <c r="EJ2580" s="60"/>
      <c r="EK2580" s="60"/>
      <c r="EL2580" s="60"/>
      <c r="EM2580" s="60"/>
      <c r="EN2580" s="60"/>
      <c r="EO2580" s="60"/>
      <c r="EP2580" s="60"/>
      <c r="EQ2580" s="60"/>
      <c r="ER2580" s="60"/>
      <c r="ES2580" s="60"/>
      <c r="ET2580" s="60"/>
      <c r="EU2580" s="60"/>
      <c r="EV2580" s="60"/>
      <c r="EW2580" s="60"/>
      <c r="EX2580" s="60"/>
      <c r="EY2580" s="60"/>
      <c r="EZ2580" s="60"/>
      <c r="FA2580" s="60"/>
      <c r="FB2580" s="60"/>
    </row>
    <row r="2581" spans="22:158" x14ac:dyDescent="0.25">
      <c r="W2581" s="33"/>
      <c r="X2581" s="33"/>
      <c r="AH2581" s="38">
        <v>100</v>
      </c>
      <c r="AI2581" s="38">
        <v>130</v>
      </c>
      <c r="AJ2581" s="38">
        <v>15750</v>
      </c>
      <c r="AK2581" s="38">
        <v>30</v>
      </c>
      <c r="AL2581" s="38">
        <v>3505958</v>
      </c>
      <c r="AM2581" s="61" t="s">
        <v>1816</v>
      </c>
      <c r="AN2581" s="61" t="s">
        <v>1687</v>
      </c>
      <c r="AO2581" s="61" t="s">
        <v>1606</v>
      </c>
      <c r="AP2581" s="61" t="s">
        <v>5036</v>
      </c>
      <c r="AQ2581" s="61" t="s">
        <v>5008</v>
      </c>
      <c r="AR2581" s="28">
        <v>0</v>
      </c>
      <c r="AS2581" s="28">
        <v>1372896</v>
      </c>
      <c r="AT2581" s="28">
        <v>967222</v>
      </c>
      <c r="AU2581" s="62"/>
      <c r="DV2581" s="31" t="s">
        <v>27</v>
      </c>
      <c r="DW2581" s="31" t="s">
        <v>33</v>
      </c>
      <c r="DX2581" s="63"/>
      <c r="DY2581" s="63"/>
      <c r="DZ2581" s="63"/>
      <c r="EA2581" s="167"/>
      <c r="EB2581" s="60"/>
      <c r="EC2581" s="60"/>
      <c r="ED2581" s="60"/>
      <c r="EE2581" s="60"/>
      <c r="EF2581" s="60"/>
      <c r="EG2581" s="60"/>
      <c r="EH2581" s="60"/>
      <c r="EI2581" s="60"/>
      <c r="EJ2581" s="60"/>
      <c r="EK2581" s="60"/>
      <c r="EL2581" s="60"/>
      <c r="EM2581" s="60"/>
      <c r="EN2581" s="60"/>
      <c r="EO2581" s="60"/>
      <c r="EP2581" s="60"/>
      <c r="EQ2581" s="60"/>
      <c r="ER2581" s="60"/>
      <c r="ES2581" s="60"/>
      <c r="ET2581" s="60"/>
      <c r="EU2581" s="60"/>
      <c r="EV2581" s="60"/>
      <c r="EW2581" s="60"/>
      <c r="EX2581" s="60"/>
      <c r="EY2581" s="60"/>
      <c r="EZ2581" s="60"/>
      <c r="FA2581" s="60"/>
      <c r="FB2581" s="60"/>
    </row>
    <row r="2582" spans="22:158" x14ac:dyDescent="0.25">
      <c r="W2582" s="33"/>
      <c r="X2582" s="33"/>
      <c r="AH2582" s="38">
        <v>100</v>
      </c>
      <c r="AI2582" s="38">
        <v>130</v>
      </c>
      <c r="AJ2582" s="38">
        <v>16850</v>
      </c>
      <c r="AK2582" s="38">
        <v>30</v>
      </c>
      <c r="AL2582" s="38">
        <v>3505958</v>
      </c>
      <c r="AM2582" s="61" t="s">
        <v>1816</v>
      </c>
      <c r="AN2582" s="61" t="s">
        <v>1687</v>
      </c>
      <c r="AO2582" s="61" t="s">
        <v>1630</v>
      </c>
      <c r="AP2582" s="61" t="s">
        <v>5036</v>
      </c>
      <c r="AQ2582" s="61" t="s">
        <v>5008</v>
      </c>
      <c r="AR2582" s="28">
        <v>0</v>
      </c>
      <c r="AS2582" s="28">
        <v>0</v>
      </c>
      <c r="AT2582" s="28">
        <v>59518</v>
      </c>
      <c r="AU2582" s="62"/>
      <c r="DV2582" s="31" t="s">
        <v>27</v>
      </c>
      <c r="DW2582" s="31" t="s">
        <v>33</v>
      </c>
      <c r="DX2582" s="63"/>
      <c r="DY2582" s="63"/>
      <c r="DZ2582" s="63"/>
      <c r="EA2582" s="167"/>
      <c r="EB2582" s="60"/>
      <c r="EC2582" s="60"/>
      <c r="ED2582" s="60"/>
      <c r="EE2582" s="60"/>
      <c r="EF2582" s="60"/>
      <c r="EG2582" s="60"/>
      <c r="EH2582" s="60"/>
      <c r="EI2582" s="60"/>
      <c r="EJ2582" s="60"/>
      <c r="EK2582" s="60"/>
      <c r="EL2582" s="60"/>
      <c r="EM2582" s="60"/>
      <c r="EN2582" s="60"/>
      <c r="EO2582" s="60"/>
      <c r="EP2582" s="60"/>
      <c r="EQ2582" s="60"/>
      <c r="ER2582" s="60"/>
      <c r="ES2582" s="60"/>
      <c r="ET2582" s="60"/>
      <c r="EU2582" s="60"/>
      <c r="EV2582" s="60"/>
      <c r="EW2582" s="60"/>
      <c r="EX2582" s="60"/>
      <c r="EY2582" s="60"/>
      <c r="EZ2582" s="60"/>
      <c r="FA2582" s="60"/>
      <c r="FB2582" s="60"/>
    </row>
    <row r="2583" spans="22:158" x14ac:dyDescent="0.25">
      <c r="W2583" s="33"/>
      <c r="X2583" s="33"/>
      <c r="AH2583" s="38">
        <v>100</v>
      </c>
      <c r="AI2583" s="38">
        <v>130</v>
      </c>
      <c r="AJ2583" s="38">
        <v>17310</v>
      </c>
      <c r="AK2583" s="38">
        <v>30</v>
      </c>
      <c r="AL2583" s="38">
        <v>3505958</v>
      </c>
      <c r="AM2583" s="61" t="s">
        <v>1816</v>
      </c>
      <c r="AN2583" s="61" t="s">
        <v>1687</v>
      </c>
      <c r="AO2583" s="61" t="s">
        <v>1640</v>
      </c>
      <c r="AP2583" s="61" t="s">
        <v>5036</v>
      </c>
      <c r="AQ2583" s="61" t="s">
        <v>5008</v>
      </c>
      <c r="AR2583" s="28">
        <v>0</v>
      </c>
      <c r="AS2583" s="28">
        <v>8592</v>
      </c>
      <c r="AT2583" s="28">
        <v>0</v>
      </c>
      <c r="AU2583" s="62"/>
      <c r="DV2583" s="31" t="s">
        <v>27</v>
      </c>
      <c r="DW2583" s="31" t="s">
        <v>33</v>
      </c>
      <c r="DX2583" s="63"/>
      <c r="DY2583" s="63"/>
      <c r="DZ2583" s="63"/>
      <c r="EA2583" s="167"/>
      <c r="EB2583" s="60"/>
      <c r="EC2583" s="60"/>
      <c r="ED2583" s="60"/>
      <c r="EE2583" s="60"/>
      <c r="EF2583" s="60"/>
      <c r="EG2583" s="60"/>
      <c r="EH2583" s="60"/>
      <c r="EI2583" s="60"/>
      <c r="EJ2583" s="60"/>
      <c r="EK2583" s="60"/>
      <c r="EL2583" s="60"/>
      <c r="EM2583" s="60"/>
      <c r="EN2583" s="60"/>
      <c r="EO2583" s="60"/>
      <c r="EP2583" s="60"/>
      <c r="EQ2583" s="60"/>
      <c r="ER2583" s="60"/>
      <c r="ES2583" s="60"/>
      <c r="ET2583" s="60"/>
      <c r="EU2583" s="60"/>
      <c r="EV2583" s="60"/>
      <c r="EW2583" s="60"/>
      <c r="EX2583" s="60"/>
      <c r="EY2583" s="60"/>
      <c r="EZ2583" s="60"/>
      <c r="FA2583" s="60"/>
      <c r="FB2583" s="60"/>
    </row>
    <row r="2584" spans="22:158" x14ac:dyDescent="0.25">
      <c r="W2584" s="33"/>
      <c r="X2584" s="33"/>
      <c r="AH2584" s="38">
        <v>100</v>
      </c>
      <c r="AI2584" s="38">
        <v>130</v>
      </c>
      <c r="AJ2584" s="38">
        <v>17400</v>
      </c>
      <c r="AK2584" s="38">
        <v>30</v>
      </c>
      <c r="AL2584" s="38">
        <v>3505958</v>
      </c>
      <c r="AM2584" s="61" t="s">
        <v>1816</v>
      </c>
      <c r="AN2584" s="61" t="s">
        <v>1687</v>
      </c>
      <c r="AO2584" s="61" t="s">
        <v>1642</v>
      </c>
      <c r="AP2584" s="61" t="s">
        <v>5036</v>
      </c>
      <c r="AQ2584" s="61" t="s">
        <v>5008</v>
      </c>
      <c r="AR2584" s="28">
        <v>0</v>
      </c>
      <c r="AS2584" s="28">
        <v>329119</v>
      </c>
      <c r="AT2584" s="28">
        <v>2727657</v>
      </c>
      <c r="AU2584" s="62"/>
      <c r="DV2584" s="31" t="s">
        <v>27</v>
      </c>
      <c r="DW2584" s="31" t="s">
        <v>33</v>
      </c>
      <c r="DX2584" s="63"/>
      <c r="DY2584" s="63"/>
      <c r="DZ2584" s="63"/>
      <c r="EA2584" s="167"/>
      <c r="EB2584" s="60"/>
      <c r="EC2584" s="60"/>
      <c r="ED2584" s="60"/>
      <c r="EE2584" s="60"/>
      <c r="EF2584" s="60"/>
      <c r="EG2584" s="60"/>
      <c r="EH2584" s="60"/>
      <c r="EI2584" s="60"/>
      <c r="EJ2584" s="60"/>
      <c r="EK2584" s="60"/>
      <c r="EL2584" s="60"/>
      <c r="EM2584" s="60"/>
      <c r="EN2584" s="60"/>
      <c r="EO2584" s="60"/>
      <c r="EP2584" s="60"/>
      <c r="EQ2584" s="60"/>
      <c r="ER2584" s="60"/>
      <c r="ES2584" s="60"/>
      <c r="ET2584" s="60"/>
      <c r="EU2584" s="60"/>
      <c r="EV2584" s="60"/>
      <c r="EW2584" s="60"/>
      <c r="EX2584" s="60"/>
      <c r="EY2584" s="60"/>
      <c r="EZ2584" s="60"/>
      <c r="FA2584" s="60"/>
      <c r="FB2584" s="60"/>
    </row>
    <row r="2585" spans="22:158" x14ac:dyDescent="0.25">
      <c r="W2585" s="33"/>
      <c r="X2585" s="33"/>
      <c r="AH2585" s="38">
        <v>100</v>
      </c>
      <c r="AI2585" s="38">
        <v>130</v>
      </c>
      <c r="AJ2585" s="38">
        <v>17650</v>
      </c>
      <c r="AK2585" s="38">
        <v>30</v>
      </c>
      <c r="AL2585" s="38">
        <v>3505958</v>
      </c>
      <c r="AM2585" s="61" t="s">
        <v>1816</v>
      </c>
      <c r="AN2585" s="61" t="s">
        <v>1687</v>
      </c>
      <c r="AO2585" s="61" t="s">
        <v>1648</v>
      </c>
      <c r="AP2585" s="61" t="s">
        <v>5036</v>
      </c>
      <c r="AQ2585" s="61" t="s">
        <v>5008</v>
      </c>
      <c r="AR2585" s="28">
        <v>0</v>
      </c>
      <c r="AS2585" s="28">
        <v>597</v>
      </c>
      <c r="AT2585" s="28">
        <v>0</v>
      </c>
      <c r="AU2585" s="62"/>
      <c r="DV2585" s="31" t="s">
        <v>27</v>
      </c>
      <c r="DW2585" s="31" t="s">
        <v>33</v>
      </c>
      <c r="DX2585" s="63"/>
      <c r="DY2585" s="63"/>
      <c r="DZ2585" s="63"/>
      <c r="EA2585" s="167"/>
      <c r="EB2585" s="60"/>
      <c r="EC2585" s="60"/>
      <c r="ED2585" s="60"/>
      <c r="EE2585" s="60"/>
      <c r="EF2585" s="60"/>
      <c r="EG2585" s="60"/>
      <c r="EH2585" s="60"/>
      <c r="EI2585" s="60"/>
      <c r="EJ2585" s="60"/>
      <c r="EK2585" s="60"/>
      <c r="EL2585" s="60"/>
      <c r="EM2585" s="60"/>
      <c r="EN2585" s="60"/>
      <c r="EO2585" s="60"/>
      <c r="EP2585" s="60"/>
      <c r="EQ2585" s="60"/>
      <c r="ER2585" s="60"/>
      <c r="ES2585" s="60"/>
      <c r="ET2585" s="60"/>
      <c r="EU2585" s="60"/>
      <c r="EV2585" s="60"/>
      <c r="EW2585" s="60"/>
      <c r="EX2585" s="60"/>
      <c r="EY2585" s="60"/>
      <c r="EZ2585" s="60"/>
      <c r="FA2585" s="60"/>
      <c r="FB2585" s="60"/>
    </row>
    <row r="2586" spans="22:158" x14ac:dyDescent="0.25">
      <c r="W2586" s="33"/>
      <c r="X2586" s="33"/>
      <c r="AH2586" s="38">
        <v>100</v>
      </c>
      <c r="AI2586" s="38">
        <v>130</v>
      </c>
      <c r="AJ2586" s="38">
        <v>17850</v>
      </c>
      <c r="AK2586" s="38">
        <v>30</v>
      </c>
      <c r="AL2586" s="38">
        <v>3505958</v>
      </c>
      <c r="AM2586" s="61" t="s">
        <v>1816</v>
      </c>
      <c r="AN2586" s="61" t="s">
        <v>1687</v>
      </c>
      <c r="AO2586" s="61" t="s">
        <v>1652</v>
      </c>
      <c r="AP2586" s="61" t="s">
        <v>5036</v>
      </c>
      <c r="AQ2586" s="61" t="s">
        <v>5008</v>
      </c>
      <c r="AR2586" s="28">
        <v>0</v>
      </c>
      <c r="AS2586" s="28">
        <v>17381</v>
      </c>
      <c r="AT2586" s="28">
        <v>0</v>
      </c>
      <c r="AU2586" s="62"/>
      <c r="DV2586" s="31" t="s">
        <v>27</v>
      </c>
      <c r="DW2586" s="31" t="s">
        <v>33</v>
      </c>
      <c r="DX2586" s="63"/>
      <c r="DY2586" s="63"/>
      <c r="DZ2586" s="63"/>
      <c r="EA2586" s="167"/>
      <c r="EB2586" s="60"/>
      <c r="EC2586" s="60"/>
      <c r="ED2586" s="60"/>
      <c r="EE2586" s="60"/>
      <c r="EF2586" s="60"/>
      <c r="EG2586" s="60"/>
      <c r="EH2586" s="60"/>
      <c r="EI2586" s="60"/>
      <c r="EJ2586" s="60"/>
      <c r="EK2586" s="60"/>
      <c r="EL2586" s="60"/>
      <c r="EM2586" s="60"/>
      <c r="EN2586" s="60"/>
      <c r="EO2586" s="60"/>
      <c r="EP2586" s="60"/>
      <c r="EQ2586" s="60"/>
      <c r="ER2586" s="60"/>
      <c r="ES2586" s="60"/>
      <c r="ET2586" s="60"/>
      <c r="EU2586" s="60"/>
      <c r="EV2586" s="60"/>
      <c r="EW2586" s="60"/>
      <c r="EX2586" s="60"/>
      <c r="EY2586" s="60"/>
      <c r="EZ2586" s="60"/>
      <c r="FA2586" s="60"/>
      <c r="FB2586" s="60"/>
    </row>
    <row r="2587" spans="22:158" x14ac:dyDescent="0.25">
      <c r="W2587" s="33"/>
      <c r="X2587" s="33"/>
      <c r="AH2587" s="38">
        <v>100</v>
      </c>
      <c r="AI2587" s="38">
        <v>135</v>
      </c>
      <c r="AJ2587" s="38">
        <v>17900</v>
      </c>
      <c r="AK2587" s="38">
        <v>30</v>
      </c>
      <c r="AL2587" s="38">
        <v>3505958</v>
      </c>
      <c r="AM2587" s="61" t="s">
        <v>1816</v>
      </c>
      <c r="AN2587" s="61" t="s">
        <v>1693</v>
      </c>
      <c r="AO2587" s="61" t="s">
        <v>1653</v>
      </c>
      <c r="AP2587" s="61" t="s">
        <v>5036</v>
      </c>
      <c r="AQ2587" s="61" t="s">
        <v>5008</v>
      </c>
      <c r="AR2587" s="28">
        <v>0</v>
      </c>
      <c r="AS2587" s="28">
        <v>0</v>
      </c>
      <c r="AT2587" s="28">
        <v>5443</v>
      </c>
      <c r="AU2587" s="62"/>
      <c r="DV2587" s="31" t="s">
        <v>27</v>
      </c>
      <c r="DW2587" s="31" t="s">
        <v>34</v>
      </c>
      <c r="DX2587" s="63"/>
      <c r="DY2587" s="63"/>
      <c r="DZ2587" s="63"/>
      <c r="EA2587" s="167"/>
      <c r="EB2587" s="60"/>
      <c r="EC2587" s="60"/>
      <c r="ED2587" s="60"/>
      <c r="EE2587" s="60"/>
      <c r="EF2587" s="60"/>
      <c r="EG2587" s="60"/>
      <c r="EH2587" s="60"/>
      <c r="EI2587" s="60"/>
      <c r="EJ2587" s="60"/>
      <c r="EK2587" s="60"/>
      <c r="EL2587" s="60"/>
      <c r="EM2587" s="60"/>
      <c r="EN2587" s="60"/>
      <c r="EO2587" s="60"/>
      <c r="EP2587" s="60"/>
      <c r="EQ2587" s="60"/>
      <c r="ER2587" s="60"/>
      <c r="ES2587" s="60"/>
      <c r="ET2587" s="60"/>
      <c r="EU2587" s="60"/>
      <c r="EV2587" s="60"/>
      <c r="EW2587" s="60"/>
      <c r="EX2587" s="60"/>
      <c r="EY2587" s="60"/>
      <c r="EZ2587" s="60"/>
      <c r="FA2587" s="60"/>
      <c r="FB2587" s="60"/>
    </row>
    <row r="2588" spans="22:158" x14ac:dyDescent="0.25">
      <c r="V2588" s="1"/>
      <c r="W2588" s="33"/>
      <c r="X2588" s="33"/>
      <c r="AH2588" s="38">
        <v>100</v>
      </c>
      <c r="AI2588" s="38">
        <v>135</v>
      </c>
      <c r="AJ2588" s="38">
        <v>18150</v>
      </c>
      <c r="AK2588" s="38">
        <v>30</v>
      </c>
      <c r="AL2588" s="38">
        <v>3505958</v>
      </c>
      <c r="AM2588" s="61" t="s">
        <v>1816</v>
      </c>
      <c r="AN2588" s="61" t="s">
        <v>1693</v>
      </c>
      <c r="AO2588" s="61" t="s">
        <v>1659</v>
      </c>
      <c r="AP2588" s="61" t="s">
        <v>5036</v>
      </c>
      <c r="AQ2588" s="61" t="s">
        <v>5008</v>
      </c>
      <c r="AR2588" s="28">
        <v>0</v>
      </c>
      <c r="AS2588" s="28">
        <v>21725</v>
      </c>
      <c r="AT2588" s="28">
        <v>47281</v>
      </c>
      <c r="AU2588" s="62"/>
      <c r="DV2588" s="31" t="s">
        <v>27</v>
      </c>
      <c r="DW2588" s="31" t="s">
        <v>34</v>
      </c>
      <c r="DX2588" s="63"/>
      <c r="DY2588" s="63"/>
      <c r="DZ2588" s="63"/>
      <c r="EA2588" s="167"/>
      <c r="EB2588" s="60"/>
      <c r="EC2588" s="60"/>
      <c r="ED2588" s="60"/>
      <c r="EE2588" s="60"/>
      <c r="EF2588" s="60"/>
      <c r="EG2588" s="60"/>
      <c r="EH2588" s="60"/>
      <c r="EI2588" s="60"/>
      <c r="EJ2588" s="60"/>
      <c r="EK2588" s="60"/>
      <c r="EL2588" s="60"/>
      <c r="EM2588" s="60"/>
      <c r="EN2588" s="60"/>
      <c r="EO2588" s="60"/>
      <c r="EP2588" s="60"/>
      <c r="EQ2588" s="60"/>
      <c r="ER2588" s="60"/>
      <c r="ES2588" s="60"/>
      <c r="ET2588" s="60"/>
      <c r="EU2588" s="60"/>
      <c r="EV2588" s="60"/>
      <c r="EW2588" s="60"/>
      <c r="EX2588" s="60"/>
      <c r="EY2588" s="60"/>
      <c r="EZ2588" s="60"/>
      <c r="FA2588" s="60"/>
      <c r="FB2588" s="60"/>
    </row>
    <row r="2589" spans="22:158" x14ac:dyDescent="0.25">
      <c r="W2589" s="33"/>
      <c r="X2589" s="33"/>
      <c r="AH2589" s="38">
        <v>100</v>
      </c>
      <c r="AI2589" s="38">
        <v>140</v>
      </c>
      <c r="AJ2589" s="38">
        <v>10470</v>
      </c>
      <c r="AK2589" s="38">
        <v>30</v>
      </c>
      <c r="AL2589" s="38">
        <v>3505958</v>
      </c>
      <c r="AM2589" s="61" t="s">
        <v>1816</v>
      </c>
      <c r="AN2589" s="61" t="s">
        <v>1690</v>
      </c>
      <c r="AO2589" s="61" t="s">
        <v>5052</v>
      </c>
      <c r="AP2589" s="61" t="s">
        <v>5036</v>
      </c>
      <c r="AQ2589" s="61" t="s">
        <v>5008</v>
      </c>
      <c r="AR2589" s="28">
        <v>0</v>
      </c>
      <c r="AS2589" s="28">
        <v>24881</v>
      </c>
      <c r="AT2589" s="28">
        <v>0</v>
      </c>
      <c r="AU2589" s="62"/>
      <c r="DV2589" s="31" t="s">
        <v>27</v>
      </c>
      <c r="DW2589" s="31" t="s">
        <v>35</v>
      </c>
      <c r="DX2589" s="63"/>
      <c r="DY2589" s="63"/>
      <c r="DZ2589" s="63"/>
      <c r="EA2589" s="167"/>
      <c r="EB2589" s="60"/>
      <c r="EC2589" s="60"/>
      <c r="ED2589" s="60"/>
      <c r="EE2589" s="60"/>
      <c r="EF2589" s="60"/>
      <c r="EG2589" s="60"/>
      <c r="EH2589" s="60"/>
      <c r="EI2589" s="60"/>
      <c r="EJ2589" s="60"/>
      <c r="EK2589" s="60"/>
      <c r="EL2589" s="60"/>
      <c r="EM2589" s="60"/>
      <c r="EN2589" s="60"/>
      <c r="EO2589" s="60"/>
      <c r="EP2589" s="60"/>
      <c r="EQ2589" s="60"/>
      <c r="ER2589" s="60"/>
      <c r="ES2589" s="60"/>
      <c r="ET2589" s="60"/>
      <c r="EU2589" s="60"/>
      <c r="EV2589" s="60"/>
      <c r="EW2589" s="60"/>
      <c r="EX2589" s="60"/>
      <c r="EY2589" s="60"/>
      <c r="EZ2589" s="60"/>
      <c r="FA2589" s="60"/>
      <c r="FB2589" s="60"/>
    </row>
    <row r="2590" spans="22:158" x14ac:dyDescent="0.25">
      <c r="V2590" s="1"/>
      <c r="W2590" s="33"/>
      <c r="X2590" s="33"/>
      <c r="AH2590" s="38">
        <v>100</v>
      </c>
      <c r="AI2590" s="38">
        <v>140</v>
      </c>
      <c r="AJ2590" s="38">
        <v>10850</v>
      </c>
      <c r="AK2590" s="38">
        <v>30</v>
      </c>
      <c r="AL2590" s="38">
        <v>3505958</v>
      </c>
      <c r="AM2590" s="61" t="s">
        <v>1816</v>
      </c>
      <c r="AN2590" s="61" t="s">
        <v>1690</v>
      </c>
      <c r="AO2590" s="61" t="s">
        <v>5060</v>
      </c>
      <c r="AP2590" s="61" t="s">
        <v>5036</v>
      </c>
      <c r="AQ2590" s="61" t="s">
        <v>5008</v>
      </c>
      <c r="AR2590" s="28">
        <v>0</v>
      </c>
      <c r="AS2590" s="28">
        <v>0</v>
      </c>
      <c r="AT2590" s="28">
        <v>1607839</v>
      </c>
      <c r="AU2590" s="62"/>
      <c r="DV2590" s="31" t="s">
        <v>27</v>
      </c>
      <c r="DW2590" s="31" t="s">
        <v>35</v>
      </c>
      <c r="DX2590" s="63"/>
      <c r="DY2590" s="63"/>
      <c r="DZ2590" s="63"/>
      <c r="EA2590" s="167"/>
      <c r="EB2590" s="60"/>
      <c r="EC2590" s="60"/>
      <c r="ED2590" s="60"/>
      <c r="EE2590" s="60"/>
      <c r="EF2590" s="60"/>
      <c r="EG2590" s="60"/>
      <c r="EH2590" s="60"/>
      <c r="EI2590" s="60"/>
      <c r="EJ2590" s="60"/>
      <c r="EK2590" s="60"/>
      <c r="EL2590" s="60"/>
      <c r="EM2590" s="60"/>
      <c r="EN2590" s="60"/>
      <c r="EO2590" s="60"/>
      <c r="EP2590" s="60"/>
      <c r="EQ2590" s="60"/>
      <c r="ER2590" s="60"/>
      <c r="ES2590" s="60"/>
      <c r="ET2590" s="60"/>
      <c r="EU2590" s="60"/>
      <c r="EV2590" s="60"/>
      <c r="EW2590" s="60"/>
      <c r="EX2590" s="60"/>
      <c r="EY2590" s="60"/>
      <c r="EZ2590" s="60"/>
      <c r="FA2590" s="60"/>
      <c r="FB2590" s="60"/>
    </row>
    <row r="2591" spans="22:158" x14ac:dyDescent="0.25">
      <c r="W2591" s="33"/>
      <c r="X2591" s="33"/>
      <c r="AH2591" s="38">
        <v>100</v>
      </c>
      <c r="AI2591" s="38">
        <v>140</v>
      </c>
      <c r="AJ2591" s="38">
        <v>11400</v>
      </c>
      <c r="AK2591" s="38">
        <v>30</v>
      </c>
      <c r="AL2591" s="38">
        <v>3505958</v>
      </c>
      <c r="AM2591" s="61" t="s">
        <v>1816</v>
      </c>
      <c r="AN2591" s="61" t="s">
        <v>1690</v>
      </c>
      <c r="AO2591" s="61" t="s">
        <v>5071</v>
      </c>
      <c r="AP2591" s="61" t="s">
        <v>5036</v>
      </c>
      <c r="AQ2591" s="61" t="s">
        <v>5008</v>
      </c>
      <c r="AR2591" s="28">
        <v>0</v>
      </c>
      <c r="AS2591" s="28">
        <v>0</v>
      </c>
      <c r="AT2591" s="28">
        <v>682949</v>
      </c>
      <c r="AU2591" s="62"/>
      <c r="DV2591" s="31" t="s">
        <v>27</v>
      </c>
      <c r="DW2591" s="31" t="s">
        <v>35</v>
      </c>
      <c r="DX2591" s="63"/>
      <c r="DY2591" s="63"/>
      <c r="DZ2591" s="63"/>
      <c r="EA2591" s="167"/>
      <c r="EB2591" s="60"/>
      <c r="EC2591" s="60"/>
      <c r="ED2591" s="60"/>
      <c r="EE2591" s="60"/>
      <c r="EF2591" s="60"/>
      <c r="EG2591" s="60"/>
      <c r="EH2591" s="60"/>
      <c r="EI2591" s="60"/>
      <c r="EJ2591" s="60"/>
      <c r="EK2591" s="60"/>
      <c r="EL2591" s="60"/>
      <c r="EM2591" s="60"/>
      <c r="EN2591" s="60"/>
      <c r="EO2591" s="60"/>
      <c r="EP2591" s="60"/>
      <c r="EQ2591" s="60"/>
      <c r="ER2591" s="60"/>
      <c r="ES2591" s="60"/>
      <c r="ET2591" s="60"/>
      <c r="EU2591" s="60"/>
      <c r="EV2591" s="60"/>
      <c r="EW2591" s="60"/>
      <c r="EX2591" s="60"/>
      <c r="EY2591" s="60"/>
      <c r="EZ2591" s="60"/>
      <c r="FA2591" s="60"/>
      <c r="FB2591" s="60"/>
    </row>
    <row r="2592" spans="22:158" x14ac:dyDescent="0.25">
      <c r="W2592" s="33"/>
      <c r="X2592" s="33"/>
      <c r="AH2592" s="38">
        <v>100</v>
      </c>
      <c r="AI2592" s="38">
        <v>140</v>
      </c>
      <c r="AJ2592" s="38">
        <v>12350</v>
      </c>
      <c r="AK2592" s="38">
        <v>30</v>
      </c>
      <c r="AL2592" s="38">
        <v>3505958</v>
      </c>
      <c r="AM2592" s="61" t="s">
        <v>1816</v>
      </c>
      <c r="AN2592" s="61" t="s">
        <v>1690</v>
      </c>
      <c r="AO2592" s="61" t="s">
        <v>5091</v>
      </c>
      <c r="AP2592" s="61" t="s">
        <v>5036</v>
      </c>
      <c r="AQ2592" s="61" t="s">
        <v>5008</v>
      </c>
      <c r="AR2592" s="28">
        <v>0</v>
      </c>
      <c r="AS2592" s="28">
        <v>0</v>
      </c>
      <c r="AT2592" s="28">
        <v>182693</v>
      </c>
      <c r="AU2592" s="62"/>
      <c r="DV2592" s="31" t="s">
        <v>27</v>
      </c>
      <c r="DW2592" s="31" t="s">
        <v>35</v>
      </c>
      <c r="DX2592" s="63"/>
      <c r="DY2592" s="63"/>
      <c r="DZ2592" s="63"/>
      <c r="EA2592" s="167"/>
      <c r="EB2592" s="60"/>
      <c r="EC2592" s="60"/>
      <c r="ED2592" s="60"/>
      <c r="EE2592" s="60"/>
      <c r="EF2592" s="60"/>
      <c r="EG2592" s="60"/>
      <c r="EH2592" s="60"/>
      <c r="EI2592" s="60"/>
      <c r="EJ2592" s="60"/>
      <c r="EK2592" s="60"/>
      <c r="EL2592" s="60"/>
      <c r="EM2592" s="60"/>
      <c r="EN2592" s="60"/>
      <c r="EO2592" s="60"/>
      <c r="EP2592" s="60"/>
      <c r="EQ2592" s="60"/>
      <c r="ER2592" s="60"/>
      <c r="ES2592" s="60"/>
      <c r="ET2592" s="60"/>
      <c r="EU2592" s="60"/>
      <c r="EV2592" s="60"/>
      <c r="EW2592" s="60"/>
      <c r="EX2592" s="60"/>
      <c r="EY2592" s="60"/>
      <c r="EZ2592" s="60"/>
      <c r="FA2592" s="60"/>
      <c r="FB2592" s="60"/>
    </row>
    <row r="2593" spans="22:158" x14ac:dyDescent="0.25">
      <c r="W2593" s="33"/>
      <c r="X2593" s="33"/>
      <c r="AH2593" s="38">
        <v>100</v>
      </c>
      <c r="AI2593" s="38">
        <v>140</v>
      </c>
      <c r="AJ2593" s="38">
        <v>13300</v>
      </c>
      <c r="AK2593" s="38">
        <v>30</v>
      </c>
      <c r="AL2593" s="38">
        <v>3505958</v>
      </c>
      <c r="AM2593" s="61" t="s">
        <v>1816</v>
      </c>
      <c r="AN2593" s="61" t="s">
        <v>1690</v>
      </c>
      <c r="AO2593" s="61" t="s">
        <v>5107</v>
      </c>
      <c r="AP2593" s="61" t="s">
        <v>5036</v>
      </c>
      <c r="AQ2593" s="61" t="s">
        <v>5008</v>
      </c>
      <c r="AR2593" s="28">
        <v>0</v>
      </c>
      <c r="AS2593" s="28">
        <v>0</v>
      </c>
      <c r="AT2593" s="28">
        <v>585</v>
      </c>
      <c r="AU2593" s="62"/>
      <c r="DV2593" s="31" t="s">
        <v>27</v>
      </c>
      <c r="DW2593" s="31" t="s">
        <v>35</v>
      </c>
      <c r="DX2593" s="63"/>
      <c r="DY2593" s="63"/>
      <c r="DZ2593" s="63"/>
      <c r="EA2593" s="167"/>
      <c r="EB2593" s="60"/>
      <c r="EC2593" s="60"/>
      <c r="ED2593" s="60"/>
      <c r="EE2593" s="60"/>
      <c r="EF2593" s="60"/>
      <c r="EG2593" s="60"/>
      <c r="EH2593" s="60"/>
      <c r="EI2593" s="60"/>
      <c r="EJ2593" s="60"/>
      <c r="EK2593" s="60"/>
      <c r="EL2593" s="60"/>
      <c r="EM2593" s="60"/>
      <c r="EN2593" s="60"/>
      <c r="EO2593" s="60"/>
      <c r="EP2593" s="60"/>
      <c r="EQ2593" s="60"/>
      <c r="ER2593" s="60"/>
      <c r="ES2593" s="60"/>
      <c r="ET2593" s="60"/>
      <c r="EU2593" s="60"/>
      <c r="EV2593" s="60"/>
      <c r="EW2593" s="60"/>
      <c r="EX2593" s="60"/>
      <c r="EY2593" s="60"/>
      <c r="EZ2593" s="60"/>
      <c r="FA2593" s="60"/>
      <c r="FB2593" s="60"/>
    </row>
    <row r="2594" spans="22:158" x14ac:dyDescent="0.25">
      <c r="W2594" s="33"/>
      <c r="X2594" s="33"/>
      <c r="AH2594" s="38">
        <v>100</v>
      </c>
      <c r="AI2594" s="38">
        <v>140</v>
      </c>
      <c r="AJ2594" s="38">
        <v>16100</v>
      </c>
      <c r="AK2594" s="38">
        <v>30</v>
      </c>
      <c r="AL2594" s="38">
        <v>3505958</v>
      </c>
      <c r="AM2594" s="61" t="s">
        <v>1816</v>
      </c>
      <c r="AN2594" s="61" t="s">
        <v>1690</v>
      </c>
      <c r="AO2594" s="61" t="s">
        <v>1612</v>
      </c>
      <c r="AP2594" s="61" t="s">
        <v>5036</v>
      </c>
      <c r="AQ2594" s="61" t="s">
        <v>5008</v>
      </c>
      <c r="AR2594" s="28">
        <v>0</v>
      </c>
      <c r="AS2594" s="28">
        <v>0</v>
      </c>
      <c r="AT2594" s="28">
        <v>495</v>
      </c>
      <c r="AU2594" s="62"/>
      <c r="DV2594" s="31" t="s">
        <v>27</v>
      </c>
      <c r="DW2594" s="31" t="s">
        <v>35</v>
      </c>
      <c r="DX2594" s="63"/>
      <c r="DY2594" s="63"/>
      <c r="DZ2594" s="63"/>
      <c r="EA2594" s="167"/>
      <c r="EB2594" s="60"/>
      <c r="EC2594" s="60"/>
      <c r="ED2594" s="60"/>
      <c r="EE2594" s="60"/>
      <c r="EF2594" s="60"/>
      <c r="EG2594" s="60"/>
      <c r="EH2594" s="60"/>
      <c r="EI2594" s="60"/>
      <c r="EJ2594" s="60"/>
      <c r="EK2594" s="60"/>
      <c r="EL2594" s="60"/>
      <c r="EM2594" s="60"/>
      <c r="EN2594" s="60"/>
      <c r="EO2594" s="60"/>
      <c r="EP2594" s="60"/>
      <c r="EQ2594" s="60"/>
      <c r="ER2594" s="60"/>
      <c r="ES2594" s="60"/>
      <c r="ET2594" s="60"/>
      <c r="EU2594" s="60"/>
      <c r="EV2594" s="60"/>
      <c r="EW2594" s="60"/>
      <c r="EX2594" s="60"/>
      <c r="EY2594" s="60"/>
      <c r="EZ2594" s="60"/>
      <c r="FA2594" s="60"/>
      <c r="FB2594" s="60"/>
    </row>
    <row r="2595" spans="22:158" x14ac:dyDescent="0.25">
      <c r="W2595" s="33"/>
      <c r="X2595" s="33"/>
      <c r="AH2595" s="38">
        <v>100</v>
      </c>
      <c r="AI2595" s="38">
        <v>140</v>
      </c>
      <c r="AJ2595" s="38">
        <v>16150</v>
      </c>
      <c r="AK2595" s="38">
        <v>30</v>
      </c>
      <c r="AL2595" s="38">
        <v>3505958</v>
      </c>
      <c r="AM2595" s="61" t="s">
        <v>1816</v>
      </c>
      <c r="AN2595" s="61" t="s">
        <v>1690</v>
      </c>
      <c r="AO2595" s="61" t="s">
        <v>1613</v>
      </c>
      <c r="AP2595" s="61" t="s">
        <v>5036</v>
      </c>
      <c r="AQ2595" s="61" t="s">
        <v>5008</v>
      </c>
      <c r="AR2595" s="28">
        <v>0</v>
      </c>
      <c r="AS2595" s="28">
        <v>3594</v>
      </c>
      <c r="AT2595" s="28">
        <v>0</v>
      </c>
      <c r="AU2595" s="62"/>
      <c r="DV2595" s="31" t="s">
        <v>27</v>
      </c>
      <c r="DW2595" s="31" t="s">
        <v>35</v>
      </c>
      <c r="DX2595" s="63"/>
      <c r="DY2595" s="63"/>
      <c r="DZ2595" s="63"/>
      <c r="EA2595" s="167"/>
      <c r="EB2595" s="60"/>
      <c r="EC2595" s="60"/>
      <c r="ED2595" s="60"/>
      <c r="EE2595" s="60"/>
      <c r="EF2595" s="60"/>
      <c r="EG2595" s="60"/>
      <c r="EH2595" s="60"/>
      <c r="EI2595" s="60"/>
      <c r="EJ2595" s="60"/>
      <c r="EK2595" s="60"/>
      <c r="EL2595" s="60"/>
      <c r="EM2595" s="60"/>
      <c r="EN2595" s="60"/>
      <c r="EO2595" s="60"/>
      <c r="EP2595" s="60"/>
      <c r="EQ2595" s="60"/>
      <c r="ER2595" s="60"/>
      <c r="ES2595" s="60"/>
      <c r="ET2595" s="60"/>
      <c r="EU2595" s="60"/>
      <c r="EV2595" s="60"/>
      <c r="EW2595" s="60"/>
      <c r="EX2595" s="60"/>
      <c r="EY2595" s="60"/>
      <c r="EZ2595" s="60"/>
      <c r="FA2595" s="60"/>
      <c r="FB2595" s="60"/>
    </row>
    <row r="2596" spans="22:158" x14ac:dyDescent="0.25">
      <c r="W2596" s="33"/>
      <c r="X2596" s="33"/>
      <c r="AH2596" s="38">
        <v>100</v>
      </c>
      <c r="AI2596" s="38">
        <v>145</v>
      </c>
      <c r="AJ2596" s="38">
        <v>12400</v>
      </c>
      <c r="AK2596" s="38">
        <v>30</v>
      </c>
      <c r="AL2596" s="38">
        <v>3505958</v>
      </c>
      <c r="AM2596" s="61" t="s">
        <v>1816</v>
      </c>
      <c r="AN2596" s="61" t="s">
        <v>1691</v>
      </c>
      <c r="AO2596" s="61" t="s">
        <v>5092</v>
      </c>
      <c r="AP2596" s="61" t="s">
        <v>5036</v>
      </c>
      <c r="AQ2596" s="61" t="s">
        <v>5008</v>
      </c>
      <c r="AR2596" s="28">
        <v>0</v>
      </c>
      <c r="AS2596" s="28">
        <v>0</v>
      </c>
      <c r="AT2596" s="28">
        <v>695770</v>
      </c>
      <c r="AU2596" s="62"/>
      <c r="DV2596" s="31" t="s">
        <v>27</v>
      </c>
      <c r="DW2596" s="31" t="s">
        <v>36</v>
      </c>
      <c r="DX2596" s="63"/>
      <c r="DY2596" s="63"/>
      <c r="DZ2596" s="63"/>
      <c r="EA2596" s="167"/>
      <c r="EB2596" s="60"/>
      <c r="EC2596" s="60"/>
      <c r="ED2596" s="60"/>
      <c r="EE2596" s="60"/>
      <c r="EF2596" s="60"/>
      <c r="EG2596" s="60"/>
      <c r="EH2596" s="60"/>
      <c r="EI2596" s="60"/>
      <c r="EJ2596" s="60"/>
      <c r="EK2596" s="60"/>
      <c r="EL2596" s="60"/>
      <c r="EM2596" s="60"/>
      <c r="EN2596" s="60"/>
      <c r="EO2596" s="60"/>
      <c r="EP2596" s="60"/>
      <c r="EQ2596" s="60"/>
      <c r="ER2596" s="60"/>
      <c r="ES2596" s="60"/>
      <c r="ET2596" s="60"/>
      <c r="EU2596" s="60"/>
      <c r="EV2596" s="60"/>
      <c r="EW2596" s="60"/>
      <c r="EX2596" s="60"/>
      <c r="EY2596" s="60"/>
      <c r="EZ2596" s="60"/>
      <c r="FA2596" s="60"/>
      <c r="FB2596" s="60"/>
    </row>
    <row r="2597" spans="22:158" x14ac:dyDescent="0.25">
      <c r="W2597" s="33"/>
      <c r="X2597" s="33"/>
      <c r="AH2597" s="38">
        <v>100</v>
      </c>
      <c r="AI2597" s="38">
        <v>145</v>
      </c>
      <c r="AJ2597" s="38">
        <v>12750</v>
      </c>
      <c r="AK2597" s="38">
        <v>30</v>
      </c>
      <c r="AL2597" s="38">
        <v>3505958</v>
      </c>
      <c r="AM2597" s="61" t="s">
        <v>1816</v>
      </c>
      <c r="AN2597" s="61" t="s">
        <v>1691</v>
      </c>
      <c r="AO2597" s="61" t="s">
        <v>5097</v>
      </c>
      <c r="AP2597" s="61" t="s">
        <v>5036</v>
      </c>
      <c r="AQ2597" s="61" t="s">
        <v>5008</v>
      </c>
      <c r="AR2597" s="28">
        <v>0</v>
      </c>
      <c r="AS2597" s="28">
        <v>311</v>
      </c>
      <c r="AT2597" s="28">
        <v>0</v>
      </c>
      <c r="AU2597" s="62"/>
      <c r="DV2597" s="31" t="s">
        <v>27</v>
      </c>
      <c r="DW2597" s="31" t="s">
        <v>36</v>
      </c>
      <c r="DX2597" s="63"/>
      <c r="DY2597" s="63"/>
      <c r="DZ2597" s="63"/>
      <c r="EA2597" s="167"/>
      <c r="EB2597" s="60"/>
      <c r="EC2597" s="60"/>
      <c r="ED2597" s="60"/>
      <c r="EE2597" s="60"/>
      <c r="EF2597" s="60"/>
      <c r="EG2597" s="60"/>
      <c r="EH2597" s="60"/>
      <c r="EI2597" s="60"/>
      <c r="EJ2597" s="60"/>
      <c r="EK2597" s="60"/>
      <c r="EL2597" s="60"/>
      <c r="EM2597" s="60"/>
      <c r="EN2597" s="60"/>
      <c r="EO2597" s="60"/>
      <c r="EP2597" s="60"/>
      <c r="EQ2597" s="60"/>
      <c r="ER2597" s="60"/>
      <c r="ES2597" s="60"/>
      <c r="ET2597" s="60"/>
      <c r="EU2597" s="60"/>
      <c r="EV2597" s="60"/>
      <c r="EW2597" s="60"/>
      <c r="EX2597" s="60"/>
      <c r="EY2597" s="60"/>
      <c r="EZ2597" s="60"/>
      <c r="FA2597" s="60"/>
      <c r="FB2597" s="60"/>
    </row>
    <row r="2598" spans="22:158" x14ac:dyDescent="0.25">
      <c r="W2598" s="33"/>
      <c r="X2598" s="33"/>
      <c r="AH2598" s="38">
        <v>100</v>
      </c>
      <c r="AI2598" s="38">
        <v>145</v>
      </c>
      <c r="AJ2598" s="38">
        <v>13310</v>
      </c>
      <c r="AK2598" s="38">
        <v>30</v>
      </c>
      <c r="AL2598" s="38">
        <v>3505958</v>
      </c>
      <c r="AM2598" s="61" t="s">
        <v>1816</v>
      </c>
      <c r="AN2598" s="61" t="s">
        <v>1691</v>
      </c>
      <c r="AO2598" s="61" t="s">
        <v>5108</v>
      </c>
      <c r="AP2598" s="61" t="s">
        <v>5036</v>
      </c>
      <c r="AQ2598" s="61" t="s">
        <v>5008</v>
      </c>
      <c r="AR2598" s="28">
        <v>0</v>
      </c>
      <c r="AS2598" s="28">
        <v>44270</v>
      </c>
      <c r="AT2598" s="28">
        <v>0</v>
      </c>
      <c r="AU2598" s="62"/>
      <c r="DV2598" s="31" t="s">
        <v>27</v>
      </c>
      <c r="DW2598" s="31" t="s">
        <v>36</v>
      </c>
      <c r="DX2598" s="63"/>
      <c r="DY2598" s="63"/>
      <c r="DZ2598" s="63"/>
      <c r="EA2598" s="167"/>
      <c r="EB2598" s="60"/>
      <c r="EC2598" s="60"/>
      <c r="ED2598" s="60"/>
      <c r="EE2598" s="60"/>
      <c r="EF2598" s="60"/>
      <c r="EG2598" s="60"/>
      <c r="EH2598" s="60"/>
      <c r="EI2598" s="60"/>
      <c r="EJ2598" s="60"/>
      <c r="EK2598" s="60"/>
      <c r="EL2598" s="60"/>
      <c r="EM2598" s="60"/>
      <c r="EN2598" s="60"/>
      <c r="EO2598" s="60"/>
      <c r="EP2598" s="60"/>
      <c r="EQ2598" s="60"/>
      <c r="ER2598" s="60"/>
      <c r="ES2598" s="60"/>
      <c r="ET2598" s="60"/>
      <c r="EU2598" s="60"/>
      <c r="EV2598" s="60"/>
      <c r="EW2598" s="60"/>
      <c r="EX2598" s="60"/>
      <c r="EY2598" s="60"/>
      <c r="EZ2598" s="60"/>
      <c r="FA2598" s="60"/>
      <c r="FB2598" s="60"/>
    </row>
    <row r="2599" spans="22:158" x14ac:dyDescent="0.25">
      <c r="W2599" s="33"/>
      <c r="X2599" s="33"/>
      <c r="AH2599" s="38">
        <v>100</v>
      </c>
      <c r="AI2599" s="38">
        <v>145</v>
      </c>
      <c r="AJ2599" s="38">
        <v>15450</v>
      </c>
      <c r="AK2599" s="38">
        <v>30</v>
      </c>
      <c r="AL2599" s="38">
        <v>3505958</v>
      </c>
      <c r="AM2599" s="61" t="s">
        <v>1816</v>
      </c>
      <c r="AN2599" s="61" t="s">
        <v>1691</v>
      </c>
      <c r="AO2599" s="61" t="s">
        <v>1600</v>
      </c>
      <c r="AP2599" s="61" t="s">
        <v>5036</v>
      </c>
      <c r="AQ2599" s="61" t="s">
        <v>5008</v>
      </c>
      <c r="AR2599" s="28">
        <v>0</v>
      </c>
      <c r="AS2599" s="28">
        <v>0</v>
      </c>
      <c r="AT2599" s="28">
        <v>20784</v>
      </c>
      <c r="AU2599" s="62"/>
      <c r="DV2599" s="31" t="s">
        <v>27</v>
      </c>
      <c r="DW2599" s="31" t="s">
        <v>36</v>
      </c>
      <c r="DX2599" s="63"/>
      <c r="DY2599" s="63"/>
      <c r="DZ2599" s="63"/>
      <c r="EA2599" s="167"/>
      <c r="EB2599" s="60"/>
      <c r="EC2599" s="60"/>
      <c r="ED2599" s="60"/>
      <c r="EE2599" s="60"/>
      <c r="EF2599" s="60"/>
      <c r="EG2599" s="60"/>
      <c r="EH2599" s="60"/>
      <c r="EI2599" s="60"/>
      <c r="EJ2599" s="60"/>
      <c r="EK2599" s="60"/>
      <c r="EL2599" s="60"/>
      <c r="EM2599" s="60"/>
      <c r="EN2599" s="60"/>
      <c r="EO2599" s="60"/>
      <c r="EP2599" s="60"/>
      <c r="EQ2599" s="60"/>
      <c r="ER2599" s="60"/>
      <c r="ES2599" s="60"/>
      <c r="ET2599" s="60"/>
      <c r="EU2599" s="60"/>
      <c r="EV2599" s="60"/>
      <c r="EW2599" s="60"/>
      <c r="EX2599" s="60"/>
      <c r="EY2599" s="60"/>
      <c r="EZ2599" s="60"/>
      <c r="FA2599" s="60"/>
      <c r="FB2599" s="60"/>
    </row>
    <row r="2600" spans="22:158" x14ac:dyDescent="0.25">
      <c r="W2600" s="33"/>
      <c r="X2600" s="33"/>
      <c r="AH2600" s="38">
        <v>100</v>
      </c>
      <c r="AI2600" s="38">
        <v>145</v>
      </c>
      <c r="AJ2600" s="38">
        <v>17640</v>
      </c>
      <c r="AK2600" s="38">
        <v>30</v>
      </c>
      <c r="AL2600" s="38">
        <v>3505958</v>
      </c>
      <c r="AM2600" s="61" t="s">
        <v>1816</v>
      </c>
      <c r="AN2600" s="61" t="s">
        <v>1691</v>
      </c>
      <c r="AO2600" s="61" t="s">
        <v>1647</v>
      </c>
      <c r="AP2600" s="61" t="s">
        <v>5036</v>
      </c>
      <c r="AQ2600" s="61" t="s">
        <v>5008</v>
      </c>
      <c r="AR2600" s="28">
        <v>0</v>
      </c>
      <c r="AS2600" s="28">
        <v>236317</v>
      </c>
      <c r="AT2600" s="28">
        <v>0</v>
      </c>
      <c r="AU2600" s="62"/>
      <c r="DV2600" s="31" t="s">
        <v>27</v>
      </c>
      <c r="DW2600" s="31" t="s">
        <v>36</v>
      </c>
      <c r="DX2600" s="63"/>
      <c r="DY2600" s="63"/>
      <c r="DZ2600" s="63"/>
      <c r="EA2600" s="167"/>
      <c r="EB2600" s="60"/>
      <c r="EC2600" s="60"/>
      <c r="ED2600" s="60"/>
      <c r="EE2600" s="60"/>
      <c r="EF2600" s="60"/>
      <c r="EG2600" s="60"/>
      <c r="EH2600" s="60"/>
      <c r="EI2600" s="60"/>
      <c r="EJ2600" s="60"/>
      <c r="EK2600" s="60"/>
      <c r="EL2600" s="60"/>
      <c r="EM2600" s="60"/>
      <c r="EN2600" s="60"/>
      <c r="EO2600" s="60"/>
      <c r="EP2600" s="60"/>
      <c r="EQ2600" s="60"/>
      <c r="ER2600" s="60"/>
      <c r="ES2600" s="60"/>
      <c r="ET2600" s="60"/>
      <c r="EU2600" s="60"/>
      <c r="EV2600" s="60"/>
      <c r="EW2600" s="60"/>
      <c r="EX2600" s="60"/>
      <c r="EY2600" s="60"/>
      <c r="EZ2600" s="60"/>
      <c r="FA2600" s="60"/>
      <c r="FB2600" s="60"/>
    </row>
    <row r="2601" spans="22:158" x14ac:dyDescent="0.25">
      <c r="V2601" s="1"/>
      <c r="W2601" s="33"/>
      <c r="X2601" s="33"/>
      <c r="AH2601" s="38">
        <v>100</v>
      </c>
      <c r="AI2601" s="38">
        <v>145</v>
      </c>
      <c r="AJ2601" s="38">
        <v>18710</v>
      </c>
      <c r="AK2601" s="38">
        <v>30</v>
      </c>
      <c r="AL2601" s="38">
        <v>3505958</v>
      </c>
      <c r="AM2601" s="61" t="s">
        <v>1816</v>
      </c>
      <c r="AN2601" s="61" t="s">
        <v>1691</v>
      </c>
      <c r="AO2601" s="61" t="s">
        <v>1671</v>
      </c>
      <c r="AP2601" s="61" t="s">
        <v>5036</v>
      </c>
      <c r="AQ2601" s="61" t="s">
        <v>5008</v>
      </c>
      <c r="AR2601" s="28">
        <v>0</v>
      </c>
      <c r="AS2601" s="28">
        <v>5851</v>
      </c>
      <c r="AT2601" s="28">
        <v>0</v>
      </c>
      <c r="AU2601" s="62"/>
      <c r="DV2601" s="31" t="s">
        <v>27</v>
      </c>
      <c r="DW2601" s="31" t="s">
        <v>36</v>
      </c>
      <c r="DX2601" s="63"/>
      <c r="DY2601" s="63"/>
      <c r="DZ2601" s="63"/>
      <c r="EA2601" s="167"/>
      <c r="EB2601" s="60"/>
      <c r="EC2601" s="60"/>
      <c r="ED2601" s="60"/>
      <c r="EE2601" s="60"/>
      <c r="EF2601" s="60"/>
      <c r="EG2601" s="60"/>
      <c r="EH2601" s="60"/>
      <c r="EI2601" s="60"/>
      <c r="EJ2601" s="60"/>
      <c r="EK2601" s="60"/>
      <c r="EL2601" s="60"/>
      <c r="EM2601" s="60"/>
      <c r="EN2601" s="60"/>
      <c r="EO2601" s="60"/>
      <c r="EP2601" s="60"/>
      <c r="EQ2601" s="60"/>
      <c r="ER2601" s="60"/>
      <c r="ES2601" s="60"/>
      <c r="ET2601" s="60"/>
      <c r="EU2601" s="60"/>
      <c r="EV2601" s="60"/>
      <c r="EW2601" s="60"/>
      <c r="EX2601" s="60"/>
      <c r="EY2601" s="60"/>
      <c r="EZ2601" s="60"/>
      <c r="FA2601" s="60"/>
      <c r="FB2601" s="60"/>
    </row>
    <row r="2602" spans="22:158" x14ac:dyDescent="0.25">
      <c r="W2602" s="33"/>
      <c r="X2602" s="33"/>
      <c r="AH2602" s="38">
        <v>100</v>
      </c>
      <c r="AI2602" s="38">
        <v>150</v>
      </c>
      <c r="AJ2602" s="38">
        <v>11600</v>
      </c>
      <c r="AK2602" s="38">
        <v>30</v>
      </c>
      <c r="AL2602" s="38">
        <v>3505958</v>
      </c>
      <c r="AM2602" s="61" t="s">
        <v>1816</v>
      </c>
      <c r="AN2602" s="61" t="s">
        <v>1695</v>
      </c>
      <c r="AO2602" s="61" t="s">
        <v>5076</v>
      </c>
      <c r="AP2602" s="61" t="s">
        <v>5036</v>
      </c>
      <c r="AQ2602" s="61" t="s">
        <v>5008</v>
      </c>
      <c r="AR2602" s="28">
        <v>0</v>
      </c>
      <c r="AS2602" s="28">
        <v>11144682</v>
      </c>
      <c r="AT2602" s="28">
        <v>12264156</v>
      </c>
      <c r="AU2602" s="62"/>
      <c r="DV2602" s="31" t="s">
        <v>27</v>
      </c>
      <c r="DW2602" s="31" t="s">
        <v>37</v>
      </c>
      <c r="DX2602" s="63"/>
      <c r="DY2602" s="63"/>
      <c r="DZ2602" s="63"/>
      <c r="EA2602" s="167"/>
      <c r="EB2602" s="60"/>
      <c r="EC2602" s="60"/>
      <c r="ED2602" s="60"/>
      <c r="EE2602" s="60"/>
      <c r="EF2602" s="60"/>
      <c r="EG2602" s="60"/>
      <c r="EH2602" s="60"/>
      <c r="EI2602" s="60"/>
      <c r="EJ2602" s="60"/>
      <c r="EK2602" s="60"/>
      <c r="EL2602" s="60"/>
      <c r="EM2602" s="60"/>
      <c r="EN2602" s="60"/>
      <c r="EO2602" s="60"/>
      <c r="EP2602" s="60"/>
      <c r="EQ2602" s="60"/>
      <c r="ER2602" s="60"/>
      <c r="ES2602" s="60"/>
      <c r="ET2602" s="60"/>
      <c r="EU2602" s="60"/>
      <c r="EV2602" s="60"/>
      <c r="EW2602" s="60"/>
      <c r="EX2602" s="60"/>
      <c r="EY2602" s="60"/>
      <c r="EZ2602" s="60"/>
      <c r="FA2602" s="60"/>
      <c r="FB2602" s="60"/>
    </row>
    <row r="2603" spans="22:158" x14ac:dyDescent="0.25">
      <c r="W2603" s="33"/>
      <c r="X2603" s="33"/>
      <c r="AH2603" s="38">
        <v>100</v>
      </c>
      <c r="AI2603" s="38">
        <v>150</v>
      </c>
      <c r="AJ2603" s="38">
        <v>13450</v>
      </c>
      <c r="AK2603" s="38">
        <v>30</v>
      </c>
      <c r="AL2603" s="38">
        <v>3505958</v>
      </c>
      <c r="AM2603" s="61" t="s">
        <v>1816</v>
      </c>
      <c r="AN2603" s="61" t="s">
        <v>1695</v>
      </c>
      <c r="AO2603" s="61" t="s">
        <v>5112</v>
      </c>
      <c r="AP2603" s="61" t="s">
        <v>5036</v>
      </c>
      <c r="AQ2603" s="61" t="s">
        <v>5008</v>
      </c>
      <c r="AR2603" s="28">
        <v>0</v>
      </c>
      <c r="AS2603" s="28">
        <v>1230532</v>
      </c>
      <c r="AT2603" s="28">
        <v>723212</v>
      </c>
      <c r="AU2603" s="62"/>
      <c r="DV2603" s="31" t="s">
        <v>27</v>
      </c>
      <c r="DW2603" s="31" t="s">
        <v>37</v>
      </c>
      <c r="DX2603" s="63"/>
      <c r="DY2603" s="63"/>
      <c r="DZ2603" s="63"/>
      <c r="EA2603" s="167"/>
      <c r="EB2603" s="60"/>
      <c r="EC2603" s="60"/>
      <c r="ED2603" s="60"/>
      <c r="EE2603" s="60"/>
      <c r="EF2603" s="60"/>
      <c r="EG2603" s="60"/>
      <c r="EH2603" s="60"/>
      <c r="EI2603" s="60"/>
      <c r="EJ2603" s="60"/>
      <c r="EK2603" s="60"/>
      <c r="EL2603" s="60"/>
      <c r="EM2603" s="60"/>
      <c r="EN2603" s="60"/>
      <c r="EO2603" s="60"/>
      <c r="EP2603" s="60"/>
      <c r="EQ2603" s="60"/>
      <c r="ER2603" s="60"/>
      <c r="ES2603" s="60"/>
      <c r="ET2603" s="60"/>
      <c r="EU2603" s="60"/>
      <c r="EV2603" s="60"/>
      <c r="EW2603" s="60"/>
      <c r="EX2603" s="60"/>
      <c r="EY2603" s="60"/>
      <c r="EZ2603" s="60"/>
      <c r="FA2603" s="60"/>
      <c r="FB2603" s="60"/>
    </row>
    <row r="2604" spans="22:158" x14ac:dyDescent="0.25">
      <c r="V2604" s="1"/>
      <c r="W2604" s="33"/>
      <c r="X2604" s="33"/>
      <c r="AH2604" s="38">
        <v>100</v>
      </c>
      <c r="AI2604" s="38">
        <v>150</v>
      </c>
      <c r="AJ2604" s="38">
        <v>15550</v>
      </c>
      <c r="AK2604" s="38">
        <v>30</v>
      </c>
      <c r="AL2604" s="38">
        <v>3505958</v>
      </c>
      <c r="AM2604" s="61" t="s">
        <v>1816</v>
      </c>
      <c r="AN2604" s="61" t="s">
        <v>1695</v>
      </c>
      <c r="AO2604" s="61" t="s">
        <v>1602</v>
      </c>
      <c r="AP2604" s="61" t="s">
        <v>5036</v>
      </c>
      <c r="AQ2604" s="61" t="s">
        <v>5008</v>
      </c>
      <c r="AR2604" s="28">
        <v>0</v>
      </c>
      <c r="AS2604" s="28">
        <v>1197145</v>
      </c>
      <c r="AT2604" s="28">
        <v>726092</v>
      </c>
      <c r="AU2604" s="62"/>
      <c r="DV2604" s="31" t="s">
        <v>27</v>
      </c>
      <c r="DW2604" s="31" t="s">
        <v>37</v>
      </c>
      <c r="DX2604" s="63"/>
      <c r="DY2604" s="63"/>
      <c r="DZ2604" s="63"/>
      <c r="EA2604" s="167"/>
      <c r="EB2604" s="60"/>
      <c r="EC2604" s="60"/>
      <c r="ED2604" s="60"/>
      <c r="EE2604" s="60"/>
      <c r="EF2604" s="60"/>
      <c r="EG2604" s="60"/>
      <c r="EH2604" s="60"/>
      <c r="EI2604" s="60"/>
      <c r="EJ2604" s="60"/>
      <c r="EK2604" s="60"/>
      <c r="EL2604" s="60"/>
      <c r="EM2604" s="60"/>
      <c r="EN2604" s="60"/>
      <c r="EO2604" s="60"/>
      <c r="EP2604" s="60"/>
      <c r="EQ2604" s="60"/>
      <c r="ER2604" s="60"/>
      <c r="ES2604" s="60"/>
      <c r="ET2604" s="60"/>
      <c r="EU2604" s="60"/>
      <c r="EV2604" s="60"/>
      <c r="EW2604" s="60"/>
      <c r="EX2604" s="60"/>
      <c r="EY2604" s="60"/>
      <c r="EZ2604" s="60"/>
      <c r="FA2604" s="60"/>
      <c r="FB2604" s="60"/>
    </row>
    <row r="2605" spans="22:158" x14ac:dyDescent="0.25">
      <c r="W2605" s="33"/>
      <c r="X2605" s="33"/>
      <c r="AH2605" s="38">
        <v>100</v>
      </c>
      <c r="AI2605" s="38">
        <v>150</v>
      </c>
      <c r="AJ2605" s="38">
        <v>15800</v>
      </c>
      <c r="AK2605" s="38">
        <v>30</v>
      </c>
      <c r="AL2605" s="38">
        <v>3505958</v>
      </c>
      <c r="AM2605" s="61" t="s">
        <v>1816</v>
      </c>
      <c r="AN2605" s="61" t="s">
        <v>1695</v>
      </c>
      <c r="AO2605" s="61" t="s">
        <v>1607</v>
      </c>
      <c r="AP2605" s="61" t="s">
        <v>5036</v>
      </c>
      <c r="AQ2605" s="61" t="s">
        <v>5008</v>
      </c>
      <c r="AR2605" s="28">
        <v>0</v>
      </c>
      <c r="AS2605" s="28">
        <v>4288927</v>
      </c>
      <c r="AT2605" s="28">
        <v>10676471</v>
      </c>
      <c r="AU2605" s="62"/>
      <c r="DV2605" s="31" t="s">
        <v>27</v>
      </c>
      <c r="DW2605" s="31" t="s">
        <v>37</v>
      </c>
      <c r="DX2605" s="63"/>
      <c r="DY2605" s="63"/>
      <c r="DZ2605" s="63"/>
      <c r="EA2605" s="167"/>
      <c r="EB2605" s="60"/>
      <c r="EC2605" s="60"/>
      <c r="ED2605" s="60"/>
      <c r="EE2605" s="60"/>
      <c r="EF2605" s="60"/>
      <c r="EG2605" s="60"/>
      <c r="EH2605" s="60"/>
      <c r="EI2605" s="60"/>
      <c r="EJ2605" s="60"/>
      <c r="EK2605" s="60"/>
      <c r="EL2605" s="60"/>
      <c r="EM2605" s="60"/>
      <c r="EN2605" s="60"/>
      <c r="EO2605" s="60"/>
      <c r="EP2605" s="60"/>
      <c r="EQ2605" s="60"/>
      <c r="ER2605" s="60"/>
      <c r="ES2605" s="60"/>
      <c r="ET2605" s="60"/>
      <c r="EU2605" s="60"/>
      <c r="EV2605" s="60"/>
      <c r="EW2605" s="60"/>
      <c r="EX2605" s="60"/>
      <c r="EY2605" s="60"/>
      <c r="EZ2605" s="60"/>
      <c r="FA2605" s="60"/>
      <c r="FB2605" s="60"/>
    </row>
    <row r="2606" spans="22:158" x14ac:dyDescent="0.25">
      <c r="W2606" s="33"/>
      <c r="X2606" s="33"/>
      <c r="AH2606" s="38">
        <v>100</v>
      </c>
      <c r="AI2606" s="38">
        <v>155</v>
      </c>
      <c r="AJ2606" s="38">
        <v>10300</v>
      </c>
      <c r="AK2606" s="38">
        <v>30</v>
      </c>
      <c r="AL2606" s="38">
        <v>3505958</v>
      </c>
      <c r="AM2606" s="61" t="s">
        <v>1816</v>
      </c>
      <c r="AN2606" s="61" t="s">
        <v>1686</v>
      </c>
      <c r="AO2606" s="61" t="s">
        <v>5049</v>
      </c>
      <c r="AP2606" s="61" t="s">
        <v>5036</v>
      </c>
      <c r="AQ2606" s="61" t="s">
        <v>5008</v>
      </c>
      <c r="AR2606" s="28">
        <v>0</v>
      </c>
      <c r="AS2606" s="28">
        <v>1208520</v>
      </c>
      <c r="AT2606" s="28">
        <v>1465275</v>
      </c>
      <c r="AU2606" s="62"/>
      <c r="DV2606" s="31" t="s">
        <v>27</v>
      </c>
      <c r="DW2606" s="31" t="s">
        <v>38</v>
      </c>
      <c r="DX2606" s="63"/>
      <c r="DY2606" s="63"/>
      <c r="DZ2606" s="63"/>
      <c r="EA2606" s="167"/>
      <c r="EB2606" s="60"/>
      <c r="EC2606" s="60"/>
      <c r="ED2606" s="60"/>
      <c r="EE2606" s="60"/>
      <c r="EF2606" s="60"/>
      <c r="EG2606" s="60"/>
      <c r="EH2606" s="60"/>
      <c r="EI2606" s="60"/>
      <c r="EJ2606" s="60"/>
      <c r="EK2606" s="60"/>
      <c r="EL2606" s="60"/>
      <c r="EM2606" s="60"/>
      <c r="EN2606" s="60"/>
      <c r="EO2606" s="60"/>
      <c r="EP2606" s="60"/>
      <c r="EQ2606" s="60"/>
      <c r="ER2606" s="60"/>
      <c r="ES2606" s="60"/>
      <c r="ET2606" s="60"/>
      <c r="EU2606" s="60"/>
      <c r="EV2606" s="60"/>
      <c r="EW2606" s="60"/>
      <c r="EX2606" s="60"/>
      <c r="EY2606" s="60"/>
      <c r="EZ2606" s="60"/>
      <c r="FA2606" s="60"/>
      <c r="FB2606" s="60"/>
    </row>
    <row r="2607" spans="22:158" x14ac:dyDescent="0.25">
      <c r="W2607" s="33"/>
      <c r="X2607" s="33"/>
      <c r="AH2607" s="38">
        <v>100</v>
      </c>
      <c r="AI2607" s="38">
        <v>155</v>
      </c>
      <c r="AJ2607" s="38">
        <v>10650</v>
      </c>
      <c r="AK2607" s="38">
        <v>30</v>
      </c>
      <c r="AL2607" s="38">
        <v>3505958</v>
      </c>
      <c r="AM2607" s="61" t="s">
        <v>1816</v>
      </c>
      <c r="AN2607" s="61" t="s">
        <v>1686</v>
      </c>
      <c r="AO2607" s="61" t="s">
        <v>5056</v>
      </c>
      <c r="AP2607" s="61" t="s">
        <v>5036</v>
      </c>
      <c r="AQ2607" s="61" t="s">
        <v>5008</v>
      </c>
      <c r="AR2607" s="28">
        <v>0</v>
      </c>
      <c r="AS2607" s="28">
        <v>6868794</v>
      </c>
      <c r="AT2607" s="28">
        <v>12018796</v>
      </c>
      <c r="AU2607" s="62"/>
      <c r="DV2607" s="31" t="s">
        <v>27</v>
      </c>
      <c r="DW2607" s="31" t="s">
        <v>38</v>
      </c>
      <c r="DX2607" s="63"/>
      <c r="DY2607" s="63"/>
      <c r="DZ2607" s="63"/>
      <c r="EA2607" s="167"/>
      <c r="EB2607" s="60"/>
      <c r="EC2607" s="60"/>
      <c r="ED2607" s="60"/>
      <c r="EE2607" s="60"/>
      <c r="EF2607" s="60"/>
      <c r="EG2607" s="60"/>
      <c r="EH2607" s="60"/>
      <c r="EI2607" s="60"/>
      <c r="EJ2607" s="60"/>
      <c r="EK2607" s="60"/>
      <c r="EL2607" s="60"/>
      <c r="EM2607" s="60"/>
      <c r="EN2607" s="60"/>
      <c r="EO2607" s="60"/>
      <c r="EP2607" s="60"/>
      <c r="EQ2607" s="60"/>
      <c r="ER2607" s="60"/>
      <c r="ES2607" s="60"/>
      <c r="ET2607" s="60"/>
      <c r="EU2607" s="60"/>
      <c r="EV2607" s="60"/>
      <c r="EW2607" s="60"/>
      <c r="EX2607" s="60"/>
      <c r="EY2607" s="60"/>
      <c r="EZ2607" s="60"/>
      <c r="FA2607" s="60"/>
      <c r="FB2607" s="60"/>
    </row>
    <row r="2608" spans="22:158" x14ac:dyDescent="0.25">
      <c r="V2608" s="1"/>
      <c r="W2608" s="33"/>
      <c r="X2608" s="33"/>
      <c r="AH2608" s="38">
        <v>100</v>
      </c>
      <c r="AI2608" s="38">
        <v>155</v>
      </c>
      <c r="AJ2608" s="38">
        <v>11860</v>
      </c>
      <c r="AK2608" s="38">
        <v>30</v>
      </c>
      <c r="AL2608" s="38">
        <v>3505958</v>
      </c>
      <c r="AM2608" s="61" t="s">
        <v>1816</v>
      </c>
      <c r="AN2608" s="61" t="s">
        <v>1686</v>
      </c>
      <c r="AO2608" s="61" t="s">
        <v>5082</v>
      </c>
      <c r="AP2608" s="61" t="s">
        <v>5036</v>
      </c>
      <c r="AQ2608" s="61" t="s">
        <v>5008</v>
      </c>
      <c r="AR2608" s="28">
        <v>0</v>
      </c>
      <c r="AS2608" s="28">
        <v>3792178</v>
      </c>
      <c r="AT2608" s="28">
        <v>1035558</v>
      </c>
      <c r="AU2608" s="62"/>
      <c r="DV2608" s="31" t="s">
        <v>27</v>
      </c>
      <c r="DW2608" s="31" t="s">
        <v>38</v>
      </c>
      <c r="DX2608" s="63"/>
      <c r="DY2608" s="63"/>
      <c r="DZ2608" s="63"/>
      <c r="EA2608" s="167"/>
      <c r="EB2608" s="60"/>
      <c r="EC2608" s="60"/>
      <c r="ED2608" s="60"/>
      <c r="EE2608" s="60"/>
      <c r="EF2608" s="60"/>
      <c r="EG2608" s="60"/>
      <c r="EH2608" s="60"/>
      <c r="EI2608" s="60"/>
      <c r="EJ2608" s="60"/>
      <c r="EK2608" s="60"/>
      <c r="EL2608" s="60"/>
      <c r="EM2608" s="60"/>
      <c r="EN2608" s="60"/>
      <c r="EO2608" s="60"/>
      <c r="EP2608" s="60"/>
      <c r="EQ2608" s="60"/>
      <c r="ER2608" s="60"/>
      <c r="ES2608" s="60"/>
      <c r="ET2608" s="60"/>
      <c r="EU2608" s="60"/>
      <c r="EV2608" s="60"/>
      <c r="EW2608" s="60"/>
      <c r="EX2608" s="60"/>
      <c r="EY2608" s="60"/>
      <c r="EZ2608" s="60"/>
      <c r="FA2608" s="60"/>
      <c r="FB2608" s="60"/>
    </row>
    <row r="2609" spans="22:158" x14ac:dyDescent="0.25">
      <c r="W2609" s="33"/>
      <c r="X2609" s="33"/>
      <c r="AH2609" s="38">
        <v>100</v>
      </c>
      <c r="AI2609" s="38">
        <v>155</v>
      </c>
      <c r="AJ2609" s="38">
        <v>14250</v>
      </c>
      <c r="AK2609" s="38">
        <v>30</v>
      </c>
      <c r="AL2609" s="38">
        <v>3505958</v>
      </c>
      <c r="AM2609" s="61" t="s">
        <v>1816</v>
      </c>
      <c r="AN2609" s="61" t="s">
        <v>1686</v>
      </c>
      <c r="AO2609" s="61" t="s">
        <v>1573</v>
      </c>
      <c r="AP2609" s="61" t="s">
        <v>5036</v>
      </c>
      <c r="AQ2609" s="61" t="s">
        <v>5008</v>
      </c>
      <c r="AR2609" s="28">
        <v>0</v>
      </c>
      <c r="AS2609" s="28">
        <v>794460</v>
      </c>
      <c r="AT2609" s="28">
        <v>0</v>
      </c>
      <c r="AU2609" s="62"/>
      <c r="DV2609" s="31" t="s">
        <v>27</v>
      </c>
      <c r="DW2609" s="31" t="s">
        <v>38</v>
      </c>
      <c r="DX2609" s="63"/>
      <c r="DY2609" s="63"/>
      <c r="DZ2609" s="63"/>
      <c r="EA2609" s="167"/>
      <c r="EB2609" s="60"/>
      <c r="EC2609" s="60"/>
      <c r="ED2609" s="60"/>
      <c r="EE2609" s="60"/>
      <c r="EF2609" s="60"/>
      <c r="EG2609" s="60"/>
      <c r="EH2609" s="60"/>
      <c r="EI2609" s="60"/>
      <c r="EJ2609" s="60"/>
      <c r="EK2609" s="60"/>
      <c r="EL2609" s="60"/>
      <c r="EM2609" s="60"/>
      <c r="EN2609" s="60"/>
      <c r="EO2609" s="60"/>
      <c r="EP2609" s="60"/>
      <c r="EQ2609" s="60"/>
      <c r="ER2609" s="60"/>
      <c r="ES2609" s="60"/>
      <c r="ET2609" s="60"/>
      <c r="EU2609" s="60"/>
      <c r="EV2609" s="60"/>
      <c r="EW2609" s="60"/>
      <c r="EX2609" s="60"/>
      <c r="EY2609" s="60"/>
      <c r="EZ2609" s="60"/>
      <c r="FA2609" s="60"/>
      <c r="FB2609" s="60"/>
    </row>
    <row r="2610" spans="22:158" x14ac:dyDescent="0.25">
      <c r="W2610" s="33"/>
      <c r="X2610" s="33"/>
      <c r="AH2610" s="38">
        <v>100</v>
      </c>
      <c r="AI2610" s="38">
        <v>155</v>
      </c>
      <c r="AJ2610" s="38">
        <v>15500</v>
      </c>
      <c r="AK2610" s="38">
        <v>30</v>
      </c>
      <c r="AL2610" s="38">
        <v>3505958</v>
      </c>
      <c r="AM2610" s="61" t="s">
        <v>1816</v>
      </c>
      <c r="AN2610" s="61" t="s">
        <v>1686</v>
      </c>
      <c r="AO2610" s="61" t="s">
        <v>1601</v>
      </c>
      <c r="AP2610" s="61" t="s">
        <v>5036</v>
      </c>
      <c r="AQ2610" s="61" t="s">
        <v>5008</v>
      </c>
      <c r="AR2610" s="28">
        <v>0</v>
      </c>
      <c r="AS2610" s="28">
        <v>0</v>
      </c>
      <c r="AT2610" s="28">
        <v>0</v>
      </c>
      <c r="AU2610" s="62"/>
      <c r="DV2610" s="31" t="s">
        <v>27</v>
      </c>
      <c r="DW2610" s="31" t="s">
        <v>38</v>
      </c>
      <c r="DX2610" s="63"/>
      <c r="DY2610" s="63"/>
      <c r="DZ2610" s="63"/>
      <c r="EA2610" s="167"/>
      <c r="EB2610" s="60"/>
      <c r="EC2610" s="60"/>
      <c r="ED2610" s="60"/>
      <c r="EE2610" s="60"/>
      <c r="EF2610" s="60"/>
      <c r="EG2610" s="60"/>
      <c r="EH2610" s="60"/>
      <c r="EI2610" s="60"/>
      <c r="EJ2610" s="60"/>
      <c r="EK2610" s="60"/>
      <c r="EL2610" s="60"/>
      <c r="EM2610" s="60"/>
      <c r="EN2610" s="60"/>
      <c r="EO2610" s="60"/>
      <c r="EP2610" s="60"/>
      <c r="EQ2610" s="60"/>
      <c r="ER2610" s="60"/>
      <c r="ES2610" s="60"/>
      <c r="ET2610" s="60"/>
      <c r="EU2610" s="60"/>
      <c r="EV2610" s="60"/>
      <c r="EW2610" s="60"/>
      <c r="EX2610" s="60"/>
      <c r="EY2610" s="60"/>
      <c r="EZ2610" s="60"/>
      <c r="FA2610" s="60"/>
      <c r="FB2610" s="60"/>
    </row>
    <row r="2611" spans="22:158" x14ac:dyDescent="0.25">
      <c r="V2611" s="1"/>
      <c r="W2611" s="33"/>
      <c r="X2611" s="33"/>
      <c r="AH2611" s="38">
        <v>100</v>
      </c>
      <c r="AI2611" s="38">
        <v>155</v>
      </c>
      <c r="AJ2611" s="38">
        <v>17700</v>
      </c>
      <c r="AK2611" s="38">
        <v>30</v>
      </c>
      <c r="AL2611" s="38">
        <v>3505958</v>
      </c>
      <c r="AM2611" s="61" t="s">
        <v>1816</v>
      </c>
      <c r="AN2611" s="61" t="s">
        <v>1686</v>
      </c>
      <c r="AO2611" s="61" t="s">
        <v>1649</v>
      </c>
      <c r="AP2611" s="61" t="s">
        <v>5036</v>
      </c>
      <c r="AQ2611" s="61" t="s">
        <v>5008</v>
      </c>
      <c r="AR2611" s="28">
        <v>0</v>
      </c>
      <c r="AS2611" s="28">
        <v>3032003</v>
      </c>
      <c r="AT2611" s="28">
        <v>4948580</v>
      </c>
      <c r="AU2611" s="62"/>
      <c r="DV2611" s="31" t="s">
        <v>27</v>
      </c>
      <c r="DW2611" s="31" t="s">
        <v>38</v>
      </c>
      <c r="DX2611" s="63"/>
      <c r="DY2611" s="63"/>
      <c r="DZ2611" s="63"/>
      <c r="EA2611" s="167"/>
      <c r="EB2611" s="60"/>
      <c r="EC2611" s="60"/>
      <c r="ED2611" s="60"/>
      <c r="EE2611" s="60"/>
      <c r="EF2611" s="60"/>
      <c r="EG2611" s="60"/>
      <c r="EH2611" s="60"/>
      <c r="EI2611" s="60"/>
      <c r="EJ2611" s="60"/>
      <c r="EK2611" s="60"/>
      <c r="EL2611" s="60"/>
      <c r="EM2611" s="60"/>
      <c r="EN2611" s="60"/>
      <c r="EO2611" s="60"/>
      <c r="EP2611" s="60"/>
      <c r="EQ2611" s="60"/>
      <c r="ER2611" s="60"/>
      <c r="ES2611" s="60"/>
      <c r="ET2611" s="60"/>
      <c r="EU2611" s="60"/>
      <c r="EV2611" s="60"/>
      <c r="EW2611" s="60"/>
      <c r="EX2611" s="60"/>
      <c r="EY2611" s="60"/>
      <c r="EZ2611" s="60"/>
      <c r="FA2611" s="60"/>
      <c r="FB2611" s="60"/>
    </row>
    <row r="2612" spans="22:158" x14ac:dyDescent="0.25">
      <c r="W2612" s="33"/>
      <c r="X2612" s="33"/>
      <c r="AH2612" s="38">
        <v>100</v>
      </c>
      <c r="AI2612" s="38">
        <v>155</v>
      </c>
      <c r="AJ2612" s="38">
        <v>17800</v>
      </c>
      <c r="AK2612" s="38">
        <v>30</v>
      </c>
      <c r="AL2612" s="38">
        <v>3505958</v>
      </c>
      <c r="AM2612" s="61" t="s">
        <v>1816</v>
      </c>
      <c r="AN2612" s="61" t="s">
        <v>1686</v>
      </c>
      <c r="AO2612" s="61" t="s">
        <v>1651</v>
      </c>
      <c r="AP2612" s="61" t="s">
        <v>5036</v>
      </c>
      <c r="AQ2612" s="61" t="s">
        <v>5008</v>
      </c>
      <c r="AR2612" s="28">
        <v>0</v>
      </c>
      <c r="AS2612" s="28">
        <v>2659030</v>
      </c>
      <c r="AT2612" s="28">
        <v>5623386</v>
      </c>
      <c r="AU2612" s="62"/>
      <c r="DV2612" s="31" t="s">
        <v>27</v>
      </c>
      <c r="DW2612" s="31" t="s">
        <v>38</v>
      </c>
      <c r="DX2612" s="63"/>
      <c r="DY2612" s="63"/>
      <c r="DZ2612" s="63"/>
      <c r="EA2612" s="167"/>
      <c r="EB2612" s="60"/>
      <c r="EC2612" s="60"/>
      <c r="ED2612" s="60"/>
      <c r="EE2612" s="60"/>
      <c r="EF2612" s="60"/>
      <c r="EG2612" s="60"/>
      <c r="EH2612" s="60"/>
      <c r="EI2612" s="60"/>
      <c r="EJ2612" s="60"/>
      <c r="EK2612" s="60"/>
      <c r="EL2612" s="60"/>
      <c r="EM2612" s="60"/>
      <c r="EN2612" s="60"/>
      <c r="EO2612" s="60"/>
      <c r="EP2612" s="60"/>
      <c r="EQ2612" s="60"/>
      <c r="ER2612" s="60"/>
      <c r="ES2612" s="60"/>
      <c r="ET2612" s="60"/>
      <c r="EU2612" s="60"/>
      <c r="EV2612" s="60"/>
      <c r="EW2612" s="60"/>
      <c r="EX2612" s="60"/>
      <c r="EY2612" s="60"/>
      <c r="EZ2612" s="60"/>
      <c r="FA2612" s="60"/>
      <c r="FB2612" s="60"/>
    </row>
    <row r="2613" spans="22:158" x14ac:dyDescent="0.25">
      <c r="W2613" s="33"/>
      <c r="X2613" s="33"/>
      <c r="AH2613" s="38">
        <v>100</v>
      </c>
      <c r="AI2613" s="38">
        <v>155</v>
      </c>
      <c r="AJ2613" s="38">
        <v>18200</v>
      </c>
      <c r="AK2613" s="38">
        <v>30</v>
      </c>
      <c r="AL2613" s="38">
        <v>3505958</v>
      </c>
      <c r="AM2613" s="61" t="s">
        <v>1816</v>
      </c>
      <c r="AN2613" s="61" t="s">
        <v>1686</v>
      </c>
      <c r="AO2613" s="61" t="s">
        <v>1660</v>
      </c>
      <c r="AP2613" s="61" t="s">
        <v>5036</v>
      </c>
      <c r="AQ2613" s="61" t="s">
        <v>5008</v>
      </c>
      <c r="AR2613" s="28">
        <v>0</v>
      </c>
      <c r="AS2613" s="28">
        <v>0</v>
      </c>
      <c r="AT2613" s="28">
        <v>415906</v>
      </c>
      <c r="AU2613" s="62"/>
      <c r="DV2613" s="31" t="s">
        <v>27</v>
      </c>
      <c r="DW2613" s="31" t="s">
        <v>38</v>
      </c>
      <c r="DX2613" s="63"/>
      <c r="DY2613" s="63"/>
      <c r="DZ2613" s="63"/>
      <c r="EA2613" s="167"/>
      <c r="EB2613" s="60"/>
      <c r="EC2613" s="60"/>
      <c r="ED2613" s="60"/>
      <c r="EE2613" s="60"/>
      <c r="EF2613" s="60"/>
      <c r="EG2613" s="60"/>
      <c r="EH2613" s="60"/>
      <c r="EI2613" s="60"/>
      <c r="EJ2613" s="60"/>
      <c r="EK2613" s="60"/>
      <c r="EL2613" s="60"/>
      <c r="EM2613" s="60"/>
      <c r="EN2613" s="60"/>
      <c r="EO2613" s="60"/>
      <c r="EP2613" s="60"/>
      <c r="EQ2613" s="60"/>
      <c r="ER2613" s="60"/>
      <c r="ES2613" s="60"/>
      <c r="ET2613" s="60"/>
      <c r="EU2613" s="60"/>
      <c r="EV2613" s="60"/>
      <c r="EW2613" s="60"/>
      <c r="EX2613" s="60"/>
      <c r="EY2613" s="60"/>
      <c r="EZ2613" s="60"/>
      <c r="FA2613" s="60"/>
      <c r="FB2613" s="60"/>
    </row>
    <row r="2614" spans="22:158" x14ac:dyDescent="0.25">
      <c r="V2614" s="1"/>
      <c r="W2614" s="33"/>
      <c r="X2614" s="33"/>
      <c r="AH2614" s="38">
        <v>100</v>
      </c>
      <c r="AI2614" s="38">
        <v>105</v>
      </c>
      <c r="AJ2614" s="38">
        <v>10750</v>
      </c>
      <c r="AK2614" s="38">
        <v>30</v>
      </c>
      <c r="AL2614" s="38">
        <v>3505959</v>
      </c>
      <c r="AM2614" s="61" t="s">
        <v>1816</v>
      </c>
      <c r="AN2614" s="61" t="s">
        <v>1688</v>
      </c>
      <c r="AO2614" s="61" t="s">
        <v>5058</v>
      </c>
      <c r="AP2614" s="61" t="s">
        <v>5036</v>
      </c>
      <c r="AQ2614" s="61" t="s">
        <v>5223</v>
      </c>
      <c r="AR2614" s="28">
        <v>17279</v>
      </c>
      <c r="AS2614" s="28">
        <v>0</v>
      </c>
      <c r="AT2614" s="28">
        <v>0</v>
      </c>
      <c r="AU2614" s="62"/>
      <c r="DV2614" s="31" t="s">
        <v>39</v>
      </c>
      <c r="DW2614" s="31" t="s">
        <v>40</v>
      </c>
      <c r="DX2614" s="63"/>
      <c r="DY2614" s="63"/>
      <c r="DZ2614" s="63"/>
      <c r="EA2614" s="167"/>
      <c r="EB2614" s="60"/>
      <c r="EC2614" s="60"/>
      <c r="ED2614" s="60"/>
      <c r="EE2614" s="60"/>
      <c r="EF2614" s="60"/>
      <c r="EG2614" s="60"/>
      <c r="EH2614" s="60"/>
      <c r="EI2614" s="60"/>
      <c r="EJ2614" s="60"/>
      <c r="EK2614" s="60"/>
      <c r="EL2614" s="60"/>
      <c r="EM2614" s="60"/>
      <c r="EN2614" s="60"/>
      <c r="EO2614" s="60"/>
      <c r="EP2614" s="60"/>
      <c r="EQ2614" s="60"/>
      <c r="ER2614" s="60"/>
      <c r="ES2614" s="60"/>
      <c r="ET2614" s="60"/>
      <c r="EU2614" s="60"/>
      <c r="EV2614" s="60"/>
      <c r="EW2614" s="60"/>
      <c r="EX2614" s="60"/>
      <c r="EY2614" s="60"/>
      <c r="EZ2614" s="60"/>
      <c r="FA2614" s="60"/>
      <c r="FB2614" s="60"/>
    </row>
    <row r="2615" spans="22:158" x14ac:dyDescent="0.25">
      <c r="W2615" s="33"/>
      <c r="X2615" s="33"/>
      <c r="AH2615" s="38">
        <v>100</v>
      </c>
      <c r="AI2615" s="38">
        <v>105</v>
      </c>
      <c r="AJ2615" s="38">
        <v>13100</v>
      </c>
      <c r="AK2615" s="38">
        <v>30</v>
      </c>
      <c r="AL2615" s="38">
        <v>3505959</v>
      </c>
      <c r="AM2615" s="61" t="s">
        <v>1816</v>
      </c>
      <c r="AN2615" s="61" t="s">
        <v>1688</v>
      </c>
      <c r="AO2615" s="61" t="s">
        <v>5104</v>
      </c>
      <c r="AP2615" s="61" t="s">
        <v>5036</v>
      </c>
      <c r="AQ2615" s="61" t="s">
        <v>5223</v>
      </c>
      <c r="AR2615" s="28">
        <v>1499.5</v>
      </c>
      <c r="AS2615" s="28">
        <v>0</v>
      </c>
      <c r="AT2615" s="28">
        <v>0</v>
      </c>
      <c r="AU2615" s="62"/>
      <c r="DV2615" s="31" t="s">
        <v>39</v>
      </c>
      <c r="DW2615" s="31" t="s">
        <v>40</v>
      </c>
      <c r="DX2615" s="63"/>
      <c r="DY2615" s="63"/>
      <c r="DZ2615" s="63"/>
      <c r="EA2615" s="167"/>
      <c r="EB2615" s="60"/>
      <c r="EC2615" s="60"/>
      <c r="ED2615" s="60"/>
      <c r="EE2615" s="60"/>
      <c r="EF2615" s="60"/>
      <c r="EG2615" s="60"/>
      <c r="EH2615" s="60"/>
      <c r="EI2615" s="60"/>
      <c r="EJ2615" s="60"/>
      <c r="EK2615" s="60"/>
      <c r="EL2615" s="60"/>
      <c r="EM2615" s="60"/>
      <c r="EN2615" s="60"/>
      <c r="EO2615" s="60"/>
      <c r="EP2615" s="60"/>
      <c r="EQ2615" s="60"/>
      <c r="ER2615" s="60"/>
      <c r="ES2615" s="60"/>
      <c r="ET2615" s="60"/>
      <c r="EU2615" s="60"/>
      <c r="EV2615" s="60"/>
      <c r="EW2615" s="60"/>
      <c r="EX2615" s="60"/>
      <c r="EY2615" s="60"/>
      <c r="EZ2615" s="60"/>
      <c r="FA2615" s="60"/>
      <c r="FB2615" s="60"/>
    </row>
    <row r="2616" spans="22:158" x14ac:dyDescent="0.25">
      <c r="W2616" s="33"/>
      <c r="X2616" s="33"/>
      <c r="AH2616" s="38">
        <v>100</v>
      </c>
      <c r="AI2616" s="38">
        <v>105</v>
      </c>
      <c r="AJ2616" s="38">
        <v>13800</v>
      </c>
      <c r="AK2616" s="38">
        <v>30</v>
      </c>
      <c r="AL2616" s="38">
        <v>3505959</v>
      </c>
      <c r="AM2616" s="61" t="s">
        <v>1816</v>
      </c>
      <c r="AN2616" s="61" t="s">
        <v>1688</v>
      </c>
      <c r="AO2616" s="61" t="s">
        <v>5120</v>
      </c>
      <c r="AP2616" s="61" t="s">
        <v>5036</v>
      </c>
      <c r="AQ2616" s="61" t="s">
        <v>5223</v>
      </c>
      <c r="AR2616" s="28">
        <v>2011611.8</v>
      </c>
      <c r="AS2616" s="28">
        <v>0</v>
      </c>
      <c r="AT2616" s="28">
        <v>0</v>
      </c>
      <c r="AU2616" s="62"/>
      <c r="DV2616" s="31" t="s">
        <v>39</v>
      </c>
      <c r="DW2616" s="31" t="s">
        <v>40</v>
      </c>
      <c r="DX2616" s="63"/>
      <c r="DY2616" s="63"/>
      <c r="DZ2616" s="63"/>
      <c r="EA2616" s="167"/>
      <c r="EB2616" s="60"/>
      <c r="EC2616" s="60"/>
      <c r="ED2616" s="60"/>
      <c r="EE2616" s="60"/>
      <c r="EF2616" s="60"/>
      <c r="EG2616" s="60"/>
      <c r="EH2616" s="60"/>
      <c r="EI2616" s="60"/>
      <c r="EJ2616" s="60"/>
      <c r="EK2616" s="60"/>
      <c r="EL2616" s="60"/>
      <c r="EM2616" s="60"/>
      <c r="EN2616" s="60"/>
      <c r="EO2616" s="60"/>
      <c r="EP2616" s="60"/>
      <c r="EQ2616" s="60"/>
      <c r="ER2616" s="60"/>
      <c r="ES2616" s="60"/>
      <c r="ET2616" s="60"/>
      <c r="EU2616" s="60"/>
      <c r="EV2616" s="60"/>
      <c r="EW2616" s="60"/>
      <c r="EX2616" s="60"/>
      <c r="EY2616" s="60"/>
      <c r="EZ2616" s="60"/>
      <c r="FA2616" s="60"/>
      <c r="FB2616" s="60"/>
    </row>
    <row r="2617" spans="22:158" x14ac:dyDescent="0.25">
      <c r="V2617" s="1"/>
      <c r="W2617" s="33"/>
      <c r="X2617" s="33"/>
      <c r="AH2617" s="38">
        <v>100</v>
      </c>
      <c r="AI2617" s="38">
        <v>105</v>
      </c>
      <c r="AJ2617" s="38">
        <v>16350</v>
      </c>
      <c r="AK2617" s="38">
        <v>30</v>
      </c>
      <c r="AL2617" s="38">
        <v>3505959</v>
      </c>
      <c r="AM2617" s="61" t="s">
        <v>1816</v>
      </c>
      <c r="AN2617" s="61" t="s">
        <v>1688</v>
      </c>
      <c r="AO2617" s="61" t="s">
        <v>1618</v>
      </c>
      <c r="AP2617" s="61" t="s">
        <v>5036</v>
      </c>
      <c r="AQ2617" s="61" t="s">
        <v>5223</v>
      </c>
      <c r="AR2617" s="28">
        <v>16007.9</v>
      </c>
      <c r="AS2617" s="28">
        <v>0</v>
      </c>
      <c r="AT2617" s="28">
        <v>0</v>
      </c>
      <c r="AU2617" s="62"/>
      <c r="DV2617" s="31" t="s">
        <v>39</v>
      </c>
      <c r="DW2617" s="31" t="s">
        <v>40</v>
      </c>
      <c r="DX2617" s="63"/>
      <c r="DY2617" s="63"/>
      <c r="DZ2617" s="63"/>
      <c r="EA2617" s="167"/>
      <c r="EB2617" s="60"/>
      <c r="EC2617" s="60"/>
      <c r="ED2617" s="60"/>
      <c r="EE2617" s="60"/>
      <c r="EF2617" s="60"/>
      <c r="EG2617" s="60"/>
      <c r="EH2617" s="60"/>
      <c r="EI2617" s="60"/>
      <c r="EJ2617" s="60"/>
      <c r="EK2617" s="60"/>
      <c r="EL2617" s="60"/>
      <c r="EM2617" s="60"/>
      <c r="EN2617" s="60"/>
      <c r="EO2617" s="60"/>
      <c r="EP2617" s="60"/>
      <c r="EQ2617" s="60"/>
      <c r="ER2617" s="60"/>
      <c r="ES2617" s="60"/>
      <c r="ET2617" s="60"/>
      <c r="EU2617" s="60"/>
      <c r="EV2617" s="60"/>
      <c r="EW2617" s="60"/>
      <c r="EX2617" s="60"/>
      <c r="EY2617" s="60"/>
      <c r="EZ2617" s="60"/>
      <c r="FA2617" s="60"/>
      <c r="FB2617" s="60"/>
    </row>
    <row r="2618" spans="22:158" x14ac:dyDescent="0.25">
      <c r="W2618" s="33"/>
      <c r="X2618" s="33"/>
      <c r="AH2618" s="38">
        <v>100</v>
      </c>
      <c r="AI2618" s="38">
        <v>105</v>
      </c>
      <c r="AJ2618" s="38">
        <v>18000</v>
      </c>
      <c r="AK2618" s="38">
        <v>30</v>
      </c>
      <c r="AL2618" s="38">
        <v>3505959</v>
      </c>
      <c r="AM2618" s="61" t="s">
        <v>1816</v>
      </c>
      <c r="AN2618" s="61" t="s">
        <v>1688</v>
      </c>
      <c r="AO2618" s="61" t="s">
        <v>1655</v>
      </c>
      <c r="AP2618" s="61" t="s">
        <v>5036</v>
      </c>
      <c r="AQ2618" s="61" t="s">
        <v>5223</v>
      </c>
      <c r="AR2618" s="28">
        <v>3799.9</v>
      </c>
      <c r="AS2618" s="28">
        <v>0</v>
      </c>
      <c r="AT2618" s="28">
        <v>0</v>
      </c>
      <c r="AU2618" s="62"/>
      <c r="DV2618" s="31" t="s">
        <v>39</v>
      </c>
      <c r="DW2618" s="31" t="s">
        <v>40</v>
      </c>
      <c r="DX2618" s="63"/>
      <c r="DY2618" s="63"/>
      <c r="DZ2618" s="63"/>
      <c r="EA2618" s="167"/>
      <c r="EB2618" s="60"/>
      <c r="EC2618" s="60"/>
      <c r="ED2618" s="60"/>
      <c r="EE2618" s="60"/>
      <c r="EF2618" s="60"/>
      <c r="EG2618" s="60"/>
      <c r="EH2618" s="60"/>
      <c r="EI2618" s="60"/>
      <c r="EJ2618" s="60"/>
      <c r="EK2618" s="60"/>
      <c r="EL2618" s="60"/>
      <c r="EM2618" s="60"/>
      <c r="EN2618" s="60"/>
      <c r="EO2618" s="60"/>
      <c r="EP2618" s="60"/>
      <c r="EQ2618" s="60"/>
      <c r="ER2618" s="60"/>
      <c r="ES2618" s="60"/>
      <c r="ET2618" s="60"/>
      <c r="EU2618" s="60"/>
      <c r="EV2618" s="60"/>
      <c r="EW2618" s="60"/>
      <c r="EX2618" s="60"/>
      <c r="EY2618" s="60"/>
      <c r="EZ2618" s="60"/>
      <c r="FA2618" s="60"/>
      <c r="FB2618" s="60"/>
    </row>
    <row r="2619" spans="22:158" x14ac:dyDescent="0.25">
      <c r="W2619" s="33"/>
      <c r="X2619" s="33"/>
      <c r="AH2619" s="38">
        <v>100</v>
      </c>
      <c r="AI2619" s="38">
        <v>105</v>
      </c>
      <c r="AJ2619" s="38">
        <v>18400</v>
      </c>
      <c r="AK2619" s="38">
        <v>30</v>
      </c>
      <c r="AL2619" s="38">
        <v>3505959</v>
      </c>
      <c r="AM2619" s="61" t="s">
        <v>1816</v>
      </c>
      <c r="AN2619" s="61" t="s">
        <v>1688</v>
      </c>
      <c r="AO2619" s="61" t="s">
        <v>1664</v>
      </c>
      <c r="AP2619" s="61" t="s">
        <v>5036</v>
      </c>
      <c r="AQ2619" s="61" t="s">
        <v>5223</v>
      </c>
      <c r="AR2619" s="28">
        <v>1209011.8999999999</v>
      </c>
      <c r="AS2619" s="28">
        <v>0</v>
      </c>
      <c r="AT2619" s="28">
        <v>0</v>
      </c>
      <c r="AU2619" s="62"/>
      <c r="DV2619" s="31" t="s">
        <v>39</v>
      </c>
      <c r="DW2619" s="31" t="s">
        <v>40</v>
      </c>
      <c r="DX2619" s="63"/>
      <c r="DY2619" s="63"/>
      <c r="DZ2619" s="63"/>
      <c r="EA2619" s="167"/>
      <c r="EB2619" s="60"/>
      <c r="EC2619" s="60"/>
      <c r="ED2619" s="60"/>
      <c r="EE2619" s="60"/>
      <c r="EF2619" s="60"/>
      <c r="EG2619" s="60"/>
      <c r="EH2619" s="60"/>
      <c r="EI2619" s="60"/>
      <c r="EJ2619" s="60"/>
      <c r="EK2619" s="60"/>
      <c r="EL2619" s="60"/>
      <c r="EM2619" s="60"/>
      <c r="EN2619" s="60"/>
      <c r="EO2619" s="60"/>
      <c r="EP2619" s="60"/>
      <c r="EQ2619" s="60"/>
      <c r="ER2619" s="60"/>
      <c r="ES2619" s="60"/>
      <c r="ET2619" s="60"/>
      <c r="EU2619" s="60"/>
      <c r="EV2619" s="60"/>
      <c r="EW2619" s="60"/>
      <c r="EX2619" s="60"/>
      <c r="EY2619" s="60"/>
      <c r="EZ2619" s="60"/>
      <c r="FA2619" s="60"/>
      <c r="FB2619" s="60"/>
    </row>
    <row r="2620" spans="22:158" x14ac:dyDescent="0.25">
      <c r="W2620" s="33"/>
      <c r="X2620" s="33"/>
      <c r="AH2620" s="38">
        <v>100</v>
      </c>
      <c r="AI2620" s="38">
        <v>105</v>
      </c>
      <c r="AJ2620" s="38">
        <v>18550</v>
      </c>
      <c r="AK2620" s="38">
        <v>30</v>
      </c>
      <c r="AL2620" s="38">
        <v>3505959</v>
      </c>
      <c r="AM2620" s="61" t="s">
        <v>1816</v>
      </c>
      <c r="AN2620" s="61" t="s">
        <v>1688</v>
      </c>
      <c r="AO2620" s="61" t="s">
        <v>1667</v>
      </c>
      <c r="AP2620" s="61" t="s">
        <v>5036</v>
      </c>
      <c r="AQ2620" s="61" t="s">
        <v>5223</v>
      </c>
      <c r="AR2620" s="28">
        <v>22298.1</v>
      </c>
      <c r="AS2620" s="28">
        <v>0</v>
      </c>
      <c r="AT2620" s="28">
        <v>0</v>
      </c>
      <c r="AU2620" s="62"/>
      <c r="DV2620" s="31" t="s">
        <v>39</v>
      </c>
      <c r="DW2620" s="31" t="s">
        <v>40</v>
      </c>
      <c r="DX2620" s="63"/>
      <c r="DY2620" s="63"/>
      <c r="DZ2620" s="63"/>
      <c r="EA2620" s="167"/>
      <c r="EB2620" s="60"/>
      <c r="EC2620" s="60"/>
      <c r="ED2620" s="60"/>
      <c r="EE2620" s="60"/>
      <c r="EF2620" s="60"/>
      <c r="EG2620" s="60"/>
      <c r="EH2620" s="60"/>
      <c r="EI2620" s="60"/>
      <c r="EJ2620" s="60"/>
      <c r="EK2620" s="60"/>
      <c r="EL2620" s="60"/>
      <c r="EM2620" s="60"/>
      <c r="EN2620" s="60"/>
      <c r="EO2620" s="60"/>
      <c r="EP2620" s="60"/>
      <c r="EQ2620" s="60"/>
      <c r="ER2620" s="60"/>
      <c r="ES2620" s="60"/>
      <c r="ET2620" s="60"/>
      <c r="EU2620" s="60"/>
      <c r="EV2620" s="60"/>
      <c r="EW2620" s="60"/>
      <c r="EX2620" s="60"/>
      <c r="EY2620" s="60"/>
      <c r="EZ2620" s="60"/>
      <c r="FA2620" s="60"/>
      <c r="FB2620" s="60"/>
    </row>
    <row r="2621" spans="22:158" x14ac:dyDescent="0.25">
      <c r="V2621" s="1"/>
      <c r="W2621" s="33"/>
      <c r="X2621" s="33"/>
      <c r="AH2621" s="38">
        <v>100</v>
      </c>
      <c r="AI2621" s="38">
        <v>110</v>
      </c>
      <c r="AJ2621" s="38">
        <v>15050</v>
      </c>
      <c r="AK2621" s="38">
        <v>30</v>
      </c>
      <c r="AL2621" s="38">
        <v>3505959</v>
      </c>
      <c r="AM2621" s="61" t="s">
        <v>1816</v>
      </c>
      <c r="AN2621" s="61" t="s">
        <v>1696</v>
      </c>
      <c r="AO2621" s="61" t="s">
        <v>1591</v>
      </c>
      <c r="AP2621" s="61" t="s">
        <v>5036</v>
      </c>
      <c r="AQ2621" s="61" t="s">
        <v>5223</v>
      </c>
      <c r="AR2621" s="28">
        <v>815542.8</v>
      </c>
      <c r="AS2621" s="28">
        <v>0</v>
      </c>
      <c r="AT2621" s="28">
        <v>0</v>
      </c>
      <c r="AU2621" s="62"/>
      <c r="DV2621" s="31" t="s">
        <v>39</v>
      </c>
      <c r="DW2621" s="31" t="s">
        <v>41</v>
      </c>
      <c r="DX2621" s="63"/>
      <c r="DY2621" s="63"/>
      <c r="DZ2621" s="63"/>
      <c r="EA2621" s="167"/>
      <c r="EB2621" s="60"/>
      <c r="EC2621" s="60"/>
      <c r="ED2621" s="60"/>
      <c r="EE2621" s="60"/>
      <c r="EF2621" s="60"/>
      <c r="EG2621" s="60"/>
      <c r="EH2621" s="60"/>
      <c r="EI2621" s="60"/>
      <c r="EJ2621" s="60"/>
      <c r="EK2621" s="60"/>
      <c r="EL2621" s="60"/>
      <c r="EM2621" s="60"/>
      <c r="EN2621" s="60"/>
      <c r="EO2621" s="60"/>
      <c r="EP2621" s="60"/>
      <c r="EQ2621" s="60"/>
      <c r="ER2621" s="60"/>
      <c r="ES2621" s="60"/>
      <c r="ET2621" s="60"/>
      <c r="EU2621" s="60"/>
      <c r="EV2621" s="60"/>
      <c r="EW2621" s="60"/>
      <c r="EX2621" s="60"/>
      <c r="EY2621" s="60"/>
      <c r="EZ2621" s="60"/>
      <c r="FA2621" s="60"/>
      <c r="FB2621" s="60"/>
    </row>
    <row r="2622" spans="22:158" x14ac:dyDescent="0.25">
      <c r="W2622" s="33"/>
      <c r="X2622" s="33"/>
      <c r="AH2622" s="38">
        <v>100</v>
      </c>
      <c r="AI2622" s="38">
        <v>110</v>
      </c>
      <c r="AJ2622" s="38">
        <v>16400</v>
      </c>
      <c r="AK2622" s="38">
        <v>30</v>
      </c>
      <c r="AL2622" s="38">
        <v>3505959</v>
      </c>
      <c r="AM2622" s="61" t="s">
        <v>1816</v>
      </c>
      <c r="AN2622" s="61" t="s">
        <v>1696</v>
      </c>
      <c r="AO2622" s="61" t="s">
        <v>1620</v>
      </c>
      <c r="AP2622" s="61" t="s">
        <v>5036</v>
      </c>
      <c r="AQ2622" s="61" t="s">
        <v>5223</v>
      </c>
      <c r="AR2622" s="28">
        <v>765.2</v>
      </c>
      <c r="AS2622" s="28">
        <v>0</v>
      </c>
      <c r="AT2622" s="28">
        <v>0</v>
      </c>
      <c r="AU2622" s="62"/>
      <c r="DV2622" s="31" t="s">
        <v>39</v>
      </c>
      <c r="DW2622" s="31" t="s">
        <v>41</v>
      </c>
      <c r="DX2622" s="63"/>
      <c r="DY2622" s="63"/>
      <c r="DZ2622" s="63"/>
      <c r="EA2622" s="167"/>
      <c r="EB2622" s="60"/>
      <c r="EC2622" s="60"/>
      <c r="ED2622" s="60"/>
      <c r="EE2622" s="60"/>
      <c r="EF2622" s="60"/>
      <c r="EG2622" s="60"/>
      <c r="EH2622" s="60"/>
      <c r="EI2622" s="60"/>
      <c r="EJ2622" s="60"/>
      <c r="EK2622" s="60"/>
      <c r="EL2622" s="60"/>
      <c r="EM2622" s="60"/>
      <c r="EN2622" s="60"/>
      <c r="EO2622" s="60"/>
      <c r="EP2622" s="60"/>
      <c r="EQ2622" s="60"/>
      <c r="ER2622" s="60"/>
      <c r="ES2622" s="60"/>
      <c r="ET2622" s="60"/>
      <c r="EU2622" s="60"/>
      <c r="EV2622" s="60"/>
      <c r="EW2622" s="60"/>
      <c r="EX2622" s="60"/>
      <c r="EY2622" s="60"/>
      <c r="EZ2622" s="60"/>
      <c r="FA2622" s="60"/>
      <c r="FB2622" s="60"/>
    </row>
    <row r="2623" spans="22:158" x14ac:dyDescent="0.25">
      <c r="W2623" s="33"/>
      <c r="X2623" s="33"/>
      <c r="AH2623" s="38">
        <v>100</v>
      </c>
      <c r="AI2623" s="38">
        <v>110</v>
      </c>
      <c r="AJ2623" s="38">
        <v>17000</v>
      </c>
      <c r="AK2623" s="38">
        <v>30</v>
      </c>
      <c r="AL2623" s="38">
        <v>3505959</v>
      </c>
      <c r="AM2623" s="61" t="s">
        <v>1816</v>
      </c>
      <c r="AN2623" s="61" t="s">
        <v>1696</v>
      </c>
      <c r="AO2623" s="61" t="s">
        <v>1633</v>
      </c>
      <c r="AP2623" s="61" t="s">
        <v>5036</v>
      </c>
      <c r="AQ2623" s="61" t="s">
        <v>5223</v>
      </c>
      <c r="AR2623" s="28">
        <v>11192.4</v>
      </c>
      <c r="AS2623" s="28">
        <v>0</v>
      </c>
      <c r="AT2623" s="28">
        <v>0</v>
      </c>
      <c r="AU2623" s="62"/>
      <c r="DV2623" s="31" t="s">
        <v>39</v>
      </c>
      <c r="DW2623" s="31" t="s">
        <v>41</v>
      </c>
      <c r="DX2623" s="63"/>
      <c r="DY2623" s="63"/>
      <c r="DZ2623" s="63"/>
      <c r="EA2623" s="167"/>
      <c r="EB2623" s="60"/>
      <c r="EC2623" s="60"/>
      <c r="ED2623" s="60"/>
      <c r="EE2623" s="60"/>
      <c r="EF2623" s="60"/>
      <c r="EG2623" s="60"/>
      <c r="EH2623" s="60"/>
      <c r="EI2623" s="60"/>
      <c r="EJ2623" s="60"/>
      <c r="EK2623" s="60"/>
      <c r="EL2623" s="60"/>
      <c r="EM2623" s="60"/>
      <c r="EN2623" s="60"/>
      <c r="EO2623" s="60"/>
      <c r="EP2623" s="60"/>
      <c r="EQ2623" s="60"/>
      <c r="ER2623" s="60"/>
      <c r="ES2623" s="60"/>
      <c r="ET2623" s="60"/>
      <c r="EU2623" s="60"/>
      <c r="EV2623" s="60"/>
      <c r="EW2623" s="60"/>
      <c r="EX2623" s="60"/>
      <c r="EY2623" s="60"/>
      <c r="EZ2623" s="60"/>
      <c r="FA2623" s="60"/>
      <c r="FB2623" s="60"/>
    </row>
    <row r="2624" spans="22:158" x14ac:dyDescent="0.25">
      <c r="V2624" s="1"/>
      <c r="W2624" s="33"/>
      <c r="X2624" s="33"/>
      <c r="AH2624" s="38">
        <v>100</v>
      </c>
      <c r="AI2624" s="38">
        <v>115</v>
      </c>
      <c r="AJ2624" s="38">
        <v>14400</v>
      </c>
      <c r="AK2624" s="38">
        <v>30</v>
      </c>
      <c r="AL2624" s="38">
        <v>3505959</v>
      </c>
      <c r="AM2624" s="61" t="s">
        <v>1816</v>
      </c>
      <c r="AN2624" s="61" t="s">
        <v>1697</v>
      </c>
      <c r="AO2624" s="61" t="s">
        <v>1576</v>
      </c>
      <c r="AP2624" s="61" t="s">
        <v>5036</v>
      </c>
      <c r="AQ2624" s="61" t="s">
        <v>5223</v>
      </c>
      <c r="AR2624" s="28">
        <v>1438.4</v>
      </c>
      <c r="AS2624" s="28">
        <v>0</v>
      </c>
      <c r="AT2624" s="28">
        <v>0</v>
      </c>
      <c r="AU2624" s="62"/>
      <c r="DV2624" s="31" t="s">
        <v>39</v>
      </c>
      <c r="DW2624" s="31" t="s">
        <v>42</v>
      </c>
      <c r="DX2624" s="63"/>
      <c r="DY2624" s="63"/>
      <c r="DZ2624" s="63"/>
      <c r="EA2624" s="167"/>
      <c r="EB2624" s="60"/>
      <c r="EC2624" s="60"/>
      <c r="ED2624" s="60"/>
      <c r="EE2624" s="60"/>
      <c r="EF2624" s="60"/>
      <c r="EG2624" s="60"/>
      <c r="EH2624" s="60"/>
      <c r="EI2624" s="60"/>
      <c r="EJ2624" s="60"/>
      <c r="EK2624" s="60"/>
      <c r="EL2624" s="60"/>
      <c r="EM2624" s="60"/>
      <c r="EN2624" s="60"/>
      <c r="EO2624" s="60"/>
      <c r="EP2624" s="60"/>
      <c r="EQ2624" s="60"/>
      <c r="ER2624" s="60"/>
      <c r="ES2624" s="60"/>
      <c r="ET2624" s="60"/>
      <c r="EU2624" s="60"/>
      <c r="EV2624" s="60"/>
      <c r="EW2624" s="60"/>
      <c r="EX2624" s="60"/>
      <c r="EY2624" s="60"/>
      <c r="EZ2624" s="60"/>
      <c r="FA2624" s="60"/>
      <c r="FB2624" s="60"/>
    </row>
    <row r="2625" spans="22:158" x14ac:dyDescent="0.25">
      <c r="W2625" s="33"/>
      <c r="X2625" s="33"/>
      <c r="AH2625" s="38">
        <v>100</v>
      </c>
      <c r="AI2625" s="38">
        <v>115</v>
      </c>
      <c r="AJ2625" s="38">
        <v>16950</v>
      </c>
      <c r="AK2625" s="38">
        <v>30</v>
      </c>
      <c r="AL2625" s="38">
        <v>3505959</v>
      </c>
      <c r="AM2625" s="61" t="s">
        <v>1816</v>
      </c>
      <c r="AN2625" s="61" t="s">
        <v>1697</v>
      </c>
      <c r="AO2625" s="61" t="s">
        <v>1632</v>
      </c>
      <c r="AP2625" s="61" t="s">
        <v>5036</v>
      </c>
      <c r="AQ2625" s="61" t="s">
        <v>5223</v>
      </c>
      <c r="AR2625" s="28">
        <v>4030.7</v>
      </c>
      <c r="AS2625" s="28">
        <v>0</v>
      </c>
      <c r="AT2625" s="28">
        <v>0</v>
      </c>
      <c r="AU2625" s="62"/>
      <c r="DV2625" s="31" t="s">
        <v>39</v>
      </c>
      <c r="DW2625" s="31" t="s">
        <v>42</v>
      </c>
      <c r="DX2625" s="63"/>
      <c r="DY2625" s="63"/>
      <c r="DZ2625" s="63"/>
      <c r="EA2625" s="167"/>
      <c r="EB2625" s="60"/>
      <c r="EC2625" s="60"/>
      <c r="ED2625" s="60"/>
      <c r="EE2625" s="60"/>
      <c r="EF2625" s="60"/>
      <c r="EG2625" s="60"/>
      <c r="EH2625" s="60"/>
      <c r="EI2625" s="60"/>
      <c r="EJ2625" s="60"/>
      <c r="EK2625" s="60"/>
      <c r="EL2625" s="60"/>
      <c r="EM2625" s="60"/>
      <c r="EN2625" s="60"/>
      <c r="EO2625" s="60"/>
      <c r="EP2625" s="60"/>
      <c r="EQ2625" s="60"/>
      <c r="ER2625" s="60"/>
      <c r="ES2625" s="60"/>
      <c r="ET2625" s="60"/>
      <c r="EU2625" s="60"/>
      <c r="EV2625" s="60"/>
      <c r="EW2625" s="60"/>
      <c r="EX2625" s="60"/>
      <c r="EY2625" s="60"/>
      <c r="EZ2625" s="60"/>
      <c r="FA2625" s="60"/>
      <c r="FB2625" s="60"/>
    </row>
    <row r="2626" spans="22:158" x14ac:dyDescent="0.25">
      <c r="W2626" s="33"/>
      <c r="X2626" s="33"/>
      <c r="AH2626" s="38">
        <v>100</v>
      </c>
      <c r="AI2626" s="38">
        <v>115</v>
      </c>
      <c r="AJ2626" s="38">
        <v>18350</v>
      </c>
      <c r="AK2626" s="38">
        <v>30</v>
      </c>
      <c r="AL2626" s="38">
        <v>3505959</v>
      </c>
      <c r="AM2626" s="61" t="s">
        <v>1816</v>
      </c>
      <c r="AN2626" s="61" t="s">
        <v>1697</v>
      </c>
      <c r="AO2626" s="61" t="s">
        <v>1663</v>
      </c>
      <c r="AP2626" s="61" t="s">
        <v>5036</v>
      </c>
      <c r="AQ2626" s="61" t="s">
        <v>5223</v>
      </c>
      <c r="AR2626" s="28">
        <v>2378962.9</v>
      </c>
      <c r="AS2626" s="28">
        <v>0</v>
      </c>
      <c r="AT2626" s="28">
        <v>0</v>
      </c>
      <c r="AU2626" s="62"/>
      <c r="DV2626" s="31" t="s">
        <v>39</v>
      </c>
      <c r="DW2626" s="31" t="s">
        <v>42</v>
      </c>
      <c r="DX2626" s="63"/>
      <c r="DY2626" s="63"/>
      <c r="DZ2626" s="63"/>
      <c r="EA2626" s="167"/>
      <c r="EB2626" s="60"/>
      <c r="EC2626" s="60"/>
      <c r="ED2626" s="60"/>
      <c r="EE2626" s="60"/>
      <c r="EF2626" s="60"/>
      <c r="EG2626" s="60"/>
      <c r="EH2626" s="60"/>
      <c r="EI2626" s="60"/>
      <c r="EJ2626" s="60"/>
      <c r="EK2626" s="60"/>
      <c r="EL2626" s="60"/>
      <c r="EM2626" s="60"/>
      <c r="EN2626" s="60"/>
      <c r="EO2626" s="60"/>
      <c r="EP2626" s="60"/>
      <c r="EQ2626" s="60"/>
      <c r="ER2626" s="60"/>
      <c r="ES2626" s="60"/>
      <c r="ET2626" s="60"/>
      <c r="EU2626" s="60"/>
      <c r="EV2626" s="60"/>
      <c r="EW2626" s="60"/>
      <c r="EX2626" s="60"/>
      <c r="EY2626" s="60"/>
      <c r="EZ2626" s="60"/>
      <c r="FA2626" s="60"/>
      <c r="FB2626" s="60"/>
    </row>
    <row r="2627" spans="22:158" x14ac:dyDescent="0.25">
      <c r="V2627" s="1"/>
      <c r="W2627" s="33"/>
      <c r="X2627" s="33"/>
      <c r="AH2627" s="38">
        <v>100</v>
      </c>
      <c r="AI2627" s="38">
        <v>120</v>
      </c>
      <c r="AJ2627" s="38">
        <v>10250</v>
      </c>
      <c r="AK2627" s="38">
        <v>30</v>
      </c>
      <c r="AL2627" s="38">
        <v>3505959</v>
      </c>
      <c r="AM2627" s="61" t="s">
        <v>1816</v>
      </c>
      <c r="AN2627" s="61" t="s">
        <v>1689</v>
      </c>
      <c r="AO2627" s="61" t="s">
        <v>5048</v>
      </c>
      <c r="AP2627" s="61" t="s">
        <v>5036</v>
      </c>
      <c r="AQ2627" s="61" t="s">
        <v>5223</v>
      </c>
      <c r="AR2627" s="28">
        <v>23849.200000000001</v>
      </c>
      <c r="AS2627" s="28">
        <v>0</v>
      </c>
      <c r="AT2627" s="28">
        <v>0</v>
      </c>
      <c r="AU2627" s="62"/>
      <c r="DV2627" s="31" t="s">
        <v>39</v>
      </c>
      <c r="DW2627" s="31" t="s">
        <v>43</v>
      </c>
      <c r="DX2627" s="63"/>
      <c r="DY2627" s="63"/>
      <c r="DZ2627" s="63"/>
      <c r="EA2627" s="167"/>
      <c r="EB2627" s="60"/>
      <c r="EC2627" s="60"/>
      <c r="ED2627" s="60"/>
      <c r="EE2627" s="60"/>
      <c r="EF2627" s="60"/>
      <c r="EG2627" s="60"/>
      <c r="EH2627" s="60"/>
      <c r="EI2627" s="60"/>
      <c r="EJ2627" s="60"/>
      <c r="EK2627" s="60"/>
      <c r="EL2627" s="60"/>
      <c r="EM2627" s="60"/>
      <c r="EN2627" s="60"/>
      <c r="EO2627" s="60"/>
      <c r="EP2627" s="60"/>
      <c r="EQ2627" s="60"/>
      <c r="ER2627" s="60"/>
      <c r="ES2627" s="60"/>
      <c r="ET2627" s="60"/>
      <c r="EU2627" s="60"/>
      <c r="EV2627" s="60"/>
      <c r="EW2627" s="60"/>
      <c r="EX2627" s="60"/>
      <c r="EY2627" s="60"/>
      <c r="EZ2627" s="60"/>
      <c r="FA2627" s="60"/>
      <c r="FB2627" s="60"/>
    </row>
    <row r="2628" spans="22:158" x14ac:dyDescent="0.25">
      <c r="W2628" s="33"/>
      <c r="X2628" s="33"/>
      <c r="AH2628" s="38">
        <v>100</v>
      </c>
      <c r="AI2628" s="38">
        <v>120</v>
      </c>
      <c r="AJ2628" s="38">
        <v>11350</v>
      </c>
      <c r="AK2628" s="38">
        <v>30</v>
      </c>
      <c r="AL2628" s="38">
        <v>3505959</v>
      </c>
      <c r="AM2628" s="61" t="s">
        <v>1816</v>
      </c>
      <c r="AN2628" s="61" t="s">
        <v>1689</v>
      </c>
      <c r="AO2628" s="61" t="s">
        <v>5070</v>
      </c>
      <c r="AP2628" s="61" t="s">
        <v>5036</v>
      </c>
      <c r="AQ2628" s="61" t="s">
        <v>5223</v>
      </c>
      <c r="AR2628" s="28">
        <v>699</v>
      </c>
      <c r="AS2628" s="28">
        <v>0</v>
      </c>
      <c r="AT2628" s="28">
        <v>0</v>
      </c>
      <c r="AU2628" s="62"/>
      <c r="DV2628" s="31" t="s">
        <v>39</v>
      </c>
      <c r="DW2628" s="31" t="s">
        <v>43</v>
      </c>
      <c r="DX2628" s="63"/>
      <c r="DY2628" s="63"/>
      <c r="DZ2628" s="63"/>
      <c r="EA2628" s="167"/>
      <c r="EB2628" s="60"/>
      <c r="EC2628" s="60"/>
      <c r="ED2628" s="60"/>
      <c r="EE2628" s="60"/>
      <c r="EF2628" s="60"/>
      <c r="EG2628" s="60"/>
      <c r="EH2628" s="60"/>
      <c r="EI2628" s="60"/>
      <c r="EJ2628" s="60"/>
      <c r="EK2628" s="60"/>
      <c r="EL2628" s="60"/>
      <c r="EM2628" s="60"/>
      <c r="EN2628" s="60"/>
      <c r="EO2628" s="60"/>
      <c r="EP2628" s="60"/>
      <c r="EQ2628" s="60"/>
      <c r="ER2628" s="60"/>
      <c r="ES2628" s="60"/>
      <c r="ET2628" s="60"/>
      <c r="EU2628" s="60"/>
      <c r="EV2628" s="60"/>
      <c r="EW2628" s="60"/>
      <c r="EX2628" s="60"/>
      <c r="EY2628" s="60"/>
      <c r="EZ2628" s="60"/>
      <c r="FA2628" s="60"/>
      <c r="FB2628" s="60"/>
    </row>
    <row r="2629" spans="22:158" x14ac:dyDescent="0.25">
      <c r="W2629" s="33"/>
      <c r="X2629" s="33"/>
      <c r="AH2629" s="38">
        <v>100</v>
      </c>
      <c r="AI2629" s="38">
        <v>120</v>
      </c>
      <c r="AJ2629" s="38">
        <v>14850</v>
      </c>
      <c r="AK2629" s="38">
        <v>30</v>
      </c>
      <c r="AL2629" s="38">
        <v>3505959</v>
      </c>
      <c r="AM2629" s="61" t="s">
        <v>1816</v>
      </c>
      <c r="AN2629" s="61" t="s">
        <v>1689</v>
      </c>
      <c r="AO2629" s="61" t="s">
        <v>1585</v>
      </c>
      <c r="AP2629" s="61" t="s">
        <v>5036</v>
      </c>
      <c r="AQ2629" s="61" t="s">
        <v>5223</v>
      </c>
      <c r="AR2629" s="28">
        <v>27677.7</v>
      </c>
      <c r="AS2629" s="28">
        <v>0</v>
      </c>
      <c r="AT2629" s="28">
        <v>0</v>
      </c>
      <c r="AU2629" s="62"/>
      <c r="DV2629" s="31" t="s">
        <v>39</v>
      </c>
      <c r="DW2629" s="31" t="s">
        <v>43</v>
      </c>
      <c r="DX2629" s="63"/>
      <c r="DY2629" s="63"/>
      <c r="DZ2629" s="63"/>
      <c r="EA2629" s="167"/>
      <c r="EB2629" s="60"/>
      <c r="EC2629" s="60"/>
      <c r="ED2629" s="60"/>
      <c r="EE2629" s="60"/>
      <c r="EF2629" s="60"/>
      <c r="EG2629" s="60"/>
      <c r="EH2629" s="60"/>
      <c r="EI2629" s="60"/>
      <c r="EJ2629" s="60"/>
      <c r="EK2629" s="60"/>
      <c r="EL2629" s="60"/>
      <c r="EM2629" s="60"/>
      <c r="EN2629" s="60"/>
      <c r="EO2629" s="60"/>
      <c r="EP2629" s="60"/>
      <c r="EQ2629" s="60"/>
      <c r="ER2629" s="60"/>
      <c r="ES2629" s="60"/>
      <c r="ET2629" s="60"/>
      <c r="EU2629" s="60"/>
      <c r="EV2629" s="60"/>
      <c r="EW2629" s="60"/>
      <c r="EX2629" s="60"/>
      <c r="EY2629" s="60"/>
      <c r="EZ2629" s="60"/>
      <c r="FA2629" s="60"/>
      <c r="FB2629" s="60"/>
    </row>
    <row r="2630" spans="22:158" x14ac:dyDescent="0.25">
      <c r="W2630" s="33"/>
      <c r="X2630" s="33"/>
      <c r="AH2630" s="38">
        <v>100</v>
      </c>
      <c r="AI2630" s="38">
        <v>120</v>
      </c>
      <c r="AJ2630" s="38">
        <v>16610</v>
      </c>
      <c r="AK2630" s="38">
        <v>30</v>
      </c>
      <c r="AL2630" s="38">
        <v>3505959</v>
      </c>
      <c r="AM2630" s="61" t="s">
        <v>1816</v>
      </c>
      <c r="AN2630" s="61" t="s">
        <v>1689</v>
      </c>
      <c r="AO2630" s="61" t="s">
        <v>1625</v>
      </c>
      <c r="AP2630" s="61" t="s">
        <v>5036</v>
      </c>
      <c r="AQ2630" s="61" t="s">
        <v>5223</v>
      </c>
      <c r="AR2630" s="28">
        <v>6919.4</v>
      </c>
      <c r="AS2630" s="28">
        <v>0</v>
      </c>
      <c r="AT2630" s="28">
        <v>0</v>
      </c>
      <c r="AU2630" s="62"/>
      <c r="DV2630" s="31" t="s">
        <v>39</v>
      </c>
      <c r="DW2630" s="31" t="s">
        <v>43</v>
      </c>
      <c r="DX2630" s="63"/>
      <c r="DY2630" s="63"/>
      <c r="DZ2630" s="63"/>
      <c r="EA2630" s="167"/>
      <c r="EB2630" s="60"/>
      <c r="EC2630" s="60"/>
      <c r="ED2630" s="60"/>
      <c r="EE2630" s="60"/>
      <c r="EF2630" s="60"/>
      <c r="EG2630" s="60"/>
      <c r="EH2630" s="60"/>
      <c r="EI2630" s="60"/>
      <c r="EJ2630" s="60"/>
      <c r="EK2630" s="60"/>
      <c r="EL2630" s="60"/>
      <c r="EM2630" s="60"/>
      <c r="EN2630" s="60"/>
      <c r="EO2630" s="60"/>
      <c r="EP2630" s="60"/>
      <c r="EQ2630" s="60"/>
      <c r="ER2630" s="60"/>
      <c r="ES2630" s="60"/>
      <c r="ET2630" s="60"/>
      <c r="EU2630" s="60"/>
      <c r="EV2630" s="60"/>
      <c r="EW2630" s="60"/>
      <c r="EX2630" s="60"/>
      <c r="EY2630" s="60"/>
      <c r="EZ2630" s="60"/>
      <c r="FA2630" s="60"/>
      <c r="FB2630" s="60"/>
    </row>
    <row r="2631" spans="22:158" x14ac:dyDescent="0.25">
      <c r="W2631" s="33"/>
      <c r="X2631" s="33"/>
      <c r="AH2631" s="38">
        <v>100</v>
      </c>
      <c r="AI2631" s="38">
        <v>120</v>
      </c>
      <c r="AJ2631" s="38">
        <v>17550</v>
      </c>
      <c r="AK2631" s="38">
        <v>30</v>
      </c>
      <c r="AL2631" s="38">
        <v>3505959</v>
      </c>
      <c r="AM2631" s="61" t="s">
        <v>1816</v>
      </c>
      <c r="AN2631" s="61" t="s">
        <v>1689</v>
      </c>
      <c r="AO2631" s="61" t="s">
        <v>1645</v>
      </c>
      <c r="AP2631" s="61" t="s">
        <v>5036</v>
      </c>
      <c r="AQ2631" s="61" t="s">
        <v>5223</v>
      </c>
      <c r="AR2631" s="28">
        <v>695797.1</v>
      </c>
      <c r="AS2631" s="28">
        <v>0</v>
      </c>
      <c r="AT2631" s="28">
        <v>0</v>
      </c>
      <c r="AU2631" s="62"/>
      <c r="DV2631" s="31" t="s">
        <v>39</v>
      </c>
      <c r="DW2631" s="31" t="s">
        <v>43</v>
      </c>
      <c r="DX2631" s="63"/>
      <c r="DY2631" s="63"/>
      <c r="DZ2631" s="63"/>
      <c r="EA2631" s="167"/>
      <c r="EB2631" s="60"/>
      <c r="EC2631" s="60"/>
      <c r="ED2631" s="60"/>
      <c r="EE2631" s="60"/>
      <c r="EF2631" s="60"/>
      <c r="EG2631" s="60"/>
      <c r="EH2631" s="60"/>
      <c r="EI2631" s="60"/>
      <c r="EJ2631" s="60"/>
      <c r="EK2631" s="60"/>
      <c r="EL2631" s="60"/>
      <c r="EM2631" s="60"/>
      <c r="EN2631" s="60"/>
      <c r="EO2631" s="60"/>
      <c r="EP2631" s="60"/>
      <c r="EQ2631" s="60"/>
      <c r="ER2631" s="60"/>
      <c r="ES2631" s="60"/>
      <c r="ET2631" s="60"/>
      <c r="EU2631" s="60"/>
      <c r="EV2631" s="60"/>
      <c r="EW2631" s="60"/>
      <c r="EX2631" s="60"/>
      <c r="EY2631" s="60"/>
      <c r="EZ2631" s="60"/>
      <c r="FA2631" s="60"/>
      <c r="FB2631" s="60"/>
    </row>
    <row r="2632" spans="22:158" x14ac:dyDescent="0.25">
      <c r="W2632" s="33"/>
      <c r="X2632" s="33"/>
      <c r="AH2632" s="38">
        <v>100</v>
      </c>
      <c r="AI2632" s="38">
        <v>125</v>
      </c>
      <c r="AJ2632" s="38">
        <v>10600</v>
      </c>
      <c r="AK2632" s="38">
        <v>30</v>
      </c>
      <c r="AL2632" s="38">
        <v>3505959</v>
      </c>
      <c r="AM2632" s="61" t="s">
        <v>1816</v>
      </c>
      <c r="AN2632" s="61" t="s">
        <v>1692</v>
      </c>
      <c r="AO2632" s="61" t="s">
        <v>5055</v>
      </c>
      <c r="AP2632" s="61" t="s">
        <v>5036</v>
      </c>
      <c r="AQ2632" s="61" t="s">
        <v>5223</v>
      </c>
      <c r="AR2632" s="28">
        <v>1351839.9</v>
      </c>
      <c r="AS2632" s="28">
        <v>0</v>
      </c>
      <c r="AT2632" s="28">
        <v>0</v>
      </c>
      <c r="AU2632" s="62"/>
      <c r="DV2632" s="31" t="s">
        <v>39</v>
      </c>
      <c r="DW2632" s="31" t="s">
        <v>44</v>
      </c>
      <c r="DX2632" s="63"/>
      <c r="DY2632" s="63"/>
      <c r="DZ2632" s="63"/>
      <c r="EA2632" s="167"/>
      <c r="EB2632" s="60"/>
      <c r="EC2632" s="60"/>
      <c r="ED2632" s="60"/>
      <c r="EE2632" s="60"/>
      <c r="EF2632" s="60"/>
      <c r="EG2632" s="60"/>
      <c r="EH2632" s="60"/>
      <c r="EI2632" s="60"/>
      <c r="EJ2632" s="60"/>
      <c r="EK2632" s="60"/>
      <c r="EL2632" s="60"/>
      <c r="EM2632" s="60"/>
      <c r="EN2632" s="60"/>
      <c r="EO2632" s="60"/>
      <c r="EP2632" s="60"/>
      <c r="EQ2632" s="60"/>
      <c r="ER2632" s="60"/>
      <c r="ES2632" s="60"/>
      <c r="ET2632" s="60"/>
      <c r="EU2632" s="60"/>
      <c r="EV2632" s="60"/>
      <c r="EW2632" s="60"/>
      <c r="EX2632" s="60"/>
      <c r="EY2632" s="60"/>
      <c r="EZ2632" s="60"/>
      <c r="FA2632" s="60"/>
      <c r="FB2632" s="60"/>
    </row>
    <row r="2633" spans="22:158" x14ac:dyDescent="0.25">
      <c r="V2633" s="1"/>
      <c r="W2633" s="33"/>
      <c r="X2633" s="33"/>
      <c r="AH2633" s="38">
        <v>100</v>
      </c>
      <c r="AI2633" s="38">
        <v>125</v>
      </c>
      <c r="AJ2633" s="38">
        <v>11730</v>
      </c>
      <c r="AK2633" s="38">
        <v>30</v>
      </c>
      <c r="AL2633" s="38">
        <v>3505959</v>
      </c>
      <c r="AM2633" s="61" t="s">
        <v>1816</v>
      </c>
      <c r="AN2633" s="61" t="s">
        <v>1692</v>
      </c>
      <c r="AO2633" s="61" t="s">
        <v>5079</v>
      </c>
      <c r="AP2633" s="61" t="s">
        <v>5036</v>
      </c>
      <c r="AQ2633" s="61" t="s">
        <v>5223</v>
      </c>
      <c r="AR2633" s="28">
        <v>768837.6</v>
      </c>
      <c r="AS2633" s="28">
        <v>0</v>
      </c>
      <c r="AT2633" s="28">
        <v>0</v>
      </c>
      <c r="AU2633" s="62"/>
      <c r="DV2633" s="31" t="s">
        <v>39</v>
      </c>
      <c r="DW2633" s="31" t="s">
        <v>44</v>
      </c>
      <c r="DX2633" s="63"/>
      <c r="DY2633" s="63"/>
      <c r="DZ2633" s="63"/>
      <c r="EA2633" s="167"/>
      <c r="EB2633" s="60"/>
      <c r="EC2633" s="60"/>
      <c r="ED2633" s="60"/>
      <c r="EE2633" s="60"/>
      <c r="EF2633" s="60"/>
      <c r="EG2633" s="60"/>
      <c r="EH2633" s="60"/>
      <c r="EI2633" s="60"/>
      <c r="EJ2633" s="60"/>
      <c r="EK2633" s="60"/>
      <c r="EL2633" s="60"/>
      <c r="EM2633" s="60"/>
      <c r="EN2633" s="60"/>
      <c r="EO2633" s="60"/>
      <c r="EP2633" s="60"/>
      <c r="EQ2633" s="60"/>
      <c r="ER2633" s="60"/>
      <c r="ES2633" s="60"/>
      <c r="ET2633" s="60"/>
      <c r="EU2633" s="60"/>
      <c r="EV2633" s="60"/>
      <c r="EW2633" s="60"/>
      <c r="EX2633" s="60"/>
      <c r="EY2633" s="60"/>
      <c r="EZ2633" s="60"/>
      <c r="FA2633" s="60"/>
      <c r="FB2633" s="60"/>
    </row>
    <row r="2634" spans="22:158" x14ac:dyDescent="0.25">
      <c r="V2634" s="1"/>
      <c r="W2634" s="33"/>
      <c r="X2634" s="33"/>
      <c r="AH2634" s="38">
        <v>100</v>
      </c>
      <c r="AI2634" s="38">
        <v>125</v>
      </c>
      <c r="AJ2634" s="38">
        <v>11800</v>
      </c>
      <c r="AK2634" s="38">
        <v>30</v>
      </c>
      <c r="AL2634" s="38">
        <v>3505959</v>
      </c>
      <c r="AM2634" s="61" t="s">
        <v>1816</v>
      </c>
      <c r="AN2634" s="61" t="s">
        <v>1692</v>
      </c>
      <c r="AO2634" s="61" t="s">
        <v>5081</v>
      </c>
      <c r="AP2634" s="61" t="s">
        <v>5036</v>
      </c>
      <c r="AQ2634" s="61" t="s">
        <v>5223</v>
      </c>
      <c r="AR2634" s="28">
        <v>75708.2</v>
      </c>
      <c r="AS2634" s="28">
        <v>0</v>
      </c>
      <c r="AT2634" s="28">
        <v>0</v>
      </c>
      <c r="AU2634" s="62"/>
      <c r="DV2634" s="31" t="s">
        <v>39</v>
      </c>
      <c r="DW2634" s="31" t="s">
        <v>44</v>
      </c>
      <c r="DX2634" s="63"/>
      <c r="DY2634" s="63"/>
      <c r="DZ2634" s="63"/>
      <c r="EA2634" s="167"/>
      <c r="EB2634" s="60"/>
      <c r="EC2634" s="60"/>
      <c r="ED2634" s="60"/>
      <c r="EE2634" s="60"/>
      <c r="EF2634" s="60"/>
      <c r="EG2634" s="60"/>
      <c r="EH2634" s="60"/>
      <c r="EI2634" s="60"/>
      <c r="EJ2634" s="60"/>
      <c r="EK2634" s="60"/>
      <c r="EL2634" s="60"/>
      <c r="EM2634" s="60"/>
      <c r="EN2634" s="60"/>
      <c r="EO2634" s="60"/>
      <c r="EP2634" s="60"/>
      <c r="EQ2634" s="60"/>
      <c r="ER2634" s="60"/>
      <c r="ES2634" s="60"/>
      <c r="ET2634" s="60"/>
      <c r="EU2634" s="60"/>
      <c r="EV2634" s="60"/>
      <c r="EW2634" s="60"/>
      <c r="EX2634" s="60"/>
      <c r="EY2634" s="60"/>
      <c r="EZ2634" s="60"/>
      <c r="FA2634" s="60"/>
      <c r="FB2634" s="60"/>
    </row>
    <row r="2635" spans="22:158" x14ac:dyDescent="0.25">
      <c r="W2635" s="33"/>
      <c r="X2635" s="33"/>
      <c r="AH2635" s="38">
        <v>100</v>
      </c>
      <c r="AI2635" s="38">
        <v>125</v>
      </c>
      <c r="AJ2635" s="38">
        <v>13350</v>
      </c>
      <c r="AK2635" s="38">
        <v>30</v>
      </c>
      <c r="AL2635" s="38">
        <v>3505959</v>
      </c>
      <c r="AM2635" s="61" t="s">
        <v>1816</v>
      </c>
      <c r="AN2635" s="61" t="s">
        <v>1692</v>
      </c>
      <c r="AO2635" s="61" t="s">
        <v>5109</v>
      </c>
      <c r="AP2635" s="61" t="s">
        <v>5036</v>
      </c>
      <c r="AQ2635" s="61" t="s">
        <v>5223</v>
      </c>
      <c r="AR2635" s="28">
        <v>8831</v>
      </c>
      <c r="AS2635" s="28">
        <v>0</v>
      </c>
      <c r="AT2635" s="28">
        <v>0</v>
      </c>
      <c r="AU2635" s="62"/>
      <c r="DV2635" s="31" t="s">
        <v>39</v>
      </c>
      <c r="DW2635" s="31" t="s">
        <v>44</v>
      </c>
      <c r="DX2635" s="63"/>
      <c r="DY2635" s="63"/>
      <c r="DZ2635" s="63"/>
      <c r="EA2635" s="167"/>
      <c r="EB2635" s="60"/>
      <c r="EC2635" s="60"/>
      <c r="ED2635" s="60"/>
      <c r="EE2635" s="60"/>
      <c r="EF2635" s="60"/>
      <c r="EG2635" s="60"/>
      <c r="EH2635" s="60"/>
      <c r="EI2635" s="60"/>
      <c r="EJ2635" s="60"/>
      <c r="EK2635" s="60"/>
      <c r="EL2635" s="60"/>
      <c r="EM2635" s="60"/>
      <c r="EN2635" s="60"/>
      <c r="EO2635" s="60"/>
      <c r="EP2635" s="60"/>
      <c r="EQ2635" s="60"/>
      <c r="ER2635" s="60"/>
      <c r="ES2635" s="60"/>
      <c r="ET2635" s="60"/>
      <c r="EU2635" s="60"/>
      <c r="EV2635" s="60"/>
      <c r="EW2635" s="60"/>
      <c r="EX2635" s="60"/>
      <c r="EY2635" s="60"/>
      <c r="EZ2635" s="60"/>
      <c r="FA2635" s="60"/>
      <c r="FB2635" s="60"/>
    </row>
    <row r="2636" spans="22:158" x14ac:dyDescent="0.25">
      <c r="W2636" s="33"/>
      <c r="X2636" s="33"/>
      <c r="AH2636" s="38">
        <v>100</v>
      </c>
      <c r="AI2636" s="38">
        <v>125</v>
      </c>
      <c r="AJ2636" s="38">
        <v>14350</v>
      </c>
      <c r="AK2636" s="38">
        <v>30</v>
      </c>
      <c r="AL2636" s="38">
        <v>3505959</v>
      </c>
      <c r="AM2636" s="61" t="s">
        <v>1816</v>
      </c>
      <c r="AN2636" s="61" t="s">
        <v>1692</v>
      </c>
      <c r="AO2636" s="61" t="s">
        <v>1575</v>
      </c>
      <c r="AP2636" s="61" t="s">
        <v>5036</v>
      </c>
      <c r="AQ2636" s="61" t="s">
        <v>5223</v>
      </c>
      <c r="AR2636" s="28">
        <v>972346.5</v>
      </c>
      <c r="AS2636" s="28">
        <v>0</v>
      </c>
      <c r="AT2636" s="28">
        <v>0</v>
      </c>
      <c r="AU2636" s="62"/>
      <c r="DV2636" s="31" t="s">
        <v>39</v>
      </c>
      <c r="DW2636" s="31" t="s">
        <v>44</v>
      </c>
      <c r="DX2636" s="63"/>
      <c r="DY2636" s="63"/>
      <c r="DZ2636" s="63"/>
      <c r="EA2636" s="167"/>
      <c r="EB2636" s="60"/>
      <c r="EC2636" s="60"/>
      <c r="ED2636" s="60"/>
      <c r="EE2636" s="60"/>
      <c r="EF2636" s="60"/>
      <c r="EG2636" s="60"/>
      <c r="EH2636" s="60"/>
      <c r="EI2636" s="60"/>
      <c r="EJ2636" s="60"/>
      <c r="EK2636" s="60"/>
      <c r="EL2636" s="60"/>
      <c r="EM2636" s="60"/>
      <c r="EN2636" s="60"/>
      <c r="EO2636" s="60"/>
      <c r="EP2636" s="60"/>
      <c r="EQ2636" s="60"/>
      <c r="ER2636" s="60"/>
      <c r="ES2636" s="60"/>
      <c r="ET2636" s="60"/>
      <c r="EU2636" s="60"/>
      <c r="EV2636" s="60"/>
      <c r="EW2636" s="60"/>
      <c r="EX2636" s="60"/>
      <c r="EY2636" s="60"/>
      <c r="EZ2636" s="60"/>
      <c r="FA2636" s="60"/>
      <c r="FB2636" s="60"/>
    </row>
    <row r="2637" spans="22:158" x14ac:dyDescent="0.25">
      <c r="V2637" s="1"/>
      <c r="W2637" s="33"/>
      <c r="X2637" s="33"/>
      <c r="AH2637" s="38">
        <v>100</v>
      </c>
      <c r="AI2637" s="38">
        <v>125</v>
      </c>
      <c r="AJ2637" s="38">
        <v>15700</v>
      </c>
      <c r="AK2637" s="38">
        <v>30</v>
      </c>
      <c r="AL2637" s="38">
        <v>3505959</v>
      </c>
      <c r="AM2637" s="61" t="s">
        <v>1816</v>
      </c>
      <c r="AN2637" s="61" t="s">
        <v>1692</v>
      </c>
      <c r="AO2637" s="61" t="s">
        <v>1605</v>
      </c>
      <c r="AP2637" s="61" t="s">
        <v>5036</v>
      </c>
      <c r="AQ2637" s="61" t="s">
        <v>5223</v>
      </c>
      <c r="AR2637" s="28">
        <v>2681.7</v>
      </c>
      <c r="AS2637" s="28">
        <v>0</v>
      </c>
      <c r="AT2637" s="28">
        <v>0</v>
      </c>
      <c r="AU2637" s="62"/>
      <c r="DV2637" s="31" t="s">
        <v>39</v>
      </c>
      <c r="DW2637" s="31" t="s">
        <v>44</v>
      </c>
      <c r="DX2637" s="63"/>
      <c r="DY2637" s="63"/>
      <c r="DZ2637" s="63"/>
      <c r="EA2637" s="167"/>
      <c r="EB2637" s="60"/>
      <c r="EC2637" s="60"/>
      <c r="ED2637" s="60"/>
      <c r="EE2637" s="60"/>
      <c r="EF2637" s="60"/>
      <c r="EG2637" s="60"/>
      <c r="EH2637" s="60"/>
      <c r="EI2637" s="60"/>
      <c r="EJ2637" s="60"/>
      <c r="EK2637" s="60"/>
      <c r="EL2637" s="60"/>
      <c r="EM2637" s="60"/>
      <c r="EN2637" s="60"/>
      <c r="EO2637" s="60"/>
      <c r="EP2637" s="60"/>
      <c r="EQ2637" s="60"/>
      <c r="ER2637" s="60"/>
      <c r="ES2637" s="60"/>
      <c r="ET2637" s="60"/>
      <c r="EU2637" s="60"/>
      <c r="EV2637" s="60"/>
      <c r="EW2637" s="60"/>
      <c r="EX2637" s="60"/>
      <c r="EY2637" s="60"/>
      <c r="EZ2637" s="60"/>
      <c r="FA2637" s="60"/>
      <c r="FB2637" s="60"/>
    </row>
    <row r="2638" spans="22:158" x14ac:dyDescent="0.25">
      <c r="W2638" s="33"/>
      <c r="X2638" s="33"/>
      <c r="AH2638" s="38">
        <v>100</v>
      </c>
      <c r="AI2638" s="38">
        <v>125</v>
      </c>
      <c r="AJ2638" s="38">
        <v>16380</v>
      </c>
      <c r="AK2638" s="38">
        <v>30</v>
      </c>
      <c r="AL2638" s="38">
        <v>3505959</v>
      </c>
      <c r="AM2638" s="61" t="s">
        <v>1816</v>
      </c>
      <c r="AN2638" s="61" t="s">
        <v>1692</v>
      </c>
      <c r="AO2638" s="61" t="s">
        <v>894</v>
      </c>
      <c r="AP2638" s="61" t="s">
        <v>5036</v>
      </c>
      <c r="AQ2638" s="61" t="s">
        <v>5223</v>
      </c>
      <c r="AR2638" s="28">
        <v>93758.2</v>
      </c>
      <c r="AS2638" s="28">
        <v>0</v>
      </c>
      <c r="AT2638" s="28">
        <v>0</v>
      </c>
      <c r="AU2638" s="62"/>
      <c r="DV2638" s="31" t="s">
        <v>39</v>
      </c>
      <c r="DW2638" s="31" t="s">
        <v>44</v>
      </c>
      <c r="DX2638" s="63"/>
      <c r="DY2638" s="63"/>
      <c r="DZ2638" s="63"/>
      <c r="EA2638" s="167"/>
      <c r="EB2638" s="60"/>
      <c r="EC2638" s="60"/>
      <c r="ED2638" s="60"/>
      <c r="EE2638" s="60"/>
      <c r="EF2638" s="60"/>
      <c r="EG2638" s="60"/>
      <c r="EH2638" s="60"/>
      <c r="EI2638" s="60"/>
      <c r="EJ2638" s="60"/>
      <c r="EK2638" s="60"/>
      <c r="EL2638" s="60"/>
      <c r="EM2638" s="60"/>
      <c r="EN2638" s="60"/>
      <c r="EO2638" s="60"/>
      <c r="EP2638" s="60"/>
      <c r="EQ2638" s="60"/>
      <c r="ER2638" s="60"/>
      <c r="ES2638" s="60"/>
      <c r="ET2638" s="60"/>
      <c r="EU2638" s="60"/>
      <c r="EV2638" s="60"/>
      <c r="EW2638" s="60"/>
      <c r="EX2638" s="60"/>
      <c r="EY2638" s="60"/>
      <c r="EZ2638" s="60"/>
      <c r="FA2638" s="60"/>
      <c r="FB2638" s="60"/>
    </row>
    <row r="2639" spans="22:158" x14ac:dyDescent="0.25">
      <c r="V2639" s="1"/>
      <c r="W2639" s="33"/>
      <c r="X2639" s="33"/>
      <c r="AH2639" s="38">
        <v>100</v>
      </c>
      <c r="AI2639" s="38">
        <v>130</v>
      </c>
      <c r="AJ2639" s="38">
        <v>10110</v>
      </c>
      <c r="AK2639" s="38">
        <v>30</v>
      </c>
      <c r="AL2639" s="38">
        <v>3505959</v>
      </c>
      <c r="AM2639" s="61" t="s">
        <v>1816</v>
      </c>
      <c r="AN2639" s="61" t="s">
        <v>1687</v>
      </c>
      <c r="AO2639" s="61" t="s">
        <v>5045</v>
      </c>
      <c r="AP2639" s="61" t="s">
        <v>5036</v>
      </c>
      <c r="AQ2639" s="61" t="s">
        <v>5223</v>
      </c>
      <c r="AR2639" s="28">
        <v>138481.79999999999</v>
      </c>
      <c r="AS2639" s="28">
        <v>0</v>
      </c>
      <c r="AT2639" s="28">
        <v>0</v>
      </c>
      <c r="AU2639" s="62"/>
      <c r="DV2639" s="31" t="s">
        <v>39</v>
      </c>
      <c r="DW2639" s="31" t="s">
        <v>45</v>
      </c>
      <c r="DX2639" s="63"/>
      <c r="DY2639" s="63"/>
      <c r="DZ2639" s="63"/>
      <c r="EA2639" s="167"/>
      <c r="EB2639" s="60"/>
      <c r="EC2639" s="60"/>
      <c r="ED2639" s="60"/>
      <c r="EE2639" s="60"/>
      <c r="EF2639" s="60"/>
      <c r="EG2639" s="60"/>
      <c r="EH2639" s="60"/>
      <c r="EI2639" s="60"/>
      <c r="EJ2639" s="60"/>
      <c r="EK2639" s="60"/>
      <c r="EL2639" s="60"/>
      <c r="EM2639" s="60"/>
      <c r="EN2639" s="60"/>
      <c r="EO2639" s="60"/>
      <c r="EP2639" s="60"/>
      <c r="EQ2639" s="60"/>
      <c r="ER2639" s="60"/>
      <c r="ES2639" s="60"/>
      <c r="ET2639" s="60"/>
      <c r="EU2639" s="60"/>
      <c r="EV2639" s="60"/>
      <c r="EW2639" s="60"/>
      <c r="EX2639" s="60"/>
      <c r="EY2639" s="60"/>
      <c r="EZ2639" s="60"/>
      <c r="FA2639" s="60"/>
      <c r="FB2639" s="60"/>
    </row>
    <row r="2640" spans="22:158" x14ac:dyDescent="0.25">
      <c r="W2640" s="33"/>
      <c r="X2640" s="33"/>
      <c r="AH2640" s="38">
        <v>100</v>
      </c>
      <c r="AI2640" s="38">
        <v>130</v>
      </c>
      <c r="AJ2640" s="38">
        <v>13010</v>
      </c>
      <c r="AK2640" s="38">
        <v>30</v>
      </c>
      <c r="AL2640" s="38">
        <v>3505959</v>
      </c>
      <c r="AM2640" s="61" t="s">
        <v>1816</v>
      </c>
      <c r="AN2640" s="61" t="s">
        <v>1687</v>
      </c>
      <c r="AO2640" s="61" t="s">
        <v>5102</v>
      </c>
      <c r="AP2640" s="61" t="s">
        <v>5036</v>
      </c>
      <c r="AQ2640" s="61" t="s">
        <v>5223</v>
      </c>
      <c r="AR2640" s="28">
        <v>13933.6</v>
      </c>
      <c r="AS2640" s="28">
        <v>0</v>
      </c>
      <c r="AT2640" s="28">
        <v>0</v>
      </c>
      <c r="AU2640" s="62"/>
      <c r="DV2640" s="31" t="s">
        <v>39</v>
      </c>
      <c r="DW2640" s="31" t="s">
        <v>45</v>
      </c>
      <c r="DX2640" s="63"/>
      <c r="DY2640" s="63"/>
      <c r="DZ2640" s="63"/>
      <c r="EA2640" s="167"/>
      <c r="EB2640" s="60"/>
      <c r="EC2640" s="60"/>
      <c r="ED2640" s="60"/>
      <c r="EE2640" s="60"/>
      <c r="EF2640" s="60"/>
      <c r="EG2640" s="60"/>
      <c r="EH2640" s="60"/>
      <c r="EI2640" s="60"/>
      <c r="EJ2640" s="60"/>
      <c r="EK2640" s="60"/>
      <c r="EL2640" s="60"/>
      <c r="EM2640" s="60"/>
      <c r="EN2640" s="60"/>
      <c r="EO2640" s="60"/>
      <c r="EP2640" s="60"/>
      <c r="EQ2640" s="60"/>
      <c r="ER2640" s="60"/>
      <c r="ES2640" s="60"/>
      <c r="ET2640" s="60"/>
      <c r="EU2640" s="60"/>
      <c r="EV2640" s="60"/>
      <c r="EW2640" s="60"/>
      <c r="EX2640" s="60"/>
      <c r="EY2640" s="60"/>
      <c r="EZ2640" s="60"/>
      <c r="FA2640" s="60"/>
      <c r="FB2640" s="60"/>
    </row>
    <row r="2641" spans="22:158" x14ac:dyDescent="0.25">
      <c r="W2641" s="33"/>
      <c r="X2641" s="33"/>
      <c r="AH2641" s="38">
        <v>100</v>
      </c>
      <c r="AI2641" s="38">
        <v>130</v>
      </c>
      <c r="AJ2641" s="38">
        <v>13650</v>
      </c>
      <c r="AK2641" s="38">
        <v>30</v>
      </c>
      <c r="AL2641" s="38">
        <v>3505959</v>
      </c>
      <c r="AM2641" s="61" t="s">
        <v>1816</v>
      </c>
      <c r="AN2641" s="61" t="s">
        <v>1687</v>
      </c>
      <c r="AO2641" s="61" t="s">
        <v>5116</v>
      </c>
      <c r="AP2641" s="61" t="s">
        <v>5036</v>
      </c>
      <c r="AQ2641" s="61" t="s">
        <v>5223</v>
      </c>
      <c r="AR2641" s="28">
        <v>496017.6</v>
      </c>
      <c r="AS2641" s="28">
        <v>0</v>
      </c>
      <c r="AT2641" s="28">
        <v>0</v>
      </c>
      <c r="AU2641" s="62"/>
      <c r="DV2641" s="31" t="s">
        <v>39</v>
      </c>
      <c r="DW2641" s="31" t="s">
        <v>45</v>
      </c>
      <c r="DX2641" s="63"/>
      <c r="DY2641" s="63"/>
      <c r="DZ2641" s="63"/>
      <c r="EA2641" s="167"/>
      <c r="EB2641" s="60"/>
      <c r="EC2641" s="60"/>
      <c r="ED2641" s="60"/>
      <c r="EE2641" s="60"/>
      <c r="EF2641" s="60"/>
      <c r="EG2641" s="60"/>
      <c r="EH2641" s="60"/>
      <c r="EI2641" s="60"/>
      <c r="EJ2641" s="60"/>
      <c r="EK2641" s="60"/>
      <c r="EL2641" s="60"/>
      <c r="EM2641" s="60"/>
      <c r="EN2641" s="60"/>
      <c r="EO2641" s="60"/>
      <c r="EP2641" s="60"/>
      <c r="EQ2641" s="60"/>
      <c r="ER2641" s="60"/>
      <c r="ES2641" s="60"/>
      <c r="ET2641" s="60"/>
      <c r="EU2641" s="60"/>
      <c r="EV2641" s="60"/>
      <c r="EW2641" s="60"/>
      <c r="EX2641" s="60"/>
      <c r="EY2641" s="60"/>
      <c r="EZ2641" s="60"/>
      <c r="FA2641" s="60"/>
      <c r="FB2641" s="60"/>
    </row>
    <row r="2642" spans="22:158" x14ac:dyDescent="0.25">
      <c r="W2642" s="33"/>
      <c r="X2642" s="33"/>
      <c r="AH2642" s="38">
        <v>100</v>
      </c>
      <c r="AI2642" s="38">
        <v>130</v>
      </c>
      <c r="AJ2642" s="38">
        <v>14200</v>
      </c>
      <c r="AK2642" s="38">
        <v>30</v>
      </c>
      <c r="AL2642" s="38">
        <v>3505959</v>
      </c>
      <c r="AM2642" s="61" t="s">
        <v>1816</v>
      </c>
      <c r="AN2642" s="61" t="s">
        <v>1687</v>
      </c>
      <c r="AO2642" s="61" t="s">
        <v>5127</v>
      </c>
      <c r="AP2642" s="61" t="s">
        <v>5036</v>
      </c>
      <c r="AQ2642" s="61" t="s">
        <v>5223</v>
      </c>
      <c r="AR2642" s="28">
        <v>7591.1</v>
      </c>
      <c r="AS2642" s="28">
        <v>0</v>
      </c>
      <c r="AT2642" s="28">
        <v>0</v>
      </c>
      <c r="AU2642" s="62"/>
      <c r="DV2642" s="31" t="s">
        <v>39</v>
      </c>
      <c r="DW2642" s="31" t="s">
        <v>45</v>
      </c>
      <c r="DX2642" s="63"/>
      <c r="DY2642" s="63"/>
      <c r="DZ2642" s="63"/>
      <c r="EA2642" s="167"/>
      <c r="EB2642" s="60"/>
      <c r="EC2642" s="60"/>
      <c r="ED2642" s="60"/>
      <c r="EE2642" s="60"/>
      <c r="EF2642" s="60"/>
      <c r="EG2642" s="60"/>
      <c r="EH2642" s="60"/>
      <c r="EI2642" s="60"/>
      <c r="EJ2642" s="60"/>
      <c r="EK2642" s="60"/>
      <c r="EL2642" s="60"/>
      <c r="EM2642" s="60"/>
      <c r="EN2642" s="60"/>
      <c r="EO2642" s="60"/>
      <c r="EP2642" s="60"/>
      <c r="EQ2642" s="60"/>
      <c r="ER2642" s="60"/>
      <c r="ES2642" s="60"/>
      <c r="ET2642" s="60"/>
      <c r="EU2642" s="60"/>
      <c r="EV2642" s="60"/>
      <c r="EW2642" s="60"/>
      <c r="EX2642" s="60"/>
      <c r="EY2642" s="60"/>
      <c r="EZ2642" s="60"/>
      <c r="FA2642" s="60"/>
      <c r="FB2642" s="60"/>
    </row>
    <row r="2643" spans="22:158" x14ac:dyDescent="0.25">
      <c r="W2643" s="33"/>
      <c r="X2643" s="33"/>
      <c r="AH2643" s="38">
        <v>100</v>
      </c>
      <c r="AI2643" s="38">
        <v>130</v>
      </c>
      <c r="AJ2643" s="38">
        <v>15750</v>
      </c>
      <c r="AK2643" s="38">
        <v>30</v>
      </c>
      <c r="AL2643" s="38">
        <v>3505959</v>
      </c>
      <c r="AM2643" s="61" t="s">
        <v>1816</v>
      </c>
      <c r="AN2643" s="61" t="s">
        <v>1687</v>
      </c>
      <c r="AO2643" s="61" t="s">
        <v>1606</v>
      </c>
      <c r="AP2643" s="61" t="s">
        <v>5036</v>
      </c>
      <c r="AQ2643" s="61" t="s">
        <v>5223</v>
      </c>
      <c r="AR2643" s="28">
        <v>2277250.9</v>
      </c>
      <c r="AS2643" s="28">
        <v>0</v>
      </c>
      <c r="AT2643" s="28">
        <v>0</v>
      </c>
      <c r="AU2643" s="62"/>
      <c r="DV2643" s="31" t="s">
        <v>39</v>
      </c>
      <c r="DW2643" s="31" t="s">
        <v>45</v>
      </c>
      <c r="DX2643" s="63"/>
      <c r="DY2643" s="63"/>
      <c r="DZ2643" s="63"/>
      <c r="EA2643" s="167"/>
      <c r="EB2643" s="60"/>
      <c r="EC2643" s="60"/>
      <c r="ED2643" s="60"/>
      <c r="EE2643" s="60"/>
      <c r="EF2643" s="60"/>
      <c r="EG2643" s="60"/>
      <c r="EH2643" s="60"/>
      <c r="EI2643" s="60"/>
      <c r="EJ2643" s="60"/>
      <c r="EK2643" s="60"/>
      <c r="EL2643" s="60"/>
      <c r="EM2643" s="60"/>
      <c r="EN2643" s="60"/>
      <c r="EO2643" s="60"/>
      <c r="EP2643" s="60"/>
      <c r="EQ2643" s="60"/>
      <c r="ER2643" s="60"/>
      <c r="ES2643" s="60"/>
      <c r="ET2643" s="60"/>
      <c r="EU2643" s="60"/>
      <c r="EV2643" s="60"/>
      <c r="EW2643" s="60"/>
      <c r="EX2643" s="60"/>
      <c r="EY2643" s="60"/>
      <c r="EZ2643" s="60"/>
      <c r="FA2643" s="60"/>
      <c r="FB2643" s="60"/>
    </row>
    <row r="2644" spans="22:158" x14ac:dyDescent="0.25">
      <c r="V2644" s="1"/>
      <c r="W2644" s="33"/>
      <c r="X2644" s="33"/>
      <c r="AH2644" s="38">
        <v>100</v>
      </c>
      <c r="AI2644" s="38">
        <v>130</v>
      </c>
      <c r="AJ2644" s="38">
        <v>17650</v>
      </c>
      <c r="AK2644" s="38">
        <v>30</v>
      </c>
      <c r="AL2644" s="38">
        <v>3505959</v>
      </c>
      <c r="AM2644" s="61" t="s">
        <v>1816</v>
      </c>
      <c r="AN2644" s="61" t="s">
        <v>1687</v>
      </c>
      <c r="AO2644" s="61" t="s">
        <v>1648</v>
      </c>
      <c r="AP2644" s="61" t="s">
        <v>5036</v>
      </c>
      <c r="AQ2644" s="61" t="s">
        <v>5223</v>
      </c>
      <c r="AR2644" s="28">
        <v>38129.5</v>
      </c>
      <c r="AS2644" s="28">
        <v>0</v>
      </c>
      <c r="AT2644" s="28">
        <v>0</v>
      </c>
      <c r="AU2644" s="62"/>
      <c r="DV2644" s="31" t="s">
        <v>39</v>
      </c>
      <c r="DW2644" s="31" t="s">
        <v>45</v>
      </c>
      <c r="DX2644" s="63"/>
      <c r="DY2644" s="63"/>
      <c r="DZ2644" s="63"/>
      <c r="EA2644" s="167"/>
      <c r="EB2644" s="60"/>
      <c r="EC2644" s="60"/>
      <c r="ED2644" s="60"/>
      <c r="EE2644" s="60"/>
      <c r="EF2644" s="60"/>
      <c r="EG2644" s="60"/>
      <c r="EH2644" s="60"/>
      <c r="EI2644" s="60"/>
      <c r="EJ2644" s="60"/>
      <c r="EK2644" s="60"/>
      <c r="EL2644" s="60"/>
      <c r="EM2644" s="60"/>
      <c r="EN2644" s="60"/>
      <c r="EO2644" s="60"/>
      <c r="EP2644" s="60"/>
      <c r="EQ2644" s="60"/>
      <c r="ER2644" s="60"/>
      <c r="ES2644" s="60"/>
      <c r="ET2644" s="60"/>
      <c r="EU2644" s="60"/>
      <c r="EV2644" s="60"/>
      <c r="EW2644" s="60"/>
      <c r="EX2644" s="60"/>
      <c r="EY2644" s="60"/>
      <c r="EZ2644" s="60"/>
      <c r="FA2644" s="60"/>
      <c r="FB2644" s="60"/>
    </row>
    <row r="2645" spans="22:158" x14ac:dyDescent="0.25">
      <c r="W2645" s="33"/>
      <c r="X2645" s="33"/>
      <c r="AH2645" s="38">
        <v>100</v>
      </c>
      <c r="AI2645" s="38">
        <v>130</v>
      </c>
      <c r="AJ2645" s="38">
        <v>17850</v>
      </c>
      <c r="AK2645" s="38">
        <v>30</v>
      </c>
      <c r="AL2645" s="38">
        <v>3505959</v>
      </c>
      <c r="AM2645" s="61" t="s">
        <v>1816</v>
      </c>
      <c r="AN2645" s="61" t="s">
        <v>1687</v>
      </c>
      <c r="AO2645" s="61" t="s">
        <v>1652</v>
      </c>
      <c r="AP2645" s="61" t="s">
        <v>5036</v>
      </c>
      <c r="AQ2645" s="61" t="s">
        <v>5223</v>
      </c>
      <c r="AR2645" s="28">
        <v>27867.1</v>
      </c>
      <c r="AS2645" s="28">
        <v>0</v>
      </c>
      <c r="AT2645" s="28">
        <v>0</v>
      </c>
      <c r="AU2645" s="62"/>
      <c r="DV2645" s="31" t="s">
        <v>39</v>
      </c>
      <c r="DW2645" s="31" t="s">
        <v>45</v>
      </c>
      <c r="DX2645" s="63"/>
      <c r="DY2645" s="63"/>
      <c r="DZ2645" s="63"/>
      <c r="EA2645" s="167"/>
      <c r="EB2645" s="60"/>
      <c r="EC2645" s="60"/>
      <c r="ED2645" s="60"/>
      <c r="EE2645" s="60"/>
      <c r="EF2645" s="60"/>
      <c r="EG2645" s="60"/>
      <c r="EH2645" s="60"/>
      <c r="EI2645" s="60"/>
      <c r="EJ2645" s="60"/>
      <c r="EK2645" s="60"/>
      <c r="EL2645" s="60"/>
      <c r="EM2645" s="60"/>
      <c r="EN2645" s="60"/>
      <c r="EO2645" s="60"/>
      <c r="EP2645" s="60"/>
      <c r="EQ2645" s="60"/>
      <c r="ER2645" s="60"/>
      <c r="ES2645" s="60"/>
      <c r="ET2645" s="60"/>
      <c r="EU2645" s="60"/>
      <c r="EV2645" s="60"/>
      <c r="EW2645" s="60"/>
      <c r="EX2645" s="60"/>
      <c r="EY2645" s="60"/>
      <c r="EZ2645" s="60"/>
      <c r="FA2645" s="60"/>
      <c r="FB2645" s="60"/>
    </row>
    <row r="2646" spans="22:158" x14ac:dyDescent="0.25">
      <c r="W2646" s="33"/>
      <c r="X2646" s="33"/>
      <c r="AH2646" s="38">
        <v>100</v>
      </c>
      <c r="AI2646" s="38">
        <v>135</v>
      </c>
      <c r="AJ2646" s="38">
        <v>18150</v>
      </c>
      <c r="AK2646" s="38">
        <v>30</v>
      </c>
      <c r="AL2646" s="38">
        <v>3505959</v>
      </c>
      <c r="AM2646" s="61" t="s">
        <v>1816</v>
      </c>
      <c r="AN2646" s="61" t="s">
        <v>1693</v>
      </c>
      <c r="AO2646" s="61" t="s">
        <v>1659</v>
      </c>
      <c r="AP2646" s="61" t="s">
        <v>5036</v>
      </c>
      <c r="AQ2646" s="61" t="s">
        <v>5223</v>
      </c>
      <c r="AR2646" s="28">
        <v>14104.9</v>
      </c>
      <c r="AS2646" s="28">
        <v>0</v>
      </c>
      <c r="AT2646" s="28">
        <v>0</v>
      </c>
      <c r="AU2646" s="62"/>
      <c r="DV2646" s="31" t="s">
        <v>39</v>
      </c>
      <c r="DW2646" s="31" t="s">
        <v>46</v>
      </c>
      <c r="DX2646" s="63"/>
      <c r="DY2646" s="63"/>
      <c r="DZ2646" s="63"/>
      <c r="EA2646" s="167"/>
      <c r="EB2646" s="60"/>
      <c r="EC2646" s="60"/>
      <c r="ED2646" s="60"/>
      <c r="EE2646" s="60"/>
      <c r="EF2646" s="60"/>
      <c r="EG2646" s="60"/>
      <c r="EH2646" s="60"/>
      <c r="EI2646" s="60"/>
      <c r="EJ2646" s="60"/>
      <c r="EK2646" s="60"/>
      <c r="EL2646" s="60"/>
      <c r="EM2646" s="60"/>
      <c r="EN2646" s="60"/>
      <c r="EO2646" s="60"/>
      <c r="EP2646" s="60"/>
      <c r="EQ2646" s="60"/>
      <c r="ER2646" s="60"/>
      <c r="ES2646" s="60"/>
      <c r="ET2646" s="60"/>
      <c r="EU2646" s="60"/>
      <c r="EV2646" s="60"/>
      <c r="EW2646" s="60"/>
      <c r="EX2646" s="60"/>
      <c r="EY2646" s="60"/>
      <c r="EZ2646" s="60"/>
      <c r="FA2646" s="60"/>
      <c r="FB2646" s="60"/>
    </row>
    <row r="2647" spans="22:158" x14ac:dyDescent="0.25">
      <c r="W2647" s="33"/>
      <c r="X2647" s="33"/>
      <c r="AH2647" s="38">
        <v>100</v>
      </c>
      <c r="AI2647" s="38">
        <v>140</v>
      </c>
      <c r="AJ2647" s="38">
        <v>11400</v>
      </c>
      <c r="AK2647" s="38">
        <v>30</v>
      </c>
      <c r="AL2647" s="38">
        <v>3505959</v>
      </c>
      <c r="AM2647" s="61" t="s">
        <v>1816</v>
      </c>
      <c r="AN2647" s="61" t="s">
        <v>1690</v>
      </c>
      <c r="AO2647" s="61" t="s">
        <v>5071</v>
      </c>
      <c r="AP2647" s="61" t="s">
        <v>5036</v>
      </c>
      <c r="AQ2647" s="61" t="s">
        <v>5223</v>
      </c>
      <c r="AR2647" s="28">
        <v>282814</v>
      </c>
      <c r="AS2647" s="28">
        <v>0</v>
      </c>
      <c r="AT2647" s="28">
        <v>0</v>
      </c>
      <c r="AU2647" s="62"/>
      <c r="DV2647" s="31" t="s">
        <v>39</v>
      </c>
      <c r="DW2647" s="31" t="s">
        <v>47</v>
      </c>
      <c r="DX2647" s="63"/>
      <c r="DY2647" s="63"/>
      <c r="DZ2647" s="63"/>
      <c r="EA2647" s="167"/>
      <c r="EB2647" s="60"/>
      <c r="EC2647" s="60"/>
      <c r="ED2647" s="60"/>
      <c r="EE2647" s="60"/>
      <c r="EF2647" s="60"/>
      <c r="EG2647" s="60"/>
      <c r="EH2647" s="60"/>
      <c r="EI2647" s="60"/>
      <c r="EJ2647" s="60"/>
      <c r="EK2647" s="60"/>
      <c r="EL2647" s="60"/>
      <c r="EM2647" s="60"/>
      <c r="EN2647" s="60"/>
      <c r="EO2647" s="60"/>
      <c r="EP2647" s="60"/>
      <c r="EQ2647" s="60"/>
      <c r="ER2647" s="60"/>
      <c r="ES2647" s="60"/>
      <c r="ET2647" s="60"/>
      <c r="EU2647" s="60"/>
      <c r="EV2647" s="60"/>
      <c r="EW2647" s="60"/>
      <c r="EX2647" s="60"/>
      <c r="EY2647" s="60"/>
      <c r="EZ2647" s="60"/>
      <c r="FA2647" s="60"/>
      <c r="FB2647" s="60"/>
    </row>
    <row r="2648" spans="22:158" x14ac:dyDescent="0.25">
      <c r="V2648" s="1"/>
      <c r="W2648" s="33"/>
      <c r="X2648" s="33"/>
      <c r="AH2648" s="38">
        <v>100</v>
      </c>
      <c r="AI2648" s="38">
        <v>140</v>
      </c>
      <c r="AJ2648" s="38">
        <v>12350</v>
      </c>
      <c r="AK2648" s="38">
        <v>30</v>
      </c>
      <c r="AL2648" s="38">
        <v>3505959</v>
      </c>
      <c r="AM2648" s="61" t="s">
        <v>1816</v>
      </c>
      <c r="AN2648" s="61" t="s">
        <v>1690</v>
      </c>
      <c r="AO2648" s="61" t="s">
        <v>5091</v>
      </c>
      <c r="AP2648" s="61" t="s">
        <v>5036</v>
      </c>
      <c r="AQ2648" s="61" t="s">
        <v>5223</v>
      </c>
      <c r="AR2648" s="28">
        <v>6994.9</v>
      </c>
      <c r="AS2648" s="28">
        <v>0</v>
      </c>
      <c r="AT2648" s="28">
        <v>0</v>
      </c>
      <c r="AU2648" s="62"/>
      <c r="DV2648" s="31" t="s">
        <v>39</v>
      </c>
      <c r="DW2648" s="31" t="s">
        <v>47</v>
      </c>
      <c r="DX2648" s="63"/>
      <c r="DY2648" s="63"/>
      <c r="DZ2648" s="63"/>
      <c r="EA2648" s="167"/>
      <c r="EB2648" s="60"/>
      <c r="EC2648" s="60"/>
      <c r="ED2648" s="60"/>
      <c r="EE2648" s="60"/>
      <c r="EF2648" s="60"/>
      <c r="EG2648" s="60"/>
      <c r="EH2648" s="60"/>
      <c r="EI2648" s="60"/>
      <c r="EJ2648" s="60"/>
      <c r="EK2648" s="60"/>
      <c r="EL2648" s="60"/>
      <c r="EM2648" s="60"/>
      <c r="EN2648" s="60"/>
      <c r="EO2648" s="60"/>
      <c r="EP2648" s="60"/>
      <c r="EQ2648" s="60"/>
      <c r="ER2648" s="60"/>
      <c r="ES2648" s="60"/>
      <c r="ET2648" s="60"/>
      <c r="EU2648" s="60"/>
      <c r="EV2648" s="60"/>
      <c r="EW2648" s="60"/>
      <c r="EX2648" s="60"/>
      <c r="EY2648" s="60"/>
      <c r="EZ2648" s="60"/>
      <c r="FA2648" s="60"/>
      <c r="FB2648" s="60"/>
    </row>
    <row r="2649" spans="22:158" x14ac:dyDescent="0.25">
      <c r="W2649" s="33"/>
      <c r="X2649" s="33"/>
      <c r="AH2649" s="38">
        <v>100</v>
      </c>
      <c r="AI2649" s="38">
        <v>140</v>
      </c>
      <c r="AJ2649" s="38">
        <v>15270</v>
      </c>
      <c r="AK2649" s="38">
        <v>30</v>
      </c>
      <c r="AL2649" s="38">
        <v>3505959</v>
      </c>
      <c r="AM2649" s="61" t="s">
        <v>1816</v>
      </c>
      <c r="AN2649" s="61" t="s">
        <v>1690</v>
      </c>
      <c r="AO2649" s="61" t="s">
        <v>1596</v>
      </c>
      <c r="AP2649" s="61" t="s">
        <v>5036</v>
      </c>
      <c r="AQ2649" s="61" t="s">
        <v>5223</v>
      </c>
      <c r="AR2649" s="28">
        <v>717</v>
      </c>
      <c r="AS2649" s="28">
        <v>0</v>
      </c>
      <c r="AT2649" s="28">
        <v>0</v>
      </c>
      <c r="AU2649" s="62"/>
      <c r="DV2649" s="31" t="s">
        <v>39</v>
      </c>
      <c r="DW2649" s="31" t="s">
        <v>47</v>
      </c>
      <c r="DX2649" s="63"/>
      <c r="DY2649" s="63"/>
      <c r="DZ2649" s="63"/>
      <c r="EA2649" s="167"/>
      <c r="EB2649" s="60"/>
      <c r="EC2649" s="60"/>
      <c r="ED2649" s="60"/>
      <c r="EE2649" s="60"/>
      <c r="EF2649" s="60"/>
      <c r="EG2649" s="60"/>
      <c r="EH2649" s="60"/>
      <c r="EI2649" s="60"/>
      <c r="EJ2649" s="60"/>
      <c r="EK2649" s="60"/>
      <c r="EL2649" s="60"/>
      <c r="EM2649" s="60"/>
      <c r="EN2649" s="60"/>
      <c r="EO2649" s="60"/>
      <c r="EP2649" s="60"/>
      <c r="EQ2649" s="60"/>
      <c r="ER2649" s="60"/>
      <c r="ES2649" s="60"/>
      <c r="ET2649" s="60"/>
      <c r="EU2649" s="60"/>
      <c r="EV2649" s="60"/>
      <c r="EW2649" s="60"/>
      <c r="EX2649" s="60"/>
      <c r="EY2649" s="60"/>
      <c r="EZ2649" s="60"/>
      <c r="FA2649" s="60"/>
      <c r="FB2649" s="60"/>
    </row>
    <row r="2650" spans="22:158" x14ac:dyDescent="0.25">
      <c r="V2650" s="1"/>
      <c r="W2650" s="33"/>
      <c r="X2650" s="33"/>
      <c r="AH2650" s="38">
        <v>100</v>
      </c>
      <c r="AI2650" s="38">
        <v>140</v>
      </c>
      <c r="AJ2650" s="38">
        <v>16100</v>
      </c>
      <c r="AK2650" s="38">
        <v>30</v>
      </c>
      <c r="AL2650" s="38">
        <v>3505959</v>
      </c>
      <c r="AM2650" s="61" t="s">
        <v>1816</v>
      </c>
      <c r="AN2650" s="61" t="s">
        <v>1690</v>
      </c>
      <c r="AO2650" s="61" t="s">
        <v>1612</v>
      </c>
      <c r="AP2650" s="61" t="s">
        <v>5036</v>
      </c>
      <c r="AQ2650" s="61" t="s">
        <v>5223</v>
      </c>
      <c r="AR2650" s="28">
        <v>756.1</v>
      </c>
      <c r="AS2650" s="28">
        <v>0</v>
      </c>
      <c r="AT2650" s="28">
        <v>0</v>
      </c>
      <c r="AU2650" s="62"/>
      <c r="DV2650" s="31" t="s">
        <v>39</v>
      </c>
      <c r="DW2650" s="31" t="s">
        <v>47</v>
      </c>
      <c r="DX2650" s="63"/>
      <c r="DY2650" s="63"/>
      <c r="DZ2650" s="63"/>
      <c r="EA2650" s="167"/>
      <c r="EB2650" s="60"/>
      <c r="EC2650" s="60"/>
      <c r="ED2650" s="60"/>
      <c r="EE2650" s="60"/>
      <c r="EF2650" s="60"/>
      <c r="EG2650" s="60"/>
      <c r="EH2650" s="60"/>
      <c r="EI2650" s="60"/>
      <c r="EJ2650" s="60"/>
      <c r="EK2650" s="60"/>
      <c r="EL2650" s="60"/>
      <c r="EM2650" s="60"/>
      <c r="EN2650" s="60"/>
      <c r="EO2650" s="60"/>
      <c r="EP2650" s="60"/>
      <c r="EQ2650" s="60"/>
      <c r="ER2650" s="60"/>
      <c r="ES2650" s="60"/>
      <c r="ET2650" s="60"/>
      <c r="EU2650" s="60"/>
      <c r="EV2650" s="60"/>
      <c r="EW2650" s="60"/>
      <c r="EX2650" s="60"/>
      <c r="EY2650" s="60"/>
      <c r="EZ2650" s="60"/>
      <c r="FA2650" s="60"/>
      <c r="FB2650" s="60"/>
    </row>
    <row r="2651" spans="22:158" x14ac:dyDescent="0.25">
      <c r="W2651" s="33"/>
      <c r="X2651" s="33"/>
      <c r="AH2651" s="38">
        <v>100</v>
      </c>
      <c r="AI2651" s="38">
        <v>140</v>
      </c>
      <c r="AJ2651" s="38">
        <v>16150</v>
      </c>
      <c r="AK2651" s="38">
        <v>30</v>
      </c>
      <c r="AL2651" s="38">
        <v>3505959</v>
      </c>
      <c r="AM2651" s="61" t="s">
        <v>1816</v>
      </c>
      <c r="AN2651" s="61" t="s">
        <v>1690</v>
      </c>
      <c r="AO2651" s="61" t="s">
        <v>1613</v>
      </c>
      <c r="AP2651" s="61" t="s">
        <v>5036</v>
      </c>
      <c r="AQ2651" s="61" t="s">
        <v>5223</v>
      </c>
      <c r="AR2651" s="28">
        <v>297204.40000000002</v>
      </c>
      <c r="AS2651" s="28">
        <v>0</v>
      </c>
      <c r="AT2651" s="28">
        <v>0</v>
      </c>
      <c r="AU2651" s="62"/>
      <c r="DV2651" s="31" t="s">
        <v>39</v>
      </c>
      <c r="DW2651" s="31" t="s">
        <v>47</v>
      </c>
      <c r="DX2651" s="63"/>
      <c r="DY2651" s="63"/>
      <c r="DZ2651" s="63"/>
      <c r="EA2651" s="167"/>
      <c r="EB2651" s="60"/>
      <c r="EC2651" s="60"/>
      <c r="ED2651" s="60"/>
      <c r="EE2651" s="60"/>
      <c r="EF2651" s="60"/>
      <c r="EG2651" s="60"/>
      <c r="EH2651" s="60"/>
      <c r="EI2651" s="60"/>
      <c r="EJ2651" s="60"/>
      <c r="EK2651" s="60"/>
      <c r="EL2651" s="60"/>
      <c r="EM2651" s="60"/>
      <c r="EN2651" s="60"/>
      <c r="EO2651" s="60"/>
      <c r="EP2651" s="60"/>
      <c r="EQ2651" s="60"/>
      <c r="ER2651" s="60"/>
      <c r="ES2651" s="60"/>
      <c r="ET2651" s="60"/>
      <c r="EU2651" s="60"/>
      <c r="EV2651" s="60"/>
      <c r="EW2651" s="60"/>
      <c r="EX2651" s="60"/>
      <c r="EY2651" s="60"/>
      <c r="EZ2651" s="60"/>
      <c r="FA2651" s="60"/>
      <c r="FB2651" s="60"/>
    </row>
    <row r="2652" spans="22:158" x14ac:dyDescent="0.25">
      <c r="W2652" s="33"/>
      <c r="X2652" s="33"/>
      <c r="AH2652" s="38">
        <v>100</v>
      </c>
      <c r="AI2652" s="38">
        <v>145</v>
      </c>
      <c r="AJ2652" s="38">
        <v>10550</v>
      </c>
      <c r="AK2652" s="38">
        <v>30</v>
      </c>
      <c r="AL2652" s="38">
        <v>3505959</v>
      </c>
      <c r="AM2652" s="61" t="s">
        <v>1816</v>
      </c>
      <c r="AN2652" s="61" t="s">
        <v>1691</v>
      </c>
      <c r="AO2652" s="61" t="s">
        <v>5054</v>
      </c>
      <c r="AP2652" s="61" t="s">
        <v>5036</v>
      </c>
      <c r="AQ2652" s="61" t="s">
        <v>5223</v>
      </c>
      <c r="AR2652" s="28">
        <v>2242.1999999999998</v>
      </c>
      <c r="AS2652" s="28">
        <v>0</v>
      </c>
      <c r="AT2652" s="28">
        <v>0</v>
      </c>
      <c r="AU2652" s="62"/>
      <c r="DV2652" s="31" t="s">
        <v>39</v>
      </c>
      <c r="DW2652" s="31" t="s">
        <v>48</v>
      </c>
      <c r="DX2652" s="63"/>
      <c r="DY2652" s="63"/>
      <c r="DZ2652" s="63"/>
      <c r="EA2652" s="167"/>
      <c r="EB2652" s="60"/>
      <c r="EC2652" s="60"/>
      <c r="ED2652" s="60"/>
      <c r="EE2652" s="60"/>
      <c r="EF2652" s="60"/>
      <c r="EG2652" s="60"/>
      <c r="EH2652" s="60"/>
      <c r="EI2652" s="60"/>
      <c r="EJ2652" s="60"/>
      <c r="EK2652" s="60"/>
      <c r="EL2652" s="60"/>
      <c r="EM2652" s="60"/>
      <c r="EN2652" s="60"/>
      <c r="EO2652" s="60"/>
      <c r="EP2652" s="60"/>
      <c r="EQ2652" s="60"/>
      <c r="ER2652" s="60"/>
      <c r="ES2652" s="60"/>
      <c r="ET2652" s="60"/>
      <c r="EU2652" s="60"/>
      <c r="EV2652" s="60"/>
      <c r="EW2652" s="60"/>
      <c r="EX2652" s="60"/>
      <c r="EY2652" s="60"/>
      <c r="EZ2652" s="60"/>
      <c r="FA2652" s="60"/>
      <c r="FB2652" s="60"/>
    </row>
    <row r="2653" spans="22:158" x14ac:dyDescent="0.25">
      <c r="W2653" s="33"/>
      <c r="X2653" s="33"/>
      <c r="AH2653" s="38">
        <v>100</v>
      </c>
      <c r="AI2653" s="38">
        <v>145</v>
      </c>
      <c r="AJ2653" s="38">
        <v>11050</v>
      </c>
      <c r="AK2653" s="38">
        <v>30</v>
      </c>
      <c r="AL2653" s="38">
        <v>3505959</v>
      </c>
      <c r="AM2653" s="61" t="s">
        <v>1816</v>
      </c>
      <c r="AN2653" s="61" t="s">
        <v>1691</v>
      </c>
      <c r="AO2653" s="61" t="s">
        <v>5064</v>
      </c>
      <c r="AP2653" s="61" t="s">
        <v>5036</v>
      </c>
      <c r="AQ2653" s="61" t="s">
        <v>5223</v>
      </c>
      <c r="AR2653" s="28">
        <v>739.3</v>
      </c>
      <c r="AS2653" s="28">
        <v>0</v>
      </c>
      <c r="AT2653" s="28">
        <v>0</v>
      </c>
      <c r="AU2653" s="62"/>
      <c r="DV2653" s="31" t="s">
        <v>39</v>
      </c>
      <c r="DW2653" s="31" t="s">
        <v>48</v>
      </c>
      <c r="DX2653" s="63"/>
      <c r="DY2653" s="63"/>
      <c r="DZ2653" s="63"/>
      <c r="EA2653" s="167"/>
      <c r="EB2653" s="60"/>
      <c r="EC2653" s="60"/>
      <c r="ED2653" s="60"/>
      <c r="EE2653" s="60"/>
      <c r="EF2653" s="60"/>
      <c r="EG2653" s="60"/>
      <c r="EH2653" s="60"/>
      <c r="EI2653" s="60"/>
      <c r="EJ2653" s="60"/>
      <c r="EK2653" s="60"/>
      <c r="EL2653" s="60"/>
      <c r="EM2653" s="60"/>
      <c r="EN2653" s="60"/>
      <c r="EO2653" s="60"/>
      <c r="EP2653" s="60"/>
      <c r="EQ2653" s="60"/>
      <c r="ER2653" s="60"/>
      <c r="ES2653" s="60"/>
      <c r="ET2653" s="60"/>
      <c r="EU2653" s="60"/>
      <c r="EV2653" s="60"/>
      <c r="EW2653" s="60"/>
      <c r="EX2653" s="60"/>
      <c r="EY2653" s="60"/>
      <c r="EZ2653" s="60"/>
      <c r="FA2653" s="60"/>
      <c r="FB2653" s="60"/>
    </row>
    <row r="2654" spans="22:158" x14ac:dyDescent="0.25">
      <c r="W2654" s="33"/>
      <c r="X2654" s="33"/>
      <c r="AH2654" s="38">
        <v>100</v>
      </c>
      <c r="AI2654" s="38">
        <v>145</v>
      </c>
      <c r="AJ2654" s="38">
        <v>12050</v>
      </c>
      <c r="AK2654" s="38">
        <v>30</v>
      </c>
      <c r="AL2654" s="38">
        <v>3505959</v>
      </c>
      <c r="AM2654" s="61" t="s">
        <v>1816</v>
      </c>
      <c r="AN2654" s="61" t="s">
        <v>1691</v>
      </c>
      <c r="AO2654" s="61" t="s">
        <v>5085</v>
      </c>
      <c r="AP2654" s="61" t="s">
        <v>5036</v>
      </c>
      <c r="AQ2654" s="61" t="s">
        <v>5223</v>
      </c>
      <c r="AR2654" s="28">
        <v>11518.3</v>
      </c>
      <c r="AS2654" s="28">
        <v>0</v>
      </c>
      <c r="AT2654" s="28">
        <v>0</v>
      </c>
      <c r="AU2654" s="62"/>
      <c r="DV2654" s="31" t="s">
        <v>39</v>
      </c>
      <c r="DW2654" s="31" t="s">
        <v>48</v>
      </c>
      <c r="DX2654" s="63"/>
      <c r="DY2654" s="63"/>
      <c r="DZ2654" s="63"/>
      <c r="EA2654" s="167"/>
      <c r="EB2654" s="60"/>
      <c r="EC2654" s="60"/>
      <c r="ED2654" s="60"/>
      <c r="EE2654" s="60"/>
      <c r="EF2654" s="60"/>
      <c r="EG2654" s="60"/>
      <c r="EH2654" s="60"/>
      <c r="EI2654" s="60"/>
      <c r="EJ2654" s="60"/>
      <c r="EK2654" s="60"/>
      <c r="EL2654" s="60"/>
      <c r="EM2654" s="60"/>
      <c r="EN2654" s="60"/>
      <c r="EO2654" s="60"/>
      <c r="EP2654" s="60"/>
      <c r="EQ2654" s="60"/>
      <c r="ER2654" s="60"/>
      <c r="ES2654" s="60"/>
      <c r="ET2654" s="60"/>
      <c r="EU2654" s="60"/>
      <c r="EV2654" s="60"/>
      <c r="EW2654" s="60"/>
      <c r="EX2654" s="60"/>
      <c r="EY2654" s="60"/>
      <c r="EZ2654" s="60"/>
      <c r="FA2654" s="60"/>
      <c r="FB2654" s="60"/>
    </row>
    <row r="2655" spans="22:158" x14ac:dyDescent="0.25">
      <c r="W2655" s="33"/>
      <c r="X2655" s="33"/>
      <c r="AH2655" s="38">
        <v>100</v>
      </c>
      <c r="AI2655" s="38">
        <v>145</v>
      </c>
      <c r="AJ2655" s="38">
        <v>12750</v>
      </c>
      <c r="AK2655" s="38">
        <v>30</v>
      </c>
      <c r="AL2655" s="38">
        <v>3505959</v>
      </c>
      <c r="AM2655" s="61" t="s">
        <v>1816</v>
      </c>
      <c r="AN2655" s="61" t="s">
        <v>1691</v>
      </c>
      <c r="AO2655" s="61" t="s">
        <v>5097</v>
      </c>
      <c r="AP2655" s="61" t="s">
        <v>5036</v>
      </c>
      <c r="AQ2655" s="61" t="s">
        <v>5223</v>
      </c>
      <c r="AR2655" s="28">
        <v>35646.199999999997</v>
      </c>
      <c r="AS2655" s="28">
        <v>0</v>
      </c>
      <c r="AT2655" s="28">
        <v>0</v>
      </c>
      <c r="AU2655" s="62"/>
      <c r="DV2655" s="31" t="s">
        <v>39</v>
      </c>
      <c r="DW2655" s="31" t="s">
        <v>48</v>
      </c>
      <c r="DX2655" s="63"/>
      <c r="DY2655" s="63"/>
      <c r="DZ2655" s="63"/>
      <c r="EA2655" s="167"/>
      <c r="EB2655" s="60"/>
      <c r="EC2655" s="60"/>
      <c r="ED2655" s="60"/>
      <c r="EE2655" s="60"/>
      <c r="EF2655" s="60"/>
      <c r="EG2655" s="60"/>
      <c r="EH2655" s="60"/>
      <c r="EI2655" s="60"/>
      <c r="EJ2655" s="60"/>
      <c r="EK2655" s="60"/>
      <c r="EL2655" s="60"/>
      <c r="EM2655" s="60"/>
      <c r="EN2655" s="60"/>
      <c r="EO2655" s="60"/>
      <c r="EP2655" s="60"/>
      <c r="EQ2655" s="60"/>
      <c r="ER2655" s="60"/>
      <c r="ES2655" s="60"/>
      <c r="ET2655" s="60"/>
      <c r="EU2655" s="60"/>
      <c r="EV2655" s="60"/>
      <c r="EW2655" s="60"/>
      <c r="EX2655" s="60"/>
      <c r="EY2655" s="60"/>
      <c r="EZ2655" s="60"/>
      <c r="FA2655" s="60"/>
      <c r="FB2655" s="60"/>
    </row>
    <row r="2656" spans="22:158" x14ac:dyDescent="0.25">
      <c r="W2656" s="33"/>
      <c r="X2656" s="33"/>
      <c r="AH2656" s="38">
        <v>100</v>
      </c>
      <c r="AI2656" s="38">
        <v>145</v>
      </c>
      <c r="AJ2656" s="38">
        <v>13310</v>
      </c>
      <c r="AK2656" s="38">
        <v>30</v>
      </c>
      <c r="AL2656" s="38">
        <v>3505959</v>
      </c>
      <c r="AM2656" s="61" t="s">
        <v>1816</v>
      </c>
      <c r="AN2656" s="61" t="s">
        <v>1691</v>
      </c>
      <c r="AO2656" s="61" t="s">
        <v>5108</v>
      </c>
      <c r="AP2656" s="61" t="s">
        <v>5036</v>
      </c>
      <c r="AQ2656" s="61" t="s">
        <v>5223</v>
      </c>
      <c r="AR2656" s="28">
        <v>82602.399999999994</v>
      </c>
      <c r="AS2656" s="28">
        <v>0</v>
      </c>
      <c r="AT2656" s="28">
        <v>0</v>
      </c>
      <c r="AU2656" s="62"/>
      <c r="DV2656" s="31" t="s">
        <v>39</v>
      </c>
      <c r="DW2656" s="31" t="s">
        <v>48</v>
      </c>
      <c r="DX2656" s="63"/>
      <c r="DY2656" s="63"/>
      <c r="DZ2656" s="63"/>
      <c r="EA2656" s="167"/>
      <c r="EB2656" s="60"/>
      <c r="EC2656" s="60"/>
      <c r="ED2656" s="60"/>
      <c r="EE2656" s="60"/>
      <c r="EF2656" s="60"/>
      <c r="EG2656" s="60"/>
      <c r="EH2656" s="60"/>
      <c r="EI2656" s="60"/>
      <c r="EJ2656" s="60"/>
      <c r="EK2656" s="60"/>
      <c r="EL2656" s="60"/>
      <c r="EM2656" s="60"/>
      <c r="EN2656" s="60"/>
      <c r="EO2656" s="60"/>
      <c r="EP2656" s="60"/>
      <c r="EQ2656" s="60"/>
      <c r="ER2656" s="60"/>
      <c r="ES2656" s="60"/>
      <c r="ET2656" s="60"/>
      <c r="EU2656" s="60"/>
      <c r="EV2656" s="60"/>
      <c r="EW2656" s="60"/>
      <c r="EX2656" s="60"/>
      <c r="EY2656" s="60"/>
      <c r="EZ2656" s="60"/>
      <c r="FA2656" s="60"/>
      <c r="FB2656" s="60"/>
    </row>
    <row r="2657" spans="22:158" x14ac:dyDescent="0.25">
      <c r="W2657" s="33"/>
      <c r="X2657" s="33"/>
      <c r="AH2657" s="38">
        <v>100</v>
      </c>
      <c r="AI2657" s="38">
        <v>145</v>
      </c>
      <c r="AJ2657" s="38">
        <v>16180</v>
      </c>
      <c r="AK2657" s="38">
        <v>30</v>
      </c>
      <c r="AL2657" s="38">
        <v>3505959</v>
      </c>
      <c r="AM2657" s="61" t="s">
        <v>1816</v>
      </c>
      <c r="AN2657" s="61" t="s">
        <v>1691</v>
      </c>
      <c r="AO2657" s="61" t="s">
        <v>1614</v>
      </c>
      <c r="AP2657" s="61" t="s">
        <v>5036</v>
      </c>
      <c r="AQ2657" s="61" t="s">
        <v>5223</v>
      </c>
      <c r="AR2657" s="28">
        <v>1570.3</v>
      </c>
      <c r="AS2657" s="28">
        <v>0</v>
      </c>
      <c r="AT2657" s="28">
        <v>0</v>
      </c>
      <c r="AU2657" s="62"/>
      <c r="DV2657" s="31" t="s">
        <v>39</v>
      </c>
      <c r="DW2657" s="31" t="s">
        <v>48</v>
      </c>
      <c r="DX2657" s="63"/>
      <c r="DY2657" s="63"/>
      <c r="DZ2657" s="63"/>
      <c r="EA2657" s="167"/>
      <c r="EB2657" s="60"/>
      <c r="EC2657" s="60"/>
      <c r="ED2657" s="60"/>
      <c r="EE2657" s="60"/>
      <c r="EF2657" s="60"/>
      <c r="EG2657" s="60"/>
      <c r="EH2657" s="60"/>
      <c r="EI2657" s="60"/>
      <c r="EJ2657" s="60"/>
      <c r="EK2657" s="60"/>
      <c r="EL2657" s="60"/>
      <c r="EM2657" s="60"/>
      <c r="EN2657" s="60"/>
      <c r="EO2657" s="60"/>
      <c r="EP2657" s="60"/>
      <c r="EQ2657" s="60"/>
      <c r="ER2657" s="60"/>
      <c r="ES2657" s="60"/>
      <c r="ET2657" s="60"/>
      <c r="EU2657" s="60"/>
      <c r="EV2657" s="60"/>
      <c r="EW2657" s="60"/>
      <c r="EX2657" s="60"/>
      <c r="EY2657" s="60"/>
      <c r="EZ2657" s="60"/>
      <c r="FA2657" s="60"/>
      <c r="FB2657" s="60"/>
    </row>
    <row r="2658" spans="22:158" x14ac:dyDescent="0.25">
      <c r="W2658" s="33"/>
      <c r="X2658" s="33"/>
      <c r="AH2658" s="38">
        <v>100</v>
      </c>
      <c r="AI2658" s="38">
        <v>145</v>
      </c>
      <c r="AJ2658" s="38">
        <v>17640</v>
      </c>
      <c r="AK2658" s="38">
        <v>30</v>
      </c>
      <c r="AL2658" s="38">
        <v>3505959</v>
      </c>
      <c r="AM2658" s="61" t="s">
        <v>1816</v>
      </c>
      <c r="AN2658" s="61" t="s">
        <v>1691</v>
      </c>
      <c r="AO2658" s="61" t="s">
        <v>1647</v>
      </c>
      <c r="AP2658" s="61" t="s">
        <v>5036</v>
      </c>
      <c r="AQ2658" s="61" t="s">
        <v>5223</v>
      </c>
      <c r="AR2658" s="28">
        <v>172074.9</v>
      </c>
      <c r="AS2658" s="28">
        <v>0</v>
      </c>
      <c r="AT2658" s="28">
        <v>0</v>
      </c>
      <c r="AU2658" s="62"/>
      <c r="DV2658" s="31" t="s">
        <v>39</v>
      </c>
      <c r="DW2658" s="31" t="s">
        <v>48</v>
      </c>
      <c r="DX2658" s="63"/>
      <c r="DY2658" s="63"/>
      <c r="DZ2658" s="63"/>
      <c r="EA2658" s="167"/>
      <c r="EB2658" s="60"/>
      <c r="EC2658" s="60"/>
      <c r="ED2658" s="60"/>
      <c r="EE2658" s="60"/>
      <c r="EF2658" s="60"/>
      <c r="EG2658" s="60"/>
      <c r="EH2658" s="60"/>
      <c r="EI2658" s="60"/>
      <c r="EJ2658" s="60"/>
      <c r="EK2658" s="60"/>
      <c r="EL2658" s="60"/>
      <c r="EM2658" s="60"/>
      <c r="EN2658" s="60"/>
      <c r="EO2658" s="60"/>
      <c r="EP2658" s="60"/>
      <c r="EQ2658" s="60"/>
      <c r="ER2658" s="60"/>
      <c r="ES2658" s="60"/>
      <c r="ET2658" s="60"/>
      <c r="EU2658" s="60"/>
      <c r="EV2658" s="60"/>
      <c r="EW2658" s="60"/>
      <c r="EX2658" s="60"/>
      <c r="EY2658" s="60"/>
      <c r="EZ2658" s="60"/>
      <c r="FA2658" s="60"/>
      <c r="FB2658" s="60"/>
    </row>
    <row r="2659" spans="22:158" x14ac:dyDescent="0.25">
      <c r="W2659" s="33"/>
      <c r="X2659" s="33"/>
      <c r="AH2659" s="38">
        <v>100</v>
      </c>
      <c r="AI2659" s="38">
        <v>145</v>
      </c>
      <c r="AJ2659" s="38">
        <v>18710</v>
      </c>
      <c r="AK2659" s="38">
        <v>30</v>
      </c>
      <c r="AL2659" s="38">
        <v>3505959</v>
      </c>
      <c r="AM2659" s="61" t="s">
        <v>1816</v>
      </c>
      <c r="AN2659" s="61" t="s">
        <v>1691</v>
      </c>
      <c r="AO2659" s="61" t="s">
        <v>1671</v>
      </c>
      <c r="AP2659" s="61" t="s">
        <v>5036</v>
      </c>
      <c r="AQ2659" s="61" t="s">
        <v>5223</v>
      </c>
      <c r="AR2659" s="28">
        <v>7413.8</v>
      </c>
      <c r="AS2659" s="28">
        <v>0</v>
      </c>
      <c r="AT2659" s="28">
        <v>0</v>
      </c>
      <c r="AU2659" s="62"/>
      <c r="DV2659" s="31" t="s">
        <v>39</v>
      </c>
      <c r="DW2659" s="31" t="s">
        <v>48</v>
      </c>
      <c r="DX2659" s="63"/>
      <c r="DY2659" s="63"/>
      <c r="DZ2659" s="63"/>
      <c r="EA2659" s="167"/>
      <c r="EB2659" s="60"/>
      <c r="EC2659" s="60"/>
      <c r="ED2659" s="60"/>
      <c r="EE2659" s="60"/>
      <c r="EF2659" s="60"/>
      <c r="EG2659" s="60"/>
      <c r="EH2659" s="60"/>
      <c r="EI2659" s="60"/>
      <c r="EJ2659" s="60"/>
      <c r="EK2659" s="60"/>
      <c r="EL2659" s="60"/>
      <c r="EM2659" s="60"/>
      <c r="EN2659" s="60"/>
      <c r="EO2659" s="60"/>
      <c r="EP2659" s="60"/>
      <c r="EQ2659" s="60"/>
      <c r="ER2659" s="60"/>
      <c r="ES2659" s="60"/>
      <c r="ET2659" s="60"/>
      <c r="EU2659" s="60"/>
      <c r="EV2659" s="60"/>
      <c r="EW2659" s="60"/>
      <c r="EX2659" s="60"/>
      <c r="EY2659" s="60"/>
      <c r="EZ2659" s="60"/>
      <c r="FA2659" s="60"/>
      <c r="FB2659" s="60"/>
    </row>
    <row r="2660" spans="22:158" x14ac:dyDescent="0.25">
      <c r="W2660" s="33"/>
      <c r="X2660" s="33"/>
      <c r="AH2660" s="38">
        <v>100</v>
      </c>
      <c r="AI2660" s="38">
        <v>150</v>
      </c>
      <c r="AJ2660" s="38">
        <v>11600</v>
      </c>
      <c r="AK2660" s="38">
        <v>30</v>
      </c>
      <c r="AL2660" s="38">
        <v>3505959</v>
      </c>
      <c r="AM2660" s="61" t="s">
        <v>1816</v>
      </c>
      <c r="AN2660" s="61" t="s">
        <v>1695</v>
      </c>
      <c r="AO2660" s="61" t="s">
        <v>5076</v>
      </c>
      <c r="AP2660" s="61" t="s">
        <v>5036</v>
      </c>
      <c r="AQ2660" s="61" t="s">
        <v>5223</v>
      </c>
      <c r="AR2660" s="28">
        <v>25756812</v>
      </c>
      <c r="AS2660" s="28">
        <v>0</v>
      </c>
      <c r="AT2660" s="28">
        <v>0</v>
      </c>
      <c r="AU2660" s="62"/>
      <c r="DV2660" s="31" t="s">
        <v>39</v>
      </c>
      <c r="DW2660" s="31" t="s">
        <v>49</v>
      </c>
      <c r="DX2660" s="63"/>
      <c r="DY2660" s="63"/>
      <c r="DZ2660" s="63"/>
      <c r="EA2660" s="167"/>
      <c r="EB2660" s="60"/>
      <c r="EC2660" s="60"/>
      <c r="ED2660" s="60"/>
      <c r="EE2660" s="60"/>
      <c r="EF2660" s="60"/>
      <c r="EG2660" s="60"/>
      <c r="EH2660" s="60"/>
      <c r="EI2660" s="60"/>
      <c r="EJ2660" s="60"/>
      <c r="EK2660" s="60"/>
      <c r="EL2660" s="60"/>
      <c r="EM2660" s="60"/>
      <c r="EN2660" s="60"/>
      <c r="EO2660" s="60"/>
      <c r="EP2660" s="60"/>
      <c r="EQ2660" s="60"/>
      <c r="ER2660" s="60"/>
      <c r="ES2660" s="60"/>
      <c r="ET2660" s="60"/>
      <c r="EU2660" s="60"/>
      <c r="EV2660" s="60"/>
      <c r="EW2660" s="60"/>
      <c r="EX2660" s="60"/>
      <c r="EY2660" s="60"/>
      <c r="EZ2660" s="60"/>
      <c r="FA2660" s="60"/>
      <c r="FB2660" s="60"/>
    </row>
    <row r="2661" spans="22:158" x14ac:dyDescent="0.25">
      <c r="W2661" s="33"/>
      <c r="X2661" s="33"/>
      <c r="AH2661" s="38">
        <v>100</v>
      </c>
      <c r="AI2661" s="38">
        <v>150</v>
      </c>
      <c r="AJ2661" s="38">
        <v>13450</v>
      </c>
      <c r="AK2661" s="38">
        <v>30</v>
      </c>
      <c r="AL2661" s="38">
        <v>3505959</v>
      </c>
      <c r="AM2661" s="61" t="s">
        <v>1816</v>
      </c>
      <c r="AN2661" s="61" t="s">
        <v>1695</v>
      </c>
      <c r="AO2661" s="61" t="s">
        <v>5112</v>
      </c>
      <c r="AP2661" s="61" t="s">
        <v>5036</v>
      </c>
      <c r="AQ2661" s="61" t="s">
        <v>5223</v>
      </c>
      <c r="AR2661" s="28">
        <v>1160562.5</v>
      </c>
      <c r="AS2661" s="28">
        <v>0</v>
      </c>
      <c r="AT2661" s="28">
        <v>0</v>
      </c>
      <c r="AU2661" s="62"/>
      <c r="DV2661" s="31" t="s">
        <v>39</v>
      </c>
      <c r="DW2661" s="31" t="s">
        <v>49</v>
      </c>
      <c r="DX2661" s="63"/>
      <c r="DY2661" s="63"/>
      <c r="DZ2661" s="63"/>
      <c r="EA2661" s="167"/>
      <c r="EB2661" s="60"/>
      <c r="EC2661" s="60"/>
      <c r="ED2661" s="60"/>
      <c r="EE2661" s="60"/>
      <c r="EF2661" s="60"/>
      <c r="EG2661" s="60"/>
      <c r="EH2661" s="60"/>
      <c r="EI2661" s="60"/>
      <c r="EJ2661" s="60"/>
      <c r="EK2661" s="60"/>
      <c r="EL2661" s="60"/>
      <c r="EM2661" s="60"/>
      <c r="EN2661" s="60"/>
      <c r="EO2661" s="60"/>
      <c r="EP2661" s="60"/>
      <c r="EQ2661" s="60"/>
      <c r="ER2661" s="60"/>
      <c r="ES2661" s="60"/>
      <c r="ET2661" s="60"/>
      <c r="EU2661" s="60"/>
      <c r="EV2661" s="60"/>
      <c r="EW2661" s="60"/>
      <c r="EX2661" s="60"/>
      <c r="EY2661" s="60"/>
      <c r="EZ2661" s="60"/>
      <c r="FA2661" s="60"/>
      <c r="FB2661" s="60"/>
    </row>
    <row r="2662" spans="22:158" x14ac:dyDescent="0.25">
      <c r="W2662" s="33"/>
      <c r="X2662" s="33"/>
      <c r="AH2662" s="38">
        <v>100</v>
      </c>
      <c r="AI2662" s="38">
        <v>150</v>
      </c>
      <c r="AJ2662" s="38">
        <v>15550</v>
      </c>
      <c r="AK2662" s="38">
        <v>30</v>
      </c>
      <c r="AL2662" s="38">
        <v>3505959</v>
      </c>
      <c r="AM2662" s="61" t="s">
        <v>1816</v>
      </c>
      <c r="AN2662" s="61" t="s">
        <v>1695</v>
      </c>
      <c r="AO2662" s="61" t="s">
        <v>1602</v>
      </c>
      <c r="AP2662" s="61" t="s">
        <v>5036</v>
      </c>
      <c r="AQ2662" s="61" t="s">
        <v>5223</v>
      </c>
      <c r="AR2662" s="28">
        <v>994767.9</v>
      </c>
      <c r="AS2662" s="28">
        <v>0</v>
      </c>
      <c r="AT2662" s="28">
        <v>0</v>
      </c>
      <c r="AU2662" s="62"/>
      <c r="DV2662" s="31" t="s">
        <v>39</v>
      </c>
      <c r="DW2662" s="31" t="s">
        <v>49</v>
      </c>
      <c r="DX2662" s="63"/>
      <c r="DY2662" s="63"/>
      <c r="DZ2662" s="63"/>
      <c r="EA2662" s="167"/>
      <c r="EB2662" s="60"/>
      <c r="EC2662" s="60"/>
      <c r="ED2662" s="60"/>
      <c r="EE2662" s="60"/>
      <c r="EF2662" s="60"/>
      <c r="EG2662" s="60"/>
      <c r="EH2662" s="60"/>
      <c r="EI2662" s="60"/>
      <c r="EJ2662" s="60"/>
      <c r="EK2662" s="60"/>
      <c r="EL2662" s="60"/>
      <c r="EM2662" s="60"/>
      <c r="EN2662" s="60"/>
      <c r="EO2662" s="60"/>
      <c r="EP2662" s="60"/>
      <c r="EQ2662" s="60"/>
      <c r="ER2662" s="60"/>
      <c r="ES2662" s="60"/>
      <c r="ET2662" s="60"/>
      <c r="EU2662" s="60"/>
      <c r="EV2662" s="60"/>
      <c r="EW2662" s="60"/>
      <c r="EX2662" s="60"/>
      <c r="EY2662" s="60"/>
      <c r="EZ2662" s="60"/>
      <c r="FA2662" s="60"/>
      <c r="FB2662" s="60"/>
    </row>
    <row r="2663" spans="22:158" x14ac:dyDescent="0.25">
      <c r="W2663" s="33"/>
      <c r="X2663" s="33"/>
      <c r="AH2663" s="38">
        <v>100</v>
      </c>
      <c r="AI2663" s="38">
        <v>150</v>
      </c>
      <c r="AJ2663" s="38">
        <v>15800</v>
      </c>
      <c r="AK2663" s="38">
        <v>30</v>
      </c>
      <c r="AL2663" s="38">
        <v>3505959</v>
      </c>
      <c r="AM2663" s="61" t="s">
        <v>1816</v>
      </c>
      <c r="AN2663" s="61" t="s">
        <v>1695</v>
      </c>
      <c r="AO2663" s="61" t="s">
        <v>1607</v>
      </c>
      <c r="AP2663" s="61" t="s">
        <v>5036</v>
      </c>
      <c r="AQ2663" s="61" t="s">
        <v>5223</v>
      </c>
      <c r="AR2663" s="28">
        <v>2762508.7</v>
      </c>
      <c r="AS2663" s="28">
        <v>0</v>
      </c>
      <c r="AT2663" s="28">
        <v>0</v>
      </c>
      <c r="AU2663" s="62"/>
      <c r="DV2663" s="31" t="s">
        <v>39</v>
      </c>
      <c r="DW2663" s="31" t="s">
        <v>49</v>
      </c>
      <c r="DX2663" s="63"/>
      <c r="DY2663" s="63"/>
      <c r="DZ2663" s="63"/>
      <c r="EA2663" s="167"/>
      <c r="EB2663" s="60"/>
      <c r="EC2663" s="60"/>
      <c r="ED2663" s="60"/>
      <c r="EE2663" s="60"/>
      <c r="EF2663" s="60"/>
      <c r="EG2663" s="60"/>
      <c r="EH2663" s="60"/>
      <c r="EI2663" s="60"/>
      <c r="EJ2663" s="60"/>
      <c r="EK2663" s="60"/>
      <c r="EL2663" s="60"/>
      <c r="EM2663" s="60"/>
      <c r="EN2663" s="60"/>
      <c r="EO2663" s="60"/>
      <c r="EP2663" s="60"/>
      <c r="EQ2663" s="60"/>
      <c r="ER2663" s="60"/>
      <c r="ES2663" s="60"/>
      <c r="ET2663" s="60"/>
      <c r="EU2663" s="60"/>
      <c r="EV2663" s="60"/>
      <c r="EW2663" s="60"/>
      <c r="EX2663" s="60"/>
      <c r="EY2663" s="60"/>
      <c r="EZ2663" s="60"/>
      <c r="FA2663" s="60"/>
      <c r="FB2663" s="60"/>
    </row>
    <row r="2664" spans="22:158" x14ac:dyDescent="0.25">
      <c r="W2664" s="33"/>
      <c r="X2664" s="33"/>
      <c r="AH2664" s="38">
        <v>100</v>
      </c>
      <c r="AI2664" s="38">
        <v>150</v>
      </c>
      <c r="AJ2664" s="38">
        <v>17500</v>
      </c>
      <c r="AK2664" s="38">
        <v>30</v>
      </c>
      <c r="AL2664" s="38">
        <v>3505959</v>
      </c>
      <c r="AM2664" s="61" t="s">
        <v>1816</v>
      </c>
      <c r="AN2664" s="61" t="s">
        <v>1695</v>
      </c>
      <c r="AO2664" s="61" t="s">
        <v>1644</v>
      </c>
      <c r="AP2664" s="61" t="s">
        <v>5036</v>
      </c>
      <c r="AQ2664" s="61" t="s">
        <v>5223</v>
      </c>
      <c r="AR2664" s="28">
        <v>829</v>
      </c>
      <c r="AS2664" s="28">
        <v>0</v>
      </c>
      <c r="AT2664" s="28">
        <v>0</v>
      </c>
      <c r="AU2664" s="62"/>
      <c r="DV2664" s="31" t="s">
        <v>39</v>
      </c>
      <c r="DW2664" s="31" t="s">
        <v>49</v>
      </c>
      <c r="DX2664" s="63"/>
      <c r="DY2664" s="63"/>
      <c r="DZ2664" s="63"/>
      <c r="EA2664" s="167"/>
      <c r="EB2664" s="60"/>
      <c r="EC2664" s="60"/>
      <c r="ED2664" s="60"/>
      <c r="EE2664" s="60"/>
      <c r="EF2664" s="60"/>
      <c r="EG2664" s="60"/>
      <c r="EH2664" s="60"/>
      <c r="EI2664" s="60"/>
      <c r="EJ2664" s="60"/>
      <c r="EK2664" s="60"/>
      <c r="EL2664" s="60"/>
      <c r="EM2664" s="60"/>
      <c r="EN2664" s="60"/>
      <c r="EO2664" s="60"/>
      <c r="EP2664" s="60"/>
      <c r="EQ2664" s="60"/>
      <c r="ER2664" s="60"/>
      <c r="ES2664" s="60"/>
      <c r="ET2664" s="60"/>
      <c r="EU2664" s="60"/>
      <c r="EV2664" s="60"/>
      <c r="EW2664" s="60"/>
      <c r="EX2664" s="60"/>
      <c r="EY2664" s="60"/>
      <c r="EZ2664" s="60"/>
      <c r="FA2664" s="60"/>
      <c r="FB2664" s="60"/>
    </row>
    <row r="2665" spans="22:158" x14ac:dyDescent="0.25">
      <c r="W2665" s="33"/>
      <c r="X2665" s="33"/>
      <c r="AH2665" s="38">
        <v>100</v>
      </c>
      <c r="AI2665" s="38">
        <v>155</v>
      </c>
      <c r="AJ2665" s="38">
        <v>10300</v>
      </c>
      <c r="AK2665" s="38">
        <v>30</v>
      </c>
      <c r="AL2665" s="38">
        <v>3505959</v>
      </c>
      <c r="AM2665" s="61" t="s">
        <v>1816</v>
      </c>
      <c r="AN2665" s="61" t="s">
        <v>1686</v>
      </c>
      <c r="AO2665" s="61" t="s">
        <v>5049</v>
      </c>
      <c r="AP2665" s="61" t="s">
        <v>5036</v>
      </c>
      <c r="AQ2665" s="61" t="s">
        <v>5223</v>
      </c>
      <c r="AR2665" s="28">
        <v>1459529.5</v>
      </c>
      <c r="AS2665" s="28">
        <v>0</v>
      </c>
      <c r="AT2665" s="28">
        <v>0</v>
      </c>
      <c r="AU2665" s="62"/>
      <c r="DV2665" s="31" t="s">
        <v>39</v>
      </c>
      <c r="DW2665" s="31" t="s">
        <v>50</v>
      </c>
      <c r="DX2665" s="63"/>
      <c r="DY2665" s="63"/>
      <c r="DZ2665" s="63"/>
      <c r="EA2665" s="167"/>
      <c r="EB2665" s="60"/>
      <c r="EC2665" s="60"/>
      <c r="ED2665" s="60"/>
      <c r="EE2665" s="60"/>
      <c r="EF2665" s="60"/>
      <c r="EG2665" s="60"/>
      <c r="EH2665" s="60"/>
      <c r="EI2665" s="60"/>
      <c r="EJ2665" s="60"/>
      <c r="EK2665" s="60"/>
      <c r="EL2665" s="60"/>
      <c r="EM2665" s="60"/>
      <c r="EN2665" s="60"/>
      <c r="EO2665" s="60"/>
      <c r="EP2665" s="60"/>
      <c r="EQ2665" s="60"/>
      <c r="ER2665" s="60"/>
      <c r="ES2665" s="60"/>
      <c r="ET2665" s="60"/>
      <c r="EU2665" s="60"/>
      <c r="EV2665" s="60"/>
      <c r="EW2665" s="60"/>
      <c r="EX2665" s="60"/>
      <c r="EY2665" s="60"/>
      <c r="EZ2665" s="60"/>
      <c r="FA2665" s="60"/>
      <c r="FB2665" s="60"/>
    </row>
    <row r="2666" spans="22:158" x14ac:dyDescent="0.25">
      <c r="W2666" s="33"/>
      <c r="X2666" s="33"/>
      <c r="AH2666" s="38">
        <v>100</v>
      </c>
      <c r="AI2666" s="38">
        <v>155</v>
      </c>
      <c r="AJ2666" s="38">
        <v>10650</v>
      </c>
      <c r="AK2666" s="38">
        <v>30</v>
      </c>
      <c r="AL2666" s="38">
        <v>3505959</v>
      </c>
      <c r="AM2666" s="61" t="s">
        <v>1816</v>
      </c>
      <c r="AN2666" s="61" t="s">
        <v>1686</v>
      </c>
      <c r="AO2666" s="61" t="s">
        <v>5056</v>
      </c>
      <c r="AP2666" s="61" t="s">
        <v>5036</v>
      </c>
      <c r="AQ2666" s="61" t="s">
        <v>5223</v>
      </c>
      <c r="AR2666" s="28">
        <v>8069542.7000000002</v>
      </c>
      <c r="AS2666" s="28">
        <v>0</v>
      </c>
      <c r="AT2666" s="28">
        <v>0</v>
      </c>
      <c r="AU2666" s="62"/>
      <c r="DV2666" s="31" t="s">
        <v>39</v>
      </c>
      <c r="DW2666" s="31" t="s">
        <v>50</v>
      </c>
      <c r="DX2666" s="63"/>
      <c r="DY2666" s="63"/>
      <c r="DZ2666" s="63"/>
      <c r="EA2666" s="167"/>
      <c r="EB2666" s="60"/>
      <c r="EC2666" s="60"/>
      <c r="ED2666" s="60"/>
      <c r="EE2666" s="60"/>
      <c r="EF2666" s="60"/>
      <c r="EG2666" s="60"/>
      <c r="EH2666" s="60"/>
      <c r="EI2666" s="60"/>
      <c r="EJ2666" s="60"/>
      <c r="EK2666" s="60"/>
      <c r="EL2666" s="60"/>
      <c r="EM2666" s="60"/>
      <c r="EN2666" s="60"/>
      <c r="EO2666" s="60"/>
      <c r="EP2666" s="60"/>
      <c r="EQ2666" s="60"/>
      <c r="ER2666" s="60"/>
      <c r="ES2666" s="60"/>
      <c r="ET2666" s="60"/>
      <c r="EU2666" s="60"/>
      <c r="EV2666" s="60"/>
      <c r="EW2666" s="60"/>
      <c r="EX2666" s="60"/>
      <c r="EY2666" s="60"/>
      <c r="EZ2666" s="60"/>
      <c r="FA2666" s="60"/>
      <c r="FB2666" s="60"/>
    </row>
    <row r="2667" spans="22:158" x14ac:dyDescent="0.25">
      <c r="V2667" s="1"/>
      <c r="W2667" s="33"/>
      <c r="X2667" s="33"/>
      <c r="AH2667" s="38">
        <v>100</v>
      </c>
      <c r="AI2667" s="38">
        <v>155</v>
      </c>
      <c r="AJ2667" s="38">
        <v>11860</v>
      </c>
      <c r="AK2667" s="38">
        <v>30</v>
      </c>
      <c r="AL2667" s="38">
        <v>3505959</v>
      </c>
      <c r="AM2667" s="61" t="s">
        <v>1816</v>
      </c>
      <c r="AN2667" s="61" t="s">
        <v>1686</v>
      </c>
      <c r="AO2667" s="61" t="s">
        <v>5082</v>
      </c>
      <c r="AP2667" s="61" t="s">
        <v>5036</v>
      </c>
      <c r="AQ2667" s="61" t="s">
        <v>5223</v>
      </c>
      <c r="AR2667" s="28">
        <v>485772.79999999999</v>
      </c>
      <c r="AS2667" s="28">
        <v>0</v>
      </c>
      <c r="AT2667" s="28">
        <v>0</v>
      </c>
      <c r="AU2667" s="62"/>
      <c r="DV2667" s="31" t="s">
        <v>39</v>
      </c>
      <c r="DW2667" s="31" t="s">
        <v>50</v>
      </c>
      <c r="DX2667" s="63"/>
      <c r="DY2667" s="63"/>
      <c r="DZ2667" s="63"/>
      <c r="EA2667" s="167"/>
      <c r="EB2667" s="60"/>
      <c r="EC2667" s="60"/>
      <c r="ED2667" s="60"/>
      <c r="EE2667" s="60"/>
      <c r="EF2667" s="60"/>
      <c r="EG2667" s="60"/>
      <c r="EH2667" s="60"/>
      <c r="EI2667" s="60"/>
      <c r="EJ2667" s="60"/>
      <c r="EK2667" s="60"/>
      <c r="EL2667" s="60"/>
      <c r="EM2667" s="60"/>
      <c r="EN2667" s="60"/>
      <c r="EO2667" s="60"/>
      <c r="EP2667" s="60"/>
      <c r="EQ2667" s="60"/>
      <c r="ER2667" s="60"/>
      <c r="ES2667" s="60"/>
      <c r="ET2667" s="60"/>
      <c r="EU2667" s="60"/>
      <c r="EV2667" s="60"/>
      <c r="EW2667" s="60"/>
      <c r="EX2667" s="60"/>
      <c r="EY2667" s="60"/>
      <c r="EZ2667" s="60"/>
      <c r="FA2667" s="60"/>
      <c r="FB2667" s="60"/>
    </row>
    <row r="2668" spans="22:158" x14ac:dyDescent="0.25">
      <c r="W2668" s="33"/>
      <c r="X2668" s="33"/>
      <c r="AH2668" s="38">
        <v>100</v>
      </c>
      <c r="AI2668" s="38">
        <v>155</v>
      </c>
      <c r="AJ2668" s="38">
        <v>12500</v>
      </c>
      <c r="AK2668" s="38">
        <v>30</v>
      </c>
      <c r="AL2668" s="38">
        <v>3505959</v>
      </c>
      <c r="AM2668" s="61" t="s">
        <v>1816</v>
      </c>
      <c r="AN2668" s="61" t="s">
        <v>1686</v>
      </c>
      <c r="AO2668" s="61" t="s">
        <v>5094</v>
      </c>
      <c r="AP2668" s="61" t="s">
        <v>5036</v>
      </c>
      <c r="AQ2668" s="61" t="s">
        <v>5223</v>
      </c>
      <c r="AR2668" s="28">
        <v>2377652.9</v>
      </c>
      <c r="AS2668" s="28">
        <v>0</v>
      </c>
      <c r="AT2668" s="28">
        <v>0</v>
      </c>
      <c r="AU2668" s="62"/>
      <c r="DV2668" s="31" t="s">
        <v>39</v>
      </c>
      <c r="DW2668" s="31" t="s">
        <v>50</v>
      </c>
      <c r="DX2668" s="63"/>
      <c r="DY2668" s="63"/>
      <c r="DZ2668" s="63"/>
      <c r="EA2668" s="167"/>
      <c r="EB2668" s="60"/>
      <c r="EC2668" s="60"/>
      <c r="ED2668" s="60"/>
      <c r="EE2668" s="60"/>
      <c r="EF2668" s="60"/>
      <c r="EG2668" s="60"/>
      <c r="EH2668" s="60"/>
      <c r="EI2668" s="60"/>
      <c r="EJ2668" s="60"/>
      <c r="EK2668" s="60"/>
      <c r="EL2668" s="60"/>
      <c r="EM2668" s="60"/>
      <c r="EN2668" s="60"/>
      <c r="EO2668" s="60"/>
      <c r="EP2668" s="60"/>
      <c r="EQ2668" s="60"/>
      <c r="ER2668" s="60"/>
      <c r="ES2668" s="60"/>
      <c r="ET2668" s="60"/>
      <c r="EU2668" s="60"/>
      <c r="EV2668" s="60"/>
      <c r="EW2668" s="60"/>
      <c r="EX2668" s="60"/>
      <c r="EY2668" s="60"/>
      <c r="EZ2668" s="60"/>
      <c r="FA2668" s="60"/>
      <c r="FB2668" s="60"/>
    </row>
    <row r="2669" spans="22:158" x14ac:dyDescent="0.25">
      <c r="V2669" s="1"/>
      <c r="W2669" s="33"/>
      <c r="X2669" s="33"/>
      <c r="AH2669" s="38">
        <v>100</v>
      </c>
      <c r="AI2669" s="38">
        <v>155</v>
      </c>
      <c r="AJ2669" s="38">
        <v>17800</v>
      </c>
      <c r="AK2669" s="38">
        <v>30</v>
      </c>
      <c r="AL2669" s="38">
        <v>3505959</v>
      </c>
      <c r="AM2669" s="61" t="s">
        <v>1816</v>
      </c>
      <c r="AN2669" s="61" t="s">
        <v>1686</v>
      </c>
      <c r="AO2669" s="61" t="s">
        <v>1651</v>
      </c>
      <c r="AP2669" s="61" t="s">
        <v>5036</v>
      </c>
      <c r="AQ2669" s="61" t="s">
        <v>5223</v>
      </c>
      <c r="AR2669" s="28">
        <v>2621657.1</v>
      </c>
      <c r="AS2669" s="28">
        <v>0</v>
      </c>
      <c r="AT2669" s="28">
        <v>0</v>
      </c>
      <c r="AU2669" s="62"/>
      <c r="DV2669" s="31" t="s">
        <v>39</v>
      </c>
      <c r="DW2669" s="31" t="s">
        <v>50</v>
      </c>
      <c r="DX2669" s="63"/>
      <c r="DY2669" s="63"/>
      <c r="DZ2669" s="63"/>
      <c r="EA2669" s="167"/>
      <c r="EB2669" s="60"/>
      <c r="EC2669" s="60"/>
      <c r="ED2669" s="60"/>
      <c r="EE2669" s="60"/>
      <c r="EF2669" s="60"/>
      <c r="EG2669" s="60"/>
      <c r="EH2669" s="60"/>
      <c r="EI2669" s="60"/>
      <c r="EJ2669" s="60"/>
      <c r="EK2669" s="60"/>
      <c r="EL2669" s="60"/>
      <c r="EM2669" s="60"/>
      <c r="EN2669" s="60"/>
      <c r="EO2669" s="60"/>
      <c r="EP2669" s="60"/>
      <c r="EQ2669" s="60"/>
      <c r="ER2669" s="60"/>
      <c r="ES2669" s="60"/>
      <c r="ET2669" s="60"/>
      <c r="EU2669" s="60"/>
      <c r="EV2669" s="60"/>
      <c r="EW2669" s="60"/>
      <c r="EX2669" s="60"/>
      <c r="EY2669" s="60"/>
      <c r="EZ2669" s="60"/>
      <c r="FA2669" s="60"/>
      <c r="FB2669" s="60"/>
    </row>
    <row r="2670" spans="22:158" x14ac:dyDescent="0.25">
      <c r="W2670" s="33"/>
      <c r="X2670" s="33"/>
      <c r="AH2670" s="38">
        <v>100</v>
      </c>
      <c r="AI2670" s="38">
        <v>105</v>
      </c>
      <c r="AJ2670" s="38">
        <v>18550</v>
      </c>
      <c r="AK2670" s="38">
        <v>30</v>
      </c>
      <c r="AL2670" s="38">
        <v>3600658</v>
      </c>
      <c r="AM2670" s="61" t="s">
        <v>1816</v>
      </c>
      <c r="AN2670" s="61" t="s">
        <v>1688</v>
      </c>
      <c r="AO2670" s="61" t="s">
        <v>1667</v>
      </c>
      <c r="AP2670" s="61" t="s">
        <v>5036</v>
      </c>
      <c r="AQ2670" s="61" t="s">
        <v>1729</v>
      </c>
      <c r="AR2670" s="28">
        <v>0</v>
      </c>
      <c r="AS2670" s="28">
        <v>16319</v>
      </c>
      <c r="AT2670" s="28">
        <v>0</v>
      </c>
      <c r="AU2670" s="62"/>
      <c r="DV2670" s="31" t="s">
        <v>51</v>
      </c>
      <c r="DW2670" s="31" t="s">
        <v>52</v>
      </c>
      <c r="DX2670" s="63"/>
      <c r="DY2670" s="63"/>
      <c r="DZ2670" s="63"/>
      <c r="EA2670" s="167"/>
      <c r="EB2670" s="60"/>
      <c r="EC2670" s="60"/>
      <c r="ED2670" s="60"/>
      <c r="EE2670" s="60"/>
      <c r="EF2670" s="60"/>
      <c r="EG2670" s="60"/>
      <c r="EH2670" s="60"/>
      <c r="EI2670" s="60"/>
      <c r="EJ2670" s="60"/>
      <c r="EK2670" s="60"/>
      <c r="EL2670" s="60"/>
      <c r="EM2670" s="60"/>
      <c r="EN2670" s="60"/>
      <c r="EO2670" s="60"/>
      <c r="EP2670" s="60"/>
      <c r="EQ2670" s="60"/>
      <c r="ER2670" s="60"/>
      <c r="ES2670" s="60"/>
      <c r="ET2670" s="60"/>
      <c r="EU2670" s="60"/>
      <c r="EV2670" s="60"/>
      <c r="EW2670" s="60"/>
      <c r="EX2670" s="60"/>
      <c r="EY2670" s="60"/>
      <c r="EZ2670" s="60"/>
      <c r="FA2670" s="60"/>
      <c r="FB2670" s="60"/>
    </row>
    <row r="2671" spans="22:158" x14ac:dyDescent="0.25">
      <c r="W2671" s="33"/>
      <c r="X2671" s="33"/>
      <c r="AH2671" s="38">
        <v>100</v>
      </c>
      <c r="AI2671" s="38">
        <v>110</v>
      </c>
      <c r="AJ2671" s="38">
        <v>11720</v>
      </c>
      <c r="AK2671" s="38">
        <v>30</v>
      </c>
      <c r="AL2671" s="38">
        <v>3600658</v>
      </c>
      <c r="AM2671" s="61" t="s">
        <v>1816</v>
      </c>
      <c r="AN2671" s="61" t="s">
        <v>1696</v>
      </c>
      <c r="AO2671" s="61" t="s">
        <v>5078</v>
      </c>
      <c r="AP2671" s="61" t="s">
        <v>5036</v>
      </c>
      <c r="AQ2671" s="61" t="s">
        <v>1729</v>
      </c>
      <c r="AR2671" s="28">
        <v>0</v>
      </c>
      <c r="AS2671" s="28">
        <v>1784</v>
      </c>
      <c r="AT2671" s="28">
        <v>0</v>
      </c>
      <c r="AU2671" s="62"/>
      <c r="DV2671" s="31" t="s">
        <v>51</v>
      </c>
      <c r="DW2671" s="31" t="s">
        <v>53</v>
      </c>
      <c r="DX2671" s="63"/>
      <c r="DY2671" s="63"/>
      <c r="DZ2671" s="63"/>
      <c r="EA2671" s="167"/>
      <c r="EB2671" s="60"/>
      <c r="EC2671" s="60"/>
      <c r="ED2671" s="60"/>
      <c r="EE2671" s="60"/>
      <c r="EF2671" s="60"/>
      <c r="EG2671" s="60"/>
      <c r="EH2671" s="60"/>
      <c r="EI2671" s="60"/>
      <c r="EJ2671" s="60"/>
      <c r="EK2671" s="60"/>
      <c r="EL2671" s="60"/>
      <c r="EM2671" s="60"/>
      <c r="EN2671" s="60"/>
      <c r="EO2671" s="60"/>
      <c r="EP2671" s="60"/>
      <c r="EQ2671" s="60"/>
      <c r="ER2671" s="60"/>
      <c r="ES2671" s="60"/>
      <c r="ET2671" s="60"/>
      <c r="EU2671" s="60"/>
      <c r="EV2671" s="60"/>
      <c r="EW2671" s="60"/>
      <c r="EX2671" s="60"/>
      <c r="EY2671" s="60"/>
      <c r="EZ2671" s="60"/>
      <c r="FA2671" s="60"/>
      <c r="FB2671" s="60"/>
    </row>
    <row r="2672" spans="22:158" x14ac:dyDescent="0.25">
      <c r="W2672" s="33"/>
      <c r="X2672" s="33"/>
      <c r="AH2672" s="38">
        <v>100</v>
      </c>
      <c r="AI2672" s="38">
        <v>110</v>
      </c>
      <c r="AJ2672" s="38">
        <v>15050</v>
      </c>
      <c r="AK2672" s="38">
        <v>30</v>
      </c>
      <c r="AL2672" s="38">
        <v>3600658</v>
      </c>
      <c r="AM2672" s="61" t="s">
        <v>1816</v>
      </c>
      <c r="AN2672" s="61" t="s">
        <v>1696</v>
      </c>
      <c r="AO2672" s="61" t="s">
        <v>1591</v>
      </c>
      <c r="AP2672" s="61" t="s">
        <v>5036</v>
      </c>
      <c r="AQ2672" s="61" t="s">
        <v>1729</v>
      </c>
      <c r="AR2672" s="28">
        <v>10059</v>
      </c>
      <c r="AS2672" s="28">
        <v>0</v>
      </c>
      <c r="AT2672" s="28">
        <v>0</v>
      </c>
      <c r="AU2672" s="62"/>
      <c r="DV2672" s="31" t="s">
        <v>51</v>
      </c>
      <c r="DW2672" s="31" t="s">
        <v>53</v>
      </c>
      <c r="DX2672" s="63"/>
      <c r="DY2672" s="63"/>
      <c r="DZ2672" s="63"/>
      <c r="EA2672" s="167"/>
      <c r="EB2672" s="60"/>
      <c r="EC2672" s="60"/>
      <c r="ED2672" s="60"/>
      <c r="EE2672" s="60"/>
      <c r="EF2672" s="60"/>
      <c r="EG2672" s="60"/>
      <c r="EH2672" s="60"/>
      <c r="EI2672" s="60"/>
      <c r="EJ2672" s="60"/>
      <c r="EK2672" s="60"/>
      <c r="EL2672" s="60"/>
      <c r="EM2672" s="60"/>
      <c r="EN2672" s="60"/>
      <c r="EO2672" s="60"/>
      <c r="EP2672" s="60"/>
      <c r="EQ2672" s="60"/>
      <c r="ER2672" s="60"/>
      <c r="ES2672" s="60"/>
      <c r="ET2672" s="60"/>
      <c r="EU2672" s="60"/>
      <c r="EV2672" s="60"/>
      <c r="EW2672" s="60"/>
      <c r="EX2672" s="60"/>
      <c r="EY2672" s="60"/>
      <c r="EZ2672" s="60"/>
      <c r="FA2672" s="60"/>
      <c r="FB2672" s="60"/>
    </row>
    <row r="2673" spans="22:158" x14ac:dyDescent="0.25">
      <c r="W2673" s="33"/>
      <c r="X2673" s="33"/>
      <c r="AH2673" s="38">
        <v>100</v>
      </c>
      <c r="AI2673" s="38">
        <v>115</v>
      </c>
      <c r="AJ2673" s="38">
        <v>18350</v>
      </c>
      <c r="AK2673" s="38">
        <v>30</v>
      </c>
      <c r="AL2673" s="38">
        <v>3600658</v>
      </c>
      <c r="AM2673" s="61" t="s">
        <v>1816</v>
      </c>
      <c r="AN2673" s="61" t="s">
        <v>1697</v>
      </c>
      <c r="AO2673" s="61" t="s">
        <v>1663</v>
      </c>
      <c r="AP2673" s="61" t="s">
        <v>5036</v>
      </c>
      <c r="AQ2673" s="61" t="s">
        <v>1729</v>
      </c>
      <c r="AR2673" s="28">
        <v>0</v>
      </c>
      <c r="AS2673" s="28">
        <v>11766</v>
      </c>
      <c r="AT2673" s="28">
        <v>414</v>
      </c>
      <c r="AU2673" s="62"/>
      <c r="DV2673" s="31" t="s">
        <v>51</v>
      </c>
      <c r="DW2673" s="31" t="s">
        <v>54</v>
      </c>
      <c r="DX2673" s="63"/>
      <c r="DY2673" s="63"/>
      <c r="DZ2673" s="63"/>
      <c r="EA2673" s="167"/>
      <c r="EB2673" s="60"/>
      <c r="EC2673" s="60"/>
      <c r="ED2673" s="60"/>
      <c r="EE2673" s="60"/>
      <c r="EF2673" s="60"/>
      <c r="EG2673" s="60"/>
      <c r="EH2673" s="60"/>
      <c r="EI2673" s="60"/>
      <c r="EJ2673" s="60"/>
      <c r="EK2673" s="60"/>
      <c r="EL2673" s="60"/>
      <c r="EM2673" s="60"/>
      <c r="EN2673" s="60"/>
      <c r="EO2673" s="60"/>
      <c r="EP2673" s="60"/>
      <c r="EQ2673" s="60"/>
      <c r="ER2673" s="60"/>
      <c r="ES2673" s="60"/>
      <c r="ET2673" s="60"/>
      <c r="EU2673" s="60"/>
      <c r="EV2673" s="60"/>
      <c r="EW2673" s="60"/>
      <c r="EX2673" s="60"/>
      <c r="EY2673" s="60"/>
      <c r="EZ2673" s="60"/>
      <c r="FA2673" s="60"/>
      <c r="FB2673" s="60"/>
    </row>
    <row r="2674" spans="22:158" x14ac:dyDescent="0.25">
      <c r="W2674" s="33"/>
      <c r="X2674" s="33"/>
      <c r="AH2674" s="38">
        <v>100</v>
      </c>
      <c r="AI2674" s="38">
        <v>120</v>
      </c>
      <c r="AJ2674" s="38">
        <v>16610</v>
      </c>
      <c r="AK2674" s="38">
        <v>30</v>
      </c>
      <c r="AL2674" s="38">
        <v>3600658</v>
      </c>
      <c r="AM2674" s="61" t="s">
        <v>1816</v>
      </c>
      <c r="AN2674" s="61" t="s">
        <v>1689</v>
      </c>
      <c r="AO2674" s="61" t="s">
        <v>1625</v>
      </c>
      <c r="AP2674" s="61" t="s">
        <v>5036</v>
      </c>
      <c r="AQ2674" s="61" t="s">
        <v>1729</v>
      </c>
      <c r="AR2674" s="28">
        <v>22392.5</v>
      </c>
      <c r="AS2674" s="28">
        <v>0</v>
      </c>
      <c r="AT2674" s="28">
        <v>0</v>
      </c>
      <c r="AU2674" s="62"/>
      <c r="DV2674" s="31" t="s">
        <v>51</v>
      </c>
      <c r="DW2674" s="31" t="s">
        <v>55</v>
      </c>
      <c r="DX2674" s="63"/>
      <c r="DY2674" s="63"/>
      <c r="DZ2674" s="63"/>
      <c r="EA2674" s="167"/>
      <c r="EB2674" s="60"/>
      <c r="EC2674" s="60"/>
      <c r="ED2674" s="60"/>
      <c r="EE2674" s="60"/>
      <c r="EF2674" s="60"/>
      <c r="EG2674" s="60"/>
      <c r="EH2674" s="60"/>
      <c r="EI2674" s="60"/>
      <c r="EJ2674" s="60"/>
      <c r="EK2674" s="60"/>
      <c r="EL2674" s="60"/>
      <c r="EM2674" s="60"/>
      <c r="EN2674" s="60"/>
      <c r="EO2674" s="60"/>
      <c r="EP2674" s="60"/>
      <c r="EQ2674" s="60"/>
      <c r="ER2674" s="60"/>
      <c r="ES2674" s="60"/>
      <c r="ET2674" s="60"/>
      <c r="EU2674" s="60"/>
      <c r="EV2674" s="60"/>
      <c r="EW2674" s="60"/>
      <c r="EX2674" s="60"/>
      <c r="EY2674" s="60"/>
      <c r="EZ2674" s="60"/>
      <c r="FA2674" s="60"/>
      <c r="FB2674" s="60"/>
    </row>
    <row r="2675" spans="22:158" x14ac:dyDescent="0.25">
      <c r="W2675" s="33"/>
      <c r="X2675" s="33"/>
      <c r="AH2675" s="38">
        <v>100</v>
      </c>
      <c r="AI2675" s="38">
        <v>140</v>
      </c>
      <c r="AJ2675" s="38">
        <v>12350</v>
      </c>
      <c r="AK2675" s="38">
        <v>30</v>
      </c>
      <c r="AL2675" s="38">
        <v>3600658</v>
      </c>
      <c r="AM2675" s="61" t="s">
        <v>1816</v>
      </c>
      <c r="AN2675" s="61" t="s">
        <v>1690</v>
      </c>
      <c r="AO2675" s="61" t="s">
        <v>5091</v>
      </c>
      <c r="AP2675" s="61" t="s">
        <v>5036</v>
      </c>
      <c r="AQ2675" s="61" t="s">
        <v>1729</v>
      </c>
      <c r="AR2675" s="28">
        <v>21040.2</v>
      </c>
      <c r="AS2675" s="28">
        <v>0</v>
      </c>
      <c r="AT2675" s="28">
        <v>380876</v>
      </c>
      <c r="AU2675" s="62"/>
      <c r="DV2675" s="31" t="s">
        <v>51</v>
      </c>
      <c r="DW2675" s="31" t="s">
        <v>56</v>
      </c>
      <c r="DX2675" s="63"/>
      <c r="DY2675" s="63"/>
      <c r="DZ2675" s="63"/>
      <c r="EA2675" s="167"/>
      <c r="EB2675" s="60"/>
      <c r="EC2675" s="60"/>
      <c r="ED2675" s="60"/>
      <c r="EE2675" s="60"/>
      <c r="EF2675" s="60"/>
      <c r="EG2675" s="60"/>
      <c r="EH2675" s="60"/>
      <c r="EI2675" s="60"/>
      <c r="EJ2675" s="60"/>
      <c r="EK2675" s="60"/>
      <c r="EL2675" s="60"/>
      <c r="EM2675" s="60"/>
      <c r="EN2675" s="60"/>
      <c r="EO2675" s="60"/>
      <c r="EP2675" s="60"/>
      <c r="EQ2675" s="60"/>
      <c r="ER2675" s="60"/>
      <c r="ES2675" s="60"/>
      <c r="ET2675" s="60"/>
      <c r="EU2675" s="60"/>
      <c r="EV2675" s="60"/>
      <c r="EW2675" s="60"/>
      <c r="EX2675" s="60"/>
      <c r="EY2675" s="60"/>
      <c r="EZ2675" s="60"/>
      <c r="FA2675" s="60"/>
      <c r="FB2675" s="60"/>
    </row>
    <row r="2676" spans="22:158" x14ac:dyDescent="0.25">
      <c r="W2676" s="33"/>
      <c r="X2676" s="33"/>
      <c r="AH2676" s="38">
        <v>100</v>
      </c>
      <c r="AI2676" s="38">
        <v>145</v>
      </c>
      <c r="AJ2676" s="38">
        <v>12750</v>
      </c>
      <c r="AK2676" s="38">
        <v>30</v>
      </c>
      <c r="AL2676" s="38">
        <v>3600658</v>
      </c>
      <c r="AM2676" s="61" t="s">
        <v>1816</v>
      </c>
      <c r="AN2676" s="61" t="s">
        <v>1691</v>
      </c>
      <c r="AO2676" s="61" t="s">
        <v>5097</v>
      </c>
      <c r="AP2676" s="61" t="s">
        <v>5036</v>
      </c>
      <c r="AQ2676" s="61" t="s">
        <v>1729</v>
      </c>
      <c r="AR2676" s="28">
        <v>2027.1</v>
      </c>
      <c r="AS2676" s="28">
        <v>0</v>
      </c>
      <c r="AT2676" s="28">
        <v>0</v>
      </c>
      <c r="AU2676" s="62"/>
      <c r="DV2676" s="31" t="s">
        <v>51</v>
      </c>
      <c r="DW2676" s="31" t="s">
        <v>57</v>
      </c>
      <c r="DX2676" s="63"/>
      <c r="DY2676" s="63"/>
      <c r="DZ2676" s="63"/>
      <c r="EA2676" s="167"/>
      <c r="EB2676" s="60"/>
      <c r="EC2676" s="60"/>
      <c r="ED2676" s="60"/>
      <c r="EE2676" s="60"/>
      <c r="EF2676" s="60"/>
      <c r="EG2676" s="60"/>
      <c r="EH2676" s="60"/>
      <c r="EI2676" s="60"/>
      <c r="EJ2676" s="60"/>
      <c r="EK2676" s="60"/>
      <c r="EL2676" s="60"/>
      <c r="EM2676" s="60"/>
      <c r="EN2676" s="60"/>
      <c r="EO2676" s="60"/>
      <c r="EP2676" s="60"/>
      <c r="EQ2676" s="60"/>
      <c r="ER2676" s="60"/>
      <c r="ES2676" s="60"/>
      <c r="ET2676" s="60"/>
      <c r="EU2676" s="60"/>
      <c r="EV2676" s="60"/>
      <c r="EW2676" s="60"/>
      <c r="EX2676" s="60"/>
      <c r="EY2676" s="60"/>
      <c r="EZ2676" s="60"/>
      <c r="FA2676" s="60"/>
      <c r="FB2676" s="60"/>
    </row>
    <row r="2677" spans="22:158" x14ac:dyDescent="0.25">
      <c r="W2677" s="33"/>
      <c r="X2677" s="33"/>
      <c r="AH2677" s="38">
        <v>100</v>
      </c>
      <c r="AI2677" s="38">
        <v>145</v>
      </c>
      <c r="AJ2677" s="38">
        <v>13700</v>
      </c>
      <c r="AK2677" s="38">
        <v>30</v>
      </c>
      <c r="AL2677" s="38">
        <v>3600658</v>
      </c>
      <c r="AM2677" s="61" t="s">
        <v>1816</v>
      </c>
      <c r="AN2677" s="61" t="s">
        <v>1691</v>
      </c>
      <c r="AO2677" s="61" t="s">
        <v>5118</v>
      </c>
      <c r="AP2677" s="61" t="s">
        <v>5036</v>
      </c>
      <c r="AQ2677" s="61" t="s">
        <v>1729</v>
      </c>
      <c r="AR2677" s="28">
        <v>0</v>
      </c>
      <c r="AS2677" s="28">
        <v>0</v>
      </c>
      <c r="AT2677" s="28">
        <v>1344755</v>
      </c>
      <c r="AU2677" s="62"/>
      <c r="DV2677" s="31" t="s">
        <v>51</v>
      </c>
      <c r="DW2677" s="31" t="s">
        <v>57</v>
      </c>
      <c r="DX2677" s="63"/>
      <c r="DY2677" s="63"/>
      <c r="DZ2677" s="63"/>
      <c r="EA2677" s="167"/>
      <c r="EB2677" s="60"/>
      <c r="EC2677" s="60"/>
      <c r="ED2677" s="60"/>
      <c r="EE2677" s="60"/>
      <c r="EF2677" s="60"/>
      <c r="EG2677" s="60"/>
      <c r="EH2677" s="60"/>
      <c r="EI2677" s="60"/>
      <c r="EJ2677" s="60"/>
      <c r="EK2677" s="60"/>
      <c r="EL2677" s="60"/>
      <c r="EM2677" s="60"/>
      <c r="EN2677" s="60"/>
      <c r="EO2677" s="60"/>
      <c r="EP2677" s="60"/>
      <c r="EQ2677" s="60"/>
      <c r="ER2677" s="60"/>
      <c r="ES2677" s="60"/>
      <c r="ET2677" s="60"/>
      <c r="EU2677" s="60"/>
      <c r="EV2677" s="60"/>
      <c r="EW2677" s="60"/>
      <c r="EX2677" s="60"/>
      <c r="EY2677" s="60"/>
      <c r="EZ2677" s="60"/>
      <c r="FA2677" s="60"/>
      <c r="FB2677" s="60"/>
    </row>
    <row r="2678" spans="22:158" x14ac:dyDescent="0.25">
      <c r="W2678" s="33"/>
      <c r="X2678" s="33"/>
      <c r="AH2678" s="38">
        <v>100</v>
      </c>
      <c r="AI2678" s="38">
        <v>145</v>
      </c>
      <c r="AJ2678" s="38">
        <v>17250</v>
      </c>
      <c r="AK2678" s="38">
        <v>30</v>
      </c>
      <c r="AL2678" s="38">
        <v>3600658</v>
      </c>
      <c r="AM2678" s="61" t="s">
        <v>1816</v>
      </c>
      <c r="AN2678" s="61" t="s">
        <v>1691</v>
      </c>
      <c r="AO2678" s="61" t="s">
        <v>1638</v>
      </c>
      <c r="AP2678" s="61" t="s">
        <v>5036</v>
      </c>
      <c r="AQ2678" s="61" t="s">
        <v>1729</v>
      </c>
      <c r="AR2678" s="28">
        <v>0</v>
      </c>
      <c r="AS2678" s="28">
        <v>0</v>
      </c>
      <c r="AT2678" s="28">
        <v>207</v>
      </c>
      <c r="AU2678" s="62"/>
      <c r="DV2678" s="31" t="s">
        <v>51</v>
      </c>
      <c r="DW2678" s="31" t="s">
        <v>57</v>
      </c>
      <c r="DX2678" s="63"/>
      <c r="DY2678" s="63"/>
      <c r="DZ2678" s="63"/>
      <c r="EA2678" s="167"/>
      <c r="EB2678" s="60"/>
      <c r="EC2678" s="60"/>
      <c r="ED2678" s="60"/>
      <c r="EE2678" s="60"/>
      <c r="EF2678" s="60"/>
      <c r="EG2678" s="60"/>
      <c r="EH2678" s="60"/>
      <c r="EI2678" s="60"/>
      <c r="EJ2678" s="60"/>
      <c r="EK2678" s="60"/>
      <c r="EL2678" s="60"/>
      <c r="EM2678" s="60"/>
      <c r="EN2678" s="60"/>
      <c r="EO2678" s="60"/>
      <c r="EP2678" s="60"/>
      <c r="EQ2678" s="60"/>
      <c r="ER2678" s="60"/>
      <c r="ES2678" s="60"/>
      <c r="ET2678" s="60"/>
      <c r="EU2678" s="60"/>
      <c r="EV2678" s="60"/>
      <c r="EW2678" s="60"/>
      <c r="EX2678" s="60"/>
      <c r="EY2678" s="60"/>
      <c r="EZ2678" s="60"/>
      <c r="FA2678" s="60"/>
      <c r="FB2678" s="60"/>
    </row>
    <row r="2679" spans="22:158" x14ac:dyDescent="0.25">
      <c r="V2679" s="1"/>
      <c r="W2679" s="33"/>
      <c r="X2679" s="33"/>
      <c r="AH2679" s="38">
        <v>100</v>
      </c>
      <c r="AI2679" s="38">
        <v>145</v>
      </c>
      <c r="AJ2679" s="38">
        <v>18710</v>
      </c>
      <c r="AK2679" s="38">
        <v>30</v>
      </c>
      <c r="AL2679" s="38">
        <v>3600658</v>
      </c>
      <c r="AM2679" s="61" t="s">
        <v>1816</v>
      </c>
      <c r="AN2679" s="61" t="s">
        <v>1691</v>
      </c>
      <c r="AO2679" s="61" t="s">
        <v>1671</v>
      </c>
      <c r="AP2679" s="61" t="s">
        <v>5036</v>
      </c>
      <c r="AQ2679" s="61" t="s">
        <v>1729</v>
      </c>
      <c r="AR2679" s="28">
        <v>49282.5</v>
      </c>
      <c r="AS2679" s="28">
        <v>0</v>
      </c>
      <c r="AT2679" s="28">
        <v>0</v>
      </c>
      <c r="AU2679" s="62"/>
      <c r="DV2679" s="31" t="s">
        <v>51</v>
      </c>
      <c r="DW2679" s="31" t="s">
        <v>57</v>
      </c>
      <c r="DX2679" s="63"/>
      <c r="DY2679" s="63"/>
      <c r="DZ2679" s="63"/>
      <c r="EA2679" s="167"/>
      <c r="EB2679" s="60"/>
      <c r="EC2679" s="60"/>
      <c r="ED2679" s="60"/>
      <c r="EE2679" s="60"/>
      <c r="EF2679" s="60"/>
      <c r="EG2679" s="60"/>
      <c r="EH2679" s="60"/>
      <c r="EI2679" s="60"/>
      <c r="EJ2679" s="60"/>
      <c r="EK2679" s="60"/>
      <c r="EL2679" s="60"/>
      <c r="EM2679" s="60"/>
      <c r="EN2679" s="60"/>
      <c r="EO2679" s="60"/>
      <c r="EP2679" s="60"/>
      <c r="EQ2679" s="60"/>
      <c r="ER2679" s="60"/>
      <c r="ES2679" s="60"/>
      <c r="ET2679" s="60"/>
      <c r="EU2679" s="60"/>
      <c r="EV2679" s="60"/>
      <c r="EW2679" s="60"/>
      <c r="EX2679" s="60"/>
      <c r="EY2679" s="60"/>
      <c r="EZ2679" s="60"/>
      <c r="FA2679" s="60"/>
      <c r="FB2679" s="60"/>
    </row>
    <row r="2680" spans="22:158" x14ac:dyDescent="0.25">
      <c r="V2680" s="1"/>
      <c r="W2680" s="33"/>
      <c r="X2680" s="33"/>
      <c r="AH2680" s="38">
        <v>100</v>
      </c>
      <c r="AI2680" s="38">
        <v>150</v>
      </c>
      <c r="AJ2680" s="38">
        <v>13500</v>
      </c>
      <c r="AK2680" s="38">
        <v>30</v>
      </c>
      <c r="AL2680" s="38">
        <v>3600658</v>
      </c>
      <c r="AM2680" s="61" t="s">
        <v>1816</v>
      </c>
      <c r="AN2680" s="61" t="s">
        <v>1695</v>
      </c>
      <c r="AO2680" s="61" t="s">
        <v>5113</v>
      </c>
      <c r="AP2680" s="61" t="s">
        <v>5036</v>
      </c>
      <c r="AQ2680" s="61" t="s">
        <v>1729</v>
      </c>
      <c r="AR2680" s="28">
        <v>0</v>
      </c>
      <c r="AS2680" s="28">
        <v>0</v>
      </c>
      <c r="AT2680" s="28">
        <v>135717</v>
      </c>
      <c r="AU2680" s="62"/>
      <c r="DV2680" s="31" t="s">
        <v>51</v>
      </c>
      <c r="DW2680" s="31" t="s">
        <v>58</v>
      </c>
      <c r="DX2680" s="63"/>
      <c r="DY2680" s="63"/>
      <c r="DZ2680" s="63"/>
      <c r="EA2680" s="167"/>
      <c r="EB2680" s="60"/>
      <c r="EC2680" s="60"/>
      <c r="ED2680" s="60"/>
      <c r="EE2680" s="60"/>
      <c r="EF2680" s="60"/>
      <c r="EG2680" s="60"/>
      <c r="EH2680" s="60"/>
      <c r="EI2680" s="60"/>
      <c r="EJ2680" s="60"/>
      <c r="EK2680" s="60"/>
      <c r="EL2680" s="60"/>
      <c r="EM2680" s="60"/>
      <c r="EN2680" s="60"/>
      <c r="EO2680" s="60"/>
      <c r="EP2680" s="60"/>
      <c r="EQ2680" s="60"/>
      <c r="ER2680" s="60"/>
      <c r="ES2680" s="60"/>
      <c r="ET2680" s="60"/>
      <c r="EU2680" s="60"/>
      <c r="EV2680" s="60"/>
      <c r="EW2680" s="60"/>
      <c r="EX2680" s="60"/>
      <c r="EY2680" s="60"/>
      <c r="EZ2680" s="60"/>
      <c r="FA2680" s="60"/>
      <c r="FB2680" s="60"/>
    </row>
    <row r="2681" spans="22:158" x14ac:dyDescent="0.25">
      <c r="W2681" s="33"/>
      <c r="X2681" s="33"/>
      <c r="AH2681" s="38">
        <v>100</v>
      </c>
      <c r="AI2681" s="38">
        <v>155</v>
      </c>
      <c r="AJ2681" s="38">
        <v>17800</v>
      </c>
      <c r="AK2681" s="38">
        <v>30</v>
      </c>
      <c r="AL2681" s="38">
        <v>3600658</v>
      </c>
      <c r="AM2681" s="61" t="s">
        <v>1816</v>
      </c>
      <c r="AN2681" s="61" t="s">
        <v>1686</v>
      </c>
      <c r="AO2681" s="61" t="s">
        <v>1651</v>
      </c>
      <c r="AP2681" s="61" t="s">
        <v>5036</v>
      </c>
      <c r="AQ2681" s="61" t="s">
        <v>1729</v>
      </c>
      <c r="AR2681" s="28">
        <v>0</v>
      </c>
      <c r="AS2681" s="28">
        <v>5591</v>
      </c>
      <c r="AT2681" s="28">
        <v>9517</v>
      </c>
      <c r="AU2681" s="62"/>
      <c r="DV2681" s="31" t="s">
        <v>51</v>
      </c>
      <c r="DW2681" s="31" t="s">
        <v>59</v>
      </c>
      <c r="DX2681" s="63"/>
      <c r="DY2681" s="63"/>
      <c r="DZ2681" s="63"/>
      <c r="EA2681" s="167"/>
      <c r="EB2681" s="60"/>
      <c r="EC2681" s="60"/>
      <c r="ED2681" s="60"/>
      <c r="EE2681" s="60"/>
      <c r="EF2681" s="60"/>
      <c r="EG2681" s="60"/>
      <c r="EH2681" s="60"/>
      <c r="EI2681" s="60"/>
      <c r="EJ2681" s="60"/>
      <c r="EK2681" s="60"/>
      <c r="EL2681" s="60"/>
      <c r="EM2681" s="60"/>
      <c r="EN2681" s="60"/>
      <c r="EO2681" s="60"/>
      <c r="EP2681" s="60"/>
      <c r="EQ2681" s="60"/>
      <c r="ER2681" s="60"/>
      <c r="ES2681" s="60"/>
      <c r="ET2681" s="60"/>
      <c r="EU2681" s="60"/>
      <c r="EV2681" s="60"/>
      <c r="EW2681" s="60"/>
      <c r="EX2681" s="60"/>
      <c r="EY2681" s="60"/>
      <c r="EZ2681" s="60"/>
      <c r="FA2681" s="60"/>
      <c r="FB2681" s="60"/>
    </row>
    <row r="2682" spans="22:158" x14ac:dyDescent="0.25">
      <c r="W2682" s="33"/>
      <c r="X2682" s="33"/>
      <c r="AH2682" s="38">
        <v>100</v>
      </c>
      <c r="AI2682" s="38">
        <v>155</v>
      </c>
      <c r="AJ2682" s="38">
        <v>18200</v>
      </c>
      <c r="AK2682" s="38">
        <v>30</v>
      </c>
      <c r="AL2682" s="38">
        <v>3600658</v>
      </c>
      <c r="AM2682" s="61" t="s">
        <v>1816</v>
      </c>
      <c r="AN2682" s="61" t="s">
        <v>1686</v>
      </c>
      <c r="AO2682" s="61" t="s">
        <v>1660</v>
      </c>
      <c r="AP2682" s="61" t="s">
        <v>5036</v>
      </c>
      <c r="AQ2682" s="61" t="s">
        <v>1729</v>
      </c>
      <c r="AR2682" s="28">
        <v>990790.4</v>
      </c>
      <c r="AS2682" s="28">
        <v>756380</v>
      </c>
      <c r="AT2682" s="28">
        <v>773751</v>
      </c>
      <c r="AU2682" s="62"/>
      <c r="DV2682" s="31" t="s">
        <v>51</v>
      </c>
      <c r="DW2682" s="31" t="s">
        <v>59</v>
      </c>
      <c r="DX2682" s="63"/>
      <c r="DY2682" s="63"/>
      <c r="DZ2682" s="63"/>
      <c r="EA2682" s="167"/>
      <c r="EB2682" s="60"/>
      <c r="EC2682" s="60"/>
      <c r="ED2682" s="60"/>
      <c r="EE2682" s="60"/>
      <c r="EF2682" s="60"/>
      <c r="EG2682" s="60"/>
      <c r="EH2682" s="60"/>
      <c r="EI2682" s="60"/>
      <c r="EJ2682" s="60"/>
      <c r="EK2682" s="60"/>
      <c r="EL2682" s="60"/>
      <c r="EM2682" s="60"/>
      <c r="EN2682" s="60"/>
      <c r="EO2682" s="60"/>
      <c r="EP2682" s="60"/>
      <c r="EQ2682" s="60"/>
      <c r="ER2682" s="60"/>
      <c r="ES2682" s="60"/>
      <c r="ET2682" s="60"/>
      <c r="EU2682" s="60"/>
      <c r="EV2682" s="60"/>
      <c r="EW2682" s="60"/>
      <c r="EX2682" s="60"/>
      <c r="EY2682" s="60"/>
      <c r="EZ2682" s="60"/>
      <c r="FA2682" s="60"/>
      <c r="FB2682" s="60"/>
    </row>
    <row r="2683" spans="22:158" x14ac:dyDescent="0.25">
      <c r="V2683" s="1"/>
      <c r="W2683" s="33"/>
      <c r="X2683" s="33"/>
      <c r="AH2683" s="38">
        <v>100</v>
      </c>
      <c r="AI2683" s="38">
        <v>155</v>
      </c>
      <c r="AJ2683" s="38">
        <v>18300</v>
      </c>
      <c r="AK2683" s="38">
        <v>30</v>
      </c>
      <c r="AL2683" s="38">
        <v>3600658</v>
      </c>
      <c r="AM2683" s="61" t="s">
        <v>1816</v>
      </c>
      <c r="AN2683" s="61" t="s">
        <v>1686</v>
      </c>
      <c r="AO2683" s="61" t="s">
        <v>1662</v>
      </c>
      <c r="AP2683" s="61" t="s">
        <v>5036</v>
      </c>
      <c r="AQ2683" s="61" t="s">
        <v>1729</v>
      </c>
      <c r="AR2683" s="28">
        <v>0</v>
      </c>
      <c r="AS2683" s="28">
        <v>0</v>
      </c>
      <c r="AT2683" s="28">
        <v>526523</v>
      </c>
      <c r="AU2683" s="62"/>
      <c r="DV2683" s="31" t="s">
        <v>51</v>
      </c>
      <c r="DW2683" s="31" t="s">
        <v>59</v>
      </c>
      <c r="DX2683" s="63"/>
      <c r="DY2683" s="63"/>
      <c r="DZ2683" s="63"/>
      <c r="EA2683" s="167"/>
      <c r="EB2683" s="60"/>
      <c r="EC2683" s="60"/>
      <c r="ED2683" s="60"/>
      <c r="EE2683" s="60"/>
      <c r="EF2683" s="60"/>
      <c r="EG2683" s="60"/>
      <c r="EH2683" s="60"/>
      <c r="EI2683" s="60"/>
      <c r="EJ2683" s="60"/>
      <c r="EK2683" s="60"/>
      <c r="EL2683" s="60"/>
      <c r="EM2683" s="60"/>
      <c r="EN2683" s="60"/>
      <c r="EO2683" s="60"/>
      <c r="EP2683" s="60"/>
      <c r="EQ2683" s="60"/>
      <c r="ER2683" s="60"/>
      <c r="ES2683" s="60"/>
      <c r="ET2683" s="60"/>
      <c r="EU2683" s="60"/>
      <c r="EV2683" s="60"/>
      <c r="EW2683" s="60"/>
      <c r="EX2683" s="60"/>
      <c r="EY2683" s="60"/>
      <c r="EZ2683" s="60"/>
      <c r="FA2683" s="60"/>
      <c r="FB2683" s="60"/>
    </row>
    <row r="2684" spans="22:158" x14ac:dyDescent="0.25">
      <c r="W2684" s="33"/>
      <c r="X2684" s="33"/>
      <c r="AH2684" s="38">
        <v>100</v>
      </c>
      <c r="AI2684" s="38">
        <v>105</v>
      </c>
      <c r="AJ2684" s="38">
        <v>10750</v>
      </c>
      <c r="AK2684" s="38">
        <v>30</v>
      </c>
      <c r="AL2684" s="38">
        <v>3601158</v>
      </c>
      <c r="AM2684" s="61" t="s">
        <v>1816</v>
      </c>
      <c r="AN2684" s="61" t="s">
        <v>1688</v>
      </c>
      <c r="AO2684" s="61" t="s">
        <v>5058</v>
      </c>
      <c r="AP2684" s="61" t="s">
        <v>5036</v>
      </c>
      <c r="AQ2684" s="61" t="s">
        <v>1108</v>
      </c>
      <c r="AR2684" s="28">
        <v>450.6</v>
      </c>
      <c r="AS2684" s="28">
        <v>0</v>
      </c>
      <c r="AT2684" s="28">
        <v>0</v>
      </c>
      <c r="AU2684" s="62"/>
      <c r="DV2684" s="31" t="s">
        <v>60</v>
      </c>
      <c r="DW2684" s="31" t="s">
        <v>61</v>
      </c>
      <c r="DX2684" s="63"/>
      <c r="DY2684" s="63"/>
      <c r="DZ2684" s="63"/>
      <c r="EA2684" s="167"/>
      <c r="EB2684" s="60"/>
      <c r="EC2684" s="60"/>
      <c r="ED2684" s="60"/>
      <c r="EE2684" s="60"/>
      <c r="EF2684" s="60"/>
      <c r="EG2684" s="60"/>
      <c r="EH2684" s="60"/>
      <c r="EI2684" s="60"/>
      <c r="EJ2684" s="60"/>
      <c r="EK2684" s="60"/>
      <c r="EL2684" s="60"/>
      <c r="EM2684" s="60"/>
      <c r="EN2684" s="60"/>
      <c r="EO2684" s="60"/>
      <c r="EP2684" s="60"/>
      <c r="EQ2684" s="60"/>
      <c r="ER2684" s="60"/>
      <c r="ES2684" s="60"/>
      <c r="ET2684" s="60"/>
      <c r="EU2684" s="60"/>
      <c r="EV2684" s="60"/>
      <c r="EW2684" s="60"/>
      <c r="EX2684" s="60"/>
      <c r="EY2684" s="60"/>
      <c r="EZ2684" s="60"/>
      <c r="FA2684" s="60"/>
      <c r="FB2684" s="60"/>
    </row>
    <row r="2685" spans="22:158" x14ac:dyDescent="0.25">
      <c r="W2685" s="33"/>
      <c r="X2685" s="33"/>
      <c r="AH2685" s="38">
        <v>100</v>
      </c>
      <c r="AI2685" s="38">
        <v>105</v>
      </c>
      <c r="AJ2685" s="38">
        <v>14900</v>
      </c>
      <c r="AK2685" s="38">
        <v>30</v>
      </c>
      <c r="AL2685" s="38">
        <v>3601158</v>
      </c>
      <c r="AM2685" s="61" t="s">
        <v>1816</v>
      </c>
      <c r="AN2685" s="61" t="s">
        <v>1688</v>
      </c>
      <c r="AO2685" s="61" t="s">
        <v>1587</v>
      </c>
      <c r="AP2685" s="61" t="s">
        <v>5036</v>
      </c>
      <c r="AQ2685" s="61" t="s">
        <v>1108</v>
      </c>
      <c r="AR2685" s="28">
        <v>716.2</v>
      </c>
      <c r="AS2685" s="28">
        <v>0</v>
      </c>
      <c r="AT2685" s="28">
        <v>0</v>
      </c>
      <c r="AU2685" s="62"/>
      <c r="DV2685" s="31" t="s">
        <v>60</v>
      </c>
      <c r="DW2685" s="31" t="s">
        <v>61</v>
      </c>
      <c r="DX2685" s="63"/>
      <c r="DY2685" s="63"/>
      <c r="DZ2685" s="63"/>
      <c r="EA2685" s="167"/>
      <c r="EB2685" s="60"/>
      <c r="EC2685" s="60"/>
      <c r="ED2685" s="60"/>
      <c r="EE2685" s="60"/>
      <c r="EF2685" s="60"/>
      <c r="EG2685" s="60"/>
      <c r="EH2685" s="60"/>
      <c r="EI2685" s="60"/>
      <c r="EJ2685" s="60"/>
      <c r="EK2685" s="60"/>
      <c r="EL2685" s="60"/>
      <c r="EM2685" s="60"/>
      <c r="EN2685" s="60"/>
      <c r="EO2685" s="60"/>
      <c r="EP2685" s="60"/>
      <c r="EQ2685" s="60"/>
      <c r="ER2685" s="60"/>
      <c r="ES2685" s="60"/>
      <c r="ET2685" s="60"/>
      <c r="EU2685" s="60"/>
      <c r="EV2685" s="60"/>
      <c r="EW2685" s="60"/>
      <c r="EX2685" s="60"/>
      <c r="EY2685" s="60"/>
      <c r="EZ2685" s="60"/>
      <c r="FA2685" s="60"/>
      <c r="FB2685" s="60"/>
    </row>
    <row r="2686" spans="22:158" x14ac:dyDescent="0.25">
      <c r="V2686" s="1"/>
      <c r="W2686" s="33"/>
      <c r="X2686" s="33"/>
      <c r="AH2686" s="38">
        <v>100</v>
      </c>
      <c r="AI2686" s="38">
        <v>105</v>
      </c>
      <c r="AJ2686" s="38">
        <v>18400</v>
      </c>
      <c r="AK2686" s="38">
        <v>30</v>
      </c>
      <c r="AL2686" s="38">
        <v>3601158</v>
      </c>
      <c r="AM2686" s="61" t="s">
        <v>1816</v>
      </c>
      <c r="AN2686" s="61" t="s">
        <v>1688</v>
      </c>
      <c r="AO2686" s="61" t="s">
        <v>1664</v>
      </c>
      <c r="AP2686" s="61" t="s">
        <v>5036</v>
      </c>
      <c r="AQ2686" s="61" t="s">
        <v>1108</v>
      </c>
      <c r="AR2686" s="28">
        <v>1051.3</v>
      </c>
      <c r="AS2686" s="28">
        <v>0</v>
      </c>
      <c r="AT2686" s="28">
        <v>0</v>
      </c>
      <c r="AU2686" s="62"/>
      <c r="DV2686" s="31" t="s">
        <v>60</v>
      </c>
      <c r="DW2686" s="31" t="s">
        <v>61</v>
      </c>
      <c r="DX2686" s="63"/>
      <c r="DY2686" s="63"/>
      <c r="DZ2686" s="63"/>
      <c r="EA2686" s="167"/>
      <c r="EB2686" s="60"/>
      <c r="EC2686" s="60"/>
      <c r="ED2686" s="60"/>
      <c r="EE2686" s="60"/>
      <c r="EF2686" s="60"/>
      <c r="EG2686" s="60"/>
      <c r="EH2686" s="60"/>
      <c r="EI2686" s="60"/>
      <c r="EJ2686" s="60"/>
      <c r="EK2686" s="60"/>
      <c r="EL2686" s="60"/>
      <c r="EM2686" s="60"/>
      <c r="EN2686" s="60"/>
      <c r="EO2686" s="60"/>
      <c r="EP2686" s="60"/>
      <c r="EQ2686" s="60"/>
      <c r="ER2686" s="60"/>
      <c r="ES2686" s="60"/>
      <c r="ET2686" s="60"/>
      <c r="EU2686" s="60"/>
      <c r="EV2686" s="60"/>
      <c r="EW2686" s="60"/>
      <c r="EX2686" s="60"/>
      <c r="EY2686" s="60"/>
      <c r="EZ2686" s="60"/>
      <c r="FA2686" s="60"/>
      <c r="FB2686" s="60"/>
    </row>
    <row r="2687" spans="22:158" x14ac:dyDescent="0.25">
      <c r="W2687" s="33"/>
      <c r="X2687" s="33"/>
      <c r="AH2687" s="38">
        <v>100</v>
      </c>
      <c r="AI2687" s="38">
        <v>120</v>
      </c>
      <c r="AJ2687" s="38">
        <v>11350</v>
      </c>
      <c r="AK2687" s="38">
        <v>30</v>
      </c>
      <c r="AL2687" s="38">
        <v>3601158</v>
      </c>
      <c r="AM2687" s="61" t="s">
        <v>1816</v>
      </c>
      <c r="AN2687" s="61" t="s">
        <v>1689</v>
      </c>
      <c r="AO2687" s="61" t="s">
        <v>5070</v>
      </c>
      <c r="AP2687" s="61" t="s">
        <v>5036</v>
      </c>
      <c r="AQ2687" s="61" t="s">
        <v>1108</v>
      </c>
      <c r="AR2687" s="28">
        <v>273.5</v>
      </c>
      <c r="AS2687" s="28">
        <v>0</v>
      </c>
      <c r="AT2687" s="28">
        <v>0</v>
      </c>
      <c r="AU2687" s="62"/>
      <c r="DV2687" s="31" t="s">
        <v>60</v>
      </c>
      <c r="DW2687" s="31" t="s">
        <v>62</v>
      </c>
      <c r="DX2687" s="63"/>
      <c r="DY2687" s="63"/>
      <c r="DZ2687" s="63"/>
      <c r="EA2687" s="167"/>
      <c r="EB2687" s="60"/>
      <c r="EC2687" s="60"/>
      <c r="ED2687" s="60"/>
      <c r="EE2687" s="60"/>
      <c r="EF2687" s="60"/>
      <c r="EG2687" s="60"/>
      <c r="EH2687" s="60"/>
      <c r="EI2687" s="60"/>
      <c r="EJ2687" s="60"/>
      <c r="EK2687" s="60"/>
      <c r="EL2687" s="60"/>
      <c r="EM2687" s="60"/>
      <c r="EN2687" s="60"/>
      <c r="EO2687" s="60"/>
      <c r="EP2687" s="60"/>
      <c r="EQ2687" s="60"/>
      <c r="ER2687" s="60"/>
      <c r="ES2687" s="60"/>
      <c r="ET2687" s="60"/>
      <c r="EU2687" s="60"/>
      <c r="EV2687" s="60"/>
      <c r="EW2687" s="60"/>
      <c r="EX2687" s="60"/>
      <c r="EY2687" s="60"/>
      <c r="EZ2687" s="60"/>
      <c r="FA2687" s="60"/>
      <c r="FB2687" s="60"/>
    </row>
    <row r="2688" spans="22:158" x14ac:dyDescent="0.25">
      <c r="W2688" s="33"/>
      <c r="X2688" s="33"/>
      <c r="AH2688" s="38">
        <v>100</v>
      </c>
      <c r="AI2688" s="38">
        <v>120</v>
      </c>
      <c r="AJ2688" s="38">
        <v>17550</v>
      </c>
      <c r="AK2688" s="38">
        <v>30</v>
      </c>
      <c r="AL2688" s="38">
        <v>3601158</v>
      </c>
      <c r="AM2688" s="61" t="s">
        <v>1816</v>
      </c>
      <c r="AN2688" s="61" t="s">
        <v>1689</v>
      </c>
      <c r="AO2688" s="61" t="s">
        <v>1645</v>
      </c>
      <c r="AP2688" s="61" t="s">
        <v>5036</v>
      </c>
      <c r="AQ2688" s="61" t="s">
        <v>1108</v>
      </c>
      <c r="AR2688" s="28">
        <v>434.3</v>
      </c>
      <c r="AS2688" s="28">
        <v>0</v>
      </c>
      <c r="AT2688" s="28">
        <v>0</v>
      </c>
      <c r="AU2688" s="62"/>
      <c r="DV2688" s="31" t="s">
        <v>60</v>
      </c>
      <c r="DW2688" s="31" t="s">
        <v>62</v>
      </c>
      <c r="DX2688" s="63"/>
      <c r="DY2688" s="63"/>
      <c r="DZ2688" s="63"/>
      <c r="EA2688" s="167"/>
      <c r="EB2688" s="60"/>
      <c r="EC2688" s="60"/>
      <c r="ED2688" s="60"/>
      <c r="EE2688" s="60"/>
      <c r="EF2688" s="60"/>
      <c r="EG2688" s="60"/>
      <c r="EH2688" s="60"/>
      <c r="EI2688" s="60"/>
      <c r="EJ2688" s="60"/>
      <c r="EK2688" s="60"/>
      <c r="EL2688" s="60"/>
      <c r="EM2688" s="60"/>
      <c r="EN2688" s="60"/>
      <c r="EO2688" s="60"/>
      <c r="EP2688" s="60"/>
      <c r="EQ2688" s="60"/>
      <c r="ER2688" s="60"/>
      <c r="ES2688" s="60"/>
      <c r="ET2688" s="60"/>
      <c r="EU2688" s="60"/>
      <c r="EV2688" s="60"/>
      <c r="EW2688" s="60"/>
      <c r="EX2688" s="60"/>
      <c r="EY2688" s="60"/>
      <c r="EZ2688" s="60"/>
      <c r="FA2688" s="60"/>
      <c r="FB2688" s="60"/>
    </row>
    <row r="2689" spans="22:158" x14ac:dyDescent="0.25">
      <c r="W2689" s="33"/>
      <c r="X2689" s="33"/>
      <c r="AH2689" s="38">
        <v>100</v>
      </c>
      <c r="AI2689" s="38">
        <v>125</v>
      </c>
      <c r="AJ2689" s="38">
        <v>13350</v>
      </c>
      <c r="AK2689" s="38">
        <v>30</v>
      </c>
      <c r="AL2689" s="38">
        <v>3601158</v>
      </c>
      <c r="AM2689" s="61" t="s">
        <v>1816</v>
      </c>
      <c r="AN2689" s="61" t="s">
        <v>1692</v>
      </c>
      <c r="AO2689" s="61" t="s">
        <v>5109</v>
      </c>
      <c r="AP2689" s="61" t="s">
        <v>5036</v>
      </c>
      <c r="AQ2689" s="61" t="s">
        <v>1108</v>
      </c>
      <c r="AR2689" s="28">
        <v>5989.3</v>
      </c>
      <c r="AS2689" s="28">
        <v>0</v>
      </c>
      <c r="AT2689" s="28">
        <v>0</v>
      </c>
      <c r="AU2689" s="62"/>
      <c r="DV2689" s="31" t="s">
        <v>60</v>
      </c>
      <c r="DW2689" s="31" t="s">
        <v>63</v>
      </c>
      <c r="DX2689" s="63"/>
      <c r="DY2689" s="63"/>
      <c r="DZ2689" s="63"/>
      <c r="EA2689" s="167"/>
      <c r="EB2689" s="60"/>
      <c r="EC2689" s="60"/>
      <c r="ED2689" s="60"/>
      <c r="EE2689" s="60"/>
      <c r="EF2689" s="60"/>
      <c r="EG2689" s="60"/>
      <c r="EH2689" s="60"/>
      <c r="EI2689" s="60"/>
      <c r="EJ2689" s="60"/>
      <c r="EK2689" s="60"/>
      <c r="EL2689" s="60"/>
      <c r="EM2689" s="60"/>
      <c r="EN2689" s="60"/>
      <c r="EO2689" s="60"/>
      <c r="EP2689" s="60"/>
      <c r="EQ2689" s="60"/>
      <c r="ER2689" s="60"/>
      <c r="ES2689" s="60"/>
      <c r="ET2689" s="60"/>
      <c r="EU2689" s="60"/>
      <c r="EV2689" s="60"/>
      <c r="EW2689" s="60"/>
      <c r="EX2689" s="60"/>
      <c r="EY2689" s="60"/>
      <c r="EZ2689" s="60"/>
      <c r="FA2689" s="60"/>
      <c r="FB2689" s="60"/>
    </row>
    <row r="2690" spans="22:158" x14ac:dyDescent="0.25">
      <c r="W2690" s="33"/>
      <c r="X2690" s="33"/>
      <c r="AH2690" s="38">
        <v>100</v>
      </c>
      <c r="AI2690" s="38">
        <v>140</v>
      </c>
      <c r="AJ2690" s="38">
        <v>12350</v>
      </c>
      <c r="AK2690" s="38">
        <v>30</v>
      </c>
      <c r="AL2690" s="38">
        <v>3601158</v>
      </c>
      <c r="AM2690" s="61" t="s">
        <v>1816</v>
      </c>
      <c r="AN2690" s="61" t="s">
        <v>1690</v>
      </c>
      <c r="AO2690" s="61" t="s">
        <v>5091</v>
      </c>
      <c r="AP2690" s="61" t="s">
        <v>5036</v>
      </c>
      <c r="AQ2690" s="61" t="s">
        <v>1108</v>
      </c>
      <c r="AR2690" s="28">
        <v>31.3</v>
      </c>
      <c r="AS2690" s="28">
        <v>0</v>
      </c>
      <c r="AT2690" s="28">
        <v>0</v>
      </c>
      <c r="AU2690" s="62"/>
      <c r="DV2690" s="31" t="s">
        <v>60</v>
      </c>
      <c r="DW2690" s="31" t="s">
        <v>64</v>
      </c>
      <c r="DX2690" s="63"/>
      <c r="DY2690" s="63"/>
      <c r="DZ2690" s="63"/>
      <c r="EA2690" s="167"/>
      <c r="EB2690" s="60"/>
      <c r="EC2690" s="60"/>
      <c r="ED2690" s="60"/>
      <c r="EE2690" s="60"/>
      <c r="EF2690" s="60"/>
      <c r="EG2690" s="60"/>
      <c r="EH2690" s="60"/>
      <c r="EI2690" s="60"/>
      <c r="EJ2690" s="60"/>
      <c r="EK2690" s="60"/>
      <c r="EL2690" s="60"/>
      <c r="EM2690" s="60"/>
      <c r="EN2690" s="60"/>
      <c r="EO2690" s="60"/>
      <c r="EP2690" s="60"/>
      <c r="EQ2690" s="60"/>
      <c r="ER2690" s="60"/>
      <c r="ES2690" s="60"/>
      <c r="ET2690" s="60"/>
      <c r="EU2690" s="60"/>
      <c r="EV2690" s="60"/>
      <c r="EW2690" s="60"/>
      <c r="EX2690" s="60"/>
      <c r="EY2690" s="60"/>
      <c r="EZ2690" s="60"/>
      <c r="FA2690" s="60"/>
      <c r="FB2690" s="60"/>
    </row>
    <row r="2691" spans="22:158" x14ac:dyDescent="0.25">
      <c r="V2691" s="1"/>
      <c r="W2691" s="33"/>
      <c r="X2691" s="33"/>
      <c r="AH2691" s="38">
        <v>100</v>
      </c>
      <c r="AI2691" s="38">
        <v>145</v>
      </c>
      <c r="AJ2691" s="38">
        <v>10550</v>
      </c>
      <c r="AK2691" s="38">
        <v>30</v>
      </c>
      <c r="AL2691" s="38">
        <v>3601158</v>
      </c>
      <c r="AM2691" s="61" t="s">
        <v>1816</v>
      </c>
      <c r="AN2691" s="61" t="s">
        <v>1691</v>
      </c>
      <c r="AO2691" s="61" t="s">
        <v>5054</v>
      </c>
      <c r="AP2691" s="61" t="s">
        <v>5036</v>
      </c>
      <c r="AQ2691" s="61" t="s">
        <v>1108</v>
      </c>
      <c r="AR2691" s="28">
        <v>385.2</v>
      </c>
      <c r="AS2691" s="28">
        <v>0</v>
      </c>
      <c r="AT2691" s="28">
        <v>0</v>
      </c>
      <c r="AU2691" s="62"/>
      <c r="DV2691" s="31" t="s">
        <v>60</v>
      </c>
      <c r="DW2691" s="31" t="s">
        <v>65</v>
      </c>
      <c r="DX2691" s="63"/>
      <c r="DY2691" s="63"/>
      <c r="DZ2691" s="63"/>
      <c r="EA2691" s="167"/>
      <c r="EB2691" s="60"/>
      <c r="EC2691" s="60"/>
      <c r="ED2691" s="60"/>
      <c r="EE2691" s="60"/>
      <c r="EF2691" s="60"/>
      <c r="EG2691" s="60"/>
      <c r="EH2691" s="60"/>
      <c r="EI2691" s="60"/>
      <c r="EJ2691" s="60"/>
      <c r="EK2691" s="60"/>
      <c r="EL2691" s="60"/>
      <c r="EM2691" s="60"/>
      <c r="EN2691" s="60"/>
      <c r="EO2691" s="60"/>
      <c r="EP2691" s="60"/>
      <c r="EQ2691" s="60"/>
      <c r="ER2691" s="60"/>
      <c r="ES2691" s="60"/>
      <c r="ET2691" s="60"/>
      <c r="EU2691" s="60"/>
      <c r="EV2691" s="60"/>
      <c r="EW2691" s="60"/>
      <c r="EX2691" s="60"/>
      <c r="EY2691" s="60"/>
      <c r="EZ2691" s="60"/>
      <c r="FA2691" s="60"/>
      <c r="FB2691" s="60"/>
    </row>
    <row r="2692" spans="22:158" x14ac:dyDescent="0.25">
      <c r="W2692" s="33"/>
      <c r="X2692" s="33"/>
      <c r="AH2692" s="38">
        <v>100</v>
      </c>
      <c r="AI2692" s="38">
        <v>105</v>
      </c>
      <c r="AJ2692" s="38">
        <v>12850</v>
      </c>
      <c r="AK2692" s="38">
        <v>30</v>
      </c>
      <c r="AL2692" s="38">
        <v>3601258</v>
      </c>
      <c r="AM2692" s="61" t="s">
        <v>1816</v>
      </c>
      <c r="AN2692" s="61" t="s">
        <v>1688</v>
      </c>
      <c r="AO2692" s="61" t="s">
        <v>5098</v>
      </c>
      <c r="AP2692" s="61" t="s">
        <v>5036</v>
      </c>
      <c r="AQ2692" s="61" t="s">
        <v>4989</v>
      </c>
      <c r="AR2692" s="28">
        <v>22431</v>
      </c>
      <c r="AS2692" s="28">
        <v>0</v>
      </c>
      <c r="AT2692" s="28">
        <v>0</v>
      </c>
      <c r="AU2692" s="62"/>
      <c r="DV2692" s="31" t="s">
        <v>66</v>
      </c>
      <c r="DW2692" s="31" t="s">
        <v>67</v>
      </c>
      <c r="DX2692" s="63"/>
      <c r="DY2692" s="63"/>
      <c r="DZ2692" s="63"/>
      <c r="EA2692" s="167"/>
      <c r="EB2692" s="60"/>
      <c r="EC2692" s="60"/>
      <c r="ED2692" s="60"/>
      <c r="EE2692" s="60"/>
      <c r="EF2692" s="60"/>
      <c r="EG2692" s="60"/>
      <c r="EH2692" s="60"/>
      <c r="EI2692" s="60"/>
      <c r="EJ2692" s="60"/>
      <c r="EK2692" s="60"/>
      <c r="EL2692" s="60"/>
      <c r="EM2692" s="60"/>
      <c r="EN2692" s="60"/>
      <c r="EO2692" s="60"/>
      <c r="EP2692" s="60"/>
      <c r="EQ2692" s="60"/>
      <c r="ER2692" s="60"/>
      <c r="ES2692" s="60"/>
      <c r="ET2692" s="60"/>
      <c r="EU2692" s="60"/>
      <c r="EV2692" s="60"/>
      <c r="EW2692" s="60"/>
      <c r="EX2692" s="60"/>
      <c r="EY2692" s="60"/>
      <c r="EZ2692" s="60"/>
      <c r="FA2692" s="60"/>
      <c r="FB2692" s="60"/>
    </row>
    <row r="2693" spans="22:158" x14ac:dyDescent="0.25">
      <c r="W2693" s="33"/>
      <c r="X2693" s="33"/>
      <c r="AH2693" s="38">
        <v>100</v>
      </c>
      <c r="AI2693" s="38">
        <v>105</v>
      </c>
      <c r="AJ2693" s="38">
        <v>13100</v>
      </c>
      <c r="AK2693" s="38">
        <v>30</v>
      </c>
      <c r="AL2693" s="38">
        <v>3601258</v>
      </c>
      <c r="AM2693" s="61" t="s">
        <v>1816</v>
      </c>
      <c r="AN2693" s="61" t="s">
        <v>1688</v>
      </c>
      <c r="AO2693" s="61" t="s">
        <v>5104</v>
      </c>
      <c r="AP2693" s="61" t="s">
        <v>5036</v>
      </c>
      <c r="AQ2693" s="61" t="s">
        <v>4989</v>
      </c>
      <c r="AR2693" s="28">
        <v>4640.5</v>
      </c>
      <c r="AS2693" s="28">
        <v>0</v>
      </c>
      <c r="AT2693" s="28">
        <v>0</v>
      </c>
      <c r="AU2693" s="62"/>
      <c r="DV2693" s="31" t="s">
        <v>66</v>
      </c>
      <c r="DW2693" s="31" t="s">
        <v>67</v>
      </c>
      <c r="DX2693" s="63"/>
      <c r="DY2693" s="63"/>
      <c r="DZ2693" s="63"/>
      <c r="EA2693" s="167"/>
      <c r="EB2693" s="60"/>
      <c r="EC2693" s="60"/>
      <c r="ED2693" s="60"/>
      <c r="EE2693" s="60"/>
      <c r="EF2693" s="60"/>
      <c r="EG2693" s="60"/>
      <c r="EH2693" s="60"/>
      <c r="EI2693" s="60"/>
      <c r="EJ2693" s="60"/>
      <c r="EK2693" s="60"/>
      <c r="EL2693" s="60"/>
      <c r="EM2693" s="60"/>
      <c r="EN2693" s="60"/>
      <c r="EO2693" s="60"/>
      <c r="EP2693" s="60"/>
      <c r="EQ2693" s="60"/>
      <c r="ER2693" s="60"/>
      <c r="ES2693" s="60"/>
      <c r="ET2693" s="60"/>
      <c r="EU2693" s="60"/>
      <c r="EV2693" s="60"/>
      <c r="EW2693" s="60"/>
      <c r="EX2693" s="60"/>
      <c r="EY2693" s="60"/>
      <c r="EZ2693" s="60"/>
      <c r="FA2693" s="60"/>
      <c r="FB2693" s="60"/>
    </row>
    <row r="2694" spans="22:158" x14ac:dyDescent="0.25">
      <c r="V2694" s="1"/>
      <c r="W2694" s="33"/>
      <c r="X2694" s="33"/>
      <c r="AH2694" s="38">
        <v>100</v>
      </c>
      <c r="AI2694" s="38">
        <v>105</v>
      </c>
      <c r="AJ2694" s="38">
        <v>13800</v>
      </c>
      <c r="AK2694" s="38">
        <v>30</v>
      </c>
      <c r="AL2694" s="38">
        <v>3601258</v>
      </c>
      <c r="AM2694" s="61" t="s">
        <v>1816</v>
      </c>
      <c r="AN2694" s="61" t="s">
        <v>1688</v>
      </c>
      <c r="AO2694" s="61" t="s">
        <v>5120</v>
      </c>
      <c r="AP2694" s="61" t="s">
        <v>5036</v>
      </c>
      <c r="AQ2694" s="61" t="s">
        <v>4989</v>
      </c>
      <c r="AR2694" s="28">
        <v>8590.9</v>
      </c>
      <c r="AS2694" s="28">
        <v>0</v>
      </c>
      <c r="AT2694" s="28">
        <v>0</v>
      </c>
      <c r="AU2694" s="62"/>
      <c r="DV2694" s="31" t="s">
        <v>66</v>
      </c>
      <c r="DW2694" s="31" t="s">
        <v>67</v>
      </c>
      <c r="DX2694" s="63"/>
      <c r="DY2694" s="63"/>
      <c r="DZ2694" s="63"/>
      <c r="EA2694" s="167"/>
      <c r="EB2694" s="60"/>
      <c r="EC2694" s="60"/>
      <c r="ED2694" s="60"/>
      <c r="EE2694" s="60"/>
      <c r="EF2694" s="60"/>
      <c r="EG2694" s="60"/>
      <c r="EH2694" s="60"/>
      <c r="EI2694" s="60"/>
      <c r="EJ2694" s="60"/>
      <c r="EK2694" s="60"/>
      <c r="EL2694" s="60"/>
      <c r="EM2694" s="60"/>
      <c r="EN2694" s="60"/>
      <c r="EO2694" s="60"/>
      <c r="EP2694" s="60"/>
      <c r="EQ2694" s="60"/>
      <c r="ER2694" s="60"/>
      <c r="ES2694" s="60"/>
      <c r="ET2694" s="60"/>
      <c r="EU2694" s="60"/>
      <c r="EV2694" s="60"/>
      <c r="EW2694" s="60"/>
      <c r="EX2694" s="60"/>
      <c r="EY2694" s="60"/>
      <c r="EZ2694" s="60"/>
      <c r="FA2694" s="60"/>
      <c r="FB2694" s="60"/>
    </row>
    <row r="2695" spans="22:158" x14ac:dyDescent="0.25">
      <c r="W2695" s="33"/>
      <c r="X2695" s="33"/>
      <c r="AH2695" s="38">
        <v>100</v>
      </c>
      <c r="AI2695" s="38">
        <v>105</v>
      </c>
      <c r="AJ2695" s="38">
        <v>14000</v>
      </c>
      <c r="AK2695" s="38">
        <v>30</v>
      </c>
      <c r="AL2695" s="38">
        <v>3601258</v>
      </c>
      <c r="AM2695" s="61" t="s">
        <v>1816</v>
      </c>
      <c r="AN2695" s="61" t="s">
        <v>1688</v>
      </c>
      <c r="AO2695" s="61" t="s">
        <v>5124</v>
      </c>
      <c r="AP2695" s="61" t="s">
        <v>5036</v>
      </c>
      <c r="AQ2695" s="61" t="s">
        <v>4989</v>
      </c>
      <c r="AR2695" s="28">
        <v>27794.6</v>
      </c>
      <c r="AS2695" s="28">
        <v>0</v>
      </c>
      <c r="AT2695" s="28">
        <v>0</v>
      </c>
      <c r="AU2695" s="62"/>
      <c r="DV2695" s="31" t="s">
        <v>66</v>
      </c>
      <c r="DW2695" s="31" t="s">
        <v>67</v>
      </c>
      <c r="DX2695" s="63"/>
      <c r="DY2695" s="63"/>
      <c r="DZ2695" s="63"/>
      <c r="EA2695" s="167"/>
      <c r="EB2695" s="60"/>
      <c r="EC2695" s="60"/>
      <c r="ED2695" s="60"/>
      <c r="EE2695" s="60"/>
      <c r="EF2695" s="60"/>
      <c r="EG2695" s="60"/>
      <c r="EH2695" s="60"/>
      <c r="EI2695" s="60"/>
      <c r="EJ2695" s="60"/>
      <c r="EK2695" s="60"/>
      <c r="EL2695" s="60"/>
      <c r="EM2695" s="60"/>
      <c r="EN2695" s="60"/>
      <c r="EO2695" s="60"/>
      <c r="EP2695" s="60"/>
      <c r="EQ2695" s="60"/>
      <c r="ER2695" s="60"/>
      <c r="ES2695" s="60"/>
      <c r="ET2695" s="60"/>
      <c r="EU2695" s="60"/>
      <c r="EV2695" s="60"/>
      <c r="EW2695" s="60"/>
      <c r="EX2695" s="60"/>
      <c r="EY2695" s="60"/>
      <c r="EZ2695" s="60"/>
      <c r="FA2695" s="60"/>
      <c r="FB2695" s="60"/>
    </row>
    <row r="2696" spans="22:158" x14ac:dyDescent="0.25">
      <c r="W2696" s="33"/>
      <c r="X2696" s="33"/>
      <c r="AH2696" s="38">
        <v>100</v>
      </c>
      <c r="AI2696" s="38">
        <v>105</v>
      </c>
      <c r="AJ2696" s="38">
        <v>14900</v>
      </c>
      <c r="AK2696" s="38">
        <v>30</v>
      </c>
      <c r="AL2696" s="38">
        <v>3601258</v>
      </c>
      <c r="AM2696" s="61" t="s">
        <v>1816</v>
      </c>
      <c r="AN2696" s="61" t="s">
        <v>1688</v>
      </c>
      <c r="AO2696" s="61" t="s">
        <v>1587</v>
      </c>
      <c r="AP2696" s="61" t="s">
        <v>5036</v>
      </c>
      <c r="AQ2696" s="61" t="s">
        <v>4989</v>
      </c>
      <c r="AR2696" s="28">
        <v>23864.2</v>
      </c>
      <c r="AS2696" s="28">
        <v>0</v>
      </c>
      <c r="AT2696" s="28">
        <v>0</v>
      </c>
      <c r="AU2696" s="62"/>
      <c r="DV2696" s="31" t="s">
        <v>66</v>
      </c>
      <c r="DW2696" s="31" t="s">
        <v>67</v>
      </c>
      <c r="DX2696" s="63"/>
      <c r="DY2696" s="63"/>
      <c r="DZ2696" s="63"/>
      <c r="EA2696" s="167"/>
      <c r="EB2696" s="60"/>
      <c r="EC2696" s="60"/>
      <c r="ED2696" s="60"/>
      <c r="EE2696" s="60"/>
      <c r="EF2696" s="60"/>
      <c r="EG2696" s="60"/>
      <c r="EH2696" s="60"/>
      <c r="EI2696" s="60"/>
      <c r="EJ2696" s="60"/>
      <c r="EK2696" s="60"/>
      <c r="EL2696" s="60"/>
      <c r="EM2696" s="60"/>
      <c r="EN2696" s="60"/>
      <c r="EO2696" s="60"/>
      <c r="EP2696" s="60"/>
      <c r="EQ2696" s="60"/>
      <c r="ER2696" s="60"/>
      <c r="ES2696" s="60"/>
      <c r="ET2696" s="60"/>
      <c r="EU2696" s="60"/>
      <c r="EV2696" s="60"/>
      <c r="EW2696" s="60"/>
      <c r="EX2696" s="60"/>
      <c r="EY2696" s="60"/>
      <c r="EZ2696" s="60"/>
      <c r="FA2696" s="60"/>
      <c r="FB2696" s="60"/>
    </row>
    <row r="2697" spans="22:158" x14ac:dyDescent="0.25">
      <c r="W2697" s="33"/>
      <c r="X2697" s="33"/>
      <c r="AH2697" s="38">
        <v>100</v>
      </c>
      <c r="AI2697" s="38">
        <v>105</v>
      </c>
      <c r="AJ2697" s="38">
        <v>16350</v>
      </c>
      <c r="AK2697" s="38">
        <v>30</v>
      </c>
      <c r="AL2697" s="38">
        <v>3601258</v>
      </c>
      <c r="AM2697" s="61" t="s">
        <v>1816</v>
      </c>
      <c r="AN2697" s="61" t="s">
        <v>1688</v>
      </c>
      <c r="AO2697" s="61" t="s">
        <v>1618</v>
      </c>
      <c r="AP2697" s="61" t="s">
        <v>5036</v>
      </c>
      <c r="AQ2697" s="61" t="s">
        <v>4989</v>
      </c>
      <c r="AR2697" s="28">
        <v>9534</v>
      </c>
      <c r="AS2697" s="28">
        <v>0</v>
      </c>
      <c r="AT2697" s="28">
        <v>0</v>
      </c>
      <c r="AU2697" s="62"/>
      <c r="DV2697" s="31" t="s">
        <v>66</v>
      </c>
      <c r="DW2697" s="31" t="s">
        <v>67</v>
      </c>
      <c r="DX2697" s="63"/>
      <c r="DY2697" s="63"/>
      <c r="DZ2697" s="63"/>
      <c r="EA2697" s="167"/>
      <c r="EB2697" s="60"/>
      <c r="EC2697" s="60"/>
      <c r="ED2697" s="60"/>
      <c r="EE2697" s="60"/>
      <c r="EF2697" s="60"/>
      <c r="EG2697" s="60"/>
      <c r="EH2697" s="60"/>
      <c r="EI2697" s="60"/>
      <c r="EJ2697" s="60"/>
      <c r="EK2697" s="60"/>
      <c r="EL2697" s="60"/>
      <c r="EM2697" s="60"/>
      <c r="EN2697" s="60"/>
      <c r="EO2697" s="60"/>
      <c r="EP2697" s="60"/>
      <c r="EQ2697" s="60"/>
      <c r="ER2697" s="60"/>
      <c r="ES2697" s="60"/>
      <c r="ET2697" s="60"/>
      <c r="EU2697" s="60"/>
      <c r="EV2697" s="60"/>
      <c r="EW2697" s="60"/>
      <c r="EX2697" s="60"/>
      <c r="EY2697" s="60"/>
      <c r="EZ2697" s="60"/>
      <c r="FA2697" s="60"/>
      <c r="FB2697" s="60"/>
    </row>
    <row r="2698" spans="22:158" x14ac:dyDescent="0.25">
      <c r="W2698" s="33"/>
      <c r="X2698" s="33"/>
      <c r="AH2698" s="38">
        <v>100</v>
      </c>
      <c r="AI2698" s="38">
        <v>105</v>
      </c>
      <c r="AJ2698" s="38">
        <v>18550</v>
      </c>
      <c r="AK2698" s="38">
        <v>30</v>
      </c>
      <c r="AL2698" s="38">
        <v>3601258</v>
      </c>
      <c r="AM2698" s="61" t="s">
        <v>1816</v>
      </c>
      <c r="AN2698" s="61" t="s">
        <v>1688</v>
      </c>
      <c r="AO2698" s="61" t="s">
        <v>1667</v>
      </c>
      <c r="AP2698" s="61" t="s">
        <v>5036</v>
      </c>
      <c r="AQ2698" s="61" t="s">
        <v>4989</v>
      </c>
      <c r="AR2698" s="28">
        <v>6233.8</v>
      </c>
      <c r="AS2698" s="28">
        <v>0</v>
      </c>
      <c r="AT2698" s="28">
        <v>0</v>
      </c>
      <c r="AU2698" s="62"/>
      <c r="DV2698" s="31" t="s">
        <v>66</v>
      </c>
      <c r="DW2698" s="31" t="s">
        <v>67</v>
      </c>
      <c r="DX2698" s="63"/>
      <c r="DY2698" s="63"/>
      <c r="DZ2698" s="63"/>
      <c r="EA2698" s="167"/>
      <c r="EB2698" s="60"/>
      <c r="EC2698" s="60"/>
      <c r="ED2698" s="60"/>
      <c r="EE2698" s="60"/>
      <c r="EF2698" s="60"/>
      <c r="EG2698" s="60"/>
      <c r="EH2698" s="60"/>
      <c r="EI2698" s="60"/>
      <c r="EJ2698" s="60"/>
      <c r="EK2698" s="60"/>
      <c r="EL2698" s="60"/>
      <c r="EM2698" s="60"/>
      <c r="EN2698" s="60"/>
      <c r="EO2698" s="60"/>
      <c r="EP2698" s="60"/>
      <c r="EQ2698" s="60"/>
      <c r="ER2698" s="60"/>
      <c r="ES2698" s="60"/>
      <c r="ET2698" s="60"/>
      <c r="EU2698" s="60"/>
      <c r="EV2698" s="60"/>
      <c r="EW2698" s="60"/>
      <c r="EX2698" s="60"/>
      <c r="EY2698" s="60"/>
      <c r="EZ2698" s="60"/>
      <c r="FA2698" s="60"/>
      <c r="FB2698" s="60"/>
    </row>
    <row r="2699" spans="22:158" x14ac:dyDescent="0.25">
      <c r="W2699" s="33"/>
      <c r="X2699" s="33"/>
      <c r="AH2699" s="38">
        <v>100</v>
      </c>
      <c r="AI2699" s="38">
        <v>110</v>
      </c>
      <c r="AJ2699" s="38">
        <v>16400</v>
      </c>
      <c r="AK2699" s="38">
        <v>30</v>
      </c>
      <c r="AL2699" s="38">
        <v>3601258</v>
      </c>
      <c r="AM2699" s="61" t="s">
        <v>1816</v>
      </c>
      <c r="AN2699" s="61" t="s">
        <v>1696</v>
      </c>
      <c r="AO2699" s="61" t="s">
        <v>1620</v>
      </c>
      <c r="AP2699" s="61" t="s">
        <v>5036</v>
      </c>
      <c r="AQ2699" s="61" t="s">
        <v>4989</v>
      </c>
      <c r="AR2699" s="28">
        <v>2474.9</v>
      </c>
      <c r="AS2699" s="28">
        <v>0</v>
      </c>
      <c r="AT2699" s="28">
        <v>0</v>
      </c>
      <c r="AU2699" s="62"/>
      <c r="DV2699" s="31" t="s">
        <v>66</v>
      </c>
      <c r="DW2699" s="31" t="s">
        <v>68</v>
      </c>
      <c r="DX2699" s="63"/>
      <c r="DY2699" s="63"/>
      <c r="DZ2699" s="63"/>
      <c r="EA2699" s="167"/>
      <c r="EB2699" s="60"/>
      <c r="EC2699" s="60"/>
      <c r="ED2699" s="60"/>
      <c r="EE2699" s="60"/>
      <c r="EF2699" s="60"/>
      <c r="EG2699" s="60"/>
      <c r="EH2699" s="60"/>
      <c r="EI2699" s="60"/>
      <c r="EJ2699" s="60"/>
      <c r="EK2699" s="60"/>
      <c r="EL2699" s="60"/>
      <c r="EM2699" s="60"/>
      <c r="EN2699" s="60"/>
      <c r="EO2699" s="60"/>
      <c r="EP2699" s="60"/>
      <c r="EQ2699" s="60"/>
      <c r="ER2699" s="60"/>
      <c r="ES2699" s="60"/>
      <c r="ET2699" s="60"/>
      <c r="EU2699" s="60"/>
      <c r="EV2699" s="60"/>
      <c r="EW2699" s="60"/>
      <c r="EX2699" s="60"/>
      <c r="EY2699" s="60"/>
      <c r="EZ2699" s="60"/>
      <c r="FA2699" s="60"/>
      <c r="FB2699" s="60"/>
    </row>
    <row r="2700" spans="22:158" x14ac:dyDescent="0.25">
      <c r="W2700" s="33"/>
      <c r="X2700" s="33"/>
      <c r="AH2700" s="38">
        <v>100</v>
      </c>
      <c r="AI2700" s="38">
        <v>115</v>
      </c>
      <c r="AJ2700" s="38">
        <v>16950</v>
      </c>
      <c r="AK2700" s="38">
        <v>30</v>
      </c>
      <c r="AL2700" s="38">
        <v>3601258</v>
      </c>
      <c r="AM2700" s="61" t="s">
        <v>1816</v>
      </c>
      <c r="AN2700" s="61" t="s">
        <v>1697</v>
      </c>
      <c r="AO2700" s="61" t="s">
        <v>1632</v>
      </c>
      <c r="AP2700" s="61" t="s">
        <v>5036</v>
      </c>
      <c r="AQ2700" s="61" t="s">
        <v>4989</v>
      </c>
      <c r="AR2700" s="28">
        <v>845.2</v>
      </c>
      <c r="AS2700" s="28">
        <v>0</v>
      </c>
      <c r="AT2700" s="28">
        <v>0</v>
      </c>
      <c r="AU2700" s="62"/>
      <c r="DV2700" s="31" t="s">
        <v>66</v>
      </c>
      <c r="DW2700" s="31" t="s">
        <v>69</v>
      </c>
      <c r="DX2700" s="63"/>
      <c r="DY2700" s="63"/>
      <c r="DZ2700" s="63"/>
      <c r="EA2700" s="167"/>
      <c r="EB2700" s="60"/>
      <c r="EC2700" s="60"/>
      <c r="ED2700" s="60"/>
      <c r="EE2700" s="60"/>
      <c r="EF2700" s="60"/>
      <c r="EG2700" s="60"/>
      <c r="EH2700" s="60"/>
      <c r="EI2700" s="60"/>
      <c r="EJ2700" s="60"/>
      <c r="EK2700" s="60"/>
      <c r="EL2700" s="60"/>
      <c r="EM2700" s="60"/>
      <c r="EN2700" s="60"/>
      <c r="EO2700" s="60"/>
      <c r="EP2700" s="60"/>
      <c r="EQ2700" s="60"/>
      <c r="ER2700" s="60"/>
      <c r="ES2700" s="60"/>
      <c r="ET2700" s="60"/>
      <c r="EU2700" s="60"/>
      <c r="EV2700" s="60"/>
      <c r="EW2700" s="60"/>
      <c r="EX2700" s="60"/>
      <c r="EY2700" s="60"/>
      <c r="EZ2700" s="60"/>
      <c r="FA2700" s="60"/>
      <c r="FB2700" s="60"/>
    </row>
    <row r="2701" spans="22:158" x14ac:dyDescent="0.25">
      <c r="W2701" s="33"/>
      <c r="X2701" s="33"/>
      <c r="AH2701" s="38">
        <v>100</v>
      </c>
      <c r="AI2701" s="38">
        <v>115</v>
      </c>
      <c r="AJ2701" s="38">
        <v>18350</v>
      </c>
      <c r="AK2701" s="38">
        <v>30</v>
      </c>
      <c r="AL2701" s="38">
        <v>3601258</v>
      </c>
      <c r="AM2701" s="61" t="s">
        <v>1816</v>
      </c>
      <c r="AN2701" s="61" t="s">
        <v>1697</v>
      </c>
      <c r="AO2701" s="61" t="s">
        <v>1663</v>
      </c>
      <c r="AP2701" s="61" t="s">
        <v>5036</v>
      </c>
      <c r="AQ2701" s="61" t="s">
        <v>4989</v>
      </c>
      <c r="AR2701" s="28">
        <v>3404</v>
      </c>
      <c r="AS2701" s="28">
        <v>0</v>
      </c>
      <c r="AT2701" s="28">
        <v>0</v>
      </c>
      <c r="AU2701" s="62"/>
      <c r="DV2701" s="31" t="s">
        <v>66</v>
      </c>
      <c r="DW2701" s="31" t="s">
        <v>69</v>
      </c>
      <c r="DX2701" s="63"/>
      <c r="DY2701" s="63"/>
      <c r="DZ2701" s="63"/>
      <c r="EA2701" s="167"/>
      <c r="EB2701" s="60"/>
      <c r="EC2701" s="60"/>
      <c r="ED2701" s="60"/>
      <c r="EE2701" s="60"/>
      <c r="EF2701" s="60"/>
      <c r="EG2701" s="60"/>
      <c r="EH2701" s="60"/>
      <c r="EI2701" s="60"/>
      <c r="EJ2701" s="60"/>
      <c r="EK2701" s="60"/>
      <c r="EL2701" s="60"/>
      <c r="EM2701" s="60"/>
      <c r="EN2701" s="60"/>
      <c r="EO2701" s="60"/>
      <c r="EP2701" s="60"/>
      <c r="EQ2701" s="60"/>
      <c r="ER2701" s="60"/>
      <c r="ES2701" s="60"/>
      <c r="ET2701" s="60"/>
      <c r="EU2701" s="60"/>
      <c r="EV2701" s="60"/>
      <c r="EW2701" s="60"/>
      <c r="EX2701" s="60"/>
      <c r="EY2701" s="60"/>
      <c r="EZ2701" s="60"/>
      <c r="FA2701" s="60"/>
      <c r="FB2701" s="60"/>
    </row>
    <row r="2702" spans="22:158" x14ac:dyDescent="0.25">
      <c r="W2702" s="33"/>
      <c r="X2702" s="33"/>
      <c r="AH2702" s="38">
        <v>100</v>
      </c>
      <c r="AI2702" s="38">
        <v>120</v>
      </c>
      <c r="AJ2702" s="38">
        <v>10250</v>
      </c>
      <c r="AK2702" s="38">
        <v>30</v>
      </c>
      <c r="AL2702" s="38">
        <v>3601258</v>
      </c>
      <c r="AM2702" s="61" t="s">
        <v>1816</v>
      </c>
      <c r="AN2702" s="61" t="s">
        <v>1689</v>
      </c>
      <c r="AO2702" s="61" t="s">
        <v>5048</v>
      </c>
      <c r="AP2702" s="61" t="s">
        <v>5036</v>
      </c>
      <c r="AQ2702" s="61" t="s">
        <v>4989</v>
      </c>
      <c r="AR2702" s="28">
        <v>10942.9</v>
      </c>
      <c r="AS2702" s="28">
        <v>0</v>
      </c>
      <c r="AT2702" s="28">
        <v>0</v>
      </c>
      <c r="AU2702" s="62"/>
      <c r="DV2702" s="31" t="s">
        <v>66</v>
      </c>
      <c r="DW2702" s="31" t="s">
        <v>70</v>
      </c>
      <c r="DX2702" s="63"/>
      <c r="DY2702" s="63"/>
      <c r="DZ2702" s="63"/>
      <c r="EA2702" s="167"/>
      <c r="EB2702" s="60"/>
      <c r="EC2702" s="60"/>
      <c r="ED2702" s="60"/>
      <c r="EE2702" s="60"/>
      <c r="EF2702" s="60"/>
      <c r="EG2702" s="60"/>
      <c r="EH2702" s="60"/>
      <c r="EI2702" s="60"/>
      <c r="EJ2702" s="60"/>
      <c r="EK2702" s="60"/>
      <c r="EL2702" s="60"/>
      <c r="EM2702" s="60"/>
      <c r="EN2702" s="60"/>
      <c r="EO2702" s="60"/>
      <c r="EP2702" s="60"/>
      <c r="EQ2702" s="60"/>
      <c r="ER2702" s="60"/>
      <c r="ES2702" s="60"/>
      <c r="ET2702" s="60"/>
      <c r="EU2702" s="60"/>
      <c r="EV2702" s="60"/>
      <c r="EW2702" s="60"/>
      <c r="EX2702" s="60"/>
      <c r="EY2702" s="60"/>
      <c r="EZ2702" s="60"/>
      <c r="FA2702" s="60"/>
      <c r="FB2702" s="60"/>
    </row>
    <row r="2703" spans="22:158" x14ac:dyDescent="0.25">
      <c r="V2703" s="1"/>
      <c r="W2703" s="33"/>
      <c r="X2703" s="33"/>
      <c r="AH2703" s="38">
        <v>100</v>
      </c>
      <c r="AI2703" s="38">
        <v>120</v>
      </c>
      <c r="AJ2703" s="38">
        <v>11350</v>
      </c>
      <c r="AK2703" s="38">
        <v>30</v>
      </c>
      <c r="AL2703" s="38">
        <v>3601258</v>
      </c>
      <c r="AM2703" s="61" t="s">
        <v>1816</v>
      </c>
      <c r="AN2703" s="61" t="s">
        <v>1689</v>
      </c>
      <c r="AO2703" s="61" t="s">
        <v>5070</v>
      </c>
      <c r="AP2703" s="61" t="s">
        <v>5036</v>
      </c>
      <c r="AQ2703" s="61" t="s">
        <v>4989</v>
      </c>
      <c r="AR2703" s="28">
        <v>1962.3</v>
      </c>
      <c r="AS2703" s="28">
        <v>0</v>
      </c>
      <c r="AT2703" s="28">
        <v>0</v>
      </c>
      <c r="AU2703" s="62"/>
      <c r="DV2703" s="31" t="s">
        <v>66</v>
      </c>
      <c r="DW2703" s="31" t="s">
        <v>70</v>
      </c>
      <c r="DX2703" s="63"/>
      <c r="DY2703" s="63"/>
      <c r="DZ2703" s="63"/>
      <c r="EA2703" s="167"/>
      <c r="EB2703" s="60"/>
      <c r="EC2703" s="60"/>
      <c r="ED2703" s="60"/>
      <c r="EE2703" s="60"/>
      <c r="EF2703" s="60"/>
      <c r="EG2703" s="60"/>
      <c r="EH2703" s="60"/>
      <c r="EI2703" s="60"/>
      <c r="EJ2703" s="60"/>
      <c r="EK2703" s="60"/>
      <c r="EL2703" s="60"/>
      <c r="EM2703" s="60"/>
      <c r="EN2703" s="60"/>
      <c r="EO2703" s="60"/>
      <c r="EP2703" s="60"/>
      <c r="EQ2703" s="60"/>
      <c r="ER2703" s="60"/>
      <c r="ES2703" s="60"/>
      <c r="ET2703" s="60"/>
      <c r="EU2703" s="60"/>
      <c r="EV2703" s="60"/>
      <c r="EW2703" s="60"/>
      <c r="EX2703" s="60"/>
      <c r="EY2703" s="60"/>
      <c r="EZ2703" s="60"/>
      <c r="FA2703" s="60"/>
      <c r="FB2703" s="60"/>
    </row>
    <row r="2704" spans="22:158" x14ac:dyDescent="0.25">
      <c r="W2704" s="33"/>
      <c r="X2704" s="33"/>
      <c r="AH2704" s="38">
        <v>100</v>
      </c>
      <c r="AI2704" s="38">
        <v>120</v>
      </c>
      <c r="AJ2704" s="38">
        <v>14550</v>
      </c>
      <c r="AK2704" s="38">
        <v>30</v>
      </c>
      <c r="AL2704" s="38">
        <v>3601258</v>
      </c>
      <c r="AM2704" s="61" t="s">
        <v>1816</v>
      </c>
      <c r="AN2704" s="61" t="s">
        <v>1689</v>
      </c>
      <c r="AO2704" s="61" t="s">
        <v>1579</v>
      </c>
      <c r="AP2704" s="61" t="s">
        <v>5036</v>
      </c>
      <c r="AQ2704" s="61" t="s">
        <v>4989</v>
      </c>
      <c r="AR2704" s="28">
        <v>274.60000000000002</v>
      </c>
      <c r="AS2704" s="28">
        <v>0</v>
      </c>
      <c r="AT2704" s="28">
        <v>0</v>
      </c>
      <c r="AU2704" s="62"/>
      <c r="DV2704" s="31" t="s">
        <v>66</v>
      </c>
      <c r="DW2704" s="31" t="s">
        <v>70</v>
      </c>
      <c r="DX2704" s="63"/>
      <c r="DY2704" s="63"/>
      <c r="DZ2704" s="63"/>
      <c r="EA2704" s="167"/>
      <c r="EB2704" s="60"/>
      <c r="EC2704" s="60"/>
      <c r="ED2704" s="60"/>
      <c r="EE2704" s="60"/>
      <c r="EF2704" s="60"/>
      <c r="EG2704" s="60"/>
      <c r="EH2704" s="60"/>
      <c r="EI2704" s="60"/>
      <c r="EJ2704" s="60"/>
      <c r="EK2704" s="60"/>
      <c r="EL2704" s="60"/>
      <c r="EM2704" s="60"/>
      <c r="EN2704" s="60"/>
      <c r="EO2704" s="60"/>
      <c r="EP2704" s="60"/>
      <c r="EQ2704" s="60"/>
      <c r="ER2704" s="60"/>
      <c r="ES2704" s="60"/>
      <c r="ET2704" s="60"/>
      <c r="EU2704" s="60"/>
      <c r="EV2704" s="60"/>
      <c r="EW2704" s="60"/>
      <c r="EX2704" s="60"/>
      <c r="EY2704" s="60"/>
      <c r="EZ2704" s="60"/>
      <c r="FA2704" s="60"/>
      <c r="FB2704" s="60"/>
    </row>
    <row r="2705" spans="23:158" x14ac:dyDescent="0.25">
      <c r="W2705" s="33"/>
      <c r="X2705" s="33"/>
      <c r="AH2705" s="38">
        <v>100</v>
      </c>
      <c r="AI2705" s="38">
        <v>120</v>
      </c>
      <c r="AJ2705" s="38">
        <v>14850</v>
      </c>
      <c r="AK2705" s="38">
        <v>30</v>
      </c>
      <c r="AL2705" s="38">
        <v>3601258</v>
      </c>
      <c r="AM2705" s="61" t="s">
        <v>1816</v>
      </c>
      <c r="AN2705" s="61" t="s">
        <v>1689</v>
      </c>
      <c r="AO2705" s="61" t="s">
        <v>1585</v>
      </c>
      <c r="AP2705" s="61" t="s">
        <v>5036</v>
      </c>
      <c r="AQ2705" s="61" t="s">
        <v>4989</v>
      </c>
      <c r="AR2705" s="28">
        <v>553.29999999999995</v>
      </c>
      <c r="AS2705" s="28">
        <v>0</v>
      </c>
      <c r="AT2705" s="28">
        <v>0</v>
      </c>
      <c r="AU2705" s="62"/>
      <c r="DV2705" s="31" t="s">
        <v>66</v>
      </c>
      <c r="DW2705" s="31" t="s">
        <v>70</v>
      </c>
      <c r="DX2705" s="63"/>
      <c r="DY2705" s="63"/>
      <c r="DZ2705" s="63"/>
      <c r="EA2705" s="167"/>
      <c r="EB2705" s="60"/>
      <c r="EC2705" s="60"/>
      <c r="ED2705" s="60"/>
      <c r="EE2705" s="60"/>
      <c r="EF2705" s="60"/>
      <c r="EG2705" s="60"/>
      <c r="EH2705" s="60"/>
      <c r="EI2705" s="60"/>
      <c r="EJ2705" s="60"/>
      <c r="EK2705" s="60"/>
      <c r="EL2705" s="60"/>
      <c r="EM2705" s="60"/>
      <c r="EN2705" s="60"/>
      <c r="EO2705" s="60"/>
      <c r="EP2705" s="60"/>
      <c r="EQ2705" s="60"/>
      <c r="ER2705" s="60"/>
      <c r="ES2705" s="60"/>
      <c r="ET2705" s="60"/>
      <c r="EU2705" s="60"/>
      <c r="EV2705" s="60"/>
      <c r="EW2705" s="60"/>
      <c r="EX2705" s="60"/>
      <c r="EY2705" s="60"/>
      <c r="EZ2705" s="60"/>
      <c r="FA2705" s="60"/>
      <c r="FB2705" s="60"/>
    </row>
    <row r="2706" spans="23:158" x14ac:dyDescent="0.25">
      <c r="W2706" s="33"/>
      <c r="X2706" s="33"/>
      <c r="AH2706" s="38">
        <v>100</v>
      </c>
      <c r="AI2706" s="38">
        <v>120</v>
      </c>
      <c r="AJ2706" s="38">
        <v>17550</v>
      </c>
      <c r="AK2706" s="38">
        <v>30</v>
      </c>
      <c r="AL2706" s="38">
        <v>3601258</v>
      </c>
      <c r="AM2706" s="61" t="s">
        <v>1816</v>
      </c>
      <c r="AN2706" s="61" t="s">
        <v>1689</v>
      </c>
      <c r="AO2706" s="61" t="s">
        <v>1645</v>
      </c>
      <c r="AP2706" s="61" t="s">
        <v>5036</v>
      </c>
      <c r="AQ2706" s="61" t="s">
        <v>4989</v>
      </c>
      <c r="AR2706" s="28">
        <v>11057.8</v>
      </c>
      <c r="AS2706" s="28">
        <v>0</v>
      </c>
      <c r="AT2706" s="28">
        <v>0</v>
      </c>
      <c r="AU2706" s="62"/>
      <c r="DV2706" s="31" t="s">
        <v>66</v>
      </c>
      <c r="DW2706" s="31" t="s">
        <v>70</v>
      </c>
      <c r="DX2706" s="63"/>
      <c r="DY2706" s="63"/>
      <c r="DZ2706" s="63"/>
      <c r="EA2706" s="167"/>
      <c r="EB2706" s="60"/>
      <c r="EC2706" s="60"/>
      <c r="ED2706" s="60"/>
      <c r="EE2706" s="60"/>
      <c r="EF2706" s="60"/>
      <c r="EG2706" s="60"/>
      <c r="EH2706" s="60"/>
      <c r="EI2706" s="60"/>
      <c r="EJ2706" s="60"/>
      <c r="EK2706" s="60"/>
      <c r="EL2706" s="60"/>
      <c r="EM2706" s="60"/>
      <c r="EN2706" s="60"/>
      <c r="EO2706" s="60"/>
      <c r="EP2706" s="60"/>
      <c r="EQ2706" s="60"/>
      <c r="ER2706" s="60"/>
      <c r="ES2706" s="60"/>
      <c r="ET2706" s="60"/>
      <c r="EU2706" s="60"/>
      <c r="EV2706" s="60"/>
      <c r="EW2706" s="60"/>
      <c r="EX2706" s="60"/>
      <c r="EY2706" s="60"/>
      <c r="EZ2706" s="60"/>
      <c r="FA2706" s="60"/>
      <c r="FB2706" s="60"/>
    </row>
    <row r="2707" spans="23:158" x14ac:dyDescent="0.25">
      <c r="W2707" s="33"/>
      <c r="X2707" s="33"/>
      <c r="AH2707" s="38">
        <v>100</v>
      </c>
      <c r="AI2707" s="38">
        <v>125</v>
      </c>
      <c r="AJ2707" s="38">
        <v>11730</v>
      </c>
      <c r="AK2707" s="38">
        <v>30</v>
      </c>
      <c r="AL2707" s="38">
        <v>3601258</v>
      </c>
      <c r="AM2707" s="61" t="s">
        <v>1816</v>
      </c>
      <c r="AN2707" s="61" t="s">
        <v>1692</v>
      </c>
      <c r="AO2707" s="61" t="s">
        <v>5079</v>
      </c>
      <c r="AP2707" s="61" t="s">
        <v>5036</v>
      </c>
      <c r="AQ2707" s="61" t="s">
        <v>4989</v>
      </c>
      <c r="AR2707" s="28">
        <v>3273.1</v>
      </c>
      <c r="AS2707" s="28">
        <v>0</v>
      </c>
      <c r="AT2707" s="28">
        <v>0</v>
      </c>
      <c r="AU2707" s="62"/>
      <c r="DV2707" s="31" t="s">
        <v>66</v>
      </c>
      <c r="DW2707" s="31" t="s">
        <v>71</v>
      </c>
      <c r="DX2707" s="63"/>
      <c r="DY2707" s="63"/>
      <c r="DZ2707" s="63"/>
      <c r="EA2707" s="167"/>
      <c r="EB2707" s="60"/>
      <c r="EC2707" s="60"/>
      <c r="ED2707" s="60"/>
      <c r="EE2707" s="60"/>
      <c r="EF2707" s="60"/>
      <c r="EG2707" s="60"/>
      <c r="EH2707" s="60"/>
      <c r="EI2707" s="60"/>
      <c r="EJ2707" s="60"/>
      <c r="EK2707" s="60"/>
      <c r="EL2707" s="60"/>
      <c r="EM2707" s="60"/>
      <c r="EN2707" s="60"/>
      <c r="EO2707" s="60"/>
      <c r="EP2707" s="60"/>
      <c r="EQ2707" s="60"/>
      <c r="ER2707" s="60"/>
      <c r="ES2707" s="60"/>
      <c r="ET2707" s="60"/>
      <c r="EU2707" s="60"/>
      <c r="EV2707" s="60"/>
      <c r="EW2707" s="60"/>
      <c r="EX2707" s="60"/>
      <c r="EY2707" s="60"/>
      <c r="EZ2707" s="60"/>
      <c r="FA2707" s="60"/>
      <c r="FB2707" s="60"/>
    </row>
    <row r="2708" spans="23:158" x14ac:dyDescent="0.25">
      <c r="W2708" s="33"/>
      <c r="X2708" s="33"/>
      <c r="AH2708" s="38">
        <v>100</v>
      </c>
      <c r="AI2708" s="38">
        <v>125</v>
      </c>
      <c r="AJ2708" s="38">
        <v>13350</v>
      </c>
      <c r="AK2708" s="38">
        <v>30</v>
      </c>
      <c r="AL2708" s="38">
        <v>3601258</v>
      </c>
      <c r="AM2708" s="61" t="s">
        <v>1816</v>
      </c>
      <c r="AN2708" s="61" t="s">
        <v>1692</v>
      </c>
      <c r="AO2708" s="61" t="s">
        <v>5109</v>
      </c>
      <c r="AP2708" s="61" t="s">
        <v>5036</v>
      </c>
      <c r="AQ2708" s="61" t="s">
        <v>4989</v>
      </c>
      <c r="AR2708" s="28">
        <v>309.39999999999998</v>
      </c>
      <c r="AS2708" s="28">
        <v>0</v>
      </c>
      <c r="AT2708" s="28">
        <v>0</v>
      </c>
      <c r="AU2708" s="62"/>
      <c r="DV2708" s="31" t="s">
        <v>66</v>
      </c>
      <c r="DW2708" s="31" t="s">
        <v>71</v>
      </c>
      <c r="DX2708" s="63"/>
      <c r="DY2708" s="63"/>
      <c r="DZ2708" s="63"/>
      <c r="EA2708" s="167"/>
      <c r="EB2708" s="60"/>
      <c r="EC2708" s="60"/>
      <c r="ED2708" s="60"/>
      <c r="EE2708" s="60"/>
      <c r="EF2708" s="60"/>
      <c r="EG2708" s="60"/>
      <c r="EH2708" s="60"/>
      <c r="EI2708" s="60"/>
      <c r="EJ2708" s="60"/>
      <c r="EK2708" s="60"/>
      <c r="EL2708" s="60"/>
      <c r="EM2708" s="60"/>
      <c r="EN2708" s="60"/>
      <c r="EO2708" s="60"/>
      <c r="EP2708" s="60"/>
      <c r="EQ2708" s="60"/>
      <c r="ER2708" s="60"/>
      <c r="ES2708" s="60"/>
      <c r="ET2708" s="60"/>
      <c r="EU2708" s="60"/>
      <c r="EV2708" s="60"/>
      <c r="EW2708" s="60"/>
      <c r="EX2708" s="60"/>
      <c r="EY2708" s="60"/>
      <c r="EZ2708" s="60"/>
      <c r="FA2708" s="60"/>
      <c r="FB2708" s="60"/>
    </row>
    <row r="2709" spans="23:158" x14ac:dyDescent="0.25">
      <c r="W2709" s="33"/>
      <c r="X2709" s="33"/>
      <c r="AH2709" s="38">
        <v>100</v>
      </c>
      <c r="AI2709" s="38">
        <v>125</v>
      </c>
      <c r="AJ2709" s="38">
        <v>14350</v>
      </c>
      <c r="AK2709" s="38">
        <v>30</v>
      </c>
      <c r="AL2709" s="38">
        <v>3601258</v>
      </c>
      <c r="AM2709" s="61" t="s">
        <v>1816</v>
      </c>
      <c r="AN2709" s="61" t="s">
        <v>1692</v>
      </c>
      <c r="AO2709" s="61" t="s">
        <v>1575</v>
      </c>
      <c r="AP2709" s="61" t="s">
        <v>5036</v>
      </c>
      <c r="AQ2709" s="61" t="s">
        <v>4989</v>
      </c>
      <c r="AR2709" s="28">
        <v>20659.900000000001</v>
      </c>
      <c r="AS2709" s="28">
        <v>0</v>
      </c>
      <c r="AT2709" s="28">
        <v>0</v>
      </c>
      <c r="AU2709" s="62"/>
      <c r="DV2709" s="31" t="s">
        <v>66</v>
      </c>
      <c r="DW2709" s="31" t="s">
        <v>71</v>
      </c>
      <c r="DX2709" s="63"/>
      <c r="DY2709" s="63"/>
      <c r="DZ2709" s="63"/>
      <c r="EA2709" s="167"/>
      <c r="EB2709" s="60"/>
      <c r="EC2709" s="60"/>
      <c r="ED2709" s="60"/>
      <c r="EE2709" s="60"/>
      <c r="EF2709" s="60"/>
      <c r="EG2709" s="60"/>
      <c r="EH2709" s="60"/>
      <c r="EI2709" s="60"/>
      <c r="EJ2709" s="60"/>
      <c r="EK2709" s="60"/>
      <c r="EL2709" s="60"/>
      <c r="EM2709" s="60"/>
      <c r="EN2709" s="60"/>
      <c r="EO2709" s="60"/>
      <c r="EP2709" s="60"/>
      <c r="EQ2709" s="60"/>
      <c r="ER2709" s="60"/>
      <c r="ES2709" s="60"/>
      <c r="ET2709" s="60"/>
      <c r="EU2709" s="60"/>
      <c r="EV2709" s="60"/>
      <c r="EW2709" s="60"/>
      <c r="EX2709" s="60"/>
      <c r="EY2709" s="60"/>
      <c r="EZ2709" s="60"/>
      <c r="FA2709" s="60"/>
      <c r="FB2709" s="60"/>
    </row>
    <row r="2710" spans="23:158" x14ac:dyDescent="0.25">
      <c r="W2710" s="33"/>
      <c r="X2710" s="33"/>
      <c r="AH2710" s="38">
        <v>100</v>
      </c>
      <c r="AI2710" s="38">
        <v>125</v>
      </c>
      <c r="AJ2710" s="38">
        <v>15700</v>
      </c>
      <c r="AK2710" s="38">
        <v>30</v>
      </c>
      <c r="AL2710" s="38">
        <v>3601258</v>
      </c>
      <c r="AM2710" s="61" t="s">
        <v>1816</v>
      </c>
      <c r="AN2710" s="61" t="s">
        <v>1692</v>
      </c>
      <c r="AO2710" s="61" t="s">
        <v>1605</v>
      </c>
      <c r="AP2710" s="61" t="s">
        <v>5036</v>
      </c>
      <c r="AQ2710" s="61" t="s">
        <v>4989</v>
      </c>
      <c r="AR2710" s="28">
        <v>283752.8</v>
      </c>
      <c r="AS2710" s="28">
        <v>0</v>
      </c>
      <c r="AT2710" s="28">
        <v>0</v>
      </c>
      <c r="AU2710" s="62"/>
      <c r="DV2710" s="31" t="s">
        <v>66</v>
      </c>
      <c r="DW2710" s="31" t="s">
        <v>71</v>
      </c>
      <c r="DX2710" s="63"/>
      <c r="DY2710" s="63"/>
      <c r="DZ2710" s="63"/>
      <c r="EA2710" s="167"/>
      <c r="EB2710" s="60"/>
      <c r="EC2710" s="60"/>
      <c r="ED2710" s="60"/>
      <c r="EE2710" s="60"/>
      <c r="EF2710" s="60"/>
      <c r="EG2710" s="60"/>
      <c r="EH2710" s="60"/>
      <c r="EI2710" s="60"/>
      <c r="EJ2710" s="60"/>
      <c r="EK2710" s="60"/>
      <c r="EL2710" s="60"/>
      <c r="EM2710" s="60"/>
      <c r="EN2710" s="60"/>
      <c r="EO2710" s="60"/>
      <c r="EP2710" s="60"/>
      <c r="EQ2710" s="60"/>
      <c r="ER2710" s="60"/>
      <c r="ES2710" s="60"/>
      <c r="ET2710" s="60"/>
      <c r="EU2710" s="60"/>
      <c r="EV2710" s="60"/>
      <c r="EW2710" s="60"/>
      <c r="EX2710" s="60"/>
      <c r="EY2710" s="60"/>
      <c r="EZ2710" s="60"/>
      <c r="FA2710" s="60"/>
      <c r="FB2710" s="60"/>
    </row>
    <row r="2711" spans="23:158" x14ac:dyDescent="0.25">
      <c r="W2711" s="33"/>
      <c r="X2711" s="33"/>
      <c r="AH2711" s="38">
        <v>100</v>
      </c>
      <c r="AI2711" s="38">
        <v>125</v>
      </c>
      <c r="AJ2711" s="38">
        <v>16380</v>
      </c>
      <c r="AK2711" s="38">
        <v>30</v>
      </c>
      <c r="AL2711" s="38">
        <v>3601258</v>
      </c>
      <c r="AM2711" s="61" t="s">
        <v>1816</v>
      </c>
      <c r="AN2711" s="61" t="s">
        <v>1692</v>
      </c>
      <c r="AO2711" s="61" t="s">
        <v>894</v>
      </c>
      <c r="AP2711" s="61" t="s">
        <v>5036</v>
      </c>
      <c r="AQ2711" s="61" t="s">
        <v>4989</v>
      </c>
      <c r="AR2711" s="28">
        <v>137783.6</v>
      </c>
      <c r="AS2711" s="28">
        <v>0</v>
      </c>
      <c r="AT2711" s="28">
        <v>0</v>
      </c>
      <c r="AU2711" s="62"/>
      <c r="DV2711" s="31" t="s">
        <v>66</v>
      </c>
      <c r="DW2711" s="31" t="s">
        <v>71</v>
      </c>
      <c r="DX2711" s="63"/>
      <c r="DY2711" s="63"/>
      <c r="DZ2711" s="63"/>
      <c r="EA2711" s="167"/>
      <c r="EB2711" s="60"/>
      <c r="EC2711" s="60"/>
      <c r="ED2711" s="60"/>
      <c r="EE2711" s="60"/>
      <c r="EF2711" s="60"/>
      <c r="EG2711" s="60"/>
      <c r="EH2711" s="60"/>
      <c r="EI2711" s="60"/>
      <c r="EJ2711" s="60"/>
      <c r="EK2711" s="60"/>
      <c r="EL2711" s="60"/>
      <c r="EM2711" s="60"/>
      <c r="EN2711" s="60"/>
      <c r="EO2711" s="60"/>
      <c r="EP2711" s="60"/>
      <c r="EQ2711" s="60"/>
      <c r="ER2711" s="60"/>
      <c r="ES2711" s="60"/>
      <c r="ET2711" s="60"/>
      <c r="EU2711" s="60"/>
      <c r="EV2711" s="60"/>
      <c r="EW2711" s="60"/>
      <c r="EX2711" s="60"/>
      <c r="EY2711" s="60"/>
      <c r="EZ2711" s="60"/>
      <c r="FA2711" s="60"/>
      <c r="FB2711" s="60"/>
    </row>
    <row r="2712" spans="23:158" x14ac:dyDescent="0.25">
      <c r="W2712" s="33"/>
      <c r="X2712" s="33"/>
      <c r="AH2712" s="38">
        <v>100</v>
      </c>
      <c r="AI2712" s="38">
        <v>130</v>
      </c>
      <c r="AJ2712" s="38">
        <v>14200</v>
      </c>
      <c r="AK2712" s="38">
        <v>30</v>
      </c>
      <c r="AL2712" s="38">
        <v>3601258</v>
      </c>
      <c r="AM2712" s="61" t="s">
        <v>1816</v>
      </c>
      <c r="AN2712" s="61" t="s">
        <v>1687</v>
      </c>
      <c r="AO2712" s="61" t="s">
        <v>5127</v>
      </c>
      <c r="AP2712" s="61" t="s">
        <v>5036</v>
      </c>
      <c r="AQ2712" s="61" t="s">
        <v>4989</v>
      </c>
      <c r="AR2712" s="28">
        <v>5.6</v>
      </c>
      <c r="AS2712" s="28">
        <v>0</v>
      </c>
      <c r="AT2712" s="28">
        <v>0</v>
      </c>
      <c r="AU2712" s="62"/>
      <c r="DV2712" s="31" t="s">
        <v>66</v>
      </c>
      <c r="DW2712" s="31" t="s">
        <v>72</v>
      </c>
      <c r="DX2712" s="63"/>
      <c r="DY2712" s="63"/>
      <c r="DZ2712" s="63"/>
      <c r="EA2712" s="167"/>
      <c r="EB2712" s="60"/>
      <c r="EC2712" s="60"/>
      <c r="ED2712" s="60"/>
      <c r="EE2712" s="60"/>
      <c r="EF2712" s="60"/>
      <c r="EG2712" s="60"/>
      <c r="EH2712" s="60"/>
      <c r="EI2712" s="60"/>
      <c r="EJ2712" s="60"/>
      <c r="EK2712" s="60"/>
      <c r="EL2712" s="60"/>
      <c r="EM2712" s="60"/>
      <c r="EN2712" s="60"/>
      <c r="EO2712" s="60"/>
      <c r="EP2712" s="60"/>
      <c r="EQ2712" s="60"/>
      <c r="ER2712" s="60"/>
      <c r="ES2712" s="60"/>
      <c r="ET2712" s="60"/>
      <c r="EU2712" s="60"/>
      <c r="EV2712" s="60"/>
      <c r="EW2712" s="60"/>
      <c r="EX2712" s="60"/>
      <c r="EY2712" s="60"/>
      <c r="EZ2712" s="60"/>
      <c r="FA2712" s="60"/>
      <c r="FB2712" s="60"/>
    </row>
    <row r="2713" spans="23:158" x14ac:dyDescent="0.25">
      <c r="W2713" s="33"/>
      <c r="X2713" s="33"/>
      <c r="AH2713" s="38">
        <v>100</v>
      </c>
      <c r="AI2713" s="38">
        <v>130</v>
      </c>
      <c r="AJ2713" s="38">
        <v>17400</v>
      </c>
      <c r="AK2713" s="38">
        <v>30</v>
      </c>
      <c r="AL2713" s="38">
        <v>3601258</v>
      </c>
      <c r="AM2713" s="61" t="s">
        <v>1816</v>
      </c>
      <c r="AN2713" s="61" t="s">
        <v>1687</v>
      </c>
      <c r="AO2713" s="61" t="s">
        <v>1642</v>
      </c>
      <c r="AP2713" s="61" t="s">
        <v>5036</v>
      </c>
      <c r="AQ2713" s="61" t="s">
        <v>4989</v>
      </c>
      <c r="AR2713" s="28">
        <v>3803</v>
      </c>
      <c r="AS2713" s="28">
        <v>0</v>
      </c>
      <c r="AT2713" s="28">
        <v>0</v>
      </c>
      <c r="AU2713" s="62"/>
      <c r="DV2713" s="31" t="s">
        <v>66</v>
      </c>
      <c r="DW2713" s="31" t="s">
        <v>72</v>
      </c>
      <c r="DX2713" s="63"/>
      <c r="DY2713" s="63"/>
      <c r="DZ2713" s="63"/>
      <c r="EA2713" s="167"/>
      <c r="EB2713" s="60"/>
      <c r="EC2713" s="60"/>
      <c r="ED2713" s="60"/>
      <c r="EE2713" s="60"/>
      <c r="EF2713" s="60"/>
      <c r="EG2713" s="60"/>
      <c r="EH2713" s="60"/>
      <c r="EI2713" s="60"/>
      <c r="EJ2713" s="60"/>
      <c r="EK2713" s="60"/>
      <c r="EL2713" s="60"/>
      <c r="EM2713" s="60"/>
      <c r="EN2713" s="60"/>
      <c r="EO2713" s="60"/>
      <c r="EP2713" s="60"/>
      <c r="EQ2713" s="60"/>
      <c r="ER2713" s="60"/>
      <c r="ES2713" s="60"/>
      <c r="ET2713" s="60"/>
      <c r="EU2713" s="60"/>
      <c r="EV2713" s="60"/>
      <c r="EW2713" s="60"/>
      <c r="EX2713" s="60"/>
      <c r="EY2713" s="60"/>
      <c r="EZ2713" s="60"/>
      <c r="FA2713" s="60"/>
      <c r="FB2713" s="60"/>
    </row>
    <row r="2714" spans="23:158" x14ac:dyDescent="0.25">
      <c r="W2714" s="33"/>
      <c r="X2714" s="33"/>
      <c r="AH2714" s="38">
        <v>100</v>
      </c>
      <c r="AI2714" s="38">
        <v>140</v>
      </c>
      <c r="AJ2714" s="38">
        <v>11400</v>
      </c>
      <c r="AK2714" s="38">
        <v>30</v>
      </c>
      <c r="AL2714" s="38">
        <v>3601258</v>
      </c>
      <c r="AM2714" s="61" t="s">
        <v>1816</v>
      </c>
      <c r="AN2714" s="61" t="s">
        <v>1690</v>
      </c>
      <c r="AO2714" s="61" t="s">
        <v>5071</v>
      </c>
      <c r="AP2714" s="61" t="s">
        <v>5036</v>
      </c>
      <c r="AQ2714" s="61" t="s">
        <v>4989</v>
      </c>
      <c r="AR2714" s="28">
        <v>5739.3</v>
      </c>
      <c r="AS2714" s="28">
        <v>0</v>
      </c>
      <c r="AT2714" s="28">
        <v>0</v>
      </c>
      <c r="AU2714" s="62"/>
      <c r="DV2714" s="31" t="s">
        <v>66</v>
      </c>
      <c r="DW2714" s="31" t="s">
        <v>73</v>
      </c>
      <c r="DX2714" s="63"/>
      <c r="DY2714" s="63"/>
      <c r="DZ2714" s="63"/>
      <c r="EA2714" s="167"/>
      <c r="EB2714" s="60"/>
      <c r="EC2714" s="60"/>
      <c r="ED2714" s="60"/>
      <c r="EE2714" s="60"/>
      <c r="EF2714" s="60"/>
      <c r="EG2714" s="60"/>
      <c r="EH2714" s="60"/>
      <c r="EI2714" s="60"/>
      <c r="EJ2714" s="60"/>
      <c r="EK2714" s="60"/>
      <c r="EL2714" s="60"/>
      <c r="EM2714" s="60"/>
      <c r="EN2714" s="60"/>
      <c r="EO2714" s="60"/>
      <c r="EP2714" s="60"/>
      <c r="EQ2714" s="60"/>
      <c r="ER2714" s="60"/>
      <c r="ES2714" s="60"/>
      <c r="ET2714" s="60"/>
      <c r="EU2714" s="60"/>
      <c r="EV2714" s="60"/>
      <c r="EW2714" s="60"/>
      <c r="EX2714" s="60"/>
      <c r="EY2714" s="60"/>
      <c r="EZ2714" s="60"/>
      <c r="FA2714" s="60"/>
      <c r="FB2714" s="60"/>
    </row>
    <row r="2715" spans="23:158" x14ac:dyDescent="0.25">
      <c r="W2715" s="33"/>
      <c r="X2715" s="33"/>
      <c r="AH2715" s="38">
        <v>100</v>
      </c>
      <c r="AI2715" s="38">
        <v>145</v>
      </c>
      <c r="AJ2715" s="38">
        <v>10550</v>
      </c>
      <c r="AK2715" s="38">
        <v>30</v>
      </c>
      <c r="AL2715" s="38">
        <v>3601258</v>
      </c>
      <c r="AM2715" s="61" t="s">
        <v>1816</v>
      </c>
      <c r="AN2715" s="61" t="s">
        <v>1691</v>
      </c>
      <c r="AO2715" s="61" t="s">
        <v>5054</v>
      </c>
      <c r="AP2715" s="61" t="s">
        <v>5036</v>
      </c>
      <c r="AQ2715" s="61" t="s">
        <v>4989</v>
      </c>
      <c r="AR2715" s="28">
        <v>14129.8</v>
      </c>
      <c r="AS2715" s="28">
        <v>0</v>
      </c>
      <c r="AT2715" s="28">
        <v>0</v>
      </c>
      <c r="AU2715" s="62"/>
      <c r="DV2715" s="31" t="s">
        <v>66</v>
      </c>
      <c r="DW2715" s="31" t="s">
        <v>74</v>
      </c>
      <c r="DX2715" s="63"/>
      <c r="DY2715" s="63"/>
      <c r="DZ2715" s="63"/>
      <c r="EA2715" s="167"/>
      <c r="EB2715" s="60"/>
      <c r="EC2715" s="60"/>
      <c r="ED2715" s="60"/>
      <c r="EE2715" s="60"/>
      <c r="EF2715" s="60"/>
      <c r="EG2715" s="60"/>
      <c r="EH2715" s="60"/>
      <c r="EI2715" s="60"/>
      <c r="EJ2715" s="60"/>
      <c r="EK2715" s="60"/>
      <c r="EL2715" s="60"/>
      <c r="EM2715" s="60"/>
      <c r="EN2715" s="60"/>
      <c r="EO2715" s="60"/>
      <c r="EP2715" s="60"/>
      <c r="EQ2715" s="60"/>
      <c r="ER2715" s="60"/>
      <c r="ES2715" s="60"/>
      <c r="ET2715" s="60"/>
      <c r="EU2715" s="60"/>
      <c r="EV2715" s="60"/>
      <c r="EW2715" s="60"/>
      <c r="EX2715" s="60"/>
      <c r="EY2715" s="60"/>
      <c r="EZ2715" s="60"/>
      <c r="FA2715" s="60"/>
      <c r="FB2715" s="60"/>
    </row>
    <row r="2716" spans="23:158" x14ac:dyDescent="0.25">
      <c r="W2716" s="33"/>
      <c r="X2716" s="33"/>
      <c r="AH2716" s="38">
        <v>100</v>
      </c>
      <c r="AI2716" s="38">
        <v>145</v>
      </c>
      <c r="AJ2716" s="38">
        <v>11050</v>
      </c>
      <c r="AK2716" s="38">
        <v>30</v>
      </c>
      <c r="AL2716" s="38">
        <v>3601258</v>
      </c>
      <c r="AM2716" s="61" t="s">
        <v>1816</v>
      </c>
      <c r="AN2716" s="61" t="s">
        <v>1691</v>
      </c>
      <c r="AO2716" s="61" t="s">
        <v>5064</v>
      </c>
      <c r="AP2716" s="61" t="s">
        <v>5036</v>
      </c>
      <c r="AQ2716" s="61" t="s">
        <v>4989</v>
      </c>
      <c r="AR2716" s="28">
        <v>2989.1</v>
      </c>
      <c r="AS2716" s="28">
        <v>0</v>
      </c>
      <c r="AT2716" s="28">
        <v>0</v>
      </c>
      <c r="AU2716" s="62"/>
      <c r="DV2716" s="31" t="s">
        <v>66</v>
      </c>
      <c r="DW2716" s="31" t="s">
        <v>74</v>
      </c>
      <c r="DX2716" s="63"/>
      <c r="DY2716" s="63"/>
      <c r="DZ2716" s="63"/>
      <c r="EA2716" s="167"/>
      <c r="EB2716" s="60"/>
      <c r="EC2716" s="60"/>
      <c r="ED2716" s="60"/>
      <c r="EE2716" s="60"/>
      <c r="EF2716" s="60"/>
      <c r="EG2716" s="60"/>
      <c r="EH2716" s="60"/>
      <c r="EI2716" s="60"/>
      <c r="EJ2716" s="60"/>
      <c r="EK2716" s="60"/>
      <c r="EL2716" s="60"/>
      <c r="EM2716" s="60"/>
      <c r="EN2716" s="60"/>
      <c r="EO2716" s="60"/>
      <c r="EP2716" s="60"/>
      <c r="EQ2716" s="60"/>
      <c r="ER2716" s="60"/>
      <c r="ES2716" s="60"/>
      <c r="ET2716" s="60"/>
      <c r="EU2716" s="60"/>
      <c r="EV2716" s="60"/>
      <c r="EW2716" s="60"/>
      <c r="EX2716" s="60"/>
      <c r="EY2716" s="60"/>
      <c r="EZ2716" s="60"/>
      <c r="FA2716" s="60"/>
      <c r="FB2716" s="60"/>
    </row>
    <row r="2717" spans="23:158" x14ac:dyDescent="0.25">
      <c r="W2717" s="33"/>
      <c r="X2717" s="33"/>
      <c r="AH2717" s="38">
        <v>100</v>
      </c>
      <c r="AI2717" s="38">
        <v>145</v>
      </c>
      <c r="AJ2717" s="38">
        <v>12750</v>
      </c>
      <c r="AK2717" s="38">
        <v>30</v>
      </c>
      <c r="AL2717" s="38">
        <v>3601258</v>
      </c>
      <c r="AM2717" s="61" t="s">
        <v>1816</v>
      </c>
      <c r="AN2717" s="61" t="s">
        <v>1691</v>
      </c>
      <c r="AO2717" s="61" t="s">
        <v>5097</v>
      </c>
      <c r="AP2717" s="61" t="s">
        <v>5036</v>
      </c>
      <c r="AQ2717" s="61" t="s">
        <v>4989</v>
      </c>
      <c r="AR2717" s="28">
        <v>712.3</v>
      </c>
      <c r="AS2717" s="28">
        <v>0</v>
      </c>
      <c r="AT2717" s="28">
        <v>0</v>
      </c>
      <c r="AU2717" s="62"/>
      <c r="DV2717" s="31" t="s">
        <v>66</v>
      </c>
      <c r="DW2717" s="31" t="s">
        <v>74</v>
      </c>
      <c r="DX2717" s="63"/>
      <c r="DY2717" s="63"/>
      <c r="DZ2717" s="63"/>
      <c r="EA2717" s="167"/>
      <c r="EB2717" s="60"/>
      <c r="EC2717" s="60"/>
      <c r="ED2717" s="60"/>
      <c r="EE2717" s="60"/>
      <c r="EF2717" s="60"/>
      <c r="EG2717" s="60"/>
      <c r="EH2717" s="60"/>
      <c r="EI2717" s="60"/>
      <c r="EJ2717" s="60"/>
      <c r="EK2717" s="60"/>
      <c r="EL2717" s="60"/>
      <c r="EM2717" s="60"/>
      <c r="EN2717" s="60"/>
      <c r="EO2717" s="60"/>
      <c r="EP2717" s="60"/>
      <c r="EQ2717" s="60"/>
      <c r="ER2717" s="60"/>
      <c r="ES2717" s="60"/>
      <c r="ET2717" s="60"/>
      <c r="EU2717" s="60"/>
      <c r="EV2717" s="60"/>
      <c r="EW2717" s="60"/>
      <c r="EX2717" s="60"/>
      <c r="EY2717" s="60"/>
      <c r="EZ2717" s="60"/>
      <c r="FA2717" s="60"/>
      <c r="FB2717" s="60"/>
    </row>
    <row r="2718" spans="23:158" x14ac:dyDescent="0.25">
      <c r="W2718" s="33"/>
      <c r="X2718" s="33"/>
      <c r="AH2718" s="38">
        <v>100</v>
      </c>
      <c r="AI2718" s="38">
        <v>145</v>
      </c>
      <c r="AJ2718" s="38">
        <v>16180</v>
      </c>
      <c r="AK2718" s="38">
        <v>30</v>
      </c>
      <c r="AL2718" s="38">
        <v>3601258</v>
      </c>
      <c r="AM2718" s="61" t="s">
        <v>1816</v>
      </c>
      <c r="AN2718" s="61" t="s">
        <v>1691</v>
      </c>
      <c r="AO2718" s="61" t="s">
        <v>1614</v>
      </c>
      <c r="AP2718" s="61" t="s">
        <v>5036</v>
      </c>
      <c r="AQ2718" s="61" t="s">
        <v>4989</v>
      </c>
      <c r="AR2718" s="28">
        <v>2122.1</v>
      </c>
      <c r="AS2718" s="28">
        <v>0</v>
      </c>
      <c r="AT2718" s="28">
        <v>0</v>
      </c>
      <c r="AU2718" s="62"/>
      <c r="DV2718" s="31" t="s">
        <v>66</v>
      </c>
      <c r="DW2718" s="31" t="s">
        <v>74</v>
      </c>
      <c r="DX2718" s="63"/>
      <c r="DY2718" s="63"/>
      <c r="DZ2718" s="63"/>
      <c r="EA2718" s="167"/>
      <c r="EB2718" s="60"/>
      <c r="EC2718" s="60"/>
      <c r="ED2718" s="60"/>
      <c r="EE2718" s="60"/>
      <c r="EF2718" s="60"/>
      <c r="EG2718" s="60"/>
      <c r="EH2718" s="60"/>
      <c r="EI2718" s="60"/>
      <c r="EJ2718" s="60"/>
      <c r="EK2718" s="60"/>
      <c r="EL2718" s="60"/>
      <c r="EM2718" s="60"/>
      <c r="EN2718" s="60"/>
      <c r="EO2718" s="60"/>
      <c r="EP2718" s="60"/>
      <c r="EQ2718" s="60"/>
      <c r="ER2718" s="60"/>
      <c r="ES2718" s="60"/>
      <c r="ET2718" s="60"/>
      <c r="EU2718" s="60"/>
      <c r="EV2718" s="60"/>
      <c r="EW2718" s="60"/>
      <c r="EX2718" s="60"/>
      <c r="EY2718" s="60"/>
      <c r="EZ2718" s="60"/>
      <c r="FA2718" s="60"/>
      <c r="FB2718" s="60"/>
    </row>
    <row r="2719" spans="23:158" x14ac:dyDescent="0.25">
      <c r="W2719" s="33"/>
      <c r="X2719" s="33"/>
      <c r="AH2719" s="38">
        <v>100</v>
      </c>
      <c r="AI2719" s="38">
        <v>145</v>
      </c>
      <c r="AJ2719" s="38">
        <v>18710</v>
      </c>
      <c r="AK2719" s="38">
        <v>30</v>
      </c>
      <c r="AL2719" s="38">
        <v>3601258</v>
      </c>
      <c r="AM2719" s="61" t="s">
        <v>1816</v>
      </c>
      <c r="AN2719" s="61" t="s">
        <v>1691</v>
      </c>
      <c r="AO2719" s="61" t="s">
        <v>1671</v>
      </c>
      <c r="AP2719" s="61" t="s">
        <v>5036</v>
      </c>
      <c r="AQ2719" s="61" t="s">
        <v>4989</v>
      </c>
      <c r="AR2719" s="28">
        <v>2524.1</v>
      </c>
      <c r="AS2719" s="28">
        <v>0</v>
      </c>
      <c r="AT2719" s="28">
        <v>0</v>
      </c>
      <c r="AU2719" s="62"/>
      <c r="DV2719" s="31" t="s">
        <v>66</v>
      </c>
      <c r="DW2719" s="31" t="s">
        <v>74</v>
      </c>
      <c r="DX2719" s="63"/>
      <c r="DY2719" s="63"/>
      <c r="DZ2719" s="63"/>
      <c r="EA2719" s="167"/>
      <c r="EB2719" s="60"/>
      <c r="EC2719" s="60"/>
      <c r="ED2719" s="60"/>
      <c r="EE2719" s="60"/>
      <c r="EF2719" s="60"/>
      <c r="EG2719" s="60"/>
      <c r="EH2719" s="60"/>
      <c r="EI2719" s="60"/>
      <c r="EJ2719" s="60"/>
      <c r="EK2719" s="60"/>
      <c r="EL2719" s="60"/>
      <c r="EM2719" s="60"/>
      <c r="EN2719" s="60"/>
      <c r="EO2719" s="60"/>
      <c r="EP2719" s="60"/>
      <c r="EQ2719" s="60"/>
      <c r="ER2719" s="60"/>
      <c r="ES2719" s="60"/>
      <c r="ET2719" s="60"/>
      <c r="EU2719" s="60"/>
      <c r="EV2719" s="60"/>
      <c r="EW2719" s="60"/>
      <c r="EX2719" s="60"/>
      <c r="EY2719" s="60"/>
      <c r="EZ2719" s="60"/>
      <c r="FA2719" s="60"/>
      <c r="FB2719" s="60"/>
    </row>
    <row r="2720" spans="23:158" x14ac:dyDescent="0.25">
      <c r="W2720" s="33"/>
      <c r="X2720" s="33"/>
      <c r="AH2720" s="38">
        <v>100</v>
      </c>
      <c r="AI2720" s="38">
        <v>145</v>
      </c>
      <c r="AJ2720" s="38">
        <v>18750</v>
      </c>
      <c r="AK2720" s="38">
        <v>30</v>
      </c>
      <c r="AL2720" s="38">
        <v>3601258</v>
      </c>
      <c r="AM2720" s="61" t="s">
        <v>1816</v>
      </c>
      <c r="AN2720" s="61" t="s">
        <v>1691</v>
      </c>
      <c r="AO2720" s="61" t="s">
        <v>1672</v>
      </c>
      <c r="AP2720" s="61" t="s">
        <v>5036</v>
      </c>
      <c r="AQ2720" s="61" t="s">
        <v>4989</v>
      </c>
      <c r="AR2720" s="28">
        <v>1263</v>
      </c>
      <c r="AS2720" s="28">
        <v>0</v>
      </c>
      <c r="AT2720" s="28">
        <v>0</v>
      </c>
      <c r="AU2720" s="62"/>
      <c r="DV2720" s="31" t="s">
        <v>66</v>
      </c>
      <c r="DW2720" s="31" t="s">
        <v>74</v>
      </c>
      <c r="DX2720" s="63"/>
      <c r="DY2720" s="63"/>
      <c r="DZ2720" s="63"/>
      <c r="EA2720" s="167"/>
      <c r="EB2720" s="60"/>
      <c r="EC2720" s="60"/>
      <c r="ED2720" s="60"/>
      <c r="EE2720" s="60"/>
      <c r="EF2720" s="60"/>
      <c r="EG2720" s="60"/>
      <c r="EH2720" s="60"/>
      <c r="EI2720" s="60"/>
      <c r="EJ2720" s="60"/>
      <c r="EK2720" s="60"/>
      <c r="EL2720" s="60"/>
      <c r="EM2720" s="60"/>
      <c r="EN2720" s="60"/>
      <c r="EO2720" s="60"/>
      <c r="EP2720" s="60"/>
      <c r="EQ2720" s="60"/>
      <c r="ER2720" s="60"/>
      <c r="ES2720" s="60"/>
      <c r="ET2720" s="60"/>
      <c r="EU2720" s="60"/>
      <c r="EV2720" s="60"/>
      <c r="EW2720" s="60"/>
      <c r="EX2720" s="60"/>
      <c r="EY2720" s="60"/>
      <c r="EZ2720" s="60"/>
      <c r="FA2720" s="60"/>
      <c r="FB2720" s="60"/>
    </row>
    <row r="2721" spans="22:158" x14ac:dyDescent="0.25">
      <c r="V2721" s="1"/>
      <c r="W2721" s="33"/>
      <c r="X2721" s="33"/>
      <c r="AH2721" s="38">
        <v>100</v>
      </c>
      <c r="AI2721" s="38">
        <v>155</v>
      </c>
      <c r="AJ2721" s="38">
        <v>12300</v>
      </c>
      <c r="AK2721" s="38">
        <v>30</v>
      </c>
      <c r="AL2721" s="38">
        <v>3601258</v>
      </c>
      <c r="AM2721" s="61" t="s">
        <v>1816</v>
      </c>
      <c r="AN2721" s="61" t="s">
        <v>1686</v>
      </c>
      <c r="AO2721" s="61" t="s">
        <v>5090</v>
      </c>
      <c r="AP2721" s="61" t="s">
        <v>5036</v>
      </c>
      <c r="AQ2721" s="61" t="s">
        <v>4989</v>
      </c>
      <c r="AR2721" s="28">
        <v>16177.2</v>
      </c>
      <c r="AS2721" s="28">
        <v>0</v>
      </c>
      <c r="AT2721" s="28">
        <v>0</v>
      </c>
      <c r="AU2721" s="62"/>
      <c r="DV2721" s="31" t="s">
        <v>66</v>
      </c>
      <c r="DW2721" s="31" t="s">
        <v>75</v>
      </c>
      <c r="DX2721" s="63"/>
      <c r="DY2721" s="63"/>
      <c r="DZ2721" s="63"/>
      <c r="EA2721" s="167"/>
      <c r="EB2721" s="60"/>
      <c r="EC2721" s="60"/>
      <c r="ED2721" s="60"/>
      <c r="EE2721" s="60"/>
      <c r="EF2721" s="60"/>
      <c r="EG2721" s="60"/>
      <c r="EH2721" s="60"/>
      <c r="EI2721" s="60"/>
      <c r="EJ2721" s="60"/>
      <c r="EK2721" s="60"/>
      <c r="EL2721" s="60"/>
      <c r="EM2721" s="60"/>
      <c r="EN2721" s="60"/>
      <c r="EO2721" s="60"/>
      <c r="EP2721" s="60"/>
      <c r="EQ2721" s="60"/>
      <c r="ER2721" s="60"/>
      <c r="ES2721" s="60"/>
      <c r="ET2721" s="60"/>
      <c r="EU2721" s="60"/>
      <c r="EV2721" s="60"/>
      <c r="EW2721" s="60"/>
      <c r="EX2721" s="60"/>
      <c r="EY2721" s="60"/>
      <c r="EZ2721" s="60"/>
      <c r="FA2721" s="60"/>
      <c r="FB2721" s="60"/>
    </row>
    <row r="2722" spans="22:158" x14ac:dyDescent="0.25">
      <c r="W2722" s="33"/>
      <c r="X2722" s="33"/>
      <c r="AH2722" s="38">
        <v>100</v>
      </c>
      <c r="AI2722" s="38">
        <v>155</v>
      </c>
      <c r="AJ2722" s="38">
        <v>17800</v>
      </c>
      <c r="AK2722" s="38">
        <v>30</v>
      </c>
      <c r="AL2722" s="38">
        <v>3601258</v>
      </c>
      <c r="AM2722" s="61" t="s">
        <v>1816</v>
      </c>
      <c r="AN2722" s="61" t="s">
        <v>1686</v>
      </c>
      <c r="AO2722" s="61" t="s">
        <v>1651</v>
      </c>
      <c r="AP2722" s="61" t="s">
        <v>5036</v>
      </c>
      <c r="AQ2722" s="61" t="s">
        <v>4989</v>
      </c>
      <c r="AR2722" s="28">
        <v>32147.1</v>
      </c>
      <c r="AS2722" s="28">
        <v>0</v>
      </c>
      <c r="AT2722" s="28">
        <v>0</v>
      </c>
      <c r="AU2722" s="62"/>
      <c r="DV2722" s="31" t="s">
        <v>66</v>
      </c>
      <c r="DW2722" s="31" t="s">
        <v>75</v>
      </c>
      <c r="DX2722" s="63"/>
      <c r="DY2722" s="63"/>
      <c r="DZ2722" s="63"/>
      <c r="EA2722" s="167"/>
      <c r="EB2722" s="60"/>
      <c r="EC2722" s="60"/>
      <c r="ED2722" s="60"/>
      <c r="EE2722" s="60"/>
      <c r="EF2722" s="60"/>
      <c r="EG2722" s="60"/>
      <c r="EH2722" s="60"/>
      <c r="EI2722" s="60"/>
      <c r="EJ2722" s="60"/>
      <c r="EK2722" s="60"/>
      <c r="EL2722" s="60"/>
      <c r="EM2722" s="60"/>
      <c r="EN2722" s="60"/>
      <c r="EO2722" s="60"/>
      <c r="EP2722" s="60"/>
      <c r="EQ2722" s="60"/>
      <c r="ER2722" s="60"/>
      <c r="ES2722" s="60"/>
      <c r="ET2722" s="60"/>
      <c r="EU2722" s="60"/>
      <c r="EV2722" s="60"/>
      <c r="EW2722" s="60"/>
      <c r="EX2722" s="60"/>
      <c r="EY2722" s="60"/>
      <c r="EZ2722" s="60"/>
      <c r="FA2722" s="60"/>
      <c r="FB2722" s="60"/>
    </row>
    <row r="2723" spans="22:158" x14ac:dyDescent="0.25">
      <c r="W2723" s="33"/>
      <c r="X2723" s="33"/>
      <c r="AH2723" s="38">
        <v>100</v>
      </c>
      <c r="AI2723" s="38">
        <v>155</v>
      </c>
      <c r="AJ2723" s="38">
        <v>18200</v>
      </c>
      <c r="AK2723" s="38">
        <v>30</v>
      </c>
      <c r="AL2723" s="38">
        <v>3601258</v>
      </c>
      <c r="AM2723" s="61" t="s">
        <v>1816</v>
      </c>
      <c r="AN2723" s="61" t="s">
        <v>1686</v>
      </c>
      <c r="AO2723" s="61" t="s">
        <v>1660</v>
      </c>
      <c r="AP2723" s="61" t="s">
        <v>5036</v>
      </c>
      <c r="AQ2723" s="61" t="s">
        <v>4989</v>
      </c>
      <c r="AR2723" s="28">
        <v>580614.19999999995</v>
      </c>
      <c r="AS2723" s="28">
        <v>0</v>
      </c>
      <c r="AT2723" s="28">
        <v>0</v>
      </c>
      <c r="AU2723" s="62"/>
      <c r="DV2723" s="31" t="s">
        <v>66</v>
      </c>
      <c r="DW2723" s="31" t="s">
        <v>75</v>
      </c>
      <c r="DX2723" s="63"/>
      <c r="DY2723" s="63"/>
      <c r="DZ2723" s="63"/>
      <c r="EA2723" s="167"/>
      <c r="EB2723" s="60"/>
      <c r="EC2723" s="60"/>
      <c r="ED2723" s="60"/>
      <c r="EE2723" s="60"/>
      <c r="EF2723" s="60"/>
      <c r="EG2723" s="60"/>
      <c r="EH2723" s="60"/>
      <c r="EI2723" s="60"/>
      <c r="EJ2723" s="60"/>
      <c r="EK2723" s="60"/>
      <c r="EL2723" s="60"/>
      <c r="EM2723" s="60"/>
      <c r="EN2723" s="60"/>
      <c r="EO2723" s="60"/>
      <c r="EP2723" s="60"/>
      <c r="EQ2723" s="60"/>
      <c r="ER2723" s="60"/>
      <c r="ES2723" s="60"/>
      <c r="ET2723" s="60"/>
      <c r="EU2723" s="60"/>
      <c r="EV2723" s="60"/>
      <c r="EW2723" s="60"/>
      <c r="EX2723" s="60"/>
      <c r="EY2723" s="60"/>
      <c r="EZ2723" s="60"/>
      <c r="FA2723" s="60"/>
      <c r="FB2723" s="60"/>
    </row>
    <row r="2724" spans="22:158" x14ac:dyDescent="0.25">
      <c r="V2724" s="1"/>
      <c r="W2724" s="33"/>
      <c r="X2724" s="33"/>
      <c r="AH2724" s="38">
        <v>100</v>
      </c>
      <c r="AI2724" s="38">
        <v>160</v>
      </c>
      <c r="AJ2724" s="38">
        <v>11700</v>
      </c>
      <c r="AK2724" s="38">
        <v>30</v>
      </c>
      <c r="AL2724" s="38">
        <v>3601258</v>
      </c>
      <c r="AM2724" s="61" t="s">
        <v>1816</v>
      </c>
      <c r="AN2724" s="61" t="s">
        <v>1694</v>
      </c>
      <c r="AO2724" s="61" t="s">
        <v>5077</v>
      </c>
      <c r="AP2724" s="61" t="s">
        <v>5036</v>
      </c>
      <c r="AQ2724" s="61" t="s">
        <v>4989</v>
      </c>
      <c r="AR2724" s="28">
        <v>316.10000000000002</v>
      </c>
      <c r="AS2724" s="28">
        <v>0</v>
      </c>
      <c r="AT2724" s="28">
        <v>0</v>
      </c>
      <c r="AU2724" s="62"/>
      <c r="DV2724" s="31" t="s">
        <v>66</v>
      </c>
      <c r="DW2724" s="31" t="s">
        <v>76</v>
      </c>
      <c r="DX2724" s="63"/>
      <c r="DY2724" s="63"/>
      <c r="DZ2724" s="63"/>
      <c r="EA2724" s="167"/>
      <c r="EB2724" s="60"/>
      <c r="EC2724" s="60"/>
      <c r="ED2724" s="60"/>
      <c r="EE2724" s="60"/>
      <c r="EF2724" s="60"/>
      <c r="EG2724" s="60"/>
      <c r="EH2724" s="60"/>
      <c r="EI2724" s="60"/>
      <c r="EJ2724" s="60"/>
      <c r="EK2724" s="60"/>
      <c r="EL2724" s="60"/>
      <c r="EM2724" s="60"/>
      <c r="EN2724" s="60"/>
      <c r="EO2724" s="60"/>
      <c r="EP2724" s="60"/>
      <c r="EQ2724" s="60"/>
      <c r="ER2724" s="60"/>
      <c r="ES2724" s="60"/>
      <c r="ET2724" s="60"/>
      <c r="EU2724" s="60"/>
      <c r="EV2724" s="60"/>
      <c r="EW2724" s="60"/>
      <c r="EX2724" s="60"/>
      <c r="EY2724" s="60"/>
      <c r="EZ2724" s="60"/>
      <c r="FA2724" s="60"/>
      <c r="FB2724" s="60"/>
    </row>
    <row r="2725" spans="22:158" x14ac:dyDescent="0.25">
      <c r="W2725" s="33"/>
      <c r="X2725" s="33"/>
      <c r="AH2725" s="38">
        <v>100</v>
      </c>
      <c r="AI2725" s="38">
        <v>105</v>
      </c>
      <c r="AJ2725" s="38">
        <v>10350</v>
      </c>
      <c r="AK2725" s="38">
        <v>30</v>
      </c>
      <c r="AL2725" s="38">
        <v>3601758</v>
      </c>
      <c r="AM2725" s="61" t="s">
        <v>1816</v>
      </c>
      <c r="AN2725" s="61" t="s">
        <v>1688</v>
      </c>
      <c r="AO2725" s="61" t="s">
        <v>5050</v>
      </c>
      <c r="AP2725" s="61" t="s">
        <v>5036</v>
      </c>
      <c r="AQ2725" s="61" t="s">
        <v>1730</v>
      </c>
      <c r="AR2725" s="28">
        <v>0</v>
      </c>
      <c r="AS2725" s="28">
        <v>0</v>
      </c>
      <c r="AT2725" s="28">
        <v>247</v>
      </c>
      <c r="AU2725" s="62"/>
      <c r="DV2725" s="31" t="s">
        <v>77</v>
      </c>
      <c r="DW2725" s="31" t="s">
        <v>78</v>
      </c>
      <c r="DX2725" s="63"/>
      <c r="DY2725" s="63"/>
      <c r="DZ2725" s="63"/>
      <c r="EA2725" s="167"/>
      <c r="EB2725" s="60"/>
      <c r="EC2725" s="60"/>
      <c r="ED2725" s="60"/>
      <c r="EE2725" s="60"/>
      <c r="EF2725" s="60"/>
      <c r="EG2725" s="60"/>
      <c r="EH2725" s="60"/>
      <c r="EI2725" s="60"/>
      <c r="EJ2725" s="60"/>
      <c r="EK2725" s="60"/>
      <c r="EL2725" s="60"/>
      <c r="EM2725" s="60"/>
      <c r="EN2725" s="60"/>
      <c r="EO2725" s="60"/>
      <c r="EP2725" s="60"/>
      <c r="EQ2725" s="60"/>
      <c r="ER2725" s="60"/>
      <c r="ES2725" s="60"/>
      <c r="ET2725" s="60"/>
      <c r="EU2725" s="60"/>
      <c r="EV2725" s="60"/>
      <c r="EW2725" s="60"/>
      <c r="EX2725" s="60"/>
      <c r="EY2725" s="60"/>
      <c r="EZ2725" s="60"/>
      <c r="FA2725" s="60"/>
      <c r="FB2725" s="60"/>
    </row>
    <row r="2726" spans="22:158" x14ac:dyDescent="0.25">
      <c r="V2726" s="1"/>
      <c r="W2726" s="33"/>
      <c r="X2726" s="33"/>
      <c r="AH2726" s="38">
        <v>100</v>
      </c>
      <c r="AI2726" s="38">
        <v>105</v>
      </c>
      <c r="AJ2726" s="38">
        <v>10500</v>
      </c>
      <c r="AK2726" s="38">
        <v>30</v>
      </c>
      <c r="AL2726" s="38">
        <v>3601758</v>
      </c>
      <c r="AM2726" s="61" t="s">
        <v>1816</v>
      </c>
      <c r="AN2726" s="61" t="s">
        <v>1688</v>
      </c>
      <c r="AO2726" s="61" t="s">
        <v>5053</v>
      </c>
      <c r="AP2726" s="61" t="s">
        <v>5036</v>
      </c>
      <c r="AQ2726" s="61" t="s">
        <v>1730</v>
      </c>
      <c r="AR2726" s="28">
        <v>13171</v>
      </c>
      <c r="AS2726" s="28">
        <v>0</v>
      </c>
      <c r="AT2726" s="28">
        <v>10874</v>
      </c>
      <c r="AU2726" s="62"/>
      <c r="DV2726" s="31" t="s">
        <v>77</v>
      </c>
      <c r="DW2726" s="31" t="s">
        <v>78</v>
      </c>
      <c r="DX2726" s="63"/>
      <c r="DY2726" s="63"/>
      <c r="DZ2726" s="63"/>
      <c r="EA2726" s="167"/>
      <c r="EB2726" s="60"/>
      <c r="EC2726" s="60"/>
      <c r="ED2726" s="60"/>
      <c r="EE2726" s="60"/>
      <c r="EF2726" s="60"/>
      <c r="EG2726" s="60"/>
      <c r="EH2726" s="60"/>
      <c r="EI2726" s="60"/>
      <c r="EJ2726" s="60"/>
      <c r="EK2726" s="60"/>
      <c r="EL2726" s="60"/>
      <c r="EM2726" s="60"/>
      <c r="EN2726" s="60"/>
      <c r="EO2726" s="60"/>
      <c r="EP2726" s="60"/>
      <c r="EQ2726" s="60"/>
      <c r="ER2726" s="60"/>
      <c r="ES2726" s="60"/>
      <c r="ET2726" s="60"/>
      <c r="EU2726" s="60"/>
      <c r="EV2726" s="60"/>
      <c r="EW2726" s="60"/>
      <c r="EX2726" s="60"/>
      <c r="EY2726" s="60"/>
      <c r="EZ2726" s="60"/>
      <c r="FA2726" s="60"/>
      <c r="FB2726" s="60"/>
    </row>
    <row r="2727" spans="22:158" x14ac:dyDescent="0.25">
      <c r="W2727" s="33"/>
      <c r="X2727" s="33"/>
      <c r="AH2727" s="38">
        <v>100</v>
      </c>
      <c r="AI2727" s="38">
        <v>105</v>
      </c>
      <c r="AJ2727" s="38">
        <v>10750</v>
      </c>
      <c r="AK2727" s="38">
        <v>30</v>
      </c>
      <c r="AL2727" s="38">
        <v>3601758</v>
      </c>
      <c r="AM2727" s="61" t="s">
        <v>1816</v>
      </c>
      <c r="AN2727" s="61" t="s">
        <v>1688</v>
      </c>
      <c r="AO2727" s="61" t="s">
        <v>5058</v>
      </c>
      <c r="AP2727" s="61" t="s">
        <v>5036</v>
      </c>
      <c r="AQ2727" s="61" t="s">
        <v>1730</v>
      </c>
      <c r="AR2727" s="28">
        <v>14870.1</v>
      </c>
      <c r="AS2727" s="28">
        <v>1351</v>
      </c>
      <c r="AT2727" s="28">
        <v>990</v>
      </c>
      <c r="AU2727" s="62"/>
      <c r="DV2727" s="31" t="s">
        <v>77</v>
      </c>
      <c r="DW2727" s="31" t="s">
        <v>78</v>
      </c>
      <c r="DX2727" s="63"/>
      <c r="DY2727" s="63"/>
      <c r="DZ2727" s="63"/>
      <c r="EA2727" s="167"/>
      <c r="EB2727" s="60"/>
      <c r="EC2727" s="60"/>
      <c r="ED2727" s="60"/>
      <c r="EE2727" s="60"/>
      <c r="EF2727" s="60"/>
      <c r="EG2727" s="60"/>
      <c r="EH2727" s="60"/>
      <c r="EI2727" s="60"/>
      <c r="EJ2727" s="60"/>
      <c r="EK2727" s="60"/>
      <c r="EL2727" s="60"/>
      <c r="EM2727" s="60"/>
      <c r="EN2727" s="60"/>
      <c r="EO2727" s="60"/>
      <c r="EP2727" s="60"/>
      <c r="EQ2727" s="60"/>
      <c r="ER2727" s="60"/>
      <c r="ES2727" s="60"/>
      <c r="ET2727" s="60"/>
      <c r="EU2727" s="60"/>
      <c r="EV2727" s="60"/>
      <c r="EW2727" s="60"/>
      <c r="EX2727" s="60"/>
      <c r="EY2727" s="60"/>
      <c r="EZ2727" s="60"/>
      <c r="FA2727" s="60"/>
      <c r="FB2727" s="60"/>
    </row>
    <row r="2728" spans="22:158" x14ac:dyDescent="0.25">
      <c r="W2728" s="33"/>
      <c r="X2728" s="33"/>
      <c r="AH2728" s="38">
        <v>100</v>
      </c>
      <c r="AI2728" s="38">
        <v>105</v>
      </c>
      <c r="AJ2728" s="38">
        <v>11450</v>
      </c>
      <c r="AK2728" s="38">
        <v>30</v>
      </c>
      <c r="AL2728" s="38">
        <v>3601758</v>
      </c>
      <c r="AM2728" s="61" t="s">
        <v>1816</v>
      </c>
      <c r="AN2728" s="61" t="s">
        <v>1688</v>
      </c>
      <c r="AO2728" s="61" t="s">
        <v>5072</v>
      </c>
      <c r="AP2728" s="61" t="s">
        <v>5036</v>
      </c>
      <c r="AQ2728" s="61" t="s">
        <v>1730</v>
      </c>
      <c r="AR2728" s="28">
        <v>9022.6</v>
      </c>
      <c r="AS2728" s="28">
        <v>98903</v>
      </c>
      <c r="AT2728" s="28">
        <v>14845</v>
      </c>
      <c r="AU2728" s="62"/>
      <c r="DV2728" s="31" t="s">
        <v>77</v>
      </c>
      <c r="DW2728" s="31" t="s">
        <v>78</v>
      </c>
      <c r="DX2728" s="63"/>
      <c r="DY2728" s="63"/>
      <c r="DZ2728" s="63"/>
      <c r="EA2728" s="167"/>
      <c r="EB2728" s="60"/>
      <c r="EC2728" s="60"/>
      <c r="ED2728" s="60"/>
      <c r="EE2728" s="60"/>
      <c r="EF2728" s="60"/>
      <c r="EG2728" s="60"/>
      <c r="EH2728" s="60"/>
      <c r="EI2728" s="60"/>
      <c r="EJ2728" s="60"/>
      <c r="EK2728" s="60"/>
      <c r="EL2728" s="60"/>
      <c r="EM2728" s="60"/>
      <c r="EN2728" s="60"/>
      <c r="EO2728" s="60"/>
      <c r="EP2728" s="60"/>
      <c r="EQ2728" s="60"/>
      <c r="ER2728" s="60"/>
      <c r="ES2728" s="60"/>
      <c r="ET2728" s="60"/>
      <c r="EU2728" s="60"/>
      <c r="EV2728" s="60"/>
      <c r="EW2728" s="60"/>
      <c r="EX2728" s="60"/>
      <c r="EY2728" s="60"/>
      <c r="EZ2728" s="60"/>
      <c r="FA2728" s="60"/>
      <c r="FB2728" s="60"/>
    </row>
    <row r="2729" spans="22:158" x14ac:dyDescent="0.25">
      <c r="V2729" s="1"/>
      <c r="W2729" s="33"/>
      <c r="X2729" s="33"/>
      <c r="AH2729" s="38">
        <v>100</v>
      </c>
      <c r="AI2729" s="38">
        <v>105</v>
      </c>
      <c r="AJ2729" s="38">
        <v>12850</v>
      </c>
      <c r="AK2729" s="38">
        <v>30</v>
      </c>
      <c r="AL2729" s="38">
        <v>3601758</v>
      </c>
      <c r="AM2729" s="61" t="s">
        <v>1816</v>
      </c>
      <c r="AN2729" s="61" t="s">
        <v>1688</v>
      </c>
      <c r="AO2729" s="61" t="s">
        <v>5098</v>
      </c>
      <c r="AP2729" s="61" t="s">
        <v>5036</v>
      </c>
      <c r="AQ2729" s="61" t="s">
        <v>1730</v>
      </c>
      <c r="AR2729" s="28">
        <v>0</v>
      </c>
      <c r="AS2729" s="28">
        <v>0</v>
      </c>
      <c r="AT2729" s="28">
        <v>8246</v>
      </c>
      <c r="AU2729" s="62"/>
      <c r="DV2729" s="31" t="s">
        <v>77</v>
      </c>
      <c r="DW2729" s="31" t="s">
        <v>78</v>
      </c>
      <c r="DX2729" s="63"/>
      <c r="DY2729" s="63"/>
      <c r="DZ2729" s="63"/>
      <c r="EA2729" s="167"/>
      <c r="EB2729" s="60"/>
      <c r="EC2729" s="60"/>
      <c r="ED2729" s="60"/>
      <c r="EE2729" s="60"/>
      <c r="EF2729" s="60"/>
      <c r="EG2729" s="60"/>
      <c r="EH2729" s="60"/>
      <c r="EI2729" s="60"/>
      <c r="EJ2729" s="60"/>
      <c r="EK2729" s="60"/>
      <c r="EL2729" s="60"/>
      <c r="EM2729" s="60"/>
      <c r="EN2729" s="60"/>
      <c r="EO2729" s="60"/>
      <c r="EP2729" s="60"/>
      <c r="EQ2729" s="60"/>
      <c r="ER2729" s="60"/>
      <c r="ES2729" s="60"/>
      <c r="ET2729" s="60"/>
      <c r="EU2729" s="60"/>
      <c r="EV2729" s="60"/>
      <c r="EW2729" s="60"/>
      <c r="EX2729" s="60"/>
      <c r="EY2729" s="60"/>
      <c r="EZ2729" s="60"/>
      <c r="FA2729" s="60"/>
      <c r="FB2729" s="60"/>
    </row>
    <row r="2730" spans="22:158" x14ac:dyDescent="0.25">
      <c r="W2730" s="33"/>
      <c r="X2730" s="33"/>
      <c r="AH2730" s="38">
        <v>100</v>
      </c>
      <c r="AI2730" s="38">
        <v>105</v>
      </c>
      <c r="AJ2730" s="38">
        <v>13100</v>
      </c>
      <c r="AK2730" s="38">
        <v>30</v>
      </c>
      <c r="AL2730" s="38">
        <v>3601758</v>
      </c>
      <c r="AM2730" s="61" t="s">
        <v>1816</v>
      </c>
      <c r="AN2730" s="61" t="s">
        <v>1688</v>
      </c>
      <c r="AO2730" s="61" t="s">
        <v>5104</v>
      </c>
      <c r="AP2730" s="61" t="s">
        <v>5036</v>
      </c>
      <c r="AQ2730" s="61" t="s">
        <v>1730</v>
      </c>
      <c r="AR2730" s="28">
        <v>33125.4</v>
      </c>
      <c r="AS2730" s="28">
        <v>56919</v>
      </c>
      <c r="AT2730" s="28">
        <v>49666</v>
      </c>
      <c r="AU2730" s="62"/>
      <c r="DV2730" s="31" t="s">
        <v>77</v>
      </c>
      <c r="DW2730" s="31" t="s">
        <v>78</v>
      </c>
      <c r="DX2730" s="63"/>
      <c r="DY2730" s="63"/>
      <c r="DZ2730" s="63"/>
      <c r="EA2730" s="167"/>
      <c r="EB2730" s="60"/>
      <c r="EC2730" s="60"/>
      <c r="ED2730" s="60"/>
      <c r="EE2730" s="60"/>
      <c r="EF2730" s="60"/>
      <c r="EG2730" s="60"/>
      <c r="EH2730" s="60"/>
      <c r="EI2730" s="60"/>
      <c r="EJ2730" s="60"/>
      <c r="EK2730" s="60"/>
      <c r="EL2730" s="60"/>
      <c r="EM2730" s="60"/>
      <c r="EN2730" s="60"/>
      <c r="EO2730" s="60"/>
      <c r="EP2730" s="60"/>
      <c r="EQ2730" s="60"/>
      <c r="ER2730" s="60"/>
      <c r="ES2730" s="60"/>
      <c r="ET2730" s="60"/>
      <c r="EU2730" s="60"/>
      <c r="EV2730" s="60"/>
      <c r="EW2730" s="60"/>
      <c r="EX2730" s="60"/>
      <c r="EY2730" s="60"/>
      <c r="EZ2730" s="60"/>
      <c r="FA2730" s="60"/>
      <c r="FB2730" s="60"/>
    </row>
    <row r="2731" spans="22:158" x14ac:dyDescent="0.25">
      <c r="W2731" s="33"/>
      <c r="X2731" s="33"/>
      <c r="AH2731" s="38">
        <v>100</v>
      </c>
      <c r="AI2731" s="38">
        <v>105</v>
      </c>
      <c r="AJ2731" s="38">
        <v>13800</v>
      </c>
      <c r="AK2731" s="38">
        <v>30</v>
      </c>
      <c r="AL2731" s="38">
        <v>3601758</v>
      </c>
      <c r="AM2731" s="61" t="s">
        <v>1816</v>
      </c>
      <c r="AN2731" s="61" t="s">
        <v>1688</v>
      </c>
      <c r="AO2731" s="61" t="s">
        <v>5120</v>
      </c>
      <c r="AP2731" s="61" t="s">
        <v>5036</v>
      </c>
      <c r="AQ2731" s="61" t="s">
        <v>1730</v>
      </c>
      <c r="AR2731" s="28">
        <v>720843.6</v>
      </c>
      <c r="AS2731" s="28">
        <v>179545</v>
      </c>
      <c r="AT2731" s="28">
        <v>73135</v>
      </c>
      <c r="AU2731" s="62"/>
      <c r="DV2731" s="31" t="s">
        <v>77</v>
      </c>
      <c r="DW2731" s="31" t="s">
        <v>78</v>
      </c>
      <c r="DX2731" s="63"/>
      <c r="DY2731" s="63"/>
      <c r="DZ2731" s="63"/>
      <c r="EA2731" s="167"/>
      <c r="EB2731" s="60"/>
      <c r="EC2731" s="60"/>
      <c r="ED2731" s="60"/>
      <c r="EE2731" s="60"/>
      <c r="EF2731" s="60"/>
      <c r="EG2731" s="60"/>
      <c r="EH2731" s="60"/>
      <c r="EI2731" s="60"/>
      <c r="EJ2731" s="60"/>
      <c r="EK2731" s="60"/>
      <c r="EL2731" s="60"/>
      <c r="EM2731" s="60"/>
      <c r="EN2731" s="60"/>
      <c r="EO2731" s="60"/>
      <c r="EP2731" s="60"/>
      <c r="EQ2731" s="60"/>
      <c r="ER2731" s="60"/>
      <c r="ES2731" s="60"/>
      <c r="ET2731" s="60"/>
      <c r="EU2731" s="60"/>
      <c r="EV2731" s="60"/>
      <c r="EW2731" s="60"/>
      <c r="EX2731" s="60"/>
      <c r="EY2731" s="60"/>
      <c r="EZ2731" s="60"/>
      <c r="FA2731" s="60"/>
      <c r="FB2731" s="60"/>
    </row>
    <row r="2732" spans="22:158" x14ac:dyDescent="0.25">
      <c r="W2732" s="33"/>
      <c r="X2732" s="33"/>
      <c r="AH2732" s="38">
        <v>100</v>
      </c>
      <c r="AI2732" s="38">
        <v>105</v>
      </c>
      <c r="AJ2732" s="38">
        <v>14000</v>
      </c>
      <c r="AK2732" s="38">
        <v>30</v>
      </c>
      <c r="AL2732" s="38">
        <v>3601758</v>
      </c>
      <c r="AM2732" s="61" t="s">
        <v>1816</v>
      </c>
      <c r="AN2732" s="61" t="s">
        <v>1688</v>
      </c>
      <c r="AO2732" s="61" t="s">
        <v>5124</v>
      </c>
      <c r="AP2732" s="61" t="s">
        <v>5036</v>
      </c>
      <c r="AQ2732" s="61" t="s">
        <v>1730</v>
      </c>
      <c r="AR2732" s="28">
        <v>16688.8</v>
      </c>
      <c r="AS2732" s="28">
        <v>18587</v>
      </c>
      <c r="AT2732" s="28">
        <v>23601</v>
      </c>
      <c r="AU2732" s="62"/>
      <c r="DV2732" s="31" t="s">
        <v>77</v>
      </c>
      <c r="DW2732" s="31" t="s">
        <v>78</v>
      </c>
      <c r="DX2732" s="63"/>
      <c r="DY2732" s="63"/>
      <c r="DZ2732" s="63"/>
      <c r="EA2732" s="167"/>
      <c r="EB2732" s="60"/>
      <c r="EC2732" s="60"/>
      <c r="ED2732" s="60"/>
      <c r="EE2732" s="60"/>
      <c r="EF2732" s="60"/>
      <c r="EG2732" s="60"/>
      <c r="EH2732" s="60"/>
      <c r="EI2732" s="60"/>
      <c r="EJ2732" s="60"/>
      <c r="EK2732" s="60"/>
      <c r="EL2732" s="60"/>
      <c r="EM2732" s="60"/>
      <c r="EN2732" s="60"/>
      <c r="EO2732" s="60"/>
      <c r="EP2732" s="60"/>
      <c r="EQ2732" s="60"/>
      <c r="ER2732" s="60"/>
      <c r="ES2732" s="60"/>
      <c r="ET2732" s="60"/>
      <c r="EU2732" s="60"/>
      <c r="EV2732" s="60"/>
      <c r="EW2732" s="60"/>
      <c r="EX2732" s="60"/>
      <c r="EY2732" s="60"/>
      <c r="EZ2732" s="60"/>
      <c r="FA2732" s="60"/>
      <c r="FB2732" s="60"/>
    </row>
    <row r="2733" spans="22:158" x14ac:dyDescent="0.25">
      <c r="V2733" s="1"/>
      <c r="W2733" s="33"/>
      <c r="X2733" s="33"/>
      <c r="AH2733" s="38">
        <v>100</v>
      </c>
      <c r="AI2733" s="38">
        <v>105</v>
      </c>
      <c r="AJ2733" s="38">
        <v>14900</v>
      </c>
      <c r="AK2733" s="38">
        <v>30</v>
      </c>
      <c r="AL2733" s="38">
        <v>3601758</v>
      </c>
      <c r="AM2733" s="61" t="s">
        <v>1816</v>
      </c>
      <c r="AN2733" s="61" t="s">
        <v>1688</v>
      </c>
      <c r="AO2733" s="61" t="s">
        <v>1587</v>
      </c>
      <c r="AP2733" s="61" t="s">
        <v>5036</v>
      </c>
      <c r="AQ2733" s="61" t="s">
        <v>1730</v>
      </c>
      <c r="AR2733" s="28">
        <v>93240.6</v>
      </c>
      <c r="AS2733" s="28">
        <v>7286</v>
      </c>
      <c r="AT2733" s="28">
        <v>246</v>
      </c>
      <c r="AU2733" s="62"/>
      <c r="DV2733" s="31" t="s">
        <v>77</v>
      </c>
      <c r="DW2733" s="31" t="s">
        <v>78</v>
      </c>
      <c r="DX2733" s="63"/>
      <c r="DY2733" s="63"/>
      <c r="DZ2733" s="63"/>
      <c r="EA2733" s="167"/>
      <c r="EB2733" s="60"/>
      <c r="EC2733" s="60"/>
      <c r="ED2733" s="60"/>
      <c r="EE2733" s="60"/>
      <c r="EF2733" s="60"/>
      <c r="EG2733" s="60"/>
      <c r="EH2733" s="60"/>
      <c r="EI2733" s="60"/>
      <c r="EJ2733" s="60"/>
      <c r="EK2733" s="60"/>
      <c r="EL2733" s="60"/>
      <c r="EM2733" s="60"/>
      <c r="EN2733" s="60"/>
      <c r="EO2733" s="60"/>
      <c r="EP2733" s="60"/>
      <c r="EQ2733" s="60"/>
      <c r="ER2733" s="60"/>
      <c r="ES2733" s="60"/>
      <c r="ET2733" s="60"/>
      <c r="EU2733" s="60"/>
      <c r="EV2733" s="60"/>
      <c r="EW2733" s="60"/>
      <c r="EX2733" s="60"/>
      <c r="EY2733" s="60"/>
      <c r="EZ2733" s="60"/>
      <c r="FA2733" s="60"/>
      <c r="FB2733" s="60"/>
    </row>
    <row r="2734" spans="22:158" x14ac:dyDescent="0.25">
      <c r="V2734" s="1"/>
      <c r="W2734" s="33"/>
      <c r="X2734" s="33"/>
      <c r="AH2734" s="38">
        <v>100</v>
      </c>
      <c r="AI2734" s="38">
        <v>105</v>
      </c>
      <c r="AJ2734" s="38">
        <v>16350</v>
      </c>
      <c r="AK2734" s="38">
        <v>30</v>
      </c>
      <c r="AL2734" s="38">
        <v>3601758</v>
      </c>
      <c r="AM2734" s="61" t="s">
        <v>1816</v>
      </c>
      <c r="AN2734" s="61" t="s">
        <v>1688</v>
      </c>
      <c r="AO2734" s="61" t="s">
        <v>1618</v>
      </c>
      <c r="AP2734" s="61" t="s">
        <v>5036</v>
      </c>
      <c r="AQ2734" s="61" t="s">
        <v>1730</v>
      </c>
      <c r="AR2734" s="28">
        <v>245604</v>
      </c>
      <c r="AS2734" s="28">
        <v>50475</v>
      </c>
      <c r="AT2734" s="28">
        <v>10441</v>
      </c>
      <c r="AU2734" s="62"/>
      <c r="DV2734" s="31" t="s">
        <v>77</v>
      </c>
      <c r="DW2734" s="31" t="s">
        <v>78</v>
      </c>
      <c r="DX2734" s="63"/>
      <c r="DY2734" s="63"/>
      <c r="DZ2734" s="63"/>
      <c r="EA2734" s="167"/>
      <c r="EB2734" s="60"/>
      <c r="EC2734" s="60"/>
      <c r="ED2734" s="60"/>
      <c r="EE2734" s="60"/>
      <c r="EF2734" s="60"/>
      <c r="EG2734" s="60"/>
      <c r="EH2734" s="60"/>
      <c r="EI2734" s="60"/>
      <c r="EJ2734" s="60"/>
      <c r="EK2734" s="60"/>
      <c r="EL2734" s="60"/>
      <c r="EM2734" s="60"/>
      <c r="EN2734" s="60"/>
      <c r="EO2734" s="60"/>
      <c r="EP2734" s="60"/>
      <c r="EQ2734" s="60"/>
      <c r="ER2734" s="60"/>
      <c r="ES2734" s="60"/>
      <c r="ET2734" s="60"/>
      <c r="EU2734" s="60"/>
      <c r="EV2734" s="60"/>
      <c r="EW2734" s="60"/>
      <c r="EX2734" s="60"/>
      <c r="EY2734" s="60"/>
      <c r="EZ2734" s="60"/>
      <c r="FA2734" s="60"/>
      <c r="FB2734" s="60"/>
    </row>
    <row r="2735" spans="22:158" x14ac:dyDescent="0.25">
      <c r="W2735" s="33"/>
      <c r="X2735" s="33"/>
      <c r="AH2735" s="38">
        <v>100</v>
      </c>
      <c r="AI2735" s="38">
        <v>105</v>
      </c>
      <c r="AJ2735" s="38">
        <v>16550</v>
      </c>
      <c r="AK2735" s="38">
        <v>30</v>
      </c>
      <c r="AL2735" s="38">
        <v>3601758</v>
      </c>
      <c r="AM2735" s="61" t="s">
        <v>1816</v>
      </c>
      <c r="AN2735" s="61" t="s">
        <v>1688</v>
      </c>
      <c r="AO2735" s="61" t="s">
        <v>1624</v>
      </c>
      <c r="AP2735" s="61" t="s">
        <v>5036</v>
      </c>
      <c r="AQ2735" s="61" t="s">
        <v>1730</v>
      </c>
      <c r="AR2735" s="28">
        <v>0</v>
      </c>
      <c r="AS2735" s="28">
        <v>0</v>
      </c>
      <c r="AT2735" s="28">
        <v>247</v>
      </c>
      <c r="AU2735" s="62"/>
      <c r="DV2735" s="31" t="s">
        <v>77</v>
      </c>
      <c r="DW2735" s="31" t="s">
        <v>78</v>
      </c>
      <c r="DX2735" s="63"/>
      <c r="DY2735" s="63"/>
      <c r="DZ2735" s="63"/>
      <c r="EA2735" s="167"/>
      <c r="EB2735" s="60"/>
      <c r="EC2735" s="60"/>
      <c r="ED2735" s="60"/>
      <c r="EE2735" s="60"/>
      <c r="EF2735" s="60"/>
      <c r="EG2735" s="60"/>
      <c r="EH2735" s="60"/>
      <c r="EI2735" s="60"/>
      <c r="EJ2735" s="60"/>
      <c r="EK2735" s="60"/>
      <c r="EL2735" s="60"/>
      <c r="EM2735" s="60"/>
      <c r="EN2735" s="60"/>
      <c r="EO2735" s="60"/>
      <c r="EP2735" s="60"/>
      <c r="EQ2735" s="60"/>
      <c r="ER2735" s="60"/>
      <c r="ES2735" s="60"/>
      <c r="ET2735" s="60"/>
      <c r="EU2735" s="60"/>
      <c r="EV2735" s="60"/>
      <c r="EW2735" s="60"/>
      <c r="EX2735" s="60"/>
      <c r="EY2735" s="60"/>
      <c r="EZ2735" s="60"/>
      <c r="FA2735" s="60"/>
      <c r="FB2735" s="60"/>
    </row>
    <row r="2736" spans="22:158" x14ac:dyDescent="0.25">
      <c r="W2736" s="33"/>
      <c r="X2736" s="33"/>
      <c r="AH2736" s="38">
        <v>100</v>
      </c>
      <c r="AI2736" s="38">
        <v>105</v>
      </c>
      <c r="AJ2736" s="38">
        <v>18400</v>
      </c>
      <c r="AK2736" s="38">
        <v>30</v>
      </c>
      <c r="AL2736" s="38">
        <v>3601758</v>
      </c>
      <c r="AM2736" s="61" t="s">
        <v>1816</v>
      </c>
      <c r="AN2736" s="61" t="s">
        <v>1688</v>
      </c>
      <c r="AO2736" s="61" t="s">
        <v>1664</v>
      </c>
      <c r="AP2736" s="61" t="s">
        <v>5036</v>
      </c>
      <c r="AQ2736" s="61" t="s">
        <v>1730</v>
      </c>
      <c r="AR2736" s="28">
        <v>144249.4</v>
      </c>
      <c r="AS2736" s="28">
        <v>174645</v>
      </c>
      <c r="AT2736" s="28">
        <v>68569</v>
      </c>
      <c r="AU2736" s="62"/>
      <c r="DV2736" s="31" t="s">
        <v>77</v>
      </c>
      <c r="DW2736" s="31" t="s">
        <v>78</v>
      </c>
      <c r="DX2736" s="63"/>
      <c r="DY2736" s="63"/>
      <c r="DZ2736" s="63"/>
      <c r="EA2736" s="167"/>
      <c r="EB2736" s="60"/>
      <c r="EC2736" s="60"/>
      <c r="ED2736" s="60"/>
      <c r="EE2736" s="60"/>
      <c r="EF2736" s="60"/>
      <c r="EG2736" s="60"/>
      <c r="EH2736" s="60"/>
      <c r="EI2736" s="60"/>
      <c r="EJ2736" s="60"/>
      <c r="EK2736" s="60"/>
      <c r="EL2736" s="60"/>
      <c r="EM2736" s="60"/>
      <c r="EN2736" s="60"/>
      <c r="EO2736" s="60"/>
      <c r="EP2736" s="60"/>
      <c r="EQ2736" s="60"/>
      <c r="ER2736" s="60"/>
      <c r="ES2736" s="60"/>
      <c r="ET2736" s="60"/>
      <c r="EU2736" s="60"/>
      <c r="EV2736" s="60"/>
      <c r="EW2736" s="60"/>
      <c r="EX2736" s="60"/>
      <c r="EY2736" s="60"/>
      <c r="EZ2736" s="60"/>
      <c r="FA2736" s="60"/>
      <c r="FB2736" s="60"/>
    </row>
    <row r="2737" spans="22:158" x14ac:dyDescent="0.25">
      <c r="V2737" s="1"/>
      <c r="W2737" s="33"/>
      <c r="X2737" s="33"/>
      <c r="AH2737" s="38">
        <v>100</v>
      </c>
      <c r="AI2737" s="38">
        <v>105</v>
      </c>
      <c r="AJ2737" s="38">
        <v>18550</v>
      </c>
      <c r="AK2737" s="38">
        <v>30</v>
      </c>
      <c r="AL2737" s="38">
        <v>3601758</v>
      </c>
      <c r="AM2737" s="61" t="s">
        <v>1816</v>
      </c>
      <c r="AN2737" s="61" t="s">
        <v>1688</v>
      </c>
      <c r="AO2737" s="61" t="s">
        <v>1667</v>
      </c>
      <c r="AP2737" s="61" t="s">
        <v>5036</v>
      </c>
      <c r="AQ2737" s="61" t="s">
        <v>1730</v>
      </c>
      <c r="AR2737" s="28">
        <v>80477.7</v>
      </c>
      <c r="AS2737" s="28">
        <v>135306</v>
      </c>
      <c r="AT2737" s="28">
        <v>0</v>
      </c>
      <c r="AU2737" s="62"/>
      <c r="DV2737" s="31" t="s">
        <v>77</v>
      </c>
      <c r="DW2737" s="31" t="s">
        <v>78</v>
      </c>
      <c r="DX2737" s="63"/>
      <c r="DY2737" s="63"/>
      <c r="DZ2737" s="63"/>
      <c r="EA2737" s="167"/>
      <c r="EB2737" s="60"/>
      <c r="EC2737" s="60"/>
      <c r="ED2737" s="60"/>
      <c r="EE2737" s="60"/>
      <c r="EF2737" s="60"/>
      <c r="EG2737" s="60"/>
      <c r="EH2737" s="60"/>
      <c r="EI2737" s="60"/>
      <c r="EJ2737" s="60"/>
      <c r="EK2737" s="60"/>
      <c r="EL2737" s="60"/>
      <c r="EM2737" s="60"/>
      <c r="EN2737" s="60"/>
      <c r="EO2737" s="60"/>
      <c r="EP2737" s="60"/>
      <c r="EQ2737" s="60"/>
      <c r="ER2737" s="60"/>
      <c r="ES2737" s="60"/>
      <c r="ET2737" s="60"/>
      <c r="EU2737" s="60"/>
      <c r="EV2737" s="60"/>
      <c r="EW2737" s="60"/>
      <c r="EX2737" s="60"/>
      <c r="EY2737" s="60"/>
      <c r="EZ2737" s="60"/>
      <c r="FA2737" s="60"/>
      <c r="FB2737" s="60"/>
    </row>
    <row r="2738" spans="22:158" x14ac:dyDescent="0.25">
      <c r="W2738" s="33"/>
      <c r="X2738" s="33"/>
      <c r="AH2738" s="38">
        <v>100</v>
      </c>
      <c r="AI2738" s="38">
        <v>110</v>
      </c>
      <c r="AJ2738" s="38">
        <v>15050</v>
      </c>
      <c r="AK2738" s="38">
        <v>30</v>
      </c>
      <c r="AL2738" s="38">
        <v>3601758</v>
      </c>
      <c r="AM2738" s="61" t="s">
        <v>1816</v>
      </c>
      <c r="AN2738" s="61" t="s">
        <v>1696</v>
      </c>
      <c r="AO2738" s="61" t="s">
        <v>1591</v>
      </c>
      <c r="AP2738" s="61" t="s">
        <v>5036</v>
      </c>
      <c r="AQ2738" s="61" t="s">
        <v>1730</v>
      </c>
      <c r="AR2738" s="28">
        <v>57.6</v>
      </c>
      <c r="AS2738" s="28">
        <v>88</v>
      </c>
      <c r="AT2738" s="28">
        <v>1856</v>
      </c>
      <c r="AU2738" s="62"/>
      <c r="DV2738" s="31" t="s">
        <v>77</v>
      </c>
      <c r="DW2738" s="31" t="s">
        <v>79</v>
      </c>
      <c r="DX2738" s="63"/>
      <c r="DY2738" s="63"/>
      <c r="DZ2738" s="63"/>
      <c r="EA2738" s="167"/>
      <c r="EB2738" s="60"/>
      <c r="EC2738" s="60"/>
      <c r="ED2738" s="60"/>
      <c r="EE2738" s="60"/>
      <c r="EF2738" s="60"/>
      <c r="EG2738" s="60"/>
      <c r="EH2738" s="60"/>
      <c r="EI2738" s="60"/>
      <c r="EJ2738" s="60"/>
      <c r="EK2738" s="60"/>
      <c r="EL2738" s="60"/>
      <c r="EM2738" s="60"/>
      <c r="EN2738" s="60"/>
      <c r="EO2738" s="60"/>
      <c r="EP2738" s="60"/>
      <c r="EQ2738" s="60"/>
      <c r="ER2738" s="60"/>
      <c r="ES2738" s="60"/>
      <c r="ET2738" s="60"/>
      <c r="EU2738" s="60"/>
      <c r="EV2738" s="60"/>
      <c r="EW2738" s="60"/>
      <c r="EX2738" s="60"/>
      <c r="EY2738" s="60"/>
      <c r="EZ2738" s="60"/>
      <c r="FA2738" s="60"/>
      <c r="FB2738" s="60"/>
    </row>
    <row r="2739" spans="22:158" x14ac:dyDescent="0.25">
      <c r="W2739" s="33"/>
      <c r="X2739" s="33"/>
      <c r="AH2739" s="38">
        <v>100</v>
      </c>
      <c r="AI2739" s="38">
        <v>110</v>
      </c>
      <c r="AJ2739" s="38">
        <v>15650</v>
      </c>
      <c r="AK2739" s="38">
        <v>30</v>
      </c>
      <c r="AL2739" s="38">
        <v>3601758</v>
      </c>
      <c r="AM2739" s="61" t="s">
        <v>1816</v>
      </c>
      <c r="AN2739" s="61" t="s">
        <v>1696</v>
      </c>
      <c r="AO2739" s="61" t="s">
        <v>1604</v>
      </c>
      <c r="AP2739" s="61" t="s">
        <v>5036</v>
      </c>
      <c r="AQ2739" s="61" t="s">
        <v>1730</v>
      </c>
      <c r="AR2739" s="28">
        <v>0</v>
      </c>
      <c r="AS2739" s="28">
        <v>0</v>
      </c>
      <c r="AT2739" s="28">
        <v>3716</v>
      </c>
      <c r="AU2739" s="62"/>
      <c r="DV2739" s="31" t="s">
        <v>77</v>
      </c>
      <c r="DW2739" s="31" t="s">
        <v>79</v>
      </c>
      <c r="DX2739" s="63"/>
      <c r="DY2739" s="63"/>
      <c r="DZ2739" s="63"/>
      <c r="EA2739" s="167"/>
      <c r="EB2739" s="60"/>
      <c r="EC2739" s="60"/>
      <c r="ED2739" s="60"/>
      <c r="EE2739" s="60"/>
      <c r="EF2739" s="60"/>
      <c r="EG2739" s="60"/>
      <c r="EH2739" s="60"/>
      <c r="EI2739" s="60"/>
      <c r="EJ2739" s="60"/>
      <c r="EK2739" s="60"/>
      <c r="EL2739" s="60"/>
      <c r="EM2739" s="60"/>
      <c r="EN2739" s="60"/>
      <c r="EO2739" s="60"/>
      <c r="EP2739" s="60"/>
      <c r="EQ2739" s="60"/>
      <c r="ER2739" s="60"/>
      <c r="ES2739" s="60"/>
      <c r="ET2739" s="60"/>
      <c r="EU2739" s="60"/>
      <c r="EV2739" s="60"/>
      <c r="EW2739" s="60"/>
      <c r="EX2739" s="60"/>
      <c r="EY2739" s="60"/>
      <c r="EZ2739" s="60"/>
      <c r="FA2739" s="60"/>
      <c r="FB2739" s="60"/>
    </row>
    <row r="2740" spans="22:158" x14ac:dyDescent="0.25">
      <c r="W2740" s="33"/>
      <c r="X2740" s="33"/>
      <c r="AH2740" s="38">
        <v>100</v>
      </c>
      <c r="AI2740" s="38">
        <v>110</v>
      </c>
      <c r="AJ2740" s="38">
        <v>16400</v>
      </c>
      <c r="AK2740" s="38">
        <v>30</v>
      </c>
      <c r="AL2740" s="38">
        <v>3601758</v>
      </c>
      <c r="AM2740" s="61" t="s">
        <v>1816</v>
      </c>
      <c r="AN2740" s="61" t="s">
        <v>1696</v>
      </c>
      <c r="AO2740" s="61" t="s">
        <v>1620</v>
      </c>
      <c r="AP2740" s="61" t="s">
        <v>5036</v>
      </c>
      <c r="AQ2740" s="61" t="s">
        <v>1730</v>
      </c>
      <c r="AR2740" s="28">
        <v>3458.2</v>
      </c>
      <c r="AS2740" s="28">
        <v>953</v>
      </c>
      <c r="AT2740" s="28">
        <v>4804</v>
      </c>
      <c r="AU2740" s="62"/>
      <c r="DV2740" s="31" t="s">
        <v>77</v>
      </c>
      <c r="DW2740" s="31" t="s">
        <v>79</v>
      </c>
      <c r="DX2740" s="63"/>
      <c r="DY2740" s="63"/>
      <c r="DZ2740" s="63"/>
      <c r="EA2740" s="167"/>
      <c r="EB2740" s="60"/>
      <c r="EC2740" s="60"/>
      <c r="ED2740" s="60"/>
      <c r="EE2740" s="60"/>
      <c r="EF2740" s="60"/>
      <c r="EG2740" s="60"/>
      <c r="EH2740" s="60"/>
      <c r="EI2740" s="60"/>
      <c r="EJ2740" s="60"/>
      <c r="EK2740" s="60"/>
      <c r="EL2740" s="60"/>
      <c r="EM2740" s="60"/>
      <c r="EN2740" s="60"/>
      <c r="EO2740" s="60"/>
      <c r="EP2740" s="60"/>
      <c r="EQ2740" s="60"/>
      <c r="ER2740" s="60"/>
      <c r="ES2740" s="60"/>
      <c r="ET2740" s="60"/>
      <c r="EU2740" s="60"/>
      <c r="EV2740" s="60"/>
      <c r="EW2740" s="60"/>
      <c r="EX2740" s="60"/>
      <c r="EY2740" s="60"/>
      <c r="EZ2740" s="60"/>
      <c r="FA2740" s="60"/>
      <c r="FB2740" s="60"/>
    </row>
    <row r="2741" spans="22:158" x14ac:dyDescent="0.25">
      <c r="W2741" s="33"/>
      <c r="X2741" s="33"/>
      <c r="AH2741" s="38">
        <v>100</v>
      </c>
      <c r="AI2741" s="38">
        <v>110</v>
      </c>
      <c r="AJ2741" s="38">
        <v>17000</v>
      </c>
      <c r="AK2741" s="38">
        <v>30</v>
      </c>
      <c r="AL2741" s="38">
        <v>3601758</v>
      </c>
      <c r="AM2741" s="61" t="s">
        <v>1816</v>
      </c>
      <c r="AN2741" s="61" t="s">
        <v>1696</v>
      </c>
      <c r="AO2741" s="61" t="s">
        <v>1633</v>
      </c>
      <c r="AP2741" s="61" t="s">
        <v>5036</v>
      </c>
      <c r="AQ2741" s="61" t="s">
        <v>1730</v>
      </c>
      <c r="AR2741" s="28">
        <v>0</v>
      </c>
      <c r="AS2741" s="28">
        <v>39675</v>
      </c>
      <c r="AT2741" s="28">
        <v>0</v>
      </c>
      <c r="AU2741" s="62"/>
      <c r="DV2741" s="31" t="s">
        <v>77</v>
      </c>
      <c r="DW2741" s="31" t="s">
        <v>79</v>
      </c>
      <c r="DX2741" s="63"/>
      <c r="DY2741" s="63"/>
      <c r="DZ2741" s="63"/>
      <c r="EA2741" s="167"/>
      <c r="EB2741" s="60"/>
      <c r="EC2741" s="60"/>
      <c r="ED2741" s="60"/>
      <c r="EE2741" s="60"/>
      <c r="EF2741" s="60"/>
      <c r="EG2741" s="60"/>
      <c r="EH2741" s="60"/>
      <c r="EI2741" s="60"/>
      <c r="EJ2741" s="60"/>
      <c r="EK2741" s="60"/>
      <c r="EL2741" s="60"/>
      <c r="EM2741" s="60"/>
      <c r="EN2741" s="60"/>
      <c r="EO2741" s="60"/>
      <c r="EP2741" s="60"/>
      <c r="EQ2741" s="60"/>
      <c r="ER2741" s="60"/>
      <c r="ES2741" s="60"/>
      <c r="ET2741" s="60"/>
      <c r="EU2741" s="60"/>
      <c r="EV2741" s="60"/>
      <c r="EW2741" s="60"/>
      <c r="EX2741" s="60"/>
      <c r="EY2741" s="60"/>
      <c r="EZ2741" s="60"/>
      <c r="FA2741" s="60"/>
      <c r="FB2741" s="60"/>
    </row>
    <row r="2742" spans="22:158" x14ac:dyDescent="0.25">
      <c r="W2742" s="33"/>
      <c r="X2742" s="33"/>
      <c r="AH2742" s="38">
        <v>100</v>
      </c>
      <c r="AI2742" s="38">
        <v>115</v>
      </c>
      <c r="AJ2742" s="38">
        <v>16900</v>
      </c>
      <c r="AK2742" s="38">
        <v>30</v>
      </c>
      <c r="AL2742" s="38">
        <v>3601758</v>
      </c>
      <c r="AM2742" s="61" t="s">
        <v>1816</v>
      </c>
      <c r="AN2742" s="61" t="s">
        <v>1697</v>
      </c>
      <c r="AO2742" s="61" t="s">
        <v>1631</v>
      </c>
      <c r="AP2742" s="61" t="s">
        <v>5036</v>
      </c>
      <c r="AQ2742" s="61" t="s">
        <v>1730</v>
      </c>
      <c r="AR2742" s="28">
        <v>407.9</v>
      </c>
      <c r="AS2742" s="28">
        <v>0</v>
      </c>
      <c r="AT2742" s="28">
        <v>0</v>
      </c>
      <c r="AU2742" s="62"/>
      <c r="DV2742" s="31" t="s">
        <v>77</v>
      </c>
      <c r="DW2742" s="31" t="s">
        <v>80</v>
      </c>
      <c r="DX2742" s="63"/>
      <c r="DY2742" s="63"/>
      <c r="DZ2742" s="63"/>
      <c r="EA2742" s="167"/>
      <c r="EB2742" s="60"/>
      <c r="EC2742" s="60"/>
      <c r="ED2742" s="60"/>
      <c r="EE2742" s="60"/>
      <c r="EF2742" s="60"/>
      <c r="EG2742" s="60"/>
      <c r="EH2742" s="60"/>
      <c r="EI2742" s="60"/>
      <c r="EJ2742" s="60"/>
      <c r="EK2742" s="60"/>
      <c r="EL2742" s="60"/>
      <c r="EM2742" s="60"/>
      <c r="EN2742" s="60"/>
      <c r="EO2742" s="60"/>
      <c r="EP2742" s="60"/>
      <c r="EQ2742" s="60"/>
      <c r="ER2742" s="60"/>
      <c r="ES2742" s="60"/>
      <c r="ET2742" s="60"/>
      <c r="EU2742" s="60"/>
      <c r="EV2742" s="60"/>
      <c r="EW2742" s="60"/>
      <c r="EX2742" s="60"/>
      <c r="EY2742" s="60"/>
      <c r="EZ2742" s="60"/>
      <c r="FA2742" s="60"/>
      <c r="FB2742" s="60"/>
    </row>
    <row r="2743" spans="22:158" x14ac:dyDescent="0.25">
      <c r="W2743" s="33"/>
      <c r="X2743" s="33"/>
      <c r="AH2743" s="38">
        <v>100</v>
      </c>
      <c r="AI2743" s="38">
        <v>115</v>
      </c>
      <c r="AJ2743" s="38">
        <v>16950</v>
      </c>
      <c r="AK2743" s="38">
        <v>30</v>
      </c>
      <c r="AL2743" s="38">
        <v>3601758</v>
      </c>
      <c r="AM2743" s="61" t="s">
        <v>1816</v>
      </c>
      <c r="AN2743" s="61" t="s">
        <v>1697</v>
      </c>
      <c r="AO2743" s="61" t="s">
        <v>1632</v>
      </c>
      <c r="AP2743" s="61" t="s">
        <v>5036</v>
      </c>
      <c r="AQ2743" s="61" t="s">
        <v>1730</v>
      </c>
      <c r="AR2743" s="28">
        <v>17443</v>
      </c>
      <c r="AS2743" s="28">
        <v>26431</v>
      </c>
      <c r="AT2743" s="28">
        <v>70507</v>
      </c>
      <c r="AU2743" s="62"/>
      <c r="DV2743" s="31" t="s">
        <v>77</v>
      </c>
      <c r="DW2743" s="31" t="s">
        <v>80</v>
      </c>
      <c r="DX2743" s="63"/>
      <c r="DY2743" s="63"/>
      <c r="DZ2743" s="63"/>
      <c r="EA2743" s="167"/>
      <c r="EB2743" s="60"/>
      <c r="EC2743" s="60"/>
      <c r="ED2743" s="60"/>
      <c r="EE2743" s="60"/>
      <c r="EF2743" s="60"/>
      <c r="EG2743" s="60"/>
      <c r="EH2743" s="60"/>
      <c r="EI2743" s="60"/>
      <c r="EJ2743" s="60"/>
      <c r="EK2743" s="60"/>
      <c r="EL2743" s="60"/>
      <c r="EM2743" s="60"/>
      <c r="EN2743" s="60"/>
      <c r="EO2743" s="60"/>
      <c r="EP2743" s="60"/>
      <c r="EQ2743" s="60"/>
      <c r="ER2743" s="60"/>
      <c r="ES2743" s="60"/>
      <c r="ET2743" s="60"/>
      <c r="EU2743" s="60"/>
      <c r="EV2743" s="60"/>
      <c r="EW2743" s="60"/>
      <c r="EX2743" s="60"/>
      <c r="EY2743" s="60"/>
      <c r="EZ2743" s="60"/>
      <c r="FA2743" s="60"/>
      <c r="FB2743" s="60"/>
    </row>
    <row r="2744" spans="22:158" x14ac:dyDescent="0.25">
      <c r="W2744" s="33"/>
      <c r="X2744" s="33"/>
      <c r="AH2744" s="38">
        <v>100</v>
      </c>
      <c r="AI2744" s="38">
        <v>115</v>
      </c>
      <c r="AJ2744" s="38">
        <v>18350</v>
      </c>
      <c r="AK2744" s="38">
        <v>30</v>
      </c>
      <c r="AL2744" s="38">
        <v>3601758</v>
      </c>
      <c r="AM2744" s="61" t="s">
        <v>1816</v>
      </c>
      <c r="AN2744" s="61" t="s">
        <v>1697</v>
      </c>
      <c r="AO2744" s="61" t="s">
        <v>1663</v>
      </c>
      <c r="AP2744" s="61" t="s">
        <v>5036</v>
      </c>
      <c r="AQ2744" s="61" t="s">
        <v>1730</v>
      </c>
      <c r="AR2744" s="28">
        <v>7305.9</v>
      </c>
      <c r="AS2744" s="28">
        <v>1213</v>
      </c>
      <c r="AT2744" s="28">
        <v>0</v>
      </c>
      <c r="AU2744" s="62"/>
      <c r="DV2744" s="31" t="s">
        <v>77</v>
      </c>
      <c r="DW2744" s="31" t="s">
        <v>80</v>
      </c>
      <c r="DX2744" s="63"/>
      <c r="DY2744" s="63"/>
      <c r="DZ2744" s="63"/>
      <c r="EA2744" s="167"/>
      <c r="EB2744" s="60"/>
      <c r="EC2744" s="60"/>
      <c r="ED2744" s="60"/>
      <c r="EE2744" s="60"/>
      <c r="EF2744" s="60"/>
      <c r="EG2744" s="60"/>
      <c r="EH2744" s="60"/>
      <c r="EI2744" s="60"/>
      <c r="EJ2744" s="60"/>
      <c r="EK2744" s="60"/>
      <c r="EL2744" s="60"/>
      <c r="EM2744" s="60"/>
      <c r="EN2744" s="60"/>
      <c r="EO2744" s="60"/>
      <c r="EP2744" s="60"/>
      <c r="EQ2744" s="60"/>
      <c r="ER2744" s="60"/>
      <c r="ES2744" s="60"/>
      <c r="ET2744" s="60"/>
      <c r="EU2744" s="60"/>
      <c r="EV2744" s="60"/>
      <c r="EW2744" s="60"/>
      <c r="EX2744" s="60"/>
      <c r="EY2744" s="60"/>
      <c r="EZ2744" s="60"/>
      <c r="FA2744" s="60"/>
      <c r="FB2744" s="60"/>
    </row>
    <row r="2745" spans="22:158" x14ac:dyDescent="0.25">
      <c r="V2745" s="1"/>
      <c r="W2745" s="33"/>
      <c r="X2745" s="33"/>
      <c r="AH2745" s="38">
        <v>100</v>
      </c>
      <c r="AI2745" s="38">
        <v>120</v>
      </c>
      <c r="AJ2745" s="38">
        <v>10250</v>
      </c>
      <c r="AK2745" s="38">
        <v>30</v>
      </c>
      <c r="AL2745" s="38">
        <v>3601758</v>
      </c>
      <c r="AM2745" s="61" t="s">
        <v>1816</v>
      </c>
      <c r="AN2745" s="61" t="s">
        <v>1689</v>
      </c>
      <c r="AO2745" s="61" t="s">
        <v>5048</v>
      </c>
      <c r="AP2745" s="61" t="s">
        <v>5036</v>
      </c>
      <c r="AQ2745" s="61" t="s">
        <v>1730</v>
      </c>
      <c r="AR2745" s="28">
        <v>414.8</v>
      </c>
      <c r="AS2745" s="28">
        <v>0</v>
      </c>
      <c r="AT2745" s="28">
        <v>190</v>
      </c>
      <c r="AU2745" s="62"/>
      <c r="DV2745" s="31" t="s">
        <v>77</v>
      </c>
      <c r="DW2745" s="31" t="s">
        <v>81</v>
      </c>
      <c r="DX2745" s="63"/>
      <c r="DY2745" s="63"/>
      <c r="DZ2745" s="63"/>
      <c r="EA2745" s="167"/>
      <c r="EB2745" s="60"/>
      <c r="EC2745" s="60"/>
      <c r="ED2745" s="60"/>
      <c r="EE2745" s="60"/>
      <c r="EF2745" s="60"/>
      <c r="EG2745" s="60"/>
      <c r="EH2745" s="60"/>
      <c r="EI2745" s="60"/>
      <c r="EJ2745" s="60"/>
      <c r="EK2745" s="60"/>
      <c r="EL2745" s="60"/>
      <c r="EM2745" s="60"/>
      <c r="EN2745" s="60"/>
      <c r="EO2745" s="60"/>
      <c r="EP2745" s="60"/>
      <c r="EQ2745" s="60"/>
      <c r="ER2745" s="60"/>
      <c r="ES2745" s="60"/>
      <c r="ET2745" s="60"/>
      <c r="EU2745" s="60"/>
      <c r="EV2745" s="60"/>
      <c r="EW2745" s="60"/>
      <c r="EX2745" s="60"/>
      <c r="EY2745" s="60"/>
      <c r="EZ2745" s="60"/>
      <c r="FA2745" s="60"/>
      <c r="FB2745" s="60"/>
    </row>
    <row r="2746" spans="22:158" x14ac:dyDescent="0.25">
      <c r="W2746" s="33"/>
      <c r="X2746" s="33"/>
      <c r="AH2746" s="38">
        <v>100</v>
      </c>
      <c r="AI2746" s="38">
        <v>120</v>
      </c>
      <c r="AJ2746" s="38">
        <v>11350</v>
      </c>
      <c r="AK2746" s="38">
        <v>30</v>
      </c>
      <c r="AL2746" s="38">
        <v>3601758</v>
      </c>
      <c r="AM2746" s="61" t="s">
        <v>1816</v>
      </c>
      <c r="AN2746" s="61" t="s">
        <v>1689</v>
      </c>
      <c r="AO2746" s="61" t="s">
        <v>5070</v>
      </c>
      <c r="AP2746" s="61" t="s">
        <v>5036</v>
      </c>
      <c r="AQ2746" s="61" t="s">
        <v>1730</v>
      </c>
      <c r="AR2746" s="28">
        <v>10433.4</v>
      </c>
      <c r="AS2746" s="28">
        <v>109</v>
      </c>
      <c r="AT2746" s="28">
        <v>0</v>
      </c>
      <c r="AU2746" s="62"/>
      <c r="DV2746" s="31" t="s">
        <v>77</v>
      </c>
      <c r="DW2746" s="31" t="s">
        <v>81</v>
      </c>
      <c r="DX2746" s="63"/>
      <c r="DY2746" s="63"/>
      <c r="DZ2746" s="63"/>
      <c r="EA2746" s="167"/>
      <c r="EB2746" s="60"/>
      <c r="EC2746" s="60"/>
      <c r="ED2746" s="60"/>
      <c r="EE2746" s="60"/>
      <c r="EF2746" s="60"/>
      <c r="EG2746" s="60"/>
      <c r="EH2746" s="60"/>
      <c r="EI2746" s="60"/>
      <c r="EJ2746" s="60"/>
      <c r="EK2746" s="60"/>
      <c r="EL2746" s="60"/>
      <c r="EM2746" s="60"/>
      <c r="EN2746" s="60"/>
      <c r="EO2746" s="60"/>
      <c r="EP2746" s="60"/>
      <c r="EQ2746" s="60"/>
      <c r="ER2746" s="60"/>
      <c r="ES2746" s="60"/>
      <c r="ET2746" s="60"/>
      <c r="EU2746" s="60"/>
      <c r="EV2746" s="60"/>
      <c r="EW2746" s="60"/>
      <c r="EX2746" s="60"/>
      <c r="EY2746" s="60"/>
      <c r="EZ2746" s="60"/>
      <c r="FA2746" s="60"/>
      <c r="FB2746" s="60"/>
    </row>
    <row r="2747" spans="22:158" x14ac:dyDescent="0.25">
      <c r="V2747" s="1"/>
      <c r="W2747" s="33"/>
      <c r="X2747" s="33"/>
      <c r="AH2747" s="38">
        <v>100</v>
      </c>
      <c r="AI2747" s="38">
        <v>120</v>
      </c>
      <c r="AJ2747" s="38">
        <v>14550</v>
      </c>
      <c r="AK2747" s="38">
        <v>30</v>
      </c>
      <c r="AL2747" s="38">
        <v>3601758</v>
      </c>
      <c r="AM2747" s="61" t="s">
        <v>1816</v>
      </c>
      <c r="AN2747" s="61" t="s">
        <v>1689</v>
      </c>
      <c r="AO2747" s="61" t="s">
        <v>1579</v>
      </c>
      <c r="AP2747" s="61" t="s">
        <v>5036</v>
      </c>
      <c r="AQ2747" s="61" t="s">
        <v>1730</v>
      </c>
      <c r="AR2747" s="28">
        <v>1084.9000000000001</v>
      </c>
      <c r="AS2747" s="28">
        <v>0</v>
      </c>
      <c r="AT2747" s="28">
        <v>0</v>
      </c>
      <c r="AU2747" s="62"/>
      <c r="DV2747" s="31" t="s">
        <v>77</v>
      </c>
      <c r="DW2747" s="31" t="s">
        <v>81</v>
      </c>
      <c r="DX2747" s="63"/>
      <c r="DY2747" s="63"/>
      <c r="DZ2747" s="63"/>
      <c r="EA2747" s="167"/>
      <c r="EB2747" s="60"/>
      <c r="EC2747" s="60"/>
      <c r="ED2747" s="60"/>
      <c r="EE2747" s="60"/>
      <c r="EF2747" s="60"/>
      <c r="EG2747" s="60"/>
      <c r="EH2747" s="60"/>
      <c r="EI2747" s="60"/>
      <c r="EJ2747" s="60"/>
      <c r="EK2747" s="60"/>
      <c r="EL2747" s="60"/>
      <c r="EM2747" s="60"/>
      <c r="EN2747" s="60"/>
      <c r="EO2747" s="60"/>
      <c r="EP2747" s="60"/>
      <c r="EQ2747" s="60"/>
      <c r="ER2747" s="60"/>
      <c r="ES2747" s="60"/>
      <c r="ET2747" s="60"/>
      <c r="EU2747" s="60"/>
      <c r="EV2747" s="60"/>
      <c r="EW2747" s="60"/>
      <c r="EX2747" s="60"/>
      <c r="EY2747" s="60"/>
      <c r="EZ2747" s="60"/>
      <c r="FA2747" s="60"/>
      <c r="FB2747" s="60"/>
    </row>
    <row r="2748" spans="22:158" x14ac:dyDescent="0.25">
      <c r="W2748" s="33"/>
      <c r="X2748" s="33"/>
      <c r="AH2748" s="38">
        <v>100</v>
      </c>
      <c r="AI2748" s="38">
        <v>120</v>
      </c>
      <c r="AJ2748" s="38">
        <v>14850</v>
      </c>
      <c r="AK2748" s="38">
        <v>30</v>
      </c>
      <c r="AL2748" s="38">
        <v>3601758</v>
      </c>
      <c r="AM2748" s="61" t="s">
        <v>1816</v>
      </c>
      <c r="AN2748" s="61" t="s">
        <v>1689</v>
      </c>
      <c r="AO2748" s="61" t="s">
        <v>1585</v>
      </c>
      <c r="AP2748" s="61" t="s">
        <v>5036</v>
      </c>
      <c r="AQ2748" s="61" t="s">
        <v>1730</v>
      </c>
      <c r="AR2748" s="28">
        <v>180.4</v>
      </c>
      <c r="AS2748" s="28">
        <v>0</v>
      </c>
      <c r="AT2748" s="28">
        <v>0</v>
      </c>
      <c r="AU2748" s="62"/>
      <c r="DV2748" s="31" t="s">
        <v>77</v>
      </c>
      <c r="DW2748" s="31" t="s">
        <v>81</v>
      </c>
      <c r="DX2748" s="63"/>
      <c r="DY2748" s="63"/>
      <c r="DZ2748" s="63"/>
      <c r="EA2748" s="167"/>
      <c r="EB2748" s="60"/>
      <c r="EC2748" s="60"/>
      <c r="ED2748" s="60"/>
      <c r="EE2748" s="60"/>
      <c r="EF2748" s="60"/>
      <c r="EG2748" s="60"/>
      <c r="EH2748" s="60"/>
      <c r="EI2748" s="60"/>
      <c r="EJ2748" s="60"/>
      <c r="EK2748" s="60"/>
      <c r="EL2748" s="60"/>
      <c r="EM2748" s="60"/>
      <c r="EN2748" s="60"/>
      <c r="EO2748" s="60"/>
      <c r="EP2748" s="60"/>
      <c r="EQ2748" s="60"/>
      <c r="ER2748" s="60"/>
      <c r="ES2748" s="60"/>
      <c r="ET2748" s="60"/>
      <c r="EU2748" s="60"/>
      <c r="EV2748" s="60"/>
      <c r="EW2748" s="60"/>
      <c r="EX2748" s="60"/>
      <c r="EY2748" s="60"/>
      <c r="EZ2748" s="60"/>
      <c r="FA2748" s="60"/>
      <c r="FB2748" s="60"/>
    </row>
    <row r="2749" spans="22:158" x14ac:dyDescent="0.25">
      <c r="W2749" s="33"/>
      <c r="X2749" s="33"/>
      <c r="AH2749" s="38">
        <v>100</v>
      </c>
      <c r="AI2749" s="38">
        <v>120</v>
      </c>
      <c r="AJ2749" s="38">
        <v>16610</v>
      </c>
      <c r="AK2749" s="38">
        <v>30</v>
      </c>
      <c r="AL2749" s="38">
        <v>3601758</v>
      </c>
      <c r="AM2749" s="61" t="s">
        <v>1816</v>
      </c>
      <c r="AN2749" s="61" t="s">
        <v>1689</v>
      </c>
      <c r="AO2749" s="61" t="s">
        <v>1625</v>
      </c>
      <c r="AP2749" s="61" t="s">
        <v>5036</v>
      </c>
      <c r="AQ2749" s="61" t="s">
        <v>1730</v>
      </c>
      <c r="AR2749" s="28">
        <v>0</v>
      </c>
      <c r="AS2749" s="28">
        <v>0</v>
      </c>
      <c r="AT2749" s="28">
        <v>3419</v>
      </c>
      <c r="AU2749" s="62"/>
      <c r="DV2749" s="31" t="s">
        <v>77</v>
      </c>
      <c r="DW2749" s="31" t="s">
        <v>81</v>
      </c>
      <c r="DX2749" s="63"/>
      <c r="DY2749" s="63"/>
      <c r="DZ2749" s="63"/>
      <c r="EA2749" s="167"/>
      <c r="EB2749" s="60"/>
      <c r="EC2749" s="60"/>
      <c r="ED2749" s="60"/>
      <c r="EE2749" s="60"/>
      <c r="EF2749" s="60"/>
      <c r="EG2749" s="60"/>
      <c r="EH2749" s="60"/>
      <c r="EI2749" s="60"/>
      <c r="EJ2749" s="60"/>
      <c r="EK2749" s="60"/>
      <c r="EL2749" s="60"/>
      <c r="EM2749" s="60"/>
      <c r="EN2749" s="60"/>
      <c r="EO2749" s="60"/>
      <c r="EP2749" s="60"/>
      <c r="EQ2749" s="60"/>
      <c r="ER2749" s="60"/>
      <c r="ES2749" s="60"/>
      <c r="ET2749" s="60"/>
      <c r="EU2749" s="60"/>
      <c r="EV2749" s="60"/>
      <c r="EW2749" s="60"/>
      <c r="EX2749" s="60"/>
      <c r="EY2749" s="60"/>
      <c r="EZ2749" s="60"/>
      <c r="FA2749" s="60"/>
      <c r="FB2749" s="60"/>
    </row>
    <row r="2750" spans="22:158" x14ac:dyDescent="0.25">
      <c r="W2750" s="33"/>
      <c r="X2750" s="33"/>
      <c r="AH2750" s="38">
        <v>100</v>
      </c>
      <c r="AI2750" s="38">
        <v>120</v>
      </c>
      <c r="AJ2750" s="38">
        <v>17550</v>
      </c>
      <c r="AK2750" s="38">
        <v>30</v>
      </c>
      <c r="AL2750" s="38">
        <v>3601758</v>
      </c>
      <c r="AM2750" s="61" t="s">
        <v>1816</v>
      </c>
      <c r="AN2750" s="61" t="s">
        <v>1689</v>
      </c>
      <c r="AO2750" s="61" t="s">
        <v>1645</v>
      </c>
      <c r="AP2750" s="61" t="s">
        <v>5036</v>
      </c>
      <c r="AQ2750" s="61" t="s">
        <v>1730</v>
      </c>
      <c r="AR2750" s="28">
        <v>6216.2</v>
      </c>
      <c r="AS2750" s="28">
        <v>15556</v>
      </c>
      <c r="AT2750" s="28">
        <v>3632</v>
      </c>
      <c r="AU2750" s="62"/>
      <c r="DV2750" s="31" t="s">
        <v>77</v>
      </c>
      <c r="DW2750" s="31" t="s">
        <v>81</v>
      </c>
      <c r="DX2750" s="63"/>
      <c r="DY2750" s="63"/>
      <c r="DZ2750" s="63"/>
      <c r="EA2750" s="167"/>
      <c r="EB2750" s="60"/>
      <c r="EC2750" s="60"/>
      <c r="ED2750" s="60"/>
      <c r="EE2750" s="60"/>
      <c r="EF2750" s="60"/>
      <c r="EG2750" s="60"/>
      <c r="EH2750" s="60"/>
      <c r="EI2750" s="60"/>
      <c r="EJ2750" s="60"/>
      <c r="EK2750" s="60"/>
      <c r="EL2750" s="60"/>
      <c r="EM2750" s="60"/>
      <c r="EN2750" s="60"/>
      <c r="EO2750" s="60"/>
      <c r="EP2750" s="60"/>
      <c r="EQ2750" s="60"/>
      <c r="ER2750" s="60"/>
      <c r="ES2750" s="60"/>
      <c r="ET2750" s="60"/>
      <c r="EU2750" s="60"/>
      <c r="EV2750" s="60"/>
      <c r="EW2750" s="60"/>
      <c r="EX2750" s="60"/>
      <c r="EY2750" s="60"/>
      <c r="EZ2750" s="60"/>
      <c r="FA2750" s="60"/>
      <c r="FB2750" s="60"/>
    </row>
    <row r="2751" spans="22:158" x14ac:dyDescent="0.25">
      <c r="W2751" s="33"/>
      <c r="X2751" s="33"/>
      <c r="AH2751" s="38">
        <v>100</v>
      </c>
      <c r="AI2751" s="38">
        <v>125</v>
      </c>
      <c r="AJ2751" s="38">
        <v>10600</v>
      </c>
      <c r="AK2751" s="38">
        <v>30</v>
      </c>
      <c r="AL2751" s="38">
        <v>3601758</v>
      </c>
      <c r="AM2751" s="61" t="s">
        <v>1816</v>
      </c>
      <c r="AN2751" s="61" t="s">
        <v>1692</v>
      </c>
      <c r="AO2751" s="61" t="s">
        <v>5055</v>
      </c>
      <c r="AP2751" s="61" t="s">
        <v>5036</v>
      </c>
      <c r="AQ2751" s="61" t="s">
        <v>1730</v>
      </c>
      <c r="AR2751" s="28">
        <v>35513</v>
      </c>
      <c r="AS2751" s="28">
        <v>0</v>
      </c>
      <c r="AT2751" s="28">
        <v>0</v>
      </c>
      <c r="AU2751" s="62"/>
      <c r="DV2751" s="31" t="s">
        <v>77</v>
      </c>
      <c r="DW2751" s="31" t="s">
        <v>82</v>
      </c>
      <c r="DX2751" s="63"/>
      <c r="DY2751" s="63"/>
      <c r="DZ2751" s="63"/>
      <c r="EA2751" s="167"/>
      <c r="EB2751" s="60"/>
      <c r="EC2751" s="60"/>
      <c r="ED2751" s="60"/>
      <c r="EE2751" s="60"/>
      <c r="EF2751" s="60"/>
      <c r="EG2751" s="60"/>
      <c r="EH2751" s="60"/>
      <c r="EI2751" s="60"/>
      <c r="EJ2751" s="60"/>
      <c r="EK2751" s="60"/>
      <c r="EL2751" s="60"/>
      <c r="EM2751" s="60"/>
      <c r="EN2751" s="60"/>
      <c r="EO2751" s="60"/>
      <c r="EP2751" s="60"/>
      <c r="EQ2751" s="60"/>
      <c r="ER2751" s="60"/>
      <c r="ES2751" s="60"/>
      <c r="ET2751" s="60"/>
      <c r="EU2751" s="60"/>
      <c r="EV2751" s="60"/>
      <c r="EW2751" s="60"/>
      <c r="EX2751" s="60"/>
      <c r="EY2751" s="60"/>
      <c r="EZ2751" s="60"/>
      <c r="FA2751" s="60"/>
      <c r="FB2751" s="60"/>
    </row>
    <row r="2752" spans="22:158" x14ac:dyDescent="0.25">
      <c r="W2752" s="33"/>
      <c r="X2752" s="33"/>
      <c r="AH2752" s="38">
        <v>100</v>
      </c>
      <c r="AI2752" s="38">
        <v>125</v>
      </c>
      <c r="AJ2752" s="38">
        <v>11730</v>
      </c>
      <c r="AK2752" s="38">
        <v>30</v>
      </c>
      <c r="AL2752" s="38">
        <v>3601758</v>
      </c>
      <c r="AM2752" s="61" t="s">
        <v>1816</v>
      </c>
      <c r="AN2752" s="61" t="s">
        <v>1692</v>
      </c>
      <c r="AO2752" s="61" t="s">
        <v>5079</v>
      </c>
      <c r="AP2752" s="61" t="s">
        <v>5036</v>
      </c>
      <c r="AQ2752" s="61" t="s">
        <v>1730</v>
      </c>
      <c r="AR2752" s="28">
        <v>2030.9</v>
      </c>
      <c r="AS2752" s="28">
        <v>0</v>
      </c>
      <c r="AT2752" s="28">
        <v>0</v>
      </c>
      <c r="AU2752" s="62"/>
      <c r="DV2752" s="31" t="s">
        <v>77</v>
      </c>
      <c r="DW2752" s="31" t="s">
        <v>82</v>
      </c>
      <c r="DX2752" s="63"/>
      <c r="DY2752" s="63"/>
      <c r="DZ2752" s="63"/>
      <c r="EA2752" s="167"/>
      <c r="EB2752" s="60"/>
      <c r="EC2752" s="60"/>
      <c r="ED2752" s="60"/>
      <c r="EE2752" s="60"/>
      <c r="EF2752" s="60"/>
      <c r="EG2752" s="60"/>
      <c r="EH2752" s="60"/>
      <c r="EI2752" s="60"/>
      <c r="EJ2752" s="60"/>
      <c r="EK2752" s="60"/>
      <c r="EL2752" s="60"/>
      <c r="EM2752" s="60"/>
      <c r="EN2752" s="60"/>
      <c r="EO2752" s="60"/>
      <c r="EP2752" s="60"/>
      <c r="EQ2752" s="60"/>
      <c r="ER2752" s="60"/>
      <c r="ES2752" s="60"/>
      <c r="ET2752" s="60"/>
      <c r="EU2752" s="60"/>
      <c r="EV2752" s="60"/>
      <c r="EW2752" s="60"/>
      <c r="EX2752" s="60"/>
      <c r="EY2752" s="60"/>
      <c r="EZ2752" s="60"/>
      <c r="FA2752" s="60"/>
      <c r="FB2752" s="60"/>
    </row>
    <row r="2753" spans="22:158" x14ac:dyDescent="0.25">
      <c r="W2753" s="33"/>
      <c r="X2753" s="33"/>
      <c r="AH2753" s="38">
        <v>100</v>
      </c>
      <c r="AI2753" s="38">
        <v>125</v>
      </c>
      <c r="AJ2753" s="38">
        <v>11800</v>
      </c>
      <c r="AK2753" s="38">
        <v>30</v>
      </c>
      <c r="AL2753" s="38">
        <v>3601758</v>
      </c>
      <c r="AM2753" s="61" t="s">
        <v>1816</v>
      </c>
      <c r="AN2753" s="61" t="s">
        <v>1692</v>
      </c>
      <c r="AO2753" s="61" t="s">
        <v>5081</v>
      </c>
      <c r="AP2753" s="61" t="s">
        <v>5036</v>
      </c>
      <c r="AQ2753" s="61" t="s">
        <v>1730</v>
      </c>
      <c r="AR2753" s="28">
        <v>272.2</v>
      </c>
      <c r="AS2753" s="28">
        <v>0</v>
      </c>
      <c r="AT2753" s="28">
        <v>0</v>
      </c>
      <c r="AU2753" s="62"/>
      <c r="DV2753" s="31" t="s">
        <v>77</v>
      </c>
      <c r="DW2753" s="31" t="s">
        <v>82</v>
      </c>
      <c r="DX2753" s="63"/>
      <c r="DY2753" s="63"/>
      <c r="DZ2753" s="63"/>
      <c r="EA2753" s="167"/>
      <c r="EB2753" s="60"/>
      <c r="EC2753" s="60"/>
      <c r="ED2753" s="60"/>
      <c r="EE2753" s="60"/>
      <c r="EF2753" s="60"/>
      <c r="EG2753" s="60"/>
      <c r="EH2753" s="60"/>
      <c r="EI2753" s="60"/>
      <c r="EJ2753" s="60"/>
      <c r="EK2753" s="60"/>
      <c r="EL2753" s="60"/>
      <c r="EM2753" s="60"/>
      <c r="EN2753" s="60"/>
      <c r="EO2753" s="60"/>
      <c r="EP2753" s="60"/>
      <c r="EQ2753" s="60"/>
      <c r="ER2753" s="60"/>
      <c r="ES2753" s="60"/>
      <c r="ET2753" s="60"/>
      <c r="EU2753" s="60"/>
      <c r="EV2753" s="60"/>
      <c r="EW2753" s="60"/>
      <c r="EX2753" s="60"/>
      <c r="EY2753" s="60"/>
      <c r="EZ2753" s="60"/>
      <c r="FA2753" s="60"/>
      <c r="FB2753" s="60"/>
    </row>
    <row r="2754" spans="22:158" x14ac:dyDescent="0.25">
      <c r="W2754" s="33"/>
      <c r="X2754" s="33"/>
      <c r="AH2754" s="38">
        <v>100</v>
      </c>
      <c r="AI2754" s="38">
        <v>125</v>
      </c>
      <c r="AJ2754" s="38">
        <v>13200</v>
      </c>
      <c r="AK2754" s="38">
        <v>30</v>
      </c>
      <c r="AL2754" s="38">
        <v>3601758</v>
      </c>
      <c r="AM2754" s="61" t="s">
        <v>1816</v>
      </c>
      <c r="AN2754" s="61" t="s">
        <v>1692</v>
      </c>
      <c r="AO2754" s="61" t="s">
        <v>5106</v>
      </c>
      <c r="AP2754" s="61" t="s">
        <v>5036</v>
      </c>
      <c r="AQ2754" s="61" t="s">
        <v>1730</v>
      </c>
      <c r="AR2754" s="28">
        <v>0</v>
      </c>
      <c r="AS2754" s="28">
        <v>0</v>
      </c>
      <c r="AT2754" s="28">
        <v>0</v>
      </c>
      <c r="AU2754" s="62"/>
      <c r="DV2754" s="31" t="s">
        <v>77</v>
      </c>
      <c r="DW2754" s="31" t="s">
        <v>82</v>
      </c>
      <c r="DX2754" s="63"/>
      <c r="DY2754" s="63"/>
      <c r="DZ2754" s="63"/>
      <c r="EA2754" s="167"/>
      <c r="EB2754" s="60"/>
      <c r="EC2754" s="60"/>
      <c r="ED2754" s="60"/>
      <c r="EE2754" s="60"/>
      <c r="EF2754" s="60"/>
      <c r="EG2754" s="60"/>
      <c r="EH2754" s="60"/>
      <c r="EI2754" s="60"/>
      <c r="EJ2754" s="60"/>
      <c r="EK2754" s="60"/>
      <c r="EL2754" s="60"/>
      <c r="EM2754" s="60"/>
      <c r="EN2754" s="60"/>
      <c r="EO2754" s="60"/>
      <c r="EP2754" s="60"/>
      <c r="EQ2754" s="60"/>
      <c r="ER2754" s="60"/>
      <c r="ES2754" s="60"/>
      <c r="ET2754" s="60"/>
      <c r="EU2754" s="60"/>
      <c r="EV2754" s="60"/>
      <c r="EW2754" s="60"/>
      <c r="EX2754" s="60"/>
      <c r="EY2754" s="60"/>
      <c r="EZ2754" s="60"/>
      <c r="FA2754" s="60"/>
      <c r="FB2754" s="60"/>
    </row>
    <row r="2755" spans="22:158" x14ac:dyDescent="0.25">
      <c r="W2755" s="33"/>
      <c r="X2755" s="33"/>
      <c r="AH2755" s="38">
        <v>100</v>
      </c>
      <c r="AI2755" s="38">
        <v>125</v>
      </c>
      <c r="AJ2755" s="38">
        <v>13350</v>
      </c>
      <c r="AK2755" s="38">
        <v>30</v>
      </c>
      <c r="AL2755" s="38">
        <v>3601758</v>
      </c>
      <c r="AM2755" s="61" t="s">
        <v>1816</v>
      </c>
      <c r="AN2755" s="61" t="s">
        <v>1692</v>
      </c>
      <c r="AO2755" s="61" t="s">
        <v>5109</v>
      </c>
      <c r="AP2755" s="61" t="s">
        <v>5036</v>
      </c>
      <c r="AQ2755" s="61" t="s">
        <v>1730</v>
      </c>
      <c r="AR2755" s="28">
        <v>948.5</v>
      </c>
      <c r="AS2755" s="28">
        <v>0</v>
      </c>
      <c r="AT2755" s="28">
        <v>0</v>
      </c>
      <c r="AU2755" s="62"/>
      <c r="DV2755" s="31" t="s">
        <v>77</v>
      </c>
      <c r="DW2755" s="31" t="s">
        <v>82</v>
      </c>
      <c r="DX2755" s="63"/>
      <c r="DY2755" s="63"/>
      <c r="DZ2755" s="63"/>
      <c r="EA2755" s="167"/>
      <c r="EB2755" s="60"/>
      <c r="EC2755" s="60"/>
      <c r="ED2755" s="60"/>
      <c r="EE2755" s="60"/>
      <c r="EF2755" s="60"/>
      <c r="EG2755" s="60"/>
      <c r="EH2755" s="60"/>
      <c r="EI2755" s="60"/>
      <c r="EJ2755" s="60"/>
      <c r="EK2755" s="60"/>
      <c r="EL2755" s="60"/>
      <c r="EM2755" s="60"/>
      <c r="EN2755" s="60"/>
      <c r="EO2755" s="60"/>
      <c r="EP2755" s="60"/>
      <c r="EQ2755" s="60"/>
      <c r="ER2755" s="60"/>
      <c r="ES2755" s="60"/>
      <c r="ET2755" s="60"/>
      <c r="EU2755" s="60"/>
      <c r="EV2755" s="60"/>
      <c r="EW2755" s="60"/>
      <c r="EX2755" s="60"/>
      <c r="EY2755" s="60"/>
      <c r="EZ2755" s="60"/>
      <c r="FA2755" s="60"/>
      <c r="FB2755" s="60"/>
    </row>
    <row r="2756" spans="22:158" x14ac:dyDescent="0.25">
      <c r="W2756" s="33"/>
      <c r="X2756" s="33"/>
      <c r="AH2756" s="38">
        <v>100</v>
      </c>
      <c r="AI2756" s="38">
        <v>125</v>
      </c>
      <c r="AJ2756" s="38">
        <v>13750</v>
      </c>
      <c r="AK2756" s="38">
        <v>30</v>
      </c>
      <c r="AL2756" s="38">
        <v>3601758</v>
      </c>
      <c r="AM2756" s="61" t="s">
        <v>1816</v>
      </c>
      <c r="AN2756" s="61" t="s">
        <v>1692</v>
      </c>
      <c r="AO2756" s="61" t="s">
        <v>5119</v>
      </c>
      <c r="AP2756" s="61" t="s">
        <v>5036</v>
      </c>
      <c r="AQ2756" s="61" t="s">
        <v>1730</v>
      </c>
      <c r="AR2756" s="28">
        <v>0</v>
      </c>
      <c r="AS2756" s="28">
        <v>3305</v>
      </c>
      <c r="AT2756" s="28">
        <v>4983</v>
      </c>
      <c r="AU2756" s="62"/>
      <c r="DV2756" s="31" t="s">
        <v>77</v>
      </c>
      <c r="DW2756" s="31" t="s">
        <v>82</v>
      </c>
      <c r="DX2756" s="63"/>
      <c r="DY2756" s="63"/>
      <c r="DZ2756" s="63"/>
      <c r="EA2756" s="167"/>
      <c r="EB2756" s="60"/>
      <c r="EC2756" s="60"/>
      <c r="ED2756" s="60"/>
      <c r="EE2756" s="60"/>
      <c r="EF2756" s="60"/>
      <c r="EG2756" s="60"/>
      <c r="EH2756" s="60"/>
      <c r="EI2756" s="60"/>
      <c r="EJ2756" s="60"/>
      <c r="EK2756" s="60"/>
      <c r="EL2756" s="60"/>
      <c r="EM2756" s="60"/>
      <c r="EN2756" s="60"/>
      <c r="EO2756" s="60"/>
      <c r="EP2756" s="60"/>
      <c r="EQ2756" s="60"/>
      <c r="ER2756" s="60"/>
      <c r="ES2756" s="60"/>
      <c r="ET2756" s="60"/>
      <c r="EU2756" s="60"/>
      <c r="EV2756" s="60"/>
      <c r="EW2756" s="60"/>
      <c r="EX2756" s="60"/>
      <c r="EY2756" s="60"/>
      <c r="EZ2756" s="60"/>
      <c r="FA2756" s="60"/>
      <c r="FB2756" s="60"/>
    </row>
    <row r="2757" spans="22:158" x14ac:dyDescent="0.25">
      <c r="W2757" s="33"/>
      <c r="X2757" s="33"/>
      <c r="AH2757" s="38">
        <v>100</v>
      </c>
      <c r="AI2757" s="38">
        <v>125</v>
      </c>
      <c r="AJ2757" s="38">
        <v>14350</v>
      </c>
      <c r="AK2757" s="38">
        <v>30</v>
      </c>
      <c r="AL2757" s="38">
        <v>3601758</v>
      </c>
      <c r="AM2757" s="61" t="s">
        <v>1816</v>
      </c>
      <c r="AN2757" s="61" t="s">
        <v>1692</v>
      </c>
      <c r="AO2757" s="61" t="s">
        <v>1575</v>
      </c>
      <c r="AP2757" s="61" t="s">
        <v>5036</v>
      </c>
      <c r="AQ2757" s="61" t="s">
        <v>1730</v>
      </c>
      <c r="AR2757" s="28">
        <v>2452.5</v>
      </c>
      <c r="AS2757" s="28">
        <v>4356</v>
      </c>
      <c r="AT2757" s="28">
        <v>0</v>
      </c>
      <c r="AU2757" s="62"/>
      <c r="DV2757" s="31" t="s">
        <v>77</v>
      </c>
      <c r="DW2757" s="31" t="s">
        <v>82</v>
      </c>
      <c r="DX2757" s="63"/>
      <c r="DY2757" s="63"/>
      <c r="DZ2757" s="63"/>
      <c r="EA2757" s="167"/>
      <c r="EB2757" s="60"/>
      <c r="EC2757" s="60"/>
      <c r="ED2757" s="60"/>
      <c r="EE2757" s="60"/>
      <c r="EF2757" s="60"/>
      <c r="EG2757" s="60"/>
      <c r="EH2757" s="60"/>
      <c r="EI2757" s="60"/>
      <c r="EJ2757" s="60"/>
      <c r="EK2757" s="60"/>
      <c r="EL2757" s="60"/>
      <c r="EM2757" s="60"/>
      <c r="EN2757" s="60"/>
      <c r="EO2757" s="60"/>
      <c r="EP2757" s="60"/>
      <c r="EQ2757" s="60"/>
      <c r="ER2757" s="60"/>
      <c r="ES2757" s="60"/>
      <c r="ET2757" s="60"/>
      <c r="EU2757" s="60"/>
      <c r="EV2757" s="60"/>
      <c r="EW2757" s="60"/>
      <c r="EX2757" s="60"/>
      <c r="EY2757" s="60"/>
      <c r="EZ2757" s="60"/>
      <c r="FA2757" s="60"/>
      <c r="FB2757" s="60"/>
    </row>
    <row r="2758" spans="22:158" x14ac:dyDescent="0.25">
      <c r="W2758" s="33"/>
      <c r="X2758" s="33"/>
      <c r="AH2758" s="38">
        <v>100</v>
      </c>
      <c r="AI2758" s="38">
        <v>125</v>
      </c>
      <c r="AJ2758" s="38">
        <v>15700</v>
      </c>
      <c r="AK2758" s="38">
        <v>30</v>
      </c>
      <c r="AL2758" s="38">
        <v>3601758</v>
      </c>
      <c r="AM2758" s="61" t="s">
        <v>1816</v>
      </c>
      <c r="AN2758" s="61" t="s">
        <v>1692</v>
      </c>
      <c r="AO2758" s="61" t="s">
        <v>1605</v>
      </c>
      <c r="AP2758" s="61" t="s">
        <v>5036</v>
      </c>
      <c r="AQ2758" s="61" t="s">
        <v>1730</v>
      </c>
      <c r="AR2758" s="28">
        <v>1189.4000000000001</v>
      </c>
      <c r="AS2758" s="28">
        <v>17560</v>
      </c>
      <c r="AT2758" s="28">
        <v>0</v>
      </c>
      <c r="AU2758" s="62"/>
      <c r="DV2758" s="31" t="s">
        <v>77</v>
      </c>
      <c r="DW2758" s="31" t="s">
        <v>82</v>
      </c>
      <c r="DX2758" s="63"/>
      <c r="DY2758" s="63"/>
      <c r="DZ2758" s="63"/>
      <c r="EA2758" s="167"/>
      <c r="EB2758" s="60"/>
      <c r="EC2758" s="60"/>
      <c r="ED2758" s="60"/>
      <c r="EE2758" s="60"/>
      <c r="EF2758" s="60"/>
      <c r="EG2758" s="60"/>
      <c r="EH2758" s="60"/>
      <c r="EI2758" s="60"/>
      <c r="EJ2758" s="60"/>
      <c r="EK2758" s="60"/>
      <c r="EL2758" s="60"/>
      <c r="EM2758" s="60"/>
      <c r="EN2758" s="60"/>
      <c r="EO2758" s="60"/>
      <c r="EP2758" s="60"/>
      <c r="EQ2758" s="60"/>
      <c r="ER2758" s="60"/>
      <c r="ES2758" s="60"/>
      <c r="ET2758" s="60"/>
      <c r="EU2758" s="60"/>
      <c r="EV2758" s="60"/>
      <c r="EW2758" s="60"/>
      <c r="EX2758" s="60"/>
      <c r="EY2758" s="60"/>
      <c r="EZ2758" s="60"/>
      <c r="FA2758" s="60"/>
      <c r="FB2758" s="60"/>
    </row>
    <row r="2759" spans="22:158" x14ac:dyDescent="0.25">
      <c r="W2759" s="33"/>
      <c r="X2759" s="33"/>
      <c r="AH2759" s="38">
        <v>100</v>
      </c>
      <c r="AI2759" s="38">
        <v>125</v>
      </c>
      <c r="AJ2759" s="38">
        <v>16380</v>
      </c>
      <c r="AK2759" s="38">
        <v>30</v>
      </c>
      <c r="AL2759" s="38">
        <v>3601758</v>
      </c>
      <c r="AM2759" s="61" t="s">
        <v>1816</v>
      </c>
      <c r="AN2759" s="61" t="s">
        <v>1692</v>
      </c>
      <c r="AO2759" s="61" t="s">
        <v>894</v>
      </c>
      <c r="AP2759" s="61" t="s">
        <v>5036</v>
      </c>
      <c r="AQ2759" s="61" t="s">
        <v>1730</v>
      </c>
      <c r="AR2759" s="28">
        <v>38974.800000000003</v>
      </c>
      <c r="AS2759" s="28">
        <v>0</v>
      </c>
      <c r="AT2759" s="28">
        <v>0</v>
      </c>
      <c r="AU2759" s="62"/>
      <c r="DV2759" s="31" t="s">
        <v>77</v>
      </c>
      <c r="DW2759" s="31" t="s">
        <v>82</v>
      </c>
      <c r="DX2759" s="63"/>
      <c r="DY2759" s="63"/>
      <c r="DZ2759" s="63"/>
      <c r="EA2759" s="167"/>
      <c r="EB2759" s="60"/>
      <c r="EC2759" s="60"/>
      <c r="ED2759" s="60"/>
      <c r="EE2759" s="60"/>
      <c r="EF2759" s="60"/>
      <c r="EG2759" s="60"/>
      <c r="EH2759" s="60"/>
      <c r="EI2759" s="60"/>
      <c r="EJ2759" s="60"/>
      <c r="EK2759" s="60"/>
      <c r="EL2759" s="60"/>
      <c r="EM2759" s="60"/>
      <c r="EN2759" s="60"/>
      <c r="EO2759" s="60"/>
      <c r="EP2759" s="60"/>
      <c r="EQ2759" s="60"/>
      <c r="ER2759" s="60"/>
      <c r="ES2759" s="60"/>
      <c r="ET2759" s="60"/>
      <c r="EU2759" s="60"/>
      <c r="EV2759" s="60"/>
      <c r="EW2759" s="60"/>
      <c r="EX2759" s="60"/>
      <c r="EY2759" s="60"/>
      <c r="EZ2759" s="60"/>
      <c r="FA2759" s="60"/>
      <c r="FB2759" s="60"/>
    </row>
    <row r="2760" spans="22:158" x14ac:dyDescent="0.25">
      <c r="W2760" s="33"/>
      <c r="X2760" s="33"/>
      <c r="AH2760" s="38">
        <v>100</v>
      </c>
      <c r="AI2760" s="38">
        <v>130</v>
      </c>
      <c r="AJ2760" s="38">
        <v>14200</v>
      </c>
      <c r="AK2760" s="38">
        <v>30</v>
      </c>
      <c r="AL2760" s="38">
        <v>3601758</v>
      </c>
      <c r="AM2760" s="61" t="s">
        <v>1816</v>
      </c>
      <c r="AN2760" s="61" t="s">
        <v>1687</v>
      </c>
      <c r="AO2760" s="61" t="s">
        <v>5127</v>
      </c>
      <c r="AP2760" s="61" t="s">
        <v>5036</v>
      </c>
      <c r="AQ2760" s="61" t="s">
        <v>1730</v>
      </c>
      <c r="AR2760" s="28">
        <v>52.1</v>
      </c>
      <c r="AS2760" s="28">
        <v>0</v>
      </c>
      <c r="AT2760" s="28">
        <v>0</v>
      </c>
      <c r="AU2760" s="62"/>
      <c r="DV2760" s="31" t="s">
        <v>77</v>
      </c>
      <c r="DW2760" s="31" t="s">
        <v>83</v>
      </c>
      <c r="DX2760" s="63"/>
      <c r="DY2760" s="63"/>
      <c r="DZ2760" s="63"/>
      <c r="EA2760" s="167"/>
      <c r="EB2760" s="60"/>
      <c r="EC2760" s="60"/>
      <c r="ED2760" s="60"/>
      <c r="EE2760" s="60"/>
      <c r="EF2760" s="60"/>
      <c r="EG2760" s="60"/>
      <c r="EH2760" s="60"/>
      <c r="EI2760" s="60"/>
      <c r="EJ2760" s="60"/>
      <c r="EK2760" s="60"/>
      <c r="EL2760" s="60"/>
      <c r="EM2760" s="60"/>
      <c r="EN2760" s="60"/>
      <c r="EO2760" s="60"/>
      <c r="EP2760" s="60"/>
      <c r="EQ2760" s="60"/>
      <c r="ER2760" s="60"/>
      <c r="ES2760" s="60"/>
      <c r="ET2760" s="60"/>
      <c r="EU2760" s="60"/>
      <c r="EV2760" s="60"/>
      <c r="EW2760" s="60"/>
      <c r="EX2760" s="60"/>
      <c r="EY2760" s="60"/>
      <c r="EZ2760" s="60"/>
      <c r="FA2760" s="60"/>
      <c r="FB2760" s="60"/>
    </row>
    <row r="2761" spans="22:158" x14ac:dyDescent="0.25">
      <c r="W2761" s="33"/>
      <c r="X2761" s="33"/>
      <c r="AH2761" s="38">
        <v>100</v>
      </c>
      <c r="AI2761" s="38">
        <v>130</v>
      </c>
      <c r="AJ2761" s="38">
        <v>16850</v>
      </c>
      <c r="AK2761" s="38">
        <v>30</v>
      </c>
      <c r="AL2761" s="38">
        <v>3601758</v>
      </c>
      <c r="AM2761" s="61" t="s">
        <v>1816</v>
      </c>
      <c r="AN2761" s="61" t="s">
        <v>1687</v>
      </c>
      <c r="AO2761" s="61" t="s">
        <v>1630</v>
      </c>
      <c r="AP2761" s="61" t="s">
        <v>5036</v>
      </c>
      <c r="AQ2761" s="61" t="s">
        <v>1730</v>
      </c>
      <c r="AR2761" s="28">
        <v>0</v>
      </c>
      <c r="AS2761" s="28">
        <v>0</v>
      </c>
      <c r="AT2761" s="28">
        <v>149279</v>
      </c>
      <c r="AU2761" s="62"/>
      <c r="DV2761" s="31" t="s">
        <v>77</v>
      </c>
      <c r="DW2761" s="31" t="s">
        <v>83</v>
      </c>
      <c r="DX2761" s="63"/>
      <c r="DY2761" s="63"/>
      <c r="DZ2761" s="63"/>
      <c r="EA2761" s="167"/>
      <c r="EB2761" s="60"/>
      <c r="EC2761" s="60"/>
      <c r="ED2761" s="60"/>
      <c r="EE2761" s="60"/>
      <c r="EF2761" s="60"/>
      <c r="EG2761" s="60"/>
      <c r="EH2761" s="60"/>
      <c r="EI2761" s="60"/>
      <c r="EJ2761" s="60"/>
      <c r="EK2761" s="60"/>
      <c r="EL2761" s="60"/>
      <c r="EM2761" s="60"/>
      <c r="EN2761" s="60"/>
      <c r="EO2761" s="60"/>
      <c r="EP2761" s="60"/>
      <c r="EQ2761" s="60"/>
      <c r="ER2761" s="60"/>
      <c r="ES2761" s="60"/>
      <c r="ET2761" s="60"/>
      <c r="EU2761" s="60"/>
      <c r="EV2761" s="60"/>
      <c r="EW2761" s="60"/>
      <c r="EX2761" s="60"/>
      <c r="EY2761" s="60"/>
      <c r="EZ2761" s="60"/>
      <c r="FA2761" s="60"/>
      <c r="FB2761" s="60"/>
    </row>
    <row r="2762" spans="22:158" x14ac:dyDescent="0.25">
      <c r="W2762" s="33"/>
      <c r="X2762" s="33"/>
      <c r="AH2762" s="38">
        <v>100</v>
      </c>
      <c r="AI2762" s="38">
        <v>130</v>
      </c>
      <c r="AJ2762" s="38">
        <v>17400</v>
      </c>
      <c r="AK2762" s="38">
        <v>30</v>
      </c>
      <c r="AL2762" s="38">
        <v>3601758</v>
      </c>
      <c r="AM2762" s="61" t="s">
        <v>1816</v>
      </c>
      <c r="AN2762" s="61" t="s">
        <v>1687</v>
      </c>
      <c r="AO2762" s="61" t="s">
        <v>1642</v>
      </c>
      <c r="AP2762" s="61" t="s">
        <v>5036</v>
      </c>
      <c r="AQ2762" s="61" t="s">
        <v>1730</v>
      </c>
      <c r="AR2762" s="28">
        <v>7823.3</v>
      </c>
      <c r="AS2762" s="28">
        <v>0</v>
      </c>
      <c r="AT2762" s="28">
        <v>39603</v>
      </c>
      <c r="AU2762" s="62"/>
      <c r="DV2762" s="31" t="s">
        <v>77</v>
      </c>
      <c r="DW2762" s="31" t="s">
        <v>83</v>
      </c>
      <c r="DX2762" s="63"/>
      <c r="DY2762" s="63"/>
      <c r="DZ2762" s="63"/>
      <c r="EA2762" s="167"/>
      <c r="EB2762" s="60"/>
      <c r="EC2762" s="60"/>
      <c r="ED2762" s="60"/>
      <c r="EE2762" s="60"/>
      <c r="EF2762" s="60"/>
      <c r="EG2762" s="60"/>
      <c r="EH2762" s="60"/>
      <c r="EI2762" s="60"/>
      <c r="EJ2762" s="60"/>
      <c r="EK2762" s="60"/>
      <c r="EL2762" s="60"/>
      <c r="EM2762" s="60"/>
      <c r="EN2762" s="60"/>
      <c r="EO2762" s="60"/>
      <c r="EP2762" s="60"/>
      <c r="EQ2762" s="60"/>
      <c r="ER2762" s="60"/>
      <c r="ES2762" s="60"/>
      <c r="ET2762" s="60"/>
      <c r="EU2762" s="60"/>
      <c r="EV2762" s="60"/>
      <c r="EW2762" s="60"/>
      <c r="EX2762" s="60"/>
      <c r="EY2762" s="60"/>
      <c r="EZ2762" s="60"/>
      <c r="FA2762" s="60"/>
      <c r="FB2762" s="60"/>
    </row>
    <row r="2763" spans="22:158" x14ac:dyDescent="0.25">
      <c r="V2763" s="1"/>
      <c r="W2763" s="33"/>
      <c r="X2763" s="33"/>
      <c r="AH2763" s="38">
        <v>100</v>
      </c>
      <c r="AI2763" s="38">
        <v>135</v>
      </c>
      <c r="AJ2763" s="38">
        <v>12600</v>
      </c>
      <c r="AK2763" s="38">
        <v>30</v>
      </c>
      <c r="AL2763" s="38">
        <v>3601758</v>
      </c>
      <c r="AM2763" s="61" t="s">
        <v>1816</v>
      </c>
      <c r="AN2763" s="61" t="s">
        <v>1693</v>
      </c>
      <c r="AO2763" s="61" t="s">
        <v>5095</v>
      </c>
      <c r="AP2763" s="61" t="s">
        <v>5036</v>
      </c>
      <c r="AQ2763" s="61" t="s">
        <v>1730</v>
      </c>
      <c r="AR2763" s="28">
        <v>299.5</v>
      </c>
      <c r="AS2763" s="28">
        <v>16504</v>
      </c>
      <c r="AT2763" s="28">
        <v>2197</v>
      </c>
      <c r="AU2763" s="62"/>
      <c r="DV2763" s="31" t="s">
        <v>77</v>
      </c>
      <c r="DW2763" s="31" t="s">
        <v>84</v>
      </c>
      <c r="DX2763" s="63"/>
      <c r="DY2763" s="63"/>
      <c r="DZ2763" s="63"/>
      <c r="EA2763" s="167"/>
      <c r="EB2763" s="60"/>
      <c r="EC2763" s="60"/>
      <c r="ED2763" s="60"/>
      <c r="EE2763" s="60"/>
      <c r="EF2763" s="60"/>
      <c r="EG2763" s="60"/>
      <c r="EH2763" s="60"/>
      <c r="EI2763" s="60"/>
      <c r="EJ2763" s="60"/>
      <c r="EK2763" s="60"/>
      <c r="EL2763" s="60"/>
      <c r="EM2763" s="60"/>
      <c r="EN2763" s="60"/>
      <c r="EO2763" s="60"/>
      <c r="EP2763" s="60"/>
      <c r="EQ2763" s="60"/>
      <c r="ER2763" s="60"/>
      <c r="ES2763" s="60"/>
      <c r="ET2763" s="60"/>
      <c r="EU2763" s="60"/>
      <c r="EV2763" s="60"/>
      <c r="EW2763" s="60"/>
      <c r="EX2763" s="60"/>
      <c r="EY2763" s="60"/>
      <c r="EZ2763" s="60"/>
      <c r="FA2763" s="60"/>
      <c r="FB2763" s="60"/>
    </row>
    <row r="2764" spans="22:158" x14ac:dyDescent="0.25">
      <c r="W2764" s="33"/>
      <c r="X2764" s="33"/>
      <c r="AH2764" s="38">
        <v>100</v>
      </c>
      <c r="AI2764" s="38">
        <v>135</v>
      </c>
      <c r="AJ2764" s="38">
        <v>15270</v>
      </c>
      <c r="AK2764" s="38">
        <v>30</v>
      </c>
      <c r="AL2764" s="38">
        <v>3601758</v>
      </c>
      <c r="AM2764" s="61" t="s">
        <v>1816</v>
      </c>
      <c r="AN2764" s="61" t="s">
        <v>1693</v>
      </c>
      <c r="AO2764" s="61" t="s">
        <v>1596</v>
      </c>
      <c r="AP2764" s="61" t="s">
        <v>5036</v>
      </c>
      <c r="AQ2764" s="61" t="s">
        <v>1730</v>
      </c>
      <c r="AR2764" s="28">
        <v>0</v>
      </c>
      <c r="AS2764" s="28">
        <v>12314</v>
      </c>
      <c r="AT2764" s="28">
        <v>0</v>
      </c>
      <c r="AU2764" s="62"/>
      <c r="DV2764" s="31" t="s">
        <v>77</v>
      </c>
      <c r="DW2764" s="31" t="s">
        <v>84</v>
      </c>
      <c r="DX2764" s="63"/>
      <c r="DY2764" s="63"/>
      <c r="DZ2764" s="63"/>
      <c r="EA2764" s="167"/>
      <c r="EB2764" s="60"/>
      <c r="EC2764" s="60"/>
      <c r="ED2764" s="60"/>
      <c r="EE2764" s="60"/>
      <c r="EF2764" s="60"/>
      <c r="EG2764" s="60"/>
      <c r="EH2764" s="60"/>
      <c r="EI2764" s="60"/>
      <c r="EJ2764" s="60"/>
      <c r="EK2764" s="60"/>
      <c r="EL2764" s="60"/>
      <c r="EM2764" s="60"/>
      <c r="EN2764" s="60"/>
      <c r="EO2764" s="60"/>
      <c r="EP2764" s="60"/>
      <c r="EQ2764" s="60"/>
      <c r="ER2764" s="60"/>
      <c r="ES2764" s="60"/>
      <c r="ET2764" s="60"/>
      <c r="EU2764" s="60"/>
      <c r="EV2764" s="60"/>
      <c r="EW2764" s="60"/>
      <c r="EX2764" s="60"/>
      <c r="EY2764" s="60"/>
      <c r="EZ2764" s="60"/>
      <c r="FA2764" s="60"/>
      <c r="FB2764" s="60"/>
    </row>
    <row r="2765" spans="22:158" x14ac:dyDescent="0.25">
      <c r="W2765" s="33"/>
      <c r="X2765" s="33"/>
      <c r="AH2765" s="38">
        <v>100</v>
      </c>
      <c r="AI2765" s="38">
        <v>135</v>
      </c>
      <c r="AJ2765" s="38">
        <v>15400</v>
      </c>
      <c r="AK2765" s="38">
        <v>30</v>
      </c>
      <c r="AL2765" s="38">
        <v>3601758</v>
      </c>
      <c r="AM2765" s="61" t="s">
        <v>1816</v>
      </c>
      <c r="AN2765" s="61" t="s">
        <v>1693</v>
      </c>
      <c r="AO2765" s="61" t="s">
        <v>1599</v>
      </c>
      <c r="AP2765" s="61" t="s">
        <v>5036</v>
      </c>
      <c r="AQ2765" s="61" t="s">
        <v>1730</v>
      </c>
      <c r="AR2765" s="28">
        <v>0</v>
      </c>
      <c r="AS2765" s="28">
        <v>0</v>
      </c>
      <c r="AT2765" s="28">
        <v>13690</v>
      </c>
      <c r="AU2765" s="62"/>
      <c r="DV2765" s="31" t="s">
        <v>77</v>
      </c>
      <c r="DW2765" s="31" t="s">
        <v>84</v>
      </c>
      <c r="DX2765" s="63"/>
      <c r="DY2765" s="63"/>
      <c r="DZ2765" s="63"/>
      <c r="EA2765" s="167"/>
      <c r="EB2765" s="60"/>
      <c r="EC2765" s="60"/>
      <c r="ED2765" s="60"/>
      <c r="EE2765" s="60"/>
      <c r="EF2765" s="60"/>
      <c r="EG2765" s="60"/>
      <c r="EH2765" s="60"/>
      <c r="EI2765" s="60"/>
      <c r="EJ2765" s="60"/>
      <c r="EK2765" s="60"/>
      <c r="EL2765" s="60"/>
      <c r="EM2765" s="60"/>
      <c r="EN2765" s="60"/>
      <c r="EO2765" s="60"/>
      <c r="EP2765" s="60"/>
      <c r="EQ2765" s="60"/>
      <c r="ER2765" s="60"/>
      <c r="ES2765" s="60"/>
      <c r="ET2765" s="60"/>
      <c r="EU2765" s="60"/>
      <c r="EV2765" s="60"/>
      <c r="EW2765" s="60"/>
      <c r="EX2765" s="60"/>
      <c r="EY2765" s="60"/>
      <c r="EZ2765" s="60"/>
      <c r="FA2765" s="60"/>
      <c r="FB2765" s="60"/>
    </row>
    <row r="2766" spans="22:158" x14ac:dyDescent="0.25">
      <c r="W2766" s="33"/>
      <c r="X2766" s="33"/>
      <c r="AH2766" s="38">
        <v>100</v>
      </c>
      <c r="AI2766" s="38">
        <v>135</v>
      </c>
      <c r="AJ2766" s="38">
        <v>15850</v>
      </c>
      <c r="AK2766" s="38">
        <v>30</v>
      </c>
      <c r="AL2766" s="38">
        <v>3601758</v>
      </c>
      <c r="AM2766" s="61" t="s">
        <v>1816</v>
      </c>
      <c r="AN2766" s="61" t="s">
        <v>1693</v>
      </c>
      <c r="AO2766" s="61" t="s">
        <v>1608</v>
      </c>
      <c r="AP2766" s="61" t="s">
        <v>5036</v>
      </c>
      <c r="AQ2766" s="61" t="s">
        <v>1730</v>
      </c>
      <c r="AR2766" s="28">
        <v>0</v>
      </c>
      <c r="AS2766" s="28">
        <v>20257</v>
      </c>
      <c r="AT2766" s="28">
        <v>0</v>
      </c>
      <c r="AU2766" s="62"/>
      <c r="DV2766" s="31" t="s">
        <v>77</v>
      </c>
      <c r="DW2766" s="31" t="s">
        <v>84</v>
      </c>
      <c r="DX2766" s="63"/>
      <c r="DY2766" s="63"/>
      <c r="DZ2766" s="63"/>
      <c r="EA2766" s="167"/>
      <c r="EB2766" s="60"/>
      <c r="EC2766" s="60"/>
      <c r="ED2766" s="60"/>
      <c r="EE2766" s="60"/>
      <c r="EF2766" s="60"/>
      <c r="EG2766" s="60"/>
      <c r="EH2766" s="60"/>
      <c r="EI2766" s="60"/>
      <c r="EJ2766" s="60"/>
      <c r="EK2766" s="60"/>
      <c r="EL2766" s="60"/>
      <c r="EM2766" s="60"/>
      <c r="EN2766" s="60"/>
      <c r="EO2766" s="60"/>
      <c r="EP2766" s="60"/>
      <c r="EQ2766" s="60"/>
      <c r="ER2766" s="60"/>
      <c r="ES2766" s="60"/>
      <c r="ET2766" s="60"/>
      <c r="EU2766" s="60"/>
      <c r="EV2766" s="60"/>
      <c r="EW2766" s="60"/>
      <c r="EX2766" s="60"/>
      <c r="EY2766" s="60"/>
      <c r="EZ2766" s="60"/>
      <c r="FA2766" s="60"/>
      <c r="FB2766" s="60"/>
    </row>
    <row r="2767" spans="22:158" x14ac:dyDescent="0.25">
      <c r="W2767" s="33"/>
      <c r="X2767" s="33"/>
      <c r="AH2767" s="38">
        <v>100</v>
      </c>
      <c r="AI2767" s="38">
        <v>135</v>
      </c>
      <c r="AJ2767" s="38">
        <v>18150</v>
      </c>
      <c r="AK2767" s="38">
        <v>30</v>
      </c>
      <c r="AL2767" s="38">
        <v>3601758</v>
      </c>
      <c r="AM2767" s="61" t="s">
        <v>1816</v>
      </c>
      <c r="AN2767" s="61" t="s">
        <v>1693</v>
      </c>
      <c r="AO2767" s="61" t="s">
        <v>1659</v>
      </c>
      <c r="AP2767" s="61" t="s">
        <v>5036</v>
      </c>
      <c r="AQ2767" s="61" t="s">
        <v>1730</v>
      </c>
      <c r="AR2767" s="28">
        <v>0</v>
      </c>
      <c r="AS2767" s="28">
        <v>2161</v>
      </c>
      <c r="AT2767" s="28">
        <v>8237</v>
      </c>
      <c r="AU2767" s="62"/>
      <c r="DV2767" s="31" t="s">
        <v>77</v>
      </c>
      <c r="DW2767" s="31" t="s">
        <v>84</v>
      </c>
      <c r="DX2767" s="63"/>
      <c r="DY2767" s="63"/>
      <c r="DZ2767" s="63"/>
      <c r="EA2767" s="167"/>
      <c r="EB2767" s="60"/>
      <c r="EC2767" s="60"/>
      <c r="ED2767" s="60"/>
      <c r="EE2767" s="60"/>
      <c r="EF2767" s="60"/>
      <c r="EG2767" s="60"/>
      <c r="EH2767" s="60"/>
      <c r="EI2767" s="60"/>
      <c r="EJ2767" s="60"/>
      <c r="EK2767" s="60"/>
      <c r="EL2767" s="60"/>
      <c r="EM2767" s="60"/>
      <c r="EN2767" s="60"/>
      <c r="EO2767" s="60"/>
      <c r="EP2767" s="60"/>
      <c r="EQ2767" s="60"/>
      <c r="ER2767" s="60"/>
      <c r="ES2767" s="60"/>
      <c r="ET2767" s="60"/>
      <c r="EU2767" s="60"/>
      <c r="EV2767" s="60"/>
      <c r="EW2767" s="60"/>
      <c r="EX2767" s="60"/>
      <c r="EY2767" s="60"/>
      <c r="EZ2767" s="60"/>
      <c r="FA2767" s="60"/>
      <c r="FB2767" s="60"/>
    </row>
    <row r="2768" spans="22:158" x14ac:dyDescent="0.25">
      <c r="V2768" s="1"/>
      <c r="W2768" s="33"/>
      <c r="X2768" s="33"/>
      <c r="AH2768" s="38">
        <v>100</v>
      </c>
      <c r="AI2768" s="38">
        <v>140</v>
      </c>
      <c r="AJ2768" s="38">
        <v>10470</v>
      </c>
      <c r="AK2768" s="38">
        <v>30</v>
      </c>
      <c r="AL2768" s="38">
        <v>3601758</v>
      </c>
      <c r="AM2768" s="61" t="s">
        <v>1816</v>
      </c>
      <c r="AN2768" s="61" t="s">
        <v>1690</v>
      </c>
      <c r="AO2768" s="61" t="s">
        <v>5052</v>
      </c>
      <c r="AP2768" s="61" t="s">
        <v>5036</v>
      </c>
      <c r="AQ2768" s="61" t="s">
        <v>1730</v>
      </c>
      <c r="AR2768" s="28">
        <v>0</v>
      </c>
      <c r="AS2768" s="28">
        <v>583876</v>
      </c>
      <c r="AT2768" s="28">
        <v>243701</v>
      </c>
      <c r="AU2768" s="62"/>
      <c r="DV2768" s="31" t="s">
        <v>77</v>
      </c>
      <c r="DW2768" s="31" t="s">
        <v>85</v>
      </c>
      <c r="DX2768" s="63"/>
      <c r="DY2768" s="63"/>
      <c r="DZ2768" s="63"/>
      <c r="EA2768" s="167"/>
      <c r="EB2768" s="60"/>
      <c r="EC2768" s="60"/>
      <c r="ED2768" s="60"/>
      <c r="EE2768" s="60"/>
      <c r="EF2768" s="60"/>
      <c r="EG2768" s="60"/>
      <c r="EH2768" s="60"/>
      <c r="EI2768" s="60"/>
      <c r="EJ2768" s="60"/>
      <c r="EK2768" s="60"/>
      <c r="EL2768" s="60"/>
      <c r="EM2768" s="60"/>
      <c r="EN2768" s="60"/>
      <c r="EO2768" s="60"/>
      <c r="EP2768" s="60"/>
      <c r="EQ2768" s="60"/>
      <c r="ER2768" s="60"/>
      <c r="ES2768" s="60"/>
      <c r="ET2768" s="60"/>
      <c r="EU2768" s="60"/>
      <c r="EV2768" s="60"/>
      <c r="EW2768" s="60"/>
      <c r="EX2768" s="60"/>
      <c r="EY2768" s="60"/>
      <c r="EZ2768" s="60"/>
      <c r="FA2768" s="60"/>
      <c r="FB2768" s="60"/>
    </row>
    <row r="2769" spans="23:158" x14ac:dyDescent="0.25">
      <c r="W2769" s="33"/>
      <c r="X2769" s="33"/>
      <c r="AH2769" s="38">
        <v>100</v>
      </c>
      <c r="AI2769" s="38">
        <v>140</v>
      </c>
      <c r="AJ2769" s="38">
        <v>10470</v>
      </c>
      <c r="AK2769" s="38">
        <v>30</v>
      </c>
      <c r="AL2769" s="38">
        <v>3601758</v>
      </c>
      <c r="AM2769" s="61" t="s">
        <v>1816</v>
      </c>
      <c r="AN2769" s="61" t="s">
        <v>1690</v>
      </c>
      <c r="AO2769" s="61" t="s">
        <v>1112</v>
      </c>
      <c r="AP2769" s="61" t="s">
        <v>5036</v>
      </c>
      <c r="AQ2769" s="61" t="s">
        <v>1730</v>
      </c>
      <c r="AR2769" s="28">
        <v>543172.4</v>
      </c>
      <c r="AS2769" s="28">
        <v>0</v>
      </c>
      <c r="AT2769" s="28">
        <v>0</v>
      </c>
      <c r="AU2769" s="62"/>
      <c r="DV2769" s="31" t="s">
        <v>77</v>
      </c>
      <c r="DW2769" s="31" t="s">
        <v>85</v>
      </c>
      <c r="DX2769" s="63"/>
      <c r="DY2769" s="63"/>
      <c r="DZ2769" s="63"/>
      <c r="EA2769" s="167"/>
      <c r="EB2769" s="60"/>
      <c r="EC2769" s="60"/>
      <c r="ED2769" s="60"/>
      <c r="EE2769" s="60"/>
      <c r="EF2769" s="60"/>
      <c r="EG2769" s="60"/>
      <c r="EH2769" s="60"/>
      <c r="EI2769" s="60"/>
      <c r="EJ2769" s="60"/>
      <c r="EK2769" s="60"/>
      <c r="EL2769" s="60"/>
      <c r="EM2769" s="60"/>
      <c r="EN2769" s="60"/>
      <c r="EO2769" s="60"/>
      <c r="EP2769" s="60"/>
      <c r="EQ2769" s="60"/>
      <c r="ER2769" s="60"/>
      <c r="ES2769" s="60"/>
      <c r="ET2769" s="60"/>
      <c r="EU2769" s="60"/>
      <c r="EV2769" s="60"/>
      <c r="EW2769" s="60"/>
      <c r="EX2769" s="60"/>
      <c r="EY2769" s="60"/>
      <c r="EZ2769" s="60"/>
      <c r="FA2769" s="60"/>
      <c r="FB2769" s="60"/>
    </row>
    <row r="2770" spans="23:158" x14ac:dyDescent="0.25">
      <c r="W2770" s="33"/>
      <c r="X2770" s="33"/>
      <c r="AH2770" s="38">
        <v>100</v>
      </c>
      <c r="AI2770" s="38">
        <v>140</v>
      </c>
      <c r="AJ2770" s="38">
        <v>11400</v>
      </c>
      <c r="AK2770" s="38">
        <v>30</v>
      </c>
      <c r="AL2770" s="38">
        <v>3601758</v>
      </c>
      <c r="AM2770" s="61" t="s">
        <v>1816</v>
      </c>
      <c r="AN2770" s="61" t="s">
        <v>1690</v>
      </c>
      <c r="AO2770" s="61" t="s">
        <v>5071</v>
      </c>
      <c r="AP2770" s="61" t="s">
        <v>5036</v>
      </c>
      <c r="AQ2770" s="61" t="s">
        <v>1730</v>
      </c>
      <c r="AR2770" s="28">
        <v>15559.1</v>
      </c>
      <c r="AS2770" s="28">
        <v>373793</v>
      </c>
      <c r="AT2770" s="28">
        <v>39788</v>
      </c>
      <c r="AU2770" s="62"/>
      <c r="DV2770" s="31" t="s">
        <v>77</v>
      </c>
      <c r="DW2770" s="31" t="s">
        <v>85</v>
      </c>
      <c r="DX2770" s="63"/>
      <c r="DY2770" s="63"/>
      <c r="DZ2770" s="63"/>
      <c r="EA2770" s="167"/>
      <c r="EB2770" s="60"/>
      <c r="EC2770" s="60"/>
      <c r="ED2770" s="60"/>
      <c r="EE2770" s="60"/>
      <c r="EF2770" s="60"/>
      <c r="EG2770" s="60"/>
      <c r="EH2770" s="60"/>
      <c r="EI2770" s="60"/>
      <c r="EJ2770" s="60"/>
      <c r="EK2770" s="60"/>
      <c r="EL2770" s="60"/>
      <c r="EM2770" s="60"/>
      <c r="EN2770" s="60"/>
      <c r="EO2770" s="60"/>
      <c r="EP2770" s="60"/>
      <c r="EQ2770" s="60"/>
      <c r="ER2770" s="60"/>
      <c r="ES2770" s="60"/>
      <c r="ET2770" s="60"/>
      <c r="EU2770" s="60"/>
      <c r="EV2770" s="60"/>
      <c r="EW2770" s="60"/>
      <c r="EX2770" s="60"/>
      <c r="EY2770" s="60"/>
      <c r="EZ2770" s="60"/>
      <c r="FA2770" s="60"/>
      <c r="FB2770" s="60"/>
    </row>
    <row r="2771" spans="23:158" x14ac:dyDescent="0.25">
      <c r="W2771" s="33"/>
      <c r="X2771" s="33"/>
      <c r="AH2771" s="38">
        <v>100</v>
      </c>
      <c r="AI2771" s="38">
        <v>140</v>
      </c>
      <c r="AJ2771" s="38">
        <v>12350</v>
      </c>
      <c r="AK2771" s="38">
        <v>30</v>
      </c>
      <c r="AL2771" s="38">
        <v>3601758</v>
      </c>
      <c r="AM2771" s="61" t="s">
        <v>1816</v>
      </c>
      <c r="AN2771" s="61" t="s">
        <v>1690</v>
      </c>
      <c r="AO2771" s="61" t="s">
        <v>5091</v>
      </c>
      <c r="AP2771" s="61" t="s">
        <v>5036</v>
      </c>
      <c r="AQ2771" s="61" t="s">
        <v>1730</v>
      </c>
      <c r="AR2771" s="28">
        <v>853391.1</v>
      </c>
      <c r="AS2771" s="28">
        <v>413649</v>
      </c>
      <c r="AT2771" s="28">
        <v>0</v>
      </c>
      <c r="AU2771" s="62"/>
      <c r="DV2771" s="31" t="s">
        <v>77</v>
      </c>
      <c r="DW2771" s="31" t="s">
        <v>85</v>
      </c>
      <c r="DX2771" s="63"/>
      <c r="DY2771" s="63"/>
      <c r="DZ2771" s="63"/>
      <c r="EA2771" s="167"/>
      <c r="EB2771" s="60"/>
      <c r="EC2771" s="60"/>
      <c r="ED2771" s="60"/>
      <c r="EE2771" s="60"/>
      <c r="EF2771" s="60"/>
      <c r="EG2771" s="60"/>
      <c r="EH2771" s="60"/>
      <c r="EI2771" s="60"/>
      <c r="EJ2771" s="60"/>
      <c r="EK2771" s="60"/>
      <c r="EL2771" s="60"/>
      <c r="EM2771" s="60"/>
      <c r="EN2771" s="60"/>
      <c r="EO2771" s="60"/>
      <c r="EP2771" s="60"/>
      <c r="EQ2771" s="60"/>
      <c r="ER2771" s="60"/>
      <c r="ES2771" s="60"/>
      <c r="ET2771" s="60"/>
      <c r="EU2771" s="60"/>
      <c r="EV2771" s="60"/>
      <c r="EW2771" s="60"/>
      <c r="EX2771" s="60"/>
      <c r="EY2771" s="60"/>
      <c r="EZ2771" s="60"/>
      <c r="FA2771" s="60"/>
      <c r="FB2771" s="60"/>
    </row>
    <row r="2772" spans="23:158" x14ac:dyDescent="0.25">
      <c r="W2772" s="33"/>
      <c r="X2772" s="33"/>
      <c r="AH2772" s="38">
        <v>100</v>
      </c>
      <c r="AI2772" s="38">
        <v>140</v>
      </c>
      <c r="AJ2772" s="38">
        <v>16100</v>
      </c>
      <c r="AK2772" s="38">
        <v>30</v>
      </c>
      <c r="AL2772" s="38">
        <v>3601758</v>
      </c>
      <c r="AM2772" s="61" t="s">
        <v>1816</v>
      </c>
      <c r="AN2772" s="61" t="s">
        <v>1690</v>
      </c>
      <c r="AO2772" s="61" t="s">
        <v>1612</v>
      </c>
      <c r="AP2772" s="61" t="s">
        <v>5036</v>
      </c>
      <c r="AQ2772" s="61" t="s">
        <v>1730</v>
      </c>
      <c r="AR2772" s="28">
        <v>363558.3</v>
      </c>
      <c r="AS2772" s="28">
        <v>234624</v>
      </c>
      <c r="AT2772" s="28">
        <v>305870</v>
      </c>
      <c r="AU2772" s="62"/>
      <c r="DV2772" s="31" t="s">
        <v>77</v>
      </c>
      <c r="DW2772" s="31" t="s">
        <v>85</v>
      </c>
      <c r="DX2772" s="63"/>
      <c r="DY2772" s="63"/>
      <c r="DZ2772" s="63"/>
      <c r="EA2772" s="167"/>
      <c r="EB2772" s="60"/>
      <c r="EC2772" s="60"/>
      <c r="ED2772" s="60"/>
      <c r="EE2772" s="60"/>
      <c r="EF2772" s="60"/>
      <c r="EG2772" s="60"/>
      <c r="EH2772" s="60"/>
      <c r="EI2772" s="60"/>
      <c r="EJ2772" s="60"/>
      <c r="EK2772" s="60"/>
      <c r="EL2772" s="60"/>
      <c r="EM2772" s="60"/>
      <c r="EN2772" s="60"/>
      <c r="EO2772" s="60"/>
      <c r="EP2772" s="60"/>
      <c r="EQ2772" s="60"/>
      <c r="ER2772" s="60"/>
      <c r="ES2772" s="60"/>
      <c r="ET2772" s="60"/>
      <c r="EU2772" s="60"/>
      <c r="EV2772" s="60"/>
      <c r="EW2772" s="60"/>
      <c r="EX2772" s="60"/>
      <c r="EY2772" s="60"/>
      <c r="EZ2772" s="60"/>
      <c r="FA2772" s="60"/>
      <c r="FB2772" s="60"/>
    </row>
    <row r="2773" spans="23:158" x14ac:dyDescent="0.25">
      <c r="W2773" s="33"/>
      <c r="X2773" s="33"/>
      <c r="AH2773" s="38">
        <v>100</v>
      </c>
      <c r="AI2773" s="38">
        <v>145</v>
      </c>
      <c r="AJ2773" s="38">
        <v>10550</v>
      </c>
      <c r="AK2773" s="38">
        <v>30</v>
      </c>
      <c r="AL2773" s="38">
        <v>3601758</v>
      </c>
      <c r="AM2773" s="61" t="s">
        <v>1816</v>
      </c>
      <c r="AN2773" s="61" t="s">
        <v>1691</v>
      </c>
      <c r="AO2773" s="61" t="s">
        <v>5054</v>
      </c>
      <c r="AP2773" s="61" t="s">
        <v>5036</v>
      </c>
      <c r="AQ2773" s="61" t="s">
        <v>1730</v>
      </c>
      <c r="AR2773" s="28">
        <v>2615.6</v>
      </c>
      <c r="AS2773" s="28">
        <v>2062</v>
      </c>
      <c r="AT2773" s="28">
        <v>0</v>
      </c>
      <c r="AU2773" s="62"/>
      <c r="DV2773" s="31" t="s">
        <v>77</v>
      </c>
      <c r="DW2773" s="31" t="s">
        <v>86</v>
      </c>
      <c r="DX2773" s="63"/>
      <c r="DY2773" s="63"/>
      <c r="DZ2773" s="63"/>
      <c r="EA2773" s="167"/>
      <c r="EB2773" s="60"/>
      <c r="EC2773" s="60"/>
      <c r="ED2773" s="60"/>
      <c r="EE2773" s="60"/>
      <c r="EF2773" s="60"/>
      <c r="EG2773" s="60"/>
      <c r="EH2773" s="60"/>
      <c r="EI2773" s="60"/>
      <c r="EJ2773" s="60"/>
      <c r="EK2773" s="60"/>
      <c r="EL2773" s="60"/>
      <c r="EM2773" s="60"/>
      <c r="EN2773" s="60"/>
      <c r="EO2773" s="60"/>
      <c r="EP2773" s="60"/>
      <c r="EQ2773" s="60"/>
      <c r="ER2773" s="60"/>
      <c r="ES2773" s="60"/>
      <c r="ET2773" s="60"/>
      <c r="EU2773" s="60"/>
      <c r="EV2773" s="60"/>
      <c r="EW2773" s="60"/>
      <c r="EX2773" s="60"/>
      <c r="EY2773" s="60"/>
      <c r="EZ2773" s="60"/>
      <c r="FA2773" s="60"/>
      <c r="FB2773" s="60"/>
    </row>
    <row r="2774" spans="23:158" x14ac:dyDescent="0.25">
      <c r="W2774" s="33"/>
      <c r="X2774" s="33"/>
      <c r="AH2774" s="38">
        <v>100</v>
      </c>
      <c r="AI2774" s="38">
        <v>145</v>
      </c>
      <c r="AJ2774" s="38">
        <v>11050</v>
      </c>
      <c r="AK2774" s="38">
        <v>30</v>
      </c>
      <c r="AL2774" s="38">
        <v>3601758</v>
      </c>
      <c r="AM2774" s="61" t="s">
        <v>1816</v>
      </c>
      <c r="AN2774" s="61" t="s">
        <v>1691</v>
      </c>
      <c r="AO2774" s="61" t="s">
        <v>5064</v>
      </c>
      <c r="AP2774" s="61" t="s">
        <v>5036</v>
      </c>
      <c r="AQ2774" s="61" t="s">
        <v>1730</v>
      </c>
      <c r="AR2774" s="28">
        <v>26776.9</v>
      </c>
      <c r="AS2774" s="28">
        <v>0</v>
      </c>
      <c r="AT2774" s="28">
        <v>0</v>
      </c>
      <c r="AU2774" s="62"/>
      <c r="DV2774" s="31" t="s">
        <v>77</v>
      </c>
      <c r="DW2774" s="31" t="s">
        <v>86</v>
      </c>
      <c r="DX2774" s="63"/>
      <c r="DY2774" s="63"/>
      <c r="DZ2774" s="63"/>
      <c r="EA2774" s="167"/>
      <c r="EB2774" s="60"/>
      <c r="EC2774" s="60"/>
      <c r="ED2774" s="60"/>
      <c r="EE2774" s="60"/>
      <c r="EF2774" s="60"/>
      <c r="EG2774" s="60"/>
      <c r="EH2774" s="60"/>
      <c r="EI2774" s="60"/>
      <c r="EJ2774" s="60"/>
      <c r="EK2774" s="60"/>
      <c r="EL2774" s="60"/>
      <c r="EM2774" s="60"/>
      <c r="EN2774" s="60"/>
      <c r="EO2774" s="60"/>
      <c r="EP2774" s="60"/>
      <c r="EQ2774" s="60"/>
      <c r="ER2774" s="60"/>
      <c r="ES2774" s="60"/>
      <c r="ET2774" s="60"/>
      <c r="EU2774" s="60"/>
      <c r="EV2774" s="60"/>
      <c r="EW2774" s="60"/>
      <c r="EX2774" s="60"/>
      <c r="EY2774" s="60"/>
      <c r="EZ2774" s="60"/>
      <c r="FA2774" s="60"/>
      <c r="FB2774" s="60"/>
    </row>
    <row r="2775" spans="23:158" x14ac:dyDescent="0.25">
      <c r="W2775" s="33"/>
      <c r="X2775" s="33"/>
      <c r="AH2775" s="38">
        <v>100</v>
      </c>
      <c r="AI2775" s="38">
        <v>145</v>
      </c>
      <c r="AJ2775" s="38">
        <v>12050</v>
      </c>
      <c r="AK2775" s="38">
        <v>30</v>
      </c>
      <c r="AL2775" s="38">
        <v>3601758</v>
      </c>
      <c r="AM2775" s="61" t="s">
        <v>1816</v>
      </c>
      <c r="AN2775" s="61" t="s">
        <v>1691</v>
      </c>
      <c r="AO2775" s="61" t="s">
        <v>5085</v>
      </c>
      <c r="AP2775" s="61" t="s">
        <v>5036</v>
      </c>
      <c r="AQ2775" s="61" t="s">
        <v>1730</v>
      </c>
      <c r="AR2775" s="28">
        <v>0</v>
      </c>
      <c r="AS2775" s="28">
        <v>4094119</v>
      </c>
      <c r="AT2775" s="28">
        <v>982700</v>
      </c>
      <c r="AU2775" s="62"/>
      <c r="DV2775" s="31" t="s">
        <v>77</v>
      </c>
      <c r="DW2775" s="31" t="s">
        <v>86</v>
      </c>
      <c r="DX2775" s="63"/>
      <c r="DY2775" s="63"/>
      <c r="DZ2775" s="63"/>
      <c r="EA2775" s="167"/>
      <c r="EB2775" s="60"/>
      <c r="EC2775" s="60"/>
      <c r="ED2775" s="60"/>
      <c r="EE2775" s="60"/>
      <c r="EF2775" s="60"/>
      <c r="EG2775" s="60"/>
      <c r="EH2775" s="60"/>
      <c r="EI2775" s="60"/>
      <c r="EJ2775" s="60"/>
      <c r="EK2775" s="60"/>
      <c r="EL2775" s="60"/>
      <c r="EM2775" s="60"/>
      <c r="EN2775" s="60"/>
      <c r="EO2775" s="60"/>
      <c r="EP2775" s="60"/>
      <c r="EQ2775" s="60"/>
      <c r="ER2775" s="60"/>
      <c r="ES2775" s="60"/>
      <c r="ET2775" s="60"/>
      <c r="EU2775" s="60"/>
      <c r="EV2775" s="60"/>
      <c r="EW2775" s="60"/>
      <c r="EX2775" s="60"/>
      <c r="EY2775" s="60"/>
      <c r="EZ2775" s="60"/>
      <c r="FA2775" s="60"/>
      <c r="FB2775" s="60"/>
    </row>
    <row r="2776" spans="23:158" x14ac:dyDescent="0.25">
      <c r="W2776" s="33"/>
      <c r="X2776" s="33"/>
      <c r="AH2776" s="38">
        <v>100</v>
      </c>
      <c r="AI2776" s="38">
        <v>145</v>
      </c>
      <c r="AJ2776" s="38">
        <v>12750</v>
      </c>
      <c r="AK2776" s="38">
        <v>30</v>
      </c>
      <c r="AL2776" s="38">
        <v>3601758</v>
      </c>
      <c r="AM2776" s="61" t="s">
        <v>1816</v>
      </c>
      <c r="AN2776" s="61" t="s">
        <v>1691</v>
      </c>
      <c r="AO2776" s="61" t="s">
        <v>5097</v>
      </c>
      <c r="AP2776" s="61" t="s">
        <v>5036</v>
      </c>
      <c r="AQ2776" s="61" t="s">
        <v>1730</v>
      </c>
      <c r="AR2776" s="28">
        <v>731.2</v>
      </c>
      <c r="AS2776" s="28">
        <v>0</v>
      </c>
      <c r="AT2776" s="28">
        <v>0</v>
      </c>
      <c r="AU2776" s="62"/>
      <c r="DV2776" s="31" t="s">
        <v>77</v>
      </c>
      <c r="DW2776" s="31" t="s">
        <v>86</v>
      </c>
      <c r="DX2776" s="63"/>
      <c r="DY2776" s="63"/>
      <c r="DZ2776" s="63"/>
      <c r="EA2776" s="167"/>
      <c r="EB2776" s="60"/>
      <c r="EC2776" s="60"/>
      <c r="ED2776" s="60"/>
      <c r="EE2776" s="60"/>
      <c r="EF2776" s="60"/>
      <c r="EG2776" s="60"/>
      <c r="EH2776" s="60"/>
      <c r="EI2776" s="60"/>
      <c r="EJ2776" s="60"/>
      <c r="EK2776" s="60"/>
      <c r="EL2776" s="60"/>
      <c r="EM2776" s="60"/>
      <c r="EN2776" s="60"/>
      <c r="EO2776" s="60"/>
      <c r="EP2776" s="60"/>
      <c r="EQ2776" s="60"/>
      <c r="ER2776" s="60"/>
      <c r="ES2776" s="60"/>
      <c r="ET2776" s="60"/>
      <c r="EU2776" s="60"/>
      <c r="EV2776" s="60"/>
      <c r="EW2776" s="60"/>
      <c r="EX2776" s="60"/>
      <c r="EY2776" s="60"/>
      <c r="EZ2776" s="60"/>
      <c r="FA2776" s="60"/>
      <c r="FB2776" s="60"/>
    </row>
    <row r="2777" spans="23:158" x14ac:dyDescent="0.25">
      <c r="W2777" s="33"/>
      <c r="X2777" s="33"/>
      <c r="AH2777" s="38">
        <v>100</v>
      </c>
      <c r="AI2777" s="38">
        <v>145</v>
      </c>
      <c r="AJ2777" s="38">
        <v>13310</v>
      </c>
      <c r="AK2777" s="38">
        <v>30</v>
      </c>
      <c r="AL2777" s="38">
        <v>3601758</v>
      </c>
      <c r="AM2777" s="61" t="s">
        <v>1816</v>
      </c>
      <c r="AN2777" s="61" t="s">
        <v>1691</v>
      </c>
      <c r="AO2777" s="61" t="s">
        <v>5108</v>
      </c>
      <c r="AP2777" s="61" t="s">
        <v>5036</v>
      </c>
      <c r="AQ2777" s="61" t="s">
        <v>1730</v>
      </c>
      <c r="AR2777" s="28">
        <v>15765.2</v>
      </c>
      <c r="AS2777" s="28">
        <v>0</v>
      </c>
      <c r="AT2777" s="28">
        <v>0</v>
      </c>
      <c r="AU2777" s="62"/>
      <c r="DV2777" s="31" t="s">
        <v>77</v>
      </c>
      <c r="DW2777" s="31" t="s">
        <v>86</v>
      </c>
      <c r="DX2777" s="63"/>
      <c r="DY2777" s="63"/>
      <c r="DZ2777" s="63"/>
      <c r="EA2777" s="167"/>
      <c r="EB2777" s="60"/>
      <c r="EC2777" s="60"/>
      <c r="ED2777" s="60"/>
      <c r="EE2777" s="60"/>
      <c r="EF2777" s="60"/>
      <c r="EG2777" s="60"/>
      <c r="EH2777" s="60"/>
      <c r="EI2777" s="60"/>
      <c r="EJ2777" s="60"/>
      <c r="EK2777" s="60"/>
      <c r="EL2777" s="60"/>
      <c r="EM2777" s="60"/>
      <c r="EN2777" s="60"/>
      <c r="EO2777" s="60"/>
      <c r="EP2777" s="60"/>
      <c r="EQ2777" s="60"/>
      <c r="ER2777" s="60"/>
      <c r="ES2777" s="60"/>
      <c r="ET2777" s="60"/>
      <c r="EU2777" s="60"/>
      <c r="EV2777" s="60"/>
      <c r="EW2777" s="60"/>
      <c r="EX2777" s="60"/>
      <c r="EY2777" s="60"/>
      <c r="EZ2777" s="60"/>
      <c r="FA2777" s="60"/>
      <c r="FB2777" s="60"/>
    </row>
    <row r="2778" spans="23:158" x14ac:dyDescent="0.25">
      <c r="W2778" s="33"/>
      <c r="X2778" s="33"/>
      <c r="AH2778" s="38">
        <v>100</v>
      </c>
      <c r="AI2778" s="38">
        <v>145</v>
      </c>
      <c r="AJ2778" s="38">
        <v>15450</v>
      </c>
      <c r="AK2778" s="38">
        <v>30</v>
      </c>
      <c r="AL2778" s="38">
        <v>3601758</v>
      </c>
      <c r="AM2778" s="61" t="s">
        <v>1816</v>
      </c>
      <c r="AN2778" s="61" t="s">
        <v>1691</v>
      </c>
      <c r="AO2778" s="61" t="s">
        <v>1600</v>
      </c>
      <c r="AP2778" s="61" t="s">
        <v>5036</v>
      </c>
      <c r="AQ2778" s="61" t="s">
        <v>1730</v>
      </c>
      <c r="AR2778" s="28">
        <v>0</v>
      </c>
      <c r="AS2778" s="28">
        <v>0</v>
      </c>
      <c r="AT2778" s="28">
        <v>5786</v>
      </c>
      <c r="AU2778" s="62"/>
      <c r="DV2778" s="31" t="s">
        <v>77</v>
      </c>
      <c r="DW2778" s="31" t="s">
        <v>86</v>
      </c>
      <c r="DX2778" s="63"/>
      <c r="DY2778" s="63"/>
      <c r="DZ2778" s="63"/>
      <c r="EA2778" s="167"/>
      <c r="EB2778" s="60"/>
      <c r="EC2778" s="60"/>
      <c r="ED2778" s="60"/>
      <c r="EE2778" s="60"/>
      <c r="EF2778" s="60"/>
      <c r="EG2778" s="60"/>
      <c r="EH2778" s="60"/>
      <c r="EI2778" s="60"/>
      <c r="EJ2778" s="60"/>
      <c r="EK2778" s="60"/>
      <c r="EL2778" s="60"/>
      <c r="EM2778" s="60"/>
      <c r="EN2778" s="60"/>
      <c r="EO2778" s="60"/>
      <c r="EP2778" s="60"/>
      <c r="EQ2778" s="60"/>
      <c r="ER2778" s="60"/>
      <c r="ES2778" s="60"/>
      <c r="ET2778" s="60"/>
      <c r="EU2778" s="60"/>
      <c r="EV2778" s="60"/>
      <c r="EW2778" s="60"/>
      <c r="EX2778" s="60"/>
      <c r="EY2778" s="60"/>
      <c r="EZ2778" s="60"/>
      <c r="FA2778" s="60"/>
      <c r="FB2778" s="60"/>
    </row>
    <row r="2779" spans="23:158" x14ac:dyDescent="0.25">
      <c r="W2779" s="33"/>
      <c r="X2779" s="33"/>
      <c r="AH2779" s="38">
        <v>100</v>
      </c>
      <c r="AI2779" s="38">
        <v>145</v>
      </c>
      <c r="AJ2779" s="38">
        <v>16180</v>
      </c>
      <c r="AK2779" s="38">
        <v>30</v>
      </c>
      <c r="AL2779" s="38">
        <v>3601758</v>
      </c>
      <c r="AM2779" s="61" t="s">
        <v>1816</v>
      </c>
      <c r="AN2779" s="61" t="s">
        <v>1691</v>
      </c>
      <c r="AO2779" s="61" t="s">
        <v>1614</v>
      </c>
      <c r="AP2779" s="61" t="s">
        <v>5036</v>
      </c>
      <c r="AQ2779" s="61" t="s">
        <v>1730</v>
      </c>
      <c r="AR2779" s="28">
        <v>394.9</v>
      </c>
      <c r="AS2779" s="28">
        <v>0</v>
      </c>
      <c r="AT2779" s="28">
        <v>0</v>
      </c>
      <c r="AU2779" s="62"/>
      <c r="DV2779" s="31" t="s">
        <v>77</v>
      </c>
      <c r="DW2779" s="31" t="s">
        <v>86</v>
      </c>
      <c r="DX2779" s="63"/>
      <c r="DY2779" s="63"/>
      <c r="DZ2779" s="63"/>
      <c r="EA2779" s="167"/>
      <c r="EB2779" s="60"/>
      <c r="EC2779" s="60"/>
      <c r="ED2779" s="60"/>
      <c r="EE2779" s="60"/>
      <c r="EF2779" s="60"/>
      <c r="EG2779" s="60"/>
      <c r="EH2779" s="60"/>
      <c r="EI2779" s="60"/>
      <c r="EJ2779" s="60"/>
      <c r="EK2779" s="60"/>
      <c r="EL2779" s="60"/>
      <c r="EM2779" s="60"/>
      <c r="EN2779" s="60"/>
      <c r="EO2779" s="60"/>
      <c r="EP2779" s="60"/>
      <c r="EQ2779" s="60"/>
      <c r="ER2779" s="60"/>
      <c r="ES2779" s="60"/>
      <c r="ET2779" s="60"/>
      <c r="EU2779" s="60"/>
      <c r="EV2779" s="60"/>
      <c r="EW2779" s="60"/>
      <c r="EX2779" s="60"/>
      <c r="EY2779" s="60"/>
      <c r="EZ2779" s="60"/>
      <c r="FA2779" s="60"/>
      <c r="FB2779" s="60"/>
    </row>
    <row r="2780" spans="23:158" x14ac:dyDescent="0.25">
      <c r="W2780" s="33"/>
      <c r="X2780" s="33"/>
      <c r="AH2780" s="38">
        <v>100</v>
      </c>
      <c r="AI2780" s="38">
        <v>145</v>
      </c>
      <c r="AJ2780" s="38">
        <v>18710</v>
      </c>
      <c r="AK2780" s="38">
        <v>30</v>
      </c>
      <c r="AL2780" s="38">
        <v>3601758</v>
      </c>
      <c r="AM2780" s="61" t="s">
        <v>1816</v>
      </c>
      <c r="AN2780" s="61" t="s">
        <v>1691</v>
      </c>
      <c r="AO2780" s="61" t="s">
        <v>1671</v>
      </c>
      <c r="AP2780" s="61" t="s">
        <v>5036</v>
      </c>
      <c r="AQ2780" s="61" t="s">
        <v>1730</v>
      </c>
      <c r="AR2780" s="28">
        <v>10832</v>
      </c>
      <c r="AS2780" s="28">
        <v>383</v>
      </c>
      <c r="AT2780" s="28">
        <v>0</v>
      </c>
      <c r="AU2780" s="62"/>
      <c r="DV2780" s="31" t="s">
        <v>77</v>
      </c>
      <c r="DW2780" s="31" t="s">
        <v>86</v>
      </c>
      <c r="DX2780" s="63"/>
      <c r="DY2780" s="63"/>
      <c r="DZ2780" s="63"/>
      <c r="EA2780" s="167"/>
      <c r="EB2780" s="60"/>
      <c r="EC2780" s="60"/>
      <c r="ED2780" s="60"/>
      <c r="EE2780" s="60"/>
      <c r="EF2780" s="60"/>
      <c r="EG2780" s="60"/>
      <c r="EH2780" s="60"/>
      <c r="EI2780" s="60"/>
      <c r="EJ2780" s="60"/>
      <c r="EK2780" s="60"/>
      <c r="EL2780" s="60"/>
      <c r="EM2780" s="60"/>
      <c r="EN2780" s="60"/>
      <c r="EO2780" s="60"/>
      <c r="EP2780" s="60"/>
      <c r="EQ2780" s="60"/>
      <c r="ER2780" s="60"/>
      <c r="ES2780" s="60"/>
      <c r="ET2780" s="60"/>
      <c r="EU2780" s="60"/>
      <c r="EV2780" s="60"/>
      <c r="EW2780" s="60"/>
      <c r="EX2780" s="60"/>
      <c r="EY2780" s="60"/>
      <c r="EZ2780" s="60"/>
      <c r="FA2780" s="60"/>
      <c r="FB2780" s="60"/>
    </row>
    <row r="2781" spans="23:158" x14ac:dyDescent="0.25">
      <c r="W2781" s="33"/>
      <c r="X2781" s="33"/>
      <c r="AH2781" s="38">
        <v>100</v>
      </c>
      <c r="AI2781" s="38">
        <v>150</v>
      </c>
      <c r="AJ2781" s="38">
        <v>13850</v>
      </c>
      <c r="AK2781" s="38">
        <v>30</v>
      </c>
      <c r="AL2781" s="38">
        <v>3601758</v>
      </c>
      <c r="AM2781" s="61" t="s">
        <v>1816</v>
      </c>
      <c r="AN2781" s="61" t="s">
        <v>1695</v>
      </c>
      <c r="AO2781" s="61" t="s">
        <v>5121</v>
      </c>
      <c r="AP2781" s="61" t="s">
        <v>5036</v>
      </c>
      <c r="AQ2781" s="61" t="s">
        <v>1730</v>
      </c>
      <c r="AR2781" s="28">
        <v>1881664.2</v>
      </c>
      <c r="AS2781" s="28">
        <v>554533</v>
      </c>
      <c r="AT2781" s="28">
        <v>88443</v>
      </c>
      <c r="AU2781" s="62"/>
      <c r="DV2781" s="31" t="s">
        <v>77</v>
      </c>
      <c r="DW2781" s="31" t="s">
        <v>87</v>
      </c>
      <c r="DX2781" s="63"/>
      <c r="DY2781" s="63"/>
      <c r="DZ2781" s="63"/>
      <c r="EA2781" s="167"/>
      <c r="EB2781" s="60"/>
      <c r="EC2781" s="60"/>
      <c r="ED2781" s="60"/>
      <c r="EE2781" s="60"/>
      <c r="EF2781" s="60"/>
      <c r="EG2781" s="60"/>
      <c r="EH2781" s="60"/>
      <c r="EI2781" s="60"/>
      <c r="EJ2781" s="60"/>
      <c r="EK2781" s="60"/>
      <c r="EL2781" s="60"/>
      <c r="EM2781" s="60"/>
      <c r="EN2781" s="60"/>
      <c r="EO2781" s="60"/>
      <c r="EP2781" s="60"/>
      <c r="EQ2781" s="60"/>
      <c r="ER2781" s="60"/>
      <c r="ES2781" s="60"/>
      <c r="ET2781" s="60"/>
      <c r="EU2781" s="60"/>
      <c r="EV2781" s="60"/>
      <c r="EW2781" s="60"/>
      <c r="EX2781" s="60"/>
      <c r="EY2781" s="60"/>
      <c r="EZ2781" s="60"/>
      <c r="FA2781" s="60"/>
      <c r="FB2781" s="60"/>
    </row>
    <row r="2782" spans="23:158" x14ac:dyDescent="0.25">
      <c r="W2782" s="33"/>
      <c r="X2782" s="33"/>
      <c r="AH2782" s="38">
        <v>100</v>
      </c>
      <c r="AI2782" s="38">
        <v>155</v>
      </c>
      <c r="AJ2782" s="38">
        <v>10050</v>
      </c>
      <c r="AK2782" s="38">
        <v>30</v>
      </c>
      <c r="AL2782" s="38">
        <v>3601758</v>
      </c>
      <c r="AM2782" s="61" t="s">
        <v>1816</v>
      </c>
      <c r="AN2782" s="61" t="s">
        <v>1686</v>
      </c>
      <c r="AO2782" s="61" t="s">
        <v>5044</v>
      </c>
      <c r="AP2782" s="61" t="s">
        <v>5036</v>
      </c>
      <c r="AQ2782" s="61" t="s">
        <v>1730</v>
      </c>
      <c r="AR2782" s="28">
        <v>502.3</v>
      </c>
      <c r="AS2782" s="28">
        <v>0</v>
      </c>
      <c r="AT2782" s="28">
        <v>0</v>
      </c>
      <c r="AU2782" s="62"/>
      <c r="DV2782" s="31" t="s">
        <v>77</v>
      </c>
      <c r="DW2782" s="31" t="s">
        <v>88</v>
      </c>
      <c r="DX2782" s="63"/>
      <c r="DY2782" s="63"/>
      <c r="DZ2782" s="63"/>
      <c r="EA2782" s="167"/>
      <c r="EB2782" s="60"/>
      <c r="EC2782" s="60"/>
      <c r="ED2782" s="60"/>
      <c r="EE2782" s="60"/>
      <c r="EF2782" s="60"/>
      <c r="EG2782" s="60"/>
      <c r="EH2782" s="60"/>
      <c r="EI2782" s="60"/>
      <c r="EJ2782" s="60"/>
      <c r="EK2782" s="60"/>
      <c r="EL2782" s="60"/>
      <c r="EM2782" s="60"/>
      <c r="EN2782" s="60"/>
      <c r="EO2782" s="60"/>
      <c r="EP2782" s="60"/>
      <c r="EQ2782" s="60"/>
      <c r="ER2782" s="60"/>
      <c r="ES2782" s="60"/>
      <c r="ET2782" s="60"/>
      <c r="EU2782" s="60"/>
      <c r="EV2782" s="60"/>
      <c r="EW2782" s="60"/>
      <c r="EX2782" s="60"/>
      <c r="EY2782" s="60"/>
      <c r="EZ2782" s="60"/>
      <c r="FA2782" s="60"/>
      <c r="FB2782" s="60"/>
    </row>
    <row r="2783" spans="23:158" x14ac:dyDescent="0.25">
      <c r="W2783" s="33"/>
      <c r="X2783" s="33"/>
      <c r="AH2783" s="38">
        <v>100</v>
      </c>
      <c r="AI2783" s="38">
        <v>155</v>
      </c>
      <c r="AJ2783" s="38">
        <v>12300</v>
      </c>
      <c r="AK2783" s="38">
        <v>30</v>
      </c>
      <c r="AL2783" s="38">
        <v>3601758</v>
      </c>
      <c r="AM2783" s="61" t="s">
        <v>1816</v>
      </c>
      <c r="AN2783" s="61" t="s">
        <v>1686</v>
      </c>
      <c r="AO2783" s="61" t="s">
        <v>5090</v>
      </c>
      <c r="AP2783" s="61" t="s">
        <v>5036</v>
      </c>
      <c r="AQ2783" s="61" t="s">
        <v>1730</v>
      </c>
      <c r="AR2783" s="28">
        <v>0</v>
      </c>
      <c r="AS2783" s="28">
        <v>0</v>
      </c>
      <c r="AT2783" s="28">
        <v>5684</v>
      </c>
      <c r="AU2783" s="62"/>
      <c r="DV2783" s="31" t="s">
        <v>77</v>
      </c>
      <c r="DW2783" s="31" t="s">
        <v>88</v>
      </c>
      <c r="DX2783" s="63"/>
      <c r="DY2783" s="63"/>
      <c r="DZ2783" s="63"/>
      <c r="EA2783" s="167"/>
      <c r="EB2783" s="60"/>
      <c r="EC2783" s="60"/>
      <c r="ED2783" s="60"/>
      <c r="EE2783" s="60"/>
      <c r="EF2783" s="60"/>
      <c r="EG2783" s="60"/>
      <c r="EH2783" s="60"/>
      <c r="EI2783" s="60"/>
      <c r="EJ2783" s="60"/>
      <c r="EK2783" s="60"/>
      <c r="EL2783" s="60"/>
      <c r="EM2783" s="60"/>
      <c r="EN2783" s="60"/>
      <c r="EO2783" s="60"/>
      <c r="EP2783" s="60"/>
      <c r="EQ2783" s="60"/>
      <c r="ER2783" s="60"/>
      <c r="ES2783" s="60"/>
      <c r="ET2783" s="60"/>
      <c r="EU2783" s="60"/>
      <c r="EV2783" s="60"/>
      <c r="EW2783" s="60"/>
      <c r="EX2783" s="60"/>
      <c r="EY2783" s="60"/>
      <c r="EZ2783" s="60"/>
      <c r="FA2783" s="60"/>
      <c r="FB2783" s="60"/>
    </row>
    <row r="2784" spans="23:158" x14ac:dyDescent="0.25">
      <c r="W2784" s="33"/>
      <c r="X2784" s="33"/>
      <c r="AH2784" s="38">
        <v>100</v>
      </c>
      <c r="AI2784" s="38">
        <v>155</v>
      </c>
      <c r="AJ2784" s="38">
        <v>17800</v>
      </c>
      <c r="AK2784" s="38">
        <v>30</v>
      </c>
      <c r="AL2784" s="38">
        <v>3601758</v>
      </c>
      <c r="AM2784" s="61" t="s">
        <v>1816</v>
      </c>
      <c r="AN2784" s="61" t="s">
        <v>1686</v>
      </c>
      <c r="AO2784" s="61" t="s">
        <v>1651</v>
      </c>
      <c r="AP2784" s="61" t="s">
        <v>5036</v>
      </c>
      <c r="AQ2784" s="61" t="s">
        <v>1730</v>
      </c>
      <c r="AR2784" s="28">
        <v>50.2</v>
      </c>
      <c r="AS2784" s="28">
        <v>6664</v>
      </c>
      <c r="AT2784" s="28">
        <v>13262</v>
      </c>
      <c r="AU2784" s="62"/>
      <c r="DV2784" s="31" t="s">
        <v>77</v>
      </c>
      <c r="DW2784" s="31" t="s">
        <v>88</v>
      </c>
      <c r="DX2784" s="63"/>
      <c r="DY2784" s="63"/>
      <c r="DZ2784" s="63"/>
      <c r="EA2784" s="167"/>
      <c r="EB2784" s="60"/>
      <c r="EC2784" s="60"/>
      <c r="ED2784" s="60"/>
      <c r="EE2784" s="60"/>
      <c r="EF2784" s="60"/>
      <c r="EG2784" s="60"/>
      <c r="EH2784" s="60"/>
      <c r="EI2784" s="60"/>
      <c r="EJ2784" s="60"/>
      <c r="EK2784" s="60"/>
      <c r="EL2784" s="60"/>
      <c r="EM2784" s="60"/>
      <c r="EN2784" s="60"/>
      <c r="EO2784" s="60"/>
      <c r="EP2784" s="60"/>
      <c r="EQ2784" s="60"/>
      <c r="ER2784" s="60"/>
      <c r="ES2784" s="60"/>
      <c r="ET2784" s="60"/>
      <c r="EU2784" s="60"/>
      <c r="EV2784" s="60"/>
      <c r="EW2784" s="60"/>
      <c r="EX2784" s="60"/>
      <c r="EY2784" s="60"/>
      <c r="EZ2784" s="60"/>
      <c r="FA2784" s="60"/>
      <c r="FB2784" s="60"/>
    </row>
    <row r="2785" spans="22:158" x14ac:dyDescent="0.25">
      <c r="W2785" s="33"/>
      <c r="X2785" s="33"/>
      <c r="AH2785" s="38">
        <v>100</v>
      </c>
      <c r="AI2785" s="38">
        <v>155</v>
      </c>
      <c r="AJ2785" s="38">
        <v>18200</v>
      </c>
      <c r="AK2785" s="38">
        <v>30</v>
      </c>
      <c r="AL2785" s="38">
        <v>3601758</v>
      </c>
      <c r="AM2785" s="61" t="s">
        <v>1816</v>
      </c>
      <c r="AN2785" s="61" t="s">
        <v>1686</v>
      </c>
      <c r="AO2785" s="61" t="s">
        <v>1660</v>
      </c>
      <c r="AP2785" s="61" t="s">
        <v>5036</v>
      </c>
      <c r="AQ2785" s="61" t="s">
        <v>1730</v>
      </c>
      <c r="AR2785" s="28">
        <v>0</v>
      </c>
      <c r="AS2785" s="28">
        <v>0</v>
      </c>
      <c r="AT2785" s="28">
        <v>5684</v>
      </c>
      <c r="AU2785" s="62"/>
      <c r="DV2785" s="31" t="s">
        <v>77</v>
      </c>
      <c r="DW2785" s="31" t="s">
        <v>88</v>
      </c>
      <c r="DX2785" s="63"/>
      <c r="DY2785" s="63"/>
      <c r="DZ2785" s="63"/>
      <c r="EA2785" s="167"/>
      <c r="EB2785" s="60"/>
      <c r="EC2785" s="60"/>
      <c r="ED2785" s="60"/>
      <c r="EE2785" s="60"/>
      <c r="EF2785" s="60"/>
      <c r="EG2785" s="60"/>
      <c r="EH2785" s="60"/>
      <c r="EI2785" s="60"/>
      <c r="EJ2785" s="60"/>
      <c r="EK2785" s="60"/>
      <c r="EL2785" s="60"/>
      <c r="EM2785" s="60"/>
      <c r="EN2785" s="60"/>
      <c r="EO2785" s="60"/>
      <c r="EP2785" s="60"/>
      <c r="EQ2785" s="60"/>
      <c r="ER2785" s="60"/>
      <c r="ES2785" s="60"/>
      <c r="ET2785" s="60"/>
      <c r="EU2785" s="60"/>
      <c r="EV2785" s="60"/>
      <c r="EW2785" s="60"/>
      <c r="EX2785" s="60"/>
      <c r="EY2785" s="60"/>
      <c r="EZ2785" s="60"/>
      <c r="FA2785" s="60"/>
      <c r="FB2785" s="60"/>
    </row>
    <row r="2786" spans="22:158" x14ac:dyDescent="0.25">
      <c r="W2786" s="33"/>
      <c r="X2786" s="33"/>
      <c r="AH2786" s="38">
        <v>100</v>
      </c>
      <c r="AI2786" s="38">
        <v>160</v>
      </c>
      <c r="AJ2786" s="38">
        <v>11700</v>
      </c>
      <c r="AK2786" s="38">
        <v>30</v>
      </c>
      <c r="AL2786" s="38">
        <v>3601758</v>
      </c>
      <c r="AM2786" s="61" t="s">
        <v>1816</v>
      </c>
      <c r="AN2786" s="61" t="s">
        <v>1694</v>
      </c>
      <c r="AO2786" s="61" t="s">
        <v>5077</v>
      </c>
      <c r="AP2786" s="61" t="s">
        <v>5036</v>
      </c>
      <c r="AQ2786" s="61" t="s">
        <v>1730</v>
      </c>
      <c r="AR2786" s="28">
        <v>58.9</v>
      </c>
      <c r="AS2786" s="28">
        <v>0</v>
      </c>
      <c r="AT2786" s="28">
        <v>0</v>
      </c>
      <c r="AU2786" s="62"/>
      <c r="DV2786" s="31" t="s">
        <v>77</v>
      </c>
      <c r="DW2786" s="31" t="s">
        <v>89</v>
      </c>
      <c r="DX2786" s="63"/>
      <c r="DY2786" s="63"/>
      <c r="DZ2786" s="63"/>
      <c r="EA2786" s="167"/>
      <c r="EB2786" s="60"/>
      <c r="EC2786" s="60"/>
      <c r="ED2786" s="60"/>
      <c r="EE2786" s="60"/>
      <c r="EF2786" s="60"/>
      <c r="EG2786" s="60"/>
      <c r="EH2786" s="60"/>
      <c r="EI2786" s="60"/>
      <c r="EJ2786" s="60"/>
      <c r="EK2786" s="60"/>
      <c r="EL2786" s="60"/>
      <c r="EM2786" s="60"/>
      <c r="EN2786" s="60"/>
      <c r="EO2786" s="60"/>
      <c r="EP2786" s="60"/>
      <c r="EQ2786" s="60"/>
      <c r="ER2786" s="60"/>
      <c r="ES2786" s="60"/>
      <c r="ET2786" s="60"/>
      <c r="EU2786" s="60"/>
      <c r="EV2786" s="60"/>
      <c r="EW2786" s="60"/>
      <c r="EX2786" s="60"/>
      <c r="EY2786" s="60"/>
      <c r="EZ2786" s="60"/>
      <c r="FA2786" s="60"/>
      <c r="FB2786" s="60"/>
    </row>
    <row r="2787" spans="22:158" x14ac:dyDescent="0.25">
      <c r="W2787" s="33"/>
      <c r="X2787" s="33"/>
      <c r="AH2787" s="38">
        <v>100</v>
      </c>
      <c r="AI2787" s="38">
        <v>105</v>
      </c>
      <c r="AJ2787" s="38">
        <v>10750</v>
      </c>
      <c r="AK2787" s="38">
        <v>30</v>
      </c>
      <c r="AL2787" s="38">
        <v>3602458</v>
      </c>
      <c r="AM2787" s="61" t="s">
        <v>1816</v>
      </c>
      <c r="AN2787" s="61" t="s">
        <v>1688</v>
      </c>
      <c r="AO2787" s="61" t="s">
        <v>5058</v>
      </c>
      <c r="AP2787" s="61" t="s">
        <v>5036</v>
      </c>
      <c r="AQ2787" s="61" t="s">
        <v>1731</v>
      </c>
      <c r="AR2787" s="28">
        <v>577.4</v>
      </c>
      <c r="AS2787" s="28">
        <v>0</v>
      </c>
      <c r="AT2787" s="28">
        <v>0</v>
      </c>
      <c r="AU2787" s="62"/>
      <c r="DV2787" s="31" t="s">
        <v>90</v>
      </c>
      <c r="DW2787" s="31" t="s">
        <v>91</v>
      </c>
      <c r="DX2787" s="63"/>
      <c r="DY2787" s="63"/>
      <c r="DZ2787" s="63"/>
      <c r="EA2787" s="167"/>
      <c r="EB2787" s="60"/>
      <c r="EC2787" s="60"/>
      <c r="ED2787" s="60"/>
      <c r="EE2787" s="60"/>
      <c r="EF2787" s="60"/>
      <c r="EG2787" s="60"/>
      <c r="EH2787" s="60"/>
      <c r="EI2787" s="60"/>
      <c r="EJ2787" s="60"/>
      <c r="EK2787" s="60"/>
      <c r="EL2787" s="60"/>
      <c r="EM2787" s="60"/>
      <c r="EN2787" s="60"/>
      <c r="EO2787" s="60"/>
      <c r="EP2787" s="60"/>
      <c r="EQ2787" s="60"/>
      <c r="ER2787" s="60"/>
      <c r="ES2787" s="60"/>
      <c r="ET2787" s="60"/>
      <c r="EU2787" s="60"/>
      <c r="EV2787" s="60"/>
      <c r="EW2787" s="60"/>
      <c r="EX2787" s="60"/>
      <c r="EY2787" s="60"/>
      <c r="EZ2787" s="60"/>
      <c r="FA2787" s="60"/>
      <c r="FB2787" s="60"/>
    </row>
    <row r="2788" spans="22:158" x14ac:dyDescent="0.25">
      <c r="W2788" s="33"/>
      <c r="X2788" s="33"/>
      <c r="AH2788" s="38">
        <v>100</v>
      </c>
      <c r="AI2788" s="38">
        <v>105</v>
      </c>
      <c r="AJ2788" s="38">
        <v>12850</v>
      </c>
      <c r="AK2788" s="38">
        <v>30</v>
      </c>
      <c r="AL2788" s="38">
        <v>3602458</v>
      </c>
      <c r="AM2788" s="61" t="s">
        <v>1816</v>
      </c>
      <c r="AN2788" s="61" t="s">
        <v>1688</v>
      </c>
      <c r="AO2788" s="61" t="s">
        <v>5098</v>
      </c>
      <c r="AP2788" s="61" t="s">
        <v>5036</v>
      </c>
      <c r="AQ2788" s="61" t="s">
        <v>1731</v>
      </c>
      <c r="AR2788" s="28">
        <v>2197.9</v>
      </c>
      <c r="AS2788" s="28">
        <v>0</v>
      </c>
      <c r="AT2788" s="28">
        <v>0</v>
      </c>
      <c r="AU2788" s="62"/>
      <c r="DV2788" s="31" t="s">
        <v>90</v>
      </c>
      <c r="DW2788" s="31" t="s">
        <v>91</v>
      </c>
      <c r="DX2788" s="63"/>
      <c r="DY2788" s="63"/>
      <c r="DZ2788" s="63"/>
      <c r="EA2788" s="167"/>
      <c r="EB2788" s="60"/>
      <c r="EC2788" s="60"/>
      <c r="ED2788" s="60"/>
      <c r="EE2788" s="60"/>
      <c r="EF2788" s="60"/>
      <c r="EG2788" s="60"/>
      <c r="EH2788" s="60"/>
      <c r="EI2788" s="60"/>
      <c r="EJ2788" s="60"/>
      <c r="EK2788" s="60"/>
      <c r="EL2788" s="60"/>
      <c r="EM2788" s="60"/>
      <c r="EN2788" s="60"/>
      <c r="EO2788" s="60"/>
      <c r="EP2788" s="60"/>
      <c r="EQ2788" s="60"/>
      <c r="ER2788" s="60"/>
      <c r="ES2788" s="60"/>
      <c r="ET2788" s="60"/>
      <c r="EU2788" s="60"/>
      <c r="EV2788" s="60"/>
      <c r="EW2788" s="60"/>
      <c r="EX2788" s="60"/>
      <c r="EY2788" s="60"/>
      <c r="EZ2788" s="60"/>
      <c r="FA2788" s="60"/>
      <c r="FB2788" s="60"/>
    </row>
    <row r="2789" spans="22:158" x14ac:dyDescent="0.25">
      <c r="W2789" s="33"/>
      <c r="X2789" s="33"/>
      <c r="AH2789" s="38">
        <v>100</v>
      </c>
      <c r="AI2789" s="38">
        <v>105</v>
      </c>
      <c r="AJ2789" s="38">
        <v>13100</v>
      </c>
      <c r="AK2789" s="38">
        <v>30</v>
      </c>
      <c r="AL2789" s="38">
        <v>3602458</v>
      </c>
      <c r="AM2789" s="61" t="s">
        <v>1816</v>
      </c>
      <c r="AN2789" s="61" t="s">
        <v>1688</v>
      </c>
      <c r="AO2789" s="61" t="s">
        <v>5104</v>
      </c>
      <c r="AP2789" s="61" t="s">
        <v>5036</v>
      </c>
      <c r="AQ2789" s="61" t="s">
        <v>1731</v>
      </c>
      <c r="AR2789" s="28">
        <v>133359.1</v>
      </c>
      <c r="AS2789" s="28">
        <v>201663</v>
      </c>
      <c r="AT2789" s="28">
        <v>197251</v>
      </c>
      <c r="AU2789" s="62"/>
      <c r="DV2789" s="31" t="s">
        <v>90</v>
      </c>
      <c r="DW2789" s="31" t="s">
        <v>91</v>
      </c>
      <c r="DX2789" s="63"/>
      <c r="DY2789" s="63"/>
      <c r="DZ2789" s="63"/>
      <c r="EA2789" s="167"/>
      <c r="EB2789" s="60"/>
      <c r="EC2789" s="60"/>
      <c r="ED2789" s="60"/>
      <c r="EE2789" s="60"/>
      <c r="EF2789" s="60"/>
      <c r="EG2789" s="60"/>
      <c r="EH2789" s="60"/>
      <c r="EI2789" s="60"/>
      <c r="EJ2789" s="60"/>
      <c r="EK2789" s="60"/>
      <c r="EL2789" s="60"/>
      <c r="EM2789" s="60"/>
      <c r="EN2789" s="60"/>
      <c r="EO2789" s="60"/>
      <c r="EP2789" s="60"/>
      <c r="EQ2789" s="60"/>
      <c r="ER2789" s="60"/>
      <c r="ES2789" s="60"/>
      <c r="ET2789" s="60"/>
      <c r="EU2789" s="60"/>
      <c r="EV2789" s="60"/>
      <c r="EW2789" s="60"/>
      <c r="EX2789" s="60"/>
      <c r="EY2789" s="60"/>
      <c r="EZ2789" s="60"/>
      <c r="FA2789" s="60"/>
      <c r="FB2789" s="60"/>
    </row>
    <row r="2790" spans="22:158" x14ac:dyDescent="0.25">
      <c r="V2790" s="1"/>
      <c r="W2790" s="33"/>
      <c r="X2790" s="33"/>
      <c r="AH2790" s="38">
        <v>100</v>
      </c>
      <c r="AI2790" s="38">
        <v>105</v>
      </c>
      <c r="AJ2790" s="38">
        <v>13800</v>
      </c>
      <c r="AK2790" s="38">
        <v>30</v>
      </c>
      <c r="AL2790" s="38">
        <v>3602458</v>
      </c>
      <c r="AM2790" s="61" t="s">
        <v>1816</v>
      </c>
      <c r="AN2790" s="61" t="s">
        <v>1688</v>
      </c>
      <c r="AO2790" s="61" t="s">
        <v>5120</v>
      </c>
      <c r="AP2790" s="61" t="s">
        <v>5036</v>
      </c>
      <c r="AQ2790" s="61" t="s">
        <v>1731</v>
      </c>
      <c r="AR2790" s="28">
        <v>1710.6</v>
      </c>
      <c r="AS2790" s="28">
        <v>9669</v>
      </c>
      <c r="AT2790" s="28">
        <v>0</v>
      </c>
      <c r="AU2790" s="62"/>
      <c r="DV2790" s="31" t="s">
        <v>90</v>
      </c>
      <c r="DW2790" s="31" t="s">
        <v>91</v>
      </c>
      <c r="DX2790" s="63"/>
      <c r="DY2790" s="63"/>
      <c r="DZ2790" s="63"/>
      <c r="EA2790" s="167"/>
      <c r="EB2790" s="60"/>
      <c r="EC2790" s="60"/>
      <c r="ED2790" s="60"/>
      <c r="EE2790" s="60"/>
      <c r="EF2790" s="60"/>
      <c r="EG2790" s="60"/>
      <c r="EH2790" s="60"/>
      <c r="EI2790" s="60"/>
      <c r="EJ2790" s="60"/>
      <c r="EK2790" s="60"/>
      <c r="EL2790" s="60"/>
      <c r="EM2790" s="60"/>
      <c r="EN2790" s="60"/>
      <c r="EO2790" s="60"/>
      <c r="EP2790" s="60"/>
      <c r="EQ2790" s="60"/>
      <c r="ER2790" s="60"/>
      <c r="ES2790" s="60"/>
      <c r="ET2790" s="60"/>
      <c r="EU2790" s="60"/>
      <c r="EV2790" s="60"/>
      <c r="EW2790" s="60"/>
      <c r="EX2790" s="60"/>
      <c r="EY2790" s="60"/>
      <c r="EZ2790" s="60"/>
      <c r="FA2790" s="60"/>
      <c r="FB2790" s="60"/>
    </row>
    <row r="2791" spans="22:158" x14ac:dyDescent="0.25">
      <c r="W2791" s="33"/>
      <c r="X2791" s="33"/>
      <c r="AH2791" s="38">
        <v>100</v>
      </c>
      <c r="AI2791" s="38">
        <v>105</v>
      </c>
      <c r="AJ2791" s="38">
        <v>14000</v>
      </c>
      <c r="AK2791" s="38">
        <v>30</v>
      </c>
      <c r="AL2791" s="38">
        <v>3602458</v>
      </c>
      <c r="AM2791" s="61" t="s">
        <v>1816</v>
      </c>
      <c r="AN2791" s="61" t="s">
        <v>1688</v>
      </c>
      <c r="AO2791" s="61" t="s">
        <v>5124</v>
      </c>
      <c r="AP2791" s="61" t="s">
        <v>5036</v>
      </c>
      <c r="AQ2791" s="61" t="s">
        <v>1731</v>
      </c>
      <c r="AR2791" s="28">
        <v>0</v>
      </c>
      <c r="AS2791" s="28">
        <v>0</v>
      </c>
      <c r="AT2791" s="28">
        <v>759</v>
      </c>
      <c r="AU2791" s="62"/>
      <c r="DV2791" s="31" t="s">
        <v>90</v>
      </c>
      <c r="DW2791" s="31" t="s">
        <v>91</v>
      </c>
      <c r="DX2791" s="63"/>
      <c r="DY2791" s="63"/>
      <c r="DZ2791" s="63"/>
      <c r="EA2791" s="167"/>
      <c r="EB2791" s="60"/>
      <c r="EC2791" s="60"/>
      <c r="ED2791" s="60"/>
      <c r="EE2791" s="60"/>
      <c r="EF2791" s="60"/>
      <c r="EG2791" s="60"/>
      <c r="EH2791" s="60"/>
      <c r="EI2791" s="60"/>
      <c r="EJ2791" s="60"/>
      <c r="EK2791" s="60"/>
      <c r="EL2791" s="60"/>
      <c r="EM2791" s="60"/>
      <c r="EN2791" s="60"/>
      <c r="EO2791" s="60"/>
      <c r="EP2791" s="60"/>
      <c r="EQ2791" s="60"/>
      <c r="ER2791" s="60"/>
      <c r="ES2791" s="60"/>
      <c r="ET2791" s="60"/>
      <c r="EU2791" s="60"/>
      <c r="EV2791" s="60"/>
      <c r="EW2791" s="60"/>
      <c r="EX2791" s="60"/>
      <c r="EY2791" s="60"/>
      <c r="EZ2791" s="60"/>
      <c r="FA2791" s="60"/>
      <c r="FB2791" s="60"/>
    </row>
    <row r="2792" spans="22:158" x14ac:dyDescent="0.25">
      <c r="W2792" s="33"/>
      <c r="X2792" s="33"/>
      <c r="AH2792" s="38">
        <v>100</v>
      </c>
      <c r="AI2792" s="38">
        <v>105</v>
      </c>
      <c r="AJ2792" s="38">
        <v>14900</v>
      </c>
      <c r="AK2792" s="38">
        <v>30</v>
      </c>
      <c r="AL2792" s="38">
        <v>3602458</v>
      </c>
      <c r="AM2792" s="61" t="s">
        <v>1816</v>
      </c>
      <c r="AN2792" s="61" t="s">
        <v>1688</v>
      </c>
      <c r="AO2792" s="61" t="s">
        <v>1587</v>
      </c>
      <c r="AP2792" s="61" t="s">
        <v>5036</v>
      </c>
      <c r="AQ2792" s="61" t="s">
        <v>1731</v>
      </c>
      <c r="AR2792" s="28">
        <v>0</v>
      </c>
      <c r="AS2792" s="28">
        <v>10560</v>
      </c>
      <c r="AT2792" s="28">
        <v>0</v>
      </c>
      <c r="AU2792" s="62"/>
      <c r="DV2792" s="31" t="s">
        <v>90</v>
      </c>
      <c r="DW2792" s="31" t="s">
        <v>91</v>
      </c>
      <c r="DX2792" s="63"/>
      <c r="DY2792" s="63"/>
      <c r="DZ2792" s="63"/>
      <c r="EA2792" s="167"/>
      <c r="EB2792" s="60"/>
      <c r="EC2792" s="60"/>
      <c r="ED2792" s="60"/>
      <c r="EE2792" s="60"/>
      <c r="EF2792" s="60"/>
      <c r="EG2792" s="60"/>
      <c r="EH2792" s="60"/>
      <c r="EI2792" s="60"/>
      <c r="EJ2792" s="60"/>
      <c r="EK2792" s="60"/>
      <c r="EL2792" s="60"/>
      <c r="EM2792" s="60"/>
      <c r="EN2792" s="60"/>
      <c r="EO2792" s="60"/>
      <c r="EP2792" s="60"/>
      <c r="EQ2792" s="60"/>
      <c r="ER2792" s="60"/>
      <c r="ES2792" s="60"/>
      <c r="ET2792" s="60"/>
      <c r="EU2792" s="60"/>
      <c r="EV2792" s="60"/>
      <c r="EW2792" s="60"/>
      <c r="EX2792" s="60"/>
      <c r="EY2792" s="60"/>
      <c r="EZ2792" s="60"/>
      <c r="FA2792" s="60"/>
      <c r="FB2792" s="60"/>
    </row>
    <row r="2793" spans="22:158" x14ac:dyDescent="0.25">
      <c r="W2793" s="33"/>
      <c r="X2793" s="33"/>
      <c r="AH2793" s="38">
        <v>100</v>
      </c>
      <c r="AI2793" s="38">
        <v>105</v>
      </c>
      <c r="AJ2793" s="38">
        <v>18400</v>
      </c>
      <c r="AK2793" s="38">
        <v>30</v>
      </c>
      <c r="AL2793" s="38">
        <v>3602458</v>
      </c>
      <c r="AM2793" s="61" t="s">
        <v>1816</v>
      </c>
      <c r="AN2793" s="61" t="s">
        <v>1688</v>
      </c>
      <c r="AO2793" s="61" t="s">
        <v>1664</v>
      </c>
      <c r="AP2793" s="61" t="s">
        <v>5036</v>
      </c>
      <c r="AQ2793" s="61" t="s">
        <v>1731</v>
      </c>
      <c r="AR2793" s="28">
        <v>26726.3</v>
      </c>
      <c r="AS2793" s="28">
        <v>18598</v>
      </c>
      <c r="AT2793" s="28">
        <v>24277</v>
      </c>
      <c r="AU2793" s="62"/>
      <c r="DV2793" s="31" t="s">
        <v>90</v>
      </c>
      <c r="DW2793" s="31" t="s">
        <v>91</v>
      </c>
      <c r="DX2793" s="63"/>
      <c r="DY2793" s="63"/>
      <c r="DZ2793" s="63"/>
      <c r="EA2793" s="167"/>
      <c r="EB2793" s="60"/>
      <c r="EC2793" s="60"/>
      <c r="ED2793" s="60"/>
      <c r="EE2793" s="60"/>
      <c r="EF2793" s="60"/>
      <c r="EG2793" s="60"/>
      <c r="EH2793" s="60"/>
      <c r="EI2793" s="60"/>
      <c r="EJ2793" s="60"/>
      <c r="EK2793" s="60"/>
      <c r="EL2793" s="60"/>
      <c r="EM2793" s="60"/>
      <c r="EN2793" s="60"/>
      <c r="EO2793" s="60"/>
      <c r="EP2793" s="60"/>
      <c r="EQ2793" s="60"/>
      <c r="ER2793" s="60"/>
      <c r="ES2793" s="60"/>
      <c r="ET2793" s="60"/>
      <c r="EU2793" s="60"/>
      <c r="EV2793" s="60"/>
      <c r="EW2793" s="60"/>
      <c r="EX2793" s="60"/>
      <c r="EY2793" s="60"/>
      <c r="EZ2793" s="60"/>
      <c r="FA2793" s="60"/>
      <c r="FB2793" s="60"/>
    </row>
    <row r="2794" spans="22:158" x14ac:dyDescent="0.25">
      <c r="W2794" s="33"/>
      <c r="X2794" s="33"/>
      <c r="AH2794" s="38">
        <v>100</v>
      </c>
      <c r="AI2794" s="38">
        <v>105</v>
      </c>
      <c r="AJ2794" s="38">
        <v>18550</v>
      </c>
      <c r="AK2794" s="38">
        <v>30</v>
      </c>
      <c r="AL2794" s="38">
        <v>3602458</v>
      </c>
      <c r="AM2794" s="61" t="s">
        <v>1816</v>
      </c>
      <c r="AN2794" s="61" t="s">
        <v>1688</v>
      </c>
      <c r="AO2794" s="61" t="s">
        <v>1667</v>
      </c>
      <c r="AP2794" s="61" t="s">
        <v>5036</v>
      </c>
      <c r="AQ2794" s="61" t="s">
        <v>1731</v>
      </c>
      <c r="AR2794" s="28">
        <v>0</v>
      </c>
      <c r="AS2794" s="28">
        <v>7632</v>
      </c>
      <c r="AT2794" s="28">
        <v>0</v>
      </c>
      <c r="AU2794" s="62"/>
      <c r="DV2794" s="31" t="s">
        <v>90</v>
      </c>
      <c r="DW2794" s="31" t="s">
        <v>91</v>
      </c>
      <c r="DX2794" s="63"/>
      <c r="DY2794" s="63"/>
      <c r="DZ2794" s="63"/>
      <c r="EA2794" s="167"/>
      <c r="EB2794" s="60"/>
      <c r="EC2794" s="60"/>
      <c r="ED2794" s="60"/>
      <c r="EE2794" s="60"/>
      <c r="EF2794" s="60"/>
      <c r="EG2794" s="60"/>
      <c r="EH2794" s="60"/>
      <c r="EI2794" s="60"/>
      <c r="EJ2794" s="60"/>
      <c r="EK2794" s="60"/>
      <c r="EL2794" s="60"/>
      <c r="EM2794" s="60"/>
      <c r="EN2794" s="60"/>
      <c r="EO2794" s="60"/>
      <c r="EP2794" s="60"/>
      <c r="EQ2794" s="60"/>
      <c r="ER2794" s="60"/>
      <c r="ES2794" s="60"/>
      <c r="ET2794" s="60"/>
      <c r="EU2794" s="60"/>
      <c r="EV2794" s="60"/>
      <c r="EW2794" s="60"/>
      <c r="EX2794" s="60"/>
      <c r="EY2794" s="60"/>
      <c r="EZ2794" s="60"/>
      <c r="FA2794" s="60"/>
      <c r="FB2794" s="60"/>
    </row>
    <row r="2795" spans="22:158" x14ac:dyDescent="0.25">
      <c r="W2795" s="33"/>
      <c r="X2795" s="33"/>
      <c r="AH2795" s="38">
        <v>100</v>
      </c>
      <c r="AI2795" s="38">
        <v>110</v>
      </c>
      <c r="AJ2795" s="38">
        <v>12700</v>
      </c>
      <c r="AK2795" s="38">
        <v>30</v>
      </c>
      <c r="AL2795" s="38">
        <v>3602458</v>
      </c>
      <c r="AM2795" s="61" t="s">
        <v>1816</v>
      </c>
      <c r="AN2795" s="61" t="s">
        <v>1696</v>
      </c>
      <c r="AO2795" s="61" t="s">
        <v>5096</v>
      </c>
      <c r="AP2795" s="61" t="s">
        <v>5036</v>
      </c>
      <c r="AQ2795" s="61" t="s">
        <v>1731</v>
      </c>
      <c r="AR2795" s="28">
        <v>0</v>
      </c>
      <c r="AS2795" s="28">
        <v>0</v>
      </c>
      <c r="AT2795" s="28">
        <v>182</v>
      </c>
      <c r="AU2795" s="62"/>
      <c r="DV2795" s="31" t="s">
        <v>90</v>
      </c>
      <c r="DW2795" s="31" t="s">
        <v>92</v>
      </c>
      <c r="DX2795" s="63"/>
      <c r="DY2795" s="63"/>
      <c r="DZ2795" s="63"/>
      <c r="EA2795" s="167"/>
      <c r="EB2795" s="60"/>
      <c r="EC2795" s="60"/>
      <c r="ED2795" s="60"/>
      <c r="EE2795" s="60"/>
      <c r="EF2795" s="60"/>
      <c r="EG2795" s="60"/>
      <c r="EH2795" s="60"/>
      <c r="EI2795" s="60"/>
      <c r="EJ2795" s="60"/>
      <c r="EK2795" s="60"/>
      <c r="EL2795" s="60"/>
      <c r="EM2795" s="60"/>
      <c r="EN2795" s="60"/>
      <c r="EO2795" s="60"/>
      <c r="EP2795" s="60"/>
      <c r="EQ2795" s="60"/>
      <c r="ER2795" s="60"/>
      <c r="ES2795" s="60"/>
      <c r="ET2795" s="60"/>
      <c r="EU2795" s="60"/>
      <c r="EV2795" s="60"/>
      <c r="EW2795" s="60"/>
      <c r="EX2795" s="60"/>
      <c r="EY2795" s="60"/>
      <c r="EZ2795" s="60"/>
      <c r="FA2795" s="60"/>
      <c r="FB2795" s="60"/>
    </row>
    <row r="2796" spans="22:158" x14ac:dyDescent="0.25">
      <c r="W2796" s="33"/>
      <c r="X2796" s="33"/>
      <c r="AH2796" s="38">
        <v>100</v>
      </c>
      <c r="AI2796" s="38">
        <v>110</v>
      </c>
      <c r="AJ2796" s="38">
        <v>15050</v>
      </c>
      <c r="AK2796" s="38">
        <v>30</v>
      </c>
      <c r="AL2796" s="38">
        <v>3602458</v>
      </c>
      <c r="AM2796" s="61" t="s">
        <v>1816</v>
      </c>
      <c r="AN2796" s="61" t="s">
        <v>1696</v>
      </c>
      <c r="AO2796" s="61" t="s">
        <v>1591</v>
      </c>
      <c r="AP2796" s="61" t="s">
        <v>5036</v>
      </c>
      <c r="AQ2796" s="61" t="s">
        <v>1731</v>
      </c>
      <c r="AR2796" s="28">
        <v>0</v>
      </c>
      <c r="AS2796" s="28">
        <v>197</v>
      </c>
      <c r="AT2796" s="28">
        <v>0</v>
      </c>
      <c r="AU2796" s="62"/>
      <c r="DV2796" s="31" t="s">
        <v>90</v>
      </c>
      <c r="DW2796" s="31" t="s">
        <v>92</v>
      </c>
      <c r="DX2796" s="63"/>
      <c r="DY2796" s="63"/>
      <c r="DZ2796" s="63"/>
      <c r="EA2796" s="167"/>
      <c r="EB2796" s="60"/>
      <c r="EC2796" s="60"/>
      <c r="ED2796" s="60"/>
      <c r="EE2796" s="60"/>
      <c r="EF2796" s="60"/>
      <c r="EG2796" s="60"/>
      <c r="EH2796" s="60"/>
      <c r="EI2796" s="60"/>
      <c r="EJ2796" s="60"/>
      <c r="EK2796" s="60"/>
      <c r="EL2796" s="60"/>
      <c r="EM2796" s="60"/>
      <c r="EN2796" s="60"/>
      <c r="EO2796" s="60"/>
      <c r="EP2796" s="60"/>
      <c r="EQ2796" s="60"/>
      <c r="ER2796" s="60"/>
      <c r="ES2796" s="60"/>
      <c r="ET2796" s="60"/>
      <c r="EU2796" s="60"/>
      <c r="EV2796" s="60"/>
      <c r="EW2796" s="60"/>
      <c r="EX2796" s="60"/>
      <c r="EY2796" s="60"/>
      <c r="EZ2796" s="60"/>
      <c r="FA2796" s="60"/>
      <c r="FB2796" s="60"/>
    </row>
    <row r="2797" spans="22:158" x14ac:dyDescent="0.25">
      <c r="V2797" s="1"/>
      <c r="W2797" s="33"/>
      <c r="X2797" s="33"/>
      <c r="AH2797" s="38">
        <v>100</v>
      </c>
      <c r="AI2797" s="38">
        <v>110</v>
      </c>
      <c r="AJ2797" s="38">
        <v>17000</v>
      </c>
      <c r="AK2797" s="38">
        <v>30</v>
      </c>
      <c r="AL2797" s="38">
        <v>3602458</v>
      </c>
      <c r="AM2797" s="61" t="s">
        <v>1816</v>
      </c>
      <c r="AN2797" s="61" t="s">
        <v>1696</v>
      </c>
      <c r="AO2797" s="61" t="s">
        <v>1633</v>
      </c>
      <c r="AP2797" s="61" t="s">
        <v>5036</v>
      </c>
      <c r="AQ2797" s="61" t="s">
        <v>1731</v>
      </c>
      <c r="AR2797" s="28">
        <v>0</v>
      </c>
      <c r="AS2797" s="28">
        <v>27530</v>
      </c>
      <c r="AT2797" s="28">
        <v>383213</v>
      </c>
      <c r="AU2797" s="62"/>
      <c r="DV2797" s="31" t="s">
        <v>90</v>
      </c>
      <c r="DW2797" s="31" t="s">
        <v>92</v>
      </c>
      <c r="DX2797" s="63"/>
      <c r="DY2797" s="63"/>
      <c r="DZ2797" s="63"/>
      <c r="EA2797" s="167"/>
      <c r="EB2797" s="60"/>
      <c r="EC2797" s="60"/>
      <c r="ED2797" s="60"/>
      <c r="EE2797" s="60"/>
      <c r="EF2797" s="60"/>
      <c r="EG2797" s="60"/>
      <c r="EH2797" s="60"/>
      <c r="EI2797" s="60"/>
      <c r="EJ2797" s="60"/>
      <c r="EK2797" s="60"/>
      <c r="EL2797" s="60"/>
      <c r="EM2797" s="60"/>
      <c r="EN2797" s="60"/>
      <c r="EO2797" s="60"/>
      <c r="EP2797" s="60"/>
      <c r="EQ2797" s="60"/>
      <c r="ER2797" s="60"/>
      <c r="ES2797" s="60"/>
      <c r="ET2797" s="60"/>
      <c r="EU2797" s="60"/>
      <c r="EV2797" s="60"/>
      <c r="EW2797" s="60"/>
      <c r="EX2797" s="60"/>
      <c r="EY2797" s="60"/>
      <c r="EZ2797" s="60"/>
      <c r="FA2797" s="60"/>
      <c r="FB2797" s="60"/>
    </row>
    <row r="2798" spans="22:158" x14ac:dyDescent="0.25">
      <c r="W2798" s="33"/>
      <c r="X2798" s="33"/>
      <c r="AH2798" s="38">
        <v>100</v>
      </c>
      <c r="AI2798" s="38">
        <v>120</v>
      </c>
      <c r="AJ2798" s="38">
        <v>11350</v>
      </c>
      <c r="AK2798" s="38">
        <v>30</v>
      </c>
      <c r="AL2798" s="38">
        <v>3602458</v>
      </c>
      <c r="AM2798" s="61" t="s">
        <v>1816</v>
      </c>
      <c r="AN2798" s="61" t="s">
        <v>1689</v>
      </c>
      <c r="AO2798" s="61" t="s">
        <v>5070</v>
      </c>
      <c r="AP2798" s="61" t="s">
        <v>5036</v>
      </c>
      <c r="AQ2798" s="61" t="s">
        <v>1731</v>
      </c>
      <c r="AR2798" s="28">
        <v>3272.3</v>
      </c>
      <c r="AS2798" s="28">
        <v>0</v>
      </c>
      <c r="AT2798" s="28">
        <v>0</v>
      </c>
      <c r="AU2798" s="62"/>
      <c r="DV2798" s="31" t="s">
        <v>90</v>
      </c>
      <c r="DW2798" s="31" t="s">
        <v>93</v>
      </c>
      <c r="DX2798" s="63"/>
      <c r="DY2798" s="63"/>
      <c r="DZ2798" s="63"/>
      <c r="EA2798" s="167"/>
      <c r="EB2798" s="60"/>
      <c r="EC2798" s="60"/>
      <c r="ED2798" s="60"/>
      <c r="EE2798" s="60"/>
      <c r="EF2798" s="60"/>
      <c r="EG2798" s="60"/>
      <c r="EH2798" s="60"/>
      <c r="EI2798" s="60"/>
      <c r="EJ2798" s="60"/>
      <c r="EK2798" s="60"/>
      <c r="EL2798" s="60"/>
      <c r="EM2798" s="60"/>
      <c r="EN2798" s="60"/>
      <c r="EO2798" s="60"/>
      <c r="EP2798" s="60"/>
      <c r="EQ2798" s="60"/>
      <c r="ER2798" s="60"/>
      <c r="ES2798" s="60"/>
      <c r="ET2798" s="60"/>
      <c r="EU2798" s="60"/>
      <c r="EV2798" s="60"/>
      <c r="EW2798" s="60"/>
      <c r="EX2798" s="60"/>
      <c r="EY2798" s="60"/>
      <c r="EZ2798" s="60"/>
      <c r="FA2798" s="60"/>
      <c r="FB2798" s="60"/>
    </row>
    <row r="2799" spans="22:158" x14ac:dyDescent="0.25">
      <c r="V2799" s="1"/>
      <c r="W2799" s="33"/>
      <c r="X2799" s="33"/>
      <c r="AH2799" s="38">
        <v>100</v>
      </c>
      <c r="AI2799" s="38">
        <v>120</v>
      </c>
      <c r="AJ2799" s="38">
        <v>14550</v>
      </c>
      <c r="AK2799" s="38">
        <v>30</v>
      </c>
      <c r="AL2799" s="38">
        <v>3602458</v>
      </c>
      <c r="AM2799" s="61" t="s">
        <v>1816</v>
      </c>
      <c r="AN2799" s="61" t="s">
        <v>1689</v>
      </c>
      <c r="AO2799" s="61" t="s">
        <v>1579</v>
      </c>
      <c r="AP2799" s="61" t="s">
        <v>5036</v>
      </c>
      <c r="AQ2799" s="61" t="s">
        <v>1731</v>
      </c>
      <c r="AR2799" s="28">
        <v>415.3</v>
      </c>
      <c r="AS2799" s="28">
        <v>0</v>
      </c>
      <c r="AT2799" s="28">
        <v>0</v>
      </c>
      <c r="AU2799" s="62"/>
      <c r="DV2799" s="31" t="s">
        <v>90</v>
      </c>
      <c r="DW2799" s="31" t="s">
        <v>93</v>
      </c>
      <c r="DX2799" s="63"/>
      <c r="DY2799" s="63"/>
      <c r="DZ2799" s="63"/>
      <c r="EA2799" s="167"/>
      <c r="EB2799" s="60"/>
      <c r="EC2799" s="60"/>
      <c r="ED2799" s="60"/>
      <c r="EE2799" s="60"/>
      <c r="EF2799" s="60"/>
      <c r="EG2799" s="60"/>
      <c r="EH2799" s="60"/>
      <c r="EI2799" s="60"/>
      <c r="EJ2799" s="60"/>
      <c r="EK2799" s="60"/>
      <c r="EL2799" s="60"/>
      <c r="EM2799" s="60"/>
      <c r="EN2799" s="60"/>
      <c r="EO2799" s="60"/>
      <c r="EP2799" s="60"/>
      <c r="EQ2799" s="60"/>
      <c r="ER2799" s="60"/>
      <c r="ES2799" s="60"/>
      <c r="ET2799" s="60"/>
      <c r="EU2799" s="60"/>
      <c r="EV2799" s="60"/>
      <c r="EW2799" s="60"/>
      <c r="EX2799" s="60"/>
      <c r="EY2799" s="60"/>
      <c r="EZ2799" s="60"/>
      <c r="FA2799" s="60"/>
      <c r="FB2799" s="60"/>
    </row>
    <row r="2800" spans="22:158" x14ac:dyDescent="0.25">
      <c r="W2800" s="33"/>
      <c r="X2800" s="33"/>
      <c r="AH2800" s="38">
        <v>100</v>
      </c>
      <c r="AI2800" s="38">
        <v>120</v>
      </c>
      <c r="AJ2800" s="38">
        <v>14850</v>
      </c>
      <c r="AK2800" s="38">
        <v>30</v>
      </c>
      <c r="AL2800" s="38">
        <v>3602458</v>
      </c>
      <c r="AM2800" s="61" t="s">
        <v>1816</v>
      </c>
      <c r="AN2800" s="61" t="s">
        <v>1689</v>
      </c>
      <c r="AO2800" s="61" t="s">
        <v>1585</v>
      </c>
      <c r="AP2800" s="61" t="s">
        <v>5036</v>
      </c>
      <c r="AQ2800" s="61" t="s">
        <v>1731</v>
      </c>
      <c r="AR2800" s="28">
        <v>2371.4</v>
      </c>
      <c r="AS2800" s="28">
        <v>0</v>
      </c>
      <c r="AT2800" s="28">
        <v>0</v>
      </c>
      <c r="AU2800" s="62"/>
      <c r="DV2800" s="31" t="s">
        <v>90</v>
      </c>
      <c r="DW2800" s="31" t="s">
        <v>93</v>
      </c>
      <c r="DX2800" s="63"/>
      <c r="DY2800" s="63"/>
      <c r="DZ2800" s="63"/>
      <c r="EA2800" s="167"/>
      <c r="EB2800" s="60"/>
      <c r="EC2800" s="60"/>
      <c r="ED2800" s="60"/>
      <c r="EE2800" s="60"/>
      <c r="EF2800" s="60"/>
      <c r="EG2800" s="60"/>
      <c r="EH2800" s="60"/>
      <c r="EI2800" s="60"/>
      <c r="EJ2800" s="60"/>
      <c r="EK2800" s="60"/>
      <c r="EL2800" s="60"/>
      <c r="EM2800" s="60"/>
      <c r="EN2800" s="60"/>
      <c r="EO2800" s="60"/>
      <c r="EP2800" s="60"/>
      <c r="EQ2800" s="60"/>
      <c r="ER2800" s="60"/>
      <c r="ES2800" s="60"/>
      <c r="ET2800" s="60"/>
      <c r="EU2800" s="60"/>
      <c r="EV2800" s="60"/>
      <c r="EW2800" s="60"/>
      <c r="EX2800" s="60"/>
      <c r="EY2800" s="60"/>
      <c r="EZ2800" s="60"/>
      <c r="FA2800" s="60"/>
      <c r="FB2800" s="60"/>
    </row>
    <row r="2801" spans="22:158" x14ac:dyDescent="0.25">
      <c r="W2801" s="33"/>
      <c r="X2801" s="33"/>
      <c r="AH2801" s="38">
        <v>100</v>
      </c>
      <c r="AI2801" s="38">
        <v>120</v>
      </c>
      <c r="AJ2801" s="38">
        <v>17550</v>
      </c>
      <c r="AK2801" s="38">
        <v>30</v>
      </c>
      <c r="AL2801" s="38">
        <v>3602458</v>
      </c>
      <c r="AM2801" s="61" t="s">
        <v>1816</v>
      </c>
      <c r="AN2801" s="61" t="s">
        <v>1689</v>
      </c>
      <c r="AO2801" s="61" t="s">
        <v>1645</v>
      </c>
      <c r="AP2801" s="61" t="s">
        <v>5036</v>
      </c>
      <c r="AQ2801" s="61" t="s">
        <v>1731</v>
      </c>
      <c r="AR2801" s="28">
        <v>0</v>
      </c>
      <c r="AS2801" s="28">
        <v>94</v>
      </c>
      <c r="AT2801" s="28">
        <v>0</v>
      </c>
      <c r="AU2801" s="62"/>
      <c r="DV2801" s="31" t="s">
        <v>90</v>
      </c>
      <c r="DW2801" s="31" t="s">
        <v>93</v>
      </c>
      <c r="DX2801" s="63"/>
      <c r="DY2801" s="63"/>
      <c r="DZ2801" s="63"/>
      <c r="EA2801" s="167"/>
      <c r="EB2801" s="60"/>
      <c r="EC2801" s="60"/>
      <c r="ED2801" s="60"/>
      <c r="EE2801" s="60"/>
      <c r="EF2801" s="60"/>
      <c r="EG2801" s="60"/>
      <c r="EH2801" s="60"/>
      <c r="EI2801" s="60"/>
      <c r="EJ2801" s="60"/>
      <c r="EK2801" s="60"/>
      <c r="EL2801" s="60"/>
      <c r="EM2801" s="60"/>
      <c r="EN2801" s="60"/>
      <c r="EO2801" s="60"/>
      <c r="EP2801" s="60"/>
      <c r="EQ2801" s="60"/>
      <c r="ER2801" s="60"/>
      <c r="ES2801" s="60"/>
      <c r="ET2801" s="60"/>
      <c r="EU2801" s="60"/>
      <c r="EV2801" s="60"/>
      <c r="EW2801" s="60"/>
      <c r="EX2801" s="60"/>
      <c r="EY2801" s="60"/>
      <c r="EZ2801" s="60"/>
      <c r="FA2801" s="60"/>
      <c r="FB2801" s="60"/>
    </row>
    <row r="2802" spans="22:158" x14ac:dyDescent="0.25">
      <c r="W2802" s="33"/>
      <c r="X2802" s="33"/>
      <c r="AH2802" s="38">
        <v>100</v>
      </c>
      <c r="AI2802" s="38">
        <v>125</v>
      </c>
      <c r="AJ2802" s="38">
        <v>11730</v>
      </c>
      <c r="AK2802" s="38">
        <v>30</v>
      </c>
      <c r="AL2802" s="38">
        <v>3602458</v>
      </c>
      <c r="AM2802" s="61" t="s">
        <v>1816</v>
      </c>
      <c r="AN2802" s="61" t="s">
        <v>1692</v>
      </c>
      <c r="AO2802" s="61" t="s">
        <v>5079</v>
      </c>
      <c r="AP2802" s="61" t="s">
        <v>5036</v>
      </c>
      <c r="AQ2802" s="61" t="s">
        <v>1731</v>
      </c>
      <c r="AR2802" s="28">
        <v>402.2</v>
      </c>
      <c r="AS2802" s="28">
        <v>0</v>
      </c>
      <c r="AT2802" s="28">
        <v>0</v>
      </c>
      <c r="AU2802" s="62"/>
      <c r="DV2802" s="31" t="s">
        <v>90</v>
      </c>
      <c r="DW2802" s="31" t="s">
        <v>94</v>
      </c>
      <c r="DX2802" s="63"/>
      <c r="DY2802" s="63"/>
      <c r="DZ2802" s="63"/>
      <c r="EA2802" s="167"/>
      <c r="EB2802" s="60"/>
      <c r="EC2802" s="60"/>
      <c r="ED2802" s="60"/>
      <c r="EE2802" s="60"/>
      <c r="EF2802" s="60"/>
      <c r="EG2802" s="60"/>
      <c r="EH2802" s="60"/>
      <c r="EI2802" s="60"/>
      <c r="EJ2802" s="60"/>
      <c r="EK2802" s="60"/>
      <c r="EL2802" s="60"/>
      <c r="EM2802" s="60"/>
      <c r="EN2802" s="60"/>
      <c r="EO2802" s="60"/>
      <c r="EP2802" s="60"/>
      <c r="EQ2802" s="60"/>
      <c r="ER2802" s="60"/>
      <c r="ES2802" s="60"/>
      <c r="ET2802" s="60"/>
      <c r="EU2802" s="60"/>
      <c r="EV2802" s="60"/>
      <c r="EW2802" s="60"/>
      <c r="EX2802" s="60"/>
      <c r="EY2802" s="60"/>
      <c r="EZ2802" s="60"/>
      <c r="FA2802" s="60"/>
      <c r="FB2802" s="60"/>
    </row>
    <row r="2803" spans="22:158" x14ac:dyDescent="0.25">
      <c r="W2803" s="33"/>
      <c r="X2803" s="33"/>
      <c r="AH2803" s="38">
        <v>100</v>
      </c>
      <c r="AI2803" s="38">
        <v>125</v>
      </c>
      <c r="AJ2803" s="38">
        <v>13200</v>
      </c>
      <c r="AK2803" s="38">
        <v>30</v>
      </c>
      <c r="AL2803" s="38">
        <v>3602458</v>
      </c>
      <c r="AM2803" s="61" t="s">
        <v>1816</v>
      </c>
      <c r="AN2803" s="61" t="s">
        <v>1692</v>
      </c>
      <c r="AO2803" s="61" t="s">
        <v>5106</v>
      </c>
      <c r="AP2803" s="61" t="s">
        <v>5036</v>
      </c>
      <c r="AQ2803" s="61" t="s">
        <v>1731</v>
      </c>
      <c r="AR2803" s="28">
        <v>0</v>
      </c>
      <c r="AS2803" s="28">
        <v>0</v>
      </c>
      <c r="AT2803" s="28">
        <v>0</v>
      </c>
      <c r="AU2803" s="62"/>
      <c r="DV2803" s="31" t="s">
        <v>90</v>
      </c>
      <c r="DW2803" s="31" t="s">
        <v>94</v>
      </c>
      <c r="DX2803" s="63"/>
      <c r="DY2803" s="63"/>
      <c r="DZ2803" s="63"/>
      <c r="EA2803" s="167"/>
      <c r="EB2803" s="60"/>
      <c r="EC2803" s="60"/>
      <c r="ED2803" s="60"/>
      <c r="EE2803" s="60"/>
      <c r="EF2803" s="60"/>
      <c r="EG2803" s="60"/>
      <c r="EH2803" s="60"/>
      <c r="EI2803" s="60"/>
      <c r="EJ2803" s="60"/>
      <c r="EK2803" s="60"/>
      <c r="EL2803" s="60"/>
      <c r="EM2803" s="60"/>
      <c r="EN2803" s="60"/>
      <c r="EO2803" s="60"/>
      <c r="EP2803" s="60"/>
      <c r="EQ2803" s="60"/>
      <c r="ER2803" s="60"/>
      <c r="ES2803" s="60"/>
      <c r="ET2803" s="60"/>
      <c r="EU2803" s="60"/>
      <c r="EV2803" s="60"/>
      <c r="EW2803" s="60"/>
      <c r="EX2803" s="60"/>
      <c r="EY2803" s="60"/>
      <c r="EZ2803" s="60"/>
      <c r="FA2803" s="60"/>
      <c r="FB2803" s="60"/>
    </row>
    <row r="2804" spans="22:158" x14ac:dyDescent="0.25">
      <c r="W2804" s="33"/>
      <c r="X2804" s="33"/>
      <c r="AH2804" s="38">
        <v>100</v>
      </c>
      <c r="AI2804" s="38">
        <v>125</v>
      </c>
      <c r="AJ2804" s="38">
        <v>13350</v>
      </c>
      <c r="AK2804" s="38">
        <v>30</v>
      </c>
      <c r="AL2804" s="38">
        <v>3602458</v>
      </c>
      <c r="AM2804" s="61" t="s">
        <v>1816</v>
      </c>
      <c r="AN2804" s="61" t="s">
        <v>1692</v>
      </c>
      <c r="AO2804" s="61" t="s">
        <v>5109</v>
      </c>
      <c r="AP2804" s="61" t="s">
        <v>5036</v>
      </c>
      <c r="AQ2804" s="61" t="s">
        <v>1731</v>
      </c>
      <c r="AR2804" s="28">
        <v>0</v>
      </c>
      <c r="AS2804" s="28">
        <v>0</v>
      </c>
      <c r="AT2804" s="28">
        <v>2222138</v>
      </c>
      <c r="AU2804" s="62"/>
      <c r="DV2804" s="31" t="s">
        <v>90</v>
      </c>
      <c r="DW2804" s="31" t="s">
        <v>94</v>
      </c>
      <c r="DX2804" s="63"/>
      <c r="DY2804" s="63"/>
      <c r="DZ2804" s="63"/>
      <c r="EA2804" s="167"/>
      <c r="EB2804" s="60"/>
      <c r="EC2804" s="60"/>
      <c r="ED2804" s="60"/>
      <c r="EE2804" s="60"/>
      <c r="EF2804" s="60"/>
      <c r="EG2804" s="60"/>
      <c r="EH2804" s="60"/>
      <c r="EI2804" s="60"/>
      <c r="EJ2804" s="60"/>
      <c r="EK2804" s="60"/>
      <c r="EL2804" s="60"/>
      <c r="EM2804" s="60"/>
      <c r="EN2804" s="60"/>
      <c r="EO2804" s="60"/>
      <c r="EP2804" s="60"/>
      <c r="EQ2804" s="60"/>
      <c r="ER2804" s="60"/>
      <c r="ES2804" s="60"/>
      <c r="ET2804" s="60"/>
      <c r="EU2804" s="60"/>
      <c r="EV2804" s="60"/>
      <c r="EW2804" s="60"/>
      <c r="EX2804" s="60"/>
      <c r="EY2804" s="60"/>
      <c r="EZ2804" s="60"/>
      <c r="FA2804" s="60"/>
      <c r="FB2804" s="60"/>
    </row>
    <row r="2805" spans="22:158" x14ac:dyDescent="0.25">
      <c r="W2805" s="33"/>
      <c r="X2805" s="33"/>
      <c r="AH2805" s="38">
        <v>100</v>
      </c>
      <c r="AI2805" s="38">
        <v>125</v>
      </c>
      <c r="AJ2805" s="38">
        <v>13750</v>
      </c>
      <c r="AK2805" s="38">
        <v>30</v>
      </c>
      <c r="AL2805" s="38">
        <v>3602458</v>
      </c>
      <c r="AM2805" s="61" t="s">
        <v>1816</v>
      </c>
      <c r="AN2805" s="61" t="s">
        <v>1692</v>
      </c>
      <c r="AO2805" s="61" t="s">
        <v>5119</v>
      </c>
      <c r="AP2805" s="61" t="s">
        <v>5036</v>
      </c>
      <c r="AQ2805" s="61" t="s">
        <v>1731</v>
      </c>
      <c r="AR2805" s="28">
        <v>0</v>
      </c>
      <c r="AS2805" s="28">
        <v>11568</v>
      </c>
      <c r="AT2805" s="28">
        <v>0</v>
      </c>
      <c r="AU2805" s="62"/>
      <c r="DV2805" s="31" t="s">
        <v>90</v>
      </c>
      <c r="DW2805" s="31" t="s">
        <v>94</v>
      </c>
      <c r="DX2805" s="63"/>
      <c r="DY2805" s="63"/>
      <c r="DZ2805" s="63"/>
      <c r="EA2805" s="167"/>
      <c r="EB2805" s="60"/>
      <c r="EC2805" s="60"/>
      <c r="ED2805" s="60"/>
      <c r="EE2805" s="60"/>
      <c r="EF2805" s="60"/>
      <c r="EG2805" s="60"/>
      <c r="EH2805" s="60"/>
      <c r="EI2805" s="60"/>
      <c r="EJ2805" s="60"/>
      <c r="EK2805" s="60"/>
      <c r="EL2805" s="60"/>
      <c r="EM2805" s="60"/>
      <c r="EN2805" s="60"/>
      <c r="EO2805" s="60"/>
      <c r="EP2805" s="60"/>
      <c r="EQ2805" s="60"/>
      <c r="ER2805" s="60"/>
      <c r="ES2805" s="60"/>
      <c r="ET2805" s="60"/>
      <c r="EU2805" s="60"/>
      <c r="EV2805" s="60"/>
      <c r="EW2805" s="60"/>
      <c r="EX2805" s="60"/>
      <c r="EY2805" s="60"/>
      <c r="EZ2805" s="60"/>
      <c r="FA2805" s="60"/>
      <c r="FB2805" s="60"/>
    </row>
    <row r="2806" spans="22:158" x14ac:dyDescent="0.25">
      <c r="V2806" s="1"/>
      <c r="W2806" s="33"/>
      <c r="X2806" s="33"/>
      <c r="AH2806" s="38">
        <v>100</v>
      </c>
      <c r="AI2806" s="38">
        <v>125</v>
      </c>
      <c r="AJ2806" s="38">
        <v>14350</v>
      </c>
      <c r="AK2806" s="38">
        <v>30</v>
      </c>
      <c r="AL2806" s="38">
        <v>3602458</v>
      </c>
      <c r="AM2806" s="61" t="s">
        <v>1816</v>
      </c>
      <c r="AN2806" s="61" t="s">
        <v>1692</v>
      </c>
      <c r="AO2806" s="61" t="s">
        <v>1575</v>
      </c>
      <c r="AP2806" s="61" t="s">
        <v>5036</v>
      </c>
      <c r="AQ2806" s="61" t="s">
        <v>1731</v>
      </c>
      <c r="AR2806" s="28">
        <v>0</v>
      </c>
      <c r="AS2806" s="28">
        <v>0</v>
      </c>
      <c r="AT2806" s="28">
        <v>759</v>
      </c>
      <c r="AU2806" s="62"/>
      <c r="DV2806" s="31" t="s">
        <v>90</v>
      </c>
      <c r="DW2806" s="31" t="s">
        <v>94</v>
      </c>
      <c r="DX2806" s="63"/>
      <c r="DY2806" s="63"/>
      <c r="DZ2806" s="63"/>
      <c r="EA2806" s="167"/>
      <c r="EB2806" s="60"/>
      <c r="EC2806" s="60"/>
      <c r="ED2806" s="60"/>
      <c r="EE2806" s="60"/>
      <c r="EF2806" s="60"/>
      <c r="EG2806" s="60"/>
      <c r="EH2806" s="60"/>
      <c r="EI2806" s="60"/>
      <c r="EJ2806" s="60"/>
      <c r="EK2806" s="60"/>
      <c r="EL2806" s="60"/>
      <c r="EM2806" s="60"/>
      <c r="EN2806" s="60"/>
      <c r="EO2806" s="60"/>
      <c r="EP2806" s="60"/>
      <c r="EQ2806" s="60"/>
      <c r="ER2806" s="60"/>
      <c r="ES2806" s="60"/>
      <c r="ET2806" s="60"/>
      <c r="EU2806" s="60"/>
      <c r="EV2806" s="60"/>
      <c r="EW2806" s="60"/>
      <c r="EX2806" s="60"/>
      <c r="EY2806" s="60"/>
      <c r="EZ2806" s="60"/>
      <c r="FA2806" s="60"/>
      <c r="FB2806" s="60"/>
    </row>
    <row r="2807" spans="22:158" x14ac:dyDescent="0.25">
      <c r="V2807" s="1"/>
      <c r="W2807" s="33"/>
      <c r="X2807" s="33"/>
      <c r="AH2807" s="38">
        <v>100</v>
      </c>
      <c r="AI2807" s="38">
        <v>125</v>
      </c>
      <c r="AJ2807" s="38">
        <v>15700</v>
      </c>
      <c r="AK2807" s="38">
        <v>30</v>
      </c>
      <c r="AL2807" s="38">
        <v>3602458</v>
      </c>
      <c r="AM2807" s="61" t="s">
        <v>1816</v>
      </c>
      <c r="AN2807" s="61" t="s">
        <v>1692</v>
      </c>
      <c r="AO2807" s="61" t="s">
        <v>1605</v>
      </c>
      <c r="AP2807" s="61" t="s">
        <v>5036</v>
      </c>
      <c r="AQ2807" s="61" t="s">
        <v>1731</v>
      </c>
      <c r="AR2807" s="28">
        <v>581.5</v>
      </c>
      <c r="AS2807" s="28">
        <v>0</v>
      </c>
      <c r="AT2807" s="28">
        <v>0</v>
      </c>
      <c r="AU2807" s="62"/>
      <c r="DV2807" s="31" t="s">
        <v>90</v>
      </c>
      <c r="DW2807" s="31" t="s">
        <v>94</v>
      </c>
      <c r="DX2807" s="63"/>
      <c r="DY2807" s="63"/>
      <c r="DZ2807" s="63"/>
      <c r="EA2807" s="167"/>
      <c r="EB2807" s="60"/>
      <c r="EC2807" s="60"/>
      <c r="ED2807" s="60"/>
      <c r="EE2807" s="60"/>
      <c r="EF2807" s="60"/>
      <c r="EG2807" s="60"/>
      <c r="EH2807" s="60"/>
      <c r="EI2807" s="60"/>
      <c r="EJ2807" s="60"/>
      <c r="EK2807" s="60"/>
      <c r="EL2807" s="60"/>
      <c r="EM2807" s="60"/>
      <c r="EN2807" s="60"/>
      <c r="EO2807" s="60"/>
      <c r="EP2807" s="60"/>
      <c r="EQ2807" s="60"/>
      <c r="ER2807" s="60"/>
      <c r="ES2807" s="60"/>
      <c r="ET2807" s="60"/>
      <c r="EU2807" s="60"/>
      <c r="EV2807" s="60"/>
      <c r="EW2807" s="60"/>
      <c r="EX2807" s="60"/>
      <c r="EY2807" s="60"/>
      <c r="EZ2807" s="60"/>
      <c r="FA2807" s="60"/>
      <c r="FB2807" s="60"/>
    </row>
    <row r="2808" spans="22:158" x14ac:dyDescent="0.25">
      <c r="W2808" s="33"/>
      <c r="X2808" s="33"/>
      <c r="AH2808" s="38">
        <v>100</v>
      </c>
      <c r="AI2808" s="38">
        <v>125</v>
      </c>
      <c r="AJ2808" s="38">
        <v>16380</v>
      </c>
      <c r="AK2808" s="38">
        <v>30</v>
      </c>
      <c r="AL2808" s="38">
        <v>3602458</v>
      </c>
      <c r="AM2808" s="61" t="s">
        <v>1816</v>
      </c>
      <c r="AN2808" s="61" t="s">
        <v>1692</v>
      </c>
      <c r="AO2808" s="61" t="s">
        <v>894</v>
      </c>
      <c r="AP2808" s="61" t="s">
        <v>5036</v>
      </c>
      <c r="AQ2808" s="61" t="s">
        <v>1731</v>
      </c>
      <c r="AR2808" s="28">
        <v>1990.3</v>
      </c>
      <c r="AS2808" s="28">
        <v>0</v>
      </c>
      <c r="AT2808" s="28">
        <v>0</v>
      </c>
      <c r="AU2808" s="62"/>
      <c r="DV2808" s="31" t="s">
        <v>90</v>
      </c>
      <c r="DW2808" s="31" t="s">
        <v>94</v>
      </c>
      <c r="DX2808" s="63"/>
      <c r="DY2808" s="63"/>
      <c r="DZ2808" s="63"/>
      <c r="EA2808" s="167"/>
      <c r="EB2808" s="60"/>
      <c r="EC2808" s="60"/>
      <c r="ED2808" s="60"/>
      <c r="EE2808" s="60"/>
      <c r="EF2808" s="60"/>
      <c r="EG2808" s="60"/>
      <c r="EH2808" s="60"/>
      <c r="EI2808" s="60"/>
      <c r="EJ2808" s="60"/>
      <c r="EK2808" s="60"/>
      <c r="EL2808" s="60"/>
      <c r="EM2808" s="60"/>
      <c r="EN2808" s="60"/>
      <c r="EO2808" s="60"/>
      <c r="EP2808" s="60"/>
      <c r="EQ2808" s="60"/>
      <c r="ER2808" s="60"/>
      <c r="ES2808" s="60"/>
      <c r="ET2808" s="60"/>
      <c r="EU2808" s="60"/>
      <c r="EV2808" s="60"/>
      <c r="EW2808" s="60"/>
      <c r="EX2808" s="60"/>
      <c r="EY2808" s="60"/>
      <c r="EZ2808" s="60"/>
      <c r="FA2808" s="60"/>
      <c r="FB2808" s="60"/>
    </row>
    <row r="2809" spans="22:158" x14ac:dyDescent="0.25">
      <c r="W2809" s="33"/>
      <c r="X2809" s="33"/>
      <c r="AH2809" s="38">
        <v>100</v>
      </c>
      <c r="AI2809" s="38">
        <v>135</v>
      </c>
      <c r="AJ2809" s="38">
        <v>18150</v>
      </c>
      <c r="AK2809" s="38">
        <v>30</v>
      </c>
      <c r="AL2809" s="38">
        <v>3602458</v>
      </c>
      <c r="AM2809" s="61" t="s">
        <v>1816</v>
      </c>
      <c r="AN2809" s="61" t="s">
        <v>1693</v>
      </c>
      <c r="AO2809" s="61" t="s">
        <v>1659</v>
      </c>
      <c r="AP2809" s="61" t="s">
        <v>5036</v>
      </c>
      <c r="AQ2809" s="61" t="s">
        <v>1731</v>
      </c>
      <c r="AR2809" s="28">
        <v>4529.2</v>
      </c>
      <c r="AS2809" s="28">
        <v>2313</v>
      </c>
      <c r="AT2809" s="28">
        <v>0</v>
      </c>
      <c r="AU2809" s="62"/>
      <c r="DV2809" s="31" t="s">
        <v>90</v>
      </c>
      <c r="DW2809" s="31" t="s">
        <v>95</v>
      </c>
      <c r="DX2809" s="63"/>
      <c r="DY2809" s="63"/>
      <c r="DZ2809" s="63"/>
      <c r="EA2809" s="167"/>
      <c r="EB2809" s="60"/>
      <c r="EC2809" s="60"/>
      <c r="ED2809" s="60"/>
      <c r="EE2809" s="60"/>
      <c r="EF2809" s="60"/>
      <c r="EG2809" s="60"/>
      <c r="EH2809" s="60"/>
      <c r="EI2809" s="60"/>
      <c r="EJ2809" s="60"/>
      <c r="EK2809" s="60"/>
      <c r="EL2809" s="60"/>
      <c r="EM2809" s="60"/>
      <c r="EN2809" s="60"/>
      <c r="EO2809" s="60"/>
      <c r="EP2809" s="60"/>
      <c r="EQ2809" s="60"/>
      <c r="ER2809" s="60"/>
      <c r="ES2809" s="60"/>
      <c r="ET2809" s="60"/>
      <c r="EU2809" s="60"/>
      <c r="EV2809" s="60"/>
      <c r="EW2809" s="60"/>
      <c r="EX2809" s="60"/>
      <c r="EY2809" s="60"/>
      <c r="EZ2809" s="60"/>
      <c r="FA2809" s="60"/>
      <c r="FB2809" s="60"/>
    </row>
    <row r="2810" spans="22:158" x14ac:dyDescent="0.25">
      <c r="W2810" s="33"/>
      <c r="X2810" s="33"/>
      <c r="AH2810" s="38">
        <v>100</v>
      </c>
      <c r="AI2810" s="38">
        <v>140</v>
      </c>
      <c r="AJ2810" s="38">
        <v>11400</v>
      </c>
      <c r="AK2810" s="38">
        <v>30</v>
      </c>
      <c r="AL2810" s="38">
        <v>3602458</v>
      </c>
      <c r="AM2810" s="61" t="s">
        <v>1816</v>
      </c>
      <c r="AN2810" s="61" t="s">
        <v>1690</v>
      </c>
      <c r="AO2810" s="61" t="s">
        <v>5071</v>
      </c>
      <c r="AP2810" s="61" t="s">
        <v>5036</v>
      </c>
      <c r="AQ2810" s="61" t="s">
        <v>1731</v>
      </c>
      <c r="AR2810" s="28">
        <v>2917.5</v>
      </c>
      <c r="AS2810" s="28">
        <v>0</v>
      </c>
      <c r="AT2810" s="28">
        <v>0</v>
      </c>
      <c r="AU2810" s="62"/>
      <c r="DV2810" s="31" t="s">
        <v>90</v>
      </c>
      <c r="DW2810" s="31" t="s">
        <v>96</v>
      </c>
      <c r="DX2810" s="63"/>
      <c r="DY2810" s="63"/>
      <c r="DZ2810" s="63"/>
      <c r="EA2810" s="167"/>
      <c r="EB2810" s="60"/>
      <c r="EC2810" s="60"/>
      <c r="ED2810" s="60"/>
      <c r="EE2810" s="60"/>
      <c r="EF2810" s="60"/>
      <c r="EG2810" s="60"/>
      <c r="EH2810" s="60"/>
      <c r="EI2810" s="60"/>
      <c r="EJ2810" s="60"/>
      <c r="EK2810" s="60"/>
      <c r="EL2810" s="60"/>
      <c r="EM2810" s="60"/>
      <c r="EN2810" s="60"/>
      <c r="EO2810" s="60"/>
      <c r="EP2810" s="60"/>
      <c r="EQ2810" s="60"/>
      <c r="ER2810" s="60"/>
      <c r="ES2810" s="60"/>
      <c r="ET2810" s="60"/>
      <c r="EU2810" s="60"/>
      <c r="EV2810" s="60"/>
      <c r="EW2810" s="60"/>
      <c r="EX2810" s="60"/>
      <c r="EY2810" s="60"/>
      <c r="EZ2810" s="60"/>
      <c r="FA2810" s="60"/>
      <c r="FB2810" s="60"/>
    </row>
    <row r="2811" spans="22:158" x14ac:dyDescent="0.25">
      <c r="V2811" s="1"/>
      <c r="W2811" s="33"/>
      <c r="X2811" s="33"/>
      <c r="AH2811" s="38">
        <v>100</v>
      </c>
      <c r="AI2811" s="38">
        <v>140</v>
      </c>
      <c r="AJ2811" s="38">
        <v>12350</v>
      </c>
      <c r="AK2811" s="38">
        <v>30</v>
      </c>
      <c r="AL2811" s="38">
        <v>3602458</v>
      </c>
      <c r="AM2811" s="61" t="s">
        <v>1816</v>
      </c>
      <c r="AN2811" s="61" t="s">
        <v>1690</v>
      </c>
      <c r="AO2811" s="61" t="s">
        <v>5091</v>
      </c>
      <c r="AP2811" s="61" t="s">
        <v>5036</v>
      </c>
      <c r="AQ2811" s="61" t="s">
        <v>1731</v>
      </c>
      <c r="AR2811" s="28">
        <v>797.8</v>
      </c>
      <c r="AS2811" s="28">
        <v>0</v>
      </c>
      <c r="AT2811" s="28">
        <v>0</v>
      </c>
      <c r="AU2811" s="62"/>
      <c r="DV2811" s="31" t="s">
        <v>90</v>
      </c>
      <c r="DW2811" s="31" t="s">
        <v>96</v>
      </c>
      <c r="DX2811" s="63"/>
      <c r="DY2811" s="63"/>
      <c r="DZ2811" s="63"/>
      <c r="EA2811" s="167"/>
      <c r="EB2811" s="60"/>
      <c r="EC2811" s="60"/>
      <c r="ED2811" s="60"/>
      <c r="EE2811" s="60"/>
      <c r="EF2811" s="60"/>
      <c r="EG2811" s="60"/>
      <c r="EH2811" s="60"/>
      <c r="EI2811" s="60"/>
      <c r="EJ2811" s="60"/>
      <c r="EK2811" s="60"/>
      <c r="EL2811" s="60"/>
      <c r="EM2811" s="60"/>
      <c r="EN2811" s="60"/>
      <c r="EO2811" s="60"/>
      <c r="EP2811" s="60"/>
      <c r="EQ2811" s="60"/>
      <c r="ER2811" s="60"/>
      <c r="ES2811" s="60"/>
      <c r="ET2811" s="60"/>
      <c r="EU2811" s="60"/>
      <c r="EV2811" s="60"/>
      <c r="EW2811" s="60"/>
      <c r="EX2811" s="60"/>
      <c r="EY2811" s="60"/>
      <c r="EZ2811" s="60"/>
      <c r="FA2811" s="60"/>
      <c r="FB2811" s="60"/>
    </row>
    <row r="2812" spans="22:158" x14ac:dyDescent="0.25">
      <c r="W2812" s="33"/>
      <c r="X2812" s="33"/>
      <c r="AH2812" s="38">
        <v>100</v>
      </c>
      <c r="AI2812" s="38">
        <v>145</v>
      </c>
      <c r="AJ2812" s="38">
        <v>10550</v>
      </c>
      <c r="AK2812" s="38">
        <v>30</v>
      </c>
      <c r="AL2812" s="38">
        <v>3602458</v>
      </c>
      <c r="AM2812" s="61" t="s">
        <v>1816</v>
      </c>
      <c r="AN2812" s="61" t="s">
        <v>1691</v>
      </c>
      <c r="AO2812" s="61" t="s">
        <v>5054</v>
      </c>
      <c r="AP2812" s="61" t="s">
        <v>5036</v>
      </c>
      <c r="AQ2812" s="61" t="s">
        <v>1731</v>
      </c>
      <c r="AR2812" s="28">
        <v>0</v>
      </c>
      <c r="AS2812" s="28">
        <v>0</v>
      </c>
      <c r="AT2812" s="28">
        <v>18542</v>
      </c>
      <c r="AU2812" s="62"/>
      <c r="DV2812" s="31" t="s">
        <v>90</v>
      </c>
      <c r="DW2812" s="31" t="s">
        <v>97</v>
      </c>
      <c r="DX2812" s="63"/>
      <c r="DY2812" s="63"/>
      <c r="DZ2812" s="63"/>
      <c r="EA2812" s="167"/>
      <c r="EB2812" s="60"/>
      <c r="EC2812" s="60"/>
      <c r="ED2812" s="60"/>
      <c r="EE2812" s="60"/>
      <c r="EF2812" s="60"/>
      <c r="EG2812" s="60"/>
      <c r="EH2812" s="60"/>
      <c r="EI2812" s="60"/>
      <c r="EJ2812" s="60"/>
      <c r="EK2812" s="60"/>
      <c r="EL2812" s="60"/>
      <c r="EM2812" s="60"/>
      <c r="EN2812" s="60"/>
      <c r="EO2812" s="60"/>
      <c r="EP2812" s="60"/>
      <c r="EQ2812" s="60"/>
      <c r="ER2812" s="60"/>
      <c r="ES2812" s="60"/>
      <c r="ET2812" s="60"/>
      <c r="EU2812" s="60"/>
      <c r="EV2812" s="60"/>
      <c r="EW2812" s="60"/>
      <c r="EX2812" s="60"/>
      <c r="EY2812" s="60"/>
      <c r="EZ2812" s="60"/>
      <c r="FA2812" s="60"/>
      <c r="FB2812" s="60"/>
    </row>
    <row r="2813" spans="22:158" x14ac:dyDescent="0.25">
      <c r="V2813" s="1"/>
      <c r="W2813" s="33"/>
      <c r="X2813" s="33"/>
      <c r="AH2813" s="38">
        <v>100</v>
      </c>
      <c r="AI2813" s="38">
        <v>145</v>
      </c>
      <c r="AJ2813" s="38">
        <v>12050</v>
      </c>
      <c r="AK2813" s="38">
        <v>30</v>
      </c>
      <c r="AL2813" s="38">
        <v>3602458</v>
      </c>
      <c r="AM2813" s="61" t="s">
        <v>1816</v>
      </c>
      <c r="AN2813" s="61" t="s">
        <v>1691</v>
      </c>
      <c r="AO2813" s="61" t="s">
        <v>5085</v>
      </c>
      <c r="AP2813" s="61" t="s">
        <v>5036</v>
      </c>
      <c r="AQ2813" s="61" t="s">
        <v>1731</v>
      </c>
      <c r="AR2813" s="28">
        <v>0</v>
      </c>
      <c r="AS2813" s="28">
        <v>512974</v>
      </c>
      <c r="AT2813" s="28">
        <v>379329</v>
      </c>
      <c r="AU2813" s="62"/>
      <c r="DV2813" s="31" t="s">
        <v>90</v>
      </c>
      <c r="DW2813" s="31" t="s">
        <v>97</v>
      </c>
      <c r="DX2813" s="63"/>
      <c r="DY2813" s="63"/>
      <c r="DZ2813" s="63"/>
      <c r="EA2813" s="167"/>
      <c r="EB2813" s="60"/>
      <c r="EC2813" s="60"/>
      <c r="ED2813" s="60"/>
      <c r="EE2813" s="60"/>
      <c r="EF2813" s="60"/>
      <c r="EG2813" s="60"/>
      <c r="EH2813" s="60"/>
      <c r="EI2813" s="60"/>
      <c r="EJ2813" s="60"/>
      <c r="EK2813" s="60"/>
      <c r="EL2813" s="60"/>
      <c r="EM2813" s="60"/>
      <c r="EN2813" s="60"/>
      <c r="EO2813" s="60"/>
      <c r="EP2813" s="60"/>
      <c r="EQ2813" s="60"/>
      <c r="ER2813" s="60"/>
      <c r="ES2813" s="60"/>
      <c r="ET2813" s="60"/>
      <c r="EU2813" s="60"/>
      <c r="EV2813" s="60"/>
      <c r="EW2813" s="60"/>
      <c r="EX2813" s="60"/>
      <c r="EY2813" s="60"/>
      <c r="EZ2813" s="60"/>
      <c r="FA2813" s="60"/>
      <c r="FB2813" s="60"/>
    </row>
    <row r="2814" spans="22:158" x14ac:dyDescent="0.25">
      <c r="W2814" s="33"/>
      <c r="X2814" s="33"/>
      <c r="AH2814" s="38">
        <v>100</v>
      </c>
      <c r="AI2814" s="38">
        <v>145</v>
      </c>
      <c r="AJ2814" s="38">
        <v>12750</v>
      </c>
      <c r="AK2814" s="38">
        <v>30</v>
      </c>
      <c r="AL2814" s="38">
        <v>3602458</v>
      </c>
      <c r="AM2814" s="61" t="s">
        <v>1816</v>
      </c>
      <c r="AN2814" s="61" t="s">
        <v>1691</v>
      </c>
      <c r="AO2814" s="61" t="s">
        <v>5097</v>
      </c>
      <c r="AP2814" s="61" t="s">
        <v>5036</v>
      </c>
      <c r="AQ2814" s="61" t="s">
        <v>1731</v>
      </c>
      <c r="AR2814" s="28">
        <v>974.8</v>
      </c>
      <c r="AS2814" s="28">
        <v>0</v>
      </c>
      <c r="AT2814" s="28">
        <v>0</v>
      </c>
      <c r="AU2814" s="62"/>
      <c r="DV2814" s="31" t="s">
        <v>90</v>
      </c>
      <c r="DW2814" s="31" t="s">
        <v>97</v>
      </c>
      <c r="DX2814" s="63"/>
      <c r="DY2814" s="63"/>
      <c r="DZ2814" s="63"/>
      <c r="EA2814" s="167"/>
      <c r="EB2814" s="60"/>
      <c r="EC2814" s="60"/>
      <c r="ED2814" s="60"/>
      <c r="EE2814" s="60"/>
      <c r="EF2814" s="60"/>
      <c r="EG2814" s="60"/>
      <c r="EH2814" s="60"/>
      <c r="EI2814" s="60"/>
      <c r="EJ2814" s="60"/>
      <c r="EK2814" s="60"/>
      <c r="EL2814" s="60"/>
      <c r="EM2814" s="60"/>
      <c r="EN2814" s="60"/>
      <c r="EO2814" s="60"/>
      <c r="EP2814" s="60"/>
      <c r="EQ2814" s="60"/>
      <c r="ER2814" s="60"/>
      <c r="ES2814" s="60"/>
      <c r="ET2814" s="60"/>
      <c r="EU2814" s="60"/>
      <c r="EV2814" s="60"/>
      <c r="EW2814" s="60"/>
      <c r="EX2814" s="60"/>
      <c r="EY2814" s="60"/>
      <c r="EZ2814" s="60"/>
      <c r="FA2814" s="60"/>
      <c r="FB2814" s="60"/>
    </row>
    <row r="2815" spans="22:158" x14ac:dyDescent="0.25">
      <c r="W2815" s="33"/>
      <c r="X2815" s="33"/>
      <c r="AH2815" s="38">
        <v>100</v>
      </c>
      <c r="AI2815" s="38">
        <v>145</v>
      </c>
      <c r="AJ2815" s="38">
        <v>13310</v>
      </c>
      <c r="AK2815" s="38">
        <v>30</v>
      </c>
      <c r="AL2815" s="38">
        <v>3602458</v>
      </c>
      <c r="AM2815" s="61" t="s">
        <v>1816</v>
      </c>
      <c r="AN2815" s="61" t="s">
        <v>1691</v>
      </c>
      <c r="AO2815" s="61" t="s">
        <v>5108</v>
      </c>
      <c r="AP2815" s="61" t="s">
        <v>5036</v>
      </c>
      <c r="AQ2815" s="61" t="s">
        <v>1731</v>
      </c>
      <c r="AR2815" s="28">
        <v>6384.3</v>
      </c>
      <c r="AS2815" s="28">
        <v>0</v>
      </c>
      <c r="AT2815" s="28">
        <v>0</v>
      </c>
      <c r="AU2815" s="62"/>
      <c r="DV2815" s="31" t="s">
        <v>90</v>
      </c>
      <c r="DW2815" s="31" t="s">
        <v>97</v>
      </c>
      <c r="DX2815" s="63"/>
      <c r="DY2815" s="63"/>
      <c r="DZ2815" s="63"/>
      <c r="EA2815" s="167"/>
      <c r="EB2815" s="60"/>
      <c r="EC2815" s="60"/>
      <c r="ED2815" s="60"/>
      <c r="EE2815" s="60"/>
      <c r="EF2815" s="60"/>
      <c r="EG2815" s="60"/>
      <c r="EH2815" s="60"/>
      <c r="EI2815" s="60"/>
      <c r="EJ2815" s="60"/>
      <c r="EK2815" s="60"/>
      <c r="EL2815" s="60"/>
      <c r="EM2815" s="60"/>
      <c r="EN2815" s="60"/>
      <c r="EO2815" s="60"/>
      <c r="EP2815" s="60"/>
      <c r="EQ2815" s="60"/>
      <c r="ER2815" s="60"/>
      <c r="ES2815" s="60"/>
      <c r="ET2815" s="60"/>
      <c r="EU2815" s="60"/>
      <c r="EV2815" s="60"/>
      <c r="EW2815" s="60"/>
      <c r="EX2815" s="60"/>
      <c r="EY2815" s="60"/>
      <c r="EZ2815" s="60"/>
      <c r="FA2815" s="60"/>
      <c r="FB2815" s="60"/>
    </row>
    <row r="2816" spans="22:158" x14ac:dyDescent="0.25">
      <c r="W2816" s="33"/>
      <c r="X2816" s="33"/>
      <c r="AH2816" s="38">
        <v>100</v>
      </c>
      <c r="AI2816" s="38">
        <v>145</v>
      </c>
      <c r="AJ2816" s="38">
        <v>18710</v>
      </c>
      <c r="AK2816" s="38">
        <v>30</v>
      </c>
      <c r="AL2816" s="38">
        <v>3602458</v>
      </c>
      <c r="AM2816" s="61" t="s">
        <v>1816</v>
      </c>
      <c r="AN2816" s="61" t="s">
        <v>1691</v>
      </c>
      <c r="AO2816" s="61" t="s">
        <v>1671</v>
      </c>
      <c r="AP2816" s="61" t="s">
        <v>5036</v>
      </c>
      <c r="AQ2816" s="61" t="s">
        <v>1731</v>
      </c>
      <c r="AR2816" s="28">
        <v>3159.5</v>
      </c>
      <c r="AS2816" s="28">
        <v>0</v>
      </c>
      <c r="AT2816" s="28">
        <v>0</v>
      </c>
      <c r="AU2816" s="62"/>
      <c r="DV2816" s="31" t="s">
        <v>90</v>
      </c>
      <c r="DW2816" s="31" t="s">
        <v>97</v>
      </c>
      <c r="DX2816" s="63"/>
      <c r="DY2816" s="63"/>
      <c r="DZ2816" s="63"/>
      <c r="EA2816" s="167"/>
      <c r="EB2816" s="60"/>
      <c r="EC2816" s="60"/>
      <c r="ED2816" s="60"/>
      <c r="EE2816" s="60"/>
      <c r="EF2816" s="60"/>
      <c r="EG2816" s="60"/>
      <c r="EH2816" s="60"/>
      <c r="EI2816" s="60"/>
      <c r="EJ2816" s="60"/>
      <c r="EK2816" s="60"/>
      <c r="EL2816" s="60"/>
      <c r="EM2816" s="60"/>
      <c r="EN2816" s="60"/>
      <c r="EO2816" s="60"/>
      <c r="EP2816" s="60"/>
      <c r="EQ2816" s="60"/>
      <c r="ER2816" s="60"/>
      <c r="ES2816" s="60"/>
      <c r="ET2816" s="60"/>
      <c r="EU2816" s="60"/>
      <c r="EV2816" s="60"/>
      <c r="EW2816" s="60"/>
      <c r="EX2816" s="60"/>
      <c r="EY2816" s="60"/>
      <c r="EZ2816" s="60"/>
      <c r="FA2816" s="60"/>
      <c r="FB2816" s="60"/>
    </row>
    <row r="2817" spans="22:158" x14ac:dyDescent="0.25">
      <c r="V2817" s="1"/>
      <c r="W2817" s="33"/>
      <c r="X2817" s="33"/>
      <c r="AH2817" s="38">
        <v>100</v>
      </c>
      <c r="AI2817" s="38">
        <v>150</v>
      </c>
      <c r="AJ2817" s="38">
        <v>11600</v>
      </c>
      <c r="AK2817" s="38">
        <v>30</v>
      </c>
      <c r="AL2817" s="38">
        <v>3602458</v>
      </c>
      <c r="AM2817" s="61" t="s">
        <v>1816</v>
      </c>
      <c r="AN2817" s="61" t="s">
        <v>1695</v>
      </c>
      <c r="AO2817" s="61" t="s">
        <v>5076</v>
      </c>
      <c r="AP2817" s="61" t="s">
        <v>5036</v>
      </c>
      <c r="AQ2817" s="61" t="s">
        <v>1731</v>
      </c>
      <c r="AR2817" s="28">
        <v>0</v>
      </c>
      <c r="AS2817" s="28">
        <v>1666588</v>
      </c>
      <c r="AT2817" s="28">
        <v>2812222</v>
      </c>
      <c r="AU2817" s="62"/>
      <c r="DV2817" s="31" t="s">
        <v>90</v>
      </c>
      <c r="DW2817" s="31" t="s">
        <v>98</v>
      </c>
      <c r="DX2817" s="63"/>
      <c r="DY2817" s="63"/>
      <c r="DZ2817" s="63"/>
      <c r="EA2817" s="167"/>
      <c r="EB2817" s="60"/>
      <c r="EC2817" s="60"/>
      <c r="ED2817" s="60"/>
      <c r="EE2817" s="60"/>
      <c r="EF2817" s="60"/>
      <c r="EG2817" s="60"/>
      <c r="EH2817" s="60"/>
      <c r="EI2817" s="60"/>
      <c r="EJ2817" s="60"/>
      <c r="EK2817" s="60"/>
      <c r="EL2817" s="60"/>
      <c r="EM2817" s="60"/>
      <c r="EN2817" s="60"/>
      <c r="EO2817" s="60"/>
      <c r="EP2817" s="60"/>
      <c r="EQ2817" s="60"/>
      <c r="ER2817" s="60"/>
      <c r="ES2817" s="60"/>
      <c r="ET2817" s="60"/>
      <c r="EU2817" s="60"/>
      <c r="EV2817" s="60"/>
      <c r="EW2817" s="60"/>
      <c r="EX2817" s="60"/>
      <c r="EY2817" s="60"/>
      <c r="EZ2817" s="60"/>
      <c r="FA2817" s="60"/>
      <c r="FB2817" s="60"/>
    </row>
    <row r="2818" spans="22:158" x14ac:dyDescent="0.25">
      <c r="W2818" s="33"/>
      <c r="X2818" s="33"/>
      <c r="AH2818" s="38">
        <v>100</v>
      </c>
      <c r="AI2818" s="38">
        <v>150</v>
      </c>
      <c r="AJ2818" s="38">
        <v>13450</v>
      </c>
      <c r="AK2818" s="38">
        <v>30</v>
      </c>
      <c r="AL2818" s="38">
        <v>3602458</v>
      </c>
      <c r="AM2818" s="61" t="s">
        <v>1816</v>
      </c>
      <c r="AN2818" s="61" t="s">
        <v>1695</v>
      </c>
      <c r="AO2818" s="61" t="s">
        <v>5112</v>
      </c>
      <c r="AP2818" s="61" t="s">
        <v>5036</v>
      </c>
      <c r="AQ2818" s="61" t="s">
        <v>1731</v>
      </c>
      <c r="AR2818" s="28">
        <v>1139214.2</v>
      </c>
      <c r="AS2818" s="28">
        <v>4298315</v>
      </c>
      <c r="AT2818" s="28">
        <v>2720424</v>
      </c>
      <c r="AU2818" s="62"/>
      <c r="DV2818" s="31" t="s">
        <v>90</v>
      </c>
      <c r="DW2818" s="31" t="s">
        <v>98</v>
      </c>
      <c r="DX2818" s="63"/>
      <c r="DY2818" s="63"/>
      <c r="DZ2818" s="63"/>
      <c r="EA2818" s="167"/>
      <c r="EB2818" s="60"/>
      <c r="EC2818" s="60"/>
      <c r="ED2818" s="60"/>
      <c r="EE2818" s="60"/>
      <c r="EF2818" s="60"/>
      <c r="EG2818" s="60"/>
      <c r="EH2818" s="60"/>
      <c r="EI2818" s="60"/>
      <c r="EJ2818" s="60"/>
      <c r="EK2818" s="60"/>
      <c r="EL2818" s="60"/>
      <c r="EM2818" s="60"/>
      <c r="EN2818" s="60"/>
      <c r="EO2818" s="60"/>
      <c r="EP2818" s="60"/>
      <c r="EQ2818" s="60"/>
      <c r="ER2818" s="60"/>
      <c r="ES2818" s="60"/>
      <c r="ET2818" s="60"/>
      <c r="EU2818" s="60"/>
      <c r="EV2818" s="60"/>
      <c r="EW2818" s="60"/>
      <c r="EX2818" s="60"/>
      <c r="EY2818" s="60"/>
      <c r="EZ2818" s="60"/>
      <c r="FA2818" s="60"/>
      <c r="FB2818" s="60"/>
    </row>
    <row r="2819" spans="22:158" x14ac:dyDescent="0.25">
      <c r="W2819" s="33"/>
      <c r="X2819" s="33"/>
      <c r="AH2819" s="38">
        <v>100</v>
      </c>
      <c r="AI2819" s="38">
        <v>155</v>
      </c>
      <c r="AJ2819" s="38">
        <v>10650</v>
      </c>
      <c r="AK2819" s="38">
        <v>30</v>
      </c>
      <c r="AL2819" s="38">
        <v>3602458</v>
      </c>
      <c r="AM2819" s="61" t="s">
        <v>1816</v>
      </c>
      <c r="AN2819" s="61" t="s">
        <v>1686</v>
      </c>
      <c r="AO2819" s="61" t="s">
        <v>5056</v>
      </c>
      <c r="AP2819" s="61" t="s">
        <v>5036</v>
      </c>
      <c r="AQ2819" s="61" t="s">
        <v>1731</v>
      </c>
      <c r="AR2819" s="28">
        <v>0</v>
      </c>
      <c r="AS2819" s="28">
        <v>19576</v>
      </c>
      <c r="AT2819" s="28">
        <v>0</v>
      </c>
      <c r="AU2819" s="62"/>
      <c r="DV2819" s="31" t="s">
        <v>90</v>
      </c>
      <c r="DW2819" s="31" t="s">
        <v>99</v>
      </c>
      <c r="DX2819" s="63"/>
      <c r="DY2819" s="63"/>
      <c r="DZ2819" s="63"/>
      <c r="EA2819" s="167"/>
      <c r="EB2819" s="60"/>
      <c r="EC2819" s="60"/>
      <c r="ED2819" s="60"/>
      <c r="EE2819" s="60"/>
      <c r="EF2819" s="60"/>
      <c r="EG2819" s="60"/>
      <c r="EH2819" s="60"/>
      <c r="EI2819" s="60"/>
      <c r="EJ2819" s="60"/>
      <c r="EK2819" s="60"/>
      <c r="EL2819" s="60"/>
      <c r="EM2819" s="60"/>
      <c r="EN2819" s="60"/>
      <c r="EO2819" s="60"/>
      <c r="EP2819" s="60"/>
      <c r="EQ2819" s="60"/>
      <c r="ER2819" s="60"/>
      <c r="ES2819" s="60"/>
      <c r="ET2819" s="60"/>
      <c r="EU2819" s="60"/>
      <c r="EV2819" s="60"/>
      <c r="EW2819" s="60"/>
      <c r="EX2819" s="60"/>
      <c r="EY2819" s="60"/>
      <c r="EZ2819" s="60"/>
      <c r="FA2819" s="60"/>
      <c r="FB2819" s="60"/>
    </row>
    <row r="2820" spans="22:158" x14ac:dyDescent="0.25">
      <c r="W2820" s="33"/>
      <c r="X2820" s="33"/>
      <c r="AH2820" s="38">
        <v>100</v>
      </c>
      <c r="AI2820" s="38">
        <v>155</v>
      </c>
      <c r="AJ2820" s="38">
        <v>17800</v>
      </c>
      <c r="AK2820" s="38">
        <v>30</v>
      </c>
      <c r="AL2820" s="38">
        <v>3602458</v>
      </c>
      <c r="AM2820" s="61" t="s">
        <v>1816</v>
      </c>
      <c r="AN2820" s="61" t="s">
        <v>1686</v>
      </c>
      <c r="AO2820" s="61" t="s">
        <v>1651</v>
      </c>
      <c r="AP2820" s="61" t="s">
        <v>5036</v>
      </c>
      <c r="AQ2820" s="61" t="s">
        <v>1731</v>
      </c>
      <c r="AR2820" s="28">
        <v>1079.5</v>
      </c>
      <c r="AS2820" s="28">
        <v>12142</v>
      </c>
      <c r="AT2820" s="28">
        <v>70221</v>
      </c>
      <c r="AU2820" s="62"/>
      <c r="DV2820" s="31" t="s">
        <v>90</v>
      </c>
      <c r="DW2820" s="31" t="s">
        <v>99</v>
      </c>
      <c r="DX2820" s="63"/>
      <c r="DY2820" s="63"/>
      <c r="DZ2820" s="63"/>
      <c r="EA2820" s="167"/>
      <c r="EB2820" s="60"/>
      <c r="EC2820" s="60"/>
      <c r="ED2820" s="60"/>
      <c r="EE2820" s="60"/>
      <c r="EF2820" s="60"/>
      <c r="EG2820" s="60"/>
      <c r="EH2820" s="60"/>
      <c r="EI2820" s="60"/>
      <c r="EJ2820" s="60"/>
      <c r="EK2820" s="60"/>
      <c r="EL2820" s="60"/>
      <c r="EM2820" s="60"/>
      <c r="EN2820" s="60"/>
      <c r="EO2820" s="60"/>
      <c r="EP2820" s="60"/>
      <c r="EQ2820" s="60"/>
      <c r="ER2820" s="60"/>
      <c r="ES2820" s="60"/>
      <c r="ET2820" s="60"/>
      <c r="EU2820" s="60"/>
      <c r="EV2820" s="60"/>
      <c r="EW2820" s="60"/>
      <c r="EX2820" s="60"/>
      <c r="EY2820" s="60"/>
      <c r="EZ2820" s="60"/>
      <c r="FA2820" s="60"/>
      <c r="FB2820" s="60"/>
    </row>
    <row r="2821" spans="22:158" x14ac:dyDescent="0.25">
      <c r="W2821" s="33"/>
      <c r="X2821" s="33"/>
      <c r="AH2821" s="38">
        <v>100</v>
      </c>
      <c r="AI2821" s="38">
        <v>155</v>
      </c>
      <c r="AJ2821" s="38">
        <v>18200</v>
      </c>
      <c r="AK2821" s="38">
        <v>30</v>
      </c>
      <c r="AL2821" s="38">
        <v>3602458</v>
      </c>
      <c r="AM2821" s="61" t="s">
        <v>1816</v>
      </c>
      <c r="AN2821" s="61" t="s">
        <v>1686</v>
      </c>
      <c r="AO2821" s="61" t="s">
        <v>1660</v>
      </c>
      <c r="AP2821" s="61" t="s">
        <v>5036</v>
      </c>
      <c r="AQ2821" s="61" t="s">
        <v>1731</v>
      </c>
      <c r="AR2821" s="28">
        <v>450.3</v>
      </c>
      <c r="AS2821" s="28">
        <v>0</v>
      </c>
      <c r="AT2821" s="28">
        <v>0</v>
      </c>
      <c r="AU2821" s="62"/>
      <c r="DV2821" s="31" t="s">
        <v>90</v>
      </c>
      <c r="DW2821" s="31" t="s">
        <v>99</v>
      </c>
      <c r="DX2821" s="63"/>
      <c r="DY2821" s="63"/>
      <c r="DZ2821" s="63"/>
      <c r="EA2821" s="167"/>
      <c r="EB2821" s="60"/>
      <c r="EC2821" s="60"/>
      <c r="ED2821" s="60"/>
      <c r="EE2821" s="60"/>
      <c r="EF2821" s="60"/>
      <c r="EG2821" s="60"/>
      <c r="EH2821" s="60"/>
      <c r="EI2821" s="60"/>
      <c r="EJ2821" s="60"/>
      <c r="EK2821" s="60"/>
      <c r="EL2821" s="60"/>
      <c r="EM2821" s="60"/>
      <c r="EN2821" s="60"/>
      <c r="EO2821" s="60"/>
      <c r="EP2821" s="60"/>
      <c r="EQ2821" s="60"/>
      <c r="ER2821" s="60"/>
      <c r="ES2821" s="60"/>
      <c r="ET2821" s="60"/>
      <c r="EU2821" s="60"/>
      <c r="EV2821" s="60"/>
      <c r="EW2821" s="60"/>
      <c r="EX2821" s="60"/>
      <c r="EY2821" s="60"/>
      <c r="EZ2821" s="60"/>
      <c r="FA2821" s="60"/>
      <c r="FB2821" s="60"/>
    </row>
    <row r="2822" spans="22:158" x14ac:dyDescent="0.25">
      <c r="W2822" s="33"/>
      <c r="X2822" s="33"/>
      <c r="AH2822" s="38">
        <v>100</v>
      </c>
      <c r="AI2822" s="38">
        <v>105</v>
      </c>
      <c r="AJ2822" s="38">
        <v>10500</v>
      </c>
      <c r="AK2822" s="38">
        <v>30</v>
      </c>
      <c r="AL2822" s="38">
        <v>3602758</v>
      </c>
      <c r="AM2822" s="61" t="s">
        <v>1816</v>
      </c>
      <c r="AN2822" s="61" t="s">
        <v>1688</v>
      </c>
      <c r="AO2822" s="61" t="s">
        <v>5053</v>
      </c>
      <c r="AP2822" s="61" t="s">
        <v>5036</v>
      </c>
      <c r="AQ2822" s="61" t="s">
        <v>5224</v>
      </c>
      <c r="AR2822" s="28">
        <v>249358.7</v>
      </c>
      <c r="AS2822" s="28">
        <v>271078</v>
      </c>
      <c r="AT2822" s="28">
        <v>178139</v>
      </c>
      <c r="AU2822" s="62"/>
      <c r="DV2822" s="31" t="s">
        <v>100</v>
      </c>
      <c r="DW2822" s="31" t="s">
        <v>101</v>
      </c>
      <c r="DX2822" s="63"/>
      <c r="DY2822" s="63"/>
      <c r="DZ2822" s="63"/>
      <c r="EA2822" s="167"/>
      <c r="EB2822" s="60"/>
      <c r="EC2822" s="60"/>
      <c r="ED2822" s="60"/>
      <c r="EE2822" s="60"/>
      <c r="EF2822" s="60"/>
      <c r="EG2822" s="60"/>
      <c r="EH2822" s="60"/>
      <c r="EI2822" s="60"/>
      <c r="EJ2822" s="60"/>
      <c r="EK2822" s="60"/>
      <c r="EL2822" s="60"/>
      <c r="EM2822" s="60"/>
      <c r="EN2822" s="60"/>
      <c r="EO2822" s="60"/>
      <c r="EP2822" s="60"/>
      <c r="EQ2822" s="60"/>
      <c r="ER2822" s="60"/>
      <c r="ES2822" s="60"/>
      <c r="ET2822" s="60"/>
      <c r="EU2822" s="60"/>
      <c r="EV2822" s="60"/>
      <c r="EW2822" s="60"/>
      <c r="EX2822" s="60"/>
      <c r="EY2822" s="60"/>
      <c r="EZ2822" s="60"/>
      <c r="FA2822" s="60"/>
      <c r="FB2822" s="60"/>
    </row>
    <row r="2823" spans="22:158" x14ac:dyDescent="0.25">
      <c r="V2823" s="1"/>
      <c r="W2823" s="33"/>
      <c r="X2823" s="33"/>
      <c r="AH2823" s="38">
        <v>100</v>
      </c>
      <c r="AI2823" s="38">
        <v>105</v>
      </c>
      <c r="AJ2823" s="38">
        <v>10750</v>
      </c>
      <c r="AK2823" s="38">
        <v>30</v>
      </c>
      <c r="AL2823" s="38">
        <v>3602758</v>
      </c>
      <c r="AM2823" s="61" t="s">
        <v>1816</v>
      </c>
      <c r="AN2823" s="61" t="s">
        <v>1688</v>
      </c>
      <c r="AO2823" s="61" t="s">
        <v>5058</v>
      </c>
      <c r="AP2823" s="61" t="s">
        <v>5036</v>
      </c>
      <c r="AQ2823" s="61" t="s">
        <v>5224</v>
      </c>
      <c r="AR2823" s="28">
        <v>0</v>
      </c>
      <c r="AS2823" s="28">
        <v>4273</v>
      </c>
      <c r="AT2823" s="28">
        <v>12243</v>
      </c>
      <c r="AU2823" s="62"/>
      <c r="DV2823" s="31" t="s">
        <v>100</v>
      </c>
      <c r="DW2823" s="31" t="s">
        <v>101</v>
      </c>
      <c r="DX2823" s="63"/>
      <c r="DY2823" s="63"/>
      <c r="DZ2823" s="63"/>
      <c r="EA2823" s="167"/>
      <c r="EB2823" s="60"/>
      <c r="EC2823" s="60"/>
      <c r="ED2823" s="60"/>
      <c r="EE2823" s="60"/>
      <c r="EF2823" s="60"/>
      <c r="EG2823" s="60"/>
      <c r="EH2823" s="60"/>
      <c r="EI2823" s="60"/>
      <c r="EJ2823" s="60"/>
      <c r="EK2823" s="60"/>
      <c r="EL2823" s="60"/>
      <c r="EM2823" s="60"/>
      <c r="EN2823" s="60"/>
      <c r="EO2823" s="60"/>
      <c r="EP2823" s="60"/>
      <c r="EQ2823" s="60"/>
      <c r="ER2823" s="60"/>
      <c r="ES2823" s="60"/>
      <c r="ET2823" s="60"/>
      <c r="EU2823" s="60"/>
      <c r="EV2823" s="60"/>
      <c r="EW2823" s="60"/>
      <c r="EX2823" s="60"/>
      <c r="EY2823" s="60"/>
      <c r="EZ2823" s="60"/>
      <c r="FA2823" s="60"/>
      <c r="FB2823" s="60"/>
    </row>
    <row r="2824" spans="22:158" x14ac:dyDescent="0.25">
      <c r="W2824" s="33"/>
      <c r="X2824" s="33"/>
      <c r="AH2824" s="38">
        <v>100</v>
      </c>
      <c r="AI2824" s="38">
        <v>105</v>
      </c>
      <c r="AJ2824" s="38">
        <v>11450</v>
      </c>
      <c r="AK2824" s="38">
        <v>30</v>
      </c>
      <c r="AL2824" s="38">
        <v>3602758</v>
      </c>
      <c r="AM2824" s="61" t="s">
        <v>1816</v>
      </c>
      <c r="AN2824" s="61" t="s">
        <v>1688</v>
      </c>
      <c r="AO2824" s="61" t="s">
        <v>5072</v>
      </c>
      <c r="AP2824" s="61" t="s">
        <v>5036</v>
      </c>
      <c r="AQ2824" s="61" t="s">
        <v>5224</v>
      </c>
      <c r="AR2824" s="28">
        <v>0</v>
      </c>
      <c r="AS2824" s="28">
        <v>14011</v>
      </c>
      <c r="AT2824" s="28">
        <v>83596</v>
      </c>
      <c r="AU2824" s="62"/>
      <c r="DV2824" s="31" t="s">
        <v>100</v>
      </c>
      <c r="DW2824" s="31" t="s">
        <v>101</v>
      </c>
      <c r="DX2824" s="63"/>
      <c r="DY2824" s="63"/>
      <c r="DZ2824" s="63"/>
      <c r="EA2824" s="167"/>
      <c r="EB2824" s="60"/>
      <c r="EC2824" s="60"/>
      <c r="ED2824" s="60"/>
      <c r="EE2824" s="60"/>
      <c r="EF2824" s="60"/>
      <c r="EG2824" s="60"/>
      <c r="EH2824" s="60"/>
      <c r="EI2824" s="60"/>
      <c r="EJ2824" s="60"/>
      <c r="EK2824" s="60"/>
      <c r="EL2824" s="60"/>
      <c r="EM2824" s="60"/>
      <c r="EN2824" s="60"/>
      <c r="EO2824" s="60"/>
      <c r="EP2824" s="60"/>
      <c r="EQ2824" s="60"/>
      <c r="ER2824" s="60"/>
      <c r="ES2824" s="60"/>
      <c r="ET2824" s="60"/>
      <c r="EU2824" s="60"/>
      <c r="EV2824" s="60"/>
      <c r="EW2824" s="60"/>
      <c r="EX2824" s="60"/>
      <c r="EY2824" s="60"/>
      <c r="EZ2824" s="60"/>
      <c r="FA2824" s="60"/>
      <c r="FB2824" s="60"/>
    </row>
    <row r="2825" spans="22:158" x14ac:dyDescent="0.25">
      <c r="W2825" s="33"/>
      <c r="X2825" s="33"/>
      <c r="AH2825" s="38">
        <v>100</v>
      </c>
      <c r="AI2825" s="38">
        <v>105</v>
      </c>
      <c r="AJ2825" s="38">
        <v>12850</v>
      </c>
      <c r="AK2825" s="38">
        <v>30</v>
      </c>
      <c r="AL2825" s="38">
        <v>3602758</v>
      </c>
      <c r="AM2825" s="61" t="s">
        <v>1816</v>
      </c>
      <c r="AN2825" s="61" t="s">
        <v>1688</v>
      </c>
      <c r="AO2825" s="61" t="s">
        <v>5098</v>
      </c>
      <c r="AP2825" s="61" t="s">
        <v>5036</v>
      </c>
      <c r="AQ2825" s="61" t="s">
        <v>5224</v>
      </c>
      <c r="AR2825" s="28">
        <v>0</v>
      </c>
      <c r="AS2825" s="28">
        <v>0</v>
      </c>
      <c r="AT2825" s="28">
        <v>17366</v>
      </c>
      <c r="AU2825" s="62"/>
      <c r="DV2825" s="31" t="s">
        <v>100</v>
      </c>
      <c r="DW2825" s="31" t="s">
        <v>101</v>
      </c>
      <c r="DX2825" s="63"/>
      <c r="DY2825" s="63"/>
      <c r="DZ2825" s="63"/>
      <c r="EA2825" s="167"/>
      <c r="EB2825" s="60"/>
      <c r="EC2825" s="60"/>
      <c r="ED2825" s="60"/>
      <c r="EE2825" s="60"/>
      <c r="EF2825" s="60"/>
      <c r="EG2825" s="60"/>
      <c r="EH2825" s="60"/>
      <c r="EI2825" s="60"/>
      <c r="EJ2825" s="60"/>
      <c r="EK2825" s="60"/>
      <c r="EL2825" s="60"/>
      <c r="EM2825" s="60"/>
      <c r="EN2825" s="60"/>
      <c r="EO2825" s="60"/>
      <c r="EP2825" s="60"/>
      <c r="EQ2825" s="60"/>
      <c r="ER2825" s="60"/>
      <c r="ES2825" s="60"/>
      <c r="ET2825" s="60"/>
      <c r="EU2825" s="60"/>
      <c r="EV2825" s="60"/>
      <c r="EW2825" s="60"/>
      <c r="EX2825" s="60"/>
      <c r="EY2825" s="60"/>
      <c r="EZ2825" s="60"/>
      <c r="FA2825" s="60"/>
      <c r="FB2825" s="60"/>
    </row>
    <row r="2826" spans="22:158" x14ac:dyDescent="0.25">
      <c r="W2826" s="33"/>
      <c r="X2826" s="33"/>
      <c r="AH2826" s="38">
        <v>100</v>
      </c>
      <c r="AI2826" s="38">
        <v>105</v>
      </c>
      <c r="AJ2826" s="38">
        <v>13100</v>
      </c>
      <c r="AK2826" s="38">
        <v>30</v>
      </c>
      <c r="AL2826" s="38">
        <v>3602758</v>
      </c>
      <c r="AM2826" s="61" t="s">
        <v>1816</v>
      </c>
      <c r="AN2826" s="61" t="s">
        <v>1688</v>
      </c>
      <c r="AO2826" s="61" t="s">
        <v>5104</v>
      </c>
      <c r="AP2826" s="61" t="s">
        <v>5036</v>
      </c>
      <c r="AQ2826" s="61" t="s">
        <v>5224</v>
      </c>
      <c r="AR2826" s="28">
        <v>366745.5</v>
      </c>
      <c r="AS2826" s="28">
        <v>330022</v>
      </c>
      <c r="AT2826" s="28">
        <v>331416</v>
      </c>
      <c r="AU2826" s="62"/>
      <c r="DV2826" s="31" t="s">
        <v>100</v>
      </c>
      <c r="DW2826" s="31" t="s">
        <v>101</v>
      </c>
      <c r="DX2826" s="63"/>
      <c r="DY2826" s="63"/>
      <c r="DZ2826" s="63"/>
      <c r="EA2826" s="167"/>
      <c r="EB2826" s="60"/>
      <c r="EC2826" s="60"/>
      <c r="ED2826" s="60"/>
      <c r="EE2826" s="60"/>
      <c r="EF2826" s="60"/>
      <c r="EG2826" s="60"/>
      <c r="EH2826" s="60"/>
      <c r="EI2826" s="60"/>
      <c r="EJ2826" s="60"/>
      <c r="EK2826" s="60"/>
      <c r="EL2826" s="60"/>
      <c r="EM2826" s="60"/>
      <c r="EN2826" s="60"/>
      <c r="EO2826" s="60"/>
      <c r="EP2826" s="60"/>
      <c r="EQ2826" s="60"/>
      <c r="ER2826" s="60"/>
      <c r="ES2826" s="60"/>
      <c r="ET2826" s="60"/>
      <c r="EU2826" s="60"/>
      <c r="EV2826" s="60"/>
      <c r="EW2826" s="60"/>
      <c r="EX2826" s="60"/>
      <c r="EY2826" s="60"/>
      <c r="EZ2826" s="60"/>
      <c r="FA2826" s="60"/>
      <c r="FB2826" s="60"/>
    </row>
    <row r="2827" spans="22:158" x14ac:dyDescent="0.25">
      <c r="W2827" s="33"/>
      <c r="X2827" s="33"/>
      <c r="AH2827" s="38">
        <v>100</v>
      </c>
      <c r="AI2827" s="38">
        <v>105</v>
      </c>
      <c r="AJ2827" s="38">
        <v>13800</v>
      </c>
      <c r="AK2827" s="38">
        <v>30</v>
      </c>
      <c r="AL2827" s="38">
        <v>3602758</v>
      </c>
      <c r="AM2827" s="61" t="s">
        <v>1816</v>
      </c>
      <c r="AN2827" s="61" t="s">
        <v>1688</v>
      </c>
      <c r="AO2827" s="61" t="s">
        <v>5120</v>
      </c>
      <c r="AP2827" s="61" t="s">
        <v>5036</v>
      </c>
      <c r="AQ2827" s="61" t="s">
        <v>5224</v>
      </c>
      <c r="AR2827" s="28">
        <v>1365688.5</v>
      </c>
      <c r="AS2827" s="28">
        <v>1994215</v>
      </c>
      <c r="AT2827" s="28">
        <v>948728</v>
      </c>
      <c r="AU2827" s="62"/>
      <c r="DV2827" s="31" t="s">
        <v>100</v>
      </c>
      <c r="DW2827" s="31" t="s">
        <v>101</v>
      </c>
      <c r="DX2827" s="63"/>
      <c r="DY2827" s="63"/>
      <c r="DZ2827" s="63"/>
      <c r="EA2827" s="167"/>
      <c r="EB2827" s="60"/>
      <c r="EC2827" s="60"/>
      <c r="ED2827" s="60"/>
      <c r="EE2827" s="60"/>
      <c r="EF2827" s="60"/>
      <c r="EG2827" s="60"/>
      <c r="EH2827" s="60"/>
      <c r="EI2827" s="60"/>
      <c r="EJ2827" s="60"/>
      <c r="EK2827" s="60"/>
      <c r="EL2827" s="60"/>
      <c r="EM2827" s="60"/>
      <c r="EN2827" s="60"/>
      <c r="EO2827" s="60"/>
      <c r="EP2827" s="60"/>
      <c r="EQ2827" s="60"/>
      <c r="ER2827" s="60"/>
      <c r="ES2827" s="60"/>
      <c r="ET2827" s="60"/>
      <c r="EU2827" s="60"/>
      <c r="EV2827" s="60"/>
      <c r="EW2827" s="60"/>
      <c r="EX2827" s="60"/>
      <c r="EY2827" s="60"/>
      <c r="EZ2827" s="60"/>
      <c r="FA2827" s="60"/>
      <c r="FB2827" s="60"/>
    </row>
    <row r="2828" spans="22:158" x14ac:dyDescent="0.25">
      <c r="W2828" s="33"/>
      <c r="X2828" s="33"/>
      <c r="AH2828" s="38">
        <v>100</v>
      </c>
      <c r="AI2828" s="38">
        <v>105</v>
      </c>
      <c r="AJ2828" s="38">
        <v>14000</v>
      </c>
      <c r="AK2828" s="38">
        <v>30</v>
      </c>
      <c r="AL2828" s="38">
        <v>3602758</v>
      </c>
      <c r="AM2828" s="61" t="s">
        <v>1816</v>
      </c>
      <c r="AN2828" s="61" t="s">
        <v>1688</v>
      </c>
      <c r="AO2828" s="61" t="s">
        <v>5124</v>
      </c>
      <c r="AP2828" s="61" t="s">
        <v>5036</v>
      </c>
      <c r="AQ2828" s="61" t="s">
        <v>5224</v>
      </c>
      <c r="AR2828" s="28">
        <v>8309.5</v>
      </c>
      <c r="AS2828" s="28">
        <v>0</v>
      </c>
      <c r="AT2828" s="28">
        <v>0</v>
      </c>
      <c r="AU2828" s="62"/>
      <c r="DV2828" s="31" t="s">
        <v>100</v>
      </c>
      <c r="DW2828" s="31" t="s">
        <v>101</v>
      </c>
      <c r="DX2828" s="63"/>
      <c r="DY2828" s="63"/>
      <c r="DZ2828" s="63"/>
      <c r="EA2828" s="167"/>
      <c r="EB2828" s="60"/>
      <c r="EC2828" s="60"/>
      <c r="ED2828" s="60"/>
      <c r="EE2828" s="60"/>
      <c r="EF2828" s="60"/>
      <c r="EG2828" s="60"/>
      <c r="EH2828" s="60"/>
      <c r="EI2828" s="60"/>
      <c r="EJ2828" s="60"/>
      <c r="EK2828" s="60"/>
      <c r="EL2828" s="60"/>
      <c r="EM2828" s="60"/>
      <c r="EN2828" s="60"/>
      <c r="EO2828" s="60"/>
      <c r="EP2828" s="60"/>
      <c r="EQ2828" s="60"/>
      <c r="ER2828" s="60"/>
      <c r="ES2828" s="60"/>
      <c r="ET2828" s="60"/>
      <c r="EU2828" s="60"/>
      <c r="EV2828" s="60"/>
      <c r="EW2828" s="60"/>
      <c r="EX2828" s="60"/>
      <c r="EY2828" s="60"/>
      <c r="EZ2828" s="60"/>
      <c r="FA2828" s="60"/>
      <c r="FB2828" s="60"/>
    </row>
    <row r="2829" spans="22:158" x14ac:dyDescent="0.25">
      <c r="W2829" s="33"/>
      <c r="X2829" s="33"/>
      <c r="AH2829" s="38">
        <v>100</v>
      </c>
      <c r="AI2829" s="38">
        <v>105</v>
      </c>
      <c r="AJ2829" s="38">
        <v>14900</v>
      </c>
      <c r="AK2829" s="38">
        <v>30</v>
      </c>
      <c r="AL2829" s="38">
        <v>3602758</v>
      </c>
      <c r="AM2829" s="61" t="s">
        <v>1816</v>
      </c>
      <c r="AN2829" s="61" t="s">
        <v>1688</v>
      </c>
      <c r="AO2829" s="61" t="s">
        <v>1587</v>
      </c>
      <c r="AP2829" s="61" t="s">
        <v>5036</v>
      </c>
      <c r="AQ2829" s="61" t="s">
        <v>5224</v>
      </c>
      <c r="AR2829" s="28">
        <v>274041</v>
      </c>
      <c r="AS2829" s="28">
        <v>261982</v>
      </c>
      <c r="AT2829" s="28">
        <v>0</v>
      </c>
      <c r="AU2829" s="62"/>
      <c r="DV2829" s="31" t="s">
        <v>100</v>
      </c>
      <c r="DW2829" s="31" t="s">
        <v>101</v>
      </c>
      <c r="DX2829" s="63"/>
      <c r="DY2829" s="63"/>
      <c r="DZ2829" s="63"/>
      <c r="EA2829" s="167"/>
      <c r="EB2829" s="60"/>
      <c r="EC2829" s="60"/>
      <c r="ED2829" s="60"/>
      <c r="EE2829" s="60"/>
      <c r="EF2829" s="60"/>
      <c r="EG2829" s="60"/>
      <c r="EH2829" s="60"/>
      <c r="EI2829" s="60"/>
      <c r="EJ2829" s="60"/>
      <c r="EK2829" s="60"/>
      <c r="EL2829" s="60"/>
      <c r="EM2829" s="60"/>
      <c r="EN2829" s="60"/>
      <c r="EO2829" s="60"/>
      <c r="EP2829" s="60"/>
      <c r="EQ2829" s="60"/>
      <c r="ER2829" s="60"/>
      <c r="ES2829" s="60"/>
      <c r="ET2829" s="60"/>
      <c r="EU2829" s="60"/>
      <c r="EV2829" s="60"/>
      <c r="EW2829" s="60"/>
      <c r="EX2829" s="60"/>
      <c r="EY2829" s="60"/>
      <c r="EZ2829" s="60"/>
      <c r="FA2829" s="60"/>
      <c r="FB2829" s="60"/>
    </row>
    <row r="2830" spans="22:158" x14ac:dyDescent="0.25">
      <c r="W2830" s="33"/>
      <c r="X2830" s="33"/>
      <c r="AH2830" s="38">
        <v>100</v>
      </c>
      <c r="AI2830" s="38">
        <v>105</v>
      </c>
      <c r="AJ2830" s="38">
        <v>16350</v>
      </c>
      <c r="AK2830" s="38">
        <v>30</v>
      </c>
      <c r="AL2830" s="38">
        <v>3602758</v>
      </c>
      <c r="AM2830" s="61" t="s">
        <v>1816</v>
      </c>
      <c r="AN2830" s="61" t="s">
        <v>1688</v>
      </c>
      <c r="AO2830" s="61" t="s">
        <v>1618</v>
      </c>
      <c r="AP2830" s="61" t="s">
        <v>5036</v>
      </c>
      <c r="AQ2830" s="61" t="s">
        <v>5224</v>
      </c>
      <c r="AR2830" s="28">
        <v>24619.3</v>
      </c>
      <c r="AS2830" s="28">
        <v>97160</v>
      </c>
      <c r="AT2830" s="28">
        <v>325160</v>
      </c>
      <c r="AU2830" s="62"/>
      <c r="DV2830" s="31" t="s">
        <v>100</v>
      </c>
      <c r="DW2830" s="31" t="s">
        <v>101</v>
      </c>
      <c r="DX2830" s="63"/>
      <c r="DY2830" s="63"/>
      <c r="DZ2830" s="63"/>
      <c r="EA2830" s="167"/>
      <c r="EB2830" s="60"/>
      <c r="EC2830" s="60"/>
      <c r="ED2830" s="60"/>
      <c r="EE2830" s="60"/>
      <c r="EF2830" s="60"/>
      <c r="EG2830" s="60"/>
      <c r="EH2830" s="60"/>
      <c r="EI2830" s="60"/>
      <c r="EJ2830" s="60"/>
      <c r="EK2830" s="60"/>
      <c r="EL2830" s="60"/>
      <c r="EM2830" s="60"/>
      <c r="EN2830" s="60"/>
      <c r="EO2830" s="60"/>
      <c r="EP2830" s="60"/>
      <c r="EQ2830" s="60"/>
      <c r="ER2830" s="60"/>
      <c r="ES2830" s="60"/>
      <c r="ET2830" s="60"/>
      <c r="EU2830" s="60"/>
      <c r="EV2830" s="60"/>
      <c r="EW2830" s="60"/>
      <c r="EX2830" s="60"/>
      <c r="EY2830" s="60"/>
      <c r="EZ2830" s="60"/>
      <c r="FA2830" s="60"/>
      <c r="FB2830" s="60"/>
    </row>
    <row r="2831" spans="22:158" x14ac:dyDescent="0.25">
      <c r="W2831" s="33"/>
      <c r="X2831" s="33"/>
      <c r="AH2831" s="38">
        <v>100</v>
      </c>
      <c r="AI2831" s="38">
        <v>105</v>
      </c>
      <c r="AJ2831" s="38">
        <v>18400</v>
      </c>
      <c r="AK2831" s="38">
        <v>30</v>
      </c>
      <c r="AL2831" s="38">
        <v>3602758</v>
      </c>
      <c r="AM2831" s="61" t="s">
        <v>1816</v>
      </c>
      <c r="AN2831" s="61" t="s">
        <v>1688</v>
      </c>
      <c r="AO2831" s="61" t="s">
        <v>1664</v>
      </c>
      <c r="AP2831" s="61" t="s">
        <v>5036</v>
      </c>
      <c r="AQ2831" s="61" t="s">
        <v>5224</v>
      </c>
      <c r="AR2831" s="28">
        <v>446249.5</v>
      </c>
      <c r="AS2831" s="28">
        <v>347603</v>
      </c>
      <c r="AT2831" s="28">
        <v>356225</v>
      </c>
      <c r="AU2831" s="62"/>
      <c r="DV2831" s="31" t="s">
        <v>100</v>
      </c>
      <c r="DW2831" s="31" t="s">
        <v>101</v>
      </c>
      <c r="DX2831" s="63"/>
      <c r="DY2831" s="63"/>
      <c r="DZ2831" s="63"/>
      <c r="EA2831" s="167"/>
      <c r="EB2831" s="60"/>
      <c r="EC2831" s="60"/>
      <c r="ED2831" s="60"/>
      <c r="EE2831" s="60"/>
      <c r="EF2831" s="60"/>
      <c r="EG2831" s="60"/>
      <c r="EH2831" s="60"/>
      <c r="EI2831" s="60"/>
      <c r="EJ2831" s="60"/>
      <c r="EK2831" s="60"/>
      <c r="EL2831" s="60"/>
      <c r="EM2831" s="60"/>
      <c r="EN2831" s="60"/>
      <c r="EO2831" s="60"/>
      <c r="EP2831" s="60"/>
      <c r="EQ2831" s="60"/>
      <c r="ER2831" s="60"/>
      <c r="ES2831" s="60"/>
      <c r="ET2831" s="60"/>
      <c r="EU2831" s="60"/>
      <c r="EV2831" s="60"/>
      <c r="EW2831" s="60"/>
      <c r="EX2831" s="60"/>
      <c r="EY2831" s="60"/>
      <c r="EZ2831" s="60"/>
      <c r="FA2831" s="60"/>
      <c r="FB2831" s="60"/>
    </row>
    <row r="2832" spans="22:158" x14ac:dyDescent="0.25">
      <c r="W2832" s="33"/>
      <c r="X2832" s="33"/>
      <c r="AH2832" s="38">
        <v>100</v>
      </c>
      <c r="AI2832" s="38">
        <v>105</v>
      </c>
      <c r="AJ2832" s="38">
        <v>18550</v>
      </c>
      <c r="AK2832" s="38">
        <v>30</v>
      </c>
      <c r="AL2832" s="38">
        <v>3602758</v>
      </c>
      <c r="AM2832" s="61" t="s">
        <v>1816</v>
      </c>
      <c r="AN2832" s="61" t="s">
        <v>1688</v>
      </c>
      <c r="AO2832" s="61" t="s">
        <v>1667</v>
      </c>
      <c r="AP2832" s="61" t="s">
        <v>5036</v>
      </c>
      <c r="AQ2832" s="61" t="s">
        <v>5224</v>
      </c>
      <c r="AR2832" s="28">
        <v>15084.9</v>
      </c>
      <c r="AS2832" s="28">
        <v>31199</v>
      </c>
      <c r="AT2832" s="28">
        <v>11056</v>
      </c>
      <c r="AU2832" s="62"/>
      <c r="DV2832" s="31" t="s">
        <v>100</v>
      </c>
      <c r="DW2832" s="31" t="s">
        <v>101</v>
      </c>
      <c r="DX2832" s="63"/>
      <c r="DY2832" s="63"/>
      <c r="DZ2832" s="63"/>
      <c r="EA2832" s="167"/>
      <c r="EB2832" s="60"/>
      <c r="EC2832" s="60"/>
      <c r="ED2832" s="60"/>
      <c r="EE2832" s="60"/>
      <c r="EF2832" s="60"/>
      <c r="EG2832" s="60"/>
      <c r="EH2832" s="60"/>
      <c r="EI2832" s="60"/>
      <c r="EJ2832" s="60"/>
      <c r="EK2832" s="60"/>
      <c r="EL2832" s="60"/>
      <c r="EM2832" s="60"/>
      <c r="EN2832" s="60"/>
      <c r="EO2832" s="60"/>
      <c r="EP2832" s="60"/>
      <c r="EQ2832" s="60"/>
      <c r="ER2832" s="60"/>
      <c r="ES2832" s="60"/>
      <c r="ET2832" s="60"/>
      <c r="EU2832" s="60"/>
      <c r="EV2832" s="60"/>
      <c r="EW2832" s="60"/>
      <c r="EX2832" s="60"/>
      <c r="EY2832" s="60"/>
      <c r="EZ2832" s="60"/>
      <c r="FA2832" s="60"/>
      <c r="FB2832" s="60"/>
    </row>
    <row r="2833" spans="22:158" x14ac:dyDescent="0.25">
      <c r="W2833" s="33"/>
      <c r="X2833" s="33"/>
      <c r="AH2833" s="38">
        <v>100</v>
      </c>
      <c r="AI2833" s="38">
        <v>110</v>
      </c>
      <c r="AJ2833" s="38">
        <v>12700</v>
      </c>
      <c r="AK2833" s="38">
        <v>30</v>
      </c>
      <c r="AL2833" s="38">
        <v>3602758</v>
      </c>
      <c r="AM2833" s="61" t="s">
        <v>1816</v>
      </c>
      <c r="AN2833" s="61" t="s">
        <v>1696</v>
      </c>
      <c r="AO2833" s="61" t="s">
        <v>5096</v>
      </c>
      <c r="AP2833" s="61" t="s">
        <v>5036</v>
      </c>
      <c r="AQ2833" s="61" t="s">
        <v>5224</v>
      </c>
      <c r="AR2833" s="28">
        <v>0</v>
      </c>
      <c r="AS2833" s="28">
        <v>0</v>
      </c>
      <c r="AT2833" s="28">
        <v>54</v>
      </c>
      <c r="AU2833" s="62"/>
      <c r="DV2833" s="31" t="s">
        <v>100</v>
      </c>
      <c r="DW2833" s="31" t="s">
        <v>102</v>
      </c>
      <c r="DX2833" s="63"/>
      <c r="DY2833" s="63"/>
      <c r="DZ2833" s="63"/>
      <c r="EA2833" s="167"/>
      <c r="EB2833" s="60"/>
      <c r="EC2833" s="60"/>
      <c r="ED2833" s="60"/>
      <c r="EE2833" s="60"/>
      <c r="EF2833" s="60"/>
      <c r="EG2833" s="60"/>
      <c r="EH2833" s="60"/>
      <c r="EI2833" s="60"/>
      <c r="EJ2833" s="60"/>
      <c r="EK2833" s="60"/>
      <c r="EL2833" s="60"/>
      <c r="EM2833" s="60"/>
      <c r="EN2833" s="60"/>
      <c r="EO2833" s="60"/>
      <c r="EP2833" s="60"/>
      <c r="EQ2833" s="60"/>
      <c r="ER2833" s="60"/>
      <c r="ES2833" s="60"/>
      <c r="ET2833" s="60"/>
      <c r="EU2833" s="60"/>
      <c r="EV2833" s="60"/>
      <c r="EW2833" s="60"/>
      <c r="EX2833" s="60"/>
      <c r="EY2833" s="60"/>
      <c r="EZ2833" s="60"/>
      <c r="FA2833" s="60"/>
      <c r="FB2833" s="60"/>
    </row>
    <row r="2834" spans="22:158" x14ac:dyDescent="0.25">
      <c r="V2834" s="1"/>
      <c r="W2834" s="33"/>
      <c r="X2834" s="33"/>
      <c r="AH2834" s="38">
        <v>100</v>
      </c>
      <c r="AI2834" s="38">
        <v>110</v>
      </c>
      <c r="AJ2834" s="38">
        <v>15050</v>
      </c>
      <c r="AK2834" s="38">
        <v>30</v>
      </c>
      <c r="AL2834" s="38">
        <v>3602758</v>
      </c>
      <c r="AM2834" s="61" t="s">
        <v>1816</v>
      </c>
      <c r="AN2834" s="61" t="s">
        <v>1696</v>
      </c>
      <c r="AO2834" s="61" t="s">
        <v>1591</v>
      </c>
      <c r="AP2834" s="61" t="s">
        <v>5036</v>
      </c>
      <c r="AQ2834" s="61" t="s">
        <v>5224</v>
      </c>
      <c r="AR2834" s="28">
        <v>61304.9</v>
      </c>
      <c r="AS2834" s="28">
        <v>122430</v>
      </c>
      <c r="AT2834" s="28">
        <v>190814</v>
      </c>
      <c r="AU2834" s="62"/>
      <c r="DV2834" s="31" t="s">
        <v>100</v>
      </c>
      <c r="DW2834" s="31" t="s">
        <v>102</v>
      </c>
      <c r="DX2834" s="63"/>
      <c r="DY2834" s="63"/>
      <c r="DZ2834" s="63"/>
      <c r="EA2834" s="167"/>
      <c r="EB2834" s="60"/>
      <c r="EC2834" s="60"/>
      <c r="ED2834" s="60"/>
      <c r="EE2834" s="60"/>
      <c r="EF2834" s="60"/>
      <c r="EG2834" s="60"/>
      <c r="EH2834" s="60"/>
      <c r="EI2834" s="60"/>
      <c r="EJ2834" s="60"/>
      <c r="EK2834" s="60"/>
      <c r="EL2834" s="60"/>
      <c r="EM2834" s="60"/>
      <c r="EN2834" s="60"/>
      <c r="EO2834" s="60"/>
      <c r="EP2834" s="60"/>
      <c r="EQ2834" s="60"/>
      <c r="ER2834" s="60"/>
      <c r="ES2834" s="60"/>
      <c r="ET2834" s="60"/>
      <c r="EU2834" s="60"/>
      <c r="EV2834" s="60"/>
      <c r="EW2834" s="60"/>
      <c r="EX2834" s="60"/>
      <c r="EY2834" s="60"/>
      <c r="EZ2834" s="60"/>
      <c r="FA2834" s="60"/>
      <c r="FB2834" s="60"/>
    </row>
    <row r="2835" spans="22:158" x14ac:dyDescent="0.25">
      <c r="W2835" s="33"/>
      <c r="X2835" s="33"/>
      <c r="AH2835" s="38">
        <v>100</v>
      </c>
      <c r="AI2835" s="38">
        <v>110</v>
      </c>
      <c r="AJ2835" s="38">
        <v>15650</v>
      </c>
      <c r="AK2835" s="38">
        <v>30</v>
      </c>
      <c r="AL2835" s="38">
        <v>3602758</v>
      </c>
      <c r="AM2835" s="61" t="s">
        <v>1816</v>
      </c>
      <c r="AN2835" s="61" t="s">
        <v>1696</v>
      </c>
      <c r="AO2835" s="61" t="s">
        <v>1604</v>
      </c>
      <c r="AP2835" s="61" t="s">
        <v>5036</v>
      </c>
      <c r="AQ2835" s="61" t="s">
        <v>5224</v>
      </c>
      <c r="AR2835" s="28">
        <v>0</v>
      </c>
      <c r="AS2835" s="28">
        <v>0</v>
      </c>
      <c r="AT2835" s="28">
        <v>48324</v>
      </c>
      <c r="AU2835" s="62"/>
      <c r="DV2835" s="31" t="s">
        <v>100</v>
      </c>
      <c r="DW2835" s="31" t="s">
        <v>102</v>
      </c>
      <c r="DX2835" s="63"/>
      <c r="DY2835" s="63"/>
      <c r="DZ2835" s="63"/>
      <c r="EA2835" s="167"/>
      <c r="EB2835" s="60"/>
      <c r="EC2835" s="60"/>
      <c r="ED2835" s="60"/>
      <c r="EE2835" s="60"/>
      <c r="EF2835" s="60"/>
      <c r="EG2835" s="60"/>
      <c r="EH2835" s="60"/>
      <c r="EI2835" s="60"/>
      <c r="EJ2835" s="60"/>
      <c r="EK2835" s="60"/>
      <c r="EL2835" s="60"/>
      <c r="EM2835" s="60"/>
      <c r="EN2835" s="60"/>
      <c r="EO2835" s="60"/>
      <c r="EP2835" s="60"/>
      <c r="EQ2835" s="60"/>
      <c r="ER2835" s="60"/>
      <c r="ES2835" s="60"/>
      <c r="ET2835" s="60"/>
      <c r="EU2835" s="60"/>
      <c r="EV2835" s="60"/>
      <c r="EW2835" s="60"/>
      <c r="EX2835" s="60"/>
      <c r="EY2835" s="60"/>
      <c r="EZ2835" s="60"/>
      <c r="FA2835" s="60"/>
      <c r="FB2835" s="60"/>
    </row>
    <row r="2836" spans="22:158" x14ac:dyDescent="0.25">
      <c r="V2836" s="1"/>
      <c r="W2836" s="33"/>
      <c r="X2836" s="33"/>
      <c r="AH2836" s="38">
        <v>100</v>
      </c>
      <c r="AI2836" s="38">
        <v>110</v>
      </c>
      <c r="AJ2836" s="38">
        <v>16400</v>
      </c>
      <c r="AK2836" s="38">
        <v>30</v>
      </c>
      <c r="AL2836" s="38">
        <v>3602758</v>
      </c>
      <c r="AM2836" s="61" t="s">
        <v>1816</v>
      </c>
      <c r="AN2836" s="61" t="s">
        <v>1696</v>
      </c>
      <c r="AO2836" s="61" t="s">
        <v>1620</v>
      </c>
      <c r="AP2836" s="61" t="s">
        <v>5036</v>
      </c>
      <c r="AQ2836" s="61" t="s">
        <v>5224</v>
      </c>
      <c r="AR2836" s="28">
        <v>796.2</v>
      </c>
      <c r="AS2836" s="28">
        <v>0</v>
      </c>
      <c r="AT2836" s="28">
        <v>0</v>
      </c>
      <c r="AU2836" s="62"/>
      <c r="DV2836" s="31" t="s">
        <v>100</v>
      </c>
      <c r="DW2836" s="31" t="s">
        <v>102</v>
      </c>
      <c r="DX2836" s="63"/>
      <c r="DY2836" s="63"/>
      <c r="DZ2836" s="63"/>
      <c r="EA2836" s="167"/>
      <c r="EB2836" s="60"/>
      <c r="EC2836" s="60"/>
      <c r="ED2836" s="60"/>
      <c r="EE2836" s="60"/>
      <c r="EF2836" s="60"/>
      <c r="EG2836" s="60"/>
      <c r="EH2836" s="60"/>
      <c r="EI2836" s="60"/>
      <c r="EJ2836" s="60"/>
      <c r="EK2836" s="60"/>
      <c r="EL2836" s="60"/>
      <c r="EM2836" s="60"/>
      <c r="EN2836" s="60"/>
      <c r="EO2836" s="60"/>
      <c r="EP2836" s="60"/>
      <c r="EQ2836" s="60"/>
      <c r="ER2836" s="60"/>
      <c r="ES2836" s="60"/>
      <c r="ET2836" s="60"/>
      <c r="EU2836" s="60"/>
      <c r="EV2836" s="60"/>
      <c r="EW2836" s="60"/>
      <c r="EX2836" s="60"/>
      <c r="EY2836" s="60"/>
      <c r="EZ2836" s="60"/>
      <c r="FA2836" s="60"/>
      <c r="FB2836" s="60"/>
    </row>
    <row r="2837" spans="22:158" x14ac:dyDescent="0.25">
      <c r="W2837" s="33"/>
      <c r="X2837" s="33"/>
      <c r="AH2837" s="38">
        <v>100</v>
      </c>
      <c r="AI2837" s="38">
        <v>110</v>
      </c>
      <c r="AJ2837" s="38">
        <v>17000</v>
      </c>
      <c r="AK2837" s="38">
        <v>30</v>
      </c>
      <c r="AL2837" s="38">
        <v>3602758</v>
      </c>
      <c r="AM2837" s="61" t="s">
        <v>1816</v>
      </c>
      <c r="AN2837" s="61" t="s">
        <v>1696</v>
      </c>
      <c r="AO2837" s="61" t="s">
        <v>1633</v>
      </c>
      <c r="AP2837" s="61" t="s">
        <v>5036</v>
      </c>
      <c r="AQ2837" s="61" t="s">
        <v>5224</v>
      </c>
      <c r="AR2837" s="28">
        <v>203063.9</v>
      </c>
      <c r="AS2837" s="28">
        <v>201565</v>
      </c>
      <c r="AT2837" s="28">
        <v>132674</v>
      </c>
      <c r="AU2837" s="62"/>
      <c r="DV2837" s="31" t="s">
        <v>100</v>
      </c>
      <c r="DW2837" s="31" t="s">
        <v>102</v>
      </c>
      <c r="DX2837" s="63"/>
      <c r="DY2837" s="63"/>
      <c r="DZ2837" s="63"/>
      <c r="EA2837" s="167"/>
      <c r="EB2837" s="60"/>
      <c r="EC2837" s="60"/>
      <c r="ED2837" s="60"/>
      <c r="EE2837" s="60"/>
      <c r="EF2837" s="60"/>
      <c r="EG2837" s="60"/>
      <c r="EH2837" s="60"/>
      <c r="EI2837" s="60"/>
      <c r="EJ2837" s="60"/>
      <c r="EK2837" s="60"/>
      <c r="EL2837" s="60"/>
      <c r="EM2837" s="60"/>
      <c r="EN2837" s="60"/>
      <c r="EO2837" s="60"/>
      <c r="EP2837" s="60"/>
      <c r="EQ2837" s="60"/>
      <c r="ER2837" s="60"/>
      <c r="ES2837" s="60"/>
      <c r="ET2837" s="60"/>
      <c r="EU2837" s="60"/>
      <c r="EV2837" s="60"/>
      <c r="EW2837" s="60"/>
      <c r="EX2837" s="60"/>
      <c r="EY2837" s="60"/>
      <c r="EZ2837" s="60"/>
      <c r="FA2837" s="60"/>
      <c r="FB2837" s="60"/>
    </row>
    <row r="2838" spans="22:158" x14ac:dyDescent="0.25">
      <c r="W2838" s="33"/>
      <c r="X2838" s="33"/>
      <c r="AH2838" s="38">
        <v>100</v>
      </c>
      <c r="AI2838" s="38">
        <v>115</v>
      </c>
      <c r="AJ2838" s="38">
        <v>16950</v>
      </c>
      <c r="AK2838" s="38">
        <v>30</v>
      </c>
      <c r="AL2838" s="38">
        <v>3602758</v>
      </c>
      <c r="AM2838" s="61" t="s">
        <v>1816</v>
      </c>
      <c r="AN2838" s="61" t="s">
        <v>1697</v>
      </c>
      <c r="AO2838" s="61" t="s">
        <v>1632</v>
      </c>
      <c r="AP2838" s="61" t="s">
        <v>5036</v>
      </c>
      <c r="AQ2838" s="61" t="s">
        <v>5224</v>
      </c>
      <c r="AR2838" s="28">
        <v>6294.5</v>
      </c>
      <c r="AS2838" s="28">
        <v>0</v>
      </c>
      <c r="AT2838" s="28">
        <v>3398</v>
      </c>
      <c r="AU2838" s="62"/>
      <c r="DV2838" s="31" t="s">
        <v>100</v>
      </c>
      <c r="DW2838" s="31" t="s">
        <v>103</v>
      </c>
      <c r="DX2838" s="63"/>
      <c r="DY2838" s="63"/>
      <c r="DZ2838" s="63"/>
      <c r="EA2838" s="167"/>
      <c r="EB2838" s="60"/>
      <c r="EC2838" s="60"/>
      <c r="ED2838" s="60"/>
      <c r="EE2838" s="60"/>
      <c r="EF2838" s="60"/>
      <c r="EG2838" s="60"/>
      <c r="EH2838" s="60"/>
      <c r="EI2838" s="60"/>
      <c r="EJ2838" s="60"/>
      <c r="EK2838" s="60"/>
      <c r="EL2838" s="60"/>
      <c r="EM2838" s="60"/>
      <c r="EN2838" s="60"/>
      <c r="EO2838" s="60"/>
      <c r="EP2838" s="60"/>
      <c r="EQ2838" s="60"/>
      <c r="ER2838" s="60"/>
      <c r="ES2838" s="60"/>
      <c r="ET2838" s="60"/>
      <c r="EU2838" s="60"/>
      <c r="EV2838" s="60"/>
      <c r="EW2838" s="60"/>
      <c r="EX2838" s="60"/>
      <c r="EY2838" s="60"/>
      <c r="EZ2838" s="60"/>
      <c r="FA2838" s="60"/>
      <c r="FB2838" s="60"/>
    </row>
    <row r="2839" spans="22:158" x14ac:dyDescent="0.25">
      <c r="W2839" s="33"/>
      <c r="X2839" s="33"/>
      <c r="AH2839" s="38">
        <v>100</v>
      </c>
      <c r="AI2839" s="38">
        <v>115</v>
      </c>
      <c r="AJ2839" s="38">
        <v>18350</v>
      </c>
      <c r="AK2839" s="38">
        <v>30</v>
      </c>
      <c r="AL2839" s="38">
        <v>3602758</v>
      </c>
      <c r="AM2839" s="61" t="s">
        <v>1816</v>
      </c>
      <c r="AN2839" s="61" t="s">
        <v>1697</v>
      </c>
      <c r="AO2839" s="61" t="s">
        <v>1663</v>
      </c>
      <c r="AP2839" s="61" t="s">
        <v>5036</v>
      </c>
      <c r="AQ2839" s="61" t="s">
        <v>5224</v>
      </c>
      <c r="AR2839" s="28">
        <v>0</v>
      </c>
      <c r="AS2839" s="28">
        <v>1573</v>
      </c>
      <c r="AT2839" s="28">
        <v>0</v>
      </c>
      <c r="AU2839" s="62"/>
      <c r="DV2839" s="31" t="s">
        <v>100</v>
      </c>
      <c r="DW2839" s="31" t="s">
        <v>103</v>
      </c>
      <c r="DX2839" s="63"/>
      <c r="DY2839" s="63"/>
      <c r="DZ2839" s="63"/>
      <c r="EA2839" s="167"/>
      <c r="EB2839" s="60"/>
      <c r="EC2839" s="60"/>
      <c r="ED2839" s="60"/>
      <c r="EE2839" s="60"/>
      <c r="EF2839" s="60"/>
      <c r="EG2839" s="60"/>
      <c r="EH2839" s="60"/>
      <c r="EI2839" s="60"/>
      <c r="EJ2839" s="60"/>
      <c r="EK2839" s="60"/>
      <c r="EL2839" s="60"/>
      <c r="EM2839" s="60"/>
      <c r="EN2839" s="60"/>
      <c r="EO2839" s="60"/>
      <c r="EP2839" s="60"/>
      <c r="EQ2839" s="60"/>
      <c r="ER2839" s="60"/>
      <c r="ES2839" s="60"/>
      <c r="ET2839" s="60"/>
      <c r="EU2839" s="60"/>
      <c r="EV2839" s="60"/>
      <c r="EW2839" s="60"/>
      <c r="EX2839" s="60"/>
      <c r="EY2839" s="60"/>
      <c r="EZ2839" s="60"/>
      <c r="FA2839" s="60"/>
      <c r="FB2839" s="60"/>
    </row>
    <row r="2840" spans="22:158" x14ac:dyDescent="0.25">
      <c r="V2840" s="1"/>
      <c r="W2840" s="33"/>
      <c r="X2840" s="33"/>
      <c r="AH2840" s="38">
        <v>100</v>
      </c>
      <c r="AI2840" s="38">
        <v>120</v>
      </c>
      <c r="AJ2840" s="38">
        <v>11350</v>
      </c>
      <c r="AK2840" s="38">
        <v>30</v>
      </c>
      <c r="AL2840" s="38">
        <v>3602758</v>
      </c>
      <c r="AM2840" s="61" t="s">
        <v>1816</v>
      </c>
      <c r="AN2840" s="61" t="s">
        <v>1689</v>
      </c>
      <c r="AO2840" s="61" t="s">
        <v>5070</v>
      </c>
      <c r="AP2840" s="61" t="s">
        <v>5036</v>
      </c>
      <c r="AQ2840" s="61" t="s">
        <v>5224</v>
      </c>
      <c r="AR2840" s="28">
        <v>7496.6</v>
      </c>
      <c r="AS2840" s="28">
        <v>0</v>
      </c>
      <c r="AT2840" s="28">
        <v>0</v>
      </c>
      <c r="AU2840" s="62"/>
      <c r="DV2840" s="31" t="s">
        <v>100</v>
      </c>
      <c r="DW2840" s="31" t="s">
        <v>104</v>
      </c>
      <c r="DX2840" s="63"/>
      <c r="DY2840" s="63"/>
      <c r="DZ2840" s="63"/>
      <c r="EA2840" s="167"/>
      <c r="EB2840" s="60"/>
      <c r="EC2840" s="60"/>
      <c r="ED2840" s="60"/>
      <c r="EE2840" s="60"/>
      <c r="EF2840" s="60"/>
      <c r="EG2840" s="60"/>
      <c r="EH2840" s="60"/>
      <c r="EI2840" s="60"/>
      <c r="EJ2840" s="60"/>
      <c r="EK2840" s="60"/>
      <c r="EL2840" s="60"/>
      <c r="EM2840" s="60"/>
      <c r="EN2840" s="60"/>
      <c r="EO2840" s="60"/>
      <c r="EP2840" s="60"/>
      <c r="EQ2840" s="60"/>
      <c r="ER2840" s="60"/>
      <c r="ES2840" s="60"/>
      <c r="ET2840" s="60"/>
      <c r="EU2840" s="60"/>
      <c r="EV2840" s="60"/>
      <c r="EW2840" s="60"/>
      <c r="EX2840" s="60"/>
      <c r="EY2840" s="60"/>
      <c r="EZ2840" s="60"/>
      <c r="FA2840" s="60"/>
      <c r="FB2840" s="60"/>
    </row>
    <row r="2841" spans="22:158" x14ac:dyDescent="0.25">
      <c r="W2841" s="33"/>
      <c r="X2841" s="33"/>
      <c r="AH2841" s="38">
        <v>100</v>
      </c>
      <c r="AI2841" s="38">
        <v>120</v>
      </c>
      <c r="AJ2841" s="38">
        <v>17550</v>
      </c>
      <c r="AK2841" s="38">
        <v>30</v>
      </c>
      <c r="AL2841" s="38">
        <v>3602758</v>
      </c>
      <c r="AM2841" s="61" t="s">
        <v>1816</v>
      </c>
      <c r="AN2841" s="61" t="s">
        <v>1689</v>
      </c>
      <c r="AO2841" s="61" t="s">
        <v>1645</v>
      </c>
      <c r="AP2841" s="61" t="s">
        <v>5036</v>
      </c>
      <c r="AQ2841" s="61" t="s">
        <v>5224</v>
      </c>
      <c r="AR2841" s="28">
        <v>7580.8</v>
      </c>
      <c r="AS2841" s="28">
        <v>3898</v>
      </c>
      <c r="AT2841" s="28">
        <v>6472</v>
      </c>
      <c r="AU2841" s="62"/>
      <c r="DV2841" s="31" t="s">
        <v>100</v>
      </c>
      <c r="DW2841" s="31" t="s">
        <v>104</v>
      </c>
      <c r="DX2841" s="63"/>
      <c r="DY2841" s="63"/>
      <c r="DZ2841" s="63"/>
      <c r="EA2841" s="167"/>
      <c r="EB2841" s="60"/>
      <c r="EC2841" s="60"/>
      <c r="ED2841" s="60"/>
      <c r="EE2841" s="60"/>
      <c r="EF2841" s="60"/>
      <c r="EG2841" s="60"/>
      <c r="EH2841" s="60"/>
      <c r="EI2841" s="60"/>
      <c r="EJ2841" s="60"/>
      <c r="EK2841" s="60"/>
      <c r="EL2841" s="60"/>
      <c r="EM2841" s="60"/>
      <c r="EN2841" s="60"/>
      <c r="EO2841" s="60"/>
      <c r="EP2841" s="60"/>
      <c r="EQ2841" s="60"/>
      <c r="ER2841" s="60"/>
      <c r="ES2841" s="60"/>
      <c r="ET2841" s="60"/>
      <c r="EU2841" s="60"/>
      <c r="EV2841" s="60"/>
      <c r="EW2841" s="60"/>
      <c r="EX2841" s="60"/>
      <c r="EY2841" s="60"/>
      <c r="EZ2841" s="60"/>
      <c r="FA2841" s="60"/>
      <c r="FB2841" s="60"/>
    </row>
    <row r="2842" spans="22:158" x14ac:dyDescent="0.25">
      <c r="V2842" s="1"/>
      <c r="W2842" s="33"/>
      <c r="X2842" s="33"/>
      <c r="AH2842" s="38">
        <v>100</v>
      </c>
      <c r="AI2842" s="38">
        <v>125</v>
      </c>
      <c r="AJ2842" s="38">
        <v>10600</v>
      </c>
      <c r="AK2842" s="38">
        <v>30</v>
      </c>
      <c r="AL2842" s="38">
        <v>3602758</v>
      </c>
      <c r="AM2842" s="61" t="s">
        <v>1816</v>
      </c>
      <c r="AN2842" s="61" t="s">
        <v>1692</v>
      </c>
      <c r="AO2842" s="61" t="s">
        <v>5055</v>
      </c>
      <c r="AP2842" s="61" t="s">
        <v>5036</v>
      </c>
      <c r="AQ2842" s="61" t="s">
        <v>5224</v>
      </c>
      <c r="AR2842" s="28">
        <v>20825</v>
      </c>
      <c r="AS2842" s="28">
        <v>0</v>
      </c>
      <c r="AT2842" s="28">
        <v>0</v>
      </c>
      <c r="AU2842" s="62"/>
      <c r="DV2842" s="31" t="s">
        <v>100</v>
      </c>
      <c r="DW2842" s="31" t="s">
        <v>105</v>
      </c>
      <c r="DX2842" s="63"/>
      <c r="DY2842" s="63"/>
      <c r="DZ2842" s="63"/>
      <c r="EA2842" s="167"/>
      <c r="EB2842" s="60"/>
      <c r="EC2842" s="60"/>
      <c r="ED2842" s="60"/>
      <c r="EE2842" s="60"/>
      <c r="EF2842" s="60"/>
      <c r="EG2842" s="60"/>
      <c r="EH2842" s="60"/>
      <c r="EI2842" s="60"/>
      <c r="EJ2842" s="60"/>
      <c r="EK2842" s="60"/>
      <c r="EL2842" s="60"/>
      <c r="EM2842" s="60"/>
      <c r="EN2842" s="60"/>
      <c r="EO2842" s="60"/>
      <c r="EP2842" s="60"/>
      <c r="EQ2842" s="60"/>
      <c r="ER2842" s="60"/>
      <c r="ES2842" s="60"/>
      <c r="ET2842" s="60"/>
      <c r="EU2842" s="60"/>
      <c r="EV2842" s="60"/>
      <c r="EW2842" s="60"/>
      <c r="EX2842" s="60"/>
      <c r="EY2842" s="60"/>
      <c r="EZ2842" s="60"/>
      <c r="FA2842" s="60"/>
      <c r="FB2842" s="60"/>
    </row>
    <row r="2843" spans="22:158" x14ac:dyDescent="0.25">
      <c r="W2843" s="33"/>
      <c r="X2843" s="33"/>
      <c r="AH2843" s="38">
        <v>100</v>
      </c>
      <c r="AI2843" s="38">
        <v>125</v>
      </c>
      <c r="AJ2843" s="38">
        <v>11730</v>
      </c>
      <c r="AK2843" s="38">
        <v>30</v>
      </c>
      <c r="AL2843" s="38">
        <v>3602758</v>
      </c>
      <c r="AM2843" s="61" t="s">
        <v>1816</v>
      </c>
      <c r="AN2843" s="61" t="s">
        <v>1692</v>
      </c>
      <c r="AO2843" s="61" t="s">
        <v>5079</v>
      </c>
      <c r="AP2843" s="61" t="s">
        <v>5036</v>
      </c>
      <c r="AQ2843" s="61" t="s">
        <v>5224</v>
      </c>
      <c r="AR2843" s="28">
        <v>1408</v>
      </c>
      <c r="AS2843" s="28">
        <v>1129</v>
      </c>
      <c r="AT2843" s="28">
        <v>0</v>
      </c>
      <c r="AU2843" s="62"/>
      <c r="DV2843" s="31" t="s">
        <v>100</v>
      </c>
      <c r="DW2843" s="31" t="s">
        <v>105</v>
      </c>
      <c r="DX2843" s="63"/>
      <c r="DY2843" s="63"/>
      <c r="DZ2843" s="63"/>
      <c r="EA2843" s="167"/>
      <c r="EB2843" s="60"/>
      <c r="EC2843" s="60"/>
      <c r="ED2843" s="60"/>
      <c r="EE2843" s="60"/>
      <c r="EF2843" s="60"/>
      <c r="EG2843" s="60"/>
      <c r="EH2843" s="60"/>
      <c r="EI2843" s="60"/>
      <c r="EJ2843" s="60"/>
      <c r="EK2843" s="60"/>
      <c r="EL2843" s="60"/>
      <c r="EM2843" s="60"/>
      <c r="EN2843" s="60"/>
      <c r="EO2843" s="60"/>
      <c r="EP2843" s="60"/>
      <c r="EQ2843" s="60"/>
      <c r="ER2843" s="60"/>
      <c r="ES2843" s="60"/>
      <c r="ET2843" s="60"/>
      <c r="EU2843" s="60"/>
      <c r="EV2843" s="60"/>
      <c r="EW2843" s="60"/>
      <c r="EX2843" s="60"/>
      <c r="EY2843" s="60"/>
      <c r="EZ2843" s="60"/>
      <c r="FA2843" s="60"/>
      <c r="FB2843" s="60"/>
    </row>
    <row r="2844" spans="22:158" x14ac:dyDescent="0.25">
      <c r="W2844" s="33"/>
      <c r="X2844" s="33"/>
      <c r="AH2844" s="38">
        <v>100</v>
      </c>
      <c r="AI2844" s="38">
        <v>125</v>
      </c>
      <c r="AJ2844" s="38">
        <v>12250</v>
      </c>
      <c r="AK2844" s="38">
        <v>30</v>
      </c>
      <c r="AL2844" s="38">
        <v>3602758</v>
      </c>
      <c r="AM2844" s="61" t="s">
        <v>1816</v>
      </c>
      <c r="AN2844" s="61" t="s">
        <v>1692</v>
      </c>
      <c r="AO2844" s="61" t="s">
        <v>5089</v>
      </c>
      <c r="AP2844" s="61" t="s">
        <v>5036</v>
      </c>
      <c r="AQ2844" s="61" t="s">
        <v>5224</v>
      </c>
      <c r="AR2844" s="28">
        <v>0</v>
      </c>
      <c r="AS2844" s="28">
        <v>0</v>
      </c>
      <c r="AT2844" s="28">
        <v>6849</v>
      </c>
      <c r="AU2844" s="62"/>
      <c r="DV2844" s="31" t="s">
        <v>100</v>
      </c>
      <c r="DW2844" s="31" t="s">
        <v>105</v>
      </c>
      <c r="DX2844" s="63"/>
      <c r="DY2844" s="63"/>
      <c r="DZ2844" s="63"/>
      <c r="EA2844" s="167"/>
      <c r="EB2844" s="60"/>
      <c r="EC2844" s="60"/>
      <c r="ED2844" s="60"/>
      <c r="EE2844" s="60"/>
      <c r="EF2844" s="60"/>
      <c r="EG2844" s="60"/>
      <c r="EH2844" s="60"/>
      <c r="EI2844" s="60"/>
      <c r="EJ2844" s="60"/>
      <c r="EK2844" s="60"/>
      <c r="EL2844" s="60"/>
      <c r="EM2844" s="60"/>
      <c r="EN2844" s="60"/>
      <c r="EO2844" s="60"/>
      <c r="EP2844" s="60"/>
      <c r="EQ2844" s="60"/>
      <c r="ER2844" s="60"/>
      <c r="ES2844" s="60"/>
      <c r="ET2844" s="60"/>
      <c r="EU2844" s="60"/>
      <c r="EV2844" s="60"/>
      <c r="EW2844" s="60"/>
      <c r="EX2844" s="60"/>
      <c r="EY2844" s="60"/>
      <c r="EZ2844" s="60"/>
      <c r="FA2844" s="60"/>
      <c r="FB2844" s="60"/>
    </row>
    <row r="2845" spans="22:158" x14ac:dyDescent="0.25">
      <c r="W2845" s="33"/>
      <c r="X2845" s="33"/>
      <c r="AH2845" s="38">
        <v>100</v>
      </c>
      <c r="AI2845" s="38">
        <v>125</v>
      </c>
      <c r="AJ2845" s="38">
        <v>13200</v>
      </c>
      <c r="AK2845" s="38">
        <v>30</v>
      </c>
      <c r="AL2845" s="38">
        <v>3602758</v>
      </c>
      <c r="AM2845" s="61" t="s">
        <v>1816</v>
      </c>
      <c r="AN2845" s="61" t="s">
        <v>1692</v>
      </c>
      <c r="AO2845" s="61" t="s">
        <v>5106</v>
      </c>
      <c r="AP2845" s="61" t="s">
        <v>5036</v>
      </c>
      <c r="AQ2845" s="61" t="s">
        <v>5224</v>
      </c>
      <c r="AR2845" s="28">
        <v>0</v>
      </c>
      <c r="AS2845" s="28">
        <v>0</v>
      </c>
      <c r="AT2845" s="28">
        <v>0</v>
      </c>
      <c r="AU2845" s="62"/>
      <c r="DV2845" s="31" t="s">
        <v>100</v>
      </c>
      <c r="DW2845" s="31" t="s">
        <v>105</v>
      </c>
      <c r="DX2845" s="63"/>
      <c r="DY2845" s="63"/>
      <c r="DZ2845" s="63"/>
      <c r="EA2845" s="167"/>
      <c r="EB2845" s="60"/>
      <c r="EC2845" s="60"/>
      <c r="ED2845" s="60"/>
      <c r="EE2845" s="60"/>
      <c r="EF2845" s="60"/>
      <c r="EG2845" s="60"/>
      <c r="EH2845" s="60"/>
      <c r="EI2845" s="60"/>
      <c r="EJ2845" s="60"/>
      <c r="EK2845" s="60"/>
      <c r="EL2845" s="60"/>
      <c r="EM2845" s="60"/>
      <c r="EN2845" s="60"/>
      <c r="EO2845" s="60"/>
      <c r="EP2845" s="60"/>
      <c r="EQ2845" s="60"/>
      <c r="ER2845" s="60"/>
      <c r="ES2845" s="60"/>
      <c r="ET2845" s="60"/>
      <c r="EU2845" s="60"/>
      <c r="EV2845" s="60"/>
      <c r="EW2845" s="60"/>
      <c r="EX2845" s="60"/>
      <c r="EY2845" s="60"/>
      <c r="EZ2845" s="60"/>
      <c r="FA2845" s="60"/>
      <c r="FB2845" s="60"/>
    </row>
    <row r="2846" spans="22:158" x14ac:dyDescent="0.25">
      <c r="V2846" s="1"/>
      <c r="W2846" s="33"/>
      <c r="X2846" s="33"/>
      <c r="AH2846" s="38">
        <v>100</v>
      </c>
      <c r="AI2846" s="38">
        <v>125</v>
      </c>
      <c r="AJ2846" s="38">
        <v>13350</v>
      </c>
      <c r="AK2846" s="38">
        <v>30</v>
      </c>
      <c r="AL2846" s="38">
        <v>3602758</v>
      </c>
      <c r="AM2846" s="61" t="s">
        <v>1816</v>
      </c>
      <c r="AN2846" s="61" t="s">
        <v>1692</v>
      </c>
      <c r="AO2846" s="61" t="s">
        <v>5109</v>
      </c>
      <c r="AP2846" s="61" t="s">
        <v>5036</v>
      </c>
      <c r="AQ2846" s="61" t="s">
        <v>5224</v>
      </c>
      <c r="AR2846" s="28">
        <v>1630.1</v>
      </c>
      <c r="AS2846" s="28">
        <v>0</v>
      </c>
      <c r="AT2846" s="28">
        <v>0</v>
      </c>
      <c r="AU2846" s="62"/>
      <c r="DV2846" s="31" t="s">
        <v>100</v>
      </c>
      <c r="DW2846" s="31" t="s">
        <v>105</v>
      </c>
      <c r="DX2846" s="63"/>
      <c r="DY2846" s="63"/>
      <c r="DZ2846" s="63"/>
      <c r="EA2846" s="167"/>
      <c r="EB2846" s="60"/>
      <c r="EC2846" s="60"/>
      <c r="ED2846" s="60"/>
      <c r="EE2846" s="60"/>
      <c r="EF2846" s="60"/>
      <c r="EG2846" s="60"/>
      <c r="EH2846" s="60"/>
      <c r="EI2846" s="60"/>
      <c r="EJ2846" s="60"/>
      <c r="EK2846" s="60"/>
      <c r="EL2846" s="60"/>
      <c r="EM2846" s="60"/>
      <c r="EN2846" s="60"/>
      <c r="EO2846" s="60"/>
      <c r="EP2846" s="60"/>
      <c r="EQ2846" s="60"/>
      <c r="ER2846" s="60"/>
      <c r="ES2846" s="60"/>
      <c r="ET2846" s="60"/>
      <c r="EU2846" s="60"/>
      <c r="EV2846" s="60"/>
      <c r="EW2846" s="60"/>
      <c r="EX2846" s="60"/>
      <c r="EY2846" s="60"/>
      <c r="EZ2846" s="60"/>
      <c r="FA2846" s="60"/>
      <c r="FB2846" s="60"/>
    </row>
    <row r="2847" spans="22:158" x14ac:dyDescent="0.25">
      <c r="W2847" s="33"/>
      <c r="X2847" s="33"/>
      <c r="AH2847" s="38">
        <v>100</v>
      </c>
      <c r="AI2847" s="38">
        <v>125</v>
      </c>
      <c r="AJ2847" s="38">
        <v>13750</v>
      </c>
      <c r="AK2847" s="38">
        <v>30</v>
      </c>
      <c r="AL2847" s="38">
        <v>3602758</v>
      </c>
      <c r="AM2847" s="61" t="s">
        <v>1816</v>
      </c>
      <c r="AN2847" s="61" t="s">
        <v>1692</v>
      </c>
      <c r="AO2847" s="61" t="s">
        <v>5119</v>
      </c>
      <c r="AP2847" s="61" t="s">
        <v>5036</v>
      </c>
      <c r="AQ2847" s="61" t="s">
        <v>5224</v>
      </c>
      <c r="AR2847" s="28">
        <v>0</v>
      </c>
      <c r="AS2847" s="28">
        <v>14317</v>
      </c>
      <c r="AT2847" s="28">
        <v>2049</v>
      </c>
      <c r="AU2847" s="62"/>
      <c r="DV2847" s="31" t="s">
        <v>100</v>
      </c>
      <c r="DW2847" s="31" t="s">
        <v>105</v>
      </c>
      <c r="DX2847" s="63"/>
      <c r="DY2847" s="63"/>
      <c r="DZ2847" s="63"/>
      <c r="EA2847" s="167"/>
      <c r="EB2847" s="60"/>
      <c r="EC2847" s="60"/>
      <c r="ED2847" s="60"/>
      <c r="EE2847" s="60"/>
      <c r="EF2847" s="60"/>
      <c r="EG2847" s="60"/>
      <c r="EH2847" s="60"/>
      <c r="EI2847" s="60"/>
      <c r="EJ2847" s="60"/>
      <c r="EK2847" s="60"/>
      <c r="EL2847" s="60"/>
      <c r="EM2847" s="60"/>
      <c r="EN2847" s="60"/>
      <c r="EO2847" s="60"/>
      <c r="EP2847" s="60"/>
      <c r="EQ2847" s="60"/>
      <c r="ER2847" s="60"/>
      <c r="ES2847" s="60"/>
      <c r="ET2847" s="60"/>
      <c r="EU2847" s="60"/>
      <c r="EV2847" s="60"/>
      <c r="EW2847" s="60"/>
      <c r="EX2847" s="60"/>
      <c r="EY2847" s="60"/>
      <c r="EZ2847" s="60"/>
      <c r="FA2847" s="60"/>
      <c r="FB2847" s="60"/>
    </row>
    <row r="2848" spans="22:158" x14ac:dyDescent="0.25">
      <c r="W2848" s="33"/>
      <c r="X2848" s="33"/>
      <c r="AH2848" s="38">
        <v>100</v>
      </c>
      <c r="AI2848" s="38">
        <v>125</v>
      </c>
      <c r="AJ2848" s="38">
        <v>14350</v>
      </c>
      <c r="AK2848" s="38">
        <v>30</v>
      </c>
      <c r="AL2848" s="38">
        <v>3602758</v>
      </c>
      <c r="AM2848" s="61" t="s">
        <v>1816</v>
      </c>
      <c r="AN2848" s="61" t="s">
        <v>1692</v>
      </c>
      <c r="AO2848" s="61" t="s">
        <v>1575</v>
      </c>
      <c r="AP2848" s="61" t="s">
        <v>5036</v>
      </c>
      <c r="AQ2848" s="61" t="s">
        <v>5224</v>
      </c>
      <c r="AR2848" s="28">
        <v>7617.1</v>
      </c>
      <c r="AS2848" s="28">
        <v>1879</v>
      </c>
      <c r="AT2848" s="28">
        <v>0</v>
      </c>
      <c r="AU2848" s="62"/>
      <c r="DV2848" s="31" t="s">
        <v>100</v>
      </c>
      <c r="DW2848" s="31" t="s">
        <v>105</v>
      </c>
      <c r="DX2848" s="63"/>
      <c r="DY2848" s="63"/>
      <c r="DZ2848" s="63"/>
      <c r="EA2848" s="167"/>
      <c r="EB2848" s="60"/>
      <c r="EC2848" s="60"/>
      <c r="ED2848" s="60"/>
      <c r="EE2848" s="60"/>
      <c r="EF2848" s="60"/>
      <c r="EG2848" s="60"/>
      <c r="EH2848" s="60"/>
      <c r="EI2848" s="60"/>
      <c r="EJ2848" s="60"/>
      <c r="EK2848" s="60"/>
      <c r="EL2848" s="60"/>
      <c r="EM2848" s="60"/>
      <c r="EN2848" s="60"/>
      <c r="EO2848" s="60"/>
      <c r="EP2848" s="60"/>
      <c r="EQ2848" s="60"/>
      <c r="ER2848" s="60"/>
      <c r="ES2848" s="60"/>
      <c r="ET2848" s="60"/>
      <c r="EU2848" s="60"/>
      <c r="EV2848" s="60"/>
      <c r="EW2848" s="60"/>
      <c r="EX2848" s="60"/>
      <c r="EY2848" s="60"/>
      <c r="EZ2848" s="60"/>
      <c r="FA2848" s="60"/>
      <c r="FB2848" s="60"/>
    </row>
    <row r="2849" spans="22:158" x14ac:dyDescent="0.25">
      <c r="V2849" s="1"/>
      <c r="W2849" s="33"/>
      <c r="X2849" s="33"/>
      <c r="AH2849" s="38">
        <v>100</v>
      </c>
      <c r="AI2849" s="38">
        <v>125</v>
      </c>
      <c r="AJ2849" s="38">
        <v>15000</v>
      </c>
      <c r="AK2849" s="38">
        <v>30</v>
      </c>
      <c r="AL2849" s="38">
        <v>3602758</v>
      </c>
      <c r="AM2849" s="61" t="s">
        <v>1816</v>
      </c>
      <c r="AN2849" s="61" t="s">
        <v>1692</v>
      </c>
      <c r="AO2849" s="61" t="s">
        <v>1590</v>
      </c>
      <c r="AP2849" s="61" t="s">
        <v>5036</v>
      </c>
      <c r="AQ2849" s="61" t="s">
        <v>5224</v>
      </c>
      <c r="AR2849" s="28">
        <v>0</v>
      </c>
      <c r="AS2849" s="28">
        <v>0</v>
      </c>
      <c r="AT2849" s="28">
        <v>0</v>
      </c>
      <c r="AU2849" s="62"/>
      <c r="DV2849" s="31" t="s">
        <v>100</v>
      </c>
      <c r="DW2849" s="31" t="s">
        <v>105</v>
      </c>
      <c r="DX2849" s="63"/>
      <c r="DY2849" s="63"/>
      <c r="DZ2849" s="63"/>
      <c r="EA2849" s="167"/>
      <c r="EB2849" s="60"/>
      <c r="EC2849" s="60"/>
      <c r="ED2849" s="60"/>
      <c r="EE2849" s="60"/>
      <c r="EF2849" s="60"/>
      <c r="EG2849" s="60"/>
      <c r="EH2849" s="60"/>
      <c r="EI2849" s="60"/>
      <c r="EJ2849" s="60"/>
      <c r="EK2849" s="60"/>
      <c r="EL2849" s="60"/>
      <c r="EM2849" s="60"/>
      <c r="EN2849" s="60"/>
      <c r="EO2849" s="60"/>
      <c r="EP2849" s="60"/>
      <c r="EQ2849" s="60"/>
      <c r="ER2849" s="60"/>
      <c r="ES2849" s="60"/>
      <c r="ET2849" s="60"/>
      <c r="EU2849" s="60"/>
      <c r="EV2849" s="60"/>
      <c r="EW2849" s="60"/>
      <c r="EX2849" s="60"/>
      <c r="EY2849" s="60"/>
      <c r="EZ2849" s="60"/>
      <c r="FA2849" s="60"/>
      <c r="FB2849" s="60"/>
    </row>
    <row r="2850" spans="22:158" x14ac:dyDescent="0.25">
      <c r="W2850" s="33"/>
      <c r="X2850" s="33"/>
      <c r="AH2850" s="38">
        <v>100</v>
      </c>
      <c r="AI2850" s="38">
        <v>125</v>
      </c>
      <c r="AJ2850" s="38">
        <v>16380</v>
      </c>
      <c r="AK2850" s="38">
        <v>30</v>
      </c>
      <c r="AL2850" s="38">
        <v>3602758</v>
      </c>
      <c r="AM2850" s="61" t="s">
        <v>1816</v>
      </c>
      <c r="AN2850" s="61" t="s">
        <v>1692</v>
      </c>
      <c r="AO2850" s="61" t="s">
        <v>894</v>
      </c>
      <c r="AP2850" s="61" t="s">
        <v>5036</v>
      </c>
      <c r="AQ2850" s="61" t="s">
        <v>5224</v>
      </c>
      <c r="AR2850" s="28">
        <v>10908.6</v>
      </c>
      <c r="AS2850" s="28">
        <v>0</v>
      </c>
      <c r="AT2850" s="28">
        <v>0</v>
      </c>
      <c r="AU2850" s="62"/>
      <c r="DV2850" s="31" t="s">
        <v>100</v>
      </c>
      <c r="DW2850" s="31" t="s">
        <v>105</v>
      </c>
      <c r="DX2850" s="63"/>
      <c r="DY2850" s="63"/>
      <c r="DZ2850" s="63"/>
      <c r="EA2850" s="167"/>
      <c r="EB2850" s="60"/>
      <c r="EC2850" s="60"/>
      <c r="ED2850" s="60"/>
      <c r="EE2850" s="60"/>
      <c r="EF2850" s="60"/>
      <c r="EG2850" s="60"/>
      <c r="EH2850" s="60"/>
      <c r="EI2850" s="60"/>
      <c r="EJ2850" s="60"/>
      <c r="EK2850" s="60"/>
      <c r="EL2850" s="60"/>
      <c r="EM2850" s="60"/>
      <c r="EN2850" s="60"/>
      <c r="EO2850" s="60"/>
      <c r="EP2850" s="60"/>
      <c r="EQ2850" s="60"/>
      <c r="ER2850" s="60"/>
      <c r="ES2850" s="60"/>
      <c r="ET2850" s="60"/>
      <c r="EU2850" s="60"/>
      <c r="EV2850" s="60"/>
      <c r="EW2850" s="60"/>
      <c r="EX2850" s="60"/>
      <c r="EY2850" s="60"/>
      <c r="EZ2850" s="60"/>
      <c r="FA2850" s="60"/>
      <c r="FB2850" s="60"/>
    </row>
    <row r="2851" spans="22:158" x14ac:dyDescent="0.25">
      <c r="W2851" s="33"/>
      <c r="X2851" s="33"/>
      <c r="AH2851" s="38">
        <v>100</v>
      </c>
      <c r="AI2851" s="38">
        <v>130</v>
      </c>
      <c r="AJ2851" s="38">
        <v>13550</v>
      </c>
      <c r="AK2851" s="38">
        <v>30</v>
      </c>
      <c r="AL2851" s="38">
        <v>3602758</v>
      </c>
      <c r="AM2851" s="61" t="s">
        <v>1816</v>
      </c>
      <c r="AN2851" s="61" t="s">
        <v>1687</v>
      </c>
      <c r="AO2851" s="61" t="s">
        <v>5114</v>
      </c>
      <c r="AP2851" s="61" t="s">
        <v>5036</v>
      </c>
      <c r="AQ2851" s="61" t="s">
        <v>5224</v>
      </c>
      <c r="AR2851" s="28">
        <v>0</v>
      </c>
      <c r="AS2851" s="28">
        <v>0</v>
      </c>
      <c r="AT2851" s="28">
        <v>91793</v>
      </c>
      <c r="AU2851" s="62"/>
      <c r="DV2851" s="31" t="s">
        <v>100</v>
      </c>
      <c r="DW2851" s="31" t="s">
        <v>106</v>
      </c>
      <c r="DX2851" s="63"/>
      <c r="DY2851" s="63"/>
      <c r="DZ2851" s="63"/>
      <c r="EA2851" s="167"/>
      <c r="EB2851" s="60"/>
      <c r="EC2851" s="60"/>
      <c r="ED2851" s="60"/>
      <c r="EE2851" s="60"/>
      <c r="EF2851" s="60"/>
      <c r="EG2851" s="60"/>
      <c r="EH2851" s="60"/>
      <c r="EI2851" s="60"/>
      <c r="EJ2851" s="60"/>
      <c r="EK2851" s="60"/>
      <c r="EL2851" s="60"/>
      <c r="EM2851" s="60"/>
      <c r="EN2851" s="60"/>
      <c r="EO2851" s="60"/>
      <c r="EP2851" s="60"/>
      <c r="EQ2851" s="60"/>
      <c r="ER2851" s="60"/>
      <c r="ES2851" s="60"/>
      <c r="ET2851" s="60"/>
      <c r="EU2851" s="60"/>
      <c r="EV2851" s="60"/>
      <c r="EW2851" s="60"/>
      <c r="EX2851" s="60"/>
      <c r="EY2851" s="60"/>
      <c r="EZ2851" s="60"/>
      <c r="FA2851" s="60"/>
      <c r="FB2851" s="60"/>
    </row>
    <row r="2852" spans="22:158" x14ac:dyDescent="0.25">
      <c r="V2852" s="1"/>
      <c r="W2852" s="33"/>
      <c r="X2852" s="33"/>
      <c r="AH2852" s="38">
        <v>100</v>
      </c>
      <c r="AI2852" s="38">
        <v>130</v>
      </c>
      <c r="AJ2852" s="38">
        <v>17400</v>
      </c>
      <c r="AK2852" s="38">
        <v>30</v>
      </c>
      <c r="AL2852" s="38">
        <v>3602758</v>
      </c>
      <c r="AM2852" s="61" t="s">
        <v>1816</v>
      </c>
      <c r="AN2852" s="61" t="s">
        <v>1687</v>
      </c>
      <c r="AO2852" s="61" t="s">
        <v>1642</v>
      </c>
      <c r="AP2852" s="61" t="s">
        <v>5036</v>
      </c>
      <c r="AQ2852" s="61" t="s">
        <v>5224</v>
      </c>
      <c r="AR2852" s="28">
        <v>52672.1</v>
      </c>
      <c r="AS2852" s="28">
        <v>0</v>
      </c>
      <c r="AT2852" s="28">
        <v>48324</v>
      </c>
      <c r="AU2852" s="62"/>
      <c r="DV2852" s="31" t="s">
        <v>100</v>
      </c>
      <c r="DW2852" s="31" t="s">
        <v>106</v>
      </c>
      <c r="DX2852" s="63"/>
      <c r="DY2852" s="63"/>
      <c r="DZ2852" s="63"/>
      <c r="EA2852" s="167"/>
      <c r="EB2852" s="60"/>
      <c r="EC2852" s="60"/>
      <c r="ED2852" s="60"/>
      <c r="EE2852" s="60"/>
      <c r="EF2852" s="60"/>
      <c r="EG2852" s="60"/>
      <c r="EH2852" s="60"/>
      <c r="EI2852" s="60"/>
      <c r="EJ2852" s="60"/>
      <c r="EK2852" s="60"/>
      <c r="EL2852" s="60"/>
      <c r="EM2852" s="60"/>
      <c r="EN2852" s="60"/>
      <c r="EO2852" s="60"/>
      <c r="EP2852" s="60"/>
      <c r="EQ2852" s="60"/>
      <c r="ER2852" s="60"/>
      <c r="ES2852" s="60"/>
      <c r="ET2852" s="60"/>
      <c r="EU2852" s="60"/>
      <c r="EV2852" s="60"/>
      <c r="EW2852" s="60"/>
      <c r="EX2852" s="60"/>
      <c r="EY2852" s="60"/>
      <c r="EZ2852" s="60"/>
      <c r="FA2852" s="60"/>
      <c r="FB2852" s="60"/>
    </row>
    <row r="2853" spans="22:158" x14ac:dyDescent="0.25">
      <c r="W2853" s="33"/>
      <c r="X2853" s="33"/>
      <c r="AH2853" s="38">
        <v>100</v>
      </c>
      <c r="AI2853" s="38">
        <v>135</v>
      </c>
      <c r="AJ2853" s="38">
        <v>12600</v>
      </c>
      <c r="AK2853" s="38">
        <v>30</v>
      </c>
      <c r="AL2853" s="38">
        <v>3602758</v>
      </c>
      <c r="AM2853" s="61" t="s">
        <v>1816</v>
      </c>
      <c r="AN2853" s="61" t="s">
        <v>1693</v>
      </c>
      <c r="AO2853" s="61" t="s">
        <v>5095</v>
      </c>
      <c r="AP2853" s="61" t="s">
        <v>5036</v>
      </c>
      <c r="AQ2853" s="61" t="s">
        <v>5224</v>
      </c>
      <c r="AR2853" s="28">
        <v>3971.7</v>
      </c>
      <c r="AS2853" s="28">
        <v>12319</v>
      </c>
      <c r="AT2853" s="28">
        <v>0</v>
      </c>
      <c r="AU2853" s="62"/>
      <c r="DV2853" s="31" t="s">
        <v>100</v>
      </c>
      <c r="DW2853" s="31" t="s">
        <v>107</v>
      </c>
      <c r="DX2853" s="63"/>
      <c r="DY2853" s="63"/>
      <c r="DZ2853" s="63"/>
      <c r="EA2853" s="167"/>
      <c r="EB2853" s="60"/>
      <c r="EC2853" s="60"/>
      <c r="ED2853" s="60"/>
      <c r="EE2853" s="60"/>
      <c r="EF2853" s="60"/>
      <c r="EG2853" s="60"/>
      <c r="EH2853" s="60"/>
      <c r="EI2853" s="60"/>
      <c r="EJ2853" s="60"/>
      <c r="EK2853" s="60"/>
      <c r="EL2853" s="60"/>
      <c r="EM2853" s="60"/>
      <c r="EN2853" s="60"/>
      <c r="EO2853" s="60"/>
      <c r="EP2853" s="60"/>
      <c r="EQ2853" s="60"/>
      <c r="ER2853" s="60"/>
      <c r="ES2853" s="60"/>
      <c r="ET2853" s="60"/>
      <c r="EU2853" s="60"/>
      <c r="EV2853" s="60"/>
      <c r="EW2853" s="60"/>
      <c r="EX2853" s="60"/>
      <c r="EY2853" s="60"/>
      <c r="EZ2853" s="60"/>
      <c r="FA2853" s="60"/>
      <c r="FB2853" s="60"/>
    </row>
    <row r="2854" spans="22:158" x14ac:dyDescent="0.25">
      <c r="W2854" s="33"/>
      <c r="X2854" s="33"/>
      <c r="AH2854" s="38">
        <v>100</v>
      </c>
      <c r="AI2854" s="38">
        <v>135</v>
      </c>
      <c r="AJ2854" s="38">
        <v>15400</v>
      </c>
      <c r="AK2854" s="38">
        <v>30</v>
      </c>
      <c r="AL2854" s="38">
        <v>3602758</v>
      </c>
      <c r="AM2854" s="61" t="s">
        <v>1816</v>
      </c>
      <c r="AN2854" s="61" t="s">
        <v>1693</v>
      </c>
      <c r="AO2854" s="61" t="s">
        <v>1599</v>
      </c>
      <c r="AP2854" s="61" t="s">
        <v>5036</v>
      </c>
      <c r="AQ2854" s="61" t="s">
        <v>5224</v>
      </c>
      <c r="AR2854" s="28">
        <v>0</v>
      </c>
      <c r="AS2854" s="28">
        <v>0</v>
      </c>
      <c r="AT2854" s="28">
        <v>11110</v>
      </c>
      <c r="AU2854" s="62"/>
      <c r="DV2854" s="31" t="s">
        <v>100</v>
      </c>
      <c r="DW2854" s="31" t="s">
        <v>107</v>
      </c>
      <c r="DX2854" s="63"/>
      <c r="DY2854" s="63"/>
      <c r="DZ2854" s="63"/>
      <c r="EA2854" s="167"/>
      <c r="EB2854" s="60"/>
      <c r="EC2854" s="60"/>
      <c r="ED2854" s="60"/>
      <c r="EE2854" s="60"/>
      <c r="EF2854" s="60"/>
      <c r="EG2854" s="60"/>
      <c r="EH2854" s="60"/>
      <c r="EI2854" s="60"/>
      <c r="EJ2854" s="60"/>
      <c r="EK2854" s="60"/>
      <c r="EL2854" s="60"/>
      <c r="EM2854" s="60"/>
      <c r="EN2854" s="60"/>
      <c r="EO2854" s="60"/>
      <c r="EP2854" s="60"/>
      <c r="EQ2854" s="60"/>
      <c r="ER2854" s="60"/>
      <c r="ES2854" s="60"/>
      <c r="ET2854" s="60"/>
      <c r="EU2854" s="60"/>
      <c r="EV2854" s="60"/>
      <c r="EW2854" s="60"/>
      <c r="EX2854" s="60"/>
      <c r="EY2854" s="60"/>
      <c r="EZ2854" s="60"/>
      <c r="FA2854" s="60"/>
      <c r="FB2854" s="60"/>
    </row>
    <row r="2855" spans="22:158" x14ac:dyDescent="0.25">
      <c r="W2855" s="33"/>
      <c r="X2855" s="33"/>
      <c r="AH2855" s="38">
        <v>100</v>
      </c>
      <c r="AI2855" s="38">
        <v>135</v>
      </c>
      <c r="AJ2855" s="38">
        <v>18150</v>
      </c>
      <c r="AK2855" s="38">
        <v>30</v>
      </c>
      <c r="AL2855" s="38">
        <v>3602758</v>
      </c>
      <c r="AM2855" s="61" t="s">
        <v>1816</v>
      </c>
      <c r="AN2855" s="61" t="s">
        <v>1693</v>
      </c>
      <c r="AO2855" s="61" t="s">
        <v>1659</v>
      </c>
      <c r="AP2855" s="61" t="s">
        <v>5036</v>
      </c>
      <c r="AQ2855" s="61" t="s">
        <v>5224</v>
      </c>
      <c r="AR2855" s="28">
        <v>63756.4</v>
      </c>
      <c r="AS2855" s="28">
        <v>123411</v>
      </c>
      <c r="AT2855" s="28">
        <v>47622</v>
      </c>
      <c r="AU2855" s="62"/>
      <c r="DV2855" s="31" t="s">
        <v>100</v>
      </c>
      <c r="DW2855" s="31" t="s">
        <v>107</v>
      </c>
      <c r="DX2855" s="63"/>
      <c r="DY2855" s="63"/>
      <c r="DZ2855" s="63"/>
      <c r="EA2855" s="167"/>
      <c r="EB2855" s="60"/>
      <c r="EC2855" s="60"/>
      <c r="ED2855" s="60"/>
      <c r="EE2855" s="60"/>
      <c r="EF2855" s="60"/>
      <c r="EG2855" s="60"/>
      <c r="EH2855" s="60"/>
      <c r="EI2855" s="60"/>
      <c r="EJ2855" s="60"/>
      <c r="EK2855" s="60"/>
      <c r="EL2855" s="60"/>
      <c r="EM2855" s="60"/>
      <c r="EN2855" s="60"/>
      <c r="EO2855" s="60"/>
      <c r="EP2855" s="60"/>
      <c r="EQ2855" s="60"/>
      <c r="ER2855" s="60"/>
      <c r="ES2855" s="60"/>
      <c r="ET2855" s="60"/>
      <c r="EU2855" s="60"/>
      <c r="EV2855" s="60"/>
      <c r="EW2855" s="60"/>
      <c r="EX2855" s="60"/>
      <c r="EY2855" s="60"/>
      <c r="EZ2855" s="60"/>
      <c r="FA2855" s="60"/>
      <c r="FB2855" s="60"/>
    </row>
    <row r="2856" spans="22:158" x14ac:dyDescent="0.25">
      <c r="W2856" s="33"/>
      <c r="X2856" s="33"/>
      <c r="AH2856" s="38">
        <v>100</v>
      </c>
      <c r="AI2856" s="38">
        <v>140</v>
      </c>
      <c r="AJ2856" s="38">
        <v>10470</v>
      </c>
      <c r="AK2856" s="38">
        <v>30</v>
      </c>
      <c r="AL2856" s="38">
        <v>3602758</v>
      </c>
      <c r="AM2856" s="61" t="s">
        <v>1816</v>
      </c>
      <c r="AN2856" s="61" t="s">
        <v>1690</v>
      </c>
      <c r="AO2856" s="61" t="s">
        <v>5052</v>
      </c>
      <c r="AP2856" s="61" t="s">
        <v>5036</v>
      </c>
      <c r="AQ2856" s="61" t="s">
        <v>5224</v>
      </c>
      <c r="AR2856" s="28">
        <v>0</v>
      </c>
      <c r="AS2856" s="28">
        <v>2136088</v>
      </c>
      <c r="AT2856" s="28">
        <v>3376557</v>
      </c>
      <c r="AU2856" s="62"/>
      <c r="DV2856" s="31" t="s">
        <v>100</v>
      </c>
      <c r="DW2856" s="31" t="s">
        <v>108</v>
      </c>
      <c r="DX2856" s="63"/>
      <c r="DY2856" s="63"/>
      <c r="DZ2856" s="63"/>
      <c r="EA2856" s="167"/>
      <c r="EB2856" s="60"/>
      <c r="EC2856" s="60"/>
      <c r="ED2856" s="60"/>
      <c r="EE2856" s="60"/>
      <c r="EF2856" s="60"/>
      <c r="EG2856" s="60"/>
      <c r="EH2856" s="60"/>
      <c r="EI2856" s="60"/>
      <c r="EJ2856" s="60"/>
      <c r="EK2856" s="60"/>
      <c r="EL2856" s="60"/>
      <c r="EM2856" s="60"/>
      <c r="EN2856" s="60"/>
      <c r="EO2856" s="60"/>
      <c r="EP2856" s="60"/>
      <c r="EQ2856" s="60"/>
      <c r="ER2856" s="60"/>
      <c r="ES2856" s="60"/>
      <c r="ET2856" s="60"/>
      <c r="EU2856" s="60"/>
      <c r="EV2856" s="60"/>
      <c r="EW2856" s="60"/>
      <c r="EX2856" s="60"/>
      <c r="EY2856" s="60"/>
      <c r="EZ2856" s="60"/>
      <c r="FA2856" s="60"/>
      <c r="FB2856" s="60"/>
    </row>
    <row r="2857" spans="22:158" x14ac:dyDescent="0.25">
      <c r="V2857" s="1"/>
      <c r="W2857" s="33"/>
      <c r="X2857" s="33"/>
      <c r="AH2857" s="38">
        <v>100</v>
      </c>
      <c r="AI2857" s="38">
        <v>140</v>
      </c>
      <c r="AJ2857" s="38">
        <v>10470</v>
      </c>
      <c r="AK2857" s="38">
        <v>30</v>
      </c>
      <c r="AL2857" s="38">
        <v>3602758</v>
      </c>
      <c r="AM2857" s="61" t="s">
        <v>1816</v>
      </c>
      <c r="AN2857" s="61" t="s">
        <v>1690</v>
      </c>
      <c r="AO2857" s="61" t="s">
        <v>1112</v>
      </c>
      <c r="AP2857" s="61" t="s">
        <v>5036</v>
      </c>
      <c r="AQ2857" s="61" t="s">
        <v>5224</v>
      </c>
      <c r="AR2857" s="28">
        <v>2264092</v>
      </c>
      <c r="AS2857" s="28">
        <v>0</v>
      </c>
      <c r="AT2857" s="28">
        <v>0</v>
      </c>
      <c r="AU2857" s="62"/>
      <c r="DV2857" s="31" t="s">
        <v>100</v>
      </c>
      <c r="DW2857" s="31" t="s">
        <v>108</v>
      </c>
      <c r="DX2857" s="63"/>
      <c r="DY2857" s="63"/>
      <c r="DZ2857" s="63"/>
      <c r="EA2857" s="167"/>
      <c r="EB2857" s="60"/>
      <c r="EC2857" s="60"/>
      <c r="ED2857" s="60"/>
      <c r="EE2857" s="60"/>
      <c r="EF2857" s="60"/>
      <c r="EG2857" s="60"/>
      <c r="EH2857" s="60"/>
      <c r="EI2857" s="60"/>
      <c r="EJ2857" s="60"/>
      <c r="EK2857" s="60"/>
      <c r="EL2857" s="60"/>
      <c r="EM2857" s="60"/>
      <c r="EN2857" s="60"/>
      <c r="EO2857" s="60"/>
      <c r="EP2857" s="60"/>
      <c r="EQ2857" s="60"/>
      <c r="ER2857" s="60"/>
      <c r="ES2857" s="60"/>
      <c r="ET2857" s="60"/>
      <c r="EU2857" s="60"/>
      <c r="EV2857" s="60"/>
      <c r="EW2857" s="60"/>
      <c r="EX2857" s="60"/>
      <c r="EY2857" s="60"/>
      <c r="EZ2857" s="60"/>
      <c r="FA2857" s="60"/>
      <c r="FB2857" s="60"/>
    </row>
    <row r="2858" spans="22:158" x14ac:dyDescent="0.25">
      <c r="W2858" s="33"/>
      <c r="X2858" s="33"/>
      <c r="AH2858" s="38">
        <v>100</v>
      </c>
      <c r="AI2858" s="38">
        <v>140</v>
      </c>
      <c r="AJ2858" s="38">
        <v>11400</v>
      </c>
      <c r="AK2858" s="38">
        <v>30</v>
      </c>
      <c r="AL2858" s="38">
        <v>3602758</v>
      </c>
      <c r="AM2858" s="61" t="s">
        <v>1816</v>
      </c>
      <c r="AN2858" s="61" t="s">
        <v>1690</v>
      </c>
      <c r="AO2858" s="61" t="s">
        <v>5071</v>
      </c>
      <c r="AP2858" s="61" t="s">
        <v>5036</v>
      </c>
      <c r="AQ2858" s="61" t="s">
        <v>5224</v>
      </c>
      <c r="AR2858" s="28">
        <v>0</v>
      </c>
      <c r="AS2858" s="28">
        <v>313879</v>
      </c>
      <c r="AT2858" s="28">
        <v>190382</v>
      </c>
      <c r="AU2858" s="62"/>
      <c r="DV2858" s="31" t="s">
        <v>100</v>
      </c>
      <c r="DW2858" s="31" t="s">
        <v>108</v>
      </c>
      <c r="DX2858" s="63"/>
      <c r="DY2858" s="63"/>
      <c r="DZ2858" s="63"/>
      <c r="EA2858" s="167"/>
      <c r="EB2858" s="60"/>
      <c r="EC2858" s="60"/>
      <c r="ED2858" s="60"/>
      <c r="EE2858" s="60"/>
      <c r="EF2858" s="60"/>
      <c r="EG2858" s="60"/>
      <c r="EH2858" s="60"/>
      <c r="EI2858" s="60"/>
      <c r="EJ2858" s="60"/>
      <c r="EK2858" s="60"/>
      <c r="EL2858" s="60"/>
      <c r="EM2858" s="60"/>
      <c r="EN2858" s="60"/>
      <c r="EO2858" s="60"/>
      <c r="EP2858" s="60"/>
      <c r="EQ2858" s="60"/>
      <c r="ER2858" s="60"/>
      <c r="ES2858" s="60"/>
      <c r="ET2858" s="60"/>
      <c r="EU2858" s="60"/>
      <c r="EV2858" s="60"/>
      <c r="EW2858" s="60"/>
      <c r="EX2858" s="60"/>
      <c r="EY2858" s="60"/>
      <c r="EZ2858" s="60"/>
      <c r="FA2858" s="60"/>
      <c r="FB2858" s="60"/>
    </row>
    <row r="2859" spans="22:158" x14ac:dyDescent="0.25">
      <c r="V2859" s="1"/>
      <c r="W2859" s="33"/>
      <c r="X2859" s="33"/>
      <c r="AH2859" s="38">
        <v>100</v>
      </c>
      <c r="AI2859" s="38">
        <v>140</v>
      </c>
      <c r="AJ2859" s="38">
        <v>12350</v>
      </c>
      <c r="AK2859" s="38">
        <v>30</v>
      </c>
      <c r="AL2859" s="38">
        <v>3602758</v>
      </c>
      <c r="AM2859" s="61" t="s">
        <v>1816</v>
      </c>
      <c r="AN2859" s="61" t="s">
        <v>1690</v>
      </c>
      <c r="AO2859" s="61" t="s">
        <v>5091</v>
      </c>
      <c r="AP2859" s="61" t="s">
        <v>5036</v>
      </c>
      <c r="AQ2859" s="61" t="s">
        <v>5224</v>
      </c>
      <c r="AR2859" s="28">
        <v>1563066.3</v>
      </c>
      <c r="AS2859" s="28">
        <v>1452561</v>
      </c>
      <c r="AT2859" s="28">
        <v>229267</v>
      </c>
      <c r="AU2859" s="62"/>
      <c r="DV2859" s="31" t="s">
        <v>100</v>
      </c>
      <c r="DW2859" s="31" t="s">
        <v>108</v>
      </c>
      <c r="DX2859" s="63"/>
      <c r="DY2859" s="63"/>
      <c r="DZ2859" s="63"/>
      <c r="EA2859" s="167"/>
      <c r="EB2859" s="60"/>
      <c r="EC2859" s="60"/>
      <c r="ED2859" s="60"/>
      <c r="EE2859" s="60"/>
      <c r="EF2859" s="60"/>
      <c r="EG2859" s="60"/>
      <c r="EH2859" s="60"/>
      <c r="EI2859" s="60"/>
      <c r="EJ2859" s="60"/>
      <c r="EK2859" s="60"/>
      <c r="EL2859" s="60"/>
      <c r="EM2859" s="60"/>
      <c r="EN2859" s="60"/>
      <c r="EO2859" s="60"/>
      <c r="EP2859" s="60"/>
      <c r="EQ2859" s="60"/>
      <c r="ER2859" s="60"/>
      <c r="ES2859" s="60"/>
      <c r="ET2859" s="60"/>
      <c r="EU2859" s="60"/>
      <c r="EV2859" s="60"/>
      <c r="EW2859" s="60"/>
      <c r="EX2859" s="60"/>
      <c r="EY2859" s="60"/>
      <c r="EZ2859" s="60"/>
      <c r="FA2859" s="60"/>
      <c r="FB2859" s="60"/>
    </row>
    <row r="2860" spans="22:158" x14ac:dyDescent="0.25">
      <c r="W2860" s="33"/>
      <c r="X2860" s="33"/>
      <c r="AH2860" s="38">
        <v>100</v>
      </c>
      <c r="AI2860" s="38">
        <v>140</v>
      </c>
      <c r="AJ2860" s="38">
        <v>16100</v>
      </c>
      <c r="AK2860" s="38">
        <v>30</v>
      </c>
      <c r="AL2860" s="38">
        <v>3602758</v>
      </c>
      <c r="AM2860" s="61" t="s">
        <v>1816</v>
      </c>
      <c r="AN2860" s="61" t="s">
        <v>1690</v>
      </c>
      <c r="AO2860" s="61" t="s">
        <v>1612</v>
      </c>
      <c r="AP2860" s="61" t="s">
        <v>5036</v>
      </c>
      <c r="AQ2860" s="61" t="s">
        <v>5224</v>
      </c>
      <c r="AR2860" s="28">
        <v>0</v>
      </c>
      <c r="AS2860" s="28">
        <v>90349</v>
      </c>
      <c r="AT2860" s="28">
        <v>0</v>
      </c>
      <c r="AU2860" s="62"/>
      <c r="DV2860" s="31" t="s">
        <v>100</v>
      </c>
      <c r="DW2860" s="31" t="s">
        <v>108</v>
      </c>
      <c r="DX2860" s="63"/>
      <c r="DY2860" s="63"/>
      <c r="DZ2860" s="63"/>
      <c r="EA2860" s="167"/>
      <c r="EB2860" s="60"/>
      <c r="EC2860" s="60"/>
      <c r="ED2860" s="60"/>
      <c r="EE2860" s="60"/>
      <c r="EF2860" s="60"/>
      <c r="EG2860" s="60"/>
      <c r="EH2860" s="60"/>
      <c r="EI2860" s="60"/>
      <c r="EJ2860" s="60"/>
      <c r="EK2860" s="60"/>
      <c r="EL2860" s="60"/>
      <c r="EM2860" s="60"/>
      <c r="EN2860" s="60"/>
      <c r="EO2860" s="60"/>
      <c r="EP2860" s="60"/>
      <c r="EQ2860" s="60"/>
      <c r="ER2860" s="60"/>
      <c r="ES2860" s="60"/>
      <c r="ET2860" s="60"/>
      <c r="EU2860" s="60"/>
      <c r="EV2860" s="60"/>
      <c r="EW2860" s="60"/>
      <c r="EX2860" s="60"/>
      <c r="EY2860" s="60"/>
      <c r="EZ2860" s="60"/>
      <c r="FA2860" s="60"/>
      <c r="FB2860" s="60"/>
    </row>
    <row r="2861" spans="22:158" x14ac:dyDescent="0.25">
      <c r="W2861" s="33"/>
      <c r="X2861" s="33"/>
      <c r="AH2861" s="38">
        <v>100</v>
      </c>
      <c r="AI2861" s="38">
        <v>145</v>
      </c>
      <c r="AJ2861" s="38">
        <v>10550</v>
      </c>
      <c r="AK2861" s="38">
        <v>30</v>
      </c>
      <c r="AL2861" s="38">
        <v>3602758</v>
      </c>
      <c r="AM2861" s="61" t="s">
        <v>1816</v>
      </c>
      <c r="AN2861" s="61" t="s">
        <v>1691</v>
      </c>
      <c r="AO2861" s="61" t="s">
        <v>5054</v>
      </c>
      <c r="AP2861" s="61" t="s">
        <v>5036</v>
      </c>
      <c r="AQ2861" s="61" t="s">
        <v>5224</v>
      </c>
      <c r="AR2861" s="28">
        <v>4817.6000000000004</v>
      </c>
      <c r="AS2861" s="28">
        <v>866</v>
      </c>
      <c r="AT2861" s="28">
        <v>0</v>
      </c>
      <c r="AU2861" s="62"/>
      <c r="DV2861" s="31" t="s">
        <v>100</v>
      </c>
      <c r="DW2861" s="31" t="s">
        <v>109</v>
      </c>
      <c r="DX2861" s="63"/>
      <c r="DY2861" s="63"/>
      <c r="DZ2861" s="63"/>
      <c r="EA2861" s="167"/>
      <c r="EB2861" s="60"/>
      <c r="EC2861" s="60"/>
      <c r="ED2861" s="60"/>
      <c r="EE2861" s="60"/>
      <c r="EF2861" s="60"/>
      <c r="EG2861" s="60"/>
      <c r="EH2861" s="60"/>
      <c r="EI2861" s="60"/>
      <c r="EJ2861" s="60"/>
      <c r="EK2861" s="60"/>
      <c r="EL2861" s="60"/>
      <c r="EM2861" s="60"/>
      <c r="EN2861" s="60"/>
      <c r="EO2861" s="60"/>
      <c r="EP2861" s="60"/>
      <c r="EQ2861" s="60"/>
      <c r="ER2861" s="60"/>
      <c r="ES2861" s="60"/>
      <c r="ET2861" s="60"/>
      <c r="EU2861" s="60"/>
      <c r="EV2861" s="60"/>
      <c r="EW2861" s="60"/>
      <c r="EX2861" s="60"/>
      <c r="EY2861" s="60"/>
      <c r="EZ2861" s="60"/>
      <c r="FA2861" s="60"/>
      <c r="FB2861" s="60"/>
    </row>
    <row r="2862" spans="22:158" x14ac:dyDescent="0.25">
      <c r="V2862" s="1"/>
      <c r="W2862" s="33"/>
      <c r="X2862" s="33"/>
      <c r="AH2862" s="38">
        <v>100</v>
      </c>
      <c r="AI2862" s="38">
        <v>145</v>
      </c>
      <c r="AJ2862" s="38">
        <v>12750</v>
      </c>
      <c r="AK2862" s="38">
        <v>30</v>
      </c>
      <c r="AL2862" s="38">
        <v>3602758</v>
      </c>
      <c r="AM2862" s="61" t="s">
        <v>1816</v>
      </c>
      <c r="AN2862" s="61" t="s">
        <v>1691</v>
      </c>
      <c r="AO2862" s="61" t="s">
        <v>5097</v>
      </c>
      <c r="AP2862" s="61" t="s">
        <v>5036</v>
      </c>
      <c r="AQ2862" s="61" t="s">
        <v>5224</v>
      </c>
      <c r="AR2862" s="28">
        <v>566</v>
      </c>
      <c r="AS2862" s="28">
        <v>0</v>
      </c>
      <c r="AT2862" s="28">
        <v>0</v>
      </c>
      <c r="AU2862" s="62"/>
      <c r="DV2862" s="31" t="s">
        <v>100</v>
      </c>
      <c r="DW2862" s="31" t="s">
        <v>109</v>
      </c>
      <c r="DX2862" s="63"/>
      <c r="DY2862" s="63"/>
      <c r="DZ2862" s="63"/>
      <c r="EA2862" s="167"/>
      <c r="EB2862" s="60"/>
      <c r="EC2862" s="60"/>
      <c r="ED2862" s="60"/>
      <c r="EE2862" s="60"/>
      <c r="EF2862" s="60"/>
      <c r="EG2862" s="60"/>
      <c r="EH2862" s="60"/>
      <c r="EI2862" s="60"/>
      <c r="EJ2862" s="60"/>
      <c r="EK2862" s="60"/>
      <c r="EL2862" s="60"/>
      <c r="EM2862" s="60"/>
      <c r="EN2862" s="60"/>
      <c r="EO2862" s="60"/>
      <c r="EP2862" s="60"/>
      <c r="EQ2862" s="60"/>
      <c r="ER2862" s="60"/>
      <c r="ES2862" s="60"/>
      <c r="ET2862" s="60"/>
      <c r="EU2862" s="60"/>
      <c r="EV2862" s="60"/>
      <c r="EW2862" s="60"/>
      <c r="EX2862" s="60"/>
      <c r="EY2862" s="60"/>
      <c r="EZ2862" s="60"/>
      <c r="FA2862" s="60"/>
      <c r="FB2862" s="60"/>
    </row>
    <row r="2863" spans="22:158" x14ac:dyDescent="0.25">
      <c r="V2863" s="1"/>
      <c r="W2863" s="33"/>
      <c r="X2863" s="33"/>
      <c r="AH2863" s="38">
        <v>100</v>
      </c>
      <c r="AI2863" s="38">
        <v>145</v>
      </c>
      <c r="AJ2863" s="38">
        <v>13310</v>
      </c>
      <c r="AK2863" s="38">
        <v>30</v>
      </c>
      <c r="AL2863" s="38">
        <v>3602758</v>
      </c>
      <c r="AM2863" s="61" t="s">
        <v>1816</v>
      </c>
      <c r="AN2863" s="61" t="s">
        <v>1691</v>
      </c>
      <c r="AO2863" s="61" t="s">
        <v>5108</v>
      </c>
      <c r="AP2863" s="61" t="s">
        <v>5036</v>
      </c>
      <c r="AQ2863" s="61" t="s">
        <v>5224</v>
      </c>
      <c r="AR2863" s="28">
        <v>16890</v>
      </c>
      <c r="AS2863" s="28">
        <v>0</v>
      </c>
      <c r="AT2863" s="28">
        <v>0</v>
      </c>
      <c r="AU2863" s="62"/>
      <c r="DV2863" s="31" t="s">
        <v>100</v>
      </c>
      <c r="DW2863" s="31" t="s">
        <v>109</v>
      </c>
      <c r="DX2863" s="63"/>
      <c r="DY2863" s="63"/>
      <c r="DZ2863" s="63"/>
      <c r="EA2863" s="167"/>
      <c r="EB2863" s="60"/>
      <c r="EC2863" s="60"/>
      <c r="ED2863" s="60"/>
      <c r="EE2863" s="60"/>
      <c r="EF2863" s="60"/>
      <c r="EG2863" s="60"/>
      <c r="EH2863" s="60"/>
      <c r="EI2863" s="60"/>
      <c r="EJ2863" s="60"/>
      <c r="EK2863" s="60"/>
      <c r="EL2863" s="60"/>
      <c r="EM2863" s="60"/>
      <c r="EN2863" s="60"/>
      <c r="EO2863" s="60"/>
      <c r="EP2863" s="60"/>
      <c r="EQ2863" s="60"/>
      <c r="ER2863" s="60"/>
      <c r="ES2863" s="60"/>
      <c r="ET2863" s="60"/>
      <c r="EU2863" s="60"/>
      <c r="EV2863" s="60"/>
      <c r="EW2863" s="60"/>
      <c r="EX2863" s="60"/>
      <c r="EY2863" s="60"/>
      <c r="EZ2863" s="60"/>
      <c r="FA2863" s="60"/>
      <c r="FB2863" s="60"/>
    </row>
    <row r="2864" spans="22:158" x14ac:dyDescent="0.25">
      <c r="W2864" s="33"/>
      <c r="X2864" s="33"/>
      <c r="AH2864" s="38">
        <v>100</v>
      </c>
      <c r="AI2864" s="38">
        <v>145</v>
      </c>
      <c r="AJ2864" s="38">
        <v>18710</v>
      </c>
      <c r="AK2864" s="38">
        <v>30</v>
      </c>
      <c r="AL2864" s="38">
        <v>3602758</v>
      </c>
      <c r="AM2864" s="61" t="s">
        <v>1816</v>
      </c>
      <c r="AN2864" s="61" t="s">
        <v>1691</v>
      </c>
      <c r="AO2864" s="61" t="s">
        <v>1671</v>
      </c>
      <c r="AP2864" s="61" t="s">
        <v>5036</v>
      </c>
      <c r="AQ2864" s="61" t="s">
        <v>5224</v>
      </c>
      <c r="AR2864" s="28">
        <v>3694.3</v>
      </c>
      <c r="AS2864" s="28">
        <v>154</v>
      </c>
      <c r="AT2864" s="28">
        <v>0</v>
      </c>
      <c r="AU2864" s="62"/>
      <c r="DV2864" s="31" t="s">
        <v>100</v>
      </c>
      <c r="DW2864" s="31" t="s">
        <v>109</v>
      </c>
      <c r="DX2864" s="63"/>
      <c r="DY2864" s="63"/>
      <c r="DZ2864" s="63"/>
      <c r="EA2864" s="167"/>
      <c r="EB2864" s="60"/>
      <c r="EC2864" s="60"/>
      <c r="ED2864" s="60"/>
      <c r="EE2864" s="60"/>
      <c r="EF2864" s="60"/>
      <c r="EG2864" s="60"/>
      <c r="EH2864" s="60"/>
      <c r="EI2864" s="60"/>
      <c r="EJ2864" s="60"/>
      <c r="EK2864" s="60"/>
      <c r="EL2864" s="60"/>
      <c r="EM2864" s="60"/>
      <c r="EN2864" s="60"/>
      <c r="EO2864" s="60"/>
      <c r="EP2864" s="60"/>
      <c r="EQ2864" s="60"/>
      <c r="ER2864" s="60"/>
      <c r="ES2864" s="60"/>
      <c r="ET2864" s="60"/>
      <c r="EU2864" s="60"/>
      <c r="EV2864" s="60"/>
      <c r="EW2864" s="60"/>
      <c r="EX2864" s="60"/>
      <c r="EY2864" s="60"/>
      <c r="EZ2864" s="60"/>
      <c r="FA2864" s="60"/>
      <c r="FB2864" s="60"/>
    </row>
    <row r="2865" spans="22:158" x14ac:dyDescent="0.25">
      <c r="W2865" s="33"/>
      <c r="X2865" s="33"/>
      <c r="AH2865" s="38">
        <v>100</v>
      </c>
      <c r="AI2865" s="38">
        <v>150</v>
      </c>
      <c r="AJ2865" s="38">
        <v>15550</v>
      </c>
      <c r="AK2865" s="38">
        <v>30</v>
      </c>
      <c r="AL2865" s="38">
        <v>3602758</v>
      </c>
      <c r="AM2865" s="61" t="s">
        <v>1816</v>
      </c>
      <c r="AN2865" s="61" t="s">
        <v>1695</v>
      </c>
      <c r="AO2865" s="61" t="s">
        <v>1602</v>
      </c>
      <c r="AP2865" s="61" t="s">
        <v>5036</v>
      </c>
      <c r="AQ2865" s="61" t="s">
        <v>5224</v>
      </c>
      <c r="AR2865" s="28">
        <v>0</v>
      </c>
      <c r="AS2865" s="28">
        <v>1782</v>
      </c>
      <c r="AT2865" s="28">
        <v>0</v>
      </c>
      <c r="AU2865" s="62"/>
      <c r="DV2865" s="31" t="s">
        <v>100</v>
      </c>
      <c r="DW2865" s="31" t="s">
        <v>110</v>
      </c>
      <c r="DX2865" s="63"/>
      <c r="DY2865" s="63"/>
      <c r="DZ2865" s="63"/>
      <c r="EA2865" s="167"/>
      <c r="EB2865" s="60"/>
      <c r="EC2865" s="60"/>
      <c r="ED2865" s="60"/>
      <c r="EE2865" s="60"/>
      <c r="EF2865" s="60"/>
      <c r="EG2865" s="60"/>
      <c r="EH2865" s="60"/>
      <c r="EI2865" s="60"/>
      <c r="EJ2865" s="60"/>
      <c r="EK2865" s="60"/>
      <c r="EL2865" s="60"/>
      <c r="EM2865" s="60"/>
      <c r="EN2865" s="60"/>
      <c r="EO2865" s="60"/>
      <c r="EP2865" s="60"/>
      <c r="EQ2865" s="60"/>
      <c r="ER2865" s="60"/>
      <c r="ES2865" s="60"/>
      <c r="ET2865" s="60"/>
      <c r="EU2865" s="60"/>
      <c r="EV2865" s="60"/>
      <c r="EW2865" s="60"/>
      <c r="EX2865" s="60"/>
      <c r="EY2865" s="60"/>
      <c r="EZ2865" s="60"/>
      <c r="FA2865" s="60"/>
      <c r="FB2865" s="60"/>
    </row>
    <row r="2866" spans="22:158" x14ac:dyDescent="0.25">
      <c r="V2866" s="1"/>
      <c r="W2866" s="33"/>
      <c r="X2866" s="33"/>
      <c r="AH2866" s="38">
        <v>100</v>
      </c>
      <c r="AI2866" s="38">
        <v>155</v>
      </c>
      <c r="AJ2866" s="38">
        <v>10650</v>
      </c>
      <c r="AK2866" s="38">
        <v>30</v>
      </c>
      <c r="AL2866" s="38">
        <v>3602758</v>
      </c>
      <c r="AM2866" s="61" t="s">
        <v>1816</v>
      </c>
      <c r="AN2866" s="61" t="s">
        <v>1686</v>
      </c>
      <c r="AO2866" s="61" t="s">
        <v>5056</v>
      </c>
      <c r="AP2866" s="61" t="s">
        <v>5036</v>
      </c>
      <c r="AQ2866" s="61" t="s">
        <v>5224</v>
      </c>
      <c r="AR2866" s="28">
        <v>210451.7</v>
      </c>
      <c r="AS2866" s="28">
        <v>163864</v>
      </c>
      <c r="AT2866" s="28">
        <v>0</v>
      </c>
      <c r="AU2866" s="62"/>
      <c r="DV2866" s="31" t="s">
        <v>100</v>
      </c>
      <c r="DW2866" s="31" t="s">
        <v>111</v>
      </c>
      <c r="DX2866" s="63"/>
      <c r="DY2866" s="63"/>
      <c r="DZ2866" s="63"/>
      <c r="EA2866" s="167"/>
      <c r="EB2866" s="60"/>
      <c r="EC2866" s="60"/>
      <c r="ED2866" s="60"/>
      <c r="EE2866" s="60"/>
      <c r="EF2866" s="60"/>
      <c r="EG2866" s="60"/>
      <c r="EH2866" s="60"/>
      <c r="EI2866" s="60"/>
      <c r="EJ2866" s="60"/>
      <c r="EK2866" s="60"/>
      <c r="EL2866" s="60"/>
      <c r="EM2866" s="60"/>
      <c r="EN2866" s="60"/>
      <c r="EO2866" s="60"/>
      <c r="EP2866" s="60"/>
      <c r="EQ2866" s="60"/>
      <c r="ER2866" s="60"/>
      <c r="ES2866" s="60"/>
      <c r="ET2866" s="60"/>
      <c r="EU2866" s="60"/>
      <c r="EV2866" s="60"/>
      <c r="EW2866" s="60"/>
      <c r="EX2866" s="60"/>
      <c r="EY2866" s="60"/>
      <c r="EZ2866" s="60"/>
      <c r="FA2866" s="60"/>
      <c r="FB2866" s="60"/>
    </row>
    <row r="2867" spans="22:158" x14ac:dyDescent="0.25">
      <c r="W2867" s="33"/>
      <c r="X2867" s="33"/>
      <c r="AH2867" s="38">
        <v>100</v>
      </c>
      <c r="AI2867" s="38">
        <v>155</v>
      </c>
      <c r="AJ2867" s="38">
        <v>12300</v>
      </c>
      <c r="AK2867" s="38">
        <v>30</v>
      </c>
      <c r="AL2867" s="38">
        <v>3602758</v>
      </c>
      <c r="AM2867" s="61" t="s">
        <v>1816</v>
      </c>
      <c r="AN2867" s="61" t="s">
        <v>1686</v>
      </c>
      <c r="AO2867" s="61" t="s">
        <v>5090</v>
      </c>
      <c r="AP2867" s="61" t="s">
        <v>5036</v>
      </c>
      <c r="AQ2867" s="61" t="s">
        <v>5224</v>
      </c>
      <c r="AR2867" s="28">
        <v>0</v>
      </c>
      <c r="AS2867" s="28">
        <v>0</v>
      </c>
      <c r="AT2867" s="28">
        <v>1240</v>
      </c>
      <c r="AU2867" s="62"/>
      <c r="DV2867" s="31" t="s">
        <v>100</v>
      </c>
      <c r="DW2867" s="31" t="s">
        <v>111</v>
      </c>
      <c r="DX2867" s="63"/>
      <c r="DY2867" s="63"/>
      <c r="DZ2867" s="63"/>
      <c r="EA2867" s="167"/>
      <c r="EB2867" s="60"/>
      <c r="EC2867" s="60"/>
      <c r="ED2867" s="60"/>
      <c r="EE2867" s="60"/>
      <c r="EF2867" s="60"/>
      <c r="EG2867" s="60"/>
      <c r="EH2867" s="60"/>
      <c r="EI2867" s="60"/>
      <c r="EJ2867" s="60"/>
      <c r="EK2867" s="60"/>
      <c r="EL2867" s="60"/>
      <c r="EM2867" s="60"/>
      <c r="EN2867" s="60"/>
      <c r="EO2867" s="60"/>
      <c r="EP2867" s="60"/>
      <c r="EQ2867" s="60"/>
      <c r="ER2867" s="60"/>
      <c r="ES2867" s="60"/>
      <c r="ET2867" s="60"/>
      <c r="EU2867" s="60"/>
      <c r="EV2867" s="60"/>
      <c r="EW2867" s="60"/>
      <c r="EX2867" s="60"/>
      <c r="EY2867" s="60"/>
      <c r="EZ2867" s="60"/>
      <c r="FA2867" s="60"/>
      <c r="FB2867" s="60"/>
    </row>
    <row r="2868" spans="22:158" x14ac:dyDescent="0.25">
      <c r="W2868" s="33"/>
      <c r="X2868" s="33"/>
      <c r="AH2868" s="38">
        <v>100</v>
      </c>
      <c r="AI2868" s="38">
        <v>155</v>
      </c>
      <c r="AJ2868" s="38">
        <v>18200</v>
      </c>
      <c r="AK2868" s="38">
        <v>30</v>
      </c>
      <c r="AL2868" s="38">
        <v>3602758</v>
      </c>
      <c r="AM2868" s="61" t="s">
        <v>1816</v>
      </c>
      <c r="AN2868" s="61" t="s">
        <v>1686</v>
      </c>
      <c r="AO2868" s="61" t="s">
        <v>1660</v>
      </c>
      <c r="AP2868" s="61" t="s">
        <v>5036</v>
      </c>
      <c r="AQ2868" s="61" t="s">
        <v>5224</v>
      </c>
      <c r="AR2868" s="28">
        <v>1782</v>
      </c>
      <c r="AS2868" s="28">
        <v>0</v>
      </c>
      <c r="AT2868" s="28">
        <v>0</v>
      </c>
      <c r="AU2868" s="62"/>
      <c r="DV2868" s="31" t="s">
        <v>100</v>
      </c>
      <c r="DW2868" s="31" t="s">
        <v>111</v>
      </c>
      <c r="DX2868" s="63"/>
      <c r="DY2868" s="63"/>
      <c r="DZ2868" s="63"/>
      <c r="EA2868" s="167"/>
      <c r="EB2868" s="60"/>
      <c r="EC2868" s="60"/>
      <c r="ED2868" s="60"/>
      <c r="EE2868" s="60"/>
      <c r="EF2868" s="60"/>
      <c r="EG2868" s="60"/>
      <c r="EH2868" s="60"/>
      <c r="EI2868" s="60"/>
      <c r="EJ2868" s="60"/>
      <c r="EK2868" s="60"/>
      <c r="EL2868" s="60"/>
      <c r="EM2868" s="60"/>
      <c r="EN2868" s="60"/>
      <c r="EO2868" s="60"/>
      <c r="EP2868" s="60"/>
      <c r="EQ2868" s="60"/>
      <c r="ER2868" s="60"/>
      <c r="ES2868" s="60"/>
      <c r="ET2868" s="60"/>
      <c r="EU2868" s="60"/>
      <c r="EV2868" s="60"/>
      <c r="EW2868" s="60"/>
      <c r="EX2868" s="60"/>
      <c r="EY2868" s="60"/>
      <c r="EZ2868" s="60"/>
      <c r="FA2868" s="60"/>
      <c r="FB2868" s="60"/>
    </row>
    <row r="2869" spans="22:158" x14ac:dyDescent="0.25">
      <c r="W2869" s="33"/>
      <c r="X2869" s="33"/>
      <c r="AH2869" s="38">
        <v>100</v>
      </c>
      <c r="AI2869" s="38">
        <v>105</v>
      </c>
      <c r="AJ2869" s="38">
        <v>10500</v>
      </c>
      <c r="AK2869" s="38">
        <v>30</v>
      </c>
      <c r="AL2869" s="38">
        <v>3604258</v>
      </c>
      <c r="AM2869" s="61" t="s">
        <v>1816</v>
      </c>
      <c r="AN2869" s="61" t="s">
        <v>1688</v>
      </c>
      <c r="AO2869" s="61" t="s">
        <v>5053</v>
      </c>
      <c r="AP2869" s="61" t="s">
        <v>5036</v>
      </c>
      <c r="AQ2869" s="61" t="s">
        <v>5225</v>
      </c>
      <c r="AR2869" s="28">
        <v>323800.40000000002</v>
      </c>
      <c r="AS2869" s="28">
        <v>685545</v>
      </c>
      <c r="AT2869" s="28">
        <v>0</v>
      </c>
      <c r="AU2869" s="62"/>
      <c r="DV2869" s="31" t="s">
        <v>112</v>
      </c>
      <c r="DW2869" s="31" t="s">
        <v>113</v>
      </c>
      <c r="DX2869" s="63"/>
      <c r="DY2869" s="63"/>
      <c r="DZ2869" s="63"/>
      <c r="EA2869" s="167"/>
      <c r="EB2869" s="60"/>
      <c r="EC2869" s="60"/>
      <c r="ED2869" s="60"/>
      <c r="EE2869" s="60"/>
      <c r="EF2869" s="60"/>
      <c r="EG2869" s="60"/>
      <c r="EH2869" s="60"/>
      <c r="EI2869" s="60"/>
      <c r="EJ2869" s="60"/>
      <c r="EK2869" s="60"/>
      <c r="EL2869" s="60"/>
      <c r="EM2869" s="60"/>
      <c r="EN2869" s="60"/>
      <c r="EO2869" s="60"/>
      <c r="EP2869" s="60"/>
      <c r="EQ2869" s="60"/>
      <c r="ER2869" s="60"/>
      <c r="ES2869" s="60"/>
      <c r="ET2869" s="60"/>
      <c r="EU2869" s="60"/>
      <c r="EV2869" s="60"/>
      <c r="EW2869" s="60"/>
      <c r="EX2869" s="60"/>
      <c r="EY2869" s="60"/>
      <c r="EZ2869" s="60"/>
      <c r="FA2869" s="60"/>
      <c r="FB2869" s="60"/>
    </row>
    <row r="2870" spans="22:158" x14ac:dyDescent="0.25">
      <c r="W2870" s="33"/>
      <c r="X2870" s="33"/>
      <c r="AH2870" s="38">
        <v>100</v>
      </c>
      <c r="AI2870" s="38">
        <v>105</v>
      </c>
      <c r="AJ2870" s="38">
        <v>10750</v>
      </c>
      <c r="AK2870" s="38">
        <v>30</v>
      </c>
      <c r="AL2870" s="38">
        <v>3604258</v>
      </c>
      <c r="AM2870" s="61" t="s">
        <v>1816</v>
      </c>
      <c r="AN2870" s="61" t="s">
        <v>1688</v>
      </c>
      <c r="AO2870" s="61" t="s">
        <v>5058</v>
      </c>
      <c r="AP2870" s="61" t="s">
        <v>5036</v>
      </c>
      <c r="AQ2870" s="61" t="s">
        <v>5225</v>
      </c>
      <c r="AR2870" s="28">
        <v>425319.8</v>
      </c>
      <c r="AS2870" s="28">
        <v>41441</v>
      </c>
      <c r="AT2870" s="28">
        <v>0</v>
      </c>
      <c r="AU2870" s="62"/>
      <c r="DV2870" s="31" t="s">
        <v>112</v>
      </c>
      <c r="DW2870" s="31" t="s">
        <v>113</v>
      </c>
      <c r="DX2870" s="63"/>
      <c r="DY2870" s="63"/>
      <c r="DZ2870" s="63"/>
      <c r="EA2870" s="167"/>
      <c r="EB2870" s="60"/>
      <c r="EC2870" s="60"/>
      <c r="ED2870" s="60"/>
      <c r="EE2870" s="60"/>
      <c r="EF2870" s="60"/>
      <c r="EG2870" s="60"/>
      <c r="EH2870" s="60"/>
      <c r="EI2870" s="60"/>
      <c r="EJ2870" s="60"/>
      <c r="EK2870" s="60"/>
      <c r="EL2870" s="60"/>
      <c r="EM2870" s="60"/>
      <c r="EN2870" s="60"/>
      <c r="EO2870" s="60"/>
      <c r="EP2870" s="60"/>
      <c r="EQ2870" s="60"/>
      <c r="ER2870" s="60"/>
      <c r="ES2870" s="60"/>
      <c r="ET2870" s="60"/>
      <c r="EU2870" s="60"/>
      <c r="EV2870" s="60"/>
      <c r="EW2870" s="60"/>
      <c r="EX2870" s="60"/>
      <c r="EY2870" s="60"/>
      <c r="EZ2870" s="60"/>
      <c r="FA2870" s="60"/>
      <c r="FB2870" s="60"/>
    </row>
    <row r="2871" spans="22:158" x14ac:dyDescent="0.25">
      <c r="W2871" s="33"/>
      <c r="X2871" s="33"/>
      <c r="AH2871" s="38">
        <v>100</v>
      </c>
      <c r="AI2871" s="38">
        <v>105</v>
      </c>
      <c r="AJ2871" s="38">
        <v>11450</v>
      </c>
      <c r="AK2871" s="38">
        <v>30</v>
      </c>
      <c r="AL2871" s="38">
        <v>3604258</v>
      </c>
      <c r="AM2871" s="61" t="s">
        <v>1816</v>
      </c>
      <c r="AN2871" s="61" t="s">
        <v>1688</v>
      </c>
      <c r="AO2871" s="61" t="s">
        <v>5072</v>
      </c>
      <c r="AP2871" s="61" t="s">
        <v>5036</v>
      </c>
      <c r="AQ2871" s="61" t="s">
        <v>5225</v>
      </c>
      <c r="AR2871" s="28">
        <v>243388.4</v>
      </c>
      <c r="AS2871" s="28">
        <v>581200</v>
      </c>
      <c r="AT2871" s="28">
        <v>0</v>
      </c>
      <c r="AU2871" s="62"/>
      <c r="DV2871" s="31" t="s">
        <v>112</v>
      </c>
      <c r="DW2871" s="31" t="s">
        <v>113</v>
      </c>
      <c r="DX2871" s="63"/>
      <c r="DY2871" s="63"/>
      <c r="DZ2871" s="63"/>
      <c r="EA2871" s="167"/>
      <c r="EB2871" s="60"/>
      <c r="EC2871" s="60"/>
      <c r="ED2871" s="60"/>
      <c r="EE2871" s="60"/>
      <c r="EF2871" s="60"/>
      <c r="EG2871" s="60"/>
      <c r="EH2871" s="60"/>
      <c r="EI2871" s="60"/>
      <c r="EJ2871" s="60"/>
      <c r="EK2871" s="60"/>
      <c r="EL2871" s="60"/>
      <c r="EM2871" s="60"/>
      <c r="EN2871" s="60"/>
      <c r="EO2871" s="60"/>
      <c r="EP2871" s="60"/>
      <c r="EQ2871" s="60"/>
      <c r="ER2871" s="60"/>
      <c r="ES2871" s="60"/>
      <c r="ET2871" s="60"/>
      <c r="EU2871" s="60"/>
      <c r="EV2871" s="60"/>
      <c r="EW2871" s="60"/>
      <c r="EX2871" s="60"/>
      <c r="EY2871" s="60"/>
      <c r="EZ2871" s="60"/>
      <c r="FA2871" s="60"/>
      <c r="FB2871" s="60"/>
    </row>
    <row r="2872" spans="22:158" x14ac:dyDescent="0.25">
      <c r="W2872" s="33"/>
      <c r="X2872" s="33"/>
      <c r="AH2872" s="38">
        <v>100</v>
      </c>
      <c r="AI2872" s="38">
        <v>105</v>
      </c>
      <c r="AJ2872" s="38">
        <v>12850</v>
      </c>
      <c r="AK2872" s="38">
        <v>30</v>
      </c>
      <c r="AL2872" s="38">
        <v>3604258</v>
      </c>
      <c r="AM2872" s="61" t="s">
        <v>1816</v>
      </c>
      <c r="AN2872" s="61" t="s">
        <v>1688</v>
      </c>
      <c r="AO2872" s="61" t="s">
        <v>5098</v>
      </c>
      <c r="AP2872" s="61" t="s">
        <v>5036</v>
      </c>
      <c r="AQ2872" s="61" t="s">
        <v>5225</v>
      </c>
      <c r="AR2872" s="28">
        <v>0</v>
      </c>
      <c r="AS2872" s="28">
        <v>39154</v>
      </c>
      <c r="AT2872" s="28">
        <v>0</v>
      </c>
      <c r="AU2872" s="62"/>
      <c r="DV2872" s="31" t="s">
        <v>112</v>
      </c>
      <c r="DW2872" s="31" t="s">
        <v>113</v>
      </c>
      <c r="DX2872" s="63"/>
      <c r="DY2872" s="63"/>
      <c r="DZ2872" s="63"/>
      <c r="EA2872" s="167"/>
      <c r="EB2872" s="60"/>
      <c r="EC2872" s="60"/>
      <c r="ED2872" s="60"/>
      <c r="EE2872" s="60"/>
      <c r="EF2872" s="60"/>
      <c r="EG2872" s="60"/>
      <c r="EH2872" s="60"/>
      <c r="EI2872" s="60"/>
      <c r="EJ2872" s="60"/>
      <c r="EK2872" s="60"/>
      <c r="EL2872" s="60"/>
      <c r="EM2872" s="60"/>
      <c r="EN2872" s="60"/>
      <c r="EO2872" s="60"/>
      <c r="EP2872" s="60"/>
      <c r="EQ2872" s="60"/>
      <c r="ER2872" s="60"/>
      <c r="ES2872" s="60"/>
      <c r="ET2872" s="60"/>
      <c r="EU2872" s="60"/>
      <c r="EV2872" s="60"/>
      <c r="EW2872" s="60"/>
      <c r="EX2872" s="60"/>
      <c r="EY2872" s="60"/>
      <c r="EZ2872" s="60"/>
      <c r="FA2872" s="60"/>
      <c r="FB2872" s="60"/>
    </row>
    <row r="2873" spans="22:158" x14ac:dyDescent="0.25">
      <c r="W2873" s="33"/>
      <c r="X2873" s="33"/>
      <c r="AH2873" s="38">
        <v>100</v>
      </c>
      <c r="AI2873" s="38">
        <v>105</v>
      </c>
      <c r="AJ2873" s="38">
        <v>13100</v>
      </c>
      <c r="AK2873" s="38">
        <v>30</v>
      </c>
      <c r="AL2873" s="38">
        <v>3604258</v>
      </c>
      <c r="AM2873" s="61" t="s">
        <v>1816</v>
      </c>
      <c r="AN2873" s="61" t="s">
        <v>1688</v>
      </c>
      <c r="AO2873" s="61" t="s">
        <v>5104</v>
      </c>
      <c r="AP2873" s="61" t="s">
        <v>5036</v>
      </c>
      <c r="AQ2873" s="61" t="s">
        <v>5225</v>
      </c>
      <c r="AR2873" s="28">
        <v>1991</v>
      </c>
      <c r="AS2873" s="28">
        <v>45</v>
      </c>
      <c r="AT2873" s="28">
        <v>0</v>
      </c>
      <c r="AU2873" s="62"/>
      <c r="DV2873" s="31" t="s">
        <v>112</v>
      </c>
      <c r="DW2873" s="31" t="s">
        <v>113</v>
      </c>
      <c r="DX2873" s="63"/>
      <c r="DY2873" s="63"/>
      <c r="DZ2873" s="63"/>
      <c r="EA2873" s="167"/>
      <c r="EB2873" s="60"/>
      <c r="EC2873" s="60"/>
      <c r="ED2873" s="60"/>
      <c r="EE2873" s="60"/>
      <c r="EF2873" s="60"/>
      <c r="EG2873" s="60"/>
      <c r="EH2873" s="60"/>
      <c r="EI2873" s="60"/>
      <c r="EJ2873" s="60"/>
      <c r="EK2873" s="60"/>
      <c r="EL2873" s="60"/>
      <c r="EM2873" s="60"/>
      <c r="EN2873" s="60"/>
      <c r="EO2873" s="60"/>
      <c r="EP2873" s="60"/>
      <c r="EQ2873" s="60"/>
      <c r="ER2873" s="60"/>
      <c r="ES2873" s="60"/>
      <c r="ET2873" s="60"/>
      <c r="EU2873" s="60"/>
      <c r="EV2873" s="60"/>
      <c r="EW2873" s="60"/>
      <c r="EX2873" s="60"/>
      <c r="EY2873" s="60"/>
      <c r="EZ2873" s="60"/>
      <c r="FA2873" s="60"/>
      <c r="FB2873" s="60"/>
    </row>
    <row r="2874" spans="22:158" x14ac:dyDescent="0.25">
      <c r="W2874" s="33"/>
      <c r="X2874" s="33"/>
      <c r="AH2874" s="38">
        <v>100</v>
      </c>
      <c r="AI2874" s="38">
        <v>105</v>
      </c>
      <c r="AJ2874" s="38">
        <v>13800</v>
      </c>
      <c r="AK2874" s="38">
        <v>30</v>
      </c>
      <c r="AL2874" s="38">
        <v>3604258</v>
      </c>
      <c r="AM2874" s="61" t="s">
        <v>1816</v>
      </c>
      <c r="AN2874" s="61" t="s">
        <v>1688</v>
      </c>
      <c r="AO2874" s="61" t="s">
        <v>5120</v>
      </c>
      <c r="AP2874" s="61" t="s">
        <v>5036</v>
      </c>
      <c r="AQ2874" s="61" t="s">
        <v>5225</v>
      </c>
      <c r="AR2874" s="28">
        <v>471236.5</v>
      </c>
      <c r="AS2874" s="28">
        <v>179581</v>
      </c>
      <c r="AT2874" s="28">
        <v>0</v>
      </c>
      <c r="AU2874" s="62"/>
      <c r="DV2874" s="31" t="s">
        <v>112</v>
      </c>
      <c r="DW2874" s="31" t="s">
        <v>113</v>
      </c>
      <c r="DX2874" s="63"/>
      <c r="DY2874" s="63"/>
      <c r="DZ2874" s="63"/>
      <c r="EA2874" s="167"/>
      <c r="EB2874" s="60"/>
      <c r="EC2874" s="60"/>
      <c r="ED2874" s="60"/>
      <c r="EE2874" s="60"/>
      <c r="EF2874" s="60"/>
      <c r="EG2874" s="60"/>
      <c r="EH2874" s="60"/>
      <c r="EI2874" s="60"/>
      <c r="EJ2874" s="60"/>
      <c r="EK2874" s="60"/>
      <c r="EL2874" s="60"/>
      <c r="EM2874" s="60"/>
      <c r="EN2874" s="60"/>
      <c r="EO2874" s="60"/>
      <c r="EP2874" s="60"/>
      <c r="EQ2874" s="60"/>
      <c r="ER2874" s="60"/>
      <c r="ES2874" s="60"/>
      <c r="ET2874" s="60"/>
      <c r="EU2874" s="60"/>
      <c r="EV2874" s="60"/>
      <c r="EW2874" s="60"/>
      <c r="EX2874" s="60"/>
      <c r="EY2874" s="60"/>
      <c r="EZ2874" s="60"/>
      <c r="FA2874" s="60"/>
      <c r="FB2874" s="60"/>
    </row>
    <row r="2875" spans="22:158" x14ac:dyDescent="0.25">
      <c r="W2875" s="33"/>
      <c r="X2875" s="33"/>
      <c r="AH2875" s="38">
        <v>100</v>
      </c>
      <c r="AI2875" s="38">
        <v>105</v>
      </c>
      <c r="AJ2875" s="38">
        <v>14000</v>
      </c>
      <c r="AK2875" s="38">
        <v>30</v>
      </c>
      <c r="AL2875" s="38">
        <v>3604258</v>
      </c>
      <c r="AM2875" s="61" t="s">
        <v>1816</v>
      </c>
      <c r="AN2875" s="61" t="s">
        <v>1688</v>
      </c>
      <c r="AO2875" s="61" t="s">
        <v>5124</v>
      </c>
      <c r="AP2875" s="61" t="s">
        <v>5036</v>
      </c>
      <c r="AQ2875" s="61" t="s">
        <v>5225</v>
      </c>
      <c r="AR2875" s="28">
        <v>406213.8</v>
      </c>
      <c r="AS2875" s="28">
        <v>295604</v>
      </c>
      <c r="AT2875" s="28">
        <v>0</v>
      </c>
      <c r="AU2875" s="62"/>
      <c r="DV2875" s="31" t="s">
        <v>112</v>
      </c>
      <c r="DW2875" s="31" t="s">
        <v>113</v>
      </c>
      <c r="DX2875" s="63"/>
      <c r="DY2875" s="63"/>
      <c r="DZ2875" s="63"/>
      <c r="EA2875" s="167"/>
      <c r="EB2875" s="60"/>
      <c r="EC2875" s="60"/>
      <c r="ED2875" s="60"/>
      <c r="EE2875" s="60"/>
      <c r="EF2875" s="60"/>
      <c r="EG2875" s="60"/>
      <c r="EH2875" s="60"/>
      <c r="EI2875" s="60"/>
      <c r="EJ2875" s="60"/>
      <c r="EK2875" s="60"/>
      <c r="EL2875" s="60"/>
      <c r="EM2875" s="60"/>
      <c r="EN2875" s="60"/>
      <c r="EO2875" s="60"/>
      <c r="EP2875" s="60"/>
      <c r="EQ2875" s="60"/>
      <c r="ER2875" s="60"/>
      <c r="ES2875" s="60"/>
      <c r="ET2875" s="60"/>
      <c r="EU2875" s="60"/>
      <c r="EV2875" s="60"/>
      <c r="EW2875" s="60"/>
      <c r="EX2875" s="60"/>
      <c r="EY2875" s="60"/>
      <c r="EZ2875" s="60"/>
      <c r="FA2875" s="60"/>
      <c r="FB2875" s="60"/>
    </row>
    <row r="2876" spans="22:158" x14ac:dyDescent="0.25">
      <c r="W2876" s="33"/>
      <c r="X2876" s="33"/>
      <c r="AH2876" s="38">
        <v>100</v>
      </c>
      <c r="AI2876" s="38">
        <v>105</v>
      </c>
      <c r="AJ2876" s="38">
        <v>14900</v>
      </c>
      <c r="AK2876" s="38">
        <v>30</v>
      </c>
      <c r="AL2876" s="38">
        <v>3604258</v>
      </c>
      <c r="AM2876" s="61" t="s">
        <v>1816</v>
      </c>
      <c r="AN2876" s="61" t="s">
        <v>1688</v>
      </c>
      <c r="AO2876" s="61" t="s">
        <v>1587</v>
      </c>
      <c r="AP2876" s="61" t="s">
        <v>5036</v>
      </c>
      <c r="AQ2876" s="61" t="s">
        <v>5225</v>
      </c>
      <c r="AR2876" s="28">
        <v>740558.7</v>
      </c>
      <c r="AS2876" s="28">
        <v>376366</v>
      </c>
      <c r="AT2876" s="28">
        <v>0</v>
      </c>
      <c r="AU2876" s="62"/>
      <c r="DV2876" s="31" t="s">
        <v>112</v>
      </c>
      <c r="DW2876" s="31" t="s">
        <v>113</v>
      </c>
      <c r="DX2876" s="63"/>
      <c r="DY2876" s="63"/>
      <c r="DZ2876" s="63"/>
      <c r="EA2876" s="167"/>
      <c r="EB2876" s="60"/>
      <c r="EC2876" s="60"/>
      <c r="ED2876" s="60"/>
      <c r="EE2876" s="60"/>
      <c r="EF2876" s="60"/>
      <c r="EG2876" s="60"/>
      <c r="EH2876" s="60"/>
      <c r="EI2876" s="60"/>
      <c r="EJ2876" s="60"/>
      <c r="EK2876" s="60"/>
      <c r="EL2876" s="60"/>
      <c r="EM2876" s="60"/>
      <c r="EN2876" s="60"/>
      <c r="EO2876" s="60"/>
      <c r="EP2876" s="60"/>
      <c r="EQ2876" s="60"/>
      <c r="ER2876" s="60"/>
      <c r="ES2876" s="60"/>
      <c r="ET2876" s="60"/>
      <c r="EU2876" s="60"/>
      <c r="EV2876" s="60"/>
      <c r="EW2876" s="60"/>
      <c r="EX2876" s="60"/>
      <c r="EY2876" s="60"/>
      <c r="EZ2876" s="60"/>
      <c r="FA2876" s="60"/>
      <c r="FB2876" s="60"/>
    </row>
    <row r="2877" spans="22:158" x14ac:dyDescent="0.25">
      <c r="W2877" s="33"/>
      <c r="X2877" s="33"/>
      <c r="AH2877" s="38">
        <v>100</v>
      </c>
      <c r="AI2877" s="38">
        <v>105</v>
      </c>
      <c r="AJ2877" s="38">
        <v>16350</v>
      </c>
      <c r="AK2877" s="38">
        <v>30</v>
      </c>
      <c r="AL2877" s="38">
        <v>3604258</v>
      </c>
      <c r="AM2877" s="61" t="s">
        <v>1816</v>
      </c>
      <c r="AN2877" s="61" t="s">
        <v>1688</v>
      </c>
      <c r="AO2877" s="61" t="s">
        <v>1618</v>
      </c>
      <c r="AP2877" s="61" t="s">
        <v>5036</v>
      </c>
      <c r="AQ2877" s="61" t="s">
        <v>5225</v>
      </c>
      <c r="AR2877" s="28">
        <v>68824.600000000006</v>
      </c>
      <c r="AS2877" s="28">
        <v>8949</v>
      </c>
      <c r="AT2877" s="28">
        <v>0</v>
      </c>
      <c r="AU2877" s="62"/>
      <c r="DV2877" s="31" t="s">
        <v>112</v>
      </c>
      <c r="DW2877" s="31" t="s">
        <v>113</v>
      </c>
      <c r="DX2877" s="63"/>
      <c r="DY2877" s="63"/>
      <c r="DZ2877" s="63"/>
      <c r="EA2877" s="167"/>
      <c r="EB2877" s="60"/>
      <c r="EC2877" s="60"/>
      <c r="ED2877" s="60"/>
      <c r="EE2877" s="60"/>
      <c r="EF2877" s="60"/>
      <c r="EG2877" s="60"/>
      <c r="EH2877" s="60"/>
      <c r="EI2877" s="60"/>
      <c r="EJ2877" s="60"/>
      <c r="EK2877" s="60"/>
      <c r="EL2877" s="60"/>
      <c r="EM2877" s="60"/>
      <c r="EN2877" s="60"/>
      <c r="EO2877" s="60"/>
      <c r="EP2877" s="60"/>
      <c r="EQ2877" s="60"/>
      <c r="ER2877" s="60"/>
      <c r="ES2877" s="60"/>
      <c r="ET2877" s="60"/>
      <c r="EU2877" s="60"/>
      <c r="EV2877" s="60"/>
      <c r="EW2877" s="60"/>
      <c r="EX2877" s="60"/>
      <c r="EY2877" s="60"/>
      <c r="EZ2877" s="60"/>
      <c r="FA2877" s="60"/>
      <c r="FB2877" s="60"/>
    </row>
    <row r="2878" spans="22:158" x14ac:dyDescent="0.25">
      <c r="W2878" s="33"/>
      <c r="X2878" s="33"/>
      <c r="AH2878" s="38">
        <v>100</v>
      </c>
      <c r="AI2878" s="38">
        <v>105</v>
      </c>
      <c r="AJ2878" s="38">
        <v>16370</v>
      </c>
      <c r="AK2878" s="38">
        <v>30</v>
      </c>
      <c r="AL2878" s="38">
        <v>3604258</v>
      </c>
      <c r="AM2878" s="61" t="s">
        <v>1816</v>
      </c>
      <c r="AN2878" s="61" t="s">
        <v>1688</v>
      </c>
      <c r="AO2878" s="61" t="s">
        <v>1619</v>
      </c>
      <c r="AP2878" s="61" t="s">
        <v>5036</v>
      </c>
      <c r="AQ2878" s="61" t="s">
        <v>5225</v>
      </c>
      <c r="AR2878" s="28">
        <v>0</v>
      </c>
      <c r="AS2878" s="28">
        <v>11448</v>
      </c>
      <c r="AT2878" s="28">
        <v>0</v>
      </c>
      <c r="AU2878" s="62"/>
      <c r="DV2878" s="31" t="s">
        <v>112</v>
      </c>
      <c r="DW2878" s="31" t="s">
        <v>113</v>
      </c>
      <c r="DX2878" s="63"/>
      <c r="DY2878" s="63"/>
      <c r="DZ2878" s="63"/>
      <c r="EA2878" s="167"/>
      <c r="EB2878" s="60"/>
      <c r="EC2878" s="60"/>
      <c r="ED2878" s="60"/>
      <c r="EE2878" s="60"/>
      <c r="EF2878" s="60"/>
      <c r="EG2878" s="60"/>
      <c r="EH2878" s="60"/>
      <c r="EI2878" s="60"/>
      <c r="EJ2878" s="60"/>
      <c r="EK2878" s="60"/>
      <c r="EL2878" s="60"/>
      <c r="EM2878" s="60"/>
      <c r="EN2878" s="60"/>
      <c r="EO2878" s="60"/>
      <c r="EP2878" s="60"/>
      <c r="EQ2878" s="60"/>
      <c r="ER2878" s="60"/>
      <c r="ES2878" s="60"/>
      <c r="ET2878" s="60"/>
      <c r="EU2878" s="60"/>
      <c r="EV2878" s="60"/>
      <c r="EW2878" s="60"/>
      <c r="EX2878" s="60"/>
      <c r="EY2878" s="60"/>
      <c r="EZ2878" s="60"/>
      <c r="FA2878" s="60"/>
      <c r="FB2878" s="60"/>
    </row>
    <row r="2879" spans="22:158" x14ac:dyDescent="0.25">
      <c r="W2879" s="33"/>
      <c r="X2879" s="33"/>
      <c r="AH2879" s="38">
        <v>100</v>
      </c>
      <c r="AI2879" s="38">
        <v>105</v>
      </c>
      <c r="AJ2879" s="38">
        <v>16550</v>
      </c>
      <c r="AK2879" s="38">
        <v>30</v>
      </c>
      <c r="AL2879" s="38">
        <v>3604258</v>
      </c>
      <c r="AM2879" s="61" t="s">
        <v>1816</v>
      </c>
      <c r="AN2879" s="61" t="s">
        <v>1688</v>
      </c>
      <c r="AO2879" s="61" t="s">
        <v>1624</v>
      </c>
      <c r="AP2879" s="61" t="s">
        <v>5036</v>
      </c>
      <c r="AQ2879" s="61" t="s">
        <v>5225</v>
      </c>
      <c r="AR2879" s="28">
        <v>4082.4</v>
      </c>
      <c r="AS2879" s="28">
        <v>0</v>
      </c>
      <c r="AT2879" s="28">
        <v>0</v>
      </c>
      <c r="AU2879" s="62"/>
      <c r="DV2879" s="31" t="s">
        <v>112</v>
      </c>
      <c r="DW2879" s="31" t="s">
        <v>113</v>
      </c>
      <c r="DX2879" s="63"/>
      <c r="DY2879" s="63"/>
      <c r="DZ2879" s="63"/>
      <c r="EA2879" s="167"/>
      <c r="EB2879" s="60"/>
      <c r="EC2879" s="60"/>
      <c r="ED2879" s="60"/>
      <c r="EE2879" s="60"/>
      <c r="EF2879" s="60"/>
      <c r="EG2879" s="60"/>
      <c r="EH2879" s="60"/>
      <c r="EI2879" s="60"/>
      <c r="EJ2879" s="60"/>
      <c r="EK2879" s="60"/>
      <c r="EL2879" s="60"/>
      <c r="EM2879" s="60"/>
      <c r="EN2879" s="60"/>
      <c r="EO2879" s="60"/>
      <c r="EP2879" s="60"/>
      <c r="EQ2879" s="60"/>
      <c r="ER2879" s="60"/>
      <c r="ES2879" s="60"/>
      <c r="ET2879" s="60"/>
      <c r="EU2879" s="60"/>
      <c r="EV2879" s="60"/>
      <c r="EW2879" s="60"/>
      <c r="EX2879" s="60"/>
      <c r="EY2879" s="60"/>
      <c r="EZ2879" s="60"/>
      <c r="FA2879" s="60"/>
      <c r="FB2879" s="60"/>
    </row>
    <row r="2880" spans="22:158" x14ac:dyDescent="0.25">
      <c r="W2880" s="33"/>
      <c r="X2880" s="33"/>
      <c r="AH2880" s="38">
        <v>100</v>
      </c>
      <c r="AI2880" s="38">
        <v>105</v>
      </c>
      <c r="AJ2880" s="38">
        <v>16650</v>
      </c>
      <c r="AK2880" s="38">
        <v>30</v>
      </c>
      <c r="AL2880" s="38">
        <v>3604258</v>
      </c>
      <c r="AM2880" s="61" t="s">
        <v>1816</v>
      </c>
      <c r="AN2880" s="61" t="s">
        <v>1688</v>
      </c>
      <c r="AO2880" s="61" t="s">
        <v>1626</v>
      </c>
      <c r="AP2880" s="61" t="s">
        <v>5036</v>
      </c>
      <c r="AQ2880" s="61" t="s">
        <v>5225</v>
      </c>
      <c r="AR2880" s="28">
        <v>979765.3</v>
      </c>
      <c r="AS2880" s="28">
        <v>4551</v>
      </c>
      <c r="AT2880" s="28">
        <v>0</v>
      </c>
      <c r="AU2880" s="62"/>
      <c r="DV2880" s="31" t="s">
        <v>112</v>
      </c>
      <c r="DW2880" s="31" t="s">
        <v>113</v>
      </c>
      <c r="DX2880" s="63"/>
      <c r="DY2880" s="63"/>
      <c r="DZ2880" s="63"/>
      <c r="EA2880" s="167"/>
      <c r="EB2880" s="60"/>
      <c r="EC2880" s="60"/>
      <c r="ED2880" s="60"/>
      <c r="EE2880" s="60"/>
      <c r="EF2880" s="60"/>
      <c r="EG2880" s="60"/>
      <c r="EH2880" s="60"/>
      <c r="EI2880" s="60"/>
      <c r="EJ2880" s="60"/>
      <c r="EK2880" s="60"/>
      <c r="EL2880" s="60"/>
      <c r="EM2880" s="60"/>
      <c r="EN2880" s="60"/>
      <c r="EO2880" s="60"/>
      <c r="EP2880" s="60"/>
      <c r="EQ2880" s="60"/>
      <c r="ER2880" s="60"/>
      <c r="ES2880" s="60"/>
      <c r="ET2880" s="60"/>
      <c r="EU2880" s="60"/>
      <c r="EV2880" s="60"/>
      <c r="EW2880" s="60"/>
      <c r="EX2880" s="60"/>
      <c r="EY2880" s="60"/>
      <c r="EZ2880" s="60"/>
      <c r="FA2880" s="60"/>
      <c r="FB2880" s="60"/>
    </row>
    <row r="2881" spans="23:158" x14ac:dyDescent="0.25">
      <c r="W2881" s="33"/>
      <c r="X2881" s="33"/>
      <c r="AH2881" s="38">
        <v>100</v>
      </c>
      <c r="AI2881" s="38">
        <v>105</v>
      </c>
      <c r="AJ2881" s="38">
        <v>18000</v>
      </c>
      <c r="AK2881" s="38">
        <v>30</v>
      </c>
      <c r="AL2881" s="38">
        <v>3604258</v>
      </c>
      <c r="AM2881" s="61" t="s">
        <v>1816</v>
      </c>
      <c r="AN2881" s="61" t="s">
        <v>1688</v>
      </c>
      <c r="AO2881" s="61" t="s">
        <v>1655</v>
      </c>
      <c r="AP2881" s="61" t="s">
        <v>5036</v>
      </c>
      <c r="AQ2881" s="61" t="s">
        <v>5225</v>
      </c>
      <c r="AR2881" s="28">
        <v>0</v>
      </c>
      <c r="AS2881" s="28">
        <v>26102</v>
      </c>
      <c r="AT2881" s="28">
        <v>0</v>
      </c>
      <c r="AU2881" s="62"/>
      <c r="DV2881" s="31" t="s">
        <v>112</v>
      </c>
      <c r="DW2881" s="31" t="s">
        <v>113</v>
      </c>
      <c r="DX2881" s="63"/>
      <c r="DY2881" s="63"/>
      <c r="DZ2881" s="63"/>
      <c r="EA2881" s="167"/>
      <c r="EB2881" s="60"/>
      <c r="EC2881" s="60"/>
      <c r="ED2881" s="60"/>
      <c r="EE2881" s="60"/>
      <c r="EF2881" s="60"/>
      <c r="EG2881" s="60"/>
      <c r="EH2881" s="60"/>
      <c r="EI2881" s="60"/>
      <c r="EJ2881" s="60"/>
      <c r="EK2881" s="60"/>
      <c r="EL2881" s="60"/>
      <c r="EM2881" s="60"/>
      <c r="EN2881" s="60"/>
      <c r="EO2881" s="60"/>
      <c r="EP2881" s="60"/>
      <c r="EQ2881" s="60"/>
      <c r="ER2881" s="60"/>
      <c r="ES2881" s="60"/>
      <c r="ET2881" s="60"/>
      <c r="EU2881" s="60"/>
      <c r="EV2881" s="60"/>
      <c r="EW2881" s="60"/>
      <c r="EX2881" s="60"/>
      <c r="EY2881" s="60"/>
      <c r="EZ2881" s="60"/>
      <c r="FA2881" s="60"/>
      <c r="FB2881" s="60"/>
    </row>
    <row r="2882" spans="23:158" x14ac:dyDescent="0.25">
      <c r="W2882" s="33"/>
      <c r="X2882" s="33"/>
      <c r="AH2882" s="38">
        <v>100</v>
      </c>
      <c r="AI2882" s="38">
        <v>105</v>
      </c>
      <c r="AJ2882" s="38">
        <v>18400</v>
      </c>
      <c r="AK2882" s="38">
        <v>30</v>
      </c>
      <c r="AL2882" s="38">
        <v>3604258</v>
      </c>
      <c r="AM2882" s="61" t="s">
        <v>1816</v>
      </c>
      <c r="AN2882" s="61" t="s">
        <v>1688</v>
      </c>
      <c r="AO2882" s="61" t="s">
        <v>1664</v>
      </c>
      <c r="AP2882" s="61" t="s">
        <v>5036</v>
      </c>
      <c r="AQ2882" s="61" t="s">
        <v>5225</v>
      </c>
      <c r="AR2882" s="28">
        <v>4890.2</v>
      </c>
      <c r="AS2882" s="28">
        <v>0</v>
      </c>
      <c r="AT2882" s="28">
        <v>0</v>
      </c>
      <c r="AU2882" s="62"/>
      <c r="DV2882" s="31" t="s">
        <v>112</v>
      </c>
      <c r="DW2882" s="31" t="s">
        <v>113</v>
      </c>
      <c r="DX2882" s="63"/>
      <c r="DY2882" s="63"/>
      <c r="DZ2882" s="63"/>
      <c r="EA2882" s="167"/>
      <c r="EB2882" s="60"/>
      <c r="EC2882" s="60"/>
      <c r="ED2882" s="60"/>
      <c r="EE2882" s="60"/>
      <c r="EF2882" s="60"/>
      <c r="EG2882" s="60"/>
      <c r="EH2882" s="60"/>
      <c r="EI2882" s="60"/>
      <c r="EJ2882" s="60"/>
      <c r="EK2882" s="60"/>
      <c r="EL2882" s="60"/>
      <c r="EM2882" s="60"/>
      <c r="EN2882" s="60"/>
      <c r="EO2882" s="60"/>
      <c r="EP2882" s="60"/>
      <c r="EQ2882" s="60"/>
      <c r="ER2882" s="60"/>
      <c r="ES2882" s="60"/>
      <c r="ET2882" s="60"/>
      <c r="EU2882" s="60"/>
      <c r="EV2882" s="60"/>
      <c r="EW2882" s="60"/>
      <c r="EX2882" s="60"/>
      <c r="EY2882" s="60"/>
      <c r="EZ2882" s="60"/>
      <c r="FA2882" s="60"/>
      <c r="FB2882" s="60"/>
    </row>
    <row r="2883" spans="23:158" x14ac:dyDescent="0.25">
      <c r="W2883" s="33"/>
      <c r="X2883" s="33"/>
      <c r="AH2883" s="38">
        <v>100</v>
      </c>
      <c r="AI2883" s="38">
        <v>105</v>
      </c>
      <c r="AJ2883" s="38">
        <v>18550</v>
      </c>
      <c r="AK2883" s="38">
        <v>30</v>
      </c>
      <c r="AL2883" s="38">
        <v>3604258</v>
      </c>
      <c r="AM2883" s="61" t="s">
        <v>1816</v>
      </c>
      <c r="AN2883" s="61" t="s">
        <v>1688</v>
      </c>
      <c r="AO2883" s="61" t="s">
        <v>1667</v>
      </c>
      <c r="AP2883" s="61" t="s">
        <v>5036</v>
      </c>
      <c r="AQ2883" s="61" t="s">
        <v>5225</v>
      </c>
      <c r="AR2883" s="28">
        <v>2055.1</v>
      </c>
      <c r="AS2883" s="28">
        <v>16967</v>
      </c>
      <c r="AT2883" s="28">
        <v>0</v>
      </c>
      <c r="AU2883" s="62"/>
      <c r="DV2883" s="31" t="s">
        <v>112</v>
      </c>
      <c r="DW2883" s="31" t="s">
        <v>113</v>
      </c>
      <c r="DX2883" s="63"/>
      <c r="DY2883" s="63"/>
      <c r="DZ2883" s="63"/>
      <c r="EA2883" s="167"/>
      <c r="EB2883" s="60"/>
      <c r="EC2883" s="60"/>
      <c r="ED2883" s="60"/>
      <c r="EE2883" s="60"/>
      <c r="EF2883" s="60"/>
      <c r="EG2883" s="60"/>
      <c r="EH2883" s="60"/>
      <c r="EI2883" s="60"/>
      <c r="EJ2883" s="60"/>
      <c r="EK2883" s="60"/>
      <c r="EL2883" s="60"/>
      <c r="EM2883" s="60"/>
      <c r="EN2883" s="60"/>
      <c r="EO2883" s="60"/>
      <c r="EP2883" s="60"/>
      <c r="EQ2883" s="60"/>
      <c r="ER2883" s="60"/>
      <c r="ES2883" s="60"/>
      <c r="ET2883" s="60"/>
      <c r="EU2883" s="60"/>
      <c r="EV2883" s="60"/>
      <c r="EW2883" s="60"/>
      <c r="EX2883" s="60"/>
      <c r="EY2883" s="60"/>
      <c r="EZ2883" s="60"/>
      <c r="FA2883" s="60"/>
      <c r="FB2883" s="60"/>
    </row>
    <row r="2884" spans="23:158" x14ac:dyDescent="0.25">
      <c r="W2884" s="33"/>
      <c r="X2884" s="33"/>
      <c r="AH2884" s="38">
        <v>100</v>
      </c>
      <c r="AI2884" s="38">
        <v>110</v>
      </c>
      <c r="AJ2884" s="38">
        <v>12700</v>
      </c>
      <c r="AK2884" s="38">
        <v>30</v>
      </c>
      <c r="AL2884" s="38">
        <v>3604258</v>
      </c>
      <c r="AM2884" s="61" t="s">
        <v>1816</v>
      </c>
      <c r="AN2884" s="61" t="s">
        <v>1696</v>
      </c>
      <c r="AO2884" s="61" t="s">
        <v>5096</v>
      </c>
      <c r="AP2884" s="61" t="s">
        <v>5036</v>
      </c>
      <c r="AQ2884" s="61" t="s">
        <v>5225</v>
      </c>
      <c r="AR2884" s="28">
        <v>411</v>
      </c>
      <c r="AS2884" s="28">
        <v>0</v>
      </c>
      <c r="AT2884" s="28">
        <v>0</v>
      </c>
      <c r="AU2884" s="62"/>
      <c r="DV2884" s="31" t="s">
        <v>112</v>
      </c>
      <c r="DW2884" s="31" t="s">
        <v>114</v>
      </c>
      <c r="DX2884" s="63"/>
      <c r="DY2884" s="63"/>
      <c r="DZ2884" s="63"/>
      <c r="EA2884" s="167"/>
      <c r="EB2884" s="60"/>
      <c r="EC2884" s="60"/>
      <c r="ED2884" s="60"/>
      <c r="EE2884" s="60"/>
      <c r="EF2884" s="60"/>
      <c r="EG2884" s="60"/>
      <c r="EH2884" s="60"/>
      <c r="EI2884" s="60"/>
      <c r="EJ2884" s="60"/>
      <c r="EK2884" s="60"/>
      <c r="EL2884" s="60"/>
      <c r="EM2884" s="60"/>
      <c r="EN2884" s="60"/>
      <c r="EO2884" s="60"/>
      <c r="EP2884" s="60"/>
      <c r="EQ2884" s="60"/>
      <c r="ER2884" s="60"/>
      <c r="ES2884" s="60"/>
      <c r="ET2884" s="60"/>
      <c r="EU2884" s="60"/>
      <c r="EV2884" s="60"/>
      <c r="EW2884" s="60"/>
      <c r="EX2884" s="60"/>
      <c r="EY2884" s="60"/>
      <c r="EZ2884" s="60"/>
      <c r="FA2884" s="60"/>
      <c r="FB2884" s="60"/>
    </row>
    <row r="2885" spans="23:158" x14ac:dyDescent="0.25">
      <c r="W2885" s="33"/>
      <c r="X2885" s="33"/>
      <c r="AH2885" s="38">
        <v>100</v>
      </c>
      <c r="AI2885" s="38">
        <v>110</v>
      </c>
      <c r="AJ2885" s="38">
        <v>13050</v>
      </c>
      <c r="AK2885" s="38">
        <v>30</v>
      </c>
      <c r="AL2885" s="38">
        <v>3604258</v>
      </c>
      <c r="AM2885" s="61" t="s">
        <v>1816</v>
      </c>
      <c r="AN2885" s="61" t="s">
        <v>1696</v>
      </c>
      <c r="AO2885" s="61" t="s">
        <v>5103</v>
      </c>
      <c r="AP2885" s="61" t="s">
        <v>5036</v>
      </c>
      <c r="AQ2885" s="61" t="s">
        <v>5225</v>
      </c>
      <c r="AR2885" s="28">
        <v>5137.7</v>
      </c>
      <c r="AS2885" s="28">
        <v>11314</v>
      </c>
      <c r="AT2885" s="28">
        <v>0</v>
      </c>
      <c r="AU2885" s="62"/>
      <c r="DV2885" s="31" t="s">
        <v>112</v>
      </c>
      <c r="DW2885" s="31" t="s">
        <v>114</v>
      </c>
      <c r="DX2885" s="63"/>
      <c r="DY2885" s="63"/>
      <c r="DZ2885" s="63"/>
      <c r="EA2885" s="167"/>
      <c r="EB2885" s="60"/>
      <c r="EC2885" s="60"/>
      <c r="ED2885" s="60"/>
      <c r="EE2885" s="60"/>
      <c r="EF2885" s="60"/>
      <c r="EG2885" s="60"/>
      <c r="EH2885" s="60"/>
      <c r="EI2885" s="60"/>
      <c r="EJ2885" s="60"/>
      <c r="EK2885" s="60"/>
      <c r="EL2885" s="60"/>
      <c r="EM2885" s="60"/>
      <c r="EN2885" s="60"/>
      <c r="EO2885" s="60"/>
      <c r="EP2885" s="60"/>
      <c r="EQ2885" s="60"/>
      <c r="ER2885" s="60"/>
      <c r="ES2885" s="60"/>
      <c r="ET2885" s="60"/>
      <c r="EU2885" s="60"/>
      <c r="EV2885" s="60"/>
      <c r="EW2885" s="60"/>
      <c r="EX2885" s="60"/>
      <c r="EY2885" s="60"/>
      <c r="EZ2885" s="60"/>
      <c r="FA2885" s="60"/>
      <c r="FB2885" s="60"/>
    </row>
    <row r="2886" spans="23:158" x14ac:dyDescent="0.25">
      <c r="W2886" s="33"/>
      <c r="X2886" s="33"/>
      <c r="AH2886" s="38">
        <v>100</v>
      </c>
      <c r="AI2886" s="38">
        <v>110</v>
      </c>
      <c r="AJ2886" s="38">
        <v>16400</v>
      </c>
      <c r="AK2886" s="38">
        <v>30</v>
      </c>
      <c r="AL2886" s="38">
        <v>3604258</v>
      </c>
      <c r="AM2886" s="61" t="s">
        <v>1816</v>
      </c>
      <c r="AN2886" s="61" t="s">
        <v>1696</v>
      </c>
      <c r="AO2886" s="61" t="s">
        <v>1620</v>
      </c>
      <c r="AP2886" s="61" t="s">
        <v>5036</v>
      </c>
      <c r="AQ2886" s="61" t="s">
        <v>5225</v>
      </c>
      <c r="AR2886" s="28">
        <v>2886.4</v>
      </c>
      <c r="AS2886" s="28">
        <v>4794</v>
      </c>
      <c r="AT2886" s="28">
        <v>0</v>
      </c>
      <c r="AU2886" s="62"/>
      <c r="DV2886" s="31" t="s">
        <v>112</v>
      </c>
      <c r="DW2886" s="31" t="s">
        <v>114</v>
      </c>
      <c r="DX2886" s="63"/>
      <c r="DY2886" s="63"/>
      <c r="DZ2886" s="63"/>
      <c r="EA2886" s="167"/>
      <c r="EB2886" s="60"/>
      <c r="EC2886" s="60"/>
      <c r="ED2886" s="60"/>
      <c r="EE2886" s="60"/>
      <c r="EF2886" s="60"/>
      <c r="EG2886" s="60"/>
      <c r="EH2886" s="60"/>
      <c r="EI2886" s="60"/>
      <c r="EJ2886" s="60"/>
      <c r="EK2886" s="60"/>
      <c r="EL2886" s="60"/>
      <c r="EM2886" s="60"/>
      <c r="EN2886" s="60"/>
      <c r="EO2886" s="60"/>
      <c r="EP2886" s="60"/>
      <c r="EQ2886" s="60"/>
      <c r="ER2886" s="60"/>
      <c r="ES2886" s="60"/>
      <c r="ET2886" s="60"/>
      <c r="EU2886" s="60"/>
      <c r="EV2886" s="60"/>
      <c r="EW2886" s="60"/>
      <c r="EX2886" s="60"/>
      <c r="EY2886" s="60"/>
      <c r="EZ2886" s="60"/>
      <c r="FA2886" s="60"/>
      <c r="FB2886" s="60"/>
    </row>
    <row r="2887" spans="23:158" x14ac:dyDescent="0.25">
      <c r="W2887" s="33"/>
      <c r="X2887" s="33"/>
      <c r="AH2887" s="38">
        <v>100</v>
      </c>
      <c r="AI2887" s="38">
        <v>110</v>
      </c>
      <c r="AJ2887" s="38">
        <v>17620</v>
      </c>
      <c r="AK2887" s="38">
        <v>30</v>
      </c>
      <c r="AL2887" s="38">
        <v>3604258</v>
      </c>
      <c r="AM2887" s="61" t="s">
        <v>1816</v>
      </c>
      <c r="AN2887" s="61" t="s">
        <v>1696</v>
      </c>
      <c r="AO2887" s="61" t="s">
        <v>1646</v>
      </c>
      <c r="AP2887" s="61" t="s">
        <v>5036</v>
      </c>
      <c r="AQ2887" s="61" t="s">
        <v>5225</v>
      </c>
      <c r="AR2887" s="28">
        <v>12423.1</v>
      </c>
      <c r="AS2887" s="28">
        <v>280391</v>
      </c>
      <c r="AT2887" s="28">
        <v>0</v>
      </c>
      <c r="AU2887" s="62"/>
      <c r="DV2887" s="31" t="s">
        <v>112</v>
      </c>
      <c r="DW2887" s="31" t="s">
        <v>114</v>
      </c>
      <c r="DX2887" s="63"/>
      <c r="DY2887" s="63"/>
      <c r="DZ2887" s="63"/>
      <c r="EA2887" s="167"/>
      <c r="EB2887" s="60"/>
      <c r="EC2887" s="60"/>
      <c r="ED2887" s="60"/>
      <c r="EE2887" s="60"/>
      <c r="EF2887" s="60"/>
      <c r="EG2887" s="60"/>
      <c r="EH2887" s="60"/>
      <c r="EI2887" s="60"/>
      <c r="EJ2887" s="60"/>
      <c r="EK2887" s="60"/>
      <c r="EL2887" s="60"/>
      <c r="EM2887" s="60"/>
      <c r="EN2887" s="60"/>
      <c r="EO2887" s="60"/>
      <c r="EP2887" s="60"/>
      <c r="EQ2887" s="60"/>
      <c r="ER2887" s="60"/>
      <c r="ES2887" s="60"/>
      <c r="ET2887" s="60"/>
      <c r="EU2887" s="60"/>
      <c r="EV2887" s="60"/>
      <c r="EW2887" s="60"/>
      <c r="EX2887" s="60"/>
      <c r="EY2887" s="60"/>
      <c r="EZ2887" s="60"/>
      <c r="FA2887" s="60"/>
      <c r="FB2887" s="60"/>
    </row>
    <row r="2888" spans="23:158" x14ac:dyDescent="0.25">
      <c r="W2888" s="33"/>
      <c r="X2888" s="33"/>
      <c r="AH2888" s="38">
        <v>100</v>
      </c>
      <c r="AI2888" s="38">
        <v>115</v>
      </c>
      <c r="AJ2888" s="38">
        <v>18350</v>
      </c>
      <c r="AK2888" s="38">
        <v>30</v>
      </c>
      <c r="AL2888" s="38">
        <v>3604258</v>
      </c>
      <c r="AM2888" s="61" t="s">
        <v>1816</v>
      </c>
      <c r="AN2888" s="61" t="s">
        <v>1697</v>
      </c>
      <c r="AO2888" s="61" t="s">
        <v>1663</v>
      </c>
      <c r="AP2888" s="61" t="s">
        <v>5036</v>
      </c>
      <c r="AQ2888" s="61" t="s">
        <v>5225</v>
      </c>
      <c r="AR2888" s="28">
        <v>1825.8</v>
      </c>
      <c r="AS2888" s="28">
        <v>46</v>
      </c>
      <c r="AT2888" s="28">
        <v>0</v>
      </c>
      <c r="AU2888" s="62"/>
      <c r="DV2888" s="31" t="s">
        <v>112</v>
      </c>
      <c r="DW2888" s="31" t="s">
        <v>115</v>
      </c>
      <c r="DX2888" s="63"/>
      <c r="DY2888" s="63"/>
      <c r="DZ2888" s="63"/>
      <c r="EA2888" s="167"/>
      <c r="EB2888" s="60"/>
      <c r="EC2888" s="60"/>
      <c r="ED2888" s="60"/>
      <c r="EE2888" s="60"/>
      <c r="EF2888" s="60"/>
      <c r="EG2888" s="60"/>
      <c r="EH2888" s="60"/>
      <c r="EI2888" s="60"/>
      <c r="EJ2888" s="60"/>
      <c r="EK2888" s="60"/>
      <c r="EL2888" s="60"/>
      <c r="EM2888" s="60"/>
      <c r="EN2888" s="60"/>
      <c r="EO2888" s="60"/>
      <c r="EP2888" s="60"/>
      <c r="EQ2888" s="60"/>
      <c r="ER2888" s="60"/>
      <c r="ES2888" s="60"/>
      <c r="ET2888" s="60"/>
      <c r="EU2888" s="60"/>
      <c r="EV2888" s="60"/>
      <c r="EW2888" s="60"/>
      <c r="EX2888" s="60"/>
      <c r="EY2888" s="60"/>
      <c r="EZ2888" s="60"/>
      <c r="FA2888" s="60"/>
      <c r="FB2888" s="60"/>
    </row>
    <row r="2889" spans="23:158" x14ac:dyDescent="0.25">
      <c r="W2889" s="33"/>
      <c r="X2889" s="33"/>
      <c r="AH2889" s="38">
        <v>100</v>
      </c>
      <c r="AI2889" s="38">
        <v>120</v>
      </c>
      <c r="AJ2889" s="38">
        <v>10250</v>
      </c>
      <c r="AK2889" s="38">
        <v>30</v>
      </c>
      <c r="AL2889" s="38">
        <v>3604258</v>
      </c>
      <c r="AM2889" s="61" t="s">
        <v>1816</v>
      </c>
      <c r="AN2889" s="61" t="s">
        <v>1689</v>
      </c>
      <c r="AO2889" s="61" t="s">
        <v>5048</v>
      </c>
      <c r="AP2889" s="61" t="s">
        <v>5036</v>
      </c>
      <c r="AQ2889" s="61" t="s">
        <v>5225</v>
      </c>
      <c r="AR2889" s="28">
        <v>14128.9</v>
      </c>
      <c r="AS2889" s="28">
        <v>2047</v>
      </c>
      <c r="AT2889" s="28">
        <v>0</v>
      </c>
      <c r="AU2889" s="62"/>
      <c r="DV2889" s="31" t="s">
        <v>112</v>
      </c>
      <c r="DW2889" s="31" t="s">
        <v>116</v>
      </c>
      <c r="DX2889" s="63"/>
      <c r="DY2889" s="63"/>
      <c r="DZ2889" s="63"/>
      <c r="EA2889" s="167"/>
      <c r="EB2889" s="60"/>
      <c r="EC2889" s="60"/>
      <c r="ED2889" s="60"/>
      <c r="EE2889" s="60"/>
      <c r="EF2889" s="60"/>
      <c r="EG2889" s="60"/>
      <c r="EH2889" s="60"/>
      <c r="EI2889" s="60"/>
      <c r="EJ2889" s="60"/>
      <c r="EK2889" s="60"/>
      <c r="EL2889" s="60"/>
      <c r="EM2889" s="60"/>
      <c r="EN2889" s="60"/>
      <c r="EO2889" s="60"/>
      <c r="EP2889" s="60"/>
      <c r="EQ2889" s="60"/>
      <c r="ER2889" s="60"/>
      <c r="ES2889" s="60"/>
      <c r="ET2889" s="60"/>
      <c r="EU2889" s="60"/>
      <c r="EV2889" s="60"/>
      <c r="EW2889" s="60"/>
      <c r="EX2889" s="60"/>
      <c r="EY2889" s="60"/>
      <c r="EZ2889" s="60"/>
      <c r="FA2889" s="60"/>
      <c r="FB2889" s="60"/>
    </row>
    <row r="2890" spans="23:158" x14ac:dyDescent="0.25">
      <c r="W2890" s="33"/>
      <c r="X2890" s="33"/>
      <c r="AH2890" s="38">
        <v>100</v>
      </c>
      <c r="AI2890" s="38">
        <v>120</v>
      </c>
      <c r="AJ2890" s="38">
        <v>11350</v>
      </c>
      <c r="AK2890" s="38">
        <v>30</v>
      </c>
      <c r="AL2890" s="38">
        <v>3604258</v>
      </c>
      <c r="AM2890" s="61" t="s">
        <v>1816</v>
      </c>
      <c r="AN2890" s="61" t="s">
        <v>1689</v>
      </c>
      <c r="AO2890" s="61" t="s">
        <v>5070</v>
      </c>
      <c r="AP2890" s="61" t="s">
        <v>5036</v>
      </c>
      <c r="AQ2890" s="61" t="s">
        <v>5225</v>
      </c>
      <c r="AR2890" s="28">
        <v>2556.5</v>
      </c>
      <c r="AS2890" s="28">
        <v>8013</v>
      </c>
      <c r="AT2890" s="28">
        <v>0</v>
      </c>
      <c r="AU2890" s="62"/>
      <c r="DV2890" s="31" t="s">
        <v>112</v>
      </c>
      <c r="DW2890" s="31" t="s">
        <v>116</v>
      </c>
      <c r="DX2890" s="63"/>
      <c r="DY2890" s="63"/>
      <c r="DZ2890" s="63"/>
      <c r="EA2890" s="167"/>
      <c r="EB2890" s="60"/>
      <c r="EC2890" s="60"/>
      <c r="ED2890" s="60"/>
      <c r="EE2890" s="60"/>
      <c r="EF2890" s="60"/>
      <c r="EG2890" s="60"/>
      <c r="EH2890" s="60"/>
      <c r="EI2890" s="60"/>
      <c r="EJ2890" s="60"/>
      <c r="EK2890" s="60"/>
      <c r="EL2890" s="60"/>
      <c r="EM2890" s="60"/>
      <c r="EN2890" s="60"/>
      <c r="EO2890" s="60"/>
      <c r="EP2890" s="60"/>
      <c r="EQ2890" s="60"/>
      <c r="ER2890" s="60"/>
      <c r="ES2890" s="60"/>
      <c r="ET2890" s="60"/>
      <c r="EU2890" s="60"/>
      <c r="EV2890" s="60"/>
      <c r="EW2890" s="60"/>
      <c r="EX2890" s="60"/>
      <c r="EY2890" s="60"/>
      <c r="EZ2890" s="60"/>
      <c r="FA2890" s="60"/>
      <c r="FB2890" s="60"/>
    </row>
    <row r="2891" spans="23:158" x14ac:dyDescent="0.25">
      <c r="W2891" s="33"/>
      <c r="X2891" s="33"/>
      <c r="AH2891" s="38">
        <v>100</v>
      </c>
      <c r="AI2891" s="38">
        <v>120</v>
      </c>
      <c r="AJ2891" s="38">
        <v>14550</v>
      </c>
      <c r="AK2891" s="38">
        <v>30</v>
      </c>
      <c r="AL2891" s="38">
        <v>3604258</v>
      </c>
      <c r="AM2891" s="61" t="s">
        <v>1816</v>
      </c>
      <c r="AN2891" s="61" t="s">
        <v>1689</v>
      </c>
      <c r="AO2891" s="61" t="s">
        <v>1579</v>
      </c>
      <c r="AP2891" s="61" t="s">
        <v>5036</v>
      </c>
      <c r="AQ2891" s="61" t="s">
        <v>5225</v>
      </c>
      <c r="AR2891" s="28">
        <v>1401.5</v>
      </c>
      <c r="AS2891" s="28">
        <v>0</v>
      </c>
      <c r="AT2891" s="28">
        <v>0</v>
      </c>
      <c r="AU2891" s="62"/>
      <c r="DV2891" s="31" t="s">
        <v>112</v>
      </c>
      <c r="DW2891" s="31" t="s">
        <v>116</v>
      </c>
      <c r="DX2891" s="63"/>
      <c r="DY2891" s="63"/>
      <c r="DZ2891" s="63"/>
      <c r="EA2891" s="167"/>
      <c r="EB2891" s="60"/>
      <c r="EC2891" s="60"/>
      <c r="ED2891" s="60"/>
      <c r="EE2891" s="60"/>
      <c r="EF2891" s="60"/>
      <c r="EG2891" s="60"/>
      <c r="EH2891" s="60"/>
      <c r="EI2891" s="60"/>
      <c r="EJ2891" s="60"/>
      <c r="EK2891" s="60"/>
      <c r="EL2891" s="60"/>
      <c r="EM2891" s="60"/>
      <c r="EN2891" s="60"/>
      <c r="EO2891" s="60"/>
      <c r="EP2891" s="60"/>
      <c r="EQ2891" s="60"/>
      <c r="ER2891" s="60"/>
      <c r="ES2891" s="60"/>
      <c r="ET2891" s="60"/>
      <c r="EU2891" s="60"/>
      <c r="EV2891" s="60"/>
      <c r="EW2891" s="60"/>
      <c r="EX2891" s="60"/>
      <c r="EY2891" s="60"/>
      <c r="EZ2891" s="60"/>
      <c r="FA2891" s="60"/>
      <c r="FB2891" s="60"/>
    </row>
    <row r="2892" spans="23:158" x14ac:dyDescent="0.25">
      <c r="W2892" s="33"/>
      <c r="X2892" s="33"/>
      <c r="AH2892" s="38">
        <v>100</v>
      </c>
      <c r="AI2892" s="38">
        <v>120</v>
      </c>
      <c r="AJ2892" s="38">
        <v>14850</v>
      </c>
      <c r="AK2892" s="38">
        <v>30</v>
      </c>
      <c r="AL2892" s="38">
        <v>3604258</v>
      </c>
      <c r="AM2892" s="61" t="s">
        <v>1816</v>
      </c>
      <c r="AN2892" s="61" t="s">
        <v>1689</v>
      </c>
      <c r="AO2892" s="61" t="s">
        <v>1585</v>
      </c>
      <c r="AP2892" s="61" t="s">
        <v>5036</v>
      </c>
      <c r="AQ2892" s="61" t="s">
        <v>5225</v>
      </c>
      <c r="AR2892" s="28">
        <v>377696.2</v>
      </c>
      <c r="AS2892" s="28">
        <v>24628</v>
      </c>
      <c r="AT2892" s="28">
        <v>0</v>
      </c>
      <c r="AU2892" s="62"/>
      <c r="DV2892" s="31" t="s">
        <v>112</v>
      </c>
      <c r="DW2892" s="31" t="s">
        <v>116</v>
      </c>
      <c r="DX2892" s="63"/>
      <c r="DY2892" s="63"/>
      <c r="DZ2892" s="63"/>
      <c r="EA2892" s="167"/>
      <c r="EB2892" s="60"/>
      <c r="EC2892" s="60"/>
      <c r="ED2892" s="60"/>
      <c r="EE2892" s="60"/>
      <c r="EF2892" s="60"/>
      <c r="EG2892" s="60"/>
      <c r="EH2892" s="60"/>
      <c r="EI2892" s="60"/>
      <c r="EJ2892" s="60"/>
      <c r="EK2892" s="60"/>
      <c r="EL2892" s="60"/>
      <c r="EM2892" s="60"/>
      <c r="EN2892" s="60"/>
      <c r="EO2892" s="60"/>
      <c r="EP2892" s="60"/>
      <c r="EQ2892" s="60"/>
      <c r="ER2892" s="60"/>
      <c r="ES2892" s="60"/>
      <c r="ET2892" s="60"/>
      <c r="EU2892" s="60"/>
      <c r="EV2892" s="60"/>
      <c r="EW2892" s="60"/>
      <c r="EX2892" s="60"/>
      <c r="EY2892" s="60"/>
      <c r="EZ2892" s="60"/>
      <c r="FA2892" s="60"/>
      <c r="FB2892" s="60"/>
    </row>
    <row r="2893" spans="23:158" x14ac:dyDescent="0.25">
      <c r="W2893" s="33"/>
      <c r="X2893" s="33"/>
      <c r="AH2893" s="38">
        <v>100</v>
      </c>
      <c r="AI2893" s="38">
        <v>120</v>
      </c>
      <c r="AJ2893" s="38">
        <v>16610</v>
      </c>
      <c r="AK2893" s="38">
        <v>30</v>
      </c>
      <c r="AL2893" s="38">
        <v>3604258</v>
      </c>
      <c r="AM2893" s="61" t="s">
        <v>1816</v>
      </c>
      <c r="AN2893" s="61" t="s">
        <v>1689</v>
      </c>
      <c r="AO2893" s="61" t="s">
        <v>1625</v>
      </c>
      <c r="AP2893" s="61" t="s">
        <v>5036</v>
      </c>
      <c r="AQ2893" s="61" t="s">
        <v>5225</v>
      </c>
      <c r="AR2893" s="28">
        <v>1965.8</v>
      </c>
      <c r="AS2893" s="28">
        <v>469</v>
      </c>
      <c r="AT2893" s="28">
        <v>0</v>
      </c>
      <c r="AU2893" s="62"/>
      <c r="DV2893" s="31" t="s">
        <v>112</v>
      </c>
      <c r="DW2893" s="31" t="s">
        <v>116</v>
      </c>
      <c r="DX2893" s="63"/>
      <c r="DY2893" s="63"/>
      <c r="DZ2893" s="63"/>
      <c r="EA2893" s="167"/>
      <c r="EB2893" s="60"/>
      <c r="EC2893" s="60"/>
      <c r="ED2893" s="60"/>
      <c r="EE2893" s="60"/>
      <c r="EF2893" s="60"/>
      <c r="EG2893" s="60"/>
      <c r="EH2893" s="60"/>
      <c r="EI2893" s="60"/>
      <c r="EJ2893" s="60"/>
      <c r="EK2893" s="60"/>
      <c r="EL2893" s="60"/>
      <c r="EM2893" s="60"/>
      <c r="EN2893" s="60"/>
      <c r="EO2893" s="60"/>
      <c r="EP2893" s="60"/>
      <c r="EQ2893" s="60"/>
      <c r="ER2893" s="60"/>
      <c r="ES2893" s="60"/>
      <c r="ET2893" s="60"/>
      <c r="EU2893" s="60"/>
      <c r="EV2893" s="60"/>
      <c r="EW2893" s="60"/>
      <c r="EX2893" s="60"/>
      <c r="EY2893" s="60"/>
      <c r="EZ2893" s="60"/>
      <c r="FA2893" s="60"/>
      <c r="FB2893" s="60"/>
    </row>
    <row r="2894" spans="23:158" x14ac:dyDescent="0.25">
      <c r="W2894" s="33"/>
      <c r="X2894" s="33"/>
      <c r="AH2894" s="38">
        <v>100</v>
      </c>
      <c r="AI2894" s="38">
        <v>120</v>
      </c>
      <c r="AJ2894" s="38">
        <v>17550</v>
      </c>
      <c r="AK2894" s="38">
        <v>30</v>
      </c>
      <c r="AL2894" s="38">
        <v>3604258</v>
      </c>
      <c r="AM2894" s="61" t="s">
        <v>1816</v>
      </c>
      <c r="AN2894" s="61" t="s">
        <v>1689</v>
      </c>
      <c r="AO2894" s="61" t="s">
        <v>1645</v>
      </c>
      <c r="AP2894" s="61" t="s">
        <v>5036</v>
      </c>
      <c r="AQ2894" s="61" t="s">
        <v>5225</v>
      </c>
      <c r="AR2894" s="28">
        <v>155492.70000000001</v>
      </c>
      <c r="AS2894" s="28">
        <v>96340</v>
      </c>
      <c r="AT2894" s="28">
        <v>0</v>
      </c>
      <c r="AU2894" s="62"/>
      <c r="DV2894" s="31" t="s">
        <v>112</v>
      </c>
      <c r="DW2894" s="31" t="s">
        <v>116</v>
      </c>
      <c r="DX2894" s="63"/>
      <c r="DY2894" s="63"/>
      <c r="DZ2894" s="63"/>
      <c r="EA2894" s="167"/>
      <c r="EB2894" s="60"/>
      <c r="EC2894" s="60"/>
      <c r="ED2894" s="60"/>
      <c r="EE2894" s="60"/>
      <c r="EF2894" s="60"/>
      <c r="EG2894" s="60"/>
      <c r="EH2894" s="60"/>
      <c r="EI2894" s="60"/>
      <c r="EJ2894" s="60"/>
      <c r="EK2894" s="60"/>
      <c r="EL2894" s="60"/>
      <c r="EM2894" s="60"/>
      <c r="EN2894" s="60"/>
      <c r="EO2894" s="60"/>
      <c r="EP2894" s="60"/>
      <c r="EQ2894" s="60"/>
      <c r="ER2894" s="60"/>
      <c r="ES2894" s="60"/>
      <c r="ET2894" s="60"/>
      <c r="EU2894" s="60"/>
      <c r="EV2894" s="60"/>
      <c r="EW2894" s="60"/>
      <c r="EX2894" s="60"/>
      <c r="EY2894" s="60"/>
      <c r="EZ2894" s="60"/>
      <c r="FA2894" s="60"/>
      <c r="FB2894" s="60"/>
    </row>
    <row r="2895" spans="23:158" x14ac:dyDescent="0.25">
      <c r="W2895" s="33"/>
      <c r="X2895" s="33"/>
      <c r="AH2895" s="38">
        <v>100</v>
      </c>
      <c r="AI2895" s="38">
        <v>125</v>
      </c>
      <c r="AJ2895" s="38">
        <v>10600</v>
      </c>
      <c r="AK2895" s="38">
        <v>30</v>
      </c>
      <c r="AL2895" s="38">
        <v>3604258</v>
      </c>
      <c r="AM2895" s="61" t="s">
        <v>1816</v>
      </c>
      <c r="AN2895" s="61" t="s">
        <v>1692</v>
      </c>
      <c r="AO2895" s="61" t="s">
        <v>5055</v>
      </c>
      <c r="AP2895" s="61" t="s">
        <v>5036</v>
      </c>
      <c r="AQ2895" s="61" t="s">
        <v>5225</v>
      </c>
      <c r="AR2895" s="28">
        <v>4881.3</v>
      </c>
      <c r="AS2895" s="28">
        <v>0</v>
      </c>
      <c r="AT2895" s="28">
        <v>0</v>
      </c>
      <c r="AU2895" s="62"/>
      <c r="DV2895" s="31" t="s">
        <v>112</v>
      </c>
      <c r="DW2895" s="31" t="s">
        <v>117</v>
      </c>
      <c r="DX2895" s="63"/>
      <c r="DY2895" s="63"/>
      <c r="DZ2895" s="63"/>
      <c r="EA2895" s="167"/>
      <c r="EB2895" s="60"/>
      <c r="EC2895" s="60"/>
      <c r="ED2895" s="60"/>
      <c r="EE2895" s="60"/>
      <c r="EF2895" s="60"/>
      <c r="EG2895" s="60"/>
      <c r="EH2895" s="60"/>
      <c r="EI2895" s="60"/>
      <c r="EJ2895" s="60"/>
      <c r="EK2895" s="60"/>
      <c r="EL2895" s="60"/>
      <c r="EM2895" s="60"/>
      <c r="EN2895" s="60"/>
      <c r="EO2895" s="60"/>
      <c r="EP2895" s="60"/>
      <c r="EQ2895" s="60"/>
      <c r="ER2895" s="60"/>
      <c r="ES2895" s="60"/>
      <c r="ET2895" s="60"/>
      <c r="EU2895" s="60"/>
      <c r="EV2895" s="60"/>
      <c r="EW2895" s="60"/>
      <c r="EX2895" s="60"/>
      <c r="EY2895" s="60"/>
      <c r="EZ2895" s="60"/>
      <c r="FA2895" s="60"/>
      <c r="FB2895" s="60"/>
    </row>
    <row r="2896" spans="23:158" x14ac:dyDescent="0.25">
      <c r="W2896" s="33"/>
      <c r="X2896" s="33"/>
      <c r="AH2896" s="38">
        <v>100</v>
      </c>
      <c r="AI2896" s="38">
        <v>125</v>
      </c>
      <c r="AJ2896" s="38">
        <v>11730</v>
      </c>
      <c r="AK2896" s="38">
        <v>30</v>
      </c>
      <c r="AL2896" s="38">
        <v>3604258</v>
      </c>
      <c r="AM2896" s="61" t="s">
        <v>1816</v>
      </c>
      <c r="AN2896" s="61" t="s">
        <v>1692</v>
      </c>
      <c r="AO2896" s="61" t="s">
        <v>5079</v>
      </c>
      <c r="AP2896" s="61" t="s">
        <v>5036</v>
      </c>
      <c r="AQ2896" s="61" t="s">
        <v>5225</v>
      </c>
      <c r="AR2896" s="28">
        <v>105719.59999999999</v>
      </c>
      <c r="AS2896" s="28">
        <v>0</v>
      </c>
      <c r="AT2896" s="28">
        <v>0</v>
      </c>
      <c r="AU2896" s="62"/>
      <c r="DV2896" s="31" t="s">
        <v>112</v>
      </c>
      <c r="DW2896" s="31" t="s">
        <v>117</v>
      </c>
      <c r="DX2896" s="63"/>
      <c r="DY2896" s="63"/>
      <c r="DZ2896" s="63"/>
      <c r="EA2896" s="167"/>
      <c r="EB2896" s="60"/>
      <c r="EC2896" s="60"/>
      <c r="ED2896" s="60"/>
      <c r="EE2896" s="60"/>
      <c r="EF2896" s="60"/>
      <c r="EG2896" s="60"/>
      <c r="EH2896" s="60"/>
      <c r="EI2896" s="60"/>
      <c r="EJ2896" s="60"/>
      <c r="EK2896" s="60"/>
      <c r="EL2896" s="60"/>
      <c r="EM2896" s="60"/>
      <c r="EN2896" s="60"/>
      <c r="EO2896" s="60"/>
      <c r="EP2896" s="60"/>
      <c r="EQ2896" s="60"/>
      <c r="ER2896" s="60"/>
      <c r="ES2896" s="60"/>
      <c r="ET2896" s="60"/>
      <c r="EU2896" s="60"/>
      <c r="EV2896" s="60"/>
      <c r="EW2896" s="60"/>
      <c r="EX2896" s="60"/>
      <c r="EY2896" s="60"/>
      <c r="EZ2896" s="60"/>
      <c r="FA2896" s="60"/>
      <c r="FB2896" s="60"/>
    </row>
    <row r="2897" spans="22:158" x14ac:dyDescent="0.25">
      <c r="V2897" s="1"/>
      <c r="W2897" s="33"/>
      <c r="X2897" s="33"/>
      <c r="AH2897" s="38">
        <v>100</v>
      </c>
      <c r="AI2897" s="38">
        <v>125</v>
      </c>
      <c r="AJ2897" s="38">
        <v>11800</v>
      </c>
      <c r="AK2897" s="38">
        <v>30</v>
      </c>
      <c r="AL2897" s="38">
        <v>3604258</v>
      </c>
      <c r="AM2897" s="61" t="s">
        <v>1816</v>
      </c>
      <c r="AN2897" s="61" t="s">
        <v>1692</v>
      </c>
      <c r="AO2897" s="61" t="s">
        <v>5081</v>
      </c>
      <c r="AP2897" s="61" t="s">
        <v>5036</v>
      </c>
      <c r="AQ2897" s="61" t="s">
        <v>5225</v>
      </c>
      <c r="AR2897" s="28">
        <v>33774.400000000001</v>
      </c>
      <c r="AS2897" s="28">
        <v>2477</v>
      </c>
      <c r="AT2897" s="28">
        <v>0</v>
      </c>
      <c r="AU2897" s="62"/>
      <c r="DV2897" s="31" t="s">
        <v>112</v>
      </c>
      <c r="DW2897" s="31" t="s">
        <v>117</v>
      </c>
      <c r="DX2897" s="63"/>
      <c r="DY2897" s="63"/>
      <c r="DZ2897" s="63"/>
      <c r="EA2897" s="167"/>
      <c r="EB2897" s="60"/>
      <c r="EC2897" s="60"/>
      <c r="ED2897" s="60"/>
      <c r="EE2897" s="60"/>
      <c r="EF2897" s="60"/>
      <c r="EG2897" s="60"/>
      <c r="EH2897" s="60"/>
      <c r="EI2897" s="60"/>
      <c r="EJ2897" s="60"/>
      <c r="EK2897" s="60"/>
      <c r="EL2897" s="60"/>
      <c r="EM2897" s="60"/>
      <c r="EN2897" s="60"/>
      <c r="EO2897" s="60"/>
      <c r="EP2897" s="60"/>
      <c r="EQ2897" s="60"/>
      <c r="ER2897" s="60"/>
      <c r="ES2897" s="60"/>
      <c r="ET2897" s="60"/>
      <c r="EU2897" s="60"/>
      <c r="EV2897" s="60"/>
      <c r="EW2897" s="60"/>
      <c r="EX2897" s="60"/>
      <c r="EY2897" s="60"/>
      <c r="EZ2897" s="60"/>
      <c r="FA2897" s="60"/>
      <c r="FB2897" s="60"/>
    </row>
    <row r="2898" spans="22:158" x14ac:dyDescent="0.25">
      <c r="W2898" s="33"/>
      <c r="X2898" s="33"/>
      <c r="AH2898" s="38">
        <v>100</v>
      </c>
      <c r="AI2898" s="38">
        <v>125</v>
      </c>
      <c r="AJ2898" s="38">
        <v>13350</v>
      </c>
      <c r="AK2898" s="38">
        <v>30</v>
      </c>
      <c r="AL2898" s="38">
        <v>3604258</v>
      </c>
      <c r="AM2898" s="61" t="s">
        <v>1816</v>
      </c>
      <c r="AN2898" s="61" t="s">
        <v>1692</v>
      </c>
      <c r="AO2898" s="61" t="s">
        <v>5109</v>
      </c>
      <c r="AP2898" s="61" t="s">
        <v>5036</v>
      </c>
      <c r="AQ2898" s="61" t="s">
        <v>5225</v>
      </c>
      <c r="AR2898" s="28">
        <v>2630.7</v>
      </c>
      <c r="AS2898" s="28">
        <v>0</v>
      </c>
      <c r="AT2898" s="28">
        <v>0</v>
      </c>
      <c r="AU2898" s="62"/>
      <c r="DV2898" s="31" t="s">
        <v>112</v>
      </c>
      <c r="DW2898" s="31" t="s">
        <v>117</v>
      </c>
      <c r="DX2898" s="63"/>
      <c r="DY2898" s="63"/>
      <c r="DZ2898" s="63"/>
      <c r="EA2898" s="167"/>
      <c r="EB2898" s="60"/>
      <c r="EC2898" s="60"/>
      <c r="ED2898" s="60"/>
      <c r="EE2898" s="60"/>
      <c r="EF2898" s="60"/>
      <c r="EG2898" s="60"/>
      <c r="EH2898" s="60"/>
      <c r="EI2898" s="60"/>
      <c r="EJ2898" s="60"/>
      <c r="EK2898" s="60"/>
      <c r="EL2898" s="60"/>
      <c r="EM2898" s="60"/>
      <c r="EN2898" s="60"/>
      <c r="EO2898" s="60"/>
      <c r="EP2898" s="60"/>
      <c r="EQ2898" s="60"/>
      <c r="ER2898" s="60"/>
      <c r="ES2898" s="60"/>
      <c r="ET2898" s="60"/>
      <c r="EU2898" s="60"/>
      <c r="EV2898" s="60"/>
      <c r="EW2898" s="60"/>
      <c r="EX2898" s="60"/>
      <c r="EY2898" s="60"/>
      <c r="EZ2898" s="60"/>
      <c r="FA2898" s="60"/>
      <c r="FB2898" s="60"/>
    </row>
    <row r="2899" spans="22:158" x14ac:dyDescent="0.25">
      <c r="V2899" s="1"/>
      <c r="W2899" s="33"/>
      <c r="X2899" s="33"/>
      <c r="AH2899" s="38">
        <v>100</v>
      </c>
      <c r="AI2899" s="38">
        <v>125</v>
      </c>
      <c r="AJ2899" s="38">
        <v>14350</v>
      </c>
      <c r="AK2899" s="38">
        <v>30</v>
      </c>
      <c r="AL2899" s="38">
        <v>3604258</v>
      </c>
      <c r="AM2899" s="61" t="s">
        <v>1816</v>
      </c>
      <c r="AN2899" s="61" t="s">
        <v>1692</v>
      </c>
      <c r="AO2899" s="61" t="s">
        <v>1575</v>
      </c>
      <c r="AP2899" s="61" t="s">
        <v>5036</v>
      </c>
      <c r="AQ2899" s="61" t="s">
        <v>5225</v>
      </c>
      <c r="AR2899" s="28">
        <v>183.3</v>
      </c>
      <c r="AS2899" s="28">
        <v>34656</v>
      </c>
      <c r="AT2899" s="28">
        <v>0</v>
      </c>
      <c r="AU2899" s="62"/>
      <c r="DV2899" s="31" t="s">
        <v>112</v>
      </c>
      <c r="DW2899" s="31" t="s">
        <v>117</v>
      </c>
      <c r="DX2899" s="63"/>
      <c r="DY2899" s="63"/>
      <c r="DZ2899" s="63"/>
      <c r="EA2899" s="167"/>
      <c r="EB2899" s="60"/>
      <c r="EC2899" s="60"/>
      <c r="ED2899" s="60"/>
      <c r="EE2899" s="60"/>
      <c r="EF2899" s="60"/>
      <c r="EG2899" s="60"/>
      <c r="EH2899" s="60"/>
      <c r="EI2899" s="60"/>
      <c r="EJ2899" s="60"/>
      <c r="EK2899" s="60"/>
      <c r="EL2899" s="60"/>
      <c r="EM2899" s="60"/>
      <c r="EN2899" s="60"/>
      <c r="EO2899" s="60"/>
      <c r="EP2899" s="60"/>
      <c r="EQ2899" s="60"/>
      <c r="ER2899" s="60"/>
      <c r="ES2899" s="60"/>
      <c r="ET2899" s="60"/>
      <c r="EU2899" s="60"/>
      <c r="EV2899" s="60"/>
      <c r="EW2899" s="60"/>
      <c r="EX2899" s="60"/>
      <c r="EY2899" s="60"/>
      <c r="EZ2899" s="60"/>
      <c r="FA2899" s="60"/>
      <c r="FB2899" s="60"/>
    </row>
    <row r="2900" spans="22:158" x14ac:dyDescent="0.25">
      <c r="W2900" s="33"/>
      <c r="X2900" s="33"/>
      <c r="AH2900" s="38">
        <v>100</v>
      </c>
      <c r="AI2900" s="38">
        <v>125</v>
      </c>
      <c r="AJ2900" s="38">
        <v>16380</v>
      </c>
      <c r="AK2900" s="38">
        <v>30</v>
      </c>
      <c r="AL2900" s="38">
        <v>3604258</v>
      </c>
      <c r="AM2900" s="61" t="s">
        <v>1816</v>
      </c>
      <c r="AN2900" s="61" t="s">
        <v>1692</v>
      </c>
      <c r="AO2900" s="61" t="s">
        <v>894</v>
      </c>
      <c r="AP2900" s="61" t="s">
        <v>5036</v>
      </c>
      <c r="AQ2900" s="61" t="s">
        <v>5225</v>
      </c>
      <c r="AR2900" s="28">
        <v>1005.4</v>
      </c>
      <c r="AS2900" s="28">
        <v>0</v>
      </c>
      <c r="AT2900" s="28">
        <v>0</v>
      </c>
      <c r="AU2900" s="62"/>
      <c r="DV2900" s="31" t="s">
        <v>112</v>
      </c>
      <c r="DW2900" s="31" t="s">
        <v>117</v>
      </c>
      <c r="DX2900" s="63"/>
      <c r="DY2900" s="63"/>
      <c r="DZ2900" s="63"/>
      <c r="EA2900" s="167"/>
      <c r="EB2900" s="60"/>
      <c r="EC2900" s="60"/>
      <c r="ED2900" s="60"/>
      <c r="EE2900" s="60"/>
      <c r="EF2900" s="60"/>
      <c r="EG2900" s="60"/>
      <c r="EH2900" s="60"/>
      <c r="EI2900" s="60"/>
      <c r="EJ2900" s="60"/>
      <c r="EK2900" s="60"/>
      <c r="EL2900" s="60"/>
      <c r="EM2900" s="60"/>
      <c r="EN2900" s="60"/>
      <c r="EO2900" s="60"/>
      <c r="EP2900" s="60"/>
      <c r="EQ2900" s="60"/>
      <c r="ER2900" s="60"/>
      <c r="ES2900" s="60"/>
      <c r="ET2900" s="60"/>
      <c r="EU2900" s="60"/>
      <c r="EV2900" s="60"/>
      <c r="EW2900" s="60"/>
      <c r="EX2900" s="60"/>
      <c r="EY2900" s="60"/>
      <c r="EZ2900" s="60"/>
      <c r="FA2900" s="60"/>
      <c r="FB2900" s="60"/>
    </row>
    <row r="2901" spans="22:158" x14ac:dyDescent="0.25">
      <c r="W2901" s="33"/>
      <c r="X2901" s="33"/>
      <c r="AH2901" s="38">
        <v>100</v>
      </c>
      <c r="AI2901" s="38">
        <v>130</v>
      </c>
      <c r="AJ2901" s="38">
        <v>14200</v>
      </c>
      <c r="AK2901" s="38">
        <v>30</v>
      </c>
      <c r="AL2901" s="38">
        <v>3604258</v>
      </c>
      <c r="AM2901" s="61" t="s">
        <v>1816</v>
      </c>
      <c r="AN2901" s="61" t="s">
        <v>1687</v>
      </c>
      <c r="AO2901" s="61" t="s">
        <v>5127</v>
      </c>
      <c r="AP2901" s="61" t="s">
        <v>5036</v>
      </c>
      <c r="AQ2901" s="61" t="s">
        <v>5225</v>
      </c>
      <c r="AR2901" s="28">
        <v>74.400000000000006</v>
      </c>
      <c r="AS2901" s="28">
        <v>0</v>
      </c>
      <c r="AT2901" s="28">
        <v>0</v>
      </c>
      <c r="AU2901" s="62"/>
      <c r="DV2901" s="31" t="s">
        <v>112</v>
      </c>
      <c r="DW2901" s="31" t="s">
        <v>118</v>
      </c>
      <c r="DX2901" s="63"/>
      <c r="DY2901" s="63"/>
      <c r="DZ2901" s="63"/>
      <c r="EA2901" s="167"/>
      <c r="EB2901" s="60"/>
      <c r="EC2901" s="60"/>
      <c r="ED2901" s="60"/>
      <c r="EE2901" s="60"/>
      <c r="EF2901" s="60"/>
      <c r="EG2901" s="60"/>
      <c r="EH2901" s="60"/>
      <c r="EI2901" s="60"/>
      <c r="EJ2901" s="60"/>
      <c r="EK2901" s="60"/>
      <c r="EL2901" s="60"/>
      <c r="EM2901" s="60"/>
      <c r="EN2901" s="60"/>
      <c r="EO2901" s="60"/>
      <c r="EP2901" s="60"/>
      <c r="EQ2901" s="60"/>
      <c r="ER2901" s="60"/>
      <c r="ES2901" s="60"/>
      <c r="ET2901" s="60"/>
      <c r="EU2901" s="60"/>
      <c r="EV2901" s="60"/>
      <c r="EW2901" s="60"/>
      <c r="EX2901" s="60"/>
      <c r="EY2901" s="60"/>
      <c r="EZ2901" s="60"/>
      <c r="FA2901" s="60"/>
      <c r="FB2901" s="60"/>
    </row>
    <row r="2902" spans="22:158" x14ac:dyDescent="0.25">
      <c r="W2902" s="33"/>
      <c r="X2902" s="33"/>
      <c r="AH2902" s="38">
        <v>100</v>
      </c>
      <c r="AI2902" s="38">
        <v>130</v>
      </c>
      <c r="AJ2902" s="38">
        <v>17310</v>
      </c>
      <c r="AK2902" s="38">
        <v>30</v>
      </c>
      <c r="AL2902" s="38">
        <v>3604258</v>
      </c>
      <c r="AM2902" s="61" t="s">
        <v>1816</v>
      </c>
      <c r="AN2902" s="61" t="s">
        <v>1687</v>
      </c>
      <c r="AO2902" s="61" t="s">
        <v>1640</v>
      </c>
      <c r="AP2902" s="61" t="s">
        <v>5036</v>
      </c>
      <c r="AQ2902" s="61" t="s">
        <v>5225</v>
      </c>
      <c r="AR2902" s="28">
        <v>0</v>
      </c>
      <c r="AS2902" s="28">
        <v>13518</v>
      </c>
      <c r="AT2902" s="28">
        <v>0</v>
      </c>
      <c r="AU2902" s="62"/>
      <c r="DV2902" s="31" t="s">
        <v>112</v>
      </c>
      <c r="DW2902" s="31" t="s">
        <v>118</v>
      </c>
      <c r="DX2902" s="63"/>
      <c r="DY2902" s="63"/>
      <c r="DZ2902" s="63"/>
      <c r="EA2902" s="167"/>
      <c r="EB2902" s="60"/>
      <c r="EC2902" s="60"/>
      <c r="ED2902" s="60"/>
      <c r="EE2902" s="60"/>
      <c r="EF2902" s="60"/>
      <c r="EG2902" s="60"/>
      <c r="EH2902" s="60"/>
      <c r="EI2902" s="60"/>
      <c r="EJ2902" s="60"/>
      <c r="EK2902" s="60"/>
      <c r="EL2902" s="60"/>
      <c r="EM2902" s="60"/>
      <c r="EN2902" s="60"/>
      <c r="EO2902" s="60"/>
      <c r="EP2902" s="60"/>
      <c r="EQ2902" s="60"/>
      <c r="ER2902" s="60"/>
      <c r="ES2902" s="60"/>
      <c r="ET2902" s="60"/>
      <c r="EU2902" s="60"/>
      <c r="EV2902" s="60"/>
      <c r="EW2902" s="60"/>
      <c r="EX2902" s="60"/>
      <c r="EY2902" s="60"/>
      <c r="EZ2902" s="60"/>
      <c r="FA2902" s="60"/>
      <c r="FB2902" s="60"/>
    </row>
    <row r="2903" spans="22:158" x14ac:dyDescent="0.25">
      <c r="W2903" s="33"/>
      <c r="X2903" s="33"/>
      <c r="AH2903" s="38">
        <v>100</v>
      </c>
      <c r="AI2903" s="38">
        <v>130</v>
      </c>
      <c r="AJ2903" s="38">
        <v>17400</v>
      </c>
      <c r="AK2903" s="38">
        <v>30</v>
      </c>
      <c r="AL2903" s="38">
        <v>3604258</v>
      </c>
      <c r="AM2903" s="61" t="s">
        <v>1816</v>
      </c>
      <c r="AN2903" s="61" t="s">
        <v>1687</v>
      </c>
      <c r="AO2903" s="61" t="s">
        <v>1642</v>
      </c>
      <c r="AP2903" s="61" t="s">
        <v>5036</v>
      </c>
      <c r="AQ2903" s="61" t="s">
        <v>5225</v>
      </c>
      <c r="AR2903" s="28">
        <v>10025.6</v>
      </c>
      <c r="AS2903" s="28">
        <v>0</v>
      </c>
      <c r="AT2903" s="28">
        <v>0</v>
      </c>
      <c r="AU2903" s="62"/>
      <c r="DV2903" s="31" t="s">
        <v>112</v>
      </c>
      <c r="DW2903" s="31" t="s">
        <v>118</v>
      </c>
      <c r="DX2903" s="63"/>
      <c r="DY2903" s="63"/>
      <c r="DZ2903" s="63"/>
      <c r="EA2903" s="167"/>
      <c r="EB2903" s="60"/>
      <c r="EC2903" s="60"/>
      <c r="ED2903" s="60"/>
      <c r="EE2903" s="60"/>
      <c r="EF2903" s="60"/>
      <c r="EG2903" s="60"/>
      <c r="EH2903" s="60"/>
      <c r="EI2903" s="60"/>
      <c r="EJ2903" s="60"/>
      <c r="EK2903" s="60"/>
      <c r="EL2903" s="60"/>
      <c r="EM2903" s="60"/>
      <c r="EN2903" s="60"/>
      <c r="EO2903" s="60"/>
      <c r="EP2903" s="60"/>
      <c r="EQ2903" s="60"/>
      <c r="ER2903" s="60"/>
      <c r="ES2903" s="60"/>
      <c r="ET2903" s="60"/>
      <c r="EU2903" s="60"/>
      <c r="EV2903" s="60"/>
      <c r="EW2903" s="60"/>
      <c r="EX2903" s="60"/>
      <c r="EY2903" s="60"/>
      <c r="EZ2903" s="60"/>
      <c r="FA2903" s="60"/>
      <c r="FB2903" s="60"/>
    </row>
    <row r="2904" spans="22:158" x14ac:dyDescent="0.25">
      <c r="W2904" s="33"/>
      <c r="X2904" s="33"/>
      <c r="AH2904" s="38">
        <v>100</v>
      </c>
      <c r="AI2904" s="38">
        <v>135</v>
      </c>
      <c r="AJ2904" s="38">
        <v>15270</v>
      </c>
      <c r="AK2904" s="38">
        <v>30</v>
      </c>
      <c r="AL2904" s="38">
        <v>3604258</v>
      </c>
      <c r="AM2904" s="61" t="s">
        <v>1816</v>
      </c>
      <c r="AN2904" s="61" t="s">
        <v>1693</v>
      </c>
      <c r="AO2904" s="61" t="s">
        <v>1596</v>
      </c>
      <c r="AP2904" s="61" t="s">
        <v>5036</v>
      </c>
      <c r="AQ2904" s="61" t="s">
        <v>5225</v>
      </c>
      <c r="AR2904" s="28">
        <v>0</v>
      </c>
      <c r="AS2904" s="28">
        <v>5</v>
      </c>
      <c r="AT2904" s="28">
        <v>0</v>
      </c>
      <c r="AU2904" s="62"/>
      <c r="DV2904" s="31" t="s">
        <v>112</v>
      </c>
      <c r="DW2904" s="31" t="s">
        <v>119</v>
      </c>
      <c r="DX2904" s="63"/>
      <c r="DY2904" s="63"/>
      <c r="DZ2904" s="63"/>
      <c r="EA2904" s="167"/>
      <c r="EB2904" s="60"/>
      <c r="EC2904" s="60"/>
      <c r="ED2904" s="60"/>
      <c r="EE2904" s="60"/>
      <c r="EF2904" s="60"/>
      <c r="EG2904" s="60"/>
      <c r="EH2904" s="60"/>
      <c r="EI2904" s="60"/>
      <c r="EJ2904" s="60"/>
      <c r="EK2904" s="60"/>
      <c r="EL2904" s="60"/>
      <c r="EM2904" s="60"/>
      <c r="EN2904" s="60"/>
      <c r="EO2904" s="60"/>
      <c r="EP2904" s="60"/>
      <c r="EQ2904" s="60"/>
      <c r="ER2904" s="60"/>
      <c r="ES2904" s="60"/>
      <c r="ET2904" s="60"/>
      <c r="EU2904" s="60"/>
      <c r="EV2904" s="60"/>
      <c r="EW2904" s="60"/>
      <c r="EX2904" s="60"/>
      <c r="EY2904" s="60"/>
      <c r="EZ2904" s="60"/>
      <c r="FA2904" s="60"/>
      <c r="FB2904" s="60"/>
    </row>
    <row r="2905" spans="22:158" x14ac:dyDescent="0.25">
      <c r="V2905" s="1"/>
      <c r="W2905" s="33"/>
      <c r="X2905" s="33"/>
      <c r="AH2905" s="38">
        <v>100</v>
      </c>
      <c r="AI2905" s="38">
        <v>140</v>
      </c>
      <c r="AJ2905" s="38">
        <v>10470</v>
      </c>
      <c r="AK2905" s="38">
        <v>30</v>
      </c>
      <c r="AL2905" s="38">
        <v>3604258</v>
      </c>
      <c r="AM2905" s="61" t="s">
        <v>1816</v>
      </c>
      <c r="AN2905" s="61" t="s">
        <v>1690</v>
      </c>
      <c r="AO2905" s="61" t="s">
        <v>1112</v>
      </c>
      <c r="AP2905" s="61" t="s">
        <v>5036</v>
      </c>
      <c r="AQ2905" s="61" t="s">
        <v>5225</v>
      </c>
      <c r="AR2905" s="28">
        <v>207.8</v>
      </c>
      <c r="AS2905" s="28">
        <v>0</v>
      </c>
      <c r="AT2905" s="28">
        <v>0</v>
      </c>
      <c r="AU2905" s="62"/>
      <c r="DV2905" s="31" t="s">
        <v>112</v>
      </c>
      <c r="DW2905" s="31" t="s">
        <v>120</v>
      </c>
      <c r="DX2905" s="63"/>
      <c r="DY2905" s="63"/>
      <c r="DZ2905" s="63"/>
      <c r="EA2905" s="167"/>
      <c r="EB2905" s="60"/>
      <c r="EC2905" s="60"/>
      <c r="ED2905" s="60"/>
      <c r="EE2905" s="60"/>
      <c r="EF2905" s="60"/>
      <c r="EG2905" s="60"/>
      <c r="EH2905" s="60"/>
      <c r="EI2905" s="60"/>
      <c r="EJ2905" s="60"/>
      <c r="EK2905" s="60"/>
      <c r="EL2905" s="60"/>
      <c r="EM2905" s="60"/>
      <c r="EN2905" s="60"/>
      <c r="EO2905" s="60"/>
      <c r="EP2905" s="60"/>
      <c r="EQ2905" s="60"/>
      <c r="ER2905" s="60"/>
      <c r="ES2905" s="60"/>
      <c r="ET2905" s="60"/>
      <c r="EU2905" s="60"/>
      <c r="EV2905" s="60"/>
      <c r="EW2905" s="60"/>
      <c r="EX2905" s="60"/>
      <c r="EY2905" s="60"/>
      <c r="EZ2905" s="60"/>
      <c r="FA2905" s="60"/>
      <c r="FB2905" s="60"/>
    </row>
    <row r="2906" spans="22:158" x14ac:dyDescent="0.25">
      <c r="W2906" s="33"/>
      <c r="X2906" s="33"/>
      <c r="AH2906" s="38">
        <v>100</v>
      </c>
      <c r="AI2906" s="38">
        <v>140</v>
      </c>
      <c r="AJ2906" s="38">
        <v>11400</v>
      </c>
      <c r="AK2906" s="38">
        <v>30</v>
      </c>
      <c r="AL2906" s="38">
        <v>3604258</v>
      </c>
      <c r="AM2906" s="61" t="s">
        <v>1816</v>
      </c>
      <c r="AN2906" s="61" t="s">
        <v>1690</v>
      </c>
      <c r="AO2906" s="61" t="s">
        <v>5071</v>
      </c>
      <c r="AP2906" s="61" t="s">
        <v>5036</v>
      </c>
      <c r="AQ2906" s="61" t="s">
        <v>5225</v>
      </c>
      <c r="AR2906" s="28">
        <v>300.60000000000002</v>
      </c>
      <c r="AS2906" s="28">
        <v>472</v>
      </c>
      <c r="AT2906" s="28">
        <v>0</v>
      </c>
      <c r="AU2906" s="62"/>
      <c r="DV2906" s="31" t="s">
        <v>112</v>
      </c>
      <c r="DW2906" s="31" t="s">
        <v>120</v>
      </c>
      <c r="DX2906" s="63"/>
      <c r="DY2906" s="63"/>
      <c r="DZ2906" s="63"/>
      <c r="EA2906" s="167"/>
      <c r="EB2906" s="60"/>
      <c r="EC2906" s="60"/>
      <c r="ED2906" s="60"/>
      <c r="EE2906" s="60"/>
      <c r="EF2906" s="60"/>
      <c r="EG2906" s="60"/>
      <c r="EH2906" s="60"/>
      <c r="EI2906" s="60"/>
      <c r="EJ2906" s="60"/>
      <c r="EK2906" s="60"/>
      <c r="EL2906" s="60"/>
      <c r="EM2906" s="60"/>
      <c r="EN2906" s="60"/>
      <c r="EO2906" s="60"/>
      <c r="EP2906" s="60"/>
      <c r="EQ2906" s="60"/>
      <c r="ER2906" s="60"/>
      <c r="ES2906" s="60"/>
      <c r="ET2906" s="60"/>
      <c r="EU2906" s="60"/>
      <c r="EV2906" s="60"/>
      <c r="EW2906" s="60"/>
      <c r="EX2906" s="60"/>
      <c r="EY2906" s="60"/>
      <c r="EZ2906" s="60"/>
      <c r="FA2906" s="60"/>
      <c r="FB2906" s="60"/>
    </row>
    <row r="2907" spans="22:158" x14ac:dyDescent="0.25">
      <c r="W2907" s="33"/>
      <c r="X2907" s="33"/>
      <c r="AH2907" s="38">
        <v>100</v>
      </c>
      <c r="AI2907" s="38">
        <v>140</v>
      </c>
      <c r="AJ2907" s="38">
        <v>16200</v>
      </c>
      <c r="AK2907" s="38">
        <v>30</v>
      </c>
      <c r="AL2907" s="38">
        <v>3604258</v>
      </c>
      <c r="AM2907" s="61" t="s">
        <v>1816</v>
      </c>
      <c r="AN2907" s="61" t="s">
        <v>1690</v>
      </c>
      <c r="AO2907" s="61" t="s">
        <v>1615</v>
      </c>
      <c r="AP2907" s="61" t="s">
        <v>5036</v>
      </c>
      <c r="AQ2907" s="61" t="s">
        <v>5225</v>
      </c>
      <c r="AR2907" s="28">
        <v>0</v>
      </c>
      <c r="AS2907" s="28">
        <v>457</v>
      </c>
      <c r="AT2907" s="28">
        <v>0</v>
      </c>
      <c r="AU2907" s="62"/>
      <c r="DV2907" s="31" t="s">
        <v>112</v>
      </c>
      <c r="DW2907" s="31" t="s">
        <v>120</v>
      </c>
      <c r="DX2907" s="63"/>
      <c r="DY2907" s="63"/>
      <c r="DZ2907" s="63"/>
      <c r="EA2907" s="167"/>
      <c r="EB2907" s="60"/>
      <c r="EC2907" s="60"/>
      <c r="ED2907" s="60"/>
      <c r="EE2907" s="60"/>
      <c r="EF2907" s="60"/>
      <c r="EG2907" s="60"/>
      <c r="EH2907" s="60"/>
      <c r="EI2907" s="60"/>
      <c r="EJ2907" s="60"/>
      <c r="EK2907" s="60"/>
      <c r="EL2907" s="60"/>
      <c r="EM2907" s="60"/>
      <c r="EN2907" s="60"/>
      <c r="EO2907" s="60"/>
      <c r="EP2907" s="60"/>
      <c r="EQ2907" s="60"/>
      <c r="ER2907" s="60"/>
      <c r="ES2907" s="60"/>
      <c r="ET2907" s="60"/>
      <c r="EU2907" s="60"/>
      <c r="EV2907" s="60"/>
      <c r="EW2907" s="60"/>
      <c r="EX2907" s="60"/>
      <c r="EY2907" s="60"/>
      <c r="EZ2907" s="60"/>
      <c r="FA2907" s="60"/>
      <c r="FB2907" s="60"/>
    </row>
    <row r="2908" spans="22:158" x14ac:dyDescent="0.25">
      <c r="W2908" s="33"/>
      <c r="X2908" s="33"/>
      <c r="AH2908" s="38">
        <v>100</v>
      </c>
      <c r="AI2908" s="38">
        <v>145</v>
      </c>
      <c r="AJ2908" s="38">
        <v>12050</v>
      </c>
      <c r="AK2908" s="38">
        <v>30</v>
      </c>
      <c r="AL2908" s="38">
        <v>3604258</v>
      </c>
      <c r="AM2908" s="61" t="s">
        <v>1816</v>
      </c>
      <c r="AN2908" s="61" t="s">
        <v>1691</v>
      </c>
      <c r="AO2908" s="61" t="s">
        <v>5085</v>
      </c>
      <c r="AP2908" s="61" t="s">
        <v>5036</v>
      </c>
      <c r="AQ2908" s="61" t="s">
        <v>5225</v>
      </c>
      <c r="AR2908" s="28">
        <v>10920.5</v>
      </c>
      <c r="AS2908" s="28">
        <v>0</v>
      </c>
      <c r="AT2908" s="28">
        <v>0</v>
      </c>
      <c r="AU2908" s="62"/>
      <c r="DV2908" s="31" t="s">
        <v>112</v>
      </c>
      <c r="DW2908" s="31" t="s">
        <v>121</v>
      </c>
      <c r="DX2908" s="63"/>
      <c r="DY2908" s="63"/>
      <c r="DZ2908" s="63"/>
      <c r="EA2908" s="167"/>
      <c r="EB2908" s="60"/>
      <c r="EC2908" s="60"/>
      <c r="ED2908" s="60"/>
      <c r="EE2908" s="60"/>
      <c r="EF2908" s="60"/>
      <c r="EG2908" s="60"/>
      <c r="EH2908" s="60"/>
      <c r="EI2908" s="60"/>
      <c r="EJ2908" s="60"/>
      <c r="EK2908" s="60"/>
      <c r="EL2908" s="60"/>
      <c r="EM2908" s="60"/>
      <c r="EN2908" s="60"/>
      <c r="EO2908" s="60"/>
      <c r="EP2908" s="60"/>
      <c r="EQ2908" s="60"/>
      <c r="ER2908" s="60"/>
      <c r="ES2908" s="60"/>
      <c r="ET2908" s="60"/>
      <c r="EU2908" s="60"/>
      <c r="EV2908" s="60"/>
      <c r="EW2908" s="60"/>
      <c r="EX2908" s="60"/>
      <c r="EY2908" s="60"/>
      <c r="EZ2908" s="60"/>
      <c r="FA2908" s="60"/>
      <c r="FB2908" s="60"/>
    </row>
    <row r="2909" spans="22:158" x14ac:dyDescent="0.25">
      <c r="V2909" s="1"/>
      <c r="W2909" s="33"/>
      <c r="X2909" s="33"/>
      <c r="AH2909" s="38">
        <v>100</v>
      </c>
      <c r="AI2909" s="38">
        <v>145</v>
      </c>
      <c r="AJ2909" s="38">
        <v>12750</v>
      </c>
      <c r="AK2909" s="38">
        <v>30</v>
      </c>
      <c r="AL2909" s="38">
        <v>3604258</v>
      </c>
      <c r="AM2909" s="61" t="s">
        <v>1816</v>
      </c>
      <c r="AN2909" s="61" t="s">
        <v>1691</v>
      </c>
      <c r="AO2909" s="61" t="s">
        <v>5097</v>
      </c>
      <c r="AP2909" s="61" t="s">
        <v>5036</v>
      </c>
      <c r="AQ2909" s="61" t="s">
        <v>5225</v>
      </c>
      <c r="AR2909" s="28">
        <v>10512.6</v>
      </c>
      <c r="AS2909" s="28">
        <v>14002</v>
      </c>
      <c r="AT2909" s="28">
        <v>0</v>
      </c>
      <c r="AU2909" s="62"/>
      <c r="DV2909" s="31" t="s">
        <v>112</v>
      </c>
      <c r="DW2909" s="31" t="s">
        <v>121</v>
      </c>
      <c r="DX2909" s="63"/>
      <c r="DY2909" s="63"/>
      <c r="DZ2909" s="63"/>
      <c r="EA2909" s="167"/>
      <c r="EB2909" s="60"/>
      <c r="EC2909" s="60"/>
      <c r="ED2909" s="60"/>
      <c r="EE2909" s="60"/>
      <c r="EF2909" s="60"/>
      <c r="EG2909" s="60"/>
      <c r="EH2909" s="60"/>
      <c r="EI2909" s="60"/>
      <c r="EJ2909" s="60"/>
      <c r="EK2909" s="60"/>
      <c r="EL2909" s="60"/>
      <c r="EM2909" s="60"/>
      <c r="EN2909" s="60"/>
      <c r="EO2909" s="60"/>
      <c r="EP2909" s="60"/>
      <c r="EQ2909" s="60"/>
      <c r="ER2909" s="60"/>
      <c r="ES2909" s="60"/>
      <c r="ET2909" s="60"/>
      <c r="EU2909" s="60"/>
      <c r="EV2909" s="60"/>
      <c r="EW2909" s="60"/>
      <c r="EX2909" s="60"/>
      <c r="EY2909" s="60"/>
      <c r="EZ2909" s="60"/>
      <c r="FA2909" s="60"/>
      <c r="FB2909" s="60"/>
    </row>
    <row r="2910" spans="22:158" x14ac:dyDescent="0.25">
      <c r="W2910" s="33"/>
      <c r="X2910" s="33"/>
      <c r="AH2910" s="38">
        <v>100</v>
      </c>
      <c r="AI2910" s="38">
        <v>145</v>
      </c>
      <c r="AJ2910" s="38">
        <v>16180</v>
      </c>
      <c r="AK2910" s="38">
        <v>30</v>
      </c>
      <c r="AL2910" s="38">
        <v>3604258</v>
      </c>
      <c r="AM2910" s="61" t="s">
        <v>1816</v>
      </c>
      <c r="AN2910" s="61" t="s">
        <v>1691</v>
      </c>
      <c r="AO2910" s="61" t="s">
        <v>1614</v>
      </c>
      <c r="AP2910" s="61" t="s">
        <v>5036</v>
      </c>
      <c r="AQ2910" s="61" t="s">
        <v>5225</v>
      </c>
      <c r="AR2910" s="28">
        <v>1722.6000000000001</v>
      </c>
      <c r="AS2910" s="28">
        <v>1479</v>
      </c>
      <c r="AT2910" s="28">
        <v>0</v>
      </c>
      <c r="AU2910" s="62"/>
      <c r="DV2910" s="31" t="s">
        <v>112</v>
      </c>
      <c r="DW2910" s="31" t="s">
        <v>121</v>
      </c>
      <c r="DX2910" s="63"/>
      <c r="DY2910" s="63"/>
      <c r="DZ2910" s="63"/>
      <c r="EA2910" s="167"/>
      <c r="EB2910" s="60"/>
      <c r="EC2910" s="60"/>
      <c r="ED2910" s="60"/>
      <c r="EE2910" s="60"/>
      <c r="EF2910" s="60"/>
      <c r="EG2910" s="60"/>
      <c r="EH2910" s="60"/>
      <c r="EI2910" s="60"/>
      <c r="EJ2910" s="60"/>
      <c r="EK2910" s="60"/>
      <c r="EL2910" s="60"/>
      <c r="EM2910" s="60"/>
      <c r="EN2910" s="60"/>
      <c r="EO2910" s="60"/>
      <c r="EP2910" s="60"/>
      <c r="EQ2910" s="60"/>
      <c r="ER2910" s="60"/>
      <c r="ES2910" s="60"/>
      <c r="ET2910" s="60"/>
      <c r="EU2910" s="60"/>
      <c r="EV2910" s="60"/>
      <c r="EW2910" s="60"/>
      <c r="EX2910" s="60"/>
      <c r="EY2910" s="60"/>
      <c r="EZ2910" s="60"/>
      <c r="FA2910" s="60"/>
      <c r="FB2910" s="60"/>
    </row>
    <row r="2911" spans="22:158" x14ac:dyDescent="0.25">
      <c r="W2911" s="33"/>
      <c r="X2911" s="33"/>
      <c r="AH2911" s="38">
        <v>100</v>
      </c>
      <c r="AI2911" s="38">
        <v>145</v>
      </c>
      <c r="AJ2911" s="38">
        <v>18710</v>
      </c>
      <c r="AK2911" s="38">
        <v>30</v>
      </c>
      <c r="AL2911" s="38">
        <v>3604258</v>
      </c>
      <c r="AM2911" s="61" t="s">
        <v>1816</v>
      </c>
      <c r="AN2911" s="61" t="s">
        <v>1691</v>
      </c>
      <c r="AO2911" s="61" t="s">
        <v>1671</v>
      </c>
      <c r="AP2911" s="61" t="s">
        <v>5036</v>
      </c>
      <c r="AQ2911" s="61" t="s">
        <v>5225</v>
      </c>
      <c r="AR2911" s="28">
        <v>9414.7999999999993</v>
      </c>
      <c r="AS2911" s="28">
        <v>0</v>
      </c>
      <c r="AT2911" s="28">
        <v>0</v>
      </c>
      <c r="AU2911" s="62"/>
      <c r="DV2911" s="31" t="s">
        <v>112</v>
      </c>
      <c r="DW2911" s="31" t="s">
        <v>121</v>
      </c>
      <c r="DX2911" s="63"/>
      <c r="DY2911" s="63"/>
      <c r="DZ2911" s="63"/>
      <c r="EA2911" s="167"/>
      <c r="EB2911" s="60"/>
      <c r="EC2911" s="60"/>
      <c r="ED2911" s="60"/>
      <c r="EE2911" s="60"/>
      <c r="EF2911" s="60"/>
      <c r="EG2911" s="60"/>
      <c r="EH2911" s="60"/>
      <c r="EI2911" s="60"/>
      <c r="EJ2911" s="60"/>
      <c r="EK2911" s="60"/>
      <c r="EL2911" s="60"/>
      <c r="EM2911" s="60"/>
      <c r="EN2911" s="60"/>
      <c r="EO2911" s="60"/>
      <c r="EP2911" s="60"/>
      <c r="EQ2911" s="60"/>
      <c r="ER2911" s="60"/>
      <c r="ES2911" s="60"/>
      <c r="ET2911" s="60"/>
      <c r="EU2911" s="60"/>
      <c r="EV2911" s="60"/>
      <c r="EW2911" s="60"/>
      <c r="EX2911" s="60"/>
      <c r="EY2911" s="60"/>
      <c r="EZ2911" s="60"/>
      <c r="FA2911" s="60"/>
      <c r="FB2911" s="60"/>
    </row>
    <row r="2912" spans="22:158" x14ac:dyDescent="0.25">
      <c r="W2912" s="33"/>
      <c r="X2912" s="33"/>
      <c r="AH2912" s="38">
        <v>100</v>
      </c>
      <c r="AI2912" s="38">
        <v>150</v>
      </c>
      <c r="AJ2912" s="38">
        <v>15550</v>
      </c>
      <c r="AK2912" s="38">
        <v>30</v>
      </c>
      <c r="AL2912" s="38">
        <v>3604258</v>
      </c>
      <c r="AM2912" s="61" t="s">
        <v>1816</v>
      </c>
      <c r="AN2912" s="61" t="s">
        <v>1695</v>
      </c>
      <c r="AO2912" s="61" t="s">
        <v>1602</v>
      </c>
      <c r="AP2912" s="61" t="s">
        <v>5036</v>
      </c>
      <c r="AQ2912" s="61" t="s">
        <v>5225</v>
      </c>
      <c r="AR2912" s="28">
        <v>0</v>
      </c>
      <c r="AS2912" s="28">
        <v>601</v>
      </c>
      <c r="AT2912" s="28">
        <v>0</v>
      </c>
      <c r="AU2912" s="62"/>
      <c r="DV2912" s="31" t="s">
        <v>112</v>
      </c>
      <c r="DW2912" s="31" t="s">
        <v>122</v>
      </c>
      <c r="DX2912" s="63"/>
      <c r="DY2912" s="63"/>
      <c r="DZ2912" s="63"/>
      <c r="EA2912" s="167"/>
      <c r="EB2912" s="60"/>
      <c r="EC2912" s="60"/>
      <c r="ED2912" s="60"/>
      <c r="EE2912" s="60"/>
      <c r="EF2912" s="60"/>
      <c r="EG2912" s="60"/>
      <c r="EH2912" s="60"/>
      <c r="EI2912" s="60"/>
      <c r="EJ2912" s="60"/>
      <c r="EK2912" s="60"/>
      <c r="EL2912" s="60"/>
      <c r="EM2912" s="60"/>
      <c r="EN2912" s="60"/>
      <c r="EO2912" s="60"/>
      <c r="EP2912" s="60"/>
      <c r="EQ2912" s="60"/>
      <c r="ER2912" s="60"/>
      <c r="ES2912" s="60"/>
      <c r="ET2912" s="60"/>
      <c r="EU2912" s="60"/>
      <c r="EV2912" s="60"/>
      <c r="EW2912" s="60"/>
      <c r="EX2912" s="60"/>
      <c r="EY2912" s="60"/>
      <c r="EZ2912" s="60"/>
      <c r="FA2912" s="60"/>
      <c r="FB2912" s="60"/>
    </row>
    <row r="2913" spans="22:158" x14ac:dyDescent="0.25">
      <c r="W2913" s="33"/>
      <c r="X2913" s="33"/>
      <c r="AH2913" s="38">
        <v>100</v>
      </c>
      <c r="AI2913" s="38">
        <v>155</v>
      </c>
      <c r="AJ2913" s="38">
        <v>10050</v>
      </c>
      <c r="AK2913" s="38">
        <v>30</v>
      </c>
      <c r="AL2913" s="38">
        <v>3604258</v>
      </c>
      <c r="AM2913" s="61" t="s">
        <v>1816</v>
      </c>
      <c r="AN2913" s="61" t="s">
        <v>1686</v>
      </c>
      <c r="AO2913" s="61" t="s">
        <v>5044</v>
      </c>
      <c r="AP2913" s="61" t="s">
        <v>5036</v>
      </c>
      <c r="AQ2913" s="61" t="s">
        <v>5225</v>
      </c>
      <c r="AR2913" s="28">
        <v>716.4</v>
      </c>
      <c r="AS2913" s="28">
        <v>0</v>
      </c>
      <c r="AT2913" s="28">
        <v>0</v>
      </c>
      <c r="AU2913" s="62"/>
      <c r="DV2913" s="31" t="s">
        <v>112</v>
      </c>
      <c r="DW2913" s="31" t="s">
        <v>123</v>
      </c>
      <c r="DX2913" s="63"/>
      <c r="DY2913" s="63"/>
      <c r="DZ2913" s="63"/>
      <c r="EA2913" s="167"/>
      <c r="EB2913" s="60"/>
      <c r="EC2913" s="60"/>
      <c r="ED2913" s="60"/>
      <c r="EE2913" s="60"/>
      <c r="EF2913" s="60"/>
      <c r="EG2913" s="60"/>
      <c r="EH2913" s="60"/>
      <c r="EI2913" s="60"/>
      <c r="EJ2913" s="60"/>
      <c r="EK2913" s="60"/>
      <c r="EL2913" s="60"/>
      <c r="EM2913" s="60"/>
      <c r="EN2913" s="60"/>
      <c r="EO2913" s="60"/>
      <c r="EP2913" s="60"/>
      <c r="EQ2913" s="60"/>
      <c r="ER2913" s="60"/>
      <c r="ES2913" s="60"/>
      <c r="ET2913" s="60"/>
      <c r="EU2913" s="60"/>
      <c r="EV2913" s="60"/>
      <c r="EW2913" s="60"/>
      <c r="EX2913" s="60"/>
      <c r="EY2913" s="60"/>
      <c r="EZ2913" s="60"/>
      <c r="FA2913" s="60"/>
      <c r="FB2913" s="60"/>
    </row>
    <row r="2914" spans="22:158" x14ac:dyDescent="0.25">
      <c r="W2914" s="33"/>
      <c r="X2914" s="33"/>
      <c r="AH2914" s="38">
        <v>100</v>
      </c>
      <c r="AI2914" s="38">
        <v>155</v>
      </c>
      <c r="AJ2914" s="38">
        <v>17800</v>
      </c>
      <c r="AK2914" s="38">
        <v>30</v>
      </c>
      <c r="AL2914" s="38">
        <v>3604258</v>
      </c>
      <c r="AM2914" s="61" t="s">
        <v>1816</v>
      </c>
      <c r="AN2914" s="61" t="s">
        <v>1686</v>
      </c>
      <c r="AO2914" s="61" t="s">
        <v>1651</v>
      </c>
      <c r="AP2914" s="61" t="s">
        <v>5036</v>
      </c>
      <c r="AQ2914" s="61" t="s">
        <v>5225</v>
      </c>
      <c r="AR2914" s="28">
        <v>2865.7</v>
      </c>
      <c r="AS2914" s="28">
        <v>27407</v>
      </c>
      <c r="AT2914" s="28">
        <v>0</v>
      </c>
      <c r="AU2914" s="62"/>
      <c r="DV2914" s="31" t="s">
        <v>112</v>
      </c>
      <c r="DW2914" s="31" t="s">
        <v>123</v>
      </c>
      <c r="DX2914" s="63"/>
      <c r="DY2914" s="63"/>
      <c r="DZ2914" s="63"/>
      <c r="EA2914" s="167"/>
      <c r="EB2914" s="60"/>
      <c r="EC2914" s="60"/>
      <c r="ED2914" s="60"/>
      <c r="EE2914" s="60"/>
      <c r="EF2914" s="60"/>
      <c r="EG2914" s="60"/>
      <c r="EH2914" s="60"/>
      <c r="EI2914" s="60"/>
      <c r="EJ2914" s="60"/>
      <c r="EK2914" s="60"/>
      <c r="EL2914" s="60"/>
      <c r="EM2914" s="60"/>
      <c r="EN2914" s="60"/>
      <c r="EO2914" s="60"/>
      <c r="EP2914" s="60"/>
      <c r="EQ2914" s="60"/>
      <c r="ER2914" s="60"/>
      <c r="ES2914" s="60"/>
      <c r="ET2914" s="60"/>
      <c r="EU2914" s="60"/>
      <c r="EV2914" s="60"/>
      <c r="EW2914" s="60"/>
      <c r="EX2914" s="60"/>
      <c r="EY2914" s="60"/>
      <c r="EZ2914" s="60"/>
      <c r="FA2914" s="60"/>
      <c r="FB2914" s="60"/>
    </row>
    <row r="2915" spans="22:158" x14ac:dyDescent="0.25">
      <c r="W2915" s="33"/>
      <c r="X2915" s="33"/>
      <c r="AH2915" s="38">
        <v>100</v>
      </c>
      <c r="AI2915" s="38">
        <v>105</v>
      </c>
      <c r="AJ2915" s="38">
        <v>10500</v>
      </c>
      <c r="AK2915" s="38">
        <v>30</v>
      </c>
      <c r="AL2915" s="38">
        <v>3605858</v>
      </c>
      <c r="AM2915" s="61" t="s">
        <v>1816</v>
      </c>
      <c r="AN2915" s="61" t="s">
        <v>1688</v>
      </c>
      <c r="AO2915" s="61" t="s">
        <v>5053</v>
      </c>
      <c r="AP2915" s="61" t="s">
        <v>5036</v>
      </c>
      <c r="AQ2915" s="61" t="s">
        <v>1701</v>
      </c>
      <c r="AR2915" s="28">
        <v>2296489.9</v>
      </c>
      <c r="AS2915" s="28">
        <v>5596638</v>
      </c>
      <c r="AT2915" s="28">
        <v>6603728</v>
      </c>
      <c r="AU2915" s="62"/>
      <c r="DV2915" s="31" t="s">
        <v>124</v>
      </c>
      <c r="DW2915" s="31" t="s">
        <v>125</v>
      </c>
      <c r="DX2915" s="63"/>
      <c r="DY2915" s="63"/>
      <c r="DZ2915" s="63"/>
      <c r="EA2915" s="167"/>
      <c r="EB2915" s="60"/>
      <c r="EC2915" s="60"/>
      <c r="ED2915" s="60"/>
      <c r="EE2915" s="60"/>
      <c r="EF2915" s="60"/>
      <c r="EG2915" s="60"/>
      <c r="EH2915" s="60"/>
      <c r="EI2915" s="60"/>
      <c r="EJ2915" s="60"/>
      <c r="EK2915" s="60"/>
      <c r="EL2915" s="60"/>
      <c r="EM2915" s="60"/>
      <c r="EN2915" s="60"/>
      <c r="EO2915" s="60"/>
      <c r="EP2915" s="60"/>
      <c r="EQ2915" s="60"/>
      <c r="ER2915" s="60"/>
      <c r="ES2915" s="60"/>
      <c r="ET2915" s="60"/>
      <c r="EU2915" s="60"/>
      <c r="EV2915" s="60"/>
      <c r="EW2915" s="60"/>
      <c r="EX2915" s="60"/>
      <c r="EY2915" s="60"/>
      <c r="EZ2915" s="60"/>
      <c r="FA2915" s="60"/>
      <c r="FB2915" s="60"/>
    </row>
    <row r="2916" spans="22:158" x14ac:dyDescent="0.25">
      <c r="W2916" s="33"/>
      <c r="X2916" s="33"/>
      <c r="AH2916" s="38">
        <v>100</v>
      </c>
      <c r="AI2916" s="38">
        <v>105</v>
      </c>
      <c r="AJ2916" s="38">
        <v>10750</v>
      </c>
      <c r="AK2916" s="38">
        <v>30</v>
      </c>
      <c r="AL2916" s="38">
        <v>3605858</v>
      </c>
      <c r="AM2916" s="61" t="s">
        <v>1816</v>
      </c>
      <c r="AN2916" s="61" t="s">
        <v>1688</v>
      </c>
      <c r="AO2916" s="61" t="s">
        <v>5058</v>
      </c>
      <c r="AP2916" s="61" t="s">
        <v>5036</v>
      </c>
      <c r="AQ2916" s="61" t="s">
        <v>1701</v>
      </c>
      <c r="AR2916" s="28">
        <v>98421</v>
      </c>
      <c r="AS2916" s="28">
        <v>221440</v>
      </c>
      <c r="AT2916" s="28">
        <v>287719</v>
      </c>
      <c r="AU2916" s="62"/>
      <c r="DV2916" s="31" t="s">
        <v>124</v>
      </c>
      <c r="DW2916" s="31" t="s">
        <v>125</v>
      </c>
      <c r="DX2916" s="63"/>
      <c r="DY2916" s="63"/>
      <c r="DZ2916" s="63"/>
      <c r="EA2916" s="167"/>
      <c r="EB2916" s="60"/>
      <c r="EC2916" s="60"/>
      <c r="ED2916" s="60"/>
      <c r="EE2916" s="60"/>
      <c r="EF2916" s="60"/>
      <c r="EG2916" s="60"/>
      <c r="EH2916" s="60"/>
      <c r="EI2916" s="60"/>
      <c r="EJ2916" s="60"/>
      <c r="EK2916" s="60"/>
      <c r="EL2916" s="60"/>
      <c r="EM2916" s="60"/>
      <c r="EN2916" s="60"/>
      <c r="EO2916" s="60"/>
      <c r="EP2916" s="60"/>
      <c r="EQ2916" s="60"/>
      <c r="ER2916" s="60"/>
      <c r="ES2916" s="60"/>
      <c r="ET2916" s="60"/>
      <c r="EU2916" s="60"/>
      <c r="EV2916" s="60"/>
      <c r="EW2916" s="60"/>
      <c r="EX2916" s="60"/>
      <c r="EY2916" s="60"/>
      <c r="EZ2916" s="60"/>
      <c r="FA2916" s="60"/>
      <c r="FB2916" s="60"/>
    </row>
    <row r="2917" spans="22:158" x14ac:dyDescent="0.25">
      <c r="W2917" s="33"/>
      <c r="X2917" s="33"/>
      <c r="AH2917" s="38">
        <v>100</v>
      </c>
      <c r="AI2917" s="38">
        <v>105</v>
      </c>
      <c r="AJ2917" s="38">
        <v>10900</v>
      </c>
      <c r="AK2917" s="38">
        <v>30</v>
      </c>
      <c r="AL2917" s="38">
        <v>3605858</v>
      </c>
      <c r="AM2917" s="61" t="s">
        <v>1816</v>
      </c>
      <c r="AN2917" s="61" t="s">
        <v>1688</v>
      </c>
      <c r="AO2917" s="61" t="s">
        <v>5061</v>
      </c>
      <c r="AP2917" s="61" t="s">
        <v>5036</v>
      </c>
      <c r="AQ2917" s="61" t="s">
        <v>1701</v>
      </c>
      <c r="AR2917" s="28">
        <v>0</v>
      </c>
      <c r="AS2917" s="28">
        <v>0</v>
      </c>
      <c r="AT2917" s="28">
        <v>208672</v>
      </c>
      <c r="AU2917" s="62"/>
      <c r="DV2917" s="31" t="s">
        <v>124</v>
      </c>
      <c r="DW2917" s="31" t="s">
        <v>125</v>
      </c>
      <c r="DX2917" s="63"/>
      <c r="DY2917" s="63"/>
      <c r="DZ2917" s="63"/>
      <c r="EA2917" s="167"/>
      <c r="EB2917" s="60"/>
      <c r="EC2917" s="60"/>
      <c r="ED2917" s="60"/>
      <c r="EE2917" s="60"/>
      <c r="EF2917" s="60"/>
      <c r="EG2917" s="60"/>
      <c r="EH2917" s="60"/>
      <c r="EI2917" s="60"/>
      <c r="EJ2917" s="60"/>
      <c r="EK2917" s="60"/>
      <c r="EL2917" s="60"/>
      <c r="EM2917" s="60"/>
      <c r="EN2917" s="60"/>
      <c r="EO2917" s="60"/>
      <c r="EP2917" s="60"/>
      <c r="EQ2917" s="60"/>
      <c r="ER2917" s="60"/>
      <c r="ES2917" s="60"/>
      <c r="ET2917" s="60"/>
      <c r="EU2917" s="60"/>
      <c r="EV2917" s="60"/>
      <c r="EW2917" s="60"/>
      <c r="EX2917" s="60"/>
      <c r="EY2917" s="60"/>
      <c r="EZ2917" s="60"/>
      <c r="FA2917" s="60"/>
      <c r="FB2917" s="60"/>
    </row>
    <row r="2918" spans="22:158" x14ac:dyDescent="0.25">
      <c r="W2918" s="33"/>
      <c r="X2918" s="33"/>
      <c r="AH2918" s="38">
        <v>100</v>
      </c>
      <c r="AI2918" s="38">
        <v>105</v>
      </c>
      <c r="AJ2918" s="38">
        <v>11450</v>
      </c>
      <c r="AK2918" s="38">
        <v>30</v>
      </c>
      <c r="AL2918" s="38">
        <v>3605858</v>
      </c>
      <c r="AM2918" s="61" t="s">
        <v>1816</v>
      </c>
      <c r="AN2918" s="61" t="s">
        <v>1688</v>
      </c>
      <c r="AO2918" s="61" t="s">
        <v>5072</v>
      </c>
      <c r="AP2918" s="61" t="s">
        <v>5036</v>
      </c>
      <c r="AQ2918" s="61" t="s">
        <v>1701</v>
      </c>
      <c r="AR2918" s="28">
        <v>4776698.9000000004</v>
      </c>
      <c r="AS2918" s="28">
        <v>166704</v>
      </c>
      <c r="AT2918" s="28">
        <v>1656596</v>
      </c>
      <c r="AU2918" s="62"/>
      <c r="DV2918" s="31" t="s">
        <v>124</v>
      </c>
      <c r="DW2918" s="31" t="s">
        <v>125</v>
      </c>
      <c r="DX2918" s="63"/>
      <c r="DY2918" s="63"/>
      <c r="DZ2918" s="63"/>
      <c r="EA2918" s="167"/>
      <c r="EB2918" s="60"/>
      <c r="EC2918" s="60"/>
      <c r="ED2918" s="60"/>
      <c r="EE2918" s="60"/>
      <c r="EF2918" s="60"/>
      <c r="EG2918" s="60"/>
      <c r="EH2918" s="60"/>
      <c r="EI2918" s="60"/>
      <c r="EJ2918" s="60"/>
      <c r="EK2918" s="60"/>
      <c r="EL2918" s="60"/>
      <c r="EM2918" s="60"/>
      <c r="EN2918" s="60"/>
      <c r="EO2918" s="60"/>
      <c r="EP2918" s="60"/>
      <c r="EQ2918" s="60"/>
      <c r="ER2918" s="60"/>
      <c r="ES2918" s="60"/>
      <c r="ET2918" s="60"/>
      <c r="EU2918" s="60"/>
      <c r="EV2918" s="60"/>
      <c r="EW2918" s="60"/>
      <c r="EX2918" s="60"/>
      <c r="EY2918" s="60"/>
      <c r="EZ2918" s="60"/>
      <c r="FA2918" s="60"/>
      <c r="FB2918" s="60"/>
    </row>
    <row r="2919" spans="22:158" x14ac:dyDescent="0.25">
      <c r="W2919" s="33"/>
      <c r="X2919" s="33"/>
      <c r="AH2919" s="38">
        <v>100</v>
      </c>
      <c r="AI2919" s="38">
        <v>105</v>
      </c>
      <c r="AJ2919" s="38">
        <v>11500</v>
      </c>
      <c r="AK2919" s="38">
        <v>30</v>
      </c>
      <c r="AL2919" s="38">
        <v>3605858</v>
      </c>
      <c r="AM2919" s="61" t="s">
        <v>1816</v>
      </c>
      <c r="AN2919" s="61" t="s">
        <v>1688</v>
      </c>
      <c r="AO2919" s="61" t="s">
        <v>5073</v>
      </c>
      <c r="AP2919" s="61" t="s">
        <v>5036</v>
      </c>
      <c r="AQ2919" s="61" t="s">
        <v>1701</v>
      </c>
      <c r="AR2919" s="28">
        <v>1998558.3</v>
      </c>
      <c r="AS2919" s="28">
        <v>3400660</v>
      </c>
      <c r="AT2919" s="28">
        <v>434590</v>
      </c>
      <c r="AU2919" s="62"/>
      <c r="DV2919" s="31" t="s">
        <v>124</v>
      </c>
      <c r="DW2919" s="31" t="s">
        <v>125</v>
      </c>
      <c r="DX2919" s="63"/>
      <c r="DY2919" s="63"/>
      <c r="DZ2919" s="63"/>
      <c r="EA2919" s="167"/>
      <c r="EB2919" s="60"/>
      <c r="EC2919" s="60"/>
      <c r="ED2919" s="60"/>
      <c r="EE2919" s="60"/>
      <c r="EF2919" s="60"/>
      <c r="EG2919" s="60"/>
      <c r="EH2919" s="60"/>
      <c r="EI2919" s="60"/>
      <c r="EJ2919" s="60"/>
      <c r="EK2919" s="60"/>
      <c r="EL2919" s="60"/>
      <c r="EM2919" s="60"/>
      <c r="EN2919" s="60"/>
      <c r="EO2919" s="60"/>
      <c r="EP2919" s="60"/>
      <c r="EQ2919" s="60"/>
      <c r="ER2919" s="60"/>
      <c r="ES2919" s="60"/>
      <c r="ET2919" s="60"/>
      <c r="EU2919" s="60"/>
      <c r="EV2919" s="60"/>
      <c r="EW2919" s="60"/>
      <c r="EX2919" s="60"/>
      <c r="EY2919" s="60"/>
      <c r="EZ2919" s="60"/>
      <c r="FA2919" s="60"/>
      <c r="FB2919" s="60"/>
    </row>
    <row r="2920" spans="22:158" x14ac:dyDescent="0.25">
      <c r="W2920" s="33"/>
      <c r="X2920" s="33"/>
      <c r="AH2920" s="38">
        <v>100</v>
      </c>
      <c r="AI2920" s="38">
        <v>105</v>
      </c>
      <c r="AJ2920" s="38">
        <v>13100</v>
      </c>
      <c r="AK2920" s="38">
        <v>30</v>
      </c>
      <c r="AL2920" s="38">
        <v>3605858</v>
      </c>
      <c r="AM2920" s="61" t="s">
        <v>1816</v>
      </c>
      <c r="AN2920" s="61" t="s">
        <v>1688</v>
      </c>
      <c r="AO2920" s="61" t="s">
        <v>5104</v>
      </c>
      <c r="AP2920" s="61" t="s">
        <v>5036</v>
      </c>
      <c r="AQ2920" s="61" t="s">
        <v>1701</v>
      </c>
      <c r="AR2920" s="28">
        <v>16401.7</v>
      </c>
      <c r="AS2920" s="28">
        <v>0</v>
      </c>
      <c r="AT2920" s="28">
        <v>0</v>
      </c>
      <c r="AU2920" s="62"/>
      <c r="DV2920" s="31" t="s">
        <v>124</v>
      </c>
      <c r="DW2920" s="31" t="s">
        <v>125</v>
      </c>
      <c r="DX2920" s="63"/>
      <c r="DY2920" s="63"/>
      <c r="DZ2920" s="63"/>
      <c r="EA2920" s="167"/>
      <c r="EB2920" s="60"/>
      <c r="EC2920" s="60"/>
      <c r="ED2920" s="60"/>
      <c r="EE2920" s="60"/>
      <c r="EF2920" s="60"/>
      <c r="EG2920" s="60"/>
      <c r="EH2920" s="60"/>
      <c r="EI2920" s="60"/>
      <c r="EJ2920" s="60"/>
      <c r="EK2920" s="60"/>
      <c r="EL2920" s="60"/>
      <c r="EM2920" s="60"/>
      <c r="EN2920" s="60"/>
      <c r="EO2920" s="60"/>
      <c r="EP2920" s="60"/>
      <c r="EQ2920" s="60"/>
      <c r="ER2920" s="60"/>
      <c r="ES2920" s="60"/>
      <c r="ET2920" s="60"/>
      <c r="EU2920" s="60"/>
      <c r="EV2920" s="60"/>
      <c r="EW2920" s="60"/>
      <c r="EX2920" s="60"/>
      <c r="EY2920" s="60"/>
      <c r="EZ2920" s="60"/>
      <c r="FA2920" s="60"/>
      <c r="FB2920" s="60"/>
    </row>
    <row r="2921" spans="22:158" x14ac:dyDescent="0.25">
      <c r="W2921" s="33"/>
      <c r="X2921" s="33"/>
      <c r="AH2921" s="38">
        <v>100</v>
      </c>
      <c r="AI2921" s="38">
        <v>105</v>
      </c>
      <c r="AJ2921" s="38">
        <v>13800</v>
      </c>
      <c r="AK2921" s="38">
        <v>30</v>
      </c>
      <c r="AL2921" s="38">
        <v>3605858</v>
      </c>
      <c r="AM2921" s="61" t="s">
        <v>1816</v>
      </c>
      <c r="AN2921" s="61" t="s">
        <v>1688</v>
      </c>
      <c r="AO2921" s="61" t="s">
        <v>5120</v>
      </c>
      <c r="AP2921" s="61" t="s">
        <v>5036</v>
      </c>
      <c r="AQ2921" s="61" t="s">
        <v>1701</v>
      </c>
      <c r="AR2921" s="28">
        <v>54781350.899999999</v>
      </c>
      <c r="AS2921" s="28">
        <v>35419173</v>
      </c>
      <c r="AT2921" s="28">
        <v>25803782</v>
      </c>
      <c r="AU2921" s="62"/>
      <c r="DV2921" s="31" t="s">
        <v>124</v>
      </c>
      <c r="DW2921" s="31" t="s">
        <v>125</v>
      </c>
      <c r="DX2921" s="63"/>
      <c r="DY2921" s="63"/>
      <c r="DZ2921" s="63"/>
      <c r="EA2921" s="167"/>
      <c r="EB2921" s="60"/>
      <c r="EC2921" s="60"/>
      <c r="ED2921" s="60"/>
      <c r="EE2921" s="60"/>
      <c r="EF2921" s="60"/>
      <c r="EG2921" s="60"/>
      <c r="EH2921" s="60"/>
      <c r="EI2921" s="60"/>
      <c r="EJ2921" s="60"/>
      <c r="EK2921" s="60"/>
      <c r="EL2921" s="60"/>
      <c r="EM2921" s="60"/>
      <c r="EN2921" s="60"/>
      <c r="EO2921" s="60"/>
      <c r="EP2921" s="60"/>
      <c r="EQ2921" s="60"/>
      <c r="ER2921" s="60"/>
      <c r="ES2921" s="60"/>
      <c r="ET2921" s="60"/>
      <c r="EU2921" s="60"/>
      <c r="EV2921" s="60"/>
      <c r="EW2921" s="60"/>
      <c r="EX2921" s="60"/>
      <c r="EY2921" s="60"/>
      <c r="EZ2921" s="60"/>
      <c r="FA2921" s="60"/>
      <c r="FB2921" s="60"/>
    </row>
    <row r="2922" spans="22:158" x14ac:dyDescent="0.25">
      <c r="W2922" s="33"/>
      <c r="X2922" s="33"/>
      <c r="AH2922" s="38">
        <v>100</v>
      </c>
      <c r="AI2922" s="38">
        <v>105</v>
      </c>
      <c r="AJ2922" s="38">
        <v>14000</v>
      </c>
      <c r="AK2922" s="38">
        <v>30</v>
      </c>
      <c r="AL2922" s="38">
        <v>3605858</v>
      </c>
      <c r="AM2922" s="61" t="s">
        <v>1816</v>
      </c>
      <c r="AN2922" s="61" t="s">
        <v>1688</v>
      </c>
      <c r="AO2922" s="61" t="s">
        <v>5124</v>
      </c>
      <c r="AP2922" s="61" t="s">
        <v>5036</v>
      </c>
      <c r="AQ2922" s="61" t="s">
        <v>1701</v>
      </c>
      <c r="AR2922" s="28">
        <v>0</v>
      </c>
      <c r="AS2922" s="28">
        <v>237603</v>
      </c>
      <c r="AT2922" s="28">
        <v>342869</v>
      </c>
      <c r="AU2922" s="62"/>
      <c r="DV2922" s="31" t="s">
        <v>124</v>
      </c>
      <c r="DW2922" s="31" t="s">
        <v>125</v>
      </c>
      <c r="DX2922" s="63"/>
      <c r="DY2922" s="63"/>
      <c r="DZ2922" s="63"/>
      <c r="EA2922" s="167"/>
      <c r="EB2922" s="60"/>
      <c r="EC2922" s="60"/>
      <c r="ED2922" s="60"/>
      <c r="EE2922" s="60"/>
      <c r="EF2922" s="60"/>
      <c r="EG2922" s="60"/>
      <c r="EH2922" s="60"/>
      <c r="EI2922" s="60"/>
      <c r="EJ2922" s="60"/>
      <c r="EK2922" s="60"/>
      <c r="EL2922" s="60"/>
      <c r="EM2922" s="60"/>
      <c r="EN2922" s="60"/>
      <c r="EO2922" s="60"/>
      <c r="EP2922" s="60"/>
      <c r="EQ2922" s="60"/>
      <c r="ER2922" s="60"/>
      <c r="ES2922" s="60"/>
      <c r="ET2922" s="60"/>
      <c r="EU2922" s="60"/>
      <c r="EV2922" s="60"/>
      <c r="EW2922" s="60"/>
      <c r="EX2922" s="60"/>
      <c r="EY2922" s="60"/>
      <c r="EZ2922" s="60"/>
      <c r="FA2922" s="60"/>
      <c r="FB2922" s="60"/>
    </row>
    <row r="2923" spans="22:158" x14ac:dyDescent="0.25">
      <c r="W2923" s="33"/>
      <c r="X2923" s="33"/>
      <c r="AH2923" s="38">
        <v>100</v>
      </c>
      <c r="AI2923" s="38">
        <v>105</v>
      </c>
      <c r="AJ2923" s="38">
        <v>14900</v>
      </c>
      <c r="AK2923" s="38">
        <v>30</v>
      </c>
      <c r="AL2923" s="38">
        <v>3605858</v>
      </c>
      <c r="AM2923" s="61" t="s">
        <v>1816</v>
      </c>
      <c r="AN2923" s="61" t="s">
        <v>1688</v>
      </c>
      <c r="AO2923" s="61" t="s">
        <v>1587</v>
      </c>
      <c r="AP2923" s="61" t="s">
        <v>5036</v>
      </c>
      <c r="AQ2923" s="61" t="s">
        <v>1701</v>
      </c>
      <c r="AR2923" s="28">
        <v>6976929.2000000002</v>
      </c>
      <c r="AS2923" s="28">
        <v>15821</v>
      </c>
      <c r="AT2923" s="28">
        <v>0</v>
      </c>
      <c r="AU2923" s="62"/>
      <c r="DV2923" s="31" t="s">
        <v>124</v>
      </c>
      <c r="DW2923" s="31" t="s">
        <v>125</v>
      </c>
      <c r="DX2923" s="63"/>
      <c r="DY2923" s="63"/>
      <c r="DZ2923" s="63"/>
      <c r="EA2923" s="167"/>
      <c r="EB2923" s="60"/>
      <c r="EC2923" s="60"/>
      <c r="ED2923" s="60"/>
      <c r="EE2923" s="60"/>
      <c r="EF2923" s="60"/>
      <c r="EG2923" s="60"/>
      <c r="EH2923" s="60"/>
      <c r="EI2923" s="60"/>
      <c r="EJ2923" s="60"/>
      <c r="EK2923" s="60"/>
      <c r="EL2923" s="60"/>
      <c r="EM2923" s="60"/>
      <c r="EN2923" s="60"/>
      <c r="EO2923" s="60"/>
      <c r="EP2923" s="60"/>
      <c r="EQ2923" s="60"/>
      <c r="ER2923" s="60"/>
      <c r="ES2923" s="60"/>
      <c r="ET2923" s="60"/>
      <c r="EU2923" s="60"/>
      <c r="EV2923" s="60"/>
      <c r="EW2923" s="60"/>
      <c r="EX2923" s="60"/>
      <c r="EY2923" s="60"/>
      <c r="EZ2923" s="60"/>
      <c r="FA2923" s="60"/>
      <c r="FB2923" s="60"/>
    </row>
    <row r="2924" spans="22:158" x14ac:dyDescent="0.25">
      <c r="W2924" s="33"/>
      <c r="X2924" s="33"/>
      <c r="AH2924" s="38">
        <v>100</v>
      </c>
      <c r="AI2924" s="38">
        <v>105</v>
      </c>
      <c r="AJ2924" s="38">
        <v>16350</v>
      </c>
      <c r="AK2924" s="38">
        <v>30</v>
      </c>
      <c r="AL2924" s="38">
        <v>3605858</v>
      </c>
      <c r="AM2924" s="61" t="s">
        <v>1816</v>
      </c>
      <c r="AN2924" s="61" t="s">
        <v>1688</v>
      </c>
      <c r="AO2924" s="61" t="s">
        <v>1618</v>
      </c>
      <c r="AP2924" s="61" t="s">
        <v>5036</v>
      </c>
      <c r="AQ2924" s="61" t="s">
        <v>1701</v>
      </c>
      <c r="AR2924" s="28">
        <v>12622283.5</v>
      </c>
      <c r="AS2924" s="28">
        <v>6719331</v>
      </c>
      <c r="AT2924" s="28">
        <v>3348994</v>
      </c>
      <c r="AU2924" s="62"/>
      <c r="DV2924" s="31" t="s">
        <v>124</v>
      </c>
      <c r="DW2924" s="31" t="s">
        <v>125</v>
      </c>
      <c r="DX2924" s="63"/>
      <c r="DY2924" s="63"/>
      <c r="DZ2924" s="63"/>
      <c r="EA2924" s="167"/>
      <c r="EB2924" s="60"/>
      <c r="EC2924" s="60"/>
      <c r="ED2924" s="60"/>
      <c r="EE2924" s="60"/>
      <c r="EF2924" s="60"/>
      <c r="EG2924" s="60"/>
      <c r="EH2924" s="60"/>
      <c r="EI2924" s="60"/>
      <c r="EJ2924" s="60"/>
      <c r="EK2924" s="60"/>
      <c r="EL2924" s="60"/>
      <c r="EM2924" s="60"/>
      <c r="EN2924" s="60"/>
      <c r="EO2924" s="60"/>
      <c r="EP2924" s="60"/>
      <c r="EQ2924" s="60"/>
      <c r="ER2924" s="60"/>
      <c r="ES2924" s="60"/>
      <c r="ET2924" s="60"/>
      <c r="EU2924" s="60"/>
      <c r="EV2924" s="60"/>
      <c r="EW2924" s="60"/>
      <c r="EX2924" s="60"/>
      <c r="EY2924" s="60"/>
      <c r="EZ2924" s="60"/>
      <c r="FA2924" s="60"/>
      <c r="FB2924" s="60"/>
    </row>
    <row r="2925" spans="22:158" x14ac:dyDescent="0.25">
      <c r="W2925" s="33"/>
      <c r="X2925" s="33"/>
      <c r="AH2925" s="38">
        <v>100</v>
      </c>
      <c r="AI2925" s="38">
        <v>105</v>
      </c>
      <c r="AJ2925" s="38">
        <v>18400</v>
      </c>
      <c r="AK2925" s="38">
        <v>30</v>
      </c>
      <c r="AL2925" s="38">
        <v>3605858</v>
      </c>
      <c r="AM2925" s="61" t="s">
        <v>1816</v>
      </c>
      <c r="AN2925" s="61" t="s">
        <v>1688</v>
      </c>
      <c r="AO2925" s="61" t="s">
        <v>1664</v>
      </c>
      <c r="AP2925" s="61" t="s">
        <v>5036</v>
      </c>
      <c r="AQ2925" s="61" t="s">
        <v>1701</v>
      </c>
      <c r="AR2925" s="28">
        <v>0</v>
      </c>
      <c r="AS2925" s="28">
        <v>377844</v>
      </c>
      <c r="AT2925" s="28">
        <v>0</v>
      </c>
      <c r="AU2925" s="62"/>
      <c r="DV2925" s="31" t="s">
        <v>124</v>
      </c>
      <c r="DW2925" s="31" t="s">
        <v>125</v>
      </c>
      <c r="DX2925" s="63"/>
      <c r="DY2925" s="63"/>
      <c r="DZ2925" s="63"/>
      <c r="EA2925" s="167"/>
      <c r="EB2925" s="60"/>
      <c r="EC2925" s="60"/>
      <c r="ED2925" s="60"/>
      <c r="EE2925" s="60"/>
      <c r="EF2925" s="60"/>
      <c r="EG2925" s="60"/>
      <c r="EH2925" s="60"/>
      <c r="EI2925" s="60"/>
      <c r="EJ2925" s="60"/>
      <c r="EK2925" s="60"/>
      <c r="EL2925" s="60"/>
      <c r="EM2925" s="60"/>
      <c r="EN2925" s="60"/>
      <c r="EO2925" s="60"/>
      <c r="EP2925" s="60"/>
      <c r="EQ2925" s="60"/>
      <c r="ER2925" s="60"/>
      <c r="ES2925" s="60"/>
      <c r="ET2925" s="60"/>
      <c r="EU2925" s="60"/>
      <c r="EV2925" s="60"/>
      <c r="EW2925" s="60"/>
      <c r="EX2925" s="60"/>
      <c r="EY2925" s="60"/>
      <c r="EZ2925" s="60"/>
      <c r="FA2925" s="60"/>
      <c r="FB2925" s="60"/>
    </row>
    <row r="2926" spans="22:158" x14ac:dyDescent="0.25">
      <c r="V2926" s="1"/>
      <c r="W2926" s="33"/>
      <c r="X2926" s="33"/>
      <c r="AH2926" s="38">
        <v>100</v>
      </c>
      <c r="AI2926" s="38">
        <v>110</v>
      </c>
      <c r="AJ2926" s="38">
        <v>16400</v>
      </c>
      <c r="AK2926" s="38">
        <v>30</v>
      </c>
      <c r="AL2926" s="38">
        <v>3605858</v>
      </c>
      <c r="AM2926" s="61" t="s">
        <v>1816</v>
      </c>
      <c r="AN2926" s="61" t="s">
        <v>1696</v>
      </c>
      <c r="AO2926" s="61" t="s">
        <v>1620</v>
      </c>
      <c r="AP2926" s="61" t="s">
        <v>5036</v>
      </c>
      <c r="AQ2926" s="61" t="s">
        <v>1701</v>
      </c>
      <c r="AR2926" s="28">
        <v>3254795</v>
      </c>
      <c r="AS2926" s="28">
        <v>2406869</v>
      </c>
      <c r="AT2926" s="28">
        <v>2477163</v>
      </c>
      <c r="AU2926" s="62"/>
      <c r="DV2926" s="31" t="s">
        <v>124</v>
      </c>
      <c r="DW2926" s="31" t="s">
        <v>126</v>
      </c>
      <c r="DX2926" s="63"/>
      <c r="DY2926" s="63"/>
      <c r="DZ2926" s="63"/>
      <c r="EA2926" s="167"/>
      <c r="EB2926" s="60"/>
      <c r="EC2926" s="60"/>
      <c r="ED2926" s="60"/>
      <c r="EE2926" s="60"/>
      <c r="EF2926" s="60"/>
      <c r="EG2926" s="60"/>
      <c r="EH2926" s="60"/>
      <c r="EI2926" s="60"/>
      <c r="EJ2926" s="60"/>
      <c r="EK2926" s="60"/>
      <c r="EL2926" s="60"/>
      <c r="EM2926" s="60"/>
      <c r="EN2926" s="60"/>
      <c r="EO2926" s="60"/>
      <c r="EP2926" s="60"/>
      <c r="EQ2926" s="60"/>
      <c r="ER2926" s="60"/>
      <c r="ES2926" s="60"/>
      <c r="ET2926" s="60"/>
      <c r="EU2926" s="60"/>
      <c r="EV2926" s="60"/>
      <c r="EW2926" s="60"/>
      <c r="EX2926" s="60"/>
      <c r="EY2926" s="60"/>
      <c r="EZ2926" s="60"/>
      <c r="FA2926" s="60"/>
      <c r="FB2926" s="60"/>
    </row>
    <row r="2927" spans="22:158" x14ac:dyDescent="0.25">
      <c r="W2927" s="33"/>
      <c r="X2927" s="33"/>
      <c r="AH2927" s="38">
        <v>100</v>
      </c>
      <c r="AI2927" s="38">
        <v>110</v>
      </c>
      <c r="AJ2927" s="38">
        <v>17000</v>
      </c>
      <c r="AK2927" s="38">
        <v>30</v>
      </c>
      <c r="AL2927" s="38">
        <v>3605858</v>
      </c>
      <c r="AM2927" s="61" t="s">
        <v>1816</v>
      </c>
      <c r="AN2927" s="61" t="s">
        <v>1696</v>
      </c>
      <c r="AO2927" s="61" t="s">
        <v>1633</v>
      </c>
      <c r="AP2927" s="61" t="s">
        <v>5036</v>
      </c>
      <c r="AQ2927" s="61" t="s">
        <v>1701</v>
      </c>
      <c r="AR2927" s="28">
        <v>1323292.5</v>
      </c>
      <c r="AS2927" s="28">
        <v>970484</v>
      </c>
      <c r="AT2927" s="28">
        <v>0</v>
      </c>
      <c r="AU2927" s="62"/>
      <c r="DV2927" s="31" t="s">
        <v>124</v>
      </c>
      <c r="DW2927" s="31" t="s">
        <v>126</v>
      </c>
      <c r="DX2927" s="63"/>
      <c r="DY2927" s="63"/>
      <c r="DZ2927" s="63"/>
      <c r="EA2927" s="167"/>
      <c r="EB2927" s="60"/>
      <c r="EC2927" s="60"/>
      <c r="ED2927" s="60"/>
      <c r="EE2927" s="60"/>
      <c r="EF2927" s="60"/>
      <c r="EG2927" s="60"/>
      <c r="EH2927" s="60"/>
      <c r="EI2927" s="60"/>
      <c r="EJ2927" s="60"/>
      <c r="EK2927" s="60"/>
      <c r="EL2927" s="60"/>
      <c r="EM2927" s="60"/>
      <c r="EN2927" s="60"/>
      <c r="EO2927" s="60"/>
      <c r="EP2927" s="60"/>
      <c r="EQ2927" s="60"/>
      <c r="ER2927" s="60"/>
      <c r="ES2927" s="60"/>
      <c r="ET2927" s="60"/>
      <c r="EU2927" s="60"/>
      <c r="EV2927" s="60"/>
      <c r="EW2927" s="60"/>
      <c r="EX2927" s="60"/>
      <c r="EY2927" s="60"/>
      <c r="EZ2927" s="60"/>
      <c r="FA2927" s="60"/>
      <c r="FB2927" s="60"/>
    </row>
    <row r="2928" spans="22:158" x14ac:dyDescent="0.25">
      <c r="W2928" s="33"/>
      <c r="X2928" s="33"/>
      <c r="AH2928" s="38">
        <v>100</v>
      </c>
      <c r="AI2928" s="38">
        <v>115</v>
      </c>
      <c r="AJ2928" s="38">
        <v>16900</v>
      </c>
      <c r="AK2928" s="38">
        <v>30</v>
      </c>
      <c r="AL2928" s="38">
        <v>3605858</v>
      </c>
      <c r="AM2928" s="61" t="s">
        <v>1816</v>
      </c>
      <c r="AN2928" s="61" t="s">
        <v>1697</v>
      </c>
      <c r="AO2928" s="61" t="s">
        <v>1631</v>
      </c>
      <c r="AP2928" s="61" t="s">
        <v>5036</v>
      </c>
      <c r="AQ2928" s="61" t="s">
        <v>1701</v>
      </c>
      <c r="AR2928" s="28">
        <v>831400.3</v>
      </c>
      <c r="AS2928" s="28">
        <v>75378</v>
      </c>
      <c r="AT2928" s="28">
        <v>829206</v>
      </c>
      <c r="AU2928" s="62"/>
      <c r="DV2928" s="31" t="s">
        <v>124</v>
      </c>
      <c r="DW2928" s="31" t="s">
        <v>127</v>
      </c>
      <c r="DX2928" s="63"/>
      <c r="DY2928" s="63"/>
      <c r="DZ2928" s="63"/>
      <c r="EA2928" s="167"/>
      <c r="EB2928" s="60"/>
      <c r="EC2928" s="60"/>
      <c r="ED2928" s="60"/>
      <c r="EE2928" s="60"/>
      <c r="EF2928" s="60"/>
      <c r="EG2928" s="60"/>
      <c r="EH2928" s="60"/>
      <c r="EI2928" s="60"/>
      <c r="EJ2928" s="60"/>
      <c r="EK2928" s="60"/>
      <c r="EL2928" s="60"/>
      <c r="EM2928" s="60"/>
      <c r="EN2928" s="60"/>
      <c r="EO2928" s="60"/>
      <c r="EP2928" s="60"/>
      <c r="EQ2928" s="60"/>
      <c r="ER2928" s="60"/>
      <c r="ES2928" s="60"/>
      <c r="ET2928" s="60"/>
      <c r="EU2928" s="60"/>
      <c r="EV2928" s="60"/>
      <c r="EW2928" s="60"/>
      <c r="EX2928" s="60"/>
      <c r="EY2928" s="60"/>
      <c r="EZ2928" s="60"/>
      <c r="FA2928" s="60"/>
      <c r="FB2928" s="60"/>
    </row>
    <row r="2929" spans="22:158" x14ac:dyDescent="0.25">
      <c r="W2929" s="33"/>
      <c r="X2929" s="33"/>
      <c r="AH2929" s="38">
        <v>100</v>
      </c>
      <c r="AI2929" s="38">
        <v>115</v>
      </c>
      <c r="AJ2929" s="38">
        <v>18350</v>
      </c>
      <c r="AK2929" s="38">
        <v>30</v>
      </c>
      <c r="AL2929" s="38">
        <v>3605858</v>
      </c>
      <c r="AM2929" s="61" t="s">
        <v>1816</v>
      </c>
      <c r="AN2929" s="61" t="s">
        <v>1697</v>
      </c>
      <c r="AO2929" s="61" t="s">
        <v>1663</v>
      </c>
      <c r="AP2929" s="61" t="s">
        <v>5036</v>
      </c>
      <c r="AQ2929" s="61" t="s">
        <v>1701</v>
      </c>
      <c r="AR2929" s="28">
        <v>5090356.7</v>
      </c>
      <c r="AS2929" s="28">
        <v>4654970</v>
      </c>
      <c r="AT2929" s="28">
        <v>5632286</v>
      </c>
      <c r="AU2929" s="62"/>
      <c r="DV2929" s="31" t="s">
        <v>124</v>
      </c>
      <c r="DW2929" s="31" t="s">
        <v>127</v>
      </c>
      <c r="DX2929" s="63"/>
      <c r="DY2929" s="63"/>
      <c r="DZ2929" s="63"/>
      <c r="EA2929" s="167"/>
      <c r="EB2929" s="60"/>
      <c r="EC2929" s="60"/>
      <c r="ED2929" s="60"/>
      <c r="EE2929" s="60"/>
      <c r="EF2929" s="60"/>
      <c r="EG2929" s="60"/>
      <c r="EH2929" s="60"/>
      <c r="EI2929" s="60"/>
      <c r="EJ2929" s="60"/>
      <c r="EK2929" s="60"/>
      <c r="EL2929" s="60"/>
      <c r="EM2929" s="60"/>
      <c r="EN2929" s="60"/>
      <c r="EO2929" s="60"/>
      <c r="EP2929" s="60"/>
      <c r="EQ2929" s="60"/>
      <c r="ER2929" s="60"/>
      <c r="ES2929" s="60"/>
      <c r="ET2929" s="60"/>
      <c r="EU2929" s="60"/>
      <c r="EV2929" s="60"/>
      <c r="EW2929" s="60"/>
      <c r="EX2929" s="60"/>
      <c r="EY2929" s="60"/>
      <c r="EZ2929" s="60"/>
      <c r="FA2929" s="60"/>
      <c r="FB2929" s="60"/>
    </row>
    <row r="2930" spans="22:158" x14ac:dyDescent="0.25">
      <c r="W2930" s="33"/>
      <c r="X2930" s="33"/>
      <c r="AH2930" s="38">
        <v>100</v>
      </c>
      <c r="AI2930" s="38">
        <v>120</v>
      </c>
      <c r="AJ2930" s="38">
        <v>10250</v>
      </c>
      <c r="AK2930" s="38">
        <v>30</v>
      </c>
      <c r="AL2930" s="38">
        <v>3605858</v>
      </c>
      <c r="AM2930" s="61" t="s">
        <v>1816</v>
      </c>
      <c r="AN2930" s="61" t="s">
        <v>1689</v>
      </c>
      <c r="AO2930" s="61" t="s">
        <v>5048</v>
      </c>
      <c r="AP2930" s="61" t="s">
        <v>5036</v>
      </c>
      <c r="AQ2930" s="61" t="s">
        <v>1701</v>
      </c>
      <c r="AR2930" s="28">
        <v>0</v>
      </c>
      <c r="AS2930" s="28">
        <v>0</v>
      </c>
      <c r="AT2930" s="28">
        <v>26486</v>
      </c>
      <c r="AU2930" s="62"/>
      <c r="DV2930" s="31" t="s">
        <v>124</v>
      </c>
      <c r="DW2930" s="31" t="s">
        <v>128</v>
      </c>
      <c r="DX2930" s="63"/>
      <c r="DY2930" s="63"/>
      <c r="DZ2930" s="63"/>
      <c r="EA2930" s="167"/>
      <c r="EB2930" s="60"/>
      <c r="EC2930" s="60"/>
      <c r="ED2930" s="60"/>
      <c r="EE2930" s="60"/>
      <c r="EF2930" s="60"/>
      <c r="EG2930" s="60"/>
      <c r="EH2930" s="60"/>
      <c r="EI2930" s="60"/>
      <c r="EJ2930" s="60"/>
      <c r="EK2930" s="60"/>
      <c r="EL2930" s="60"/>
      <c r="EM2930" s="60"/>
      <c r="EN2930" s="60"/>
      <c r="EO2930" s="60"/>
      <c r="EP2930" s="60"/>
      <c r="EQ2930" s="60"/>
      <c r="ER2930" s="60"/>
      <c r="ES2930" s="60"/>
      <c r="ET2930" s="60"/>
      <c r="EU2930" s="60"/>
      <c r="EV2930" s="60"/>
      <c r="EW2930" s="60"/>
      <c r="EX2930" s="60"/>
      <c r="EY2930" s="60"/>
      <c r="EZ2930" s="60"/>
      <c r="FA2930" s="60"/>
      <c r="FB2930" s="60"/>
    </row>
    <row r="2931" spans="22:158" x14ac:dyDescent="0.25">
      <c r="V2931" s="1"/>
      <c r="W2931" s="33"/>
      <c r="X2931" s="33"/>
      <c r="AH2931" s="38">
        <v>100</v>
      </c>
      <c r="AI2931" s="38">
        <v>120</v>
      </c>
      <c r="AJ2931" s="38">
        <v>16610</v>
      </c>
      <c r="AK2931" s="38">
        <v>30</v>
      </c>
      <c r="AL2931" s="38">
        <v>3605858</v>
      </c>
      <c r="AM2931" s="61" t="s">
        <v>1816</v>
      </c>
      <c r="AN2931" s="61" t="s">
        <v>1689</v>
      </c>
      <c r="AO2931" s="61" t="s">
        <v>1625</v>
      </c>
      <c r="AP2931" s="61" t="s">
        <v>5036</v>
      </c>
      <c r="AQ2931" s="61" t="s">
        <v>1701</v>
      </c>
      <c r="AR2931" s="28">
        <v>1059076.8</v>
      </c>
      <c r="AS2931" s="28">
        <v>443371</v>
      </c>
      <c r="AT2931" s="28">
        <v>723062</v>
      </c>
      <c r="AU2931" s="62"/>
      <c r="DV2931" s="31" t="s">
        <v>124</v>
      </c>
      <c r="DW2931" s="31" t="s">
        <v>128</v>
      </c>
      <c r="DX2931" s="63"/>
      <c r="DY2931" s="63"/>
      <c r="DZ2931" s="63"/>
      <c r="EA2931" s="167"/>
      <c r="EB2931" s="60"/>
      <c r="EC2931" s="60"/>
      <c r="ED2931" s="60"/>
      <c r="EE2931" s="60"/>
      <c r="EF2931" s="60"/>
      <c r="EG2931" s="60"/>
      <c r="EH2931" s="60"/>
      <c r="EI2931" s="60"/>
      <c r="EJ2931" s="60"/>
      <c r="EK2931" s="60"/>
      <c r="EL2931" s="60"/>
      <c r="EM2931" s="60"/>
      <c r="EN2931" s="60"/>
      <c r="EO2931" s="60"/>
      <c r="EP2931" s="60"/>
      <c r="EQ2931" s="60"/>
      <c r="ER2931" s="60"/>
      <c r="ES2931" s="60"/>
      <c r="ET2931" s="60"/>
      <c r="EU2931" s="60"/>
      <c r="EV2931" s="60"/>
      <c r="EW2931" s="60"/>
      <c r="EX2931" s="60"/>
      <c r="EY2931" s="60"/>
      <c r="EZ2931" s="60"/>
      <c r="FA2931" s="60"/>
      <c r="FB2931" s="60"/>
    </row>
    <row r="2932" spans="22:158" x14ac:dyDescent="0.25">
      <c r="V2932" s="1"/>
      <c r="W2932" s="33"/>
      <c r="X2932" s="33"/>
      <c r="AH2932" s="38">
        <v>100</v>
      </c>
      <c r="AI2932" s="38">
        <v>120</v>
      </c>
      <c r="AJ2932" s="38">
        <v>17550</v>
      </c>
      <c r="AK2932" s="38">
        <v>30</v>
      </c>
      <c r="AL2932" s="38">
        <v>3605858</v>
      </c>
      <c r="AM2932" s="61" t="s">
        <v>1816</v>
      </c>
      <c r="AN2932" s="61" t="s">
        <v>1689</v>
      </c>
      <c r="AO2932" s="61" t="s">
        <v>1645</v>
      </c>
      <c r="AP2932" s="61" t="s">
        <v>5036</v>
      </c>
      <c r="AQ2932" s="61" t="s">
        <v>1701</v>
      </c>
      <c r="AR2932" s="28">
        <v>72034.8</v>
      </c>
      <c r="AS2932" s="28">
        <v>0</v>
      </c>
      <c r="AT2932" s="28">
        <v>0</v>
      </c>
      <c r="AU2932" s="62"/>
      <c r="DV2932" s="31" t="s">
        <v>124</v>
      </c>
      <c r="DW2932" s="31" t="s">
        <v>128</v>
      </c>
      <c r="DX2932" s="63"/>
      <c r="DY2932" s="63"/>
      <c r="DZ2932" s="63"/>
      <c r="EA2932" s="167"/>
      <c r="EB2932" s="60"/>
      <c r="EC2932" s="60"/>
      <c r="ED2932" s="60"/>
      <c r="EE2932" s="60"/>
      <c r="EF2932" s="60"/>
      <c r="EG2932" s="60"/>
      <c r="EH2932" s="60"/>
      <c r="EI2932" s="60"/>
      <c r="EJ2932" s="60"/>
      <c r="EK2932" s="60"/>
      <c r="EL2932" s="60"/>
      <c r="EM2932" s="60"/>
      <c r="EN2932" s="60"/>
      <c r="EO2932" s="60"/>
      <c r="EP2932" s="60"/>
      <c r="EQ2932" s="60"/>
      <c r="ER2932" s="60"/>
      <c r="ES2932" s="60"/>
      <c r="ET2932" s="60"/>
      <c r="EU2932" s="60"/>
      <c r="EV2932" s="60"/>
      <c r="EW2932" s="60"/>
      <c r="EX2932" s="60"/>
      <c r="EY2932" s="60"/>
      <c r="EZ2932" s="60"/>
      <c r="FA2932" s="60"/>
      <c r="FB2932" s="60"/>
    </row>
    <row r="2933" spans="22:158" x14ac:dyDescent="0.25">
      <c r="W2933" s="33"/>
      <c r="X2933" s="33"/>
      <c r="AH2933" s="38">
        <v>100</v>
      </c>
      <c r="AI2933" s="38">
        <v>125</v>
      </c>
      <c r="AJ2933" s="38">
        <v>11800</v>
      </c>
      <c r="AK2933" s="38">
        <v>30</v>
      </c>
      <c r="AL2933" s="38">
        <v>3605858</v>
      </c>
      <c r="AM2933" s="61" t="s">
        <v>1816</v>
      </c>
      <c r="AN2933" s="61" t="s">
        <v>1692</v>
      </c>
      <c r="AO2933" s="61" t="s">
        <v>5081</v>
      </c>
      <c r="AP2933" s="61" t="s">
        <v>5036</v>
      </c>
      <c r="AQ2933" s="61" t="s">
        <v>1701</v>
      </c>
      <c r="AR2933" s="28">
        <v>623868</v>
      </c>
      <c r="AS2933" s="28">
        <v>305073</v>
      </c>
      <c r="AT2933" s="28">
        <v>7968</v>
      </c>
      <c r="AU2933" s="62"/>
      <c r="DV2933" s="31" t="s">
        <v>124</v>
      </c>
      <c r="DW2933" s="31" t="s">
        <v>129</v>
      </c>
      <c r="DX2933" s="63"/>
      <c r="DY2933" s="63"/>
      <c r="DZ2933" s="63"/>
      <c r="EA2933" s="167"/>
      <c r="EB2933" s="60"/>
      <c r="EC2933" s="60"/>
      <c r="ED2933" s="60"/>
      <c r="EE2933" s="60"/>
      <c r="EF2933" s="60"/>
      <c r="EG2933" s="60"/>
      <c r="EH2933" s="60"/>
      <c r="EI2933" s="60"/>
      <c r="EJ2933" s="60"/>
      <c r="EK2933" s="60"/>
      <c r="EL2933" s="60"/>
      <c r="EM2933" s="60"/>
      <c r="EN2933" s="60"/>
      <c r="EO2933" s="60"/>
      <c r="EP2933" s="60"/>
      <c r="EQ2933" s="60"/>
      <c r="ER2933" s="60"/>
      <c r="ES2933" s="60"/>
      <c r="ET2933" s="60"/>
      <c r="EU2933" s="60"/>
      <c r="EV2933" s="60"/>
      <c r="EW2933" s="60"/>
      <c r="EX2933" s="60"/>
      <c r="EY2933" s="60"/>
      <c r="EZ2933" s="60"/>
      <c r="FA2933" s="60"/>
      <c r="FB2933" s="60"/>
    </row>
    <row r="2934" spans="22:158" x14ac:dyDescent="0.25">
      <c r="W2934" s="33"/>
      <c r="X2934" s="33"/>
      <c r="AH2934" s="38">
        <v>100</v>
      </c>
      <c r="AI2934" s="38">
        <v>125</v>
      </c>
      <c r="AJ2934" s="38">
        <v>13350</v>
      </c>
      <c r="AK2934" s="38">
        <v>30</v>
      </c>
      <c r="AL2934" s="38">
        <v>3605858</v>
      </c>
      <c r="AM2934" s="61" t="s">
        <v>1816</v>
      </c>
      <c r="AN2934" s="61" t="s">
        <v>1692</v>
      </c>
      <c r="AO2934" s="61" t="s">
        <v>5109</v>
      </c>
      <c r="AP2934" s="61" t="s">
        <v>5036</v>
      </c>
      <c r="AQ2934" s="61" t="s">
        <v>1701</v>
      </c>
      <c r="AR2934" s="28">
        <v>228065.1</v>
      </c>
      <c r="AS2934" s="28">
        <v>224765</v>
      </c>
      <c r="AT2934" s="28">
        <v>76397</v>
      </c>
      <c r="AU2934" s="62"/>
      <c r="DV2934" s="31" t="s">
        <v>124</v>
      </c>
      <c r="DW2934" s="31" t="s">
        <v>129</v>
      </c>
      <c r="DX2934" s="63"/>
      <c r="DY2934" s="63"/>
      <c r="DZ2934" s="63"/>
      <c r="EA2934" s="167"/>
      <c r="EB2934" s="60"/>
      <c r="EC2934" s="60"/>
      <c r="ED2934" s="60"/>
      <c r="EE2934" s="60"/>
      <c r="EF2934" s="60"/>
      <c r="EG2934" s="60"/>
      <c r="EH2934" s="60"/>
      <c r="EI2934" s="60"/>
      <c r="EJ2934" s="60"/>
      <c r="EK2934" s="60"/>
      <c r="EL2934" s="60"/>
      <c r="EM2934" s="60"/>
      <c r="EN2934" s="60"/>
      <c r="EO2934" s="60"/>
      <c r="EP2934" s="60"/>
      <c r="EQ2934" s="60"/>
      <c r="ER2934" s="60"/>
      <c r="ES2934" s="60"/>
      <c r="ET2934" s="60"/>
      <c r="EU2934" s="60"/>
      <c r="EV2934" s="60"/>
      <c r="EW2934" s="60"/>
      <c r="EX2934" s="60"/>
      <c r="EY2934" s="60"/>
      <c r="EZ2934" s="60"/>
      <c r="FA2934" s="60"/>
      <c r="FB2934" s="60"/>
    </row>
    <row r="2935" spans="22:158" x14ac:dyDescent="0.25">
      <c r="V2935" s="1"/>
      <c r="W2935" s="33"/>
      <c r="X2935" s="33"/>
      <c r="AH2935" s="38">
        <v>100</v>
      </c>
      <c r="AI2935" s="38">
        <v>125</v>
      </c>
      <c r="AJ2935" s="38">
        <v>13750</v>
      </c>
      <c r="AK2935" s="38">
        <v>30</v>
      </c>
      <c r="AL2935" s="38">
        <v>3605858</v>
      </c>
      <c r="AM2935" s="61" t="s">
        <v>1816</v>
      </c>
      <c r="AN2935" s="61" t="s">
        <v>1692</v>
      </c>
      <c r="AO2935" s="61" t="s">
        <v>5119</v>
      </c>
      <c r="AP2935" s="61" t="s">
        <v>5036</v>
      </c>
      <c r="AQ2935" s="61" t="s">
        <v>1701</v>
      </c>
      <c r="AR2935" s="28">
        <v>0</v>
      </c>
      <c r="AS2935" s="28">
        <v>0</v>
      </c>
      <c r="AT2935" s="28">
        <v>715987</v>
      </c>
      <c r="AU2935" s="62"/>
      <c r="DV2935" s="31" t="s">
        <v>124</v>
      </c>
      <c r="DW2935" s="31" t="s">
        <v>129</v>
      </c>
      <c r="DX2935" s="63"/>
      <c r="DY2935" s="63"/>
      <c r="DZ2935" s="63"/>
      <c r="EA2935" s="167"/>
      <c r="EB2935" s="60"/>
      <c r="EC2935" s="60"/>
      <c r="ED2935" s="60"/>
      <c r="EE2935" s="60"/>
      <c r="EF2935" s="60"/>
      <c r="EG2935" s="60"/>
      <c r="EH2935" s="60"/>
      <c r="EI2935" s="60"/>
      <c r="EJ2935" s="60"/>
      <c r="EK2935" s="60"/>
      <c r="EL2935" s="60"/>
      <c r="EM2935" s="60"/>
      <c r="EN2935" s="60"/>
      <c r="EO2935" s="60"/>
      <c r="EP2935" s="60"/>
      <c r="EQ2935" s="60"/>
      <c r="ER2935" s="60"/>
      <c r="ES2935" s="60"/>
      <c r="ET2935" s="60"/>
      <c r="EU2935" s="60"/>
      <c r="EV2935" s="60"/>
      <c r="EW2935" s="60"/>
      <c r="EX2935" s="60"/>
      <c r="EY2935" s="60"/>
      <c r="EZ2935" s="60"/>
      <c r="FA2935" s="60"/>
      <c r="FB2935" s="60"/>
    </row>
    <row r="2936" spans="22:158" x14ac:dyDescent="0.25">
      <c r="W2936" s="33"/>
      <c r="X2936" s="33"/>
      <c r="AH2936" s="38">
        <v>100</v>
      </c>
      <c r="AI2936" s="38">
        <v>125</v>
      </c>
      <c r="AJ2936" s="38">
        <v>14350</v>
      </c>
      <c r="AK2936" s="38">
        <v>30</v>
      </c>
      <c r="AL2936" s="38">
        <v>3605858</v>
      </c>
      <c r="AM2936" s="61" t="s">
        <v>1816</v>
      </c>
      <c r="AN2936" s="61" t="s">
        <v>1692</v>
      </c>
      <c r="AO2936" s="61" t="s">
        <v>1575</v>
      </c>
      <c r="AP2936" s="61" t="s">
        <v>5036</v>
      </c>
      <c r="AQ2936" s="61" t="s">
        <v>1701</v>
      </c>
      <c r="AR2936" s="28">
        <v>0</v>
      </c>
      <c r="AS2936" s="28">
        <v>19044</v>
      </c>
      <c r="AT2936" s="28">
        <v>0</v>
      </c>
      <c r="AU2936" s="62"/>
      <c r="DV2936" s="31" t="s">
        <v>124</v>
      </c>
      <c r="DW2936" s="31" t="s">
        <v>129</v>
      </c>
      <c r="DX2936" s="63"/>
      <c r="DY2936" s="63"/>
      <c r="DZ2936" s="63"/>
      <c r="EA2936" s="167"/>
      <c r="EB2936" s="60"/>
      <c r="EC2936" s="60"/>
      <c r="ED2936" s="60"/>
      <c r="EE2936" s="60"/>
      <c r="EF2936" s="60"/>
      <c r="EG2936" s="60"/>
      <c r="EH2936" s="60"/>
      <c r="EI2936" s="60"/>
      <c r="EJ2936" s="60"/>
      <c r="EK2936" s="60"/>
      <c r="EL2936" s="60"/>
      <c r="EM2936" s="60"/>
      <c r="EN2936" s="60"/>
      <c r="EO2936" s="60"/>
      <c r="EP2936" s="60"/>
      <c r="EQ2936" s="60"/>
      <c r="ER2936" s="60"/>
      <c r="ES2936" s="60"/>
      <c r="ET2936" s="60"/>
      <c r="EU2936" s="60"/>
      <c r="EV2936" s="60"/>
      <c r="EW2936" s="60"/>
      <c r="EX2936" s="60"/>
      <c r="EY2936" s="60"/>
      <c r="EZ2936" s="60"/>
      <c r="FA2936" s="60"/>
      <c r="FB2936" s="60"/>
    </row>
    <row r="2937" spans="22:158" x14ac:dyDescent="0.25">
      <c r="W2937" s="33"/>
      <c r="X2937" s="33"/>
      <c r="AH2937" s="38">
        <v>100</v>
      </c>
      <c r="AI2937" s="38">
        <v>130</v>
      </c>
      <c r="AJ2937" s="38">
        <v>10400</v>
      </c>
      <c r="AK2937" s="38">
        <v>30</v>
      </c>
      <c r="AL2937" s="38">
        <v>3605858</v>
      </c>
      <c r="AM2937" s="61" t="s">
        <v>1816</v>
      </c>
      <c r="AN2937" s="61" t="s">
        <v>1687</v>
      </c>
      <c r="AO2937" s="61" t="s">
        <v>5051</v>
      </c>
      <c r="AP2937" s="61" t="s">
        <v>5036</v>
      </c>
      <c r="AQ2937" s="61" t="s">
        <v>1701</v>
      </c>
      <c r="AR2937" s="28">
        <v>0</v>
      </c>
      <c r="AS2937" s="28">
        <v>0</v>
      </c>
      <c r="AT2937" s="28">
        <v>6</v>
      </c>
      <c r="AU2937" s="62"/>
      <c r="DV2937" s="31" t="s">
        <v>124</v>
      </c>
      <c r="DW2937" s="31" t="s">
        <v>130</v>
      </c>
      <c r="DX2937" s="63"/>
      <c r="DY2937" s="63"/>
      <c r="DZ2937" s="63"/>
      <c r="EA2937" s="167"/>
      <c r="EB2937" s="60"/>
      <c r="EC2937" s="60"/>
      <c r="ED2937" s="60"/>
      <c r="EE2937" s="60"/>
      <c r="EF2937" s="60"/>
      <c r="EG2937" s="60"/>
      <c r="EH2937" s="60"/>
      <c r="EI2937" s="60"/>
      <c r="EJ2937" s="60"/>
      <c r="EK2937" s="60"/>
      <c r="EL2937" s="60"/>
      <c r="EM2937" s="60"/>
      <c r="EN2937" s="60"/>
      <c r="EO2937" s="60"/>
      <c r="EP2937" s="60"/>
      <c r="EQ2937" s="60"/>
      <c r="ER2937" s="60"/>
      <c r="ES2937" s="60"/>
      <c r="ET2937" s="60"/>
      <c r="EU2937" s="60"/>
      <c r="EV2937" s="60"/>
      <c r="EW2937" s="60"/>
      <c r="EX2937" s="60"/>
      <c r="EY2937" s="60"/>
      <c r="EZ2937" s="60"/>
      <c r="FA2937" s="60"/>
      <c r="FB2937" s="60"/>
    </row>
    <row r="2938" spans="22:158" x14ac:dyDescent="0.25">
      <c r="W2938" s="33"/>
      <c r="X2938" s="33"/>
      <c r="AH2938" s="38">
        <v>100</v>
      </c>
      <c r="AI2938" s="38">
        <v>130</v>
      </c>
      <c r="AJ2938" s="38">
        <v>17400</v>
      </c>
      <c r="AK2938" s="38">
        <v>30</v>
      </c>
      <c r="AL2938" s="38">
        <v>3605858</v>
      </c>
      <c r="AM2938" s="61" t="s">
        <v>1816</v>
      </c>
      <c r="AN2938" s="61" t="s">
        <v>1687</v>
      </c>
      <c r="AO2938" s="61" t="s">
        <v>1642</v>
      </c>
      <c r="AP2938" s="61" t="s">
        <v>5036</v>
      </c>
      <c r="AQ2938" s="61" t="s">
        <v>1701</v>
      </c>
      <c r="AR2938" s="28">
        <v>0</v>
      </c>
      <c r="AS2938" s="28">
        <v>0</v>
      </c>
      <c r="AT2938" s="28">
        <v>1560301</v>
      </c>
      <c r="AU2938" s="62"/>
      <c r="DV2938" s="31" t="s">
        <v>124</v>
      </c>
      <c r="DW2938" s="31" t="s">
        <v>130</v>
      </c>
      <c r="DX2938" s="63"/>
      <c r="DY2938" s="63"/>
      <c r="DZ2938" s="63"/>
      <c r="EA2938" s="167"/>
      <c r="EB2938" s="60"/>
      <c r="EC2938" s="60"/>
      <c r="ED2938" s="60"/>
      <c r="EE2938" s="60"/>
      <c r="EF2938" s="60"/>
      <c r="EG2938" s="60"/>
      <c r="EH2938" s="60"/>
      <c r="EI2938" s="60"/>
      <c r="EJ2938" s="60"/>
      <c r="EK2938" s="60"/>
      <c r="EL2938" s="60"/>
      <c r="EM2938" s="60"/>
      <c r="EN2938" s="60"/>
      <c r="EO2938" s="60"/>
      <c r="EP2938" s="60"/>
      <c r="EQ2938" s="60"/>
      <c r="ER2938" s="60"/>
      <c r="ES2938" s="60"/>
      <c r="ET2938" s="60"/>
      <c r="EU2938" s="60"/>
      <c r="EV2938" s="60"/>
      <c r="EW2938" s="60"/>
      <c r="EX2938" s="60"/>
      <c r="EY2938" s="60"/>
      <c r="EZ2938" s="60"/>
      <c r="FA2938" s="60"/>
      <c r="FB2938" s="60"/>
    </row>
    <row r="2939" spans="22:158" x14ac:dyDescent="0.25">
      <c r="W2939" s="33"/>
      <c r="X2939" s="33"/>
      <c r="AH2939" s="38">
        <v>100</v>
      </c>
      <c r="AI2939" s="38">
        <v>135</v>
      </c>
      <c r="AJ2939" s="38">
        <v>12600</v>
      </c>
      <c r="AK2939" s="38">
        <v>30</v>
      </c>
      <c r="AL2939" s="38">
        <v>3605858</v>
      </c>
      <c r="AM2939" s="61" t="s">
        <v>1816</v>
      </c>
      <c r="AN2939" s="61" t="s">
        <v>1693</v>
      </c>
      <c r="AO2939" s="61" t="s">
        <v>5095</v>
      </c>
      <c r="AP2939" s="61" t="s">
        <v>5036</v>
      </c>
      <c r="AQ2939" s="61" t="s">
        <v>1701</v>
      </c>
      <c r="AR2939" s="28">
        <v>482546.1</v>
      </c>
      <c r="AS2939" s="28">
        <v>41017</v>
      </c>
      <c r="AT2939" s="28">
        <v>753006</v>
      </c>
      <c r="AU2939" s="62"/>
      <c r="DV2939" s="31" t="s">
        <v>124</v>
      </c>
      <c r="DW2939" s="31" t="s">
        <v>131</v>
      </c>
      <c r="DX2939" s="63"/>
      <c r="DY2939" s="63"/>
      <c r="DZ2939" s="63"/>
      <c r="EA2939" s="167"/>
      <c r="EB2939" s="60"/>
      <c r="EC2939" s="60"/>
      <c r="ED2939" s="60"/>
      <c r="EE2939" s="60"/>
      <c r="EF2939" s="60"/>
      <c r="EG2939" s="60"/>
      <c r="EH2939" s="60"/>
      <c r="EI2939" s="60"/>
      <c r="EJ2939" s="60"/>
      <c r="EK2939" s="60"/>
      <c r="EL2939" s="60"/>
      <c r="EM2939" s="60"/>
      <c r="EN2939" s="60"/>
      <c r="EO2939" s="60"/>
      <c r="EP2939" s="60"/>
      <c r="EQ2939" s="60"/>
      <c r="ER2939" s="60"/>
      <c r="ES2939" s="60"/>
      <c r="ET2939" s="60"/>
      <c r="EU2939" s="60"/>
      <c r="EV2939" s="60"/>
      <c r="EW2939" s="60"/>
      <c r="EX2939" s="60"/>
      <c r="EY2939" s="60"/>
      <c r="EZ2939" s="60"/>
      <c r="FA2939" s="60"/>
      <c r="FB2939" s="60"/>
    </row>
    <row r="2940" spans="22:158" x14ac:dyDescent="0.25">
      <c r="W2940" s="33"/>
      <c r="X2940" s="33"/>
      <c r="AH2940" s="38">
        <v>100</v>
      </c>
      <c r="AI2940" s="38">
        <v>140</v>
      </c>
      <c r="AJ2940" s="38">
        <v>10470</v>
      </c>
      <c r="AK2940" s="38">
        <v>30</v>
      </c>
      <c r="AL2940" s="38">
        <v>3605858</v>
      </c>
      <c r="AM2940" s="61" t="s">
        <v>1816</v>
      </c>
      <c r="AN2940" s="61" t="s">
        <v>1690</v>
      </c>
      <c r="AO2940" s="61" t="s">
        <v>5052</v>
      </c>
      <c r="AP2940" s="61" t="s">
        <v>5036</v>
      </c>
      <c r="AQ2940" s="61" t="s">
        <v>1701</v>
      </c>
      <c r="AR2940" s="28">
        <v>0</v>
      </c>
      <c r="AS2940" s="28">
        <v>30295</v>
      </c>
      <c r="AT2940" s="28">
        <v>34666</v>
      </c>
      <c r="AU2940" s="62"/>
      <c r="DV2940" s="31" t="s">
        <v>124</v>
      </c>
      <c r="DW2940" s="31" t="s">
        <v>132</v>
      </c>
      <c r="DX2940" s="63"/>
      <c r="DY2940" s="63"/>
      <c r="DZ2940" s="63"/>
      <c r="EA2940" s="167"/>
      <c r="EB2940" s="60"/>
      <c r="EC2940" s="60"/>
      <c r="ED2940" s="60"/>
      <c r="EE2940" s="60"/>
      <c r="EF2940" s="60"/>
      <c r="EG2940" s="60"/>
      <c r="EH2940" s="60"/>
      <c r="EI2940" s="60"/>
      <c r="EJ2940" s="60"/>
      <c r="EK2940" s="60"/>
      <c r="EL2940" s="60"/>
      <c r="EM2940" s="60"/>
      <c r="EN2940" s="60"/>
      <c r="EO2940" s="60"/>
      <c r="EP2940" s="60"/>
      <c r="EQ2940" s="60"/>
      <c r="ER2940" s="60"/>
      <c r="ES2940" s="60"/>
      <c r="ET2940" s="60"/>
      <c r="EU2940" s="60"/>
      <c r="EV2940" s="60"/>
      <c r="EW2940" s="60"/>
      <c r="EX2940" s="60"/>
      <c r="EY2940" s="60"/>
      <c r="EZ2940" s="60"/>
      <c r="FA2940" s="60"/>
      <c r="FB2940" s="60"/>
    </row>
    <row r="2941" spans="22:158" x14ac:dyDescent="0.25">
      <c r="W2941" s="33"/>
      <c r="X2941" s="33"/>
      <c r="AH2941" s="38">
        <v>100</v>
      </c>
      <c r="AI2941" s="38">
        <v>145</v>
      </c>
      <c r="AJ2941" s="38">
        <v>18710</v>
      </c>
      <c r="AK2941" s="38">
        <v>30</v>
      </c>
      <c r="AL2941" s="38">
        <v>3605858</v>
      </c>
      <c r="AM2941" s="61" t="s">
        <v>1816</v>
      </c>
      <c r="AN2941" s="61" t="s">
        <v>1691</v>
      </c>
      <c r="AO2941" s="61" t="s">
        <v>1671</v>
      </c>
      <c r="AP2941" s="61" t="s">
        <v>5036</v>
      </c>
      <c r="AQ2941" s="61" t="s">
        <v>1701</v>
      </c>
      <c r="AR2941" s="28">
        <v>3453892.6</v>
      </c>
      <c r="AS2941" s="28">
        <v>2077563</v>
      </c>
      <c r="AT2941" s="28">
        <v>0</v>
      </c>
      <c r="AU2941" s="62"/>
      <c r="DV2941" s="31" t="s">
        <v>124</v>
      </c>
      <c r="DW2941" s="31" t="s">
        <v>133</v>
      </c>
      <c r="DX2941" s="63"/>
      <c r="DY2941" s="63"/>
      <c r="DZ2941" s="63"/>
      <c r="EA2941" s="167"/>
      <c r="EB2941" s="60"/>
      <c r="EC2941" s="60"/>
      <c r="ED2941" s="60"/>
      <c r="EE2941" s="60"/>
      <c r="EF2941" s="60"/>
      <c r="EG2941" s="60"/>
      <c r="EH2941" s="60"/>
      <c r="EI2941" s="60"/>
      <c r="EJ2941" s="60"/>
      <c r="EK2941" s="60"/>
      <c r="EL2941" s="60"/>
      <c r="EM2941" s="60"/>
      <c r="EN2941" s="60"/>
      <c r="EO2941" s="60"/>
      <c r="EP2941" s="60"/>
      <c r="EQ2941" s="60"/>
      <c r="ER2941" s="60"/>
      <c r="ES2941" s="60"/>
      <c r="ET2941" s="60"/>
      <c r="EU2941" s="60"/>
      <c r="EV2941" s="60"/>
      <c r="EW2941" s="60"/>
      <c r="EX2941" s="60"/>
      <c r="EY2941" s="60"/>
      <c r="EZ2941" s="60"/>
      <c r="FA2941" s="60"/>
      <c r="FB2941" s="60"/>
    </row>
    <row r="2942" spans="22:158" x14ac:dyDescent="0.25">
      <c r="W2942" s="33"/>
      <c r="X2942" s="33"/>
      <c r="AH2942" s="38">
        <v>100</v>
      </c>
      <c r="AI2942" s="38">
        <v>150</v>
      </c>
      <c r="AJ2942" s="38">
        <v>14950</v>
      </c>
      <c r="AK2942" s="38">
        <v>30</v>
      </c>
      <c r="AL2942" s="38">
        <v>3605858</v>
      </c>
      <c r="AM2942" s="61" t="s">
        <v>1816</v>
      </c>
      <c r="AN2942" s="61" t="s">
        <v>1695</v>
      </c>
      <c r="AO2942" s="61" t="s">
        <v>1589</v>
      </c>
      <c r="AP2942" s="61" t="s">
        <v>5036</v>
      </c>
      <c r="AQ2942" s="61" t="s">
        <v>1701</v>
      </c>
      <c r="AR2942" s="28">
        <v>0</v>
      </c>
      <c r="AS2942" s="28">
        <v>1275</v>
      </c>
      <c r="AT2942" s="28">
        <v>0</v>
      </c>
      <c r="AU2942" s="62"/>
      <c r="DV2942" s="31" t="s">
        <v>124</v>
      </c>
      <c r="DW2942" s="31" t="s">
        <v>134</v>
      </c>
      <c r="DX2942" s="63"/>
      <c r="DY2942" s="63"/>
      <c r="DZ2942" s="63"/>
      <c r="EA2942" s="167"/>
      <c r="EB2942" s="60"/>
      <c r="EC2942" s="60"/>
      <c r="ED2942" s="60"/>
      <c r="EE2942" s="60"/>
      <c r="EF2942" s="60"/>
      <c r="EG2942" s="60"/>
      <c r="EH2942" s="60"/>
      <c r="EI2942" s="60"/>
      <c r="EJ2942" s="60"/>
      <c r="EK2942" s="60"/>
      <c r="EL2942" s="60"/>
      <c r="EM2942" s="60"/>
      <c r="EN2942" s="60"/>
      <c r="EO2942" s="60"/>
      <c r="EP2942" s="60"/>
      <c r="EQ2942" s="60"/>
      <c r="ER2942" s="60"/>
      <c r="ES2942" s="60"/>
      <c r="ET2942" s="60"/>
      <c r="EU2942" s="60"/>
      <c r="EV2942" s="60"/>
      <c r="EW2942" s="60"/>
      <c r="EX2942" s="60"/>
      <c r="EY2942" s="60"/>
      <c r="EZ2942" s="60"/>
      <c r="FA2942" s="60"/>
      <c r="FB2942" s="60"/>
    </row>
    <row r="2943" spans="22:158" x14ac:dyDescent="0.25">
      <c r="W2943" s="33"/>
      <c r="X2943" s="33"/>
      <c r="AH2943" s="38">
        <v>100</v>
      </c>
      <c r="AI2943" s="38">
        <v>105</v>
      </c>
      <c r="AJ2943" s="38">
        <v>11450</v>
      </c>
      <c r="AK2943" s="38">
        <v>30</v>
      </c>
      <c r="AL2943" s="38">
        <v>3606658</v>
      </c>
      <c r="AM2943" s="61" t="s">
        <v>1816</v>
      </c>
      <c r="AN2943" s="61" t="s">
        <v>1688</v>
      </c>
      <c r="AO2943" s="61" t="s">
        <v>5072</v>
      </c>
      <c r="AP2943" s="61" t="s">
        <v>5036</v>
      </c>
      <c r="AQ2943" s="61" t="s">
        <v>1734</v>
      </c>
      <c r="AR2943" s="28">
        <v>2914.9</v>
      </c>
      <c r="AS2943" s="28">
        <v>0</v>
      </c>
      <c r="AT2943" s="28">
        <v>0</v>
      </c>
      <c r="AU2943" s="62"/>
      <c r="DV2943" s="31" t="s">
        <v>135</v>
      </c>
      <c r="DW2943" s="31" t="s">
        <v>136</v>
      </c>
      <c r="DX2943" s="63"/>
      <c r="DY2943" s="63"/>
      <c r="DZ2943" s="63"/>
      <c r="EA2943" s="167"/>
      <c r="EB2943" s="60"/>
      <c r="EC2943" s="60"/>
      <c r="ED2943" s="60"/>
      <c r="EE2943" s="60"/>
      <c r="EF2943" s="60"/>
      <c r="EG2943" s="60"/>
      <c r="EH2943" s="60"/>
      <c r="EI2943" s="60"/>
      <c r="EJ2943" s="60"/>
      <c r="EK2943" s="60"/>
      <c r="EL2943" s="60"/>
      <c r="EM2943" s="60"/>
      <c r="EN2943" s="60"/>
      <c r="EO2943" s="60"/>
      <c r="EP2943" s="60"/>
      <c r="EQ2943" s="60"/>
      <c r="ER2943" s="60"/>
      <c r="ES2943" s="60"/>
      <c r="ET2943" s="60"/>
      <c r="EU2943" s="60"/>
      <c r="EV2943" s="60"/>
      <c r="EW2943" s="60"/>
      <c r="EX2943" s="60"/>
      <c r="EY2943" s="60"/>
      <c r="EZ2943" s="60"/>
      <c r="FA2943" s="60"/>
      <c r="FB2943" s="60"/>
    </row>
    <row r="2944" spans="22:158" x14ac:dyDescent="0.25">
      <c r="W2944" s="33"/>
      <c r="X2944" s="33"/>
      <c r="AH2944" s="38">
        <v>100</v>
      </c>
      <c r="AI2944" s="38">
        <v>105</v>
      </c>
      <c r="AJ2944" s="38">
        <v>12850</v>
      </c>
      <c r="AK2944" s="38">
        <v>30</v>
      </c>
      <c r="AL2944" s="38">
        <v>3606658</v>
      </c>
      <c r="AM2944" s="61" t="s">
        <v>1816</v>
      </c>
      <c r="AN2944" s="61" t="s">
        <v>1688</v>
      </c>
      <c r="AO2944" s="61" t="s">
        <v>5098</v>
      </c>
      <c r="AP2944" s="61" t="s">
        <v>5036</v>
      </c>
      <c r="AQ2944" s="61" t="s">
        <v>1734</v>
      </c>
      <c r="AR2944" s="28">
        <v>2159.6999999999998</v>
      </c>
      <c r="AS2944" s="28">
        <v>0</v>
      </c>
      <c r="AT2944" s="28">
        <v>0</v>
      </c>
      <c r="AU2944" s="62"/>
      <c r="DV2944" s="31" t="s">
        <v>135</v>
      </c>
      <c r="DW2944" s="31" t="s">
        <v>136</v>
      </c>
      <c r="DX2944" s="63"/>
      <c r="DY2944" s="63"/>
      <c r="DZ2944" s="63"/>
      <c r="EA2944" s="167"/>
      <c r="EB2944" s="60"/>
      <c r="EC2944" s="60"/>
      <c r="ED2944" s="60"/>
      <c r="EE2944" s="60"/>
      <c r="EF2944" s="60"/>
      <c r="EG2944" s="60"/>
      <c r="EH2944" s="60"/>
      <c r="EI2944" s="60"/>
      <c r="EJ2944" s="60"/>
      <c r="EK2944" s="60"/>
      <c r="EL2944" s="60"/>
      <c r="EM2944" s="60"/>
      <c r="EN2944" s="60"/>
      <c r="EO2944" s="60"/>
      <c r="EP2944" s="60"/>
      <c r="EQ2944" s="60"/>
      <c r="ER2944" s="60"/>
      <c r="ES2944" s="60"/>
      <c r="ET2944" s="60"/>
      <c r="EU2944" s="60"/>
      <c r="EV2944" s="60"/>
      <c r="EW2944" s="60"/>
      <c r="EX2944" s="60"/>
      <c r="EY2944" s="60"/>
      <c r="EZ2944" s="60"/>
      <c r="FA2944" s="60"/>
      <c r="FB2944" s="60"/>
    </row>
    <row r="2945" spans="22:158" x14ac:dyDescent="0.25">
      <c r="W2945" s="33"/>
      <c r="X2945" s="33"/>
      <c r="AH2945" s="38">
        <v>100</v>
      </c>
      <c r="AI2945" s="38">
        <v>105</v>
      </c>
      <c r="AJ2945" s="38">
        <v>14000</v>
      </c>
      <c r="AK2945" s="38">
        <v>30</v>
      </c>
      <c r="AL2945" s="38">
        <v>3606658</v>
      </c>
      <c r="AM2945" s="61" t="s">
        <v>1816</v>
      </c>
      <c r="AN2945" s="61" t="s">
        <v>1688</v>
      </c>
      <c r="AO2945" s="61" t="s">
        <v>5124</v>
      </c>
      <c r="AP2945" s="61" t="s">
        <v>5036</v>
      </c>
      <c r="AQ2945" s="61" t="s">
        <v>1734</v>
      </c>
      <c r="AR2945" s="28">
        <v>598.1</v>
      </c>
      <c r="AS2945" s="28">
        <v>0</v>
      </c>
      <c r="AT2945" s="28">
        <v>0</v>
      </c>
      <c r="AU2945" s="62"/>
      <c r="DV2945" s="31" t="s">
        <v>135</v>
      </c>
      <c r="DW2945" s="31" t="s">
        <v>136</v>
      </c>
      <c r="DX2945" s="63"/>
      <c r="DY2945" s="63"/>
      <c r="DZ2945" s="63"/>
      <c r="EA2945" s="167"/>
      <c r="EB2945" s="60"/>
      <c r="EC2945" s="60"/>
      <c r="ED2945" s="60"/>
      <c r="EE2945" s="60"/>
      <c r="EF2945" s="60"/>
      <c r="EG2945" s="60"/>
      <c r="EH2945" s="60"/>
      <c r="EI2945" s="60"/>
      <c r="EJ2945" s="60"/>
      <c r="EK2945" s="60"/>
      <c r="EL2945" s="60"/>
      <c r="EM2945" s="60"/>
      <c r="EN2945" s="60"/>
      <c r="EO2945" s="60"/>
      <c r="EP2945" s="60"/>
      <c r="EQ2945" s="60"/>
      <c r="ER2945" s="60"/>
      <c r="ES2945" s="60"/>
      <c r="ET2945" s="60"/>
      <c r="EU2945" s="60"/>
      <c r="EV2945" s="60"/>
      <c r="EW2945" s="60"/>
      <c r="EX2945" s="60"/>
      <c r="EY2945" s="60"/>
      <c r="EZ2945" s="60"/>
      <c r="FA2945" s="60"/>
      <c r="FB2945" s="60"/>
    </row>
    <row r="2946" spans="22:158" x14ac:dyDescent="0.25">
      <c r="V2946" s="1"/>
      <c r="W2946" s="33"/>
      <c r="X2946" s="33"/>
      <c r="AH2946" s="38">
        <v>100</v>
      </c>
      <c r="AI2946" s="38">
        <v>125</v>
      </c>
      <c r="AJ2946" s="38">
        <v>13200</v>
      </c>
      <c r="AK2946" s="38">
        <v>30</v>
      </c>
      <c r="AL2946" s="38">
        <v>3606658</v>
      </c>
      <c r="AM2946" s="61" t="s">
        <v>1816</v>
      </c>
      <c r="AN2946" s="61" t="s">
        <v>1692</v>
      </c>
      <c r="AO2946" s="61" t="s">
        <v>5106</v>
      </c>
      <c r="AP2946" s="61" t="s">
        <v>5036</v>
      </c>
      <c r="AQ2946" s="61" t="s">
        <v>1734</v>
      </c>
      <c r="AR2946" s="28">
        <v>0</v>
      </c>
      <c r="AS2946" s="28">
        <v>0</v>
      </c>
      <c r="AT2946" s="28">
        <v>0</v>
      </c>
      <c r="AU2946" s="62"/>
      <c r="DV2946" s="31" t="s">
        <v>135</v>
      </c>
      <c r="DW2946" s="31" t="s">
        <v>137</v>
      </c>
      <c r="DX2946" s="63"/>
      <c r="DY2946" s="63"/>
      <c r="DZ2946" s="63"/>
      <c r="EA2946" s="167"/>
      <c r="EB2946" s="60"/>
      <c r="EC2946" s="60"/>
      <c r="ED2946" s="60"/>
      <c r="EE2946" s="60"/>
      <c r="EF2946" s="60"/>
      <c r="EG2946" s="60"/>
      <c r="EH2946" s="60"/>
      <c r="EI2946" s="60"/>
      <c r="EJ2946" s="60"/>
      <c r="EK2946" s="60"/>
      <c r="EL2946" s="60"/>
      <c r="EM2946" s="60"/>
      <c r="EN2946" s="60"/>
      <c r="EO2946" s="60"/>
      <c r="EP2946" s="60"/>
      <c r="EQ2946" s="60"/>
      <c r="ER2946" s="60"/>
      <c r="ES2946" s="60"/>
      <c r="ET2946" s="60"/>
      <c r="EU2946" s="60"/>
      <c r="EV2946" s="60"/>
      <c r="EW2946" s="60"/>
      <c r="EX2946" s="60"/>
      <c r="EY2946" s="60"/>
      <c r="EZ2946" s="60"/>
      <c r="FA2946" s="60"/>
      <c r="FB2946" s="60"/>
    </row>
    <row r="2947" spans="22:158" x14ac:dyDescent="0.25">
      <c r="W2947" s="33"/>
      <c r="X2947" s="33"/>
      <c r="AH2947" s="38">
        <v>100</v>
      </c>
      <c r="AI2947" s="38">
        <v>125</v>
      </c>
      <c r="AJ2947" s="38">
        <v>16380</v>
      </c>
      <c r="AK2947" s="38">
        <v>30</v>
      </c>
      <c r="AL2947" s="38">
        <v>3606658</v>
      </c>
      <c r="AM2947" s="61" t="s">
        <v>1816</v>
      </c>
      <c r="AN2947" s="61" t="s">
        <v>1692</v>
      </c>
      <c r="AO2947" s="61" t="s">
        <v>894</v>
      </c>
      <c r="AP2947" s="61" t="s">
        <v>5036</v>
      </c>
      <c r="AQ2947" s="61" t="s">
        <v>1734</v>
      </c>
      <c r="AR2947" s="28">
        <v>52.4</v>
      </c>
      <c r="AS2947" s="28">
        <v>0</v>
      </c>
      <c r="AT2947" s="28">
        <v>0</v>
      </c>
      <c r="AU2947" s="62"/>
      <c r="DV2947" s="31" t="s">
        <v>135</v>
      </c>
      <c r="DW2947" s="31" t="s">
        <v>137</v>
      </c>
      <c r="DX2947" s="63"/>
      <c r="DY2947" s="63"/>
      <c r="DZ2947" s="63"/>
      <c r="EA2947" s="167"/>
      <c r="EB2947" s="60"/>
      <c r="EC2947" s="60"/>
      <c r="ED2947" s="60"/>
      <c r="EE2947" s="60"/>
      <c r="EF2947" s="60"/>
      <c r="EG2947" s="60"/>
      <c r="EH2947" s="60"/>
      <c r="EI2947" s="60"/>
      <c r="EJ2947" s="60"/>
      <c r="EK2947" s="60"/>
      <c r="EL2947" s="60"/>
      <c r="EM2947" s="60"/>
      <c r="EN2947" s="60"/>
      <c r="EO2947" s="60"/>
      <c r="EP2947" s="60"/>
      <c r="EQ2947" s="60"/>
      <c r="ER2947" s="60"/>
      <c r="ES2947" s="60"/>
      <c r="ET2947" s="60"/>
      <c r="EU2947" s="60"/>
      <c r="EV2947" s="60"/>
      <c r="EW2947" s="60"/>
      <c r="EX2947" s="60"/>
      <c r="EY2947" s="60"/>
      <c r="EZ2947" s="60"/>
      <c r="FA2947" s="60"/>
      <c r="FB2947" s="60"/>
    </row>
    <row r="2948" spans="22:158" x14ac:dyDescent="0.25">
      <c r="W2948" s="33"/>
      <c r="X2948" s="33"/>
      <c r="AH2948" s="38">
        <v>100</v>
      </c>
      <c r="AI2948" s="38">
        <v>140</v>
      </c>
      <c r="AJ2948" s="38">
        <v>12350</v>
      </c>
      <c r="AK2948" s="38">
        <v>30</v>
      </c>
      <c r="AL2948" s="38">
        <v>3606658</v>
      </c>
      <c r="AM2948" s="61" t="s">
        <v>1816</v>
      </c>
      <c r="AN2948" s="61" t="s">
        <v>1690</v>
      </c>
      <c r="AO2948" s="61" t="s">
        <v>5091</v>
      </c>
      <c r="AP2948" s="61" t="s">
        <v>5036</v>
      </c>
      <c r="AQ2948" s="61" t="s">
        <v>1734</v>
      </c>
      <c r="AR2948" s="28">
        <v>0</v>
      </c>
      <c r="AS2948" s="28">
        <v>0</v>
      </c>
      <c r="AT2948" s="28">
        <v>164887</v>
      </c>
      <c r="AU2948" s="62"/>
      <c r="DV2948" s="31" t="s">
        <v>135</v>
      </c>
      <c r="DW2948" s="31" t="s">
        <v>138</v>
      </c>
      <c r="DX2948" s="63"/>
      <c r="DY2948" s="63"/>
      <c r="DZ2948" s="63"/>
      <c r="EA2948" s="167"/>
      <c r="EB2948" s="60"/>
      <c r="EC2948" s="60"/>
      <c r="ED2948" s="60"/>
      <c r="EE2948" s="60"/>
      <c r="EF2948" s="60"/>
      <c r="EG2948" s="60"/>
      <c r="EH2948" s="60"/>
      <c r="EI2948" s="60"/>
      <c r="EJ2948" s="60"/>
      <c r="EK2948" s="60"/>
      <c r="EL2948" s="60"/>
      <c r="EM2948" s="60"/>
      <c r="EN2948" s="60"/>
      <c r="EO2948" s="60"/>
      <c r="EP2948" s="60"/>
      <c r="EQ2948" s="60"/>
      <c r="ER2948" s="60"/>
      <c r="ES2948" s="60"/>
      <c r="ET2948" s="60"/>
      <c r="EU2948" s="60"/>
      <c r="EV2948" s="60"/>
      <c r="EW2948" s="60"/>
      <c r="EX2948" s="60"/>
      <c r="EY2948" s="60"/>
      <c r="EZ2948" s="60"/>
      <c r="FA2948" s="60"/>
      <c r="FB2948" s="60"/>
    </row>
    <row r="2949" spans="22:158" x14ac:dyDescent="0.25">
      <c r="W2949" s="33"/>
      <c r="X2949" s="33"/>
      <c r="AH2949" s="38">
        <v>100</v>
      </c>
      <c r="AI2949" s="38">
        <v>155</v>
      </c>
      <c r="AJ2949" s="38">
        <v>18200</v>
      </c>
      <c r="AK2949" s="38">
        <v>30</v>
      </c>
      <c r="AL2949" s="38">
        <v>3606658</v>
      </c>
      <c r="AM2949" s="61" t="s">
        <v>1816</v>
      </c>
      <c r="AN2949" s="61" t="s">
        <v>1686</v>
      </c>
      <c r="AO2949" s="61" t="s">
        <v>1660</v>
      </c>
      <c r="AP2949" s="61" t="s">
        <v>5036</v>
      </c>
      <c r="AQ2949" s="61" t="s">
        <v>1734</v>
      </c>
      <c r="AR2949" s="28">
        <v>1952.9</v>
      </c>
      <c r="AS2949" s="28">
        <v>0</v>
      </c>
      <c r="AT2949" s="28">
        <v>0</v>
      </c>
      <c r="AU2949" s="62"/>
      <c r="DV2949" s="31" t="s">
        <v>135</v>
      </c>
      <c r="DW2949" s="31" t="s">
        <v>139</v>
      </c>
      <c r="DX2949" s="63"/>
      <c r="DY2949" s="63"/>
      <c r="DZ2949" s="63"/>
      <c r="EA2949" s="167"/>
      <c r="EB2949" s="60"/>
      <c r="EC2949" s="60"/>
      <c r="ED2949" s="60"/>
      <c r="EE2949" s="60"/>
      <c r="EF2949" s="60"/>
      <c r="EG2949" s="60"/>
      <c r="EH2949" s="60"/>
      <c r="EI2949" s="60"/>
      <c r="EJ2949" s="60"/>
      <c r="EK2949" s="60"/>
      <c r="EL2949" s="60"/>
      <c r="EM2949" s="60"/>
      <c r="EN2949" s="60"/>
      <c r="EO2949" s="60"/>
      <c r="EP2949" s="60"/>
      <c r="EQ2949" s="60"/>
      <c r="ER2949" s="60"/>
      <c r="ES2949" s="60"/>
      <c r="ET2949" s="60"/>
      <c r="EU2949" s="60"/>
      <c r="EV2949" s="60"/>
      <c r="EW2949" s="60"/>
      <c r="EX2949" s="60"/>
      <c r="EY2949" s="60"/>
      <c r="EZ2949" s="60"/>
      <c r="FA2949" s="60"/>
      <c r="FB2949" s="60"/>
    </row>
    <row r="2950" spans="22:158" x14ac:dyDescent="0.25">
      <c r="W2950" s="33"/>
      <c r="X2950" s="33"/>
      <c r="AH2950" s="38">
        <v>100</v>
      </c>
      <c r="AI2950" s="38">
        <v>105</v>
      </c>
      <c r="AJ2950" s="38">
        <v>10500</v>
      </c>
      <c r="AK2950" s="38">
        <v>30</v>
      </c>
      <c r="AL2950" s="38">
        <v>3606758</v>
      </c>
      <c r="AM2950" s="61" t="s">
        <v>1816</v>
      </c>
      <c r="AN2950" s="61" t="s">
        <v>1688</v>
      </c>
      <c r="AO2950" s="61" t="s">
        <v>5053</v>
      </c>
      <c r="AP2950" s="61" t="s">
        <v>5036</v>
      </c>
      <c r="AQ2950" s="61" t="s">
        <v>1735</v>
      </c>
      <c r="AR2950" s="28">
        <v>0</v>
      </c>
      <c r="AS2950" s="28">
        <v>2507</v>
      </c>
      <c r="AT2950" s="28">
        <v>0</v>
      </c>
      <c r="AU2950" s="62"/>
      <c r="DV2950" s="31" t="s">
        <v>140</v>
      </c>
      <c r="DW2950" s="31" t="s">
        <v>141</v>
      </c>
      <c r="DX2950" s="63"/>
      <c r="DY2950" s="63"/>
      <c r="DZ2950" s="63"/>
      <c r="EA2950" s="167"/>
      <c r="EB2950" s="60"/>
      <c r="EC2950" s="60"/>
      <c r="ED2950" s="60"/>
      <c r="EE2950" s="60"/>
      <c r="EF2950" s="60"/>
      <c r="EG2950" s="60"/>
      <c r="EH2950" s="60"/>
      <c r="EI2950" s="60"/>
      <c r="EJ2950" s="60"/>
      <c r="EK2950" s="60"/>
      <c r="EL2950" s="60"/>
      <c r="EM2950" s="60"/>
      <c r="EN2950" s="60"/>
      <c r="EO2950" s="60"/>
      <c r="EP2950" s="60"/>
      <c r="EQ2950" s="60"/>
      <c r="ER2950" s="60"/>
      <c r="ES2950" s="60"/>
      <c r="ET2950" s="60"/>
      <c r="EU2950" s="60"/>
      <c r="EV2950" s="60"/>
      <c r="EW2950" s="60"/>
      <c r="EX2950" s="60"/>
      <c r="EY2950" s="60"/>
      <c r="EZ2950" s="60"/>
      <c r="FA2950" s="60"/>
      <c r="FB2950" s="60"/>
    </row>
    <row r="2951" spans="22:158" x14ac:dyDescent="0.25">
      <c r="W2951" s="33"/>
      <c r="X2951" s="33"/>
      <c r="AH2951" s="38">
        <v>100</v>
      </c>
      <c r="AI2951" s="38">
        <v>105</v>
      </c>
      <c r="AJ2951" s="38">
        <v>10750</v>
      </c>
      <c r="AK2951" s="38">
        <v>30</v>
      </c>
      <c r="AL2951" s="38">
        <v>3606758</v>
      </c>
      <c r="AM2951" s="61" t="s">
        <v>1816</v>
      </c>
      <c r="AN2951" s="61" t="s">
        <v>1688</v>
      </c>
      <c r="AO2951" s="61" t="s">
        <v>5058</v>
      </c>
      <c r="AP2951" s="61" t="s">
        <v>5036</v>
      </c>
      <c r="AQ2951" s="61" t="s">
        <v>1735</v>
      </c>
      <c r="AR2951" s="28">
        <v>6.1</v>
      </c>
      <c r="AS2951" s="28">
        <v>0</v>
      </c>
      <c r="AT2951" s="28">
        <v>0</v>
      </c>
      <c r="AU2951" s="62"/>
      <c r="DV2951" s="31" t="s">
        <v>140</v>
      </c>
      <c r="DW2951" s="31" t="s">
        <v>141</v>
      </c>
      <c r="DX2951" s="63"/>
      <c r="DY2951" s="63"/>
      <c r="DZ2951" s="63"/>
      <c r="EA2951" s="167"/>
      <c r="EB2951" s="60"/>
      <c r="EC2951" s="60"/>
      <c r="ED2951" s="60"/>
      <c r="EE2951" s="60"/>
      <c r="EF2951" s="60"/>
      <c r="EG2951" s="60"/>
      <c r="EH2951" s="60"/>
      <c r="EI2951" s="60"/>
      <c r="EJ2951" s="60"/>
      <c r="EK2951" s="60"/>
      <c r="EL2951" s="60"/>
      <c r="EM2951" s="60"/>
      <c r="EN2951" s="60"/>
      <c r="EO2951" s="60"/>
      <c r="EP2951" s="60"/>
      <c r="EQ2951" s="60"/>
      <c r="ER2951" s="60"/>
      <c r="ES2951" s="60"/>
      <c r="ET2951" s="60"/>
      <c r="EU2951" s="60"/>
      <c r="EV2951" s="60"/>
      <c r="EW2951" s="60"/>
      <c r="EX2951" s="60"/>
      <c r="EY2951" s="60"/>
      <c r="EZ2951" s="60"/>
      <c r="FA2951" s="60"/>
      <c r="FB2951" s="60"/>
    </row>
    <row r="2952" spans="22:158" x14ac:dyDescent="0.25">
      <c r="W2952" s="33"/>
      <c r="X2952" s="33"/>
      <c r="AH2952" s="38">
        <v>100</v>
      </c>
      <c r="AI2952" s="38">
        <v>105</v>
      </c>
      <c r="AJ2952" s="38">
        <v>11450</v>
      </c>
      <c r="AK2952" s="38">
        <v>30</v>
      </c>
      <c r="AL2952" s="38">
        <v>3606758</v>
      </c>
      <c r="AM2952" s="61" t="s">
        <v>1816</v>
      </c>
      <c r="AN2952" s="61" t="s">
        <v>1688</v>
      </c>
      <c r="AO2952" s="61" t="s">
        <v>5072</v>
      </c>
      <c r="AP2952" s="61" t="s">
        <v>5036</v>
      </c>
      <c r="AQ2952" s="61" t="s">
        <v>1735</v>
      </c>
      <c r="AR2952" s="28">
        <v>30965.9</v>
      </c>
      <c r="AS2952" s="28">
        <v>0</v>
      </c>
      <c r="AT2952" s="28">
        <v>0</v>
      </c>
      <c r="AU2952" s="62"/>
      <c r="DV2952" s="31" t="s">
        <v>140</v>
      </c>
      <c r="DW2952" s="31" t="s">
        <v>141</v>
      </c>
      <c r="DX2952" s="63"/>
      <c r="DY2952" s="63"/>
      <c r="DZ2952" s="63"/>
      <c r="EA2952" s="167"/>
      <c r="EB2952" s="60"/>
      <c r="EC2952" s="60"/>
      <c r="ED2952" s="60"/>
      <c r="EE2952" s="60"/>
      <c r="EF2952" s="60"/>
      <c r="EG2952" s="60"/>
      <c r="EH2952" s="60"/>
      <c r="EI2952" s="60"/>
      <c r="EJ2952" s="60"/>
      <c r="EK2952" s="60"/>
      <c r="EL2952" s="60"/>
      <c r="EM2952" s="60"/>
      <c r="EN2952" s="60"/>
      <c r="EO2952" s="60"/>
      <c r="EP2952" s="60"/>
      <c r="EQ2952" s="60"/>
      <c r="ER2952" s="60"/>
      <c r="ES2952" s="60"/>
      <c r="ET2952" s="60"/>
      <c r="EU2952" s="60"/>
      <c r="EV2952" s="60"/>
      <c r="EW2952" s="60"/>
      <c r="EX2952" s="60"/>
      <c r="EY2952" s="60"/>
      <c r="EZ2952" s="60"/>
      <c r="FA2952" s="60"/>
      <c r="FB2952" s="60"/>
    </row>
    <row r="2953" spans="22:158" x14ac:dyDescent="0.25">
      <c r="W2953" s="33"/>
      <c r="X2953" s="33"/>
      <c r="AH2953" s="38">
        <v>100</v>
      </c>
      <c r="AI2953" s="38">
        <v>105</v>
      </c>
      <c r="AJ2953" s="38">
        <v>12850</v>
      </c>
      <c r="AK2953" s="38">
        <v>30</v>
      </c>
      <c r="AL2953" s="38">
        <v>3606758</v>
      </c>
      <c r="AM2953" s="61" t="s">
        <v>1816</v>
      </c>
      <c r="AN2953" s="61" t="s">
        <v>1688</v>
      </c>
      <c r="AO2953" s="61" t="s">
        <v>5098</v>
      </c>
      <c r="AP2953" s="61" t="s">
        <v>5036</v>
      </c>
      <c r="AQ2953" s="61" t="s">
        <v>1735</v>
      </c>
      <c r="AR2953" s="28">
        <v>12407.2</v>
      </c>
      <c r="AS2953" s="28">
        <v>0</v>
      </c>
      <c r="AT2953" s="28">
        <v>0</v>
      </c>
      <c r="AU2953" s="62"/>
      <c r="DV2953" s="31" t="s">
        <v>140</v>
      </c>
      <c r="DW2953" s="31" t="s">
        <v>141</v>
      </c>
      <c r="DX2953" s="63"/>
      <c r="DY2953" s="63"/>
      <c r="DZ2953" s="63"/>
      <c r="EA2953" s="167"/>
      <c r="EB2953" s="60"/>
      <c r="EC2953" s="60"/>
      <c r="ED2953" s="60"/>
      <c r="EE2953" s="60"/>
      <c r="EF2953" s="60"/>
      <c r="EG2953" s="60"/>
      <c r="EH2953" s="60"/>
      <c r="EI2953" s="60"/>
      <c r="EJ2953" s="60"/>
      <c r="EK2953" s="60"/>
      <c r="EL2953" s="60"/>
      <c r="EM2953" s="60"/>
      <c r="EN2953" s="60"/>
      <c r="EO2953" s="60"/>
      <c r="EP2953" s="60"/>
      <c r="EQ2953" s="60"/>
      <c r="ER2953" s="60"/>
      <c r="ES2953" s="60"/>
      <c r="ET2953" s="60"/>
      <c r="EU2953" s="60"/>
      <c r="EV2953" s="60"/>
      <c r="EW2953" s="60"/>
      <c r="EX2953" s="60"/>
      <c r="EY2953" s="60"/>
      <c r="EZ2953" s="60"/>
      <c r="FA2953" s="60"/>
      <c r="FB2953" s="60"/>
    </row>
    <row r="2954" spans="22:158" x14ac:dyDescent="0.25">
      <c r="W2954" s="33"/>
      <c r="X2954" s="33"/>
      <c r="AH2954" s="38">
        <v>100</v>
      </c>
      <c r="AI2954" s="38">
        <v>105</v>
      </c>
      <c r="AJ2954" s="38">
        <v>13100</v>
      </c>
      <c r="AK2954" s="38">
        <v>30</v>
      </c>
      <c r="AL2954" s="38">
        <v>3606758</v>
      </c>
      <c r="AM2954" s="61" t="s">
        <v>1816</v>
      </c>
      <c r="AN2954" s="61" t="s">
        <v>1688</v>
      </c>
      <c r="AO2954" s="61" t="s">
        <v>5104</v>
      </c>
      <c r="AP2954" s="61" t="s">
        <v>5036</v>
      </c>
      <c r="AQ2954" s="61" t="s">
        <v>1735</v>
      </c>
      <c r="AR2954" s="28">
        <v>3659.2</v>
      </c>
      <c r="AS2954" s="28">
        <v>3125</v>
      </c>
      <c r="AT2954" s="28">
        <v>1139</v>
      </c>
      <c r="AU2954" s="62"/>
      <c r="DV2954" s="31" t="s">
        <v>140</v>
      </c>
      <c r="DW2954" s="31" t="s">
        <v>141</v>
      </c>
      <c r="DX2954" s="63"/>
      <c r="DY2954" s="63"/>
      <c r="DZ2954" s="63"/>
      <c r="EA2954" s="167"/>
      <c r="EB2954" s="60"/>
      <c r="EC2954" s="60"/>
      <c r="ED2954" s="60"/>
      <c r="EE2954" s="60"/>
      <c r="EF2954" s="60"/>
      <c r="EG2954" s="60"/>
      <c r="EH2954" s="60"/>
      <c r="EI2954" s="60"/>
      <c r="EJ2954" s="60"/>
      <c r="EK2954" s="60"/>
      <c r="EL2954" s="60"/>
      <c r="EM2954" s="60"/>
      <c r="EN2954" s="60"/>
      <c r="EO2954" s="60"/>
      <c r="EP2954" s="60"/>
      <c r="EQ2954" s="60"/>
      <c r="ER2954" s="60"/>
      <c r="ES2954" s="60"/>
      <c r="ET2954" s="60"/>
      <c r="EU2954" s="60"/>
      <c r="EV2954" s="60"/>
      <c r="EW2954" s="60"/>
      <c r="EX2954" s="60"/>
      <c r="EY2954" s="60"/>
      <c r="EZ2954" s="60"/>
      <c r="FA2954" s="60"/>
      <c r="FB2954" s="60"/>
    </row>
    <row r="2955" spans="22:158" x14ac:dyDescent="0.25">
      <c r="W2955" s="33"/>
      <c r="X2955" s="33"/>
      <c r="AH2955" s="38">
        <v>100</v>
      </c>
      <c r="AI2955" s="38">
        <v>105</v>
      </c>
      <c r="AJ2955" s="38">
        <v>14000</v>
      </c>
      <c r="AK2955" s="38">
        <v>30</v>
      </c>
      <c r="AL2955" s="38">
        <v>3606758</v>
      </c>
      <c r="AM2955" s="61" t="s">
        <v>1816</v>
      </c>
      <c r="AN2955" s="61" t="s">
        <v>1688</v>
      </c>
      <c r="AO2955" s="61" t="s">
        <v>5124</v>
      </c>
      <c r="AP2955" s="61" t="s">
        <v>5036</v>
      </c>
      <c r="AQ2955" s="61" t="s">
        <v>1735</v>
      </c>
      <c r="AR2955" s="28">
        <v>48660.800000000003</v>
      </c>
      <c r="AS2955" s="28">
        <v>5613</v>
      </c>
      <c r="AT2955" s="28">
        <v>5660</v>
      </c>
      <c r="AU2955" s="62"/>
      <c r="DV2955" s="31" t="s">
        <v>140</v>
      </c>
      <c r="DW2955" s="31" t="s">
        <v>141</v>
      </c>
      <c r="DX2955" s="63"/>
      <c r="DY2955" s="63"/>
      <c r="DZ2955" s="63"/>
      <c r="EA2955" s="167"/>
      <c r="EB2955" s="60"/>
      <c r="EC2955" s="60"/>
      <c r="ED2955" s="60"/>
      <c r="EE2955" s="60"/>
      <c r="EF2955" s="60"/>
      <c r="EG2955" s="60"/>
      <c r="EH2955" s="60"/>
      <c r="EI2955" s="60"/>
      <c r="EJ2955" s="60"/>
      <c r="EK2955" s="60"/>
      <c r="EL2955" s="60"/>
      <c r="EM2955" s="60"/>
      <c r="EN2955" s="60"/>
      <c r="EO2955" s="60"/>
      <c r="EP2955" s="60"/>
      <c r="EQ2955" s="60"/>
      <c r="ER2955" s="60"/>
      <c r="ES2955" s="60"/>
      <c r="ET2955" s="60"/>
      <c r="EU2955" s="60"/>
      <c r="EV2955" s="60"/>
      <c r="EW2955" s="60"/>
      <c r="EX2955" s="60"/>
      <c r="EY2955" s="60"/>
      <c r="EZ2955" s="60"/>
      <c r="FA2955" s="60"/>
      <c r="FB2955" s="60"/>
    </row>
    <row r="2956" spans="22:158" x14ac:dyDescent="0.25">
      <c r="W2956" s="33"/>
      <c r="X2956" s="33"/>
      <c r="AH2956" s="38">
        <v>100</v>
      </c>
      <c r="AI2956" s="38">
        <v>105</v>
      </c>
      <c r="AJ2956" s="38">
        <v>16350</v>
      </c>
      <c r="AK2956" s="38">
        <v>30</v>
      </c>
      <c r="AL2956" s="38">
        <v>3606758</v>
      </c>
      <c r="AM2956" s="61" t="s">
        <v>1816</v>
      </c>
      <c r="AN2956" s="61" t="s">
        <v>1688</v>
      </c>
      <c r="AO2956" s="61" t="s">
        <v>1618</v>
      </c>
      <c r="AP2956" s="61" t="s">
        <v>5036</v>
      </c>
      <c r="AQ2956" s="61" t="s">
        <v>1735</v>
      </c>
      <c r="AR2956" s="28">
        <v>7412.4</v>
      </c>
      <c r="AS2956" s="28">
        <v>0</v>
      </c>
      <c r="AT2956" s="28">
        <v>0</v>
      </c>
      <c r="AU2956" s="62"/>
      <c r="DV2956" s="31" t="s">
        <v>140</v>
      </c>
      <c r="DW2956" s="31" t="s">
        <v>141</v>
      </c>
      <c r="DX2956" s="63"/>
      <c r="DY2956" s="63"/>
      <c r="DZ2956" s="63"/>
      <c r="EA2956" s="167"/>
      <c r="EB2956" s="60"/>
      <c r="EC2956" s="60"/>
      <c r="ED2956" s="60"/>
      <c r="EE2956" s="60"/>
      <c r="EF2956" s="60"/>
      <c r="EG2956" s="60"/>
      <c r="EH2956" s="60"/>
      <c r="EI2956" s="60"/>
      <c r="EJ2956" s="60"/>
      <c r="EK2956" s="60"/>
      <c r="EL2956" s="60"/>
      <c r="EM2956" s="60"/>
      <c r="EN2956" s="60"/>
      <c r="EO2956" s="60"/>
      <c r="EP2956" s="60"/>
      <c r="EQ2956" s="60"/>
      <c r="ER2956" s="60"/>
      <c r="ES2956" s="60"/>
      <c r="ET2956" s="60"/>
      <c r="EU2956" s="60"/>
      <c r="EV2956" s="60"/>
      <c r="EW2956" s="60"/>
      <c r="EX2956" s="60"/>
      <c r="EY2956" s="60"/>
      <c r="EZ2956" s="60"/>
      <c r="FA2956" s="60"/>
      <c r="FB2956" s="60"/>
    </row>
    <row r="2957" spans="22:158" x14ac:dyDescent="0.25">
      <c r="W2957" s="33"/>
      <c r="X2957" s="33"/>
      <c r="AH2957" s="38">
        <v>100</v>
      </c>
      <c r="AI2957" s="38">
        <v>110</v>
      </c>
      <c r="AJ2957" s="38">
        <v>15050</v>
      </c>
      <c r="AK2957" s="38">
        <v>30</v>
      </c>
      <c r="AL2957" s="38">
        <v>3606758</v>
      </c>
      <c r="AM2957" s="61" t="s">
        <v>1816</v>
      </c>
      <c r="AN2957" s="61" t="s">
        <v>1696</v>
      </c>
      <c r="AO2957" s="61" t="s">
        <v>1591</v>
      </c>
      <c r="AP2957" s="61" t="s">
        <v>5036</v>
      </c>
      <c r="AQ2957" s="61" t="s">
        <v>1735</v>
      </c>
      <c r="AR2957" s="28">
        <v>0</v>
      </c>
      <c r="AS2957" s="28">
        <v>0</v>
      </c>
      <c r="AT2957" s="28">
        <v>21</v>
      </c>
      <c r="AU2957" s="62"/>
      <c r="DV2957" s="31" t="s">
        <v>140</v>
      </c>
      <c r="DW2957" s="31" t="s">
        <v>142</v>
      </c>
      <c r="DX2957" s="63"/>
      <c r="DY2957" s="63"/>
      <c r="DZ2957" s="63"/>
      <c r="EA2957" s="167"/>
      <c r="EB2957" s="60"/>
      <c r="EC2957" s="60"/>
      <c r="ED2957" s="60"/>
      <c r="EE2957" s="60"/>
      <c r="EF2957" s="60"/>
      <c r="EG2957" s="60"/>
      <c r="EH2957" s="60"/>
      <c r="EI2957" s="60"/>
      <c r="EJ2957" s="60"/>
      <c r="EK2957" s="60"/>
      <c r="EL2957" s="60"/>
      <c r="EM2957" s="60"/>
      <c r="EN2957" s="60"/>
      <c r="EO2957" s="60"/>
      <c r="EP2957" s="60"/>
      <c r="EQ2957" s="60"/>
      <c r="ER2957" s="60"/>
      <c r="ES2957" s="60"/>
      <c r="ET2957" s="60"/>
      <c r="EU2957" s="60"/>
      <c r="EV2957" s="60"/>
      <c r="EW2957" s="60"/>
      <c r="EX2957" s="60"/>
      <c r="EY2957" s="60"/>
      <c r="EZ2957" s="60"/>
      <c r="FA2957" s="60"/>
      <c r="FB2957" s="60"/>
    </row>
    <row r="2958" spans="22:158" x14ac:dyDescent="0.25">
      <c r="V2958" s="1"/>
      <c r="W2958" s="33"/>
      <c r="X2958" s="33"/>
      <c r="AH2958" s="38">
        <v>100</v>
      </c>
      <c r="AI2958" s="38">
        <v>110</v>
      </c>
      <c r="AJ2958" s="38">
        <v>15650</v>
      </c>
      <c r="AK2958" s="38">
        <v>30</v>
      </c>
      <c r="AL2958" s="38">
        <v>3606758</v>
      </c>
      <c r="AM2958" s="61" t="s">
        <v>1816</v>
      </c>
      <c r="AN2958" s="61" t="s">
        <v>1696</v>
      </c>
      <c r="AO2958" s="61" t="s">
        <v>1604</v>
      </c>
      <c r="AP2958" s="61" t="s">
        <v>5036</v>
      </c>
      <c r="AQ2958" s="61" t="s">
        <v>1735</v>
      </c>
      <c r="AR2958" s="28">
        <v>0</v>
      </c>
      <c r="AS2958" s="28">
        <v>0</v>
      </c>
      <c r="AT2958" s="28">
        <v>339</v>
      </c>
      <c r="AU2958" s="62"/>
      <c r="DV2958" s="31" t="s">
        <v>140</v>
      </c>
      <c r="DW2958" s="31" t="s">
        <v>142</v>
      </c>
      <c r="DX2958" s="63"/>
      <c r="DY2958" s="63"/>
      <c r="DZ2958" s="63"/>
      <c r="EA2958" s="167"/>
      <c r="EB2958" s="60"/>
      <c r="EC2958" s="60"/>
      <c r="ED2958" s="60"/>
      <c r="EE2958" s="60"/>
      <c r="EF2958" s="60"/>
      <c r="EG2958" s="60"/>
      <c r="EH2958" s="60"/>
      <c r="EI2958" s="60"/>
      <c r="EJ2958" s="60"/>
      <c r="EK2958" s="60"/>
      <c r="EL2958" s="60"/>
      <c r="EM2958" s="60"/>
      <c r="EN2958" s="60"/>
      <c r="EO2958" s="60"/>
      <c r="EP2958" s="60"/>
      <c r="EQ2958" s="60"/>
      <c r="ER2958" s="60"/>
      <c r="ES2958" s="60"/>
      <c r="ET2958" s="60"/>
      <c r="EU2958" s="60"/>
      <c r="EV2958" s="60"/>
      <c r="EW2958" s="60"/>
      <c r="EX2958" s="60"/>
      <c r="EY2958" s="60"/>
      <c r="EZ2958" s="60"/>
      <c r="FA2958" s="60"/>
      <c r="FB2958" s="60"/>
    </row>
    <row r="2959" spans="22:158" x14ac:dyDescent="0.25">
      <c r="W2959" s="33"/>
      <c r="X2959" s="33"/>
      <c r="AH2959" s="38">
        <v>100</v>
      </c>
      <c r="AI2959" s="38">
        <v>110</v>
      </c>
      <c r="AJ2959" s="38">
        <v>16400</v>
      </c>
      <c r="AK2959" s="38">
        <v>30</v>
      </c>
      <c r="AL2959" s="38">
        <v>3606758</v>
      </c>
      <c r="AM2959" s="61" t="s">
        <v>1816</v>
      </c>
      <c r="AN2959" s="61" t="s">
        <v>1696</v>
      </c>
      <c r="AO2959" s="61" t="s">
        <v>1620</v>
      </c>
      <c r="AP2959" s="61" t="s">
        <v>5036</v>
      </c>
      <c r="AQ2959" s="61" t="s">
        <v>1735</v>
      </c>
      <c r="AR2959" s="28">
        <v>7121.2</v>
      </c>
      <c r="AS2959" s="28">
        <v>1395</v>
      </c>
      <c r="AT2959" s="28">
        <v>0</v>
      </c>
      <c r="AU2959" s="62"/>
      <c r="DV2959" s="31" t="s">
        <v>140</v>
      </c>
      <c r="DW2959" s="31" t="s">
        <v>142</v>
      </c>
      <c r="DX2959" s="63"/>
      <c r="DY2959" s="63"/>
      <c r="DZ2959" s="63"/>
      <c r="EA2959" s="167"/>
      <c r="EB2959" s="60"/>
      <c r="EC2959" s="60"/>
      <c r="ED2959" s="60"/>
      <c r="EE2959" s="60"/>
      <c r="EF2959" s="60"/>
      <c r="EG2959" s="60"/>
      <c r="EH2959" s="60"/>
      <c r="EI2959" s="60"/>
      <c r="EJ2959" s="60"/>
      <c r="EK2959" s="60"/>
      <c r="EL2959" s="60"/>
      <c r="EM2959" s="60"/>
      <c r="EN2959" s="60"/>
      <c r="EO2959" s="60"/>
      <c r="EP2959" s="60"/>
      <c r="EQ2959" s="60"/>
      <c r="ER2959" s="60"/>
      <c r="ES2959" s="60"/>
      <c r="ET2959" s="60"/>
      <c r="EU2959" s="60"/>
      <c r="EV2959" s="60"/>
      <c r="EW2959" s="60"/>
      <c r="EX2959" s="60"/>
      <c r="EY2959" s="60"/>
      <c r="EZ2959" s="60"/>
      <c r="FA2959" s="60"/>
      <c r="FB2959" s="60"/>
    </row>
    <row r="2960" spans="22:158" x14ac:dyDescent="0.25">
      <c r="W2960" s="33"/>
      <c r="X2960" s="33"/>
      <c r="AH2960" s="38">
        <v>100</v>
      </c>
      <c r="AI2960" s="38">
        <v>115</v>
      </c>
      <c r="AJ2960" s="38">
        <v>16950</v>
      </c>
      <c r="AK2960" s="38">
        <v>30</v>
      </c>
      <c r="AL2960" s="38">
        <v>3606758</v>
      </c>
      <c r="AM2960" s="61" t="s">
        <v>1816</v>
      </c>
      <c r="AN2960" s="61" t="s">
        <v>1697</v>
      </c>
      <c r="AO2960" s="61" t="s">
        <v>1632</v>
      </c>
      <c r="AP2960" s="61" t="s">
        <v>5036</v>
      </c>
      <c r="AQ2960" s="61" t="s">
        <v>1735</v>
      </c>
      <c r="AR2960" s="28">
        <v>0</v>
      </c>
      <c r="AS2960" s="28">
        <v>338</v>
      </c>
      <c r="AT2960" s="28">
        <v>5644</v>
      </c>
      <c r="AU2960" s="62"/>
      <c r="DV2960" s="31" t="s">
        <v>140</v>
      </c>
      <c r="DW2960" s="31" t="s">
        <v>143</v>
      </c>
      <c r="DX2960" s="63"/>
      <c r="DY2960" s="63"/>
      <c r="DZ2960" s="63"/>
      <c r="EA2960" s="167"/>
      <c r="EB2960" s="60"/>
      <c r="EC2960" s="60"/>
      <c r="ED2960" s="60"/>
      <c r="EE2960" s="60"/>
      <c r="EF2960" s="60"/>
      <c r="EG2960" s="60"/>
      <c r="EH2960" s="60"/>
      <c r="EI2960" s="60"/>
      <c r="EJ2960" s="60"/>
      <c r="EK2960" s="60"/>
      <c r="EL2960" s="60"/>
      <c r="EM2960" s="60"/>
      <c r="EN2960" s="60"/>
      <c r="EO2960" s="60"/>
      <c r="EP2960" s="60"/>
      <c r="EQ2960" s="60"/>
      <c r="ER2960" s="60"/>
      <c r="ES2960" s="60"/>
      <c r="ET2960" s="60"/>
      <c r="EU2960" s="60"/>
      <c r="EV2960" s="60"/>
      <c r="EW2960" s="60"/>
      <c r="EX2960" s="60"/>
      <c r="EY2960" s="60"/>
      <c r="EZ2960" s="60"/>
      <c r="FA2960" s="60"/>
      <c r="FB2960" s="60"/>
    </row>
    <row r="2961" spans="22:158" x14ac:dyDescent="0.25">
      <c r="W2961" s="33"/>
      <c r="X2961" s="33"/>
      <c r="AH2961" s="38">
        <v>100</v>
      </c>
      <c r="AI2961" s="38">
        <v>115</v>
      </c>
      <c r="AJ2961" s="38">
        <v>18350</v>
      </c>
      <c r="AK2961" s="38">
        <v>30</v>
      </c>
      <c r="AL2961" s="38">
        <v>3606758</v>
      </c>
      <c r="AM2961" s="61" t="s">
        <v>1816</v>
      </c>
      <c r="AN2961" s="61" t="s">
        <v>1697</v>
      </c>
      <c r="AO2961" s="61" t="s">
        <v>1663</v>
      </c>
      <c r="AP2961" s="61" t="s">
        <v>5036</v>
      </c>
      <c r="AQ2961" s="61" t="s">
        <v>1735</v>
      </c>
      <c r="AR2961" s="28">
        <v>551.5</v>
      </c>
      <c r="AS2961" s="28">
        <v>0</v>
      </c>
      <c r="AT2961" s="28">
        <v>0</v>
      </c>
      <c r="AU2961" s="62"/>
      <c r="DV2961" s="31" t="s">
        <v>140</v>
      </c>
      <c r="DW2961" s="31" t="s">
        <v>143</v>
      </c>
      <c r="DX2961" s="63"/>
      <c r="DY2961" s="63"/>
      <c r="DZ2961" s="63"/>
      <c r="EA2961" s="167"/>
      <c r="EB2961" s="60"/>
      <c r="EC2961" s="60"/>
      <c r="ED2961" s="60"/>
      <c r="EE2961" s="60"/>
      <c r="EF2961" s="60"/>
      <c r="EG2961" s="60"/>
      <c r="EH2961" s="60"/>
      <c r="EI2961" s="60"/>
      <c r="EJ2961" s="60"/>
      <c r="EK2961" s="60"/>
      <c r="EL2961" s="60"/>
      <c r="EM2961" s="60"/>
      <c r="EN2961" s="60"/>
      <c r="EO2961" s="60"/>
      <c r="EP2961" s="60"/>
      <c r="EQ2961" s="60"/>
      <c r="ER2961" s="60"/>
      <c r="ES2961" s="60"/>
      <c r="ET2961" s="60"/>
      <c r="EU2961" s="60"/>
      <c r="EV2961" s="60"/>
      <c r="EW2961" s="60"/>
      <c r="EX2961" s="60"/>
      <c r="EY2961" s="60"/>
      <c r="EZ2961" s="60"/>
      <c r="FA2961" s="60"/>
      <c r="FB2961" s="60"/>
    </row>
    <row r="2962" spans="22:158" x14ac:dyDescent="0.25">
      <c r="V2962" s="1"/>
      <c r="W2962" s="33"/>
      <c r="X2962" s="33"/>
      <c r="AH2962" s="38">
        <v>100</v>
      </c>
      <c r="AI2962" s="38">
        <v>120</v>
      </c>
      <c r="AJ2962" s="38">
        <v>10250</v>
      </c>
      <c r="AK2962" s="38">
        <v>30</v>
      </c>
      <c r="AL2962" s="38">
        <v>3606758</v>
      </c>
      <c r="AM2962" s="61" t="s">
        <v>1816</v>
      </c>
      <c r="AN2962" s="61" t="s">
        <v>1689</v>
      </c>
      <c r="AO2962" s="61" t="s">
        <v>5048</v>
      </c>
      <c r="AP2962" s="61" t="s">
        <v>5036</v>
      </c>
      <c r="AQ2962" s="61" t="s">
        <v>1735</v>
      </c>
      <c r="AR2962" s="28">
        <v>0</v>
      </c>
      <c r="AS2962" s="28">
        <v>8815</v>
      </c>
      <c r="AT2962" s="28">
        <v>0</v>
      </c>
      <c r="AU2962" s="62"/>
      <c r="DV2962" s="31" t="s">
        <v>140</v>
      </c>
      <c r="DW2962" s="31" t="s">
        <v>144</v>
      </c>
      <c r="DX2962" s="63"/>
      <c r="DY2962" s="63"/>
      <c r="DZ2962" s="63"/>
      <c r="EA2962" s="167"/>
      <c r="EB2962" s="60"/>
      <c r="EC2962" s="60"/>
      <c r="ED2962" s="60"/>
      <c r="EE2962" s="60"/>
      <c r="EF2962" s="60"/>
      <c r="EG2962" s="60"/>
      <c r="EH2962" s="60"/>
      <c r="EI2962" s="60"/>
      <c r="EJ2962" s="60"/>
      <c r="EK2962" s="60"/>
      <c r="EL2962" s="60"/>
      <c r="EM2962" s="60"/>
      <c r="EN2962" s="60"/>
      <c r="EO2962" s="60"/>
      <c r="EP2962" s="60"/>
      <c r="EQ2962" s="60"/>
      <c r="ER2962" s="60"/>
      <c r="ES2962" s="60"/>
      <c r="ET2962" s="60"/>
      <c r="EU2962" s="60"/>
      <c r="EV2962" s="60"/>
      <c r="EW2962" s="60"/>
      <c r="EX2962" s="60"/>
      <c r="EY2962" s="60"/>
      <c r="EZ2962" s="60"/>
      <c r="FA2962" s="60"/>
      <c r="FB2962" s="60"/>
    </row>
    <row r="2963" spans="22:158" x14ac:dyDescent="0.25">
      <c r="W2963" s="33"/>
      <c r="X2963" s="33"/>
      <c r="AH2963" s="38">
        <v>100</v>
      </c>
      <c r="AI2963" s="38">
        <v>120</v>
      </c>
      <c r="AJ2963" s="38">
        <v>11350</v>
      </c>
      <c r="AK2963" s="38">
        <v>30</v>
      </c>
      <c r="AL2963" s="38">
        <v>3606758</v>
      </c>
      <c r="AM2963" s="61" t="s">
        <v>1816</v>
      </c>
      <c r="AN2963" s="61" t="s">
        <v>1689</v>
      </c>
      <c r="AO2963" s="61" t="s">
        <v>5070</v>
      </c>
      <c r="AP2963" s="61" t="s">
        <v>5036</v>
      </c>
      <c r="AQ2963" s="61" t="s">
        <v>1735</v>
      </c>
      <c r="AR2963" s="28">
        <v>6014.3</v>
      </c>
      <c r="AS2963" s="28">
        <v>0</v>
      </c>
      <c r="AT2963" s="28">
        <v>0</v>
      </c>
      <c r="AU2963" s="62"/>
      <c r="DV2963" s="31" t="s">
        <v>140</v>
      </c>
      <c r="DW2963" s="31" t="s">
        <v>144</v>
      </c>
      <c r="DX2963" s="63"/>
      <c r="DY2963" s="63"/>
      <c r="DZ2963" s="63"/>
      <c r="EA2963" s="167"/>
      <c r="EB2963" s="60"/>
      <c r="EC2963" s="60"/>
      <c r="ED2963" s="60"/>
      <c r="EE2963" s="60"/>
      <c r="EF2963" s="60"/>
      <c r="EG2963" s="60"/>
      <c r="EH2963" s="60"/>
      <c r="EI2963" s="60"/>
      <c r="EJ2963" s="60"/>
      <c r="EK2963" s="60"/>
      <c r="EL2963" s="60"/>
      <c r="EM2963" s="60"/>
      <c r="EN2963" s="60"/>
      <c r="EO2963" s="60"/>
      <c r="EP2963" s="60"/>
      <c r="EQ2963" s="60"/>
      <c r="ER2963" s="60"/>
      <c r="ES2963" s="60"/>
      <c r="ET2963" s="60"/>
      <c r="EU2963" s="60"/>
      <c r="EV2963" s="60"/>
      <c r="EW2963" s="60"/>
      <c r="EX2963" s="60"/>
      <c r="EY2963" s="60"/>
      <c r="EZ2963" s="60"/>
      <c r="FA2963" s="60"/>
      <c r="FB2963" s="60"/>
    </row>
    <row r="2964" spans="22:158" x14ac:dyDescent="0.25">
      <c r="V2964" s="1"/>
      <c r="W2964" s="33"/>
      <c r="X2964" s="33"/>
      <c r="AH2964" s="38">
        <v>100</v>
      </c>
      <c r="AI2964" s="38">
        <v>120</v>
      </c>
      <c r="AJ2964" s="38">
        <v>14850</v>
      </c>
      <c r="AK2964" s="38">
        <v>30</v>
      </c>
      <c r="AL2964" s="38">
        <v>3606758</v>
      </c>
      <c r="AM2964" s="61" t="s">
        <v>1816</v>
      </c>
      <c r="AN2964" s="61" t="s">
        <v>1689</v>
      </c>
      <c r="AO2964" s="61" t="s">
        <v>1585</v>
      </c>
      <c r="AP2964" s="61" t="s">
        <v>5036</v>
      </c>
      <c r="AQ2964" s="61" t="s">
        <v>1735</v>
      </c>
      <c r="AR2964" s="28">
        <v>265.3</v>
      </c>
      <c r="AS2964" s="28">
        <v>0</v>
      </c>
      <c r="AT2964" s="28">
        <v>9332</v>
      </c>
      <c r="AU2964" s="62"/>
      <c r="DV2964" s="31" t="s">
        <v>140</v>
      </c>
      <c r="DW2964" s="31" t="s">
        <v>144</v>
      </c>
      <c r="DX2964" s="63"/>
      <c r="DY2964" s="63"/>
      <c r="DZ2964" s="63"/>
      <c r="EA2964" s="167"/>
      <c r="EB2964" s="60"/>
      <c r="EC2964" s="60"/>
      <c r="ED2964" s="60"/>
      <c r="EE2964" s="60"/>
      <c r="EF2964" s="60"/>
      <c r="EG2964" s="60"/>
      <c r="EH2964" s="60"/>
      <c r="EI2964" s="60"/>
      <c r="EJ2964" s="60"/>
      <c r="EK2964" s="60"/>
      <c r="EL2964" s="60"/>
      <c r="EM2964" s="60"/>
      <c r="EN2964" s="60"/>
      <c r="EO2964" s="60"/>
      <c r="EP2964" s="60"/>
      <c r="EQ2964" s="60"/>
      <c r="ER2964" s="60"/>
      <c r="ES2964" s="60"/>
      <c r="ET2964" s="60"/>
      <c r="EU2964" s="60"/>
      <c r="EV2964" s="60"/>
      <c r="EW2964" s="60"/>
      <c r="EX2964" s="60"/>
      <c r="EY2964" s="60"/>
      <c r="EZ2964" s="60"/>
      <c r="FA2964" s="60"/>
      <c r="FB2964" s="60"/>
    </row>
    <row r="2965" spans="22:158" x14ac:dyDescent="0.25">
      <c r="V2965" s="1"/>
      <c r="W2965" s="33"/>
      <c r="X2965" s="33"/>
      <c r="AH2965" s="38">
        <v>100</v>
      </c>
      <c r="AI2965" s="38">
        <v>120</v>
      </c>
      <c r="AJ2965" s="38">
        <v>17550</v>
      </c>
      <c r="AK2965" s="38">
        <v>30</v>
      </c>
      <c r="AL2965" s="38">
        <v>3606758</v>
      </c>
      <c r="AM2965" s="61" t="s">
        <v>1816</v>
      </c>
      <c r="AN2965" s="61" t="s">
        <v>1689</v>
      </c>
      <c r="AO2965" s="61" t="s">
        <v>1645</v>
      </c>
      <c r="AP2965" s="61" t="s">
        <v>5036</v>
      </c>
      <c r="AQ2965" s="61" t="s">
        <v>1735</v>
      </c>
      <c r="AR2965" s="28">
        <v>32812.1</v>
      </c>
      <c r="AS2965" s="28">
        <v>374442</v>
      </c>
      <c r="AT2965" s="28">
        <v>639548</v>
      </c>
      <c r="AU2965" s="62"/>
      <c r="DV2965" s="31" t="s">
        <v>140</v>
      </c>
      <c r="DW2965" s="31" t="s">
        <v>144</v>
      </c>
      <c r="DX2965" s="63"/>
      <c r="DY2965" s="63"/>
      <c r="DZ2965" s="63"/>
      <c r="EA2965" s="167"/>
      <c r="EB2965" s="60"/>
      <c r="EC2965" s="60"/>
      <c r="ED2965" s="60"/>
      <c r="EE2965" s="60"/>
      <c r="EF2965" s="60"/>
      <c r="EG2965" s="60"/>
      <c r="EH2965" s="60"/>
      <c r="EI2965" s="60"/>
      <c r="EJ2965" s="60"/>
      <c r="EK2965" s="60"/>
      <c r="EL2965" s="60"/>
      <c r="EM2965" s="60"/>
      <c r="EN2965" s="60"/>
      <c r="EO2965" s="60"/>
      <c r="EP2965" s="60"/>
      <c r="EQ2965" s="60"/>
      <c r="ER2965" s="60"/>
      <c r="ES2965" s="60"/>
      <c r="ET2965" s="60"/>
      <c r="EU2965" s="60"/>
      <c r="EV2965" s="60"/>
      <c r="EW2965" s="60"/>
      <c r="EX2965" s="60"/>
      <c r="EY2965" s="60"/>
      <c r="EZ2965" s="60"/>
      <c r="FA2965" s="60"/>
      <c r="FB2965" s="60"/>
    </row>
    <row r="2966" spans="22:158" x14ac:dyDescent="0.25">
      <c r="W2966" s="33"/>
      <c r="X2966" s="33"/>
      <c r="AH2966" s="38">
        <v>100</v>
      </c>
      <c r="AI2966" s="38">
        <v>125</v>
      </c>
      <c r="AJ2966" s="38">
        <v>11730</v>
      </c>
      <c r="AK2966" s="38">
        <v>30</v>
      </c>
      <c r="AL2966" s="38">
        <v>3606758</v>
      </c>
      <c r="AM2966" s="61" t="s">
        <v>1816</v>
      </c>
      <c r="AN2966" s="61" t="s">
        <v>1692</v>
      </c>
      <c r="AO2966" s="61" t="s">
        <v>5079</v>
      </c>
      <c r="AP2966" s="61" t="s">
        <v>5036</v>
      </c>
      <c r="AQ2966" s="61" t="s">
        <v>1735</v>
      </c>
      <c r="AR2966" s="28">
        <v>1089</v>
      </c>
      <c r="AS2966" s="28">
        <v>0</v>
      </c>
      <c r="AT2966" s="28">
        <v>0</v>
      </c>
      <c r="AU2966" s="62"/>
      <c r="DV2966" s="31" t="s">
        <v>140</v>
      </c>
      <c r="DW2966" s="31" t="s">
        <v>145</v>
      </c>
      <c r="DX2966" s="63"/>
      <c r="DY2966" s="63"/>
      <c r="DZ2966" s="63"/>
      <c r="EA2966" s="167"/>
      <c r="EB2966" s="60"/>
      <c r="EC2966" s="60"/>
      <c r="ED2966" s="60"/>
      <c r="EE2966" s="60"/>
      <c r="EF2966" s="60"/>
      <c r="EG2966" s="60"/>
      <c r="EH2966" s="60"/>
      <c r="EI2966" s="60"/>
      <c r="EJ2966" s="60"/>
      <c r="EK2966" s="60"/>
      <c r="EL2966" s="60"/>
      <c r="EM2966" s="60"/>
      <c r="EN2966" s="60"/>
      <c r="EO2966" s="60"/>
      <c r="EP2966" s="60"/>
      <c r="EQ2966" s="60"/>
      <c r="ER2966" s="60"/>
      <c r="ES2966" s="60"/>
      <c r="ET2966" s="60"/>
      <c r="EU2966" s="60"/>
      <c r="EV2966" s="60"/>
      <c r="EW2966" s="60"/>
      <c r="EX2966" s="60"/>
      <c r="EY2966" s="60"/>
      <c r="EZ2966" s="60"/>
      <c r="FA2966" s="60"/>
      <c r="FB2966" s="60"/>
    </row>
    <row r="2967" spans="22:158" x14ac:dyDescent="0.25">
      <c r="W2967" s="33"/>
      <c r="X2967" s="33"/>
      <c r="AH2967" s="38">
        <v>100</v>
      </c>
      <c r="AI2967" s="38">
        <v>125</v>
      </c>
      <c r="AJ2967" s="38">
        <v>13350</v>
      </c>
      <c r="AK2967" s="38">
        <v>30</v>
      </c>
      <c r="AL2967" s="38">
        <v>3606758</v>
      </c>
      <c r="AM2967" s="61" t="s">
        <v>1816</v>
      </c>
      <c r="AN2967" s="61" t="s">
        <v>1692</v>
      </c>
      <c r="AO2967" s="61" t="s">
        <v>5109</v>
      </c>
      <c r="AP2967" s="61" t="s">
        <v>5036</v>
      </c>
      <c r="AQ2967" s="61" t="s">
        <v>1735</v>
      </c>
      <c r="AR2967" s="28">
        <v>385.2</v>
      </c>
      <c r="AS2967" s="28">
        <v>78480</v>
      </c>
      <c r="AT2967" s="28">
        <v>78095</v>
      </c>
      <c r="AU2967" s="62"/>
      <c r="DV2967" s="31" t="s">
        <v>140</v>
      </c>
      <c r="DW2967" s="31" t="s">
        <v>145</v>
      </c>
      <c r="DX2967" s="63"/>
      <c r="DY2967" s="63"/>
      <c r="DZ2967" s="63"/>
      <c r="EA2967" s="167"/>
      <c r="EB2967" s="60"/>
      <c r="EC2967" s="60"/>
      <c r="ED2967" s="60"/>
      <c r="EE2967" s="60"/>
      <c r="EF2967" s="60"/>
      <c r="EG2967" s="60"/>
      <c r="EH2967" s="60"/>
      <c r="EI2967" s="60"/>
      <c r="EJ2967" s="60"/>
      <c r="EK2967" s="60"/>
      <c r="EL2967" s="60"/>
      <c r="EM2967" s="60"/>
      <c r="EN2967" s="60"/>
      <c r="EO2967" s="60"/>
      <c r="EP2967" s="60"/>
      <c r="EQ2967" s="60"/>
      <c r="ER2967" s="60"/>
      <c r="ES2967" s="60"/>
      <c r="ET2967" s="60"/>
      <c r="EU2967" s="60"/>
      <c r="EV2967" s="60"/>
      <c r="EW2967" s="60"/>
      <c r="EX2967" s="60"/>
      <c r="EY2967" s="60"/>
      <c r="EZ2967" s="60"/>
      <c r="FA2967" s="60"/>
      <c r="FB2967" s="60"/>
    </row>
    <row r="2968" spans="22:158" x14ac:dyDescent="0.25">
      <c r="V2968" s="1"/>
      <c r="W2968" s="33"/>
      <c r="X2968" s="33"/>
      <c r="AH2968" s="38">
        <v>100</v>
      </c>
      <c r="AI2968" s="38">
        <v>125</v>
      </c>
      <c r="AJ2968" s="38">
        <v>13750</v>
      </c>
      <c r="AK2968" s="38">
        <v>30</v>
      </c>
      <c r="AL2968" s="38">
        <v>3606758</v>
      </c>
      <c r="AM2968" s="61" t="s">
        <v>1816</v>
      </c>
      <c r="AN2968" s="61" t="s">
        <v>1692</v>
      </c>
      <c r="AO2968" s="61" t="s">
        <v>5119</v>
      </c>
      <c r="AP2968" s="61" t="s">
        <v>5036</v>
      </c>
      <c r="AQ2968" s="61" t="s">
        <v>1735</v>
      </c>
      <c r="AR2968" s="28">
        <v>0</v>
      </c>
      <c r="AS2968" s="28">
        <v>0</v>
      </c>
      <c r="AT2968" s="28">
        <v>17686</v>
      </c>
      <c r="AU2968" s="62"/>
      <c r="DV2968" s="31" t="s">
        <v>140</v>
      </c>
      <c r="DW2968" s="31" t="s">
        <v>145</v>
      </c>
      <c r="DX2968" s="63"/>
      <c r="DY2968" s="63"/>
      <c r="DZ2968" s="63"/>
      <c r="EA2968" s="167"/>
      <c r="EB2968" s="60"/>
      <c r="EC2968" s="60"/>
      <c r="ED2968" s="60"/>
      <c r="EE2968" s="60"/>
      <c r="EF2968" s="60"/>
      <c r="EG2968" s="60"/>
      <c r="EH2968" s="60"/>
      <c r="EI2968" s="60"/>
      <c r="EJ2968" s="60"/>
      <c r="EK2968" s="60"/>
      <c r="EL2968" s="60"/>
      <c r="EM2968" s="60"/>
      <c r="EN2968" s="60"/>
      <c r="EO2968" s="60"/>
      <c r="EP2968" s="60"/>
      <c r="EQ2968" s="60"/>
      <c r="ER2968" s="60"/>
      <c r="ES2968" s="60"/>
      <c r="ET2968" s="60"/>
      <c r="EU2968" s="60"/>
      <c r="EV2968" s="60"/>
      <c r="EW2968" s="60"/>
      <c r="EX2968" s="60"/>
      <c r="EY2968" s="60"/>
      <c r="EZ2968" s="60"/>
      <c r="FA2968" s="60"/>
      <c r="FB2968" s="60"/>
    </row>
    <row r="2969" spans="22:158" x14ac:dyDescent="0.25">
      <c r="W2969" s="33"/>
      <c r="X2969" s="33"/>
      <c r="AH2969" s="38">
        <v>100</v>
      </c>
      <c r="AI2969" s="38">
        <v>125</v>
      </c>
      <c r="AJ2969" s="38">
        <v>14350</v>
      </c>
      <c r="AK2969" s="38">
        <v>30</v>
      </c>
      <c r="AL2969" s="38">
        <v>3606758</v>
      </c>
      <c r="AM2969" s="61" t="s">
        <v>1816</v>
      </c>
      <c r="AN2969" s="61" t="s">
        <v>1692</v>
      </c>
      <c r="AO2969" s="61" t="s">
        <v>1575</v>
      </c>
      <c r="AP2969" s="61" t="s">
        <v>5036</v>
      </c>
      <c r="AQ2969" s="61" t="s">
        <v>1735</v>
      </c>
      <c r="AR2969" s="28">
        <v>494.8</v>
      </c>
      <c r="AS2969" s="28">
        <v>43470</v>
      </c>
      <c r="AT2969" s="28">
        <v>5742</v>
      </c>
      <c r="AU2969" s="62"/>
      <c r="DV2969" s="31" t="s">
        <v>140</v>
      </c>
      <c r="DW2969" s="31" t="s">
        <v>145</v>
      </c>
      <c r="DX2969" s="63"/>
      <c r="DY2969" s="63"/>
      <c r="DZ2969" s="63"/>
      <c r="EA2969" s="167"/>
      <c r="EB2969" s="60"/>
      <c r="EC2969" s="60"/>
      <c r="ED2969" s="60"/>
      <c r="EE2969" s="60"/>
      <c r="EF2969" s="60"/>
      <c r="EG2969" s="60"/>
      <c r="EH2969" s="60"/>
      <c r="EI2969" s="60"/>
      <c r="EJ2969" s="60"/>
      <c r="EK2969" s="60"/>
      <c r="EL2969" s="60"/>
      <c r="EM2969" s="60"/>
      <c r="EN2969" s="60"/>
      <c r="EO2969" s="60"/>
      <c r="EP2969" s="60"/>
      <c r="EQ2969" s="60"/>
      <c r="ER2969" s="60"/>
      <c r="ES2969" s="60"/>
      <c r="ET2969" s="60"/>
      <c r="EU2969" s="60"/>
      <c r="EV2969" s="60"/>
      <c r="EW2969" s="60"/>
      <c r="EX2969" s="60"/>
      <c r="EY2969" s="60"/>
      <c r="EZ2969" s="60"/>
      <c r="FA2969" s="60"/>
      <c r="FB2969" s="60"/>
    </row>
    <row r="2970" spans="22:158" x14ac:dyDescent="0.25">
      <c r="V2970" s="1"/>
      <c r="W2970" s="33"/>
      <c r="X2970" s="33"/>
      <c r="AH2970" s="38">
        <v>100</v>
      </c>
      <c r="AI2970" s="38">
        <v>125</v>
      </c>
      <c r="AJ2970" s="38">
        <v>15700</v>
      </c>
      <c r="AK2970" s="38">
        <v>30</v>
      </c>
      <c r="AL2970" s="38">
        <v>3606758</v>
      </c>
      <c r="AM2970" s="61" t="s">
        <v>1816</v>
      </c>
      <c r="AN2970" s="61" t="s">
        <v>1692</v>
      </c>
      <c r="AO2970" s="61" t="s">
        <v>1605</v>
      </c>
      <c r="AP2970" s="61" t="s">
        <v>5036</v>
      </c>
      <c r="AQ2970" s="61" t="s">
        <v>1735</v>
      </c>
      <c r="AR2970" s="28">
        <v>6371.1</v>
      </c>
      <c r="AS2970" s="28">
        <v>15426</v>
      </c>
      <c r="AT2970" s="28">
        <v>43242</v>
      </c>
      <c r="AU2970" s="62"/>
      <c r="DV2970" s="31" t="s">
        <v>140</v>
      </c>
      <c r="DW2970" s="31" t="s">
        <v>145</v>
      </c>
      <c r="DX2970" s="63"/>
      <c r="DY2970" s="63"/>
      <c r="DZ2970" s="63"/>
      <c r="EA2970" s="167"/>
      <c r="EB2970" s="60"/>
      <c r="EC2970" s="60"/>
      <c r="ED2970" s="60"/>
      <c r="EE2970" s="60"/>
      <c r="EF2970" s="60"/>
      <c r="EG2970" s="60"/>
      <c r="EH2970" s="60"/>
      <c r="EI2970" s="60"/>
      <c r="EJ2970" s="60"/>
      <c r="EK2970" s="60"/>
      <c r="EL2970" s="60"/>
      <c r="EM2970" s="60"/>
      <c r="EN2970" s="60"/>
      <c r="EO2970" s="60"/>
      <c r="EP2970" s="60"/>
      <c r="EQ2970" s="60"/>
      <c r="ER2970" s="60"/>
      <c r="ES2970" s="60"/>
      <c r="ET2970" s="60"/>
      <c r="EU2970" s="60"/>
      <c r="EV2970" s="60"/>
      <c r="EW2970" s="60"/>
      <c r="EX2970" s="60"/>
      <c r="EY2970" s="60"/>
      <c r="EZ2970" s="60"/>
      <c r="FA2970" s="60"/>
      <c r="FB2970" s="60"/>
    </row>
    <row r="2971" spans="22:158" x14ac:dyDescent="0.25">
      <c r="W2971" s="33"/>
      <c r="X2971" s="33"/>
      <c r="AH2971" s="38">
        <v>100</v>
      </c>
      <c r="AI2971" s="38">
        <v>130</v>
      </c>
      <c r="AJ2971" s="38">
        <v>13650</v>
      </c>
      <c r="AK2971" s="38">
        <v>30</v>
      </c>
      <c r="AL2971" s="38">
        <v>3606758</v>
      </c>
      <c r="AM2971" s="61" t="s">
        <v>1816</v>
      </c>
      <c r="AN2971" s="61" t="s">
        <v>1687</v>
      </c>
      <c r="AO2971" s="61" t="s">
        <v>5116</v>
      </c>
      <c r="AP2971" s="61" t="s">
        <v>5036</v>
      </c>
      <c r="AQ2971" s="61" t="s">
        <v>1735</v>
      </c>
      <c r="AR2971" s="28">
        <v>0</v>
      </c>
      <c r="AS2971" s="28">
        <v>0</v>
      </c>
      <c r="AT2971" s="28">
        <v>2740</v>
      </c>
      <c r="AU2971" s="62"/>
      <c r="DV2971" s="31" t="s">
        <v>140</v>
      </c>
      <c r="DW2971" s="31" t="s">
        <v>146</v>
      </c>
      <c r="DX2971" s="63"/>
      <c r="DY2971" s="63"/>
      <c r="DZ2971" s="63"/>
      <c r="EA2971" s="167"/>
      <c r="EB2971" s="60"/>
      <c r="EC2971" s="60"/>
      <c r="ED2971" s="60"/>
      <c r="EE2971" s="60"/>
      <c r="EF2971" s="60"/>
      <c r="EG2971" s="60"/>
      <c r="EH2971" s="60"/>
      <c r="EI2971" s="60"/>
      <c r="EJ2971" s="60"/>
      <c r="EK2971" s="60"/>
      <c r="EL2971" s="60"/>
      <c r="EM2971" s="60"/>
      <c r="EN2971" s="60"/>
      <c r="EO2971" s="60"/>
      <c r="EP2971" s="60"/>
      <c r="EQ2971" s="60"/>
      <c r="ER2971" s="60"/>
      <c r="ES2971" s="60"/>
      <c r="ET2971" s="60"/>
      <c r="EU2971" s="60"/>
      <c r="EV2971" s="60"/>
      <c r="EW2971" s="60"/>
      <c r="EX2971" s="60"/>
      <c r="EY2971" s="60"/>
      <c r="EZ2971" s="60"/>
      <c r="FA2971" s="60"/>
      <c r="FB2971" s="60"/>
    </row>
    <row r="2972" spans="22:158" x14ac:dyDescent="0.25">
      <c r="W2972" s="33"/>
      <c r="X2972" s="33"/>
      <c r="AH2972" s="38">
        <v>100</v>
      </c>
      <c r="AI2972" s="38">
        <v>130</v>
      </c>
      <c r="AJ2972" s="38">
        <v>17850</v>
      </c>
      <c r="AK2972" s="38">
        <v>30</v>
      </c>
      <c r="AL2972" s="38">
        <v>3606758</v>
      </c>
      <c r="AM2972" s="61" t="s">
        <v>1816</v>
      </c>
      <c r="AN2972" s="61" t="s">
        <v>1687</v>
      </c>
      <c r="AO2972" s="61" t="s">
        <v>1652</v>
      </c>
      <c r="AP2972" s="61" t="s">
        <v>5036</v>
      </c>
      <c r="AQ2972" s="61" t="s">
        <v>1735</v>
      </c>
      <c r="AR2972" s="28">
        <v>16047</v>
      </c>
      <c r="AS2972" s="28">
        <v>0</v>
      </c>
      <c r="AT2972" s="28">
        <v>0</v>
      </c>
      <c r="AU2972" s="62"/>
      <c r="DV2972" s="31" t="s">
        <v>140</v>
      </c>
      <c r="DW2972" s="31" t="s">
        <v>146</v>
      </c>
      <c r="DX2972" s="63"/>
      <c r="DY2972" s="63"/>
      <c r="DZ2972" s="63"/>
      <c r="EA2972" s="167"/>
      <c r="EB2972" s="60"/>
      <c r="EC2972" s="60"/>
      <c r="ED2972" s="60"/>
      <c r="EE2972" s="60"/>
      <c r="EF2972" s="60"/>
      <c r="EG2972" s="60"/>
      <c r="EH2972" s="60"/>
      <c r="EI2972" s="60"/>
      <c r="EJ2972" s="60"/>
      <c r="EK2972" s="60"/>
      <c r="EL2972" s="60"/>
      <c r="EM2972" s="60"/>
      <c r="EN2972" s="60"/>
      <c r="EO2972" s="60"/>
      <c r="EP2972" s="60"/>
      <c r="EQ2972" s="60"/>
      <c r="ER2972" s="60"/>
      <c r="ES2972" s="60"/>
      <c r="ET2972" s="60"/>
      <c r="EU2972" s="60"/>
      <c r="EV2972" s="60"/>
      <c r="EW2972" s="60"/>
      <c r="EX2972" s="60"/>
      <c r="EY2972" s="60"/>
      <c r="EZ2972" s="60"/>
      <c r="FA2972" s="60"/>
      <c r="FB2972" s="60"/>
    </row>
    <row r="2973" spans="22:158" x14ac:dyDescent="0.25">
      <c r="W2973" s="33"/>
      <c r="X2973" s="33"/>
      <c r="AH2973" s="38">
        <v>100</v>
      </c>
      <c r="AI2973" s="38">
        <v>140</v>
      </c>
      <c r="AJ2973" s="38">
        <v>10850</v>
      </c>
      <c r="AK2973" s="38">
        <v>30</v>
      </c>
      <c r="AL2973" s="38">
        <v>3606758</v>
      </c>
      <c r="AM2973" s="61" t="s">
        <v>1816</v>
      </c>
      <c r="AN2973" s="61" t="s">
        <v>1690</v>
      </c>
      <c r="AO2973" s="61" t="s">
        <v>5060</v>
      </c>
      <c r="AP2973" s="61" t="s">
        <v>5036</v>
      </c>
      <c r="AQ2973" s="61" t="s">
        <v>1735</v>
      </c>
      <c r="AR2973" s="28">
        <v>0</v>
      </c>
      <c r="AS2973" s="28">
        <v>0</v>
      </c>
      <c r="AT2973" s="28">
        <v>0</v>
      </c>
      <c r="AU2973" s="62"/>
      <c r="DV2973" s="31" t="s">
        <v>140</v>
      </c>
      <c r="DW2973" s="31" t="s">
        <v>147</v>
      </c>
      <c r="DX2973" s="63"/>
      <c r="DY2973" s="63"/>
      <c r="DZ2973" s="63"/>
      <c r="EA2973" s="167"/>
      <c r="EB2973" s="60"/>
      <c r="EC2973" s="60"/>
      <c r="ED2973" s="60"/>
      <c r="EE2973" s="60"/>
      <c r="EF2973" s="60"/>
      <c r="EG2973" s="60"/>
      <c r="EH2973" s="60"/>
      <c r="EI2973" s="60"/>
      <c r="EJ2973" s="60"/>
      <c r="EK2973" s="60"/>
      <c r="EL2973" s="60"/>
      <c r="EM2973" s="60"/>
      <c r="EN2973" s="60"/>
      <c r="EO2973" s="60"/>
      <c r="EP2973" s="60"/>
      <c r="EQ2973" s="60"/>
      <c r="ER2973" s="60"/>
      <c r="ES2973" s="60"/>
      <c r="ET2973" s="60"/>
      <c r="EU2973" s="60"/>
      <c r="EV2973" s="60"/>
      <c r="EW2973" s="60"/>
      <c r="EX2973" s="60"/>
      <c r="EY2973" s="60"/>
      <c r="EZ2973" s="60"/>
      <c r="FA2973" s="60"/>
      <c r="FB2973" s="60"/>
    </row>
    <row r="2974" spans="22:158" x14ac:dyDescent="0.25">
      <c r="V2974" s="1"/>
      <c r="W2974" s="33"/>
      <c r="X2974" s="33"/>
      <c r="AH2974" s="38">
        <v>100</v>
      </c>
      <c r="AI2974" s="38">
        <v>140</v>
      </c>
      <c r="AJ2974" s="38">
        <v>11400</v>
      </c>
      <c r="AK2974" s="38">
        <v>30</v>
      </c>
      <c r="AL2974" s="38">
        <v>3606758</v>
      </c>
      <c r="AM2974" s="61" t="s">
        <v>1816</v>
      </c>
      <c r="AN2974" s="61" t="s">
        <v>1690</v>
      </c>
      <c r="AO2974" s="61" t="s">
        <v>5071</v>
      </c>
      <c r="AP2974" s="61" t="s">
        <v>5036</v>
      </c>
      <c r="AQ2974" s="61" t="s">
        <v>1735</v>
      </c>
      <c r="AR2974" s="28">
        <v>5504.6</v>
      </c>
      <c r="AS2974" s="28">
        <v>4441</v>
      </c>
      <c r="AT2974" s="28">
        <v>118963</v>
      </c>
      <c r="AU2974" s="62"/>
      <c r="DV2974" s="31" t="s">
        <v>140</v>
      </c>
      <c r="DW2974" s="31" t="s">
        <v>147</v>
      </c>
      <c r="DX2974" s="63"/>
      <c r="DY2974" s="63"/>
      <c r="DZ2974" s="63"/>
      <c r="EA2974" s="167"/>
      <c r="EB2974" s="60"/>
      <c r="EC2974" s="60"/>
      <c r="ED2974" s="60"/>
      <c r="EE2974" s="60"/>
      <c r="EF2974" s="60"/>
      <c r="EG2974" s="60"/>
      <c r="EH2974" s="60"/>
      <c r="EI2974" s="60"/>
      <c r="EJ2974" s="60"/>
      <c r="EK2974" s="60"/>
      <c r="EL2974" s="60"/>
      <c r="EM2974" s="60"/>
      <c r="EN2974" s="60"/>
      <c r="EO2974" s="60"/>
      <c r="EP2974" s="60"/>
      <c r="EQ2974" s="60"/>
      <c r="ER2974" s="60"/>
      <c r="ES2974" s="60"/>
      <c r="ET2974" s="60"/>
      <c r="EU2974" s="60"/>
      <c r="EV2974" s="60"/>
      <c r="EW2974" s="60"/>
      <c r="EX2974" s="60"/>
      <c r="EY2974" s="60"/>
      <c r="EZ2974" s="60"/>
      <c r="FA2974" s="60"/>
      <c r="FB2974" s="60"/>
    </row>
    <row r="2975" spans="22:158" x14ac:dyDescent="0.25">
      <c r="W2975" s="33"/>
      <c r="X2975" s="33"/>
      <c r="AH2975" s="38">
        <v>100</v>
      </c>
      <c r="AI2975" s="38">
        <v>140</v>
      </c>
      <c r="AJ2975" s="38">
        <v>12350</v>
      </c>
      <c r="AK2975" s="38">
        <v>30</v>
      </c>
      <c r="AL2975" s="38">
        <v>3606758</v>
      </c>
      <c r="AM2975" s="61" t="s">
        <v>1816</v>
      </c>
      <c r="AN2975" s="61" t="s">
        <v>1690</v>
      </c>
      <c r="AO2975" s="61" t="s">
        <v>5091</v>
      </c>
      <c r="AP2975" s="61" t="s">
        <v>5036</v>
      </c>
      <c r="AQ2975" s="61" t="s">
        <v>1735</v>
      </c>
      <c r="AR2975" s="28">
        <v>344</v>
      </c>
      <c r="AS2975" s="28">
        <v>0</v>
      </c>
      <c r="AT2975" s="28">
        <v>0</v>
      </c>
      <c r="AU2975" s="62"/>
      <c r="DV2975" s="31" t="s">
        <v>140</v>
      </c>
      <c r="DW2975" s="31" t="s">
        <v>147</v>
      </c>
      <c r="DX2975" s="63"/>
      <c r="DY2975" s="63"/>
      <c r="DZ2975" s="63"/>
      <c r="EA2975" s="167"/>
      <c r="EB2975" s="60"/>
      <c r="EC2975" s="60"/>
      <c r="ED2975" s="60"/>
      <c r="EE2975" s="60"/>
      <c r="EF2975" s="60"/>
      <c r="EG2975" s="60"/>
      <c r="EH2975" s="60"/>
      <c r="EI2975" s="60"/>
      <c r="EJ2975" s="60"/>
      <c r="EK2975" s="60"/>
      <c r="EL2975" s="60"/>
      <c r="EM2975" s="60"/>
      <c r="EN2975" s="60"/>
      <c r="EO2975" s="60"/>
      <c r="EP2975" s="60"/>
      <c r="EQ2975" s="60"/>
      <c r="ER2975" s="60"/>
      <c r="ES2975" s="60"/>
      <c r="ET2975" s="60"/>
      <c r="EU2975" s="60"/>
      <c r="EV2975" s="60"/>
      <c r="EW2975" s="60"/>
      <c r="EX2975" s="60"/>
      <c r="EY2975" s="60"/>
      <c r="EZ2975" s="60"/>
      <c r="FA2975" s="60"/>
      <c r="FB2975" s="60"/>
    </row>
    <row r="2976" spans="22:158" x14ac:dyDescent="0.25">
      <c r="W2976" s="33"/>
      <c r="X2976" s="33"/>
      <c r="AH2976" s="38">
        <v>100</v>
      </c>
      <c r="AI2976" s="38">
        <v>140</v>
      </c>
      <c r="AJ2976" s="38">
        <v>16100</v>
      </c>
      <c r="AK2976" s="38">
        <v>30</v>
      </c>
      <c r="AL2976" s="38">
        <v>3606758</v>
      </c>
      <c r="AM2976" s="61" t="s">
        <v>1816</v>
      </c>
      <c r="AN2976" s="61" t="s">
        <v>1690</v>
      </c>
      <c r="AO2976" s="61" t="s">
        <v>1612</v>
      </c>
      <c r="AP2976" s="61" t="s">
        <v>5036</v>
      </c>
      <c r="AQ2976" s="61" t="s">
        <v>1735</v>
      </c>
      <c r="AR2976" s="28">
        <v>286333.7</v>
      </c>
      <c r="AS2976" s="28">
        <v>193596</v>
      </c>
      <c r="AT2976" s="28">
        <v>149023</v>
      </c>
      <c r="AU2976" s="62"/>
      <c r="DV2976" s="31" t="s">
        <v>140</v>
      </c>
      <c r="DW2976" s="31" t="s">
        <v>147</v>
      </c>
      <c r="DX2976" s="63"/>
      <c r="DY2976" s="63"/>
      <c r="DZ2976" s="63"/>
      <c r="EA2976" s="167"/>
      <c r="EB2976" s="60"/>
      <c r="EC2976" s="60"/>
      <c r="ED2976" s="60"/>
      <c r="EE2976" s="60"/>
      <c r="EF2976" s="60"/>
      <c r="EG2976" s="60"/>
      <c r="EH2976" s="60"/>
      <c r="EI2976" s="60"/>
      <c r="EJ2976" s="60"/>
      <c r="EK2976" s="60"/>
      <c r="EL2976" s="60"/>
      <c r="EM2976" s="60"/>
      <c r="EN2976" s="60"/>
      <c r="EO2976" s="60"/>
      <c r="EP2976" s="60"/>
      <c r="EQ2976" s="60"/>
      <c r="ER2976" s="60"/>
      <c r="ES2976" s="60"/>
      <c r="ET2976" s="60"/>
      <c r="EU2976" s="60"/>
      <c r="EV2976" s="60"/>
      <c r="EW2976" s="60"/>
      <c r="EX2976" s="60"/>
      <c r="EY2976" s="60"/>
      <c r="EZ2976" s="60"/>
      <c r="FA2976" s="60"/>
      <c r="FB2976" s="60"/>
    </row>
    <row r="2977" spans="22:158" x14ac:dyDescent="0.25">
      <c r="W2977" s="33"/>
      <c r="X2977" s="33"/>
      <c r="AH2977" s="38">
        <v>100</v>
      </c>
      <c r="AI2977" s="38">
        <v>145</v>
      </c>
      <c r="AJ2977" s="38">
        <v>10550</v>
      </c>
      <c r="AK2977" s="38">
        <v>30</v>
      </c>
      <c r="AL2977" s="38">
        <v>3606758</v>
      </c>
      <c r="AM2977" s="61" t="s">
        <v>1816</v>
      </c>
      <c r="AN2977" s="61" t="s">
        <v>1691</v>
      </c>
      <c r="AO2977" s="61" t="s">
        <v>5054</v>
      </c>
      <c r="AP2977" s="61" t="s">
        <v>5036</v>
      </c>
      <c r="AQ2977" s="61" t="s">
        <v>1735</v>
      </c>
      <c r="AR2977" s="28">
        <v>0</v>
      </c>
      <c r="AS2977" s="28">
        <v>25301</v>
      </c>
      <c r="AT2977" s="28">
        <v>0</v>
      </c>
      <c r="AU2977" s="62"/>
      <c r="DV2977" s="31" t="s">
        <v>140</v>
      </c>
      <c r="DW2977" s="31" t="s">
        <v>148</v>
      </c>
      <c r="DX2977" s="63"/>
      <c r="DY2977" s="63"/>
      <c r="DZ2977" s="63"/>
      <c r="EA2977" s="167"/>
      <c r="EB2977" s="60"/>
      <c r="EC2977" s="60"/>
      <c r="ED2977" s="60"/>
      <c r="EE2977" s="60"/>
      <c r="EF2977" s="60"/>
      <c r="EG2977" s="60"/>
      <c r="EH2977" s="60"/>
      <c r="EI2977" s="60"/>
      <c r="EJ2977" s="60"/>
      <c r="EK2977" s="60"/>
      <c r="EL2977" s="60"/>
      <c r="EM2977" s="60"/>
      <c r="EN2977" s="60"/>
      <c r="EO2977" s="60"/>
      <c r="EP2977" s="60"/>
      <c r="EQ2977" s="60"/>
      <c r="ER2977" s="60"/>
      <c r="ES2977" s="60"/>
      <c r="ET2977" s="60"/>
      <c r="EU2977" s="60"/>
      <c r="EV2977" s="60"/>
      <c r="EW2977" s="60"/>
      <c r="EX2977" s="60"/>
      <c r="EY2977" s="60"/>
      <c r="EZ2977" s="60"/>
      <c r="FA2977" s="60"/>
      <c r="FB2977" s="60"/>
    </row>
    <row r="2978" spans="22:158" x14ac:dyDescent="0.25">
      <c r="W2978" s="33"/>
      <c r="X2978" s="33"/>
      <c r="AH2978" s="38">
        <v>100</v>
      </c>
      <c r="AI2978" s="38">
        <v>145</v>
      </c>
      <c r="AJ2978" s="38">
        <v>12750</v>
      </c>
      <c r="AK2978" s="38">
        <v>30</v>
      </c>
      <c r="AL2978" s="38">
        <v>3606758</v>
      </c>
      <c r="AM2978" s="61" t="s">
        <v>1816</v>
      </c>
      <c r="AN2978" s="61" t="s">
        <v>1691</v>
      </c>
      <c r="AO2978" s="61" t="s">
        <v>5097</v>
      </c>
      <c r="AP2978" s="61" t="s">
        <v>5036</v>
      </c>
      <c r="AQ2978" s="61" t="s">
        <v>1735</v>
      </c>
      <c r="AR2978" s="28">
        <v>0</v>
      </c>
      <c r="AS2978" s="28">
        <v>0</v>
      </c>
      <c r="AT2978" s="28">
        <v>27568</v>
      </c>
      <c r="AU2978" s="62"/>
      <c r="DV2978" s="31" t="s">
        <v>140</v>
      </c>
      <c r="DW2978" s="31" t="s">
        <v>148</v>
      </c>
      <c r="DX2978" s="63"/>
      <c r="DY2978" s="63"/>
      <c r="DZ2978" s="63"/>
      <c r="EA2978" s="167"/>
      <c r="EB2978" s="60"/>
      <c r="EC2978" s="60"/>
      <c r="ED2978" s="60"/>
      <c r="EE2978" s="60"/>
      <c r="EF2978" s="60"/>
      <c r="EG2978" s="60"/>
      <c r="EH2978" s="60"/>
      <c r="EI2978" s="60"/>
      <c r="EJ2978" s="60"/>
      <c r="EK2978" s="60"/>
      <c r="EL2978" s="60"/>
      <c r="EM2978" s="60"/>
      <c r="EN2978" s="60"/>
      <c r="EO2978" s="60"/>
      <c r="EP2978" s="60"/>
      <c r="EQ2978" s="60"/>
      <c r="ER2978" s="60"/>
      <c r="ES2978" s="60"/>
      <c r="ET2978" s="60"/>
      <c r="EU2978" s="60"/>
      <c r="EV2978" s="60"/>
      <c r="EW2978" s="60"/>
      <c r="EX2978" s="60"/>
      <c r="EY2978" s="60"/>
      <c r="EZ2978" s="60"/>
      <c r="FA2978" s="60"/>
      <c r="FB2978" s="60"/>
    </row>
    <row r="2979" spans="22:158" x14ac:dyDescent="0.25">
      <c r="W2979" s="33"/>
      <c r="X2979" s="33"/>
      <c r="AH2979" s="38">
        <v>100</v>
      </c>
      <c r="AI2979" s="38">
        <v>145</v>
      </c>
      <c r="AJ2979" s="38">
        <v>17250</v>
      </c>
      <c r="AK2979" s="38">
        <v>30</v>
      </c>
      <c r="AL2979" s="38">
        <v>3606758</v>
      </c>
      <c r="AM2979" s="61" t="s">
        <v>1816</v>
      </c>
      <c r="AN2979" s="61" t="s">
        <v>1691</v>
      </c>
      <c r="AO2979" s="61" t="s">
        <v>1638</v>
      </c>
      <c r="AP2979" s="61" t="s">
        <v>5036</v>
      </c>
      <c r="AQ2979" s="61" t="s">
        <v>1735</v>
      </c>
      <c r="AR2979" s="28">
        <v>0</v>
      </c>
      <c r="AS2979" s="28">
        <v>0</v>
      </c>
      <c r="AT2979" s="28">
        <v>284</v>
      </c>
      <c r="AU2979" s="62"/>
      <c r="DV2979" s="31" t="s">
        <v>140</v>
      </c>
      <c r="DW2979" s="31" t="s">
        <v>148</v>
      </c>
      <c r="DX2979" s="63"/>
      <c r="DY2979" s="63"/>
      <c r="DZ2979" s="63"/>
      <c r="EA2979" s="167"/>
      <c r="EB2979" s="60"/>
      <c r="EC2979" s="60"/>
      <c r="ED2979" s="60"/>
      <c r="EE2979" s="60"/>
      <c r="EF2979" s="60"/>
      <c r="EG2979" s="60"/>
      <c r="EH2979" s="60"/>
      <c r="EI2979" s="60"/>
      <c r="EJ2979" s="60"/>
      <c r="EK2979" s="60"/>
      <c r="EL2979" s="60"/>
      <c r="EM2979" s="60"/>
      <c r="EN2979" s="60"/>
      <c r="EO2979" s="60"/>
      <c r="EP2979" s="60"/>
      <c r="EQ2979" s="60"/>
      <c r="ER2979" s="60"/>
      <c r="ES2979" s="60"/>
      <c r="ET2979" s="60"/>
      <c r="EU2979" s="60"/>
      <c r="EV2979" s="60"/>
      <c r="EW2979" s="60"/>
      <c r="EX2979" s="60"/>
      <c r="EY2979" s="60"/>
      <c r="EZ2979" s="60"/>
      <c r="FA2979" s="60"/>
      <c r="FB2979" s="60"/>
    </row>
    <row r="2980" spans="22:158" x14ac:dyDescent="0.25">
      <c r="V2980" s="1"/>
      <c r="W2980" s="33"/>
      <c r="X2980" s="33"/>
      <c r="AH2980" s="38">
        <v>100</v>
      </c>
      <c r="AI2980" s="38">
        <v>145</v>
      </c>
      <c r="AJ2980" s="38">
        <v>18710</v>
      </c>
      <c r="AK2980" s="38">
        <v>30</v>
      </c>
      <c r="AL2980" s="38">
        <v>3606758</v>
      </c>
      <c r="AM2980" s="61" t="s">
        <v>1816</v>
      </c>
      <c r="AN2980" s="61" t="s">
        <v>1691</v>
      </c>
      <c r="AO2980" s="61" t="s">
        <v>1671</v>
      </c>
      <c r="AP2980" s="61" t="s">
        <v>5036</v>
      </c>
      <c r="AQ2980" s="61" t="s">
        <v>1735</v>
      </c>
      <c r="AR2980" s="28">
        <v>654.9</v>
      </c>
      <c r="AS2980" s="28">
        <v>0</v>
      </c>
      <c r="AT2980" s="28">
        <v>0</v>
      </c>
      <c r="AU2980" s="62"/>
      <c r="DV2980" s="31" t="s">
        <v>140</v>
      </c>
      <c r="DW2980" s="31" t="s">
        <v>148</v>
      </c>
      <c r="DX2980" s="63"/>
      <c r="DY2980" s="63"/>
      <c r="DZ2980" s="63"/>
      <c r="EA2980" s="167"/>
      <c r="EB2980" s="60"/>
      <c r="EC2980" s="60"/>
      <c r="ED2980" s="60"/>
      <c r="EE2980" s="60"/>
      <c r="EF2980" s="60"/>
      <c r="EG2980" s="60"/>
      <c r="EH2980" s="60"/>
      <c r="EI2980" s="60"/>
      <c r="EJ2980" s="60"/>
      <c r="EK2980" s="60"/>
      <c r="EL2980" s="60"/>
      <c r="EM2980" s="60"/>
      <c r="EN2980" s="60"/>
      <c r="EO2980" s="60"/>
      <c r="EP2980" s="60"/>
      <c r="EQ2980" s="60"/>
      <c r="ER2980" s="60"/>
      <c r="ES2980" s="60"/>
      <c r="ET2980" s="60"/>
      <c r="EU2980" s="60"/>
      <c r="EV2980" s="60"/>
      <c r="EW2980" s="60"/>
      <c r="EX2980" s="60"/>
      <c r="EY2980" s="60"/>
      <c r="EZ2980" s="60"/>
      <c r="FA2980" s="60"/>
      <c r="FB2980" s="60"/>
    </row>
    <row r="2981" spans="22:158" x14ac:dyDescent="0.25">
      <c r="W2981" s="33"/>
      <c r="X2981" s="33"/>
      <c r="AH2981" s="38">
        <v>100</v>
      </c>
      <c r="AI2981" s="38">
        <v>145</v>
      </c>
      <c r="AJ2981" s="38">
        <v>18750</v>
      </c>
      <c r="AK2981" s="38">
        <v>30</v>
      </c>
      <c r="AL2981" s="38">
        <v>3606758</v>
      </c>
      <c r="AM2981" s="61" t="s">
        <v>1816</v>
      </c>
      <c r="AN2981" s="61" t="s">
        <v>1691</v>
      </c>
      <c r="AO2981" s="61" t="s">
        <v>1672</v>
      </c>
      <c r="AP2981" s="61" t="s">
        <v>5036</v>
      </c>
      <c r="AQ2981" s="61" t="s">
        <v>1735</v>
      </c>
      <c r="AR2981" s="28">
        <v>980.7</v>
      </c>
      <c r="AS2981" s="28">
        <v>0</v>
      </c>
      <c r="AT2981" s="28">
        <v>0</v>
      </c>
      <c r="AU2981" s="62"/>
      <c r="DV2981" s="31" t="s">
        <v>140</v>
      </c>
      <c r="DW2981" s="31" t="s">
        <v>148</v>
      </c>
      <c r="DX2981" s="63"/>
      <c r="DY2981" s="63"/>
      <c r="DZ2981" s="63"/>
      <c r="EA2981" s="167"/>
      <c r="EB2981" s="60"/>
      <c r="EC2981" s="60"/>
      <c r="ED2981" s="60"/>
      <c r="EE2981" s="60"/>
      <c r="EF2981" s="60"/>
      <c r="EG2981" s="60"/>
      <c r="EH2981" s="60"/>
      <c r="EI2981" s="60"/>
      <c r="EJ2981" s="60"/>
      <c r="EK2981" s="60"/>
      <c r="EL2981" s="60"/>
      <c r="EM2981" s="60"/>
      <c r="EN2981" s="60"/>
      <c r="EO2981" s="60"/>
      <c r="EP2981" s="60"/>
      <c r="EQ2981" s="60"/>
      <c r="ER2981" s="60"/>
      <c r="ES2981" s="60"/>
      <c r="ET2981" s="60"/>
      <c r="EU2981" s="60"/>
      <c r="EV2981" s="60"/>
      <c r="EW2981" s="60"/>
      <c r="EX2981" s="60"/>
      <c r="EY2981" s="60"/>
      <c r="EZ2981" s="60"/>
      <c r="FA2981" s="60"/>
      <c r="FB2981" s="60"/>
    </row>
    <row r="2982" spans="22:158" x14ac:dyDescent="0.25">
      <c r="W2982" s="33"/>
      <c r="X2982" s="33"/>
      <c r="AH2982" s="38">
        <v>100</v>
      </c>
      <c r="AI2982" s="38">
        <v>150</v>
      </c>
      <c r="AJ2982" s="38">
        <v>15550</v>
      </c>
      <c r="AK2982" s="38">
        <v>30</v>
      </c>
      <c r="AL2982" s="38">
        <v>3606758</v>
      </c>
      <c r="AM2982" s="61" t="s">
        <v>1816</v>
      </c>
      <c r="AN2982" s="61" t="s">
        <v>1695</v>
      </c>
      <c r="AO2982" s="61" t="s">
        <v>1602</v>
      </c>
      <c r="AP2982" s="61" t="s">
        <v>5036</v>
      </c>
      <c r="AQ2982" s="61" t="s">
        <v>1735</v>
      </c>
      <c r="AR2982" s="28">
        <v>0</v>
      </c>
      <c r="AS2982" s="28">
        <v>793</v>
      </c>
      <c r="AT2982" s="28">
        <v>0</v>
      </c>
      <c r="AU2982" s="62"/>
      <c r="DV2982" s="31" t="s">
        <v>140</v>
      </c>
      <c r="DW2982" s="31" t="s">
        <v>149</v>
      </c>
      <c r="DX2982" s="63"/>
      <c r="DY2982" s="63"/>
      <c r="DZ2982" s="63"/>
      <c r="EA2982" s="167"/>
      <c r="EB2982" s="60"/>
      <c r="EC2982" s="60"/>
      <c r="ED2982" s="60"/>
      <c r="EE2982" s="60"/>
      <c r="EF2982" s="60"/>
      <c r="EG2982" s="60"/>
      <c r="EH2982" s="60"/>
      <c r="EI2982" s="60"/>
      <c r="EJ2982" s="60"/>
      <c r="EK2982" s="60"/>
      <c r="EL2982" s="60"/>
      <c r="EM2982" s="60"/>
      <c r="EN2982" s="60"/>
      <c r="EO2982" s="60"/>
      <c r="EP2982" s="60"/>
      <c r="EQ2982" s="60"/>
      <c r="ER2982" s="60"/>
      <c r="ES2982" s="60"/>
      <c r="ET2982" s="60"/>
      <c r="EU2982" s="60"/>
      <c r="EV2982" s="60"/>
      <c r="EW2982" s="60"/>
      <c r="EX2982" s="60"/>
      <c r="EY2982" s="60"/>
      <c r="EZ2982" s="60"/>
      <c r="FA2982" s="60"/>
      <c r="FB2982" s="60"/>
    </row>
    <row r="2983" spans="22:158" x14ac:dyDescent="0.25">
      <c r="W2983" s="33"/>
      <c r="X2983" s="33"/>
      <c r="AH2983" s="38">
        <v>100</v>
      </c>
      <c r="AI2983" s="38">
        <v>155</v>
      </c>
      <c r="AJ2983" s="38">
        <v>18200</v>
      </c>
      <c r="AK2983" s="38">
        <v>30</v>
      </c>
      <c r="AL2983" s="38">
        <v>3606758</v>
      </c>
      <c r="AM2983" s="61" t="s">
        <v>1816</v>
      </c>
      <c r="AN2983" s="61" t="s">
        <v>1686</v>
      </c>
      <c r="AO2983" s="61" t="s">
        <v>1660</v>
      </c>
      <c r="AP2983" s="61" t="s">
        <v>5036</v>
      </c>
      <c r="AQ2983" s="61" t="s">
        <v>1735</v>
      </c>
      <c r="AR2983" s="28">
        <v>6530.6</v>
      </c>
      <c r="AS2983" s="28">
        <v>0</v>
      </c>
      <c r="AT2983" s="28">
        <v>52400</v>
      </c>
      <c r="AU2983" s="62"/>
      <c r="DV2983" s="31" t="s">
        <v>140</v>
      </c>
      <c r="DW2983" s="31" t="s">
        <v>150</v>
      </c>
      <c r="DX2983" s="63"/>
      <c r="DY2983" s="63"/>
      <c r="DZ2983" s="63"/>
      <c r="EA2983" s="167"/>
      <c r="EB2983" s="60"/>
      <c r="EC2983" s="60"/>
      <c r="ED2983" s="60"/>
      <c r="EE2983" s="60"/>
      <c r="EF2983" s="60"/>
      <c r="EG2983" s="60"/>
      <c r="EH2983" s="60"/>
      <c r="EI2983" s="60"/>
      <c r="EJ2983" s="60"/>
      <c r="EK2983" s="60"/>
      <c r="EL2983" s="60"/>
      <c r="EM2983" s="60"/>
      <c r="EN2983" s="60"/>
      <c r="EO2983" s="60"/>
      <c r="EP2983" s="60"/>
      <c r="EQ2983" s="60"/>
      <c r="ER2983" s="60"/>
      <c r="ES2983" s="60"/>
      <c r="ET2983" s="60"/>
      <c r="EU2983" s="60"/>
      <c r="EV2983" s="60"/>
      <c r="EW2983" s="60"/>
      <c r="EX2983" s="60"/>
      <c r="EY2983" s="60"/>
      <c r="EZ2983" s="60"/>
      <c r="FA2983" s="60"/>
      <c r="FB2983" s="60"/>
    </row>
    <row r="2984" spans="22:158" x14ac:dyDescent="0.25">
      <c r="W2984" s="33"/>
      <c r="X2984" s="33"/>
      <c r="AH2984" s="38">
        <v>100</v>
      </c>
      <c r="AI2984" s="38">
        <v>105</v>
      </c>
      <c r="AJ2984" s="38">
        <v>10500</v>
      </c>
      <c r="AK2984" s="38">
        <v>30</v>
      </c>
      <c r="AL2984" s="38">
        <v>3607158</v>
      </c>
      <c r="AM2984" s="61" t="s">
        <v>1816</v>
      </c>
      <c r="AN2984" s="61" t="s">
        <v>1688</v>
      </c>
      <c r="AO2984" s="61" t="s">
        <v>5053</v>
      </c>
      <c r="AP2984" s="61" t="s">
        <v>5036</v>
      </c>
      <c r="AQ2984" s="61" t="s">
        <v>1209</v>
      </c>
      <c r="AR2984" s="28">
        <v>28371.8</v>
      </c>
      <c r="AS2984" s="28">
        <v>31321</v>
      </c>
      <c r="AT2984" s="28">
        <v>24950</v>
      </c>
      <c r="AU2984" s="62"/>
      <c r="DV2984" s="31" t="s">
        <v>151</v>
      </c>
      <c r="DW2984" s="31" t="s">
        <v>152</v>
      </c>
      <c r="DX2984" s="63"/>
      <c r="DY2984" s="63"/>
      <c r="DZ2984" s="63"/>
      <c r="EA2984" s="167"/>
      <c r="EB2984" s="60"/>
      <c r="EC2984" s="60"/>
      <c r="ED2984" s="60"/>
      <c r="EE2984" s="60"/>
      <c r="EF2984" s="60"/>
      <c r="EG2984" s="60"/>
      <c r="EH2984" s="60"/>
      <c r="EI2984" s="60"/>
      <c r="EJ2984" s="60"/>
      <c r="EK2984" s="60"/>
      <c r="EL2984" s="60"/>
      <c r="EM2984" s="60"/>
      <c r="EN2984" s="60"/>
      <c r="EO2984" s="60"/>
      <c r="EP2984" s="60"/>
      <c r="EQ2984" s="60"/>
      <c r="ER2984" s="60"/>
      <c r="ES2984" s="60"/>
      <c r="ET2984" s="60"/>
      <c r="EU2984" s="60"/>
      <c r="EV2984" s="60"/>
      <c r="EW2984" s="60"/>
      <c r="EX2984" s="60"/>
      <c r="EY2984" s="60"/>
      <c r="EZ2984" s="60"/>
      <c r="FA2984" s="60"/>
      <c r="FB2984" s="60"/>
    </row>
    <row r="2985" spans="22:158" x14ac:dyDescent="0.25">
      <c r="V2985" s="1"/>
      <c r="W2985" s="33"/>
      <c r="X2985" s="33"/>
      <c r="AH2985" s="38">
        <v>100</v>
      </c>
      <c r="AI2985" s="38">
        <v>105</v>
      </c>
      <c r="AJ2985" s="38">
        <v>10750</v>
      </c>
      <c r="AK2985" s="38">
        <v>30</v>
      </c>
      <c r="AL2985" s="38">
        <v>3607158</v>
      </c>
      <c r="AM2985" s="61" t="s">
        <v>1816</v>
      </c>
      <c r="AN2985" s="61" t="s">
        <v>1688</v>
      </c>
      <c r="AO2985" s="61" t="s">
        <v>5058</v>
      </c>
      <c r="AP2985" s="61" t="s">
        <v>5036</v>
      </c>
      <c r="AQ2985" s="61" t="s">
        <v>1209</v>
      </c>
      <c r="AR2985" s="28">
        <v>13321</v>
      </c>
      <c r="AS2985" s="28">
        <v>10298</v>
      </c>
      <c r="AT2985" s="28">
        <v>0</v>
      </c>
      <c r="AU2985" s="62"/>
      <c r="DV2985" s="31" t="s">
        <v>151</v>
      </c>
      <c r="DW2985" s="31" t="s">
        <v>152</v>
      </c>
      <c r="DX2985" s="63"/>
      <c r="DY2985" s="63"/>
      <c r="DZ2985" s="63"/>
      <c r="EA2985" s="167"/>
      <c r="EB2985" s="60"/>
      <c r="EC2985" s="60"/>
      <c r="ED2985" s="60"/>
      <c r="EE2985" s="60"/>
      <c r="EF2985" s="60"/>
      <c r="EG2985" s="60"/>
      <c r="EH2985" s="60"/>
      <c r="EI2985" s="60"/>
      <c r="EJ2985" s="60"/>
      <c r="EK2985" s="60"/>
      <c r="EL2985" s="60"/>
      <c r="EM2985" s="60"/>
      <c r="EN2985" s="60"/>
      <c r="EO2985" s="60"/>
      <c r="EP2985" s="60"/>
      <c r="EQ2985" s="60"/>
      <c r="ER2985" s="60"/>
      <c r="ES2985" s="60"/>
      <c r="ET2985" s="60"/>
      <c r="EU2985" s="60"/>
      <c r="EV2985" s="60"/>
      <c r="EW2985" s="60"/>
      <c r="EX2985" s="60"/>
      <c r="EY2985" s="60"/>
      <c r="EZ2985" s="60"/>
      <c r="FA2985" s="60"/>
      <c r="FB2985" s="60"/>
    </row>
    <row r="2986" spans="22:158" x14ac:dyDescent="0.25">
      <c r="W2986" s="33"/>
      <c r="X2986" s="33"/>
      <c r="AH2986" s="38">
        <v>100</v>
      </c>
      <c r="AI2986" s="38">
        <v>105</v>
      </c>
      <c r="AJ2986" s="38">
        <v>11450</v>
      </c>
      <c r="AK2986" s="38">
        <v>30</v>
      </c>
      <c r="AL2986" s="38">
        <v>3607158</v>
      </c>
      <c r="AM2986" s="61" t="s">
        <v>1816</v>
      </c>
      <c r="AN2986" s="61" t="s">
        <v>1688</v>
      </c>
      <c r="AO2986" s="61" t="s">
        <v>5072</v>
      </c>
      <c r="AP2986" s="61" t="s">
        <v>5036</v>
      </c>
      <c r="AQ2986" s="61" t="s">
        <v>1209</v>
      </c>
      <c r="AR2986" s="28">
        <v>21032</v>
      </c>
      <c r="AS2986" s="28">
        <v>165770</v>
      </c>
      <c r="AT2986" s="28">
        <v>55886</v>
      </c>
      <c r="AU2986" s="62"/>
      <c r="DV2986" s="31" t="s">
        <v>151</v>
      </c>
      <c r="DW2986" s="31" t="s">
        <v>152</v>
      </c>
      <c r="DX2986" s="63"/>
      <c r="DY2986" s="63"/>
      <c r="DZ2986" s="63"/>
      <c r="EA2986" s="167"/>
      <c r="EB2986" s="60"/>
      <c r="EC2986" s="60"/>
      <c r="ED2986" s="60"/>
      <c r="EE2986" s="60"/>
      <c r="EF2986" s="60"/>
      <c r="EG2986" s="60"/>
      <c r="EH2986" s="60"/>
      <c r="EI2986" s="60"/>
      <c r="EJ2986" s="60"/>
      <c r="EK2986" s="60"/>
      <c r="EL2986" s="60"/>
      <c r="EM2986" s="60"/>
      <c r="EN2986" s="60"/>
      <c r="EO2986" s="60"/>
      <c r="EP2986" s="60"/>
      <c r="EQ2986" s="60"/>
      <c r="ER2986" s="60"/>
      <c r="ES2986" s="60"/>
      <c r="ET2986" s="60"/>
      <c r="EU2986" s="60"/>
      <c r="EV2986" s="60"/>
      <c r="EW2986" s="60"/>
      <c r="EX2986" s="60"/>
      <c r="EY2986" s="60"/>
      <c r="EZ2986" s="60"/>
      <c r="FA2986" s="60"/>
      <c r="FB2986" s="60"/>
    </row>
    <row r="2987" spans="22:158" x14ac:dyDescent="0.25">
      <c r="V2987" s="1"/>
      <c r="W2987" s="33"/>
      <c r="X2987" s="33"/>
      <c r="AH2987" s="38">
        <v>100</v>
      </c>
      <c r="AI2987" s="38">
        <v>105</v>
      </c>
      <c r="AJ2987" s="38">
        <v>12850</v>
      </c>
      <c r="AK2987" s="38">
        <v>30</v>
      </c>
      <c r="AL2987" s="38">
        <v>3607158</v>
      </c>
      <c r="AM2987" s="61" t="s">
        <v>1816</v>
      </c>
      <c r="AN2987" s="61" t="s">
        <v>1688</v>
      </c>
      <c r="AO2987" s="61" t="s">
        <v>5098</v>
      </c>
      <c r="AP2987" s="61" t="s">
        <v>5036</v>
      </c>
      <c r="AQ2987" s="61" t="s">
        <v>1209</v>
      </c>
      <c r="AR2987" s="28">
        <v>0</v>
      </c>
      <c r="AS2987" s="28">
        <v>6552</v>
      </c>
      <c r="AT2987" s="28">
        <v>3901</v>
      </c>
      <c r="AU2987" s="62"/>
      <c r="DV2987" s="31" t="s">
        <v>151</v>
      </c>
      <c r="DW2987" s="31" t="s">
        <v>152</v>
      </c>
      <c r="DX2987" s="63"/>
      <c r="DY2987" s="63"/>
      <c r="DZ2987" s="63"/>
      <c r="EA2987" s="167"/>
      <c r="EB2987" s="60"/>
      <c r="EC2987" s="60"/>
      <c r="ED2987" s="60"/>
      <c r="EE2987" s="60"/>
      <c r="EF2987" s="60"/>
      <c r="EG2987" s="60"/>
      <c r="EH2987" s="60"/>
      <c r="EI2987" s="60"/>
      <c r="EJ2987" s="60"/>
      <c r="EK2987" s="60"/>
      <c r="EL2987" s="60"/>
      <c r="EM2987" s="60"/>
      <c r="EN2987" s="60"/>
      <c r="EO2987" s="60"/>
      <c r="EP2987" s="60"/>
      <c r="EQ2987" s="60"/>
      <c r="ER2987" s="60"/>
      <c r="ES2987" s="60"/>
      <c r="ET2987" s="60"/>
      <c r="EU2987" s="60"/>
      <c r="EV2987" s="60"/>
      <c r="EW2987" s="60"/>
      <c r="EX2987" s="60"/>
      <c r="EY2987" s="60"/>
      <c r="EZ2987" s="60"/>
      <c r="FA2987" s="60"/>
      <c r="FB2987" s="60"/>
    </row>
    <row r="2988" spans="22:158" x14ac:dyDescent="0.25">
      <c r="W2988" s="33"/>
      <c r="X2988" s="33"/>
      <c r="AH2988" s="38">
        <v>100</v>
      </c>
      <c r="AI2988" s="38">
        <v>105</v>
      </c>
      <c r="AJ2988" s="38">
        <v>13100</v>
      </c>
      <c r="AK2988" s="38">
        <v>30</v>
      </c>
      <c r="AL2988" s="38">
        <v>3607158</v>
      </c>
      <c r="AM2988" s="61" t="s">
        <v>1816</v>
      </c>
      <c r="AN2988" s="61" t="s">
        <v>1688</v>
      </c>
      <c r="AO2988" s="61" t="s">
        <v>5104</v>
      </c>
      <c r="AP2988" s="61" t="s">
        <v>5036</v>
      </c>
      <c r="AQ2988" s="61" t="s">
        <v>1209</v>
      </c>
      <c r="AR2988" s="28">
        <v>33007.699999999997</v>
      </c>
      <c r="AS2988" s="28">
        <v>99742</v>
      </c>
      <c r="AT2988" s="28">
        <v>2317</v>
      </c>
      <c r="AU2988" s="62"/>
      <c r="DV2988" s="31" t="s">
        <v>151</v>
      </c>
      <c r="DW2988" s="31" t="s">
        <v>152</v>
      </c>
      <c r="DX2988" s="63"/>
      <c r="DY2988" s="63"/>
      <c r="DZ2988" s="63"/>
      <c r="EA2988" s="167"/>
      <c r="EB2988" s="60"/>
      <c r="EC2988" s="60"/>
      <c r="ED2988" s="60"/>
      <c r="EE2988" s="60"/>
      <c r="EF2988" s="60"/>
      <c r="EG2988" s="60"/>
      <c r="EH2988" s="60"/>
      <c r="EI2988" s="60"/>
      <c r="EJ2988" s="60"/>
      <c r="EK2988" s="60"/>
      <c r="EL2988" s="60"/>
      <c r="EM2988" s="60"/>
      <c r="EN2988" s="60"/>
      <c r="EO2988" s="60"/>
      <c r="EP2988" s="60"/>
      <c r="EQ2988" s="60"/>
      <c r="ER2988" s="60"/>
      <c r="ES2988" s="60"/>
      <c r="ET2988" s="60"/>
      <c r="EU2988" s="60"/>
      <c r="EV2988" s="60"/>
      <c r="EW2988" s="60"/>
      <c r="EX2988" s="60"/>
      <c r="EY2988" s="60"/>
      <c r="EZ2988" s="60"/>
      <c r="FA2988" s="60"/>
      <c r="FB2988" s="60"/>
    </row>
    <row r="2989" spans="22:158" x14ac:dyDescent="0.25">
      <c r="W2989" s="33"/>
      <c r="X2989" s="33"/>
      <c r="AH2989" s="38">
        <v>100</v>
      </c>
      <c r="AI2989" s="38">
        <v>105</v>
      </c>
      <c r="AJ2989" s="38">
        <v>13800</v>
      </c>
      <c r="AK2989" s="38">
        <v>30</v>
      </c>
      <c r="AL2989" s="38">
        <v>3607158</v>
      </c>
      <c r="AM2989" s="61" t="s">
        <v>1816</v>
      </c>
      <c r="AN2989" s="61" t="s">
        <v>1688</v>
      </c>
      <c r="AO2989" s="61" t="s">
        <v>5120</v>
      </c>
      <c r="AP2989" s="61" t="s">
        <v>5036</v>
      </c>
      <c r="AQ2989" s="61" t="s">
        <v>1209</v>
      </c>
      <c r="AR2989" s="28">
        <v>841075.1</v>
      </c>
      <c r="AS2989" s="28">
        <v>375630</v>
      </c>
      <c r="AT2989" s="28">
        <v>257259</v>
      </c>
      <c r="AU2989" s="62"/>
      <c r="DV2989" s="31" t="s">
        <v>151</v>
      </c>
      <c r="DW2989" s="31" t="s">
        <v>152</v>
      </c>
      <c r="DX2989" s="63"/>
      <c r="DY2989" s="63"/>
      <c r="DZ2989" s="63"/>
      <c r="EA2989" s="167"/>
      <c r="EB2989" s="60"/>
      <c r="EC2989" s="60"/>
      <c r="ED2989" s="60"/>
      <c r="EE2989" s="60"/>
      <c r="EF2989" s="60"/>
      <c r="EG2989" s="60"/>
      <c r="EH2989" s="60"/>
      <c r="EI2989" s="60"/>
      <c r="EJ2989" s="60"/>
      <c r="EK2989" s="60"/>
      <c r="EL2989" s="60"/>
      <c r="EM2989" s="60"/>
      <c r="EN2989" s="60"/>
      <c r="EO2989" s="60"/>
      <c r="EP2989" s="60"/>
      <c r="EQ2989" s="60"/>
      <c r="ER2989" s="60"/>
      <c r="ES2989" s="60"/>
      <c r="ET2989" s="60"/>
      <c r="EU2989" s="60"/>
      <c r="EV2989" s="60"/>
      <c r="EW2989" s="60"/>
      <c r="EX2989" s="60"/>
      <c r="EY2989" s="60"/>
      <c r="EZ2989" s="60"/>
      <c r="FA2989" s="60"/>
      <c r="FB2989" s="60"/>
    </row>
    <row r="2990" spans="22:158" x14ac:dyDescent="0.25">
      <c r="W2990" s="33"/>
      <c r="X2990" s="33"/>
      <c r="AH2990" s="38">
        <v>100</v>
      </c>
      <c r="AI2990" s="38">
        <v>105</v>
      </c>
      <c r="AJ2990" s="38">
        <v>14000</v>
      </c>
      <c r="AK2990" s="38">
        <v>30</v>
      </c>
      <c r="AL2990" s="38">
        <v>3607158</v>
      </c>
      <c r="AM2990" s="61" t="s">
        <v>1816</v>
      </c>
      <c r="AN2990" s="61" t="s">
        <v>1688</v>
      </c>
      <c r="AO2990" s="61" t="s">
        <v>5124</v>
      </c>
      <c r="AP2990" s="61" t="s">
        <v>5036</v>
      </c>
      <c r="AQ2990" s="61" t="s">
        <v>1209</v>
      </c>
      <c r="AR2990" s="28">
        <v>41712.1</v>
      </c>
      <c r="AS2990" s="28">
        <v>49598</v>
      </c>
      <c r="AT2990" s="28">
        <v>4364</v>
      </c>
      <c r="AU2990" s="62"/>
      <c r="DV2990" s="31" t="s">
        <v>151</v>
      </c>
      <c r="DW2990" s="31" t="s">
        <v>152</v>
      </c>
      <c r="DX2990" s="63"/>
      <c r="DY2990" s="63"/>
      <c r="DZ2990" s="63"/>
      <c r="EA2990" s="167"/>
      <c r="EB2990" s="60"/>
      <c r="EC2990" s="60"/>
      <c r="ED2990" s="60"/>
      <c r="EE2990" s="60"/>
      <c r="EF2990" s="60"/>
      <c r="EG2990" s="60"/>
      <c r="EH2990" s="60"/>
      <c r="EI2990" s="60"/>
      <c r="EJ2990" s="60"/>
      <c r="EK2990" s="60"/>
      <c r="EL2990" s="60"/>
      <c r="EM2990" s="60"/>
      <c r="EN2990" s="60"/>
      <c r="EO2990" s="60"/>
      <c r="EP2990" s="60"/>
      <c r="EQ2990" s="60"/>
      <c r="ER2990" s="60"/>
      <c r="ES2990" s="60"/>
      <c r="ET2990" s="60"/>
      <c r="EU2990" s="60"/>
      <c r="EV2990" s="60"/>
      <c r="EW2990" s="60"/>
      <c r="EX2990" s="60"/>
      <c r="EY2990" s="60"/>
      <c r="EZ2990" s="60"/>
      <c r="FA2990" s="60"/>
      <c r="FB2990" s="60"/>
    </row>
    <row r="2991" spans="22:158" x14ac:dyDescent="0.25">
      <c r="W2991" s="33"/>
      <c r="X2991" s="33"/>
      <c r="AH2991" s="38">
        <v>100</v>
      </c>
      <c r="AI2991" s="38">
        <v>105</v>
      </c>
      <c r="AJ2991" s="38">
        <v>14900</v>
      </c>
      <c r="AK2991" s="38">
        <v>30</v>
      </c>
      <c r="AL2991" s="38">
        <v>3607158</v>
      </c>
      <c r="AM2991" s="61" t="s">
        <v>1816</v>
      </c>
      <c r="AN2991" s="61" t="s">
        <v>1688</v>
      </c>
      <c r="AO2991" s="61" t="s">
        <v>1587</v>
      </c>
      <c r="AP2991" s="61" t="s">
        <v>5036</v>
      </c>
      <c r="AQ2991" s="61" t="s">
        <v>1209</v>
      </c>
      <c r="AR2991" s="28">
        <v>38871.4</v>
      </c>
      <c r="AS2991" s="28">
        <v>154378</v>
      </c>
      <c r="AT2991" s="28">
        <v>0</v>
      </c>
      <c r="AU2991" s="62"/>
      <c r="DV2991" s="31" t="s">
        <v>151</v>
      </c>
      <c r="DW2991" s="31" t="s">
        <v>152</v>
      </c>
      <c r="DX2991" s="63"/>
      <c r="DY2991" s="63"/>
      <c r="DZ2991" s="63"/>
      <c r="EA2991" s="167"/>
      <c r="EB2991" s="60"/>
      <c r="EC2991" s="60"/>
      <c r="ED2991" s="60"/>
      <c r="EE2991" s="60"/>
      <c r="EF2991" s="60"/>
      <c r="EG2991" s="60"/>
      <c r="EH2991" s="60"/>
      <c r="EI2991" s="60"/>
      <c r="EJ2991" s="60"/>
      <c r="EK2991" s="60"/>
      <c r="EL2991" s="60"/>
      <c r="EM2991" s="60"/>
      <c r="EN2991" s="60"/>
      <c r="EO2991" s="60"/>
      <c r="EP2991" s="60"/>
      <c r="EQ2991" s="60"/>
      <c r="ER2991" s="60"/>
      <c r="ES2991" s="60"/>
      <c r="ET2991" s="60"/>
      <c r="EU2991" s="60"/>
      <c r="EV2991" s="60"/>
      <c r="EW2991" s="60"/>
      <c r="EX2991" s="60"/>
      <c r="EY2991" s="60"/>
      <c r="EZ2991" s="60"/>
      <c r="FA2991" s="60"/>
      <c r="FB2991" s="60"/>
    </row>
    <row r="2992" spans="22:158" x14ac:dyDescent="0.25">
      <c r="V2992" s="1"/>
      <c r="W2992" s="33"/>
      <c r="X2992" s="33"/>
      <c r="AH2992" s="38">
        <v>100</v>
      </c>
      <c r="AI2992" s="38">
        <v>105</v>
      </c>
      <c r="AJ2992" s="38">
        <v>16350</v>
      </c>
      <c r="AK2992" s="38">
        <v>30</v>
      </c>
      <c r="AL2992" s="38">
        <v>3607158</v>
      </c>
      <c r="AM2992" s="61" t="s">
        <v>1816</v>
      </c>
      <c r="AN2992" s="61" t="s">
        <v>1688</v>
      </c>
      <c r="AO2992" s="61" t="s">
        <v>1618</v>
      </c>
      <c r="AP2992" s="61" t="s">
        <v>5036</v>
      </c>
      <c r="AQ2992" s="61" t="s">
        <v>1209</v>
      </c>
      <c r="AR2992" s="28">
        <v>72552.899999999994</v>
      </c>
      <c r="AS2992" s="28">
        <v>0</v>
      </c>
      <c r="AT2992" s="28">
        <v>0</v>
      </c>
      <c r="AU2992" s="62"/>
      <c r="DV2992" s="31" t="s">
        <v>151</v>
      </c>
      <c r="DW2992" s="31" t="s">
        <v>152</v>
      </c>
      <c r="DX2992" s="63"/>
      <c r="DY2992" s="63"/>
      <c r="DZ2992" s="63"/>
      <c r="EA2992" s="167"/>
      <c r="EB2992" s="60"/>
      <c r="EC2992" s="60"/>
      <c r="ED2992" s="60"/>
      <c r="EE2992" s="60"/>
      <c r="EF2992" s="60"/>
      <c r="EG2992" s="60"/>
      <c r="EH2992" s="60"/>
      <c r="EI2992" s="60"/>
      <c r="EJ2992" s="60"/>
      <c r="EK2992" s="60"/>
      <c r="EL2992" s="60"/>
      <c r="EM2992" s="60"/>
      <c r="EN2992" s="60"/>
      <c r="EO2992" s="60"/>
      <c r="EP2992" s="60"/>
      <c r="EQ2992" s="60"/>
      <c r="ER2992" s="60"/>
      <c r="ES2992" s="60"/>
      <c r="ET2992" s="60"/>
      <c r="EU2992" s="60"/>
      <c r="EV2992" s="60"/>
      <c r="EW2992" s="60"/>
      <c r="EX2992" s="60"/>
      <c r="EY2992" s="60"/>
      <c r="EZ2992" s="60"/>
      <c r="FA2992" s="60"/>
      <c r="FB2992" s="60"/>
    </row>
    <row r="2993" spans="22:158" x14ac:dyDescent="0.25">
      <c r="W2993" s="33"/>
      <c r="X2993" s="33"/>
      <c r="AH2993" s="38">
        <v>100</v>
      </c>
      <c r="AI2993" s="38">
        <v>105</v>
      </c>
      <c r="AJ2993" s="38">
        <v>16370</v>
      </c>
      <c r="AK2993" s="38">
        <v>30</v>
      </c>
      <c r="AL2993" s="38">
        <v>3607158</v>
      </c>
      <c r="AM2993" s="61" t="s">
        <v>1816</v>
      </c>
      <c r="AN2993" s="61" t="s">
        <v>1688</v>
      </c>
      <c r="AO2993" s="61" t="s">
        <v>1619</v>
      </c>
      <c r="AP2993" s="61" t="s">
        <v>5036</v>
      </c>
      <c r="AQ2993" s="61" t="s">
        <v>1209</v>
      </c>
      <c r="AR2993" s="28">
        <v>0</v>
      </c>
      <c r="AS2993" s="28">
        <v>9385</v>
      </c>
      <c r="AT2993" s="28">
        <v>0</v>
      </c>
      <c r="AU2993" s="62"/>
      <c r="DV2993" s="31" t="s">
        <v>151</v>
      </c>
      <c r="DW2993" s="31" t="s">
        <v>152</v>
      </c>
      <c r="DX2993" s="63"/>
      <c r="DY2993" s="63"/>
      <c r="DZ2993" s="63"/>
      <c r="EA2993" s="167"/>
      <c r="EB2993" s="60"/>
      <c r="EC2993" s="60"/>
      <c r="ED2993" s="60"/>
      <c r="EE2993" s="60"/>
      <c r="EF2993" s="60"/>
      <c r="EG2993" s="60"/>
      <c r="EH2993" s="60"/>
      <c r="EI2993" s="60"/>
      <c r="EJ2993" s="60"/>
      <c r="EK2993" s="60"/>
      <c r="EL2993" s="60"/>
      <c r="EM2993" s="60"/>
      <c r="EN2993" s="60"/>
      <c r="EO2993" s="60"/>
      <c r="EP2993" s="60"/>
      <c r="EQ2993" s="60"/>
      <c r="ER2993" s="60"/>
      <c r="ES2993" s="60"/>
      <c r="ET2993" s="60"/>
      <c r="EU2993" s="60"/>
      <c r="EV2993" s="60"/>
      <c r="EW2993" s="60"/>
      <c r="EX2993" s="60"/>
      <c r="EY2993" s="60"/>
      <c r="EZ2993" s="60"/>
      <c r="FA2993" s="60"/>
      <c r="FB2993" s="60"/>
    </row>
    <row r="2994" spans="22:158" x14ac:dyDescent="0.25">
      <c r="W2994" s="33"/>
      <c r="X2994" s="33"/>
      <c r="AH2994" s="38">
        <v>100</v>
      </c>
      <c r="AI2994" s="38">
        <v>105</v>
      </c>
      <c r="AJ2994" s="38">
        <v>18400</v>
      </c>
      <c r="AK2994" s="38">
        <v>30</v>
      </c>
      <c r="AL2994" s="38">
        <v>3607158</v>
      </c>
      <c r="AM2994" s="61" t="s">
        <v>1816</v>
      </c>
      <c r="AN2994" s="61" t="s">
        <v>1688</v>
      </c>
      <c r="AO2994" s="61" t="s">
        <v>1664</v>
      </c>
      <c r="AP2994" s="61" t="s">
        <v>5036</v>
      </c>
      <c r="AQ2994" s="61" t="s">
        <v>1209</v>
      </c>
      <c r="AR2994" s="28">
        <v>183306.4</v>
      </c>
      <c r="AS2994" s="28">
        <v>105918</v>
      </c>
      <c r="AT2994" s="28">
        <v>16607</v>
      </c>
      <c r="AU2994" s="62"/>
      <c r="DV2994" s="31" t="s">
        <v>151</v>
      </c>
      <c r="DW2994" s="31" t="s">
        <v>152</v>
      </c>
      <c r="DX2994" s="63"/>
      <c r="DY2994" s="63"/>
      <c r="DZ2994" s="63"/>
      <c r="EA2994" s="167"/>
      <c r="EB2994" s="60"/>
      <c r="EC2994" s="60"/>
      <c r="ED2994" s="60"/>
      <c r="EE2994" s="60"/>
      <c r="EF2994" s="60"/>
      <c r="EG2994" s="60"/>
      <c r="EH2994" s="60"/>
      <c r="EI2994" s="60"/>
      <c r="EJ2994" s="60"/>
      <c r="EK2994" s="60"/>
      <c r="EL2994" s="60"/>
      <c r="EM2994" s="60"/>
      <c r="EN2994" s="60"/>
      <c r="EO2994" s="60"/>
      <c r="EP2994" s="60"/>
      <c r="EQ2994" s="60"/>
      <c r="ER2994" s="60"/>
      <c r="ES2994" s="60"/>
      <c r="ET2994" s="60"/>
      <c r="EU2994" s="60"/>
      <c r="EV2994" s="60"/>
      <c r="EW2994" s="60"/>
      <c r="EX2994" s="60"/>
      <c r="EY2994" s="60"/>
      <c r="EZ2994" s="60"/>
      <c r="FA2994" s="60"/>
      <c r="FB2994" s="60"/>
    </row>
    <row r="2995" spans="22:158" x14ac:dyDescent="0.25">
      <c r="W2995" s="33"/>
      <c r="X2995" s="33"/>
      <c r="AH2995" s="38">
        <v>100</v>
      </c>
      <c r="AI2995" s="38">
        <v>105</v>
      </c>
      <c r="AJ2995" s="38">
        <v>18550</v>
      </c>
      <c r="AK2995" s="38">
        <v>30</v>
      </c>
      <c r="AL2995" s="38">
        <v>3607158</v>
      </c>
      <c r="AM2995" s="61" t="s">
        <v>1816</v>
      </c>
      <c r="AN2995" s="61" t="s">
        <v>1688</v>
      </c>
      <c r="AO2995" s="61" t="s">
        <v>1667</v>
      </c>
      <c r="AP2995" s="61" t="s">
        <v>5036</v>
      </c>
      <c r="AQ2995" s="61" t="s">
        <v>1209</v>
      </c>
      <c r="AR2995" s="28">
        <v>24158.3</v>
      </c>
      <c r="AS2995" s="28">
        <v>13963</v>
      </c>
      <c r="AT2995" s="28">
        <v>0</v>
      </c>
      <c r="AU2995" s="62"/>
      <c r="DV2995" s="31" t="s">
        <v>151</v>
      </c>
      <c r="DW2995" s="31" t="s">
        <v>152</v>
      </c>
      <c r="DX2995" s="63"/>
      <c r="DY2995" s="63"/>
      <c r="DZ2995" s="63"/>
      <c r="EA2995" s="167"/>
      <c r="EB2995" s="60"/>
      <c r="EC2995" s="60"/>
      <c r="ED2995" s="60"/>
      <c r="EE2995" s="60"/>
      <c r="EF2995" s="60"/>
      <c r="EG2995" s="60"/>
      <c r="EH2995" s="60"/>
      <c r="EI2995" s="60"/>
      <c r="EJ2995" s="60"/>
      <c r="EK2995" s="60"/>
      <c r="EL2995" s="60"/>
      <c r="EM2995" s="60"/>
      <c r="EN2995" s="60"/>
      <c r="EO2995" s="60"/>
      <c r="EP2995" s="60"/>
      <c r="EQ2995" s="60"/>
      <c r="ER2995" s="60"/>
      <c r="ES2995" s="60"/>
      <c r="ET2995" s="60"/>
      <c r="EU2995" s="60"/>
      <c r="EV2995" s="60"/>
      <c r="EW2995" s="60"/>
      <c r="EX2995" s="60"/>
      <c r="EY2995" s="60"/>
      <c r="EZ2995" s="60"/>
      <c r="FA2995" s="60"/>
      <c r="FB2995" s="60"/>
    </row>
    <row r="2996" spans="22:158" x14ac:dyDescent="0.25">
      <c r="W2996" s="33"/>
      <c r="X2996" s="33"/>
      <c r="AH2996" s="38">
        <v>100</v>
      </c>
      <c r="AI2996" s="38">
        <v>110</v>
      </c>
      <c r="AJ2996" s="38">
        <v>11720</v>
      </c>
      <c r="AK2996" s="38">
        <v>30</v>
      </c>
      <c r="AL2996" s="38">
        <v>3607158</v>
      </c>
      <c r="AM2996" s="61" t="s">
        <v>1816</v>
      </c>
      <c r="AN2996" s="61" t="s">
        <v>1696</v>
      </c>
      <c r="AO2996" s="61" t="s">
        <v>5078</v>
      </c>
      <c r="AP2996" s="61" t="s">
        <v>5036</v>
      </c>
      <c r="AQ2996" s="61" t="s">
        <v>1209</v>
      </c>
      <c r="AR2996" s="28">
        <v>3025.7</v>
      </c>
      <c r="AS2996" s="28">
        <v>0</v>
      </c>
      <c r="AT2996" s="28">
        <v>22555</v>
      </c>
      <c r="AU2996" s="62"/>
      <c r="DV2996" s="31" t="s">
        <v>151</v>
      </c>
      <c r="DW2996" s="31" t="s">
        <v>153</v>
      </c>
      <c r="DX2996" s="63"/>
      <c r="DY2996" s="63"/>
      <c r="DZ2996" s="63"/>
      <c r="EA2996" s="167"/>
      <c r="EB2996" s="60"/>
      <c r="EC2996" s="60"/>
      <c r="ED2996" s="60"/>
      <c r="EE2996" s="60"/>
      <c r="EF2996" s="60"/>
      <c r="EG2996" s="60"/>
      <c r="EH2996" s="60"/>
      <c r="EI2996" s="60"/>
      <c r="EJ2996" s="60"/>
      <c r="EK2996" s="60"/>
      <c r="EL2996" s="60"/>
      <c r="EM2996" s="60"/>
      <c r="EN2996" s="60"/>
      <c r="EO2996" s="60"/>
      <c r="EP2996" s="60"/>
      <c r="EQ2996" s="60"/>
      <c r="ER2996" s="60"/>
      <c r="ES2996" s="60"/>
      <c r="ET2996" s="60"/>
      <c r="EU2996" s="60"/>
      <c r="EV2996" s="60"/>
      <c r="EW2996" s="60"/>
      <c r="EX2996" s="60"/>
      <c r="EY2996" s="60"/>
      <c r="EZ2996" s="60"/>
      <c r="FA2996" s="60"/>
      <c r="FB2996" s="60"/>
    </row>
    <row r="2997" spans="22:158" x14ac:dyDescent="0.25">
      <c r="V2997" s="1"/>
      <c r="W2997" s="33"/>
      <c r="X2997" s="33"/>
      <c r="AH2997" s="38">
        <v>100</v>
      </c>
      <c r="AI2997" s="38">
        <v>110</v>
      </c>
      <c r="AJ2997" s="38">
        <v>12700</v>
      </c>
      <c r="AK2997" s="38">
        <v>30</v>
      </c>
      <c r="AL2997" s="38">
        <v>3607158</v>
      </c>
      <c r="AM2997" s="61" t="s">
        <v>1816</v>
      </c>
      <c r="AN2997" s="61" t="s">
        <v>1696</v>
      </c>
      <c r="AO2997" s="61" t="s">
        <v>5096</v>
      </c>
      <c r="AP2997" s="61" t="s">
        <v>5036</v>
      </c>
      <c r="AQ2997" s="61" t="s">
        <v>1209</v>
      </c>
      <c r="AR2997" s="28">
        <v>9549.1</v>
      </c>
      <c r="AS2997" s="28">
        <v>5546</v>
      </c>
      <c r="AT2997" s="28">
        <v>232</v>
      </c>
      <c r="AU2997" s="62"/>
      <c r="DV2997" s="31" t="s">
        <v>151</v>
      </c>
      <c r="DW2997" s="31" t="s">
        <v>153</v>
      </c>
      <c r="DX2997" s="63"/>
      <c r="DY2997" s="63"/>
      <c r="DZ2997" s="63"/>
      <c r="EA2997" s="167"/>
      <c r="EB2997" s="60"/>
      <c r="EC2997" s="60"/>
      <c r="ED2997" s="60"/>
      <c r="EE2997" s="60"/>
      <c r="EF2997" s="60"/>
      <c r="EG2997" s="60"/>
      <c r="EH2997" s="60"/>
      <c r="EI2997" s="60"/>
      <c r="EJ2997" s="60"/>
      <c r="EK2997" s="60"/>
      <c r="EL2997" s="60"/>
      <c r="EM2997" s="60"/>
      <c r="EN2997" s="60"/>
      <c r="EO2997" s="60"/>
      <c r="EP2997" s="60"/>
      <c r="EQ2997" s="60"/>
      <c r="ER2997" s="60"/>
      <c r="ES2997" s="60"/>
      <c r="ET2997" s="60"/>
      <c r="EU2997" s="60"/>
      <c r="EV2997" s="60"/>
      <c r="EW2997" s="60"/>
      <c r="EX2997" s="60"/>
      <c r="EY2997" s="60"/>
      <c r="EZ2997" s="60"/>
      <c r="FA2997" s="60"/>
      <c r="FB2997" s="60"/>
    </row>
    <row r="2998" spans="22:158" x14ac:dyDescent="0.25">
      <c r="W2998" s="33"/>
      <c r="X2998" s="33"/>
      <c r="AH2998" s="38">
        <v>100</v>
      </c>
      <c r="AI2998" s="38">
        <v>110</v>
      </c>
      <c r="AJ2998" s="38">
        <v>13050</v>
      </c>
      <c r="AK2998" s="38">
        <v>30</v>
      </c>
      <c r="AL2998" s="38">
        <v>3607158</v>
      </c>
      <c r="AM2998" s="61" t="s">
        <v>1816</v>
      </c>
      <c r="AN2998" s="61" t="s">
        <v>1696</v>
      </c>
      <c r="AO2998" s="61" t="s">
        <v>5103</v>
      </c>
      <c r="AP2998" s="61" t="s">
        <v>5036</v>
      </c>
      <c r="AQ2998" s="61" t="s">
        <v>1209</v>
      </c>
      <c r="AR2998" s="28">
        <v>784.2</v>
      </c>
      <c r="AS2998" s="28">
        <v>0</v>
      </c>
      <c r="AT2998" s="28">
        <v>0</v>
      </c>
      <c r="AU2998" s="62"/>
      <c r="DV2998" s="31" t="s">
        <v>151</v>
      </c>
      <c r="DW2998" s="31" t="s">
        <v>153</v>
      </c>
      <c r="DX2998" s="63"/>
      <c r="DY2998" s="63"/>
      <c r="DZ2998" s="63"/>
      <c r="EA2998" s="167"/>
      <c r="EB2998" s="60"/>
      <c r="EC2998" s="60"/>
      <c r="ED2998" s="60"/>
      <c r="EE2998" s="60"/>
      <c r="EF2998" s="60"/>
      <c r="EG2998" s="60"/>
      <c r="EH2998" s="60"/>
      <c r="EI2998" s="60"/>
      <c r="EJ2998" s="60"/>
      <c r="EK2998" s="60"/>
      <c r="EL2998" s="60"/>
      <c r="EM2998" s="60"/>
      <c r="EN2998" s="60"/>
      <c r="EO2998" s="60"/>
      <c r="EP2998" s="60"/>
      <c r="EQ2998" s="60"/>
      <c r="ER2998" s="60"/>
      <c r="ES2998" s="60"/>
      <c r="ET2998" s="60"/>
      <c r="EU2998" s="60"/>
      <c r="EV2998" s="60"/>
      <c r="EW2998" s="60"/>
      <c r="EX2998" s="60"/>
      <c r="EY2998" s="60"/>
      <c r="EZ2998" s="60"/>
      <c r="FA2998" s="60"/>
      <c r="FB2998" s="60"/>
    </row>
    <row r="2999" spans="22:158" x14ac:dyDescent="0.25">
      <c r="W2999" s="33"/>
      <c r="X2999" s="33"/>
      <c r="AH2999" s="38">
        <v>100</v>
      </c>
      <c r="AI2999" s="38">
        <v>110</v>
      </c>
      <c r="AJ2999" s="38">
        <v>13400</v>
      </c>
      <c r="AK2999" s="38">
        <v>30</v>
      </c>
      <c r="AL2999" s="38">
        <v>3607158</v>
      </c>
      <c r="AM2999" s="61" t="s">
        <v>1816</v>
      </c>
      <c r="AN2999" s="61" t="s">
        <v>1696</v>
      </c>
      <c r="AO2999" s="61" t="s">
        <v>5111</v>
      </c>
      <c r="AP2999" s="61" t="s">
        <v>5036</v>
      </c>
      <c r="AQ2999" s="61" t="s">
        <v>1209</v>
      </c>
      <c r="AR2999" s="28">
        <v>0</v>
      </c>
      <c r="AS2999" s="28">
        <v>20446</v>
      </c>
      <c r="AT2999" s="28">
        <v>0</v>
      </c>
      <c r="AU2999" s="62"/>
      <c r="DV2999" s="31" t="s">
        <v>151</v>
      </c>
      <c r="DW2999" s="31" t="s">
        <v>153</v>
      </c>
      <c r="DX2999" s="63"/>
      <c r="DY2999" s="63"/>
      <c r="DZ2999" s="63"/>
      <c r="EA2999" s="167"/>
      <c r="EB2999" s="60"/>
      <c r="EC2999" s="60"/>
      <c r="ED2999" s="60"/>
      <c r="EE2999" s="60"/>
      <c r="EF2999" s="60"/>
      <c r="EG2999" s="60"/>
      <c r="EH2999" s="60"/>
      <c r="EI2999" s="60"/>
      <c r="EJ2999" s="60"/>
      <c r="EK2999" s="60"/>
      <c r="EL2999" s="60"/>
      <c r="EM2999" s="60"/>
      <c r="EN2999" s="60"/>
      <c r="EO2999" s="60"/>
      <c r="EP2999" s="60"/>
      <c r="EQ2999" s="60"/>
      <c r="ER2999" s="60"/>
      <c r="ES2999" s="60"/>
      <c r="ET2999" s="60"/>
      <c r="EU2999" s="60"/>
      <c r="EV2999" s="60"/>
      <c r="EW2999" s="60"/>
      <c r="EX2999" s="60"/>
      <c r="EY2999" s="60"/>
      <c r="EZ2999" s="60"/>
      <c r="FA2999" s="60"/>
      <c r="FB2999" s="60"/>
    </row>
    <row r="3000" spans="22:158" x14ac:dyDescent="0.25">
      <c r="W3000" s="33"/>
      <c r="X3000" s="33"/>
      <c r="AH3000" s="38">
        <v>100</v>
      </c>
      <c r="AI3000" s="38">
        <v>110</v>
      </c>
      <c r="AJ3000" s="38">
        <v>15050</v>
      </c>
      <c r="AK3000" s="38">
        <v>30</v>
      </c>
      <c r="AL3000" s="38">
        <v>3607158</v>
      </c>
      <c r="AM3000" s="61" t="s">
        <v>1816</v>
      </c>
      <c r="AN3000" s="61" t="s">
        <v>1696</v>
      </c>
      <c r="AO3000" s="61" t="s">
        <v>1591</v>
      </c>
      <c r="AP3000" s="61" t="s">
        <v>5036</v>
      </c>
      <c r="AQ3000" s="61" t="s">
        <v>1209</v>
      </c>
      <c r="AR3000" s="28">
        <v>432200.7</v>
      </c>
      <c r="AS3000" s="28">
        <v>504361</v>
      </c>
      <c r="AT3000" s="28">
        <v>230147</v>
      </c>
      <c r="AU3000" s="62"/>
      <c r="DV3000" s="31" t="s">
        <v>151</v>
      </c>
      <c r="DW3000" s="31" t="s">
        <v>153</v>
      </c>
      <c r="DX3000" s="63"/>
      <c r="DY3000" s="63"/>
      <c r="DZ3000" s="63"/>
      <c r="EA3000" s="167"/>
      <c r="EB3000" s="60"/>
      <c r="EC3000" s="60"/>
      <c r="ED3000" s="60"/>
      <c r="EE3000" s="60"/>
      <c r="EF3000" s="60"/>
      <c r="EG3000" s="60"/>
      <c r="EH3000" s="60"/>
      <c r="EI3000" s="60"/>
      <c r="EJ3000" s="60"/>
      <c r="EK3000" s="60"/>
      <c r="EL3000" s="60"/>
      <c r="EM3000" s="60"/>
      <c r="EN3000" s="60"/>
      <c r="EO3000" s="60"/>
      <c r="EP3000" s="60"/>
      <c r="EQ3000" s="60"/>
      <c r="ER3000" s="60"/>
      <c r="ES3000" s="60"/>
      <c r="ET3000" s="60"/>
      <c r="EU3000" s="60"/>
      <c r="EV3000" s="60"/>
      <c r="EW3000" s="60"/>
      <c r="EX3000" s="60"/>
      <c r="EY3000" s="60"/>
      <c r="EZ3000" s="60"/>
      <c r="FA3000" s="60"/>
      <c r="FB3000" s="60"/>
    </row>
    <row r="3001" spans="22:158" x14ac:dyDescent="0.25">
      <c r="W3001" s="33"/>
      <c r="X3001" s="33"/>
      <c r="AH3001" s="38">
        <v>100</v>
      </c>
      <c r="AI3001" s="38">
        <v>110</v>
      </c>
      <c r="AJ3001" s="38">
        <v>15650</v>
      </c>
      <c r="AK3001" s="38">
        <v>30</v>
      </c>
      <c r="AL3001" s="38">
        <v>3607158</v>
      </c>
      <c r="AM3001" s="61" t="s">
        <v>1816</v>
      </c>
      <c r="AN3001" s="61" t="s">
        <v>1696</v>
      </c>
      <c r="AO3001" s="61" t="s">
        <v>1604</v>
      </c>
      <c r="AP3001" s="61" t="s">
        <v>5036</v>
      </c>
      <c r="AQ3001" s="61" t="s">
        <v>1209</v>
      </c>
      <c r="AR3001" s="28">
        <v>24552.799999999999</v>
      </c>
      <c r="AS3001" s="28">
        <v>96470</v>
      </c>
      <c r="AT3001" s="28">
        <v>163756</v>
      </c>
      <c r="AU3001" s="62"/>
      <c r="DV3001" s="31" t="s">
        <v>151</v>
      </c>
      <c r="DW3001" s="31" t="s">
        <v>153</v>
      </c>
      <c r="DX3001" s="63"/>
      <c r="DY3001" s="63"/>
      <c r="DZ3001" s="63"/>
      <c r="EA3001" s="167"/>
      <c r="EB3001" s="60"/>
      <c r="EC3001" s="60"/>
      <c r="ED3001" s="60"/>
      <c r="EE3001" s="60"/>
      <c r="EF3001" s="60"/>
      <c r="EG3001" s="60"/>
      <c r="EH3001" s="60"/>
      <c r="EI3001" s="60"/>
      <c r="EJ3001" s="60"/>
      <c r="EK3001" s="60"/>
      <c r="EL3001" s="60"/>
      <c r="EM3001" s="60"/>
      <c r="EN3001" s="60"/>
      <c r="EO3001" s="60"/>
      <c r="EP3001" s="60"/>
      <c r="EQ3001" s="60"/>
      <c r="ER3001" s="60"/>
      <c r="ES3001" s="60"/>
      <c r="ET3001" s="60"/>
      <c r="EU3001" s="60"/>
      <c r="EV3001" s="60"/>
      <c r="EW3001" s="60"/>
      <c r="EX3001" s="60"/>
      <c r="EY3001" s="60"/>
      <c r="EZ3001" s="60"/>
      <c r="FA3001" s="60"/>
      <c r="FB3001" s="60"/>
    </row>
    <row r="3002" spans="22:158" x14ac:dyDescent="0.25">
      <c r="V3002" s="1"/>
      <c r="W3002" s="33"/>
      <c r="X3002" s="33"/>
      <c r="AH3002" s="38">
        <v>100</v>
      </c>
      <c r="AI3002" s="38">
        <v>110</v>
      </c>
      <c r="AJ3002" s="38">
        <v>16400</v>
      </c>
      <c r="AK3002" s="38">
        <v>30</v>
      </c>
      <c r="AL3002" s="38">
        <v>3607158</v>
      </c>
      <c r="AM3002" s="61" t="s">
        <v>1816</v>
      </c>
      <c r="AN3002" s="61" t="s">
        <v>1696</v>
      </c>
      <c r="AO3002" s="61" t="s">
        <v>1620</v>
      </c>
      <c r="AP3002" s="61" t="s">
        <v>5036</v>
      </c>
      <c r="AQ3002" s="61" t="s">
        <v>1209</v>
      </c>
      <c r="AR3002" s="28">
        <v>6896.6</v>
      </c>
      <c r="AS3002" s="28">
        <v>10987</v>
      </c>
      <c r="AT3002" s="28">
        <v>50247</v>
      </c>
      <c r="AU3002" s="62"/>
      <c r="DV3002" s="31" t="s">
        <v>151</v>
      </c>
      <c r="DW3002" s="31" t="s">
        <v>153</v>
      </c>
      <c r="DX3002" s="63"/>
      <c r="DY3002" s="63"/>
      <c r="DZ3002" s="63"/>
      <c r="EA3002" s="167"/>
      <c r="EB3002" s="60"/>
      <c r="EC3002" s="60"/>
      <c r="ED3002" s="60"/>
      <c r="EE3002" s="60"/>
      <c r="EF3002" s="60"/>
      <c r="EG3002" s="60"/>
      <c r="EH3002" s="60"/>
      <c r="EI3002" s="60"/>
      <c r="EJ3002" s="60"/>
      <c r="EK3002" s="60"/>
      <c r="EL3002" s="60"/>
      <c r="EM3002" s="60"/>
      <c r="EN3002" s="60"/>
      <c r="EO3002" s="60"/>
      <c r="EP3002" s="60"/>
      <c r="EQ3002" s="60"/>
      <c r="ER3002" s="60"/>
      <c r="ES3002" s="60"/>
      <c r="ET3002" s="60"/>
      <c r="EU3002" s="60"/>
      <c r="EV3002" s="60"/>
      <c r="EW3002" s="60"/>
      <c r="EX3002" s="60"/>
      <c r="EY3002" s="60"/>
      <c r="EZ3002" s="60"/>
      <c r="FA3002" s="60"/>
      <c r="FB3002" s="60"/>
    </row>
    <row r="3003" spans="22:158" x14ac:dyDescent="0.25">
      <c r="W3003" s="33"/>
      <c r="X3003" s="33"/>
      <c r="AH3003" s="38">
        <v>100</v>
      </c>
      <c r="AI3003" s="38">
        <v>110</v>
      </c>
      <c r="AJ3003" s="38">
        <v>16800</v>
      </c>
      <c r="AK3003" s="38">
        <v>30</v>
      </c>
      <c r="AL3003" s="38">
        <v>3607158</v>
      </c>
      <c r="AM3003" s="61" t="s">
        <v>1816</v>
      </c>
      <c r="AN3003" s="61" t="s">
        <v>1696</v>
      </c>
      <c r="AO3003" s="61" t="s">
        <v>1629</v>
      </c>
      <c r="AP3003" s="61" t="s">
        <v>5036</v>
      </c>
      <c r="AQ3003" s="61" t="s">
        <v>1209</v>
      </c>
      <c r="AR3003" s="28">
        <v>0</v>
      </c>
      <c r="AS3003" s="28">
        <v>0</v>
      </c>
      <c r="AT3003" s="28">
        <v>11007</v>
      </c>
      <c r="AU3003" s="62"/>
      <c r="DV3003" s="31" t="s">
        <v>151</v>
      </c>
      <c r="DW3003" s="31" t="s">
        <v>153</v>
      </c>
      <c r="DX3003" s="63"/>
      <c r="DY3003" s="63"/>
      <c r="DZ3003" s="63"/>
      <c r="EA3003" s="167"/>
      <c r="EB3003" s="60"/>
      <c r="EC3003" s="60"/>
      <c r="ED3003" s="60"/>
      <c r="EE3003" s="60"/>
      <c r="EF3003" s="60"/>
      <c r="EG3003" s="60"/>
      <c r="EH3003" s="60"/>
      <c r="EI3003" s="60"/>
      <c r="EJ3003" s="60"/>
      <c r="EK3003" s="60"/>
      <c r="EL3003" s="60"/>
      <c r="EM3003" s="60"/>
      <c r="EN3003" s="60"/>
      <c r="EO3003" s="60"/>
      <c r="EP3003" s="60"/>
      <c r="EQ3003" s="60"/>
      <c r="ER3003" s="60"/>
      <c r="ES3003" s="60"/>
      <c r="ET3003" s="60"/>
      <c r="EU3003" s="60"/>
      <c r="EV3003" s="60"/>
      <c r="EW3003" s="60"/>
      <c r="EX3003" s="60"/>
      <c r="EY3003" s="60"/>
      <c r="EZ3003" s="60"/>
      <c r="FA3003" s="60"/>
      <c r="FB3003" s="60"/>
    </row>
    <row r="3004" spans="22:158" x14ac:dyDescent="0.25">
      <c r="W3004" s="33"/>
      <c r="X3004" s="33"/>
      <c r="AH3004" s="38">
        <v>100</v>
      </c>
      <c r="AI3004" s="38">
        <v>110</v>
      </c>
      <c r="AJ3004" s="38">
        <v>17000</v>
      </c>
      <c r="AK3004" s="38">
        <v>30</v>
      </c>
      <c r="AL3004" s="38">
        <v>3607158</v>
      </c>
      <c r="AM3004" s="61" t="s">
        <v>1816</v>
      </c>
      <c r="AN3004" s="61" t="s">
        <v>1696</v>
      </c>
      <c r="AO3004" s="61" t="s">
        <v>1633</v>
      </c>
      <c r="AP3004" s="61" t="s">
        <v>5036</v>
      </c>
      <c r="AQ3004" s="61" t="s">
        <v>1209</v>
      </c>
      <c r="AR3004" s="28">
        <v>201055.2</v>
      </c>
      <c r="AS3004" s="28">
        <v>258429</v>
      </c>
      <c r="AT3004" s="28">
        <v>204811</v>
      </c>
      <c r="AU3004" s="62"/>
      <c r="DV3004" s="31" t="s">
        <v>151</v>
      </c>
      <c r="DW3004" s="31" t="s">
        <v>153</v>
      </c>
      <c r="DX3004" s="63"/>
      <c r="DY3004" s="63"/>
      <c r="DZ3004" s="63"/>
      <c r="EA3004" s="167"/>
      <c r="EB3004" s="60"/>
      <c r="EC3004" s="60"/>
      <c r="ED3004" s="60"/>
      <c r="EE3004" s="60"/>
      <c r="EF3004" s="60"/>
      <c r="EG3004" s="60"/>
      <c r="EH3004" s="60"/>
      <c r="EI3004" s="60"/>
      <c r="EJ3004" s="60"/>
      <c r="EK3004" s="60"/>
      <c r="EL3004" s="60"/>
      <c r="EM3004" s="60"/>
      <c r="EN3004" s="60"/>
      <c r="EO3004" s="60"/>
      <c r="EP3004" s="60"/>
      <c r="EQ3004" s="60"/>
      <c r="ER3004" s="60"/>
      <c r="ES3004" s="60"/>
      <c r="ET3004" s="60"/>
      <c r="EU3004" s="60"/>
      <c r="EV3004" s="60"/>
      <c r="EW3004" s="60"/>
      <c r="EX3004" s="60"/>
      <c r="EY3004" s="60"/>
      <c r="EZ3004" s="60"/>
      <c r="FA3004" s="60"/>
      <c r="FB3004" s="60"/>
    </row>
    <row r="3005" spans="22:158" x14ac:dyDescent="0.25">
      <c r="W3005" s="33"/>
      <c r="X3005" s="33"/>
      <c r="AH3005" s="38">
        <v>100</v>
      </c>
      <c r="AI3005" s="38">
        <v>110</v>
      </c>
      <c r="AJ3005" s="38">
        <v>17620</v>
      </c>
      <c r="AK3005" s="38">
        <v>30</v>
      </c>
      <c r="AL3005" s="38">
        <v>3607158</v>
      </c>
      <c r="AM3005" s="61" t="s">
        <v>1816</v>
      </c>
      <c r="AN3005" s="61" t="s">
        <v>1696</v>
      </c>
      <c r="AO3005" s="61" t="s">
        <v>1646</v>
      </c>
      <c r="AP3005" s="61" t="s">
        <v>5036</v>
      </c>
      <c r="AQ3005" s="61" t="s">
        <v>1209</v>
      </c>
      <c r="AR3005" s="28">
        <v>13174.4</v>
      </c>
      <c r="AS3005" s="28">
        <v>1611</v>
      </c>
      <c r="AT3005" s="28">
        <v>0</v>
      </c>
      <c r="AU3005" s="62"/>
      <c r="DV3005" s="31" t="s">
        <v>151</v>
      </c>
      <c r="DW3005" s="31" t="s">
        <v>153</v>
      </c>
      <c r="DX3005" s="63"/>
      <c r="DY3005" s="63"/>
      <c r="DZ3005" s="63"/>
      <c r="EA3005" s="167"/>
      <c r="EB3005" s="60"/>
      <c r="EC3005" s="60"/>
      <c r="ED3005" s="60"/>
      <c r="EE3005" s="60"/>
      <c r="EF3005" s="60"/>
      <c r="EG3005" s="60"/>
      <c r="EH3005" s="60"/>
      <c r="EI3005" s="60"/>
      <c r="EJ3005" s="60"/>
      <c r="EK3005" s="60"/>
      <c r="EL3005" s="60"/>
      <c r="EM3005" s="60"/>
      <c r="EN3005" s="60"/>
      <c r="EO3005" s="60"/>
      <c r="EP3005" s="60"/>
      <c r="EQ3005" s="60"/>
      <c r="ER3005" s="60"/>
      <c r="ES3005" s="60"/>
      <c r="ET3005" s="60"/>
      <c r="EU3005" s="60"/>
      <c r="EV3005" s="60"/>
      <c r="EW3005" s="60"/>
      <c r="EX3005" s="60"/>
      <c r="EY3005" s="60"/>
      <c r="EZ3005" s="60"/>
      <c r="FA3005" s="60"/>
      <c r="FB3005" s="60"/>
    </row>
    <row r="3006" spans="22:158" x14ac:dyDescent="0.25">
      <c r="W3006" s="33"/>
      <c r="X3006" s="33"/>
      <c r="AH3006" s="38">
        <v>100</v>
      </c>
      <c r="AI3006" s="38">
        <v>115</v>
      </c>
      <c r="AJ3006" s="38">
        <v>16950</v>
      </c>
      <c r="AK3006" s="38">
        <v>30</v>
      </c>
      <c r="AL3006" s="38">
        <v>3607158</v>
      </c>
      <c r="AM3006" s="61" t="s">
        <v>1816</v>
      </c>
      <c r="AN3006" s="61" t="s">
        <v>1697</v>
      </c>
      <c r="AO3006" s="61" t="s">
        <v>1632</v>
      </c>
      <c r="AP3006" s="61" t="s">
        <v>5036</v>
      </c>
      <c r="AQ3006" s="61" t="s">
        <v>1209</v>
      </c>
      <c r="AR3006" s="28">
        <v>782.7</v>
      </c>
      <c r="AS3006" s="28">
        <v>3353</v>
      </c>
      <c r="AT3006" s="28">
        <v>4519</v>
      </c>
      <c r="AU3006" s="62"/>
      <c r="DV3006" s="31" t="s">
        <v>151</v>
      </c>
      <c r="DW3006" s="31" t="s">
        <v>154</v>
      </c>
      <c r="DX3006" s="63"/>
      <c r="DY3006" s="63"/>
      <c r="DZ3006" s="63"/>
      <c r="EA3006" s="167"/>
      <c r="EB3006" s="60"/>
      <c r="EC3006" s="60"/>
      <c r="ED3006" s="60"/>
      <c r="EE3006" s="60"/>
      <c r="EF3006" s="60"/>
      <c r="EG3006" s="60"/>
      <c r="EH3006" s="60"/>
      <c r="EI3006" s="60"/>
      <c r="EJ3006" s="60"/>
      <c r="EK3006" s="60"/>
      <c r="EL3006" s="60"/>
      <c r="EM3006" s="60"/>
      <c r="EN3006" s="60"/>
      <c r="EO3006" s="60"/>
      <c r="EP3006" s="60"/>
      <c r="EQ3006" s="60"/>
      <c r="ER3006" s="60"/>
      <c r="ES3006" s="60"/>
      <c r="ET3006" s="60"/>
      <c r="EU3006" s="60"/>
      <c r="EV3006" s="60"/>
      <c r="EW3006" s="60"/>
      <c r="EX3006" s="60"/>
      <c r="EY3006" s="60"/>
      <c r="EZ3006" s="60"/>
      <c r="FA3006" s="60"/>
      <c r="FB3006" s="60"/>
    </row>
    <row r="3007" spans="22:158" x14ac:dyDescent="0.25">
      <c r="W3007" s="33"/>
      <c r="X3007" s="33"/>
      <c r="AH3007" s="38">
        <v>100</v>
      </c>
      <c r="AI3007" s="38">
        <v>115</v>
      </c>
      <c r="AJ3007" s="38">
        <v>18350</v>
      </c>
      <c r="AK3007" s="38">
        <v>30</v>
      </c>
      <c r="AL3007" s="38">
        <v>3607158</v>
      </c>
      <c r="AM3007" s="61" t="s">
        <v>1816</v>
      </c>
      <c r="AN3007" s="61" t="s">
        <v>1697</v>
      </c>
      <c r="AO3007" s="61" t="s">
        <v>1663</v>
      </c>
      <c r="AP3007" s="61" t="s">
        <v>5036</v>
      </c>
      <c r="AQ3007" s="61" t="s">
        <v>1209</v>
      </c>
      <c r="AR3007" s="28">
        <v>798.8</v>
      </c>
      <c r="AS3007" s="28">
        <v>10370</v>
      </c>
      <c r="AT3007" s="28">
        <v>0</v>
      </c>
      <c r="AU3007" s="62"/>
      <c r="DV3007" s="31" t="s">
        <v>151</v>
      </c>
      <c r="DW3007" s="31" t="s">
        <v>154</v>
      </c>
      <c r="DX3007" s="63"/>
      <c r="DY3007" s="63"/>
      <c r="DZ3007" s="63"/>
      <c r="EA3007" s="167"/>
      <c r="EB3007" s="60"/>
      <c r="EC3007" s="60"/>
      <c r="ED3007" s="60"/>
      <c r="EE3007" s="60"/>
      <c r="EF3007" s="60"/>
      <c r="EG3007" s="60"/>
      <c r="EH3007" s="60"/>
      <c r="EI3007" s="60"/>
      <c r="EJ3007" s="60"/>
      <c r="EK3007" s="60"/>
      <c r="EL3007" s="60"/>
      <c r="EM3007" s="60"/>
      <c r="EN3007" s="60"/>
      <c r="EO3007" s="60"/>
      <c r="EP3007" s="60"/>
      <c r="EQ3007" s="60"/>
      <c r="ER3007" s="60"/>
      <c r="ES3007" s="60"/>
      <c r="ET3007" s="60"/>
      <c r="EU3007" s="60"/>
      <c r="EV3007" s="60"/>
      <c r="EW3007" s="60"/>
      <c r="EX3007" s="60"/>
      <c r="EY3007" s="60"/>
      <c r="EZ3007" s="60"/>
      <c r="FA3007" s="60"/>
      <c r="FB3007" s="60"/>
    </row>
    <row r="3008" spans="22:158" x14ac:dyDescent="0.25">
      <c r="W3008" s="33"/>
      <c r="X3008" s="33"/>
      <c r="AH3008" s="38">
        <v>100</v>
      </c>
      <c r="AI3008" s="38">
        <v>115</v>
      </c>
      <c r="AJ3008" s="38">
        <v>18450</v>
      </c>
      <c r="AK3008" s="38">
        <v>30</v>
      </c>
      <c r="AL3008" s="38">
        <v>3607158</v>
      </c>
      <c r="AM3008" s="61" t="s">
        <v>1816</v>
      </c>
      <c r="AN3008" s="61" t="s">
        <v>1697</v>
      </c>
      <c r="AO3008" s="61" t="s">
        <v>1665</v>
      </c>
      <c r="AP3008" s="61" t="s">
        <v>5036</v>
      </c>
      <c r="AQ3008" s="61" t="s">
        <v>1209</v>
      </c>
      <c r="AR3008" s="28">
        <v>1707.5</v>
      </c>
      <c r="AS3008" s="28">
        <v>0</v>
      </c>
      <c r="AT3008" s="28">
        <v>0</v>
      </c>
      <c r="AU3008" s="62"/>
      <c r="DV3008" s="31" t="s">
        <v>151</v>
      </c>
      <c r="DW3008" s="31" t="s">
        <v>154</v>
      </c>
      <c r="DX3008" s="63"/>
      <c r="DY3008" s="63"/>
      <c r="DZ3008" s="63"/>
      <c r="EA3008" s="167"/>
      <c r="EB3008" s="60"/>
      <c r="EC3008" s="60"/>
      <c r="ED3008" s="60"/>
      <c r="EE3008" s="60"/>
      <c r="EF3008" s="60"/>
      <c r="EG3008" s="60"/>
      <c r="EH3008" s="60"/>
      <c r="EI3008" s="60"/>
      <c r="EJ3008" s="60"/>
      <c r="EK3008" s="60"/>
      <c r="EL3008" s="60"/>
      <c r="EM3008" s="60"/>
      <c r="EN3008" s="60"/>
      <c r="EO3008" s="60"/>
      <c r="EP3008" s="60"/>
      <c r="EQ3008" s="60"/>
      <c r="ER3008" s="60"/>
      <c r="ES3008" s="60"/>
      <c r="ET3008" s="60"/>
      <c r="EU3008" s="60"/>
      <c r="EV3008" s="60"/>
      <c r="EW3008" s="60"/>
      <c r="EX3008" s="60"/>
      <c r="EY3008" s="60"/>
      <c r="EZ3008" s="60"/>
      <c r="FA3008" s="60"/>
      <c r="FB3008" s="60"/>
    </row>
    <row r="3009" spans="22:158" x14ac:dyDescent="0.25">
      <c r="W3009" s="33"/>
      <c r="X3009" s="33"/>
      <c r="AH3009" s="38">
        <v>100</v>
      </c>
      <c r="AI3009" s="38">
        <v>120</v>
      </c>
      <c r="AJ3009" s="38">
        <v>10250</v>
      </c>
      <c r="AK3009" s="38">
        <v>30</v>
      </c>
      <c r="AL3009" s="38">
        <v>3607158</v>
      </c>
      <c r="AM3009" s="61" t="s">
        <v>1816</v>
      </c>
      <c r="AN3009" s="61" t="s">
        <v>1689</v>
      </c>
      <c r="AO3009" s="61" t="s">
        <v>5048</v>
      </c>
      <c r="AP3009" s="61" t="s">
        <v>5036</v>
      </c>
      <c r="AQ3009" s="61" t="s">
        <v>1209</v>
      </c>
      <c r="AR3009" s="28">
        <v>6162</v>
      </c>
      <c r="AS3009" s="28">
        <v>21048</v>
      </c>
      <c r="AT3009" s="28">
        <v>0</v>
      </c>
      <c r="AU3009" s="62"/>
      <c r="DV3009" s="31" t="s">
        <v>151</v>
      </c>
      <c r="DW3009" s="31" t="s">
        <v>155</v>
      </c>
      <c r="DX3009" s="63"/>
      <c r="DY3009" s="63"/>
      <c r="DZ3009" s="63"/>
      <c r="EA3009" s="167"/>
      <c r="EB3009" s="60"/>
      <c r="EC3009" s="60"/>
      <c r="ED3009" s="60"/>
      <c r="EE3009" s="60"/>
      <c r="EF3009" s="60"/>
      <c r="EG3009" s="60"/>
      <c r="EH3009" s="60"/>
      <c r="EI3009" s="60"/>
      <c r="EJ3009" s="60"/>
      <c r="EK3009" s="60"/>
      <c r="EL3009" s="60"/>
      <c r="EM3009" s="60"/>
      <c r="EN3009" s="60"/>
      <c r="EO3009" s="60"/>
      <c r="EP3009" s="60"/>
      <c r="EQ3009" s="60"/>
      <c r="ER3009" s="60"/>
      <c r="ES3009" s="60"/>
      <c r="ET3009" s="60"/>
      <c r="EU3009" s="60"/>
      <c r="EV3009" s="60"/>
      <c r="EW3009" s="60"/>
      <c r="EX3009" s="60"/>
      <c r="EY3009" s="60"/>
      <c r="EZ3009" s="60"/>
      <c r="FA3009" s="60"/>
      <c r="FB3009" s="60"/>
    </row>
    <row r="3010" spans="22:158" x14ac:dyDescent="0.25">
      <c r="W3010" s="33"/>
      <c r="X3010" s="33"/>
      <c r="AH3010" s="38">
        <v>100</v>
      </c>
      <c r="AI3010" s="38">
        <v>120</v>
      </c>
      <c r="AJ3010" s="38">
        <v>11350</v>
      </c>
      <c r="AK3010" s="38">
        <v>30</v>
      </c>
      <c r="AL3010" s="38">
        <v>3607158</v>
      </c>
      <c r="AM3010" s="61" t="s">
        <v>1816</v>
      </c>
      <c r="AN3010" s="61" t="s">
        <v>1689</v>
      </c>
      <c r="AO3010" s="61" t="s">
        <v>5070</v>
      </c>
      <c r="AP3010" s="61" t="s">
        <v>5036</v>
      </c>
      <c r="AQ3010" s="61" t="s">
        <v>1209</v>
      </c>
      <c r="AR3010" s="28">
        <v>3676</v>
      </c>
      <c r="AS3010" s="28">
        <v>0</v>
      </c>
      <c r="AT3010" s="28">
        <v>0</v>
      </c>
      <c r="AU3010" s="62"/>
      <c r="DV3010" s="31" t="s">
        <v>151</v>
      </c>
      <c r="DW3010" s="31" t="s">
        <v>155</v>
      </c>
      <c r="DX3010" s="63"/>
      <c r="DY3010" s="63"/>
      <c r="DZ3010" s="63"/>
      <c r="EA3010" s="167"/>
      <c r="EB3010" s="60"/>
      <c r="EC3010" s="60"/>
      <c r="ED3010" s="60"/>
      <c r="EE3010" s="60"/>
      <c r="EF3010" s="60"/>
      <c r="EG3010" s="60"/>
      <c r="EH3010" s="60"/>
      <c r="EI3010" s="60"/>
      <c r="EJ3010" s="60"/>
      <c r="EK3010" s="60"/>
      <c r="EL3010" s="60"/>
      <c r="EM3010" s="60"/>
      <c r="EN3010" s="60"/>
      <c r="EO3010" s="60"/>
      <c r="EP3010" s="60"/>
      <c r="EQ3010" s="60"/>
      <c r="ER3010" s="60"/>
      <c r="ES3010" s="60"/>
      <c r="ET3010" s="60"/>
      <c r="EU3010" s="60"/>
      <c r="EV3010" s="60"/>
      <c r="EW3010" s="60"/>
      <c r="EX3010" s="60"/>
      <c r="EY3010" s="60"/>
      <c r="EZ3010" s="60"/>
      <c r="FA3010" s="60"/>
      <c r="FB3010" s="60"/>
    </row>
    <row r="3011" spans="22:158" x14ac:dyDescent="0.25">
      <c r="W3011" s="33"/>
      <c r="X3011" s="33"/>
      <c r="AH3011" s="38">
        <v>100</v>
      </c>
      <c r="AI3011" s="38">
        <v>120</v>
      </c>
      <c r="AJ3011" s="38">
        <v>14550</v>
      </c>
      <c r="AK3011" s="38">
        <v>30</v>
      </c>
      <c r="AL3011" s="38">
        <v>3607158</v>
      </c>
      <c r="AM3011" s="61" t="s">
        <v>1816</v>
      </c>
      <c r="AN3011" s="61" t="s">
        <v>1689</v>
      </c>
      <c r="AO3011" s="61" t="s">
        <v>1579</v>
      </c>
      <c r="AP3011" s="61" t="s">
        <v>5036</v>
      </c>
      <c r="AQ3011" s="61" t="s">
        <v>1209</v>
      </c>
      <c r="AR3011" s="28">
        <v>166686.70000000001</v>
      </c>
      <c r="AS3011" s="28">
        <v>6066</v>
      </c>
      <c r="AT3011" s="28">
        <v>24679</v>
      </c>
      <c r="AU3011" s="62"/>
      <c r="DV3011" s="31" t="s">
        <v>151</v>
      </c>
      <c r="DW3011" s="31" t="s">
        <v>155</v>
      </c>
      <c r="DX3011" s="63"/>
      <c r="DY3011" s="63"/>
      <c r="DZ3011" s="63"/>
      <c r="EA3011" s="167"/>
      <c r="EB3011" s="60"/>
      <c r="EC3011" s="60"/>
      <c r="ED3011" s="60"/>
      <c r="EE3011" s="60"/>
      <c r="EF3011" s="60"/>
      <c r="EG3011" s="60"/>
      <c r="EH3011" s="60"/>
      <c r="EI3011" s="60"/>
      <c r="EJ3011" s="60"/>
      <c r="EK3011" s="60"/>
      <c r="EL3011" s="60"/>
      <c r="EM3011" s="60"/>
      <c r="EN3011" s="60"/>
      <c r="EO3011" s="60"/>
      <c r="EP3011" s="60"/>
      <c r="EQ3011" s="60"/>
      <c r="ER3011" s="60"/>
      <c r="ES3011" s="60"/>
      <c r="ET3011" s="60"/>
      <c r="EU3011" s="60"/>
      <c r="EV3011" s="60"/>
      <c r="EW3011" s="60"/>
      <c r="EX3011" s="60"/>
      <c r="EY3011" s="60"/>
      <c r="EZ3011" s="60"/>
      <c r="FA3011" s="60"/>
      <c r="FB3011" s="60"/>
    </row>
    <row r="3012" spans="22:158" x14ac:dyDescent="0.25">
      <c r="W3012" s="33"/>
      <c r="X3012" s="33"/>
      <c r="AH3012" s="38">
        <v>100</v>
      </c>
      <c r="AI3012" s="38">
        <v>120</v>
      </c>
      <c r="AJ3012" s="38">
        <v>14850</v>
      </c>
      <c r="AK3012" s="38">
        <v>30</v>
      </c>
      <c r="AL3012" s="38">
        <v>3607158</v>
      </c>
      <c r="AM3012" s="61" t="s">
        <v>1816</v>
      </c>
      <c r="AN3012" s="61" t="s">
        <v>1689</v>
      </c>
      <c r="AO3012" s="61" t="s">
        <v>1585</v>
      </c>
      <c r="AP3012" s="61" t="s">
        <v>5036</v>
      </c>
      <c r="AQ3012" s="61" t="s">
        <v>1209</v>
      </c>
      <c r="AR3012" s="28">
        <v>0</v>
      </c>
      <c r="AS3012" s="28">
        <v>8157</v>
      </c>
      <c r="AT3012" s="28">
        <v>3437</v>
      </c>
      <c r="AU3012" s="62"/>
      <c r="DV3012" s="31" t="s">
        <v>151</v>
      </c>
      <c r="DW3012" s="31" t="s">
        <v>155</v>
      </c>
      <c r="DX3012" s="63"/>
      <c r="DY3012" s="63"/>
      <c r="DZ3012" s="63"/>
      <c r="EA3012" s="167"/>
      <c r="EB3012" s="60"/>
      <c r="EC3012" s="60"/>
      <c r="ED3012" s="60"/>
      <c r="EE3012" s="60"/>
      <c r="EF3012" s="60"/>
      <c r="EG3012" s="60"/>
      <c r="EH3012" s="60"/>
      <c r="EI3012" s="60"/>
      <c r="EJ3012" s="60"/>
      <c r="EK3012" s="60"/>
      <c r="EL3012" s="60"/>
      <c r="EM3012" s="60"/>
      <c r="EN3012" s="60"/>
      <c r="EO3012" s="60"/>
      <c r="EP3012" s="60"/>
      <c r="EQ3012" s="60"/>
      <c r="ER3012" s="60"/>
      <c r="ES3012" s="60"/>
      <c r="ET3012" s="60"/>
      <c r="EU3012" s="60"/>
      <c r="EV3012" s="60"/>
      <c r="EW3012" s="60"/>
      <c r="EX3012" s="60"/>
      <c r="EY3012" s="60"/>
      <c r="EZ3012" s="60"/>
      <c r="FA3012" s="60"/>
      <c r="FB3012" s="60"/>
    </row>
    <row r="3013" spans="22:158" x14ac:dyDescent="0.25">
      <c r="W3013" s="33"/>
      <c r="X3013" s="33"/>
      <c r="AH3013" s="38">
        <v>100</v>
      </c>
      <c r="AI3013" s="38">
        <v>120</v>
      </c>
      <c r="AJ3013" s="38">
        <v>16610</v>
      </c>
      <c r="AK3013" s="38">
        <v>30</v>
      </c>
      <c r="AL3013" s="38">
        <v>3607158</v>
      </c>
      <c r="AM3013" s="61" t="s">
        <v>1816</v>
      </c>
      <c r="AN3013" s="61" t="s">
        <v>1689</v>
      </c>
      <c r="AO3013" s="61" t="s">
        <v>1625</v>
      </c>
      <c r="AP3013" s="61" t="s">
        <v>5036</v>
      </c>
      <c r="AQ3013" s="61" t="s">
        <v>1209</v>
      </c>
      <c r="AR3013" s="28">
        <v>0</v>
      </c>
      <c r="AS3013" s="28">
        <v>0</v>
      </c>
      <c r="AT3013" s="28">
        <v>20083</v>
      </c>
      <c r="AU3013" s="62"/>
      <c r="DV3013" s="31" t="s">
        <v>151</v>
      </c>
      <c r="DW3013" s="31" t="s">
        <v>155</v>
      </c>
      <c r="DX3013" s="63"/>
      <c r="DY3013" s="63"/>
      <c r="DZ3013" s="63"/>
      <c r="EA3013" s="167"/>
      <c r="EB3013" s="60"/>
      <c r="EC3013" s="60"/>
      <c r="ED3013" s="60"/>
      <c r="EE3013" s="60"/>
      <c r="EF3013" s="60"/>
      <c r="EG3013" s="60"/>
      <c r="EH3013" s="60"/>
      <c r="EI3013" s="60"/>
      <c r="EJ3013" s="60"/>
      <c r="EK3013" s="60"/>
      <c r="EL3013" s="60"/>
      <c r="EM3013" s="60"/>
      <c r="EN3013" s="60"/>
      <c r="EO3013" s="60"/>
      <c r="EP3013" s="60"/>
      <c r="EQ3013" s="60"/>
      <c r="ER3013" s="60"/>
      <c r="ES3013" s="60"/>
      <c r="ET3013" s="60"/>
      <c r="EU3013" s="60"/>
      <c r="EV3013" s="60"/>
      <c r="EW3013" s="60"/>
      <c r="EX3013" s="60"/>
      <c r="EY3013" s="60"/>
      <c r="EZ3013" s="60"/>
      <c r="FA3013" s="60"/>
      <c r="FB3013" s="60"/>
    </row>
    <row r="3014" spans="22:158" x14ac:dyDescent="0.25">
      <c r="W3014" s="33"/>
      <c r="X3014" s="33"/>
      <c r="AH3014" s="38">
        <v>100</v>
      </c>
      <c r="AI3014" s="38">
        <v>120</v>
      </c>
      <c r="AJ3014" s="38">
        <v>17550</v>
      </c>
      <c r="AK3014" s="38">
        <v>30</v>
      </c>
      <c r="AL3014" s="38">
        <v>3607158</v>
      </c>
      <c r="AM3014" s="61" t="s">
        <v>1816</v>
      </c>
      <c r="AN3014" s="61" t="s">
        <v>1689</v>
      </c>
      <c r="AO3014" s="61" t="s">
        <v>1645</v>
      </c>
      <c r="AP3014" s="61" t="s">
        <v>5036</v>
      </c>
      <c r="AQ3014" s="61" t="s">
        <v>1209</v>
      </c>
      <c r="AR3014" s="28">
        <v>29754.1</v>
      </c>
      <c r="AS3014" s="28">
        <v>103288</v>
      </c>
      <c r="AT3014" s="28">
        <v>10428</v>
      </c>
      <c r="AU3014" s="62"/>
      <c r="DV3014" s="31" t="s">
        <v>151</v>
      </c>
      <c r="DW3014" s="31" t="s">
        <v>155</v>
      </c>
      <c r="DX3014" s="63"/>
      <c r="DY3014" s="63"/>
      <c r="DZ3014" s="63"/>
      <c r="EA3014" s="167"/>
      <c r="EB3014" s="60"/>
      <c r="EC3014" s="60"/>
      <c r="ED3014" s="60"/>
      <c r="EE3014" s="60"/>
      <c r="EF3014" s="60"/>
      <c r="EG3014" s="60"/>
      <c r="EH3014" s="60"/>
      <c r="EI3014" s="60"/>
      <c r="EJ3014" s="60"/>
      <c r="EK3014" s="60"/>
      <c r="EL3014" s="60"/>
      <c r="EM3014" s="60"/>
      <c r="EN3014" s="60"/>
      <c r="EO3014" s="60"/>
      <c r="EP3014" s="60"/>
      <c r="EQ3014" s="60"/>
      <c r="ER3014" s="60"/>
      <c r="ES3014" s="60"/>
      <c r="ET3014" s="60"/>
      <c r="EU3014" s="60"/>
      <c r="EV3014" s="60"/>
      <c r="EW3014" s="60"/>
      <c r="EX3014" s="60"/>
      <c r="EY3014" s="60"/>
      <c r="EZ3014" s="60"/>
      <c r="FA3014" s="60"/>
      <c r="FB3014" s="60"/>
    </row>
    <row r="3015" spans="22:158" x14ac:dyDescent="0.25">
      <c r="W3015" s="33"/>
      <c r="X3015" s="33"/>
      <c r="AH3015" s="38">
        <v>100</v>
      </c>
      <c r="AI3015" s="38">
        <v>125</v>
      </c>
      <c r="AJ3015" s="38">
        <v>10600</v>
      </c>
      <c r="AK3015" s="38">
        <v>30</v>
      </c>
      <c r="AL3015" s="38">
        <v>3607158</v>
      </c>
      <c r="AM3015" s="61" t="s">
        <v>1816</v>
      </c>
      <c r="AN3015" s="61" t="s">
        <v>1692</v>
      </c>
      <c r="AO3015" s="61" t="s">
        <v>5055</v>
      </c>
      <c r="AP3015" s="61" t="s">
        <v>5036</v>
      </c>
      <c r="AQ3015" s="61" t="s">
        <v>1209</v>
      </c>
      <c r="AR3015" s="28">
        <v>51880.7</v>
      </c>
      <c r="AS3015" s="28">
        <v>1156</v>
      </c>
      <c r="AT3015" s="28">
        <v>0</v>
      </c>
      <c r="AU3015" s="62"/>
      <c r="DV3015" s="31" t="s">
        <v>151</v>
      </c>
      <c r="DW3015" s="31" t="s">
        <v>156</v>
      </c>
      <c r="DX3015" s="63"/>
      <c r="DY3015" s="63"/>
      <c r="DZ3015" s="63"/>
      <c r="EA3015" s="167"/>
      <c r="EB3015" s="60"/>
      <c r="EC3015" s="60"/>
      <c r="ED3015" s="60"/>
      <c r="EE3015" s="60"/>
      <c r="EF3015" s="60"/>
      <c r="EG3015" s="60"/>
      <c r="EH3015" s="60"/>
      <c r="EI3015" s="60"/>
      <c r="EJ3015" s="60"/>
      <c r="EK3015" s="60"/>
      <c r="EL3015" s="60"/>
      <c r="EM3015" s="60"/>
      <c r="EN3015" s="60"/>
      <c r="EO3015" s="60"/>
      <c r="EP3015" s="60"/>
      <c r="EQ3015" s="60"/>
      <c r="ER3015" s="60"/>
      <c r="ES3015" s="60"/>
      <c r="ET3015" s="60"/>
      <c r="EU3015" s="60"/>
      <c r="EV3015" s="60"/>
      <c r="EW3015" s="60"/>
      <c r="EX3015" s="60"/>
      <c r="EY3015" s="60"/>
      <c r="EZ3015" s="60"/>
      <c r="FA3015" s="60"/>
      <c r="FB3015" s="60"/>
    </row>
    <row r="3016" spans="22:158" x14ac:dyDescent="0.25">
      <c r="W3016" s="33"/>
      <c r="X3016" s="33"/>
      <c r="AH3016" s="38">
        <v>100</v>
      </c>
      <c r="AI3016" s="38">
        <v>125</v>
      </c>
      <c r="AJ3016" s="38">
        <v>11730</v>
      </c>
      <c r="AK3016" s="38">
        <v>30</v>
      </c>
      <c r="AL3016" s="38">
        <v>3607158</v>
      </c>
      <c r="AM3016" s="61" t="s">
        <v>1816</v>
      </c>
      <c r="AN3016" s="61" t="s">
        <v>1692</v>
      </c>
      <c r="AO3016" s="61" t="s">
        <v>5079</v>
      </c>
      <c r="AP3016" s="61" t="s">
        <v>5036</v>
      </c>
      <c r="AQ3016" s="61" t="s">
        <v>1209</v>
      </c>
      <c r="AR3016" s="28">
        <v>96949.5</v>
      </c>
      <c r="AS3016" s="28">
        <v>42712</v>
      </c>
      <c r="AT3016" s="28">
        <v>0</v>
      </c>
      <c r="AU3016" s="62"/>
      <c r="DV3016" s="31" t="s">
        <v>151</v>
      </c>
      <c r="DW3016" s="31" t="s">
        <v>156</v>
      </c>
      <c r="DX3016" s="63"/>
      <c r="DY3016" s="63"/>
      <c r="DZ3016" s="63"/>
      <c r="EA3016" s="167"/>
      <c r="EB3016" s="60"/>
      <c r="EC3016" s="60"/>
      <c r="ED3016" s="60"/>
      <c r="EE3016" s="60"/>
      <c r="EF3016" s="60"/>
      <c r="EG3016" s="60"/>
      <c r="EH3016" s="60"/>
      <c r="EI3016" s="60"/>
      <c r="EJ3016" s="60"/>
      <c r="EK3016" s="60"/>
      <c r="EL3016" s="60"/>
      <c r="EM3016" s="60"/>
      <c r="EN3016" s="60"/>
      <c r="EO3016" s="60"/>
      <c r="EP3016" s="60"/>
      <c r="EQ3016" s="60"/>
      <c r="ER3016" s="60"/>
      <c r="ES3016" s="60"/>
      <c r="ET3016" s="60"/>
      <c r="EU3016" s="60"/>
      <c r="EV3016" s="60"/>
      <c r="EW3016" s="60"/>
      <c r="EX3016" s="60"/>
      <c r="EY3016" s="60"/>
      <c r="EZ3016" s="60"/>
      <c r="FA3016" s="60"/>
      <c r="FB3016" s="60"/>
    </row>
    <row r="3017" spans="22:158" x14ac:dyDescent="0.25">
      <c r="W3017" s="33"/>
      <c r="X3017" s="33"/>
      <c r="AH3017" s="38">
        <v>100</v>
      </c>
      <c r="AI3017" s="38">
        <v>125</v>
      </c>
      <c r="AJ3017" s="38">
        <v>11800</v>
      </c>
      <c r="AK3017" s="38">
        <v>30</v>
      </c>
      <c r="AL3017" s="38">
        <v>3607158</v>
      </c>
      <c r="AM3017" s="61" t="s">
        <v>1816</v>
      </c>
      <c r="AN3017" s="61" t="s">
        <v>1692</v>
      </c>
      <c r="AO3017" s="61" t="s">
        <v>5081</v>
      </c>
      <c r="AP3017" s="61" t="s">
        <v>5036</v>
      </c>
      <c r="AQ3017" s="61" t="s">
        <v>1209</v>
      </c>
      <c r="AR3017" s="28">
        <v>7398.4</v>
      </c>
      <c r="AS3017" s="28">
        <v>11477</v>
      </c>
      <c r="AT3017" s="28">
        <v>0</v>
      </c>
      <c r="AU3017" s="62"/>
      <c r="DV3017" s="31" t="s">
        <v>151</v>
      </c>
      <c r="DW3017" s="31" t="s">
        <v>156</v>
      </c>
      <c r="DX3017" s="63"/>
      <c r="DY3017" s="63"/>
      <c r="DZ3017" s="63"/>
      <c r="EA3017" s="167"/>
      <c r="EB3017" s="60"/>
      <c r="EC3017" s="60"/>
      <c r="ED3017" s="60"/>
      <c r="EE3017" s="60"/>
      <c r="EF3017" s="60"/>
      <c r="EG3017" s="60"/>
      <c r="EH3017" s="60"/>
      <c r="EI3017" s="60"/>
      <c r="EJ3017" s="60"/>
      <c r="EK3017" s="60"/>
      <c r="EL3017" s="60"/>
      <c r="EM3017" s="60"/>
      <c r="EN3017" s="60"/>
      <c r="EO3017" s="60"/>
      <c r="EP3017" s="60"/>
      <c r="EQ3017" s="60"/>
      <c r="ER3017" s="60"/>
      <c r="ES3017" s="60"/>
      <c r="ET3017" s="60"/>
      <c r="EU3017" s="60"/>
      <c r="EV3017" s="60"/>
      <c r="EW3017" s="60"/>
      <c r="EX3017" s="60"/>
      <c r="EY3017" s="60"/>
      <c r="EZ3017" s="60"/>
      <c r="FA3017" s="60"/>
      <c r="FB3017" s="60"/>
    </row>
    <row r="3018" spans="22:158" x14ac:dyDescent="0.25">
      <c r="W3018" s="33"/>
      <c r="X3018" s="33"/>
      <c r="AH3018" s="38">
        <v>100</v>
      </c>
      <c r="AI3018" s="38">
        <v>125</v>
      </c>
      <c r="AJ3018" s="38">
        <v>12250</v>
      </c>
      <c r="AK3018" s="38">
        <v>30</v>
      </c>
      <c r="AL3018" s="38">
        <v>3607158</v>
      </c>
      <c r="AM3018" s="61" t="s">
        <v>1816</v>
      </c>
      <c r="AN3018" s="61" t="s">
        <v>1692</v>
      </c>
      <c r="AO3018" s="61" t="s">
        <v>5089</v>
      </c>
      <c r="AP3018" s="61" t="s">
        <v>5036</v>
      </c>
      <c r="AQ3018" s="61" t="s">
        <v>1209</v>
      </c>
      <c r="AR3018" s="28">
        <v>0</v>
      </c>
      <c r="AS3018" s="28">
        <v>0</v>
      </c>
      <c r="AT3018" s="28">
        <v>39</v>
      </c>
      <c r="AU3018" s="62"/>
      <c r="DV3018" s="31" t="s">
        <v>151</v>
      </c>
      <c r="DW3018" s="31" t="s">
        <v>156</v>
      </c>
      <c r="DX3018" s="63"/>
      <c r="DY3018" s="63"/>
      <c r="DZ3018" s="63"/>
      <c r="EA3018" s="167"/>
      <c r="EB3018" s="60"/>
      <c r="EC3018" s="60"/>
      <c r="ED3018" s="60"/>
      <c r="EE3018" s="60"/>
      <c r="EF3018" s="60"/>
      <c r="EG3018" s="60"/>
      <c r="EH3018" s="60"/>
      <c r="EI3018" s="60"/>
      <c r="EJ3018" s="60"/>
      <c r="EK3018" s="60"/>
      <c r="EL3018" s="60"/>
      <c r="EM3018" s="60"/>
      <c r="EN3018" s="60"/>
      <c r="EO3018" s="60"/>
      <c r="EP3018" s="60"/>
      <c r="EQ3018" s="60"/>
      <c r="ER3018" s="60"/>
      <c r="ES3018" s="60"/>
      <c r="ET3018" s="60"/>
      <c r="EU3018" s="60"/>
      <c r="EV3018" s="60"/>
      <c r="EW3018" s="60"/>
      <c r="EX3018" s="60"/>
      <c r="EY3018" s="60"/>
      <c r="EZ3018" s="60"/>
      <c r="FA3018" s="60"/>
      <c r="FB3018" s="60"/>
    </row>
    <row r="3019" spans="22:158" x14ac:dyDescent="0.25">
      <c r="W3019" s="33"/>
      <c r="X3019" s="33"/>
      <c r="AH3019" s="38">
        <v>100</v>
      </c>
      <c r="AI3019" s="38">
        <v>125</v>
      </c>
      <c r="AJ3019" s="38">
        <v>13200</v>
      </c>
      <c r="AK3019" s="38">
        <v>30</v>
      </c>
      <c r="AL3019" s="38">
        <v>3607158</v>
      </c>
      <c r="AM3019" s="61" t="s">
        <v>1816</v>
      </c>
      <c r="AN3019" s="61" t="s">
        <v>1692</v>
      </c>
      <c r="AO3019" s="61" t="s">
        <v>5106</v>
      </c>
      <c r="AP3019" s="61" t="s">
        <v>5036</v>
      </c>
      <c r="AQ3019" s="61" t="s">
        <v>1209</v>
      </c>
      <c r="AR3019" s="28">
        <v>0</v>
      </c>
      <c r="AS3019" s="28">
        <v>0</v>
      </c>
      <c r="AT3019" s="28">
        <v>0</v>
      </c>
      <c r="AU3019" s="62"/>
      <c r="DV3019" s="31" t="s">
        <v>151</v>
      </c>
      <c r="DW3019" s="31" t="s">
        <v>156</v>
      </c>
      <c r="DX3019" s="63"/>
      <c r="DY3019" s="63"/>
      <c r="DZ3019" s="63"/>
      <c r="EA3019" s="167"/>
      <c r="EB3019" s="60"/>
      <c r="EC3019" s="60"/>
      <c r="ED3019" s="60"/>
      <c r="EE3019" s="60"/>
      <c r="EF3019" s="60"/>
      <c r="EG3019" s="60"/>
      <c r="EH3019" s="60"/>
      <c r="EI3019" s="60"/>
      <c r="EJ3019" s="60"/>
      <c r="EK3019" s="60"/>
      <c r="EL3019" s="60"/>
      <c r="EM3019" s="60"/>
      <c r="EN3019" s="60"/>
      <c r="EO3019" s="60"/>
      <c r="EP3019" s="60"/>
      <c r="EQ3019" s="60"/>
      <c r="ER3019" s="60"/>
      <c r="ES3019" s="60"/>
      <c r="ET3019" s="60"/>
      <c r="EU3019" s="60"/>
      <c r="EV3019" s="60"/>
      <c r="EW3019" s="60"/>
      <c r="EX3019" s="60"/>
      <c r="EY3019" s="60"/>
      <c r="EZ3019" s="60"/>
      <c r="FA3019" s="60"/>
      <c r="FB3019" s="60"/>
    </row>
    <row r="3020" spans="22:158" x14ac:dyDescent="0.25">
      <c r="W3020" s="33"/>
      <c r="X3020" s="33"/>
      <c r="AH3020" s="38">
        <v>100</v>
      </c>
      <c r="AI3020" s="38">
        <v>125</v>
      </c>
      <c r="AJ3020" s="38">
        <v>13350</v>
      </c>
      <c r="AK3020" s="38">
        <v>30</v>
      </c>
      <c r="AL3020" s="38">
        <v>3607158</v>
      </c>
      <c r="AM3020" s="61" t="s">
        <v>1816</v>
      </c>
      <c r="AN3020" s="61" t="s">
        <v>1692</v>
      </c>
      <c r="AO3020" s="61" t="s">
        <v>5109</v>
      </c>
      <c r="AP3020" s="61" t="s">
        <v>5036</v>
      </c>
      <c r="AQ3020" s="61" t="s">
        <v>1209</v>
      </c>
      <c r="AR3020" s="28">
        <v>28842</v>
      </c>
      <c r="AS3020" s="28">
        <v>19203</v>
      </c>
      <c r="AT3020" s="28">
        <v>2819</v>
      </c>
      <c r="AU3020" s="62"/>
      <c r="DV3020" s="31" t="s">
        <v>151</v>
      </c>
      <c r="DW3020" s="31" t="s">
        <v>156</v>
      </c>
      <c r="DX3020" s="63"/>
      <c r="DY3020" s="63"/>
      <c r="DZ3020" s="63"/>
      <c r="EA3020" s="167"/>
      <c r="EB3020" s="60"/>
      <c r="EC3020" s="60"/>
      <c r="ED3020" s="60"/>
      <c r="EE3020" s="60"/>
      <c r="EF3020" s="60"/>
      <c r="EG3020" s="60"/>
      <c r="EH3020" s="60"/>
      <c r="EI3020" s="60"/>
      <c r="EJ3020" s="60"/>
      <c r="EK3020" s="60"/>
      <c r="EL3020" s="60"/>
      <c r="EM3020" s="60"/>
      <c r="EN3020" s="60"/>
      <c r="EO3020" s="60"/>
      <c r="EP3020" s="60"/>
      <c r="EQ3020" s="60"/>
      <c r="ER3020" s="60"/>
      <c r="ES3020" s="60"/>
      <c r="ET3020" s="60"/>
      <c r="EU3020" s="60"/>
      <c r="EV3020" s="60"/>
      <c r="EW3020" s="60"/>
      <c r="EX3020" s="60"/>
      <c r="EY3020" s="60"/>
      <c r="EZ3020" s="60"/>
      <c r="FA3020" s="60"/>
      <c r="FB3020" s="60"/>
    </row>
    <row r="3021" spans="22:158" x14ac:dyDescent="0.25">
      <c r="V3021" s="1"/>
      <c r="W3021" s="33"/>
      <c r="X3021" s="33"/>
      <c r="AH3021" s="38">
        <v>100</v>
      </c>
      <c r="AI3021" s="38">
        <v>125</v>
      </c>
      <c r="AJ3021" s="38">
        <v>13750</v>
      </c>
      <c r="AK3021" s="38">
        <v>30</v>
      </c>
      <c r="AL3021" s="38">
        <v>3607158</v>
      </c>
      <c r="AM3021" s="61" t="s">
        <v>1816</v>
      </c>
      <c r="AN3021" s="61" t="s">
        <v>1692</v>
      </c>
      <c r="AO3021" s="61" t="s">
        <v>5119</v>
      </c>
      <c r="AP3021" s="61" t="s">
        <v>5036</v>
      </c>
      <c r="AQ3021" s="61" t="s">
        <v>1209</v>
      </c>
      <c r="AR3021" s="28">
        <v>0</v>
      </c>
      <c r="AS3021" s="28">
        <v>30392</v>
      </c>
      <c r="AT3021" s="28">
        <v>3244</v>
      </c>
      <c r="AU3021" s="62"/>
      <c r="DV3021" s="31" t="s">
        <v>151</v>
      </c>
      <c r="DW3021" s="31" t="s">
        <v>156</v>
      </c>
      <c r="DX3021" s="63"/>
      <c r="DY3021" s="63"/>
      <c r="DZ3021" s="63"/>
      <c r="EA3021" s="167"/>
      <c r="EB3021" s="60"/>
      <c r="EC3021" s="60"/>
      <c r="ED3021" s="60"/>
      <c r="EE3021" s="60"/>
      <c r="EF3021" s="60"/>
      <c r="EG3021" s="60"/>
      <c r="EH3021" s="60"/>
      <c r="EI3021" s="60"/>
      <c r="EJ3021" s="60"/>
      <c r="EK3021" s="60"/>
      <c r="EL3021" s="60"/>
      <c r="EM3021" s="60"/>
      <c r="EN3021" s="60"/>
      <c r="EO3021" s="60"/>
      <c r="EP3021" s="60"/>
      <c r="EQ3021" s="60"/>
      <c r="ER3021" s="60"/>
      <c r="ES3021" s="60"/>
      <c r="ET3021" s="60"/>
      <c r="EU3021" s="60"/>
      <c r="EV3021" s="60"/>
      <c r="EW3021" s="60"/>
      <c r="EX3021" s="60"/>
      <c r="EY3021" s="60"/>
      <c r="EZ3021" s="60"/>
      <c r="FA3021" s="60"/>
      <c r="FB3021" s="60"/>
    </row>
    <row r="3022" spans="22:158" x14ac:dyDescent="0.25">
      <c r="W3022" s="33"/>
      <c r="X3022" s="33"/>
      <c r="AH3022" s="38">
        <v>100</v>
      </c>
      <c r="AI3022" s="38">
        <v>125</v>
      </c>
      <c r="AJ3022" s="38">
        <v>14350</v>
      </c>
      <c r="AK3022" s="38">
        <v>30</v>
      </c>
      <c r="AL3022" s="38">
        <v>3607158</v>
      </c>
      <c r="AM3022" s="61" t="s">
        <v>1816</v>
      </c>
      <c r="AN3022" s="61" t="s">
        <v>1692</v>
      </c>
      <c r="AO3022" s="61" t="s">
        <v>1575</v>
      </c>
      <c r="AP3022" s="61" t="s">
        <v>5036</v>
      </c>
      <c r="AQ3022" s="61" t="s">
        <v>1209</v>
      </c>
      <c r="AR3022" s="28">
        <v>33707</v>
      </c>
      <c r="AS3022" s="28">
        <v>64489</v>
      </c>
      <c r="AT3022" s="28">
        <v>0</v>
      </c>
      <c r="AU3022" s="62"/>
      <c r="DV3022" s="31" t="s">
        <v>151</v>
      </c>
      <c r="DW3022" s="31" t="s">
        <v>156</v>
      </c>
      <c r="DX3022" s="63"/>
      <c r="DY3022" s="63"/>
      <c r="DZ3022" s="63"/>
      <c r="EA3022" s="167"/>
      <c r="EB3022" s="60"/>
      <c r="EC3022" s="60"/>
      <c r="ED3022" s="60"/>
      <c r="EE3022" s="60"/>
      <c r="EF3022" s="60"/>
      <c r="EG3022" s="60"/>
      <c r="EH3022" s="60"/>
      <c r="EI3022" s="60"/>
      <c r="EJ3022" s="60"/>
      <c r="EK3022" s="60"/>
      <c r="EL3022" s="60"/>
      <c r="EM3022" s="60"/>
      <c r="EN3022" s="60"/>
      <c r="EO3022" s="60"/>
      <c r="EP3022" s="60"/>
      <c r="EQ3022" s="60"/>
      <c r="ER3022" s="60"/>
      <c r="ES3022" s="60"/>
      <c r="ET3022" s="60"/>
      <c r="EU3022" s="60"/>
      <c r="EV3022" s="60"/>
      <c r="EW3022" s="60"/>
      <c r="EX3022" s="60"/>
      <c r="EY3022" s="60"/>
      <c r="EZ3022" s="60"/>
      <c r="FA3022" s="60"/>
      <c r="FB3022" s="60"/>
    </row>
    <row r="3023" spans="22:158" x14ac:dyDescent="0.25">
      <c r="W3023" s="33"/>
      <c r="X3023" s="33"/>
      <c r="AH3023" s="38">
        <v>100</v>
      </c>
      <c r="AI3023" s="38">
        <v>125</v>
      </c>
      <c r="AJ3023" s="38">
        <v>15000</v>
      </c>
      <c r="AK3023" s="38">
        <v>30</v>
      </c>
      <c r="AL3023" s="38">
        <v>3607158</v>
      </c>
      <c r="AM3023" s="61" t="s">
        <v>1816</v>
      </c>
      <c r="AN3023" s="61" t="s">
        <v>1692</v>
      </c>
      <c r="AO3023" s="61" t="s">
        <v>1590</v>
      </c>
      <c r="AP3023" s="61" t="s">
        <v>5036</v>
      </c>
      <c r="AQ3023" s="61" t="s">
        <v>1209</v>
      </c>
      <c r="AR3023" s="28">
        <v>0</v>
      </c>
      <c r="AS3023" s="28">
        <v>0</v>
      </c>
      <c r="AT3023" s="28">
        <v>4133</v>
      </c>
      <c r="AU3023" s="62"/>
      <c r="DV3023" s="31" t="s">
        <v>151</v>
      </c>
      <c r="DW3023" s="31" t="s">
        <v>156</v>
      </c>
      <c r="DX3023" s="63"/>
      <c r="DY3023" s="63"/>
      <c r="DZ3023" s="63"/>
      <c r="EA3023" s="167"/>
      <c r="EB3023" s="60"/>
      <c r="EC3023" s="60"/>
      <c r="ED3023" s="60"/>
      <c r="EE3023" s="60"/>
      <c r="EF3023" s="60"/>
      <c r="EG3023" s="60"/>
      <c r="EH3023" s="60"/>
      <c r="EI3023" s="60"/>
      <c r="EJ3023" s="60"/>
      <c r="EK3023" s="60"/>
      <c r="EL3023" s="60"/>
      <c r="EM3023" s="60"/>
      <c r="EN3023" s="60"/>
      <c r="EO3023" s="60"/>
      <c r="EP3023" s="60"/>
      <c r="EQ3023" s="60"/>
      <c r="ER3023" s="60"/>
      <c r="ES3023" s="60"/>
      <c r="ET3023" s="60"/>
      <c r="EU3023" s="60"/>
      <c r="EV3023" s="60"/>
      <c r="EW3023" s="60"/>
      <c r="EX3023" s="60"/>
      <c r="EY3023" s="60"/>
      <c r="EZ3023" s="60"/>
      <c r="FA3023" s="60"/>
      <c r="FB3023" s="60"/>
    </row>
    <row r="3024" spans="22:158" x14ac:dyDescent="0.25">
      <c r="W3024" s="33"/>
      <c r="X3024" s="33"/>
      <c r="AH3024" s="38">
        <v>100</v>
      </c>
      <c r="AI3024" s="38">
        <v>125</v>
      </c>
      <c r="AJ3024" s="38">
        <v>15700</v>
      </c>
      <c r="AK3024" s="38">
        <v>30</v>
      </c>
      <c r="AL3024" s="38">
        <v>3607158</v>
      </c>
      <c r="AM3024" s="61" t="s">
        <v>1816</v>
      </c>
      <c r="AN3024" s="61" t="s">
        <v>1692</v>
      </c>
      <c r="AO3024" s="61" t="s">
        <v>1605</v>
      </c>
      <c r="AP3024" s="61" t="s">
        <v>5036</v>
      </c>
      <c r="AQ3024" s="61" t="s">
        <v>1209</v>
      </c>
      <c r="AR3024" s="28">
        <v>7756.6</v>
      </c>
      <c r="AS3024" s="28">
        <v>454921</v>
      </c>
      <c r="AT3024" s="28">
        <v>5368</v>
      </c>
      <c r="AU3024" s="62"/>
      <c r="DV3024" s="31" t="s">
        <v>151</v>
      </c>
      <c r="DW3024" s="31" t="s">
        <v>156</v>
      </c>
      <c r="DX3024" s="63"/>
      <c r="DY3024" s="63"/>
      <c r="DZ3024" s="63"/>
      <c r="EA3024" s="167"/>
      <c r="EB3024" s="60"/>
      <c r="EC3024" s="60"/>
      <c r="ED3024" s="60"/>
      <c r="EE3024" s="60"/>
      <c r="EF3024" s="60"/>
      <c r="EG3024" s="60"/>
      <c r="EH3024" s="60"/>
      <c r="EI3024" s="60"/>
      <c r="EJ3024" s="60"/>
      <c r="EK3024" s="60"/>
      <c r="EL3024" s="60"/>
      <c r="EM3024" s="60"/>
      <c r="EN3024" s="60"/>
      <c r="EO3024" s="60"/>
      <c r="EP3024" s="60"/>
      <c r="EQ3024" s="60"/>
      <c r="ER3024" s="60"/>
      <c r="ES3024" s="60"/>
      <c r="ET3024" s="60"/>
      <c r="EU3024" s="60"/>
      <c r="EV3024" s="60"/>
      <c r="EW3024" s="60"/>
      <c r="EX3024" s="60"/>
      <c r="EY3024" s="60"/>
      <c r="EZ3024" s="60"/>
      <c r="FA3024" s="60"/>
      <c r="FB3024" s="60"/>
    </row>
    <row r="3025" spans="22:158" x14ac:dyDescent="0.25">
      <c r="W3025" s="33"/>
      <c r="X3025" s="33"/>
      <c r="AH3025" s="38">
        <v>100</v>
      </c>
      <c r="AI3025" s="38">
        <v>125</v>
      </c>
      <c r="AJ3025" s="38">
        <v>16380</v>
      </c>
      <c r="AK3025" s="38">
        <v>30</v>
      </c>
      <c r="AL3025" s="38">
        <v>3607158</v>
      </c>
      <c r="AM3025" s="61" t="s">
        <v>1816</v>
      </c>
      <c r="AN3025" s="61" t="s">
        <v>1692</v>
      </c>
      <c r="AO3025" s="61" t="s">
        <v>894</v>
      </c>
      <c r="AP3025" s="61" t="s">
        <v>5036</v>
      </c>
      <c r="AQ3025" s="61" t="s">
        <v>1209</v>
      </c>
      <c r="AR3025" s="28">
        <v>31205.7</v>
      </c>
      <c r="AS3025" s="28">
        <v>0</v>
      </c>
      <c r="AT3025" s="28">
        <v>0</v>
      </c>
      <c r="AU3025" s="62"/>
      <c r="DV3025" s="31" t="s">
        <v>151</v>
      </c>
      <c r="DW3025" s="31" t="s">
        <v>156</v>
      </c>
      <c r="DX3025" s="63"/>
      <c r="DY3025" s="63"/>
      <c r="DZ3025" s="63"/>
      <c r="EA3025" s="167"/>
      <c r="EB3025" s="60"/>
      <c r="EC3025" s="60"/>
      <c r="ED3025" s="60"/>
      <c r="EE3025" s="60"/>
      <c r="EF3025" s="60"/>
      <c r="EG3025" s="60"/>
      <c r="EH3025" s="60"/>
      <c r="EI3025" s="60"/>
      <c r="EJ3025" s="60"/>
      <c r="EK3025" s="60"/>
      <c r="EL3025" s="60"/>
      <c r="EM3025" s="60"/>
      <c r="EN3025" s="60"/>
      <c r="EO3025" s="60"/>
      <c r="EP3025" s="60"/>
      <c r="EQ3025" s="60"/>
      <c r="ER3025" s="60"/>
      <c r="ES3025" s="60"/>
      <c r="ET3025" s="60"/>
      <c r="EU3025" s="60"/>
      <c r="EV3025" s="60"/>
      <c r="EW3025" s="60"/>
      <c r="EX3025" s="60"/>
      <c r="EY3025" s="60"/>
      <c r="EZ3025" s="60"/>
      <c r="FA3025" s="60"/>
      <c r="FB3025" s="60"/>
    </row>
    <row r="3026" spans="22:158" x14ac:dyDescent="0.25">
      <c r="V3026" s="1"/>
      <c r="W3026" s="33"/>
      <c r="X3026" s="33"/>
      <c r="AH3026" s="38">
        <v>100</v>
      </c>
      <c r="AI3026" s="38">
        <v>125</v>
      </c>
      <c r="AJ3026" s="38">
        <v>16420</v>
      </c>
      <c r="AK3026" s="38">
        <v>30</v>
      </c>
      <c r="AL3026" s="38">
        <v>3607158</v>
      </c>
      <c r="AM3026" s="61" t="s">
        <v>1816</v>
      </c>
      <c r="AN3026" s="61" t="s">
        <v>1692</v>
      </c>
      <c r="AO3026" s="61" t="s">
        <v>1621</v>
      </c>
      <c r="AP3026" s="61" t="s">
        <v>5036</v>
      </c>
      <c r="AQ3026" s="61" t="s">
        <v>1209</v>
      </c>
      <c r="AR3026" s="28">
        <v>0</v>
      </c>
      <c r="AS3026" s="28">
        <v>0</v>
      </c>
      <c r="AT3026" s="28">
        <v>4866</v>
      </c>
      <c r="AU3026" s="62"/>
      <c r="DV3026" s="31" t="s">
        <v>151</v>
      </c>
      <c r="DW3026" s="31" t="s">
        <v>156</v>
      </c>
      <c r="DX3026" s="63"/>
      <c r="DY3026" s="63"/>
      <c r="DZ3026" s="63"/>
      <c r="EA3026" s="167"/>
      <c r="EB3026" s="60"/>
      <c r="EC3026" s="60"/>
      <c r="ED3026" s="60"/>
      <c r="EE3026" s="60"/>
      <c r="EF3026" s="60"/>
      <c r="EG3026" s="60"/>
      <c r="EH3026" s="60"/>
      <c r="EI3026" s="60"/>
      <c r="EJ3026" s="60"/>
      <c r="EK3026" s="60"/>
      <c r="EL3026" s="60"/>
      <c r="EM3026" s="60"/>
      <c r="EN3026" s="60"/>
      <c r="EO3026" s="60"/>
      <c r="EP3026" s="60"/>
      <c r="EQ3026" s="60"/>
      <c r="ER3026" s="60"/>
      <c r="ES3026" s="60"/>
      <c r="ET3026" s="60"/>
      <c r="EU3026" s="60"/>
      <c r="EV3026" s="60"/>
      <c r="EW3026" s="60"/>
      <c r="EX3026" s="60"/>
      <c r="EY3026" s="60"/>
      <c r="EZ3026" s="60"/>
      <c r="FA3026" s="60"/>
      <c r="FB3026" s="60"/>
    </row>
    <row r="3027" spans="22:158" x14ac:dyDescent="0.25">
      <c r="W3027" s="33"/>
      <c r="X3027" s="33"/>
      <c r="AH3027" s="38">
        <v>100</v>
      </c>
      <c r="AI3027" s="38">
        <v>130</v>
      </c>
      <c r="AJ3027" s="38">
        <v>10110</v>
      </c>
      <c r="AK3027" s="38">
        <v>30</v>
      </c>
      <c r="AL3027" s="38">
        <v>3607158</v>
      </c>
      <c r="AM3027" s="61" t="s">
        <v>1816</v>
      </c>
      <c r="AN3027" s="61" t="s">
        <v>1687</v>
      </c>
      <c r="AO3027" s="61" t="s">
        <v>5045</v>
      </c>
      <c r="AP3027" s="61" t="s">
        <v>5036</v>
      </c>
      <c r="AQ3027" s="61" t="s">
        <v>1209</v>
      </c>
      <c r="AR3027" s="28">
        <v>0</v>
      </c>
      <c r="AS3027" s="28">
        <v>0</v>
      </c>
      <c r="AT3027" s="28">
        <v>5330</v>
      </c>
      <c r="AU3027" s="62"/>
      <c r="DV3027" s="31" t="s">
        <v>151</v>
      </c>
      <c r="DW3027" s="31" t="s">
        <v>157</v>
      </c>
      <c r="DX3027" s="63"/>
      <c r="DY3027" s="63"/>
      <c r="DZ3027" s="63"/>
      <c r="EA3027" s="167"/>
      <c r="EB3027" s="60"/>
      <c r="EC3027" s="60"/>
      <c r="ED3027" s="60"/>
      <c r="EE3027" s="60"/>
      <c r="EF3027" s="60"/>
      <c r="EG3027" s="60"/>
      <c r="EH3027" s="60"/>
      <c r="EI3027" s="60"/>
      <c r="EJ3027" s="60"/>
      <c r="EK3027" s="60"/>
      <c r="EL3027" s="60"/>
      <c r="EM3027" s="60"/>
      <c r="EN3027" s="60"/>
      <c r="EO3027" s="60"/>
      <c r="EP3027" s="60"/>
      <c r="EQ3027" s="60"/>
      <c r="ER3027" s="60"/>
      <c r="ES3027" s="60"/>
      <c r="ET3027" s="60"/>
      <c r="EU3027" s="60"/>
      <c r="EV3027" s="60"/>
      <c r="EW3027" s="60"/>
      <c r="EX3027" s="60"/>
      <c r="EY3027" s="60"/>
      <c r="EZ3027" s="60"/>
      <c r="FA3027" s="60"/>
      <c r="FB3027" s="60"/>
    </row>
    <row r="3028" spans="22:158" x14ac:dyDescent="0.25">
      <c r="V3028" s="1"/>
      <c r="W3028" s="33"/>
      <c r="X3028" s="33"/>
      <c r="AH3028" s="38">
        <v>100</v>
      </c>
      <c r="AI3028" s="38">
        <v>130</v>
      </c>
      <c r="AJ3028" s="38">
        <v>13010</v>
      </c>
      <c r="AK3028" s="38">
        <v>30</v>
      </c>
      <c r="AL3028" s="38">
        <v>3607158</v>
      </c>
      <c r="AM3028" s="61" t="s">
        <v>1816</v>
      </c>
      <c r="AN3028" s="61" t="s">
        <v>1687</v>
      </c>
      <c r="AO3028" s="61" t="s">
        <v>5102</v>
      </c>
      <c r="AP3028" s="61" t="s">
        <v>5036</v>
      </c>
      <c r="AQ3028" s="61" t="s">
        <v>1209</v>
      </c>
      <c r="AR3028" s="28">
        <v>2416.1999999999998</v>
      </c>
      <c r="AS3028" s="28">
        <v>0</v>
      </c>
      <c r="AT3028" s="28">
        <v>0</v>
      </c>
      <c r="AU3028" s="62"/>
      <c r="DV3028" s="31" t="s">
        <v>151</v>
      </c>
      <c r="DW3028" s="31" t="s">
        <v>157</v>
      </c>
      <c r="DX3028" s="63"/>
      <c r="DY3028" s="63"/>
      <c r="DZ3028" s="63"/>
      <c r="EA3028" s="167"/>
      <c r="EB3028" s="60"/>
      <c r="EC3028" s="60"/>
      <c r="ED3028" s="60"/>
      <c r="EE3028" s="60"/>
      <c r="EF3028" s="60"/>
      <c r="EG3028" s="60"/>
      <c r="EH3028" s="60"/>
      <c r="EI3028" s="60"/>
      <c r="EJ3028" s="60"/>
      <c r="EK3028" s="60"/>
      <c r="EL3028" s="60"/>
      <c r="EM3028" s="60"/>
      <c r="EN3028" s="60"/>
      <c r="EO3028" s="60"/>
      <c r="EP3028" s="60"/>
      <c r="EQ3028" s="60"/>
      <c r="ER3028" s="60"/>
      <c r="ES3028" s="60"/>
      <c r="ET3028" s="60"/>
      <c r="EU3028" s="60"/>
      <c r="EV3028" s="60"/>
      <c r="EW3028" s="60"/>
      <c r="EX3028" s="60"/>
      <c r="EY3028" s="60"/>
      <c r="EZ3028" s="60"/>
      <c r="FA3028" s="60"/>
      <c r="FB3028" s="60"/>
    </row>
    <row r="3029" spans="22:158" x14ac:dyDescent="0.25">
      <c r="W3029" s="33"/>
      <c r="X3029" s="33"/>
      <c r="AH3029" s="38">
        <v>100</v>
      </c>
      <c r="AI3029" s="38">
        <v>130</v>
      </c>
      <c r="AJ3029" s="38">
        <v>13550</v>
      </c>
      <c r="AK3029" s="38">
        <v>30</v>
      </c>
      <c r="AL3029" s="38">
        <v>3607158</v>
      </c>
      <c r="AM3029" s="61" t="s">
        <v>1816</v>
      </c>
      <c r="AN3029" s="61" t="s">
        <v>1687</v>
      </c>
      <c r="AO3029" s="61" t="s">
        <v>5114</v>
      </c>
      <c r="AP3029" s="61" t="s">
        <v>5036</v>
      </c>
      <c r="AQ3029" s="61" t="s">
        <v>1209</v>
      </c>
      <c r="AR3029" s="28">
        <v>827.1</v>
      </c>
      <c r="AS3029" s="28">
        <v>0</v>
      </c>
      <c r="AT3029" s="28">
        <v>0</v>
      </c>
      <c r="AU3029" s="62"/>
      <c r="DV3029" s="31" t="s">
        <v>151</v>
      </c>
      <c r="DW3029" s="31" t="s">
        <v>157</v>
      </c>
      <c r="DX3029" s="63"/>
      <c r="DY3029" s="63"/>
      <c r="DZ3029" s="63"/>
      <c r="EA3029" s="167"/>
      <c r="EB3029" s="60"/>
      <c r="EC3029" s="60"/>
      <c r="ED3029" s="60"/>
      <c r="EE3029" s="60"/>
      <c r="EF3029" s="60"/>
      <c r="EG3029" s="60"/>
      <c r="EH3029" s="60"/>
      <c r="EI3029" s="60"/>
      <c r="EJ3029" s="60"/>
      <c r="EK3029" s="60"/>
      <c r="EL3029" s="60"/>
      <c r="EM3029" s="60"/>
      <c r="EN3029" s="60"/>
      <c r="EO3029" s="60"/>
      <c r="EP3029" s="60"/>
      <c r="EQ3029" s="60"/>
      <c r="ER3029" s="60"/>
      <c r="ES3029" s="60"/>
      <c r="ET3029" s="60"/>
      <c r="EU3029" s="60"/>
      <c r="EV3029" s="60"/>
      <c r="EW3029" s="60"/>
      <c r="EX3029" s="60"/>
      <c r="EY3029" s="60"/>
      <c r="EZ3029" s="60"/>
      <c r="FA3029" s="60"/>
      <c r="FB3029" s="60"/>
    </row>
    <row r="3030" spans="22:158" x14ac:dyDescent="0.25">
      <c r="W3030" s="33"/>
      <c r="X3030" s="33"/>
      <c r="AH3030" s="38">
        <v>100</v>
      </c>
      <c r="AI3030" s="38">
        <v>130</v>
      </c>
      <c r="AJ3030" s="38">
        <v>13650</v>
      </c>
      <c r="AK3030" s="38">
        <v>30</v>
      </c>
      <c r="AL3030" s="38">
        <v>3607158</v>
      </c>
      <c r="AM3030" s="61" t="s">
        <v>1816</v>
      </c>
      <c r="AN3030" s="61" t="s">
        <v>1687</v>
      </c>
      <c r="AO3030" s="61" t="s">
        <v>5116</v>
      </c>
      <c r="AP3030" s="61" t="s">
        <v>5036</v>
      </c>
      <c r="AQ3030" s="61" t="s">
        <v>1209</v>
      </c>
      <c r="AR3030" s="28">
        <v>30538.9</v>
      </c>
      <c r="AS3030" s="28">
        <v>24200</v>
      </c>
      <c r="AT3030" s="28">
        <v>10660</v>
      </c>
      <c r="AU3030" s="62"/>
      <c r="DV3030" s="31" t="s">
        <v>151</v>
      </c>
      <c r="DW3030" s="31" t="s">
        <v>157</v>
      </c>
      <c r="DX3030" s="63"/>
      <c r="DY3030" s="63"/>
      <c r="DZ3030" s="63"/>
      <c r="EA3030" s="167"/>
      <c r="EB3030" s="60"/>
      <c r="EC3030" s="60"/>
      <c r="ED3030" s="60"/>
      <c r="EE3030" s="60"/>
      <c r="EF3030" s="60"/>
      <c r="EG3030" s="60"/>
      <c r="EH3030" s="60"/>
      <c r="EI3030" s="60"/>
      <c r="EJ3030" s="60"/>
      <c r="EK3030" s="60"/>
      <c r="EL3030" s="60"/>
      <c r="EM3030" s="60"/>
      <c r="EN3030" s="60"/>
      <c r="EO3030" s="60"/>
      <c r="EP3030" s="60"/>
      <c r="EQ3030" s="60"/>
      <c r="ER3030" s="60"/>
      <c r="ES3030" s="60"/>
      <c r="ET3030" s="60"/>
      <c r="EU3030" s="60"/>
      <c r="EV3030" s="60"/>
      <c r="EW3030" s="60"/>
      <c r="EX3030" s="60"/>
      <c r="EY3030" s="60"/>
      <c r="EZ3030" s="60"/>
      <c r="FA3030" s="60"/>
      <c r="FB3030" s="60"/>
    </row>
    <row r="3031" spans="22:158" x14ac:dyDescent="0.25">
      <c r="V3031" s="1"/>
      <c r="W3031" s="33"/>
      <c r="X3031" s="33"/>
      <c r="AH3031" s="38">
        <v>100</v>
      </c>
      <c r="AI3031" s="38">
        <v>130</v>
      </c>
      <c r="AJ3031" s="38">
        <v>13660</v>
      </c>
      <c r="AK3031" s="38">
        <v>30</v>
      </c>
      <c r="AL3031" s="38">
        <v>3607158</v>
      </c>
      <c r="AM3031" s="61" t="s">
        <v>1816</v>
      </c>
      <c r="AN3031" s="61" t="s">
        <v>1687</v>
      </c>
      <c r="AO3031" s="61" t="s">
        <v>5117</v>
      </c>
      <c r="AP3031" s="61" t="s">
        <v>5036</v>
      </c>
      <c r="AQ3031" s="61" t="s">
        <v>1209</v>
      </c>
      <c r="AR3031" s="28">
        <v>8411.2000000000007</v>
      </c>
      <c r="AS3031" s="28">
        <v>19855</v>
      </c>
      <c r="AT3031" s="28">
        <v>0</v>
      </c>
      <c r="AU3031" s="62"/>
      <c r="DV3031" s="31" t="s">
        <v>151</v>
      </c>
      <c r="DW3031" s="31" t="s">
        <v>157</v>
      </c>
      <c r="DX3031" s="63"/>
      <c r="DY3031" s="63"/>
      <c r="DZ3031" s="63"/>
      <c r="EA3031" s="167"/>
      <c r="EB3031" s="60"/>
      <c r="EC3031" s="60"/>
      <c r="ED3031" s="60"/>
      <c r="EE3031" s="60"/>
      <c r="EF3031" s="60"/>
      <c r="EG3031" s="60"/>
      <c r="EH3031" s="60"/>
      <c r="EI3031" s="60"/>
      <c r="EJ3031" s="60"/>
      <c r="EK3031" s="60"/>
      <c r="EL3031" s="60"/>
      <c r="EM3031" s="60"/>
      <c r="EN3031" s="60"/>
      <c r="EO3031" s="60"/>
      <c r="EP3031" s="60"/>
      <c r="EQ3031" s="60"/>
      <c r="ER3031" s="60"/>
      <c r="ES3031" s="60"/>
      <c r="ET3031" s="60"/>
      <c r="EU3031" s="60"/>
      <c r="EV3031" s="60"/>
      <c r="EW3031" s="60"/>
      <c r="EX3031" s="60"/>
      <c r="EY3031" s="60"/>
      <c r="EZ3031" s="60"/>
      <c r="FA3031" s="60"/>
      <c r="FB3031" s="60"/>
    </row>
    <row r="3032" spans="22:158" x14ac:dyDescent="0.25">
      <c r="W3032" s="33"/>
      <c r="X3032" s="33"/>
      <c r="AH3032" s="38">
        <v>100</v>
      </c>
      <c r="AI3032" s="38">
        <v>130</v>
      </c>
      <c r="AJ3032" s="38">
        <v>14200</v>
      </c>
      <c r="AK3032" s="38">
        <v>30</v>
      </c>
      <c r="AL3032" s="38">
        <v>3607158</v>
      </c>
      <c r="AM3032" s="61" t="s">
        <v>1816</v>
      </c>
      <c r="AN3032" s="61" t="s">
        <v>1687</v>
      </c>
      <c r="AO3032" s="61" t="s">
        <v>5127</v>
      </c>
      <c r="AP3032" s="61" t="s">
        <v>5036</v>
      </c>
      <c r="AQ3032" s="61" t="s">
        <v>1209</v>
      </c>
      <c r="AR3032" s="28">
        <v>3158.6</v>
      </c>
      <c r="AS3032" s="28">
        <v>343261</v>
      </c>
      <c r="AT3032" s="28">
        <v>56851</v>
      </c>
      <c r="AU3032" s="62"/>
      <c r="DV3032" s="31" t="s">
        <v>151</v>
      </c>
      <c r="DW3032" s="31" t="s">
        <v>157</v>
      </c>
      <c r="DX3032" s="63"/>
      <c r="DY3032" s="63"/>
      <c r="DZ3032" s="63"/>
      <c r="EA3032" s="167"/>
      <c r="EB3032" s="60"/>
      <c r="EC3032" s="60"/>
      <c r="ED3032" s="60"/>
      <c r="EE3032" s="60"/>
      <c r="EF3032" s="60"/>
      <c r="EG3032" s="60"/>
      <c r="EH3032" s="60"/>
      <c r="EI3032" s="60"/>
      <c r="EJ3032" s="60"/>
      <c r="EK3032" s="60"/>
      <c r="EL3032" s="60"/>
      <c r="EM3032" s="60"/>
      <c r="EN3032" s="60"/>
      <c r="EO3032" s="60"/>
      <c r="EP3032" s="60"/>
      <c r="EQ3032" s="60"/>
      <c r="ER3032" s="60"/>
      <c r="ES3032" s="60"/>
      <c r="ET3032" s="60"/>
      <c r="EU3032" s="60"/>
      <c r="EV3032" s="60"/>
      <c r="EW3032" s="60"/>
      <c r="EX3032" s="60"/>
      <c r="EY3032" s="60"/>
      <c r="EZ3032" s="60"/>
      <c r="FA3032" s="60"/>
      <c r="FB3032" s="60"/>
    </row>
    <row r="3033" spans="22:158" x14ac:dyDescent="0.25">
      <c r="W3033" s="33"/>
      <c r="X3033" s="33"/>
      <c r="AH3033" s="38">
        <v>100</v>
      </c>
      <c r="AI3033" s="38">
        <v>130</v>
      </c>
      <c r="AJ3033" s="38">
        <v>14920</v>
      </c>
      <c r="AK3033" s="38">
        <v>30</v>
      </c>
      <c r="AL3033" s="38">
        <v>3607158</v>
      </c>
      <c r="AM3033" s="61" t="s">
        <v>1816</v>
      </c>
      <c r="AN3033" s="61" t="s">
        <v>1687</v>
      </c>
      <c r="AO3033" s="61" t="s">
        <v>1588</v>
      </c>
      <c r="AP3033" s="61" t="s">
        <v>5036</v>
      </c>
      <c r="AQ3033" s="61" t="s">
        <v>1209</v>
      </c>
      <c r="AR3033" s="28">
        <v>16309.9</v>
      </c>
      <c r="AS3033" s="28">
        <v>7654</v>
      </c>
      <c r="AT3033" s="28">
        <v>0</v>
      </c>
      <c r="AU3033" s="62"/>
      <c r="DV3033" s="31" t="s">
        <v>151</v>
      </c>
      <c r="DW3033" s="31" t="s">
        <v>157</v>
      </c>
      <c r="DX3033" s="63"/>
      <c r="DY3033" s="63"/>
      <c r="DZ3033" s="63"/>
      <c r="EA3033" s="167"/>
      <c r="EB3033" s="60"/>
      <c r="EC3033" s="60"/>
      <c r="ED3033" s="60"/>
      <c r="EE3033" s="60"/>
      <c r="EF3033" s="60"/>
      <c r="EG3033" s="60"/>
      <c r="EH3033" s="60"/>
      <c r="EI3033" s="60"/>
      <c r="EJ3033" s="60"/>
      <c r="EK3033" s="60"/>
      <c r="EL3033" s="60"/>
      <c r="EM3033" s="60"/>
      <c r="EN3033" s="60"/>
      <c r="EO3033" s="60"/>
      <c r="EP3033" s="60"/>
      <c r="EQ3033" s="60"/>
      <c r="ER3033" s="60"/>
      <c r="ES3033" s="60"/>
      <c r="ET3033" s="60"/>
      <c r="EU3033" s="60"/>
      <c r="EV3033" s="60"/>
      <c r="EW3033" s="60"/>
      <c r="EX3033" s="60"/>
      <c r="EY3033" s="60"/>
      <c r="EZ3033" s="60"/>
      <c r="FA3033" s="60"/>
      <c r="FB3033" s="60"/>
    </row>
    <row r="3034" spans="22:158" x14ac:dyDescent="0.25">
      <c r="W3034" s="33"/>
      <c r="X3034" s="33"/>
      <c r="AH3034" s="38">
        <v>100</v>
      </c>
      <c r="AI3034" s="38">
        <v>130</v>
      </c>
      <c r="AJ3034" s="38">
        <v>16300</v>
      </c>
      <c r="AK3034" s="38">
        <v>30</v>
      </c>
      <c r="AL3034" s="38">
        <v>3607158</v>
      </c>
      <c r="AM3034" s="61" t="s">
        <v>1816</v>
      </c>
      <c r="AN3034" s="61" t="s">
        <v>1687</v>
      </c>
      <c r="AO3034" s="61" t="s">
        <v>1617</v>
      </c>
      <c r="AP3034" s="61" t="s">
        <v>5036</v>
      </c>
      <c r="AQ3034" s="61" t="s">
        <v>1209</v>
      </c>
      <c r="AR3034" s="28">
        <v>0</v>
      </c>
      <c r="AS3034" s="28">
        <v>0</v>
      </c>
      <c r="AT3034" s="28">
        <v>4596</v>
      </c>
      <c r="AU3034" s="62"/>
      <c r="DV3034" s="31" t="s">
        <v>151</v>
      </c>
      <c r="DW3034" s="31" t="s">
        <v>157</v>
      </c>
      <c r="DX3034" s="63"/>
      <c r="DY3034" s="63"/>
      <c r="DZ3034" s="63"/>
      <c r="EA3034" s="167"/>
      <c r="EB3034" s="60"/>
      <c r="EC3034" s="60"/>
      <c r="ED3034" s="60"/>
      <c r="EE3034" s="60"/>
      <c r="EF3034" s="60"/>
      <c r="EG3034" s="60"/>
      <c r="EH3034" s="60"/>
      <c r="EI3034" s="60"/>
      <c r="EJ3034" s="60"/>
      <c r="EK3034" s="60"/>
      <c r="EL3034" s="60"/>
      <c r="EM3034" s="60"/>
      <c r="EN3034" s="60"/>
      <c r="EO3034" s="60"/>
      <c r="EP3034" s="60"/>
      <c r="EQ3034" s="60"/>
      <c r="ER3034" s="60"/>
      <c r="ES3034" s="60"/>
      <c r="ET3034" s="60"/>
      <c r="EU3034" s="60"/>
      <c r="EV3034" s="60"/>
      <c r="EW3034" s="60"/>
      <c r="EX3034" s="60"/>
      <c r="EY3034" s="60"/>
      <c r="EZ3034" s="60"/>
      <c r="FA3034" s="60"/>
      <c r="FB3034" s="60"/>
    </row>
    <row r="3035" spans="22:158" x14ac:dyDescent="0.25">
      <c r="W3035" s="33"/>
      <c r="X3035" s="33"/>
      <c r="AH3035" s="38">
        <v>100</v>
      </c>
      <c r="AI3035" s="38">
        <v>130</v>
      </c>
      <c r="AJ3035" s="38">
        <v>16500</v>
      </c>
      <c r="AK3035" s="38">
        <v>30</v>
      </c>
      <c r="AL3035" s="38">
        <v>3607158</v>
      </c>
      <c r="AM3035" s="61" t="s">
        <v>1816</v>
      </c>
      <c r="AN3035" s="61" t="s">
        <v>1687</v>
      </c>
      <c r="AO3035" s="61" t="s">
        <v>1623</v>
      </c>
      <c r="AP3035" s="61" t="s">
        <v>5036</v>
      </c>
      <c r="AQ3035" s="61" t="s">
        <v>1209</v>
      </c>
      <c r="AR3035" s="28">
        <v>0</v>
      </c>
      <c r="AS3035" s="28">
        <v>0</v>
      </c>
      <c r="AT3035" s="28">
        <v>14715</v>
      </c>
      <c r="AU3035" s="62"/>
      <c r="DV3035" s="31" t="s">
        <v>151</v>
      </c>
      <c r="DW3035" s="31" t="s">
        <v>157</v>
      </c>
      <c r="DX3035" s="63"/>
      <c r="DY3035" s="63"/>
      <c r="DZ3035" s="63"/>
      <c r="EA3035" s="167"/>
      <c r="EB3035" s="60"/>
      <c r="EC3035" s="60"/>
      <c r="ED3035" s="60"/>
      <c r="EE3035" s="60"/>
      <c r="EF3035" s="60"/>
      <c r="EG3035" s="60"/>
      <c r="EH3035" s="60"/>
      <c r="EI3035" s="60"/>
      <c r="EJ3035" s="60"/>
      <c r="EK3035" s="60"/>
      <c r="EL3035" s="60"/>
      <c r="EM3035" s="60"/>
      <c r="EN3035" s="60"/>
      <c r="EO3035" s="60"/>
      <c r="EP3035" s="60"/>
      <c r="EQ3035" s="60"/>
      <c r="ER3035" s="60"/>
      <c r="ES3035" s="60"/>
      <c r="ET3035" s="60"/>
      <c r="EU3035" s="60"/>
      <c r="EV3035" s="60"/>
      <c r="EW3035" s="60"/>
      <c r="EX3035" s="60"/>
      <c r="EY3035" s="60"/>
      <c r="EZ3035" s="60"/>
      <c r="FA3035" s="60"/>
      <c r="FB3035" s="60"/>
    </row>
    <row r="3036" spans="22:158" x14ac:dyDescent="0.25">
      <c r="V3036" s="1"/>
      <c r="W3036" s="33"/>
      <c r="X3036" s="33"/>
      <c r="AH3036" s="38">
        <v>100</v>
      </c>
      <c r="AI3036" s="38">
        <v>130</v>
      </c>
      <c r="AJ3036" s="38">
        <v>17300</v>
      </c>
      <c r="AK3036" s="38">
        <v>30</v>
      </c>
      <c r="AL3036" s="38">
        <v>3607158</v>
      </c>
      <c r="AM3036" s="61" t="s">
        <v>1816</v>
      </c>
      <c r="AN3036" s="61" t="s">
        <v>1687</v>
      </c>
      <c r="AO3036" s="61" t="s">
        <v>1639</v>
      </c>
      <c r="AP3036" s="61" t="s">
        <v>5036</v>
      </c>
      <c r="AQ3036" s="61" t="s">
        <v>1209</v>
      </c>
      <c r="AR3036" s="28">
        <v>0</v>
      </c>
      <c r="AS3036" s="28">
        <v>0</v>
      </c>
      <c r="AT3036" s="28">
        <v>1390</v>
      </c>
      <c r="AU3036" s="62"/>
      <c r="DV3036" s="31" t="s">
        <v>151</v>
      </c>
      <c r="DW3036" s="31" t="s">
        <v>157</v>
      </c>
      <c r="DX3036" s="63"/>
      <c r="DY3036" s="63"/>
      <c r="DZ3036" s="63"/>
      <c r="EA3036" s="167"/>
      <c r="EB3036" s="60"/>
      <c r="EC3036" s="60"/>
      <c r="ED3036" s="60"/>
      <c r="EE3036" s="60"/>
      <c r="EF3036" s="60"/>
      <c r="EG3036" s="60"/>
      <c r="EH3036" s="60"/>
      <c r="EI3036" s="60"/>
      <c r="EJ3036" s="60"/>
      <c r="EK3036" s="60"/>
      <c r="EL3036" s="60"/>
      <c r="EM3036" s="60"/>
      <c r="EN3036" s="60"/>
      <c r="EO3036" s="60"/>
      <c r="EP3036" s="60"/>
      <c r="EQ3036" s="60"/>
      <c r="ER3036" s="60"/>
      <c r="ES3036" s="60"/>
      <c r="ET3036" s="60"/>
      <c r="EU3036" s="60"/>
      <c r="EV3036" s="60"/>
      <c r="EW3036" s="60"/>
      <c r="EX3036" s="60"/>
      <c r="EY3036" s="60"/>
      <c r="EZ3036" s="60"/>
      <c r="FA3036" s="60"/>
      <c r="FB3036" s="60"/>
    </row>
    <row r="3037" spans="22:158" x14ac:dyDescent="0.25">
      <c r="W3037" s="33"/>
      <c r="X3037" s="33"/>
      <c r="AH3037" s="38">
        <v>100</v>
      </c>
      <c r="AI3037" s="38">
        <v>130</v>
      </c>
      <c r="AJ3037" s="38">
        <v>17310</v>
      </c>
      <c r="AK3037" s="38">
        <v>30</v>
      </c>
      <c r="AL3037" s="38">
        <v>3607158</v>
      </c>
      <c r="AM3037" s="61" t="s">
        <v>1816</v>
      </c>
      <c r="AN3037" s="61" t="s">
        <v>1687</v>
      </c>
      <c r="AO3037" s="61" t="s">
        <v>1640</v>
      </c>
      <c r="AP3037" s="61" t="s">
        <v>5036</v>
      </c>
      <c r="AQ3037" s="61" t="s">
        <v>1209</v>
      </c>
      <c r="AR3037" s="28">
        <v>96960</v>
      </c>
      <c r="AS3037" s="28">
        <v>24878</v>
      </c>
      <c r="AT3037" s="28">
        <v>0</v>
      </c>
      <c r="AU3037" s="62"/>
      <c r="DV3037" s="31" t="s">
        <v>151</v>
      </c>
      <c r="DW3037" s="31" t="s">
        <v>157</v>
      </c>
      <c r="DX3037" s="63"/>
      <c r="DY3037" s="63"/>
      <c r="DZ3037" s="63"/>
      <c r="EA3037" s="167"/>
      <c r="EB3037" s="60"/>
      <c r="EC3037" s="60"/>
      <c r="ED3037" s="60"/>
      <c r="EE3037" s="60"/>
      <c r="EF3037" s="60"/>
      <c r="EG3037" s="60"/>
      <c r="EH3037" s="60"/>
      <c r="EI3037" s="60"/>
      <c r="EJ3037" s="60"/>
      <c r="EK3037" s="60"/>
      <c r="EL3037" s="60"/>
      <c r="EM3037" s="60"/>
      <c r="EN3037" s="60"/>
      <c r="EO3037" s="60"/>
      <c r="EP3037" s="60"/>
      <c r="EQ3037" s="60"/>
      <c r="ER3037" s="60"/>
      <c r="ES3037" s="60"/>
      <c r="ET3037" s="60"/>
      <c r="EU3037" s="60"/>
      <c r="EV3037" s="60"/>
      <c r="EW3037" s="60"/>
      <c r="EX3037" s="60"/>
      <c r="EY3037" s="60"/>
      <c r="EZ3037" s="60"/>
      <c r="FA3037" s="60"/>
      <c r="FB3037" s="60"/>
    </row>
    <row r="3038" spans="22:158" x14ac:dyDescent="0.25">
      <c r="W3038" s="33"/>
      <c r="X3038" s="33"/>
      <c r="AH3038" s="38">
        <v>100</v>
      </c>
      <c r="AI3038" s="38">
        <v>130</v>
      </c>
      <c r="AJ3038" s="38">
        <v>17400</v>
      </c>
      <c r="AK3038" s="38">
        <v>30</v>
      </c>
      <c r="AL3038" s="38">
        <v>3607158</v>
      </c>
      <c r="AM3038" s="61" t="s">
        <v>1816</v>
      </c>
      <c r="AN3038" s="61" t="s">
        <v>1687</v>
      </c>
      <c r="AO3038" s="61" t="s">
        <v>1642</v>
      </c>
      <c r="AP3038" s="61" t="s">
        <v>5036</v>
      </c>
      <c r="AQ3038" s="61" t="s">
        <v>1209</v>
      </c>
      <c r="AR3038" s="28">
        <v>497095.3</v>
      </c>
      <c r="AS3038" s="28">
        <v>368298</v>
      </c>
      <c r="AT3038" s="28">
        <v>558779</v>
      </c>
      <c r="AU3038" s="62"/>
      <c r="DV3038" s="31" t="s">
        <v>151</v>
      </c>
      <c r="DW3038" s="31" t="s">
        <v>157</v>
      </c>
      <c r="DX3038" s="63"/>
      <c r="DY3038" s="63"/>
      <c r="DZ3038" s="63"/>
      <c r="EA3038" s="167"/>
      <c r="EB3038" s="60"/>
      <c r="EC3038" s="60"/>
      <c r="ED3038" s="60"/>
      <c r="EE3038" s="60"/>
      <c r="EF3038" s="60"/>
      <c r="EG3038" s="60"/>
      <c r="EH3038" s="60"/>
      <c r="EI3038" s="60"/>
      <c r="EJ3038" s="60"/>
      <c r="EK3038" s="60"/>
      <c r="EL3038" s="60"/>
      <c r="EM3038" s="60"/>
      <c r="EN3038" s="60"/>
      <c r="EO3038" s="60"/>
      <c r="EP3038" s="60"/>
      <c r="EQ3038" s="60"/>
      <c r="ER3038" s="60"/>
      <c r="ES3038" s="60"/>
      <c r="ET3038" s="60"/>
      <c r="EU3038" s="60"/>
      <c r="EV3038" s="60"/>
      <c r="EW3038" s="60"/>
      <c r="EX3038" s="60"/>
      <c r="EY3038" s="60"/>
      <c r="EZ3038" s="60"/>
      <c r="FA3038" s="60"/>
      <c r="FB3038" s="60"/>
    </row>
    <row r="3039" spans="22:158" x14ac:dyDescent="0.25">
      <c r="V3039" s="1"/>
      <c r="W3039" s="33"/>
      <c r="X3039" s="33"/>
      <c r="AH3039" s="38">
        <v>100</v>
      </c>
      <c r="AI3039" s="38">
        <v>130</v>
      </c>
      <c r="AJ3039" s="38">
        <v>17650</v>
      </c>
      <c r="AK3039" s="38">
        <v>30</v>
      </c>
      <c r="AL3039" s="38">
        <v>3607158</v>
      </c>
      <c r="AM3039" s="61" t="s">
        <v>1816</v>
      </c>
      <c r="AN3039" s="61" t="s">
        <v>1687</v>
      </c>
      <c r="AO3039" s="61" t="s">
        <v>1648</v>
      </c>
      <c r="AP3039" s="61" t="s">
        <v>5036</v>
      </c>
      <c r="AQ3039" s="61" t="s">
        <v>1209</v>
      </c>
      <c r="AR3039" s="28">
        <v>2269.1</v>
      </c>
      <c r="AS3039" s="28">
        <v>0</v>
      </c>
      <c r="AT3039" s="28">
        <v>0</v>
      </c>
      <c r="AU3039" s="62"/>
      <c r="DV3039" s="31" t="s">
        <v>151</v>
      </c>
      <c r="DW3039" s="31" t="s">
        <v>157</v>
      </c>
      <c r="DX3039" s="63"/>
      <c r="DY3039" s="63"/>
      <c r="DZ3039" s="63"/>
      <c r="EA3039" s="167"/>
      <c r="EB3039" s="60"/>
      <c r="EC3039" s="60"/>
      <c r="ED3039" s="60"/>
      <c r="EE3039" s="60"/>
      <c r="EF3039" s="60"/>
      <c r="EG3039" s="60"/>
      <c r="EH3039" s="60"/>
      <c r="EI3039" s="60"/>
      <c r="EJ3039" s="60"/>
      <c r="EK3039" s="60"/>
      <c r="EL3039" s="60"/>
      <c r="EM3039" s="60"/>
      <c r="EN3039" s="60"/>
      <c r="EO3039" s="60"/>
      <c r="EP3039" s="60"/>
      <c r="EQ3039" s="60"/>
      <c r="ER3039" s="60"/>
      <c r="ES3039" s="60"/>
      <c r="ET3039" s="60"/>
      <c r="EU3039" s="60"/>
      <c r="EV3039" s="60"/>
      <c r="EW3039" s="60"/>
      <c r="EX3039" s="60"/>
      <c r="EY3039" s="60"/>
      <c r="EZ3039" s="60"/>
      <c r="FA3039" s="60"/>
      <c r="FB3039" s="60"/>
    </row>
    <row r="3040" spans="22:158" x14ac:dyDescent="0.25">
      <c r="W3040" s="33"/>
      <c r="X3040" s="33"/>
      <c r="AH3040" s="38">
        <v>100</v>
      </c>
      <c r="AI3040" s="38">
        <v>135</v>
      </c>
      <c r="AJ3040" s="38">
        <v>11150</v>
      </c>
      <c r="AK3040" s="38">
        <v>30</v>
      </c>
      <c r="AL3040" s="38">
        <v>3607158</v>
      </c>
      <c r="AM3040" s="61" t="s">
        <v>1816</v>
      </c>
      <c r="AN3040" s="61" t="s">
        <v>1693</v>
      </c>
      <c r="AO3040" s="61" t="s">
        <v>5066</v>
      </c>
      <c r="AP3040" s="61" t="s">
        <v>5036</v>
      </c>
      <c r="AQ3040" s="61" t="s">
        <v>1209</v>
      </c>
      <c r="AR3040" s="28">
        <v>11418.6</v>
      </c>
      <c r="AS3040" s="28">
        <v>7204</v>
      </c>
      <c r="AT3040" s="28">
        <v>13440</v>
      </c>
      <c r="AU3040" s="62"/>
      <c r="DV3040" s="31" t="s">
        <v>151</v>
      </c>
      <c r="DW3040" s="31" t="s">
        <v>158</v>
      </c>
      <c r="DX3040" s="63"/>
      <c r="DY3040" s="63"/>
      <c r="DZ3040" s="63"/>
      <c r="EA3040" s="167"/>
      <c r="EB3040" s="60"/>
      <c r="EC3040" s="60"/>
      <c r="ED3040" s="60"/>
      <c r="EE3040" s="60"/>
      <c r="EF3040" s="60"/>
      <c r="EG3040" s="60"/>
      <c r="EH3040" s="60"/>
      <c r="EI3040" s="60"/>
      <c r="EJ3040" s="60"/>
      <c r="EK3040" s="60"/>
      <c r="EL3040" s="60"/>
      <c r="EM3040" s="60"/>
      <c r="EN3040" s="60"/>
      <c r="EO3040" s="60"/>
      <c r="EP3040" s="60"/>
      <c r="EQ3040" s="60"/>
      <c r="ER3040" s="60"/>
      <c r="ES3040" s="60"/>
      <c r="ET3040" s="60"/>
      <c r="EU3040" s="60"/>
      <c r="EV3040" s="60"/>
      <c r="EW3040" s="60"/>
      <c r="EX3040" s="60"/>
      <c r="EY3040" s="60"/>
      <c r="EZ3040" s="60"/>
      <c r="FA3040" s="60"/>
      <c r="FB3040" s="60"/>
    </row>
    <row r="3041" spans="22:158" x14ac:dyDescent="0.25">
      <c r="W3041" s="33"/>
      <c r="X3041" s="33"/>
      <c r="AH3041" s="38">
        <v>100</v>
      </c>
      <c r="AI3041" s="38">
        <v>135</v>
      </c>
      <c r="AJ3041" s="38">
        <v>12600</v>
      </c>
      <c r="AK3041" s="38">
        <v>30</v>
      </c>
      <c r="AL3041" s="38">
        <v>3607158</v>
      </c>
      <c r="AM3041" s="61" t="s">
        <v>1816</v>
      </c>
      <c r="AN3041" s="61" t="s">
        <v>1693</v>
      </c>
      <c r="AO3041" s="61" t="s">
        <v>5095</v>
      </c>
      <c r="AP3041" s="61" t="s">
        <v>5036</v>
      </c>
      <c r="AQ3041" s="61" t="s">
        <v>1209</v>
      </c>
      <c r="AR3041" s="28">
        <v>17088</v>
      </c>
      <c r="AS3041" s="28">
        <v>21647</v>
      </c>
      <c r="AT3041" s="28">
        <v>3437</v>
      </c>
      <c r="AU3041" s="62"/>
      <c r="DV3041" s="31" t="s">
        <v>151</v>
      </c>
      <c r="DW3041" s="31" t="s">
        <v>158</v>
      </c>
      <c r="DX3041" s="63"/>
      <c r="DY3041" s="63"/>
      <c r="DZ3041" s="63"/>
      <c r="EA3041" s="167"/>
      <c r="EB3041" s="60"/>
      <c r="EC3041" s="60"/>
      <c r="ED3041" s="60"/>
      <c r="EE3041" s="60"/>
      <c r="EF3041" s="60"/>
      <c r="EG3041" s="60"/>
      <c r="EH3041" s="60"/>
      <c r="EI3041" s="60"/>
      <c r="EJ3041" s="60"/>
      <c r="EK3041" s="60"/>
      <c r="EL3041" s="60"/>
      <c r="EM3041" s="60"/>
      <c r="EN3041" s="60"/>
      <c r="EO3041" s="60"/>
      <c r="EP3041" s="60"/>
      <c r="EQ3041" s="60"/>
      <c r="ER3041" s="60"/>
      <c r="ES3041" s="60"/>
      <c r="ET3041" s="60"/>
      <c r="EU3041" s="60"/>
      <c r="EV3041" s="60"/>
      <c r="EW3041" s="60"/>
      <c r="EX3041" s="60"/>
      <c r="EY3041" s="60"/>
      <c r="EZ3041" s="60"/>
      <c r="FA3041" s="60"/>
      <c r="FB3041" s="60"/>
    </row>
    <row r="3042" spans="22:158" x14ac:dyDescent="0.25">
      <c r="W3042" s="33"/>
      <c r="X3042" s="33"/>
      <c r="AH3042" s="38">
        <v>100</v>
      </c>
      <c r="AI3042" s="38">
        <v>135</v>
      </c>
      <c r="AJ3042" s="38">
        <v>12950</v>
      </c>
      <c r="AK3042" s="38">
        <v>30</v>
      </c>
      <c r="AL3042" s="38">
        <v>3607158</v>
      </c>
      <c r="AM3042" s="61" t="s">
        <v>1816</v>
      </c>
      <c r="AN3042" s="61" t="s">
        <v>1693</v>
      </c>
      <c r="AO3042" s="61" t="s">
        <v>5100</v>
      </c>
      <c r="AP3042" s="61" t="s">
        <v>5036</v>
      </c>
      <c r="AQ3042" s="61" t="s">
        <v>1209</v>
      </c>
      <c r="AR3042" s="28">
        <v>2350.1</v>
      </c>
      <c r="AS3042" s="28">
        <v>3081</v>
      </c>
      <c r="AT3042" s="28">
        <v>45303</v>
      </c>
      <c r="AU3042" s="62"/>
      <c r="DV3042" s="31" t="s">
        <v>151</v>
      </c>
      <c r="DW3042" s="31" t="s">
        <v>158</v>
      </c>
      <c r="DX3042" s="63"/>
      <c r="DY3042" s="63"/>
      <c r="DZ3042" s="63"/>
      <c r="EA3042" s="167"/>
      <c r="EB3042" s="60"/>
      <c r="EC3042" s="60"/>
      <c r="ED3042" s="60"/>
      <c r="EE3042" s="60"/>
      <c r="EF3042" s="60"/>
      <c r="EG3042" s="60"/>
      <c r="EH3042" s="60"/>
      <c r="EI3042" s="60"/>
      <c r="EJ3042" s="60"/>
      <c r="EK3042" s="60"/>
      <c r="EL3042" s="60"/>
      <c r="EM3042" s="60"/>
      <c r="EN3042" s="60"/>
      <c r="EO3042" s="60"/>
      <c r="EP3042" s="60"/>
      <c r="EQ3042" s="60"/>
      <c r="ER3042" s="60"/>
      <c r="ES3042" s="60"/>
      <c r="ET3042" s="60"/>
      <c r="EU3042" s="60"/>
      <c r="EV3042" s="60"/>
      <c r="EW3042" s="60"/>
      <c r="EX3042" s="60"/>
      <c r="EY3042" s="60"/>
      <c r="EZ3042" s="60"/>
      <c r="FA3042" s="60"/>
      <c r="FB3042" s="60"/>
    </row>
    <row r="3043" spans="22:158" x14ac:dyDescent="0.25">
      <c r="V3043" s="1"/>
      <c r="W3043" s="33"/>
      <c r="X3043" s="33"/>
      <c r="AH3043" s="38">
        <v>100</v>
      </c>
      <c r="AI3043" s="38">
        <v>135</v>
      </c>
      <c r="AJ3043" s="38">
        <v>15400</v>
      </c>
      <c r="AK3043" s="38">
        <v>30</v>
      </c>
      <c r="AL3043" s="38">
        <v>3607158</v>
      </c>
      <c r="AM3043" s="61" t="s">
        <v>1816</v>
      </c>
      <c r="AN3043" s="61" t="s">
        <v>1693</v>
      </c>
      <c r="AO3043" s="61" t="s">
        <v>1599</v>
      </c>
      <c r="AP3043" s="61" t="s">
        <v>5036</v>
      </c>
      <c r="AQ3043" s="61" t="s">
        <v>1209</v>
      </c>
      <c r="AR3043" s="28">
        <v>0</v>
      </c>
      <c r="AS3043" s="28">
        <v>0</v>
      </c>
      <c r="AT3043" s="28">
        <v>4982</v>
      </c>
      <c r="AU3043" s="62"/>
      <c r="DV3043" s="31" t="s">
        <v>151</v>
      </c>
      <c r="DW3043" s="31" t="s">
        <v>158</v>
      </c>
      <c r="DX3043" s="63"/>
      <c r="DY3043" s="63"/>
      <c r="DZ3043" s="63"/>
      <c r="EA3043" s="167"/>
      <c r="EB3043" s="60"/>
      <c r="EC3043" s="60"/>
      <c r="ED3043" s="60"/>
      <c r="EE3043" s="60"/>
      <c r="EF3043" s="60"/>
      <c r="EG3043" s="60"/>
      <c r="EH3043" s="60"/>
      <c r="EI3043" s="60"/>
      <c r="EJ3043" s="60"/>
      <c r="EK3043" s="60"/>
      <c r="EL3043" s="60"/>
      <c r="EM3043" s="60"/>
      <c r="EN3043" s="60"/>
      <c r="EO3043" s="60"/>
      <c r="EP3043" s="60"/>
      <c r="EQ3043" s="60"/>
      <c r="ER3043" s="60"/>
      <c r="ES3043" s="60"/>
      <c r="ET3043" s="60"/>
      <c r="EU3043" s="60"/>
      <c r="EV3043" s="60"/>
      <c r="EW3043" s="60"/>
      <c r="EX3043" s="60"/>
      <c r="EY3043" s="60"/>
      <c r="EZ3043" s="60"/>
      <c r="FA3043" s="60"/>
      <c r="FB3043" s="60"/>
    </row>
    <row r="3044" spans="22:158" x14ac:dyDescent="0.25">
      <c r="W3044" s="33"/>
      <c r="X3044" s="33"/>
      <c r="AH3044" s="38">
        <v>100</v>
      </c>
      <c r="AI3044" s="38">
        <v>135</v>
      </c>
      <c r="AJ3044" s="38">
        <v>15850</v>
      </c>
      <c r="AK3044" s="38">
        <v>30</v>
      </c>
      <c r="AL3044" s="38">
        <v>3607158</v>
      </c>
      <c r="AM3044" s="61" t="s">
        <v>1816</v>
      </c>
      <c r="AN3044" s="61" t="s">
        <v>1693</v>
      </c>
      <c r="AO3044" s="61" t="s">
        <v>1608</v>
      </c>
      <c r="AP3044" s="61" t="s">
        <v>5036</v>
      </c>
      <c r="AQ3044" s="61" t="s">
        <v>1209</v>
      </c>
      <c r="AR3044" s="28">
        <v>0</v>
      </c>
      <c r="AS3044" s="28">
        <v>18187</v>
      </c>
      <c r="AT3044" s="28">
        <v>51792</v>
      </c>
      <c r="AU3044" s="62"/>
      <c r="DV3044" s="31" t="s">
        <v>151</v>
      </c>
      <c r="DW3044" s="31" t="s">
        <v>158</v>
      </c>
      <c r="DX3044" s="63"/>
      <c r="DY3044" s="63"/>
      <c r="DZ3044" s="63"/>
      <c r="EA3044" s="167"/>
      <c r="EB3044" s="60"/>
      <c r="EC3044" s="60"/>
      <c r="ED3044" s="60"/>
      <c r="EE3044" s="60"/>
      <c r="EF3044" s="60"/>
      <c r="EG3044" s="60"/>
      <c r="EH3044" s="60"/>
      <c r="EI3044" s="60"/>
      <c r="EJ3044" s="60"/>
      <c r="EK3044" s="60"/>
      <c r="EL3044" s="60"/>
      <c r="EM3044" s="60"/>
      <c r="EN3044" s="60"/>
      <c r="EO3044" s="60"/>
      <c r="EP3044" s="60"/>
      <c r="EQ3044" s="60"/>
      <c r="ER3044" s="60"/>
      <c r="ES3044" s="60"/>
      <c r="ET3044" s="60"/>
      <c r="EU3044" s="60"/>
      <c r="EV3044" s="60"/>
      <c r="EW3044" s="60"/>
      <c r="EX3044" s="60"/>
      <c r="EY3044" s="60"/>
      <c r="EZ3044" s="60"/>
      <c r="FA3044" s="60"/>
      <c r="FB3044" s="60"/>
    </row>
    <row r="3045" spans="22:158" x14ac:dyDescent="0.25">
      <c r="V3045" s="1"/>
      <c r="W3045" s="33"/>
      <c r="X3045" s="33"/>
      <c r="AH3045" s="38">
        <v>100</v>
      </c>
      <c r="AI3045" s="38">
        <v>135</v>
      </c>
      <c r="AJ3045" s="38">
        <v>18150</v>
      </c>
      <c r="AK3045" s="38">
        <v>30</v>
      </c>
      <c r="AL3045" s="38">
        <v>3607158</v>
      </c>
      <c r="AM3045" s="61" t="s">
        <v>1816</v>
      </c>
      <c r="AN3045" s="61" t="s">
        <v>1693</v>
      </c>
      <c r="AO3045" s="61" t="s">
        <v>1659</v>
      </c>
      <c r="AP3045" s="61" t="s">
        <v>5036</v>
      </c>
      <c r="AQ3045" s="61" t="s">
        <v>1209</v>
      </c>
      <c r="AR3045" s="28">
        <v>56006</v>
      </c>
      <c r="AS3045" s="28">
        <v>136310</v>
      </c>
      <c r="AT3045" s="28">
        <v>95241</v>
      </c>
      <c r="AU3045" s="62"/>
      <c r="DV3045" s="31" t="s">
        <v>151</v>
      </c>
      <c r="DW3045" s="31" t="s">
        <v>158</v>
      </c>
      <c r="DX3045" s="63"/>
      <c r="DY3045" s="63"/>
      <c r="DZ3045" s="63"/>
      <c r="EA3045" s="167"/>
      <c r="EB3045" s="60"/>
      <c r="EC3045" s="60"/>
      <c r="ED3045" s="60"/>
      <c r="EE3045" s="60"/>
      <c r="EF3045" s="60"/>
      <c r="EG3045" s="60"/>
      <c r="EH3045" s="60"/>
      <c r="EI3045" s="60"/>
      <c r="EJ3045" s="60"/>
      <c r="EK3045" s="60"/>
      <c r="EL3045" s="60"/>
      <c r="EM3045" s="60"/>
      <c r="EN3045" s="60"/>
      <c r="EO3045" s="60"/>
      <c r="EP3045" s="60"/>
      <c r="EQ3045" s="60"/>
      <c r="ER3045" s="60"/>
      <c r="ES3045" s="60"/>
      <c r="ET3045" s="60"/>
      <c r="EU3045" s="60"/>
      <c r="EV3045" s="60"/>
      <c r="EW3045" s="60"/>
      <c r="EX3045" s="60"/>
      <c r="EY3045" s="60"/>
      <c r="EZ3045" s="60"/>
      <c r="FA3045" s="60"/>
      <c r="FB3045" s="60"/>
    </row>
    <row r="3046" spans="22:158" x14ac:dyDescent="0.25">
      <c r="W3046" s="33"/>
      <c r="X3046" s="33"/>
      <c r="AH3046" s="38">
        <v>100</v>
      </c>
      <c r="AI3046" s="38">
        <v>140</v>
      </c>
      <c r="AJ3046" s="38">
        <v>10470</v>
      </c>
      <c r="AK3046" s="38">
        <v>30</v>
      </c>
      <c r="AL3046" s="38">
        <v>3607158</v>
      </c>
      <c r="AM3046" s="61" t="s">
        <v>1816</v>
      </c>
      <c r="AN3046" s="61" t="s">
        <v>1690</v>
      </c>
      <c r="AO3046" s="61" t="s">
        <v>5052</v>
      </c>
      <c r="AP3046" s="61" t="s">
        <v>5036</v>
      </c>
      <c r="AQ3046" s="61" t="s">
        <v>1209</v>
      </c>
      <c r="AR3046" s="28">
        <v>0</v>
      </c>
      <c r="AS3046" s="28">
        <v>309358</v>
      </c>
      <c r="AT3046" s="28">
        <v>71566</v>
      </c>
      <c r="AU3046" s="62"/>
      <c r="DV3046" s="31" t="s">
        <v>151</v>
      </c>
      <c r="DW3046" s="31" t="s">
        <v>159</v>
      </c>
      <c r="DX3046" s="63"/>
      <c r="DY3046" s="63"/>
      <c r="DZ3046" s="63"/>
      <c r="EA3046" s="167"/>
      <c r="EB3046" s="60"/>
      <c r="EC3046" s="60"/>
      <c r="ED3046" s="60"/>
      <c r="EE3046" s="60"/>
      <c r="EF3046" s="60"/>
      <c r="EG3046" s="60"/>
      <c r="EH3046" s="60"/>
      <c r="EI3046" s="60"/>
      <c r="EJ3046" s="60"/>
      <c r="EK3046" s="60"/>
      <c r="EL3046" s="60"/>
      <c r="EM3046" s="60"/>
      <c r="EN3046" s="60"/>
      <c r="EO3046" s="60"/>
      <c r="EP3046" s="60"/>
      <c r="EQ3046" s="60"/>
      <c r="ER3046" s="60"/>
      <c r="ES3046" s="60"/>
      <c r="ET3046" s="60"/>
      <c r="EU3046" s="60"/>
      <c r="EV3046" s="60"/>
      <c r="EW3046" s="60"/>
      <c r="EX3046" s="60"/>
      <c r="EY3046" s="60"/>
      <c r="EZ3046" s="60"/>
      <c r="FA3046" s="60"/>
      <c r="FB3046" s="60"/>
    </row>
    <row r="3047" spans="22:158" x14ac:dyDescent="0.25">
      <c r="W3047" s="33"/>
      <c r="X3047" s="33"/>
      <c r="AH3047" s="38">
        <v>100</v>
      </c>
      <c r="AI3047" s="38">
        <v>140</v>
      </c>
      <c r="AJ3047" s="38">
        <v>10470</v>
      </c>
      <c r="AK3047" s="38">
        <v>30</v>
      </c>
      <c r="AL3047" s="38">
        <v>3607158</v>
      </c>
      <c r="AM3047" s="61" t="s">
        <v>1816</v>
      </c>
      <c r="AN3047" s="61" t="s">
        <v>1690</v>
      </c>
      <c r="AO3047" s="61" t="s">
        <v>1112</v>
      </c>
      <c r="AP3047" s="61" t="s">
        <v>5036</v>
      </c>
      <c r="AQ3047" s="61" t="s">
        <v>1209</v>
      </c>
      <c r="AR3047" s="28">
        <v>142097.4</v>
      </c>
      <c r="AS3047" s="28">
        <v>0</v>
      </c>
      <c r="AT3047" s="28">
        <v>0</v>
      </c>
      <c r="AU3047" s="62"/>
      <c r="DV3047" s="31" t="s">
        <v>151</v>
      </c>
      <c r="DW3047" s="31" t="s">
        <v>159</v>
      </c>
      <c r="DX3047" s="63"/>
      <c r="DY3047" s="63"/>
      <c r="DZ3047" s="63"/>
      <c r="EA3047" s="167"/>
      <c r="EB3047" s="60"/>
      <c r="EC3047" s="60"/>
      <c r="ED3047" s="60"/>
      <c r="EE3047" s="60"/>
      <c r="EF3047" s="60"/>
      <c r="EG3047" s="60"/>
      <c r="EH3047" s="60"/>
      <c r="EI3047" s="60"/>
      <c r="EJ3047" s="60"/>
      <c r="EK3047" s="60"/>
      <c r="EL3047" s="60"/>
      <c r="EM3047" s="60"/>
      <c r="EN3047" s="60"/>
      <c r="EO3047" s="60"/>
      <c r="EP3047" s="60"/>
      <c r="EQ3047" s="60"/>
      <c r="ER3047" s="60"/>
      <c r="ES3047" s="60"/>
      <c r="ET3047" s="60"/>
      <c r="EU3047" s="60"/>
      <c r="EV3047" s="60"/>
      <c r="EW3047" s="60"/>
      <c r="EX3047" s="60"/>
      <c r="EY3047" s="60"/>
      <c r="EZ3047" s="60"/>
      <c r="FA3047" s="60"/>
      <c r="FB3047" s="60"/>
    </row>
    <row r="3048" spans="22:158" x14ac:dyDescent="0.25">
      <c r="W3048" s="33"/>
      <c r="X3048" s="33"/>
      <c r="AH3048" s="38">
        <v>100</v>
      </c>
      <c r="AI3048" s="38">
        <v>140</v>
      </c>
      <c r="AJ3048" s="38">
        <v>11400</v>
      </c>
      <c r="AK3048" s="38">
        <v>30</v>
      </c>
      <c r="AL3048" s="38">
        <v>3607158</v>
      </c>
      <c r="AM3048" s="61" t="s">
        <v>1816</v>
      </c>
      <c r="AN3048" s="61" t="s">
        <v>1690</v>
      </c>
      <c r="AO3048" s="61" t="s">
        <v>5071</v>
      </c>
      <c r="AP3048" s="61" t="s">
        <v>5036</v>
      </c>
      <c r="AQ3048" s="61" t="s">
        <v>1209</v>
      </c>
      <c r="AR3048" s="28">
        <v>1420470.3</v>
      </c>
      <c r="AS3048" s="28">
        <v>618715</v>
      </c>
      <c r="AT3048" s="28">
        <v>65618</v>
      </c>
      <c r="AU3048" s="62"/>
      <c r="DV3048" s="31" t="s">
        <v>151</v>
      </c>
      <c r="DW3048" s="31" t="s">
        <v>159</v>
      </c>
      <c r="DX3048" s="63"/>
      <c r="DY3048" s="63"/>
      <c r="DZ3048" s="63"/>
      <c r="EA3048" s="167"/>
      <c r="EB3048" s="60"/>
      <c r="EC3048" s="60"/>
      <c r="ED3048" s="60"/>
      <c r="EE3048" s="60"/>
      <c r="EF3048" s="60"/>
      <c r="EG3048" s="60"/>
      <c r="EH3048" s="60"/>
      <c r="EI3048" s="60"/>
      <c r="EJ3048" s="60"/>
      <c r="EK3048" s="60"/>
      <c r="EL3048" s="60"/>
      <c r="EM3048" s="60"/>
      <c r="EN3048" s="60"/>
      <c r="EO3048" s="60"/>
      <c r="EP3048" s="60"/>
      <c r="EQ3048" s="60"/>
      <c r="ER3048" s="60"/>
      <c r="ES3048" s="60"/>
      <c r="ET3048" s="60"/>
      <c r="EU3048" s="60"/>
      <c r="EV3048" s="60"/>
      <c r="EW3048" s="60"/>
      <c r="EX3048" s="60"/>
      <c r="EY3048" s="60"/>
      <c r="EZ3048" s="60"/>
      <c r="FA3048" s="60"/>
      <c r="FB3048" s="60"/>
    </row>
    <row r="3049" spans="22:158" x14ac:dyDescent="0.25">
      <c r="W3049" s="33"/>
      <c r="X3049" s="33"/>
      <c r="AH3049" s="38">
        <v>100</v>
      </c>
      <c r="AI3049" s="38">
        <v>140</v>
      </c>
      <c r="AJ3049" s="38">
        <v>12350</v>
      </c>
      <c r="AK3049" s="38">
        <v>30</v>
      </c>
      <c r="AL3049" s="38">
        <v>3607158</v>
      </c>
      <c r="AM3049" s="61" t="s">
        <v>1816</v>
      </c>
      <c r="AN3049" s="61" t="s">
        <v>1690</v>
      </c>
      <c r="AO3049" s="61" t="s">
        <v>5091</v>
      </c>
      <c r="AP3049" s="61" t="s">
        <v>5036</v>
      </c>
      <c r="AQ3049" s="61" t="s">
        <v>1209</v>
      </c>
      <c r="AR3049" s="28">
        <v>1537296.9</v>
      </c>
      <c r="AS3049" s="28">
        <v>2464720</v>
      </c>
      <c r="AT3049" s="28">
        <v>537537</v>
      </c>
      <c r="AU3049" s="62"/>
      <c r="DV3049" s="31" t="s">
        <v>151</v>
      </c>
      <c r="DW3049" s="31" t="s">
        <v>159</v>
      </c>
      <c r="DX3049" s="63"/>
      <c r="DY3049" s="63"/>
      <c r="DZ3049" s="63"/>
      <c r="EA3049" s="167"/>
      <c r="EB3049" s="60"/>
      <c r="EC3049" s="60"/>
      <c r="ED3049" s="60"/>
      <c r="EE3049" s="60"/>
      <c r="EF3049" s="60"/>
      <c r="EG3049" s="60"/>
      <c r="EH3049" s="60"/>
      <c r="EI3049" s="60"/>
      <c r="EJ3049" s="60"/>
      <c r="EK3049" s="60"/>
      <c r="EL3049" s="60"/>
      <c r="EM3049" s="60"/>
      <c r="EN3049" s="60"/>
      <c r="EO3049" s="60"/>
      <c r="EP3049" s="60"/>
      <c r="EQ3049" s="60"/>
      <c r="ER3049" s="60"/>
      <c r="ES3049" s="60"/>
      <c r="ET3049" s="60"/>
      <c r="EU3049" s="60"/>
      <c r="EV3049" s="60"/>
      <c r="EW3049" s="60"/>
      <c r="EX3049" s="60"/>
      <c r="EY3049" s="60"/>
      <c r="EZ3049" s="60"/>
      <c r="FA3049" s="60"/>
      <c r="FB3049" s="60"/>
    </row>
    <row r="3050" spans="22:158" x14ac:dyDescent="0.25">
      <c r="V3050" s="1"/>
      <c r="W3050" s="33"/>
      <c r="X3050" s="33"/>
      <c r="AH3050" s="38">
        <v>100</v>
      </c>
      <c r="AI3050" s="38">
        <v>140</v>
      </c>
      <c r="AJ3050" s="38">
        <v>12900</v>
      </c>
      <c r="AK3050" s="38">
        <v>30</v>
      </c>
      <c r="AL3050" s="38">
        <v>3607158</v>
      </c>
      <c r="AM3050" s="61" t="s">
        <v>1816</v>
      </c>
      <c r="AN3050" s="61" t="s">
        <v>1690</v>
      </c>
      <c r="AO3050" s="61" t="s">
        <v>5099</v>
      </c>
      <c r="AP3050" s="61" t="s">
        <v>5036</v>
      </c>
      <c r="AQ3050" s="61" t="s">
        <v>1209</v>
      </c>
      <c r="AR3050" s="28">
        <v>1697863.4</v>
      </c>
      <c r="AS3050" s="28">
        <v>0</v>
      </c>
      <c r="AT3050" s="28">
        <v>23830</v>
      </c>
      <c r="AU3050" s="62"/>
      <c r="DV3050" s="31" t="s">
        <v>151</v>
      </c>
      <c r="DW3050" s="31" t="s">
        <v>159</v>
      </c>
      <c r="DX3050" s="63"/>
      <c r="DY3050" s="63"/>
      <c r="DZ3050" s="63"/>
      <c r="EA3050" s="167"/>
      <c r="EB3050" s="60"/>
      <c r="EC3050" s="60"/>
      <c r="ED3050" s="60"/>
      <c r="EE3050" s="60"/>
      <c r="EF3050" s="60"/>
      <c r="EG3050" s="60"/>
      <c r="EH3050" s="60"/>
      <c r="EI3050" s="60"/>
      <c r="EJ3050" s="60"/>
      <c r="EK3050" s="60"/>
      <c r="EL3050" s="60"/>
      <c r="EM3050" s="60"/>
      <c r="EN3050" s="60"/>
      <c r="EO3050" s="60"/>
      <c r="EP3050" s="60"/>
      <c r="EQ3050" s="60"/>
      <c r="ER3050" s="60"/>
      <c r="ES3050" s="60"/>
      <c r="ET3050" s="60"/>
      <c r="EU3050" s="60"/>
      <c r="EV3050" s="60"/>
      <c r="EW3050" s="60"/>
      <c r="EX3050" s="60"/>
      <c r="EY3050" s="60"/>
      <c r="EZ3050" s="60"/>
      <c r="FA3050" s="60"/>
      <c r="FB3050" s="60"/>
    </row>
    <row r="3051" spans="22:158" x14ac:dyDescent="0.25">
      <c r="W3051" s="33"/>
      <c r="X3051" s="33"/>
      <c r="AH3051" s="38">
        <v>100</v>
      </c>
      <c r="AI3051" s="38">
        <v>140</v>
      </c>
      <c r="AJ3051" s="38">
        <v>13300</v>
      </c>
      <c r="AK3051" s="38">
        <v>30</v>
      </c>
      <c r="AL3051" s="38">
        <v>3607158</v>
      </c>
      <c r="AM3051" s="61" t="s">
        <v>1816</v>
      </c>
      <c r="AN3051" s="61" t="s">
        <v>1690</v>
      </c>
      <c r="AO3051" s="61" t="s">
        <v>5107</v>
      </c>
      <c r="AP3051" s="61" t="s">
        <v>5036</v>
      </c>
      <c r="AQ3051" s="61" t="s">
        <v>1209</v>
      </c>
      <c r="AR3051" s="28">
        <v>0</v>
      </c>
      <c r="AS3051" s="28">
        <v>0</v>
      </c>
      <c r="AT3051" s="28">
        <v>3746</v>
      </c>
      <c r="AU3051" s="62"/>
      <c r="DV3051" s="31" t="s">
        <v>151</v>
      </c>
      <c r="DW3051" s="31" t="s">
        <v>159</v>
      </c>
      <c r="DX3051" s="63"/>
      <c r="DY3051" s="63"/>
      <c r="DZ3051" s="63"/>
      <c r="EA3051" s="167"/>
      <c r="EB3051" s="60"/>
      <c r="EC3051" s="60"/>
      <c r="ED3051" s="60"/>
      <c r="EE3051" s="60"/>
      <c r="EF3051" s="60"/>
      <c r="EG3051" s="60"/>
      <c r="EH3051" s="60"/>
      <c r="EI3051" s="60"/>
      <c r="EJ3051" s="60"/>
      <c r="EK3051" s="60"/>
      <c r="EL3051" s="60"/>
      <c r="EM3051" s="60"/>
      <c r="EN3051" s="60"/>
      <c r="EO3051" s="60"/>
      <c r="EP3051" s="60"/>
      <c r="EQ3051" s="60"/>
      <c r="ER3051" s="60"/>
      <c r="ES3051" s="60"/>
      <c r="ET3051" s="60"/>
      <c r="EU3051" s="60"/>
      <c r="EV3051" s="60"/>
      <c r="EW3051" s="60"/>
      <c r="EX3051" s="60"/>
      <c r="EY3051" s="60"/>
      <c r="EZ3051" s="60"/>
      <c r="FA3051" s="60"/>
      <c r="FB3051" s="60"/>
    </row>
    <row r="3052" spans="22:158" x14ac:dyDescent="0.25">
      <c r="W3052" s="33"/>
      <c r="X3052" s="33"/>
      <c r="AH3052" s="38">
        <v>100</v>
      </c>
      <c r="AI3052" s="38">
        <v>140</v>
      </c>
      <c r="AJ3052" s="38">
        <v>16100</v>
      </c>
      <c r="AK3052" s="38">
        <v>30</v>
      </c>
      <c r="AL3052" s="38">
        <v>3607158</v>
      </c>
      <c r="AM3052" s="61" t="s">
        <v>1816</v>
      </c>
      <c r="AN3052" s="61" t="s">
        <v>1690</v>
      </c>
      <c r="AO3052" s="61" t="s">
        <v>1612</v>
      </c>
      <c r="AP3052" s="61" t="s">
        <v>5036</v>
      </c>
      <c r="AQ3052" s="61" t="s">
        <v>1209</v>
      </c>
      <c r="AR3052" s="28">
        <v>0</v>
      </c>
      <c r="AS3052" s="28">
        <v>0</v>
      </c>
      <c r="AT3052" s="28">
        <v>32867</v>
      </c>
      <c r="AU3052" s="62"/>
      <c r="DV3052" s="31" t="s">
        <v>151</v>
      </c>
      <c r="DW3052" s="31" t="s">
        <v>159</v>
      </c>
      <c r="DX3052" s="63"/>
      <c r="DY3052" s="63"/>
      <c r="DZ3052" s="63"/>
      <c r="EA3052" s="167"/>
      <c r="EB3052" s="60"/>
      <c r="EC3052" s="60"/>
      <c r="ED3052" s="60"/>
      <c r="EE3052" s="60"/>
      <c r="EF3052" s="60"/>
      <c r="EG3052" s="60"/>
      <c r="EH3052" s="60"/>
      <c r="EI3052" s="60"/>
      <c r="EJ3052" s="60"/>
      <c r="EK3052" s="60"/>
      <c r="EL3052" s="60"/>
      <c r="EM3052" s="60"/>
      <c r="EN3052" s="60"/>
      <c r="EO3052" s="60"/>
      <c r="EP3052" s="60"/>
      <c r="EQ3052" s="60"/>
      <c r="ER3052" s="60"/>
      <c r="ES3052" s="60"/>
      <c r="ET3052" s="60"/>
      <c r="EU3052" s="60"/>
      <c r="EV3052" s="60"/>
      <c r="EW3052" s="60"/>
      <c r="EX3052" s="60"/>
      <c r="EY3052" s="60"/>
      <c r="EZ3052" s="60"/>
      <c r="FA3052" s="60"/>
      <c r="FB3052" s="60"/>
    </row>
    <row r="3053" spans="22:158" x14ac:dyDescent="0.25">
      <c r="W3053" s="33"/>
      <c r="X3053" s="33"/>
      <c r="AH3053" s="38">
        <v>100</v>
      </c>
      <c r="AI3053" s="38">
        <v>140</v>
      </c>
      <c r="AJ3053" s="38">
        <v>18100</v>
      </c>
      <c r="AK3053" s="38">
        <v>30</v>
      </c>
      <c r="AL3053" s="38">
        <v>3607158</v>
      </c>
      <c r="AM3053" s="61" t="s">
        <v>1816</v>
      </c>
      <c r="AN3053" s="61" t="s">
        <v>1690</v>
      </c>
      <c r="AO3053" s="61" t="s">
        <v>1658</v>
      </c>
      <c r="AP3053" s="61" t="s">
        <v>5036</v>
      </c>
      <c r="AQ3053" s="61" t="s">
        <v>1209</v>
      </c>
      <c r="AR3053" s="28">
        <v>0</v>
      </c>
      <c r="AS3053" s="28">
        <v>0</v>
      </c>
      <c r="AT3053" s="28">
        <v>5368</v>
      </c>
      <c r="AU3053" s="62"/>
      <c r="DV3053" s="31" t="s">
        <v>151</v>
      </c>
      <c r="DW3053" s="31" t="s">
        <v>159</v>
      </c>
      <c r="DX3053" s="63"/>
      <c r="DY3053" s="63"/>
      <c r="DZ3053" s="63"/>
      <c r="EA3053" s="167"/>
      <c r="EB3053" s="60"/>
      <c r="EC3053" s="60"/>
      <c r="ED3053" s="60"/>
      <c r="EE3053" s="60"/>
      <c r="EF3053" s="60"/>
      <c r="EG3053" s="60"/>
      <c r="EH3053" s="60"/>
      <c r="EI3053" s="60"/>
      <c r="EJ3053" s="60"/>
      <c r="EK3053" s="60"/>
      <c r="EL3053" s="60"/>
      <c r="EM3053" s="60"/>
      <c r="EN3053" s="60"/>
      <c r="EO3053" s="60"/>
      <c r="EP3053" s="60"/>
      <c r="EQ3053" s="60"/>
      <c r="ER3053" s="60"/>
      <c r="ES3053" s="60"/>
      <c r="ET3053" s="60"/>
      <c r="EU3053" s="60"/>
      <c r="EV3053" s="60"/>
      <c r="EW3053" s="60"/>
      <c r="EX3053" s="60"/>
      <c r="EY3053" s="60"/>
      <c r="EZ3053" s="60"/>
      <c r="FA3053" s="60"/>
      <c r="FB3053" s="60"/>
    </row>
    <row r="3054" spans="22:158" x14ac:dyDescent="0.25">
      <c r="V3054" s="1"/>
      <c r="W3054" s="33"/>
      <c r="X3054" s="33"/>
      <c r="AH3054" s="38">
        <v>100</v>
      </c>
      <c r="AI3054" s="38">
        <v>145</v>
      </c>
      <c r="AJ3054" s="38">
        <v>10550</v>
      </c>
      <c r="AK3054" s="38">
        <v>30</v>
      </c>
      <c r="AL3054" s="38">
        <v>3607158</v>
      </c>
      <c r="AM3054" s="61" t="s">
        <v>1816</v>
      </c>
      <c r="AN3054" s="61" t="s">
        <v>1691</v>
      </c>
      <c r="AO3054" s="61" t="s">
        <v>5054</v>
      </c>
      <c r="AP3054" s="61" t="s">
        <v>5036</v>
      </c>
      <c r="AQ3054" s="61" t="s">
        <v>1209</v>
      </c>
      <c r="AR3054" s="28">
        <v>15031.1</v>
      </c>
      <c r="AS3054" s="28">
        <v>2375</v>
      </c>
      <c r="AT3054" s="28">
        <v>6991</v>
      </c>
      <c r="AU3054" s="62"/>
      <c r="DV3054" s="31" t="s">
        <v>151</v>
      </c>
      <c r="DW3054" s="31" t="s">
        <v>160</v>
      </c>
      <c r="DX3054" s="63"/>
      <c r="DY3054" s="63"/>
      <c r="DZ3054" s="63"/>
      <c r="EA3054" s="167"/>
      <c r="EB3054" s="60"/>
      <c r="EC3054" s="60"/>
      <c r="ED3054" s="60"/>
      <c r="EE3054" s="60"/>
      <c r="EF3054" s="60"/>
      <c r="EG3054" s="60"/>
      <c r="EH3054" s="60"/>
      <c r="EI3054" s="60"/>
      <c r="EJ3054" s="60"/>
      <c r="EK3054" s="60"/>
      <c r="EL3054" s="60"/>
      <c r="EM3054" s="60"/>
      <c r="EN3054" s="60"/>
      <c r="EO3054" s="60"/>
      <c r="EP3054" s="60"/>
      <c r="EQ3054" s="60"/>
      <c r="ER3054" s="60"/>
      <c r="ES3054" s="60"/>
      <c r="ET3054" s="60"/>
      <c r="EU3054" s="60"/>
      <c r="EV3054" s="60"/>
      <c r="EW3054" s="60"/>
      <c r="EX3054" s="60"/>
      <c r="EY3054" s="60"/>
      <c r="EZ3054" s="60"/>
      <c r="FA3054" s="60"/>
      <c r="FB3054" s="60"/>
    </row>
    <row r="3055" spans="22:158" x14ac:dyDescent="0.25">
      <c r="W3055" s="33"/>
      <c r="X3055" s="33"/>
      <c r="AH3055" s="38">
        <v>100</v>
      </c>
      <c r="AI3055" s="38">
        <v>145</v>
      </c>
      <c r="AJ3055" s="38">
        <v>11050</v>
      </c>
      <c r="AK3055" s="38">
        <v>30</v>
      </c>
      <c r="AL3055" s="38">
        <v>3607158</v>
      </c>
      <c r="AM3055" s="61" t="s">
        <v>1816</v>
      </c>
      <c r="AN3055" s="61" t="s">
        <v>1691</v>
      </c>
      <c r="AO3055" s="61" t="s">
        <v>5064</v>
      </c>
      <c r="AP3055" s="61" t="s">
        <v>5036</v>
      </c>
      <c r="AQ3055" s="61" t="s">
        <v>1209</v>
      </c>
      <c r="AR3055" s="28">
        <v>830.5</v>
      </c>
      <c r="AS3055" s="28">
        <v>0</v>
      </c>
      <c r="AT3055" s="28">
        <v>0</v>
      </c>
      <c r="AU3055" s="62"/>
      <c r="DV3055" s="31" t="s">
        <v>151</v>
      </c>
      <c r="DW3055" s="31" t="s">
        <v>160</v>
      </c>
      <c r="DX3055" s="63"/>
      <c r="DY3055" s="63"/>
      <c r="DZ3055" s="63"/>
      <c r="EA3055" s="167"/>
      <c r="EB3055" s="60"/>
      <c r="EC3055" s="60"/>
      <c r="ED3055" s="60"/>
      <c r="EE3055" s="60"/>
      <c r="EF3055" s="60"/>
      <c r="EG3055" s="60"/>
      <c r="EH3055" s="60"/>
      <c r="EI3055" s="60"/>
      <c r="EJ3055" s="60"/>
      <c r="EK3055" s="60"/>
      <c r="EL3055" s="60"/>
      <c r="EM3055" s="60"/>
      <c r="EN3055" s="60"/>
      <c r="EO3055" s="60"/>
      <c r="EP3055" s="60"/>
      <c r="EQ3055" s="60"/>
      <c r="ER3055" s="60"/>
      <c r="ES3055" s="60"/>
      <c r="ET3055" s="60"/>
      <c r="EU3055" s="60"/>
      <c r="EV3055" s="60"/>
      <c r="EW3055" s="60"/>
      <c r="EX3055" s="60"/>
      <c r="EY3055" s="60"/>
      <c r="EZ3055" s="60"/>
      <c r="FA3055" s="60"/>
      <c r="FB3055" s="60"/>
    </row>
    <row r="3056" spans="22:158" x14ac:dyDescent="0.25">
      <c r="W3056" s="33"/>
      <c r="X3056" s="33"/>
      <c r="AH3056" s="38">
        <v>100</v>
      </c>
      <c r="AI3056" s="38">
        <v>145</v>
      </c>
      <c r="AJ3056" s="38">
        <v>12050</v>
      </c>
      <c r="AK3056" s="38">
        <v>30</v>
      </c>
      <c r="AL3056" s="38">
        <v>3607158</v>
      </c>
      <c r="AM3056" s="61" t="s">
        <v>1816</v>
      </c>
      <c r="AN3056" s="61" t="s">
        <v>1691</v>
      </c>
      <c r="AO3056" s="61" t="s">
        <v>5085</v>
      </c>
      <c r="AP3056" s="61" t="s">
        <v>5036</v>
      </c>
      <c r="AQ3056" s="61" t="s">
        <v>1209</v>
      </c>
      <c r="AR3056" s="28">
        <v>9729.7999999999993</v>
      </c>
      <c r="AS3056" s="28">
        <v>2365</v>
      </c>
      <c r="AT3056" s="28">
        <v>0</v>
      </c>
      <c r="AU3056" s="62"/>
      <c r="DV3056" s="31" t="s">
        <v>151</v>
      </c>
      <c r="DW3056" s="31" t="s">
        <v>160</v>
      </c>
      <c r="DX3056" s="63"/>
      <c r="DY3056" s="63"/>
      <c r="DZ3056" s="63"/>
      <c r="EA3056" s="167"/>
      <c r="EB3056" s="60"/>
      <c r="EC3056" s="60"/>
      <c r="ED3056" s="60"/>
      <c r="EE3056" s="60"/>
      <c r="EF3056" s="60"/>
      <c r="EG3056" s="60"/>
      <c r="EH3056" s="60"/>
      <c r="EI3056" s="60"/>
      <c r="EJ3056" s="60"/>
      <c r="EK3056" s="60"/>
      <c r="EL3056" s="60"/>
      <c r="EM3056" s="60"/>
      <c r="EN3056" s="60"/>
      <c r="EO3056" s="60"/>
      <c r="EP3056" s="60"/>
      <c r="EQ3056" s="60"/>
      <c r="ER3056" s="60"/>
      <c r="ES3056" s="60"/>
      <c r="ET3056" s="60"/>
      <c r="EU3056" s="60"/>
      <c r="EV3056" s="60"/>
      <c r="EW3056" s="60"/>
      <c r="EX3056" s="60"/>
      <c r="EY3056" s="60"/>
      <c r="EZ3056" s="60"/>
      <c r="FA3056" s="60"/>
      <c r="FB3056" s="60"/>
    </row>
    <row r="3057" spans="22:158" x14ac:dyDescent="0.25">
      <c r="W3057" s="33"/>
      <c r="X3057" s="33"/>
      <c r="AH3057" s="38">
        <v>100</v>
      </c>
      <c r="AI3057" s="38">
        <v>145</v>
      </c>
      <c r="AJ3057" s="38">
        <v>12750</v>
      </c>
      <c r="AK3057" s="38">
        <v>30</v>
      </c>
      <c r="AL3057" s="38">
        <v>3607158</v>
      </c>
      <c r="AM3057" s="61" t="s">
        <v>1816</v>
      </c>
      <c r="AN3057" s="61" t="s">
        <v>1691</v>
      </c>
      <c r="AO3057" s="61" t="s">
        <v>5097</v>
      </c>
      <c r="AP3057" s="61" t="s">
        <v>5036</v>
      </c>
      <c r="AQ3057" s="61" t="s">
        <v>1209</v>
      </c>
      <c r="AR3057" s="28">
        <v>1896.4</v>
      </c>
      <c r="AS3057" s="28">
        <v>11648</v>
      </c>
      <c r="AT3057" s="28">
        <v>8999</v>
      </c>
      <c r="AU3057" s="62"/>
      <c r="DV3057" s="31" t="s">
        <v>151</v>
      </c>
      <c r="DW3057" s="31" t="s">
        <v>160</v>
      </c>
      <c r="DX3057" s="63"/>
      <c r="DY3057" s="63"/>
      <c r="DZ3057" s="63"/>
      <c r="EA3057" s="167"/>
      <c r="EB3057" s="60"/>
      <c r="EC3057" s="60"/>
      <c r="ED3057" s="60"/>
      <c r="EE3057" s="60"/>
      <c r="EF3057" s="60"/>
      <c r="EG3057" s="60"/>
      <c r="EH3057" s="60"/>
      <c r="EI3057" s="60"/>
      <c r="EJ3057" s="60"/>
      <c r="EK3057" s="60"/>
      <c r="EL3057" s="60"/>
      <c r="EM3057" s="60"/>
      <c r="EN3057" s="60"/>
      <c r="EO3057" s="60"/>
      <c r="EP3057" s="60"/>
      <c r="EQ3057" s="60"/>
      <c r="ER3057" s="60"/>
      <c r="ES3057" s="60"/>
      <c r="ET3057" s="60"/>
      <c r="EU3057" s="60"/>
      <c r="EV3057" s="60"/>
      <c r="EW3057" s="60"/>
      <c r="EX3057" s="60"/>
      <c r="EY3057" s="60"/>
      <c r="EZ3057" s="60"/>
      <c r="FA3057" s="60"/>
      <c r="FB3057" s="60"/>
    </row>
    <row r="3058" spans="22:158" x14ac:dyDescent="0.25">
      <c r="W3058" s="33"/>
      <c r="X3058" s="33"/>
      <c r="AH3058" s="38">
        <v>100</v>
      </c>
      <c r="AI3058" s="38">
        <v>145</v>
      </c>
      <c r="AJ3058" s="38">
        <v>13310</v>
      </c>
      <c r="AK3058" s="38">
        <v>30</v>
      </c>
      <c r="AL3058" s="38">
        <v>3607158</v>
      </c>
      <c r="AM3058" s="61" t="s">
        <v>1816</v>
      </c>
      <c r="AN3058" s="61" t="s">
        <v>1691</v>
      </c>
      <c r="AO3058" s="61" t="s">
        <v>5108</v>
      </c>
      <c r="AP3058" s="61" t="s">
        <v>5036</v>
      </c>
      <c r="AQ3058" s="61" t="s">
        <v>1209</v>
      </c>
      <c r="AR3058" s="28">
        <v>27230.6</v>
      </c>
      <c r="AS3058" s="28">
        <v>85943</v>
      </c>
      <c r="AT3058" s="28">
        <v>0</v>
      </c>
      <c r="AU3058" s="62"/>
      <c r="DV3058" s="31" t="s">
        <v>151</v>
      </c>
      <c r="DW3058" s="31" t="s">
        <v>160</v>
      </c>
      <c r="DX3058" s="63"/>
      <c r="DY3058" s="63"/>
      <c r="DZ3058" s="63"/>
      <c r="EA3058" s="167"/>
      <c r="EB3058" s="60"/>
      <c r="EC3058" s="60"/>
      <c r="ED3058" s="60"/>
      <c r="EE3058" s="60"/>
      <c r="EF3058" s="60"/>
      <c r="EG3058" s="60"/>
      <c r="EH3058" s="60"/>
      <c r="EI3058" s="60"/>
      <c r="EJ3058" s="60"/>
      <c r="EK3058" s="60"/>
      <c r="EL3058" s="60"/>
      <c r="EM3058" s="60"/>
      <c r="EN3058" s="60"/>
      <c r="EO3058" s="60"/>
      <c r="EP3058" s="60"/>
      <c r="EQ3058" s="60"/>
      <c r="ER3058" s="60"/>
      <c r="ES3058" s="60"/>
      <c r="ET3058" s="60"/>
      <c r="EU3058" s="60"/>
      <c r="EV3058" s="60"/>
      <c r="EW3058" s="60"/>
      <c r="EX3058" s="60"/>
      <c r="EY3058" s="60"/>
      <c r="EZ3058" s="60"/>
      <c r="FA3058" s="60"/>
      <c r="FB3058" s="60"/>
    </row>
    <row r="3059" spans="22:158" x14ac:dyDescent="0.25">
      <c r="W3059" s="33"/>
      <c r="X3059" s="33"/>
      <c r="AH3059" s="38">
        <v>100</v>
      </c>
      <c r="AI3059" s="38">
        <v>145</v>
      </c>
      <c r="AJ3059" s="38">
        <v>15450</v>
      </c>
      <c r="AK3059" s="38">
        <v>30</v>
      </c>
      <c r="AL3059" s="38">
        <v>3607158</v>
      </c>
      <c r="AM3059" s="61" t="s">
        <v>1816</v>
      </c>
      <c r="AN3059" s="61" t="s">
        <v>1691</v>
      </c>
      <c r="AO3059" s="61" t="s">
        <v>1600</v>
      </c>
      <c r="AP3059" s="61" t="s">
        <v>5036</v>
      </c>
      <c r="AQ3059" s="61" t="s">
        <v>1209</v>
      </c>
      <c r="AR3059" s="28">
        <v>0</v>
      </c>
      <c r="AS3059" s="28">
        <v>0</v>
      </c>
      <c r="AT3059" s="28">
        <v>15565</v>
      </c>
      <c r="AU3059" s="62"/>
      <c r="DV3059" s="31" t="s">
        <v>151</v>
      </c>
      <c r="DW3059" s="31" t="s">
        <v>160</v>
      </c>
      <c r="DX3059" s="63"/>
      <c r="DY3059" s="63"/>
      <c r="DZ3059" s="63"/>
      <c r="EA3059" s="167"/>
      <c r="EB3059" s="60"/>
      <c r="EC3059" s="60"/>
      <c r="ED3059" s="60"/>
      <c r="EE3059" s="60"/>
      <c r="EF3059" s="60"/>
      <c r="EG3059" s="60"/>
      <c r="EH3059" s="60"/>
      <c r="EI3059" s="60"/>
      <c r="EJ3059" s="60"/>
      <c r="EK3059" s="60"/>
      <c r="EL3059" s="60"/>
      <c r="EM3059" s="60"/>
      <c r="EN3059" s="60"/>
      <c r="EO3059" s="60"/>
      <c r="EP3059" s="60"/>
      <c r="EQ3059" s="60"/>
      <c r="ER3059" s="60"/>
      <c r="ES3059" s="60"/>
      <c r="ET3059" s="60"/>
      <c r="EU3059" s="60"/>
      <c r="EV3059" s="60"/>
      <c r="EW3059" s="60"/>
      <c r="EX3059" s="60"/>
      <c r="EY3059" s="60"/>
      <c r="EZ3059" s="60"/>
      <c r="FA3059" s="60"/>
      <c r="FB3059" s="60"/>
    </row>
    <row r="3060" spans="22:158" x14ac:dyDescent="0.25">
      <c r="V3060" s="1"/>
      <c r="W3060" s="33"/>
      <c r="X3060" s="33"/>
      <c r="AH3060" s="38">
        <v>100</v>
      </c>
      <c r="AI3060" s="38">
        <v>145</v>
      </c>
      <c r="AJ3060" s="38">
        <v>16180</v>
      </c>
      <c r="AK3060" s="38">
        <v>30</v>
      </c>
      <c r="AL3060" s="38">
        <v>3607158</v>
      </c>
      <c r="AM3060" s="61" t="s">
        <v>1816</v>
      </c>
      <c r="AN3060" s="61" t="s">
        <v>1691</v>
      </c>
      <c r="AO3060" s="61" t="s">
        <v>1614</v>
      </c>
      <c r="AP3060" s="61" t="s">
        <v>5036</v>
      </c>
      <c r="AQ3060" s="61" t="s">
        <v>1209</v>
      </c>
      <c r="AR3060" s="28">
        <v>2368.8000000000002</v>
      </c>
      <c r="AS3060" s="28">
        <v>1579</v>
      </c>
      <c r="AT3060" s="28">
        <v>0</v>
      </c>
      <c r="AU3060" s="62"/>
      <c r="DV3060" s="31" t="s">
        <v>151</v>
      </c>
      <c r="DW3060" s="31" t="s">
        <v>160</v>
      </c>
      <c r="DX3060" s="63"/>
      <c r="DY3060" s="63"/>
      <c r="DZ3060" s="63"/>
      <c r="EA3060" s="167"/>
      <c r="EB3060" s="60"/>
      <c r="EC3060" s="60"/>
      <c r="ED3060" s="60"/>
      <c r="EE3060" s="60"/>
      <c r="EF3060" s="60"/>
      <c r="EG3060" s="60"/>
      <c r="EH3060" s="60"/>
      <c r="EI3060" s="60"/>
      <c r="EJ3060" s="60"/>
      <c r="EK3060" s="60"/>
      <c r="EL3060" s="60"/>
      <c r="EM3060" s="60"/>
      <c r="EN3060" s="60"/>
      <c r="EO3060" s="60"/>
      <c r="EP3060" s="60"/>
      <c r="EQ3060" s="60"/>
      <c r="ER3060" s="60"/>
      <c r="ES3060" s="60"/>
      <c r="ET3060" s="60"/>
      <c r="EU3060" s="60"/>
      <c r="EV3060" s="60"/>
      <c r="EW3060" s="60"/>
      <c r="EX3060" s="60"/>
      <c r="EY3060" s="60"/>
      <c r="EZ3060" s="60"/>
      <c r="FA3060" s="60"/>
      <c r="FB3060" s="60"/>
    </row>
    <row r="3061" spans="22:158" x14ac:dyDescent="0.25">
      <c r="W3061" s="33"/>
      <c r="X3061" s="33"/>
      <c r="AH3061" s="38">
        <v>100</v>
      </c>
      <c r="AI3061" s="38">
        <v>145</v>
      </c>
      <c r="AJ3061" s="38">
        <v>17250</v>
      </c>
      <c r="AK3061" s="38">
        <v>30</v>
      </c>
      <c r="AL3061" s="38">
        <v>3607158</v>
      </c>
      <c r="AM3061" s="61" t="s">
        <v>1816</v>
      </c>
      <c r="AN3061" s="61" t="s">
        <v>1691</v>
      </c>
      <c r="AO3061" s="61" t="s">
        <v>1638</v>
      </c>
      <c r="AP3061" s="61" t="s">
        <v>5036</v>
      </c>
      <c r="AQ3061" s="61" t="s">
        <v>1209</v>
      </c>
      <c r="AR3061" s="28">
        <v>0</v>
      </c>
      <c r="AS3061" s="28">
        <v>0</v>
      </c>
      <c r="AT3061" s="28">
        <v>63224</v>
      </c>
      <c r="AU3061" s="62"/>
      <c r="DV3061" s="31" t="s">
        <v>151</v>
      </c>
      <c r="DW3061" s="31" t="s">
        <v>160</v>
      </c>
      <c r="DX3061" s="63"/>
      <c r="DY3061" s="63"/>
      <c r="DZ3061" s="63"/>
      <c r="EA3061" s="167"/>
      <c r="EB3061" s="60"/>
      <c r="EC3061" s="60"/>
      <c r="ED3061" s="60"/>
      <c r="EE3061" s="60"/>
      <c r="EF3061" s="60"/>
      <c r="EG3061" s="60"/>
      <c r="EH3061" s="60"/>
      <c r="EI3061" s="60"/>
      <c r="EJ3061" s="60"/>
      <c r="EK3061" s="60"/>
      <c r="EL3061" s="60"/>
      <c r="EM3061" s="60"/>
      <c r="EN3061" s="60"/>
      <c r="EO3061" s="60"/>
      <c r="EP3061" s="60"/>
      <c r="EQ3061" s="60"/>
      <c r="ER3061" s="60"/>
      <c r="ES3061" s="60"/>
      <c r="ET3061" s="60"/>
      <c r="EU3061" s="60"/>
      <c r="EV3061" s="60"/>
      <c r="EW3061" s="60"/>
      <c r="EX3061" s="60"/>
      <c r="EY3061" s="60"/>
      <c r="EZ3061" s="60"/>
      <c r="FA3061" s="60"/>
      <c r="FB3061" s="60"/>
    </row>
    <row r="3062" spans="22:158" x14ac:dyDescent="0.25">
      <c r="W3062" s="33"/>
      <c r="X3062" s="33"/>
      <c r="AH3062" s="38">
        <v>100</v>
      </c>
      <c r="AI3062" s="38">
        <v>145</v>
      </c>
      <c r="AJ3062" s="38">
        <v>17640</v>
      </c>
      <c r="AK3062" s="38">
        <v>30</v>
      </c>
      <c r="AL3062" s="38">
        <v>3607158</v>
      </c>
      <c r="AM3062" s="61" t="s">
        <v>1816</v>
      </c>
      <c r="AN3062" s="61" t="s">
        <v>1691</v>
      </c>
      <c r="AO3062" s="61" t="s">
        <v>1647</v>
      </c>
      <c r="AP3062" s="61" t="s">
        <v>5036</v>
      </c>
      <c r="AQ3062" s="61" t="s">
        <v>1209</v>
      </c>
      <c r="AR3062" s="28">
        <v>29067.1</v>
      </c>
      <c r="AS3062" s="28">
        <v>48595</v>
      </c>
      <c r="AT3062" s="28">
        <v>0</v>
      </c>
      <c r="AU3062" s="62"/>
      <c r="DV3062" s="31" t="s">
        <v>151</v>
      </c>
      <c r="DW3062" s="31" t="s">
        <v>160</v>
      </c>
      <c r="DX3062" s="63"/>
      <c r="DY3062" s="63"/>
      <c r="DZ3062" s="63"/>
      <c r="EA3062" s="167"/>
      <c r="EB3062" s="60"/>
      <c r="EC3062" s="60"/>
      <c r="ED3062" s="60"/>
      <c r="EE3062" s="60"/>
      <c r="EF3062" s="60"/>
      <c r="EG3062" s="60"/>
      <c r="EH3062" s="60"/>
      <c r="EI3062" s="60"/>
      <c r="EJ3062" s="60"/>
      <c r="EK3062" s="60"/>
      <c r="EL3062" s="60"/>
      <c r="EM3062" s="60"/>
      <c r="EN3062" s="60"/>
      <c r="EO3062" s="60"/>
      <c r="EP3062" s="60"/>
      <c r="EQ3062" s="60"/>
      <c r="ER3062" s="60"/>
      <c r="ES3062" s="60"/>
      <c r="ET3062" s="60"/>
      <c r="EU3062" s="60"/>
      <c r="EV3062" s="60"/>
      <c r="EW3062" s="60"/>
      <c r="EX3062" s="60"/>
      <c r="EY3062" s="60"/>
      <c r="EZ3062" s="60"/>
      <c r="FA3062" s="60"/>
      <c r="FB3062" s="60"/>
    </row>
    <row r="3063" spans="22:158" x14ac:dyDescent="0.25">
      <c r="W3063" s="33"/>
      <c r="X3063" s="33"/>
      <c r="AH3063" s="38">
        <v>100</v>
      </c>
      <c r="AI3063" s="38">
        <v>145</v>
      </c>
      <c r="AJ3063" s="38">
        <v>18710</v>
      </c>
      <c r="AK3063" s="38">
        <v>30</v>
      </c>
      <c r="AL3063" s="38">
        <v>3607158</v>
      </c>
      <c r="AM3063" s="61" t="s">
        <v>1816</v>
      </c>
      <c r="AN3063" s="61" t="s">
        <v>1691</v>
      </c>
      <c r="AO3063" s="61" t="s">
        <v>1671</v>
      </c>
      <c r="AP3063" s="61" t="s">
        <v>5036</v>
      </c>
      <c r="AQ3063" s="61" t="s">
        <v>1209</v>
      </c>
      <c r="AR3063" s="28">
        <v>5415</v>
      </c>
      <c r="AS3063" s="28">
        <v>77</v>
      </c>
      <c r="AT3063" s="28">
        <v>0</v>
      </c>
      <c r="AU3063" s="62"/>
      <c r="DV3063" s="31" t="s">
        <v>151</v>
      </c>
      <c r="DW3063" s="31" t="s">
        <v>160</v>
      </c>
      <c r="DX3063" s="63"/>
      <c r="DY3063" s="63"/>
      <c r="DZ3063" s="63"/>
      <c r="EA3063" s="167"/>
      <c r="EB3063" s="60"/>
      <c r="EC3063" s="60"/>
      <c r="ED3063" s="60"/>
      <c r="EE3063" s="60"/>
      <c r="EF3063" s="60"/>
      <c r="EG3063" s="60"/>
      <c r="EH3063" s="60"/>
      <c r="EI3063" s="60"/>
      <c r="EJ3063" s="60"/>
      <c r="EK3063" s="60"/>
      <c r="EL3063" s="60"/>
      <c r="EM3063" s="60"/>
      <c r="EN3063" s="60"/>
      <c r="EO3063" s="60"/>
      <c r="EP3063" s="60"/>
      <c r="EQ3063" s="60"/>
      <c r="ER3063" s="60"/>
      <c r="ES3063" s="60"/>
      <c r="ET3063" s="60"/>
      <c r="EU3063" s="60"/>
      <c r="EV3063" s="60"/>
      <c r="EW3063" s="60"/>
      <c r="EX3063" s="60"/>
      <c r="EY3063" s="60"/>
      <c r="EZ3063" s="60"/>
      <c r="FA3063" s="60"/>
      <c r="FB3063" s="60"/>
    </row>
    <row r="3064" spans="22:158" x14ac:dyDescent="0.25">
      <c r="W3064" s="33"/>
      <c r="X3064" s="33"/>
      <c r="AH3064" s="38">
        <v>100</v>
      </c>
      <c r="AI3064" s="38">
        <v>145</v>
      </c>
      <c r="AJ3064" s="38">
        <v>18750</v>
      </c>
      <c r="AK3064" s="38">
        <v>30</v>
      </c>
      <c r="AL3064" s="38">
        <v>3607158</v>
      </c>
      <c r="AM3064" s="61" t="s">
        <v>1816</v>
      </c>
      <c r="AN3064" s="61" t="s">
        <v>1691</v>
      </c>
      <c r="AO3064" s="61" t="s">
        <v>1672</v>
      </c>
      <c r="AP3064" s="61" t="s">
        <v>5036</v>
      </c>
      <c r="AQ3064" s="61" t="s">
        <v>1209</v>
      </c>
      <c r="AR3064" s="28">
        <v>0</v>
      </c>
      <c r="AS3064" s="28">
        <v>2274</v>
      </c>
      <c r="AT3064" s="28">
        <v>0</v>
      </c>
      <c r="AU3064" s="62"/>
      <c r="DV3064" s="31" t="s">
        <v>151</v>
      </c>
      <c r="DW3064" s="31" t="s">
        <v>160</v>
      </c>
      <c r="DX3064" s="63"/>
      <c r="DY3064" s="63"/>
      <c r="DZ3064" s="63"/>
      <c r="EA3064" s="167"/>
      <c r="EB3064" s="60"/>
      <c r="EC3064" s="60"/>
      <c r="ED3064" s="60"/>
      <c r="EE3064" s="60"/>
      <c r="EF3064" s="60"/>
      <c r="EG3064" s="60"/>
      <c r="EH3064" s="60"/>
      <c r="EI3064" s="60"/>
      <c r="EJ3064" s="60"/>
      <c r="EK3064" s="60"/>
      <c r="EL3064" s="60"/>
      <c r="EM3064" s="60"/>
      <c r="EN3064" s="60"/>
      <c r="EO3064" s="60"/>
      <c r="EP3064" s="60"/>
      <c r="EQ3064" s="60"/>
      <c r="ER3064" s="60"/>
      <c r="ES3064" s="60"/>
      <c r="ET3064" s="60"/>
      <c r="EU3064" s="60"/>
      <c r="EV3064" s="60"/>
      <c r="EW3064" s="60"/>
      <c r="EX3064" s="60"/>
      <c r="EY3064" s="60"/>
      <c r="EZ3064" s="60"/>
      <c r="FA3064" s="60"/>
      <c r="FB3064" s="60"/>
    </row>
    <row r="3065" spans="22:158" x14ac:dyDescent="0.25">
      <c r="W3065" s="33"/>
      <c r="X3065" s="33"/>
      <c r="AH3065" s="38">
        <v>100</v>
      </c>
      <c r="AI3065" s="38">
        <v>150</v>
      </c>
      <c r="AJ3065" s="38">
        <v>11600</v>
      </c>
      <c r="AK3065" s="38">
        <v>30</v>
      </c>
      <c r="AL3065" s="38">
        <v>3607158</v>
      </c>
      <c r="AM3065" s="61" t="s">
        <v>1816</v>
      </c>
      <c r="AN3065" s="61" t="s">
        <v>1695</v>
      </c>
      <c r="AO3065" s="61" t="s">
        <v>5076</v>
      </c>
      <c r="AP3065" s="61" t="s">
        <v>5036</v>
      </c>
      <c r="AQ3065" s="61" t="s">
        <v>1209</v>
      </c>
      <c r="AR3065" s="28">
        <v>523092</v>
      </c>
      <c r="AS3065" s="28">
        <v>552231</v>
      </c>
      <c r="AT3065" s="28">
        <v>0</v>
      </c>
      <c r="AU3065" s="62"/>
      <c r="DV3065" s="31" t="s">
        <v>151</v>
      </c>
      <c r="DW3065" s="31" t="s">
        <v>161</v>
      </c>
      <c r="DX3065" s="63"/>
      <c r="DY3065" s="63"/>
      <c r="DZ3065" s="63"/>
      <c r="EA3065" s="167"/>
      <c r="EB3065" s="60"/>
      <c r="EC3065" s="60"/>
      <c r="ED3065" s="60"/>
      <c r="EE3065" s="60"/>
      <c r="EF3065" s="60"/>
      <c r="EG3065" s="60"/>
      <c r="EH3065" s="60"/>
      <c r="EI3065" s="60"/>
      <c r="EJ3065" s="60"/>
      <c r="EK3065" s="60"/>
      <c r="EL3065" s="60"/>
      <c r="EM3065" s="60"/>
      <c r="EN3065" s="60"/>
      <c r="EO3065" s="60"/>
      <c r="EP3065" s="60"/>
      <c r="EQ3065" s="60"/>
      <c r="ER3065" s="60"/>
      <c r="ES3065" s="60"/>
      <c r="ET3065" s="60"/>
      <c r="EU3065" s="60"/>
      <c r="EV3065" s="60"/>
      <c r="EW3065" s="60"/>
      <c r="EX3065" s="60"/>
      <c r="EY3065" s="60"/>
      <c r="EZ3065" s="60"/>
      <c r="FA3065" s="60"/>
      <c r="FB3065" s="60"/>
    </row>
    <row r="3066" spans="22:158" x14ac:dyDescent="0.25">
      <c r="W3066" s="33"/>
      <c r="X3066" s="33"/>
      <c r="AH3066" s="38">
        <v>100</v>
      </c>
      <c r="AI3066" s="38">
        <v>150</v>
      </c>
      <c r="AJ3066" s="38">
        <v>13450</v>
      </c>
      <c r="AK3066" s="38">
        <v>30</v>
      </c>
      <c r="AL3066" s="38">
        <v>3607158</v>
      </c>
      <c r="AM3066" s="61" t="s">
        <v>1816</v>
      </c>
      <c r="AN3066" s="61" t="s">
        <v>1695</v>
      </c>
      <c r="AO3066" s="61" t="s">
        <v>5112</v>
      </c>
      <c r="AP3066" s="61" t="s">
        <v>5036</v>
      </c>
      <c r="AQ3066" s="61" t="s">
        <v>1209</v>
      </c>
      <c r="AR3066" s="28">
        <v>7808520.2000000002</v>
      </c>
      <c r="AS3066" s="28">
        <v>8989944</v>
      </c>
      <c r="AT3066" s="28">
        <v>4728574</v>
      </c>
      <c r="AU3066" s="62"/>
      <c r="DV3066" s="31" t="s">
        <v>151</v>
      </c>
      <c r="DW3066" s="31" t="s">
        <v>161</v>
      </c>
      <c r="DX3066" s="63"/>
      <c r="DY3066" s="63"/>
      <c r="DZ3066" s="63"/>
      <c r="EA3066" s="167"/>
      <c r="EB3066" s="60"/>
      <c r="EC3066" s="60"/>
      <c r="ED3066" s="60"/>
      <c r="EE3066" s="60"/>
      <c r="EF3066" s="60"/>
      <c r="EG3066" s="60"/>
      <c r="EH3066" s="60"/>
      <c r="EI3066" s="60"/>
      <c r="EJ3066" s="60"/>
      <c r="EK3066" s="60"/>
      <c r="EL3066" s="60"/>
      <c r="EM3066" s="60"/>
      <c r="EN3066" s="60"/>
      <c r="EO3066" s="60"/>
      <c r="EP3066" s="60"/>
      <c r="EQ3066" s="60"/>
      <c r="ER3066" s="60"/>
      <c r="ES3066" s="60"/>
      <c r="ET3066" s="60"/>
      <c r="EU3066" s="60"/>
      <c r="EV3066" s="60"/>
      <c r="EW3066" s="60"/>
      <c r="EX3066" s="60"/>
      <c r="EY3066" s="60"/>
      <c r="EZ3066" s="60"/>
      <c r="FA3066" s="60"/>
      <c r="FB3066" s="60"/>
    </row>
    <row r="3067" spans="22:158" x14ac:dyDescent="0.25">
      <c r="W3067" s="33"/>
      <c r="X3067" s="33"/>
      <c r="AH3067" s="38">
        <v>100</v>
      </c>
      <c r="AI3067" s="38">
        <v>150</v>
      </c>
      <c r="AJ3067" s="38">
        <v>13500</v>
      </c>
      <c r="AK3067" s="38">
        <v>30</v>
      </c>
      <c r="AL3067" s="38">
        <v>3607158</v>
      </c>
      <c r="AM3067" s="61" t="s">
        <v>1816</v>
      </c>
      <c r="AN3067" s="61" t="s">
        <v>1695</v>
      </c>
      <c r="AO3067" s="61" t="s">
        <v>5113</v>
      </c>
      <c r="AP3067" s="61" t="s">
        <v>5036</v>
      </c>
      <c r="AQ3067" s="61" t="s">
        <v>1209</v>
      </c>
      <c r="AR3067" s="28">
        <v>0</v>
      </c>
      <c r="AS3067" s="28">
        <v>0</v>
      </c>
      <c r="AT3067" s="28">
        <v>94392</v>
      </c>
      <c r="AU3067" s="62"/>
      <c r="DV3067" s="31" t="s">
        <v>151</v>
      </c>
      <c r="DW3067" s="31" t="s">
        <v>161</v>
      </c>
      <c r="DX3067" s="63"/>
      <c r="DY3067" s="63"/>
      <c r="DZ3067" s="63"/>
      <c r="EA3067" s="167"/>
      <c r="EB3067" s="60"/>
      <c r="EC3067" s="60"/>
      <c r="ED3067" s="60"/>
      <c r="EE3067" s="60"/>
      <c r="EF3067" s="60"/>
      <c r="EG3067" s="60"/>
      <c r="EH3067" s="60"/>
      <c r="EI3067" s="60"/>
      <c r="EJ3067" s="60"/>
      <c r="EK3067" s="60"/>
      <c r="EL3067" s="60"/>
      <c r="EM3067" s="60"/>
      <c r="EN3067" s="60"/>
      <c r="EO3067" s="60"/>
      <c r="EP3067" s="60"/>
      <c r="EQ3067" s="60"/>
      <c r="ER3067" s="60"/>
      <c r="ES3067" s="60"/>
      <c r="ET3067" s="60"/>
      <c r="EU3067" s="60"/>
      <c r="EV3067" s="60"/>
      <c r="EW3067" s="60"/>
      <c r="EX3067" s="60"/>
      <c r="EY3067" s="60"/>
      <c r="EZ3067" s="60"/>
      <c r="FA3067" s="60"/>
      <c r="FB3067" s="60"/>
    </row>
    <row r="3068" spans="22:158" x14ac:dyDescent="0.25">
      <c r="V3068" s="1"/>
      <c r="W3068" s="33"/>
      <c r="X3068" s="33"/>
      <c r="AH3068" s="38">
        <v>100</v>
      </c>
      <c r="AI3068" s="38">
        <v>150</v>
      </c>
      <c r="AJ3068" s="38">
        <v>13850</v>
      </c>
      <c r="AK3068" s="38">
        <v>30</v>
      </c>
      <c r="AL3068" s="38">
        <v>3607158</v>
      </c>
      <c r="AM3068" s="61" t="s">
        <v>1816</v>
      </c>
      <c r="AN3068" s="61" t="s">
        <v>1695</v>
      </c>
      <c r="AO3068" s="61" t="s">
        <v>5121</v>
      </c>
      <c r="AP3068" s="61" t="s">
        <v>5036</v>
      </c>
      <c r="AQ3068" s="61" t="s">
        <v>1209</v>
      </c>
      <c r="AR3068" s="28">
        <v>854360.4</v>
      </c>
      <c r="AS3068" s="28">
        <v>1222895</v>
      </c>
      <c r="AT3068" s="28">
        <v>107600</v>
      </c>
      <c r="AU3068" s="62"/>
      <c r="DV3068" s="31" t="s">
        <v>151</v>
      </c>
      <c r="DW3068" s="31" t="s">
        <v>161</v>
      </c>
      <c r="DX3068" s="63"/>
      <c r="DY3068" s="63"/>
      <c r="DZ3068" s="63"/>
      <c r="EA3068" s="167"/>
      <c r="EB3068" s="60"/>
      <c r="EC3068" s="60"/>
      <c r="ED3068" s="60"/>
      <c r="EE3068" s="60"/>
      <c r="EF3068" s="60"/>
      <c r="EG3068" s="60"/>
      <c r="EH3068" s="60"/>
      <c r="EI3068" s="60"/>
      <c r="EJ3068" s="60"/>
      <c r="EK3068" s="60"/>
      <c r="EL3068" s="60"/>
      <c r="EM3068" s="60"/>
      <c r="EN3068" s="60"/>
      <c r="EO3068" s="60"/>
      <c r="EP3068" s="60"/>
      <c r="EQ3068" s="60"/>
      <c r="ER3068" s="60"/>
      <c r="ES3068" s="60"/>
      <c r="ET3068" s="60"/>
      <c r="EU3068" s="60"/>
      <c r="EV3068" s="60"/>
      <c r="EW3068" s="60"/>
      <c r="EX3068" s="60"/>
      <c r="EY3068" s="60"/>
      <c r="EZ3068" s="60"/>
      <c r="FA3068" s="60"/>
      <c r="FB3068" s="60"/>
    </row>
    <row r="3069" spans="22:158" x14ac:dyDescent="0.25">
      <c r="W3069" s="33"/>
      <c r="X3069" s="33"/>
      <c r="AH3069" s="38">
        <v>100</v>
      </c>
      <c r="AI3069" s="38">
        <v>150</v>
      </c>
      <c r="AJ3069" s="38">
        <v>14750</v>
      </c>
      <c r="AK3069" s="38">
        <v>30</v>
      </c>
      <c r="AL3069" s="38">
        <v>3607158</v>
      </c>
      <c r="AM3069" s="61" t="s">
        <v>1816</v>
      </c>
      <c r="AN3069" s="61" t="s">
        <v>1695</v>
      </c>
      <c r="AO3069" s="61" t="s">
        <v>1583</v>
      </c>
      <c r="AP3069" s="61" t="s">
        <v>5036</v>
      </c>
      <c r="AQ3069" s="61" t="s">
        <v>1209</v>
      </c>
      <c r="AR3069" s="28">
        <v>3931654.1</v>
      </c>
      <c r="AS3069" s="28">
        <v>1221630</v>
      </c>
      <c r="AT3069" s="28">
        <v>579326</v>
      </c>
      <c r="AU3069" s="62"/>
      <c r="DV3069" s="31" t="s">
        <v>151</v>
      </c>
      <c r="DW3069" s="31" t="s">
        <v>161</v>
      </c>
      <c r="DX3069" s="63"/>
      <c r="DY3069" s="63"/>
      <c r="DZ3069" s="63"/>
      <c r="EA3069" s="167"/>
      <c r="EB3069" s="60"/>
      <c r="EC3069" s="60"/>
      <c r="ED3069" s="60"/>
      <c r="EE3069" s="60"/>
      <c r="EF3069" s="60"/>
      <c r="EG3069" s="60"/>
      <c r="EH3069" s="60"/>
      <c r="EI3069" s="60"/>
      <c r="EJ3069" s="60"/>
      <c r="EK3069" s="60"/>
      <c r="EL3069" s="60"/>
      <c r="EM3069" s="60"/>
      <c r="EN3069" s="60"/>
      <c r="EO3069" s="60"/>
      <c r="EP3069" s="60"/>
      <c r="EQ3069" s="60"/>
      <c r="ER3069" s="60"/>
      <c r="ES3069" s="60"/>
      <c r="ET3069" s="60"/>
      <c r="EU3069" s="60"/>
      <c r="EV3069" s="60"/>
      <c r="EW3069" s="60"/>
      <c r="EX3069" s="60"/>
      <c r="EY3069" s="60"/>
      <c r="EZ3069" s="60"/>
      <c r="FA3069" s="60"/>
      <c r="FB3069" s="60"/>
    </row>
    <row r="3070" spans="22:158" x14ac:dyDescent="0.25">
      <c r="W3070" s="33"/>
      <c r="X3070" s="33"/>
      <c r="AH3070" s="38">
        <v>100</v>
      </c>
      <c r="AI3070" s="38">
        <v>150</v>
      </c>
      <c r="AJ3070" s="38">
        <v>15550</v>
      </c>
      <c r="AK3070" s="38">
        <v>30</v>
      </c>
      <c r="AL3070" s="38">
        <v>3607158</v>
      </c>
      <c r="AM3070" s="61" t="s">
        <v>1816</v>
      </c>
      <c r="AN3070" s="61" t="s">
        <v>1695</v>
      </c>
      <c r="AO3070" s="61" t="s">
        <v>1602</v>
      </c>
      <c r="AP3070" s="61" t="s">
        <v>5036</v>
      </c>
      <c r="AQ3070" s="61" t="s">
        <v>1209</v>
      </c>
      <c r="AR3070" s="28">
        <v>1377759.2</v>
      </c>
      <c r="AS3070" s="28">
        <v>35449</v>
      </c>
      <c r="AT3070" s="28">
        <v>95357</v>
      </c>
      <c r="AU3070" s="62"/>
      <c r="DV3070" s="31" t="s">
        <v>151</v>
      </c>
      <c r="DW3070" s="31" t="s">
        <v>161</v>
      </c>
      <c r="DX3070" s="63"/>
      <c r="DY3070" s="63"/>
      <c r="DZ3070" s="63"/>
      <c r="EA3070" s="167"/>
      <c r="EB3070" s="60"/>
      <c r="EC3070" s="60"/>
      <c r="ED3070" s="60"/>
      <c r="EE3070" s="60"/>
      <c r="EF3070" s="60"/>
      <c r="EG3070" s="60"/>
      <c r="EH3070" s="60"/>
      <c r="EI3070" s="60"/>
      <c r="EJ3070" s="60"/>
      <c r="EK3070" s="60"/>
      <c r="EL3070" s="60"/>
      <c r="EM3070" s="60"/>
      <c r="EN3070" s="60"/>
      <c r="EO3070" s="60"/>
      <c r="EP3070" s="60"/>
      <c r="EQ3070" s="60"/>
      <c r="ER3070" s="60"/>
      <c r="ES3070" s="60"/>
      <c r="ET3070" s="60"/>
      <c r="EU3070" s="60"/>
      <c r="EV3070" s="60"/>
      <c r="EW3070" s="60"/>
      <c r="EX3070" s="60"/>
      <c r="EY3070" s="60"/>
      <c r="EZ3070" s="60"/>
      <c r="FA3070" s="60"/>
      <c r="FB3070" s="60"/>
    </row>
    <row r="3071" spans="22:158" x14ac:dyDescent="0.25">
      <c r="W3071" s="33"/>
      <c r="X3071" s="33"/>
      <c r="AH3071" s="38">
        <v>100</v>
      </c>
      <c r="AI3071" s="38">
        <v>150</v>
      </c>
      <c r="AJ3071" s="38">
        <v>15800</v>
      </c>
      <c r="AK3071" s="38">
        <v>30</v>
      </c>
      <c r="AL3071" s="38">
        <v>3607158</v>
      </c>
      <c r="AM3071" s="61" t="s">
        <v>1816</v>
      </c>
      <c r="AN3071" s="61" t="s">
        <v>1695</v>
      </c>
      <c r="AO3071" s="61" t="s">
        <v>1607</v>
      </c>
      <c r="AP3071" s="61" t="s">
        <v>5036</v>
      </c>
      <c r="AQ3071" s="61" t="s">
        <v>1209</v>
      </c>
      <c r="AR3071" s="28">
        <v>0</v>
      </c>
      <c r="AS3071" s="28">
        <v>0</v>
      </c>
      <c r="AT3071" s="28">
        <v>77243</v>
      </c>
      <c r="AU3071" s="62"/>
      <c r="DV3071" s="31" t="s">
        <v>151</v>
      </c>
      <c r="DW3071" s="31" t="s">
        <v>161</v>
      </c>
      <c r="DX3071" s="63"/>
      <c r="DY3071" s="63"/>
      <c r="DZ3071" s="63"/>
      <c r="EA3071" s="167"/>
      <c r="EB3071" s="60"/>
      <c r="EC3071" s="60"/>
      <c r="ED3071" s="60"/>
      <c r="EE3071" s="60"/>
      <c r="EF3071" s="60"/>
      <c r="EG3071" s="60"/>
      <c r="EH3071" s="60"/>
      <c r="EI3071" s="60"/>
      <c r="EJ3071" s="60"/>
      <c r="EK3071" s="60"/>
      <c r="EL3071" s="60"/>
      <c r="EM3071" s="60"/>
      <c r="EN3071" s="60"/>
      <c r="EO3071" s="60"/>
      <c r="EP3071" s="60"/>
      <c r="EQ3071" s="60"/>
      <c r="ER3071" s="60"/>
      <c r="ES3071" s="60"/>
      <c r="ET3071" s="60"/>
      <c r="EU3071" s="60"/>
      <c r="EV3071" s="60"/>
      <c r="EW3071" s="60"/>
      <c r="EX3071" s="60"/>
      <c r="EY3071" s="60"/>
      <c r="EZ3071" s="60"/>
      <c r="FA3071" s="60"/>
      <c r="FB3071" s="60"/>
    </row>
    <row r="3072" spans="22:158" x14ac:dyDescent="0.25">
      <c r="W3072" s="33"/>
      <c r="X3072" s="33"/>
      <c r="AH3072" s="38">
        <v>100</v>
      </c>
      <c r="AI3072" s="38">
        <v>150</v>
      </c>
      <c r="AJ3072" s="38">
        <v>17500</v>
      </c>
      <c r="AK3072" s="38">
        <v>30</v>
      </c>
      <c r="AL3072" s="38">
        <v>3607158</v>
      </c>
      <c r="AM3072" s="61" t="s">
        <v>1816</v>
      </c>
      <c r="AN3072" s="61" t="s">
        <v>1695</v>
      </c>
      <c r="AO3072" s="61" t="s">
        <v>1644</v>
      </c>
      <c r="AP3072" s="61" t="s">
        <v>5036</v>
      </c>
      <c r="AQ3072" s="61" t="s">
        <v>1209</v>
      </c>
      <c r="AR3072" s="28">
        <v>931.2</v>
      </c>
      <c r="AS3072" s="28">
        <v>0</v>
      </c>
      <c r="AT3072" s="28">
        <v>29855</v>
      </c>
      <c r="AU3072" s="62"/>
      <c r="DV3072" s="31" t="s">
        <v>151</v>
      </c>
      <c r="DW3072" s="31" t="s">
        <v>161</v>
      </c>
      <c r="DX3072" s="63"/>
      <c r="DY3072" s="63"/>
      <c r="DZ3072" s="63"/>
      <c r="EA3072" s="167"/>
      <c r="EB3072" s="60"/>
      <c r="EC3072" s="60"/>
      <c r="ED3072" s="60"/>
      <c r="EE3072" s="60"/>
      <c r="EF3072" s="60"/>
      <c r="EG3072" s="60"/>
      <c r="EH3072" s="60"/>
      <c r="EI3072" s="60"/>
      <c r="EJ3072" s="60"/>
      <c r="EK3072" s="60"/>
      <c r="EL3072" s="60"/>
      <c r="EM3072" s="60"/>
      <c r="EN3072" s="60"/>
      <c r="EO3072" s="60"/>
      <c r="EP3072" s="60"/>
      <c r="EQ3072" s="60"/>
      <c r="ER3072" s="60"/>
      <c r="ES3072" s="60"/>
      <c r="ET3072" s="60"/>
      <c r="EU3072" s="60"/>
      <c r="EV3072" s="60"/>
      <c r="EW3072" s="60"/>
      <c r="EX3072" s="60"/>
      <c r="EY3072" s="60"/>
      <c r="EZ3072" s="60"/>
      <c r="FA3072" s="60"/>
      <c r="FB3072" s="60"/>
    </row>
    <row r="3073" spans="22:158" x14ac:dyDescent="0.25">
      <c r="W3073" s="33"/>
      <c r="X3073" s="33"/>
      <c r="AH3073" s="38">
        <v>100</v>
      </c>
      <c r="AI3073" s="38">
        <v>150</v>
      </c>
      <c r="AJ3073" s="38">
        <v>17750</v>
      </c>
      <c r="AK3073" s="38">
        <v>30</v>
      </c>
      <c r="AL3073" s="38">
        <v>3607158</v>
      </c>
      <c r="AM3073" s="61" t="s">
        <v>1816</v>
      </c>
      <c r="AN3073" s="61" t="s">
        <v>1695</v>
      </c>
      <c r="AO3073" s="61" t="s">
        <v>1650</v>
      </c>
      <c r="AP3073" s="61" t="s">
        <v>5036</v>
      </c>
      <c r="AQ3073" s="61" t="s">
        <v>1209</v>
      </c>
      <c r="AR3073" s="28">
        <v>0</v>
      </c>
      <c r="AS3073" s="28">
        <v>0</v>
      </c>
      <c r="AT3073" s="28">
        <v>26688</v>
      </c>
      <c r="AU3073" s="62"/>
      <c r="DV3073" s="31" t="s">
        <v>151</v>
      </c>
      <c r="DW3073" s="31" t="s">
        <v>161</v>
      </c>
      <c r="DX3073" s="63"/>
      <c r="DY3073" s="63"/>
      <c r="DZ3073" s="63"/>
      <c r="EA3073" s="167"/>
      <c r="EB3073" s="60"/>
      <c r="EC3073" s="60"/>
      <c r="ED3073" s="60"/>
      <c r="EE3073" s="60"/>
      <c r="EF3073" s="60"/>
      <c r="EG3073" s="60"/>
      <c r="EH3073" s="60"/>
      <c r="EI3073" s="60"/>
      <c r="EJ3073" s="60"/>
      <c r="EK3073" s="60"/>
      <c r="EL3073" s="60"/>
      <c r="EM3073" s="60"/>
      <c r="EN3073" s="60"/>
      <c r="EO3073" s="60"/>
      <c r="EP3073" s="60"/>
      <c r="EQ3073" s="60"/>
      <c r="ER3073" s="60"/>
      <c r="ES3073" s="60"/>
      <c r="ET3073" s="60"/>
      <c r="EU3073" s="60"/>
      <c r="EV3073" s="60"/>
      <c r="EW3073" s="60"/>
      <c r="EX3073" s="60"/>
      <c r="EY3073" s="60"/>
      <c r="EZ3073" s="60"/>
      <c r="FA3073" s="60"/>
      <c r="FB3073" s="60"/>
    </row>
    <row r="3074" spans="22:158" x14ac:dyDescent="0.25">
      <c r="W3074" s="33"/>
      <c r="X3074" s="33"/>
      <c r="AH3074" s="38">
        <v>100</v>
      </c>
      <c r="AI3074" s="38">
        <v>155</v>
      </c>
      <c r="AJ3074" s="38">
        <v>10300</v>
      </c>
      <c r="AK3074" s="38">
        <v>30</v>
      </c>
      <c r="AL3074" s="38">
        <v>3607158</v>
      </c>
      <c r="AM3074" s="61" t="s">
        <v>1816</v>
      </c>
      <c r="AN3074" s="61" t="s">
        <v>1686</v>
      </c>
      <c r="AO3074" s="61" t="s">
        <v>5049</v>
      </c>
      <c r="AP3074" s="61" t="s">
        <v>5036</v>
      </c>
      <c r="AQ3074" s="61" t="s">
        <v>1209</v>
      </c>
      <c r="AR3074" s="28">
        <v>0</v>
      </c>
      <c r="AS3074" s="28">
        <v>111021</v>
      </c>
      <c r="AT3074" s="28">
        <v>0</v>
      </c>
      <c r="AU3074" s="62"/>
      <c r="DV3074" s="31" t="s">
        <v>151</v>
      </c>
      <c r="DW3074" s="31" t="s">
        <v>162</v>
      </c>
      <c r="DX3074" s="63"/>
      <c r="DY3074" s="63"/>
      <c r="DZ3074" s="63"/>
      <c r="EA3074" s="167"/>
      <c r="EB3074" s="60"/>
      <c r="EC3074" s="60"/>
      <c r="ED3074" s="60"/>
      <c r="EE3074" s="60"/>
      <c r="EF3074" s="60"/>
      <c r="EG3074" s="60"/>
      <c r="EH3074" s="60"/>
      <c r="EI3074" s="60"/>
      <c r="EJ3074" s="60"/>
      <c r="EK3074" s="60"/>
      <c r="EL3074" s="60"/>
      <c r="EM3074" s="60"/>
      <c r="EN3074" s="60"/>
      <c r="EO3074" s="60"/>
      <c r="EP3074" s="60"/>
      <c r="EQ3074" s="60"/>
      <c r="ER3074" s="60"/>
      <c r="ES3074" s="60"/>
      <c r="ET3074" s="60"/>
      <c r="EU3074" s="60"/>
      <c r="EV3074" s="60"/>
      <c r="EW3074" s="60"/>
      <c r="EX3074" s="60"/>
      <c r="EY3074" s="60"/>
      <c r="EZ3074" s="60"/>
      <c r="FA3074" s="60"/>
      <c r="FB3074" s="60"/>
    </row>
    <row r="3075" spans="22:158" x14ac:dyDescent="0.25">
      <c r="V3075" s="1"/>
      <c r="W3075" s="33"/>
      <c r="X3075" s="33"/>
      <c r="AH3075" s="38">
        <v>100</v>
      </c>
      <c r="AI3075" s="38">
        <v>155</v>
      </c>
      <c r="AJ3075" s="38">
        <v>10650</v>
      </c>
      <c r="AK3075" s="38">
        <v>30</v>
      </c>
      <c r="AL3075" s="38">
        <v>3607158</v>
      </c>
      <c r="AM3075" s="61" t="s">
        <v>1816</v>
      </c>
      <c r="AN3075" s="61" t="s">
        <v>1686</v>
      </c>
      <c r="AO3075" s="61" t="s">
        <v>5056</v>
      </c>
      <c r="AP3075" s="61" t="s">
        <v>5036</v>
      </c>
      <c r="AQ3075" s="61" t="s">
        <v>1209</v>
      </c>
      <c r="AR3075" s="28">
        <v>64240.800000000003</v>
      </c>
      <c r="AS3075" s="28">
        <v>48680</v>
      </c>
      <c r="AT3075" s="28">
        <v>0</v>
      </c>
      <c r="AU3075" s="62"/>
      <c r="DV3075" s="31" t="s">
        <v>151</v>
      </c>
      <c r="DW3075" s="31" t="s">
        <v>162</v>
      </c>
      <c r="DX3075" s="63"/>
      <c r="DY3075" s="63"/>
      <c r="DZ3075" s="63"/>
      <c r="EA3075" s="167"/>
      <c r="EB3075" s="60"/>
      <c r="EC3075" s="60"/>
      <c r="ED3075" s="60"/>
      <c r="EE3075" s="60"/>
      <c r="EF3075" s="60"/>
      <c r="EG3075" s="60"/>
      <c r="EH3075" s="60"/>
      <c r="EI3075" s="60"/>
      <c r="EJ3075" s="60"/>
      <c r="EK3075" s="60"/>
      <c r="EL3075" s="60"/>
      <c r="EM3075" s="60"/>
      <c r="EN3075" s="60"/>
      <c r="EO3075" s="60"/>
      <c r="EP3075" s="60"/>
      <c r="EQ3075" s="60"/>
      <c r="ER3075" s="60"/>
      <c r="ES3075" s="60"/>
      <c r="ET3075" s="60"/>
      <c r="EU3075" s="60"/>
      <c r="EV3075" s="60"/>
      <c r="EW3075" s="60"/>
      <c r="EX3075" s="60"/>
      <c r="EY3075" s="60"/>
      <c r="EZ3075" s="60"/>
      <c r="FA3075" s="60"/>
      <c r="FB3075" s="60"/>
    </row>
    <row r="3076" spans="22:158" x14ac:dyDescent="0.25">
      <c r="W3076" s="33"/>
      <c r="X3076" s="33"/>
      <c r="AH3076" s="38">
        <v>100</v>
      </c>
      <c r="AI3076" s="38">
        <v>155</v>
      </c>
      <c r="AJ3076" s="38">
        <v>12300</v>
      </c>
      <c r="AK3076" s="38">
        <v>30</v>
      </c>
      <c r="AL3076" s="38">
        <v>3607158</v>
      </c>
      <c r="AM3076" s="61" t="s">
        <v>1816</v>
      </c>
      <c r="AN3076" s="61" t="s">
        <v>1686</v>
      </c>
      <c r="AO3076" s="61" t="s">
        <v>5090</v>
      </c>
      <c r="AP3076" s="61" t="s">
        <v>5036</v>
      </c>
      <c r="AQ3076" s="61" t="s">
        <v>1209</v>
      </c>
      <c r="AR3076" s="28">
        <v>4494.7</v>
      </c>
      <c r="AS3076" s="28">
        <v>23957</v>
      </c>
      <c r="AT3076" s="28">
        <v>17882</v>
      </c>
      <c r="AU3076" s="62"/>
      <c r="DV3076" s="31" t="s">
        <v>151</v>
      </c>
      <c r="DW3076" s="31" t="s">
        <v>162</v>
      </c>
      <c r="DX3076" s="63"/>
      <c r="DY3076" s="63"/>
      <c r="DZ3076" s="63"/>
      <c r="EA3076" s="167"/>
      <c r="EB3076" s="60"/>
      <c r="EC3076" s="60"/>
      <c r="ED3076" s="60"/>
      <c r="EE3076" s="60"/>
      <c r="EF3076" s="60"/>
      <c r="EG3076" s="60"/>
      <c r="EH3076" s="60"/>
      <c r="EI3076" s="60"/>
      <c r="EJ3076" s="60"/>
      <c r="EK3076" s="60"/>
      <c r="EL3076" s="60"/>
      <c r="EM3076" s="60"/>
      <c r="EN3076" s="60"/>
      <c r="EO3076" s="60"/>
      <c r="EP3076" s="60"/>
      <c r="EQ3076" s="60"/>
      <c r="ER3076" s="60"/>
      <c r="ES3076" s="60"/>
      <c r="ET3076" s="60"/>
      <c r="EU3076" s="60"/>
      <c r="EV3076" s="60"/>
      <c r="EW3076" s="60"/>
      <c r="EX3076" s="60"/>
      <c r="EY3076" s="60"/>
      <c r="EZ3076" s="60"/>
      <c r="FA3076" s="60"/>
      <c r="FB3076" s="60"/>
    </row>
    <row r="3077" spans="22:158" x14ac:dyDescent="0.25">
      <c r="W3077" s="33"/>
      <c r="X3077" s="33"/>
      <c r="AH3077" s="38">
        <v>100</v>
      </c>
      <c r="AI3077" s="38">
        <v>155</v>
      </c>
      <c r="AJ3077" s="38">
        <v>14250</v>
      </c>
      <c r="AK3077" s="38">
        <v>30</v>
      </c>
      <c r="AL3077" s="38">
        <v>3607158</v>
      </c>
      <c r="AM3077" s="61" t="s">
        <v>1816</v>
      </c>
      <c r="AN3077" s="61" t="s">
        <v>1686</v>
      </c>
      <c r="AO3077" s="61" t="s">
        <v>1573</v>
      </c>
      <c r="AP3077" s="61" t="s">
        <v>5036</v>
      </c>
      <c r="AQ3077" s="61" t="s">
        <v>1209</v>
      </c>
      <c r="AR3077" s="28">
        <v>0</v>
      </c>
      <c r="AS3077" s="28">
        <v>0</v>
      </c>
      <c r="AT3077" s="28">
        <v>306695</v>
      </c>
      <c r="AU3077" s="62"/>
      <c r="DV3077" s="31" t="s">
        <v>151</v>
      </c>
      <c r="DW3077" s="31" t="s">
        <v>162</v>
      </c>
      <c r="DX3077" s="63"/>
      <c r="DY3077" s="63"/>
      <c r="DZ3077" s="63"/>
      <c r="EA3077" s="167"/>
      <c r="EB3077" s="60"/>
      <c r="EC3077" s="60"/>
      <c r="ED3077" s="60"/>
      <c r="EE3077" s="60"/>
      <c r="EF3077" s="60"/>
      <c r="EG3077" s="60"/>
      <c r="EH3077" s="60"/>
      <c r="EI3077" s="60"/>
      <c r="EJ3077" s="60"/>
      <c r="EK3077" s="60"/>
      <c r="EL3077" s="60"/>
      <c r="EM3077" s="60"/>
      <c r="EN3077" s="60"/>
      <c r="EO3077" s="60"/>
      <c r="EP3077" s="60"/>
      <c r="EQ3077" s="60"/>
      <c r="ER3077" s="60"/>
      <c r="ES3077" s="60"/>
      <c r="ET3077" s="60"/>
      <c r="EU3077" s="60"/>
      <c r="EV3077" s="60"/>
      <c r="EW3077" s="60"/>
      <c r="EX3077" s="60"/>
      <c r="EY3077" s="60"/>
      <c r="EZ3077" s="60"/>
      <c r="FA3077" s="60"/>
      <c r="FB3077" s="60"/>
    </row>
    <row r="3078" spans="22:158" x14ac:dyDescent="0.25">
      <c r="V3078" s="1"/>
      <c r="W3078" s="33"/>
      <c r="X3078" s="33"/>
      <c r="AH3078" s="38">
        <v>100</v>
      </c>
      <c r="AI3078" s="38">
        <v>155</v>
      </c>
      <c r="AJ3078" s="38">
        <v>17800</v>
      </c>
      <c r="AK3078" s="38">
        <v>30</v>
      </c>
      <c r="AL3078" s="38">
        <v>3607158</v>
      </c>
      <c r="AM3078" s="61" t="s">
        <v>1816</v>
      </c>
      <c r="AN3078" s="61" t="s">
        <v>1686</v>
      </c>
      <c r="AO3078" s="61" t="s">
        <v>1651</v>
      </c>
      <c r="AP3078" s="61" t="s">
        <v>5036</v>
      </c>
      <c r="AQ3078" s="61" t="s">
        <v>1209</v>
      </c>
      <c r="AR3078" s="28">
        <v>215353.2</v>
      </c>
      <c r="AS3078" s="28">
        <v>585301</v>
      </c>
      <c r="AT3078" s="28">
        <v>561792</v>
      </c>
      <c r="AU3078" s="62"/>
      <c r="DV3078" s="31" t="s">
        <v>151</v>
      </c>
      <c r="DW3078" s="31" t="s">
        <v>162</v>
      </c>
      <c r="DX3078" s="63"/>
      <c r="DY3078" s="63"/>
      <c r="DZ3078" s="63"/>
      <c r="EA3078" s="167"/>
      <c r="EB3078" s="60"/>
      <c r="EC3078" s="60"/>
      <c r="ED3078" s="60"/>
      <c r="EE3078" s="60"/>
      <c r="EF3078" s="60"/>
      <c r="EG3078" s="60"/>
      <c r="EH3078" s="60"/>
      <c r="EI3078" s="60"/>
      <c r="EJ3078" s="60"/>
      <c r="EK3078" s="60"/>
      <c r="EL3078" s="60"/>
      <c r="EM3078" s="60"/>
      <c r="EN3078" s="60"/>
      <c r="EO3078" s="60"/>
      <c r="EP3078" s="60"/>
      <c r="EQ3078" s="60"/>
      <c r="ER3078" s="60"/>
      <c r="ES3078" s="60"/>
      <c r="ET3078" s="60"/>
      <c r="EU3078" s="60"/>
      <c r="EV3078" s="60"/>
      <c r="EW3078" s="60"/>
      <c r="EX3078" s="60"/>
      <c r="EY3078" s="60"/>
      <c r="EZ3078" s="60"/>
      <c r="FA3078" s="60"/>
      <c r="FB3078" s="60"/>
    </row>
    <row r="3079" spans="22:158" x14ac:dyDescent="0.25">
      <c r="W3079" s="33"/>
      <c r="X3079" s="33"/>
      <c r="AH3079" s="38">
        <v>100</v>
      </c>
      <c r="AI3079" s="38">
        <v>155</v>
      </c>
      <c r="AJ3079" s="38">
        <v>18200</v>
      </c>
      <c r="AK3079" s="38">
        <v>30</v>
      </c>
      <c r="AL3079" s="38">
        <v>3607158</v>
      </c>
      <c r="AM3079" s="61" t="s">
        <v>1816</v>
      </c>
      <c r="AN3079" s="61" t="s">
        <v>1686</v>
      </c>
      <c r="AO3079" s="61" t="s">
        <v>1660</v>
      </c>
      <c r="AP3079" s="61" t="s">
        <v>5036</v>
      </c>
      <c r="AQ3079" s="61" t="s">
        <v>1209</v>
      </c>
      <c r="AR3079" s="28">
        <v>2461308.7000000002</v>
      </c>
      <c r="AS3079" s="28">
        <v>1427727</v>
      </c>
      <c r="AT3079" s="28">
        <v>275914</v>
      </c>
      <c r="AU3079" s="62"/>
      <c r="DV3079" s="31" t="s">
        <v>151</v>
      </c>
      <c r="DW3079" s="31" t="s">
        <v>162</v>
      </c>
      <c r="DX3079" s="63"/>
      <c r="DY3079" s="63"/>
      <c r="DZ3079" s="63"/>
      <c r="EA3079" s="167"/>
      <c r="EB3079" s="60"/>
      <c r="EC3079" s="60"/>
      <c r="ED3079" s="60"/>
      <c r="EE3079" s="60"/>
      <c r="EF3079" s="60"/>
      <c r="EG3079" s="60"/>
      <c r="EH3079" s="60"/>
      <c r="EI3079" s="60"/>
      <c r="EJ3079" s="60"/>
      <c r="EK3079" s="60"/>
      <c r="EL3079" s="60"/>
      <c r="EM3079" s="60"/>
      <c r="EN3079" s="60"/>
      <c r="EO3079" s="60"/>
      <c r="EP3079" s="60"/>
      <c r="EQ3079" s="60"/>
      <c r="ER3079" s="60"/>
      <c r="ES3079" s="60"/>
      <c r="ET3079" s="60"/>
      <c r="EU3079" s="60"/>
      <c r="EV3079" s="60"/>
      <c r="EW3079" s="60"/>
      <c r="EX3079" s="60"/>
      <c r="EY3079" s="60"/>
      <c r="EZ3079" s="60"/>
      <c r="FA3079" s="60"/>
      <c r="FB3079" s="60"/>
    </row>
    <row r="3080" spans="22:158" x14ac:dyDescent="0.25">
      <c r="W3080" s="33"/>
      <c r="X3080" s="33"/>
      <c r="AH3080" s="38">
        <v>100</v>
      </c>
      <c r="AI3080" s="38">
        <v>160</v>
      </c>
      <c r="AJ3080" s="38">
        <v>11700</v>
      </c>
      <c r="AK3080" s="38">
        <v>30</v>
      </c>
      <c r="AL3080" s="38">
        <v>3607158</v>
      </c>
      <c r="AM3080" s="61" t="s">
        <v>1816</v>
      </c>
      <c r="AN3080" s="61" t="s">
        <v>1694</v>
      </c>
      <c r="AO3080" s="61" t="s">
        <v>5077</v>
      </c>
      <c r="AP3080" s="61" t="s">
        <v>5036</v>
      </c>
      <c r="AQ3080" s="61" t="s">
        <v>1209</v>
      </c>
      <c r="AR3080" s="28">
        <v>878.4</v>
      </c>
      <c r="AS3080" s="28">
        <v>23769</v>
      </c>
      <c r="AT3080" s="28">
        <v>0</v>
      </c>
      <c r="AU3080" s="62"/>
      <c r="DV3080" s="31" t="s">
        <v>151</v>
      </c>
      <c r="DW3080" s="31" t="s">
        <v>163</v>
      </c>
      <c r="DX3080" s="63"/>
      <c r="DY3080" s="63"/>
      <c r="DZ3080" s="63"/>
      <c r="EA3080" s="167"/>
      <c r="EB3080" s="60"/>
      <c r="EC3080" s="60"/>
      <c r="ED3080" s="60"/>
      <c r="EE3080" s="60"/>
      <c r="EF3080" s="60"/>
      <c r="EG3080" s="60"/>
      <c r="EH3080" s="60"/>
      <c r="EI3080" s="60"/>
      <c r="EJ3080" s="60"/>
      <c r="EK3080" s="60"/>
      <c r="EL3080" s="60"/>
      <c r="EM3080" s="60"/>
      <c r="EN3080" s="60"/>
      <c r="EO3080" s="60"/>
      <c r="EP3080" s="60"/>
      <c r="EQ3080" s="60"/>
      <c r="ER3080" s="60"/>
      <c r="ES3080" s="60"/>
      <c r="ET3080" s="60"/>
      <c r="EU3080" s="60"/>
      <c r="EV3080" s="60"/>
      <c r="EW3080" s="60"/>
      <c r="EX3080" s="60"/>
      <c r="EY3080" s="60"/>
      <c r="EZ3080" s="60"/>
      <c r="FA3080" s="60"/>
      <c r="FB3080" s="60"/>
    </row>
    <row r="3081" spans="22:158" x14ac:dyDescent="0.25">
      <c r="V3081" s="1"/>
      <c r="W3081" s="33"/>
      <c r="X3081" s="33"/>
      <c r="AH3081" s="38">
        <v>100</v>
      </c>
      <c r="AI3081" s="38">
        <v>105</v>
      </c>
      <c r="AJ3081" s="38">
        <v>10500</v>
      </c>
      <c r="AK3081" s="38">
        <v>30</v>
      </c>
      <c r="AL3081" s="38">
        <v>3608058</v>
      </c>
      <c r="AM3081" s="61" t="s">
        <v>1816</v>
      </c>
      <c r="AN3081" s="61" t="s">
        <v>1688</v>
      </c>
      <c r="AO3081" s="61" t="s">
        <v>5053</v>
      </c>
      <c r="AP3081" s="61" t="s">
        <v>5036</v>
      </c>
      <c r="AQ3081" s="61" t="s">
        <v>1736</v>
      </c>
      <c r="AR3081" s="28">
        <v>639641</v>
      </c>
      <c r="AS3081" s="28">
        <v>54516</v>
      </c>
      <c r="AT3081" s="28">
        <v>18255</v>
      </c>
      <c r="AU3081" s="62"/>
      <c r="DV3081" s="31" t="s">
        <v>164</v>
      </c>
      <c r="DW3081" s="31" t="s">
        <v>165</v>
      </c>
      <c r="DX3081" s="63"/>
      <c r="DY3081" s="63"/>
      <c r="DZ3081" s="63"/>
      <c r="EA3081" s="167"/>
      <c r="EB3081" s="60"/>
      <c r="EC3081" s="60"/>
      <c r="ED3081" s="60"/>
      <c r="EE3081" s="60"/>
      <c r="EF3081" s="60"/>
      <c r="EG3081" s="60"/>
      <c r="EH3081" s="60"/>
      <c r="EI3081" s="60"/>
      <c r="EJ3081" s="60"/>
      <c r="EK3081" s="60"/>
      <c r="EL3081" s="60"/>
      <c r="EM3081" s="60"/>
      <c r="EN3081" s="60"/>
      <c r="EO3081" s="60"/>
      <c r="EP3081" s="60"/>
      <c r="EQ3081" s="60"/>
      <c r="ER3081" s="60"/>
      <c r="ES3081" s="60"/>
      <c r="ET3081" s="60"/>
      <c r="EU3081" s="60"/>
      <c r="EV3081" s="60"/>
      <c r="EW3081" s="60"/>
      <c r="EX3081" s="60"/>
      <c r="EY3081" s="60"/>
      <c r="EZ3081" s="60"/>
      <c r="FA3081" s="60"/>
      <c r="FB3081" s="60"/>
    </row>
    <row r="3082" spans="22:158" x14ac:dyDescent="0.25">
      <c r="W3082" s="33"/>
      <c r="X3082" s="33"/>
      <c r="AH3082" s="38">
        <v>100</v>
      </c>
      <c r="AI3082" s="38">
        <v>105</v>
      </c>
      <c r="AJ3082" s="38">
        <v>10750</v>
      </c>
      <c r="AK3082" s="38">
        <v>30</v>
      </c>
      <c r="AL3082" s="38">
        <v>3608058</v>
      </c>
      <c r="AM3082" s="61" t="s">
        <v>1816</v>
      </c>
      <c r="AN3082" s="61" t="s">
        <v>1688</v>
      </c>
      <c r="AO3082" s="61" t="s">
        <v>5058</v>
      </c>
      <c r="AP3082" s="61" t="s">
        <v>5036</v>
      </c>
      <c r="AQ3082" s="61" t="s">
        <v>1736</v>
      </c>
      <c r="AR3082" s="28">
        <v>454.7</v>
      </c>
      <c r="AS3082" s="28">
        <v>0</v>
      </c>
      <c r="AT3082" s="28">
        <v>0</v>
      </c>
      <c r="AU3082" s="62"/>
      <c r="DV3082" s="31" t="s">
        <v>164</v>
      </c>
      <c r="DW3082" s="31" t="s">
        <v>165</v>
      </c>
      <c r="DX3082" s="63"/>
      <c r="DY3082" s="63"/>
      <c r="DZ3082" s="63"/>
      <c r="EA3082" s="167"/>
      <c r="EB3082" s="60"/>
      <c r="EC3082" s="60"/>
      <c r="ED3082" s="60"/>
      <c r="EE3082" s="60"/>
      <c r="EF3082" s="60"/>
      <c r="EG3082" s="60"/>
      <c r="EH3082" s="60"/>
      <c r="EI3082" s="60"/>
      <c r="EJ3082" s="60"/>
      <c r="EK3082" s="60"/>
      <c r="EL3082" s="60"/>
      <c r="EM3082" s="60"/>
      <c r="EN3082" s="60"/>
      <c r="EO3082" s="60"/>
      <c r="EP3082" s="60"/>
      <c r="EQ3082" s="60"/>
      <c r="ER3082" s="60"/>
      <c r="ES3082" s="60"/>
      <c r="ET3082" s="60"/>
      <c r="EU3082" s="60"/>
      <c r="EV3082" s="60"/>
      <c r="EW3082" s="60"/>
      <c r="EX3082" s="60"/>
      <c r="EY3082" s="60"/>
      <c r="EZ3082" s="60"/>
      <c r="FA3082" s="60"/>
      <c r="FB3082" s="60"/>
    </row>
    <row r="3083" spans="22:158" x14ac:dyDescent="0.25">
      <c r="V3083" s="1"/>
      <c r="W3083" s="33"/>
      <c r="X3083" s="33"/>
      <c r="AH3083" s="38">
        <v>100</v>
      </c>
      <c r="AI3083" s="38">
        <v>105</v>
      </c>
      <c r="AJ3083" s="38">
        <v>11450</v>
      </c>
      <c r="AK3083" s="38">
        <v>30</v>
      </c>
      <c r="AL3083" s="38">
        <v>3608058</v>
      </c>
      <c r="AM3083" s="61" t="s">
        <v>1816</v>
      </c>
      <c r="AN3083" s="61" t="s">
        <v>1688</v>
      </c>
      <c r="AO3083" s="61" t="s">
        <v>5072</v>
      </c>
      <c r="AP3083" s="61" t="s">
        <v>5036</v>
      </c>
      <c r="AQ3083" s="61" t="s">
        <v>1736</v>
      </c>
      <c r="AR3083" s="28">
        <v>11366.5</v>
      </c>
      <c r="AS3083" s="28">
        <v>260298</v>
      </c>
      <c r="AT3083" s="28">
        <v>30982</v>
      </c>
      <c r="AU3083" s="62"/>
      <c r="DV3083" s="31" t="s">
        <v>164</v>
      </c>
      <c r="DW3083" s="31" t="s">
        <v>165</v>
      </c>
      <c r="DX3083" s="63"/>
      <c r="DY3083" s="63"/>
      <c r="DZ3083" s="63"/>
      <c r="EA3083" s="167"/>
      <c r="EB3083" s="60"/>
      <c r="EC3083" s="60"/>
      <c r="ED3083" s="60"/>
      <c r="EE3083" s="60"/>
      <c r="EF3083" s="60"/>
      <c r="EG3083" s="60"/>
      <c r="EH3083" s="60"/>
      <c r="EI3083" s="60"/>
      <c r="EJ3083" s="60"/>
      <c r="EK3083" s="60"/>
      <c r="EL3083" s="60"/>
      <c r="EM3083" s="60"/>
      <c r="EN3083" s="60"/>
      <c r="EO3083" s="60"/>
      <c r="EP3083" s="60"/>
      <c r="EQ3083" s="60"/>
      <c r="ER3083" s="60"/>
      <c r="ES3083" s="60"/>
      <c r="ET3083" s="60"/>
      <c r="EU3083" s="60"/>
      <c r="EV3083" s="60"/>
      <c r="EW3083" s="60"/>
      <c r="EX3083" s="60"/>
      <c r="EY3083" s="60"/>
      <c r="EZ3083" s="60"/>
      <c r="FA3083" s="60"/>
      <c r="FB3083" s="60"/>
    </row>
    <row r="3084" spans="22:158" x14ac:dyDescent="0.25">
      <c r="W3084" s="33"/>
      <c r="X3084" s="33"/>
      <c r="AH3084" s="38">
        <v>100</v>
      </c>
      <c r="AI3084" s="38">
        <v>105</v>
      </c>
      <c r="AJ3084" s="38">
        <v>13100</v>
      </c>
      <c r="AK3084" s="38">
        <v>30</v>
      </c>
      <c r="AL3084" s="38">
        <v>3608058</v>
      </c>
      <c r="AM3084" s="61" t="s">
        <v>1816</v>
      </c>
      <c r="AN3084" s="61" t="s">
        <v>1688</v>
      </c>
      <c r="AO3084" s="61" t="s">
        <v>5104</v>
      </c>
      <c r="AP3084" s="61" t="s">
        <v>5036</v>
      </c>
      <c r="AQ3084" s="61" t="s">
        <v>1736</v>
      </c>
      <c r="AR3084" s="28">
        <v>4513.8</v>
      </c>
      <c r="AS3084" s="28">
        <v>4629</v>
      </c>
      <c r="AT3084" s="28">
        <v>0</v>
      </c>
      <c r="AU3084" s="62"/>
      <c r="DV3084" s="31" t="s">
        <v>164</v>
      </c>
      <c r="DW3084" s="31" t="s">
        <v>165</v>
      </c>
      <c r="DX3084" s="63"/>
      <c r="DY3084" s="63"/>
      <c r="DZ3084" s="63"/>
      <c r="EA3084" s="167"/>
      <c r="EB3084" s="60"/>
      <c r="EC3084" s="60"/>
      <c r="ED3084" s="60"/>
      <c r="EE3084" s="60"/>
      <c r="EF3084" s="60"/>
      <c r="EG3084" s="60"/>
      <c r="EH3084" s="60"/>
      <c r="EI3084" s="60"/>
      <c r="EJ3084" s="60"/>
      <c r="EK3084" s="60"/>
      <c r="EL3084" s="60"/>
      <c r="EM3084" s="60"/>
      <c r="EN3084" s="60"/>
      <c r="EO3084" s="60"/>
      <c r="EP3084" s="60"/>
      <c r="EQ3084" s="60"/>
      <c r="ER3084" s="60"/>
      <c r="ES3084" s="60"/>
      <c r="ET3084" s="60"/>
      <c r="EU3084" s="60"/>
      <c r="EV3084" s="60"/>
      <c r="EW3084" s="60"/>
      <c r="EX3084" s="60"/>
      <c r="EY3084" s="60"/>
      <c r="EZ3084" s="60"/>
      <c r="FA3084" s="60"/>
      <c r="FB3084" s="60"/>
    </row>
    <row r="3085" spans="22:158" x14ac:dyDescent="0.25">
      <c r="W3085" s="33"/>
      <c r="X3085" s="33"/>
      <c r="AH3085" s="38">
        <v>100</v>
      </c>
      <c r="AI3085" s="38">
        <v>105</v>
      </c>
      <c r="AJ3085" s="38">
        <v>13800</v>
      </c>
      <c r="AK3085" s="38">
        <v>30</v>
      </c>
      <c r="AL3085" s="38">
        <v>3608058</v>
      </c>
      <c r="AM3085" s="61" t="s">
        <v>1816</v>
      </c>
      <c r="AN3085" s="61" t="s">
        <v>1688</v>
      </c>
      <c r="AO3085" s="61" t="s">
        <v>5120</v>
      </c>
      <c r="AP3085" s="61" t="s">
        <v>5036</v>
      </c>
      <c r="AQ3085" s="61" t="s">
        <v>1736</v>
      </c>
      <c r="AR3085" s="28">
        <v>449804.4</v>
      </c>
      <c r="AS3085" s="28">
        <v>1072115</v>
      </c>
      <c r="AT3085" s="28">
        <v>230838</v>
      </c>
      <c r="AU3085" s="62"/>
      <c r="DV3085" s="31" t="s">
        <v>164</v>
      </c>
      <c r="DW3085" s="31" t="s">
        <v>165</v>
      </c>
      <c r="DX3085" s="63"/>
      <c r="DY3085" s="63"/>
      <c r="DZ3085" s="63"/>
      <c r="EA3085" s="167"/>
      <c r="EB3085" s="60"/>
      <c r="EC3085" s="60"/>
      <c r="ED3085" s="60"/>
      <c r="EE3085" s="60"/>
      <c r="EF3085" s="60"/>
      <c r="EG3085" s="60"/>
      <c r="EH3085" s="60"/>
      <c r="EI3085" s="60"/>
      <c r="EJ3085" s="60"/>
      <c r="EK3085" s="60"/>
      <c r="EL3085" s="60"/>
      <c r="EM3085" s="60"/>
      <c r="EN3085" s="60"/>
      <c r="EO3085" s="60"/>
      <c r="EP3085" s="60"/>
      <c r="EQ3085" s="60"/>
      <c r="ER3085" s="60"/>
      <c r="ES3085" s="60"/>
      <c r="ET3085" s="60"/>
      <c r="EU3085" s="60"/>
      <c r="EV3085" s="60"/>
      <c r="EW3085" s="60"/>
      <c r="EX3085" s="60"/>
      <c r="EY3085" s="60"/>
      <c r="EZ3085" s="60"/>
      <c r="FA3085" s="60"/>
      <c r="FB3085" s="60"/>
    </row>
    <row r="3086" spans="22:158" x14ac:dyDescent="0.25">
      <c r="W3086" s="33"/>
      <c r="X3086" s="33"/>
      <c r="AH3086" s="38">
        <v>100</v>
      </c>
      <c r="AI3086" s="38">
        <v>105</v>
      </c>
      <c r="AJ3086" s="38">
        <v>14000</v>
      </c>
      <c r="AK3086" s="38">
        <v>30</v>
      </c>
      <c r="AL3086" s="38">
        <v>3608058</v>
      </c>
      <c r="AM3086" s="61" t="s">
        <v>1816</v>
      </c>
      <c r="AN3086" s="61" t="s">
        <v>1688</v>
      </c>
      <c r="AO3086" s="61" t="s">
        <v>5124</v>
      </c>
      <c r="AP3086" s="61" t="s">
        <v>5036</v>
      </c>
      <c r="AQ3086" s="61" t="s">
        <v>1736</v>
      </c>
      <c r="AR3086" s="28">
        <v>457.9</v>
      </c>
      <c r="AS3086" s="28">
        <v>2594</v>
      </c>
      <c r="AT3086" s="28">
        <v>0</v>
      </c>
      <c r="AU3086" s="62"/>
      <c r="DV3086" s="31" t="s">
        <v>164</v>
      </c>
      <c r="DW3086" s="31" t="s">
        <v>165</v>
      </c>
      <c r="DX3086" s="63"/>
      <c r="DY3086" s="63"/>
      <c r="DZ3086" s="63"/>
      <c r="EA3086" s="167"/>
      <c r="EB3086" s="60"/>
      <c r="EC3086" s="60"/>
      <c r="ED3086" s="60"/>
      <c r="EE3086" s="60"/>
      <c r="EF3086" s="60"/>
      <c r="EG3086" s="60"/>
      <c r="EH3086" s="60"/>
      <c r="EI3086" s="60"/>
      <c r="EJ3086" s="60"/>
      <c r="EK3086" s="60"/>
      <c r="EL3086" s="60"/>
      <c r="EM3086" s="60"/>
      <c r="EN3086" s="60"/>
      <c r="EO3086" s="60"/>
      <c r="EP3086" s="60"/>
      <c r="EQ3086" s="60"/>
      <c r="ER3086" s="60"/>
      <c r="ES3086" s="60"/>
      <c r="ET3086" s="60"/>
      <c r="EU3086" s="60"/>
      <c r="EV3086" s="60"/>
      <c r="EW3086" s="60"/>
      <c r="EX3086" s="60"/>
      <c r="EY3086" s="60"/>
      <c r="EZ3086" s="60"/>
      <c r="FA3086" s="60"/>
      <c r="FB3086" s="60"/>
    </row>
    <row r="3087" spans="22:158" x14ac:dyDescent="0.25">
      <c r="W3087" s="33"/>
      <c r="X3087" s="33"/>
      <c r="AH3087" s="38">
        <v>100</v>
      </c>
      <c r="AI3087" s="38">
        <v>105</v>
      </c>
      <c r="AJ3087" s="38">
        <v>14900</v>
      </c>
      <c r="AK3087" s="38">
        <v>30</v>
      </c>
      <c r="AL3087" s="38">
        <v>3608058</v>
      </c>
      <c r="AM3087" s="61" t="s">
        <v>1816</v>
      </c>
      <c r="AN3087" s="61" t="s">
        <v>1688</v>
      </c>
      <c r="AO3087" s="61" t="s">
        <v>1587</v>
      </c>
      <c r="AP3087" s="61" t="s">
        <v>5036</v>
      </c>
      <c r="AQ3087" s="61" t="s">
        <v>1736</v>
      </c>
      <c r="AR3087" s="28">
        <v>89804.3</v>
      </c>
      <c r="AS3087" s="28">
        <v>41125</v>
      </c>
      <c r="AT3087" s="28">
        <v>0</v>
      </c>
      <c r="AU3087" s="62"/>
      <c r="DV3087" s="31" t="s">
        <v>164</v>
      </c>
      <c r="DW3087" s="31" t="s">
        <v>165</v>
      </c>
      <c r="DX3087" s="63"/>
      <c r="DY3087" s="63"/>
      <c r="DZ3087" s="63"/>
      <c r="EA3087" s="167"/>
      <c r="EB3087" s="60"/>
      <c r="EC3087" s="60"/>
      <c r="ED3087" s="60"/>
      <c r="EE3087" s="60"/>
      <c r="EF3087" s="60"/>
      <c r="EG3087" s="60"/>
      <c r="EH3087" s="60"/>
      <c r="EI3087" s="60"/>
      <c r="EJ3087" s="60"/>
      <c r="EK3087" s="60"/>
      <c r="EL3087" s="60"/>
      <c r="EM3087" s="60"/>
      <c r="EN3087" s="60"/>
      <c r="EO3087" s="60"/>
      <c r="EP3087" s="60"/>
      <c r="EQ3087" s="60"/>
      <c r="ER3087" s="60"/>
      <c r="ES3087" s="60"/>
      <c r="ET3087" s="60"/>
      <c r="EU3087" s="60"/>
      <c r="EV3087" s="60"/>
      <c r="EW3087" s="60"/>
      <c r="EX3087" s="60"/>
      <c r="EY3087" s="60"/>
      <c r="EZ3087" s="60"/>
      <c r="FA3087" s="60"/>
      <c r="FB3087" s="60"/>
    </row>
    <row r="3088" spans="22:158" x14ac:dyDescent="0.25">
      <c r="W3088" s="33"/>
      <c r="X3088" s="33"/>
      <c r="AH3088" s="38">
        <v>100</v>
      </c>
      <c r="AI3088" s="38">
        <v>105</v>
      </c>
      <c r="AJ3088" s="38">
        <v>16350</v>
      </c>
      <c r="AK3088" s="38">
        <v>30</v>
      </c>
      <c r="AL3088" s="38">
        <v>3608058</v>
      </c>
      <c r="AM3088" s="61" t="s">
        <v>1816</v>
      </c>
      <c r="AN3088" s="61" t="s">
        <v>1688</v>
      </c>
      <c r="AO3088" s="61" t="s">
        <v>1618</v>
      </c>
      <c r="AP3088" s="61" t="s">
        <v>5036</v>
      </c>
      <c r="AQ3088" s="61" t="s">
        <v>1736</v>
      </c>
      <c r="AR3088" s="28">
        <v>76101</v>
      </c>
      <c r="AS3088" s="28">
        <v>20813</v>
      </c>
      <c r="AT3088" s="28">
        <v>54671</v>
      </c>
      <c r="AU3088" s="62"/>
      <c r="DV3088" s="31" t="s">
        <v>164</v>
      </c>
      <c r="DW3088" s="31" t="s">
        <v>165</v>
      </c>
      <c r="DX3088" s="63"/>
      <c r="DY3088" s="63"/>
      <c r="DZ3088" s="63"/>
      <c r="EA3088" s="167"/>
      <c r="EB3088" s="60"/>
      <c r="EC3088" s="60"/>
      <c r="ED3088" s="60"/>
      <c r="EE3088" s="60"/>
      <c r="EF3088" s="60"/>
      <c r="EG3088" s="60"/>
      <c r="EH3088" s="60"/>
      <c r="EI3088" s="60"/>
      <c r="EJ3088" s="60"/>
      <c r="EK3088" s="60"/>
      <c r="EL3088" s="60"/>
      <c r="EM3088" s="60"/>
      <c r="EN3088" s="60"/>
      <c r="EO3088" s="60"/>
      <c r="EP3088" s="60"/>
      <c r="EQ3088" s="60"/>
      <c r="ER3088" s="60"/>
      <c r="ES3088" s="60"/>
      <c r="ET3088" s="60"/>
      <c r="EU3088" s="60"/>
      <c r="EV3088" s="60"/>
      <c r="EW3088" s="60"/>
      <c r="EX3088" s="60"/>
      <c r="EY3088" s="60"/>
      <c r="EZ3088" s="60"/>
      <c r="FA3088" s="60"/>
      <c r="FB3088" s="60"/>
    </row>
    <row r="3089" spans="22:158" x14ac:dyDescent="0.25">
      <c r="V3089" s="1"/>
      <c r="W3089" s="33"/>
      <c r="X3089" s="33"/>
      <c r="AH3089" s="38">
        <v>100</v>
      </c>
      <c r="AI3089" s="38">
        <v>105</v>
      </c>
      <c r="AJ3089" s="38">
        <v>18400</v>
      </c>
      <c r="AK3089" s="38">
        <v>30</v>
      </c>
      <c r="AL3089" s="38">
        <v>3608058</v>
      </c>
      <c r="AM3089" s="61" t="s">
        <v>1816</v>
      </c>
      <c r="AN3089" s="61" t="s">
        <v>1688</v>
      </c>
      <c r="AO3089" s="61" t="s">
        <v>1664</v>
      </c>
      <c r="AP3089" s="61" t="s">
        <v>5036</v>
      </c>
      <c r="AQ3089" s="61" t="s">
        <v>1736</v>
      </c>
      <c r="AR3089" s="28">
        <v>396886.6</v>
      </c>
      <c r="AS3089" s="28">
        <v>162806</v>
      </c>
      <c r="AT3089" s="28">
        <v>19995</v>
      </c>
      <c r="AU3089" s="62"/>
      <c r="DV3089" s="31" t="s">
        <v>164</v>
      </c>
      <c r="DW3089" s="31" t="s">
        <v>165</v>
      </c>
      <c r="DX3089" s="63"/>
      <c r="DY3089" s="63"/>
      <c r="DZ3089" s="63"/>
      <c r="EA3089" s="167"/>
      <c r="EB3089" s="60"/>
      <c r="EC3089" s="60"/>
      <c r="ED3089" s="60"/>
      <c r="EE3089" s="60"/>
      <c r="EF3089" s="60"/>
      <c r="EG3089" s="60"/>
      <c r="EH3089" s="60"/>
      <c r="EI3089" s="60"/>
      <c r="EJ3089" s="60"/>
      <c r="EK3089" s="60"/>
      <c r="EL3089" s="60"/>
      <c r="EM3089" s="60"/>
      <c r="EN3089" s="60"/>
      <c r="EO3089" s="60"/>
      <c r="EP3089" s="60"/>
      <c r="EQ3089" s="60"/>
      <c r="ER3089" s="60"/>
      <c r="ES3089" s="60"/>
      <c r="ET3089" s="60"/>
      <c r="EU3089" s="60"/>
      <c r="EV3089" s="60"/>
      <c r="EW3089" s="60"/>
      <c r="EX3089" s="60"/>
      <c r="EY3089" s="60"/>
      <c r="EZ3089" s="60"/>
      <c r="FA3089" s="60"/>
      <c r="FB3089" s="60"/>
    </row>
    <row r="3090" spans="22:158" x14ac:dyDescent="0.25">
      <c r="W3090" s="33"/>
      <c r="X3090" s="33"/>
      <c r="AH3090" s="38">
        <v>100</v>
      </c>
      <c r="AI3090" s="38">
        <v>105</v>
      </c>
      <c r="AJ3090" s="38">
        <v>18550</v>
      </c>
      <c r="AK3090" s="38">
        <v>30</v>
      </c>
      <c r="AL3090" s="38">
        <v>3608058</v>
      </c>
      <c r="AM3090" s="61" t="s">
        <v>1816</v>
      </c>
      <c r="AN3090" s="61" t="s">
        <v>1688</v>
      </c>
      <c r="AO3090" s="61" t="s">
        <v>1667</v>
      </c>
      <c r="AP3090" s="61" t="s">
        <v>5036</v>
      </c>
      <c r="AQ3090" s="61" t="s">
        <v>1736</v>
      </c>
      <c r="AR3090" s="28">
        <v>14453.3</v>
      </c>
      <c r="AS3090" s="28">
        <v>9444</v>
      </c>
      <c r="AT3090" s="28">
        <v>0</v>
      </c>
      <c r="AU3090" s="62"/>
      <c r="DV3090" s="31" t="s">
        <v>164</v>
      </c>
      <c r="DW3090" s="31" t="s">
        <v>165</v>
      </c>
      <c r="DX3090" s="63"/>
      <c r="DY3090" s="63"/>
      <c r="DZ3090" s="63"/>
      <c r="EA3090" s="167"/>
      <c r="EB3090" s="60"/>
      <c r="EC3090" s="60"/>
      <c r="ED3090" s="60"/>
      <c r="EE3090" s="60"/>
      <c r="EF3090" s="60"/>
      <c r="EG3090" s="60"/>
      <c r="EH3090" s="60"/>
      <c r="EI3090" s="60"/>
      <c r="EJ3090" s="60"/>
      <c r="EK3090" s="60"/>
      <c r="EL3090" s="60"/>
      <c r="EM3090" s="60"/>
      <c r="EN3090" s="60"/>
      <c r="EO3090" s="60"/>
      <c r="EP3090" s="60"/>
      <c r="EQ3090" s="60"/>
      <c r="ER3090" s="60"/>
      <c r="ES3090" s="60"/>
      <c r="ET3090" s="60"/>
      <c r="EU3090" s="60"/>
      <c r="EV3090" s="60"/>
      <c r="EW3090" s="60"/>
      <c r="EX3090" s="60"/>
      <c r="EY3090" s="60"/>
      <c r="EZ3090" s="60"/>
      <c r="FA3090" s="60"/>
      <c r="FB3090" s="60"/>
    </row>
    <row r="3091" spans="22:158" x14ac:dyDescent="0.25">
      <c r="W3091" s="33"/>
      <c r="X3091" s="33"/>
      <c r="AH3091" s="38">
        <v>100</v>
      </c>
      <c r="AI3091" s="38">
        <v>110</v>
      </c>
      <c r="AJ3091" s="38">
        <v>12700</v>
      </c>
      <c r="AK3091" s="38">
        <v>30</v>
      </c>
      <c r="AL3091" s="38">
        <v>3608058</v>
      </c>
      <c r="AM3091" s="61" t="s">
        <v>1816</v>
      </c>
      <c r="AN3091" s="61" t="s">
        <v>1696</v>
      </c>
      <c r="AO3091" s="61" t="s">
        <v>5096</v>
      </c>
      <c r="AP3091" s="61" t="s">
        <v>5036</v>
      </c>
      <c r="AQ3091" s="61" t="s">
        <v>1736</v>
      </c>
      <c r="AR3091" s="28">
        <v>0</v>
      </c>
      <c r="AS3091" s="28">
        <v>1258</v>
      </c>
      <c r="AT3091" s="28">
        <v>0</v>
      </c>
      <c r="AU3091" s="62"/>
      <c r="DV3091" s="31" t="s">
        <v>164</v>
      </c>
      <c r="DW3091" s="31" t="s">
        <v>166</v>
      </c>
      <c r="DX3091" s="63"/>
      <c r="DY3091" s="63"/>
      <c r="DZ3091" s="63"/>
      <c r="EA3091" s="167"/>
      <c r="EB3091" s="60"/>
      <c r="EC3091" s="60"/>
      <c r="ED3091" s="60"/>
      <c r="EE3091" s="60"/>
      <c r="EF3091" s="60"/>
      <c r="EG3091" s="60"/>
      <c r="EH3091" s="60"/>
      <c r="EI3091" s="60"/>
      <c r="EJ3091" s="60"/>
      <c r="EK3091" s="60"/>
      <c r="EL3091" s="60"/>
      <c r="EM3091" s="60"/>
      <c r="EN3091" s="60"/>
      <c r="EO3091" s="60"/>
      <c r="EP3091" s="60"/>
      <c r="EQ3091" s="60"/>
      <c r="ER3091" s="60"/>
      <c r="ES3091" s="60"/>
      <c r="ET3091" s="60"/>
      <c r="EU3091" s="60"/>
      <c r="EV3091" s="60"/>
      <c r="EW3091" s="60"/>
      <c r="EX3091" s="60"/>
      <c r="EY3091" s="60"/>
      <c r="EZ3091" s="60"/>
      <c r="FA3091" s="60"/>
      <c r="FB3091" s="60"/>
    </row>
    <row r="3092" spans="22:158" x14ac:dyDescent="0.25">
      <c r="V3092" s="1"/>
      <c r="W3092" s="33"/>
      <c r="X3092" s="33"/>
      <c r="AH3092" s="38">
        <v>100</v>
      </c>
      <c r="AI3092" s="38">
        <v>110</v>
      </c>
      <c r="AJ3092" s="38">
        <v>15050</v>
      </c>
      <c r="AK3092" s="38">
        <v>30</v>
      </c>
      <c r="AL3092" s="38">
        <v>3608058</v>
      </c>
      <c r="AM3092" s="61" t="s">
        <v>1816</v>
      </c>
      <c r="AN3092" s="61" t="s">
        <v>1696</v>
      </c>
      <c r="AO3092" s="61" t="s">
        <v>1591</v>
      </c>
      <c r="AP3092" s="61" t="s">
        <v>5036</v>
      </c>
      <c r="AQ3092" s="61" t="s">
        <v>1736</v>
      </c>
      <c r="AR3092" s="28">
        <v>0</v>
      </c>
      <c r="AS3092" s="28">
        <v>26671</v>
      </c>
      <c r="AT3092" s="28">
        <v>0</v>
      </c>
      <c r="AU3092" s="62"/>
      <c r="DV3092" s="31" t="s">
        <v>164</v>
      </c>
      <c r="DW3092" s="31" t="s">
        <v>166</v>
      </c>
      <c r="DX3092" s="63"/>
      <c r="DY3092" s="63"/>
      <c r="DZ3092" s="63"/>
      <c r="EA3092" s="167"/>
      <c r="EB3092" s="60"/>
      <c r="EC3092" s="60"/>
      <c r="ED3092" s="60"/>
      <c r="EE3092" s="60"/>
      <c r="EF3092" s="60"/>
      <c r="EG3092" s="60"/>
      <c r="EH3092" s="60"/>
      <c r="EI3092" s="60"/>
      <c r="EJ3092" s="60"/>
      <c r="EK3092" s="60"/>
      <c r="EL3092" s="60"/>
      <c r="EM3092" s="60"/>
      <c r="EN3092" s="60"/>
      <c r="EO3092" s="60"/>
      <c r="EP3092" s="60"/>
      <c r="EQ3092" s="60"/>
      <c r="ER3092" s="60"/>
      <c r="ES3092" s="60"/>
      <c r="ET3092" s="60"/>
      <c r="EU3092" s="60"/>
      <c r="EV3092" s="60"/>
      <c r="EW3092" s="60"/>
      <c r="EX3092" s="60"/>
      <c r="EY3092" s="60"/>
      <c r="EZ3092" s="60"/>
      <c r="FA3092" s="60"/>
      <c r="FB3092" s="60"/>
    </row>
    <row r="3093" spans="22:158" x14ac:dyDescent="0.25">
      <c r="W3093" s="33"/>
      <c r="X3093" s="33"/>
      <c r="AH3093" s="38">
        <v>100</v>
      </c>
      <c r="AI3093" s="38">
        <v>110</v>
      </c>
      <c r="AJ3093" s="38">
        <v>16400</v>
      </c>
      <c r="AK3093" s="38">
        <v>30</v>
      </c>
      <c r="AL3093" s="38">
        <v>3608058</v>
      </c>
      <c r="AM3093" s="61" t="s">
        <v>1816</v>
      </c>
      <c r="AN3093" s="61" t="s">
        <v>1696</v>
      </c>
      <c r="AO3093" s="61" t="s">
        <v>1620</v>
      </c>
      <c r="AP3093" s="61" t="s">
        <v>5036</v>
      </c>
      <c r="AQ3093" s="61" t="s">
        <v>1736</v>
      </c>
      <c r="AR3093" s="28">
        <v>487.9</v>
      </c>
      <c r="AS3093" s="28">
        <v>3237</v>
      </c>
      <c r="AT3093" s="28">
        <v>4909</v>
      </c>
      <c r="AU3093" s="62"/>
      <c r="DV3093" s="31" t="s">
        <v>164</v>
      </c>
      <c r="DW3093" s="31" t="s">
        <v>166</v>
      </c>
      <c r="DX3093" s="63"/>
      <c r="DY3093" s="63"/>
      <c r="DZ3093" s="63"/>
      <c r="EA3093" s="167"/>
      <c r="EB3093" s="60"/>
      <c r="EC3093" s="60"/>
      <c r="ED3093" s="60"/>
      <c r="EE3093" s="60"/>
      <c r="EF3093" s="60"/>
      <c r="EG3093" s="60"/>
      <c r="EH3093" s="60"/>
      <c r="EI3093" s="60"/>
      <c r="EJ3093" s="60"/>
      <c r="EK3093" s="60"/>
      <c r="EL3093" s="60"/>
      <c r="EM3093" s="60"/>
      <c r="EN3093" s="60"/>
      <c r="EO3093" s="60"/>
      <c r="EP3093" s="60"/>
      <c r="EQ3093" s="60"/>
      <c r="ER3093" s="60"/>
      <c r="ES3093" s="60"/>
      <c r="ET3093" s="60"/>
      <c r="EU3093" s="60"/>
      <c r="EV3093" s="60"/>
      <c r="EW3093" s="60"/>
      <c r="EX3093" s="60"/>
      <c r="EY3093" s="60"/>
      <c r="EZ3093" s="60"/>
      <c r="FA3093" s="60"/>
      <c r="FB3093" s="60"/>
    </row>
    <row r="3094" spans="22:158" x14ac:dyDescent="0.25">
      <c r="W3094" s="33"/>
      <c r="X3094" s="33"/>
      <c r="AH3094" s="38">
        <v>100</v>
      </c>
      <c r="AI3094" s="38">
        <v>110</v>
      </c>
      <c r="AJ3094" s="38">
        <v>17000</v>
      </c>
      <c r="AK3094" s="38">
        <v>30</v>
      </c>
      <c r="AL3094" s="38">
        <v>3608058</v>
      </c>
      <c r="AM3094" s="61" t="s">
        <v>1816</v>
      </c>
      <c r="AN3094" s="61" t="s">
        <v>1696</v>
      </c>
      <c r="AO3094" s="61" t="s">
        <v>1633</v>
      </c>
      <c r="AP3094" s="61" t="s">
        <v>5036</v>
      </c>
      <c r="AQ3094" s="61" t="s">
        <v>1736</v>
      </c>
      <c r="AR3094" s="28">
        <v>3485.2</v>
      </c>
      <c r="AS3094" s="28">
        <v>0</v>
      </c>
      <c r="AT3094" s="28">
        <v>23451</v>
      </c>
      <c r="AU3094" s="62"/>
      <c r="DV3094" s="31" t="s">
        <v>164</v>
      </c>
      <c r="DW3094" s="31" t="s">
        <v>166</v>
      </c>
      <c r="DX3094" s="63"/>
      <c r="DY3094" s="63"/>
      <c r="DZ3094" s="63"/>
      <c r="EA3094" s="167"/>
      <c r="EB3094" s="60"/>
      <c r="EC3094" s="60"/>
      <c r="ED3094" s="60"/>
      <c r="EE3094" s="60"/>
      <c r="EF3094" s="60"/>
      <c r="EG3094" s="60"/>
      <c r="EH3094" s="60"/>
      <c r="EI3094" s="60"/>
      <c r="EJ3094" s="60"/>
      <c r="EK3094" s="60"/>
      <c r="EL3094" s="60"/>
      <c r="EM3094" s="60"/>
      <c r="EN3094" s="60"/>
      <c r="EO3094" s="60"/>
      <c r="EP3094" s="60"/>
      <c r="EQ3094" s="60"/>
      <c r="ER3094" s="60"/>
      <c r="ES3094" s="60"/>
      <c r="ET3094" s="60"/>
      <c r="EU3094" s="60"/>
      <c r="EV3094" s="60"/>
      <c r="EW3094" s="60"/>
      <c r="EX3094" s="60"/>
      <c r="EY3094" s="60"/>
      <c r="EZ3094" s="60"/>
      <c r="FA3094" s="60"/>
      <c r="FB3094" s="60"/>
    </row>
    <row r="3095" spans="22:158" x14ac:dyDescent="0.25">
      <c r="W3095" s="33"/>
      <c r="X3095" s="33"/>
      <c r="AH3095" s="38">
        <v>100</v>
      </c>
      <c r="AI3095" s="38">
        <v>110</v>
      </c>
      <c r="AJ3095" s="38">
        <v>17620</v>
      </c>
      <c r="AK3095" s="38">
        <v>30</v>
      </c>
      <c r="AL3095" s="38">
        <v>3608058</v>
      </c>
      <c r="AM3095" s="61" t="s">
        <v>1816</v>
      </c>
      <c r="AN3095" s="61" t="s">
        <v>1696</v>
      </c>
      <c r="AO3095" s="61" t="s">
        <v>1646</v>
      </c>
      <c r="AP3095" s="61" t="s">
        <v>5036</v>
      </c>
      <c r="AQ3095" s="61" t="s">
        <v>1736</v>
      </c>
      <c r="AR3095" s="28">
        <v>0</v>
      </c>
      <c r="AS3095" s="28">
        <v>1279</v>
      </c>
      <c r="AT3095" s="28">
        <v>0</v>
      </c>
      <c r="AU3095" s="62"/>
      <c r="DV3095" s="31" t="s">
        <v>164</v>
      </c>
      <c r="DW3095" s="31" t="s">
        <v>166</v>
      </c>
      <c r="DX3095" s="63"/>
      <c r="DY3095" s="63"/>
      <c r="DZ3095" s="63"/>
      <c r="EA3095" s="167"/>
      <c r="EB3095" s="60"/>
      <c r="EC3095" s="60"/>
      <c r="ED3095" s="60"/>
      <c r="EE3095" s="60"/>
      <c r="EF3095" s="60"/>
      <c r="EG3095" s="60"/>
      <c r="EH3095" s="60"/>
      <c r="EI3095" s="60"/>
      <c r="EJ3095" s="60"/>
      <c r="EK3095" s="60"/>
      <c r="EL3095" s="60"/>
      <c r="EM3095" s="60"/>
      <c r="EN3095" s="60"/>
      <c r="EO3095" s="60"/>
      <c r="EP3095" s="60"/>
      <c r="EQ3095" s="60"/>
      <c r="ER3095" s="60"/>
      <c r="ES3095" s="60"/>
      <c r="ET3095" s="60"/>
      <c r="EU3095" s="60"/>
      <c r="EV3095" s="60"/>
      <c r="EW3095" s="60"/>
      <c r="EX3095" s="60"/>
      <c r="EY3095" s="60"/>
      <c r="EZ3095" s="60"/>
      <c r="FA3095" s="60"/>
      <c r="FB3095" s="60"/>
    </row>
    <row r="3096" spans="22:158" x14ac:dyDescent="0.25">
      <c r="W3096" s="33"/>
      <c r="X3096" s="33"/>
      <c r="AH3096" s="38">
        <v>100</v>
      </c>
      <c r="AI3096" s="38">
        <v>115</v>
      </c>
      <c r="AJ3096" s="38">
        <v>16950</v>
      </c>
      <c r="AK3096" s="38">
        <v>30</v>
      </c>
      <c r="AL3096" s="38">
        <v>3608058</v>
      </c>
      <c r="AM3096" s="61" t="s">
        <v>1816</v>
      </c>
      <c r="AN3096" s="61" t="s">
        <v>1697</v>
      </c>
      <c r="AO3096" s="61" t="s">
        <v>1632</v>
      </c>
      <c r="AP3096" s="61" t="s">
        <v>5036</v>
      </c>
      <c r="AQ3096" s="61" t="s">
        <v>1736</v>
      </c>
      <c r="AR3096" s="28">
        <v>827.2</v>
      </c>
      <c r="AS3096" s="28">
        <v>4514</v>
      </c>
      <c r="AT3096" s="28">
        <v>11273</v>
      </c>
      <c r="AU3096" s="62"/>
      <c r="DV3096" s="31" t="s">
        <v>164</v>
      </c>
      <c r="DW3096" s="31" t="s">
        <v>167</v>
      </c>
      <c r="DX3096" s="63"/>
      <c r="DY3096" s="63"/>
      <c r="DZ3096" s="63"/>
      <c r="EA3096" s="167"/>
      <c r="EB3096" s="60"/>
      <c r="EC3096" s="60"/>
      <c r="ED3096" s="60"/>
      <c r="EE3096" s="60"/>
      <c r="EF3096" s="60"/>
      <c r="EG3096" s="60"/>
      <c r="EH3096" s="60"/>
      <c r="EI3096" s="60"/>
      <c r="EJ3096" s="60"/>
      <c r="EK3096" s="60"/>
      <c r="EL3096" s="60"/>
      <c r="EM3096" s="60"/>
      <c r="EN3096" s="60"/>
      <c r="EO3096" s="60"/>
      <c r="EP3096" s="60"/>
      <c r="EQ3096" s="60"/>
      <c r="ER3096" s="60"/>
      <c r="ES3096" s="60"/>
      <c r="ET3096" s="60"/>
      <c r="EU3096" s="60"/>
      <c r="EV3096" s="60"/>
      <c r="EW3096" s="60"/>
      <c r="EX3096" s="60"/>
      <c r="EY3096" s="60"/>
      <c r="EZ3096" s="60"/>
      <c r="FA3096" s="60"/>
      <c r="FB3096" s="60"/>
    </row>
    <row r="3097" spans="22:158" x14ac:dyDescent="0.25">
      <c r="W3097" s="33"/>
      <c r="X3097" s="33"/>
      <c r="AH3097" s="38">
        <v>100</v>
      </c>
      <c r="AI3097" s="38">
        <v>115</v>
      </c>
      <c r="AJ3097" s="38">
        <v>18350</v>
      </c>
      <c r="AK3097" s="38">
        <v>30</v>
      </c>
      <c r="AL3097" s="38">
        <v>3608058</v>
      </c>
      <c r="AM3097" s="61" t="s">
        <v>1816</v>
      </c>
      <c r="AN3097" s="61" t="s">
        <v>1697</v>
      </c>
      <c r="AO3097" s="61" t="s">
        <v>1663</v>
      </c>
      <c r="AP3097" s="61" t="s">
        <v>5036</v>
      </c>
      <c r="AQ3097" s="61" t="s">
        <v>1736</v>
      </c>
      <c r="AR3097" s="28">
        <v>8108.3</v>
      </c>
      <c r="AS3097" s="28">
        <v>0</v>
      </c>
      <c r="AT3097" s="28">
        <v>0</v>
      </c>
      <c r="AU3097" s="62"/>
      <c r="DV3097" s="31" t="s">
        <v>164</v>
      </c>
      <c r="DW3097" s="31" t="s">
        <v>167</v>
      </c>
      <c r="DX3097" s="63"/>
      <c r="DY3097" s="63"/>
      <c r="DZ3097" s="63"/>
      <c r="EA3097" s="167"/>
      <c r="EB3097" s="60"/>
      <c r="EC3097" s="60"/>
      <c r="ED3097" s="60"/>
      <c r="EE3097" s="60"/>
      <c r="EF3097" s="60"/>
      <c r="EG3097" s="60"/>
      <c r="EH3097" s="60"/>
      <c r="EI3097" s="60"/>
      <c r="EJ3097" s="60"/>
      <c r="EK3097" s="60"/>
      <c r="EL3097" s="60"/>
      <c r="EM3097" s="60"/>
      <c r="EN3097" s="60"/>
      <c r="EO3097" s="60"/>
      <c r="EP3097" s="60"/>
      <c r="EQ3097" s="60"/>
      <c r="ER3097" s="60"/>
      <c r="ES3097" s="60"/>
      <c r="ET3097" s="60"/>
      <c r="EU3097" s="60"/>
      <c r="EV3097" s="60"/>
      <c r="EW3097" s="60"/>
      <c r="EX3097" s="60"/>
      <c r="EY3097" s="60"/>
      <c r="EZ3097" s="60"/>
      <c r="FA3097" s="60"/>
      <c r="FB3097" s="60"/>
    </row>
    <row r="3098" spans="22:158" x14ac:dyDescent="0.25">
      <c r="W3098" s="33"/>
      <c r="X3098" s="33"/>
      <c r="AH3098" s="38">
        <v>100</v>
      </c>
      <c r="AI3098" s="38">
        <v>115</v>
      </c>
      <c r="AJ3098" s="38">
        <v>18450</v>
      </c>
      <c r="AK3098" s="38">
        <v>30</v>
      </c>
      <c r="AL3098" s="38">
        <v>3608058</v>
      </c>
      <c r="AM3098" s="61" t="s">
        <v>1816</v>
      </c>
      <c r="AN3098" s="61" t="s">
        <v>1697</v>
      </c>
      <c r="AO3098" s="61" t="s">
        <v>1665</v>
      </c>
      <c r="AP3098" s="61" t="s">
        <v>5036</v>
      </c>
      <c r="AQ3098" s="61" t="s">
        <v>1736</v>
      </c>
      <c r="AR3098" s="28">
        <v>0</v>
      </c>
      <c r="AS3098" s="28">
        <v>0</v>
      </c>
      <c r="AT3098" s="28">
        <v>1120</v>
      </c>
      <c r="AU3098" s="62"/>
      <c r="DV3098" s="31" t="s">
        <v>164</v>
      </c>
      <c r="DW3098" s="31" t="s">
        <v>167</v>
      </c>
      <c r="DX3098" s="63"/>
      <c r="DY3098" s="63"/>
      <c r="DZ3098" s="63"/>
      <c r="EA3098" s="167"/>
      <c r="EB3098" s="60"/>
      <c r="EC3098" s="60"/>
      <c r="ED3098" s="60"/>
      <c r="EE3098" s="60"/>
      <c r="EF3098" s="60"/>
      <c r="EG3098" s="60"/>
      <c r="EH3098" s="60"/>
      <c r="EI3098" s="60"/>
      <c r="EJ3098" s="60"/>
      <c r="EK3098" s="60"/>
      <c r="EL3098" s="60"/>
      <c r="EM3098" s="60"/>
      <c r="EN3098" s="60"/>
      <c r="EO3098" s="60"/>
      <c r="EP3098" s="60"/>
      <c r="EQ3098" s="60"/>
      <c r="ER3098" s="60"/>
      <c r="ES3098" s="60"/>
      <c r="ET3098" s="60"/>
      <c r="EU3098" s="60"/>
      <c r="EV3098" s="60"/>
      <c r="EW3098" s="60"/>
      <c r="EX3098" s="60"/>
      <c r="EY3098" s="60"/>
      <c r="EZ3098" s="60"/>
      <c r="FA3098" s="60"/>
      <c r="FB3098" s="60"/>
    </row>
    <row r="3099" spans="22:158" x14ac:dyDescent="0.25">
      <c r="V3099" s="1"/>
      <c r="W3099" s="33"/>
      <c r="X3099" s="33"/>
      <c r="AH3099" s="38">
        <v>100</v>
      </c>
      <c r="AI3099" s="38">
        <v>120</v>
      </c>
      <c r="AJ3099" s="38">
        <v>10250</v>
      </c>
      <c r="AK3099" s="38">
        <v>30</v>
      </c>
      <c r="AL3099" s="38">
        <v>3608058</v>
      </c>
      <c r="AM3099" s="61" t="s">
        <v>1816</v>
      </c>
      <c r="AN3099" s="61" t="s">
        <v>1689</v>
      </c>
      <c r="AO3099" s="61" t="s">
        <v>5048</v>
      </c>
      <c r="AP3099" s="61" t="s">
        <v>5036</v>
      </c>
      <c r="AQ3099" s="61" t="s">
        <v>1736</v>
      </c>
      <c r="AR3099" s="28">
        <v>2907.5</v>
      </c>
      <c r="AS3099" s="28">
        <v>0</v>
      </c>
      <c r="AT3099" s="28">
        <v>0</v>
      </c>
      <c r="AU3099" s="62"/>
      <c r="DV3099" s="31" t="s">
        <v>164</v>
      </c>
      <c r="DW3099" s="31" t="s">
        <v>168</v>
      </c>
      <c r="DX3099" s="63"/>
      <c r="DY3099" s="63"/>
      <c r="DZ3099" s="63"/>
      <c r="EA3099" s="167"/>
      <c r="EB3099" s="60"/>
      <c r="EC3099" s="60"/>
      <c r="ED3099" s="60"/>
      <c r="EE3099" s="60"/>
      <c r="EF3099" s="60"/>
      <c r="EG3099" s="60"/>
      <c r="EH3099" s="60"/>
      <c r="EI3099" s="60"/>
      <c r="EJ3099" s="60"/>
      <c r="EK3099" s="60"/>
      <c r="EL3099" s="60"/>
      <c r="EM3099" s="60"/>
      <c r="EN3099" s="60"/>
      <c r="EO3099" s="60"/>
      <c r="EP3099" s="60"/>
      <c r="EQ3099" s="60"/>
      <c r="ER3099" s="60"/>
      <c r="ES3099" s="60"/>
      <c r="ET3099" s="60"/>
      <c r="EU3099" s="60"/>
      <c r="EV3099" s="60"/>
      <c r="EW3099" s="60"/>
      <c r="EX3099" s="60"/>
      <c r="EY3099" s="60"/>
      <c r="EZ3099" s="60"/>
      <c r="FA3099" s="60"/>
      <c r="FB3099" s="60"/>
    </row>
    <row r="3100" spans="22:158" x14ac:dyDescent="0.25">
      <c r="W3100" s="33"/>
      <c r="X3100" s="33"/>
      <c r="AH3100" s="38">
        <v>100</v>
      </c>
      <c r="AI3100" s="38">
        <v>120</v>
      </c>
      <c r="AJ3100" s="38">
        <v>11350</v>
      </c>
      <c r="AK3100" s="38">
        <v>30</v>
      </c>
      <c r="AL3100" s="38">
        <v>3608058</v>
      </c>
      <c r="AM3100" s="61" t="s">
        <v>1816</v>
      </c>
      <c r="AN3100" s="61" t="s">
        <v>1689</v>
      </c>
      <c r="AO3100" s="61" t="s">
        <v>5070</v>
      </c>
      <c r="AP3100" s="61" t="s">
        <v>5036</v>
      </c>
      <c r="AQ3100" s="61" t="s">
        <v>1736</v>
      </c>
      <c r="AR3100" s="28">
        <v>647.29999999999995</v>
      </c>
      <c r="AS3100" s="28">
        <v>0</v>
      </c>
      <c r="AT3100" s="28">
        <v>0</v>
      </c>
      <c r="AU3100" s="62"/>
      <c r="DV3100" s="31" t="s">
        <v>164</v>
      </c>
      <c r="DW3100" s="31" t="s">
        <v>168</v>
      </c>
      <c r="DX3100" s="63"/>
      <c r="DY3100" s="63"/>
      <c r="DZ3100" s="63"/>
      <c r="EA3100" s="167"/>
      <c r="EB3100" s="60"/>
      <c r="EC3100" s="60"/>
      <c r="ED3100" s="60"/>
      <c r="EE3100" s="60"/>
      <c r="EF3100" s="60"/>
      <c r="EG3100" s="60"/>
      <c r="EH3100" s="60"/>
      <c r="EI3100" s="60"/>
      <c r="EJ3100" s="60"/>
      <c r="EK3100" s="60"/>
      <c r="EL3100" s="60"/>
      <c r="EM3100" s="60"/>
      <c r="EN3100" s="60"/>
      <c r="EO3100" s="60"/>
      <c r="EP3100" s="60"/>
      <c r="EQ3100" s="60"/>
      <c r="ER3100" s="60"/>
      <c r="ES3100" s="60"/>
      <c r="ET3100" s="60"/>
      <c r="EU3100" s="60"/>
      <c r="EV3100" s="60"/>
      <c r="EW3100" s="60"/>
      <c r="EX3100" s="60"/>
      <c r="EY3100" s="60"/>
      <c r="EZ3100" s="60"/>
      <c r="FA3100" s="60"/>
      <c r="FB3100" s="60"/>
    </row>
    <row r="3101" spans="22:158" x14ac:dyDescent="0.25">
      <c r="W3101" s="33"/>
      <c r="X3101" s="33"/>
      <c r="AH3101" s="38">
        <v>100</v>
      </c>
      <c r="AI3101" s="38">
        <v>120</v>
      </c>
      <c r="AJ3101" s="38">
        <v>14550</v>
      </c>
      <c r="AK3101" s="38">
        <v>30</v>
      </c>
      <c r="AL3101" s="38">
        <v>3608058</v>
      </c>
      <c r="AM3101" s="61" t="s">
        <v>1816</v>
      </c>
      <c r="AN3101" s="61" t="s">
        <v>1689</v>
      </c>
      <c r="AO3101" s="61" t="s">
        <v>1579</v>
      </c>
      <c r="AP3101" s="61" t="s">
        <v>5036</v>
      </c>
      <c r="AQ3101" s="61" t="s">
        <v>1736</v>
      </c>
      <c r="AR3101" s="28">
        <v>0</v>
      </c>
      <c r="AS3101" s="28">
        <v>2414</v>
      </c>
      <c r="AT3101" s="28">
        <v>24190</v>
      </c>
      <c r="AU3101" s="62"/>
      <c r="DV3101" s="31" t="s">
        <v>164</v>
      </c>
      <c r="DW3101" s="31" t="s">
        <v>168</v>
      </c>
      <c r="DX3101" s="63"/>
      <c r="DY3101" s="63"/>
      <c r="DZ3101" s="63"/>
      <c r="EA3101" s="167"/>
      <c r="EB3101" s="60"/>
      <c r="EC3101" s="60"/>
      <c r="ED3101" s="60"/>
      <c r="EE3101" s="60"/>
      <c r="EF3101" s="60"/>
      <c r="EG3101" s="60"/>
      <c r="EH3101" s="60"/>
      <c r="EI3101" s="60"/>
      <c r="EJ3101" s="60"/>
      <c r="EK3101" s="60"/>
      <c r="EL3101" s="60"/>
      <c r="EM3101" s="60"/>
      <c r="EN3101" s="60"/>
      <c r="EO3101" s="60"/>
      <c r="EP3101" s="60"/>
      <c r="EQ3101" s="60"/>
      <c r="ER3101" s="60"/>
      <c r="ES3101" s="60"/>
      <c r="ET3101" s="60"/>
      <c r="EU3101" s="60"/>
      <c r="EV3101" s="60"/>
      <c r="EW3101" s="60"/>
      <c r="EX3101" s="60"/>
      <c r="EY3101" s="60"/>
      <c r="EZ3101" s="60"/>
      <c r="FA3101" s="60"/>
      <c r="FB3101" s="60"/>
    </row>
    <row r="3102" spans="22:158" x14ac:dyDescent="0.25">
      <c r="W3102" s="33"/>
      <c r="X3102" s="33"/>
      <c r="AH3102" s="38">
        <v>100</v>
      </c>
      <c r="AI3102" s="38">
        <v>120</v>
      </c>
      <c r="AJ3102" s="38">
        <v>14850</v>
      </c>
      <c r="AK3102" s="38">
        <v>30</v>
      </c>
      <c r="AL3102" s="38">
        <v>3608058</v>
      </c>
      <c r="AM3102" s="61" t="s">
        <v>1816</v>
      </c>
      <c r="AN3102" s="61" t="s">
        <v>1689</v>
      </c>
      <c r="AO3102" s="61" t="s">
        <v>1585</v>
      </c>
      <c r="AP3102" s="61" t="s">
        <v>5036</v>
      </c>
      <c r="AQ3102" s="61" t="s">
        <v>1736</v>
      </c>
      <c r="AR3102" s="28">
        <v>0</v>
      </c>
      <c r="AS3102" s="28">
        <v>0</v>
      </c>
      <c r="AT3102" s="28">
        <v>572</v>
      </c>
      <c r="AU3102" s="62"/>
      <c r="DV3102" s="31" t="s">
        <v>164</v>
      </c>
      <c r="DW3102" s="31" t="s">
        <v>168</v>
      </c>
      <c r="DX3102" s="63"/>
      <c r="DY3102" s="63"/>
      <c r="DZ3102" s="63"/>
      <c r="EA3102" s="167"/>
      <c r="EB3102" s="60"/>
      <c r="EC3102" s="60"/>
      <c r="ED3102" s="60"/>
      <c r="EE3102" s="60"/>
      <c r="EF3102" s="60"/>
      <c r="EG3102" s="60"/>
      <c r="EH3102" s="60"/>
      <c r="EI3102" s="60"/>
      <c r="EJ3102" s="60"/>
      <c r="EK3102" s="60"/>
      <c r="EL3102" s="60"/>
      <c r="EM3102" s="60"/>
      <c r="EN3102" s="60"/>
      <c r="EO3102" s="60"/>
      <c r="EP3102" s="60"/>
      <c r="EQ3102" s="60"/>
      <c r="ER3102" s="60"/>
      <c r="ES3102" s="60"/>
      <c r="ET3102" s="60"/>
      <c r="EU3102" s="60"/>
      <c r="EV3102" s="60"/>
      <c r="EW3102" s="60"/>
      <c r="EX3102" s="60"/>
      <c r="EY3102" s="60"/>
      <c r="EZ3102" s="60"/>
      <c r="FA3102" s="60"/>
      <c r="FB3102" s="60"/>
    </row>
    <row r="3103" spans="22:158" x14ac:dyDescent="0.25">
      <c r="V3103" s="1"/>
      <c r="W3103" s="33"/>
      <c r="X3103" s="33"/>
      <c r="AH3103" s="38">
        <v>100</v>
      </c>
      <c r="AI3103" s="38">
        <v>120</v>
      </c>
      <c r="AJ3103" s="38">
        <v>17550</v>
      </c>
      <c r="AK3103" s="38">
        <v>30</v>
      </c>
      <c r="AL3103" s="38">
        <v>3608058</v>
      </c>
      <c r="AM3103" s="61" t="s">
        <v>1816</v>
      </c>
      <c r="AN3103" s="61" t="s">
        <v>1689</v>
      </c>
      <c r="AO3103" s="61" t="s">
        <v>1645</v>
      </c>
      <c r="AP3103" s="61" t="s">
        <v>5036</v>
      </c>
      <c r="AQ3103" s="61" t="s">
        <v>1736</v>
      </c>
      <c r="AR3103" s="28">
        <v>7232.6</v>
      </c>
      <c r="AS3103" s="28">
        <v>24684</v>
      </c>
      <c r="AT3103" s="28">
        <v>12035</v>
      </c>
      <c r="AU3103" s="62"/>
      <c r="DV3103" s="31" t="s">
        <v>164</v>
      </c>
      <c r="DW3103" s="31" t="s">
        <v>168</v>
      </c>
      <c r="DX3103" s="63"/>
      <c r="DY3103" s="63"/>
      <c r="DZ3103" s="63"/>
      <c r="EA3103" s="167"/>
      <c r="EB3103" s="60"/>
      <c r="EC3103" s="60"/>
      <c r="ED3103" s="60"/>
      <c r="EE3103" s="60"/>
      <c r="EF3103" s="60"/>
      <c r="EG3103" s="60"/>
      <c r="EH3103" s="60"/>
      <c r="EI3103" s="60"/>
      <c r="EJ3103" s="60"/>
      <c r="EK3103" s="60"/>
      <c r="EL3103" s="60"/>
      <c r="EM3103" s="60"/>
      <c r="EN3103" s="60"/>
      <c r="EO3103" s="60"/>
      <c r="EP3103" s="60"/>
      <c r="EQ3103" s="60"/>
      <c r="ER3103" s="60"/>
      <c r="ES3103" s="60"/>
      <c r="ET3103" s="60"/>
      <c r="EU3103" s="60"/>
      <c r="EV3103" s="60"/>
      <c r="EW3103" s="60"/>
      <c r="EX3103" s="60"/>
      <c r="EY3103" s="60"/>
      <c r="EZ3103" s="60"/>
      <c r="FA3103" s="60"/>
      <c r="FB3103" s="60"/>
    </row>
    <row r="3104" spans="22:158" x14ac:dyDescent="0.25">
      <c r="W3104" s="33"/>
      <c r="X3104" s="33"/>
      <c r="AH3104" s="38">
        <v>100</v>
      </c>
      <c r="AI3104" s="38">
        <v>125</v>
      </c>
      <c r="AJ3104" s="38">
        <v>10600</v>
      </c>
      <c r="AK3104" s="38">
        <v>30</v>
      </c>
      <c r="AL3104" s="38">
        <v>3608058</v>
      </c>
      <c r="AM3104" s="61" t="s">
        <v>1816</v>
      </c>
      <c r="AN3104" s="61" t="s">
        <v>1692</v>
      </c>
      <c r="AO3104" s="61" t="s">
        <v>5055</v>
      </c>
      <c r="AP3104" s="61" t="s">
        <v>5036</v>
      </c>
      <c r="AQ3104" s="61" t="s">
        <v>1736</v>
      </c>
      <c r="AR3104" s="28">
        <v>8765.1</v>
      </c>
      <c r="AS3104" s="28">
        <v>0</v>
      </c>
      <c r="AT3104" s="28">
        <v>0</v>
      </c>
      <c r="AU3104" s="62"/>
      <c r="DV3104" s="31" t="s">
        <v>164</v>
      </c>
      <c r="DW3104" s="31" t="s">
        <v>169</v>
      </c>
      <c r="DX3104" s="63"/>
      <c r="DY3104" s="63"/>
      <c r="DZ3104" s="63"/>
      <c r="EA3104" s="167"/>
      <c r="EB3104" s="60"/>
      <c r="EC3104" s="60"/>
      <c r="ED3104" s="60"/>
      <c r="EE3104" s="60"/>
      <c r="EF3104" s="60"/>
      <c r="EG3104" s="60"/>
      <c r="EH3104" s="60"/>
      <c r="EI3104" s="60"/>
      <c r="EJ3104" s="60"/>
      <c r="EK3104" s="60"/>
      <c r="EL3104" s="60"/>
      <c r="EM3104" s="60"/>
      <c r="EN3104" s="60"/>
      <c r="EO3104" s="60"/>
      <c r="EP3104" s="60"/>
      <c r="EQ3104" s="60"/>
      <c r="ER3104" s="60"/>
      <c r="ES3104" s="60"/>
      <c r="ET3104" s="60"/>
      <c r="EU3104" s="60"/>
      <c r="EV3104" s="60"/>
      <c r="EW3104" s="60"/>
      <c r="EX3104" s="60"/>
      <c r="EY3104" s="60"/>
      <c r="EZ3104" s="60"/>
      <c r="FA3104" s="60"/>
      <c r="FB3104" s="60"/>
    </row>
    <row r="3105" spans="22:158" x14ac:dyDescent="0.25">
      <c r="V3105" s="1"/>
      <c r="W3105" s="33"/>
      <c r="X3105" s="33"/>
      <c r="AH3105" s="38">
        <v>100</v>
      </c>
      <c r="AI3105" s="38">
        <v>125</v>
      </c>
      <c r="AJ3105" s="38">
        <v>11730</v>
      </c>
      <c r="AK3105" s="38">
        <v>30</v>
      </c>
      <c r="AL3105" s="38">
        <v>3608058</v>
      </c>
      <c r="AM3105" s="61" t="s">
        <v>1816</v>
      </c>
      <c r="AN3105" s="61" t="s">
        <v>1692</v>
      </c>
      <c r="AO3105" s="61" t="s">
        <v>5079</v>
      </c>
      <c r="AP3105" s="61" t="s">
        <v>5036</v>
      </c>
      <c r="AQ3105" s="61" t="s">
        <v>1736</v>
      </c>
      <c r="AR3105" s="28">
        <v>1895.5</v>
      </c>
      <c r="AS3105" s="28">
        <v>1542</v>
      </c>
      <c r="AT3105" s="28">
        <v>0</v>
      </c>
      <c r="AU3105" s="62"/>
      <c r="DV3105" s="31" t="s">
        <v>164</v>
      </c>
      <c r="DW3105" s="31" t="s">
        <v>169</v>
      </c>
      <c r="DX3105" s="63"/>
      <c r="DY3105" s="63"/>
      <c r="DZ3105" s="63"/>
      <c r="EA3105" s="167"/>
      <c r="EB3105" s="60"/>
      <c r="EC3105" s="60"/>
      <c r="ED3105" s="60"/>
      <c r="EE3105" s="60"/>
      <c r="EF3105" s="60"/>
      <c r="EG3105" s="60"/>
      <c r="EH3105" s="60"/>
      <c r="EI3105" s="60"/>
      <c r="EJ3105" s="60"/>
      <c r="EK3105" s="60"/>
      <c r="EL3105" s="60"/>
      <c r="EM3105" s="60"/>
      <c r="EN3105" s="60"/>
      <c r="EO3105" s="60"/>
      <c r="EP3105" s="60"/>
      <c r="EQ3105" s="60"/>
      <c r="ER3105" s="60"/>
      <c r="ES3105" s="60"/>
      <c r="ET3105" s="60"/>
      <c r="EU3105" s="60"/>
      <c r="EV3105" s="60"/>
      <c r="EW3105" s="60"/>
      <c r="EX3105" s="60"/>
      <c r="EY3105" s="60"/>
      <c r="EZ3105" s="60"/>
      <c r="FA3105" s="60"/>
      <c r="FB3105" s="60"/>
    </row>
    <row r="3106" spans="22:158" x14ac:dyDescent="0.25">
      <c r="W3106" s="33"/>
      <c r="X3106" s="33"/>
      <c r="AH3106" s="38">
        <v>100</v>
      </c>
      <c r="AI3106" s="38">
        <v>125</v>
      </c>
      <c r="AJ3106" s="38">
        <v>11800</v>
      </c>
      <c r="AK3106" s="38">
        <v>30</v>
      </c>
      <c r="AL3106" s="38">
        <v>3608058</v>
      </c>
      <c r="AM3106" s="61" t="s">
        <v>1816</v>
      </c>
      <c r="AN3106" s="61" t="s">
        <v>1692</v>
      </c>
      <c r="AO3106" s="61" t="s">
        <v>5081</v>
      </c>
      <c r="AP3106" s="61" t="s">
        <v>5036</v>
      </c>
      <c r="AQ3106" s="61" t="s">
        <v>1736</v>
      </c>
      <c r="AR3106" s="28">
        <v>0</v>
      </c>
      <c r="AS3106" s="28">
        <v>6333</v>
      </c>
      <c r="AT3106" s="28">
        <v>310</v>
      </c>
      <c r="AU3106" s="62"/>
      <c r="DV3106" s="31" t="s">
        <v>164</v>
      </c>
      <c r="DW3106" s="31" t="s">
        <v>169</v>
      </c>
      <c r="DX3106" s="63"/>
      <c r="DY3106" s="63"/>
      <c r="DZ3106" s="63"/>
      <c r="EA3106" s="167"/>
      <c r="EB3106" s="60"/>
      <c r="EC3106" s="60"/>
      <c r="ED3106" s="60"/>
      <c r="EE3106" s="60"/>
      <c r="EF3106" s="60"/>
      <c r="EG3106" s="60"/>
      <c r="EH3106" s="60"/>
      <c r="EI3106" s="60"/>
      <c r="EJ3106" s="60"/>
      <c r="EK3106" s="60"/>
      <c r="EL3106" s="60"/>
      <c r="EM3106" s="60"/>
      <c r="EN3106" s="60"/>
      <c r="EO3106" s="60"/>
      <c r="EP3106" s="60"/>
      <c r="EQ3106" s="60"/>
      <c r="ER3106" s="60"/>
      <c r="ES3106" s="60"/>
      <c r="ET3106" s="60"/>
      <c r="EU3106" s="60"/>
      <c r="EV3106" s="60"/>
      <c r="EW3106" s="60"/>
      <c r="EX3106" s="60"/>
      <c r="EY3106" s="60"/>
      <c r="EZ3106" s="60"/>
      <c r="FA3106" s="60"/>
      <c r="FB3106" s="60"/>
    </row>
    <row r="3107" spans="22:158" x14ac:dyDescent="0.25">
      <c r="V3107" s="1"/>
      <c r="W3107" s="33"/>
      <c r="X3107" s="33"/>
      <c r="AH3107" s="38">
        <v>100</v>
      </c>
      <c r="AI3107" s="38">
        <v>125</v>
      </c>
      <c r="AJ3107" s="38">
        <v>13350</v>
      </c>
      <c r="AK3107" s="38">
        <v>30</v>
      </c>
      <c r="AL3107" s="38">
        <v>3608058</v>
      </c>
      <c r="AM3107" s="61" t="s">
        <v>1816</v>
      </c>
      <c r="AN3107" s="61" t="s">
        <v>1692</v>
      </c>
      <c r="AO3107" s="61" t="s">
        <v>5109</v>
      </c>
      <c r="AP3107" s="61" t="s">
        <v>5036</v>
      </c>
      <c r="AQ3107" s="61" t="s">
        <v>1736</v>
      </c>
      <c r="AR3107" s="28">
        <v>792.4</v>
      </c>
      <c r="AS3107" s="28">
        <v>1202</v>
      </c>
      <c r="AT3107" s="28">
        <v>0</v>
      </c>
      <c r="AU3107" s="62"/>
      <c r="DV3107" s="31" t="s">
        <v>164</v>
      </c>
      <c r="DW3107" s="31" t="s">
        <v>169</v>
      </c>
      <c r="DX3107" s="63"/>
      <c r="DY3107" s="63"/>
      <c r="DZ3107" s="63"/>
      <c r="EA3107" s="167"/>
      <c r="EB3107" s="60"/>
      <c r="EC3107" s="60"/>
      <c r="ED3107" s="60"/>
      <c r="EE3107" s="60"/>
      <c r="EF3107" s="60"/>
      <c r="EG3107" s="60"/>
      <c r="EH3107" s="60"/>
      <c r="EI3107" s="60"/>
      <c r="EJ3107" s="60"/>
      <c r="EK3107" s="60"/>
      <c r="EL3107" s="60"/>
      <c r="EM3107" s="60"/>
      <c r="EN3107" s="60"/>
      <c r="EO3107" s="60"/>
      <c r="EP3107" s="60"/>
      <c r="EQ3107" s="60"/>
      <c r="ER3107" s="60"/>
      <c r="ES3107" s="60"/>
      <c r="ET3107" s="60"/>
      <c r="EU3107" s="60"/>
      <c r="EV3107" s="60"/>
      <c r="EW3107" s="60"/>
      <c r="EX3107" s="60"/>
      <c r="EY3107" s="60"/>
      <c r="EZ3107" s="60"/>
      <c r="FA3107" s="60"/>
      <c r="FB3107" s="60"/>
    </row>
    <row r="3108" spans="22:158" x14ac:dyDescent="0.25">
      <c r="W3108" s="33"/>
      <c r="X3108" s="33"/>
      <c r="AH3108" s="38">
        <v>100</v>
      </c>
      <c r="AI3108" s="38">
        <v>125</v>
      </c>
      <c r="AJ3108" s="38">
        <v>13750</v>
      </c>
      <c r="AK3108" s="38">
        <v>30</v>
      </c>
      <c r="AL3108" s="38">
        <v>3608058</v>
      </c>
      <c r="AM3108" s="61" t="s">
        <v>1816</v>
      </c>
      <c r="AN3108" s="61" t="s">
        <v>1692</v>
      </c>
      <c r="AO3108" s="61" t="s">
        <v>5119</v>
      </c>
      <c r="AP3108" s="61" t="s">
        <v>5036</v>
      </c>
      <c r="AQ3108" s="61" t="s">
        <v>1736</v>
      </c>
      <c r="AR3108" s="28">
        <v>0</v>
      </c>
      <c r="AS3108" s="28">
        <v>8260</v>
      </c>
      <c r="AT3108" s="28">
        <v>3241</v>
      </c>
      <c r="AU3108" s="62"/>
      <c r="DV3108" s="31" t="s">
        <v>164</v>
      </c>
      <c r="DW3108" s="31" t="s">
        <v>169</v>
      </c>
      <c r="DX3108" s="63"/>
      <c r="DY3108" s="63"/>
      <c r="DZ3108" s="63"/>
      <c r="EA3108" s="167"/>
      <c r="EB3108" s="60"/>
      <c r="EC3108" s="60"/>
      <c r="ED3108" s="60"/>
      <c r="EE3108" s="60"/>
      <c r="EF3108" s="60"/>
      <c r="EG3108" s="60"/>
      <c r="EH3108" s="60"/>
      <c r="EI3108" s="60"/>
      <c r="EJ3108" s="60"/>
      <c r="EK3108" s="60"/>
      <c r="EL3108" s="60"/>
      <c r="EM3108" s="60"/>
      <c r="EN3108" s="60"/>
      <c r="EO3108" s="60"/>
      <c r="EP3108" s="60"/>
      <c r="EQ3108" s="60"/>
      <c r="ER3108" s="60"/>
      <c r="ES3108" s="60"/>
      <c r="ET3108" s="60"/>
      <c r="EU3108" s="60"/>
      <c r="EV3108" s="60"/>
      <c r="EW3108" s="60"/>
      <c r="EX3108" s="60"/>
      <c r="EY3108" s="60"/>
      <c r="EZ3108" s="60"/>
      <c r="FA3108" s="60"/>
      <c r="FB3108" s="60"/>
    </row>
    <row r="3109" spans="22:158" x14ac:dyDescent="0.25">
      <c r="V3109" s="1"/>
      <c r="W3109" s="33"/>
      <c r="X3109" s="33"/>
      <c r="AH3109" s="38">
        <v>100</v>
      </c>
      <c r="AI3109" s="38">
        <v>125</v>
      </c>
      <c r="AJ3109" s="38">
        <v>14350</v>
      </c>
      <c r="AK3109" s="38">
        <v>30</v>
      </c>
      <c r="AL3109" s="38">
        <v>3608058</v>
      </c>
      <c r="AM3109" s="61" t="s">
        <v>1816</v>
      </c>
      <c r="AN3109" s="61" t="s">
        <v>1692</v>
      </c>
      <c r="AO3109" s="61" t="s">
        <v>1575</v>
      </c>
      <c r="AP3109" s="61" t="s">
        <v>5036</v>
      </c>
      <c r="AQ3109" s="61" t="s">
        <v>1736</v>
      </c>
      <c r="AR3109" s="28">
        <v>1751.8</v>
      </c>
      <c r="AS3109" s="28">
        <v>3620</v>
      </c>
      <c r="AT3109" s="28">
        <v>22974</v>
      </c>
      <c r="AU3109" s="62"/>
      <c r="DV3109" s="31" t="s">
        <v>164</v>
      </c>
      <c r="DW3109" s="31" t="s">
        <v>169</v>
      </c>
      <c r="DX3109" s="63"/>
      <c r="DY3109" s="63"/>
      <c r="DZ3109" s="63"/>
      <c r="EA3109" s="167"/>
      <c r="EB3109" s="60"/>
      <c r="EC3109" s="60"/>
      <c r="ED3109" s="60"/>
      <c r="EE3109" s="60"/>
      <c r="EF3109" s="60"/>
      <c r="EG3109" s="60"/>
      <c r="EH3109" s="60"/>
      <c r="EI3109" s="60"/>
      <c r="EJ3109" s="60"/>
      <c r="EK3109" s="60"/>
      <c r="EL3109" s="60"/>
      <c r="EM3109" s="60"/>
      <c r="EN3109" s="60"/>
      <c r="EO3109" s="60"/>
      <c r="EP3109" s="60"/>
      <c r="EQ3109" s="60"/>
      <c r="ER3109" s="60"/>
      <c r="ES3109" s="60"/>
      <c r="ET3109" s="60"/>
      <c r="EU3109" s="60"/>
      <c r="EV3109" s="60"/>
      <c r="EW3109" s="60"/>
      <c r="EX3109" s="60"/>
      <c r="EY3109" s="60"/>
      <c r="EZ3109" s="60"/>
      <c r="FA3109" s="60"/>
      <c r="FB3109" s="60"/>
    </row>
    <row r="3110" spans="22:158" x14ac:dyDescent="0.25">
      <c r="W3110" s="33"/>
      <c r="X3110" s="33"/>
      <c r="AH3110" s="38">
        <v>100</v>
      </c>
      <c r="AI3110" s="38">
        <v>125</v>
      </c>
      <c r="AJ3110" s="38">
        <v>15700</v>
      </c>
      <c r="AK3110" s="38">
        <v>30</v>
      </c>
      <c r="AL3110" s="38">
        <v>3608058</v>
      </c>
      <c r="AM3110" s="61" t="s">
        <v>1816</v>
      </c>
      <c r="AN3110" s="61" t="s">
        <v>1692</v>
      </c>
      <c r="AO3110" s="61" t="s">
        <v>1605</v>
      </c>
      <c r="AP3110" s="61" t="s">
        <v>5036</v>
      </c>
      <c r="AQ3110" s="61" t="s">
        <v>1736</v>
      </c>
      <c r="AR3110" s="28">
        <v>140.6</v>
      </c>
      <c r="AS3110" s="28">
        <v>0</v>
      </c>
      <c r="AT3110" s="28">
        <v>596</v>
      </c>
      <c r="AU3110" s="62"/>
      <c r="DV3110" s="31" t="s">
        <v>164</v>
      </c>
      <c r="DW3110" s="31" t="s">
        <v>169</v>
      </c>
      <c r="DX3110" s="63"/>
      <c r="DY3110" s="63"/>
      <c r="DZ3110" s="63"/>
      <c r="EA3110" s="167"/>
      <c r="EB3110" s="60"/>
      <c r="EC3110" s="60"/>
      <c r="ED3110" s="60"/>
      <c r="EE3110" s="60"/>
      <c r="EF3110" s="60"/>
      <c r="EG3110" s="60"/>
      <c r="EH3110" s="60"/>
      <c r="EI3110" s="60"/>
      <c r="EJ3110" s="60"/>
      <c r="EK3110" s="60"/>
      <c r="EL3110" s="60"/>
      <c r="EM3110" s="60"/>
      <c r="EN3110" s="60"/>
      <c r="EO3110" s="60"/>
      <c r="EP3110" s="60"/>
      <c r="EQ3110" s="60"/>
      <c r="ER3110" s="60"/>
      <c r="ES3110" s="60"/>
      <c r="ET3110" s="60"/>
      <c r="EU3110" s="60"/>
      <c r="EV3110" s="60"/>
      <c r="EW3110" s="60"/>
      <c r="EX3110" s="60"/>
      <c r="EY3110" s="60"/>
      <c r="EZ3110" s="60"/>
      <c r="FA3110" s="60"/>
      <c r="FB3110" s="60"/>
    </row>
    <row r="3111" spans="22:158" x14ac:dyDescent="0.25">
      <c r="W3111" s="33"/>
      <c r="X3111" s="33"/>
      <c r="AH3111" s="38">
        <v>100</v>
      </c>
      <c r="AI3111" s="38">
        <v>125</v>
      </c>
      <c r="AJ3111" s="38">
        <v>16380</v>
      </c>
      <c r="AK3111" s="38">
        <v>30</v>
      </c>
      <c r="AL3111" s="38">
        <v>3608058</v>
      </c>
      <c r="AM3111" s="61" t="s">
        <v>1816</v>
      </c>
      <c r="AN3111" s="61" t="s">
        <v>1692</v>
      </c>
      <c r="AO3111" s="61" t="s">
        <v>894</v>
      </c>
      <c r="AP3111" s="61" t="s">
        <v>5036</v>
      </c>
      <c r="AQ3111" s="61" t="s">
        <v>1736</v>
      </c>
      <c r="AR3111" s="28">
        <v>6366.4</v>
      </c>
      <c r="AS3111" s="28">
        <v>0</v>
      </c>
      <c r="AT3111" s="28">
        <v>0</v>
      </c>
      <c r="AU3111" s="62"/>
      <c r="DV3111" s="31" t="s">
        <v>164</v>
      </c>
      <c r="DW3111" s="31" t="s">
        <v>169</v>
      </c>
      <c r="DX3111" s="63"/>
      <c r="DY3111" s="63"/>
      <c r="DZ3111" s="63"/>
      <c r="EA3111" s="167"/>
      <c r="EB3111" s="60"/>
      <c r="EC3111" s="60"/>
      <c r="ED3111" s="60"/>
      <c r="EE3111" s="60"/>
      <c r="EF3111" s="60"/>
      <c r="EG3111" s="60"/>
      <c r="EH3111" s="60"/>
      <c r="EI3111" s="60"/>
      <c r="EJ3111" s="60"/>
      <c r="EK3111" s="60"/>
      <c r="EL3111" s="60"/>
      <c r="EM3111" s="60"/>
      <c r="EN3111" s="60"/>
      <c r="EO3111" s="60"/>
      <c r="EP3111" s="60"/>
      <c r="EQ3111" s="60"/>
      <c r="ER3111" s="60"/>
      <c r="ES3111" s="60"/>
      <c r="ET3111" s="60"/>
      <c r="EU3111" s="60"/>
      <c r="EV3111" s="60"/>
      <c r="EW3111" s="60"/>
      <c r="EX3111" s="60"/>
      <c r="EY3111" s="60"/>
      <c r="EZ3111" s="60"/>
      <c r="FA3111" s="60"/>
      <c r="FB3111" s="60"/>
    </row>
    <row r="3112" spans="22:158" x14ac:dyDescent="0.25">
      <c r="W3112" s="33"/>
      <c r="X3112" s="33"/>
      <c r="AH3112" s="38">
        <v>100</v>
      </c>
      <c r="AI3112" s="38">
        <v>130</v>
      </c>
      <c r="AJ3112" s="38">
        <v>13550</v>
      </c>
      <c r="AK3112" s="38">
        <v>30</v>
      </c>
      <c r="AL3112" s="38">
        <v>3608058</v>
      </c>
      <c r="AM3112" s="61" t="s">
        <v>1816</v>
      </c>
      <c r="AN3112" s="61" t="s">
        <v>1687</v>
      </c>
      <c r="AO3112" s="61" t="s">
        <v>5114</v>
      </c>
      <c r="AP3112" s="61" t="s">
        <v>5036</v>
      </c>
      <c r="AQ3112" s="61" t="s">
        <v>1736</v>
      </c>
      <c r="AR3112" s="28">
        <v>419.2</v>
      </c>
      <c r="AS3112" s="28">
        <v>0</v>
      </c>
      <c r="AT3112" s="28">
        <v>986309</v>
      </c>
      <c r="AU3112" s="62"/>
      <c r="DV3112" s="31" t="s">
        <v>164</v>
      </c>
      <c r="DW3112" s="31" t="s">
        <v>170</v>
      </c>
      <c r="DX3112" s="63"/>
      <c r="DY3112" s="63"/>
      <c r="DZ3112" s="63"/>
      <c r="EA3112" s="167"/>
      <c r="EB3112" s="60"/>
      <c r="EC3112" s="60"/>
      <c r="ED3112" s="60"/>
      <c r="EE3112" s="60"/>
      <c r="EF3112" s="60"/>
      <c r="EG3112" s="60"/>
      <c r="EH3112" s="60"/>
      <c r="EI3112" s="60"/>
      <c r="EJ3112" s="60"/>
      <c r="EK3112" s="60"/>
      <c r="EL3112" s="60"/>
      <c r="EM3112" s="60"/>
      <c r="EN3112" s="60"/>
      <c r="EO3112" s="60"/>
      <c r="EP3112" s="60"/>
      <c r="EQ3112" s="60"/>
      <c r="ER3112" s="60"/>
      <c r="ES3112" s="60"/>
      <c r="ET3112" s="60"/>
      <c r="EU3112" s="60"/>
      <c r="EV3112" s="60"/>
      <c r="EW3112" s="60"/>
      <c r="EX3112" s="60"/>
      <c r="EY3112" s="60"/>
      <c r="EZ3112" s="60"/>
      <c r="FA3112" s="60"/>
      <c r="FB3112" s="60"/>
    </row>
    <row r="3113" spans="22:158" x14ac:dyDescent="0.25">
      <c r="W3113" s="33"/>
      <c r="X3113" s="33"/>
      <c r="AH3113" s="38">
        <v>100</v>
      </c>
      <c r="AI3113" s="38">
        <v>130</v>
      </c>
      <c r="AJ3113" s="38">
        <v>14200</v>
      </c>
      <c r="AK3113" s="38">
        <v>30</v>
      </c>
      <c r="AL3113" s="38">
        <v>3608058</v>
      </c>
      <c r="AM3113" s="61" t="s">
        <v>1816</v>
      </c>
      <c r="AN3113" s="61" t="s">
        <v>1687</v>
      </c>
      <c r="AO3113" s="61" t="s">
        <v>5127</v>
      </c>
      <c r="AP3113" s="61" t="s">
        <v>5036</v>
      </c>
      <c r="AQ3113" s="61" t="s">
        <v>1736</v>
      </c>
      <c r="AR3113" s="28">
        <v>652773.80000000005</v>
      </c>
      <c r="AS3113" s="28">
        <v>0</v>
      </c>
      <c r="AT3113" s="28">
        <v>0</v>
      </c>
      <c r="AU3113" s="62"/>
      <c r="DV3113" s="31" t="s">
        <v>164</v>
      </c>
      <c r="DW3113" s="31" t="s">
        <v>170</v>
      </c>
      <c r="DX3113" s="63"/>
      <c r="DY3113" s="63"/>
      <c r="DZ3113" s="63"/>
      <c r="EA3113" s="167"/>
      <c r="EB3113" s="60"/>
      <c r="EC3113" s="60"/>
      <c r="ED3113" s="60"/>
      <c r="EE3113" s="60"/>
      <c r="EF3113" s="60"/>
      <c r="EG3113" s="60"/>
      <c r="EH3113" s="60"/>
      <c r="EI3113" s="60"/>
      <c r="EJ3113" s="60"/>
      <c r="EK3113" s="60"/>
      <c r="EL3113" s="60"/>
      <c r="EM3113" s="60"/>
      <c r="EN3113" s="60"/>
      <c r="EO3113" s="60"/>
      <c r="EP3113" s="60"/>
      <c r="EQ3113" s="60"/>
      <c r="ER3113" s="60"/>
      <c r="ES3113" s="60"/>
      <c r="ET3113" s="60"/>
      <c r="EU3113" s="60"/>
      <c r="EV3113" s="60"/>
      <c r="EW3113" s="60"/>
      <c r="EX3113" s="60"/>
      <c r="EY3113" s="60"/>
      <c r="EZ3113" s="60"/>
      <c r="FA3113" s="60"/>
      <c r="FB3113" s="60"/>
    </row>
    <row r="3114" spans="22:158" x14ac:dyDescent="0.25">
      <c r="W3114" s="33"/>
      <c r="X3114" s="33"/>
      <c r="AH3114" s="38">
        <v>100</v>
      </c>
      <c r="AI3114" s="38">
        <v>130</v>
      </c>
      <c r="AJ3114" s="38">
        <v>16300</v>
      </c>
      <c r="AK3114" s="38">
        <v>30</v>
      </c>
      <c r="AL3114" s="38">
        <v>3608058</v>
      </c>
      <c r="AM3114" s="61" t="s">
        <v>1816</v>
      </c>
      <c r="AN3114" s="61" t="s">
        <v>1687</v>
      </c>
      <c r="AO3114" s="61" t="s">
        <v>1617</v>
      </c>
      <c r="AP3114" s="61" t="s">
        <v>5036</v>
      </c>
      <c r="AQ3114" s="61" t="s">
        <v>1736</v>
      </c>
      <c r="AR3114" s="28">
        <v>0</v>
      </c>
      <c r="AS3114" s="28">
        <v>0</v>
      </c>
      <c r="AT3114" s="28">
        <v>402722</v>
      </c>
      <c r="AU3114" s="62"/>
      <c r="DV3114" s="31" t="s">
        <v>164</v>
      </c>
      <c r="DW3114" s="31" t="s">
        <v>170</v>
      </c>
      <c r="DX3114" s="63"/>
      <c r="DY3114" s="63"/>
      <c r="DZ3114" s="63"/>
      <c r="EA3114" s="167"/>
      <c r="EB3114" s="60"/>
      <c r="EC3114" s="60"/>
      <c r="ED3114" s="60"/>
      <c r="EE3114" s="60"/>
      <c r="EF3114" s="60"/>
      <c r="EG3114" s="60"/>
      <c r="EH3114" s="60"/>
      <c r="EI3114" s="60"/>
      <c r="EJ3114" s="60"/>
      <c r="EK3114" s="60"/>
      <c r="EL3114" s="60"/>
      <c r="EM3114" s="60"/>
      <c r="EN3114" s="60"/>
      <c r="EO3114" s="60"/>
      <c r="EP3114" s="60"/>
      <c r="EQ3114" s="60"/>
      <c r="ER3114" s="60"/>
      <c r="ES3114" s="60"/>
      <c r="ET3114" s="60"/>
      <c r="EU3114" s="60"/>
      <c r="EV3114" s="60"/>
      <c r="EW3114" s="60"/>
      <c r="EX3114" s="60"/>
      <c r="EY3114" s="60"/>
      <c r="EZ3114" s="60"/>
      <c r="FA3114" s="60"/>
      <c r="FB3114" s="60"/>
    </row>
    <row r="3115" spans="22:158" x14ac:dyDescent="0.25">
      <c r="W3115" s="33"/>
      <c r="X3115" s="33"/>
      <c r="AH3115" s="38">
        <v>100</v>
      </c>
      <c r="AI3115" s="38">
        <v>130</v>
      </c>
      <c r="AJ3115" s="38">
        <v>17300</v>
      </c>
      <c r="AK3115" s="38">
        <v>30</v>
      </c>
      <c r="AL3115" s="38">
        <v>3608058</v>
      </c>
      <c r="AM3115" s="61" t="s">
        <v>1816</v>
      </c>
      <c r="AN3115" s="61" t="s">
        <v>1687</v>
      </c>
      <c r="AO3115" s="61" t="s">
        <v>1639</v>
      </c>
      <c r="AP3115" s="61" t="s">
        <v>5036</v>
      </c>
      <c r="AQ3115" s="61" t="s">
        <v>1736</v>
      </c>
      <c r="AR3115" s="28">
        <v>0</v>
      </c>
      <c r="AS3115" s="28">
        <v>0</v>
      </c>
      <c r="AT3115" s="28">
        <v>0</v>
      </c>
      <c r="AU3115" s="62"/>
      <c r="DV3115" s="31" t="s">
        <v>164</v>
      </c>
      <c r="DW3115" s="31" t="s">
        <v>170</v>
      </c>
      <c r="DX3115" s="63"/>
      <c r="DY3115" s="63"/>
      <c r="DZ3115" s="63"/>
      <c r="EA3115" s="167"/>
      <c r="EB3115" s="60"/>
      <c r="EC3115" s="60"/>
      <c r="ED3115" s="60"/>
      <c r="EE3115" s="60"/>
      <c r="EF3115" s="60"/>
      <c r="EG3115" s="60"/>
      <c r="EH3115" s="60"/>
      <c r="EI3115" s="60"/>
      <c r="EJ3115" s="60"/>
      <c r="EK3115" s="60"/>
      <c r="EL3115" s="60"/>
      <c r="EM3115" s="60"/>
      <c r="EN3115" s="60"/>
      <c r="EO3115" s="60"/>
      <c r="EP3115" s="60"/>
      <c r="EQ3115" s="60"/>
      <c r="ER3115" s="60"/>
      <c r="ES3115" s="60"/>
      <c r="ET3115" s="60"/>
      <c r="EU3115" s="60"/>
      <c r="EV3115" s="60"/>
      <c r="EW3115" s="60"/>
      <c r="EX3115" s="60"/>
      <c r="EY3115" s="60"/>
      <c r="EZ3115" s="60"/>
      <c r="FA3115" s="60"/>
      <c r="FB3115" s="60"/>
    </row>
    <row r="3116" spans="22:158" x14ac:dyDescent="0.25">
      <c r="W3116" s="33"/>
      <c r="X3116" s="33"/>
      <c r="AH3116" s="38">
        <v>100</v>
      </c>
      <c r="AI3116" s="38">
        <v>130</v>
      </c>
      <c r="AJ3116" s="38">
        <v>17650</v>
      </c>
      <c r="AK3116" s="38">
        <v>30</v>
      </c>
      <c r="AL3116" s="38">
        <v>3608058</v>
      </c>
      <c r="AM3116" s="61" t="s">
        <v>1816</v>
      </c>
      <c r="AN3116" s="61" t="s">
        <v>1687</v>
      </c>
      <c r="AO3116" s="61" t="s">
        <v>1648</v>
      </c>
      <c r="AP3116" s="61" t="s">
        <v>5036</v>
      </c>
      <c r="AQ3116" s="61" t="s">
        <v>1736</v>
      </c>
      <c r="AR3116" s="28">
        <v>541.20000000000005</v>
      </c>
      <c r="AS3116" s="28">
        <v>0</v>
      </c>
      <c r="AT3116" s="28">
        <v>732</v>
      </c>
      <c r="AU3116" s="62"/>
      <c r="DV3116" s="31" t="s">
        <v>164</v>
      </c>
      <c r="DW3116" s="31" t="s">
        <v>170</v>
      </c>
      <c r="DX3116" s="63"/>
      <c r="DY3116" s="63"/>
      <c r="DZ3116" s="63"/>
      <c r="EA3116" s="167"/>
      <c r="EB3116" s="60"/>
      <c r="EC3116" s="60"/>
      <c r="ED3116" s="60"/>
      <c r="EE3116" s="60"/>
      <c r="EF3116" s="60"/>
      <c r="EG3116" s="60"/>
      <c r="EH3116" s="60"/>
      <c r="EI3116" s="60"/>
      <c r="EJ3116" s="60"/>
      <c r="EK3116" s="60"/>
      <c r="EL3116" s="60"/>
      <c r="EM3116" s="60"/>
      <c r="EN3116" s="60"/>
      <c r="EO3116" s="60"/>
      <c r="EP3116" s="60"/>
      <c r="EQ3116" s="60"/>
      <c r="ER3116" s="60"/>
      <c r="ES3116" s="60"/>
      <c r="ET3116" s="60"/>
      <c r="EU3116" s="60"/>
      <c r="EV3116" s="60"/>
      <c r="EW3116" s="60"/>
      <c r="EX3116" s="60"/>
      <c r="EY3116" s="60"/>
      <c r="EZ3116" s="60"/>
      <c r="FA3116" s="60"/>
      <c r="FB3116" s="60"/>
    </row>
    <row r="3117" spans="22:158" x14ac:dyDescent="0.25">
      <c r="W3117" s="33"/>
      <c r="X3117" s="33"/>
      <c r="AH3117" s="38">
        <v>100</v>
      </c>
      <c r="AI3117" s="38">
        <v>135</v>
      </c>
      <c r="AJ3117" s="38">
        <v>11750</v>
      </c>
      <c r="AK3117" s="38">
        <v>30</v>
      </c>
      <c r="AL3117" s="38">
        <v>3608058</v>
      </c>
      <c r="AM3117" s="61" t="s">
        <v>1816</v>
      </c>
      <c r="AN3117" s="61" t="s">
        <v>1693</v>
      </c>
      <c r="AO3117" s="61" t="s">
        <v>5080</v>
      </c>
      <c r="AP3117" s="61" t="s">
        <v>5036</v>
      </c>
      <c r="AQ3117" s="61" t="s">
        <v>1736</v>
      </c>
      <c r="AR3117" s="28">
        <v>0</v>
      </c>
      <c r="AS3117" s="28">
        <v>0</v>
      </c>
      <c r="AT3117" s="28">
        <v>13584</v>
      </c>
      <c r="AU3117" s="62"/>
      <c r="DV3117" s="31" t="s">
        <v>164</v>
      </c>
      <c r="DW3117" s="31" t="s">
        <v>171</v>
      </c>
      <c r="DX3117" s="63"/>
      <c r="DY3117" s="63"/>
      <c r="DZ3117" s="63"/>
      <c r="EA3117" s="167"/>
      <c r="EB3117" s="60"/>
      <c r="EC3117" s="60"/>
      <c r="ED3117" s="60"/>
      <c r="EE3117" s="60"/>
      <c r="EF3117" s="60"/>
      <c r="EG3117" s="60"/>
      <c r="EH3117" s="60"/>
      <c r="EI3117" s="60"/>
      <c r="EJ3117" s="60"/>
      <c r="EK3117" s="60"/>
      <c r="EL3117" s="60"/>
      <c r="EM3117" s="60"/>
      <c r="EN3117" s="60"/>
      <c r="EO3117" s="60"/>
      <c r="EP3117" s="60"/>
      <c r="EQ3117" s="60"/>
      <c r="ER3117" s="60"/>
      <c r="ES3117" s="60"/>
      <c r="ET3117" s="60"/>
      <c r="EU3117" s="60"/>
      <c r="EV3117" s="60"/>
      <c r="EW3117" s="60"/>
      <c r="EX3117" s="60"/>
      <c r="EY3117" s="60"/>
      <c r="EZ3117" s="60"/>
      <c r="FA3117" s="60"/>
      <c r="FB3117" s="60"/>
    </row>
    <row r="3118" spans="22:158" x14ac:dyDescent="0.25">
      <c r="W3118" s="33"/>
      <c r="X3118" s="33"/>
      <c r="AH3118" s="38">
        <v>100</v>
      </c>
      <c r="AI3118" s="38">
        <v>135</v>
      </c>
      <c r="AJ3118" s="38">
        <v>12600</v>
      </c>
      <c r="AK3118" s="38">
        <v>30</v>
      </c>
      <c r="AL3118" s="38">
        <v>3608058</v>
      </c>
      <c r="AM3118" s="61" t="s">
        <v>1816</v>
      </c>
      <c r="AN3118" s="61" t="s">
        <v>1693</v>
      </c>
      <c r="AO3118" s="61" t="s">
        <v>5095</v>
      </c>
      <c r="AP3118" s="61" t="s">
        <v>5036</v>
      </c>
      <c r="AQ3118" s="61" t="s">
        <v>1736</v>
      </c>
      <c r="AR3118" s="28">
        <v>797.4</v>
      </c>
      <c r="AS3118" s="28">
        <v>178031</v>
      </c>
      <c r="AT3118" s="28">
        <v>419804</v>
      </c>
      <c r="AU3118" s="62"/>
      <c r="DV3118" s="31" t="s">
        <v>164</v>
      </c>
      <c r="DW3118" s="31" t="s">
        <v>171</v>
      </c>
      <c r="DX3118" s="63"/>
      <c r="DY3118" s="63"/>
      <c r="DZ3118" s="63"/>
      <c r="EA3118" s="167"/>
      <c r="EB3118" s="60"/>
      <c r="EC3118" s="60"/>
      <c r="ED3118" s="60"/>
      <c r="EE3118" s="60"/>
      <c r="EF3118" s="60"/>
      <c r="EG3118" s="60"/>
      <c r="EH3118" s="60"/>
      <c r="EI3118" s="60"/>
      <c r="EJ3118" s="60"/>
      <c r="EK3118" s="60"/>
      <c r="EL3118" s="60"/>
      <c r="EM3118" s="60"/>
      <c r="EN3118" s="60"/>
      <c r="EO3118" s="60"/>
      <c r="EP3118" s="60"/>
      <c r="EQ3118" s="60"/>
      <c r="ER3118" s="60"/>
      <c r="ES3118" s="60"/>
      <c r="ET3118" s="60"/>
      <c r="EU3118" s="60"/>
      <c r="EV3118" s="60"/>
      <c r="EW3118" s="60"/>
      <c r="EX3118" s="60"/>
      <c r="EY3118" s="60"/>
      <c r="EZ3118" s="60"/>
      <c r="FA3118" s="60"/>
      <c r="FB3118" s="60"/>
    </row>
    <row r="3119" spans="22:158" x14ac:dyDescent="0.25">
      <c r="W3119" s="33"/>
      <c r="X3119" s="33"/>
      <c r="AH3119" s="38">
        <v>100</v>
      </c>
      <c r="AI3119" s="38">
        <v>135</v>
      </c>
      <c r="AJ3119" s="38">
        <v>15400</v>
      </c>
      <c r="AK3119" s="38">
        <v>30</v>
      </c>
      <c r="AL3119" s="38">
        <v>3608058</v>
      </c>
      <c r="AM3119" s="61" t="s">
        <v>1816</v>
      </c>
      <c r="AN3119" s="61" t="s">
        <v>1693</v>
      </c>
      <c r="AO3119" s="61" t="s">
        <v>1599</v>
      </c>
      <c r="AP3119" s="61" t="s">
        <v>5036</v>
      </c>
      <c r="AQ3119" s="61" t="s">
        <v>1736</v>
      </c>
      <c r="AR3119" s="28">
        <v>0</v>
      </c>
      <c r="AS3119" s="28">
        <v>0</v>
      </c>
      <c r="AT3119" s="28">
        <v>3074</v>
      </c>
      <c r="AU3119" s="62"/>
      <c r="DV3119" s="31" t="s">
        <v>164</v>
      </c>
      <c r="DW3119" s="31" t="s">
        <v>171</v>
      </c>
      <c r="DX3119" s="63"/>
      <c r="DY3119" s="63"/>
      <c r="DZ3119" s="63"/>
      <c r="EA3119" s="167"/>
      <c r="EB3119" s="60"/>
      <c r="EC3119" s="60"/>
      <c r="ED3119" s="60"/>
      <c r="EE3119" s="60"/>
      <c r="EF3119" s="60"/>
      <c r="EG3119" s="60"/>
      <c r="EH3119" s="60"/>
      <c r="EI3119" s="60"/>
      <c r="EJ3119" s="60"/>
      <c r="EK3119" s="60"/>
      <c r="EL3119" s="60"/>
      <c r="EM3119" s="60"/>
      <c r="EN3119" s="60"/>
      <c r="EO3119" s="60"/>
      <c r="EP3119" s="60"/>
      <c r="EQ3119" s="60"/>
      <c r="ER3119" s="60"/>
      <c r="ES3119" s="60"/>
      <c r="ET3119" s="60"/>
      <c r="EU3119" s="60"/>
      <c r="EV3119" s="60"/>
      <c r="EW3119" s="60"/>
      <c r="EX3119" s="60"/>
      <c r="EY3119" s="60"/>
      <c r="EZ3119" s="60"/>
      <c r="FA3119" s="60"/>
      <c r="FB3119" s="60"/>
    </row>
    <row r="3120" spans="22:158" x14ac:dyDescent="0.25">
      <c r="W3120" s="33"/>
      <c r="X3120" s="33"/>
      <c r="AH3120" s="38">
        <v>100</v>
      </c>
      <c r="AI3120" s="38">
        <v>135</v>
      </c>
      <c r="AJ3120" s="38">
        <v>15850</v>
      </c>
      <c r="AK3120" s="38">
        <v>30</v>
      </c>
      <c r="AL3120" s="38">
        <v>3608058</v>
      </c>
      <c r="AM3120" s="61" t="s">
        <v>1816</v>
      </c>
      <c r="AN3120" s="61" t="s">
        <v>1693</v>
      </c>
      <c r="AO3120" s="61" t="s">
        <v>1608</v>
      </c>
      <c r="AP3120" s="61" t="s">
        <v>5036</v>
      </c>
      <c r="AQ3120" s="61" t="s">
        <v>1736</v>
      </c>
      <c r="AR3120" s="28">
        <v>385905.3</v>
      </c>
      <c r="AS3120" s="28">
        <v>333881</v>
      </c>
      <c r="AT3120" s="28">
        <v>343183</v>
      </c>
      <c r="AU3120" s="62"/>
      <c r="DV3120" s="31" t="s">
        <v>164</v>
      </c>
      <c r="DW3120" s="31" t="s">
        <v>171</v>
      </c>
      <c r="DX3120" s="63"/>
      <c r="DY3120" s="63"/>
      <c r="DZ3120" s="63"/>
      <c r="EA3120" s="167"/>
      <c r="EB3120" s="60"/>
      <c r="EC3120" s="60"/>
      <c r="ED3120" s="60"/>
      <c r="EE3120" s="60"/>
      <c r="EF3120" s="60"/>
      <c r="EG3120" s="60"/>
      <c r="EH3120" s="60"/>
      <c r="EI3120" s="60"/>
      <c r="EJ3120" s="60"/>
      <c r="EK3120" s="60"/>
      <c r="EL3120" s="60"/>
      <c r="EM3120" s="60"/>
      <c r="EN3120" s="60"/>
      <c r="EO3120" s="60"/>
      <c r="EP3120" s="60"/>
      <c r="EQ3120" s="60"/>
      <c r="ER3120" s="60"/>
      <c r="ES3120" s="60"/>
      <c r="ET3120" s="60"/>
      <c r="EU3120" s="60"/>
      <c r="EV3120" s="60"/>
      <c r="EW3120" s="60"/>
      <c r="EX3120" s="60"/>
      <c r="EY3120" s="60"/>
      <c r="EZ3120" s="60"/>
      <c r="FA3120" s="60"/>
      <c r="FB3120" s="60"/>
    </row>
    <row r="3121" spans="22:158" x14ac:dyDescent="0.25">
      <c r="W3121" s="33"/>
      <c r="X3121" s="33"/>
      <c r="AH3121" s="38">
        <v>100</v>
      </c>
      <c r="AI3121" s="38">
        <v>135</v>
      </c>
      <c r="AJ3121" s="38">
        <v>18150</v>
      </c>
      <c r="AK3121" s="38">
        <v>30</v>
      </c>
      <c r="AL3121" s="38">
        <v>3608058</v>
      </c>
      <c r="AM3121" s="61" t="s">
        <v>1816</v>
      </c>
      <c r="AN3121" s="61" t="s">
        <v>1693</v>
      </c>
      <c r="AO3121" s="61" t="s">
        <v>1659</v>
      </c>
      <c r="AP3121" s="61" t="s">
        <v>5036</v>
      </c>
      <c r="AQ3121" s="61" t="s">
        <v>1736</v>
      </c>
      <c r="AR3121" s="28">
        <v>607127.69999999995</v>
      </c>
      <c r="AS3121" s="28">
        <v>0</v>
      </c>
      <c r="AT3121" s="28">
        <v>0</v>
      </c>
      <c r="AU3121" s="62"/>
      <c r="DV3121" s="31" t="s">
        <v>164</v>
      </c>
      <c r="DW3121" s="31" t="s">
        <v>171</v>
      </c>
      <c r="DX3121" s="63"/>
      <c r="DY3121" s="63"/>
      <c r="DZ3121" s="63"/>
      <c r="EA3121" s="167"/>
      <c r="EB3121" s="60"/>
      <c r="EC3121" s="60"/>
      <c r="ED3121" s="60"/>
      <c r="EE3121" s="60"/>
      <c r="EF3121" s="60"/>
      <c r="EG3121" s="60"/>
      <c r="EH3121" s="60"/>
      <c r="EI3121" s="60"/>
      <c r="EJ3121" s="60"/>
      <c r="EK3121" s="60"/>
      <c r="EL3121" s="60"/>
      <c r="EM3121" s="60"/>
      <c r="EN3121" s="60"/>
      <c r="EO3121" s="60"/>
      <c r="EP3121" s="60"/>
      <c r="EQ3121" s="60"/>
      <c r="ER3121" s="60"/>
      <c r="ES3121" s="60"/>
      <c r="ET3121" s="60"/>
      <c r="EU3121" s="60"/>
      <c r="EV3121" s="60"/>
      <c r="EW3121" s="60"/>
      <c r="EX3121" s="60"/>
      <c r="EY3121" s="60"/>
      <c r="EZ3121" s="60"/>
      <c r="FA3121" s="60"/>
      <c r="FB3121" s="60"/>
    </row>
    <row r="3122" spans="22:158" x14ac:dyDescent="0.25">
      <c r="W3122" s="33"/>
      <c r="X3122" s="33"/>
      <c r="AH3122" s="38">
        <v>100</v>
      </c>
      <c r="AI3122" s="38">
        <v>140</v>
      </c>
      <c r="AJ3122" s="38">
        <v>10470</v>
      </c>
      <c r="AK3122" s="38">
        <v>30</v>
      </c>
      <c r="AL3122" s="38">
        <v>3608058</v>
      </c>
      <c r="AM3122" s="61" t="s">
        <v>1816</v>
      </c>
      <c r="AN3122" s="61" t="s">
        <v>1690</v>
      </c>
      <c r="AO3122" s="61" t="s">
        <v>5052</v>
      </c>
      <c r="AP3122" s="61" t="s">
        <v>5036</v>
      </c>
      <c r="AQ3122" s="61" t="s">
        <v>1736</v>
      </c>
      <c r="AR3122" s="28">
        <v>0</v>
      </c>
      <c r="AS3122" s="28">
        <v>2165805</v>
      </c>
      <c r="AT3122" s="28">
        <v>1423019</v>
      </c>
      <c r="AU3122" s="62"/>
      <c r="DV3122" s="31" t="s">
        <v>164</v>
      </c>
      <c r="DW3122" s="31" t="s">
        <v>172</v>
      </c>
      <c r="DX3122" s="63"/>
      <c r="DY3122" s="63"/>
      <c r="DZ3122" s="63"/>
      <c r="EA3122" s="167"/>
      <c r="EB3122" s="60"/>
      <c r="EC3122" s="60"/>
      <c r="ED3122" s="60"/>
      <c r="EE3122" s="60"/>
      <c r="EF3122" s="60"/>
      <c r="EG3122" s="60"/>
      <c r="EH3122" s="60"/>
      <c r="EI3122" s="60"/>
      <c r="EJ3122" s="60"/>
      <c r="EK3122" s="60"/>
      <c r="EL3122" s="60"/>
      <c r="EM3122" s="60"/>
      <c r="EN3122" s="60"/>
      <c r="EO3122" s="60"/>
      <c r="EP3122" s="60"/>
      <c r="EQ3122" s="60"/>
      <c r="ER3122" s="60"/>
      <c r="ES3122" s="60"/>
      <c r="ET3122" s="60"/>
      <c r="EU3122" s="60"/>
      <c r="EV3122" s="60"/>
      <c r="EW3122" s="60"/>
      <c r="EX3122" s="60"/>
      <c r="EY3122" s="60"/>
      <c r="EZ3122" s="60"/>
      <c r="FA3122" s="60"/>
      <c r="FB3122" s="60"/>
    </row>
    <row r="3123" spans="22:158" x14ac:dyDescent="0.25">
      <c r="W3123" s="33"/>
      <c r="X3123" s="33"/>
      <c r="AH3123" s="38">
        <v>100</v>
      </c>
      <c r="AI3123" s="38">
        <v>140</v>
      </c>
      <c r="AJ3123" s="38">
        <v>10470</v>
      </c>
      <c r="AK3123" s="38">
        <v>30</v>
      </c>
      <c r="AL3123" s="38">
        <v>3608058</v>
      </c>
      <c r="AM3123" s="61" t="s">
        <v>1816</v>
      </c>
      <c r="AN3123" s="61" t="s">
        <v>1690</v>
      </c>
      <c r="AO3123" s="61" t="s">
        <v>1112</v>
      </c>
      <c r="AP3123" s="61" t="s">
        <v>5036</v>
      </c>
      <c r="AQ3123" s="61" t="s">
        <v>1736</v>
      </c>
      <c r="AR3123" s="28">
        <v>3650616.9000000004</v>
      </c>
      <c r="AS3123" s="28">
        <v>0</v>
      </c>
      <c r="AT3123" s="28">
        <v>0</v>
      </c>
      <c r="AU3123" s="62"/>
      <c r="DV3123" s="31" t="s">
        <v>164</v>
      </c>
      <c r="DW3123" s="31" t="s">
        <v>172</v>
      </c>
      <c r="DX3123" s="63"/>
      <c r="DY3123" s="63"/>
      <c r="DZ3123" s="63"/>
      <c r="EA3123" s="167"/>
      <c r="EB3123" s="60"/>
      <c r="EC3123" s="60"/>
      <c r="ED3123" s="60"/>
      <c r="EE3123" s="60"/>
      <c r="EF3123" s="60"/>
      <c r="EG3123" s="60"/>
      <c r="EH3123" s="60"/>
      <c r="EI3123" s="60"/>
      <c r="EJ3123" s="60"/>
      <c r="EK3123" s="60"/>
      <c r="EL3123" s="60"/>
      <c r="EM3123" s="60"/>
      <c r="EN3123" s="60"/>
      <c r="EO3123" s="60"/>
      <c r="EP3123" s="60"/>
      <c r="EQ3123" s="60"/>
      <c r="ER3123" s="60"/>
      <c r="ES3123" s="60"/>
      <c r="ET3123" s="60"/>
      <c r="EU3123" s="60"/>
      <c r="EV3123" s="60"/>
      <c r="EW3123" s="60"/>
      <c r="EX3123" s="60"/>
      <c r="EY3123" s="60"/>
      <c r="EZ3123" s="60"/>
      <c r="FA3123" s="60"/>
      <c r="FB3123" s="60"/>
    </row>
    <row r="3124" spans="22:158" x14ac:dyDescent="0.25">
      <c r="W3124" s="33"/>
      <c r="X3124" s="33"/>
      <c r="AH3124" s="38">
        <v>100</v>
      </c>
      <c r="AI3124" s="38">
        <v>140</v>
      </c>
      <c r="AJ3124" s="38">
        <v>11400</v>
      </c>
      <c r="AK3124" s="38">
        <v>30</v>
      </c>
      <c r="AL3124" s="38">
        <v>3608058</v>
      </c>
      <c r="AM3124" s="61" t="s">
        <v>1816</v>
      </c>
      <c r="AN3124" s="61" t="s">
        <v>1690</v>
      </c>
      <c r="AO3124" s="61" t="s">
        <v>5071</v>
      </c>
      <c r="AP3124" s="61" t="s">
        <v>5036</v>
      </c>
      <c r="AQ3124" s="61" t="s">
        <v>1736</v>
      </c>
      <c r="AR3124" s="28">
        <v>389403.4</v>
      </c>
      <c r="AS3124" s="28">
        <v>127565</v>
      </c>
      <c r="AT3124" s="28">
        <v>0</v>
      </c>
      <c r="AU3124" s="62"/>
      <c r="DV3124" s="31" t="s">
        <v>164</v>
      </c>
      <c r="DW3124" s="31" t="s">
        <v>172</v>
      </c>
      <c r="DX3124" s="63"/>
      <c r="DY3124" s="63"/>
      <c r="DZ3124" s="63"/>
      <c r="EA3124" s="167"/>
      <c r="EB3124" s="60"/>
      <c r="EC3124" s="60"/>
      <c r="ED3124" s="60"/>
      <c r="EE3124" s="60"/>
      <c r="EF3124" s="60"/>
      <c r="EG3124" s="60"/>
      <c r="EH3124" s="60"/>
      <c r="EI3124" s="60"/>
      <c r="EJ3124" s="60"/>
      <c r="EK3124" s="60"/>
      <c r="EL3124" s="60"/>
      <c r="EM3124" s="60"/>
      <c r="EN3124" s="60"/>
      <c r="EO3124" s="60"/>
      <c r="EP3124" s="60"/>
      <c r="EQ3124" s="60"/>
      <c r="ER3124" s="60"/>
      <c r="ES3124" s="60"/>
      <c r="ET3124" s="60"/>
      <c r="EU3124" s="60"/>
      <c r="EV3124" s="60"/>
      <c r="EW3124" s="60"/>
      <c r="EX3124" s="60"/>
      <c r="EY3124" s="60"/>
      <c r="EZ3124" s="60"/>
      <c r="FA3124" s="60"/>
      <c r="FB3124" s="60"/>
    </row>
    <row r="3125" spans="22:158" x14ac:dyDescent="0.25">
      <c r="W3125" s="33"/>
      <c r="X3125" s="33"/>
      <c r="AH3125" s="38">
        <v>100</v>
      </c>
      <c r="AI3125" s="38">
        <v>140</v>
      </c>
      <c r="AJ3125" s="38">
        <v>12350</v>
      </c>
      <c r="AK3125" s="38">
        <v>30</v>
      </c>
      <c r="AL3125" s="38">
        <v>3608058</v>
      </c>
      <c r="AM3125" s="61" t="s">
        <v>1816</v>
      </c>
      <c r="AN3125" s="61" t="s">
        <v>1690</v>
      </c>
      <c r="AO3125" s="61" t="s">
        <v>5091</v>
      </c>
      <c r="AP3125" s="61" t="s">
        <v>5036</v>
      </c>
      <c r="AQ3125" s="61" t="s">
        <v>1736</v>
      </c>
      <c r="AR3125" s="28">
        <v>91754.2</v>
      </c>
      <c r="AS3125" s="28">
        <v>5579</v>
      </c>
      <c r="AT3125" s="28">
        <v>3525803</v>
      </c>
      <c r="AU3125" s="62"/>
      <c r="DV3125" s="31" t="s">
        <v>164</v>
      </c>
      <c r="DW3125" s="31" t="s">
        <v>172</v>
      </c>
      <c r="DX3125" s="63"/>
      <c r="DY3125" s="63"/>
      <c r="DZ3125" s="63"/>
      <c r="EA3125" s="167"/>
      <c r="EB3125" s="60"/>
      <c r="EC3125" s="60"/>
      <c r="ED3125" s="60"/>
      <c r="EE3125" s="60"/>
      <c r="EF3125" s="60"/>
      <c r="EG3125" s="60"/>
      <c r="EH3125" s="60"/>
      <c r="EI3125" s="60"/>
      <c r="EJ3125" s="60"/>
      <c r="EK3125" s="60"/>
      <c r="EL3125" s="60"/>
      <c r="EM3125" s="60"/>
      <c r="EN3125" s="60"/>
      <c r="EO3125" s="60"/>
      <c r="EP3125" s="60"/>
      <c r="EQ3125" s="60"/>
      <c r="ER3125" s="60"/>
      <c r="ES3125" s="60"/>
      <c r="ET3125" s="60"/>
      <c r="EU3125" s="60"/>
      <c r="EV3125" s="60"/>
      <c r="EW3125" s="60"/>
      <c r="EX3125" s="60"/>
      <c r="EY3125" s="60"/>
      <c r="EZ3125" s="60"/>
      <c r="FA3125" s="60"/>
      <c r="FB3125" s="60"/>
    </row>
    <row r="3126" spans="22:158" x14ac:dyDescent="0.25">
      <c r="W3126" s="33"/>
      <c r="X3126" s="33"/>
      <c r="AH3126" s="38">
        <v>100</v>
      </c>
      <c r="AI3126" s="38">
        <v>140</v>
      </c>
      <c r="AJ3126" s="38">
        <v>12900</v>
      </c>
      <c r="AK3126" s="38">
        <v>30</v>
      </c>
      <c r="AL3126" s="38">
        <v>3608058</v>
      </c>
      <c r="AM3126" s="61" t="s">
        <v>1816</v>
      </c>
      <c r="AN3126" s="61" t="s">
        <v>1690</v>
      </c>
      <c r="AO3126" s="61" t="s">
        <v>5099</v>
      </c>
      <c r="AP3126" s="61" t="s">
        <v>5036</v>
      </c>
      <c r="AQ3126" s="61" t="s">
        <v>1736</v>
      </c>
      <c r="AR3126" s="28">
        <v>0</v>
      </c>
      <c r="AS3126" s="28">
        <v>0</v>
      </c>
      <c r="AT3126" s="28">
        <v>30243</v>
      </c>
      <c r="AU3126" s="62"/>
      <c r="DV3126" s="31" t="s">
        <v>164</v>
      </c>
      <c r="DW3126" s="31" t="s">
        <v>172</v>
      </c>
      <c r="DX3126" s="63"/>
      <c r="DY3126" s="63"/>
      <c r="DZ3126" s="63"/>
      <c r="EA3126" s="167"/>
      <c r="EB3126" s="60"/>
      <c r="EC3126" s="60"/>
      <c r="ED3126" s="60"/>
      <c r="EE3126" s="60"/>
      <c r="EF3126" s="60"/>
      <c r="EG3126" s="60"/>
      <c r="EH3126" s="60"/>
      <c r="EI3126" s="60"/>
      <c r="EJ3126" s="60"/>
      <c r="EK3126" s="60"/>
      <c r="EL3126" s="60"/>
      <c r="EM3126" s="60"/>
      <c r="EN3126" s="60"/>
      <c r="EO3126" s="60"/>
      <c r="EP3126" s="60"/>
      <c r="EQ3126" s="60"/>
      <c r="ER3126" s="60"/>
      <c r="ES3126" s="60"/>
      <c r="ET3126" s="60"/>
      <c r="EU3126" s="60"/>
      <c r="EV3126" s="60"/>
      <c r="EW3126" s="60"/>
      <c r="EX3126" s="60"/>
      <c r="EY3126" s="60"/>
      <c r="EZ3126" s="60"/>
      <c r="FA3126" s="60"/>
      <c r="FB3126" s="60"/>
    </row>
    <row r="3127" spans="22:158" x14ac:dyDescent="0.25">
      <c r="W3127" s="33"/>
      <c r="X3127" s="33"/>
      <c r="AH3127" s="38">
        <v>100</v>
      </c>
      <c r="AI3127" s="38">
        <v>140</v>
      </c>
      <c r="AJ3127" s="38">
        <v>14600</v>
      </c>
      <c r="AK3127" s="38">
        <v>30</v>
      </c>
      <c r="AL3127" s="38">
        <v>3608058</v>
      </c>
      <c r="AM3127" s="61" t="s">
        <v>1816</v>
      </c>
      <c r="AN3127" s="61" t="s">
        <v>1690</v>
      </c>
      <c r="AO3127" s="61" t="s">
        <v>1580</v>
      </c>
      <c r="AP3127" s="61" t="s">
        <v>5036</v>
      </c>
      <c r="AQ3127" s="61" t="s">
        <v>1736</v>
      </c>
      <c r="AR3127" s="28">
        <v>0</v>
      </c>
      <c r="AS3127" s="28">
        <v>365941</v>
      </c>
      <c r="AT3127" s="28">
        <v>0</v>
      </c>
      <c r="AU3127" s="62"/>
      <c r="DV3127" s="31" t="s">
        <v>164</v>
      </c>
      <c r="DW3127" s="31" t="s">
        <v>172</v>
      </c>
      <c r="DX3127" s="63"/>
      <c r="DY3127" s="63"/>
      <c r="DZ3127" s="63"/>
      <c r="EA3127" s="167"/>
      <c r="EB3127" s="60"/>
      <c r="EC3127" s="60"/>
      <c r="ED3127" s="60"/>
      <c r="EE3127" s="60"/>
      <c r="EF3127" s="60"/>
      <c r="EG3127" s="60"/>
      <c r="EH3127" s="60"/>
      <c r="EI3127" s="60"/>
      <c r="EJ3127" s="60"/>
      <c r="EK3127" s="60"/>
      <c r="EL3127" s="60"/>
      <c r="EM3127" s="60"/>
      <c r="EN3127" s="60"/>
      <c r="EO3127" s="60"/>
      <c r="EP3127" s="60"/>
      <c r="EQ3127" s="60"/>
      <c r="ER3127" s="60"/>
      <c r="ES3127" s="60"/>
      <c r="ET3127" s="60"/>
      <c r="EU3127" s="60"/>
      <c r="EV3127" s="60"/>
      <c r="EW3127" s="60"/>
      <c r="EX3127" s="60"/>
      <c r="EY3127" s="60"/>
      <c r="EZ3127" s="60"/>
      <c r="FA3127" s="60"/>
      <c r="FB3127" s="60"/>
    </row>
    <row r="3128" spans="22:158" x14ac:dyDescent="0.25">
      <c r="W3128" s="33"/>
      <c r="X3128" s="33"/>
      <c r="AH3128" s="38">
        <v>100</v>
      </c>
      <c r="AI3128" s="38">
        <v>140</v>
      </c>
      <c r="AJ3128" s="38">
        <v>18100</v>
      </c>
      <c r="AK3128" s="38">
        <v>30</v>
      </c>
      <c r="AL3128" s="38">
        <v>3608058</v>
      </c>
      <c r="AM3128" s="61" t="s">
        <v>1816</v>
      </c>
      <c r="AN3128" s="61" t="s">
        <v>1690</v>
      </c>
      <c r="AO3128" s="61" t="s">
        <v>1658</v>
      </c>
      <c r="AP3128" s="61" t="s">
        <v>5036</v>
      </c>
      <c r="AQ3128" s="61" t="s">
        <v>1736</v>
      </c>
      <c r="AR3128" s="28">
        <v>0</v>
      </c>
      <c r="AS3128" s="28">
        <v>183345</v>
      </c>
      <c r="AT3128" s="28">
        <v>1501</v>
      </c>
      <c r="AU3128" s="62"/>
      <c r="DV3128" s="31" t="s">
        <v>164</v>
      </c>
      <c r="DW3128" s="31" t="s">
        <v>172</v>
      </c>
      <c r="DX3128" s="63"/>
      <c r="DY3128" s="63"/>
      <c r="DZ3128" s="63"/>
      <c r="EA3128" s="167"/>
      <c r="EB3128" s="60"/>
      <c r="EC3128" s="60"/>
      <c r="ED3128" s="60"/>
      <c r="EE3128" s="60"/>
      <c r="EF3128" s="60"/>
      <c r="EG3128" s="60"/>
      <c r="EH3128" s="60"/>
      <c r="EI3128" s="60"/>
      <c r="EJ3128" s="60"/>
      <c r="EK3128" s="60"/>
      <c r="EL3128" s="60"/>
      <c r="EM3128" s="60"/>
      <c r="EN3128" s="60"/>
      <c r="EO3128" s="60"/>
      <c r="EP3128" s="60"/>
      <c r="EQ3128" s="60"/>
      <c r="ER3128" s="60"/>
      <c r="ES3128" s="60"/>
      <c r="ET3128" s="60"/>
      <c r="EU3128" s="60"/>
      <c r="EV3128" s="60"/>
      <c r="EW3128" s="60"/>
      <c r="EX3128" s="60"/>
      <c r="EY3128" s="60"/>
      <c r="EZ3128" s="60"/>
      <c r="FA3128" s="60"/>
      <c r="FB3128" s="60"/>
    </row>
    <row r="3129" spans="22:158" x14ac:dyDescent="0.25">
      <c r="W3129" s="33"/>
      <c r="X3129" s="33"/>
      <c r="AH3129" s="38">
        <v>100</v>
      </c>
      <c r="AI3129" s="38">
        <v>145</v>
      </c>
      <c r="AJ3129" s="38">
        <v>10550</v>
      </c>
      <c r="AK3129" s="38">
        <v>30</v>
      </c>
      <c r="AL3129" s="38">
        <v>3608058</v>
      </c>
      <c r="AM3129" s="61" t="s">
        <v>1816</v>
      </c>
      <c r="AN3129" s="61" t="s">
        <v>1691</v>
      </c>
      <c r="AO3129" s="61" t="s">
        <v>5054</v>
      </c>
      <c r="AP3129" s="61" t="s">
        <v>5036</v>
      </c>
      <c r="AQ3129" s="61" t="s">
        <v>1736</v>
      </c>
      <c r="AR3129" s="28">
        <v>2444.4</v>
      </c>
      <c r="AS3129" s="28">
        <v>4000</v>
      </c>
      <c r="AT3129" s="28">
        <v>4433</v>
      </c>
      <c r="AU3129" s="62"/>
      <c r="DV3129" s="31" t="s">
        <v>164</v>
      </c>
      <c r="DW3129" s="31" t="s">
        <v>173</v>
      </c>
      <c r="DX3129" s="63"/>
      <c r="DY3129" s="63"/>
      <c r="DZ3129" s="63"/>
      <c r="EA3129" s="167"/>
      <c r="EB3129" s="60"/>
      <c r="EC3129" s="60"/>
      <c r="ED3129" s="60"/>
      <c r="EE3129" s="60"/>
      <c r="EF3129" s="60"/>
      <c r="EG3129" s="60"/>
      <c r="EH3129" s="60"/>
      <c r="EI3129" s="60"/>
      <c r="EJ3129" s="60"/>
      <c r="EK3129" s="60"/>
      <c r="EL3129" s="60"/>
      <c r="EM3129" s="60"/>
      <c r="EN3129" s="60"/>
      <c r="EO3129" s="60"/>
      <c r="EP3129" s="60"/>
      <c r="EQ3129" s="60"/>
      <c r="ER3129" s="60"/>
      <c r="ES3129" s="60"/>
      <c r="ET3129" s="60"/>
      <c r="EU3129" s="60"/>
      <c r="EV3129" s="60"/>
      <c r="EW3129" s="60"/>
      <c r="EX3129" s="60"/>
      <c r="EY3129" s="60"/>
      <c r="EZ3129" s="60"/>
      <c r="FA3129" s="60"/>
      <c r="FB3129" s="60"/>
    </row>
    <row r="3130" spans="22:158" x14ac:dyDescent="0.25">
      <c r="W3130" s="33"/>
      <c r="X3130" s="33"/>
      <c r="AH3130" s="38">
        <v>100</v>
      </c>
      <c r="AI3130" s="38">
        <v>145</v>
      </c>
      <c r="AJ3130" s="38">
        <v>12050</v>
      </c>
      <c r="AK3130" s="38">
        <v>30</v>
      </c>
      <c r="AL3130" s="38">
        <v>3608058</v>
      </c>
      <c r="AM3130" s="61" t="s">
        <v>1816</v>
      </c>
      <c r="AN3130" s="61" t="s">
        <v>1691</v>
      </c>
      <c r="AO3130" s="61" t="s">
        <v>5085</v>
      </c>
      <c r="AP3130" s="61" t="s">
        <v>5036</v>
      </c>
      <c r="AQ3130" s="61" t="s">
        <v>1736</v>
      </c>
      <c r="AR3130" s="28">
        <v>0</v>
      </c>
      <c r="AS3130" s="28">
        <v>0</v>
      </c>
      <c r="AT3130" s="28">
        <v>23832</v>
      </c>
      <c r="AU3130" s="62"/>
      <c r="DV3130" s="31" t="s">
        <v>164</v>
      </c>
      <c r="DW3130" s="31" t="s">
        <v>173</v>
      </c>
      <c r="DX3130" s="63"/>
      <c r="DY3130" s="63"/>
      <c r="DZ3130" s="63"/>
      <c r="EA3130" s="167"/>
      <c r="EB3130" s="60"/>
      <c r="EC3130" s="60"/>
      <c r="ED3130" s="60"/>
      <c r="EE3130" s="60"/>
      <c r="EF3130" s="60"/>
      <c r="EG3130" s="60"/>
      <c r="EH3130" s="60"/>
      <c r="EI3130" s="60"/>
      <c r="EJ3130" s="60"/>
      <c r="EK3130" s="60"/>
      <c r="EL3130" s="60"/>
      <c r="EM3130" s="60"/>
      <c r="EN3130" s="60"/>
      <c r="EO3130" s="60"/>
      <c r="EP3130" s="60"/>
      <c r="EQ3130" s="60"/>
      <c r="ER3130" s="60"/>
      <c r="ES3130" s="60"/>
      <c r="ET3130" s="60"/>
      <c r="EU3130" s="60"/>
      <c r="EV3130" s="60"/>
      <c r="EW3130" s="60"/>
      <c r="EX3130" s="60"/>
      <c r="EY3130" s="60"/>
      <c r="EZ3130" s="60"/>
      <c r="FA3130" s="60"/>
      <c r="FB3130" s="60"/>
    </row>
    <row r="3131" spans="22:158" x14ac:dyDescent="0.25">
      <c r="W3131" s="33"/>
      <c r="X3131" s="33"/>
      <c r="AH3131" s="38">
        <v>100</v>
      </c>
      <c r="AI3131" s="38">
        <v>145</v>
      </c>
      <c r="AJ3131" s="38">
        <v>12750</v>
      </c>
      <c r="AK3131" s="38">
        <v>30</v>
      </c>
      <c r="AL3131" s="38">
        <v>3608058</v>
      </c>
      <c r="AM3131" s="61" t="s">
        <v>1816</v>
      </c>
      <c r="AN3131" s="61" t="s">
        <v>1691</v>
      </c>
      <c r="AO3131" s="61" t="s">
        <v>5097</v>
      </c>
      <c r="AP3131" s="61" t="s">
        <v>5036</v>
      </c>
      <c r="AQ3131" s="61" t="s">
        <v>1736</v>
      </c>
      <c r="AR3131" s="28">
        <v>71.599999999999994</v>
      </c>
      <c r="AS3131" s="28">
        <v>7799</v>
      </c>
      <c r="AT3131" s="28">
        <v>286</v>
      </c>
      <c r="AU3131" s="62"/>
      <c r="DV3131" s="31" t="s">
        <v>164</v>
      </c>
      <c r="DW3131" s="31" t="s">
        <v>173</v>
      </c>
      <c r="DX3131" s="63"/>
      <c r="DY3131" s="63"/>
      <c r="DZ3131" s="63"/>
      <c r="EA3131" s="167"/>
      <c r="EB3131" s="60"/>
      <c r="EC3131" s="60"/>
      <c r="ED3131" s="60"/>
      <c r="EE3131" s="60"/>
      <c r="EF3131" s="60"/>
      <c r="EG3131" s="60"/>
      <c r="EH3131" s="60"/>
      <c r="EI3131" s="60"/>
      <c r="EJ3131" s="60"/>
      <c r="EK3131" s="60"/>
      <c r="EL3131" s="60"/>
      <c r="EM3131" s="60"/>
      <c r="EN3131" s="60"/>
      <c r="EO3131" s="60"/>
      <c r="EP3131" s="60"/>
      <c r="EQ3131" s="60"/>
      <c r="ER3131" s="60"/>
      <c r="ES3131" s="60"/>
      <c r="ET3131" s="60"/>
      <c r="EU3131" s="60"/>
      <c r="EV3131" s="60"/>
      <c r="EW3131" s="60"/>
      <c r="EX3131" s="60"/>
      <c r="EY3131" s="60"/>
      <c r="EZ3131" s="60"/>
      <c r="FA3131" s="60"/>
      <c r="FB3131" s="60"/>
    </row>
    <row r="3132" spans="22:158" x14ac:dyDescent="0.25">
      <c r="W3132" s="33"/>
      <c r="X3132" s="33"/>
      <c r="AH3132" s="38">
        <v>100</v>
      </c>
      <c r="AI3132" s="38">
        <v>145</v>
      </c>
      <c r="AJ3132" s="38">
        <v>13310</v>
      </c>
      <c r="AK3132" s="38">
        <v>30</v>
      </c>
      <c r="AL3132" s="38">
        <v>3608058</v>
      </c>
      <c r="AM3132" s="61" t="s">
        <v>1816</v>
      </c>
      <c r="AN3132" s="61" t="s">
        <v>1691</v>
      </c>
      <c r="AO3132" s="61" t="s">
        <v>5108</v>
      </c>
      <c r="AP3132" s="61" t="s">
        <v>5036</v>
      </c>
      <c r="AQ3132" s="61" t="s">
        <v>1736</v>
      </c>
      <c r="AR3132" s="28">
        <v>9830.6</v>
      </c>
      <c r="AS3132" s="28">
        <v>0</v>
      </c>
      <c r="AT3132" s="28">
        <v>0</v>
      </c>
      <c r="AU3132" s="62"/>
      <c r="DV3132" s="31" t="s">
        <v>164</v>
      </c>
      <c r="DW3132" s="31" t="s">
        <v>173</v>
      </c>
      <c r="DX3132" s="63"/>
      <c r="DY3132" s="63"/>
      <c r="DZ3132" s="63"/>
      <c r="EA3132" s="167"/>
      <c r="EB3132" s="60"/>
      <c r="EC3132" s="60"/>
      <c r="ED3132" s="60"/>
      <c r="EE3132" s="60"/>
      <c r="EF3132" s="60"/>
      <c r="EG3132" s="60"/>
      <c r="EH3132" s="60"/>
      <c r="EI3132" s="60"/>
      <c r="EJ3132" s="60"/>
      <c r="EK3132" s="60"/>
      <c r="EL3132" s="60"/>
      <c r="EM3132" s="60"/>
      <c r="EN3132" s="60"/>
      <c r="EO3132" s="60"/>
      <c r="EP3132" s="60"/>
      <c r="EQ3132" s="60"/>
      <c r="ER3132" s="60"/>
      <c r="ES3132" s="60"/>
      <c r="ET3132" s="60"/>
      <c r="EU3132" s="60"/>
      <c r="EV3132" s="60"/>
      <c r="EW3132" s="60"/>
      <c r="EX3132" s="60"/>
      <c r="EY3132" s="60"/>
      <c r="EZ3132" s="60"/>
      <c r="FA3132" s="60"/>
      <c r="FB3132" s="60"/>
    </row>
    <row r="3133" spans="22:158" x14ac:dyDescent="0.25">
      <c r="V3133" s="1"/>
      <c r="W3133" s="33"/>
      <c r="X3133" s="33"/>
      <c r="AH3133" s="38">
        <v>100</v>
      </c>
      <c r="AI3133" s="38">
        <v>145</v>
      </c>
      <c r="AJ3133" s="38">
        <v>16180</v>
      </c>
      <c r="AK3133" s="38">
        <v>30</v>
      </c>
      <c r="AL3133" s="38">
        <v>3608058</v>
      </c>
      <c r="AM3133" s="61" t="s">
        <v>1816</v>
      </c>
      <c r="AN3133" s="61" t="s">
        <v>1691</v>
      </c>
      <c r="AO3133" s="61" t="s">
        <v>1614</v>
      </c>
      <c r="AP3133" s="61" t="s">
        <v>5036</v>
      </c>
      <c r="AQ3133" s="61" t="s">
        <v>1736</v>
      </c>
      <c r="AR3133" s="28">
        <v>398</v>
      </c>
      <c r="AS3133" s="28">
        <v>0</v>
      </c>
      <c r="AT3133" s="28">
        <v>0</v>
      </c>
      <c r="AU3133" s="62"/>
      <c r="DV3133" s="31" t="s">
        <v>164</v>
      </c>
      <c r="DW3133" s="31" t="s">
        <v>173</v>
      </c>
      <c r="DX3133" s="63"/>
      <c r="DY3133" s="63"/>
      <c r="DZ3133" s="63"/>
      <c r="EA3133" s="167"/>
      <c r="EB3133" s="60"/>
      <c r="EC3133" s="60"/>
      <c r="ED3133" s="60"/>
      <c r="EE3133" s="60"/>
      <c r="EF3133" s="60"/>
      <c r="EG3133" s="60"/>
      <c r="EH3133" s="60"/>
      <c r="EI3133" s="60"/>
      <c r="EJ3133" s="60"/>
      <c r="EK3133" s="60"/>
      <c r="EL3133" s="60"/>
      <c r="EM3133" s="60"/>
      <c r="EN3133" s="60"/>
      <c r="EO3133" s="60"/>
      <c r="EP3133" s="60"/>
      <c r="EQ3133" s="60"/>
      <c r="ER3133" s="60"/>
      <c r="ES3133" s="60"/>
      <c r="ET3133" s="60"/>
      <c r="EU3133" s="60"/>
      <c r="EV3133" s="60"/>
      <c r="EW3133" s="60"/>
      <c r="EX3133" s="60"/>
      <c r="EY3133" s="60"/>
      <c r="EZ3133" s="60"/>
      <c r="FA3133" s="60"/>
      <c r="FB3133" s="60"/>
    </row>
    <row r="3134" spans="22:158" x14ac:dyDescent="0.25">
      <c r="W3134" s="33"/>
      <c r="X3134" s="33"/>
      <c r="AH3134" s="38">
        <v>100</v>
      </c>
      <c r="AI3134" s="38">
        <v>145</v>
      </c>
      <c r="AJ3134" s="38">
        <v>18710</v>
      </c>
      <c r="AK3134" s="38">
        <v>30</v>
      </c>
      <c r="AL3134" s="38">
        <v>3608058</v>
      </c>
      <c r="AM3134" s="61" t="s">
        <v>1816</v>
      </c>
      <c r="AN3134" s="61" t="s">
        <v>1691</v>
      </c>
      <c r="AO3134" s="61" t="s">
        <v>1671</v>
      </c>
      <c r="AP3134" s="61" t="s">
        <v>5036</v>
      </c>
      <c r="AQ3134" s="61" t="s">
        <v>1736</v>
      </c>
      <c r="AR3134" s="28">
        <v>6435.2</v>
      </c>
      <c r="AS3134" s="28">
        <v>0</v>
      </c>
      <c r="AT3134" s="28">
        <v>0</v>
      </c>
      <c r="AU3134" s="62"/>
      <c r="DV3134" s="31" t="s">
        <v>164</v>
      </c>
      <c r="DW3134" s="31" t="s">
        <v>173</v>
      </c>
      <c r="DX3134" s="63"/>
      <c r="DY3134" s="63"/>
      <c r="DZ3134" s="63"/>
      <c r="EA3134" s="167"/>
      <c r="EB3134" s="60"/>
      <c r="EC3134" s="60"/>
      <c r="ED3134" s="60"/>
      <c r="EE3134" s="60"/>
      <c r="EF3134" s="60"/>
      <c r="EG3134" s="60"/>
      <c r="EH3134" s="60"/>
      <c r="EI3134" s="60"/>
      <c r="EJ3134" s="60"/>
      <c r="EK3134" s="60"/>
      <c r="EL3134" s="60"/>
      <c r="EM3134" s="60"/>
      <c r="EN3134" s="60"/>
      <c r="EO3134" s="60"/>
      <c r="EP3134" s="60"/>
      <c r="EQ3134" s="60"/>
      <c r="ER3134" s="60"/>
      <c r="ES3134" s="60"/>
      <c r="ET3134" s="60"/>
      <c r="EU3134" s="60"/>
      <c r="EV3134" s="60"/>
      <c r="EW3134" s="60"/>
      <c r="EX3134" s="60"/>
      <c r="EY3134" s="60"/>
      <c r="EZ3134" s="60"/>
      <c r="FA3134" s="60"/>
      <c r="FB3134" s="60"/>
    </row>
    <row r="3135" spans="22:158" x14ac:dyDescent="0.25">
      <c r="W3135" s="33"/>
      <c r="X3135" s="33"/>
      <c r="AH3135" s="38">
        <v>100</v>
      </c>
      <c r="AI3135" s="38">
        <v>145</v>
      </c>
      <c r="AJ3135" s="38">
        <v>18750</v>
      </c>
      <c r="AK3135" s="38">
        <v>30</v>
      </c>
      <c r="AL3135" s="38">
        <v>3608058</v>
      </c>
      <c r="AM3135" s="61" t="s">
        <v>1816</v>
      </c>
      <c r="AN3135" s="61" t="s">
        <v>1691</v>
      </c>
      <c r="AO3135" s="61" t="s">
        <v>1672</v>
      </c>
      <c r="AP3135" s="61" t="s">
        <v>5036</v>
      </c>
      <c r="AQ3135" s="61" t="s">
        <v>1736</v>
      </c>
      <c r="AR3135" s="28">
        <v>423.5</v>
      </c>
      <c r="AS3135" s="28">
        <v>0</v>
      </c>
      <c r="AT3135" s="28">
        <v>0</v>
      </c>
      <c r="AU3135" s="62"/>
      <c r="DV3135" s="31" t="s">
        <v>164</v>
      </c>
      <c r="DW3135" s="31" t="s">
        <v>173</v>
      </c>
      <c r="DX3135" s="63"/>
      <c r="DY3135" s="63"/>
      <c r="DZ3135" s="63"/>
      <c r="EA3135" s="167"/>
      <c r="EB3135" s="60"/>
      <c r="EC3135" s="60"/>
      <c r="ED3135" s="60"/>
      <c r="EE3135" s="60"/>
      <c r="EF3135" s="60"/>
      <c r="EG3135" s="60"/>
      <c r="EH3135" s="60"/>
      <c r="EI3135" s="60"/>
      <c r="EJ3135" s="60"/>
      <c r="EK3135" s="60"/>
      <c r="EL3135" s="60"/>
      <c r="EM3135" s="60"/>
      <c r="EN3135" s="60"/>
      <c r="EO3135" s="60"/>
      <c r="EP3135" s="60"/>
      <c r="EQ3135" s="60"/>
      <c r="ER3135" s="60"/>
      <c r="ES3135" s="60"/>
      <c r="ET3135" s="60"/>
      <c r="EU3135" s="60"/>
      <c r="EV3135" s="60"/>
      <c r="EW3135" s="60"/>
      <c r="EX3135" s="60"/>
      <c r="EY3135" s="60"/>
      <c r="EZ3135" s="60"/>
      <c r="FA3135" s="60"/>
      <c r="FB3135" s="60"/>
    </row>
    <row r="3136" spans="22:158" x14ac:dyDescent="0.25">
      <c r="W3136" s="33"/>
      <c r="X3136" s="33"/>
      <c r="AH3136" s="38">
        <v>100</v>
      </c>
      <c r="AI3136" s="38">
        <v>150</v>
      </c>
      <c r="AJ3136" s="38">
        <v>11600</v>
      </c>
      <c r="AK3136" s="38">
        <v>30</v>
      </c>
      <c r="AL3136" s="38">
        <v>3608058</v>
      </c>
      <c r="AM3136" s="61" t="s">
        <v>1816</v>
      </c>
      <c r="AN3136" s="61" t="s">
        <v>1695</v>
      </c>
      <c r="AO3136" s="61" t="s">
        <v>5076</v>
      </c>
      <c r="AP3136" s="61" t="s">
        <v>5036</v>
      </c>
      <c r="AQ3136" s="61" t="s">
        <v>1736</v>
      </c>
      <c r="AR3136" s="28">
        <v>1541962.8</v>
      </c>
      <c r="AS3136" s="28">
        <v>652158</v>
      </c>
      <c r="AT3136" s="28">
        <v>2298136</v>
      </c>
      <c r="AU3136" s="62"/>
      <c r="DV3136" s="31" t="s">
        <v>164</v>
      </c>
      <c r="DW3136" s="31" t="s">
        <v>174</v>
      </c>
      <c r="DX3136" s="63"/>
      <c r="DY3136" s="63"/>
      <c r="DZ3136" s="63"/>
      <c r="EA3136" s="167"/>
      <c r="EB3136" s="60"/>
      <c r="EC3136" s="60"/>
      <c r="ED3136" s="60"/>
      <c r="EE3136" s="60"/>
      <c r="EF3136" s="60"/>
      <c r="EG3136" s="60"/>
      <c r="EH3136" s="60"/>
      <c r="EI3136" s="60"/>
      <c r="EJ3136" s="60"/>
      <c r="EK3136" s="60"/>
      <c r="EL3136" s="60"/>
      <c r="EM3136" s="60"/>
      <c r="EN3136" s="60"/>
      <c r="EO3136" s="60"/>
      <c r="EP3136" s="60"/>
      <c r="EQ3136" s="60"/>
      <c r="ER3136" s="60"/>
      <c r="ES3136" s="60"/>
      <c r="ET3136" s="60"/>
      <c r="EU3136" s="60"/>
      <c r="EV3136" s="60"/>
      <c r="EW3136" s="60"/>
      <c r="EX3136" s="60"/>
      <c r="EY3136" s="60"/>
      <c r="EZ3136" s="60"/>
      <c r="FA3136" s="60"/>
      <c r="FB3136" s="60"/>
    </row>
    <row r="3137" spans="22:158" x14ac:dyDescent="0.25">
      <c r="V3137" s="1"/>
      <c r="W3137" s="33"/>
      <c r="X3137" s="33"/>
      <c r="AH3137" s="38">
        <v>100</v>
      </c>
      <c r="AI3137" s="38">
        <v>150</v>
      </c>
      <c r="AJ3137" s="38">
        <v>13450</v>
      </c>
      <c r="AK3137" s="38">
        <v>30</v>
      </c>
      <c r="AL3137" s="38">
        <v>3608058</v>
      </c>
      <c r="AM3137" s="61" t="s">
        <v>1816</v>
      </c>
      <c r="AN3137" s="61" t="s">
        <v>1695</v>
      </c>
      <c r="AO3137" s="61" t="s">
        <v>5112</v>
      </c>
      <c r="AP3137" s="61" t="s">
        <v>5036</v>
      </c>
      <c r="AQ3137" s="61" t="s">
        <v>1736</v>
      </c>
      <c r="AR3137" s="28">
        <v>0</v>
      </c>
      <c r="AS3137" s="28">
        <v>0</v>
      </c>
      <c r="AT3137" s="28">
        <v>135054</v>
      </c>
      <c r="AU3137" s="62"/>
      <c r="DV3137" s="31" t="s">
        <v>164</v>
      </c>
      <c r="DW3137" s="31" t="s">
        <v>174</v>
      </c>
      <c r="DX3137" s="63"/>
      <c r="DY3137" s="63"/>
      <c r="DZ3137" s="63"/>
      <c r="EA3137" s="167"/>
      <c r="EB3137" s="60"/>
      <c r="EC3137" s="60"/>
      <c r="ED3137" s="60"/>
      <c r="EE3137" s="60"/>
      <c r="EF3137" s="60"/>
      <c r="EG3137" s="60"/>
      <c r="EH3137" s="60"/>
      <c r="EI3137" s="60"/>
      <c r="EJ3137" s="60"/>
      <c r="EK3137" s="60"/>
      <c r="EL3137" s="60"/>
      <c r="EM3137" s="60"/>
      <c r="EN3137" s="60"/>
      <c r="EO3137" s="60"/>
      <c r="EP3137" s="60"/>
      <c r="EQ3137" s="60"/>
      <c r="ER3137" s="60"/>
      <c r="ES3137" s="60"/>
      <c r="ET3137" s="60"/>
      <c r="EU3137" s="60"/>
      <c r="EV3137" s="60"/>
      <c r="EW3137" s="60"/>
      <c r="EX3137" s="60"/>
      <c r="EY3137" s="60"/>
      <c r="EZ3137" s="60"/>
      <c r="FA3137" s="60"/>
      <c r="FB3137" s="60"/>
    </row>
    <row r="3138" spans="22:158" x14ac:dyDescent="0.25">
      <c r="W3138" s="33"/>
      <c r="X3138" s="33"/>
      <c r="AH3138" s="38">
        <v>100</v>
      </c>
      <c r="AI3138" s="38">
        <v>150</v>
      </c>
      <c r="AJ3138" s="38">
        <v>13500</v>
      </c>
      <c r="AK3138" s="38">
        <v>30</v>
      </c>
      <c r="AL3138" s="38">
        <v>3608058</v>
      </c>
      <c r="AM3138" s="61" t="s">
        <v>1816</v>
      </c>
      <c r="AN3138" s="61" t="s">
        <v>1695</v>
      </c>
      <c r="AO3138" s="61" t="s">
        <v>5113</v>
      </c>
      <c r="AP3138" s="61" t="s">
        <v>5036</v>
      </c>
      <c r="AQ3138" s="61" t="s">
        <v>1736</v>
      </c>
      <c r="AR3138" s="28">
        <v>0</v>
      </c>
      <c r="AS3138" s="28">
        <v>0</v>
      </c>
      <c r="AT3138" s="28">
        <v>235338</v>
      </c>
      <c r="AU3138" s="62"/>
      <c r="DV3138" s="31" t="s">
        <v>164</v>
      </c>
      <c r="DW3138" s="31" t="s">
        <v>174</v>
      </c>
      <c r="DX3138" s="63"/>
      <c r="DY3138" s="63"/>
      <c r="DZ3138" s="63"/>
      <c r="EA3138" s="167"/>
      <c r="EB3138" s="60"/>
      <c r="EC3138" s="60"/>
      <c r="ED3138" s="60"/>
      <c r="EE3138" s="60"/>
      <c r="EF3138" s="60"/>
      <c r="EG3138" s="60"/>
      <c r="EH3138" s="60"/>
      <c r="EI3138" s="60"/>
      <c r="EJ3138" s="60"/>
      <c r="EK3138" s="60"/>
      <c r="EL3138" s="60"/>
      <c r="EM3138" s="60"/>
      <c r="EN3138" s="60"/>
      <c r="EO3138" s="60"/>
      <c r="EP3138" s="60"/>
      <c r="EQ3138" s="60"/>
      <c r="ER3138" s="60"/>
      <c r="ES3138" s="60"/>
      <c r="ET3138" s="60"/>
      <c r="EU3138" s="60"/>
      <c r="EV3138" s="60"/>
      <c r="EW3138" s="60"/>
      <c r="EX3138" s="60"/>
      <c r="EY3138" s="60"/>
      <c r="EZ3138" s="60"/>
      <c r="FA3138" s="60"/>
      <c r="FB3138" s="60"/>
    </row>
    <row r="3139" spans="22:158" x14ac:dyDescent="0.25">
      <c r="W3139" s="33"/>
      <c r="X3139" s="33"/>
      <c r="AH3139" s="38">
        <v>100</v>
      </c>
      <c r="AI3139" s="38">
        <v>150</v>
      </c>
      <c r="AJ3139" s="38">
        <v>13850</v>
      </c>
      <c r="AK3139" s="38">
        <v>30</v>
      </c>
      <c r="AL3139" s="38">
        <v>3608058</v>
      </c>
      <c r="AM3139" s="61" t="s">
        <v>1816</v>
      </c>
      <c r="AN3139" s="61" t="s">
        <v>1695</v>
      </c>
      <c r="AO3139" s="61" t="s">
        <v>5121</v>
      </c>
      <c r="AP3139" s="61" t="s">
        <v>5036</v>
      </c>
      <c r="AQ3139" s="61" t="s">
        <v>1736</v>
      </c>
      <c r="AR3139" s="28">
        <v>0</v>
      </c>
      <c r="AS3139" s="28">
        <v>0</v>
      </c>
      <c r="AT3139" s="28">
        <v>47519</v>
      </c>
      <c r="AU3139" s="62"/>
      <c r="DV3139" s="31" t="s">
        <v>164</v>
      </c>
      <c r="DW3139" s="31" t="s">
        <v>174</v>
      </c>
      <c r="DX3139" s="63"/>
      <c r="DY3139" s="63"/>
      <c r="DZ3139" s="63"/>
      <c r="EA3139" s="167"/>
      <c r="EB3139" s="60"/>
      <c r="EC3139" s="60"/>
      <c r="ED3139" s="60"/>
      <c r="EE3139" s="60"/>
      <c r="EF3139" s="60"/>
      <c r="EG3139" s="60"/>
      <c r="EH3139" s="60"/>
      <c r="EI3139" s="60"/>
      <c r="EJ3139" s="60"/>
      <c r="EK3139" s="60"/>
      <c r="EL3139" s="60"/>
      <c r="EM3139" s="60"/>
      <c r="EN3139" s="60"/>
      <c r="EO3139" s="60"/>
      <c r="EP3139" s="60"/>
      <c r="EQ3139" s="60"/>
      <c r="ER3139" s="60"/>
      <c r="ES3139" s="60"/>
      <c r="ET3139" s="60"/>
      <c r="EU3139" s="60"/>
      <c r="EV3139" s="60"/>
      <c r="EW3139" s="60"/>
      <c r="EX3139" s="60"/>
      <c r="EY3139" s="60"/>
      <c r="EZ3139" s="60"/>
      <c r="FA3139" s="60"/>
      <c r="FB3139" s="60"/>
    </row>
    <row r="3140" spans="22:158" x14ac:dyDescent="0.25">
      <c r="V3140" s="1"/>
      <c r="W3140" s="33"/>
      <c r="X3140" s="33"/>
      <c r="AH3140" s="38">
        <v>100</v>
      </c>
      <c r="AI3140" s="38">
        <v>150</v>
      </c>
      <c r="AJ3140" s="38">
        <v>14750</v>
      </c>
      <c r="AK3140" s="38">
        <v>30</v>
      </c>
      <c r="AL3140" s="38">
        <v>3608058</v>
      </c>
      <c r="AM3140" s="61" t="s">
        <v>1816</v>
      </c>
      <c r="AN3140" s="61" t="s">
        <v>1695</v>
      </c>
      <c r="AO3140" s="61" t="s">
        <v>1583</v>
      </c>
      <c r="AP3140" s="61" t="s">
        <v>5036</v>
      </c>
      <c r="AQ3140" s="61" t="s">
        <v>1736</v>
      </c>
      <c r="AR3140" s="28">
        <v>8240.7000000000007</v>
      </c>
      <c r="AS3140" s="28">
        <v>0</v>
      </c>
      <c r="AT3140" s="28">
        <v>4195654</v>
      </c>
      <c r="AU3140" s="62"/>
      <c r="DV3140" s="31" t="s">
        <v>164</v>
      </c>
      <c r="DW3140" s="31" t="s">
        <v>174</v>
      </c>
      <c r="DX3140" s="63"/>
      <c r="DY3140" s="63"/>
      <c r="DZ3140" s="63"/>
      <c r="EA3140" s="167"/>
      <c r="EB3140" s="60"/>
      <c r="EC3140" s="60"/>
      <c r="ED3140" s="60"/>
      <c r="EE3140" s="60"/>
      <c r="EF3140" s="60"/>
      <c r="EG3140" s="60"/>
      <c r="EH3140" s="60"/>
      <c r="EI3140" s="60"/>
      <c r="EJ3140" s="60"/>
      <c r="EK3140" s="60"/>
      <c r="EL3140" s="60"/>
      <c r="EM3140" s="60"/>
      <c r="EN3140" s="60"/>
      <c r="EO3140" s="60"/>
      <c r="EP3140" s="60"/>
      <c r="EQ3140" s="60"/>
      <c r="ER3140" s="60"/>
      <c r="ES3140" s="60"/>
      <c r="ET3140" s="60"/>
      <c r="EU3140" s="60"/>
      <c r="EV3140" s="60"/>
      <c r="EW3140" s="60"/>
      <c r="EX3140" s="60"/>
      <c r="EY3140" s="60"/>
      <c r="EZ3140" s="60"/>
      <c r="FA3140" s="60"/>
      <c r="FB3140" s="60"/>
    </row>
    <row r="3141" spans="22:158" x14ac:dyDescent="0.25">
      <c r="W3141" s="33"/>
      <c r="X3141" s="33"/>
      <c r="AH3141" s="38">
        <v>100</v>
      </c>
      <c r="AI3141" s="38">
        <v>150</v>
      </c>
      <c r="AJ3141" s="38">
        <v>15550</v>
      </c>
      <c r="AK3141" s="38">
        <v>30</v>
      </c>
      <c r="AL3141" s="38">
        <v>3608058</v>
      </c>
      <c r="AM3141" s="61" t="s">
        <v>1816</v>
      </c>
      <c r="AN3141" s="61" t="s">
        <v>1695</v>
      </c>
      <c r="AO3141" s="61" t="s">
        <v>1602</v>
      </c>
      <c r="AP3141" s="61" t="s">
        <v>5036</v>
      </c>
      <c r="AQ3141" s="61" t="s">
        <v>1736</v>
      </c>
      <c r="AR3141" s="28">
        <v>0</v>
      </c>
      <c r="AS3141" s="28">
        <v>7675</v>
      </c>
      <c r="AT3141" s="28">
        <v>2182153</v>
      </c>
      <c r="AU3141" s="62"/>
      <c r="DV3141" s="31" t="s">
        <v>164</v>
      </c>
      <c r="DW3141" s="31" t="s">
        <v>174</v>
      </c>
      <c r="DX3141" s="63"/>
      <c r="DY3141" s="63"/>
      <c r="DZ3141" s="63"/>
      <c r="EA3141" s="167"/>
      <c r="EB3141" s="60"/>
      <c r="EC3141" s="60"/>
      <c r="ED3141" s="60"/>
      <c r="EE3141" s="60"/>
      <c r="EF3141" s="60"/>
      <c r="EG3141" s="60"/>
      <c r="EH3141" s="60"/>
      <c r="EI3141" s="60"/>
      <c r="EJ3141" s="60"/>
      <c r="EK3141" s="60"/>
      <c r="EL3141" s="60"/>
      <c r="EM3141" s="60"/>
      <c r="EN3141" s="60"/>
      <c r="EO3141" s="60"/>
      <c r="EP3141" s="60"/>
      <c r="EQ3141" s="60"/>
      <c r="ER3141" s="60"/>
      <c r="ES3141" s="60"/>
      <c r="ET3141" s="60"/>
      <c r="EU3141" s="60"/>
      <c r="EV3141" s="60"/>
      <c r="EW3141" s="60"/>
      <c r="EX3141" s="60"/>
      <c r="EY3141" s="60"/>
      <c r="EZ3141" s="60"/>
      <c r="FA3141" s="60"/>
      <c r="FB3141" s="60"/>
    </row>
    <row r="3142" spans="22:158" x14ac:dyDescent="0.25">
      <c r="V3142" s="1"/>
      <c r="W3142" s="33"/>
      <c r="X3142" s="33"/>
      <c r="AH3142" s="38">
        <v>100</v>
      </c>
      <c r="AI3142" s="38">
        <v>150</v>
      </c>
      <c r="AJ3142" s="38">
        <v>17500</v>
      </c>
      <c r="AK3142" s="38">
        <v>30</v>
      </c>
      <c r="AL3142" s="38">
        <v>3608058</v>
      </c>
      <c r="AM3142" s="61" t="s">
        <v>1816</v>
      </c>
      <c r="AN3142" s="61" t="s">
        <v>1695</v>
      </c>
      <c r="AO3142" s="61" t="s">
        <v>1644</v>
      </c>
      <c r="AP3142" s="61" t="s">
        <v>5036</v>
      </c>
      <c r="AQ3142" s="61" t="s">
        <v>1736</v>
      </c>
      <c r="AR3142" s="28">
        <v>0</v>
      </c>
      <c r="AS3142" s="28">
        <v>10008</v>
      </c>
      <c r="AT3142" s="28">
        <v>3765</v>
      </c>
      <c r="AU3142" s="62"/>
      <c r="DV3142" s="31" t="s">
        <v>164</v>
      </c>
      <c r="DW3142" s="31" t="s">
        <v>174</v>
      </c>
      <c r="DX3142" s="63"/>
      <c r="DY3142" s="63"/>
      <c r="DZ3142" s="63"/>
      <c r="EA3142" s="167"/>
      <c r="EB3142" s="60"/>
      <c r="EC3142" s="60"/>
      <c r="ED3142" s="60"/>
      <c r="EE3142" s="60"/>
      <c r="EF3142" s="60"/>
      <c r="EG3142" s="60"/>
      <c r="EH3142" s="60"/>
      <c r="EI3142" s="60"/>
      <c r="EJ3142" s="60"/>
      <c r="EK3142" s="60"/>
      <c r="EL3142" s="60"/>
      <c r="EM3142" s="60"/>
      <c r="EN3142" s="60"/>
      <c r="EO3142" s="60"/>
      <c r="EP3142" s="60"/>
      <c r="EQ3142" s="60"/>
      <c r="ER3142" s="60"/>
      <c r="ES3142" s="60"/>
      <c r="ET3142" s="60"/>
      <c r="EU3142" s="60"/>
      <c r="EV3142" s="60"/>
      <c r="EW3142" s="60"/>
      <c r="EX3142" s="60"/>
      <c r="EY3142" s="60"/>
      <c r="EZ3142" s="60"/>
      <c r="FA3142" s="60"/>
      <c r="FB3142" s="60"/>
    </row>
    <row r="3143" spans="22:158" x14ac:dyDescent="0.25">
      <c r="W3143" s="33"/>
      <c r="X3143" s="33"/>
      <c r="AH3143" s="38">
        <v>100</v>
      </c>
      <c r="AI3143" s="38">
        <v>155</v>
      </c>
      <c r="AJ3143" s="38">
        <v>12300</v>
      </c>
      <c r="AK3143" s="38">
        <v>30</v>
      </c>
      <c r="AL3143" s="38">
        <v>3608058</v>
      </c>
      <c r="AM3143" s="61" t="s">
        <v>1816</v>
      </c>
      <c r="AN3143" s="61" t="s">
        <v>1686</v>
      </c>
      <c r="AO3143" s="61" t="s">
        <v>5090</v>
      </c>
      <c r="AP3143" s="61" t="s">
        <v>5036</v>
      </c>
      <c r="AQ3143" s="61" t="s">
        <v>1736</v>
      </c>
      <c r="AR3143" s="28">
        <v>0</v>
      </c>
      <c r="AS3143" s="28">
        <v>0</v>
      </c>
      <c r="AT3143" s="28">
        <v>8270</v>
      </c>
      <c r="AU3143" s="62"/>
      <c r="DV3143" s="31" t="s">
        <v>164</v>
      </c>
      <c r="DW3143" s="31" t="s">
        <v>175</v>
      </c>
      <c r="DX3143" s="63"/>
      <c r="DY3143" s="63"/>
      <c r="DZ3143" s="63"/>
      <c r="EA3143" s="167"/>
      <c r="EB3143" s="60"/>
      <c r="EC3143" s="60"/>
      <c r="ED3143" s="60"/>
      <c r="EE3143" s="60"/>
      <c r="EF3143" s="60"/>
      <c r="EG3143" s="60"/>
      <c r="EH3143" s="60"/>
      <c r="EI3143" s="60"/>
      <c r="EJ3143" s="60"/>
      <c r="EK3143" s="60"/>
      <c r="EL3143" s="60"/>
      <c r="EM3143" s="60"/>
      <c r="EN3143" s="60"/>
      <c r="EO3143" s="60"/>
      <c r="EP3143" s="60"/>
      <c r="EQ3143" s="60"/>
      <c r="ER3143" s="60"/>
      <c r="ES3143" s="60"/>
      <c r="ET3143" s="60"/>
      <c r="EU3143" s="60"/>
      <c r="EV3143" s="60"/>
      <c r="EW3143" s="60"/>
      <c r="EX3143" s="60"/>
      <c r="EY3143" s="60"/>
      <c r="EZ3143" s="60"/>
      <c r="FA3143" s="60"/>
      <c r="FB3143" s="60"/>
    </row>
    <row r="3144" spans="22:158" x14ac:dyDescent="0.25">
      <c r="W3144" s="33"/>
      <c r="X3144" s="33"/>
      <c r="AH3144" s="38">
        <v>100</v>
      </c>
      <c r="AI3144" s="38">
        <v>155</v>
      </c>
      <c r="AJ3144" s="38">
        <v>17800</v>
      </c>
      <c r="AK3144" s="38">
        <v>30</v>
      </c>
      <c r="AL3144" s="38">
        <v>3608058</v>
      </c>
      <c r="AM3144" s="61" t="s">
        <v>1816</v>
      </c>
      <c r="AN3144" s="61" t="s">
        <v>1686</v>
      </c>
      <c r="AO3144" s="61" t="s">
        <v>1651</v>
      </c>
      <c r="AP3144" s="61" t="s">
        <v>5036</v>
      </c>
      <c r="AQ3144" s="61" t="s">
        <v>1736</v>
      </c>
      <c r="AR3144" s="28">
        <v>0</v>
      </c>
      <c r="AS3144" s="28">
        <v>0</v>
      </c>
      <c r="AT3144" s="28">
        <v>15494</v>
      </c>
      <c r="AU3144" s="62"/>
      <c r="DV3144" s="31" t="s">
        <v>164</v>
      </c>
      <c r="DW3144" s="31" t="s">
        <v>175</v>
      </c>
      <c r="DX3144" s="63"/>
      <c r="DY3144" s="63"/>
      <c r="DZ3144" s="63"/>
      <c r="EA3144" s="167"/>
      <c r="EB3144" s="60"/>
      <c r="EC3144" s="60"/>
      <c r="ED3144" s="60"/>
      <c r="EE3144" s="60"/>
      <c r="EF3144" s="60"/>
      <c r="EG3144" s="60"/>
      <c r="EH3144" s="60"/>
      <c r="EI3144" s="60"/>
      <c r="EJ3144" s="60"/>
      <c r="EK3144" s="60"/>
      <c r="EL3144" s="60"/>
      <c r="EM3144" s="60"/>
      <c r="EN3144" s="60"/>
      <c r="EO3144" s="60"/>
      <c r="EP3144" s="60"/>
      <c r="EQ3144" s="60"/>
      <c r="ER3144" s="60"/>
      <c r="ES3144" s="60"/>
      <c r="ET3144" s="60"/>
      <c r="EU3144" s="60"/>
      <c r="EV3144" s="60"/>
      <c r="EW3144" s="60"/>
      <c r="EX3144" s="60"/>
      <c r="EY3144" s="60"/>
      <c r="EZ3144" s="60"/>
      <c r="FA3144" s="60"/>
      <c r="FB3144" s="60"/>
    </row>
    <row r="3145" spans="22:158" x14ac:dyDescent="0.25">
      <c r="W3145" s="33"/>
      <c r="X3145" s="33"/>
      <c r="AH3145" s="38">
        <v>100</v>
      </c>
      <c r="AI3145" s="38">
        <v>155</v>
      </c>
      <c r="AJ3145" s="38">
        <v>18200</v>
      </c>
      <c r="AK3145" s="38">
        <v>30</v>
      </c>
      <c r="AL3145" s="38">
        <v>3608058</v>
      </c>
      <c r="AM3145" s="61" t="s">
        <v>1816</v>
      </c>
      <c r="AN3145" s="61" t="s">
        <v>1686</v>
      </c>
      <c r="AO3145" s="61" t="s">
        <v>1660</v>
      </c>
      <c r="AP3145" s="61" t="s">
        <v>5036</v>
      </c>
      <c r="AQ3145" s="61" t="s">
        <v>1736</v>
      </c>
      <c r="AR3145" s="28">
        <v>0</v>
      </c>
      <c r="AS3145" s="28">
        <v>33359</v>
      </c>
      <c r="AT3145" s="28">
        <v>0</v>
      </c>
      <c r="AU3145" s="62"/>
      <c r="DV3145" s="31" t="s">
        <v>164</v>
      </c>
      <c r="DW3145" s="31" t="s">
        <v>175</v>
      </c>
      <c r="DX3145" s="63"/>
      <c r="DY3145" s="63"/>
      <c r="DZ3145" s="63"/>
      <c r="EA3145" s="167"/>
      <c r="EB3145" s="60"/>
      <c r="EC3145" s="60"/>
      <c r="ED3145" s="60"/>
      <c r="EE3145" s="60"/>
      <c r="EF3145" s="60"/>
      <c r="EG3145" s="60"/>
      <c r="EH3145" s="60"/>
      <c r="EI3145" s="60"/>
      <c r="EJ3145" s="60"/>
      <c r="EK3145" s="60"/>
      <c r="EL3145" s="60"/>
      <c r="EM3145" s="60"/>
      <c r="EN3145" s="60"/>
      <c r="EO3145" s="60"/>
      <c r="EP3145" s="60"/>
      <c r="EQ3145" s="60"/>
      <c r="ER3145" s="60"/>
      <c r="ES3145" s="60"/>
      <c r="ET3145" s="60"/>
      <c r="EU3145" s="60"/>
      <c r="EV3145" s="60"/>
      <c r="EW3145" s="60"/>
      <c r="EX3145" s="60"/>
      <c r="EY3145" s="60"/>
      <c r="EZ3145" s="60"/>
      <c r="FA3145" s="60"/>
      <c r="FB3145" s="60"/>
    </row>
    <row r="3146" spans="22:158" x14ac:dyDescent="0.25">
      <c r="V3146" s="1"/>
      <c r="W3146" s="33"/>
      <c r="X3146" s="33"/>
      <c r="AH3146" s="38">
        <v>100</v>
      </c>
      <c r="AI3146" s="38">
        <v>105</v>
      </c>
      <c r="AJ3146" s="38">
        <v>10350</v>
      </c>
      <c r="AK3146" s="38">
        <v>30</v>
      </c>
      <c r="AL3146" s="38">
        <v>3608858</v>
      </c>
      <c r="AM3146" s="61" t="s">
        <v>1816</v>
      </c>
      <c r="AN3146" s="61" t="s">
        <v>1688</v>
      </c>
      <c r="AO3146" s="61" t="s">
        <v>5050</v>
      </c>
      <c r="AP3146" s="61" t="s">
        <v>5036</v>
      </c>
      <c r="AQ3146" s="61" t="s">
        <v>5221</v>
      </c>
      <c r="AR3146" s="28">
        <v>1416.3</v>
      </c>
      <c r="AS3146" s="28">
        <v>0</v>
      </c>
      <c r="AT3146" s="28">
        <v>0</v>
      </c>
      <c r="AU3146" s="62"/>
      <c r="DV3146" s="31" t="s">
        <v>176</v>
      </c>
      <c r="DW3146" s="31" t="s">
        <v>177</v>
      </c>
      <c r="DX3146" s="63"/>
      <c r="DY3146" s="63"/>
      <c r="DZ3146" s="63"/>
      <c r="EA3146" s="167"/>
      <c r="EB3146" s="60"/>
      <c r="EC3146" s="60"/>
      <c r="ED3146" s="60"/>
      <c r="EE3146" s="60"/>
      <c r="EF3146" s="60"/>
      <c r="EG3146" s="60"/>
      <c r="EH3146" s="60"/>
      <c r="EI3146" s="60"/>
      <c r="EJ3146" s="60"/>
      <c r="EK3146" s="60"/>
      <c r="EL3146" s="60"/>
      <c r="EM3146" s="60"/>
      <c r="EN3146" s="60"/>
      <c r="EO3146" s="60"/>
      <c r="EP3146" s="60"/>
      <c r="EQ3146" s="60"/>
      <c r="ER3146" s="60"/>
      <c r="ES3146" s="60"/>
      <c r="ET3146" s="60"/>
      <c r="EU3146" s="60"/>
      <c r="EV3146" s="60"/>
      <c r="EW3146" s="60"/>
      <c r="EX3146" s="60"/>
      <c r="EY3146" s="60"/>
      <c r="EZ3146" s="60"/>
      <c r="FA3146" s="60"/>
      <c r="FB3146" s="60"/>
    </row>
    <row r="3147" spans="22:158" x14ac:dyDescent="0.25">
      <c r="W3147" s="33"/>
      <c r="X3147" s="33"/>
      <c r="AH3147" s="38">
        <v>100</v>
      </c>
      <c r="AI3147" s="38">
        <v>105</v>
      </c>
      <c r="AJ3147" s="38">
        <v>10500</v>
      </c>
      <c r="AK3147" s="38">
        <v>30</v>
      </c>
      <c r="AL3147" s="38">
        <v>3608858</v>
      </c>
      <c r="AM3147" s="61" t="s">
        <v>1816</v>
      </c>
      <c r="AN3147" s="61" t="s">
        <v>1688</v>
      </c>
      <c r="AO3147" s="61" t="s">
        <v>5053</v>
      </c>
      <c r="AP3147" s="61" t="s">
        <v>5036</v>
      </c>
      <c r="AQ3147" s="61" t="s">
        <v>5221</v>
      </c>
      <c r="AR3147" s="28">
        <v>114751.7</v>
      </c>
      <c r="AS3147" s="28">
        <v>338704</v>
      </c>
      <c r="AT3147" s="28">
        <v>512851</v>
      </c>
      <c r="AU3147" s="62"/>
      <c r="DV3147" s="31" t="s">
        <v>176</v>
      </c>
      <c r="DW3147" s="31" t="s">
        <v>177</v>
      </c>
      <c r="DX3147" s="63"/>
      <c r="DY3147" s="63"/>
      <c r="DZ3147" s="63"/>
      <c r="EA3147" s="167"/>
      <c r="EB3147" s="60"/>
      <c r="EC3147" s="60"/>
      <c r="ED3147" s="60"/>
      <c r="EE3147" s="60"/>
      <c r="EF3147" s="60"/>
      <c r="EG3147" s="60"/>
      <c r="EH3147" s="60"/>
      <c r="EI3147" s="60"/>
      <c r="EJ3147" s="60"/>
      <c r="EK3147" s="60"/>
      <c r="EL3147" s="60"/>
      <c r="EM3147" s="60"/>
      <c r="EN3147" s="60"/>
      <c r="EO3147" s="60"/>
      <c r="EP3147" s="60"/>
      <c r="EQ3147" s="60"/>
      <c r="ER3147" s="60"/>
      <c r="ES3147" s="60"/>
      <c r="ET3147" s="60"/>
      <c r="EU3147" s="60"/>
      <c r="EV3147" s="60"/>
      <c r="EW3147" s="60"/>
      <c r="EX3147" s="60"/>
      <c r="EY3147" s="60"/>
      <c r="EZ3147" s="60"/>
      <c r="FA3147" s="60"/>
      <c r="FB3147" s="60"/>
    </row>
    <row r="3148" spans="22:158" x14ac:dyDescent="0.25">
      <c r="W3148" s="33"/>
      <c r="X3148" s="33"/>
      <c r="AH3148" s="38">
        <v>100</v>
      </c>
      <c r="AI3148" s="38">
        <v>105</v>
      </c>
      <c r="AJ3148" s="38">
        <v>10750</v>
      </c>
      <c r="AK3148" s="38">
        <v>30</v>
      </c>
      <c r="AL3148" s="38">
        <v>3608858</v>
      </c>
      <c r="AM3148" s="61" t="s">
        <v>1816</v>
      </c>
      <c r="AN3148" s="61" t="s">
        <v>1688</v>
      </c>
      <c r="AO3148" s="61" t="s">
        <v>5058</v>
      </c>
      <c r="AP3148" s="61" t="s">
        <v>5036</v>
      </c>
      <c r="AQ3148" s="61" t="s">
        <v>5221</v>
      </c>
      <c r="AR3148" s="28">
        <v>74745.8</v>
      </c>
      <c r="AS3148" s="28">
        <v>85625</v>
      </c>
      <c r="AT3148" s="28">
        <v>0</v>
      </c>
      <c r="AU3148" s="62"/>
      <c r="DV3148" s="31" t="s">
        <v>176</v>
      </c>
      <c r="DW3148" s="31" t="s">
        <v>177</v>
      </c>
      <c r="DX3148" s="63"/>
      <c r="DY3148" s="63"/>
      <c r="DZ3148" s="63"/>
      <c r="EA3148" s="167"/>
      <c r="EB3148" s="60"/>
      <c r="EC3148" s="60"/>
      <c r="ED3148" s="60"/>
      <c r="EE3148" s="60"/>
      <c r="EF3148" s="60"/>
      <c r="EG3148" s="60"/>
      <c r="EH3148" s="60"/>
      <c r="EI3148" s="60"/>
      <c r="EJ3148" s="60"/>
      <c r="EK3148" s="60"/>
      <c r="EL3148" s="60"/>
      <c r="EM3148" s="60"/>
      <c r="EN3148" s="60"/>
      <c r="EO3148" s="60"/>
      <c r="EP3148" s="60"/>
      <c r="EQ3148" s="60"/>
      <c r="ER3148" s="60"/>
      <c r="ES3148" s="60"/>
      <c r="ET3148" s="60"/>
      <c r="EU3148" s="60"/>
      <c r="EV3148" s="60"/>
      <c r="EW3148" s="60"/>
      <c r="EX3148" s="60"/>
      <c r="EY3148" s="60"/>
      <c r="EZ3148" s="60"/>
      <c r="FA3148" s="60"/>
      <c r="FB3148" s="60"/>
    </row>
    <row r="3149" spans="22:158" x14ac:dyDescent="0.25">
      <c r="V3149" s="1"/>
      <c r="W3149" s="33"/>
      <c r="X3149" s="33"/>
      <c r="AH3149" s="38">
        <v>100</v>
      </c>
      <c r="AI3149" s="38">
        <v>105</v>
      </c>
      <c r="AJ3149" s="38">
        <v>11450</v>
      </c>
      <c r="AK3149" s="38">
        <v>30</v>
      </c>
      <c r="AL3149" s="38">
        <v>3608858</v>
      </c>
      <c r="AM3149" s="61" t="s">
        <v>1816</v>
      </c>
      <c r="AN3149" s="61" t="s">
        <v>1688</v>
      </c>
      <c r="AO3149" s="61" t="s">
        <v>5072</v>
      </c>
      <c r="AP3149" s="61" t="s">
        <v>5036</v>
      </c>
      <c r="AQ3149" s="61" t="s">
        <v>5221</v>
      </c>
      <c r="AR3149" s="28">
        <v>415988.5</v>
      </c>
      <c r="AS3149" s="28">
        <v>487438</v>
      </c>
      <c r="AT3149" s="28">
        <v>0</v>
      </c>
      <c r="AU3149" s="62"/>
      <c r="DV3149" s="31" t="s">
        <v>176</v>
      </c>
      <c r="DW3149" s="31" t="s">
        <v>177</v>
      </c>
      <c r="DX3149" s="63"/>
      <c r="DY3149" s="63"/>
      <c r="DZ3149" s="63"/>
      <c r="EA3149" s="167"/>
      <c r="EB3149" s="60"/>
      <c r="EC3149" s="60"/>
      <c r="ED3149" s="60"/>
      <c r="EE3149" s="60"/>
      <c r="EF3149" s="60"/>
      <c r="EG3149" s="60"/>
      <c r="EH3149" s="60"/>
      <c r="EI3149" s="60"/>
      <c r="EJ3149" s="60"/>
      <c r="EK3149" s="60"/>
      <c r="EL3149" s="60"/>
      <c r="EM3149" s="60"/>
      <c r="EN3149" s="60"/>
      <c r="EO3149" s="60"/>
      <c r="EP3149" s="60"/>
      <c r="EQ3149" s="60"/>
      <c r="ER3149" s="60"/>
      <c r="ES3149" s="60"/>
      <c r="ET3149" s="60"/>
      <c r="EU3149" s="60"/>
      <c r="EV3149" s="60"/>
      <c r="EW3149" s="60"/>
      <c r="EX3149" s="60"/>
      <c r="EY3149" s="60"/>
      <c r="EZ3149" s="60"/>
      <c r="FA3149" s="60"/>
      <c r="FB3149" s="60"/>
    </row>
    <row r="3150" spans="22:158" x14ac:dyDescent="0.25">
      <c r="W3150" s="33"/>
      <c r="X3150" s="33"/>
      <c r="AH3150" s="38">
        <v>100</v>
      </c>
      <c r="AI3150" s="38">
        <v>105</v>
      </c>
      <c r="AJ3150" s="38">
        <v>11500</v>
      </c>
      <c r="AK3150" s="38">
        <v>30</v>
      </c>
      <c r="AL3150" s="38">
        <v>3608858</v>
      </c>
      <c r="AM3150" s="61" t="s">
        <v>1816</v>
      </c>
      <c r="AN3150" s="61" t="s">
        <v>1688</v>
      </c>
      <c r="AO3150" s="61" t="s">
        <v>5073</v>
      </c>
      <c r="AP3150" s="61" t="s">
        <v>5036</v>
      </c>
      <c r="AQ3150" s="61" t="s">
        <v>5221</v>
      </c>
      <c r="AR3150" s="28">
        <v>202574.2</v>
      </c>
      <c r="AS3150" s="28">
        <v>13606</v>
      </c>
      <c r="AT3150" s="28">
        <v>31249</v>
      </c>
      <c r="AU3150" s="62"/>
      <c r="DV3150" s="31" t="s">
        <v>176</v>
      </c>
      <c r="DW3150" s="31" t="s">
        <v>177</v>
      </c>
      <c r="DX3150" s="63"/>
      <c r="DY3150" s="63"/>
      <c r="DZ3150" s="63"/>
      <c r="EA3150" s="167"/>
      <c r="EB3150" s="60"/>
      <c r="EC3150" s="60"/>
      <c r="ED3150" s="60"/>
      <c r="EE3150" s="60"/>
      <c r="EF3150" s="60"/>
      <c r="EG3150" s="60"/>
      <c r="EH3150" s="60"/>
      <c r="EI3150" s="60"/>
      <c r="EJ3150" s="60"/>
      <c r="EK3150" s="60"/>
      <c r="EL3150" s="60"/>
      <c r="EM3150" s="60"/>
      <c r="EN3150" s="60"/>
      <c r="EO3150" s="60"/>
      <c r="EP3150" s="60"/>
      <c r="EQ3150" s="60"/>
      <c r="ER3150" s="60"/>
      <c r="ES3150" s="60"/>
      <c r="ET3150" s="60"/>
      <c r="EU3150" s="60"/>
      <c r="EV3150" s="60"/>
      <c r="EW3150" s="60"/>
      <c r="EX3150" s="60"/>
      <c r="EY3150" s="60"/>
      <c r="EZ3150" s="60"/>
      <c r="FA3150" s="60"/>
      <c r="FB3150" s="60"/>
    </row>
    <row r="3151" spans="22:158" x14ac:dyDescent="0.25">
      <c r="W3151" s="33"/>
      <c r="X3151" s="33"/>
      <c r="AH3151" s="38">
        <v>100</v>
      </c>
      <c r="AI3151" s="38">
        <v>105</v>
      </c>
      <c r="AJ3151" s="38">
        <v>12850</v>
      </c>
      <c r="AK3151" s="38">
        <v>30</v>
      </c>
      <c r="AL3151" s="38">
        <v>3608858</v>
      </c>
      <c r="AM3151" s="61" t="s">
        <v>1816</v>
      </c>
      <c r="AN3151" s="61" t="s">
        <v>1688</v>
      </c>
      <c r="AO3151" s="61" t="s">
        <v>5098</v>
      </c>
      <c r="AP3151" s="61" t="s">
        <v>5036</v>
      </c>
      <c r="AQ3151" s="61" t="s">
        <v>5221</v>
      </c>
      <c r="AR3151" s="28">
        <v>693100.1</v>
      </c>
      <c r="AS3151" s="28">
        <v>706300</v>
      </c>
      <c r="AT3151" s="28">
        <v>206204</v>
      </c>
      <c r="AU3151" s="62"/>
      <c r="DV3151" s="31" t="s">
        <v>176</v>
      </c>
      <c r="DW3151" s="31" t="s">
        <v>177</v>
      </c>
      <c r="DX3151" s="63"/>
      <c r="DY3151" s="63"/>
      <c r="DZ3151" s="63"/>
      <c r="EA3151" s="167"/>
      <c r="EB3151" s="60"/>
      <c r="EC3151" s="60"/>
      <c r="ED3151" s="60"/>
      <c r="EE3151" s="60"/>
      <c r="EF3151" s="60"/>
      <c r="EG3151" s="60"/>
      <c r="EH3151" s="60"/>
      <c r="EI3151" s="60"/>
      <c r="EJ3151" s="60"/>
      <c r="EK3151" s="60"/>
      <c r="EL3151" s="60"/>
      <c r="EM3151" s="60"/>
      <c r="EN3151" s="60"/>
      <c r="EO3151" s="60"/>
      <c r="EP3151" s="60"/>
      <c r="EQ3151" s="60"/>
      <c r="ER3151" s="60"/>
      <c r="ES3151" s="60"/>
      <c r="ET3151" s="60"/>
      <c r="EU3151" s="60"/>
      <c r="EV3151" s="60"/>
      <c r="EW3151" s="60"/>
      <c r="EX3151" s="60"/>
      <c r="EY3151" s="60"/>
      <c r="EZ3151" s="60"/>
      <c r="FA3151" s="60"/>
      <c r="FB3151" s="60"/>
    </row>
    <row r="3152" spans="22:158" x14ac:dyDescent="0.25">
      <c r="W3152" s="33"/>
      <c r="X3152" s="33"/>
      <c r="AH3152" s="38">
        <v>100</v>
      </c>
      <c r="AI3152" s="38">
        <v>105</v>
      </c>
      <c r="AJ3152" s="38">
        <v>13100</v>
      </c>
      <c r="AK3152" s="38">
        <v>30</v>
      </c>
      <c r="AL3152" s="38">
        <v>3608858</v>
      </c>
      <c r="AM3152" s="61" t="s">
        <v>1816</v>
      </c>
      <c r="AN3152" s="61" t="s">
        <v>1688</v>
      </c>
      <c r="AO3152" s="61" t="s">
        <v>5104</v>
      </c>
      <c r="AP3152" s="61" t="s">
        <v>5036</v>
      </c>
      <c r="AQ3152" s="61" t="s">
        <v>5221</v>
      </c>
      <c r="AR3152" s="28">
        <v>901647.1</v>
      </c>
      <c r="AS3152" s="28">
        <v>1138892</v>
      </c>
      <c r="AT3152" s="28">
        <v>87250</v>
      </c>
      <c r="AU3152" s="62"/>
      <c r="DV3152" s="31" t="s">
        <v>176</v>
      </c>
      <c r="DW3152" s="31" t="s">
        <v>177</v>
      </c>
      <c r="DX3152" s="63"/>
      <c r="DY3152" s="63"/>
      <c r="DZ3152" s="63"/>
      <c r="EA3152" s="167"/>
      <c r="EB3152" s="60"/>
      <c r="EC3152" s="60"/>
      <c r="ED3152" s="60"/>
      <c r="EE3152" s="60"/>
      <c r="EF3152" s="60"/>
      <c r="EG3152" s="60"/>
      <c r="EH3152" s="60"/>
      <c r="EI3152" s="60"/>
      <c r="EJ3152" s="60"/>
      <c r="EK3152" s="60"/>
      <c r="EL3152" s="60"/>
      <c r="EM3152" s="60"/>
      <c r="EN3152" s="60"/>
      <c r="EO3152" s="60"/>
      <c r="EP3152" s="60"/>
      <c r="EQ3152" s="60"/>
      <c r="ER3152" s="60"/>
      <c r="ES3152" s="60"/>
      <c r="ET3152" s="60"/>
      <c r="EU3152" s="60"/>
      <c r="EV3152" s="60"/>
      <c r="EW3152" s="60"/>
      <c r="EX3152" s="60"/>
      <c r="EY3152" s="60"/>
      <c r="EZ3152" s="60"/>
      <c r="FA3152" s="60"/>
      <c r="FB3152" s="60"/>
    </row>
    <row r="3153" spans="22:158" x14ac:dyDescent="0.25">
      <c r="W3153" s="33"/>
      <c r="X3153" s="33"/>
      <c r="AH3153" s="38">
        <v>100</v>
      </c>
      <c r="AI3153" s="38">
        <v>105</v>
      </c>
      <c r="AJ3153" s="38">
        <v>13800</v>
      </c>
      <c r="AK3153" s="38">
        <v>30</v>
      </c>
      <c r="AL3153" s="38">
        <v>3608858</v>
      </c>
      <c r="AM3153" s="61" t="s">
        <v>1816</v>
      </c>
      <c r="AN3153" s="61" t="s">
        <v>1688</v>
      </c>
      <c r="AO3153" s="61" t="s">
        <v>5120</v>
      </c>
      <c r="AP3153" s="61" t="s">
        <v>5036</v>
      </c>
      <c r="AQ3153" s="61" t="s">
        <v>5221</v>
      </c>
      <c r="AR3153" s="28">
        <v>188338.1</v>
      </c>
      <c r="AS3153" s="28">
        <v>222740</v>
      </c>
      <c r="AT3153" s="28">
        <v>1685</v>
      </c>
      <c r="AU3153" s="62"/>
      <c r="DV3153" s="31" t="s">
        <v>176</v>
      </c>
      <c r="DW3153" s="31" t="s">
        <v>177</v>
      </c>
      <c r="DX3153" s="63"/>
      <c r="DY3153" s="63"/>
      <c r="DZ3153" s="63"/>
      <c r="EA3153" s="167"/>
      <c r="EB3153" s="60"/>
      <c r="EC3153" s="60"/>
      <c r="ED3153" s="60"/>
      <c r="EE3153" s="60"/>
      <c r="EF3153" s="60"/>
      <c r="EG3153" s="60"/>
      <c r="EH3153" s="60"/>
      <c r="EI3153" s="60"/>
      <c r="EJ3153" s="60"/>
      <c r="EK3153" s="60"/>
      <c r="EL3153" s="60"/>
      <c r="EM3153" s="60"/>
      <c r="EN3153" s="60"/>
      <c r="EO3153" s="60"/>
      <c r="EP3153" s="60"/>
      <c r="EQ3153" s="60"/>
      <c r="ER3153" s="60"/>
      <c r="ES3153" s="60"/>
      <c r="ET3153" s="60"/>
      <c r="EU3153" s="60"/>
      <c r="EV3153" s="60"/>
      <c r="EW3153" s="60"/>
      <c r="EX3153" s="60"/>
      <c r="EY3153" s="60"/>
      <c r="EZ3153" s="60"/>
      <c r="FA3153" s="60"/>
      <c r="FB3153" s="60"/>
    </row>
    <row r="3154" spans="22:158" x14ac:dyDescent="0.25">
      <c r="W3154" s="33"/>
      <c r="X3154" s="33"/>
      <c r="AH3154" s="38">
        <v>100</v>
      </c>
      <c r="AI3154" s="38">
        <v>105</v>
      </c>
      <c r="AJ3154" s="38">
        <v>13950</v>
      </c>
      <c r="AK3154" s="38">
        <v>30</v>
      </c>
      <c r="AL3154" s="38">
        <v>3608858</v>
      </c>
      <c r="AM3154" s="61" t="s">
        <v>1816</v>
      </c>
      <c r="AN3154" s="61" t="s">
        <v>1688</v>
      </c>
      <c r="AO3154" s="61" t="s">
        <v>5123</v>
      </c>
      <c r="AP3154" s="61" t="s">
        <v>5036</v>
      </c>
      <c r="AQ3154" s="61" t="s">
        <v>5221</v>
      </c>
      <c r="AR3154" s="28">
        <v>0</v>
      </c>
      <c r="AS3154" s="28">
        <v>134447</v>
      </c>
      <c r="AT3154" s="28">
        <v>0</v>
      </c>
      <c r="AU3154" s="62"/>
      <c r="DV3154" s="31" t="s">
        <v>176</v>
      </c>
      <c r="DW3154" s="31" t="s">
        <v>177</v>
      </c>
      <c r="DX3154" s="63"/>
      <c r="DY3154" s="63"/>
      <c r="DZ3154" s="63"/>
      <c r="EA3154" s="167"/>
      <c r="EB3154" s="60"/>
      <c r="EC3154" s="60"/>
      <c r="ED3154" s="60"/>
      <c r="EE3154" s="60"/>
      <c r="EF3154" s="60"/>
      <c r="EG3154" s="60"/>
      <c r="EH3154" s="60"/>
      <c r="EI3154" s="60"/>
      <c r="EJ3154" s="60"/>
      <c r="EK3154" s="60"/>
      <c r="EL3154" s="60"/>
      <c r="EM3154" s="60"/>
      <c r="EN3154" s="60"/>
      <c r="EO3154" s="60"/>
      <c r="EP3154" s="60"/>
      <c r="EQ3154" s="60"/>
      <c r="ER3154" s="60"/>
      <c r="ES3154" s="60"/>
      <c r="ET3154" s="60"/>
      <c r="EU3154" s="60"/>
      <c r="EV3154" s="60"/>
      <c r="EW3154" s="60"/>
      <c r="EX3154" s="60"/>
      <c r="EY3154" s="60"/>
      <c r="EZ3154" s="60"/>
      <c r="FA3154" s="60"/>
      <c r="FB3154" s="60"/>
    </row>
    <row r="3155" spans="22:158" x14ac:dyDescent="0.25">
      <c r="W3155" s="33"/>
      <c r="X3155" s="33"/>
      <c r="AH3155" s="38">
        <v>100</v>
      </c>
      <c r="AI3155" s="38">
        <v>105</v>
      </c>
      <c r="AJ3155" s="38">
        <v>14000</v>
      </c>
      <c r="AK3155" s="38">
        <v>30</v>
      </c>
      <c r="AL3155" s="38">
        <v>3608858</v>
      </c>
      <c r="AM3155" s="61" t="s">
        <v>1816</v>
      </c>
      <c r="AN3155" s="61" t="s">
        <v>1688</v>
      </c>
      <c r="AO3155" s="61" t="s">
        <v>5124</v>
      </c>
      <c r="AP3155" s="61" t="s">
        <v>5036</v>
      </c>
      <c r="AQ3155" s="61" t="s">
        <v>5221</v>
      </c>
      <c r="AR3155" s="28">
        <v>337939.3</v>
      </c>
      <c r="AS3155" s="28">
        <v>431364</v>
      </c>
      <c r="AT3155" s="28">
        <v>250108</v>
      </c>
      <c r="AU3155" s="62"/>
      <c r="DV3155" s="31" t="s">
        <v>176</v>
      </c>
      <c r="DW3155" s="31" t="s">
        <v>177</v>
      </c>
      <c r="DX3155" s="63"/>
      <c r="DY3155" s="63"/>
      <c r="DZ3155" s="63"/>
      <c r="EA3155" s="167"/>
      <c r="EB3155" s="60"/>
      <c r="EC3155" s="60"/>
      <c r="ED3155" s="60"/>
      <c r="EE3155" s="60"/>
      <c r="EF3155" s="60"/>
      <c r="EG3155" s="60"/>
      <c r="EH3155" s="60"/>
      <c r="EI3155" s="60"/>
      <c r="EJ3155" s="60"/>
      <c r="EK3155" s="60"/>
      <c r="EL3155" s="60"/>
      <c r="EM3155" s="60"/>
      <c r="EN3155" s="60"/>
      <c r="EO3155" s="60"/>
      <c r="EP3155" s="60"/>
      <c r="EQ3155" s="60"/>
      <c r="ER3155" s="60"/>
      <c r="ES3155" s="60"/>
      <c r="ET3155" s="60"/>
      <c r="EU3155" s="60"/>
      <c r="EV3155" s="60"/>
      <c r="EW3155" s="60"/>
      <c r="EX3155" s="60"/>
      <c r="EY3155" s="60"/>
      <c r="EZ3155" s="60"/>
      <c r="FA3155" s="60"/>
      <c r="FB3155" s="60"/>
    </row>
    <row r="3156" spans="22:158" x14ac:dyDescent="0.25">
      <c r="V3156" s="1"/>
      <c r="W3156" s="33"/>
      <c r="X3156" s="33"/>
      <c r="AH3156" s="38">
        <v>100</v>
      </c>
      <c r="AI3156" s="38">
        <v>105</v>
      </c>
      <c r="AJ3156" s="38">
        <v>14900</v>
      </c>
      <c r="AK3156" s="38">
        <v>30</v>
      </c>
      <c r="AL3156" s="38">
        <v>3608858</v>
      </c>
      <c r="AM3156" s="61" t="s">
        <v>1816</v>
      </c>
      <c r="AN3156" s="61" t="s">
        <v>1688</v>
      </c>
      <c r="AO3156" s="61" t="s">
        <v>1587</v>
      </c>
      <c r="AP3156" s="61" t="s">
        <v>5036</v>
      </c>
      <c r="AQ3156" s="61" t="s">
        <v>5221</v>
      </c>
      <c r="AR3156" s="28">
        <v>3290220.6</v>
      </c>
      <c r="AS3156" s="28">
        <v>2487733</v>
      </c>
      <c r="AT3156" s="28">
        <v>332129</v>
      </c>
      <c r="AU3156" s="62"/>
      <c r="DV3156" s="31" t="s">
        <v>176</v>
      </c>
      <c r="DW3156" s="31" t="s">
        <v>177</v>
      </c>
      <c r="DX3156" s="63"/>
      <c r="DY3156" s="63"/>
      <c r="DZ3156" s="63"/>
      <c r="EA3156" s="167"/>
      <c r="EB3156" s="60"/>
      <c r="EC3156" s="60"/>
      <c r="ED3156" s="60"/>
      <c r="EE3156" s="60"/>
      <c r="EF3156" s="60"/>
      <c r="EG3156" s="60"/>
      <c r="EH3156" s="60"/>
      <c r="EI3156" s="60"/>
      <c r="EJ3156" s="60"/>
      <c r="EK3156" s="60"/>
      <c r="EL3156" s="60"/>
      <c r="EM3156" s="60"/>
      <c r="EN3156" s="60"/>
      <c r="EO3156" s="60"/>
      <c r="EP3156" s="60"/>
      <c r="EQ3156" s="60"/>
      <c r="ER3156" s="60"/>
      <c r="ES3156" s="60"/>
      <c r="ET3156" s="60"/>
      <c r="EU3156" s="60"/>
      <c r="EV3156" s="60"/>
      <c r="EW3156" s="60"/>
      <c r="EX3156" s="60"/>
      <c r="EY3156" s="60"/>
      <c r="EZ3156" s="60"/>
      <c r="FA3156" s="60"/>
      <c r="FB3156" s="60"/>
    </row>
    <row r="3157" spans="22:158" x14ac:dyDescent="0.25">
      <c r="W3157" s="33"/>
      <c r="X3157" s="33"/>
      <c r="AH3157" s="38">
        <v>100</v>
      </c>
      <c r="AI3157" s="38">
        <v>105</v>
      </c>
      <c r="AJ3157" s="38">
        <v>16350</v>
      </c>
      <c r="AK3157" s="38">
        <v>30</v>
      </c>
      <c r="AL3157" s="38">
        <v>3608858</v>
      </c>
      <c r="AM3157" s="61" t="s">
        <v>1816</v>
      </c>
      <c r="AN3157" s="61" t="s">
        <v>1688</v>
      </c>
      <c r="AO3157" s="61" t="s">
        <v>1618</v>
      </c>
      <c r="AP3157" s="61" t="s">
        <v>5036</v>
      </c>
      <c r="AQ3157" s="61" t="s">
        <v>5221</v>
      </c>
      <c r="AR3157" s="28">
        <v>348258</v>
      </c>
      <c r="AS3157" s="28">
        <v>655343</v>
      </c>
      <c r="AT3157" s="28">
        <v>132493</v>
      </c>
      <c r="AU3157" s="62"/>
      <c r="DV3157" s="31" t="s">
        <v>176</v>
      </c>
      <c r="DW3157" s="31" t="s">
        <v>177</v>
      </c>
      <c r="DX3157" s="63"/>
      <c r="DY3157" s="63"/>
      <c r="DZ3157" s="63"/>
      <c r="EA3157" s="167"/>
      <c r="EB3157" s="60"/>
      <c r="EC3157" s="60"/>
      <c r="ED3157" s="60"/>
      <c r="EE3157" s="60"/>
      <c r="EF3157" s="60"/>
      <c r="EG3157" s="60"/>
      <c r="EH3157" s="60"/>
      <c r="EI3157" s="60"/>
      <c r="EJ3157" s="60"/>
      <c r="EK3157" s="60"/>
      <c r="EL3157" s="60"/>
      <c r="EM3157" s="60"/>
      <c r="EN3157" s="60"/>
      <c r="EO3157" s="60"/>
      <c r="EP3157" s="60"/>
      <c r="EQ3157" s="60"/>
      <c r="ER3157" s="60"/>
      <c r="ES3157" s="60"/>
      <c r="ET3157" s="60"/>
      <c r="EU3157" s="60"/>
      <c r="EV3157" s="60"/>
      <c r="EW3157" s="60"/>
      <c r="EX3157" s="60"/>
      <c r="EY3157" s="60"/>
      <c r="EZ3157" s="60"/>
      <c r="FA3157" s="60"/>
      <c r="FB3157" s="60"/>
    </row>
    <row r="3158" spans="22:158" x14ac:dyDescent="0.25">
      <c r="W3158" s="33"/>
      <c r="X3158" s="33"/>
      <c r="AH3158" s="38">
        <v>100</v>
      </c>
      <c r="AI3158" s="38">
        <v>105</v>
      </c>
      <c r="AJ3158" s="38">
        <v>16370</v>
      </c>
      <c r="AK3158" s="38">
        <v>30</v>
      </c>
      <c r="AL3158" s="38">
        <v>3608858</v>
      </c>
      <c r="AM3158" s="61" t="s">
        <v>1816</v>
      </c>
      <c r="AN3158" s="61" t="s">
        <v>1688</v>
      </c>
      <c r="AO3158" s="61" t="s">
        <v>1619</v>
      </c>
      <c r="AP3158" s="61" t="s">
        <v>5036</v>
      </c>
      <c r="AQ3158" s="61" t="s">
        <v>5221</v>
      </c>
      <c r="AR3158" s="28">
        <v>0</v>
      </c>
      <c r="AS3158" s="28">
        <v>18178</v>
      </c>
      <c r="AT3158" s="28">
        <v>0</v>
      </c>
      <c r="AU3158" s="62"/>
      <c r="DV3158" s="31" t="s">
        <v>176</v>
      </c>
      <c r="DW3158" s="31" t="s">
        <v>177</v>
      </c>
      <c r="DX3158" s="63"/>
      <c r="DY3158" s="63"/>
      <c r="DZ3158" s="63"/>
      <c r="EA3158" s="167"/>
      <c r="EB3158" s="60"/>
      <c r="EC3158" s="60"/>
      <c r="ED3158" s="60"/>
      <c r="EE3158" s="60"/>
      <c r="EF3158" s="60"/>
      <c r="EG3158" s="60"/>
      <c r="EH3158" s="60"/>
      <c r="EI3158" s="60"/>
      <c r="EJ3158" s="60"/>
      <c r="EK3158" s="60"/>
      <c r="EL3158" s="60"/>
      <c r="EM3158" s="60"/>
      <c r="EN3158" s="60"/>
      <c r="EO3158" s="60"/>
      <c r="EP3158" s="60"/>
      <c r="EQ3158" s="60"/>
      <c r="ER3158" s="60"/>
      <c r="ES3158" s="60"/>
      <c r="ET3158" s="60"/>
      <c r="EU3158" s="60"/>
      <c r="EV3158" s="60"/>
      <c r="EW3158" s="60"/>
      <c r="EX3158" s="60"/>
      <c r="EY3158" s="60"/>
      <c r="EZ3158" s="60"/>
      <c r="FA3158" s="60"/>
      <c r="FB3158" s="60"/>
    </row>
    <row r="3159" spans="22:158" x14ac:dyDescent="0.25">
      <c r="V3159" s="1"/>
      <c r="W3159" s="33"/>
      <c r="X3159" s="33"/>
      <c r="AH3159" s="38">
        <v>100</v>
      </c>
      <c r="AI3159" s="38">
        <v>105</v>
      </c>
      <c r="AJ3159" s="38">
        <v>18000</v>
      </c>
      <c r="AK3159" s="38">
        <v>30</v>
      </c>
      <c r="AL3159" s="38">
        <v>3608858</v>
      </c>
      <c r="AM3159" s="61" t="s">
        <v>1816</v>
      </c>
      <c r="AN3159" s="61" t="s">
        <v>1688</v>
      </c>
      <c r="AO3159" s="61" t="s">
        <v>1655</v>
      </c>
      <c r="AP3159" s="61" t="s">
        <v>5036</v>
      </c>
      <c r="AQ3159" s="61" t="s">
        <v>5221</v>
      </c>
      <c r="AR3159" s="28">
        <v>7782.5</v>
      </c>
      <c r="AS3159" s="28">
        <v>13177</v>
      </c>
      <c r="AT3159" s="28">
        <v>0</v>
      </c>
      <c r="AU3159" s="62"/>
      <c r="DV3159" s="31" t="s">
        <v>176</v>
      </c>
      <c r="DW3159" s="31" t="s">
        <v>177</v>
      </c>
      <c r="DX3159" s="63"/>
      <c r="DY3159" s="63"/>
      <c r="DZ3159" s="63"/>
      <c r="EA3159" s="167"/>
      <c r="EB3159" s="60"/>
      <c r="EC3159" s="60"/>
      <c r="ED3159" s="60"/>
      <c r="EE3159" s="60"/>
      <c r="EF3159" s="60"/>
      <c r="EG3159" s="60"/>
      <c r="EH3159" s="60"/>
      <c r="EI3159" s="60"/>
      <c r="EJ3159" s="60"/>
      <c r="EK3159" s="60"/>
      <c r="EL3159" s="60"/>
      <c r="EM3159" s="60"/>
      <c r="EN3159" s="60"/>
      <c r="EO3159" s="60"/>
      <c r="EP3159" s="60"/>
      <c r="EQ3159" s="60"/>
      <c r="ER3159" s="60"/>
      <c r="ES3159" s="60"/>
      <c r="ET3159" s="60"/>
      <c r="EU3159" s="60"/>
      <c r="EV3159" s="60"/>
      <c r="EW3159" s="60"/>
      <c r="EX3159" s="60"/>
      <c r="EY3159" s="60"/>
      <c r="EZ3159" s="60"/>
      <c r="FA3159" s="60"/>
      <c r="FB3159" s="60"/>
    </row>
    <row r="3160" spans="22:158" x14ac:dyDescent="0.25">
      <c r="W3160" s="33"/>
      <c r="X3160" s="33"/>
      <c r="AH3160" s="38">
        <v>100</v>
      </c>
      <c r="AI3160" s="38">
        <v>105</v>
      </c>
      <c r="AJ3160" s="38">
        <v>18400</v>
      </c>
      <c r="AK3160" s="38">
        <v>30</v>
      </c>
      <c r="AL3160" s="38">
        <v>3608858</v>
      </c>
      <c r="AM3160" s="61" t="s">
        <v>1816</v>
      </c>
      <c r="AN3160" s="61" t="s">
        <v>1688</v>
      </c>
      <c r="AO3160" s="61" t="s">
        <v>1664</v>
      </c>
      <c r="AP3160" s="61" t="s">
        <v>5036</v>
      </c>
      <c r="AQ3160" s="61" t="s">
        <v>5221</v>
      </c>
      <c r="AR3160" s="28">
        <v>960943.4</v>
      </c>
      <c r="AS3160" s="28">
        <v>1077050</v>
      </c>
      <c r="AT3160" s="28">
        <v>6084</v>
      </c>
      <c r="AU3160" s="62"/>
      <c r="DV3160" s="31" t="s">
        <v>176</v>
      </c>
      <c r="DW3160" s="31" t="s">
        <v>177</v>
      </c>
      <c r="DX3160" s="63"/>
      <c r="DY3160" s="63"/>
      <c r="DZ3160" s="63"/>
      <c r="EA3160" s="167"/>
      <c r="EB3160" s="60"/>
      <c r="EC3160" s="60"/>
      <c r="ED3160" s="60"/>
      <c r="EE3160" s="60"/>
      <c r="EF3160" s="60"/>
      <c r="EG3160" s="60"/>
      <c r="EH3160" s="60"/>
      <c r="EI3160" s="60"/>
      <c r="EJ3160" s="60"/>
      <c r="EK3160" s="60"/>
      <c r="EL3160" s="60"/>
      <c r="EM3160" s="60"/>
      <c r="EN3160" s="60"/>
      <c r="EO3160" s="60"/>
      <c r="EP3160" s="60"/>
      <c r="EQ3160" s="60"/>
      <c r="ER3160" s="60"/>
      <c r="ES3160" s="60"/>
      <c r="ET3160" s="60"/>
      <c r="EU3160" s="60"/>
      <c r="EV3160" s="60"/>
      <c r="EW3160" s="60"/>
      <c r="EX3160" s="60"/>
      <c r="EY3160" s="60"/>
      <c r="EZ3160" s="60"/>
      <c r="FA3160" s="60"/>
      <c r="FB3160" s="60"/>
    </row>
    <row r="3161" spans="22:158" x14ac:dyDescent="0.25">
      <c r="W3161" s="33"/>
      <c r="X3161" s="33"/>
      <c r="AH3161" s="38">
        <v>100</v>
      </c>
      <c r="AI3161" s="38">
        <v>105</v>
      </c>
      <c r="AJ3161" s="38">
        <v>18550</v>
      </c>
      <c r="AK3161" s="38">
        <v>30</v>
      </c>
      <c r="AL3161" s="38">
        <v>3608858</v>
      </c>
      <c r="AM3161" s="61" t="s">
        <v>1816</v>
      </c>
      <c r="AN3161" s="61" t="s">
        <v>1688</v>
      </c>
      <c r="AO3161" s="61" t="s">
        <v>1667</v>
      </c>
      <c r="AP3161" s="61" t="s">
        <v>5036</v>
      </c>
      <c r="AQ3161" s="61" t="s">
        <v>5221</v>
      </c>
      <c r="AR3161" s="28">
        <v>1091250.5</v>
      </c>
      <c r="AS3161" s="28">
        <v>1734655</v>
      </c>
      <c r="AT3161" s="28">
        <v>109097</v>
      </c>
      <c r="AU3161" s="62"/>
      <c r="DV3161" s="31" t="s">
        <v>176</v>
      </c>
      <c r="DW3161" s="31" t="s">
        <v>177</v>
      </c>
      <c r="DX3161" s="63"/>
      <c r="DY3161" s="63"/>
      <c r="DZ3161" s="63"/>
      <c r="EA3161" s="167"/>
      <c r="EB3161" s="60"/>
      <c r="EC3161" s="60"/>
      <c r="ED3161" s="60"/>
      <c r="EE3161" s="60"/>
      <c r="EF3161" s="60"/>
      <c r="EG3161" s="60"/>
      <c r="EH3161" s="60"/>
      <c r="EI3161" s="60"/>
      <c r="EJ3161" s="60"/>
      <c r="EK3161" s="60"/>
      <c r="EL3161" s="60"/>
      <c r="EM3161" s="60"/>
      <c r="EN3161" s="60"/>
      <c r="EO3161" s="60"/>
      <c r="EP3161" s="60"/>
      <c r="EQ3161" s="60"/>
      <c r="ER3161" s="60"/>
      <c r="ES3161" s="60"/>
      <c r="ET3161" s="60"/>
      <c r="EU3161" s="60"/>
      <c r="EV3161" s="60"/>
      <c r="EW3161" s="60"/>
      <c r="EX3161" s="60"/>
      <c r="EY3161" s="60"/>
      <c r="EZ3161" s="60"/>
      <c r="FA3161" s="60"/>
      <c r="FB3161" s="60"/>
    </row>
    <row r="3162" spans="22:158" x14ac:dyDescent="0.25">
      <c r="W3162" s="33"/>
      <c r="X3162" s="33"/>
      <c r="AH3162" s="38">
        <v>100</v>
      </c>
      <c r="AI3162" s="38">
        <v>110</v>
      </c>
      <c r="AJ3162" s="38">
        <v>11720</v>
      </c>
      <c r="AK3162" s="38">
        <v>30</v>
      </c>
      <c r="AL3162" s="38">
        <v>3608858</v>
      </c>
      <c r="AM3162" s="61" t="s">
        <v>1816</v>
      </c>
      <c r="AN3162" s="61" t="s">
        <v>1696</v>
      </c>
      <c r="AO3162" s="61" t="s">
        <v>5078</v>
      </c>
      <c r="AP3162" s="61" t="s">
        <v>5036</v>
      </c>
      <c r="AQ3162" s="61" t="s">
        <v>5221</v>
      </c>
      <c r="AR3162" s="28">
        <v>4915.3</v>
      </c>
      <c r="AS3162" s="28">
        <v>0</v>
      </c>
      <c r="AT3162" s="28">
        <v>0</v>
      </c>
      <c r="AU3162" s="62"/>
      <c r="DV3162" s="31" t="s">
        <v>176</v>
      </c>
      <c r="DW3162" s="31" t="s">
        <v>178</v>
      </c>
      <c r="DX3162" s="63"/>
      <c r="DY3162" s="63"/>
      <c r="DZ3162" s="63"/>
      <c r="EA3162" s="167"/>
      <c r="EB3162" s="60"/>
      <c r="EC3162" s="60"/>
      <c r="ED3162" s="60"/>
      <c r="EE3162" s="60"/>
      <c r="EF3162" s="60"/>
      <c r="EG3162" s="60"/>
      <c r="EH3162" s="60"/>
      <c r="EI3162" s="60"/>
      <c r="EJ3162" s="60"/>
      <c r="EK3162" s="60"/>
      <c r="EL3162" s="60"/>
      <c r="EM3162" s="60"/>
      <c r="EN3162" s="60"/>
      <c r="EO3162" s="60"/>
      <c r="EP3162" s="60"/>
      <c r="EQ3162" s="60"/>
      <c r="ER3162" s="60"/>
      <c r="ES3162" s="60"/>
      <c r="ET3162" s="60"/>
      <c r="EU3162" s="60"/>
      <c r="EV3162" s="60"/>
      <c r="EW3162" s="60"/>
      <c r="EX3162" s="60"/>
      <c r="EY3162" s="60"/>
      <c r="EZ3162" s="60"/>
      <c r="FA3162" s="60"/>
      <c r="FB3162" s="60"/>
    </row>
    <row r="3163" spans="22:158" x14ac:dyDescent="0.25">
      <c r="W3163" s="33"/>
      <c r="X3163" s="33"/>
      <c r="AH3163" s="38">
        <v>100</v>
      </c>
      <c r="AI3163" s="38">
        <v>110</v>
      </c>
      <c r="AJ3163" s="38">
        <v>12700</v>
      </c>
      <c r="AK3163" s="38">
        <v>30</v>
      </c>
      <c r="AL3163" s="38">
        <v>3608858</v>
      </c>
      <c r="AM3163" s="61" t="s">
        <v>1816</v>
      </c>
      <c r="AN3163" s="61" t="s">
        <v>1696</v>
      </c>
      <c r="AO3163" s="61" t="s">
        <v>5096</v>
      </c>
      <c r="AP3163" s="61" t="s">
        <v>5036</v>
      </c>
      <c r="AQ3163" s="61" t="s">
        <v>5221</v>
      </c>
      <c r="AR3163" s="28">
        <v>0</v>
      </c>
      <c r="AS3163" s="28">
        <v>0</v>
      </c>
      <c r="AT3163" s="28">
        <v>830</v>
      </c>
      <c r="AU3163" s="62"/>
      <c r="DV3163" s="31" t="s">
        <v>176</v>
      </c>
      <c r="DW3163" s="31" t="s">
        <v>178</v>
      </c>
      <c r="DX3163" s="63"/>
      <c r="DY3163" s="63"/>
      <c r="DZ3163" s="63"/>
      <c r="EA3163" s="167"/>
      <c r="EB3163" s="60"/>
      <c r="EC3163" s="60"/>
      <c r="ED3163" s="60"/>
      <c r="EE3163" s="60"/>
      <c r="EF3163" s="60"/>
      <c r="EG3163" s="60"/>
      <c r="EH3163" s="60"/>
      <c r="EI3163" s="60"/>
      <c r="EJ3163" s="60"/>
      <c r="EK3163" s="60"/>
      <c r="EL3163" s="60"/>
      <c r="EM3163" s="60"/>
      <c r="EN3163" s="60"/>
      <c r="EO3163" s="60"/>
      <c r="EP3163" s="60"/>
      <c r="EQ3163" s="60"/>
      <c r="ER3163" s="60"/>
      <c r="ES3163" s="60"/>
      <c r="ET3163" s="60"/>
      <c r="EU3163" s="60"/>
      <c r="EV3163" s="60"/>
      <c r="EW3163" s="60"/>
      <c r="EX3163" s="60"/>
      <c r="EY3163" s="60"/>
      <c r="EZ3163" s="60"/>
      <c r="FA3163" s="60"/>
      <c r="FB3163" s="60"/>
    </row>
    <row r="3164" spans="22:158" x14ac:dyDescent="0.25">
      <c r="V3164" s="1"/>
      <c r="W3164" s="33"/>
      <c r="X3164" s="33"/>
      <c r="AH3164" s="38">
        <v>100</v>
      </c>
      <c r="AI3164" s="38">
        <v>110</v>
      </c>
      <c r="AJ3164" s="38">
        <v>14650</v>
      </c>
      <c r="AK3164" s="38">
        <v>30</v>
      </c>
      <c r="AL3164" s="38">
        <v>3608858</v>
      </c>
      <c r="AM3164" s="61" t="s">
        <v>1816</v>
      </c>
      <c r="AN3164" s="61" t="s">
        <v>1696</v>
      </c>
      <c r="AO3164" s="61" t="s">
        <v>1581</v>
      </c>
      <c r="AP3164" s="61" t="s">
        <v>5036</v>
      </c>
      <c r="AQ3164" s="61" t="s">
        <v>5221</v>
      </c>
      <c r="AR3164" s="28">
        <v>0</v>
      </c>
      <c r="AS3164" s="28">
        <v>2253</v>
      </c>
      <c r="AT3164" s="28">
        <v>128862</v>
      </c>
      <c r="AU3164" s="62"/>
      <c r="DV3164" s="31" t="s">
        <v>176</v>
      </c>
      <c r="DW3164" s="31" t="s">
        <v>178</v>
      </c>
      <c r="DX3164" s="63"/>
      <c r="DY3164" s="63"/>
      <c r="DZ3164" s="63"/>
      <c r="EA3164" s="167"/>
      <c r="EB3164" s="60"/>
      <c r="EC3164" s="60"/>
      <c r="ED3164" s="60"/>
      <c r="EE3164" s="60"/>
      <c r="EF3164" s="60"/>
      <c r="EG3164" s="60"/>
      <c r="EH3164" s="60"/>
      <c r="EI3164" s="60"/>
      <c r="EJ3164" s="60"/>
      <c r="EK3164" s="60"/>
      <c r="EL3164" s="60"/>
      <c r="EM3164" s="60"/>
      <c r="EN3164" s="60"/>
      <c r="EO3164" s="60"/>
      <c r="EP3164" s="60"/>
      <c r="EQ3164" s="60"/>
      <c r="ER3164" s="60"/>
      <c r="ES3164" s="60"/>
      <c r="ET3164" s="60"/>
      <c r="EU3164" s="60"/>
      <c r="EV3164" s="60"/>
      <c r="EW3164" s="60"/>
      <c r="EX3164" s="60"/>
      <c r="EY3164" s="60"/>
      <c r="EZ3164" s="60"/>
      <c r="FA3164" s="60"/>
      <c r="FB3164" s="60"/>
    </row>
    <row r="3165" spans="22:158" x14ac:dyDescent="0.25">
      <c r="W3165" s="33"/>
      <c r="X3165" s="33"/>
      <c r="AH3165" s="38">
        <v>100</v>
      </c>
      <c r="AI3165" s="38">
        <v>110</v>
      </c>
      <c r="AJ3165" s="38">
        <v>15050</v>
      </c>
      <c r="AK3165" s="38">
        <v>30</v>
      </c>
      <c r="AL3165" s="38">
        <v>3608858</v>
      </c>
      <c r="AM3165" s="61" t="s">
        <v>1816</v>
      </c>
      <c r="AN3165" s="61" t="s">
        <v>1696</v>
      </c>
      <c r="AO3165" s="61" t="s">
        <v>1591</v>
      </c>
      <c r="AP3165" s="61" t="s">
        <v>5036</v>
      </c>
      <c r="AQ3165" s="61" t="s">
        <v>5221</v>
      </c>
      <c r="AR3165" s="28">
        <v>47458.400000000001</v>
      </c>
      <c r="AS3165" s="28">
        <v>22769</v>
      </c>
      <c r="AT3165" s="28">
        <v>17699</v>
      </c>
      <c r="AU3165" s="62"/>
      <c r="DV3165" s="31" t="s">
        <v>176</v>
      </c>
      <c r="DW3165" s="31" t="s">
        <v>178</v>
      </c>
      <c r="DX3165" s="63"/>
      <c r="DY3165" s="63"/>
      <c r="DZ3165" s="63"/>
      <c r="EA3165" s="167"/>
      <c r="EB3165" s="60"/>
      <c r="EC3165" s="60"/>
      <c r="ED3165" s="60"/>
      <c r="EE3165" s="60"/>
      <c r="EF3165" s="60"/>
      <c r="EG3165" s="60"/>
      <c r="EH3165" s="60"/>
      <c r="EI3165" s="60"/>
      <c r="EJ3165" s="60"/>
      <c r="EK3165" s="60"/>
      <c r="EL3165" s="60"/>
      <c r="EM3165" s="60"/>
      <c r="EN3165" s="60"/>
      <c r="EO3165" s="60"/>
      <c r="EP3165" s="60"/>
      <c r="EQ3165" s="60"/>
      <c r="ER3165" s="60"/>
      <c r="ES3165" s="60"/>
      <c r="ET3165" s="60"/>
      <c r="EU3165" s="60"/>
      <c r="EV3165" s="60"/>
      <c r="EW3165" s="60"/>
      <c r="EX3165" s="60"/>
      <c r="EY3165" s="60"/>
      <c r="EZ3165" s="60"/>
      <c r="FA3165" s="60"/>
      <c r="FB3165" s="60"/>
    </row>
    <row r="3166" spans="22:158" x14ac:dyDescent="0.25">
      <c r="W3166" s="33"/>
      <c r="X3166" s="33"/>
      <c r="AH3166" s="38">
        <v>100</v>
      </c>
      <c r="AI3166" s="38">
        <v>110</v>
      </c>
      <c r="AJ3166" s="38">
        <v>15650</v>
      </c>
      <c r="AK3166" s="38">
        <v>30</v>
      </c>
      <c r="AL3166" s="38">
        <v>3608858</v>
      </c>
      <c r="AM3166" s="61" t="s">
        <v>1816</v>
      </c>
      <c r="AN3166" s="61" t="s">
        <v>1696</v>
      </c>
      <c r="AO3166" s="61" t="s">
        <v>1604</v>
      </c>
      <c r="AP3166" s="61" t="s">
        <v>5036</v>
      </c>
      <c r="AQ3166" s="61" t="s">
        <v>5221</v>
      </c>
      <c r="AR3166" s="28">
        <v>0</v>
      </c>
      <c r="AS3166" s="28">
        <v>0</v>
      </c>
      <c r="AT3166" s="28">
        <v>3180</v>
      </c>
      <c r="AU3166" s="62"/>
      <c r="DV3166" s="31" t="s">
        <v>176</v>
      </c>
      <c r="DW3166" s="31" t="s">
        <v>178</v>
      </c>
      <c r="DX3166" s="63"/>
      <c r="DY3166" s="63"/>
      <c r="DZ3166" s="63"/>
      <c r="EA3166" s="167"/>
      <c r="EB3166" s="60"/>
      <c r="EC3166" s="60"/>
      <c r="ED3166" s="60"/>
      <c r="EE3166" s="60"/>
      <c r="EF3166" s="60"/>
      <c r="EG3166" s="60"/>
      <c r="EH3166" s="60"/>
      <c r="EI3166" s="60"/>
      <c r="EJ3166" s="60"/>
      <c r="EK3166" s="60"/>
      <c r="EL3166" s="60"/>
      <c r="EM3166" s="60"/>
      <c r="EN3166" s="60"/>
      <c r="EO3166" s="60"/>
      <c r="EP3166" s="60"/>
      <c r="EQ3166" s="60"/>
      <c r="ER3166" s="60"/>
      <c r="ES3166" s="60"/>
      <c r="ET3166" s="60"/>
      <c r="EU3166" s="60"/>
      <c r="EV3166" s="60"/>
      <c r="EW3166" s="60"/>
      <c r="EX3166" s="60"/>
      <c r="EY3166" s="60"/>
      <c r="EZ3166" s="60"/>
      <c r="FA3166" s="60"/>
      <c r="FB3166" s="60"/>
    </row>
    <row r="3167" spans="22:158" x14ac:dyDescent="0.25">
      <c r="V3167" s="1"/>
      <c r="W3167" s="33"/>
      <c r="X3167" s="33"/>
      <c r="AH3167" s="38">
        <v>100</v>
      </c>
      <c r="AI3167" s="38">
        <v>110</v>
      </c>
      <c r="AJ3167" s="38">
        <v>16400</v>
      </c>
      <c r="AK3167" s="38">
        <v>30</v>
      </c>
      <c r="AL3167" s="38">
        <v>3608858</v>
      </c>
      <c r="AM3167" s="61" t="s">
        <v>1816</v>
      </c>
      <c r="AN3167" s="61" t="s">
        <v>1696</v>
      </c>
      <c r="AO3167" s="61" t="s">
        <v>1620</v>
      </c>
      <c r="AP3167" s="61" t="s">
        <v>5036</v>
      </c>
      <c r="AQ3167" s="61" t="s">
        <v>5221</v>
      </c>
      <c r="AR3167" s="28">
        <v>373171.3</v>
      </c>
      <c r="AS3167" s="28">
        <v>107380</v>
      </c>
      <c r="AT3167" s="28">
        <v>167586</v>
      </c>
      <c r="AU3167" s="62"/>
      <c r="DV3167" s="31" t="s">
        <v>176</v>
      </c>
      <c r="DW3167" s="31" t="s">
        <v>178</v>
      </c>
      <c r="DX3167" s="63"/>
      <c r="DY3167" s="63"/>
      <c r="DZ3167" s="63"/>
      <c r="EA3167" s="167"/>
      <c r="EB3167" s="60"/>
      <c r="EC3167" s="60"/>
      <c r="ED3167" s="60"/>
      <c r="EE3167" s="60"/>
      <c r="EF3167" s="60"/>
      <c r="EG3167" s="60"/>
      <c r="EH3167" s="60"/>
      <c r="EI3167" s="60"/>
      <c r="EJ3167" s="60"/>
      <c r="EK3167" s="60"/>
      <c r="EL3167" s="60"/>
      <c r="EM3167" s="60"/>
      <c r="EN3167" s="60"/>
      <c r="EO3167" s="60"/>
      <c r="EP3167" s="60"/>
      <c r="EQ3167" s="60"/>
      <c r="ER3167" s="60"/>
      <c r="ES3167" s="60"/>
      <c r="ET3167" s="60"/>
      <c r="EU3167" s="60"/>
      <c r="EV3167" s="60"/>
      <c r="EW3167" s="60"/>
      <c r="EX3167" s="60"/>
      <c r="EY3167" s="60"/>
      <c r="EZ3167" s="60"/>
      <c r="FA3167" s="60"/>
      <c r="FB3167" s="60"/>
    </row>
    <row r="3168" spans="22:158" x14ac:dyDescent="0.25">
      <c r="W3168" s="33"/>
      <c r="X3168" s="33"/>
      <c r="AH3168" s="38">
        <v>100</v>
      </c>
      <c r="AI3168" s="38">
        <v>110</v>
      </c>
      <c r="AJ3168" s="38">
        <v>17000</v>
      </c>
      <c r="AK3168" s="38">
        <v>30</v>
      </c>
      <c r="AL3168" s="38">
        <v>3608858</v>
      </c>
      <c r="AM3168" s="61" t="s">
        <v>1816</v>
      </c>
      <c r="AN3168" s="61" t="s">
        <v>1696</v>
      </c>
      <c r="AO3168" s="61" t="s">
        <v>1633</v>
      </c>
      <c r="AP3168" s="61" t="s">
        <v>5036</v>
      </c>
      <c r="AQ3168" s="61" t="s">
        <v>5221</v>
      </c>
      <c r="AR3168" s="28">
        <v>0</v>
      </c>
      <c r="AS3168" s="28">
        <v>13</v>
      </c>
      <c r="AT3168" s="28">
        <v>0</v>
      </c>
      <c r="AU3168" s="62"/>
      <c r="DV3168" s="31" t="s">
        <v>176</v>
      </c>
      <c r="DW3168" s="31" t="s">
        <v>178</v>
      </c>
      <c r="DX3168" s="63"/>
      <c r="DY3168" s="63"/>
      <c r="DZ3168" s="63"/>
      <c r="EA3168" s="167"/>
      <c r="EB3168" s="60"/>
      <c r="EC3168" s="60"/>
      <c r="ED3168" s="60"/>
      <c r="EE3168" s="60"/>
      <c r="EF3168" s="60"/>
      <c r="EG3168" s="60"/>
      <c r="EH3168" s="60"/>
      <c r="EI3168" s="60"/>
      <c r="EJ3168" s="60"/>
      <c r="EK3168" s="60"/>
      <c r="EL3168" s="60"/>
      <c r="EM3168" s="60"/>
      <c r="EN3168" s="60"/>
      <c r="EO3168" s="60"/>
      <c r="EP3168" s="60"/>
      <c r="EQ3168" s="60"/>
      <c r="ER3168" s="60"/>
      <c r="ES3168" s="60"/>
      <c r="ET3168" s="60"/>
      <c r="EU3168" s="60"/>
      <c r="EV3168" s="60"/>
      <c r="EW3168" s="60"/>
      <c r="EX3168" s="60"/>
      <c r="EY3168" s="60"/>
      <c r="EZ3168" s="60"/>
      <c r="FA3168" s="60"/>
      <c r="FB3168" s="60"/>
    </row>
    <row r="3169" spans="22:158" x14ac:dyDescent="0.25">
      <c r="V3169" s="1"/>
      <c r="W3169" s="33"/>
      <c r="X3169" s="33"/>
      <c r="AH3169" s="38">
        <v>100</v>
      </c>
      <c r="AI3169" s="38">
        <v>110</v>
      </c>
      <c r="AJ3169" s="38">
        <v>17620</v>
      </c>
      <c r="AK3169" s="38">
        <v>30</v>
      </c>
      <c r="AL3169" s="38">
        <v>3608858</v>
      </c>
      <c r="AM3169" s="61" t="s">
        <v>1816</v>
      </c>
      <c r="AN3169" s="61" t="s">
        <v>1696</v>
      </c>
      <c r="AO3169" s="61" t="s">
        <v>1646</v>
      </c>
      <c r="AP3169" s="61" t="s">
        <v>5036</v>
      </c>
      <c r="AQ3169" s="61" t="s">
        <v>5221</v>
      </c>
      <c r="AR3169" s="28">
        <v>67572.7</v>
      </c>
      <c r="AS3169" s="28">
        <v>1384</v>
      </c>
      <c r="AT3169" s="28">
        <v>0</v>
      </c>
      <c r="AU3169" s="62"/>
      <c r="DV3169" s="31" t="s">
        <v>176</v>
      </c>
      <c r="DW3169" s="31" t="s">
        <v>178</v>
      </c>
      <c r="DX3169" s="63"/>
      <c r="DY3169" s="63"/>
      <c r="DZ3169" s="63"/>
      <c r="EA3169" s="167"/>
      <c r="EB3169" s="60"/>
      <c r="EC3169" s="60"/>
      <c r="ED3169" s="60"/>
      <c r="EE3169" s="60"/>
      <c r="EF3169" s="60"/>
      <c r="EG3169" s="60"/>
      <c r="EH3169" s="60"/>
      <c r="EI3169" s="60"/>
      <c r="EJ3169" s="60"/>
      <c r="EK3169" s="60"/>
      <c r="EL3169" s="60"/>
      <c r="EM3169" s="60"/>
      <c r="EN3169" s="60"/>
      <c r="EO3169" s="60"/>
      <c r="EP3169" s="60"/>
      <c r="EQ3169" s="60"/>
      <c r="ER3169" s="60"/>
      <c r="ES3169" s="60"/>
      <c r="ET3169" s="60"/>
      <c r="EU3169" s="60"/>
      <c r="EV3169" s="60"/>
      <c r="EW3169" s="60"/>
      <c r="EX3169" s="60"/>
      <c r="EY3169" s="60"/>
      <c r="EZ3169" s="60"/>
      <c r="FA3169" s="60"/>
      <c r="FB3169" s="60"/>
    </row>
    <row r="3170" spans="22:158" x14ac:dyDescent="0.25">
      <c r="W3170" s="33"/>
      <c r="X3170" s="33"/>
      <c r="AH3170" s="38">
        <v>100</v>
      </c>
      <c r="AI3170" s="38">
        <v>115</v>
      </c>
      <c r="AJ3170" s="38">
        <v>16900</v>
      </c>
      <c r="AK3170" s="38">
        <v>30</v>
      </c>
      <c r="AL3170" s="38">
        <v>3608858</v>
      </c>
      <c r="AM3170" s="61" t="s">
        <v>1816</v>
      </c>
      <c r="AN3170" s="61" t="s">
        <v>1697</v>
      </c>
      <c r="AO3170" s="61" t="s">
        <v>1631</v>
      </c>
      <c r="AP3170" s="61" t="s">
        <v>5036</v>
      </c>
      <c r="AQ3170" s="61" t="s">
        <v>5221</v>
      </c>
      <c r="AR3170" s="28">
        <v>12322.3</v>
      </c>
      <c r="AS3170" s="28">
        <v>0</v>
      </c>
      <c r="AT3170" s="28">
        <v>0</v>
      </c>
      <c r="AU3170" s="62"/>
      <c r="DV3170" s="31" t="s">
        <v>176</v>
      </c>
      <c r="DW3170" s="31" t="s">
        <v>179</v>
      </c>
      <c r="DX3170" s="63"/>
      <c r="DY3170" s="63"/>
      <c r="DZ3170" s="63"/>
      <c r="EA3170" s="167"/>
      <c r="EB3170" s="60"/>
      <c r="EC3170" s="60"/>
      <c r="ED3170" s="60"/>
      <c r="EE3170" s="60"/>
      <c r="EF3170" s="60"/>
      <c r="EG3170" s="60"/>
      <c r="EH3170" s="60"/>
      <c r="EI3170" s="60"/>
      <c r="EJ3170" s="60"/>
      <c r="EK3170" s="60"/>
      <c r="EL3170" s="60"/>
      <c r="EM3170" s="60"/>
      <c r="EN3170" s="60"/>
      <c r="EO3170" s="60"/>
      <c r="EP3170" s="60"/>
      <c r="EQ3170" s="60"/>
      <c r="ER3170" s="60"/>
      <c r="ES3170" s="60"/>
      <c r="ET3170" s="60"/>
      <c r="EU3170" s="60"/>
      <c r="EV3170" s="60"/>
      <c r="EW3170" s="60"/>
      <c r="EX3170" s="60"/>
      <c r="EY3170" s="60"/>
      <c r="EZ3170" s="60"/>
      <c r="FA3170" s="60"/>
      <c r="FB3170" s="60"/>
    </row>
    <row r="3171" spans="22:158" x14ac:dyDescent="0.25">
      <c r="W3171" s="33"/>
      <c r="X3171" s="33"/>
      <c r="AH3171" s="38">
        <v>100</v>
      </c>
      <c r="AI3171" s="38">
        <v>115</v>
      </c>
      <c r="AJ3171" s="38">
        <v>16950</v>
      </c>
      <c r="AK3171" s="38">
        <v>30</v>
      </c>
      <c r="AL3171" s="38">
        <v>3608858</v>
      </c>
      <c r="AM3171" s="61" t="s">
        <v>1816</v>
      </c>
      <c r="AN3171" s="61" t="s">
        <v>1697</v>
      </c>
      <c r="AO3171" s="61" t="s">
        <v>1632</v>
      </c>
      <c r="AP3171" s="61" t="s">
        <v>5036</v>
      </c>
      <c r="AQ3171" s="61" t="s">
        <v>5221</v>
      </c>
      <c r="AR3171" s="28">
        <v>6512.3</v>
      </c>
      <c r="AS3171" s="28">
        <v>30984</v>
      </c>
      <c r="AT3171" s="28">
        <v>16178</v>
      </c>
      <c r="AU3171" s="62"/>
      <c r="DV3171" s="31" t="s">
        <v>176</v>
      </c>
      <c r="DW3171" s="31" t="s">
        <v>179</v>
      </c>
      <c r="DX3171" s="63"/>
      <c r="DY3171" s="63"/>
      <c r="DZ3171" s="63"/>
      <c r="EA3171" s="167"/>
      <c r="EB3171" s="60"/>
      <c r="EC3171" s="60"/>
      <c r="ED3171" s="60"/>
      <c r="EE3171" s="60"/>
      <c r="EF3171" s="60"/>
      <c r="EG3171" s="60"/>
      <c r="EH3171" s="60"/>
      <c r="EI3171" s="60"/>
      <c r="EJ3171" s="60"/>
      <c r="EK3171" s="60"/>
      <c r="EL3171" s="60"/>
      <c r="EM3171" s="60"/>
      <c r="EN3171" s="60"/>
      <c r="EO3171" s="60"/>
      <c r="EP3171" s="60"/>
      <c r="EQ3171" s="60"/>
      <c r="ER3171" s="60"/>
      <c r="ES3171" s="60"/>
      <c r="ET3171" s="60"/>
      <c r="EU3171" s="60"/>
      <c r="EV3171" s="60"/>
      <c r="EW3171" s="60"/>
      <c r="EX3171" s="60"/>
      <c r="EY3171" s="60"/>
      <c r="EZ3171" s="60"/>
      <c r="FA3171" s="60"/>
      <c r="FB3171" s="60"/>
    </row>
    <row r="3172" spans="22:158" x14ac:dyDescent="0.25">
      <c r="W3172" s="33"/>
      <c r="X3172" s="33"/>
      <c r="AH3172" s="38">
        <v>100</v>
      </c>
      <c r="AI3172" s="38">
        <v>115</v>
      </c>
      <c r="AJ3172" s="38">
        <v>18350</v>
      </c>
      <c r="AK3172" s="38">
        <v>30</v>
      </c>
      <c r="AL3172" s="38">
        <v>3608858</v>
      </c>
      <c r="AM3172" s="61" t="s">
        <v>1816</v>
      </c>
      <c r="AN3172" s="61" t="s">
        <v>1697</v>
      </c>
      <c r="AO3172" s="61" t="s">
        <v>1663</v>
      </c>
      <c r="AP3172" s="61" t="s">
        <v>5036</v>
      </c>
      <c r="AQ3172" s="61" t="s">
        <v>5221</v>
      </c>
      <c r="AR3172" s="28">
        <v>27026.6</v>
      </c>
      <c r="AS3172" s="28">
        <v>21090</v>
      </c>
      <c r="AT3172" s="28">
        <v>42035</v>
      </c>
      <c r="AU3172" s="62"/>
      <c r="DV3172" s="31" t="s">
        <v>176</v>
      </c>
      <c r="DW3172" s="31" t="s">
        <v>179</v>
      </c>
      <c r="DX3172" s="63"/>
      <c r="DY3172" s="63"/>
      <c r="DZ3172" s="63"/>
      <c r="EA3172" s="167"/>
      <c r="EB3172" s="60"/>
      <c r="EC3172" s="60"/>
      <c r="ED3172" s="60"/>
      <c r="EE3172" s="60"/>
      <c r="EF3172" s="60"/>
      <c r="EG3172" s="60"/>
      <c r="EH3172" s="60"/>
      <c r="EI3172" s="60"/>
      <c r="EJ3172" s="60"/>
      <c r="EK3172" s="60"/>
      <c r="EL3172" s="60"/>
      <c r="EM3172" s="60"/>
      <c r="EN3172" s="60"/>
      <c r="EO3172" s="60"/>
      <c r="EP3172" s="60"/>
      <c r="EQ3172" s="60"/>
      <c r="ER3172" s="60"/>
      <c r="ES3172" s="60"/>
      <c r="ET3172" s="60"/>
      <c r="EU3172" s="60"/>
      <c r="EV3172" s="60"/>
      <c r="EW3172" s="60"/>
      <c r="EX3172" s="60"/>
      <c r="EY3172" s="60"/>
      <c r="EZ3172" s="60"/>
      <c r="FA3172" s="60"/>
      <c r="FB3172" s="60"/>
    </row>
    <row r="3173" spans="22:158" x14ac:dyDescent="0.25">
      <c r="W3173" s="33"/>
      <c r="X3173" s="33"/>
      <c r="AH3173" s="38">
        <v>100</v>
      </c>
      <c r="AI3173" s="38">
        <v>115</v>
      </c>
      <c r="AJ3173" s="38">
        <v>18450</v>
      </c>
      <c r="AK3173" s="38">
        <v>30</v>
      </c>
      <c r="AL3173" s="38">
        <v>3608858</v>
      </c>
      <c r="AM3173" s="61" t="s">
        <v>1816</v>
      </c>
      <c r="AN3173" s="61" t="s">
        <v>1697</v>
      </c>
      <c r="AO3173" s="61" t="s">
        <v>1665</v>
      </c>
      <c r="AP3173" s="61" t="s">
        <v>5036</v>
      </c>
      <c r="AQ3173" s="61" t="s">
        <v>5221</v>
      </c>
      <c r="AR3173" s="28">
        <v>6765.7</v>
      </c>
      <c r="AS3173" s="28">
        <v>7979</v>
      </c>
      <c r="AT3173" s="28">
        <v>111593</v>
      </c>
      <c r="AU3173" s="62"/>
      <c r="DV3173" s="31" t="s">
        <v>176</v>
      </c>
      <c r="DW3173" s="31" t="s">
        <v>179</v>
      </c>
      <c r="DX3173" s="63"/>
      <c r="DY3173" s="63"/>
      <c r="DZ3173" s="63"/>
      <c r="EA3173" s="167"/>
      <c r="EB3173" s="60"/>
      <c r="EC3173" s="60"/>
      <c r="ED3173" s="60"/>
      <c r="EE3173" s="60"/>
      <c r="EF3173" s="60"/>
      <c r="EG3173" s="60"/>
      <c r="EH3173" s="60"/>
      <c r="EI3173" s="60"/>
      <c r="EJ3173" s="60"/>
      <c r="EK3173" s="60"/>
      <c r="EL3173" s="60"/>
      <c r="EM3173" s="60"/>
      <c r="EN3173" s="60"/>
      <c r="EO3173" s="60"/>
      <c r="EP3173" s="60"/>
      <c r="EQ3173" s="60"/>
      <c r="ER3173" s="60"/>
      <c r="ES3173" s="60"/>
      <c r="ET3173" s="60"/>
      <c r="EU3173" s="60"/>
      <c r="EV3173" s="60"/>
      <c r="EW3173" s="60"/>
      <c r="EX3173" s="60"/>
      <c r="EY3173" s="60"/>
      <c r="EZ3173" s="60"/>
      <c r="FA3173" s="60"/>
      <c r="FB3173" s="60"/>
    </row>
    <row r="3174" spans="22:158" x14ac:dyDescent="0.25">
      <c r="W3174" s="33"/>
      <c r="X3174" s="33"/>
      <c r="AH3174" s="38">
        <v>100</v>
      </c>
      <c r="AI3174" s="38">
        <v>120</v>
      </c>
      <c r="AJ3174" s="38">
        <v>10250</v>
      </c>
      <c r="AK3174" s="38">
        <v>30</v>
      </c>
      <c r="AL3174" s="38">
        <v>3608858</v>
      </c>
      <c r="AM3174" s="61" t="s">
        <v>1816</v>
      </c>
      <c r="AN3174" s="61" t="s">
        <v>1689</v>
      </c>
      <c r="AO3174" s="61" t="s">
        <v>5048</v>
      </c>
      <c r="AP3174" s="61" t="s">
        <v>5036</v>
      </c>
      <c r="AQ3174" s="61" t="s">
        <v>5221</v>
      </c>
      <c r="AR3174" s="28">
        <v>17533.8</v>
      </c>
      <c r="AS3174" s="28">
        <v>855879</v>
      </c>
      <c r="AT3174" s="28">
        <v>688318</v>
      </c>
      <c r="AU3174" s="62"/>
      <c r="DV3174" s="31" t="s">
        <v>176</v>
      </c>
      <c r="DW3174" s="31" t="s">
        <v>180</v>
      </c>
      <c r="DX3174" s="63"/>
      <c r="DY3174" s="63"/>
      <c r="DZ3174" s="63"/>
      <c r="EA3174" s="167"/>
      <c r="EB3174" s="60"/>
      <c r="EC3174" s="60"/>
      <c r="ED3174" s="60"/>
      <c r="EE3174" s="60"/>
      <c r="EF3174" s="60"/>
      <c r="EG3174" s="60"/>
      <c r="EH3174" s="60"/>
      <c r="EI3174" s="60"/>
      <c r="EJ3174" s="60"/>
      <c r="EK3174" s="60"/>
      <c r="EL3174" s="60"/>
      <c r="EM3174" s="60"/>
      <c r="EN3174" s="60"/>
      <c r="EO3174" s="60"/>
      <c r="EP3174" s="60"/>
      <c r="EQ3174" s="60"/>
      <c r="ER3174" s="60"/>
      <c r="ES3174" s="60"/>
      <c r="ET3174" s="60"/>
      <c r="EU3174" s="60"/>
      <c r="EV3174" s="60"/>
      <c r="EW3174" s="60"/>
      <c r="EX3174" s="60"/>
      <c r="EY3174" s="60"/>
      <c r="EZ3174" s="60"/>
      <c r="FA3174" s="60"/>
      <c r="FB3174" s="60"/>
    </row>
    <row r="3175" spans="22:158" x14ac:dyDescent="0.25">
      <c r="W3175" s="33"/>
      <c r="X3175" s="33"/>
      <c r="AH3175" s="38">
        <v>100</v>
      </c>
      <c r="AI3175" s="38">
        <v>120</v>
      </c>
      <c r="AJ3175" s="38">
        <v>11350</v>
      </c>
      <c r="AK3175" s="38">
        <v>30</v>
      </c>
      <c r="AL3175" s="38">
        <v>3608858</v>
      </c>
      <c r="AM3175" s="61" t="s">
        <v>1816</v>
      </c>
      <c r="AN3175" s="61" t="s">
        <v>1689</v>
      </c>
      <c r="AO3175" s="61" t="s">
        <v>5070</v>
      </c>
      <c r="AP3175" s="61" t="s">
        <v>5036</v>
      </c>
      <c r="AQ3175" s="61" t="s">
        <v>5221</v>
      </c>
      <c r="AR3175" s="28">
        <v>255862.3</v>
      </c>
      <c r="AS3175" s="28">
        <v>48362</v>
      </c>
      <c r="AT3175" s="28">
        <v>17408</v>
      </c>
      <c r="AU3175" s="62"/>
      <c r="DV3175" s="31" t="s">
        <v>176</v>
      </c>
      <c r="DW3175" s="31" t="s">
        <v>180</v>
      </c>
      <c r="DX3175" s="63"/>
      <c r="DY3175" s="63"/>
      <c r="DZ3175" s="63"/>
      <c r="EA3175" s="167"/>
      <c r="EB3175" s="60"/>
      <c r="EC3175" s="60"/>
      <c r="ED3175" s="60"/>
      <c r="EE3175" s="60"/>
      <c r="EF3175" s="60"/>
      <c r="EG3175" s="60"/>
      <c r="EH3175" s="60"/>
      <c r="EI3175" s="60"/>
      <c r="EJ3175" s="60"/>
      <c r="EK3175" s="60"/>
      <c r="EL3175" s="60"/>
      <c r="EM3175" s="60"/>
      <c r="EN3175" s="60"/>
      <c r="EO3175" s="60"/>
      <c r="EP3175" s="60"/>
      <c r="EQ3175" s="60"/>
      <c r="ER3175" s="60"/>
      <c r="ES3175" s="60"/>
      <c r="ET3175" s="60"/>
      <c r="EU3175" s="60"/>
      <c r="EV3175" s="60"/>
      <c r="EW3175" s="60"/>
      <c r="EX3175" s="60"/>
      <c r="EY3175" s="60"/>
      <c r="EZ3175" s="60"/>
      <c r="FA3175" s="60"/>
      <c r="FB3175" s="60"/>
    </row>
    <row r="3176" spans="22:158" x14ac:dyDescent="0.25">
      <c r="W3176" s="33"/>
      <c r="X3176" s="33"/>
      <c r="AH3176" s="38">
        <v>100</v>
      </c>
      <c r="AI3176" s="38">
        <v>120</v>
      </c>
      <c r="AJ3176" s="38">
        <v>14550</v>
      </c>
      <c r="AK3176" s="38">
        <v>30</v>
      </c>
      <c r="AL3176" s="38">
        <v>3608858</v>
      </c>
      <c r="AM3176" s="61" t="s">
        <v>1816</v>
      </c>
      <c r="AN3176" s="61" t="s">
        <v>1689</v>
      </c>
      <c r="AO3176" s="61" t="s">
        <v>1579</v>
      </c>
      <c r="AP3176" s="61" t="s">
        <v>5036</v>
      </c>
      <c r="AQ3176" s="61" t="s">
        <v>5221</v>
      </c>
      <c r="AR3176" s="28">
        <v>7264.4</v>
      </c>
      <c r="AS3176" s="28">
        <v>0</v>
      </c>
      <c r="AT3176" s="28">
        <v>415</v>
      </c>
      <c r="AU3176" s="62"/>
      <c r="DV3176" s="31" t="s">
        <v>176</v>
      </c>
      <c r="DW3176" s="31" t="s">
        <v>180</v>
      </c>
      <c r="DX3176" s="63"/>
      <c r="DY3176" s="63"/>
      <c r="DZ3176" s="63"/>
      <c r="EA3176" s="167"/>
      <c r="EB3176" s="60"/>
      <c r="EC3176" s="60"/>
      <c r="ED3176" s="60"/>
      <c r="EE3176" s="60"/>
      <c r="EF3176" s="60"/>
      <c r="EG3176" s="60"/>
      <c r="EH3176" s="60"/>
      <c r="EI3176" s="60"/>
      <c r="EJ3176" s="60"/>
      <c r="EK3176" s="60"/>
      <c r="EL3176" s="60"/>
      <c r="EM3176" s="60"/>
      <c r="EN3176" s="60"/>
      <c r="EO3176" s="60"/>
      <c r="EP3176" s="60"/>
      <c r="EQ3176" s="60"/>
      <c r="ER3176" s="60"/>
      <c r="ES3176" s="60"/>
      <c r="ET3176" s="60"/>
      <c r="EU3176" s="60"/>
      <c r="EV3176" s="60"/>
      <c r="EW3176" s="60"/>
      <c r="EX3176" s="60"/>
      <c r="EY3176" s="60"/>
      <c r="EZ3176" s="60"/>
      <c r="FA3176" s="60"/>
      <c r="FB3176" s="60"/>
    </row>
    <row r="3177" spans="22:158" x14ac:dyDescent="0.25">
      <c r="W3177" s="33"/>
      <c r="X3177" s="33"/>
      <c r="AH3177" s="38">
        <v>100</v>
      </c>
      <c r="AI3177" s="38">
        <v>120</v>
      </c>
      <c r="AJ3177" s="38">
        <v>14850</v>
      </c>
      <c r="AK3177" s="38">
        <v>30</v>
      </c>
      <c r="AL3177" s="38">
        <v>3608858</v>
      </c>
      <c r="AM3177" s="61" t="s">
        <v>1816</v>
      </c>
      <c r="AN3177" s="61" t="s">
        <v>1689</v>
      </c>
      <c r="AO3177" s="61" t="s">
        <v>1585</v>
      </c>
      <c r="AP3177" s="61" t="s">
        <v>5036</v>
      </c>
      <c r="AQ3177" s="61" t="s">
        <v>5221</v>
      </c>
      <c r="AR3177" s="28">
        <v>28901.4</v>
      </c>
      <c r="AS3177" s="28">
        <v>1328</v>
      </c>
      <c r="AT3177" s="28">
        <v>2765</v>
      </c>
      <c r="AU3177" s="62"/>
      <c r="DV3177" s="31" t="s">
        <v>176</v>
      </c>
      <c r="DW3177" s="31" t="s">
        <v>180</v>
      </c>
      <c r="DX3177" s="63"/>
      <c r="DY3177" s="63"/>
      <c r="DZ3177" s="63"/>
      <c r="EA3177" s="167"/>
      <c r="EB3177" s="60"/>
      <c r="EC3177" s="60"/>
      <c r="ED3177" s="60"/>
      <c r="EE3177" s="60"/>
      <c r="EF3177" s="60"/>
      <c r="EG3177" s="60"/>
      <c r="EH3177" s="60"/>
      <c r="EI3177" s="60"/>
      <c r="EJ3177" s="60"/>
      <c r="EK3177" s="60"/>
      <c r="EL3177" s="60"/>
      <c r="EM3177" s="60"/>
      <c r="EN3177" s="60"/>
      <c r="EO3177" s="60"/>
      <c r="EP3177" s="60"/>
      <c r="EQ3177" s="60"/>
      <c r="ER3177" s="60"/>
      <c r="ES3177" s="60"/>
      <c r="ET3177" s="60"/>
      <c r="EU3177" s="60"/>
      <c r="EV3177" s="60"/>
      <c r="EW3177" s="60"/>
      <c r="EX3177" s="60"/>
      <c r="EY3177" s="60"/>
      <c r="EZ3177" s="60"/>
      <c r="FA3177" s="60"/>
      <c r="FB3177" s="60"/>
    </row>
    <row r="3178" spans="22:158" x14ac:dyDescent="0.25">
      <c r="V3178" s="1"/>
      <c r="W3178" s="33"/>
      <c r="X3178" s="33"/>
      <c r="AH3178" s="38">
        <v>100</v>
      </c>
      <c r="AI3178" s="38">
        <v>120</v>
      </c>
      <c r="AJ3178" s="38">
        <v>16610</v>
      </c>
      <c r="AK3178" s="38">
        <v>30</v>
      </c>
      <c r="AL3178" s="38">
        <v>3608858</v>
      </c>
      <c r="AM3178" s="61" t="s">
        <v>1816</v>
      </c>
      <c r="AN3178" s="61" t="s">
        <v>1689</v>
      </c>
      <c r="AO3178" s="61" t="s">
        <v>1625</v>
      </c>
      <c r="AP3178" s="61" t="s">
        <v>5036</v>
      </c>
      <c r="AQ3178" s="61" t="s">
        <v>5221</v>
      </c>
      <c r="AR3178" s="28">
        <v>0</v>
      </c>
      <c r="AS3178" s="28">
        <v>0</v>
      </c>
      <c r="AT3178" s="28">
        <v>4701</v>
      </c>
      <c r="AU3178" s="62"/>
      <c r="DV3178" s="31" t="s">
        <v>176</v>
      </c>
      <c r="DW3178" s="31" t="s">
        <v>180</v>
      </c>
      <c r="DX3178" s="63"/>
      <c r="DY3178" s="63"/>
      <c r="DZ3178" s="63"/>
      <c r="EA3178" s="167"/>
      <c r="EB3178" s="60"/>
      <c r="EC3178" s="60"/>
      <c r="ED3178" s="60"/>
      <c r="EE3178" s="60"/>
      <c r="EF3178" s="60"/>
      <c r="EG3178" s="60"/>
      <c r="EH3178" s="60"/>
      <c r="EI3178" s="60"/>
      <c r="EJ3178" s="60"/>
      <c r="EK3178" s="60"/>
      <c r="EL3178" s="60"/>
      <c r="EM3178" s="60"/>
      <c r="EN3178" s="60"/>
      <c r="EO3178" s="60"/>
      <c r="EP3178" s="60"/>
      <c r="EQ3178" s="60"/>
      <c r="ER3178" s="60"/>
      <c r="ES3178" s="60"/>
      <c r="ET3178" s="60"/>
      <c r="EU3178" s="60"/>
      <c r="EV3178" s="60"/>
      <c r="EW3178" s="60"/>
      <c r="EX3178" s="60"/>
      <c r="EY3178" s="60"/>
      <c r="EZ3178" s="60"/>
      <c r="FA3178" s="60"/>
      <c r="FB3178" s="60"/>
    </row>
    <row r="3179" spans="22:158" x14ac:dyDescent="0.25">
      <c r="W3179" s="33"/>
      <c r="X3179" s="33"/>
      <c r="AH3179" s="38">
        <v>100</v>
      </c>
      <c r="AI3179" s="38">
        <v>120</v>
      </c>
      <c r="AJ3179" s="38">
        <v>17550</v>
      </c>
      <c r="AK3179" s="38">
        <v>30</v>
      </c>
      <c r="AL3179" s="38">
        <v>3608858</v>
      </c>
      <c r="AM3179" s="61" t="s">
        <v>1816</v>
      </c>
      <c r="AN3179" s="61" t="s">
        <v>1689</v>
      </c>
      <c r="AO3179" s="61" t="s">
        <v>1645</v>
      </c>
      <c r="AP3179" s="61" t="s">
        <v>5036</v>
      </c>
      <c r="AQ3179" s="61" t="s">
        <v>5221</v>
      </c>
      <c r="AR3179" s="28">
        <v>152032.79999999999</v>
      </c>
      <c r="AS3179" s="28">
        <v>698745</v>
      </c>
      <c r="AT3179" s="28">
        <v>969563</v>
      </c>
      <c r="AU3179" s="62"/>
      <c r="DV3179" s="31" t="s">
        <v>176</v>
      </c>
      <c r="DW3179" s="31" t="s">
        <v>180</v>
      </c>
      <c r="DX3179" s="63"/>
      <c r="DY3179" s="63"/>
      <c r="DZ3179" s="63"/>
      <c r="EA3179" s="167"/>
      <c r="EB3179" s="60"/>
      <c r="EC3179" s="60"/>
      <c r="ED3179" s="60"/>
      <c r="EE3179" s="60"/>
      <c r="EF3179" s="60"/>
      <c r="EG3179" s="60"/>
      <c r="EH3179" s="60"/>
      <c r="EI3179" s="60"/>
      <c r="EJ3179" s="60"/>
      <c r="EK3179" s="60"/>
      <c r="EL3179" s="60"/>
      <c r="EM3179" s="60"/>
      <c r="EN3179" s="60"/>
      <c r="EO3179" s="60"/>
      <c r="EP3179" s="60"/>
      <c r="EQ3179" s="60"/>
      <c r="ER3179" s="60"/>
      <c r="ES3179" s="60"/>
      <c r="ET3179" s="60"/>
      <c r="EU3179" s="60"/>
      <c r="EV3179" s="60"/>
      <c r="EW3179" s="60"/>
      <c r="EX3179" s="60"/>
      <c r="EY3179" s="60"/>
      <c r="EZ3179" s="60"/>
      <c r="FA3179" s="60"/>
      <c r="FB3179" s="60"/>
    </row>
    <row r="3180" spans="22:158" x14ac:dyDescent="0.25">
      <c r="W3180" s="33"/>
      <c r="X3180" s="33"/>
      <c r="AH3180" s="38">
        <v>100</v>
      </c>
      <c r="AI3180" s="38">
        <v>125</v>
      </c>
      <c r="AJ3180" s="38">
        <v>10600</v>
      </c>
      <c r="AK3180" s="38">
        <v>30</v>
      </c>
      <c r="AL3180" s="38">
        <v>3608858</v>
      </c>
      <c r="AM3180" s="61" t="s">
        <v>1816</v>
      </c>
      <c r="AN3180" s="61" t="s">
        <v>1692</v>
      </c>
      <c r="AO3180" s="61" t="s">
        <v>5055</v>
      </c>
      <c r="AP3180" s="61" t="s">
        <v>5036</v>
      </c>
      <c r="AQ3180" s="61" t="s">
        <v>5221</v>
      </c>
      <c r="AR3180" s="28">
        <v>0</v>
      </c>
      <c r="AS3180" s="28">
        <v>77754</v>
      </c>
      <c r="AT3180" s="28">
        <v>52543</v>
      </c>
      <c r="AU3180" s="62"/>
      <c r="DV3180" s="31" t="s">
        <v>176</v>
      </c>
      <c r="DW3180" s="31" t="s">
        <v>181</v>
      </c>
      <c r="DX3180" s="63"/>
      <c r="DY3180" s="63"/>
      <c r="DZ3180" s="63"/>
      <c r="EA3180" s="167"/>
      <c r="EB3180" s="60"/>
      <c r="EC3180" s="60"/>
      <c r="ED3180" s="60"/>
      <c r="EE3180" s="60"/>
      <c r="EF3180" s="60"/>
      <c r="EG3180" s="60"/>
      <c r="EH3180" s="60"/>
      <c r="EI3180" s="60"/>
      <c r="EJ3180" s="60"/>
      <c r="EK3180" s="60"/>
      <c r="EL3180" s="60"/>
      <c r="EM3180" s="60"/>
      <c r="EN3180" s="60"/>
      <c r="EO3180" s="60"/>
      <c r="EP3180" s="60"/>
      <c r="EQ3180" s="60"/>
      <c r="ER3180" s="60"/>
      <c r="ES3180" s="60"/>
      <c r="ET3180" s="60"/>
      <c r="EU3180" s="60"/>
      <c r="EV3180" s="60"/>
      <c r="EW3180" s="60"/>
      <c r="EX3180" s="60"/>
      <c r="EY3180" s="60"/>
      <c r="EZ3180" s="60"/>
      <c r="FA3180" s="60"/>
      <c r="FB3180" s="60"/>
    </row>
    <row r="3181" spans="22:158" x14ac:dyDescent="0.25">
      <c r="W3181" s="33"/>
      <c r="X3181" s="33"/>
      <c r="AH3181" s="38">
        <v>100</v>
      </c>
      <c r="AI3181" s="38">
        <v>125</v>
      </c>
      <c r="AJ3181" s="38">
        <v>11730</v>
      </c>
      <c r="AK3181" s="38">
        <v>30</v>
      </c>
      <c r="AL3181" s="38">
        <v>3608858</v>
      </c>
      <c r="AM3181" s="61" t="s">
        <v>1816</v>
      </c>
      <c r="AN3181" s="61" t="s">
        <v>1692</v>
      </c>
      <c r="AO3181" s="61" t="s">
        <v>5079</v>
      </c>
      <c r="AP3181" s="61" t="s">
        <v>5036</v>
      </c>
      <c r="AQ3181" s="61" t="s">
        <v>5221</v>
      </c>
      <c r="AR3181" s="28">
        <v>31127.7</v>
      </c>
      <c r="AS3181" s="28">
        <v>78740</v>
      </c>
      <c r="AT3181" s="28">
        <v>0</v>
      </c>
      <c r="AU3181" s="62"/>
      <c r="DV3181" s="31" t="s">
        <v>176</v>
      </c>
      <c r="DW3181" s="31" t="s">
        <v>181</v>
      </c>
      <c r="DX3181" s="63"/>
      <c r="DY3181" s="63"/>
      <c r="DZ3181" s="63"/>
      <c r="EA3181" s="167"/>
      <c r="EB3181" s="60"/>
      <c r="EC3181" s="60"/>
      <c r="ED3181" s="60"/>
      <c r="EE3181" s="60"/>
      <c r="EF3181" s="60"/>
      <c r="EG3181" s="60"/>
      <c r="EH3181" s="60"/>
      <c r="EI3181" s="60"/>
      <c r="EJ3181" s="60"/>
      <c r="EK3181" s="60"/>
      <c r="EL3181" s="60"/>
      <c r="EM3181" s="60"/>
      <c r="EN3181" s="60"/>
      <c r="EO3181" s="60"/>
      <c r="EP3181" s="60"/>
      <c r="EQ3181" s="60"/>
      <c r="ER3181" s="60"/>
      <c r="ES3181" s="60"/>
      <c r="ET3181" s="60"/>
      <c r="EU3181" s="60"/>
      <c r="EV3181" s="60"/>
      <c r="EW3181" s="60"/>
      <c r="EX3181" s="60"/>
      <c r="EY3181" s="60"/>
      <c r="EZ3181" s="60"/>
      <c r="FA3181" s="60"/>
      <c r="FB3181" s="60"/>
    </row>
    <row r="3182" spans="22:158" x14ac:dyDescent="0.25">
      <c r="V3182" s="1"/>
      <c r="W3182" s="33"/>
      <c r="X3182" s="33"/>
      <c r="AH3182" s="38">
        <v>100</v>
      </c>
      <c r="AI3182" s="38">
        <v>125</v>
      </c>
      <c r="AJ3182" s="38">
        <v>11800</v>
      </c>
      <c r="AK3182" s="38">
        <v>30</v>
      </c>
      <c r="AL3182" s="38">
        <v>3608858</v>
      </c>
      <c r="AM3182" s="61" t="s">
        <v>1816</v>
      </c>
      <c r="AN3182" s="61" t="s">
        <v>1692</v>
      </c>
      <c r="AO3182" s="61" t="s">
        <v>5081</v>
      </c>
      <c r="AP3182" s="61" t="s">
        <v>5036</v>
      </c>
      <c r="AQ3182" s="61" t="s">
        <v>5221</v>
      </c>
      <c r="AR3182" s="28">
        <v>783535.60000000009</v>
      </c>
      <c r="AS3182" s="28">
        <v>833680</v>
      </c>
      <c r="AT3182" s="28">
        <v>252046</v>
      </c>
      <c r="AU3182" s="62"/>
      <c r="DV3182" s="31" t="s">
        <v>176</v>
      </c>
      <c r="DW3182" s="31" t="s">
        <v>181</v>
      </c>
      <c r="DX3182" s="63"/>
      <c r="DY3182" s="63"/>
      <c r="DZ3182" s="63"/>
      <c r="EA3182" s="167"/>
      <c r="EB3182" s="60"/>
      <c r="EC3182" s="60"/>
      <c r="ED3182" s="60"/>
      <c r="EE3182" s="60"/>
      <c r="EF3182" s="60"/>
      <c r="EG3182" s="60"/>
      <c r="EH3182" s="60"/>
      <c r="EI3182" s="60"/>
      <c r="EJ3182" s="60"/>
      <c r="EK3182" s="60"/>
      <c r="EL3182" s="60"/>
      <c r="EM3182" s="60"/>
      <c r="EN3182" s="60"/>
      <c r="EO3182" s="60"/>
      <c r="EP3182" s="60"/>
      <c r="EQ3182" s="60"/>
      <c r="ER3182" s="60"/>
      <c r="ES3182" s="60"/>
      <c r="ET3182" s="60"/>
      <c r="EU3182" s="60"/>
      <c r="EV3182" s="60"/>
      <c r="EW3182" s="60"/>
      <c r="EX3182" s="60"/>
      <c r="EY3182" s="60"/>
      <c r="EZ3182" s="60"/>
      <c r="FA3182" s="60"/>
      <c r="FB3182" s="60"/>
    </row>
    <row r="3183" spans="22:158" x14ac:dyDescent="0.25">
      <c r="W3183" s="33"/>
      <c r="X3183" s="33"/>
      <c r="AH3183" s="38">
        <v>100</v>
      </c>
      <c r="AI3183" s="38">
        <v>125</v>
      </c>
      <c r="AJ3183" s="38">
        <v>13350</v>
      </c>
      <c r="AK3183" s="38">
        <v>30</v>
      </c>
      <c r="AL3183" s="38">
        <v>3608858</v>
      </c>
      <c r="AM3183" s="61" t="s">
        <v>1816</v>
      </c>
      <c r="AN3183" s="61" t="s">
        <v>1692</v>
      </c>
      <c r="AO3183" s="61" t="s">
        <v>5109</v>
      </c>
      <c r="AP3183" s="61" t="s">
        <v>5036</v>
      </c>
      <c r="AQ3183" s="61" t="s">
        <v>5221</v>
      </c>
      <c r="AR3183" s="28">
        <v>44252.9</v>
      </c>
      <c r="AS3183" s="28">
        <v>1669</v>
      </c>
      <c r="AT3183" s="28">
        <v>0</v>
      </c>
      <c r="AU3183" s="62"/>
      <c r="DV3183" s="31" t="s">
        <v>176</v>
      </c>
      <c r="DW3183" s="31" t="s">
        <v>181</v>
      </c>
      <c r="DX3183" s="63"/>
      <c r="DY3183" s="63"/>
      <c r="DZ3183" s="63"/>
      <c r="EA3183" s="167"/>
      <c r="EB3183" s="60"/>
      <c r="EC3183" s="60"/>
      <c r="ED3183" s="60"/>
      <c r="EE3183" s="60"/>
      <c r="EF3183" s="60"/>
      <c r="EG3183" s="60"/>
      <c r="EH3183" s="60"/>
      <c r="EI3183" s="60"/>
      <c r="EJ3183" s="60"/>
      <c r="EK3183" s="60"/>
      <c r="EL3183" s="60"/>
      <c r="EM3183" s="60"/>
      <c r="EN3183" s="60"/>
      <c r="EO3183" s="60"/>
      <c r="EP3183" s="60"/>
      <c r="EQ3183" s="60"/>
      <c r="ER3183" s="60"/>
      <c r="ES3183" s="60"/>
      <c r="ET3183" s="60"/>
      <c r="EU3183" s="60"/>
      <c r="EV3183" s="60"/>
      <c r="EW3183" s="60"/>
      <c r="EX3183" s="60"/>
      <c r="EY3183" s="60"/>
      <c r="EZ3183" s="60"/>
      <c r="FA3183" s="60"/>
      <c r="FB3183" s="60"/>
    </row>
    <row r="3184" spans="22:158" x14ac:dyDescent="0.25">
      <c r="V3184" s="1"/>
      <c r="W3184" s="33"/>
      <c r="X3184" s="33"/>
      <c r="AH3184" s="38">
        <v>100</v>
      </c>
      <c r="AI3184" s="38">
        <v>125</v>
      </c>
      <c r="AJ3184" s="38">
        <v>13750</v>
      </c>
      <c r="AK3184" s="38">
        <v>30</v>
      </c>
      <c r="AL3184" s="38">
        <v>3608858</v>
      </c>
      <c r="AM3184" s="61" t="s">
        <v>1816</v>
      </c>
      <c r="AN3184" s="61" t="s">
        <v>1692</v>
      </c>
      <c r="AO3184" s="61" t="s">
        <v>5119</v>
      </c>
      <c r="AP3184" s="61" t="s">
        <v>5036</v>
      </c>
      <c r="AQ3184" s="61" t="s">
        <v>5221</v>
      </c>
      <c r="AR3184" s="28">
        <v>0</v>
      </c>
      <c r="AS3184" s="28">
        <v>330700</v>
      </c>
      <c r="AT3184" s="28">
        <v>88079</v>
      </c>
      <c r="AU3184" s="62"/>
      <c r="DV3184" s="31" t="s">
        <v>176</v>
      </c>
      <c r="DW3184" s="31" t="s">
        <v>181</v>
      </c>
      <c r="DX3184" s="63"/>
      <c r="DY3184" s="63"/>
      <c r="DZ3184" s="63"/>
      <c r="EA3184" s="167"/>
      <c r="EB3184" s="60"/>
      <c r="EC3184" s="60"/>
      <c r="ED3184" s="60"/>
      <c r="EE3184" s="60"/>
      <c r="EF3184" s="60"/>
      <c r="EG3184" s="60"/>
      <c r="EH3184" s="60"/>
      <c r="EI3184" s="60"/>
      <c r="EJ3184" s="60"/>
      <c r="EK3184" s="60"/>
      <c r="EL3184" s="60"/>
      <c r="EM3184" s="60"/>
      <c r="EN3184" s="60"/>
      <c r="EO3184" s="60"/>
      <c r="EP3184" s="60"/>
      <c r="EQ3184" s="60"/>
      <c r="ER3184" s="60"/>
      <c r="ES3184" s="60"/>
      <c r="ET3184" s="60"/>
      <c r="EU3184" s="60"/>
      <c r="EV3184" s="60"/>
      <c r="EW3184" s="60"/>
      <c r="EX3184" s="60"/>
      <c r="EY3184" s="60"/>
      <c r="EZ3184" s="60"/>
      <c r="FA3184" s="60"/>
      <c r="FB3184" s="60"/>
    </row>
    <row r="3185" spans="22:158" x14ac:dyDescent="0.25">
      <c r="W3185" s="33"/>
      <c r="X3185" s="33"/>
      <c r="AH3185" s="38">
        <v>100</v>
      </c>
      <c r="AI3185" s="38">
        <v>125</v>
      </c>
      <c r="AJ3185" s="38">
        <v>14350</v>
      </c>
      <c r="AK3185" s="38">
        <v>30</v>
      </c>
      <c r="AL3185" s="38">
        <v>3608858</v>
      </c>
      <c r="AM3185" s="61" t="s">
        <v>1816</v>
      </c>
      <c r="AN3185" s="61" t="s">
        <v>1692</v>
      </c>
      <c r="AO3185" s="61" t="s">
        <v>1575</v>
      </c>
      <c r="AP3185" s="61" t="s">
        <v>5036</v>
      </c>
      <c r="AQ3185" s="61" t="s">
        <v>5221</v>
      </c>
      <c r="AR3185" s="28">
        <v>13100.1</v>
      </c>
      <c r="AS3185" s="28">
        <v>77251</v>
      </c>
      <c r="AT3185" s="28">
        <v>527</v>
      </c>
      <c r="AU3185" s="62"/>
      <c r="DV3185" s="31" t="s">
        <v>176</v>
      </c>
      <c r="DW3185" s="31" t="s">
        <v>181</v>
      </c>
      <c r="DX3185" s="63"/>
      <c r="DY3185" s="63"/>
      <c r="DZ3185" s="63"/>
      <c r="EA3185" s="167"/>
      <c r="EB3185" s="60"/>
      <c r="EC3185" s="60"/>
      <c r="ED3185" s="60"/>
      <c r="EE3185" s="60"/>
      <c r="EF3185" s="60"/>
      <c r="EG3185" s="60"/>
      <c r="EH3185" s="60"/>
      <c r="EI3185" s="60"/>
      <c r="EJ3185" s="60"/>
      <c r="EK3185" s="60"/>
      <c r="EL3185" s="60"/>
      <c r="EM3185" s="60"/>
      <c r="EN3185" s="60"/>
      <c r="EO3185" s="60"/>
      <c r="EP3185" s="60"/>
      <c r="EQ3185" s="60"/>
      <c r="ER3185" s="60"/>
      <c r="ES3185" s="60"/>
      <c r="ET3185" s="60"/>
      <c r="EU3185" s="60"/>
      <c r="EV3185" s="60"/>
      <c r="EW3185" s="60"/>
      <c r="EX3185" s="60"/>
      <c r="EY3185" s="60"/>
      <c r="EZ3185" s="60"/>
      <c r="FA3185" s="60"/>
      <c r="FB3185" s="60"/>
    </row>
    <row r="3186" spans="22:158" x14ac:dyDescent="0.25">
      <c r="V3186" s="1"/>
      <c r="W3186" s="33"/>
      <c r="X3186" s="33"/>
      <c r="AH3186" s="38">
        <v>100</v>
      </c>
      <c r="AI3186" s="38">
        <v>125</v>
      </c>
      <c r="AJ3186" s="38">
        <v>15000</v>
      </c>
      <c r="AK3186" s="38">
        <v>30</v>
      </c>
      <c r="AL3186" s="38">
        <v>3608858</v>
      </c>
      <c r="AM3186" s="61" t="s">
        <v>1816</v>
      </c>
      <c r="AN3186" s="61" t="s">
        <v>1692</v>
      </c>
      <c r="AO3186" s="61" t="s">
        <v>1590</v>
      </c>
      <c r="AP3186" s="61" t="s">
        <v>5036</v>
      </c>
      <c r="AQ3186" s="61" t="s">
        <v>5221</v>
      </c>
      <c r="AR3186" s="28">
        <v>0</v>
      </c>
      <c r="AS3186" s="28">
        <v>0</v>
      </c>
      <c r="AT3186" s="28">
        <v>6222</v>
      </c>
      <c r="AU3186" s="62"/>
      <c r="DV3186" s="31" t="s">
        <v>176</v>
      </c>
      <c r="DW3186" s="31" t="s">
        <v>181</v>
      </c>
      <c r="DX3186" s="63"/>
      <c r="DY3186" s="63"/>
      <c r="DZ3186" s="63"/>
      <c r="EA3186" s="167"/>
      <c r="EB3186" s="60"/>
      <c r="EC3186" s="60"/>
      <c r="ED3186" s="60"/>
      <c r="EE3186" s="60"/>
      <c r="EF3186" s="60"/>
      <c r="EG3186" s="60"/>
      <c r="EH3186" s="60"/>
      <c r="EI3186" s="60"/>
      <c r="EJ3186" s="60"/>
      <c r="EK3186" s="60"/>
      <c r="EL3186" s="60"/>
      <c r="EM3186" s="60"/>
      <c r="EN3186" s="60"/>
      <c r="EO3186" s="60"/>
      <c r="EP3186" s="60"/>
      <c r="EQ3186" s="60"/>
      <c r="ER3186" s="60"/>
      <c r="ES3186" s="60"/>
      <c r="ET3186" s="60"/>
      <c r="EU3186" s="60"/>
      <c r="EV3186" s="60"/>
      <c r="EW3186" s="60"/>
      <c r="EX3186" s="60"/>
      <c r="EY3186" s="60"/>
      <c r="EZ3186" s="60"/>
      <c r="FA3186" s="60"/>
      <c r="FB3186" s="60"/>
    </row>
    <row r="3187" spans="22:158" x14ac:dyDescent="0.25">
      <c r="W3187" s="33"/>
      <c r="X3187" s="33"/>
      <c r="AH3187" s="38">
        <v>100</v>
      </c>
      <c r="AI3187" s="38">
        <v>125</v>
      </c>
      <c r="AJ3187" s="38">
        <v>15700</v>
      </c>
      <c r="AK3187" s="38">
        <v>30</v>
      </c>
      <c r="AL3187" s="38">
        <v>3608858</v>
      </c>
      <c r="AM3187" s="61" t="s">
        <v>1816</v>
      </c>
      <c r="AN3187" s="61" t="s">
        <v>1692</v>
      </c>
      <c r="AO3187" s="61" t="s">
        <v>1605</v>
      </c>
      <c r="AP3187" s="61" t="s">
        <v>5036</v>
      </c>
      <c r="AQ3187" s="61" t="s">
        <v>5221</v>
      </c>
      <c r="AR3187" s="28">
        <v>130983.9</v>
      </c>
      <c r="AS3187" s="28">
        <v>221497</v>
      </c>
      <c r="AT3187" s="28">
        <v>176297</v>
      </c>
      <c r="AU3187" s="62"/>
      <c r="DV3187" s="31" t="s">
        <v>176</v>
      </c>
      <c r="DW3187" s="31" t="s">
        <v>181</v>
      </c>
      <c r="DX3187" s="63"/>
      <c r="DY3187" s="63"/>
      <c r="DZ3187" s="63"/>
      <c r="EA3187" s="167"/>
      <c r="EB3187" s="60"/>
      <c r="EC3187" s="60"/>
      <c r="ED3187" s="60"/>
      <c r="EE3187" s="60"/>
      <c r="EF3187" s="60"/>
      <c r="EG3187" s="60"/>
      <c r="EH3187" s="60"/>
      <c r="EI3187" s="60"/>
      <c r="EJ3187" s="60"/>
      <c r="EK3187" s="60"/>
      <c r="EL3187" s="60"/>
      <c r="EM3187" s="60"/>
      <c r="EN3187" s="60"/>
      <c r="EO3187" s="60"/>
      <c r="EP3187" s="60"/>
      <c r="EQ3187" s="60"/>
      <c r="ER3187" s="60"/>
      <c r="ES3187" s="60"/>
      <c r="ET3187" s="60"/>
      <c r="EU3187" s="60"/>
      <c r="EV3187" s="60"/>
      <c r="EW3187" s="60"/>
      <c r="EX3187" s="60"/>
      <c r="EY3187" s="60"/>
      <c r="EZ3187" s="60"/>
      <c r="FA3187" s="60"/>
      <c r="FB3187" s="60"/>
    </row>
    <row r="3188" spans="22:158" x14ac:dyDescent="0.25">
      <c r="V3188" s="1"/>
      <c r="W3188" s="33"/>
      <c r="X3188" s="33"/>
      <c r="AH3188" s="38">
        <v>100</v>
      </c>
      <c r="AI3188" s="38">
        <v>125</v>
      </c>
      <c r="AJ3188" s="38">
        <v>16380</v>
      </c>
      <c r="AK3188" s="38">
        <v>30</v>
      </c>
      <c r="AL3188" s="38">
        <v>3608858</v>
      </c>
      <c r="AM3188" s="61" t="s">
        <v>1816</v>
      </c>
      <c r="AN3188" s="61" t="s">
        <v>1692</v>
      </c>
      <c r="AO3188" s="61" t="s">
        <v>894</v>
      </c>
      <c r="AP3188" s="61" t="s">
        <v>5036</v>
      </c>
      <c r="AQ3188" s="61" t="s">
        <v>5221</v>
      </c>
      <c r="AR3188" s="28">
        <v>577751.4</v>
      </c>
      <c r="AS3188" s="28">
        <v>0</v>
      </c>
      <c r="AT3188" s="28">
        <v>0</v>
      </c>
      <c r="AU3188" s="62"/>
      <c r="DV3188" s="31" t="s">
        <v>176</v>
      </c>
      <c r="DW3188" s="31" t="s">
        <v>181</v>
      </c>
      <c r="DX3188" s="63"/>
      <c r="DY3188" s="63"/>
      <c r="DZ3188" s="63"/>
      <c r="EA3188" s="167"/>
      <c r="EB3188" s="60"/>
      <c r="EC3188" s="60"/>
      <c r="ED3188" s="60"/>
      <c r="EE3188" s="60"/>
      <c r="EF3188" s="60"/>
      <c r="EG3188" s="60"/>
      <c r="EH3188" s="60"/>
      <c r="EI3188" s="60"/>
      <c r="EJ3188" s="60"/>
      <c r="EK3188" s="60"/>
      <c r="EL3188" s="60"/>
      <c r="EM3188" s="60"/>
      <c r="EN3188" s="60"/>
      <c r="EO3188" s="60"/>
      <c r="EP3188" s="60"/>
      <c r="EQ3188" s="60"/>
      <c r="ER3188" s="60"/>
      <c r="ES3188" s="60"/>
      <c r="ET3188" s="60"/>
      <c r="EU3188" s="60"/>
      <c r="EV3188" s="60"/>
      <c r="EW3188" s="60"/>
      <c r="EX3188" s="60"/>
      <c r="EY3188" s="60"/>
      <c r="EZ3188" s="60"/>
      <c r="FA3188" s="60"/>
      <c r="FB3188" s="60"/>
    </row>
    <row r="3189" spans="22:158" x14ac:dyDescent="0.25">
      <c r="W3189" s="33"/>
      <c r="X3189" s="33"/>
      <c r="AH3189" s="38">
        <v>100</v>
      </c>
      <c r="AI3189" s="38">
        <v>125</v>
      </c>
      <c r="AJ3189" s="38">
        <v>16420</v>
      </c>
      <c r="AK3189" s="38">
        <v>30</v>
      </c>
      <c r="AL3189" s="38">
        <v>3608858</v>
      </c>
      <c r="AM3189" s="61" t="s">
        <v>1816</v>
      </c>
      <c r="AN3189" s="61" t="s">
        <v>1692</v>
      </c>
      <c r="AO3189" s="61" t="s">
        <v>1621</v>
      </c>
      <c r="AP3189" s="61" t="s">
        <v>5036</v>
      </c>
      <c r="AQ3189" s="61" t="s">
        <v>5221</v>
      </c>
      <c r="AR3189" s="28">
        <v>0</v>
      </c>
      <c r="AS3189" s="28">
        <v>0</v>
      </c>
      <c r="AT3189" s="28">
        <v>1798</v>
      </c>
      <c r="AU3189" s="62"/>
      <c r="DV3189" s="31" t="s">
        <v>176</v>
      </c>
      <c r="DW3189" s="31" t="s">
        <v>181</v>
      </c>
      <c r="DX3189" s="63"/>
      <c r="DY3189" s="63"/>
      <c r="DZ3189" s="63"/>
      <c r="EA3189" s="167"/>
      <c r="EB3189" s="60"/>
      <c r="EC3189" s="60"/>
      <c r="ED3189" s="60"/>
      <c r="EE3189" s="60"/>
      <c r="EF3189" s="60"/>
      <c r="EG3189" s="60"/>
      <c r="EH3189" s="60"/>
      <c r="EI3189" s="60"/>
      <c r="EJ3189" s="60"/>
      <c r="EK3189" s="60"/>
      <c r="EL3189" s="60"/>
      <c r="EM3189" s="60"/>
      <c r="EN3189" s="60"/>
      <c r="EO3189" s="60"/>
      <c r="EP3189" s="60"/>
      <c r="EQ3189" s="60"/>
      <c r="ER3189" s="60"/>
      <c r="ES3189" s="60"/>
      <c r="ET3189" s="60"/>
      <c r="EU3189" s="60"/>
      <c r="EV3189" s="60"/>
      <c r="EW3189" s="60"/>
      <c r="EX3189" s="60"/>
      <c r="EY3189" s="60"/>
      <c r="EZ3189" s="60"/>
      <c r="FA3189" s="60"/>
      <c r="FB3189" s="60"/>
    </row>
    <row r="3190" spans="22:158" x14ac:dyDescent="0.25">
      <c r="V3190" s="1"/>
      <c r="W3190" s="33"/>
      <c r="X3190" s="33"/>
      <c r="AH3190" s="38">
        <v>100</v>
      </c>
      <c r="AI3190" s="38">
        <v>130</v>
      </c>
      <c r="AJ3190" s="38">
        <v>13550</v>
      </c>
      <c r="AK3190" s="38">
        <v>30</v>
      </c>
      <c r="AL3190" s="38">
        <v>3608858</v>
      </c>
      <c r="AM3190" s="61" t="s">
        <v>1816</v>
      </c>
      <c r="AN3190" s="61" t="s">
        <v>1687</v>
      </c>
      <c r="AO3190" s="61" t="s">
        <v>5114</v>
      </c>
      <c r="AP3190" s="61" t="s">
        <v>5036</v>
      </c>
      <c r="AQ3190" s="61" t="s">
        <v>5221</v>
      </c>
      <c r="AR3190" s="28">
        <v>2513.1</v>
      </c>
      <c r="AS3190" s="28">
        <v>0</v>
      </c>
      <c r="AT3190" s="28">
        <v>0</v>
      </c>
      <c r="AU3190" s="62"/>
      <c r="DV3190" s="31" t="s">
        <v>176</v>
      </c>
      <c r="DW3190" s="31" t="s">
        <v>182</v>
      </c>
      <c r="DX3190" s="63"/>
      <c r="DY3190" s="63"/>
      <c r="DZ3190" s="63"/>
      <c r="EA3190" s="167"/>
      <c r="EB3190" s="60"/>
      <c r="EC3190" s="60"/>
      <c r="ED3190" s="60"/>
      <c r="EE3190" s="60"/>
      <c r="EF3190" s="60"/>
      <c r="EG3190" s="60"/>
      <c r="EH3190" s="60"/>
      <c r="EI3190" s="60"/>
      <c r="EJ3190" s="60"/>
      <c r="EK3190" s="60"/>
      <c r="EL3190" s="60"/>
      <c r="EM3190" s="60"/>
      <c r="EN3190" s="60"/>
      <c r="EO3190" s="60"/>
      <c r="EP3190" s="60"/>
      <c r="EQ3190" s="60"/>
      <c r="ER3190" s="60"/>
      <c r="ES3190" s="60"/>
      <c r="ET3190" s="60"/>
      <c r="EU3190" s="60"/>
      <c r="EV3190" s="60"/>
      <c r="EW3190" s="60"/>
      <c r="EX3190" s="60"/>
      <c r="EY3190" s="60"/>
      <c r="EZ3190" s="60"/>
      <c r="FA3190" s="60"/>
      <c r="FB3190" s="60"/>
    </row>
    <row r="3191" spans="22:158" x14ac:dyDescent="0.25">
      <c r="W3191" s="33"/>
      <c r="X3191" s="33"/>
      <c r="AH3191" s="38">
        <v>100</v>
      </c>
      <c r="AI3191" s="38">
        <v>130</v>
      </c>
      <c r="AJ3191" s="38">
        <v>13650</v>
      </c>
      <c r="AK3191" s="38">
        <v>30</v>
      </c>
      <c r="AL3191" s="38">
        <v>3608858</v>
      </c>
      <c r="AM3191" s="61" t="s">
        <v>1816</v>
      </c>
      <c r="AN3191" s="61" t="s">
        <v>1687</v>
      </c>
      <c r="AO3191" s="61" t="s">
        <v>5116</v>
      </c>
      <c r="AP3191" s="61" t="s">
        <v>5036</v>
      </c>
      <c r="AQ3191" s="61" t="s">
        <v>5221</v>
      </c>
      <c r="AR3191" s="28">
        <v>24993439</v>
      </c>
      <c r="AS3191" s="28">
        <v>0</v>
      </c>
      <c r="AT3191" s="28">
        <v>0</v>
      </c>
      <c r="AU3191" s="62"/>
      <c r="DV3191" s="31" t="s">
        <v>176</v>
      </c>
      <c r="DW3191" s="31" t="s">
        <v>182</v>
      </c>
      <c r="DX3191" s="63"/>
      <c r="DY3191" s="63"/>
      <c r="DZ3191" s="63"/>
      <c r="EA3191" s="167"/>
      <c r="EB3191" s="60"/>
      <c r="EC3191" s="60"/>
      <c r="ED3191" s="60"/>
      <c r="EE3191" s="60"/>
      <c r="EF3191" s="60"/>
      <c r="EG3191" s="60"/>
      <c r="EH3191" s="60"/>
      <c r="EI3191" s="60"/>
      <c r="EJ3191" s="60"/>
      <c r="EK3191" s="60"/>
      <c r="EL3191" s="60"/>
      <c r="EM3191" s="60"/>
      <c r="EN3191" s="60"/>
      <c r="EO3191" s="60"/>
      <c r="EP3191" s="60"/>
      <c r="EQ3191" s="60"/>
      <c r="ER3191" s="60"/>
      <c r="ES3191" s="60"/>
      <c r="ET3191" s="60"/>
      <c r="EU3191" s="60"/>
      <c r="EV3191" s="60"/>
      <c r="EW3191" s="60"/>
      <c r="EX3191" s="60"/>
      <c r="EY3191" s="60"/>
      <c r="EZ3191" s="60"/>
      <c r="FA3191" s="60"/>
      <c r="FB3191" s="60"/>
    </row>
    <row r="3192" spans="22:158" x14ac:dyDescent="0.25">
      <c r="W3192" s="33"/>
      <c r="X3192" s="33"/>
      <c r="AH3192" s="38">
        <v>100</v>
      </c>
      <c r="AI3192" s="38">
        <v>130</v>
      </c>
      <c r="AJ3192" s="38">
        <v>13660</v>
      </c>
      <c r="AK3192" s="38">
        <v>30</v>
      </c>
      <c r="AL3192" s="38">
        <v>3608858</v>
      </c>
      <c r="AM3192" s="61" t="s">
        <v>1816</v>
      </c>
      <c r="AN3192" s="61" t="s">
        <v>1687</v>
      </c>
      <c r="AO3192" s="61" t="s">
        <v>5117</v>
      </c>
      <c r="AP3192" s="61" t="s">
        <v>5036</v>
      </c>
      <c r="AQ3192" s="61" t="s">
        <v>5221</v>
      </c>
      <c r="AR3192" s="28">
        <v>38337</v>
      </c>
      <c r="AS3192" s="28">
        <v>63544</v>
      </c>
      <c r="AT3192" s="28">
        <v>0</v>
      </c>
      <c r="AU3192" s="62"/>
      <c r="BU3192" s="34"/>
      <c r="BW3192" s="71" t="s">
        <v>1227</v>
      </c>
      <c r="BX3192" s="36">
        <v>81</v>
      </c>
      <c r="BY3192" s="37">
        <v>91000</v>
      </c>
      <c r="BZ3192" s="37" t="s">
        <v>1816</v>
      </c>
      <c r="CC3192" t="s">
        <v>1683</v>
      </c>
      <c r="CD3192" t="s">
        <v>1784</v>
      </c>
      <c r="CE3192">
        <v>5861972</v>
      </c>
      <c r="CF3192">
        <v>29675</v>
      </c>
      <c r="CG3192" s="62"/>
      <c r="DV3192" s="31" t="s">
        <v>176</v>
      </c>
      <c r="DW3192" s="31" t="s">
        <v>182</v>
      </c>
      <c r="DX3192" s="63"/>
      <c r="DY3192" s="63"/>
      <c r="DZ3192" s="63"/>
      <c r="EA3192" s="167"/>
      <c r="EB3192" s="60"/>
      <c r="EC3192" s="60"/>
      <c r="ED3192" s="60"/>
      <c r="EE3192" s="60"/>
      <c r="EF3192" s="60"/>
      <c r="EG3192" s="60"/>
      <c r="EH3192" s="60"/>
      <c r="EI3192" s="60"/>
      <c r="EJ3192" s="60"/>
      <c r="EK3192" s="60"/>
      <c r="EL3192" s="60"/>
      <c r="EM3192" s="60"/>
      <c r="EN3192" s="60"/>
      <c r="EO3192" s="60"/>
      <c r="EP3192" s="60"/>
      <c r="EQ3192" s="60"/>
      <c r="ER3192" s="60"/>
      <c r="ES3192" s="60"/>
      <c r="ET3192" s="60"/>
      <c r="EU3192" s="60"/>
      <c r="EV3192" s="60"/>
      <c r="EW3192" s="60"/>
      <c r="EX3192" s="60"/>
      <c r="EY3192" s="60"/>
      <c r="EZ3192" s="60"/>
      <c r="FA3192" s="60"/>
      <c r="FB3192" s="60"/>
    </row>
    <row r="3193" spans="22:158" x14ac:dyDescent="0.25">
      <c r="W3193" s="33"/>
      <c r="X3193" s="33"/>
      <c r="AH3193" s="38">
        <v>100</v>
      </c>
      <c r="AI3193" s="38">
        <v>130</v>
      </c>
      <c r="AJ3193" s="38">
        <v>14200</v>
      </c>
      <c r="AK3193" s="38">
        <v>30</v>
      </c>
      <c r="AL3193" s="38">
        <v>3608858</v>
      </c>
      <c r="AM3193" s="61" t="s">
        <v>1816</v>
      </c>
      <c r="AN3193" s="61" t="s">
        <v>1687</v>
      </c>
      <c r="AO3193" s="61" t="s">
        <v>5127</v>
      </c>
      <c r="AP3193" s="61" t="s">
        <v>5036</v>
      </c>
      <c r="AQ3193" s="61" t="s">
        <v>5221</v>
      </c>
      <c r="AR3193" s="28">
        <v>2355.6</v>
      </c>
      <c r="AS3193" s="28">
        <v>0</v>
      </c>
      <c r="AT3193" s="28">
        <v>139378</v>
      </c>
      <c r="AU3193" s="62"/>
      <c r="BU3193" s="34"/>
      <c r="BW3193" s="71" t="s">
        <v>1227</v>
      </c>
      <c r="BX3193" s="36">
        <v>81</v>
      </c>
      <c r="BY3193" s="37">
        <v>91010</v>
      </c>
      <c r="BZ3193" s="37" t="s">
        <v>1816</v>
      </c>
      <c r="CC3193" t="s">
        <v>1683</v>
      </c>
      <c r="CD3193" t="s">
        <v>1683</v>
      </c>
      <c r="CE3193">
        <v>6211187</v>
      </c>
      <c r="CF3193">
        <v>30373</v>
      </c>
      <c r="CG3193" s="62"/>
      <c r="DV3193" s="31" t="s">
        <v>176</v>
      </c>
      <c r="DW3193" s="31" t="s">
        <v>182</v>
      </c>
      <c r="DX3193" s="63"/>
      <c r="DY3193" s="63"/>
      <c r="DZ3193" s="63"/>
      <c r="EA3193" s="167"/>
      <c r="EB3193" s="60"/>
      <c r="EC3193" s="60"/>
      <c r="ED3193" s="60"/>
      <c r="EE3193" s="60"/>
      <c r="EF3193" s="60"/>
      <c r="EG3193" s="60"/>
      <c r="EH3193" s="60"/>
      <c r="EI3193" s="60"/>
      <c r="EJ3193" s="60"/>
      <c r="EK3193" s="60"/>
      <c r="EL3193" s="60"/>
      <c r="EM3193" s="60"/>
      <c r="EN3193" s="60"/>
      <c r="EO3193" s="60"/>
      <c r="EP3193" s="60"/>
      <c r="EQ3193" s="60"/>
      <c r="ER3193" s="60"/>
      <c r="ES3193" s="60"/>
      <c r="ET3193" s="60"/>
      <c r="EU3193" s="60"/>
      <c r="EV3193" s="60"/>
      <c r="EW3193" s="60"/>
      <c r="EX3193" s="60"/>
      <c r="EY3193" s="60"/>
      <c r="EZ3193" s="60"/>
      <c r="FA3193" s="60"/>
      <c r="FB3193" s="60"/>
    </row>
    <row r="3194" spans="22:158" x14ac:dyDescent="0.25">
      <c r="V3194" s="1"/>
      <c r="W3194" s="33"/>
      <c r="X3194" s="33"/>
      <c r="AH3194" s="38">
        <v>100</v>
      </c>
      <c r="AI3194" s="38">
        <v>130</v>
      </c>
      <c r="AJ3194" s="38">
        <v>16300</v>
      </c>
      <c r="AK3194" s="38">
        <v>30</v>
      </c>
      <c r="AL3194" s="38">
        <v>3608858</v>
      </c>
      <c r="AM3194" s="61" t="s">
        <v>1816</v>
      </c>
      <c r="AN3194" s="61" t="s">
        <v>1687</v>
      </c>
      <c r="AO3194" s="61" t="s">
        <v>1617</v>
      </c>
      <c r="AP3194" s="61" t="s">
        <v>5036</v>
      </c>
      <c r="AQ3194" s="61" t="s">
        <v>5221</v>
      </c>
      <c r="AR3194" s="28">
        <v>0</v>
      </c>
      <c r="AS3194" s="28">
        <v>0</v>
      </c>
      <c r="AT3194" s="28">
        <v>4701</v>
      </c>
      <c r="AU3194" s="62"/>
      <c r="BU3194" s="34"/>
      <c r="BW3194" s="71" t="s">
        <v>1227</v>
      </c>
      <c r="BX3194" s="36">
        <v>82</v>
      </c>
      <c r="BY3194" s="37">
        <v>91020</v>
      </c>
      <c r="BZ3194" s="37" t="s">
        <v>1816</v>
      </c>
      <c r="CC3194" t="s">
        <v>1790</v>
      </c>
      <c r="CD3194" t="s">
        <v>1792</v>
      </c>
      <c r="CE3194">
        <v>6087915</v>
      </c>
      <c r="CF3194">
        <v>15925</v>
      </c>
      <c r="CG3194" s="62"/>
      <c r="DV3194" s="31" t="s">
        <v>176</v>
      </c>
      <c r="DW3194" s="31" t="s">
        <v>182</v>
      </c>
      <c r="DX3194" s="63"/>
      <c r="DY3194" s="63"/>
      <c r="DZ3194" s="63"/>
      <c r="EA3194" s="167"/>
      <c r="EB3194" s="60"/>
      <c r="EC3194" s="60"/>
      <c r="ED3194" s="60"/>
      <c r="EE3194" s="60"/>
      <c r="EF3194" s="60"/>
      <c r="EG3194" s="60"/>
      <c r="EH3194" s="60"/>
      <c r="EI3194" s="60"/>
      <c r="EJ3194" s="60"/>
      <c r="EK3194" s="60"/>
      <c r="EL3194" s="60"/>
      <c r="EM3194" s="60"/>
      <c r="EN3194" s="60"/>
      <c r="EO3194" s="60"/>
      <c r="EP3194" s="60"/>
      <c r="EQ3194" s="60"/>
      <c r="ER3194" s="60"/>
      <c r="ES3194" s="60"/>
      <c r="ET3194" s="60"/>
      <c r="EU3194" s="60"/>
      <c r="EV3194" s="60"/>
      <c r="EW3194" s="60"/>
      <c r="EX3194" s="60"/>
      <c r="EY3194" s="60"/>
      <c r="EZ3194" s="60"/>
      <c r="FA3194" s="60"/>
      <c r="FB3194" s="60"/>
    </row>
    <row r="3195" spans="22:158" x14ac:dyDescent="0.25">
      <c r="W3195" s="33"/>
      <c r="X3195" s="33"/>
      <c r="AH3195" s="38">
        <v>100</v>
      </c>
      <c r="AI3195" s="38">
        <v>130</v>
      </c>
      <c r="AJ3195" s="38">
        <v>17300</v>
      </c>
      <c r="AK3195" s="38">
        <v>30</v>
      </c>
      <c r="AL3195" s="38">
        <v>3608858</v>
      </c>
      <c r="AM3195" s="61" t="s">
        <v>1816</v>
      </c>
      <c r="AN3195" s="61" t="s">
        <v>1687</v>
      </c>
      <c r="AO3195" s="61" t="s">
        <v>1639</v>
      </c>
      <c r="AP3195" s="61" t="s">
        <v>5036</v>
      </c>
      <c r="AQ3195" s="61" t="s">
        <v>5221</v>
      </c>
      <c r="AR3195" s="28">
        <v>0</v>
      </c>
      <c r="AS3195" s="28">
        <v>0</v>
      </c>
      <c r="AT3195" s="28">
        <v>518520</v>
      </c>
      <c r="AU3195" s="62"/>
      <c r="BU3195" s="34"/>
      <c r="BW3195" s="71" t="s">
        <v>1227</v>
      </c>
      <c r="BX3195" s="36">
        <v>82</v>
      </c>
      <c r="BY3195" s="37">
        <v>91040</v>
      </c>
      <c r="BZ3195" s="37" t="s">
        <v>1816</v>
      </c>
      <c r="CC3195" t="s">
        <v>1790</v>
      </c>
      <c r="CD3195" t="s">
        <v>1791</v>
      </c>
      <c r="CE3195">
        <v>726379</v>
      </c>
      <c r="CF3195">
        <v>4228</v>
      </c>
      <c r="CG3195" s="62"/>
      <c r="DV3195" s="31" t="s">
        <v>176</v>
      </c>
      <c r="DW3195" s="31" t="s">
        <v>182</v>
      </c>
      <c r="DX3195" s="63"/>
      <c r="DY3195" s="63"/>
      <c r="DZ3195" s="63"/>
      <c r="EA3195" s="167"/>
      <c r="EB3195" s="60"/>
      <c r="EC3195" s="60"/>
      <c r="ED3195" s="60"/>
      <c r="EE3195" s="60"/>
      <c r="EF3195" s="60"/>
      <c r="EG3195" s="60"/>
      <c r="EH3195" s="60"/>
      <c r="EI3195" s="60"/>
      <c r="EJ3195" s="60"/>
      <c r="EK3195" s="60"/>
      <c r="EL3195" s="60"/>
      <c r="EM3195" s="60"/>
      <c r="EN3195" s="60"/>
      <c r="EO3195" s="60"/>
      <c r="EP3195" s="60"/>
      <c r="EQ3195" s="60"/>
      <c r="ER3195" s="60"/>
      <c r="ES3195" s="60"/>
      <c r="ET3195" s="60"/>
      <c r="EU3195" s="60"/>
      <c r="EV3195" s="60"/>
      <c r="EW3195" s="60"/>
      <c r="EX3195" s="60"/>
      <c r="EY3195" s="60"/>
      <c r="EZ3195" s="60"/>
      <c r="FA3195" s="60"/>
      <c r="FB3195" s="60"/>
    </row>
    <row r="3196" spans="22:158" x14ac:dyDescent="0.25">
      <c r="W3196" s="33"/>
      <c r="X3196" s="33"/>
      <c r="AH3196" s="38">
        <v>100</v>
      </c>
      <c r="AI3196" s="38">
        <v>130</v>
      </c>
      <c r="AJ3196" s="38">
        <v>17310</v>
      </c>
      <c r="AK3196" s="38">
        <v>30</v>
      </c>
      <c r="AL3196" s="38">
        <v>3608858</v>
      </c>
      <c r="AM3196" s="61" t="s">
        <v>1816</v>
      </c>
      <c r="AN3196" s="61" t="s">
        <v>1687</v>
      </c>
      <c r="AO3196" s="61" t="s">
        <v>1640</v>
      </c>
      <c r="AP3196" s="61" t="s">
        <v>5036</v>
      </c>
      <c r="AQ3196" s="61" t="s">
        <v>5221</v>
      </c>
      <c r="AR3196" s="28">
        <v>0</v>
      </c>
      <c r="AS3196" s="28">
        <v>119498</v>
      </c>
      <c r="AT3196" s="28">
        <v>0</v>
      </c>
      <c r="AU3196" s="62"/>
      <c r="BU3196" s="34"/>
      <c r="BW3196" s="71" t="s">
        <v>1227</v>
      </c>
      <c r="BX3196" s="36">
        <v>83</v>
      </c>
      <c r="BY3196" s="37">
        <v>91060</v>
      </c>
      <c r="BZ3196" s="37" t="s">
        <v>1816</v>
      </c>
      <c r="CC3196" t="s">
        <v>1786</v>
      </c>
      <c r="CD3196" t="s">
        <v>5043</v>
      </c>
      <c r="CE3196">
        <v>5039024</v>
      </c>
      <c r="CF3196">
        <v>405</v>
      </c>
      <c r="CG3196" s="62"/>
      <c r="DV3196" s="31" t="s">
        <v>176</v>
      </c>
      <c r="DW3196" s="31" t="s">
        <v>182</v>
      </c>
      <c r="DX3196" s="63"/>
      <c r="DY3196" s="63"/>
      <c r="DZ3196" s="63"/>
      <c r="EA3196" s="167"/>
      <c r="EB3196" s="60"/>
      <c r="EC3196" s="60"/>
      <c r="ED3196" s="60"/>
      <c r="EE3196" s="60"/>
      <c r="EF3196" s="60"/>
      <c r="EG3196" s="60"/>
      <c r="EH3196" s="60"/>
      <c r="EI3196" s="60"/>
      <c r="EJ3196" s="60"/>
      <c r="EK3196" s="60"/>
      <c r="EL3196" s="60"/>
      <c r="EM3196" s="60"/>
      <c r="EN3196" s="60"/>
      <c r="EO3196" s="60"/>
      <c r="EP3196" s="60"/>
      <c r="EQ3196" s="60"/>
      <c r="ER3196" s="60"/>
      <c r="ES3196" s="60"/>
      <c r="ET3196" s="60"/>
      <c r="EU3196" s="60"/>
      <c r="EV3196" s="60"/>
      <c r="EW3196" s="60"/>
      <c r="EX3196" s="60"/>
      <c r="EY3196" s="60"/>
      <c r="EZ3196" s="60"/>
      <c r="FA3196" s="60"/>
      <c r="FB3196" s="60"/>
    </row>
    <row r="3197" spans="22:158" x14ac:dyDescent="0.25">
      <c r="W3197" s="33"/>
      <c r="X3197" s="33"/>
      <c r="AH3197" s="38">
        <v>100</v>
      </c>
      <c r="AI3197" s="38">
        <v>130</v>
      </c>
      <c r="AJ3197" s="38">
        <v>17400</v>
      </c>
      <c r="AK3197" s="38">
        <v>30</v>
      </c>
      <c r="AL3197" s="38">
        <v>3608858</v>
      </c>
      <c r="AM3197" s="61" t="s">
        <v>1816</v>
      </c>
      <c r="AN3197" s="61" t="s">
        <v>1687</v>
      </c>
      <c r="AO3197" s="61" t="s">
        <v>1642</v>
      </c>
      <c r="AP3197" s="61" t="s">
        <v>5036</v>
      </c>
      <c r="AQ3197" s="61" t="s">
        <v>5221</v>
      </c>
      <c r="AR3197" s="28">
        <v>0</v>
      </c>
      <c r="AS3197" s="28">
        <v>124521</v>
      </c>
      <c r="AT3197" s="28">
        <v>0</v>
      </c>
      <c r="AU3197" s="62"/>
      <c r="BU3197" s="34"/>
      <c r="BW3197" s="71" t="s">
        <v>1227</v>
      </c>
      <c r="BX3197" s="36">
        <v>83</v>
      </c>
      <c r="BY3197" s="37">
        <v>91080</v>
      </c>
      <c r="BZ3197" s="37" t="s">
        <v>1816</v>
      </c>
      <c r="CC3197" t="s">
        <v>1786</v>
      </c>
      <c r="CD3197" t="s">
        <v>1784</v>
      </c>
      <c r="CE3197">
        <v>30385435</v>
      </c>
      <c r="CF3197">
        <v>255</v>
      </c>
      <c r="CG3197" s="62"/>
      <c r="DV3197" s="31" t="s">
        <v>176</v>
      </c>
      <c r="DW3197" s="31" t="s">
        <v>182</v>
      </c>
      <c r="DX3197" s="63"/>
      <c r="DY3197" s="63"/>
      <c r="DZ3197" s="63"/>
      <c r="EA3197" s="167"/>
      <c r="EB3197" s="60"/>
      <c r="EC3197" s="60"/>
      <c r="ED3197" s="60"/>
      <c r="EE3197" s="60"/>
      <c r="EF3197" s="60"/>
      <c r="EG3197" s="60"/>
      <c r="EH3197" s="60"/>
      <c r="EI3197" s="60"/>
      <c r="EJ3197" s="60"/>
      <c r="EK3197" s="60"/>
      <c r="EL3197" s="60"/>
      <c r="EM3197" s="60"/>
      <c r="EN3197" s="60"/>
      <c r="EO3197" s="60"/>
      <c r="EP3197" s="60"/>
      <c r="EQ3197" s="60"/>
      <c r="ER3197" s="60"/>
      <c r="ES3197" s="60"/>
      <c r="ET3197" s="60"/>
      <c r="EU3197" s="60"/>
      <c r="EV3197" s="60"/>
      <c r="EW3197" s="60"/>
      <c r="EX3197" s="60"/>
      <c r="EY3197" s="60"/>
      <c r="EZ3197" s="60"/>
      <c r="FA3197" s="60"/>
      <c r="FB3197" s="60"/>
    </row>
    <row r="3198" spans="22:158" x14ac:dyDescent="0.25">
      <c r="W3198" s="33"/>
      <c r="X3198" s="33"/>
      <c r="AH3198" s="38">
        <v>100</v>
      </c>
      <c r="AI3198" s="38">
        <v>130</v>
      </c>
      <c r="AJ3198" s="38">
        <v>17650</v>
      </c>
      <c r="AK3198" s="38">
        <v>30</v>
      </c>
      <c r="AL3198" s="38">
        <v>3608858</v>
      </c>
      <c r="AM3198" s="61" t="s">
        <v>1816</v>
      </c>
      <c r="AN3198" s="61" t="s">
        <v>1687</v>
      </c>
      <c r="AO3198" s="61" t="s">
        <v>1648</v>
      </c>
      <c r="AP3198" s="61" t="s">
        <v>5036</v>
      </c>
      <c r="AQ3198" s="61" t="s">
        <v>5221</v>
      </c>
      <c r="AR3198" s="28">
        <v>422.5</v>
      </c>
      <c r="AS3198" s="28">
        <v>0</v>
      </c>
      <c r="AT3198" s="28">
        <v>0</v>
      </c>
      <c r="AU3198" s="62"/>
      <c r="BU3198" s="34"/>
      <c r="BW3198" s="71" t="s">
        <v>1227</v>
      </c>
      <c r="BX3198" s="36">
        <v>84</v>
      </c>
      <c r="BY3198" s="37">
        <v>91100</v>
      </c>
      <c r="BZ3198" s="37" t="s">
        <v>1816</v>
      </c>
      <c r="CC3198" t="s">
        <v>1795</v>
      </c>
      <c r="CD3198" t="s">
        <v>1796</v>
      </c>
      <c r="CE3198">
        <v>51516</v>
      </c>
      <c r="CF3198">
        <v>3664</v>
      </c>
      <c r="CG3198" s="62"/>
      <c r="DV3198" s="31" t="s">
        <v>176</v>
      </c>
      <c r="DW3198" s="31" t="s">
        <v>182</v>
      </c>
      <c r="DX3198" s="63"/>
      <c r="DY3198" s="63"/>
      <c r="DZ3198" s="63"/>
      <c r="EA3198" s="167"/>
      <c r="EB3198" s="60"/>
      <c r="EC3198" s="60"/>
      <c r="ED3198" s="60"/>
      <c r="EE3198" s="60"/>
      <c r="EF3198" s="60"/>
      <c r="EG3198" s="60"/>
      <c r="EH3198" s="60"/>
      <c r="EI3198" s="60"/>
      <c r="EJ3198" s="60"/>
      <c r="EK3198" s="60"/>
      <c r="EL3198" s="60"/>
      <c r="EM3198" s="60"/>
      <c r="EN3198" s="60"/>
      <c r="EO3198" s="60"/>
      <c r="EP3198" s="60"/>
      <c r="EQ3198" s="60"/>
      <c r="ER3198" s="60"/>
      <c r="ES3198" s="60"/>
      <c r="ET3198" s="60"/>
      <c r="EU3198" s="60"/>
      <c r="EV3198" s="60"/>
      <c r="EW3198" s="60"/>
      <c r="EX3198" s="60"/>
      <c r="EY3198" s="60"/>
      <c r="EZ3198" s="60"/>
      <c r="FA3198" s="60"/>
      <c r="FB3198" s="60"/>
    </row>
    <row r="3199" spans="22:158" x14ac:dyDescent="0.25">
      <c r="W3199" s="33"/>
      <c r="X3199" s="33"/>
      <c r="AH3199" s="38">
        <v>100</v>
      </c>
      <c r="AI3199" s="38">
        <v>130</v>
      </c>
      <c r="AJ3199" s="38">
        <v>18600</v>
      </c>
      <c r="AK3199" s="38">
        <v>30</v>
      </c>
      <c r="AL3199" s="38">
        <v>3608858</v>
      </c>
      <c r="AM3199" s="61" t="s">
        <v>1816</v>
      </c>
      <c r="AN3199" s="61" t="s">
        <v>1687</v>
      </c>
      <c r="AO3199" s="61" t="s">
        <v>1668</v>
      </c>
      <c r="AP3199" s="61" t="s">
        <v>5036</v>
      </c>
      <c r="AQ3199" s="61" t="s">
        <v>5221</v>
      </c>
      <c r="AR3199" s="28">
        <v>0</v>
      </c>
      <c r="AS3199" s="28">
        <v>0</v>
      </c>
      <c r="AT3199" s="28">
        <v>47289</v>
      </c>
      <c r="AU3199" s="62"/>
      <c r="BU3199" s="34"/>
      <c r="BW3199" s="71" t="s">
        <v>1227</v>
      </c>
      <c r="BX3199" s="36">
        <v>85</v>
      </c>
      <c r="BY3199" s="37">
        <v>91120</v>
      </c>
      <c r="BZ3199" s="37" t="s">
        <v>1816</v>
      </c>
      <c r="CC3199" t="s">
        <v>1797</v>
      </c>
      <c r="CD3199" t="s">
        <v>1797</v>
      </c>
      <c r="CE3199">
        <v>40198</v>
      </c>
      <c r="CF3199">
        <v>1566</v>
      </c>
      <c r="CG3199" s="62"/>
      <c r="DV3199" s="31" t="s">
        <v>176</v>
      </c>
      <c r="DW3199" s="31" t="s">
        <v>182</v>
      </c>
      <c r="DX3199" s="63"/>
      <c r="DY3199" s="63"/>
      <c r="DZ3199" s="63"/>
      <c r="EA3199" s="167"/>
      <c r="EB3199" s="60"/>
      <c r="EC3199" s="60"/>
      <c r="ED3199" s="60"/>
      <c r="EE3199" s="60"/>
      <c r="EF3199" s="60"/>
      <c r="EG3199" s="60"/>
      <c r="EH3199" s="60"/>
      <c r="EI3199" s="60"/>
      <c r="EJ3199" s="60"/>
      <c r="EK3199" s="60"/>
      <c r="EL3199" s="60"/>
      <c r="EM3199" s="60"/>
      <c r="EN3199" s="60"/>
      <c r="EO3199" s="60"/>
      <c r="EP3199" s="60"/>
      <c r="EQ3199" s="60"/>
      <c r="ER3199" s="60"/>
      <c r="ES3199" s="60"/>
      <c r="ET3199" s="60"/>
      <c r="EU3199" s="60"/>
      <c r="EV3199" s="60"/>
      <c r="EW3199" s="60"/>
      <c r="EX3199" s="60"/>
      <c r="EY3199" s="60"/>
      <c r="EZ3199" s="60"/>
      <c r="FA3199" s="60"/>
      <c r="FB3199" s="60"/>
    </row>
    <row r="3200" spans="22:158" x14ac:dyDescent="0.25">
      <c r="W3200" s="33"/>
      <c r="X3200" s="33"/>
      <c r="AH3200" s="38">
        <v>100</v>
      </c>
      <c r="AI3200" s="38">
        <v>135</v>
      </c>
      <c r="AJ3200" s="38">
        <v>11150</v>
      </c>
      <c r="AK3200" s="38">
        <v>30</v>
      </c>
      <c r="AL3200" s="38">
        <v>3608858</v>
      </c>
      <c r="AM3200" s="61" t="s">
        <v>1816</v>
      </c>
      <c r="AN3200" s="61" t="s">
        <v>1693</v>
      </c>
      <c r="AO3200" s="61" t="s">
        <v>5066</v>
      </c>
      <c r="AP3200" s="61" t="s">
        <v>5036</v>
      </c>
      <c r="AQ3200" s="61" t="s">
        <v>5221</v>
      </c>
      <c r="AR3200" s="28">
        <v>0</v>
      </c>
      <c r="AS3200" s="28">
        <v>3093</v>
      </c>
      <c r="AT3200" s="28">
        <v>0</v>
      </c>
      <c r="AU3200" s="62"/>
      <c r="BU3200" s="34"/>
      <c r="BW3200" s="71" t="s">
        <v>1227</v>
      </c>
      <c r="BX3200" s="36">
        <v>86</v>
      </c>
      <c r="BY3200" s="37">
        <v>91140</v>
      </c>
      <c r="BZ3200" s="37" t="s">
        <v>1816</v>
      </c>
      <c r="CC3200" t="s">
        <v>1787</v>
      </c>
      <c r="CD3200" t="s">
        <v>1789</v>
      </c>
      <c r="CE3200">
        <v>49917</v>
      </c>
      <c r="CF3200">
        <v>10064</v>
      </c>
      <c r="CG3200" s="62"/>
      <c r="DV3200" s="31" t="s">
        <v>176</v>
      </c>
      <c r="DW3200" s="31" t="s">
        <v>183</v>
      </c>
      <c r="DX3200" s="63"/>
      <c r="DY3200" s="63"/>
      <c r="DZ3200" s="63"/>
      <c r="EA3200" s="167"/>
      <c r="EB3200" s="60"/>
      <c r="EC3200" s="60"/>
      <c r="ED3200" s="60"/>
      <c r="EE3200" s="60"/>
      <c r="EF3200" s="60"/>
      <c r="EG3200" s="60"/>
      <c r="EH3200" s="60"/>
      <c r="EI3200" s="60"/>
      <c r="EJ3200" s="60"/>
      <c r="EK3200" s="60"/>
      <c r="EL3200" s="60"/>
      <c r="EM3200" s="60"/>
      <c r="EN3200" s="60"/>
      <c r="EO3200" s="60"/>
      <c r="EP3200" s="60"/>
      <c r="EQ3200" s="60"/>
      <c r="ER3200" s="60"/>
      <c r="ES3200" s="60"/>
      <c r="ET3200" s="60"/>
      <c r="EU3200" s="60"/>
      <c r="EV3200" s="60"/>
      <c r="EW3200" s="60"/>
      <c r="EX3200" s="60"/>
      <c r="EY3200" s="60"/>
      <c r="EZ3200" s="60"/>
      <c r="FA3200" s="60"/>
      <c r="FB3200" s="60"/>
    </row>
    <row r="3201" spans="22:158" x14ac:dyDescent="0.25">
      <c r="W3201" s="33"/>
      <c r="X3201" s="33"/>
      <c r="AH3201" s="38">
        <v>100</v>
      </c>
      <c r="AI3201" s="38">
        <v>135</v>
      </c>
      <c r="AJ3201" s="38">
        <v>12600</v>
      </c>
      <c r="AK3201" s="38">
        <v>30</v>
      </c>
      <c r="AL3201" s="38">
        <v>3608858</v>
      </c>
      <c r="AM3201" s="61" t="s">
        <v>1816</v>
      </c>
      <c r="AN3201" s="61" t="s">
        <v>1693</v>
      </c>
      <c r="AO3201" s="61" t="s">
        <v>5095</v>
      </c>
      <c r="AP3201" s="61" t="s">
        <v>5036</v>
      </c>
      <c r="AQ3201" s="61" t="s">
        <v>5221</v>
      </c>
      <c r="AR3201" s="28">
        <v>6067.7</v>
      </c>
      <c r="AS3201" s="28">
        <v>0</v>
      </c>
      <c r="AT3201" s="28">
        <v>0</v>
      </c>
      <c r="AU3201" s="62"/>
      <c r="BU3201" s="34"/>
      <c r="BW3201" s="71" t="s">
        <v>1227</v>
      </c>
      <c r="BX3201" s="36">
        <v>86</v>
      </c>
      <c r="BY3201" s="37">
        <v>91160</v>
      </c>
      <c r="BZ3201" s="37" t="s">
        <v>1816</v>
      </c>
      <c r="CC3201" t="s">
        <v>1787</v>
      </c>
      <c r="CD3201" t="s">
        <v>1788</v>
      </c>
      <c r="CE3201">
        <v>38356</v>
      </c>
      <c r="CF3201">
        <v>2430</v>
      </c>
      <c r="CG3201" s="62"/>
      <c r="DV3201" s="31" t="s">
        <v>176</v>
      </c>
      <c r="DW3201" s="31" t="s">
        <v>183</v>
      </c>
      <c r="DX3201" s="63"/>
      <c r="DY3201" s="63"/>
      <c r="DZ3201" s="63"/>
      <c r="EA3201" s="167"/>
      <c r="EB3201" s="60"/>
      <c r="EC3201" s="60"/>
      <c r="ED3201" s="60"/>
      <c r="EE3201" s="60"/>
      <c r="EF3201" s="60"/>
      <c r="EG3201" s="60"/>
      <c r="EH3201" s="60"/>
      <c r="EI3201" s="60"/>
      <c r="EJ3201" s="60"/>
      <c r="EK3201" s="60"/>
      <c r="EL3201" s="60"/>
      <c r="EM3201" s="60"/>
      <c r="EN3201" s="60"/>
      <c r="EO3201" s="60"/>
      <c r="EP3201" s="60"/>
      <c r="EQ3201" s="60"/>
      <c r="ER3201" s="60"/>
      <c r="ES3201" s="60"/>
      <c r="ET3201" s="60"/>
      <c r="EU3201" s="60"/>
      <c r="EV3201" s="60"/>
      <c r="EW3201" s="60"/>
      <c r="EX3201" s="60"/>
      <c r="EY3201" s="60"/>
      <c r="EZ3201" s="60"/>
      <c r="FA3201" s="60"/>
      <c r="FB3201" s="60"/>
    </row>
    <row r="3202" spans="22:158" x14ac:dyDescent="0.25">
      <c r="V3202" s="1"/>
      <c r="W3202" s="33"/>
      <c r="X3202" s="33"/>
      <c r="AH3202" s="38">
        <v>100</v>
      </c>
      <c r="AI3202" s="38">
        <v>135</v>
      </c>
      <c r="AJ3202" s="38">
        <v>15270</v>
      </c>
      <c r="AK3202" s="38">
        <v>30</v>
      </c>
      <c r="AL3202" s="38">
        <v>3608858</v>
      </c>
      <c r="AM3202" s="61" t="s">
        <v>1816</v>
      </c>
      <c r="AN3202" s="61" t="s">
        <v>1693</v>
      </c>
      <c r="AO3202" s="61" t="s">
        <v>1596</v>
      </c>
      <c r="AP3202" s="61" t="s">
        <v>5036</v>
      </c>
      <c r="AQ3202" s="61" t="s">
        <v>5221</v>
      </c>
      <c r="AR3202" s="28">
        <v>147940.20000000001</v>
      </c>
      <c r="AS3202" s="28">
        <v>17783</v>
      </c>
      <c r="AT3202" s="28">
        <v>0</v>
      </c>
      <c r="AU3202" s="62"/>
      <c r="BU3202" s="34"/>
      <c r="BW3202" s="71" t="s">
        <v>1227</v>
      </c>
      <c r="BX3202" s="36">
        <v>87</v>
      </c>
      <c r="BY3202" s="37">
        <v>91180</v>
      </c>
      <c r="BZ3202" s="37" t="s">
        <v>1816</v>
      </c>
      <c r="CC3202" t="s">
        <v>1726</v>
      </c>
      <c r="CD3202" t="s">
        <v>1793</v>
      </c>
      <c r="CE3202">
        <v>945</v>
      </c>
      <c r="CF3202">
        <v>395</v>
      </c>
      <c r="CG3202" s="62"/>
      <c r="DV3202" s="31" t="s">
        <v>176</v>
      </c>
      <c r="DW3202" s="31" t="s">
        <v>183</v>
      </c>
      <c r="DX3202" s="63"/>
      <c r="DY3202" s="63"/>
      <c r="DZ3202" s="63"/>
      <c r="EA3202" s="167"/>
      <c r="EB3202" s="60"/>
      <c r="EC3202" s="60"/>
      <c r="ED3202" s="60"/>
      <c r="EE3202" s="60"/>
      <c r="EF3202" s="60"/>
      <c r="EG3202" s="60"/>
      <c r="EH3202" s="60"/>
      <c r="EI3202" s="60"/>
      <c r="EJ3202" s="60"/>
      <c r="EK3202" s="60"/>
      <c r="EL3202" s="60"/>
      <c r="EM3202" s="60"/>
      <c r="EN3202" s="60"/>
      <c r="EO3202" s="60"/>
      <c r="EP3202" s="60"/>
      <c r="EQ3202" s="60"/>
      <c r="ER3202" s="60"/>
      <c r="ES3202" s="60"/>
      <c r="ET3202" s="60"/>
      <c r="EU3202" s="60"/>
      <c r="EV3202" s="60"/>
      <c r="EW3202" s="60"/>
      <c r="EX3202" s="60"/>
      <c r="EY3202" s="60"/>
      <c r="EZ3202" s="60"/>
      <c r="FA3202" s="60"/>
      <c r="FB3202" s="60"/>
    </row>
    <row r="3203" spans="22:158" x14ac:dyDescent="0.25">
      <c r="W3203" s="33"/>
      <c r="X3203" s="33"/>
      <c r="AH3203" s="38">
        <v>100</v>
      </c>
      <c r="AI3203" s="38">
        <v>135</v>
      </c>
      <c r="AJ3203" s="38">
        <v>15400</v>
      </c>
      <c r="AK3203" s="38">
        <v>30</v>
      </c>
      <c r="AL3203" s="38">
        <v>3608858</v>
      </c>
      <c r="AM3203" s="61" t="s">
        <v>1816</v>
      </c>
      <c r="AN3203" s="61" t="s">
        <v>1693</v>
      </c>
      <c r="AO3203" s="61" t="s">
        <v>1599</v>
      </c>
      <c r="AP3203" s="61" t="s">
        <v>5036</v>
      </c>
      <c r="AQ3203" s="61" t="s">
        <v>5221</v>
      </c>
      <c r="AR3203" s="28">
        <v>0</v>
      </c>
      <c r="AS3203" s="28">
        <v>0</v>
      </c>
      <c r="AT3203" s="28">
        <v>17837</v>
      </c>
      <c r="AU3203" s="62"/>
      <c r="BU3203" s="34"/>
      <c r="BW3203" s="71" t="s">
        <v>1227</v>
      </c>
      <c r="BX3203" s="36">
        <v>87</v>
      </c>
      <c r="BY3203" s="37">
        <v>91190</v>
      </c>
      <c r="BZ3203" s="37" t="s">
        <v>1816</v>
      </c>
      <c r="CC3203" t="s">
        <v>1726</v>
      </c>
      <c r="CD3203" t="s">
        <v>1726</v>
      </c>
      <c r="CE3203">
        <v>1566</v>
      </c>
      <c r="CF3203">
        <v>824</v>
      </c>
      <c r="CG3203" s="62"/>
      <c r="DV3203" s="31" t="s">
        <v>176</v>
      </c>
      <c r="DW3203" s="31" t="s">
        <v>183</v>
      </c>
      <c r="DX3203" s="63"/>
      <c r="DY3203" s="63"/>
      <c r="DZ3203" s="63"/>
      <c r="EA3203" s="167"/>
      <c r="EB3203" s="60"/>
      <c r="EC3203" s="60"/>
      <c r="ED3203" s="60"/>
      <c r="EE3203" s="60"/>
      <c r="EF3203" s="60"/>
      <c r="EG3203" s="60"/>
      <c r="EH3203" s="60"/>
      <c r="EI3203" s="60"/>
      <c r="EJ3203" s="60"/>
      <c r="EK3203" s="60"/>
      <c r="EL3203" s="60"/>
      <c r="EM3203" s="60"/>
      <c r="EN3203" s="60"/>
      <c r="EO3203" s="60"/>
      <c r="EP3203" s="60"/>
      <c r="EQ3203" s="60"/>
      <c r="ER3203" s="60"/>
      <c r="ES3203" s="60"/>
      <c r="ET3203" s="60"/>
      <c r="EU3203" s="60"/>
      <c r="EV3203" s="60"/>
      <c r="EW3203" s="60"/>
      <c r="EX3203" s="60"/>
      <c r="EY3203" s="60"/>
      <c r="EZ3203" s="60"/>
      <c r="FA3203" s="60"/>
      <c r="FB3203" s="60"/>
    </row>
    <row r="3204" spans="22:158" x14ac:dyDescent="0.25">
      <c r="W3204" s="33"/>
      <c r="X3204" s="33"/>
      <c r="AH3204" s="38">
        <v>100</v>
      </c>
      <c r="AI3204" s="38">
        <v>135</v>
      </c>
      <c r="AJ3204" s="38">
        <v>15850</v>
      </c>
      <c r="AK3204" s="38">
        <v>30</v>
      </c>
      <c r="AL3204" s="38">
        <v>3608858</v>
      </c>
      <c r="AM3204" s="61" t="s">
        <v>1816</v>
      </c>
      <c r="AN3204" s="61" t="s">
        <v>1693</v>
      </c>
      <c r="AO3204" s="61" t="s">
        <v>1608</v>
      </c>
      <c r="AP3204" s="61" t="s">
        <v>5036</v>
      </c>
      <c r="AQ3204" s="61" t="s">
        <v>5221</v>
      </c>
      <c r="AR3204" s="28">
        <v>0</v>
      </c>
      <c r="AS3204" s="28">
        <v>40409</v>
      </c>
      <c r="AT3204" s="28">
        <v>0</v>
      </c>
      <c r="AU3204" s="62"/>
      <c r="BU3204" s="34"/>
      <c r="BW3204" s="71" t="s">
        <v>1227</v>
      </c>
      <c r="BX3204" s="36">
        <v>87</v>
      </c>
      <c r="BY3204" s="37">
        <v>91190</v>
      </c>
      <c r="BZ3204" s="37" t="s">
        <v>1816</v>
      </c>
      <c r="CC3204" t="s">
        <v>1726</v>
      </c>
      <c r="CD3204" t="s">
        <v>1726</v>
      </c>
      <c r="CF3204">
        <v>161</v>
      </c>
      <c r="CG3204" s="62"/>
      <c r="DV3204" s="31" t="s">
        <v>176</v>
      </c>
      <c r="DW3204" s="31" t="s">
        <v>183</v>
      </c>
      <c r="DX3204" s="63"/>
      <c r="DY3204" s="63"/>
      <c r="DZ3204" s="63"/>
      <c r="EA3204" s="167"/>
      <c r="EB3204" s="60"/>
      <c r="EC3204" s="60"/>
      <c r="ED3204" s="60"/>
      <c r="EE3204" s="60"/>
      <c r="EF3204" s="60"/>
      <c r="EG3204" s="60"/>
      <c r="EH3204" s="60"/>
      <c r="EI3204" s="60"/>
      <c r="EJ3204" s="60"/>
      <c r="EK3204" s="60"/>
      <c r="EL3204" s="60"/>
      <c r="EM3204" s="60"/>
      <c r="EN3204" s="60"/>
      <c r="EO3204" s="60"/>
      <c r="EP3204" s="60"/>
      <c r="EQ3204" s="60"/>
      <c r="ER3204" s="60"/>
      <c r="ES3204" s="60"/>
      <c r="ET3204" s="60"/>
      <c r="EU3204" s="60"/>
      <c r="EV3204" s="60"/>
      <c r="EW3204" s="60"/>
      <c r="EX3204" s="60"/>
      <c r="EY3204" s="60"/>
      <c r="EZ3204" s="60"/>
      <c r="FA3204" s="60"/>
      <c r="FB3204" s="60"/>
    </row>
    <row r="3205" spans="22:158" x14ac:dyDescent="0.25">
      <c r="W3205" s="33"/>
      <c r="X3205" s="33"/>
      <c r="AH3205" s="38">
        <v>100</v>
      </c>
      <c r="AI3205" s="38">
        <v>135</v>
      </c>
      <c r="AJ3205" s="38">
        <v>18150</v>
      </c>
      <c r="AK3205" s="38">
        <v>30</v>
      </c>
      <c r="AL3205" s="38">
        <v>3608858</v>
      </c>
      <c r="AM3205" s="61" t="s">
        <v>1816</v>
      </c>
      <c r="AN3205" s="61" t="s">
        <v>1693</v>
      </c>
      <c r="AO3205" s="61" t="s">
        <v>1659</v>
      </c>
      <c r="AP3205" s="61" t="s">
        <v>5036</v>
      </c>
      <c r="AQ3205" s="61" t="s">
        <v>5221</v>
      </c>
      <c r="AR3205" s="28">
        <v>67891.5</v>
      </c>
      <c r="AS3205" s="28">
        <v>21994</v>
      </c>
      <c r="AT3205" s="28">
        <v>3042</v>
      </c>
      <c r="AU3205" s="62"/>
      <c r="BU3205" s="34"/>
      <c r="BW3205" s="71" t="s">
        <v>1227</v>
      </c>
      <c r="BX3205" s="36">
        <v>88</v>
      </c>
      <c r="BY3205" s="37">
        <v>91220</v>
      </c>
      <c r="BZ3205" s="37" t="s">
        <v>1816</v>
      </c>
      <c r="CC3205" t="s">
        <v>1684</v>
      </c>
      <c r="CD3205" t="s">
        <v>1684</v>
      </c>
      <c r="CE3205">
        <v>655117</v>
      </c>
      <c r="CF3205">
        <v>792</v>
      </c>
      <c r="CG3205" s="62"/>
      <c r="DV3205" s="31" t="s">
        <v>176</v>
      </c>
      <c r="DW3205" s="31" t="s">
        <v>183</v>
      </c>
      <c r="DX3205" s="63"/>
      <c r="DY3205" s="63"/>
      <c r="DZ3205" s="63"/>
      <c r="EA3205" s="167"/>
      <c r="EB3205" s="60"/>
      <c r="EC3205" s="60"/>
      <c r="ED3205" s="60"/>
      <c r="EE3205" s="60"/>
      <c r="EF3205" s="60"/>
      <c r="EG3205" s="60"/>
      <c r="EH3205" s="60"/>
      <c r="EI3205" s="60"/>
      <c r="EJ3205" s="60"/>
      <c r="EK3205" s="60"/>
      <c r="EL3205" s="60"/>
      <c r="EM3205" s="60"/>
      <c r="EN3205" s="60"/>
      <c r="EO3205" s="60"/>
      <c r="EP3205" s="60"/>
      <c r="EQ3205" s="60"/>
      <c r="ER3205" s="60"/>
      <c r="ES3205" s="60"/>
      <c r="ET3205" s="60"/>
      <c r="EU3205" s="60"/>
      <c r="EV3205" s="60"/>
      <c r="EW3205" s="60"/>
      <c r="EX3205" s="60"/>
      <c r="EY3205" s="60"/>
      <c r="EZ3205" s="60"/>
      <c r="FA3205" s="60"/>
      <c r="FB3205" s="60"/>
    </row>
    <row r="3206" spans="22:158" x14ac:dyDescent="0.25">
      <c r="W3206" s="33"/>
      <c r="X3206" s="33"/>
      <c r="AH3206" s="38">
        <v>100</v>
      </c>
      <c r="AI3206" s="38">
        <v>140</v>
      </c>
      <c r="AJ3206" s="38">
        <v>12350</v>
      </c>
      <c r="AK3206" s="38">
        <v>30</v>
      </c>
      <c r="AL3206" s="38">
        <v>3608858</v>
      </c>
      <c r="AM3206" s="61" t="s">
        <v>1816</v>
      </c>
      <c r="AN3206" s="61" t="s">
        <v>1690</v>
      </c>
      <c r="AO3206" s="61" t="s">
        <v>5091</v>
      </c>
      <c r="AP3206" s="61" t="s">
        <v>5036</v>
      </c>
      <c r="AQ3206" s="61" t="s">
        <v>5221</v>
      </c>
      <c r="AR3206" s="28">
        <v>746.1</v>
      </c>
      <c r="AS3206" s="28">
        <v>0</v>
      </c>
      <c r="AT3206" s="28">
        <v>628929</v>
      </c>
      <c r="AU3206" s="62"/>
      <c r="BU3206" s="34"/>
      <c r="BW3206" s="71" t="s">
        <v>1227</v>
      </c>
      <c r="BX3206" s="36">
        <v>89</v>
      </c>
      <c r="BY3206" s="37">
        <v>91240</v>
      </c>
      <c r="BZ3206" s="37" t="s">
        <v>1816</v>
      </c>
      <c r="CC3206" t="s">
        <v>1785</v>
      </c>
      <c r="CD3206" t="s">
        <v>1785</v>
      </c>
      <c r="CE3206">
        <v>32145630</v>
      </c>
      <c r="CF3206">
        <v>17903</v>
      </c>
      <c r="CG3206" s="62"/>
      <c r="DV3206" s="31" t="s">
        <v>176</v>
      </c>
      <c r="DW3206" s="31" t="s">
        <v>184</v>
      </c>
      <c r="DX3206" s="63"/>
      <c r="DY3206" s="63"/>
      <c r="DZ3206" s="63"/>
      <c r="EA3206" s="167"/>
      <c r="EB3206" s="60"/>
      <c r="EC3206" s="60"/>
      <c r="ED3206" s="60"/>
      <c r="EE3206" s="60"/>
      <c r="EF3206" s="60"/>
      <c r="EG3206" s="60"/>
      <c r="EH3206" s="60"/>
      <c r="EI3206" s="60"/>
      <c r="EJ3206" s="60"/>
      <c r="EK3206" s="60"/>
      <c r="EL3206" s="60"/>
      <c r="EM3206" s="60"/>
      <c r="EN3206" s="60"/>
      <c r="EO3206" s="60"/>
      <c r="EP3206" s="60"/>
      <c r="EQ3206" s="60"/>
      <c r="ER3206" s="60"/>
      <c r="ES3206" s="60"/>
      <c r="ET3206" s="60"/>
      <c r="EU3206" s="60"/>
      <c r="EV3206" s="60"/>
      <c r="EW3206" s="60"/>
      <c r="EX3206" s="60"/>
      <c r="EY3206" s="60"/>
      <c r="EZ3206" s="60"/>
      <c r="FA3206" s="60"/>
      <c r="FB3206" s="60"/>
    </row>
    <row r="3207" spans="22:158" x14ac:dyDescent="0.25">
      <c r="W3207" s="33"/>
      <c r="X3207" s="33"/>
      <c r="AH3207" s="38">
        <v>100</v>
      </c>
      <c r="AI3207" s="38">
        <v>140</v>
      </c>
      <c r="AJ3207" s="38">
        <v>12900</v>
      </c>
      <c r="AK3207" s="38">
        <v>30</v>
      </c>
      <c r="AL3207" s="38">
        <v>3608858</v>
      </c>
      <c r="AM3207" s="61" t="s">
        <v>1816</v>
      </c>
      <c r="AN3207" s="61" t="s">
        <v>1690</v>
      </c>
      <c r="AO3207" s="61" t="s">
        <v>5099</v>
      </c>
      <c r="AP3207" s="61" t="s">
        <v>5036</v>
      </c>
      <c r="AQ3207" s="61" t="s">
        <v>5221</v>
      </c>
      <c r="AR3207" s="28">
        <v>0</v>
      </c>
      <c r="AS3207" s="28">
        <v>6627</v>
      </c>
      <c r="AT3207" s="28">
        <v>0</v>
      </c>
      <c r="AU3207" s="62"/>
      <c r="BU3207" s="34"/>
      <c r="BW3207" s="71" t="s">
        <v>1227</v>
      </c>
      <c r="BX3207" s="36">
        <v>91</v>
      </c>
      <c r="BY3207" s="37" t="s">
        <v>1918</v>
      </c>
      <c r="BZ3207" s="37" t="s">
        <v>1816</v>
      </c>
      <c r="CC3207" t="s">
        <v>1681</v>
      </c>
      <c r="CD3207" t="s">
        <v>1681</v>
      </c>
      <c r="CE3207">
        <v>62119245</v>
      </c>
      <c r="CF3207">
        <v>48838</v>
      </c>
      <c r="CG3207" s="62"/>
      <c r="DV3207" s="31" t="s">
        <v>176</v>
      </c>
      <c r="DW3207" s="31" t="s">
        <v>184</v>
      </c>
      <c r="DX3207" s="63"/>
      <c r="DY3207" s="63"/>
      <c r="DZ3207" s="63"/>
      <c r="EA3207" s="167"/>
      <c r="EB3207" s="60"/>
      <c r="EC3207" s="60"/>
      <c r="ED3207" s="60"/>
      <c r="EE3207" s="60"/>
      <c r="EF3207" s="60"/>
      <c r="EG3207" s="60"/>
      <c r="EH3207" s="60"/>
      <c r="EI3207" s="60"/>
      <c r="EJ3207" s="60"/>
      <c r="EK3207" s="60"/>
      <c r="EL3207" s="60"/>
      <c r="EM3207" s="60"/>
      <c r="EN3207" s="60"/>
      <c r="EO3207" s="60"/>
      <c r="EP3207" s="60"/>
      <c r="EQ3207" s="60"/>
      <c r="ER3207" s="60"/>
      <c r="ES3207" s="60"/>
      <c r="ET3207" s="60"/>
      <c r="EU3207" s="60"/>
      <c r="EV3207" s="60"/>
      <c r="EW3207" s="60"/>
      <c r="EX3207" s="60"/>
      <c r="EY3207" s="60"/>
      <c r="EZ3207" s="60"/>
      <c r="FA3207" s="60"/>
      <c r="FB3207" s="60"/>
    </row>
    <row r="3208" spans="22:158" x14ac:dyDescent="0.25">
      <c r="W3208" s="33"/>
      <c r="X3208" s="33"/>
      <c r="AH3208" s="38">
        <v>100</v>
      </c>
      <c r="AI3208" s="38">
        <v>140</v>
      </c>
      <c r="AJ3208" s="38">
        <v>16150</v>
      </c>
      <c r="AK3208" s="38">
        <v>30</v>
      </c>
      <c r="AL3208" s="38">
        <v>3608858</v>
      </c>
      <c r="AM3208" s="61" t="s">
        <v>1816</v>
      </c>
      <c r="AN3208" s="61" t="s">
        <v>1690</v>
      </c>
      <c r="AO3208" s="61" t="s">
        <v>1613</v>
      </c>
      <c r="AP3208" s="61" t="s">
        <v>5036</v>
      </c>
      <c r="AQ3208" s="61" t="s">
        <v>5221</v>
      </c>
      <c r="AR3208" s="28">
        <v>0</v>
      </c>
      <c r="AS3208" s="28">
        <v>5462</v>
      </c>
      <c r="AT3208" s="28">
        <v>0</v>
      </c>
      <c r="AU3208" s="62"/>
      <c r="BU3208" s="34"/>
      <c r="BW3208" s="71" t="s">
        <v>1227</v>
      </c>
      <c r="BX3208" s="36">
        <v>90</v>
      </c>
      <c r="BY3208" s="37">
        <v>91260</v>
      </c>
      <c r="BZ3208" s="37" t="s">
        <v>1816</v>
      </c>
      <c r="CC3208" t="s">
        <v>5036</v>
      </c>
      <c r="CD3208" t="s">
        <v>5036</v>
      </c>
      <c r="CE3208">
        <v>19676</v>
      </c>
      <c r="CF3208">
        <v>1645</v>
      </c>
      <c r="CG3208" s="62"/>
      <c r="DV3208" s="31" t="s">
        <v>176</v>
      </c>
      <c r="DW3208" s="31" t="s">
        <v>184</v>
      </c>
      <c r="DX3208" s="63"/>
      <c r="DY3208" s="63"/>
      <c r="DZ3208" s="63"/>
      <c r="EA3208" s="167"/>
      <c r="EB3208" s="60"/>
      <c r="EC3208" s="60"/>
      <c r="ED3208" s="60"/>
      <c r="EE3208" s="60"/>
      <c r="EF3208" s="60"/>
      <c r="EG3208" s="60"/>
      <c r="EH3208" s="60"/>
      <c r="EI3208" s="60"/>
      <c r="EJ3208" s="60"/>
      <c r="EK3208" s="60"/>
      <c r="EL3208" s="60"/>
      <c r="EM3208" s="60"/>
      <c r="EN3208" s="60"/>
      <c r="EO3208" s="60"/>
      <c r="EP3208" s="60"/>
      <c r="EQ3208" s="60"/>
      <c r="ER3208" s="60"/>
      <c r="ES3208" s="60"/>
      <c r="ET3208" s="60"/>
      <c r="EU3208" s="60"/>
      <c r="EV3208" s="60"/>
      <c r="EW3208" s="60"/>
      <c r="EX3208" s="60"/>
      <c r="EY3208" s="60"/>
      <c r="EZ3208" s="60"/>
      <c r="FA3208" s="60"/>
      <c r="FB3208" s="60"/>
    </row>
    <row r="3209" spans="22:158" x14ac:dyDescent="0.25">
      <c r="V3209" s="1"/>
      <c r="W3209" s="33"/>
      <c r="X3209" s="33"/>
      <c r="AH3209" s="38">
        <v>100</v>
      </c>
      <c r="AI3209" s="38">
        <v>145</v>
      </c>
      <c r="AJ3209" s="38">
        <v>10550</v>
      </c>
      <c r="AK3209" s="38">
        <v>30</v>
      </c>
      <c r="AL3209" s="38">
        <v>3608858</v>
      </c>
      <c r="AM3209" s="61" t="s">
        <v>1816</v>
      </c>
      <c r="AN3209" s="61" t="s">
        <v>1691</v>
      </c>
      <c r="AO3209" s="61" t="s">
        <v>5054</v>
      </c>
      <c r="AP3209" s="61" t="s">
        <v>5036</v>
      </c>
      <c r="AQ3209" s="61" t="s">
        <v>5221</v>
      </c>
      <c r="AR3209" s="28">
        <v>2633.9</v>
      </c>
      <c r="AS3209" s="28">
        <v>0</v>
      </c>
      <c r="AT3209" s="28">
        <v>5393</v>
      </c>
      <c r="AU3209" s="62"/>
      <c r="BU3209" s="34"/>
      <c r="BW3209" s="71">
        <v>105</v>
      </c>
      <c r="BX3209" s="36">
        <v>81</v>
      </c>
      <c r="BY3209" s="37">
        <v>91000</v>
      </c>
      <c r="BZ3209" s="37" t="s">
        <v>1816</v>
      </c>
      <c r="CC3209" t="s">
        <v>1683</v>
      </c>
      <c r="CD3209" t="s">
        <v>1784</v>
      </c>
      <c r="CE3209">
        <v>35661</v>
      </c>
      <c r="CF3209">
        <v>650</v>
      </c>
      <c r="CG3209" s="62"/>
      <c r="DV3209" s="31" t="s">
        <v>176</v>
      </c>
      <c r="DW3209" s="31" t="s">
        <v>185</v>
      </c>
      <c r="DX3209" s="63"/>
      <c r="DY3209" s="63"/>
      <c r="DZ3209" s="63"/>
      <c r="EA3209" s="167"/>
      <c r="EB3209" s="60"/>
      <c r="EC3209" s="60"/>
      <c r="ED3209" s="60"/>
      <c r="EE3209" s="60"/>
      <c r="EF3209" s="60"/>
      <c r="EG3209" s="60"/>
      <c r="EH3209" s="60"/>
      <c r="EI3209" s="60"/>
      <c r="EJ3209" s="60"/>
      <c r="EK3209" s="60"/>
      <c r="EL3209" s="60"/>
      <c r="EM3209" s="60"/>
      <c r="EN3209" s="60"/>
      <c r="EO3209" s="60"/>
      <c r="EP3209" s="60"/>
      <c r="EQ3209" s="60"/>
      <c r="ER3209" s="60"/>
      <c r="ES3209" s="60"/>
      <c r="ET3209" s="60"/>
      <c r="EU3209" s="60"/>
      <c r="EV3209" s="60"/>
      <c r="EW3209" s="60"/>
      <c r="EX3209" s="60"/>
      <c r="EY3209" s="60"/>
      <c r="EZ3209" s="60"/>
      <c r="FA3209" s="60"/>
      <c r="FB3209" s="60"/>
    </row>
    <row r="3210" spans="22:158" x14ac:dyDescent="0.25">
      <c r="W3210" s="33"/>
      <c r="X3210" s="33"/>
      <c r="AH3210" s="38">
        <v>100</v>
      </c>
      <c r="AI3210" s="38">
        <v>145</v>
      </c>
      <c r="AJ3210" s="38">
        <v>11050</v>
      </c>
      <c r="AK3210" s="38">
        <v>30</v>
      </c>
      <c r="AL3210" s="38">
        <v>3608858</v>
      </c>
      <c r="AM3210" s="61" t="s">
        <v>1816</v>
      </c>
      <c r="AN3210" s="61" t="s">
        <v>1691</v>
      </c>
      <c r="AO3210" s="61" t="s">
        <v>5064</v>
      </c>
      <c r="AP3210" s="61" t="s">
        <v>5036</v>
      </c>
      <c r="AQ3210" s="61" t="s">
        <v>5221</v>
      </c>
      <c r="AR3210" s="28">
        <v>2523.5</v>
      </c>
      <c r="AS3210" s="28">
        <v>0</v>
      </c>
      <c r="AT3210" s="28">
        <v>0</v>
      </c>
      <c r="AU3210" s="62"/>
      <c r="BU3210" s="34"/>
      <c r="BW3210" s="71">
        <v>105</v>
      </c>
      <c r="BX3210" s="36">
        <v>81</v>
      </c>
      <c r="BY3210" s="37">
        <v>91010</v>
      </c>
      <c r="BZ3210" s="37" t="s">
        <v>1816</v>
      </c>
      <c r="CC3210" t="s">
        <v>1683</v>
      </c>
      <c r="CD3210" t="s">
        <v>1683</v>
      </c>
      <c r="CE3210">
        <v>42997</v>
      </c>
      <c r="CF3210">
        <v>673</v>
      </c>
      <c r="CG3210" s="62"/>
      <c r="DV3210" s="31" t="s">
        <v>176</v>
      </c>
      <c r="DW3210" s="31" t="s">
        <v>185</v>
      </c>
      <c r="DX3210" s="63"/>
      <c r="DY3210" s="63"/>
      <c r="DZ3210" s="63"/>
      <c r="EA3210" s="167"/>
      <c r="EB3210" s="60"/>
      <c r="EC3210" s="60"/>
      <c r="ED3210" s="60"/>
      <c r="EE3210" s="60"/>
      <c r="EF3210" s="60"/>
      <c r="EG3210" s="60"/>
      <c r="EH3210" s="60"/>
      <c r="EI3210" s="60"/>
      <c r="EJ3210" s="60"/>
      <c r="EK3210" s="60"/>
      <c r="EL3210" s="60"/>
      <c r="EM3210" s="60"/>
      <c r="EN3210" s="60"/>
      <c r="EO3210" s="60"/>
      <c r="EP3210" s="60"/>
      <c r="EQ3210" s="60"/>
      <c r="ER3210" s="60"/>
      <c r="ES3210" s="60"/>
      <c r="ET3210" s="60"/>
      <c r="EU3210" s="60"/>
      <c r="EV3210" s="60"/>
      <c r="EW3210" s="60"/>
      <c r="EX3210" s="60"/>
      <c r="EY3210" s="60"/>
      <c r="EZ3210" s="60"/>
      <c r="FA3210" s="60"/>
      <c r="FB3210" s="60"/>
    </row>
    <row r="3211" spans="22:158" x14ac:dyDescent="0.25">
      <c r="V3211" s="1"/>
      <c r="W3211" s="33"/>
      <c r="X3211" s="33"/>
      <c r="AH3211" s="38">
        <v>100</v>
      </c>
      <c r="AI3211" s="38">
        <v>145</v>
      </c>
      <c r="AJ3211" s="38">
        <v>12750</v>
      </c>
      <c r="AK3211" s="38">
        <v>30</v>
      </c>
      <c r="AL3211" s="38">
        <v>3608858</v>
      </c>
      <c r="AM3211" s="61" t="s">
        <v>1816</v>
      </c>
      <c r="AN3211" s="61" t="s">
        <v>1691</v>
      </c>
      <c r="AO3211" s="61" t="s">
        <v>5097</v>
      </c>
      <c r="AP3211" s="61" t="s">
        <v>5036</v>
      </c>
      <c r="AQ3211" s="61" t="s">
        <v>5221</v>
      </c>
      <c r="AR3211" s="28">
        <v>65007.4</v>
      </c>
      <c r="AS3211" s="28">
        <v>45846</v>
      </c>
      <c r="AT3211" s="28">
        <v>33877</v>
      </c>
      <c r="AU3211" s="62"/>
      <c r="BU3211" s="34"/>
      <c r="BW3211" s="71">
        <v>105</v>
      </c>
      <c r="BX3211" s="36">
        <v>82</v>
      </c>
      <c r="BY3211" s="37">
        <v>91020</v>
      </c>
      <c r="BZ3211" s="37" t="s">
        <v>1816</v>
      </c>
      <c r="CC3211" t="s">
        <v>1790</v>
      </c>
      <c r="CD3211" t="s">
        <v>1792</v>
      </c>
      <c r="CE3211">
        <v>1100</v>
      </c>
      <c r="CF3211">
        <v>42</v>
      </c>
      <c r="CG3211" s="62"/>
      <c r="DV3211" s="31" t="s">
        <v>176</v>
      </c>
      <c r="DW3211" s="31" t="s">
        <v>185</v>
      </c>
      <c r="DX3211" s="63"/>
      <c r="DY3211" s="63"/>
      <c r="DZ3211" s="63"/>
      <c r="EA3211" s="167"/>
      <c r="EB3211" s="60"/>
      <c r="EC3211" s="60"/>
      <c r="ED3211" s="60"/>
      <c r="EE3211" s="60"/>
      <c r="EF3211" s="60"/>
      <c r="EG3211" s="60"/>
      <c r="EH3211" s="60"/>
      <c r="EI3211" s="60"/>
      <c r="EJ3211" s="60"/>
      <c r="EK3211" s="60"/>
      <c r="EL3211" s="60"/>
      <c r="EM3211" s="60"/>
      <c r="EN3211" s="60"/>
      <c r="EO3211" s="60"/>
      <c r="EP3211" s="60"/>
      <c r="EQ3211" s="60"/>
      <c r="ER3211" s="60"/>
      <c r="ES3211" s="60"/>
      <c r="ET3211" s="60"/>
      <c r="EU3211" s="60"/>
      <c r="EV3211" s="60"/>
      <c r="EW3211" s="60"/>
      <c r="EX3211" s="60"/>
      <c r="EY3211" s="60"/>
      <c r="EZ3211" s="60"/>
      <c r="FA3211" s="60"/>
      <c r="FB3211" s="60"/>
    </row>
    <row r="3212" spans="22:158" x14ac:dyDescent="0.25">
      <c r="W3212" s="33"/>
      <c r="X3212" s="33"/>
      <c r="AH3212" s="38">
        <v>100</v>
      </c>
      <c r="AI3212" s="38">
        <v>145</v>
      </c>
      <c r="AJ3212" s="38">
        <v>16180</v>
      </c>
      <c r="AK3212" s="38">
        <v>30</v>
      </c>
      <c r="AL3212" s="38">
        <v>3608858</v>
      </c>
      <c r="AM3212" s="61" t="s">
        <v>1816</v>
      </c>
      <c r="AN3212" s="61" t="s">
        <v>1691</v>
      </c>
      <c r="AO3212" s="61" t="s">
        <v>1614</v>
      </c>
      <c r="AP3212" s="61" t="s">
        <v>5036</v>
      </c>
      <c r="AQ3212" s="61" t="s">
        <v>5221</v>
      </c>
      <c r="AR3212" s="28">
        <v>2385.8000000000002</v>
      </c>
      <c r="AS3212" s="28">
        <v>1897</v>
      </c>
      <c r="AT3212" s="28">
        <v>0</v>
      </c>
      <c r="AU3212" s="62"/>
      <c r="BU3212" s="34"/>
      <c r="BW3212" s="71">
        <v>105</v>
      </c>
      <c r="BX3212" s="36">
        <v>82</v>
      </c>
      <c r="BY3212" s="37">
        <v>91040</v>
      </c>
      <c r="BZ3212" s="37" t="s">
        <v>1816</v>
      </c>
      <c r="CC3212" t="s">
        <v>1790</v>
      </c>
      <c r="CD3212" t="s">
        <v>1791</v>
      </c>
      <c r="CE3212">
        <v>35</v>
      </c>
      <c r="CF3212">
        <v>7</v>
      </c>
      <c r="CG3212" s="62"/>
      <c r="DV3212" s="31" t="s">
        <v>176</v>
      </c>
      <c r="DW3212" s="31" t="s">
        <v>185</v>
      </c>
      <c r="DX3212" s="63"/>
      <c r="DY3212" s="63"/>
      <c r="DZ3212" s="63"/>
      <c r="EA3212" s="167"/>
      <c r="EB3212" s="60"/>
      <c r="EC3212" s="60"/>
      <c r="ED3212" s="60"/>
      <c r="EE3212" s="60"/>
      <c r="EF3212" s="60"/>
      <c r="EG3212" s="60"/>
      <c r="EH3212" s="60"/>
      <c r="EI3212" s="60"/>
      <c r="EJ3212" s="60"/>
      <c r="EK3212" s="60"/>
      <c r="EL3212" s="60"/>
      <c r="EM3212" s="60"/>
      <c r="EN3212" s="60"/>
      <c r="EO3212" s="60"/>
      <c r="EP3212" s="60"/>
      <c r="EQ3212" s="60"/>
      <c r="ER3212" s="60"/>
      <c r="ES3212" s="60"/>
      <c r="ET3212" s="60"/>
      <c r="EU3212" s="60"/>
      <c r="EV3212" s="60"/>
      <c r="EW3212" s="60"/>
      <c r="EX3212" s="60"/>
      <c r="EY3212" s="60"/>
      <c r="EZ3212" s="60"/>
      <c r="FA3212" s="60"/>
      <c r="FB3212" s="60"/>
    </row>
    <row r="3213" spans="22:158" x14ac:dyDescent="0.25">
      <c r="W3213" s="33"/>
      <c r="X3213" s="33"/>
      <c r="AH3213" s="38">
        <v>100</v>
      </c>
      <c r="AI3213" s="38">
        <v>145</v>
      </c>
      <c r="AJ3213" s="38">
        <v>17250</v>
      </c>
      <c r="AK3213" s="38">
        <v>30</v>
      </c>
      <c r="AL3213" s="38">
        <v>3608858</v>
      </c>
      <c r="AM3213" s="61" t="s">
        <v>1816</v>
      </c>
      <c r="AN3213" s="61" t="s">
        <v>1691</v>
      </c>
      <c r="AO3213" s="61" t="s">
        <v>1638</v>
      </c>
      <c r="AP3213" s="61" t="s">
        <v>5036</v>
      </c>
      <c r="AQ3213" s="61" t="s">
        <v>5221</v>
      </c>
      <c r="AR3213" s="28">
        <v>0</v>
      </c>
      <c r="AS3213" s="28">
        <v>0</v>
      </c>
      <c r="AT3213" s="28">
        <v>968</v>
      </c>
      <c r="AU3213" s="62"/>
      <c r="BU3213" s="34"/>
      <c r="BW3213" s="71">
        <v>105</v>
      </c>
      <c r="BX3213" s="36">
        <v>83</v>
      </c>
      <c r="BY3213" s="37">
        <v>91060</v>
      </c>
      <c r="BZ3213" s="37" t="s">
        <v>1816</v>
      </c>
      <c r="CC3213" t="s">
        <v>1786</v>
      </c>
      <c r="CD3213" t="s">
        <v>5043</v>
      </c>
      <c r="CE3213">
        <v>2099417</v>
      </c>
      <c r="CF3213">
        <v>84</v>
      </c>
      <c r="CG3213" s="62"/>
      <c r="DV3213" s="31" t="s">
        <v>176</v>
      </c>
      <c r="DW3213" s="31" t="s">
        <v>185</v>
      </c>
      <c r="DX3213" s="63"/>
      <c r="DY3213" s="63"/>
      <c r="DZ3213" s="63"/>
      <c r="EA3213" s="167"/>
      <c r="EB3213" s="60"/>
      <c r="EC3213" s="60"/>
      <c r="ED3213" s="60"/>
      <c r="EE3213" s="60"/>
      <c r="EF3213" s="60"/>
      <c r="EG3213" s="60"/>
      <c r="EH3213" s="60"/>
      <c r="EI3213" s="60"/>
      <c r="EJ3213" s="60"/>
      <c r="EK3213" s="60"/>
      <c r="EL3213" s="60"/>
      <c r="EM3213" s="60"/>
      <c r="EN3213" s="60"/>
      <c r="EO3213" s="60"/>
      <c r="EP3213" s="60"/>
      <c r="EQ3213" s="60"/>
      <c r="ER3213" s="60"/>
      <c r="ES3213" s="60"/>
      <c r="ET3213" s="60"/>
      <c r="EU3213" s="60"/>
      <c r="EV3213" s="60"/>
      <c r="EW3213" s="60"/>
      <c r="EX3213" s="60"/>
      <c r="EY3213" s="60"/>
      <c r="EZ3213" s="60"/>
      <c r="FA3213" s="60"/>
      <c r="FB3213" s="60"/>
    </row>
    <row r="3214" spans="22:158" x14ac:dyDescent="0.25">
      <c r="W3214" s="33"/>
      <c r="X3214" s="33"/>
      <c r="AH3214" s="38">
        <v>100</v>
      </c>
      <c r="AI3214" s="38">
        <v>145</v>
      </c>
      <c r="AJ3214" s="38">
        <v>17640</v>
      </c>
      <c r="AK3214" s="38">
        <v>30</v>
      </c>
      <c r="AL3214" s="38">
        <v>3608858</v>
      </c>
      <c r="AM3214" s="61" t="s">
        <v>1816</v>
      </c>
      <c r="AN3214" s="61" t="s">
        <v>1691</v>
      </c>
      <c r="AO3214" s="61" t="s">
        <v>1647</v>
      </c>
      <c r="AP3214" s="61" t="s">
        <v>5036</v>
      </c>
      <c r="AQ3214" s="61" t="s">
        <v>5221</v>
      </c>
      <c r="AR3214" s="28">
        <v>17664.599999999999</v>
      </c>
      <c r="AS3214" s="28">
        <v>25036</v>
      </c>
      <c r="AT3214" s="28">
        <v>0</v>
      </c>
      <c r="AU3214" s="62"/>
      <c r="BU3214" s="34"/>
      <c r="BW3214" s="71">
        <v>105</v>
      </c>
      <c r="BX3214" s="36">
        <v>83</v>
      </c>
      <c r="BY3214" s="37">
        <v>91080</v>
      </c>
      <c r="BZ3214" s="37" t="s">
        <v>1816</v>
      </c>
      <c r="CC3214" t="s">
        <v>1786</v>
      </c>
      <c r="CD3214" t="s">
        <v>1784</v>
      </c>
      <c r="CE3214">
        <v>13508733</v>
      </c>
      <c r="CF3214">
        <v>133</v>
      </c>
      <c r="CG3214" s="62"/>
      <c r="DV3214" s="31" t="s">
        <v>176</v>
      </c>
      <c r="DW3214" s="31" t="s">
        <v>185</v>
      </c>
      <c r="DX3214" s="63"/>
      <c r="DY3214" s="63"/>
      <c r="DZ3214" s="63"/>
      <c r="EA3214" s="167"/>
      <c r="EB3214" s="60"/>
      <c r="EC3214" s="60"/>
      <c r="ED3214" s="60"/>
      <c r="EE3214" s="60"/>
      <c r="EF3214" s="60"/>
      <c r="EG3214" s="60"/>
      <c r="EH3214" s="60"/>
      <c r="EI3214" s="60"/>
      <c r="EJ3214" s="60"/>
      <c r="EK3214" s="60"/>
      <c r="EL3214" s="60"/>
      <c r="EM3214" s="60"/>
      <c r="EN3214" s="60"/>
      <c r="EO3214" s="60"/>
      <c r="EP3214" s="60"/>
      <c r="EQ3214" s="60"/>
      <c r="ER3214" s="60"/>
      <c r="ES3214" s="60"/>
      <c r="ET3214" s="60"/>
      <c r="EU3214" s="60"/>
      <c r="EV3214" s="60"/>
      <c r="EW3214" s="60"/>
      <c r="EX3214" s="60"/>
      <c r="EY3214" s="60"/>
      <c r="EZ3214" s="60"/>
      <c r="FA3214" s="60"/>
      <c r="FB3214" s="60"/>
    </row>
    <row r="3215" spans="22:158" x14ac:dyDescent="0.25">
      <c r="W3215" s="33"/>
      <c r="X3215" s="33"/>
      <c r="AH3215" s="38">
        <v>100</v>
      </c>
      <c r="AI3215" s="38">
        <v>145</v>
      </c>
      <c r="AJ3215" s="38">
        <v>18710</v>
      </c>
      <c r="AK3215" s="38">
        <v>30</v>
      </c>
      <c r="AL3215" s="38">
        <v>3608858</v>
      </c>
      <c r="AM3215" s="61" t="s">
        <v>1816</v>
      </c>
      <c r="AN3215" s="61" t="s">
        <v>1691</v>
      </c>
      <c r="AO3215" s="61" t="s">
        <v>1671</v>
      </c>
      <c r="AP3215" s="61" t="s">
        <v>5036</v>
      </c>
      <c r="AQ3215" s="61" t="s">
        <v>5221</v>
      </c>
      <c r="AR3215" s="28">
        <v>32918.300000000003</v>
      </c>
      <c r="AS3215" s="28">
        <v>39870</v>
      </c>
      <c r="AT3215" s="28">
        <v>0</v>
      </c>
      <c r="AU3215" s="62"/>
      <c r="BU3215" s="34"/>
      <c r="BW3215" s="71">
        <v>105</v>
      </c>
      <c r="BX3215" s="36">
        <v>84</v>
      </c>
      <c r="BY3215" s="37">
        <v>91100</v>
      </c>
      <c r="BZ3215" s="37" t="s">
        <v>1816</v>
      </c>
      <c r="CC3215" t="s">
        <v>1795</v>
      </c>
      <c r="CD3215" t="s">
        <v>1796</v>
      </c>
      <c r="CE3215">
        <v>2155</v>
      </c>
      <c r="CF3215">
        <v>294</v>
      </c>
      <c r="CG3215" s="62"/>
      <c r="DV3215" s="31" t="s">
        <v>176</v>
      </c>
      <c r="DW3215" s="31" t="s">
        <v>185</v>
      </c>
      <c r="DX3215" s="63"/>
      <c r="DY3215" s="63"/>
      <c r="DZ3215" s="63"/>
      <c r="EA3215" s="167"/>
      <c r="EB3215" s="60"/>
      <c r="EC3215" s="60"/>
      <c r="ED3215" s="60"/>
      <c r="EE3215" s="60"/>
      <c r="EF3215" s="60"/>
      <c r="EG3215" s="60"/>
      <c r="EH3215" s="60"/>
      <c r="EI3215" s="60"/>
      <c r="EJ3215" s="60"/>
      <c r="EK3215" s="60"/>
      <c r="EL3215" s="60"/>
      <c r="EM3215" s="60"/>
      <c r="EN3215" s="60"/>
      <c r="EO3215" s="60"/>
      <c r="EP3215" s="60"/>
      <c r="EQ3215" s="60"/>
      <c r="ER3215" s="60"/>
      <c r="ES3215" s="60"/>
      <c r="ET3215" s="60"/>
      <c r="EU3215" s="60"/>
      <c r="EV3215" s="60"/>
      <c r="EW3215" s="60"/>
      <c r="EX3215" s="60"/>
      <c r="EY3215" s="60"/>
      <c r="EZ3215" s="60"/>
      <c r="FA3215" s="60"/>
      <c r="FB3215" s="60"/>
    </row>
    <row r="3216" spans="22:158" x14ac:dyDescent="0.25">
      <c r="W3216" s="33"/>
      <c r="X3216" s="33"/>
      <c r="AH3216" s="38">
        <v>100</v>
      </c>
      <c r="AI3216" s="38">
        <v>145</v>
      </c>
      <c r="AJ3216" s="38">
        <v>18750</v>
      </c>
      <c r="AK3216" s="38">
        <v>30</v>
      </c>
      <c r="AL3216" s="38">
        <v>3608858</v>
      </c>
      <c r="AM3216" s="61" t="s">
        <v>1816</v>
      </c>
      <c r="AN3216" s="61" t="s">
        <v>1691</v>
      </c>
      <c r="AO3216" s="61" t="s">
        <v>1672</v>
      </c>
      <c r="AP3216" s="61" t="s">
        <v>5036</v>
      </c>
      <c r="AQ3216" s="61" t="s">
        <v>5221</v>
      </c>
      <c r="AR3216" s="28">
        <v>5047</v>
      </c>
      <c r="AS3216" s="28">
        <v>27037</v>
      </c>
      <c r="AT3216" s="28">
        <v>0</v>
      </c>
      <c r="AU3216" s="62"/>
      <c r="BU3216" s="34"/>
      <c r="BW3216" s="71">
        <v>105</v>
      </c>
      <c r="BX3216" s="36">
        <v>85</v>
      </c>
      <c r="BY3216" s="37">
        <v>91120</v>
      </c>
      <c r="BZ3216" s="37" t="s">
        <v>1816</v>
      </c>
      <c r="CC3216" t="s">
        <v>1797</v>
      </c>
      <c r="CD3216" t="s">
        <v>1797</v>
      </c>
      <c r="CE3216">
        <v>202</v>
      </c>
      <c r="CF3216">
        <v>38</v>
      </c>
      <c r="CG3216" s="62"/>
      <c r="DV3216" s="31" t="s">
        <v>176</v>
      </c>
      <c r="DW3216" s="31" t="s">
        <v>185</v>
      </c>
      <c r="DX3216" s="63"/>
      <c r="DY3216" s="63"/>
      <c r="DZ3216" s="63"/>
      <c r="EA3216" s="167"/>
      <c r="EB3216" s="60"/>
      <c r="EC3216" s="60"/>
      <c r="ED3216" s="60"/>
      <c r="EE3216" s="60"/>
      <c r="EF3216" s="60"/>
      <c r="EG3216" s="60"/>
      <c r="EH3216" s="60"/>
      <c r="EI3216" s="60"/>
      <c r="EJ3216" s="60"/>
      <c r="EK3216" s="60"/>
      <c r="EL3216" s="60"/>
      <c r="EM3216" s="60"/>
      <c r="EN3216" s="60"/>
      <c r="EO3216" s="60"/>
      <c r="EP3216" s="60"/>
      <c r="EQ3216" s="60"/>
      <c r="ER3216" s="60"/>
      <c r="ES3216" s="60"/>
      <c r="ET3216" s="60"/>
      <c r="EU3216" s="60"/>
      <c r="EV3216" s="60"/>
      <c r="EW3216" s="60"/>
      <c r="EX3216" s="60"/>
      <c r="EY3216" s="60"/>
      <c r="EZ3216" s="60"/>
      <c r="FA3216" s="60"/>
      <c r="FB3216" s="60"/>
    </row>
    <row r="3217" spans="22:158" x14ac:dyDescent="0.25">
      <c r="W3217" s="33"/>
      <c r="X3217" s="33"/>
      <c r="AH3217" s="38">
        <v>100</v>
      </c>
      <c r="AI3217" s="38">
        <v>150</v>
      </c>
      <c r="AJ3217" s="38">
        <v>11600</v>
      </c>
      <c r="AK3217" s="38">
        <v>30</v>
      </c>
      <c r="AL3217" s="38">
        <v>3608858</v>
      </c>
      <c r="AM3217" s="61" t="s">
        <v>1816</v>
      </c>
      <c r="AN3217" s="61" t="s">
        <v>1695</v>
      </c>
      <c r="AO3217" s="61" t="s">
        <v>5076</v>
      </c>
      <c r="AP3217" s="61" t="s">
        <v>5036</v>
      </c>
      <c r="AQ3217" s="61" t="s">
        <v>5221</v>
      </c>
      <c r="AR3217" s="28">
        <v>1192.0999999999999</v>
      </c>
      <c r="AS3217" s="28">
        <v>21092</v>
      </c>
      <c r="AT3217" s="28">
        <v>0</v>
      </c>
      <c r="AU3217" s="62"/>
      <c r="BU3217" s="34"/>
      <c r="BW3217" s="71">
        <v>105</v>
      </c>
      <c r="BX3217" s="36">
        <v>86</v>
      </c>
      <c r="BY3217" s="37">
        <v>91140</v>
      </c>
      <c r="BZ3217" s="37" t="s">
        <v>1816</v>
      </c>
      <c r="CC3217" t="s">
        <v>1787</v>
      </c>
      <c r="CD3217" t="s">
        <v>1789</v>
      </c>
      <c r="CE3217">
        <v>2653</v>
      </c>
      <c r="CF3217">
        <v>259</v>
      </c>
      <c r="CG3217" s="62"/>
      <c r="DV3217" s="31" t="s">
        <v>176</v>
      </c>
      <c r="DW3217" s="31" t="s">
        <v>186</v>
      </c>
      <c r="DX3217" s="63"/>
      <c r="DY3217" s="63"/>
      <c r="DZ3217" s="63"/>
      <c r="EA3217" s="167"/>
      <c r="EB3217" s="60"/>
      <c r="EC3217" s="60"/>
      <c r="ED3217" s="60"/>
      <c r="EE3217" s="60"/>
      <c r="EF3217" s="60"/>
      <c r="EG3217" s="60"/>
      <c r="EH3217" s="60"/>
      <c r="EI3217" s="60"/>
      <c r="EJ3217" s="60"/>
      <c r="EK3217" s="60"/>
      <c r="EL3217" s="60"/>
      <c r="EM3217" s="60"/>
      <c r="EN3217" s="60"/>
      <c r="EO3217" s="60"/>
      <c r="EP3217" s="60"/>
      <c r="EQ3217" s="60"/>
      <c r="ER3217" s="60"/>
      <c r="ES3217" s="60"/>
      <c r="ET3217" s="60"/>
      <c r="EU3217" s="60"/>
      <c r="EV3217" s="60"/>
      <c r="EW3217" s="60"/>
      <c r="EX3217" s="60"/>
      <c r="EY3217" s="60"/>
      <c r="EZ3217" s="60"/>
      <c r="FA3217" s="60"/>
      <c r="FB3217" s="60"/>
    </row>
    <row r="3218" spans="22:158" x14ac:dyDescent="0.25">
      <c r="W3218" s="33"/>
      <c r="X3218" s="33"/>
      <c r="AH3218" s="38">
        <v>100</v>
      </c>
      <c r="AI3218" s="38">
        <v>150</v>
      </c>
      <c r="AJ3218" s="38">
        <v>13450</v>
      </c>
      <c r="AK3218" s="38">
        <v>30</v>
      </c>
      <c r="AL3218" s="38">
        <v>3608858</v>
      </c>
      <c r="AM3218" s="61" t="s">
        <v>1816</v>
      </c>
      <c r="AN3218" s="61" t="s">
        <v>1695</v>
      </c>
      <c r="AO3218" s="61" t="s">
        <v>5112</v>
      </c>
      <c r="AP3218" s="61" t="s">
        <v>5036</v>
      </c>
      <c r="AQ3218" s="61" t="s">
        <v>5221</v>
      </c>
      <c r="AR3218" s="28">
        <v>4630640.7</v>
      </c>
      <c r="AS3218" s="28">
        <v>2138758</v>
      </c>
      <c r="AT3218" s="28">
        <v>2811011</v>
      </c>
      <c r="AU3218" s="62"/>
      <c r="BU3218" s="34"/>
      <c r="BW3218" s="71">
        <v>105</v>
      </c>
      <c r="BX3218" s="36">
        <v>86</v>
      </c>
      <c r="BY3218" s="37">
        <v>91160</v>
      </c>
      <c r="BZ3218" s="37" t="s">
        <v>1816</v>
      </c>
      <c r="CC3218" t="s">
        <v>1787</v>
      </c>
      <c r="CD3218" t="s">
        <v>1788</v>
      </c>
      <c r="CE3218">
        <v>3631</v>
      </c>
      <c r="CF3218">
        <v>178</v>
      </c>
      <c r="CG3218" s="62"/>
      <c r="DV3218" s="31" t="s">
        <v>176</v>
      </c>
      <c r="DW3218" s="31" t="s">
        <v>186</v>
      </c>
      <c r="DX3218" s="63"/>
      <c r="DY3218" s="63"/>
      <c r="DZ3218" s="63"/>
      <c r="EA3218" s="167"/>
      <c r="EB3218" s="60"/>
      <c r="EC3218" s="60"/>
      <c r="ED3218" s="60"/>
      <c r="EE3218" s="60"/>
      <c r="EF3218" s="60"/>
      <c r="EG3218" s="60"/>
      <c r="EH3218" s="60"/>
      <c r="EI3218" s="60"/>
      <c r="EJ3218" s="60"/>
      <c r="EK3218" s="60"/>
      <c r="EL3218" s="60"/>
      <c r="EM3218" s="60"/>
      <c r="EN3218" s="60"/>
      <c r="EO3218" s="60"/>
      <c r="EP3218" s="60"/>
      <c r="EQ3218" s="60"/>
      <c r="ER3218" s="60"/>
      <c r="ES3218" s="60"/>
      <c r="ET3218" s="60"/>
      <c r="EU3218" s="60"/>
      <c r="EV3218" s="60"/>
      <c r="EW3218" s="60"/>
      <c r="EX3218" s="60"/>
      <c r="EY3218" s="60"/>
      <c r="EZ3218" s="60"/>
      <c r="FA3218" s="60"/>
      <c r="FB3218" s="60"/>
    </row>
    <row r="3219" spans="22:158" x14ac:dyDescent="0.25">
      <c r="W3219" s="33"/>
      <c r="X3219" s="33"/>
      <c r="AH3219" s="38">
        <v>100</v>
      </c>
      <c r="AI3219" s="38">
        <v>150</v>
      </c>
      <c r="AJ3219" s="38">
        <v>14750</v>
      </c>
      <c r="AK3219" s="38">
        <v>30</v>
      </c>
      <c r="AL3219" s="38">
        <v>3608858</v>
      </c>
      <c r="AM3219" s="61" t="s">
        <v>1816</v>
      </c>
      <c r="AN3219" s="61" t="s">
        <v>1695</v>
      </c>
      <c r="AO3219" s="61" t="s">
        <v>1583</v>
      </c>
      <c r="AP3219" s="61" t="s">
        <v>5036</v>
      </c>
      <c r="AQ3219" s="61" t="s">
        <v>5221</v>
      </c>
      <c r="AR3219" s="28">
        <v>147614.29999999999</v>
      </c>
      <c r="AS3219" s="28">
        <v>574108</v>
      </c>
      <c r="AT3219" s="28">
        <v>1615415</v>
      </c>
      <c r="AU3219" s="62"/>
      <c r="BU3219" s="34"/>
      <c r="BW3219" s="71">
        <v>105</v>
      </c>
      <c r="BX3219" s="36">
        <v>87</v>
      </c>
      <c r="BY3219" s="37">
        <v>91180</v>
      </c>
      <c r="BZ3219" s="37" t="s">
        <v>1816</v>
      </c>
      <c r="CC3219" t="s">
        <v>1726</v>
      </c>
      <c r="CD3219" t="s">
        <v>1793</v>
      </c>
      <c r="CE3219">
        <v>396</v>
      </c>
      <c r="CF3219">
        <v>185</v>
      </c>
      <c r="CG3219" s="62"/>
      <c r="DV3219" s="31" t="s">
        <v>176</v>
      </c>
      <c r="DW3219" s="31" t="s">
        <v>186</v>
      </c>
      <c r="DX3219" s="63"/>
      <c r="DY3219" s="63"/>
      <c r="DZ3219" s="63"/>
      <c r="EA3219" s="167"/>
      <c r="EB3219" s="60"/>
      <c r="EC3219" s="60"/>
      <c r="ED3219" s="60"/>
      <c r="EE3219" s="60"/>
      <c r="EF3219" s="60"/>
      <c r="EG3219" s="60"/>
      <c r="EH3219" s="60"/>
      <c r="EI3219" s="60"/>
      <c r="EJ3219" s="60"/>
      <c r="EK3219" s="60"/>
      <c r="EL3219" s="60"/>
      <c r="EM3219" s="60"/>
      <c r="EN3219" s="60"/>
      <c r="EO3219" s="60"/>
      <c r="EP3219" s="60"/>
      <c r="EQ3219" s="60"/>
      <c r="ER3219" s="60"/>
      <c r="ES3219" s="60"/>
      <c r="ET3219" s="60"/>
      <c r="EU3219" s="60"/>
      <c r="EV3219" s="60"/>
      <c r="EW3219" s="60"/>
      <c r="EX3219" s="60"/>
      <c r="EY3219" s="60"/>
      <c r="EZ3219" s="60"/>
      <c r="FA3219" s="60"/>
      <c r="FB3219" s="60"/>
    </row>
    <row r="3220" spans="22:158" x14ac:dyDescent="0.25">
      <c r="W3220" s="33"/>
      <c r="X3220" s="33"/>
      <c r="AH3220" s="38">
        <v>100</v>
      </c>
      <c r="AI3220" s="38">
        <v>150</v>
      </c>
      <c r="AJ3220" s="38">
        <v>15550</v>
      </c>
      <c r="AK3220" s="38">
        <v>30</v>
      </c>
      <c r="AL3220" s="38">
        <v>3608858</v>
      </c>
      <c r="AM3220" s="61" t="s">
        <v>1816</v>
      </c>
      <c r="AN3220" s="61" t="s">
        <v>1695</v>
      </c>
      <c r="AO3220" s="61" t="s">
        <v>1602</v>
      </c>
      <c r="AP3220" s="61" t="s">
        <v>5036</v>
      </c>
      <c r="AQ3220" s="61" t="s">
        <v>5221</v>
      </c>
      <c r="AR3220" s="28">
        <v>0</v>
      </c>
      <c r="AS3220" s="28">
        <v>1384</v>
      </c>
      <c r="AT3220" s="28">
        <v>0</v>
      </c>
      <c r="AU3220" s="62"/>
      <c r="BU3220" s="34"/>
      <c r="BW3220" s="71">
        <v>105</v>
      </c>
      <c r="BX3220" s="36">
        <v>87</v>
      </c>
      <c r="BY3220" s="37">
        <v>91190</v>
      </c>
      <c r="BZ3220" s="37" t="s">
        <v>1816</v>
      </c>
      <c r="CC3220" t="s">
        <v>1726</v>
      </c>
      <c r="CD3220" t="s">
        <v>1726</v>
      </c>
      <c r="CE3220">
        <v>606</v>
      </c>
      <c r="CF3220">
        <v>297</v>
      </c>
      <c r="CG3220" s="62"/>
      <c r="DV3220" s="31" t="s">
        <v>176</v>
      </c>
      <c r="DW3220" s="31" t="s">
        <v>186</v>
      </c>
      <c r="DX3220" s="63"/>
      <c r="DY3220" s="63"/>
      <c r="DZ3220" s="63"/>
      <c r="EA3220" s="167"/>
      <c r="EB3220" s="60"/>
      <c r="EC3220" s="60"/>
      <c r="ED3220" s="60"/>
      <c r="EE3220" s="60"/>
      <c r="EF3220" s="60"/>
      <c r="EG3220" s="60"/>
      <c r="EH3220" s="60"/>
      <c r="EI3220" s="60"/>
      <c r="EJ3220" s="60"/>
      <c r="EK3220" s="60"/>
      <c r="EL3220" s="60"/>
      <c r="EM3220" s="60"/>
      <c r="EN3220" s="60"/>
      <c r="EO3220" s="60"/>
      <c r="EP3220" s="60"/>
      <c r="EQ3220" s="60"/>
      <c r="ER3220" s="60"/>
      <c r="ES3220" s="60"/>
      <c r="ET3220" s="60"/>
      <c r="EU3220" s="60"/>
      <c r="EV3220" s="60"/>
      <c r="EW3220" s="60"/>
      <c r="EX3220" s="60"/>
      <c r="EY3220" s="60"/>
      <c r="EZ3220" s="60"/>
      <c r="FA3220" s="60"/>
      <c r="FB3220" s="60"/>
    </row>
    <row r="3221" spans="22:158" x14ac:dyDescent="0.25">
      <c r="W3221" s="33"/>
      <c r="X3221" s="33"/>
      <c r="AH3221" s="38">
        <v>100</v>
      </c>
      <c r="AI3221" s="38">
        <v>150</v>
      </c>
      <c r="AJ3221" s="38">
        <v>17500</v>
      </c>
      <c r="AK3221" s="38">
        <v>30</v>
      </c>
      <c r="AL3221" s="38">
        <v>3608858</v>
      </c>
      <c r="AM3221" s="61" t="s">
        <v>1816</v>
      </c>
      <c r="AN3221" s="61" t="s">
        <v>1695</v>
      </c>
      <c r="AO3221" s="61" t="s">
        <v>1644</v>
      </c>
      <c r="AP3221" s="61" t="s">
        <v>5036</v>
      </c>
      <c r="AQ3221" s="61" t="s">
        <v>5221</v>
      </c>
      <c r="AR3221" s="28">
        <v>33867.1</v>
      </c>
      <c r="AS3221" s="28">
        <v>14752</v>
      </c>
      <c r="AT3221" s="28">
        <v>0</v>
      </c>
      <c r="AU3221" s="62"/>
      <c r="BU3221" s="34"/>
      <c r="BW3221" s="71">
        <v>105</v>
      </c>
      <c r="BX3221" s="36">
        <v>87</v>
      </c>
      <c r="BY3221" s="37">
        <v>91190</v>
      </c>
      <c r="BZ3221" s="37" t="s">
        <v>1816</v>
      </c>
      <c r="CC3221" t="s">
        <v>1726</v>
      </c>
      <c r="CD3221" t="s">
        <v>1726</v>
      </c>
      <c r="CF3221">
        <v>86</v>
      </c>
      <c r="CG3221" s="62"/>
      <c r="DV3221" s="31" t="s">
        <v>176</v>
      </c>
      <c r="DW3221" s="31" t="s">
        <v>186</v>
      </c>
      <c r="DX3221" s="63"/>
      <c r="DY3221" s="63"/>
      <c r="DZ3221" s="63"/>
      <c r="EA3221" s="167"/>
      <c r="EB3221" s="60"/>
      <c r="EC3221" s="60"/>
      <c r="ED3221" s="60"/>
      <c r="EE3221" s="60"/>
      <c r="EF3221" s="60"/>
      <c r="EG3221" s="60"/>
      <c r="EH3221" s="60"/>
      <c r="EI3221" s="60"/>
      <c r="EJ3221" s="60"/>
      <c r="EK3221" s="60"/>
      <c r="EL3221" s="60"/>
      <c r="EM3221" s="60"/>
      <c r="EN3221" s="60"/>
      <c r="EO3221" s="60"/>
      <c r="EP3221" s="60"/>
      <c r="EQ3221" s="60"/>
      <c r="ER3221" s="60"/>
      <c r="ES3221" s="60"/>
      <c r="ET3221" s="60"/>
      <c r="EU3221" s="60"/>
      <c r="EV3221" s="60"/>
      <c r="EW3221" s="60"/>
      <c r="EX3221" s="60"/>
      <c r="EY3221" s="60"/>
      <c r="EZ3221" s="60"/>
      <c r="FA3221" s="60"/>
      <c r="FB3221" s="60"/>
    </row>
    <row r="3222" spans="22:158" x14ac:dyDescent="0.25">
      <c r="W3222" s="33"/>
      <c r="X3222" s="33"/>
      <c r="AH3222" s="38">
        <v>100</v>
      </c>
      <c r="AI3222" s="38">
        <v>150</v>
      </c>
      <c r="AJ3222" s="38">
        <v>17750</v>
      </c>
      <c r="AK3222" s="38">
        <v>30</v>
      </c>
      <c r="AL3222" s="38">
        <v>3608858</v>
      </c>
      <c r="AM3222" s="61" t="s">
        <v>1816</v>
      </c>
      <c r="AN3222" s="61" t="s">
        <v>1695</v>
      </c>
      <c r="AO3222" s="61" t="s">
        <v>1650</v>
      </c>
      <c r="AP3222" s="61" t="s">
        <v>5036</v>
      </c>
      <c r="AQ3222" s="61" t="s">
        <v>5221</v>
      </c>
      <c r="AR3222" s="28">
        <v>0</v>
      </c>
      <c r="AS3222" s="28">
        <v>0</v>
      </c>
      <c r="AT3222" s="28">
        <v>46183</v>
      </c>
      <c r="AU3222" s="62"/>
      <c r="BU3222" s="34"/>
      <c r="BW3222" s="71">
        <v>105</v>
      </c>
      <c r="BX3222" s="36">
        <v>88</v>
      </c>
      <c r="BY3222" s="37">
        <v>91220</v>
      </c>
      <c r="BZ3222" s="37" t="s">
        <v>1816</v>
      </c>
      <c r="CC3222" t="s">
        <v>1684</v>
      </c>
      <c r="CD3222" t="s">
        <v>1684</v>
      </c>
      <c r="CE3222">
        <v>9311</v>
      </c>
      <c r="CF3222">
        <v>31</v>
      </c>
      <c r="CG3222" s="62"/>
      <c r="DV3222" s="31" t="s">
        <v>176</v>
      </c>
      <c r="DW3222" s="31" t="s">
        <v>186</v>
      </c>
      <c r="DX3222" s="63"/>
      <c r="DY3222" s="63"/>
      <c r="DZ3222" s="63"/>
      <c r="EA3222" s="167"/>
      <c r="EB3222" s="60"/>
      <c r="EC3222" s="60"/>
      <c r="ED3222" s="60"/>
      <c r="EE3222" s="60"/>
      <c r="EF3222" s="60"/>
      <c r="EG3222" s="60"/>
      <c r="EH3222" s="60"/>
      <c r="EI3222" s="60"/>
      <c r="EJ3222" s="60"/>
      <c r="EK3222" s="60"/>
      <c r="EL3222" s="60"/>
      <c r="EM3222" s="60"/>
      <c r="EN3222" s="60"/>
      <c r="EO3222" s="60"/>
      <c r="EP3222" s="60"/>
      <c r="EQ3222" s="60"/>
      <c r="ER3222" s="60"/>
      <c r="ES3222" s="60"/>
      <c r="ET3222" s="60"/>
      <c r="EU3222" s="60"/>
      <c r="EV3222" s="60"/>
      <c r="EW3222" s="60"/>
      <c r="EX3222" s="60"/>
      <c r="EY3222" s="60"/>
      <c r="EZ3222" s="60"/>
      <c r="FA3222" s="60"/>
      <c r="FB3222" s="60"/>
    </row>
    <row r="3223" spans="22:158" x14ac:dyDescent="0.25">
      <c r="W3223" s="33"/>
      <c r="X3223" s="33"/>
      <c r="AH3223" s="38">
        <v>100</v>
      </c>
      <c r="AI3223" s="38">
        <v>155</v>
      </c>
      <c r="AJ3223" s="38">
        <v>10050</v>
      </c>
      <c r="AK3223" s="38">
        <v>30</v>
      </c>
      <c r="AL3223" s="38">
        <v>3608858</v>
      </c>
      <c r="AM3223" s="61" t="s">
        <v>1816</v>
      </c>
      <c r="AN3223" s="61" t="s">
        <v>1686</v>
      </c>
      <c r="AO3223" s="61" t="s">
        <v>5044</v>
      </c>
      <c r="AP3223" s="61" t="s">
        <v>5036</v>
      </c>
      <c r="AQ3223" s="61" t="s">
        <v>5221</v>
      </c>
      <c r="AR3223" s="28">
        <v>123.3</v>
      </c>
      <c r="AS3223" s="28">
        <v>0</v>
      </c>
      <c r="AT3223" s="28">
        <v>0</v>
      </c>
      <c r="AU3223" s="62"/>
      <c r="BU3223" s="34"/>
      <c r="BW3223" s="71">
        <v>105</v>
      </c>
      <c r="BX3223" s="36">
        <v>89</v>
      </c>
      <c r="BY3223" s="37">
        <v>91240</v>
      </c>
      <c r="BZ3223" s="37" t="s">
        <v>1816</v>
      </c>
      <c r="CC3223" t="s">
        <v>1785</v>
      </c>
      <c r="CD3223" t="s">
        <v>1785</v>
      </c>
      <c r="CE3223">
        <v>4177</v>
      </c>
      <c r="CF3223">
        <v>68</v>
      </c>
      <c r="CG3223" s="62"/>
      <c r="DV3223" s="31" t="s">
        <v>176</v>
      </c>
      <c r="DW3223" s="31" t="s">
        <v>187</v>
      </c>
      <c r="DX3223" s="63"/>
      <c r="DY3223" s="63"/>
      <c r="DZ3223" s="63"/>
      <c r="EA3223" s="167"/>
      <c r="EB3223" s="60"/>
      <c r="EC3223" s="60"/>
      <c r="ED3223" s="60"/>
      <c r="EE3223" s="60"/>
      <c r="EF3223" s="60"/>
      <c r="EG3223" s="60"/>
      <c r="EH3223" s="60"/>
      <c r="EI3223" s="60"/>
      <c r="EJ3223" s="60"/>
      <c r="EK3223" s="60"/>
      <c r="EL3223" s="60"/>
      <c r="EM3223" s="60"/>
      <c r="EN3223" s="60"/>
      <c r="EO3223" s="60"/>
      <c r="EP3223" s="60"/>
      <c r="EQ3223" s="60"/>
      <c r="ER3223" s="60"/>
      <c r="ES3223" s="60"/>
      <c r="ET3223" s="60"/>
      <c r="EU3223" s="60"/>
      <c r="EV3223" s="60"/>
      <c r="EW3223" s="60"/>
      <c r="EX3223" s="60"/>
      <c r="EY3223" s="60"/>
      <c r="EZ3223" s="60"/>
      <c r="FA3223" s="60"/>
      <c r="FB3223" s="60"/>
    </row>
    <row r="3224" spans="22:158" x14ac:dyDescent="0.25">
      <c r="W3224" s="33"/>
      <c r="X3224" s="33"/>
      <c r="AH3224" s="38">
        <v>100</v>
      </c>
      <c r="AI3224" s="38">
        <v>155</v>
      </c>
      <c r="AJ3224" s="38">
        <v>10650</v>
      </c>
      <c r="AK3224" s="38">
        <v>30</v>
      </c>
      <c r="AL3224" s="38">
        <v>3608858</v>
      </c>
      <c r="AM3224" s="61" t="s">
        <v>1816</v>
      </c>
      <c r="AN3224" s="61" t="s">
        <v>1686</v>
      </c>
      <c r="AO3224" s="61" t="s">
        <v>5056</v>
      </c>
      <c r="AP3224" s="61" t="s">
        <v>5036</v>
      </c>
      <c r="AQ3224" s="61" t="s">
        <v>5221</v>
      </c>
      <c r="AR3224" s="28">
        <v>246678.1</v>
      </c>
      <c r="AS3224" s="28">
        <v>393134</v>
      </c>
      <c r="AT3224" s="28">
        <v>793263</v>
      </c>
      <c r="AU3224" s="62"/>
      <c r="BU3224" s="34"/>
      <c r="BW3224" s="71">
        <v>105</v>
      </c>
      <c r="BX3224" s="36">
        <v>91</v>
      </c>
      <c r="BY3224" s="37" t="s">
        <v>1918</v>
      </c>
      <c r="BZ3224" s="37" t="s">
        <v>1816</v>
      </c>
      <c r="CC3224" t="s">
        <v>1681</v>
      </c>
      <c r="CD3224" t="s">
        <v>1681</v>
      </c>
      <c r="CE3224">
        <v>103780</v>
      </c>
      <c r="CF3224">
        <v>2611</v>
      </c>
      <c r="CG3224" s="62"/>
      <c r="DV3224" s="31" t="s">
        <v>176</v>
      </c>
      <c r="DW3224" s="31" t="s">
        <v>187</v>
      </c>
      <c r="DX3224" s="63"/>
      <c r="DY3224" s="63"/>
      <c r="DZ3224" s="63"/>
      <c r="EA3224" s="167"/>
      <c r="EB3224" s="60"/>
      <c r="EC3224" s="60"/>
      <c r="ED3224" s="60"/>
      <c r="EE3224" s="60"/>
      <c r="EF3224" s="60"/>
      <c r="EG3224" s="60"/>
      <c r="EH3224" s="60"/>
      <c r="EI3224" s="60"/>
      <c r="EJ3224" s="60"/>
      <c r="EK3224" s="60"/>
      <c r="EL3224" s="60"/>
      <c r="EM3224" s="60"/>
      <c r="EN3224" s="60"/>
      <c r="EO3224" s="60"/>
      <c r="EP3224" s="60"/>
      <c r="EQ3224" s="60"/>
      <c r="ER3224" s="60"/>
      <c r="ES3224" s="60"/>
      <c r="ET3224" s="60"/>
      <c r="EU3224" s="60"/>
      <c r="EV3224" s="60"/>
      <c r="EW3224" s="60"/>
      <c r="EX3224" s="60"/>
      <c r="EY3224" s="60"/>
      <c r="EZ3224" s="60"/>
      <c r="FA3224" s="60"/>
      <c r="FB3224" s="60"/>
    </row>
    <row r="3225" spans="22:158" x14ac:dyDescent="0.25">
      <c r="W3225" s="33"/>
      <c r="X3225" s="33"/>
      <c r="AH3225" s="38">
        <v>100</v>
      </c>
      <c r="AI3225" s="38">
        <v>155</v>
      </c>
      <c r="AJ3225" s="38">
        <v>11860</v>
      </c>
      <c r="AK3225" s="38">
        <v>30</v>
      </c>
      <c r="AL3225" s="38">
        <v>3608858</v>
      </c>
      <c r="AM3225" s="61" t="s">
        <v>1816</v>
      </c>
      <c r="AN3225" s="61" t="s">
        <v>1686</v>
      </c>
      <c r="AO3225" s="61" t="s">
        <v>5082</v>
      </c>
      <c r="AP3225" s="61" t="s">
        <v>5036</v>
      </c>
      <c r="AQ3225" s="61" t="s">
        <v>5221</v>
      </c>
      <c r="AR3225" s="28">
        <v>1036573.9</v>
      </c>
      <c r="AS3225" s="28">
        <v>0</v>
      </c>
      <c r="AT3225" s="28">
        <v>0</v>
      </c>
      <c r="AU3225" s="62"/>
      <c r="BU3225" s="34"/>
      <c r="BW3225" s="71">
        <v>105</v>
      </c>
      <c r="BX3225" s="36">
        <v>90</v>
      </c>
      <c r="BY3225" s="37">
        <v>91260</v>
      </c>
      <c r="BZ3225" s="37" t="s">
        <v>1816</v>
      </c>
      <c r="CC3225" t="s">
        <v>5036</v>
      </c>
      <c r="CD3225" t="s">
        <v>5036</v>
      </c>
      <c r="CE3225">
        <v>3690</v>
      </c>
      <c r="CF3225">
        <v>827</v>
      </c>
      <c r="CG3225" s="62"/>
      <c r="DV3225" s="31" t="s">
        <v>176</v>
      </c>
      <c r="DW3225" s="31" t="s">
        <v>187</v>
      </c>
      <c r="DX3225" s="63"/>
      <c r="DY3225" s="63"/>
      <c r="DZ3225" s="63"/>
      <c r="EA3225" s="167"/>
      <c r="EB3225" s="60"/>
      <c r="EC3225" s="60"/>
      <c r="ED3225" s="60"/>
      <c r="EE3225" s="60"/>
      <c r="EF3225" s="60"/>
      <c r="EG3225" s="60"/>
      <c r="EH3225" s="60"/>
      <c r="EI3225" s="60"/>
      <c r="EJ3225" s="60"/>
      <c r="EK3225" s="60"/>
      <c r="EL3225" s="60"/>
      <c r="EM3225" s="60"/>
      <c r="EN3225" s="60"/>
      <c r="EO3225" s="60"/>
      <c r="EP3225" s="60"/>
      <c r="EQ3225" s="60"/>
      <c r="ER3225" s="60"/>
      <c r="ES3225" s="60"/>
      <c r="ET3225" s="60"/>
      <c r="EU3225" s="60"/>
      <c r="EV3225" s="60"/>
      <c r="EW3225" s="60"/>
      <c r="EX3225" s="60"/>
      <c r="EY3225" s="60"/>
      <c r="EZ3225" s="60"/>
      <c r="FA3225" s="60"/>
      <c r="FB3225" s="60"/>
    </row>
    <row r="3226" spans="22:158" x14ac:dyDescent="0.25">
      <c r="W3226" s="33"/>
      <c r="X3226" s="33"/>
      <c r="AH3226" s="38">
        <v>100</v>
      </c>
      <c r="AI3226" s="38">
        <v>155</v>
      </c>
      <c r="AJ3226" s="38">
        <v>14050</v>
      </c>
      <c r="AK3226" s="38">
        <v>30</v>
      </c>
      <c r="AL3226" s="38">
        <v>3608858</v>
      </c>
      <c r="AM3226" s="61" t="s">
        <v>1816</v>
      </c>
      <c r="AN3226" s="61" t="s">
        <v>1686</v>
      </c>
      <c r="AO3226" s="61" t="s">
        <v>5125</v>
      </c>
      <c r="AP3226" s="61" t="s">
        <v>5036</v>
      </c>
      <c r="AQ3226" s="61" t="s">
        <v>5221</v>
      </c>
      <c r="AR3226" s="28">
        <v>0</v>
      </c>
      <c r="AS3226" s="28">
        <v>0</v>
      </c>
      <c r="AT3226" s="28">
        <v>73561</v>
      </c>
      <c r="AU3226" s="62"/>
      <c r="BU3226" s="34"/>
      <c r="BW3226" s="71">
        <v>110</v>
      </c>
      <c r="BX3226" s="36">
        <v>81</v>
      </c>
      <c r="BY3226" s="37">
        <v>91000</v>
      </c>
      <c r="BZ3226" s="37" t="s">
        <v>1816</v>
      </c>
      <c r="CC3226" t="s">
        <v>1683</v>
      </c>
      <c r="CD3226" t="s">
        <v>1784</v>
      </c>
      <c r="CE3226">
        <v>447371</v>
      </c>
      <c r="CF3226">
        <v>2776</v>
      </c>
      <c r="CG3226" s="62"/>
      <c r="DV3226" s="31" t="s">
        <v>176</v>
      </c>
      <c r="DW3226" s="31" t="s">
        <v>187</v>
      </c>
      <c r="DX3226" s="63"/>
      <c r="DY3226" s="63"/>
      <c r="DZ3226" s="63"/>
      <c r="EA3226" s="167"/>
      <c r="EB3226" s="60"/>
      <c r="EC3226" s="60"/>
      <c r="ED3226" s="60"/>
      <c r="EE3226" s="60"/>
      <c r="EF3226" s="60"/>
      <c r="EG3226" s="60"/>
      <c r="EH3226" s="60"/>
      <c r="EI3226" s="60"/>
      <c r="EJ3226" s="60"/>
      <c r="EK3226" s="60"/>
      <c r="EL3226" s="60"/>
      <c r="EM3226" s="60"/>
      <c r="EN3226" s="60"/>
      <c r="EO3226" s="60"/>
      <c r="EP3226" s="60"/>
      <c r="EQ3226" s="60"/>
      <c r="ER3226" s="60"/>
      <c r="ES3226" s="60"/>
      <c r="ET3226" s="60"/>
      <c r="EU3226" s="60"/>
      <c r="EV3226" s="60"/>
      <c r="EW3226" s="60"/>
      <c r="EX3226" s="60"/>
      <c r="EY3226" s="60"/>
      <c r="EZ3226" s="60"/>
      <c r="FA3226" s="60"/>
      <c r="FB3226" s="60"/>
    </row>
    <row r="3227" spans="22:158" x14ac:dyDescent="0.25">
      <c r="V3227" s="1"/>
      <c r="W3227" s="33"/>
      <c r="X3227" s="33"/>
      <c r="AH3227" s="38">
        <v>100</v>
      </c>
      <c r="AI3227" s="38">
        <v>155</v>
      </c>
      <c r="AJ3227" s="38">
        <v>14250</v>
      </c>
      <c r="AK3227" s="38">
        <v>30</v>
      </c>
      <c r="AL3227" s="38">
        <v>3608858</v>
      </c>
      <c r="AM3227" s="61" t="s">
        <v>1816</v>
      </c>
      <c r="AN3227" s="61" t="s">
        <v>1686</v>
      </c>
      <c r="AO3227" s="61" t="s">
        <v>1573</v>
      </c>
      <c r="AP3227" s="61" t="s">
        <v>5036</v>
      </c>
      <c r="AQ3227" s="61" t="s">
        <v>5221</v>
      </c>
      <c r="AR3227" s="28">
        <v>1779911.5</v>
      </c>
      <c r="AS3227" s="28">
        <v>2991424</v>
      </c>
      <c r="AT3227" s="28">
        <v>4806384</v>
      </c>
      <c r="AU3227" s="62"/>
      <c r="BU3227" s="34"/>
      <c r="BW3227" s="71">
        <v>110</v>
      </c>
      <c r="BX3227" s="36">
        <v>81</v>
      </c>
      <c r="BY3227" s="37">
        <v>91010</v>
      </c>
      <c r="BZ3227" s="37" t="s">
        <v>1816</v>
      </c>
      <c r="CC3227" t="s">
        <v>1683</v>
      </c>
      <c r="CD3227" t="s">
        <v>1683</v>
      </c>
      <c r="CE3227">
        <v>496430</v>
      </c>
      <c r="CF3227">
        <v>2879</v>
      </c>
      <c r="CG3227" s="62"/>
      <c r="DV3227" s="31" t="s">
        <v>176</v>
      </c>
      <c r="DW3227" s="31" t="s">
        <v>187</v>
      </c>
      <c r="DX3227" s="63"/>
      <c r="DY3227" s="63"/>
      <c r="DZ3227" s="63"/>
      <c r="EA3227" s="167"/>
      <c r="EB3227" s="60"/>
      <c r="EC3227" s="60"/>
      <c r="ED3227" s="60"/>
      <c r="EE3227" s="60"/>
      <c r="EF3227" s="60"/>
      <c r="EG3227" s="60"/>
      <c r="EH3227" s="60"/>
      <c r="EI3227" s="60"/>
      <c r="EJ3227" s="60"/>
      <c r="EK3227" s="60"/>
      <c r="EL3227" s="60"/>
      <c r="EM3227" s="60"/>
      <c r="EN3227" s="60"/>
      <c r="EO3227" s="60"/>
      <c r="EP3227" s="60"/>
      <c r="EQ3227" s="60"/>
      <c r="ER3227" s="60"/>
      <c r="ES3227" s="60"/>
      <c r="ET3227" s="60"/>
      <c r="EU3227" s="60"/>
      <c r="EV3227" s="60"/>
      <c r="EW3227" s="60"/>
      <c r="EX3227" s="60"/>
      <c r="EY3227" s="60"/>
      <c r="EZ3227" s="60"/>
      <c r="FA3227" s="60"/>
      <c r="FB3227" s="60"/>
    </row>
    <row r="3228" spans="22:158" x14ac:dyDescent="0.25">
      <c r="W3228" s="33"/>
      <c r="X3228" s="33"/>
      <c r="AH3228" s="38">
        <v>100</v>
      </c>
      <c r="AI3228" s="38">
        <v>155</v>
      </c>
      <c r="AJ3228" s="38">
        <v>15500</v>
      </c>
      <c r="AK3228" s="38">
        <v>30</v>
      </c>
      <c r="AL3228" s="38">
        <v>3608858</v>
      </c>
      <c r="AM3228" s="61" t="s">
        <v>1816</v>
      </c>
      <c r="AN3228" s="61" t="s">
        <v>1686</v>
      </c>
      <c r="AO3228" s="61" t="s">
        <v>1601</v>
      </c>
      <c r="AP3228" s="61" t="s">
        <v>5036</v>
      </c>
      <c r="AQ3228" s="61" t="s">
        <v>5221</v>
      </c>
      <c r="AR3228" s="28">
        <v>45377.8</v>
      </c>
      <c r="AS3228" s="28">
        <v>16</v>
      </c>
      <c r="AT3228" s="28">
        <v>362641</v>
      </c>
      <c r="AU3228" s="62"/>
      <c r="BU3228" s="34"/>
      <c r="BW3228" s="71">
        <v>110</v>
      </c>
      <c r="BX3228" s="36">
        <v>82</v>
      </c>
      <c r="BY3228" s="37">
        <v>91020</v>
      </c>
      <c r="BZ3228" s="37" t="s">
        <v>1816</v>
      </c>
      <c r="CC3228" t="s">
        <v>1790</v>
      </c>
      <c r="CD3228" t="s">
        <v>1792</v>
      </c>
      <c r="CE3228">
        <v>22233</v>
      </c>
      <c r="CF3228">
        <v>308</v>
      </c>
      <c r="CG3228" s="62"/>
      <c r="DV3228" s="31" t="s">
        <v>176</v>
      </c>
      <c r="DW3228" s="31" t="s">
        <v>187</v>
      </c>
      <c r="DX3228" s="63"/>
      <c r="DY3228" s="63"/>
      <c r="DZ3228" s="63"/>
      <c r="EA3228" s="167"/>
      <c r="EB3228" s="60"/>
      <c r="EC3228" s="60"/>
      <c r="ED3228" s="60"/>
      <c r="EE3228" s="60"/>
      <c r="EF3228" s="60"/>
      <c r="EG3228" s="60"/>
      <c r="EH3228" s="60"/>
      <c r="EI3228" s="60"/>
      <c r="EJ3228" s="60"/>
      <c r="EK3228" s="60"/>
      <c r="EL3228" s="60"/>
      <c r="EM3228" s="60"/>
      <c r="EN3228" s="60"/>
      <c r="EO3228" s="60"/>
      <c r="EP3228" s="60"/>
      <c r="EQ3228" s="60"/>
      <c r="ER3228" s="60"/>
      <c r="ES3228" s="60"/>
      <c r="ET3228" s="60"/>
      <c r="EU3228" s="60"/>
      <c r="EV3228" s="60"/>
      <c r="EW3228" s="60"/>
      <c r="EX3228" s="60"/>
      <c r="EY3228" s="60"/>
      <c r="EZ3228" s="60"/>
      <c r="FA3228" s="60"/>
      <c r="FB3228" s="60"/>
    </row>
    <row r="3229" spans="22:158" x14ac:dyDescent="0.25">
      <c r="W3229" s="33"/>
      <c r="X3229" s="33"/>
      <c r="AH3229" s="38">
        <v>100</v>
      </c>
      <c r="AI3229" s="38">
        <v>155</v>
      </c>
      <c r="AJ3229" s="38">
        <v>18200</v>
      </c>
      <c r="AK3229" s="38">
        <v>30</v>
      </c>
      <c r="AL3229" s="38">
        <v>3608858</v>
      </c>
      <c r="AM3229" s="61" t="s">
        <v>1816</v>
      </c>
      <c r="AN3229" s="61" t="s">
        <v>1686</v>
      </c>
      <c r="AO3229" s="61" t="s">
        <v>1660</v>
      </c>
      <c r="AP3229" s="61" t="s">
        <v>5036</v>
      </c>
      <c r="AQ3229" s="61" t="s">
        <v>5221</v>
      </c>
      <c r="AR3229" s="28">
        <v>18542.2</v>
      </c>
      <c r="AS3229" s="28">
        <v>73629</v>
      </c>
      <c r="AT3229" s="28">
        <v>24059</v>
      </c>
      <c r="AU3229" s="62"/>
      <c r="BU3229" s="34"/>
      <c r="BW3229" s="71">
        <v>110</v>
      </c>
      <c r="BX3229" s="36">
        <v>82</v>
      </c>
      <c r="BY3229" s="37">
        <v>91040</v>
      </c>
      <c r="BZ3229" s="37" t="s">
        <v>1816</v>
      </c>
      <c r="CC3229" t="s">
        <v>1790</v>
      </c>
      <c r="CD3229" t="s">
        <v>1791</v>
      </c>
      <c r="CE3229">
        <v>985</v>
      </c>
      <c r="CF3229">
        <v>30</v>
      </c>
      <c r="CG3229" s="62"/>
      <c r="DV3229" s="31" t="s">
        <v>176</v>
      </c>
      <c r="DW3229" s="31" t="s">
        <v>187</v>
      </c>
      <c r="DX3229" s="63"/>
      <c r="DY3229" s="63"/>
      <c r="DZ3229" s="63"/>
      <c r="EA3229" s="167"/>
      <c r="EB3229" s="60"/>
      <c r="EC3229" s="60"/>
      <c r="ED3229" s="60"/>
      <c r="EE3229" s="60"/>
      <c r="EF3229" s="60"/>
      <c r="EG3229" s="60"/>
      <c r="EH3229" s="60"/>
      <c r="EI3229" s="60"/>
      <c r="EJ3229" s="60"/>
      <c r="EK3229" s="60"/>
      <c r="EL3229" s="60"/>
      <c r="EM3229" s="60"/>
      <c r="EN3229" s="60"/>
      <c r="EO3229" s="60"/>
      <c r="EP3229" s="60"/>
      <c r="EQ3229" s="60"/>
      <c r="ER3229" s="60"/>
      <c r="ES3229" s="60"/>
      <c r="ET3229" s="60"/>
      <c r="EU3229" s="60"/>
      <c r="EV3229" s="60"/>
      <c r="EW3229" s="60"/>
      <c r="EX3229" s="60"/>
      <c r="EY3229" s="60"/>
      <c r="EZ3229" s="60"/>
      <c r="FA3229" s="60"/>
      <c r="FB3229" s="60"/>
    </row>
    <row r="3230" spans="22:158" x14ac:dyDescent="0.25">
      <c r="W3230" s="33"/>
      <c r="X3230" s="33"/>
      <c r="AH3230" s="38">
        <v>100</v>
      </c>
      <c r="AI3230" s="38">
        <v>105</v>
      </c>
      <c r="AJ3230" s="38">
        <v>10500</v>
      </c>
      <c r="AK3230" s="38">
        <v>30</v>
      </c>
      <c r="AL3230" s="38">
        <v>3611558</v>
      </c>
      <c r="AM3230" s="61" t="s">
        <v>1816</v>
      </c>
      <c r="AN3230" s="61" t="s">
        <v>1688</v>
      </c>
      <c r="AO3230" s="61" t="s">
        <v>5053</v>
      </c>
      <c r="AP3230" s="61" t="s">
        <v>5036</v>
      </c>
      <c r="AQ3230" s="61" t="s">
        <v>1210</v>
      </c>
      <c r="AR3230" s="28">
        <v>24656.9</v>
      </c>
      <c r="AS3230" s="28">
        <v>3271</v>
      </c>
      <c r="AT3230" s="28">
        <v>0</v>
      </c>
      <c r="AU3230" s="62"/>
      <c r="BU3230" s="34"/>
      <c r="BW3230" s="71">
        <v>110</v>
      </c>
      <c r="BX3230" s="36">
        <v>83</v>
      </c>
      <c r="BY3230" s="37">
        <v>91060</v>
      </c>
      <c r="BZ3230" s="37" t="s">
        <v>1816</v>
      </c>
      <c r="CC3230" t="s">
        <v>1786</v>
      </c>
      <c r="CD3230" t="s">
        <v>5043</v>
      </c>
      <c r="CE3230">
        <v>1002882</v>
      </c>
      <c r="CF3230">
        <v>44</v>
      </c>
      <c r="CG3230" s="62"/>
      <c r="DV3230" s="31" t="s">
        <v>188</v>
      </c>
      <c r="DW3230" s="31" t="s">
        <v>189</v>
      </c>
      <c r="DX3230" s="63"/>
      <c r="DY3230" s="63"/>
      <c r="DZ3230" s="63"/>
      <c r="EA3230" s="167"/>
      <c r="EB3230" s="60"/>
      <c r="EC3230" s="60"/>
      <c r="ED3230" s="60"/>
      <c r="EE3230" s="60"/>
      <c r="EF3230" s="60"/>
      <c r="EG3230" s="60"/>
      <c r="EH3230" s="60"/>
      <c r="EI3230" s="60"/>
      <c r="EJ3230" s="60"/>
      <c r="EK3230" s="60"/>
      <c r="EL3230" s="60"/>
      <c r="EM3230" s="60"/>
      <c r="EN3230" s="60"/>
      <c r="EO3230" s="60"/>
      <c r="EP3230" s="60"/>
      <c r="EQ3230" s="60"/>
      <c r="ER3230" s="60"/>
      <c r="ES3230" s="60"/>
      <c r="ET3230" s="60"/>
      <c r="EU3230" s="60"/>
      <c r="EV3230" s="60"/>
      <c r="EW3230" s="60"/>
      <c r="EX3230" s="60"/>
      <c r="EY3230" s="60"/>
      <c r="EZ3230" s="60"/>
      <c r="FA3230" s="60"/>
      <c r="FB3230" s="60"/>
    </row>
    <row r="3231" spans="22:158" x14ac:dyDescent="0.25">
      <c r="W3231" s="33"/>
      <c r="X3231" s="33"/>
      <c r="AH3231" s="38">
        <v>100</v>
      </c>
      <c r="AI3231" s="38">
        <v>105</v>
      </c>
      <c r="AJ3231" s="38">
        <v>10750</v>
      </c>
      <c r="AK3231" s="38">
        <v>30</v>
      </c>
      <c r="AL3231" s="38">
        <v>3611558</v>
      </c>
      <c r="AM3231" s="61" t="s">
        <v>1816</v>
      </c>
      <c r="AN3231" s="61" t="s">
        <v>1688</v>
      </c>
      <c r="AO3231" s="61" t="s">
        <v>5058</v>
      </c>
      <c r="AP3231" s="61" t="s">
        <v>5036</v>
      </c>
      <c r="AQ3231" s="61" t="s">
        <v>1210</v>
      </c>
      <c r="AR3231" s="28">
        <v>580405.80000000005</v>
      </c>
      <c r="AS3231" s="28">
        <v>0</v>
      </c>
      <c r="AT3231" s="28">
        <v>0</v>
      </c>
      <c r="AU3231" s="62"/>
      <c r="BU3231" s="34"/>
      <c r="BW3231" s="71">
        <v>110</v>
      </c>
      <c r="BX3231" s="36">
        <v>83</v>
      </c>
      <c r="BY3231" s="37">
        <v>91080</v>
      </c>
      <c r="BZ3231" s="37" t="s">
        <v>1816</v>
      </c>
      <c r="CC3231" t="s">
        <v>1786</v>
      </c>
      <c r="CD3231" t="s">
        <v>1784</v>
      </c>
      <c r="CE3231">
        <v>4203615</v>
      </c>
      <c r="CF3231">
        <v>59</v>
      </c>
      <c r="CG3231" s="62"/>
      <c r="DV3231" s="31" t="s">
        <v>188</v>
      </c>
      <c r="DW3231" s="31" t="s">
        <v>189</v>
      </c>
      <c r="DX3231" s="63"/>
      <c r="DY3231" s="63"/>
      <c r="DZ3231" s="63"/>
      <c r="EA3231" s="167"/>
      <c r="EB3231" s="60"/>
      <c r="EC3231" s="60"/>
      <c r="ED3231" s="60"/>
      <c r="EE3231" s="60"/>
      <c r="EF3231" s="60"/>
      <c r="EG3231" s="60"/>
      <c r="EH3231" s="60"/>
      <c r="EI3231" s="60"/>
      <c r="EJ3231" s="60"/>
      <c r="EK3231" s="60"/>
      <c r="EL3231" s="60"/>
      <c r="EM3231" s="60"/>
      <c r="EN3231" s="60"/>
      <c r="EO3231" s="60"/>
      <c r="EP3231" s="60"/>
      <c r="EQ3231" s="60"/>
      <c r="ER3231" s="60"/>
      <c r="ES3231" s="60"/>
      <c r="ET3231" s="60"/>
      <c r="EU3231" s="60"/>
      <c r="EV3231" s="60"/>
      <c r="EW3231" s="60"/>
      <c r="EX3231" s="60"/>
      <c r="EY3231" s="60"/>
      <c r="EZ3231" s="60"/>
      <c r="FA3231" s="60"/>
      <c r="FB3231" s="60"/>
    </row>
    <row r="3232" spans="22:158" x14ac:dyDescent="0.25">
      <c r="W3232" s="33"/>
      <c r="X3232" s="33"/>
      <c r="AH3232" s="38">
        <v>100</v>
      </c>
      <c r="AI3232" s="38">
        <v>105</v>
      </c>
      <c r="AJ3232" s="38">
        <v>11450</v>
      </c>
      <c r="AK3232" s="38">
        <v>30</v>
      </c>
      <c r="AL3232" s="38">
        <v>3611558</v>
      </c>
      <c r="AM3232" s="61" t="s">
        <v>1816</v>
      </c>
      <c r="AN3232" s="61" t="s">
        <v>1688</v>
      </c>
      <c r="AO3232" s="61" t="s">
        <v>5072</v>
      </c>
      <c r="AP3232" s="61" t="s">
        <v>5036</v>
      </c>
      <c r="AQ3232" s="61" t="s">
        <v>1210</v>
      </c>
      <c r="AR3232" s="28">
        <v>101569.4</v>
      </c>
      <c r="AS3232" s="28">
        <v>0</v>
      </c>
      <c r="AT3232" s="28">
        <v>0</v>
      </c>
      <c r="AU3232" s="62"/>
      <c r="BU3232" s="34"/>
      <c r="BW3232" s="71">
        <v>110</v>
      </c>
      <c r="BX3232" s="36">
        <v>84</v>
      </c>
      <c r="BY3232" s="37">
        <v>91100</v>
      </c>
      <c r="BZ3232" s="37" t="s">
        <v>1816</v>
      </c>
      <c r="CC3232" t="s">
        <v>1795</v>
      </c>
      <c r="CD3232" t="s">
        <v>1796</v>
      </c>
      <c r="CE3232">
        <v>1041</v>
      </c>
      <c r="CF3232">
        <v>164</v>
      </c>
      <c r="CG3232" s="62"/>
      <c r="DV3232" s="31" t="s">
        <v>188</v>
      </c>
      <c r="DW3232" s="31" t="s">
        <v>189</v>
      </c>
      <c r="DX3232" s="63"/>
      <c r="DY3232" s="63"/>
      <c r="DZ3232" s="63"/>
      <c r="EA3232" s="167"/>
      <c r="EB3232" s="60"/>
      <c r="EC3232" s="60"/>
      <c r="ED3232" s="60"/>
      <c r="EE3232" s="60"/>
      <c r="EF3232" s="60"/>
      <c r="EG3232" s="60"/>
      <c r="EH3232" s="60"/>
      <c r="EI3232" s="60"/>
      <c r="EJ3232" s="60"/>
      <c r="EK3232" s="60"/>
      <c r="EL3232" s="60"/>
      <c r="EM3232" s="60"/>
      <c r="EN3232" s="60"/>
      <c r="EO3232" s="60"/>
      <c r="EP3232" s="60"/>
      <c r="EQ3232" s="60"/>
      <c r="ER3232" s="60"/>
      <c r="ES3232" s="60"/>
      <c r="ET3232" s="60"/>
      <c r="EU3232" s="60"/>
      <c r="EV3232" s="60"/>
      <c r="EW3232" s="60"/>
      <c r="EX3232" s="60"/>
      <c r="EY3232" s="60"/>
      <c r="EZ3232" s="60"/>
      <c r="FA3232" s="60"/>
      <c r="FB3232" s="60"/>
    </row>
    <row r="3233" spans="22:158" x14ac:dyDescent="0.25">
      <c r="W3233" s="33"/>
      <c r="X3233" s="33"/>
      <c r="AH3233" s="38">
        <v>100</v>
      </c>
      <c r="AI3233" s="38">
        <v>105</v>
      </c>
      <c r="AJ3233" s="38">
        <v>13800</v>
      </c>
      <c r="AK3233" s="38">
        <v>30</v>
      </c>
      <c r="AL3233" s="38">
        <v>3611558</v>
      </c>
      <c r="AM3233" s="61" t="s">
        <v>1816</v>
      </c>
      <c r="AN3233" s="61" t="s">
        <v>1688</v>
      </c>
      <c r="AO3233" s="61" t="s">
        <v>5120</v>
      </c>
      <c r="AP3233" s="61" t="s">
        <v>5036</v>
      </c>
      <c r="AQ3233" s="61" t="s">
        <v>1210</v>
      </c>
      <c r="AR3233" s="28">
        <v>90086.8</v>
      </c>
      <c r="AS3233" s="28">
        <v>0</v>
      </c>
      <c r="AT3233" s="28">
        <v>21442</v>
      </c>
      <c r="AU3233" s="62"/>
      <c r="BU3233" s="34"/>
      <c r="BW3233" s="71">
        <v>110</v>
      </c>
      <c r="BX3233" s="36">
        <v>85</v>
      </c>
      <c r="BY3233" s="37">
        <v>91120</v>
      </c>
      <c r="BZ3233" s="37" t="s">
        <v>1816</v>
      </c>
      <c r="CC3233" t="s">
        <v>1797</v>
      </c>
      <c r="CD3233" t="s">
        <v>1797</v>
      </c>
      <c r="CE3233">
        <v>4161</v>
      </c>
      <c r="CF3233">
        <v>231</v>
      </c>
      <c r="CG3233" s="62"/>
      <c r="DV3233" s="31" t="s">
        <v>188</v>
      </c>
      <c r="DW3233" s="31" t="s">
        <v>189</v>
      </c>
      <c r="DX3233" s="63"/>
      <c r="DY3233" s="63"/>
      <c r="DZ3233" s="63"/>
      <c r="EA3233" s="167"/>
      <c r="EB3233" s="60"/>
      <c r="EC3233" s="60"/>
      <c r="ED3233" s="60"/>
      <c r="EE3233" s="60"/>
      <c r="EF3233" s="60"/>
      <c r="EG3233" s="60"/>
      <c r="EH3233" s="60"/>
      <c r="EI3233" s="60"/>
      <c r="EJ3233" s="60"/>
      <c r="EK3233" s="60"/>
      <c r="EL3233" s="60"/>
      <c r="EM3233" s="60"/>
      <c r="EN3233" s="60"/>
      <c r="EO3233" s="60"/>
      <c r="EP3233" s="60"/>
      <c r="EQ3233" s="60"/>
      <c r="ER3233" s="60"/>
      <c r="ES3233" s="60"/>
      <c r="ET3233" s="60"/>
      <c r="EU3233" s="60"/>
      <c r="EV3233" s="60"/>
      <c r="EW3233" s="60"/>
      <c r="EX3233" s="60"/>
      <c r="EY3233" s="60"/>
      <c r="EZ3233" s="60"/>
      <c r="FA3233" s="60"/>
      <c r="FB3233" s="60"/>
    </row>
    <row r="3234" spans="22:158" x14ac:dyDescent="0.25">
      <c r="W3234" s="33"/>
      <c r="X3234" s="33"/>
      <c r="AH3234" s="38">
        <v>100</v>
      </c>
      <c r="AI3234" s="38">
        <v>105</v>
      </c>
      <c r="AJ3234" s="38">
        <v>14000</v>
      </c>
      <c r="AK3234" s="38">
        <v>30</v>
      </c>
      <c r="AL3234" s="38">
        <v>3611558</v>
      </c>
      <c r="AM3234" s="61" t="s">
        <v>1816</v>
      </c>
      <c r="AN3234" s="61" t="s">
        <v>1688</v>
      </c>
      <c r="AO3234" s="61" t="s">
        <v>5124</v>
      </c>
      <c r="AP3234" s="61" t="s">
        <v>5036</v>
      </c>
      <c r="AQ3234" s="61" t="s">
        <v>1210</v>
      </c>
      <c r="AR3234" s="28">
        <v>2527.6</v>
      </c>
      <c r="AS3234" s="28">
        <v>0</v>
      </c>
      <c r="AT3234" s="28">
        <v>0</v>
      </c>
      <c r="AU3234" s="62"/>
      <c r="BU3234" s="34"/>
      <c r="BW3234" s="71">
        <v>110</v>
      </c>
      <c r="BX3234" s="36">
        <v>86</v>
      </c>
      <c r="BY3234" s="37">
        <v>91140</v>
      </c>
      <c r="BZ3234" s="37" t="s">
        <v>1816</v>
      </c>
      <c r="CC3234" t="s">
        <v>1787</v>
      </c>
      <c r="CD3234" t="s">
        <v>1789</v>
      </c>
      <c r="CE3234">
        <v>7004</v>
      </c>
      <c r="CF3234">
        <v>1210</v>
      </c>
      <c r="CG3234" s="62"/>
      <c r="DV3234" s="31" t="s">
        <v>188</v>
      </c>
      <c r="DW3234" s="31" t="s">
        <v>189</v>
      </c>
      <c r="DX3234" s="63"/>
      <c r="DY3234" s="63"/>
      <c r="DZ3234" s="63"/>
      <c r="EA3234" s="167"/>
      <c r="EB3234" s="60"/>
      <c r="EC3234" s="60"/>
      <c r="ED3234" s="60"/>
      <c r="EE3234" s="60"/>
      <c r="EF3234" s="60"/>
      <c r="EG3234" s="60"/>
      <c r="EH3234" s="60"/>
      <c r="EI3234" s="60"/>
      <c r="EJ3234" s="60"/>
      <c r="EK3234" s="60"/>
      <c r="EL3234" s="60"/>
      <c r="EM3234" s="60"/>
      <c r="EN3234" s="60"/>
      <c r="EO3234" s="60"/>
      <c r="EP3234" s="60"/>
      <c r="EQ3234" s="60"/>
      <c r="ER3234" s="60"/>
      <c r="ES3234" s="60"/>
      <c r="ET3234" s="60"/>
      <c r="EU3234" s="60"/>
      <c r="EV3234" s="60"/>
      <c r="EW3234" s="60"/>
      <c r="EX3234" s="60"/>
      <c r="EY3234" s="60"/>
      <c r="EZ3234" s="60"/>
      <c r="FA3234" s="60"/>
      <c r="FB3234" s="60"/>
    </row>
    <row r="3235" spans="22:158" x14ac:dyDescent="0.25">
      <c r="W3235" s="33"/>
      <c r="X3235" s="33"/>
      <c r="AH3235" s="38">
        <v>100</v>
      </c>
      <c r="AI3235" s="38">
        <v>105</v>
      </c>
      <c r="AJ3235" s="38">
        <v>14900</v>
      </c>
      <c r="AK3235" s="38">
        <v>30</v>
      </c>
      <c r="AL3235" s="38">
        <v>3611558</v>
      </c>
      <c r="AM3235" s="61" t="s">
        <v>1816</v>
      </c>
      <c r="AN3235" s="61" t="s">
        <v>1688</v>
      </c>
      <c r="AO3235" s="61" t="s">
        <v>1587</v>
      </c>
      <c r="AP3235" s="61" t="s">
        <v>5036</v>
      </c>
      <c r="AQ3235" s="61" t="s">
        <v>1210</v>
      </c>
      <c r="AR3235" s="28">
        <v>290687.5</v>
      </c>
      <c r="AS3235" s="28">
        <v>0</v>
      </c>
      <c r="AT3235" s="28">
        <v>0</v>
      </c>
      <c r="AU3235" s="62"/>
      <c r="BU3235" s="34"/>
      <c r="BW3235" s="71">
        <v>110</v>
      </c>
      <c r="BX3235" s="36">
        <v>86</v>
      </c>
      <c r="BY3235" s="37">
        <v>91160</v>
      </c>
      <c r="BZ3235" s="37" t="s">
        <v>1816</v>
      </c>
      <c r="CC3235" t="s">
        <v>1787</v>
      </c>
      <c r="CD3235" t="s">
        <v>1788</v>
      </c>
      <c r="CE3235">
        <v>12120</v>
      </c>
      <c r="CF3235">
        <v>356</v>
      </c>
      <c r="CG3235" s="62"/>
      <c r="DV3235" s="31" t="s">
        <v>188</v>
      </c>
      <c r="DW3235" s="31" t="s">
        <v>189</v>
      </c>
      <c r="DX3235" s="63"/>
      <c r="DY3235" s="63"/>
      <c r="DZ3235" s="63"/>
      <c r="EA3235" s="167"/>
      <c r="EB3235" s="60"/>
      <c r="EC3235" s="60"/>
      <c r="ED3235" s="60"/>
      <c r="EE3235" s="60"/>
      <c r="EF3235" s="60"/>
      <c r="EG3235" s="60"/>
      <c r="EH3235" s="60"/>
      <c r="EI3235" s="60"/>
      <c r="EJ3235" s="60"/>
      <c r="EK3235" s="60"/>
      <c r="EL3235" s="60"/>
      <c r="EM3235" s="60"/>
      <c r="EN3235" s="60"/>
      <c r="EO3235" s="60"/>
      <c r="EP3235" s="60"/>
      <c r="EQ3235" s="60"/>
      <c r="ER3235" s="60"/>
      <c r="ES3235" s="60"/>
      <c r="ET3235" s="60"/>
      <c r="EU3235" s="60"/>
      <c r="EV3235" s="60"/>
      <c r="EW3235" s="60"/>
      <c r="EX3235" s="60"/>
      <c r="EY3235" s="60"/>
      <c r="EZ3235" s="60"/>
      <c r="FA3235" s="60"/>
      <c r="FB3235" s="60"/>
    </row>
    <row r="3236" spans="22:158" x14ac:dyDescent="0.25">
      <c r="W3236" s="33"/>
      <c r="X3236" s="33"/>
      <c r="AH3236" s="38">
        <v>100</v>
      </c>
      <c r="AI3236" s="38">
        <v>105</v>
      </c>
      <c r="AJ3236" s="38">
        <v>16550</v>
      </c>
      <c r="AK3236" s="38">
        <v>30</v>
      </c>
      <c r="AL3236" s="38">
        <v>3611558</v>
      </c>
      <c r="AM3236" s="61" t="s">
        <v>1816</v>
      </c>
      <c r="AN3236" s="61" t="s">
        <v>1688</v>
      </c>
      <c r="AO3236" s="61" t="s">
        <v>1624</v>
      </c>
      <c r="AP3236" s="61" t="s">
        <v>5036</v>
      </c>
      <c r="AQ3236" s="61" t="s">
        <v>1210</v>
      </c>
      <c r="AR3236" s="28">
        <v>108488.7</v>
      </c>
      <c r="AS3236" s="28">
        <v>0</v>
      </c>
      <c r="AT3236" s="28">
        <v>0</v>
      </c>
      <c r="AU3236" s="62"/>
      <c r="BU3236" s="34"/>
      <c r="BW3236" s="71">
        <v>110</v>
      </c>
      <c r="BX3236" s="36">
        <v>87</v>
      </c>
      <c r="BY3236" s="37">
        <v>91180</v>
      </c>
      <c r="BZ3236" s="37" t="s">
        <v>1816</v>
      </c>
      <c r="CC3236" t="s">
        <v>1726</v>
      </c>
      <c r="CD3236" t="s">
        <v>1793</v>
      </c>
      <c r="CE3236">
        <v>51</v>
      </c>
      <c r="CF3236">
        <v>16</v>
      </c>
      <c r="CG3236" s="62"/>
      <c r="DV3236" s="31" t="s">
        <v>188</v>
      </c>
      <c r="DW3236" s="31" t="s">
        <v>189</v>
      </c>
      <c r="DX3236" s="63"/>
      <c r="DY3236" s="63"/>
      <c r="DZ3236" s="63"/>
      <c r="EA3236" s="167"/>
      <c r="EB3236" s="60"/>
      <c r="EC3236" s="60"/>
      <c r="ED3236" s="60"/>
      <c r="EE3236" s="60"/>
      <c r="EF3236" s="60"/>
      <c r="EG3236" s="60"/>
      <c r="EH3236" s="60"/>
      <c r="EI3236" s="60"/>
      <c r="EJ3236" s="60"/>
      <c r="EK3236" s="60"/>
      <c r="EL3236" s="60"/>
      <c r="EM3236" s="60"/>
      <c r="EN3236" s="60"/>
      <c r="EO3236" s="60"/>
      <c r="EP3236" s="60"/>
      <c r="EQ3236" s="60"/>
      <c r="ER3236" s="60"/>
      <c r="ES3236" s="60"/>
      <c r="ET3236" s="60"/>
      <c r="EU3236" s="60"/>
      <c r="EV3236" s="60"/>
      <c r="EW3236" s="60"/>
      <c r="EX3236" s="60"/>
      <c r="EY3236" s="60"/>
      <c r="EZ3236" s="60"/>
      <c r="FA3236" s="60"/>
      <c r="FB3236" s="60"/>
    </row>
    <row r="3237" spans="22:158" x14ac:dyDescent="0.25">
      <c r="W3237" s="33"/>
      <c r="X3237" s="33"/>
      <c r="AH3237" s="38">
        <v>100</v>
      </c>
      <c r="AI3237" s="38">
        <v>105</v>
      </c>
      <c r="AJ3237" s="38">
        <v>18400</v>
      </c>
      <c r="AK3237" s="38">
        <v>30</v>
      </c>
      <c r="AL3237" s="38">
        <v>3611558</v>
      </c>
      <c r="AM3237" s="61" t="s">
        <v>1816</v>
      </c>
      <c r="AN3237" s="61" t="s">
        <v>1688</v>
      </c>
      <c r="AO3237" s="61" t="s">
        <v>1664</v>
      </c>
      <c r="AP3237" s="61" t="s">
        <v>5036</v>
      </c>
      <c r="AQ3237" s="61" t="s">
        <v>1210</v>
      </c>
      <c r="AR3237" s="28">
        <v>22651.5</v>
      </c>
      <c r="AS3237" s="28">
        <v>0</v>
      </c>
      <c r="AT3237" s="28">
        <v>0</v>
      </c>
      <c r="AU3237" s="62"/>
      <c r="BU3237" s="34"/>
      <c r="BW3237" s="71">
        <v>110</v>
      </c>
      <c r="BX3237" s="36">
        <v>87</v>
      </c>
      <c r="BY3237" s="37">
        <v>91190</v>
      </c>
      <c r="BZ3237" s="37" t="s">
        <v>1816</v>
      </c>
      <c r="CC3237" t="s">
        <v>1726</v>
      </c>
      <c r="CD3237" t="s">
        <v>1726</v>
      </c>
      <c r="CE3237">
        <v>61</v>
      </c>
      <c r="CF3237">
        <v>48</v>
      </c>
      <c r="CG3237" s="62"/>
      <c r="DV3237" s="31" t="s">
        <v>188</v>
      </c>
      <c r="DW3237" s="31" t="s">
        <v>189</v>
      </c>
      <c r="DX3237" s="63"/>
      <c r="DY3237" s="63"/>
      <c r="DZ3237" s="63"/>
      <c r="EA3237" s="167"/>
      <c r="EB3237" s="60"/>
      <c r="EC3237" s="60"/>
      <c r="ED3237" s="60"/>
      <c r="EE3237" s="60"/>
      <c r="EF3237" s="60"/>
      <c r="EG3237" s="60"/>
      <c r="EH3237" s="60"/>
      <c r="EI3237" s="60"/>
      <c r="EJ3237" s="60"/>
      <c r="EK3237" s="60"/>
      <c r="EL3237" s="60"/>
      <c r="EM3237" s="60"/>
      <c r="EN3237" s="60"/>
      <c r="EO3237" s="60"/>
      <c r="EP3237" s="60"/>
      <c r="EQ3237" s="60"/>
      <c r="ER3237" s="60"/>
      <c r="ES3237" s="60"/>
      <c r="ET3237" s="60"/>
      <c r="EU3237" s="60"/>
      <c r="EV3237" s="60"/>
      <c r="EW3237" s="60"/>
      <c r="EX3237" s="60"/>
      <c r="EY3237" s="60"/>
      <c r="EZ3237" s="60"/>
      <c r="FA3237" s="60"/>
      <c r="FB3237" s="60"/>
    </row>
    <row r="3238" spans="22:158" x14ac:dyDescent="0.25">
      <c r="W3238" s="33"/>
      <c r="X3238" s="33"/>
      <c r="AH3238" s="38">
        <v>100</v>
      </c>
      <c r="AI3238" s="38">
        <v>110</v>
      </c>
      <c r="AJ3238" s="38">
        <v>15650</v>
      </c>
      <c r="AK3238" s="38">
        <v>30</v>
      </c>
      <c r="AL3238" s="38">
        <v>3611558</v>
      </c>
      <c r="AM3238" s="61" t="s">
        <v>1816</v>
      </c>
      <c r="AN3238" s="61" t="s">
        <v>1696</v>
      </c>
      <c r="AO3238" s="61" t="s">
        <v>1604</v>
      </c>
      <c r="AP3238" s="61" t="s">
        <v>5036</v>
      </c>
      <c r="AQ3238" s="61" t="s">
        <v>1210</v>
      </c>
      <c r="AR3238" s="28">
        <v>0</v>
      </c>
      <c r="AS3238" s="28">
        <v>0</v>
      </c>
      <c r="AT3238" s="28">
        <v>1826</v>
      </c>
      <c r="AU3238" s="62"/>
      <c r="BU3238" s="34"/>
      <c r="BW3238" s="71">
        <v>110</v>
      </c>
      <c r="BX3238" s="36">
        <v>87</v>
      </c>
      <c r="BY3238" s="37">
        <v>91190</v>
      </c>
      <c r="BZ3238" s="37" t="s">
        <v>1816</v>
      </c>
      <c r="CC3238" t="s">
        <v>1726</v>
      </c>
      <c r="CD3238" t="s">
        <v>1726</v>
      </c>
      <c r="CF3238">
        <v>19</v>
      </c>
      <c r="CG3238" s="62"/>
      <c r="DV3238" s="31" t="s">
        <v>188</v>
      </c>
      <c r="DW3238" s="31" t="s">
        <v>190</v>
      </c>
      <c r="DX3238" s="63"/>
      <c r="DY3238" s="63"/>
      <c r="DZ3238" s="63"/>
      <c r="EA3238" s="167"/>
      <c r="EB3238" s="60"/>
      <c r="EC3238" s="60"/>
      <c r="ED3238" s="60"/>
      <c r="EE3238" s="60"/>
      <c r="EF3238" s="60"/>
      <c r="EG3238" s="60"/>
      <c r="EH3238" s="60"/>
      <c r="EI3238" s="60"/>
      <c r="EJ3238" s="60"/>
      <c r="EK3238" s="60"/>
      <c r="EL3238" s="60"/>
      <c r="EM3238" s="60"/>
      <c r="EN3238" s="60"/>
      <c r="EO3238" s="60"/>
      <c r="EP3238" s="60"/>
      <c r="EQ3238" s="60"/>
      <c r="ER3238" s="60"/>
      <c r="ES3238" s="60"/>
      <c r="ET3238" s="60"/>
      <c r="EU3238" s="60"/>
      <c r="EV3238" s="60"/>
      <c r="EW3238" s="60"/>
      <c r="EX3238" s="60"/>
      <c r="EY3238" s="60"/>
      <c r="EZ3238" s="60"/>
      <c r="FA3238" s="60"/>
      <c r="FB3238" s="60"/>
    </row>
    <row r="3239" spans="22:158" x14ac:dyDescent="0.25">
      <c r="W3239" s="33"/>
      <c r="X3239" s="33"/>
      <c r="AH3239" s="38">
        <v>100</v>
      </c>
      <c r="AI3239" s="38">
        <v>120</v>
      </c>
      <c r="AJ3239" s="38">
        <v>14850</v>
      </c>
      <c r="AK3239" s="38">
        <v>30</v>
      </c>
      <c r="AL3239" s="38">
        <v>3611558</v>
      </c>
      <c r="AM3239" s="61" t="s">
        <v>1816</v>
      </c>
      <c r="AN3239" s="61" t="s">
        <v>1689</v>
      </c>
      <c r="AO3239" s="61" t="s">
        <v>1585</v>
      </c>
      <c r="AP3239" s="61" t="s">
        <v>5036</v>
      </c>
      <c r="AQ3239" s="61" t="s">
        <v>1210</v>
      </c>
      <c r="AR3239" s="28">
        <v>15383.1</v>
      </c>
      <c r="AS3239" s="28">
        <v>0</v>
      </c>
      <c r="AT3239" s="28">
        <v>0</v>
      </c>
      <c r="AU3239" s="62"/>
      <c r="BU3239" s="34"/>
      <c r="BW3239" s="71">
        <v>110</v>
      </c>
      <c r="BX3239" s="36">
        <v>88</v>
      </c>
      <c r="BY3239" s="37">
        <v>91220</v>
      </c>
      <c r="BZ3239" s="37" t="s">
        <v>1816</v>
      </c>
      <c r="CC3239" t="s">
        <v>1684</v>
      </c>
      <c r="CD3239" t="s">
        <v>1684</v>
      </c>
      <c r="CE3239">
        <v>3475</v>
      </c>
      <c r="CF3239">
        <v>30</v>
      </c>
      <c r="CG3239" s="62"/>
      <c r="DV3239" s="31" t="s">
        <v>188</v>
      </c>
      <c r="DW3239" s="31" t="s">
        <v>191</v>
      </c>
      <c r="DX3239" s="63"/>
      <c r="DY3239" s="63"/>
      <c r="DZ3239" s="63"/>
      <c r="EA3239" s="167"/>
      <c r="EB3239" s="60"/>
      <c r="EC3239" s="60"/>
      <c r="ED3239" s="60"/>
      <c r="EE3239" s="60"/>
      <c r="EF3239" s="60"/>
      <c r="EG3239" s="60"/>
      <c r="EH3239" s="60"/>
      <c r="EI3239" s="60"/>
      <c r="EJ3239" s="60"/>
      <c r="EK3239" s="60"/>
      <c r="EL3239" s="60"/>
      <c r="EM3239" s="60"/>
      <c r="EN3239" s="60"/>
      <c r="EO3239" s="60"/>
      <c r="EP3239" s="60"/>
      <c r="EQ3239" s="60"/>
      <c r="ER3239" s="60"/>
      <c r="ES3239" s="60"/>
      <c r="ET3239" s="60"/>
      <c r="EU3239" s="60"/>
      <c r="EV3239" s="60"/>
      <c r="EW3239" s="60"/>
      <c r="EX3239" s="60"/>
      <c r="EY3239" s="60"/>
      <c r="EZ3239" s="60"/>
      <c r="FA3239" s="60"/>
      <c r="FB3239" s="60"/>
    </row>
    <row r="3240" spans="22:158" x14ac:dyDescent="0.25">
      <c r="W3240" s="33"/>
      <c r="X3240" s="33"/>
      <c r="AH3240" s="38">
        <v>100</v>
      </c>
      <c r="AI3240" s="38">
        <v>125</v>
      </c>
      <c r="AJ3240" s="38">
        <v>11800</v>
      </c>
      <c r="AK3240" s="38">
        <v>30</v>
      </c>
      <c r="AL3240" s="38">
        <v>3611558</v>
      </c>
      <c r="AM3240" s="61" t="s">
        <v>1816</v>
      </c>
      <c r="AN3240" s="61" t="s">
        <v>1692</v>
      </c>
      <c r="AO3240" s="61" t="s">
        <v>5081</v>
      </c>
      <c r="AP3240" s="61" t="s">
        <v>5036</v>
      </c>
      <c r="AQ3240" s="61" t="s">
        <v>1210</v>
      </c>
      <c r="AR3240" s="28">
        <v>1031.7</v>
      </c>
      <c r="AS3240" s="28">
        <v>0</v>
      </c>
      <c r="AT3240" s="28">
        <v>0</v>
      </c>
      <c r="AU3240" s="62"/>
      <c r="BU3240" s="34"/>
      <c r="BW3240" s="71">
        <v>110</v>
      </c>
      <c r="BX3240" s="36">
        <v>89</v>
      </c>
      <c r="BY3240" s="37">
        <v>91240</v>
      </c>
      <c r="BZ3240" s="37" t="s">
        <v>1816</v>
      </c>
      <c r="CC3240" t="s">
        <v>1785</v>
      </c>
      <c r="CD3240" t="s">
        <v>1785</v>
      </c>
      <c r="CE3240">
        <v>262399</v>
      </c>
      <c r="CF3240">
        <v>269</v>
      </c>
      <c r="CG3240" s="62"/>
      <c r="DV3240" s="31" t="s">
        <v>188</v>
      </c>
      <c r="DW3240" s="31" t="s">
        <v>192</v>
      </c>
      <c r="DX3240" s="63"/>
      <c r="DY3240" s="63"/>
      <c r="DZ3240" s="63"/>
      <c r="EA3240" s="167"/>
      <c r="EB3240" s="60"/>
      <c r="EC3240" s="60"/>
      <c r="ED3240" s="60"/>
      <c r="EE3240" s="60"/>
      <c r="EF3240" s="60"/>
      <c r="EG3240" s="60"/>
      <c r="EH3240" s="60"/>
      <c r="EI3240" s="60"/>
      <c r="EJ3240" s="60"/>
      <c r="EK3240" s="60"/>
      <c r="EL3240" s="60"/>
      <c r="EM3240" s="60"/>
      <c r="EN3240" s="60"/>
      <c r="EO3240" s="60"/>
      <c r="EP3240" s="60"/>
      <c r="EQ3240" s="60"/>
      <c r="ER3240" s="60"/>
      <c r="ES3240" s="60"/>
      <c r="ET3240" s="60"/>
      <c r="EU3240" s="60"/>
      <c r="EV3240" s="60"/>
      <c r="EW3240" s="60"/>
      <c r="EX3240" s="60"/>
      <c r="EY3240" s="60"/>
      <c r="EZ3240" s="60"/>
      <c r="FA3240" s="60"/>
      <c r="FB3240" s="60"/>
    </row>
    <row r="3241" spans="22:158" x14ac:dyDescent="0.25">
      <c r="W3241" s="33"/>
      <c r="X3241" s="33"/>
      <c r="AH3241" s="38">
        <v>100</v>
      </c>
      <c r="AI3241" s="38">
        <v>125</v>
      </c>
      <c r="AJ3241" s="38">
        <v>13200</v>
      </c>
      <c r="AK3241" s="38">
        <v>30</v>
      </c>
      <c r="AL3241" s="38">
        <v>3611558</v>
      </c>
      <c r="AM3241" s="61" t="s">
        <v>1816</v>
      </c>
      <c r="AN3241" s="61" t="s">
        <v>1692</v>
      </c>
      <c r="AO3241" s="61" t="s">
        <v>5106</v>
      </c>
      <c r="AP3241" s="61" t="s">
        <v>5036</v>
      </c>
      <c r="AQ3241" s="61" t="s">
        <v>1210</v>
      </c>
      <c r="AR3241" s="28">
        <v>0</v>
      </c>
      <c r="AS3241" s="28">
        <v>0</v>
      </c>
      <c r="AT3241" s="28">
        <v>0</v>
      </c>
      <c r="AU3241" s="62"/>
      <c r="BU3241" s="34"/>
      <c r="BW3241" s="71">
        <v>110</v>
      </c>
      <c r="BX3241" s="36">
        <v>91</v>
      </c>
      <c r="BY3241" s="37" t="s">
        <v>1918</v>
      </c>
      <c r="BZ3241" s="37" t="s">
        <v>1816</v>
      </c>
      <c r="CC3241" t="s">
        <v>1681</v>
      </c>
      <c r="CD3241" t="s">
        <v>1681</v>
      </c>
      <c r="CE3241">
        <v>1365543</v>
      </c>
      <c r="CF3241">
        <v>3643</v>
      </c>
      <c r="CG3241" s="62"/>
      <c r="DV3241" s="31" t="s">
        <v>188</v>
      </c>
      <c r="DW3241" s="31" t="s">
        <v>192</v>
      </c>
      <c r="DX3241" s="63"/>
      <c r="DY3241" s="63"/>
      <c r="DZ3241" s="63"/>
      <c r="EA3241" s="167"/>
      <c r="EB3241" s="60"/>
      <c r="EC3241" s="60"/>
      <c r="ED3241" s="60"/>
      <c r="EE3241" s="60"/>
      <c r="EF3241" s="60"/>
      <c r="EG3241" s="60"/>
      <c r="EH3241" s="60"/>
      <c r="EI3241" s="60"/>
      <c r="EJ3241" s="60"/>
      <c r="EK3241" s="60"/>
      <c r="EL3241" s="60"/>
      <c r="EM3241" s="60"/>
      <c r="EN3241" s="60"/>
      <c r="EO3241" s="60"/>
      <c r="EP3241" s="60"/>
      <c r="EQ3241" s="60"/>
      <c r="ER3241" s="60"/>
      <c r="ES3241" s="60"/>
      <c r="ET3241" s="60"/>
      <c r="EU3241" s="60"/>
      <c r="EV3241" s="60"/>
      <c r="EW3241" s="60"/>
      <c r="EX3241" s="60"/>
      <c r="EY3241" s="60"/>
      <c r="EZ3241" s="60"/>
      <c r="FA3241" s="60"/>
      <c r="FB3241" s="60"/>
    </row>
    <row r="3242" spans="22:158" x14ac:dyDescent="0.25">
      <c r="W3242" s="33"/>
      <c r="X3242" s="33"/>
      <c r="AH3242" s="38">
        <v>100</v>
      </c>
      <c r="AI3242" s="38">
        <v>125</v>
      </c>
      <c r="AJ3242" s="38">
        <v>13350</v>
      </c>
      <c r="AK3242" s="38">
        <v>30</v>
      </c>
      <c r="AL3242" s="38">
        <v>3611558</v>
      </c>
      <c r="AM3242" s="61" t="s">
        <v>1816</v>
      </c>
      <c r="AN3242" s="61" t="s">
        <v>1692</v>
      </c>
      <c r="AO3242" s="61" t="s">
        <v>5109</v>
      </c>
      <c r="AP3242" s="61" t="s">
        <v>5036</v>
      </c>
      <c r="AQ3242" s="61" t="s">
        <v>1210</v>
      </c>
      <c r="AR3242" s="28">
        <v>0</v>
      </c>
      <c r="AS3242" s="28">
        <v>0</v>
      </c>
      <c r="AT3242" s="28">
        <v>2101134</v>
      </c>
      <c r="AU3242" s="62"/>
      <c r="BU3242" s="34"/>
      <c r="BW3242" s="71">
        <v>110</v>
      </c>
      <c r="BX3242" s="36">
        <v>90</v>
      </c>
      <c r="BY3242" s="37">
        <v>91260</v>
      </c>
      <c r="BZ3242" s="37" t="s">
        <v>1816</v>
      </c>
      <c r="CC3242" t="s">
        <v>5036</v>
      </c>
      <c r="CD3242" t="s">
        <v>5036</v>
      </c>
      <c r="CE3242">
        <v>378</v>
      </c>
      <c r="CF3242">
        <v>52</v>
      </c>
      <c r="CG3242" s="62"/>
      <c r="DV3242" s="31" t="s">
        <v>188</v>
      </c>
      <c r="DW3242" s="31" t="s">
        <v>192</v>
      </c>
      <c r="DX3242" s="63"/>
      <c r="DY3242" s="63"/>
      <c r="DZ3242" s="63"/>
      <c r="EA3242" s="167"/>
      <c r="EB3242" s="60"/>
      <c r="EC3242" s="60"/>
      <c r="ED3242" s="60"/>
      <c r="EE3242" s="60"/>
      <c r="EF3242" s="60"/>
      <c r="EG3242" s="60"/>
      <c r="EH3242" s="60"/>
      <c r="EI3242" s="60"/>
      <c r="EJ3242" s="60"/>
      <c r="EK3242" s="60"/>
      <c r="EL3242" s="60"/>
      <c r="EM3242" s="60"/>
      <c r="EN3242" s="60"/>
      <c r="EO3242" s="60"/>
      <c r="EP3242" s="60"/>
      <c r="EQ3242" s="60"/>
      <c r="ER3242" s="60"/>
      <c r="ES3242" s="60"/>
      <c r="ET3242" s="60"/>
      <c r="EU3242" s="60"/>
      <c r="EV3242" s="60"/>
      <c r="EW3242" s="60"/>
      <c r="EX3242" s="60"/>
      <c r="EY3242" s="60"/>
      <c r="EZ3242" s="60"/>
      <c r="FA3242" s="60"/>
      <c r="FB3242" s="60"/>
    </row>
    <row r="3243" spans="22:158" x14ac:dyDescent="0.25">
      <c r="V3243" s="1"/>
      <c r="W3243" s="33"/>
      <c r="X3243" s="33"/>
      <c r="AH3243" s="38">
        <v>100</v>
      </c>
      <c r="AI3243" s="38">
        <v>125</v>
      </c>
      <c r="AJ3243" s="38">
        <v>16380</v>
      </c>
      <c r="AK3243" s="38">
        <v>30</v>
      </c>
      <c r="AL3243" s="38">
        <v>3611558</v>
      </c>
      <c r="AM3243" s="61" t="s">
        <v>1816</v>
      </c>
      <c r="AN3243" s="61" t="s">
        <v>1692</v>
      </c>
      <c r="AO3243" s="61" t="s">
        <v>894</v>
      </c>
      <c r="AP3243" s="61" t="s">
        <v>5036</v>
      </c>
      <c r="AQ3243" s="61" t="s">
        <v>1210</v>
      </c>
      <c r="AR3243" s="28">
        <v>24263.9</v>
      </c>
      <c r="AS3243" s="28">
        <v>0</v>
      </c>
      <c r="AT3243" s="28">
        <v>0</v>
      </c>
      <c r="AU3243" s="62"/>
      <c r="BU3243" s="34"/>
      <c r="BW3243" s="71">
        <v>115</v>
      </c>
      <c r="BX3243" s="36">
        <v>81</v>
      </c>
      <c r="BY3243" s="37">
        <v>91000</v>
      </c>
      <c r="BZ3243" s="37" t="s">
        <v>1816</v>
      </c>
      <c r="CC3243" t="s">
        <v>1683</v>
      </c>
      <c r="CD3243" t="s">
        <v>1784</v>
      </c>
      <c r="CE3243">
        <v>62462</v>
      </c>
      <c r="CF3243">
        <v>856</v>
      </c>
      <c r="CG3243" s="62"/>
      <c r="DV3243" s="31" t="s">
        <v>188</v>
      </c>
      <c r="DW3243" s="31" t="s">
        <v>192</v>
      </c>
      <c r="DX3243" s="63"/>
      <c r="DY3243" s="63"/>
      <c r="DZ3243" s="63"/>
      <c r="EA3243" s="167"/>
      <c r="EB3243" s="60"/>
      <c r="EC3243" s="60"/>
      <c r="ED3243" s="60"/>
      <c r="EE3243" s="60"/>
      <c r="EF3243" s="60"/>
      <c r="EG3243" s="60"/>
      <c r="EH3243" s="60"/>
      <c r="EI3243" s="60"/>
      <c r="EJ3243" s="60"/>
      <c r="EK3243" s="60"/>
      <c r="EL3243" s="60"/>
      <c r="EM3243" s="60"/>
      <c r="EN3243" s="60"/>
      <c r="EO3243" s="60"/>
      <c r="EP3243" s="60"/>
      <c r="EQ3243" s="60"/>
      <c r="ER3243" s="60"/>
      <c r="ES3243" s="60"/>
      <c r="ET3243" s="60"/>
      <c r="EU3243" s="60"/>
      <c r="EV3243" s="60"/>
      <c r="EW3243" s="60"/>
      <c r="EX3243" s="60"/>
      <c r="EY3243" s="60"/>
      <c r="EZ3243" s="60"/>
      <c r="FA3243" s="60"/>
      <c r="FB3243" s="60"/>
    </row>
    <row r="3244" spans="22:158" x14ac:dyDescent="0.25">
      <c r="W3244" s="33"/>
      <c r="X3244" s="33"/>
      <c r="AH3244" s="38">
        <v>100</v>
      </c>
      <c r="AI3244" s="38">
        <v>130</v>
      </c>
      <c r="AJ3244" s="38">
        <v>13550</v>
      </c>
      <c r="AK3244" s="38">
        <v>30</v>
      </c>
      <c r="AL3244" s="38">
        <v>3611558</v>
      </c>
      <c r="AM3244" s="61" t="s">
        <v>1816</v>
      </c>
      <c r="AN3244" s="61" t="s">
        <v>1687</v>
      </c>
      <c r="AO3244" s="61" t="s">
        <v>5114</v>
      </c>
      <c r="AP3244" s="61" t="s">
        <v>5036</v>
      </c>
      <c r="AQ3244" s="61" t="s">
        <v>1210</v>
      </c>
      <c r="AR3244" s="28">
        <v>1051</v>
      </c>
      <c r="AS3244" s="28">
        <v>0</v>
      </c>
      <c r="AT3244" s="28">
        <v>0</v>
      </c>
      <c r="AU3244" s="62"/>
      <c r="BU3244" s="34"/>
      <c r="BW3244" s="71">
        <v>115</v>
      </c>
      <c r="BX3244" s="36">
        <v>81</v>
      </c>
      <c r="BY3244" s="37">
        <v>91010</v>
      </c>
      <c r="BZ3244" s="37" t="s">
        <v>1816</v>
      </c>
      <c r="CC3244" t="s">
        <v>1683</v>
      </c>
      <c r="CD3244" t="s">
        <v>1683</v>
      </c>
      <c r="CE3244">
        <v>102628</v>
      </c>
      <c r="CF3244">
        <v>942</v>
      </c>
      <c r="CG3244" s="62"/>
      <c r="DV3244" s="31" t="s">
        <v>188</v>
      </c>
      <c r="DW3244" s="31" t="s">
        <v>193</v>
      </c>
      <c r="DX3244" s="63"/>
      <c r="DY3244" s="63"/>
      <c r="DZ3244" s="63"/>
      <c r="EA3244" s="167"/>
      <c r="EB3244" s="60"/>
      <c r="EC3244" s="60"/>
      <c r="ED3244" s="60"/>
      <c r="EE3244" s="60"/>
      <c r="EF3244" s="60"/>
      <c r="EG3244" s="60"/>
      <c r="EH3244" s="60"/>
      <c r="EI3244" s="60"/>
      <c r="EJ3244" s="60"/>
      <c r="EK3244" s="60"/>
      <c r="EL3244" s="60"/>
      <c r="EM3244" s="60"/>
      <c r="EN3244" s="60"/>
      <c r="EO3244" s="60"/>
      <c r="EP3244" s="60"/>
      <c r="EQ3244" s="60"/>
      <c r="ER3244" s="60"/>
      <c r="ES3244" s="60"/>
      <c r="ET3244" s="60"/>
      <c r="EU3244" s="60"/>
      <c r="EV3244" s="60"/>
      <c r="EW3244" s="60"/>
      <c r="EX3244" s="60"/>
      <c r="EY3244" s="60"/>
      <c r="EZ3244" s="60"/>
      <c r="FA3244" s="60"/>
      <c r="FB3244" s="60"/>
    </row>
    <row r="3245" spans="22:158" x14ac:dyDescent="0.25">
      <c r="W3245" s="33"/>
      <c r="X3245" s="33"/>
      <c r="AH3245" s="38">
        <v>100</v>
      </c>
      <c r="AI3245" s="38">
        <v>135</v>
      </c>
      <c r="AJ3245" s="38">
        <v>18150</v>
      </c>
      <c r="AK3245" s="38">
        <v>30</v>
      </c>
      <c r="AL3245" s="38">
        <v>3611558</v>
      </c>
      <c r="AM3245" s="61" t="s">
        <v>1816</v>
      </c>
      <c r="AN3245" s="61" t="s">
        <v>1693</v>
      </c>
      <c r="AO3245" s="61" t="s">
        <v>1659</v>
      </c>
      <c r="AP3245" s="61" t="s">
        <v>5036</v>
      </c>
      <c r="AQ3245" s="61" t="s">
        <v>1210</v>
      </c>
      <c r="AR3245" s="28">
        <v>27165.599999999999</v>
      </c>
      <c r="AS3245" s="28">
        <v>125819</v>
      </c>
      <c r="AT3245" s="28">
        <v>132775</v>
      </c>
      <c r="AU3245" s="62"/>
      <c r="BU3245" s="34"/>
      <c r="BW3245" s="71">
        <v>115</v>
      </c>
      <c r="BX3245" s="36">
        <v>82</v>
      </c>
      <c r="BY3245" s="37">
        <v>91020</v>
      </c>
      <c r="BZ3245" s="37" t="s">
        <v>1816</v>
      </c>
      <c r="CC3245" t="s">
        <v>1790</v>
      </c>
      <c r="CD3245" t="s">
        <v>1792</v>
      </c>
      <c r="CE3245">
        <v>1486</v>
      </c>
      <c r="CF3245">
        <v>48</v>
      </c>
      <c r="CG3245" s="62"/>
      <c r="DV3245" s="31" t="s">
        <v>188</v>
      </c>
      <c r="DW3245" s="31" t="s">
        <v>194</v>
      </c>
      <c r="DX3245" s="63"/>
      <c r="DY3245" s="63"/>
      <c r="DZ3245" s="63"/>
      <c r="EA3245" s="167"/>
      <c r="EB3245" s="60"/>
      <c r="EC3245" s="60"/>
      <c r="ED3245" s="60"/>
      <c r="EE3245" s="60"/>
      <c r="EF3245" s="60"/>
      <c r="EG3245" s="60"/>
      <c r="EH3245" s="60"/>
      <c r="EI3245" s="60"/>
      <c r="EJ3245" s="60"/>
      <c r="EK3245" s="60"/>
      <c r="EL3245" s="60"/>
      <c r="EM3245" s="60"/>
      <c r="EN3245" s="60"/>
      <c r="EO3245" s="60"/>
      <c r="EP3245" s="60"/>
      <c r="EQ3245" s="60"/>
      <c r="ER3245" s="60"/>
      <c r="ES3245" s="60"/>
      <c r="ET3245" s="60"/>
      <c r="EU3245" s="60"/>
      <c r="EV3245" s="60"/>
      <c r="EW3245" s="60"/>
      <c r="EX3245" s="60"/>
      <c r="EY3245" s="60"/>
      <c r="EZ3245" s="60"/>
      <c r="FA3245" s="60"/>
      <c r="FB3245" s="60"/>
    </row>
    <row r="3246" spans="22:158" x14ac:dyDescent="0.25">
      <c r="V3246" s="1"/>
      <c r="W3246" s="33"/>
      <c r="X3246" s="33"/>
      <c r="AH3246" s="38">
        <v>100</v>
      </c>
      <c r="AI3246" s="38">
        <v>140</v>
      </c>
      <c r="AJ3246" s="38">
        <v>12350</v>
      </c>
      <c r="AK3246" s="38">
        <v>30</v>
      </c>
      <c r="AL3246" s="38">
        <v>3611558</v>
      </c>
      <c r="AM3246" s="61" t="s">
        <v>1816</v>
      </c>
      <c r="AN3246" s="61" t="s">
        <v>1690</v>
      </c>
      <c r="AO3246" s="61" t="s">
        <v>5091</v>
      </c>
      <c r="AP3246" s="61" t="s">
        <v>5036</v>
      </c>
      <c r="AQ3246" s="61" t="s">
        <v>1210</v>
      </c>
      <c r="AR3246" s="28">
        <v>3994.1</v>
      </c>
      <c r="AS3246" s="28">
        <v>0</v>
      </c>
      <c r="AT3246" s="28">
        <v>0</v>
      </c>
      <c r="AU3246" s="62"/>
      <c r="BU3246" s="34"/>
      <c r="BW3246" s="71">
        <v>115</v>
      </c>
      <c r="BX3246" s="36">
        <v>82</v>
      </c>
      <c r="BY3246" s="37">
        <v>91040</v>
      </c>
      <c r="BZ3246" s="37" t="s">
        <v>1816</v>
      </c>
      <c r="CC3246" t="s">
        <v>1790</v>
      </c>
      <c r="CD3246" t="s">
        <v>1791</v>
      </c>
      <c r="CE3246">
        <v>85</v>
      </c>
      <c r="CF3246">
        <v>13</v>
      </c>
      <c r="CG3246" s="62"/>
      <c r="DV3246" s="31" t="s">
        <v>188</v>
      </c>
      <c r="DW3246" s="31" t="s">
        <v>195</v>
      </c>
      <c r="DX3246" s="63"/>
      <c r="DY3246" s="63"/>
      <c r="DZ3246" s="63"/>
      <c r="EA3246" s="167"/>
      <c r="EB3246" s="60"/>
      <c r="EC3246" s="60"/>
      <c r="ED3246" s="60"/>
      <c r="EE3246" s="60"/>
      <c r="EF3246" s="60"/>
      <c r="EG3246" s="60"/>
      <c r="EH3246" s="60"/>
      <c r="EI3246" s="60"/>
      <c r="EJ3246" s="60"/>
      <c r="EK3246" s="60"/>
      <c r="EL3246" s="60"/>
      <c r="EM3246" s="60"/>
      <c r="EN3246" s="60"/>
      <c r="EO3246" s="60"/>
      <c r="EP3246" s="60"/>
      <c r="EQ3246" s="60"/>
      <c r="ER3246" s="60"/>
      <c r="ES3246" s="60"/>
      <c r="ET3246" s="60"/>
      <c r="EU3246" s="60"/>
      <c r="EV3246" s="60"/>
      <c r="EW3246" s="60"/>
      <c r="EX3246" s="60"/>
      <c r="EY3246" s="60"/>
      <c r="EZ3246" s="60"/>
      <c r="FA3246" s="60"/>
      <c r="FB3246" s="60"/>
    </row>
    <row r="3247" spans="22:158" x14ac:dyDescent="0.25">
      <c r="W3247" s="33"/>
      <c r="X3247" s="33"/>
      <c r="AH3247" s="38">
        <v>100</v>
      </c>
      <c r="AI3247" s="38">
        <v>145</v>
      </c>
      <c r="AJ3247" s="38">
        <v>12750</v>
      </c>
      <c r="AK3247" s="38">
        <v>30</v>
      </c>
      <c r="AL3247" s="38">
        <v>3611558</v>
      </c>
      <c r="AM3247" s="61" t="s">
        <v>1816</v>
      </c>
      <c r="AN3247" s="61" t="s">
        <v>1691</v>
      </c>
      <c r="AO3247" s="61" t="s">
        <v>5097</v>
      </c>
      <c r="AP3247" s="61" t="s">
        <v>5036</v>
      </c>
      <c r="AQ3247" s="61" t="s">
        <v>1210</v>
      </c>
      <c r="AR3247" s="28">
        <v>0.1</v>
      </c>
      <c r="AS3247" s="28">
        <v>0</v>
      </c>
      <c r="AT3247" s="28">
        <v>0</v>
      </c>
      <c r="AU3247" s="62"/>
      <c r="BU3247" s="34"/>
      <c r="BW3247" s="71">
        <v>115</v>
      </c>
      <c r="BX3247" s="36">
        <v>83</v>
      </c>
      <c r="BY3247" s="37">
        <v>91060</v>
      </c>
      <c r="BZ3247" s="37" t="s">
        <v>1816</v>
      </c>
      <c r="CC3247" t="s">
        <v>1786</v>
      </c>
      <c r="CD3247" t="s">
        <v>5043</v>
      </c>
      <c r="CE3247">
        <v>106940</v>
      </c>
      <c r="CF3247">
        <v>23</v>
      </c>
      <c r="CG3247" s="62"/>
      <c r="DV3247" s="31" t="s">
        <v>188</v>
      </c>
      <c r="DW3247" s="31" t="s">
        <v>196</v>
      </c>
      <c r="DX3247" s="63"/>
      <c r="DY3247" s="63"/>
      <c r="DZ3247" s="63"/>
      <c r="EA3247" s="167"/>
      <c r="EB3247" s="60"/>
      <c r="EC3247" s="60"/>
      <c r="ED3247" s="60"/>
      <c r="EE3247" s="60"/>
      <c r="EF3247" s="60"/>
      <c r="EG3247" s="60"/>
      <c r="EH3247" s="60"/>
      <c r="EI3247" s="60"/>
      <c r="EJ3247" s="60"/>
      <c r="EK3247" s="60"/>
      <c r="EL3247" s="60"/>
      <c r="EM3247" s="60"/>
      <c r="EN3247" s="60"/>
      <c r="EO3247" s="60"/>
      <c r="EP3247" s="60"/>
      <c r="EQ3247" s="60"/>
      <c r="ER3247" s="60"/>
      <c r="ES3247" s="60"/>
      <c r="ET3247" s="60"/>
      <c r="EU3247" s="60"/>
      <c r="EV3247" s="60"/>
      <c r="EW3247" s="60"/>
      <c r="EX3247" s="60"/>
      <c r="EY3247" s="60"/>
      <c r="EZ3247" s="60"/>
      <c r="FA3247" s="60"/>
      <c r="FB3247" s="60"/>
    </row>
    <row r="3248" spans="22:158" x14ac:dyDescent="0.25">
      <c r="V3248" s="1"/>
      <c r="W3248" s="33"/>
      <c r="X3248" s="33"/>
      <c r="AH3248" s="38">
        <v>100</v>
      </c>
      <c r="AI3248" s="38">
        <v>145</v>
      </c>
      <c r="AJ3248" s="38">
        <v>16180</v>
      </c>
      <c r="AK3248" s="38">
        <v>30</v>
      </c>
      <c r="AL3248" s="38">
        <v>3611558</v>
      </c>
      <c r="AM3248" s="61" t="s">
        <v>1816</v>
      </c>
      <c r="AN3248" s="61" t="s">
        <v>1691</v>
      </c>
      <c r="AO3248" s="61" t="s">
        <v>1614</v>
      </c>
      <c r="AP3248" s="61" t="s">
        <v>5036</v>
      </c>
      <c r="AQ3248" s="61" t="s">
        <v>1210</v>
      </c>
      <c r="AR3248" s="28">
        <v>1183.4000000000001</v>
      </c>
      <c r="AS3248" s="28">
        <v>0</v>
      </c>
      <c r="AT3248" s="28">
        <v>0</v>
      </c>
      <c r="AU3248" s="62"/>
      <c r="BU3248" s="34"/>
      <c r="BW3248" s="71">
        <v>115</v>
      </c>
      <c r="BX3248" s="36">
        <v>83</v>
      </c>
      <c r="BY3248" s="37">
        <v>91080</v>
      </c>
      <c r="BZ3248" s="37" t="s">
        <v>1816</v>
      </c>
      <c r="CC3248" t="s">
        <v>1786</v>
      </c>
      <c r="CD3248" t="s">
        <v>1784</v>
      </c>
      <c r="CE3248">
        <v>16720</v>
      </c>
      <c r="CF3248">
        <v>2</v>
      </c>
      <c r="CG3248" s="62"/>
      <c r="DV3248" s="31" t="s">
        <v>188</v>
      </c>
      <c r="DW3248" s="31" t="s">
        <v>196</v>
      </c>
      <c r="DX3248" s="63"/>
      <c r="DY3248" s="63"/>
      <c r="DZ3248" s="63"/>
      <c r="EA3248" s="167"/>
      <c r="EB3248" s="60"/>
      <c r="EC3248" s="60"/>
      <c r="ED3248" s="60"/>
      <c r="EE3248" s="60"/>
      <c r="EF3248" s="60"/>
      <c r="EG3248" s="60"/>
      <c r="EH3248" s="60"/>
      <c r="EI3248" s="60"/>
      <c r="EJ3248" s="60"/>
      <c r="EK3248" s="60"/>
      <c r="EL3248" s="60"/>
      <c r="EM3248" s="60"/>
      <c r="EN3248" s="60"/>
      <c r="EO3248" s="60"/>
      <c r="EP3248" s="60"/>
      <c r="EQ3248" s="60"/>
      <c r="ER3248" s="60"/>
      <c r="ES3248" s="60"/>
      <c r="ET3248" s="60"/>
      <c r="EU3248" s="60"/>
      <c r="EV3248" s="60"/>
      <c r="EW3248" s="60"/>
      <c r="EX3248" s="60"/>
      <c r="EY3248" s="60"/>
      <c r="EZ3248" s="60"/>
      <c r="FA3248" s="60"/>
      <c r="FB3248" s="60"/>
    </row>
    <row r="3249" spans="22:158" x14ac:dyDescent="0.25">
      <c r="W3249" s="33"/>
      <c r="X3249" s="33"/>
      <c r="AH3249" s="38">
        <v>100</v>
      </c>
      <c r="AI3249" s="38">
        <v>145</v>
      </c>
      <c r="AJ3249" s="38">
        <v>17050</v>
      </c>
      <c r="AK3249" s="38">
        <v>30</v>
      </c>
      <c r="AL3249" s="38">
        <v>3611558</v>
      </c>
      <c r="AM3249" s="61" t="s">
        <v>1816</v>
      </c>
      <c r="AN3249" s="61" t="s">
        <v>1691</v>
      </c>
      <c r="AO3249" s="61" t="s">
        <v>1634</v>
      </c>
      <c r="AP3249" s="61" t="s">
        <v>5036</v>
      </c>
      <c r="AQ3249" s="61" t="s">
        <v>1210</v>
      </c>
      <c r="AR3249" s="28">
        <v>0</v>
      </c>
      <c r="AS3249" s="28">
        <v>22709</v>
      </c>
      <c r="AT3249" s="28">
        <v>0</v>
      </c>
      <c r="AU3249" s="62"/>
      <c r="BU3249" s="34"/>
      <c r="BW3249" s="71">
        <v>115</v>
      </c>
      <c r="BX3249" s="36">
        <v>84</v>
      </c>
      <c r="BY3249" s="37">
        <v>91100</v>
      </c>
      <c r="BZ3249" s="37" t="s">
        <v>1816</v>
      </c>
      <c r="CC3249" t="s">
        <v>1795</v>
      </c>
      <c r="CD3249" t="s">
        <v>1796</v>
      </c>
      <c r="CE3249">
        <v>306</v>
      </c>
      <c r="CF3249">
        <v>71</v>
      </c>
      <c r="CG3249" s="62"/>
      <c r="DV3249" s="31" t="s">
        <v>188</v>
      </c>
      <c r="DW3249" s="31" t="s">
        <v>196</v>
      </c>
      <c r="DX3249" s="63"/>
      <c r="DY3249" s="63"/>
      <c r="DZ3249" s="63"/>
      <c r="EA3249" s="167"/>
      <c r="EB3249" s="60"/>
      <c r="EC3249" s="60"/>
      <c r="ED3249" s="60"/>
      <c r="EE3249" s="60"/>
      <c r="EF3249" s="60"/>
      <c r="EG3249" s="60"/>
      <c r="EH3249" s="60"/>
      <c r="EI3249" s="60"/>
      <c r="EJ3249" s="60"/>
      <c r="EK3249" s="60"/>
      <c r="EL3249" s="60"/>
      <c r="EM3249" s="60"/>
      <c r="EN3249" s="60"/>
      <c r="EO3249" s="60"/>
      <c r="EP3249" s="60"/>
      <c r="EQ3249" s="60"/>
      <c r="ER3249" s="60"/>
      <c r="ES3249" s="60"/>
      <c r="ET3249" s="60"/>
      <c r="EU3249" s="60"/>
      <c r="EV3249" s="60"/>
      <c r="EW3249" s="60"/>
      <c r="EX3249" s="60"/>
      <c r="EY3249" s="60"/>
      <c r="EZ3249" s="60"/>
      <c r="FA3249" s="60"/>
      <c r="FB3249" s="60"/>
    </row>
    <row r="3250" spans="22:158" x14ac:dyDescent="0.25">
      <c r="W3250" s="33"/>
      <c r="X3250" s="33"/>
      <c r="AH3250" s="38">
        <v>100</v>
      </c>
      <c r="AI3250" s="38">
        <v>145</v>
      </c>
      <c r="AJ3250" s="38">
        <v>18710</v>
      </c>
      <c r="AK3250" s="38">
        <v>30</v>
      </c>
      <c r="AL3250" s="38">
        <v>3611558</v>
      </c>
      <c r="AM3250" s="61" t="s">
        <v>1816</v>
      </c>
      <c r="AN3250" s="61" t="s">
        <v>1691</v>
      </c>
      <c r="AO3250" s="61" t="s">
        <v>1671</v>
      </c>
      <c r="AP3250" s="61" t="s">
        <v>5036</v>
      </c>
      <c r="AQ3250" s="61" t="s">
        <v>1210</v>
      </c>
      <c r="AR3250" s="28">
        <v>7068.4</v>
      </c>
      <c r="AS3250" s="28">
        <v>65</v>
      </c>
      <c r="AT3250" s="28">
        <v>0</v>
      </c>
      <c r="AU3250" s="62"/>
      <c r="BU3250" s="34"/>
      <c r="BW3250" s="71">
        <v>115</v>
      </c>
      <c r="BX3250" s="36">
        <v>85</v>
      </c>
      <c r="BY3250" s="37">
        <v>91120</v>
      </c>
      <c r="BZ3250" s="37" t="s">
        <v>1816</v>
      </c>
      <c r="CC3250" t="s">
        <v>1797</v>
      </c>
      <c r="CD3250" t="s">
        <v>1797</v>
      </c>
      <c r="CE3250">
        <v>267</v>
      </c>
      <c r="CF3250">
        <v>31</v>
      </c>
      <c r="CG3250" s="62"/>
      <c r="DV3250" s="31" t="s">
        <v>188</v>
      </c>
      <c r="DW3250" s="31" t="s">
        <v>196</v>
      </c>
      <c r="DX3250" s="63"/>
      <c r="DY3250" s="63"/>
      <c r="DZ3250" s="63"/>
      <c r="EA3250" s="167"/>
      <c r="EB3250" s="60"/>
      <c r="EC3250" s="60"/>
      <c r="ED3250" s="60"/>
      <c r="EE3250" s="60"/>
      <c r="EF3250" s="60"/>
      <c r="EG3250" s="60"/>
      <c r="EH3250" s="60"/>
      <c r="EI3250" s="60"/>
      <c r="EJ3250" s="60"/>
      <c r="EK3250" s="60"/>
      <c r="EL3250" s="60"/>
      <c r="EM3250" s="60"/>
      <c r="EN3250" s="60"/>
      <c r="EO3250" s="60"/>
      <c r="EP3250" s="60"/>
      <c r="EQ3250" s="60"/>
      <c r="ER3250" s="60"/>
      <c r="ES3250" s="60"/>
      <c r="ET3250" s="60"/>
      <c r="EU3250" s="60"/>
      <c r="EV3250" s="60"/>
      <c r="EW3250" s="60"/>
      <c r="EX3250" s="60"/>
      <c r="EY3250" s="60"/>
      <c r="EZ3250" s="60"/>
      <c r="FA3250" s="60"/>
      <c r="FB3250" s="60"/>
    </row>
    <row r="3251" spans="22:158" x14ac:dyDescent="0.25">
      <c r="W3251" s="33"/>
      <c r="X3251" s="33"/>
      <c r="AH3251" s="38">
        <v>100</v>
      </c>
      <c r="AI3251" s="38">
        <v>150</v>
      </c>
      <c r="AJ3251" s="38">
        <v>11600</v>
      </c>
      <c r="AK3251" s="38">
        <v>30</v>
      </c>
      <c r="AL3251" s="38">
        <v>3611558</v>
      </c>
      <c r="AM3251" s="61" t="s">
        <v>1816</v>
      </c>
      <c r="AN3251" s="61" t="s">
        <v>1695</v>
      </c>
      <c r="AO3251" s="61" t="s">
        <v>5076</v>
      </c>
      <c r="AP3251" s="61" t="s">
        <v>5036</v>
      </c>
      <c r="AQ3251" s="61" t="s">
        <v>1210</v>
      </c>
      <c r="AR3251" s="28">
        <v>0</v>
      </c>
      <c r="AS3251" s="28">
        <v>0</v>
      </c>
      <c r="AT3251" s="28">
        <v>6005296</v>
      </c>
      <c r="AU3251" s="62"/>
      <c r="BU3251" s="34"/>
      <c r="BW3251" s="71">
        <v>115</v>
      </c>
      <c r="BX3251" s="36">
        <v>86</v>
      </c>
      <c r="BY3251" s="37">
        <v>91140</v>
      </c>
      <c r="BZ3251" s="37" t="s">
        <v>1816</v>
      </c>
      <c r="CC3251" t="s">
        <v>1787</v>
      </c>
      <c r="CD3251" t="s">
        <v>1789</v>
      </c>
      <c r="CE3251">
        <v>1426</v>
      </c>
      <c r="CF3251">
        <v>252</v>
      </c>
      <c r="CG3251" s="62"/>
      <c r="DV3251" s="31" t="s">
        <v>188</v>
      </c>
      <c r="DW3251" s="31" t="s">
        <v>197</v>
      </c>
      <c r="DX3251" s="63"/>
      <c r="DY3251" s="63"/>
      <c r="DZ3251" s="63"/>
      <c r="EA3251" s="167"/>
      <c r="EB3251" s="60"/>
      <c r="EC3251" s="60"/>
      <c r="ED3251" s="60"/>
      <c r="EE3251" s="60"/>
      <c r="EF3251" s="60"/>
      <c r="EG3251" s="60"/>
      <c r="EH3251" s="60"/>
      <c r="EI3251" s="60"/>
      <c r="EJ3251" s="60"/>
      <c r="EK3251" s="60"/>
      <c r="EL3251" s="60"/>
      <c r="EM3251" s="60"/>
      <c r="EN3251" s="60"/>
      <c r="EO3251" s="60"/>
      <c r="EP3251" s="60"/>
      <c r="EQ3251" s="60"/>
      <c r="ER3251" s="60"/>
      <c r="ES3251" s="60"/>
      <c r="ET3251" s="60"/>
      <c r="EU3251" s="60"/>
      <c r="EV3251" s="60"/>
      <c r="EW3251" s="60"/>
      <c r="EX3251" s="60"/>
      <c r="EY3251" s="60"/>
      <c r="EZ3251" s="60"/>
      <c r="FA3251" s="60"/>
      <c r="FB3251" s="60"/>
    </row>
    <row r="3252" spans="22:158" x14ac:dyDescent="0.25">
      <c r="V3252" s="1"/>
      <c r="W3252" s="33"/>
      <c r="X3252" s="33"/>
      <c r="AH3252" s="38">
        <v>100</v>
      </c>
      <c r="AI3252" s="38">
        <v>150</v>
      </c>
      <c r="AJ3252" s="38">
        <v>13450</v>
      </c>
      <c r="AK3252" s="38">
        <v>30</v>
      </c>
      <c r="AL3252" s="38">
        <v>3611558</v>
      </c>
      <c r="AM3252" s="61" t="s">
        <v>1816</v>
      </c>
      <c r="AN3252" s="61" t="s">
        <v>1695</v>
      </c>
      <c r="AO3252" s="61" t="s">
        <v>5112</v>
      </c>
      <c r="AP3252" s="61" t="s">
        <v>5036</v>
      </c>
      <c r="AQ3252" s="61" t="s">
        <v>1210</v>
      </c>
      <c r="AR3252" s="28">
        <v>7387413.0999999996</v>
      </c>
      <c r="AS3252" s="28">
        <v>9284562</v>
      </c>
      <c r="AT3252" s="28">
        <v>9763901</v>
      </c>
      <c r="AU3252" s="62"/>
      <c r="BU3252" s="34"/>
      <c r="BW3252" s="71">
        <v>115</v>
      </c>
      <c r="BX3252" s="36">
        <v>86</v>
      </c>
      <c r="BY3252" s="37">
        <v>91160</v>
      </c>
      <c r="BZ3252" s="37" t="s">
        <v>1816</v>
      </c>
      <c r="CC3252" t="s">
        <v>1787</v>
      </c>
      <c r="CD3252" t="s">
        <v>1788</v>
      </c>
      <c r="CE3252">
        <v>1611</v>
      </c>
      <c r="CF3252">
        <v>104</v>
      </c>
      <c r="CG3252" s="62"/>
      <c r="DV3252" s="31" t="s">
        <v>188</v>
      </c>
      <c r="DW3252" s="31" t="s">
        <v>197</v>
      </c>
      <c r="DX3252" s="63"/>
      <c r="DY3252" s="63"/>
      <c r="DZ3252" s="63"/>
      <c r="EA3252" s="167"/>
      <c r="EB3252" s="60"/>
      <c r="EC3252" s="60"/>
      <c r="ED3252" s="60"/>
      <c r="EE3252" s="60"/>
      <c r="EF3252" s="60"/>
      <c r="EG3252" s="60"/>
      <c r="EH3252" s="60"/>
      <c r="EI3252" s="60"/>
      <c r="EJ3252" s="60"/>
      <c r="EK3252" s="60"/>
      <c r="EL3252" s="60"/>
      <c r="EM3252" s="60"/>
      <c r="EN3252" s="60"/>
      <c r="EO3252" s="60"/>
      <c r="EP3252" s="60"/>
      <c r="EQ3252" s="60"/>
      <c r="ER3252" s="60"/>
      <c r="ES3252" s="60"/>
      <c r="ET3252" s="60"/>
      <c r="EU3252" s="60"/>
      <c r="EV3252" s="60"/>
      <c r="EW3252" s="60"/>
      <c r="EX3252" s="60"/>
      <c r="EY3252" s="60"/>
      <c r="EZ3252" s="60"/>
      <c r="FA3252" s="60"/>
      <c r="FB3252" s="60"/>
    </row>
    <row r="3253" spans="22:158" x14ac:dyDescent="0.25">
      <c r="W3253" s="33"/>
      <c r="X3253" s="33"/>
      <c r="AH3253" s="38">
        <v>100</v>
      </c>
      <c r="AI3253" s="38">
        <v>150</v>
      </c>
      <c r="AJ3253" s="38">
        <v>13850</v>
      </c>
      <c r="AK3253" s="38">
        <v>30</v>
      </c>
      <c r="AL3253" s="38">
        <v>3611558</v>
      </c>
      <c r="AM3253" s="61" t="s">
        <v>1816</v>
      </c>
      <c r="AN3253" s="61" t="s">
        <v>1695</v>
      </c>
      <c r="AO3253" s="61" t="s">
        <v>5121</v>
      </c>
      <c r="AP3253" s="61" t="s">
        <v>5036</v>
      </c>
      <c r="AQ3253" s="61" t="s">
        <v>1210</v>
      </c>
      <c r="AR3253" s="28">
        <v>553090.80000000005</v>
      </c>
      <c r="AS3253" s="28">
        <v>450364</v>
      </c>
      <c r="AT3253" s="28">
        <v>0</v>
      </c>
      <c r="AU3253" s="62"/>
      <c r="BU3253" s="34"/>
      <c r="BW3253" s="71">
        <v>115</v>
      </c>
      <c r="BX3253" s="36">
        <v>87</v>
      </c>
      <c r="BY3253" s="37">
        <v>91180</v>
      </c>
      <c r="BZ3253" s="37" t="s">
        <v>1816</v>
      </c>
      <c r="CC3253" t="s">
        <v>1726</v>
      </c>
      <c r="CD3253" t="s">
        <v>1793</v>
      </c>
      <c r="CE3253">
        <v>112</v>
      </c>
      <c r="CF3253">
        <v>30</v>
      </c>
      <c r="CG3253" s="62"/>
      <c r="DV3253" s="31" t="s">
        <v>188</v>
      </c>
      <c r="DW3253" s="31" t="s">
        <v>197</v>
      </c>
      <c r="DX3253" s="63"/>
      <c r="DY3253" s="63"/>
      <c r="DZ3253" s="63"/>
      <c r="EA3253" s="167"/>
      <c r="EB3253" s="60"/>
      <c r="EC3253" s="60"/>
      <c r="ED3253" s="60"/>
      <c r="EE3253" s="60"/>
      <c r="EF3253" s="60"/>
      <c r="EG3253" s="60"/>
      <c r="EH3253" s="60"/>
      <c r="EI3253" s="60"/>
      <c r="EJ3253" s="60"/>
      <c r="EK3253" s="60"/>
      <c r="EL3253" s="60"/>
      <c r="EM3253" s="60"/>
      <c r="EN3253" s="60"/>
      <c r="EO3253" s="60"/>
      <c r="EP3253" s="60"/>
      <c r="EQ3253" s="60"/>
      <c r="ER3253" s="60"/>
      <c r="ES3253" s="60"/>
      <c r="ET3253" s="60"/>
      <c r="EU3253" s="60"/>
      <c r="EV3253" s="60"/>
      <c r="EW3253" s="60"/>
      <c r="EX3253" s="60"/>
      <c r="EY3253" s="60"/>
      <c r="EZ3253" s="60"/>
      <c r="FA3253" s="60"/>
      <c r="FB3253" s="60"/>
    </row>
    <row r="3254" spans="22:158" x14ac:dyDescent="0.25">
      <c r="V3254" s="1"/>
      <c r="W3254" s="33"/>
      <c r="X3254" s="33"/>
      <c r="AH3254" s="38">
        <v>100</v>
      </c>
      <c r="AI3254" s="38">
        <v>150</v>
      </c>
      <c r="AJ3254" s="38">
        <v>14750</v>
      </c>
      <c r="AK3254" s="38">
        <v>30</v>
      </c>
      <c r="AL3254" s="38">
        <v>3611558</v>
      </c>
      <c r="AM3254" s="61" t="s">
        <v>1816</v>
      </c>
      <c r="AN3254" s="61" t="s">
        <v>1695</v>
      </c>
      <c r="AO3254" s="61" t="s">
        <v>1583</v>
      </c>
      <c r="AP3254" s="61" t="s">
        <v>5036</v>
      </c>
      <c r="AQ3254" s="61" t="s">
        <v>1210</v>
      </c>
      <c r="AR3254" s="28">
        <v>1436098.4</v>
      </c>
      <c r="AS3254" s="28">
        <v>412799</v>
      </c>
      <c r="AT3254" s="28">
        <v>939077</v>
      </c>
      <c r="AU3254" s="62"/>
      <c r="BU3254" s="34"/>
      <c r="BW3254" s="71">
        <v>115</v>
      </c>
      <c r="BX3254" s="36">
        <v>87</v>
      </c>
      <c r="BY3254" s="37">
        <v>91190</v>
      </c>
      <c r="BZ3254" s="37" t="s">
        <v>1816</v>
      </c>
      <c r="CC3254" t="s">
        <v>1726</v>
      </c>
      <c r="CD3254" t="s">
        <v>1726</v>
      </c>
      <c r="CE3254">
        <v>110</v>
      </c>
      <c r="CF3254">
        <v>44</v>
      </c>
      <c r="CG3254" s="62"/>
      <c r="DV3254" s="31" t="s">
        <v>188</v>
      </c>
      <c r="DW3254" s="31" t="s">
        <v>197</v>
      </c>
      <c r="DX3254" s="63"/>
      <c r="DY3254" s="63"/>
      <c r="DZ3254" s="63"/>
      <c r="EA3254" s="167"/>
      <c r="EB3254" s="60"/>
      <c r="EC3254" s="60"/>
      <c r="ED3254" s="60"/>
      <c r="EE3254" s="60"/>
      <c r="EF3254" s="60"/>
      <c r="EG3254" s="60"/>
      <c r="EH3254" s="60"/>
      <c r="EI3254" s="60"/>
      <c r="EJ3254" s="60"/>
      <c r="EK3254" s="60"/>
      <c r="EL3254" s="60"/>
      <c r="EM3254" s="60"/>
      <c r="EN3254" s="60"/>
      <c r="EO3254" s="60"/>
      <c r="EP3254" s="60"/>
      <c r="EQ3254" s="60"/>
      <c r="ER3254" s="60"/>
      <c r="ES3254" s="60"/>
      <c r="ET3254" s="60"/>
      <c r="EU3254" s="60"/>
      <c r="EV3254" s="60"/>
      <c r="EW3254" s="60"/>
      <c r="EX3254" s="60"/>
      <c r="EY3254" s="60"/>
      <c r="EZ3254" s="60"/>
      <c r="FA3254" s="60"/>
      <c r="FB3254" s="60"/>
    </row>
    <row r="3255" spans="22:158" x14ac:dyDescent="0.25">
      <c r="W3255" s="33"/>
      <c r="X3255" s="33"/>
      <c r="AH3255" s="38">
        <v>100</v>
      </c>
      <c r="AI3255" s="38">
        <v>150</v>
      </c>
      <c r="AJ3255" s="38">
        <v>15550</v>
      </c>
      <c r="AK3255" s="38">
        <v>30</v>
      </c>
      <c r="AL3255" s="38">
        <v>3611558</v>
      </c>
      <c r="AM3255" s="61" t="s">
        <v>1816</v>
      </c>
      <c r="AN3255" s="61" t="s">
        <v>1695</v>
      </c>
      <c r="AO3255" s="61" t="s">
        <v>1602</v>
      </c>
      <c r="AP3255" s="61" t="s">
        <v>5036</v>
      </c>
      <c r="AQ3255" s="61" t="s">
        <v>1210</v>
      </c>
      <c r="AR3255" s="28">
        <v>94669.1</v>
      </c>
      <c r="AS3255" s="28">
        <v>158272</v>
      </c>
      <c r="AT3255" s="28">
        <v>65422</v>
      </c>
      <c r="AU3255" s="62"/>
      <c r="BU3255" s="34"/>
      <c r="BW3255" s="71">
        <v>115</v>
      </c>
      <c r="BX3255" s="36">
        <v>87</v>
      </c>
      <c r="BY3255" s="37">
        <v>91190</v>
      </c>
      <c r="BZ3255" s="37" t="s">
        <v>1816</v>
      </c>
      <c r="CC3255" t="s">
        <v>1726</v>
      </c>
      <c r="CD3255" t="s">
        <v>1726</v>
      </c>
      <c r="CF3255">
        <v>4</v>
      </c>
      <c r="CG3255" s="62"/>
      <c r="DV3255" s="31" t="s">
        <v>188</v>
      </c>
      <c r="DW3255" s="31" t="s">
        <v>197</v>
      </c>
      <c r="DX3255" s="63"/>
      <c r="DY3255" s="63"/>
      <c r="DZ3255" s="63"/>
      <c r="EA3255" s="167"/>
      <c r="EB3255" s="60"/>
      <c r="EC3255" s="60"/>
      <c r="ED3255" s="60"/>
      <c r="EE3255" s="60"/>
      <c r="EF3255" s="60"/>
      <c r="EG3255" s="60"/>
      <c r="EH3255" s="60"/>
      <c r="EI3255" s="60"/>
      <c r="EJ3255" s="60"/>
      <c r="EK3255" s="60"/>
      <c r="EL3255" s="60"/>
      <c r="EM3255" s="60"/>
      <c r="EN3255" s="60"/>
      <c r="EO3255" s="60"/>
      <c r="EP3255" s="60"/>
      <c r="EQ3255" s="60"/>
      <c r="ER3255" s="60"/>
      <c r="ES3255" s="60"/>
      <c r="ET3255" s="60"/>
      <c r="EU3255" s="60"/>
      <c r="EV3255" s="60"/>
      <c r="EW3255" s="60"/>
      <c r="EX3255" s="60"/>
      <c r="EY3255" s="60"/>
      <c r="EZ3255" s="60"/>
      <c r="FA3255" s="60"/>
      <c r="FB3255" s="60"/>
    </row>
    <row r="3256" spans="22:158" x14ac:dyDescent="0.25">
      <c r="W3256" s="33"/>
      <c r="X3256" s="33"/>
      <c r="AH3256" s="38">
        <v>100</v>
      </c>
      <c r="AI3256" s="38">
        <v>155</v>
      </c>
      <c r="AJ3256" s="38">
        <v>10650</v>
      </c>
      <c r="AK3256" s="38">
        <v>30</v>
      </c>
      <c r="AL3256" s="38">
        <v>3611558</v>
      </c>
      <c r="AM3256" s="61" t="s">
        <v>1816</v>
      </c>
      <c r="AN3256" s="61" t="s">
        <v>1686</v>
      </c>
      <c r="AO3256" s="61" t="s">
        <v>5056</v>
      </c>
      <c r="AP3256" s="61" t="s">
        <v>5036</v>
      </c>
      <c r="AQ3256" s="61" t="s">
        <v>1210</v>
      </c>
      <c r="AR3256" s="28">
        <v>0</v>
      </c>
      <c r="AS3256" s="28">
        <v>27708</v>
      </c>
      <c r="AT3256" s="28">
        <v>0</v>
      </c>
      <c r="AU3256" s="62"/>
      <c r="BU3256" s="34"/>
      <c r="BW3256" s="71">
        <v>115</v>
      </c>
      <c r="BX3256" s="36">
        <v>88</v>
      </c>
      <c r="BY3256" s="37">
        <v>91220</v>
      </c>
      <c r="BZ3256" s="37" t="s">
        <v>1816</v>
      </c>
      <c r="CC3256" t="s">
        <v>1684</v>
      </c>
      <c r="CD3256" t="s">
        <v>1684</v>
      </c>
      <c r="CE3256">
        <v>5358</v>
      </c>
      <c r="CF3256">
        <v>6</v>
      </c>
      <c r="CG3256" s="62"/>
      <c r="DV3256" s="31" t="s">
        <v>188</v>
      </c>
      <c r="DW3256" s="31" t="s">
        <v>198</v>
      </c>
      <c r="DX3256" s="63"/>
      <c r="DY3256" s="63"/>
      <c r="DZ3256" s="63"/>
      <c r="EA3256" s="167"/>
      <c r="EB3256" s="60"/>
      <c r="EC3256" s="60"/>
      <c r="ED3256" s="60"/>
      <c r="EE3256" s="60"/>
      <c r="EF3256" s="60"/>
      <c r="EG3256" s="60"/>
      <c r="EH3256" s="60"/>
      <c r="EI3256" s="60"/>
      <c r="EJ3256" s="60"/>
      <c r="EK3256" s="60"/>
      <c r="EL3256" s="60"/>
      <c r="EM3256" s="60"/>
      <c r="EN3256" s="60"/>
      <c r="EO3256" s="60"/>
      <c r="EP3256" s="60"/>
      <c r="EQ3256" s="60"/>
      <c r="ER3256" s="60"/>
      <c r="ES3256" s="60"/>
      <c r="ET3256" s="60"/>
      <c r="EU3256" s="60"/>
      <c r="EV3256" s="60"/>
      <c r="EW3256" s="60"/>
      <c r="EX3256" s="60"/>
      <c r="EY3256" s="60"/>
      <c r="EZ3256" s="60"/>
      <c r="FA3256" s="60"/>
      <c r="FB3256" s="60"/>
    </row>
    <row r="3257" spans="22:158" x14ac:dyDescent="0.25">
      <c r="W3257" s="33"/>
      <c r="X3257" s="33"/>
      <c r="AH3257" s="38">
        <v>100</v>
      </c>
      <c r="AI3257" s="38">
        <v>155</v>
      </c>
      <c r="AJ3257" s="38">
        <v>14250</v>
      </c>
      <c r="AK3257" s="38">
        <v>30</v>
      </c>
      <c r="AL3257" s="38">
        <v>3611558</v>
      </c>
      <c r="AM3257" s="61" t="s">
        <v>1816</v>
      </c>
      <c r="AN3257" s="61" t="s">
        <v>1686</v>
      </c>
      <c r="AO3257" s="61" t="s">
        <v>1573</v>
      </c>
      <c r="AP3257" s="61" t="s">
        <v>5036</v>
      </c>
      <c r="AQ3257" s="61" t="s">
        <v>1210</v>
      </c>
      <c r="AR3257" s="28">
        <v>1927685.1</v>
      </c>
      <c r="AS3257" s="28">
        <v>1968985</v>
      </c>
      <c r="AT3257" s="28">
        <v>1557460</v>
      </c>
      <c r="AU3257" s="62"/>
      <c r="BU3257" s="34"/>
      <c r="BW3257" s="71">
        <v>115</v>
      </c>
      <c r="BX3257" s="36">
        <v>89</v>
      </c>
      <c r="BY3257" s="37">
        <v>91240</v>
      </c>
      <c r="BZ3257" s="37" t="s">
        <v>1816</v>
      </c>
      <c r="CC3257" t="s">
        <v>1785</v>
      </c>
      <c r="CD3257" t="s">
        <v>1785</v>
      </c>
      <c r="CE3257">
        <v>15359</v>
      </c>
      <c r="CF3257">
        <v>56</v>
      </c>
      <c r="CG3257" s="62"/>
      <c r="DV3257" s="31" t="s">
        <v>188</v>
      </c>
      <c r="DW3257" s="31" t="s">
        <v>198</v>
      </c>
      <c r="DX3257" s="63"/>
      <c r="DY3257" s="63"/>
      <c r="DZ3257" s="63"/>
      <c r="EA3257" s="167"/>
      <c r="EB3257" s="60"/>
      <c r="EC3257" s="60"/>
      <c r="ED3257" s="60"/>
      <c r="EE3257" s="60"/>
      <c r="EF3257" s="60"/>
      <c r="EG3257" s="60"/>
      <c r="EH3257" s="60"/>
      <c r="EI3257" s="60"/>
      <c r="EJ3257" s="60"/>
      <c r="EK3257" s="60"/>
      <c r="EL3257" s="60"/>
      <c r="EM3257" s="60"/>
      <c r="EN3257" s="60"/>
      <c r="EO3257" s="60"/>
      <c r="EP3257" s="60"/>
      <c r="EQ3257" s="60"/>
      <c r="ER3257" s="60"/>
      <c r="ES3257" s="60"/>
      <c r="ET3257" s="60"/>
      <c r="EU3257" s="60"/>
      <c r="EV3257" s="60"/>
      <c r="EW3257" s="60"/>
      <c r="EX3257" s="60"/>
      <c r="EY3257" s="60"/>
      <c r="EZ3257" s="60"/>
      <c r="FA3257" s="60"/>
      <c r="FB3257" s="60"/>
    </row>
    <row r="3258" spans="22:158" x14ac:dyDescent="0.25">
      <c r="W3258" s="33"/>
      <c r="X3258" s="33"/>
      <c r="AH3258" s="38">
        <v>100</v>
      </c>
      <c r="AI3258" s="38">
        <v>155</v>
      </c>
      <c r="AJ3258" s="38">
        <v>17800</v>
      </c>
      <c r="AK3258" s="38">
        <v>30</v>
      </c>
      <c r="AL3258" s="38">
        <v>3611558</v>
      </c>
      <c r="AM3258" s="61" t="s">
        <v>1816</v>
      </c>
      <c r="AN3258" s="61" t="s">
        <v>1686</v>
      </c>
      <c r="AO3258" s="61" t="s">
        <v>1651</v>
      </c>
      <c r="AP3258" s="61" t="s">
        <v>5036</v>
      </c>
      <c r="AQ3258" s="61" t="s">
        <v>1210</v>
      </c>
      <c r="AR3258" s="28">
        <v>951.9</v>
      </c>
      <c r="AS3258" s="28">
        <v>6160</v>
      </c>
      <c r="AT3258" s="28">
        <v>33755</v>
      </c>
      <c r="AU3258" s="62"/>
      <c r="BU3258" s="34"/>
      <c r="BW3258" s="71">
        <v>115</v>
      </c>
      <c r="BX3258" s="36">
        <v>91</v>
      </c>
      <c r="BY3258" s="37" t="s">
        <v>1918</v>
      </c>
      <c r="BZ3258" s="37" t="s">
        <v>1816</v>
      </c>
      <c r="CC3258" t="s">
        <v>1681</v>
      </c>
      <c r="CD3258" t="s">
        <v>1681</v>
      </c>
      <c r="CE3258">
        <v>133283</v>
      </c>
      <c r="CF3258">
        <v>1212</v>
      </c>
      <c r="CG3258" s="62"/>
      <c r="DV3258" s="31" t="s">
        <v>188</v>
      </c>
      <c r="DW3258" s="31" t="s">
        <v>198</v>
      </c>
      <c r="DX3258" s="63"/>
      <c r="DY3258" s="63"/>
      <c r="DZ3258" s="63"/>
      <c r="EA3258" s="167"/>
      <c r="EB3258" s="60"/>
      <c r="EC3258" s="60"/>
      <c r="ED3258" s="60"/>
      <c r="EE3258" s="60"/>
      <c r="EF3258" s="60"/>
      <c r="EG3258" s="60"/>
      <c r="EH3258" s="60"/>
      <c r="EI3258" s="60"/>
      <c r="EJ3258" s="60"/>
      <c r="EK3258" s="60"/>
      <c r="EL3258" s="60"/>
      <c r="EM3258" s="60"/>
      <c r="EN3258" s="60"/>
      <c r="EO3258" s="60"/>
      <c r="EP3258" s="60"/>
      <c r="EQ3258" s="60"/>
      <c r="ER3258" s="60"/>
      <c r="ES3258" s="60"/>
      <c r="ET3258" s="60"/>
      <c r="EU3258" s="60"/>
      <c r="EV3258" s="60"/>
      <c r="EW3258" s="60"/>
      <c r="EX3258" s="60"/>
      <c r="EY3258" s="60"/>
      <c r="EZ3258" s="60"/>
      <c r="FA3258" s="60"/>
      <c r="FB3258" s="60"/>
    </row>
    <row r="3259" spans="22:158" x14ac:dyDescent="0.25">
      <c r="W3259" s="33"/>
      <c r="X3259" s="33"/>
      <c r="AH3259" s="38">
        <v>100</v>
      </c>
      <c r="AI3259" s="38">
        <v>155</v>
      </c>
      <c r="AJ3259" s="38">
        <v>18200</v>
      </c>
      <c r="AK3259" s="38">
        <v>30</v>
      </c>
      <c r="AL3259" s="38">
        <v>3611558</v>
      </c>
      <c r="AM3259" s="61" t="s">
        <v>1816</v>
      </c>
      <c r="AN3259" s="61" t="s">
        <v>1686</v>
      </c>
      <c r="AO3259" s="61" t="s">
        <v>1660</v>
      </c>
      <c r="AP3259" s="61" t="s">
        <v>5036</v>
      </c>
      <c r="AQ3259" s="61" t="s">
        <v>1210</v>
      </c>
      <c r="AR3259" s="28">
        <v>3573.7</v>
      </c>
      <c r="AS3259" s="28">
        <v>0</v>
      </c>
      <c r="AT3259" s="28">
        <v>0</v>
      </c>
      <c r="AU3259" s="62"/>
      <c r="BU3259" s="34"/>
      <c r="BW3259" s="71">
        <v>115</v>
      </c>
      <c r="BX3259" s="36">
        <v>90</v>
      </c>
      <c r="BY3259" s="37">
        <v>91260</v>
      </c>
      <c r="BZ3259" s="37" t="s">
        <v>1816</v>
      </c>
      <c r="CC3259" t="s">
        <v>5036</v>
      </c>
      <c r="CD3259" t="s">
        <v>5036</v>
      </c>
      <c r="CE3259">
        <v>186</v>
      </c>
      <c r="CF3259">
        <v>35</v>
      </c>
      <c r="CG3259" s="62"/>
      <c r="DV3259" s="31" t="s">
        <v>188</v>
      </c>
      <c r="DW3259" s="31" t="s">
        <v>198</v>
      </c>
      <c r="DX3259" s="63"/>
      <c r="DY3259" s="63"/>
      <c r="DZ3259" s="63"/>
      <c r="EA3259" s="167"/>
      <c r="EB3259" s="60"/>
      <c r="EC3259" s="60"/>
      <c r="ED3259" s="60"/>
      <c r="EE3259" s="60"/>
      <c r="EF3259" s="60"/>
      <c r="EG3259" s="60"/>
      <c r="EH3259" s="60"/>
      <c r="EI3259" s="60"/>
      <c r="EJ3259" s="60"/>
      <c r="EK3259" s="60"/>
      <c r="EL3259" s="60"/>
      <c r="EM3259" s="60"/>
      <c r="EN3259" s="60"/>
      <c r="EO3259" s="60"/>
      <c r="EP3259" s="60"/>
      <c r="EQ3259" s="60"/>
      <c r="ER3259" s="60"/>
      <c r="ES3259" s="60"/>
      <c r="ET3259" s="60"/>
      <c r="EU3259" s="60"/>
      <c r="EV3259" s="60"/>
      <c r="EW3259" s="60"/>
      <c r="EX3259" s="60"/>
      <c r="EY3259" s="60"/>
      <c r="EZ3259" s="60"/>
      <c r="FA3259" s="60"/>
      <c r="FB3259" s="60"/>
    </row>
    <row r="3260" spans="22:158" x14ac:dyDescent="0.25">
      <c r="W3260" s="33"/>
      <c r="X3260" s="33"/>
      <c r="AH3260" s="38">
        <v>100</v>
      </c>
      <c r="AI3260" s="38">
        <v>105</v>
      </c>
      <c r="AJ3260" s="38">
        <v>10500</v>
      </c>
      <c r="AK3260" s="38">
        <v>30</v>
      </c>
      <c r="AL3260" s="38">
        <v>3613658</v>
      </c>
      <c r="AM3260" s="61" t="s">
        <v>1816</v>
      </c>
      <c r="AN3260" s="61" t="s">
        <v>1688</v>
      </c>
      <c r="AO3260" s="61" t="s">
        <v>5053</v>
      </c>
      <c r="AP3260" s="61" t="s">
        <v>5036</v>
      </c>
      <c r="AQ3260" s="61" t="s">
        <v>4993</v>
      </c>
      <c r="AR3260" s="28">
        <v>19627.599999999999</v>
      </c>
      <c r="AS3260" s="28">
        <v>0</v>
      </c>
      <c r="AT3260" s="28">
        <v>23895</v>
      </c>
      <c r="AU3260" s="62"/>
      <c r="BU3260" s="34"/>
      <c r="BW3260" s="71">
        <v>120</v>
      </c>
      <c r="BX3260" s="36">
        <v>81</v>
      </c>
      <c r="BY3260" s="37">
        <v>91000</v>
      </c>
      <c r="BZ3260" s="37" t="s">
        <v>1816</v>
      </c>
      <c r="CC3260" t="s">
        <v>1683</v>
      </c>
      <c r="CD3260" t="s">
        <v>1784</v>
      </c>
      <c r="CE3260">
        <v>270822</v>
      </c>
      <c r="CF3260">
        <v>2442</v>
      </c>
      <c r="CG3260" s="62"/>
      <c r="DV3260" s="31" t="s">
        <v>199</v>
      </c>
      <c r="DW3260" s="31" t="s">
        <v>200</v>
      </c>
      <c r="DX3260" s="63"/>
      <c r="DY3260" s="63"/>
      <c r="DZ3260" s="63"/>
      <c r="EA3260" s="167"/>
      <c r="EB3260" s="60"/>
      <c r="EC3260" s="60"/>
      <c r="ED3260" s="60"/>
      <c r="EE3260" s="60"/>
      <c r="EF3260" s="60"/>
      <c r="EG3260" s="60"/>
      <c r="EH3260" s="60"/>
      <c r="EI3260" s="60"/>
      <c r="EJ3260" s="60"/>
      <c r="EK3260" s="60"/>
      <c r="EL3260" s="60"/>
      <c r="EM3260" s="60"/>
      <c r="EN3260" s="60"/>
      <c r="EO3260" s="60"/>
      <c r="EP3260" s="60"/>
      <c r="EQ3260" s="60"/>
      <c r="ER3260" s="60"/>
      <c r="ES3260" s="60"/>
      <c r="ET3260" s="60"/>
      <c r="EU3260" s="60"/>
      <c r="EV3260" s="60"/>
      <c r="EW3260" s="60"/>
      <c r="EX3260" s="60"/>
      <c r="EY3260" s="60"/>
      <c r="EZ3260" s="60"/>
      <c r="FA3260" s="60"/>
      <c r="FB3260" s="60"/>
    </row>
    <row r="3261" spans="22:158" x14ac:dyDescent="0.25">
      <c r="W3261" s="33"/>
      <c r="X3261" s="33"/>
      <c r="AH3261" s="38">
        <v>100</v>
      </c>
      <c r="AI3261" s="38">
        <v>105</v>
      </c>
      <c r="AJ3261" s="38">
        <v>10750</v>
      </c>
      <c r="AK3261" s="38">
        <v>30</v>
      </c>
      <c r="AL3261" s="38">
        <v>3613658</v>
      </c>
      <c r="AM3261" s="61" t="s">
        <v>1816</v>
      </c>
      <c r="AN3261" s="61" t="s">
        <v>1688</v>
      </c>
      <c r="AO3261" s="61" t="s">
        <v>5058</v>
      </c>
      <c r="AP3261" s="61" t="s">
        <v>5036</v>
      </c>
      <c r="AQ3261" s="61" t="s">
        <v>4993</v>
      </c>
      <c r="AR3261" s="28">
        <v>34749.5</v>
      </c>
      <c r="AS3261" s="28">
        <v>78643</v>
      </c>
      <c r="AT3261" s="28">
        <v>0</v>
      </c>
      <c r="AU3261" s="62"/>
      <c r="BU3261" s="34"/>
      <c r="BW3261" s="71">
        <v>120</v>
      </c>
      <c r="BX3261" s="36">
        <v>81</v>
      </c>
      <c r="BY3261" s="37">
        <v>91010</v>
      </c>
      <c r="BZ3261" s="37" t="s">
        <v>1816</v>
      </c>
      <c r="CC3261" t="s">
        <v>1683</v>
      </c>
      <c r="CD3261" t="s">
        <v>1683</v>
      </c>
      <c r="CE3261">
        <v>300532</v>
      </c>
      <c r="CF3261">
        <v>2508</v>
      </c>
      <c r="CG3261" s="62"/>
      <c r="DV3261" s="31" t="s">
        <v>199</v>
      </c>
      <c r="DW3261" s="31" t="s">
        <v>200</v>
      </c>
      <c r="DX3261" s="63"/>
      <c r="DY3261" s="63"/>
      <c r="DZ3261" s="63"/>
      <c r="EA3261" s="167"/>
      <c r="EB3261" s="60"/>
      <c r="EC3261" s="60"/>
      <c r="ED3261" s="60"/>
      <c r="EE3261" s="60"/>
      <c r="EF3261" s="60"/>
      <c r="EG3261" s="60"/>
      <c r="EH3261" s="60"/>
      <c r="EI3261" s="60"/>
      <c r="EJ3261" s="60"/>
      <c r="EK3261" s="60"/>
      <c r="EL3261" s="60"/>
      <c r="EM3261" s="60"/>
      <c r="EN3261" s="60"/>
      <c r="EO3261" s="60"/>
      <c r="EP3261" s="60"/>
      <c r="EQ3261" s="60"/>
      <c r="ER3261" s="60"/>
      <c r="ES3261" s="60"/>
      <c r="ET3261" s="60"/>
      <c r="EU3261" s="60"/>
      <c r="EV3261" s="60"/>
      <c r="EW3261" s="60"/>
      <c r="EX3261" s="60"/>
      <c r="EY3261" s="60"/>
      <c r="EZ3261" s="60"/>
      <c r="FA3261" s="60"/>
      <c r="FB3261" s="60"/>
    </row>
    <row r="3262" spans="22:158" x14ac:dyDescent="0.25">
      <c r="W3262" s="33"/>
      <c r="X3262" s="33"/>
      <c r="AH3262" s="38">
        <v>100</v>
      </c>
      <c r="AI3262" s="38">
        <v>105</v>
      </c>
      <c r="AJ3262" s="38">
        <v>11300</v>
      </c>
      <c r="AK3262" s="38">
        <v>30</v>
      </c>
      <c r="AL3262" s="38">
        <v>3613658</v>
      </c>
      <c r="AM3262" s="61" t="s">
        <v>1816</v>
      </c>
      <c r="AN3262" s="61" t="s">
        <v>1688</v>
      </c>
      <c r="AO3262" s="61" t="s">
        <v>5069</v>
      </c>
      <c r="AP3262" s="61" t="s">
        <v>5036</v>
      </c>
      <c r="AQ3262" s="61" t="s">
        <v>4993</v>
      </c>
      <c r="AR3262" s="28">
        <v>48939.6</v>
      </c>
      <c r="AS3262" s="28">
        <v>0</v>
      </c>
      <c r="AT3262" s="28">
        <v>0</v>
      </c>
      <c r="AU3262" s="62"/>
      <c r="BU3262" s="34"/>
      <c r="BW3262" s="71">
        <v>120</v>
      </c>
      <c r="BX3262" s="36">
        <v>82</v>
      </c>
      <c r="BY3262" s="37">
        <v>91020</v>
      </c>
      <c r="BZ3262" s="37" t="s">
        <v>1816</v>
      </c>
      <c r="CC3262" t="s">
        <v>1790</v>
      </c>
      <c r="CD3262" t="s">
        <v>1792</v>
      </c>
      <c r="CE3262">
        <v>6246</v>
      </c>
      <c r="CF3262">
        <v>174</v>
      </c>
      <c r="CG3262" s="62"/>
      <c r="DV3262" s="31" t="s">
        <v>199</v>
      </c>
      <c r="DW3262" s="31" t="s">
        <v>200</v>
      </c>
      <c r="DX3262" s="63"/>
      <c r="DY3262" s="63"/>
      <c r="DZ3262" s="63"/>
      <c r="EA3262" s="167"/>
      <c r="EB3262" s="60"/>
      <c r="EC3262" s="60"/>
      <c r="ED3262" s="60"/>
      <c r="EE3262" s="60"/>
      <c r="EF3262" s="60"/>
      <c r="EG3262" s="60"/>
      <c r="EH3262" s="60"/>
      <c r="EI3262" s="60"/>
      <c r="EJ3262" s="60"/>
      <c r="EK3262" s="60"/>
      <c r="EL3262" s="60"/>
      <c r="EM3262" s="60"/>
      <c r="EN3262" s="60"/>
      <c r="EO3262" s="60"/>
      <c r="EP3262" s="60"/>
      <c r="EQ3262" s="60"/>
      <c r="ER3262" s="60"/>
      <c r="ES3262" s="60"/>
      <c r="ET3262" s="60"/>
      <c r="EU3262" s="60"/>
      <c r="EV3262" s="60"/>
      <c r="EW3262" s="60"/>
      <c r="EX3262" s="60"/>
      <c r="EY3262" s="60"/>
      <c r="EZ3262" s="60"/>
      <c r="FA3262" s="60"/>
      <c r="FB3262" s="60"/>
    </row>
    <row r="3263" spans="22:158" x14ac:dyDescent="0.25">
      <c r="W3263" s="33"/>
      <c r="X3263" s="33"/>
      <c r="AH3263" s="38">
        <v>100</v>
      </c>
      <c r="AI3263" s="38">
        <v>105</v>
      </c>
      <c r="AJ3263" s="38">
        <v>11450</v>
      </c>
      <c r="AK3263" s="38">
        <v>30</v>
      </c>
      <c r="AL3263" s="38">
        <v>3613658</v>
      </c>
      <c r="AM3263" s="61" t="s">
        <v>1816</v>
      </c>
      <c r="AN3263" s="61" t="s">
        <v>1688</v>
      </c>
      <c r="AO3263" s="61" t="s">
        <v>5072</v>
      </c>
      <c r="AP3263" s="61" t="s">
        <v>5036</v>
      </c>
      <c r="AQ3263" s="61" t="s">
        <v>4993</v>
      </c>
      <c r="AR3263" s="28">
        <v>12234.9</v>
      </c>
      <c r="AS3263" s="28">
        <v>222</v>
      </c>
      <c r="AT3263" s="28">
        <v>14468</v>
      </c>
      <c r="AU3263" s="62"/>
      <c r="BU3263" s="34"/>
      <c r="BW3263" s="71">
        <v>120</v>
      </c>
      <c r="BX3263" s="36">
        <v>82</v>
      </c>
      <c r="BY3263" s="37">
        <v>91040</v>
      </c>
      <c r="BZ3263" s="37" t="s">
        <v>1816</v>
      </c>
      <c r="CC3263" t="s">
        <v>1790</v>
      </c>
      <c r="CD3263" t="s">
        <v>1791</v>
      </c>
      <c r="CE3263">
        <v>30028</v>
      </c>
      <c r="CF3263">
        <v>462</v>
      </c>
      <c r="CG3263" s="62"/>
      <c r="DV3263" s="31" t="s">
        <v>199</v>
      </c>
      <c r="DW3263" s="31" t="s">
        <v>200</v>
      </c>
      <c r="DX3263" s="63"/>
      <c r="DY3263" s="63"/>
      <c r="DZ3263" s="63"/>
      <c r="EA3263" s="167"/>
      <c r="EB3263" s="60"/>
      <c r="EC3263" s="60"/>
      <c r="ED3263" s="60"/>
      <c r="EE3263" s="60"/>
      <c r="EF3263" s="60"/>
      <c r="EG3263" s="60"/>
      <c r="EH3263" s="60"/>
      <c r="EI3263" s="60"/>
      <c r="EJ3263" s="60"/>
      <c r="EK3263" s="60"/>
      <c r="EL3263" s="60"/>
      <c r="EM3263" s="60"/>
      <c r="EN3263" s="60"/>
      <c r="EO3263" s="60"/>
      <c r="EP3263" s="60"/>
      <c r="EQ3263" s="60"/>
      <c r="ER3263" s="60"/>
      <c r="ES3263" s="60"/>
      <c r="ET3263" s="60"/>
      <c r="EU3263" s="60"/>
      <c r="EV3263" s="60"/>
      <c r="EW3263" s="60"/>
      <c r="EX3263" s="60"/>
      <c r="EY3263" s="60"/>
      <c r="EZ3263" s="60"/>
      <c r="FA3263" s="60"/>
      <c r="FB3263" s="60"/>
    </row>
    <row r="3264" spans="22:158" x14ac:dyDescent="0.25">
      <c r="W3264" s="33"/>
      <c r="X3264" s="33"/>
      <c r="AH3264" s="38">
        <v>100</v>
      </c>
      <c r="AI3264" s="38">
        <v>105</v>
      </c>
      <c r="AJ3264" s="38">
        <v>11500</v>
      </c>
      <c r="AK3264" s="38">
        <v>30</v>
      </c>
      <c r="AL3264" s="38">
        <v>3613658</v>
      </c>
      <c r="AM3264" s="61" t="s">
        <v>1816</v>
      </c>
      <c r="AN3264" s="61" t="s">
        <v>1688</v>
      </c>
      <c r="AO3264" s="61" t="s">
        <v>5073</v>
      </c>
      <c r="AP3264" s="61" t="s">
        <v>5036</v>
      </c>
      <c r="AQ3264" s="61" t="s">
        <v>4993</v>
      </c>
      <c r="AR3264" s="28">
        <v>21957</v>
      </c>
      <c r="AS3264" s="28">
        <v>9508</v>
      </c>
      <c r="AT3264" s="28">
        <v>0</v>
      </c>
      <c r="AU3264" s="62"/>
      <c r="BU3264" s="34"/>
      <c r="BW3264" s="71">
        <v>120</v>
      </c>
      <c r="BX3264" s="36">
        <v>83</v>
      </c>
      <c r="BY3264" s="37">
        <v>91060</v>
      </c>
      <c r="BZ3264" s="37" t="s">
        <v>1816</v>
      </c>
      <c r="CC3264" t="s">
        <v>1786</v>
      </c>
      <c r="CD3264" t="s">
        <v>5043</v>
      </c>
      <c r="CE3264">
        <v>28993</v>
      </c>
      <c r="CF3264">
        <v>38</v>
      </c>
      <c r="CG3264" s="62"/>
      <c r="DV3264" s="31" t="s">
        <v>199</v>
      </c>
      <c r="DW3264" s="31" t="s">
        <v>200</v>
      </c>
      <c r="DX3264" s="63"/>
      <c r="DY3264" s="63"/>
      <c r="DZ3264" s="63"/>
      <c r="EA3264" s="167"/>
      <c r="EB3264" s="60"/>
      <c r="EC3264" s="60"/>
      <c r="ED3264" s="60"/>
      <c r="EE3264" s="60"/>
      <c r="EF3264" s="60"/>
      <c r="EG3264" s="60"/>
      <c r="EH3264" s="60"/>
      <c r="EI3264" s="60"/>
      <c r="EJ3264" s="60"/>
      <c r="EK3264" s="60"/>
      <c r="EL3264" s="60"/>
      <c r="EM3264" s="60"/>
      <c r="EN3264" s="60"/>
      <c r="EO3264" s="60"/>
      <c r="EP3264" s="60"/>
      <c r="EQ3264" s="60"/>
      <c r="ER3264" s="60"/>
      <c r="ES3264" s="60"/>
      <c r="ET3264" s="60"/>
      <c r="EU3264" s="60"/>
      <c r="EV3264" s="60"/>
      <c r="EW3264" s="60"/>
      <c r="EX3264" s="60"/>
      <c r="EY3264" s="60"/>
      <c r="EZ3264" s="60"/>
      <c r="FA3264" s="60"/>
      <c r="FB3264" s="60"/>
    </row>
    <row r="3265" spans="22:158" x14ac:dyDescent="0.25">
      <c r="V3265" s="1"/>
      <c r="W3265" s="33"/>
      <c r="X3265" s="33"/>
      <c r="AH3265" s="38">
        <v>100</v>
      </c>
      <c r="AI3265" s="38">
        <v>105</v>
      </c>
      <c r="AJ3265" s="38">
        <v>12850</v>
      </c>
      <c r="AK3265" s="38">
        <v>30</v>
      </c>
      <c r="AL3265" s="38">
        <v>3613658</v>
      </c>
      <c r="AM3265" s="61" t="s">
        <v>1816</v>
      </c>
      <c r="AN3265" s="61" t="s">
        <v>1688</v>
      </c>
      <c r="AO3265" s="61" t="s">
        <v>5098</v>
      </c>
      <c r="AP3265" s="61" t="s">
        <v>5036</v>
      </c>
      <c r="AQ3265" s="61" t="s">
        <v>4993</v>
      </c>
      <c r="AR3265" s="28">
        <v>0</v>
      </c>
      <c r="AS3265" s="28">
        <v>12678</v>
      </c>
      <c r="AT3265" s="28">
        <v>0</v>
      </c>
      <c r="AU3265" s="62"/>
      <c r="BU3265" s="34"/>
      <c r="BW3265" s="71">
        <v>120</v>
      </c>
      <c r="BX3265" s="36">
        <v>83</v>
      </c>
      <c r="BY3265" s="37">
        <v>91080</v>
      </c>
      <c r="BZ3265" s="37" t="s">
        <v>1816</v>
      </c>
      <c r="CC3265" t="s">
        <v>1786</v>
      </c>
      <c r="CD3265" t="s">
        <v>1784</v>
      </c>
      <c r="CE3265">
        <v>1901401</v>
      </c>
      <c r="CF3265">
        <v>15</v>
      </c>
      <c r="CG3265" s="62"/>
      <c r="DV3265" s="31" t="s">
        <v>199</v>
      </c>
      <c r="DW3265" s="31" t="s">
        <v>200</v>
      </c>
      <c r="DX3265" s="63"/>
      <c r="DY3265" s="63"/>
      <c r="DZ3265" s="63"/>
      <c r="EA3265" s="167"/>
      <c r="EB3265" s="60"/>
      <c r="EC3265" s="60"/>
      <c r="ED3265" s="60"/>
      <c r="EE3265" s="60"/>
      <c r="EF3265" s="60"/>
      <c r="EG3265" s="60"/>
      <c r="EH3265" s="60"/>
      <c r="EI3265" s="60"/>
      <c r="EJ3265" s="60"/>
      <c r="EK3265" s="60"/>
      <c r="EL3265" s="60"/>
      <c r="EM3265" s="60"/>
      <c r="EN3265" s="60"/>
      <c r="EO3265" s="60"/>
      <c r="EP3265" s="60"/>
      <c r="EQ3265" s="60"/>
      <c r="ER3265" s="60"/>
      <c r="ES3265" s="60"/>
      <c r="ET3265" s="60"/>
      <c r="EU3265" s="60"/>
      <c r="EV3265" s="60"/>
      <c r="EW3265" s="60"/>
      <c r="EX3265" s="60"/>
      <c r="EY3265" s="60"/>
      <c r="EZ3265" s="60"/>
      <c r="FA3265" s="60"/>
      <c r="FB3265" s="60"/>
    </row>
    <row r="3266" spans="22:158" x14ac:dyDescent="0.25">
      <c r="W3266" s="33"/>
      <c r="X3266" s="33"/>
      <c r="AH3266" s="38">
        <v>100</v>
      </c>
      <c r="AI3266" s="38">
        <v>105</v>
      </c>
      <c r="AJ3266" s="38">
        <v>13100</v>
      </c>
      <c r="AK3266" s="38">
        <v>30</v>
      </c>
      <c r="AL3266" s="38">
        <v>3613658</v>
      </c>
      <c r="AM3266" s="61" t="s">
        <v>1816</v>
      </c>
      <c r="AN3266" s="61" t="s">
        <v>1688</v>
      </c>
      <c r="AO3266" s="61" t="s">
        <v>5104</v>
      </c>
      <c r="AP3266" s="61" t="s">
        <v>5036</v>
      </c>
      <c r="AQ3266" s="61" t="s">
        <v>4993</v>
      </c>
      <c r="AR3266" s="28">
        <v>125299.59999999999</v>
      </c>
      <c r="AS3266" s="28">
        <v>316499</v>
      </c>
      <c r="AT3266" s="28">
        <v>71172</v>
      </c>
      <c r="AU3266" s="62"/>
      <c r="BU3266" s="34"/>
      <c r="BW3266" s="71">
        <v>120</v>
      </c>
      <c r="BX3266" s="36">
        <v>84</v>
      </c>
      <c r="BY3266" s="37">
        <v>91100</v>
      </c>
      <c r="BZ3266" s="37" t="s">
        <v>1816</v>
      </c>
      <c r="CC3266" t="s">
        <v>1795</v>
      </c>
      <c r="CD3266" t="s">
        <v>1796</v>
      </c>
      <c r="CE3266">
        <v>12402</v>
      </c>
      <c r="CF3266">
        <v>1042</v>
      </c>
      <c r="CG3266" s="62"/>
      <c r="DV3266" s="31" t="s">
        <v>199</v>
      </c>
      <c r="DW3266" s="31" t="s">
        <v>200</v>
      </c>
      <c r="DX3266" s="63"/>
      <c r="DY3266" s="63"/>
      <c r="DZ3266" s="63"/>
      <c r="EA3266" s="167"/>
      <c r="EB3266" s="60"/>
      <c r="EC3266" s="60"/>
      <c r="ED3266" s="60"/>
      <c r="EE3266" s="60"/>
      <c r="EF3266" s="60"/>
      <c r="EG3266" s="60"/>
      <c r="EH3266" s="60"/>
      <c r="EI3266" s="60"/>
      <c r="EJ3266" s="60"/>
      <c r="EK3266" s="60"/>
      <c r="EL3266" s="60"/>
      <c r="EM3266" s="60"/>
      <c r="EN3266" s="60"/>
      <c r="EO3266" s="60"/>
      <c r="EP3266" s="60"/>
      <c r="EQ3266" s="60"/>
      <c r="ER3266" s="60"/>
      <c r="ES3266" s="60"/>
      <c r="ET3266" s="60"/>
      <c r="EU3266" s="60"/>
      <c r="EV3266" s="60"/>
      <c r="EW3266" s="60"/>
      <c r="EX3266" s="60"/>
      <c r="EY3266" s="60"/>
      <c r="EZ3266" s="60"/>
      <c r="FA3266" s="60"/>
      <c r="FB3266" s="60"/>
    </row>
    <row r="3267" spans="22:158" x14ac:dyDescent="0.25">
      <c r="V3267" s="1"/>
      <c r="W3267" s="33"/>
      <c r="X3267" s="33"/>
      <c r="AH3267" s="38">
        <v>100</v>
      </c>
      <c r="AI3267" s="38">
        <v>105</v>
      </c>
      <c r="AJ3267" s="38">
        <v>13800</v>
      </c>
      <c r="AK3267" s="38">
        <v>30</v>
      </c>
      <c r="AL3267" s="38">
        <v>3613658</v>
      </c>
      <c r="AM3267" s="61" t="s">
        <v>1816</v>
      </c>
      <c r="AN3267" s="61" t="s">
        <v>1688</v>
      </c>
      <c r="AO3267" s="61" t="s">
        <v>5120</v>
      </c>
      <c r="AP3267" s="61" t="s">
        <v>5036</v>
      </c>
      <c r="AQ3267" s="61" t="s">
        <v>4993</v>
      </c>
      <c r="AR3267" s="28">
        <v>418689.9</v>
      </c>
      <c r="AS3267" s="28">
        <v>345232</v>
      </c>
      <c r="AT3267" s="28">
        <v>34629</v>
      </c>
      <c r="AU3267" s="62"/>
      <c r="BU3267" s="34"/>
      <c r="BW3267" s="71">
        <v>120</v>
      </c>
      <c r="BX3267" s="36">
        <v>85</v>
      </c>
      <c r="BY3267" s="37">
        <v>91120</v>
      </c>
      <c r="BZ3267" s="37" t="s">
        <v>1816</v>
      </c>
      <c r="CC3267" t="s">
        <v>1797</v>
      </c>
      <c r="CD3267" t="s">
        <v>1797</v>
      </c>
      <c r="CE3267">
        <v>3</v>
      </c>
      <c r="CF3267">
        <v>1</v>
      </c>
      <c r="CG3267" s="62"/>
      <c r="DV3267" s="31" t="s">
        <v>199</v>
      </c>
      <c r="DW3267" s="31" t="s">
        <v>200</v>
      </c>
      <c r="DX3267" s="63"/>
      <c r="DY3267" s="63"/>
      <c r="DZ3267" s="63"/>
      <c r="EA3267" s="167"/>
      <c r="EB3267" s="60"/>
      <c r="EC3267" s="60"/>
      <c r="ED3267" s="60"/>
      <c r="EE3267" s="60"/>
      <c r="EF3267" s="60"/>
      <c r="EG3267" s="60"/>
      <c r="EH3267" s="60"/>
      <c r="EI3267" s="60"/>
      <c r="EJ3267" s="60"/>
      <c r="EK3267" s="60"/>
      <c r="EL3267" s="60"/>
      <c r="EM3267" s="60"/>
      <c r="EN3267" s="60"/>
      <c r="EO3267" s="60"/>
      <c r="EP3267" s="60"/>
      <c r="EQ3267" s="60"/>
      <c r="ER3267" s="60"/>
      <c r="ES3267" s="60"/>
      <c r="ET3267" s="60"/>
      <c r="EU3267" s="60"/>
      <c r="EV3267" s="60"/>
      <c r="EW3267" s="60"/>
      <c r="EX3267" s="60"/>
      <c r="EY3267" s="60"/>
      <c r="EZ3267" s="60"/>
      <c r="FA3267" s="60"/>
      <c r="FB3267" s="60"/>
    </row>
    <row r="3268" spans="22:158" x14ac:dyDescent="0.25">
      <c r="W3268" s="33"/>
      <c r="X3268" s="33"/>
      <c r="AH3268" s="38">
        <v>100</v>
      </c>
      <c r="AI3268" s="38">
        <v>105</v>
      </c>
      <c r="AJ3268" s="38">
        <v>14000</v>
      </c>
      <c r="AK3268" s="38">
        <v>30</v>
      </c>
      <c r="AL3268" s="38">
        <v>3613658</v>
      </c>
      <c r="AM3268" s="61" t="s">
        <v>1816</v>
      </c>
      <c r="AN3268" s="61" t="s">
        <v>1688</v>
      </c>
      <c r="AO3268" s="61" t="s">
        <v>5124</v>
      </c>
      <c r="AP3268" s="61" t="s">
        <v>5036</v>
      </c>
      <c r="AQ3268" s="61" t="s">
        <v>4993</v>
      </c>
      <c r="AR3268" s="28">
        <v>107348.2</v>
      </c>
      <c r="AS3268" s="28">
        <v>79882</v>
      </c>
      <c r="AT3268" s="28">
        <v>34101</v>
      </c>
      <c r="AU3268" s="62"/>
      <c r="BU3268" s="34"/>
      <c r="BW3268" s="71">
        <v>120</v>
      </c>
      <c r="BX3268" s="36">
        <v>86</v>
      </c>
      <c r="BY3268" s="37">
        <v>91140</v>
      </c>
      <c r="BZ3268" s="37" t="s">
        <v>1816</v>
      </c>
      <c r="CC3268" t="s">
        <v>1787</v>
      </c>
      <c r="CD3268" t="s">
        <v>1789</v>
      </c>
      <c r="CE3268">
        <v>2950</v>
      </c>
      <c r="CF3268">
        <v>874</v>
      </c>
      <c r="CG3268" s="62"/>
      <c r="DV3268" s="31" t="s">
        <v>199</v>
      </c>
      <c r="DW3268" s="31" t="s">
        <v>200</v>
      </c>
      <c r="DX3268" s="63"/>
      <c r="DY3268" s="63"/>
      <c r="DZ3268" s="63"/>
      <c r="EA3268" s="167"/>
      <c r="EB3268" s="60"/>
      <c r="EC3268" s="60"/>
      <c r="ED3268" s="60"/>
      <c r="EE3268" s="60"/>
      <c r="EF3268" s="60"/>
      <c r="EG3268" s="60"/>
      <c r="EH3268" s="60"/>
      <c r="EI3268" s="60"/>
      <c r="EJ3268" s="60"/>
      <c r="EK3268" s="60"/>
      <c r="EL3268" s="60"/>
      <c r="EM3268" s="60"/>
      <c r="EN3268" s="60"/>
      <c r="EO3268" s="60"/>
      <c r="EP3268" s="60"/>
      <c r="EQ3268" s="60"/>
      <c r="ER3268" s="60"/>
      <c r="ES3268" s="60"/>
      <c r="ET3268" s="60"/>
      <c r="EU3268" s="60"/>
      <c r="EV3268" s="60"/>
      <c r="EW3268" s="60"/>
      <c r="EX3268" s="60"/>
      <c r="EY3268" s="60"/>
      <c r="EZ3268" s="60"/>
      <c r="FA3268" s="60"/>
      <c r="FB3268" s="60"/>
    </row>
    <row r="3269" spans="22:158" x14ac:dyDescent="0.25">
      <c r="W3269" s="33"/>
      <c r="X3269" s="33"/>
      <c r="AH3269" s="38">
        <v>100</v>
      </c>
      <c r="AI3269" s="38">
        <v>105</v>
      </c>
      <c r="AJ3269" s="38">
        <v>14900</v>
      </c>
      <c r="AK3269" s="38">
        <v>30</v>
      </c>
      <c r="AL3269" s="38">
        <v>3613658</v>
      </c>
      <c r="AM3269" s="61" t="s">
        <v>1816</v>
      </c>
      <c r="AN3269" s="61" t="s">
        <v>1688</v>
      </c>
      <c r="AO3269" s="61" t="s">
        <v>1587</v>
      </c>
      <c r="AP3269" s="61" t="s">
        <v>5036</v>
      </c>
      <c r="AQ3269" s="61" t="s">
        <v>4993</v>
      </c>
      <c r="AR3269" s="28">
        <v>220710.39999999999</v>
      </c>
      <c r="AS3269" s="28">
        <v>136324</v>
      </c>
      <c r="AT3269" s="28">
        <v>14925</v>
      </c>
      <c r="AU3269" s="62"/>
      <c r="BU3269" s="34"/>
      <c r="BW3269" s="71">
        <v>120</v>
      </c>
      <c r="BX3269" s="36">
        <v>86</v>
      </c>
      <c r="BY3269" s="37">
        <v>91160</v>
      </c>
      <c r="BZ3269" s="37" t="s">
        <v>1816</v>
      </c>
      <c r="CC3269" t="s">
        <v>1787</v>
      </c>
      <c r="CD3269" t="s">
        <v>1788</v>
      </c>
      <c r="CE3269">
        <v>1033</v>
      </c>
      <c r="CF3269">
        <v>149</v>
      </c>
      <c r="CG3269" s="62"/>
      <c r="DV3269" s="31" t="s">
        <v>199</v>
      </c>
      <c r="DW3269" s="31" t="s">
        <v>200</v>
      </c>
      <c r="DX3269" s="63"/>
      <c r="DY3269" s="63"/>
      <c r="DZ3269" s="63"/>
      <c r="EA3269" s="167"/>
      <c r="EB3269" s="60"/>
      <c r="EC3269" s="60"/>
      <c r="ED3269" s="60"/>
      <c r="EE3269" s="60"/>
      <c r="EF3269" s="60"/>
      <c r="EG3269" s="60"/>
      <c r="EH3269" s="60"/>
      <c r="EI3269" s="60"/>
      <c r="EJ3269" s="60"/>
      <c r="EK3269" s="60"/>
      <c r="EL3269" s="60"/>
      <c r="EM3269" s="60"/>
      <c r="EN3269" s="60"/>
      <c r="EO3269" s="60"/>
      <c r="EP3269" s="60"/>
      <c r="EQ3269" s="60"/>
      <c r="ER3269" s="60"/>
      <c r="ES3269" s="60"/>
      <c r="ET3269" s="60"/>
      <c r="EU3269" s="60"/>
      <c r="EV3269" s="60"/>
      <c r="EW3269" s="60"/>
      <c r="EX3269" s="60"/>
      <c r="EY3269" s="60"/>
      <c r="EZ3269" s="60"/>
      <c r="FA3269" s="60"/>
      <c r="FB3269" s="60"/>
    </row>
    <row r="3270" spans="22:158" x14ac:dyDescent="0.25">
      <c r="W3270" s="33"/>
      <c r="X3270" s="33"/>
      <c r="AH3270" s="38">
        <v>100</v>
      </c>
      <c r="AI3270" s="38">
        <v>105</v>
      </c>
      <c r="AJ3270" s="38">
        <v>16350</v>
      </c>
      <c r="AK3270" s="38">
        <v>30</v>
      </c>
      <c r="AL3270" s="38">
        <v>3613658</v>
      </c>
      <c r="AM3270" s="61" t="s">
        <v>1816</v>
      </c>
      <c r="AN3270" s="61" t="s">
        <v>1688</v>
      </c>
      <c r="AO3270" s="61" t="s">
        <v>1618</v>
      </c>
      <c r="AP3270" s="61" t="s">
        <v>5036</v>
      </c>
      <c r="AQ3270" s="61" t="s">
        <v>4993</v>
      </c>
      <c r="AR3270" s="28">
        <v>134711</v>
      </c>
      <c r="AS3270" s="28">
        <v>65367</v>
      </c>
      <c r="AT3270" s="28">
        <v>73083</v>
      </c>
      <c r="AU3270" s="62"/>
      <c r="BU3270" s="34"/>
      <c r="BW3270" s="71">
        <v>120</v>
      </c>
      <c r="BX3270" s="36">
        <v>87</v>
      </c>
      <c r="BY3270" s="37">
        <v>91180</v>
      </c>
      <c r="BZ3270" s="37" t="s">
        <v>1816</v>
      </c>
      <c r="CC3270" t="s">
        <v>1726</v>
      </c>
      <c r="CD3270" t="s">
        <v>1793</v>
      </c>
      <c r="CE3270">
        <v>70</v>
      </c>
      <c r="CF3270">
        <v>33</v>
      </c>
      <c r="CG3270" s="62"/>
      <c r="DV3270" s="31" t="s">
        <v>199</v>
      </c>
      <c r="DW3270" s="31" t="s">
        <v>200</v>
      </c>
      <c r="DX3270" s="63"/>
      <c r="DY3270" s="63"/>
      <c r="DZ3270" s="63"/>
      <c r="EA3270" s="167"/>
      <c r="EB3270" s="60"/>
      <c r="EC3270" s="60"/>
      <c r="ED3270" s="60"/>
      <c r="EE3270" s="60"/>
      <c r="EF3270" s="60"/>
      <c r="EG3270" s="60"/>
      <c r="EH3270" s="60"/>
      <c r="EI3270" s="60"/>
      <c r="EJ3270" s="60"/>
      <c r="EK3270" s="60"/>
      <c r="EL3270" s="60"/>
      <c r="EM3270" s="60"/>
      <c r="EN3270" s="60"/>
      <c r="EO3270" s="60"/>
      <c r="EP3270" s="60"/>
      <c r="EQ3270" s="60"/>
      <c r="ER3270" s="60"/>
      <c r="ES3270" s="60"/>
      <c r="ET3270" s="60"/>
      <c r="EU3270" s="60"/>
      <c r="EV3270" s="60"/>
      <c r="EW3270" s="60"/>
      <c r="EX3270" s="60"/>
      <c r="EY3270" s="60"/>
      <c r="EZ3270" s="60"/>
      <c r="FA3270" s="60"/>
      <c r="FB3270" s="60"/>
    </row>
    <row r="3271" spans="22:158" x14ac:dyDescent="0.25">
      <c r="W3271" s="33"/>
      <c r="X3271" s="33"/>
      <c r="AH3271" s="38">
        <v>100</v>
      </c>
      <c r="AI3271" s="38">
        <v>105</v>
      </c>
      <c r="AJ3271" s="38">
        <v>18400</v>
      </c>
      <c r="AK3271" s="38">
        <v>30</v>
      </c>
      <c r="AL3271" s="38">
        <v>3613658</v>
      </c>
      <c r="AM3271" s="61" t="s">
        <v>1816</v>
      </c>
      <c r="AN3271" s="61" t="s">
        <v>1688</v>
      </c>
      <c r="AO3271" s="61" t="s">
        <v>1664</v>
      </c>
      <c r="AP3271" s="61" t="s">
        <v>5036</v>
      </c>
      <c r="AQ3271" s="61" t="s">
        <v>4993</v>
      </c>
      <c r="AR3271" s="28">
        <v>318418.90000000002</v>
      </c>
      <c r="AS3271" s="28">
        <v>181885</v>
      </c>
      <c r="AT3271" s="28">
        <v>62612</v>
      </c>
      <c r="AU3271" s="62"/>
      <c r="BU3271" s="34"/>
      <c r="BW3271" s="71">
        <v>120</v>
      </c>
      <c r="BX3271" s="36">
        <v>87</v>
      </c>
      <c r="BY3271" s="37">
        <v>91190</v>
      </c>
      <c r="BZ3271" s="37" t="s">
        <v>1816</v>
      </c>
      <c r="CC3271" t="s">
        <v>1726</v>
      </c>
      <c r="CD3271" t="s">
        <v>1726</v>
      </c>
      <c r="CE3271">
        <v>260</v>
      </c>
      <c r="CF3271">
        <v>152</v>
      </c>
      <c r="CG3271" s="62"/>
      <c r="DV3271" s="31" t="s">
        <v>199</v>
      </c>
      <c r="DW3271" s="31" t="s">
        <v>200</v>
      </c>
      <c r="DX3271" s="63"/>
      <c r="DY3271" s="63"/>
      <c r="DZ3271" s="63"/>
      <c r="EA3271" s="167"/>
      <c r="EB3271" s="60"/>
      <c r="EC3271" s="60"/>
      <c r="ED3271" s="60"/>
      <c r="EE3271" s="60"/>
      <c r="EF3271" s="60"/>
      <c r="EG3271" s="60"/>
      <c r="EH3271" s="60"/>
      <c r="EI3271" s="60"/>
      <c r="EJ3271" s="60"/>
      <c r="EK3271" s="60"/>
      <c r="EL3271" s="60"/>
      <c r="EM3271" s="60"/>
      <c r="EN3271" s="60"/>
      <c r="EO3271" s="60"/>
      <c r="EP3271" s="60"/>
      <c r="EQ3271" s="60"/>
      <c r="ER3271" s="60"/>
      <c r="ES3271" s="60"/>
      <c r="ET3271" s="60"/>
      <c r="EU3271" s="60"/>
      <c r="EV3271" s="60"/>
      <c r="EW3271" s="60"/>
      <c r="EX3271" s="60"/>
      <c r="EY3271" s="60"/>
      <c r="EZ3271" s="60"/>
      <c r="FA3271" s="60"/>
      <c r="FB3271" s="60"/>
    </row>
    <row r="3272" spans="22:158" x14ac:dyDescent="0.25">
      <c r="W3272" s="33"/>
      <c r="X3272" s="33"/>
      <c r="AH3272" s="38">
        <v>100</v>
      </c>
      <c r="AI3272" s="38">
        <v>105</v>
      </c>
      <c r="AJ3272" s="38">
        <v>18550</v>
      </c>
      <c r="AK3272" s="38">
        <v>30</v>
      </c>
      <c r="AL3272" s="38">
        <v>3613658</v>
      </c>
      <c r="AM3272" s="61" t="s">
        <v>1816</v>
      </c>
      <c r="AN3272" s="61" t="s">
        <v>1688</v>
      </c>
      <c r="AO3272" s="61" t="s">
        <v>1667</v>
      </c>
      <c r="AP3272" s="61" t="s">
        <v>5036</v>
      </c>
      <c r="AQ3272" s="61" t="s">
        <v>4993</v>
      </c>
      <c r="AR3272" s="28">
        <v>15759.9</v>
      </c>
      <c r="AS3272" s="28">
        <v>23094</v>
      </c>
      <c r="AT3272" s="28">
        <v>0</v>
      </c>
      <c r="AU3272" s="62"/>
      <c r="BU3272" s="34"/>
      <c r="BW3272" s="71">
        <v>120</v>
      </c>
      <c r="BX3272" s="36">
        <v>87</v>
      </c>
      <c r="BY3272" s="37">
        <v>91190</v>
      </c>
      <c r="BZ3272" s="37" t="s">
        <v>1816</v>
      </c>
      <c r="CC3272" t="s">
        <v>1726</v>
      </c>
      <c r="CD3272" t="s">
        <v>1726</v>
      </c>
      <c r="CF3272">
        <v>6</v>
      </c>
      <c r="CG3272" s="62"/>
      <c r="DV3272" s="31" t="s">
        <v>199</v>
      </c>
      <c r="DW3272" s="31" t="s">
        <v>200</v>
      </c>
      <c r="DX3272" s="63"/>
      <c r="DY3272" s="63"/>
      <c r="DZ3272" s="63"/>
      <c r="EA3272" s="167"/>
      <c r="EB3272" s="60"/>
      <c r="EC3272" s="60"/>
      <c r="ED3272" s="60"/>
      <c r="EE3272" s="60"/>
      <c r="EF3272" s="60"/>
      <c r="EG3272" s="60"/>
      <c r="EH3272" s="60"/>
      <c r="EI3272" s="60"/>
      <c r="EJ3272" s="60"/>
      <c r="EK3272" s="60"/>
      <c r="EL3272" s="60"/>
      <c r="EM3272" s="60"/>
      <c r="EN3272" s="60"/>
      <c r="EO3272" s="60"/>
      <c r="EP3272" s="60"/>
      <c r="EQ3272" s="60"/>
      <c r="ER3272" s="60"/>
      <c r="ES3272" s="60"/>
      <c r="ET3272" s="60"/>
      <c r="EU3272" s="60"/>
      <c r="EV3272" s="60"/>
      <c r="EW3272" s="60"/>
      <c r="EX3272" s="60"/>
      <c r="EY3272" s="60"/>
      <c r="EZ3272" s="60"/>
      <c r="FA3272" s="60"/>
      <c r="FB3272" s="60"/>
    </row>
    <row r="3273" spans="22:158" x14ac:dyDescent="0.25">
      <c r="W3273" s="33"/>
      <c r="X3273" s="33"/>
      <c r="AH3273" s="38">
        <v>100</v>
      </c>
      <c r="AI3273" s="38">
        <v>110</v>
      </c>
      <c r="AJ3273" s="38">
        <v>12700</v>
      </c>
      <c r="AK3273" s="38">
        <v>30</v>
      </c>
      <c r="AL3273" s="38">
        <v>3613658</v>
      </c>
      <c r="AM3273" s="61" t="s">
        <v>1816</v>
      </c>
      <c r="AN3273" s="61" t="s">
        <v>1696</v>
      </c>
      <c r="AO3273" s="61" t="s">
        <v>5096</v>
      </c>
      <c r="AP3273" s="61" t="s">
        <v>5036</v>
      </c>
      <c r="AQ3273" s="61" t="s">
        <v>4993</v>
      </c>
      <c r="AR3273" s="28">
        <v>0</v>
      </c>
      <c r="AS3273" s="28">
        <v>0</v>
      </c>
      <c r="AT3273" s="28">
        <v>2</v>
      </c>
      <c r="AU3273" s="62"/>
      <c r="BU3273" s="34"/>
      <c r="BW3273" s="71">
        <v>120</v>
      </c>
      <c r="BX3273" s="36">
        <v>88</v>
      </c>
      <c r="BY3273" s="37">
        <v>91220</v>
      </c>
      <c r="BZ3273" s="37" t="s">
        <v>1816</v>
      </c>
      <c r="CC3273" t="s">
        <v>1684</v>
      </c>
      <c r="CD3273" t="s">
        <v>1684</v>
      </c>
      <c r="CE3273">
        <v>49982</v>
      </c>
      <c r="CF3273">
        <v>71</v>
      </c>
      <c r="CG3273" s="62"/>
      <c r="DV3273" s="31" t="s">
        <v>199</v>
      </c>
      <c r="DW3273" s="31" t="s">
        <v>201</v>
      </c>
      <c r="DX3273" s="63"/>
      <c r="DY3273" s="63"/>
      <c r="DZ3273" s="63"/>
      <c r="EA3273" s="167"/>
      <c r="EB3273" s="60"/>
      <c r="EC3273" s="60"/>
      <c r="ED3273" s="60"/>
      <c r="EE3273" s="60"/>
      <c r="EF3273" s="60"/>
      <c r="EG3273" s="60"/>
      <c r="EH3273" s="60"/>
      <c r="EI3273" s="60"/>
      <c r="EJ3273" s="60"/>
      <c r="EK3273" s="60"/>
      <c r="EL3273" s="60"/>
      <c r="EM3273" s="60"/>
      <c r="EN3273" s="60"/>
      <c r="EO3273" s="60"/>
      <c r="EP3273" s="60"/>
      <c r="EQ3273" s="60"/>
      <c r="ER3273" s="60"/>
      <c r="ES3273" s="60"/>
      <c r="ET3273" s="60"/>
      <c r="EU3273" s="60"/>
      <c r="EV3273" s="60"/>
      <c r="EW3273" s="60"/>
      <c r="EX3273" s="60"/>
      <c r="EY3273" s="60"/>
      <c r="EZ3273" s="60"/>
      <c r="FA3273" s="60"/>
      <c r="FB3273" s="60"/>
    </row>
    <row r="3274" spans="22:158" x14ac:dyDescent="0.25">
      <c r="W3274" s="33"/>
      <c r="X3274" s="33"/>
      <c r="AH3274" s="38">
        <v>100</v>
      </c>
      <c r="AI3274" s="38">
        <v>110</v>
      </c>
      <c r="AJ3274" s="38">
        <v>15050</v>
      </c>
      <c r="AK3274" s="38">
        <v>30</v>
      </c>
      <c r="AL3274" s="38">
        <v>3613658</v>
      </c>
      <c r="AM3274" s="61" t="s">
        <v>1816</v>
      </c>
      <c r="AN3274" s="61" t="s">
        <v>1696</v>
      </c>
      <c r="AO3274" s="61" t="s">
        <v>1591</v>
      </c>
      <c r="AP3274" s="61" t="s">
        <v>5036</v>
      </c>
      <c r="AQ3274" s="61" t="s">
        <v>4993</v>
      </c>
      <c r="AR3274" s="28">
        <v>42.1</v>
      </c>
      <c r="AS3274" s="28">
        <v>0</v>
      </c>
      <c r="AT3274" s="28">
        <v>47</v>
      </c>
      <c r="AU3274" s="62"/>
      <c r="BU3274" s="34"/>
      <c r="BW3274" s="71">
        <v>120</v>
      </c>
      <c r="BX3274" s="36">
        <v>89</v>
      </c>
      <c r="BY3274" s="37">
        <v>91240</v>
      </c>
      <c r="BZ3274" s="37" t="s">
        <v>1816</v>
      </c>
      <c r="CC3274" t="s">
        <v>1785</v>
      </c>
      <c r="CD3274" t="s">
        <v>1785</v>
      </c>
      <c r="CE3274">
        <v>2901</v>
      </c>
      <c r="CF3274">
        <v>62</v>
      </c>
      <c r="CG3274" s="62"/>
      <c r="DV3274" s="31" t="s">
        <v>199</v>
      </c>
      <c r="DW3274" s="31" t="s">
        <v>201</v>
      </c>
      <c r="DX3274" s="63"/>
      <c r="DY3274" s="63"/>
      <c r="DZ3274" s="63"/>
      <c r="EA3274" s="167"/>
      <c r="EB3274" s="60"/>
      <c r="EC3274" s="60"/>
      <c r="ED3274" s="60"/>
      <c r="EE3274" s="60"/>
      <c r="EF3274" s="60"/>
      <c r="EG3274" s="60"/>
      <c r="EH3274" s="60"/>
      <c r="EI3274" s="60"/>
      <c r="EJ3274" s="60"/>
      <c r="EK3274" s="60"/>
      <c r="EL3274" s="60"/>
      <c r="EM3274" s="60"/>
      <c r="EN3274" s="60"/>
      <c r="EO3274" s="60"/>
      <c r="EP3274" s="60"/>
      <c r="EQ3274" s="60"/>
      <c r="ER3274" s="60"/>
      <c r="ES3274" s="60"/>
      <c r="ET3274" s="60"/>
      <c r="EU3274" s="60"/>
      <c r="EV3274" s="60"/>
      <c r="EW3274" s="60"/>
      <c r="EX3274" s="60"/>
      <c r="EY3274" s="60"/>
      <c r="EZ3274" s="60"/>
      <c r="FA3274" s="60"/>
      <c r="FB3274" s="60"/>
    </row>
    <row r="3275" spans="22:158" x14ac:dyDescent="0.25">
      <c r="W3275" s="33"/>
      <c r="X3275" s="33"/>
      <c r="AH3275" s="38">
        <v>100</v>
      </c>
      <c r="AI3275" s="38">
        <v>110</v>
      </c>
      <c r="AJ3275" s="38">
        <v>16400</v>
      </c>
      <c r="AK3275" s="38">
        <v>30</v>
      </c>
      <c r="AL3275" s="38">
        <v>3613658</v>
      </c>
      <c r="AM3275" s="61" t="s">
        <v>1816</v>
      </c>
      <c r="AN3275" s="61" t="s">
        <v>1696</v>
      </c>
      <c r="AO3275" s="61" t="s">
        <v>1620</v>
      </c>
      <c r="AP3275" s="61" t="s">
        <v>5036</v>
      </c>
      <c r="AQ3275" s="61" t="s">
        <v>4993</v>
      </c>
      <c r="AR3275" s="28">
        <v>841.4</v>
      </c>
      <c r="AS3275" s="28">
        <v>0</v>
      </c>
      <c r="AT3275" s="28">
        <v>955</v>
      </c>
      <c r="AU3275" s="62"/>
      <c r="BU3275" s="34"/>
      <c r="BW3275" s="71">
        <v>120</v>
      </c>
      <c r="BX3275" s="36">
        <v>91</v>
      </c>
      <c r="BY3275" s="37" t="s">
        <v>1918</v>
      </c>
      <c r="BZ3275" s="37" t="s">
        <v>1816</v>
      </c>
      <c r="CC3275" t="s">
        <v>1681</v>
      </c>
      <c r="CD3275" t="s">
        <v>1681</v>
      </c>
      <c r="CE3275">
        <v>518952</v>
      </c>
      <c r="CF3275">
        <v>3855</v>
      </c>
      <c r="CG3275" s="62"/>
      <c r="DV3275" s="31" t="s">
        <v>199</v>
      </c>
      <c r="DW3275" s="31" t="s">
        <v>201</v>
      </c>
      <c r="DX3275" s="63"/>
      <c r="DY3275" s="63"/>
      <c r="DZ3275" s="63"/>
      <c r="EA3275" s="167"/>
      <c r="EB3275" s="60"/>
      <c r="EC3275" s="60"/>
      <c r="ED3275" s="60"/>
      <c r="EE3275" s="60"/>
      <c r="EF3275" s="60"/>
      <c r="EG3275" s="60"/>
      <c r="EH3275" s="60"/>
      <c r="EI3275" s="60"/>
      <c r="EJ3275" s="60"/>
      <c r="EK3275" s="60"/>
      <c r="EL3275" s="60"/>
      <c r="EM3275" s="60"/>
      <c r="EN3275" s="60"/>
      <c r="EO3275" s="60"/>
      <c r="EP3275" s="60"/>
      <c r="EQ3275" s="60"/>
      <c r="ER3275" s="60"/>
      <c r="ES3275" s="60"/>
      <c r="ET3275" s="60"/>
      <c r="EU3275" s="60"/>
      <c r="EV3275" s="60"/>
      <c r="EW3275" s="60"/>
      <c r="EX3275" s="60"/>
      <c r="EY3275" s="60"/>
      <c r="EZ3275" s="60"/>
      <c r="FA3275" s="60"/>
      <c r="FB3275" s="60"/>
    </row>
    <row r="3276" spans="22:158" x14ac:dyDescent="0.25">
      <c r="W3276" s="33"/>
      <c r="X3276" s="33"/>
      <c r="AH3276" s="38">
        <v>100</v>
      </c>
      <c r="AI3276" s="38">
        <v>110</v>
      </c>
      <c r="AJ3276" s="38">
        <v>17000</v>
      </c>
      <c r="AK3276" s="38">
        <v>30</v>
      </c>
      <c r="AL3276" s="38">
        <v>3613658</v>
      </c>
      <c r="AM3276" s="61" t="s">
        <v>1816</v>
      </c>
      <c r="AN3276" s="61" t="s">
        <v>1696</v>
      </c>
      <c r="AO3276" s="61" t="s">
        <v>1633</v>
      </c>
      <c r="AP3276" s="61" t="s">
        <v>5036</v>
      </c>
      <c r="AQ3276" s="61" t="s">
        <v>4993</v>
      </c>
      <c r="AR3276" s="28">
        <v>2825.7</v>
      </c>
      <c r="AS3276" s="28">
        <v>0</v>
      </c>
      <c r="AT3276" s="28">
        <v>0</v>
      </c>
      <c r="AU3276" s="62"/>
      <c r="BU3276" s="34"/>
      <c r="BW3276" s="71">
        <v>120</v>
      </c>
      <c r="BX3276" s="36">
        <v>90</v>
      </c>
      <c r="BY3276" s="37">
        <v>91260</v>
      </c>
      <c r="BZ3276" s="37" t="s">
        <v>1816</v>
      </c>
      <c r="CC3276" t="s">
        <v>5036</v>
      </c>
      <c r="CD3276" t="s">
        <v>5036</v>
      </c>
      <c r="CE3276">
        <v>929</v>
      </c>
      <c r="CF3276">
        <v>153</v>
      </c>
      <c r="CG3276" s="62"/>
      <c r="DV3276" s="31" t="s">
        <v>199</v>
      </c>
      <c r="DW3276" s="31" t="s">
        <v>201</v>
      </c>
      <c r="DX3276" s="63"/>
      <c r="DY3276" s="63"/>
      <c r="DZ3276" s="63"/>
      <c r="EA3276" s="167"/>
      <c r="EB3276" s="60"/>
      <c r="EC3276" s="60"/>
      <c r="ED3276" s="60"/>
      <c r="EE3276" s="60"/>
      <c r="EF3276" s="60"/>
      <c r="EG3276" s="60"/>
      <c r="EH3276" s="60"/>
      <c r="EI3276" s="60"/>
      <c r="EJ3276" s="60"/>
      <c r="EK3276" s="60"/>
      <c r="EL3276" s="60"/>
      <c r="EM3276" s="60"/>
      <c r="EN3276" s="60"/>
      <c r="EO3276" s="60"/>
      <c r="EP3276" s="60"/>
      <c r="EQ3276" s="60"/>
      <c r="ER3276" s="60"/>
      <c r="ES3276" s="60"/>
      <c r="ET3276" s="60"/>
      <c r="EU3276" s="60"/>
      <c r="EV3276" s="60"/>
      <c r="EW3276" s="60"/>
      <c r="EX3276" s="60"/>
      <c r="EY3276" s="60"/>
      <c r="EZ3276" s="60"/>
      <c r="FA3276" s="60"/>
      <c r="FB3276" s="60"/>
    </row>
    <row r="3277" spans="22:158" x14ac:dyDescent="0.25">
      <c r="W3277" s="33"/>
      <c r="X3277" s="33"/>
      <c r="AH3277" s="38">
        <v>100</v>
      </c>
      <c r="AI3277" s="38">
        <v>110</v>
      </c>
      <c r="AJ3277" s="38">
        <v>17620</v>
      </c>
      <c r="AK3277" s="38">
        <v>30</v>
      </c>
      <c r="AL3277" s="38">
        <v>3613658</v>
      </c>
      <c r="AM3277" s="61" t="s">
        <v>1816</v>
      </c>
      <c r="AN3277" s="61" t="s">
        <v>1696</v>
      </c>
      <c r="AO3277" s="61" t="s">
        <v>1646</v>
      </c>
      <c r="AP3277" s="61" t="s">
        <v>5036</v>
      </c>
      <c r="AQ3277" s="61" t="s">
        <v>4993</v>
      </c>
      <c r="AR3277" s="28">
        <v>0</v>
      </c>
      <c r="AS3277" s="28">
        <v>1934</v>
      </c>
      <c r="AT3277" s="28">
        <v>0</v>
      </c>
      <c r="AU3277" s="62"/>
      <c r="BU3277" s="34"/>
      <c r="BW3277" s="71">
        <v>125</v>
      </c>
      <c r="BX3277" s="36">
        <v>81</v>
      </c>
      <c r="BY3277" s="37">
        <v>91000</v>
      </c>
      <c r="BZ3277" s="37" t="s">
        <v>1816</v>
      </c>
      <c r="CC3277" t="s">
        <v>1683</v>
      </c>
      <c r="CD3277" t="s">
        <v>1784</v>
      </c>
      <c r="CE3277">
        <v>367043</v>
      </c>
      <c r="CF3277">
        <v>2817</v>
      </c>
      <c r="CG3277" s="62"/>
      <c r="DV3277" s="31" t="s">
        <v>199</v>
      </c>
      <c r="DW3277" s="31" t="s">
        <v>201</v>
      </c>
      <c r="DX3277" s="63"/>
      <c r="DY3277" s="63"/>
      <c r="DZ3277" s="63"/>
      <c r="EA3277" s="167"/>
      <c r="EB3277" s="60"/>
      <c r="EC3277" s="60"/>
      <c r="ED3277" s="60"/>
      <c r="EE3277" s="60"/>
      <c r="EF3277" s="60"/>
      <c r="EG3277" s="60"/>
      <c r="EH3277" s="60"/>
      <c r="EI3277" s="60"/>
      <c r="EJ3277" s="60"/>
      <c r="EK3277" s="60"/>
      <c r="EL3277" s="60"/>
      <c r="EM3277" s="60"/>
      <c r="EN3277" s="60"/>
      <c r="EO3277" s="60"/>
      <c r="EP3277" s="60"/>
      <c r="EQ3277" s="60"/>
      <c r="ER3277" s="60"/>
      <c r="ES3277" s="60"/>
      <c r="ET3277" s="60"/>
      <c r="EU3277" s="60"/>
      <c r="EV3277" s="60"/>
      <c r="EW3277" s="60"/>
      <c r="EX3277" s="60"/>
      <c r="EY3277" s="60"/>
      <c r="EZ3277" s="60"/>
      <c r="FA3277" s="60"/>
      <c r="FB3277" s="60"/>
    </row>
    <row r="3278" spans="22:158" x14ac:dyDescent="0.25">
      <c r="W3278" s="33"/>
      <c r="X3278" s="33"/>
      <c r="AH3278" s="38">
        <v>100</v>
      </c>
      <c r="AI3278" s="38">
        <v>115</v>
      </c>
      <c r="AJ3278" s="38">
        <v>16900</v>
      </c>
      <c r="AK3278" s="38">
        <v>30</v>
      </c>
      <c r="AL3278" s="38">
        <v>3613658</v>
      </c>
      <c r="AM3278" s="61" t="s">
        <v>1816</v>
      </c>
      <c r="AN3278" s="61" t="s">
        <v>1697</v>
      </c>
      <c r="AO3278" s="61" t="s">
        <v>1631</v>
      </c>
      <c r="AP3278" s="61" t="s">
        <v>5036</v>
      </c>
      <c r="AQ3278" s="61" t="s">
        <v>4993</v>
      </c>
      <c r="AR3278" s="28">
        <v>661.6</v>
      </c>
      <c r="AS3278" s="28">
        <v>0</v>
      </c>
      <c r="AT3278" s="28">
        <v>0</v>
      </c>
      <c r="AU3278" s="62"/>
      <c r="BU3278" s="34"/>
      <c r="BW3278" s="71">
        <v>125</v>
      </c>
      <c r="BX3278" s="36">
        <v>81</v>
      </c>
      <c r="BY3278" s="37">
        <v>91010</v>
      </c>
      <c r="BZ3278" s="37" t="s">
        <v>1816</v>
      </c>
      <c r="CC3278" t="s">
        <v>1683</v>
      </c>
      <c r="CD3278" t="s">
        <v>1683</v>
      </c>
      <c r="CE3278">
        <v>425044</v>
      </c>
      <c r="CF3278">
        <v>2969</v>
      </c>
      <c r="CG3278" s="62"/>
      <c r="DV3278" s="31" t="s">
        <v>199</v>
      </c>
      <c r="DW3278" s="31" t="s">
        <v>202</v>
      </c>
      <c r="DX3278" s="63"/>
      <c r="DY3278" s="63"/>
      <c r="DZ3278" s="63"/>
      <c r="EA3278" s="167"/>
      <c r="EB3278" s="60"/>
      <c r="EC3278" s="60"/>
      <c r="ED3278" s="60"/>
      <c r="EE3278" s="60"/>
      <c r="EF3278" s="60"/>
      <c r="EG3278" s="60"/>
      <c r="EH3278" s="60"/>
      <c r="EI3278" s="60"/>
      <c r="EJ3278" s="60"/>
      <c r="EK3278" s="60"/>
      <c r="EL3278" s="60"/>
      <c r="EM3278" s="60"/>
      <c r="EN3278" s="60"/>
      <c r="EO3278" s="60"/>
      <c r="EP3278" s="60"/>
      <c r="EQ3278" s="60"/>
      <c r="ER3278" s="60"/>
      <c r="ES3278" s="60"/>
      <c r="ET3278" s="60"/>
      <c r="EU3278" s="60"/>
      <c r="EV3278" s="60"/>
      <c r="EW3278" s="60"/>
      <c r="EX3278" s="60"/>
      <c r="EY3278" s="60"/>
      <c r="EZ3278" s="60"/>
      <c r="FA3278" s="60"/>
      <c r="FB3278" s="60"/>
    </row>
    <row r="3279" spans="22:158" x14ac:dyDescent="0.25">
      <c r="W3279" s="33"/>
      <c r="X3279" s="33"/>
      <c r="AH3279" s="38">
        <v>100</v>
      </c>
      <c r="AI3279" s="38">
        <v>115</v>
      </c>
      <c r="AJ3279" s="38">
        <v>16950</v>
      </c>
      <c r="AK3279" s="38">
        <v>30</v>
      </c>
      <c r="AL3279" s="38">
        <v>3613658</v>
      </c>
      <c r="AM3279" s="61" t="s">
        <v>1816</v>
      </c>
      <c r="AN3279" s="61" t="s">
        <v>1697</v>
      </c>
      <c r="AO3279" s="61" t="s">
        <v>1632</v>
      </c>
      <c r="AP3279" s="61" t="s">
        <v>5036</v>
      </c>
      <c r="AQ3279" s="61" t="s">
        <v>4993</v>
      </c>
      <c r="AR3279" s="28">
        <v>6806.8</v>
      </c>
      <c r="AS3279" s="28">
        <v>2411</v>
      </c>
      <c r="AT3279" s="28">
        <v>54</v>
      </c>
      <c r="AU3279" s="62"/>
      <c r="BU3279" s="34"/>
      <c r="BW3279" s="71">
        <v>125</v>
      </c>
      <c r="BX3279" s="36">
        <v>82</v>
      </c>
      <c r="BY3279" s="37">
        <v>91020</v>
      </c>
      <c r="BZ3279" s="37" t="s">
        <v>1816</v>
      </c>
      <c r="CC3279" t="s">
        <v>1790</v>
      </c>
      <c r="CD3279" t="s">
        <v>1792</v>
      </c>
      <c r="CE3279">
        <v>2658</v>
      </c>
      <c r="CF3279">
        <v>167</v>
      </c>
      <c r="CG3279" s="62"/>
      <c r="DV3279" s="31" t="s">
        <v>199</v>
      </c>
      <c r="DW3279" s="31" t="s">
        <v>202</v>
      </c>
      <c r="DX3279" s="63"/>
      <c r="DY3279" s="63"/>
      <c r="DZ3279" s="63"/>
      <c r="EA3279" s="167"/>
      <c r="EB3279" s="60"/>
      <c r="EC3279" s="60"/>
      <c r="ED3279" s="60"/>
      <c r="EE3279" s="60"/>
      <c r="EF3279" s="60"/>
      <c r="EG3279" s="60"/>
      <c r="EH3279" s="60"/>
      <c r="EI3279" s="60"/>
      <c r="EJ3279" s="60"/>
      <c r="EK3279" s="60"/>
      <c r="EL3279" s="60"/>
      <c r="EM3279" s="60"/>
      <c r="EN3279" s="60"/>
      <c r="EO3279" s="60"/>
      <c r="EP3279" s="60"/>
      <c r="EQ3279" s="60"/>
      <c r="ER3279" s="60"/>
      <c r="ES3279" s="60"/>
      <c r="ET3279" s="60"/>
      <c r="EU3279" s="60"/>
      <c r="EV3279" s="60"/>
      <c r="EW3279" s="60"/>
      <c r="EX3279" s="60"/>
      <c r="EY3279" s="60"/>
      <c r="EZ3279" s="60"/>
      <c r="FA3279" s="60"/>
      <c r="FB3279" s="60"/>
    </row>
    <row r="3280" spans="22:158" x14ac:dyDescent="0.25">
      <c r="W3280" s="33"/>
      <c r="X3280" s="33"/>
      <c r="AH3280" s="38">
        <v>100</v>
      </c>
      <c r="AI3280" s="38">
        <v>115</v>
      </c>
      <c r="AJ3280" s="38">
        <v>18350</v>
      </c>
      <c r="AK3280" s="38">
        <v>30</v>
      </c>
      <c r="AL3280" s="38">
        <v>3613658</v>
      </c>
      <c r="AM3280" s="61" t="s">
        <v>1816</v>
      </c>
      <c r="AN3280" s="61" t="s">
        <v>1697</v>
      </c>
      <c r="AO3280" s="61" t="s">
        <v>1663</v>
      </c>
      <c r="AP3280" s="61" t="s">
        <v>5036</v>
      </c>
      <c r="AQ3280" s="61" t="s">
        <v>4993</v>
      </c>
      <c r="AR3280" s="28">
        <v>555.20000000000005</v>
      </c>
      <c r="AS3280" s="28">
        <v>0</v>
      </c>
      <c r="AT3280" s="28">
        <v>0</v>
      </c>
      <c r="AU3280" s="62"/>
      <c r="BU3280" s="34"/>
      <c r="BW3280" s="71">
        <v>125</v>
      </c>
      <c r="BX3280" s="36">
        <v>82</v>
      </c>
      <c r="BY3280" s="37">
        <v>91040</v>
      </c>
      <c r="BZ3280" s="37" t="s">
        <v>1816</v>
      </c>
      <c r="CC3280" t="s">
        <v>1790</v>
      </c>
      <c r="CD3280" t="s">
        <v>1791</v>
      </c>
      <c r="CE3280">
        <v>11935</v>
      </c>
      <c r="CF3280">
        <v>251</v>
      </c>
      <c r="CG3280" s="62"/>
      <c r="DV3280" s="31" t="s">
        <v>199</v>
      </c>
      <c r="DW3280" s="31" t="s">
        <v>202</v>
      </c>
      <c r="DX3280" s="63"/>
      <c r="DY3280" s="63"/>
      <c r="DZ3280" s="63"/>
      <c r="EA3280" s="167"/>
      <c r="EB3280" s="60"/>
      <c r="EC3280" s="60"/>
      <c r="ED3280" s="60"/>
      <c r="EE3280" s="60"/>
      <c r="EF3280" s="60"/>
      <c r="EG3280" s="60"/>
      <c r="EH3280" s="60"/>
      <c r="EI3280" s="60"/>
      <c r="EJ3280" s="60"/>
      <c r="EK3280" s="60"/>
      <c r="EL3280" s="60"/>
      <c r="EM3280" s="60"/>
      <c r="EN3280" s="60"/>
      <c r="EO3280" s="60"/>
      <c r="EP3280" s="60"/>
      <c r="EQ3280" s="60"/>
      <c r="ER3280" s="60"/>
      <c r="ES3280" s="60"/>
      <c r="ET3280" s="60"/>
      <c r="EU3280" s="60"/>
      <c r="EV3280" s="60"/>
      <c r="EW3280" s="60"/>
      <c r="EX3280" s="60"/>
      <c r="EY3280" s="60"/>
      <c r="EZ3280" s="60"/>
      <c r="FA3280" s="60"/>
      <c r="FB3280" s="60"/>
    </row>
    <row r="3281" spans="22:158" x14ac:dyDescent="0.25">
      <c r="W3281" s="33"/>
      <c r="X3281" s="33"/>
      <c r="AH3281" s="38">
        <v>100</v>
      </c>
      <c r="AI3281" s="38">
        <v>115</v>
      </c>
      <c r="AJ3281" s="38">
        <v>18450</v>
      </c>
      <c r="AK3281" s="38">
        <v>30</v>
      </c>
      <c r="AL3281" s="38">
        <v>3613658</v>
      </c>
      <c r="AM3281" s="61" t="s">
        <v>1816</v>
      </c>
      <c r="AN3281" s="61" t="s">
        <v>1697</v>
      </c>
      <c r="AO3281" s="61" t="s">
        <v>1665</v>
      </c>
      <c r="AP3281" s="61" t="s">
        <v>5036</v>
      </c>
      <c r="AQ3281" s="61" t="s">
        <v>4993</v>
      </c>
      <c r="AR3281" s="28">
        <v>0</v>
      </c>
      <c r="AS3281" s="28">
        <v>0</v>
      </c>
      <c r="AT3281" s="28">
        <v>0</v>
      </c>
      <c r="AU3281" s="62"/>
      <c r="BU3281" s="34"/>
      <c r="BW3281" s="71">
        <v>125</v>
      </c>
      <c r="BX3281" s="36">
        <v>83</v>
      </c>
      <c r="BY3281" s="37">
        <v>91060</v>
      </c>
      <c r="BZ3281" s="37" t="s">
        <v>1816</v>
      </c>
      <c r="CC3281" t="s">
        <v>1786</v>
      </c>
      <c r="CD3281" t="s">
        <v>5043</v>
      </c>
      <c r="CE3281">
        <v>278276</v>
      </c>
      <c r="CF3281">
        <v>59</v>
      </c>
      <c r="CG3281" s="62"/>
      <c r="DV3281" s="31" t="s">
        <v>199</v>
      </c>
      <c r="DW3281" s="31" t="s">
        <v>202</v>
      </c>
      <c r="DX3281" s="63"/>
      <c r="DY3281" s="63"/>
      <c r="DZ3281" s="63"/>
      <c r="EA3281" s="167"/>
      <c r="EB3281" s="60"/>
      <c r="EC3281" s="60"/>
      <c r="ED3281" s="60"/>
      <c r="EE3281" s="60"/>
      <c r="EF3281" s="60"/>
      <c r="EG3281" s="60"/>
      <c r="EH3281" s="60"/>
      <c r="EI3281" s="60"/>
      <c r="EJ3281" s="60"/>
      <c r="EK3281" s="60"/>
      <c r="EL3281" s="60"/>
      <c r="EM3281" s="60"/>
      <c r="EN3281" s="60"/>
      <c r="EO3281" s="60"/>
      <c r="EP3281" s="60"/>
      <c r="EQ3281" s="60"/>
      <c r="ER3281" s="60"/>
      <c r="ES3281" s="60"/>
      <c r="ET3281" s="60"/>
      <c r="EU3281" s="60"/>
      <c r="EV3281" s="60"/>
      <c r="EW3281" s="60"/>
      <c r="EX3281" s="60"/>
      <c r="EY3281" s="60"/>
      <c r="EZ3281" s="60"/>
      <c r="FA3281" s="60"/>
      <c r="FB3281" s="60"/>
    </row>
    <row r="3282" spans="22:158" x14ac:dyDescent="0.25">
      <c r="V3282" s="1"/>
      <c r="W3282" s="33"/>
      <c r="X3282" s="33"/>
      <c r="AH3282" s="38">
        <v>100</v>
      </c>
      <c r="AI3282" s="38">
        <v>120</v>
      </c>
      <c r="AJ3282" s="38">
        <v>10250</v>
      </c>
      <c r="AK3282" s="38">
        <v>30</v>
      </c>
      <c r="AL3282" s="38">
        <v>3613658</v>
      </c>
      <c r="AM3282" s="61" t="s">
        <v>1816</v>
      </c>
      <c r="AN3282" s="61" t="s">
        <v>1689</v>
      </c>
      <c r="AO3282" s="61" t="s">
        <v>5048</v>
      </c>
      <c r="AP3282" s="61" t="s">
        <v>5036</v>
      </c>
      <c r="AQ3282" s="61" t="s">
        <v>4993</v>
      </c>
      <c r="AR3282" s="28">
        <v>1312.2</v>
      </c>
      <c r="AS3282" s="28">
        <v>0</v>
      </c>
      <c r="AT3282" s="28">
        <v>0</v>
      </c>
      <c r="AU3282" s="62"/>
      <c r="BU3282" s="34"/>
      <c r="BW3282" s="71">
        <v>125</v>
      </c>
      <c r="BX3282" s="36">
        <v>83</v>
      </c>
      <c r="BY3282" s="37">
        <v>91080</v>
      </c>
      <c r="BZ3282" s="37" t="s">
        <v>1816</v>
      </c>
      <c r="CC3282" t="s">
        <v>1786</v>
      </c>
      <c r="CD3282" t="s">
        <v>1784</v>
      </c>
      <c r="CE3282">
        <v>1568</v>
      </c>
      <c r="CF3282">
        <v>9</v>
      </c>
      <c r="CG3282" s="62"/>
      <c r="DV3282" s="31" t="s">
        <v>199</v>
      </c>
      <c r="DW3282" s="31" t="s">
        <v>203</v>
      </c>
      <c r="DX3282" s="63"/>
      <c r="DY3282" s="63"/>
      <c r="DZ3282" s="63"/>
      <c r="EA3282" s="167"/>
      <c r="EB3282" s="60"/>
      <c r="EC3282" s="60"/>
      <c r="ED3282" s="60"/>
      <c r="EE3282" s="60"/>
      <c r="EF3282" s="60"/>
      <c r="EG3282" s="60"/>
      <c r="EH3282" s="60"/>
      <c r="EI3282" s="60"/>
      <c r="EJ3282" s="60"/>
      <c r="EK3282" s="60"/>
      <c r="EL3282" s="60"/>
      <c r="EM3282" s="60"/>
      <c r="EN3282" s="60"/>
      <c r="EO3282" s="60"/>
      <c r="EP3282" s="60"/>
      <c r="EQ3282" s="60"/>
      <c r="ER3282" s="60"/>
      <c r="ES3282" s="60"/>
      <c r="ET3282" s="60"/>
      <c r="EU3282" s="60"/>
      <c r="EV3282" s="60"/>
      <c r="EW3282" s="60"/>
      <c r="EX3282" s="60"/>
      <c r="EY3282" s="60"/>
      <c r="EZ3282" s="60"/>
      <c r="FA3282" s="60"/>
      <c r="FB3282" s="60"/>
    </row>
    <row r="3283" spans="22:158" x14ac:dyDescent="0.25">
      <c r="W3283" s="33"/>
      <c r="X3283" s="33"/>
      <c r="AH3283" s="38">
        <v>100</v>
      </c>
      <c r="AI3283" s="38">
        <v>120</v>
      </c>
      <c r="AJ3283" s="38">
        <v>11350</v>
      </c>
      <c r="AK3283" s="38">
        <v>30</v>
      </c>
      <c r="AL3283" s="38">
        <v>3613658</v>
      </c>
      <c r="AM3283" s="61" t="s">
        <v>1816</v>
      </c>
      <c r="AN3283" s="61" t="s">
        <v>1689</v>
      </c>
      <c r="AO3283" s="61" t="s">
        <v>5070</v>
      </c>
      <c r="AP3283" s="61" t="s">
        <v>5036</v>
      </c>
      <c r="AQ3283" s="61" t="s">
        <v>4993</v>
      </c>
      <c r="AR3283" s="28">
        <v>1421.2</v>
      </c>
      <c r="AS3283" s="28">
        <v>198</v>
      </c>
      <c r="AT3283" s="28">
        <v>0</v>
      </c>
      <c r="AU3283" s="62"/>
      <c r="BU3283" s="34"/>
      <c r="BW3283" s="71">
        <v>125</v>
      </c>
      <c r="BX3283" s="36">
        <v>84</v>
      </c>
      <c r="BY3283" s="37">
        <v>91100</v>
      </c>
      <c r="BZ3283" s="37" t="s">
        <v>1816</v>
      </c>
      <c r="CC3283" t="s">
        <v>1795</v>
      </c>
      <c r="CD3283" t="s">
        <v>1796</v>
      </c>
      <c r="CE3283">
        <v>3729</v>
      </c>
      <c r="CF3283">
        <v>511</v>
      </c>
      <c r="CG3283" s="62"/>
      <c r="DV3283" s="31" t="s">
        <v>199</v>
      </c>
      <c r="DW3283" s="31" t="s">
        <v>203</v>
      </c>
      <c r="DX3283" s="63"/>
      <c r="DY3283" s="63"/>
      <c r="DZ3283" s="63"/>
      <c r="EA3283" s="167"/>
      <c r="EB3283" s="60"/>
      <c r="EC3283" s="60"/>
      <c r="ED3283" s="60"/>
      <c r="EE3283" s="60"/>
      <c r="EF3283" s="60"/>
      <c r="EG3283" s="60"/>
      <c r="EH3283" s="60"/>
      <c r="EI3283" s="60"/>
      <c r="EJ3283" s="60"/>
      <c r="EK3283" s="60"/>
      <c r="EL3283" s="60"/>
      <c r="EM3283" s="60"/>
      <c r="EN3283" s="60"/>
      <c r="EO3283" s="60"/>
      <c r="EP3283" s="60"/>
      <c r="EQ3283" s="60"/>
      <c r="ER3283" s="60"/>
      <c r="ES3283" s="60"/>
      <c r="ET3283" s="60"/>
      <c r="EU3283" s="60"/>
      <c r="EV3283" s="60"/>
      <c r="EW3283" s="60"/>
      <c r="EX3283" s="60"/>
      <c r="EY3283" s="60"/>
      <c r="EZ3283" s="60"/>
      <c r="FA3283" s="60"/>
      <c r="FB3283" s="60"/>
    </row>
    <row r="3284" spans="22:158" x14ac:dyDescent="0.25">
      <c r="V3284" s="1"/>
      <c r="W3284" s="33"/>
      <c r="X3284" s="33"/>
      <c r="AH3284" s="38">
        <v>100</v>
      </c>
      <c r="AI3284" s="38">
        <v>120</v>
      </c>
      <c r="AJ3284" s="38">
        <v>14550</v>
      </c>
      <c r="AK3284" s="38">
        <v>30</v>
      </c>
      <c r="AL3284" s="38">
        <v>3613658</v>
      </c>
      <c r="AM3284" s="61" t="s">
        <v>1816</v>
      </c>
      <c r="AN3284" s="61" t="s">
        <v>1689</v>
      </c>
      <c r="AO3284" s="61" t="s">
        <v>1579</v>
      </c>
      <c r="AP3284" s="61" t="s">
        <v>5036</v>
      </c>
      <c r="AQ3284" s="61" t="s">
        <v>4993</v>
      </c>
      <c r="AR3284" s="28">
        <v>0</v>
      </c>
      <c r="AS3284" s="28">
        <v>183</v>
      </c>
      <c r="AT3284" s="28">
        <v>0</v>
      </c>
      <c r="AU3284" s="62"/>
      <c r="BU3284" s="34"/>
      <c r="BW3284" s="71">
        <v>125</v>
      </c>
      <c r="BX3284" s="36">
        <v>85</v>
      </c>
      <c r="BY3284" s="37">
        <v>91120</v>
      </c>
      <c r="BZ3284" s="37" t="s">
        <v>1816</v>
      </c>
      <c r="CC3284" t="s">
        <v>1797</v>
      </c>
      <c r="CD3284" t="s">
        <v>1797</v>
      </c>
      <c r="CE3284">
        <v>38</v>
      </c>
      <c r="CF3284">
        <v>9</v>
      </c>
      <c r="CG3284" s="62"/>
      <c r="DV3284" s="31" t="s">
        <v>199</v>
      </c>
      <c r="DW3284" s="31" t="s">
        <v>203</v>
      </c>
      <c r="DX3284" s="63"/>
      <c r="DY3284" s="63"/>
      <c r="DZ3284" s="63"/>
      <c r="EA3284" s="167"/>
      <c r="EB3284" s="60"/>
      <c r="EC3284" s="60"/>
      <c r="ED3284" s="60"/>
      <c r="EE3284" s="60"/>
      <c r="EF3284" s="60"/>
      <c r="EG3284" s="60"/>
      <c r="EH3284" s="60"/>
      <c r="EI3284" s="60"/>
      <c r="EJ3284" s="60"/>
      <c r="EK3284" s="60"/>
      <c r="EL3284" s="60"/>
      <c r="EM3284" s="60"/>
      <c r="EN3284" s="60"/>
      <c r="EO3284" s="60"/>
      <c r="EP3284" s="60"/>
      <c r="EQ3284" s="60"/>
      <c r="ER3284" s="60"/>
      <c r="ES3284" s="60"/>
      <c r="ET3284" s="60"/>
      <c r="EU3284" s="60"/>
      <c r="EV3284" s="60"/>
      <c r="EW3284" s="60"/>
      <c r="EX3284" s="60"/>
      <c r="EY3284" s="60"/>
      <c r="EZ3284" s="60"/>
      <c r="FA3284" s="60"/>
      <c r="FB3284" s="60"/>
    </row>
    <row r="3285" spans="22:158" x14ac:dyDescent="0.25">
      <c r="W3285" s="33"/>
      <c r="X3285" s="33"/>
      <c r="AH3285" s="38">
        <v>100</v>
      </c>
      <c r="AI3285" s="38">
        <v>120</v>
      </c>
      <c r="AJ3285" s="38">
        <v>14850</v>
      </c>
      <c r="AK3285" s="38">
        <v>30</v>
      </c>
      <c r="AL3285" s="38">
        <v>3613658</v>
      </c>
      <c r="AM3285" s="61" t="s">
        <v>1816</v>
      </c>
      <c r="AN3285" s="61" t="s">
        <v>1689</v>
      </c>
      <c r="AO3285" s="61" t="s">
        <v>1585</v>
      </c>
      <c r="AP3285" s="61" t="s">
        <v>5036</v>
      </c>
      <c r="AQ3285" s="61" t="s">
        <v>4993</v>
      </c>
      <c r="AR3285" s="28">
        <v>68967.5</v>
      </c>
      <c r="AS3285" s="28">
        <v>8051</v>
      </c>
      <c r="AT3285" s="28">
        <v>792</v>
      </c>
      <c r="AU3285" s="62"/>
      <c r="BU3285" s="34"/>
      <c r="BW3285" s="71">
        <v>125</v>
      </c>
      <c r="BX3285" s="36">
        <v>86</v>
      </c>
      <c r="BY3285" s="37">
        <v>91140</v>
      </c>
      <c r="BZ3285" s="37" t="s">
        <v>1816</v>
      </c>
      <c r="CC3285" t="s">
        <v>1787</v>
      </c>
      <c r="CD3285" t="s">
        <v>1789</v>
      </c>
      <c r="CE3285">
        <v>4245</v>
      </c>
      <c r="CF3285">
        <v>1045</v>
      </c>
      <c r="CG3285" s="62"/>
      <c r="DV3285" s="31" t="s">
        <v>199</v>
      </c>
      <c r="DW3285" s="31" t="s">
        <v>203</v>
      </c>
      <c r="DX3285" s="63"/>
      <c r="DY3285" s="63"/>
      <c r="DZ3285" s="63"/>
      <c r="EA3285" s="167"/>
      <c r="EB3285" s="60"/>
      <c r="EC3285" s="60"/>
      <c r="ED3285" s="60"/>
      <c r="EE3285" s="60"/>
      <c r="EF3285" s="60"/>
      <c r="EG3285" s="60"/>
      <c r="EH3285" s="60"/>
      <c r="EI3285" s="60"/>
      <c r="EJ3285" s="60"/>
      <c r="EK3285" s="60"/>
      <c r="EL3285" s="60"/>
      <c r="EM3285" s="60"/>
      <c r="EN3285" s="60"/>
      <c r="EO3285" s="60"/>
      <c r="EP3285" s="60"/>
      <c r="EQ3285" s="60"/>
      <c r="ER3285" s="60"/>
      <c r="ES3285" s="60"/>
      <c r="ET3285" s="60"/>
      <c r="EU3285" s="60"/>
      <c r="EV3285" s="60"/>
      <c r="EW3285" s="60"/>
      <c r="EX3285" s="60"/>
      <c r="EY3285" s="60"/>
      <c r="EZ3285" s="60"/>
      <c r="FA3285" s="60"/>
      <c r="FB3285" s="60"/>
    </row>
    <row r="3286" spans="22:158" x14ac:dyDescent="0.25">
      <c r="W3286" s="33"/>
      <c r="X3286" s="33"/>
      <c r="AH3286" s="38">
        <v>100</v>
      </c>
      <c r="AI3286" s="38">
        <v>120</v>
      </c>
      <c r="AJ3286" s="38">
        <v>17550</v>
      </c>
      <c r="AK3286" s="38">
        <v>30</v>
      </c>
      <c r="AL3286" s="38">
        <v>3613658</v>
      </c>
      <c r="AM3286" s="61" t="s">
        <v>1816</v>
      </c>
      <c r="AN3286" s="61" t="s">
        <v>1689</v>
      </c>
      <c r="AO3286" s="61" t="s">
        <v>1645</v>
      </c>
      <c r="AP3286" s="61" t="s">
        <v>5036</v>
      </c>
      <c r="AQ3286" s="61" t="s">
        <v>4993</v>
      </c>
      <c r="AR3286" s="28">
        <v>20089.2</v>
      </c>
      <c r="AS3286" s="28">
        <v>14964</v>
      </c>
      <c r="AT3286" s="28">
        <v>509</v>
      </c>
      <c r="AU3286" s="62"/>
      <c r="BU3286" s="34"/>
      <c r="BW3286" s="71">
        <v>125</v>
      </c>
      <c r="BX3286" s="36">
        <v>86</v>
      </c>
      <c r="BY3286" s="37">
        <v>91160</v>
      </c>
      <c r="BZ3286" s="37" t="s">
        <v>1816</v>
      </c>
      <c r="CC3286" t="s">
        <v>1787</v>
      </c>
      <c r="CD3286" t="s">
        <v>1788</v>
      </c>
      <c r="CE3286">
        <v>1895</v>
      </c>
      <c r="CF3286">
        <v>218</v>
      </c>
      <c r="CG3286" s="62"/>
      <c r="DV3286" s="31" t="s">
        <v>199</v>
      </c>
      <c r="DW3286" s="31" t="s">
        <v>203</v>
      </c>
      <c r="DX3286" s="63"/>
      <c r="DY3286" s="63"/>
      <c r="DZ3286" s="63"/>
      <c r="EA3286" s="167"/>
      <c r="EB3286" s="60"/>
      <c r="EC3286" s="60"/>
      <c r="ED3286" s="60"/>
      <c r="EE3286" s="60"/>
      <c r="EF3286" s="60"/>
      <c r="EG3286" s="60"/>
      <c r="EH3286" s="60"/>
      <c r="EI3286" s="60"/>
      <c r="EJ3286" s="60"/>
      <c r="EK3286" s="60"/>
      <c r="EL3286" s="60"/>
      <c r="EM3286" s="60"/>
      <c r="EN3286" s="60"/>
      <c r="EO3286" s="60"/>
      <c r="EP3286" s="60"/>
      <c r="EQ3286" s="60"/>
      <c r="ER3286" s="60"/>
      <c r="ES3286" s="60"/>
      <c r="ET3286" s="60"/>
      <c r="EU3286" s="60"/>
      <c r="EV3286" s="60"/>
      <c r="EW3286" s="60"/>
      <c r="EX3286" s="60"/>
      <c r="EY3286" s="60"/>
      <c r="EZ3286" s="60"/>
      <c r="FA3286" s="60"/>
      <c r="FB3286" s="60"/>
    </row>
    <row r="3287" spans="22:158" x14ac:dyDescent="0.25">
      <c r="W3287" s="33"/>
      <c r="X3287" s="33"/>
      <c r="AH3287" s="38">
        <v>100</v>
      </c>
      <c r="AI3287" s="38">
        <v>125</v>
      </c>
      <c r="AJ3287" s="38">
        <v>11800</v>
      </c>
      <c r="AK3287" s="38">
        <v>30</v>
      </c>
      <c r="AL3287" s="38">
        <v>3613658</v>
      </c>
      <c r="AM3287" s="61" t="s">
        <v>1816</v>
      </c>
      <c r="AN3287" s="61" t="s">
        <v>1692</v>
      </c>
      <c r="AO3287" s="61" t="s">
        <v>5081</v>
      </c>
      <c r="AP3287" s="61" t="s">
        <v>5036</v>
      </c>
      <c r="AQ3287" s="61" t="s">
        <v>4993</v>
      </c>
      <c r="AR3287" s="28">
        <v>0</v>
      </c>
      <c r="AS3287" s="28">
        <v>0</v>
      </c>
      <c r="AT3287" s="28">
        <v>131</v>
      </c>
      <c r="AU3287" s="62"/>
      <c r="BU3287" s="34"/>
      <c r="BW3287" s="71">
        <v>125</v>
      </c>
      <c r="BX3287" s="36">
        <v>87</v>
      </c>
      <c r="BY3287" s="37">
        <v>91180</v>
      </c>
      <c r="BZ3287" s="37" t="s">
        <v>1816</v>
      </c>
      <c r="CC3287" t="s">
        <v>1726</v>
      </c>
      <c r="CD3287" t="s">
        <v>1793</v>
      </c>
      <c r="CE3287">
        <v>163</v>
      </c>
      <c r="CF3287">
        <v>74</v>
      </c>
      <c r="CG3287" s="62"/>
      <c r="DV3287" s="31" t="s">
        <v>199</v>
      </c>
      <c r="DW3287" s="31" t="s">
        <v>204</v>
      </c>
      <c r="DX3287" s="63"/>
      <c r="DY3287" s="63"/>
      <c r="DZ3287" s="63"/>
      <c r="EA3287" s="167"/>
      <c r="EB3287" s="60"/>
      <c r="EC3287" s="60"/>
      <c r="ED3287" s="60"/>
      <c r="EE3287" s="60"/>
      <c r="EF3287" s="60"/>
      <c r="EG3287" s="60"/>
      <c r="EH3287" s="60"/>
      <c r="EI3287" s="60"/>
      <c r="EJ3287" s="60"/>
      <c r="EK3287" s="60"/>
      <c r="EL3287" s="60"/>
      <c r="EM3287" s="60"/>
      <c r="EN3287" s="60"/>
      <c r="EO3287" s="60"/>
      <c r="EP3287" s="60"/>
      <c r="EQ3287" s="60"/>
      <c r="ER3287" s="60"/>
      <c r="ES3287" s="60"/>
      <c r="ET3287" s="60"/>
      <c r="EU3287" s="60"/>
      <c r="EV3287" s="60"/>
      <c r="EW3287" s="60"/>
      <c r="EX3287" s="60"/>
      <c r="EY3287" s="60"/>
      <c r="EZ3287" s="60"/>
      <c r="FA3287" s="60"/>
      <c r="FB3287" s="60"/>
    </row>
    <row r="3288" spans="22:158" x14ac:dyDescent="0.25">
      <c r="W3288" s="33"/>
      <c r="X3288" s="33"/>
      <c r="AH3288" s="38">
        <v>100</v>
      </c>
      <c r="AI3288" s="38">
        <v>125</v>
      </c>
      <c r="AJ3288" s="38">
        <v>13200</v>
      </c>
      <c r="AK3288" s="38">
        <v>30</v>
      </c>
      <c r="AL3288" s="38">
        <v>3613658</v>
      </c>
      <c r="AM3288" s="61" t="s">
        <v>1816</v>
      </c>
      <c r="AN3288" s="61" t="s">
        <v>1692</v>
      </c>
      <c r="AO3288" s="61" t="s">
        <v>5106</v>
      </c>
      <c r="AP3288" s="61" t="s">
        <v>5036</v>
      </c>
      <c r="AQ3288" s="61" t="s">
        <v>4993</v>
      </c>
      <c r="AR3288" s="28">
        <v>0</v>
      </c>
      <c r="AS3288" s="28">
        <v>0</v>
      </c>
      <c r="AT3288" s="28">
        <v>0</v>
      </c>
      <c r="AU3288" s="62"/>
      <c r="BU3288" s="34"/>
      <c r="BW3288" s="71">
        <v>125</v>
      </c>
      <c r="BX3288" s="36">
        <v>87</v>
      </c>
      <c r="BY3288" s="37">
        <v>91190</v>
      </c>
      <c r="BZ3288" s="37" t="s">
        <v>1816</v>
      </c>
      <c r="CC3288" t="s">
        <v>1726</v>
      </c>
      <c r="CD3288" t="s">
        <v>1726</v>
      </c>
      <c r="CE3288">
        <v>107</v>
      </c>
      <c r="CF3288">
        <v>119</v>
      </c>
      <c r="CG3288" s="62"/>
      <c r="DV3288" s="31" t="s">
        <v>199</v>
      </c>
      <c r="DW3288" s="31" t="s">
        <v>204</v>
      </c>
      <c r="DX3288" s="63"/>
      <c r="DY3288" s="63"/>
      <c r="DZ3288" s="63"/>
      <c r="EA3288" s="167"/>
      <c r="EB3288" s="60"/>
      <c r="EC3288" s="60"/>
      <c r="ED3288" s="60"/>
      <c r="EE3288" s="60"/>
      <c r="EF3288" s="60"/>
      <c r="EG3288" s="60"/>
      <c r="EH3288" s="60"/>
      <c r="EI3288" s="60"/>
      <c r="EJ3288" s="60"/>
      <c r="EK3288" s="60"/>
      <c r="EL3288" s="60"/>
      <c r="EM3288" s="60"/>
      <c r="EN3288" s="60"/>
      <c r="EO3288" s="60"/>
      <c r="EP3288" s="60"/>
      <c r="EQ3288" s="60"/>
      <c r="ER3288" s="60"/>
      <c r="ES3288" s="60"/>
      <c r="ET3288" s="60"/>
      <c r="EU3288" s="60"/>
      <c r="EV3288" s="60"/>
      <c r="EW3288" s="60"/>
      <c r="EX3288" s="60"/>
      <c r="EY3288" s="60"/>
      <c r="EZ3288" s="60"/>
      <c r="FA3288" s="60"/>
      <c r="FB3288" s="60"/>
    </row>
    <row r="3289" spans="22:158" x14ac:dyDescent="0.25">
      <c r="W3289" s="33"/>
      <c r="X3289" s="33"/>
      <c r="AH3289" s="38">
        <v>100</v>
      </c>
      <c r="AI3289" s="38">
        <v>125</v>
      </c>
      <c r="AJ3289" s="38">
        <v>13350</v>
      </c>
      <c r="AK3289" s="38">
        <v>30</v>
      </c>
      <c r="AL3289" s="38">
        <v>3613658</v>
      </c>
      <c r="AM3289" s="61" t="s">
        <v>1816</v>
      </c>
      <c r="AN3289" s="61" t="s">
        <v>1692</v>
      </c>
      <c r="AO3289" s="61" t="s">
        <v>5109</v>
      </c>
      <c r="AP3289" s="61" t="s">
        <v>5036</v>
      </c>
      <c r="AQ3289" s="61" t="s">
        <v>4993</v>
      </c>
      <c r="AR3289" s="28">
        <v>3079.7</v>
      </c>
      <c r="AS3289" s="28">
        <v>0</v>
      </c>
      <c r="AT3289" s="28">
        <v>0</v>
      </c>
      <c r="AU3289" s="62"/>
      <c r="BU3289" s="34"/>
      <c r="BW3289" s="71">
        <v>125</v>
      </c>
      <c r="BX3289" s="36">
        <v>87</v>
      </c>
      <c r="BY3289" s="37">
        <v>91190</v>
      </c>
      <c r="BZ3289" s="37" t="s">
        <v>1816</v>
      </c>
      <c r="CC3289" t="s">
        <v>1726</v>
      </c>
      <c r="CD3289" t="s">
        <v>1726</v>
      </c>
      <c r="CF3289">
        <v>19</v>
      </c>
      <c r="CG3289" s="62"/>
      <c r="DV3289" s="31" t="s">
        <v>199</v>
      </c>
      <c r="DW3289" s="31" t="s">
        <v>204</v>
      </c>
      <c r="DX3289" s="63"/>
      <c r="DY3289" s="63"/>
      <c r="DZ3289" s="63"/>
      <c r="EA3289" s="167"/>
      <c r="EB3289" s="60"/>
      <c r="EC3289" s="60"/>
      <c r="ED3289" s="60"/>
      <c r="EE3289" s="60"/>
      <c r="EF3289" s="60"/>
      <c r="EG3289" s="60"/>
      <c r="EH3289" s="60"/>
      <c r="EI3289" s="60"/>
      <c r="EJ3289" s="60"/>
      <c r="EK3289" s="60"/>
      <c r="EL3289" s="60"/>
      <c r="EM3289" s="60"/>
      <c r="EN3289" s="60"/>
      <c r="EO3289" s="60"/>
      <c r="EP3289" s="60"/>
      <c r="EQ3289" s="60"/>
      <c r="ER3289" s="60"/>
      <c r="ES3289" s="60"/>
      <c r="ET3289" s="60"/>
      <c r="EU3289" s="60"/>
      <c r="EV3289" s="60"/>
      <c r="EW3289" s="60"/>
      <c r="EX3289" s="60"/>
      <c r="EY3289" s="60"/>
      <c r="EZ3289" s="60"/>
      <c r="FA3289" s="60"/>
      <c r="FB3289" s="60"/>
    </row>
    <row r="3290" spans="22:158" x14ac:dyDescent="0.25">
      <c r="V3290" s="1"/>
      <c r="W3290" s="33"/>
      <c r="X3290" s="33"/>
      <c r="AH3290" s="38">
        <v>100</v>
      </c>
      <c r="AI3290" s="38">
        <v>125</v>
      </c>
      <c r="AJ3290" s="38">
        <v>13750</v>
      </c>
      <c r="AK3290" s="38">
        <v>30</v>
      </c>
      <c r="AL3290" s="38">
        <v>3613658</v>
      </c>
      <c r="AM3290" s="61" t="s">
        <v>1816</v>
      </c>
      <c r="AN3290" s="61" t="s">
        <v>1692</v>
      </c>
      <c r="AO3290" s="61" t="s">
        <v>5119</v>
      </c>
      <c r="AP3290" s="61" t="s">
        <v>5036</v>
      </c>
      <c r="AQ3290" s="61" t="s">
        <v>4993</v>
      </c>
      <c r="AR3290" s="28">
        <v>0</v>
      </c>
      <c r="AS3290" s="28">
        <v>571</v>
      </c>
      <c r="AT3290" s="28">
        <v>0</v>
      </c>
      <c r="AU3290" s="62"/>
      <c r="BU3290" s="34"/>
      <c r="BW3290" s="71">
        <v>125</v>
      </c>
      <c r="BX3290" s="36">
        <v>88</v>
      </c>
      <c r="BY3290" s="37">
        <v>91220</v>
      </c>
      <c r="BZ3290" s="37" t="s">
        <v>1816</v>
      </c>
      <c r="CC3290" t="s">
        <v>1684</v>
      </c>
      <c r="CD3290" t="s">
        <v>1684</v>
      </c>
      <c r="CE3290">
        <v>5033</v>
      </c>
      <c r="CF3290">
        <v>53</v>
      </c>
      <c r="CG3290" s="62"/>
      <c r="DV3290" s="31" t="s">
        <v>199</v>
      </c>
      <c r="DW3290" s="31" t="s">
        <v>204</v>
      </c>
      <c r="DX3290" s="63"/>
      <c r="DY3290" s="63"/>
      <c r="DZ3290" s="63"/>
      <c r="EA3290" s="167"/>
      <c r="EB3290" s="60"/>
      <c r="EC3290" s="60"/>
      <c r="ED3290" s="60"/>
      <c r="EE3290" s="60"/>
      <c r="EF3290" s="60"/>
      <c r="EG3290" s="60"/>
      <c r="EH3290" s="60"/>
      <c r="EI3290" s="60"/>
      <c r="EJ3290" s="60"/>
      <c r="EK3290" s="60"/>
      <c r="EL3290" s="60"/>
      <c r="EM3290" s="60"/>
      <c r="EN3290" s="60"/>
      <c r="EO3290" s="60"/>
      <c r="EP3290" s="60"/>
      <c r="EQ3290" s="60"/>
      <c r="ER3290" s="60"/>
      <c r="ES3290" s="60"/>
      <c r="ET3290" s="60"/>
      <c r="EU3290" s="60"/>
      <c r="EV3290" s="60"/>
      <c r="EW3290" s="60"/>
      <c r="EX3290" s="60"/>
      <c r="EY3290" s="60"/>
      <c r="EZ3290" s="60"/>
      <c r="FA3290" s="60"/>
      <c r="FB3290" s="60"/>
    </row>
    <row r="3291" spans="22:158" x14ac:dyDescent="0.25">
      <c r="W3291" s="33"/>
      <c r="X3291" s="33"/>
      <c r="AH3291" s="38">
        <v>100</v>
      </c>
      <c r="AI3291" s="38">
        <v>125</v>
      </c>
      <c r="AJ3291" s="38">
        <v>14350</v>
      </c>
      <c r="AK3291" s="38">
        <v>30</v>
      </c>
      <c r="AL3291" s="38">
        <v>3613658</v>
      </c>
      <c r="AM3291" s="61" t="s">
        <v>1816</v>
      </c>
      <c r="AN3291" s="61" t="s">
        <v>1692</v>
      </c>
      <c r="AO3291" s="61" t="s">
        <v>1575</v>
      </c>
      <c r="AP3291" s="61" t="s">
        <v>5036</v>
      </c>
      <c r="AQ3291" s="61" t="s">
        <v>4993</v>
      </c>
      <c r="AR3291" s="28">
        <v>0</v>
      </c>
      <c r="AS3291" s="28">
        <v>106</v>
      </c>
      <c r="AT3291" s="28">
        <v>0</v>
      </c>
      <c r="AU3291" s="62"/>
      <c r="BU3291" s="34"/>
      <c r="BW3291" s="71">
        <v>125</v>
      </c>
      <c r="BX3291" s="36">
        <v>89</v>
      </c>
      <c r="BY3291" s="37">
        <v>91240</v>
      </c>
      <c r="BZ3291" s="37" t="s">
        <v>1816</v>
      </c>
      <c r="CC3291" t="s">
        <v>1785</v>
      </c>
      <c r="CD3291" t="s">
        <v>1785</v>
      </c>
      <c r="CE3291">
        <v>2125</v>
      </c>
      <c r="CF3291">
        <v>86</v>
      </c>
      <c r="CG3291" s="62"/>
      <c r="DV3291" s="31" t="s">
        <v>199</v>
      </c>
      <c r="DW3291" s="31" t="s">
        <v>204</v>
      </c>
      <c r="DX3291" s="63"/>
      <c r="DY3291" s="63"/>
      <c r="DZ3291" s="63"/>
      <c r="EA3291" s="167"/>
      <c r="EB3291" s="60"/>
      <c r="EC3291" s="60"/>
      <c r="ED3291" s="60"/>
      <c r="EE3291" s="60"/>
      <c r="EF3291" s="60"/>
      <c r="EG3291" s="60"/>
      <c r="EH3291" s="60"/>
      <c r="EI3291" s="60"/>
      <c r="EJ3291" s="60"/>
      <c r="EK3291" s="60"/>
      <c r="EL3291" s="60"/>
      <c r="EM3291" s="60"/>
      <c r="EN3291" s="60"/>
      <c r="EO3291" s="60"/>
      <c r="EP3291" s="60"/>
      <c r="EQ3291" s="60"/>
      <c r="ER3291" s="60"/>
      <c r="ES3291" s="60"/>
      <c r="ET3291" s="60"/>
      <c r="EU3291" s="60"/>
      <c r="EV3291" s="60"/>
      <c r="EW3291" s="60"/>
      <c r="EX3291" s="60"/>
      <c r="EY3291" s="60"/>
      <c r="EZ3291" s="60"/>
      <c r="FA3291" s="60"/>
      <c r="FB3291" s="60"/>
    </row>
    <row r="3292" spans="22:158" x14ac:dyDescent="0.25">
      <c r="W3292" s="33"/>
      <c r="X3292" s="33"/>
      <c r="AH3292" s="38">
        <v>100</v>
      </c>
      <c r="AI3292" s="38">
        <v>125</v>
      </c>
      <c r="AJ3292" s="38">
        <v>15700</v>
      </c>
      <c r="AK3292" s="38">
        <v>30</v>
      </c>
      <c r="AL3292" s="38">
        <v>3613658</v>
      </c>
      <c r="AM3292" s="61" t="s">
        <v>1816</v>
      </c>
      <c r="AN3292" s="61" t="s">
        <v>1692</v>
      </c>
      <c r="AO3292" s="61" t="s">
        <v>1605</v>
      </c>
      <c r="AP3292" s="61" t="s">
        <v>5036</v>
      </c>
      <c r="AQ3292" s="61" t="s">
        <v>4993</v>
      </c>
      <c r="AR3292" s="28">
        <v>0</v>
      </c>
      <c r="AS3292" s="28">
        <v>932</v>
      </c>
      <c r="AT3292" s="28">
        <v>3563</v>
      </c>
      <c r="AU3292" s="62"/>
      <c r="BU3292" s="34"/>
      <c r="BW3292" s="71">
        <v>125</v>
      </c>
      <c r="BX3292" s="36">
        <v>91</v>
      </c>
      <c r="BY3292" s="37" t="s">
        <v>1918</v>
      </c>
      <c r="BZ3292" s="37" t="s">
        <v>1816</v>
      </c>
      <c r="CC3292" t="s">
        <v>1681</v>
      </c>
      <c r="CD3292" t="s">
        <v>1681</v>
      </c>
      <c r="CE3292">
        <v>905187</v>
      </c>
      <c r="CF3292">
        <v>3909</v>
      </c>
      <c r="CG3292" s="62"/>
      <c r="DV3292" s="31" t="s">
        <v>199</v>
      </c>
      <c r="DW3292" s="31" t="s">
        <v>204</v>
      </c>
      <c r="DX3292" s="63"/>
      <c r="DY3292" s="63"/>
      <c r="DZ3292" s="63"/>
      <c r="EA3292" s="167"/>
      <c r="EB3292" s="60"/>
      <c r="EC3292" s="60"/>
      <c r="ED3292" s="60"/>
      <c r="EE3292" s="60"/>
      <c r="EF3292" s="60"/>
      <c r="EG3292" s="60"/>
      <c r="EH3292" s="60"/>
      <c r="EI3292" s="60"/>
      <c r="EJ3292" s="60"/>
      <c r="EK3292" s="60"/>
      <c r="EL3292" s="60"/>
      <c r="EM3292" s="60"/>
      <c r="EN3292" s="60"/>
      <c r="EO3292" s="60"/>
      <c r="EP3292" s="60"/>
      <c r="EQ3292" s="60"/>
      <c r="ER3292" s="60"/>
      <c r="ES3292" s="60"/>
      <c r="ET3292" s="60"/>
      <c r="EU3292" s="60"/>
      <c r="EV3292" s="60"/>
      <c r="EW3292" s="60"/>
      <c r="EX3292" s="60"/>
      <c r="EY3292" s="60"/>
      <c r="EZ3292" s="60"/>
      <c r="FA3292" s="60"/>
      <c r="FB3292" s="60"/>
    </row>
    <row r="3293" spans="22:158" x14ac:dyDescent="0.25">
      <c r="W3293" s="33"/>
      <c r="X3293" s="33"/>
      <c r="AH3293" s="38">
        <v>100</v>
      </c>
      <c r="AI3293" s="38">
        <v>130</v>
      </c>
      <c r="AJ3293" s="38">
        <v>14200</v>
      </c>
      <c r="AK3293" s="38">
        <v>30</v>
      </c>
      <c r="AL3293" s="38">
        <v>3613658</v>
      </c>
      <c r="AM3293" s="61" t="s">
        <v>1816</v>
      </c>
      <c r="AN3293" s="61" t="s">
        <v>1687</v>
      </c>
      <c r="AO3293" s="61" t="s">
        <v>5127</v>
      </c>
      <c r="AP3293" s="61" t="s">
        <v>5036</v>
      </c>
      <c r="AQ3293" s="61" t="s">
        <v>4993</v>
      </c>
      <c r="AR3293" s="28">
        <v>50.7</v>
      </c>
      <c r="AS3293" s="28">
        <v>0</v>
      </c>
      <c r="AT3293" s="28">
        <v>0</v>
      </c>
      <c r="AU3293" s="62"/>
      <c r="BU3293" s="34"/>
      <c r="BW3293" s="71">
        <v>125</v>
      </c>
      <c r="BX3293" s="36">
        <v>90</v>
      </c>
      <c r="BY3293" s="37">
        <v>91260</v>
      </c>
      <c r="BZ3293" s="37" t="s">
        <v>1816</v>
      </c>
      <c r="CC3293" t="s">
        <v>5036</v>
      </c>
      <c r="CD3293" t="s">
        <v>5036</v>
      </c>
      <c r="CE3293">
        <v>1030</v>
      </c>
      <c r="CF3293">
        <v>203</v>
      </c>
      <c r="CG3293" s="62"/>
      <c r="DV3293" s="31" t="s">
        <v>199</v>
      </c>
      <c r="DW3293" s="31" t="s">
        <v>205</v>
      </c>
      <c r="DX3293" s="63"/>
      <c r="DY3293" s="63"/>
      <c r="DZ3293" s="63"/>
      <c r="EA3293" s="167"/>
      <c r="EB3293" s="60"/>
      <c r="EC3293" s="60"/>
      <c r="ED3293" s="60"/>
      <c r="EE3293" s="60"/>
      <c r="EF3293" s="60"/>
      <c r="EG3293" s="60"/>
      <c r="EH3293" s="60"/>
      <c r="EI3293" s="60"/>
      <c r="EJ3293" s="60"/>
      <c r="EK3293" s="60"/>
      <c r="EL3293" s="60"/>
      <c r="EM3293" s="60"/>
      <c r="EN3293" s="60"/>
      <c r="EO3293" s="60"/>
      <c r="EP3293" s="60"/>
      <c r="EQ3293" s="60"/>
      <c r="ER3293" s="60"/>
      <c r="ES3293" s="60"/>
      <c r="ET3293" s="60"/>
      <c r="EU3293" s="60"/>
      <c r="EV3293" s="60"/>
      <c r="EW3293" s="60"/>
      <c r="EX3293" s="60"/>
      <c r="EY3293" s="60"/>
      <c r="EZ3293" s="60"/>
      <c r="FA3293" s="60"/>
      <c r="FB3293" s="60"/>
    </row>
    <row r="3294" spans="22:158" x14ac:dyDescent="0.25">
      <c r="W3294" s="33"/>
      <c r="X3294" s="33"/>
      <c r="AH3294" s="38">
        <v>100</v>
      </c>
      <c r="AI3294" s="38">
        <v>130</v>
      </c>
      <c r="AJ3294" s="38">
        <v>17310</v>
      </c>
      <c r="AK3294" s="38">
        <v>30</v>
      </c>
      <c r="AL3294" s="38">
        <v>3613658</v>
      </c>
      <c r="AM3294" s="61" t="s">
        <v>1816</v>
      </c>
      <c r="AN3294" s="61" t="s">
        <v>1687</v>
      </c>
      <c r="AO3294" s="61" t="s">
        <v>1640</v>
      </c>
      <c r="AP3294" s="61" t="s">
        <v>5036</v>
      </c>
      <c r="AQ3294" s="61" t="s">
        <v>4993</v>
      </c>
      <c r="AR3294" s="28">
        <v>0</v>
      </c>
      <c r="AS3294" s="28">
        <v>7058</v>
      </c>
      <c r="AT3294" s="28">
        <v>0</v>
      </c>
      <c r="AU3294" s="62"/>
      <c r="BU3294" s="34"/>
      <c r="BW3294" s="71">
        <v>130</v>
      </c>
      <c r="BX3294" s="36">
        <v>81</v>
      </c>
      <c r="BY3294" s="37">
        <v>91000</v>
      </c>
      <c r="BZ3294" s="37" t="s">
        <v>1816</v>
      </c>
      <c r="CC3294" t="s">
        <v>1683</v>
      </c>
      <c r="CD3294" t="s">
        <v>1784</v>
      </c>
      <c r="CE3294">
        <v>1778988</v>
      </c>
      <c r="CF3294">
        <v>6138</v>
      </c>
      <c r="CG3294" s="62"/>
      <c r="DV3294" s="31" t="s">
        <v>199</v>
      </c>
      <c r="DW3294" s="31" t="s">
        <v>205</v>
      </c>
      <c r="DX3294" s="63"/>
      <c r="DY3294" s="63"/>
      <c r="DZ3294" s="63"/>
      <c r="EA3294" s="167"/>
      <c r="EB3294" s="60"/>
      <c r="EC3294" s="60"/>
      <c r="ED3294" s="60"/>
      <c r="EE3294" s="60"/>
      <c r="EF3294" s="60"/>
      <c r="EG3294" s="60"/>
      <c r="EH3294" s="60"/>
      <c r="EI3294" s="60"/>
      <c r="EJ3294" s="60"/>
      <c r="EK3294" s="60"/>
      <c r="EL3294" s="60"/>
      <c r="EM3294" s="60"/>
      <c r="EN3294" s="60"/>
      <c r="EO3294" s="60"/>
      <c r="EP3294" s="60"/>
      <c r="EQ3294" s="60"/>
      <c r="ER3294" s="60"/>
      <c r="ES3294" s="60"/>
      <c r="ET3294" s="60"/>
      <c r="EU3294" s="60"/>
      <c r="EV3294" s="60"/>
      <c r="EW3294" s="60"/>
      <c r="EX3294" s="60"/>
      <c r="EY3294" s="60"/>
      <c r="EZ3294" s="60"/>
      <c r="FA3294" s="60"/>
      <c r="FB3294" s="60"/>
    </row>
    <row r="3295" spans="22:158" x14ac:dyDescent="0.25">
      <c r="W3295" s="33"/>
      <c r="X3295" s="33"/>
      <c r="AH3295" s="38">
        <v>100</v>
      </c>
      <c r="AI3295" s="38">
        <v>130</v>
      </c>
      <c r="AJ3295" s="38">
        <v>18600</v>
      </c>
      <c r="AK3295" s="38">
        <v>30</v>
      </c>
      <c r="AL3295" s="38">
        <v>3613658</v>
      </c>
      <c r="AM3295" s="61" t="s">
        <v>1816</v>
      </c>
      <c r="AN3295" s="61" t="s">
        <v>1687</v>
      </c>
      <c r="AO3295" s="61" t="s">
        <v>1668</v>
      </c>
      <c r="AP3295" s="61" t="s">
        <v>5036</v>
      </c>
      <c r="AQ3295" s="61" t="s">
        <v>4993</v>
      </c>
      <c r="AR3295" s="28">
        <v>0</v>
      </c>
      <c r="AS3295" s="28">
        <v>0</v>
      </c>
      <c r="AT3295" s="28">
        <v>2577</v>
      </c>
      <c r="AU3295" s="62"/>
      <c r="BU3295" s="34"/>
      <c r="BW3295" s="71">
        <v>130</v>
      </c>
      <c r="BX3295" s="36">
        <v>81</v>
      </c>
      <c r="BY3295" s="37">
        <v>91010</v>
      </c>
      <c r="BZ3295" s="37" t="s">
        <v>1816</v>
      </c>
      <c r="CC3295" t="s">
        <v>1683</v>
      </c>
      <c r="CD3295" t="s">
        <v>1683</v>
      </c>
      <c r="CE3295">
        <v>1790591</v>
      </c>
      <c r="CF3295">
        <v>6163</v>
      </c>
      <c r="CG3295" s="62"/>
      <c r="DV3295" s="31" t="s">
        <v>199</v>
      </c>
      <c r="DW3295" s="31" t="s">
        <v>205</v>
      </c>
      <c r="DX3295" s="63"/>
      <c r="DY3295" s="63"/>
      <c r="DZ3295" s="63"/>
      <c r="EA3295" s="167"/>
      <c r="EB3295" s="60"/>
      <c r="EC3295" s="60"/>
      <c r="ED3295" s="60"/>
      <c r="EE3295" s="60"/>
      <c r="EF3295" s="60"/>
      <c r="EG3295" s="60"/>
      <c r="EH3295" s="60"/>
      <c r="EI3295" s="60"/>
      <c r="EJ3295" s="60"/>
      <c r="EK3295" s="60"/>
      <c r="EL3295" s="60"/>
      <c r="EM3295" s="60"/>
      <c r="EN3295" s="60"/>
      <c r="EO3295" s="60"/>
      <c r="EP3295" s="60"/>
      <c r="EQ3295" s="60"/>
      <c r="ER3295" s="60"/>
      <c r="ES3295" s="60"/>
      <c r="ET3295" s="60"/>
      <c r="EU3295" s="60"/>
      <c r="EV3295" s="60"/>
      <c r="EW3295" s="60"/>
      <c r="EX3295" s="60"/>
      <c r="EY3295" s="60"/>
      <c r="EZ3295" s="60"/>
      <c r="FA3295" s="60"/>
      <c r="FB3295" s="60"/>
    </row>
    <row r="3296" spans="22:158" x14ac:dyDescent="0.25">
      <c r="W3296" s="33"/>
      <c r="X3296" s="33"/>
      <c r="AH3296" s="38">
        <v>100</v>
      </c>
      <c r="AI3296" s="38">
        <v>135</v>
      </c>
      <c r="AJ3296" s="38">
        <v>12600</v>
      </c>
      <c r="AK3296" s="38">
        <v>30</v>
      </c>
      <c r="AL3296" s="38">
        <v>3613658</v>
      </c>
      <c r="AM3296" s="61" t="s">
        <v>1816</v>
      </c>
      <c r="AN3296" s="61" t="s">
        <v>1693</v>
      </c>
      <c r="AO3296" s="61" t="s">
        <v>5095</v>
      </c>
      <c r="AP3296" s="61" t="s">
        <v>5036</v>
      </c>
      <c r="AQ3296" s="61" t="s">
        <v>4993</v>
      </c>
      <c r="AR3296" s="28">
        <v>26.6</v>
      </c>
      <c r="AS3296" s="28">
        <v>557</v>
      </c>
      <c r="AT3296" s="28">
        <v>0</v>
      </c>
      <c r="AU3296" s="62"/>
      <c r="BU3296" s="34"/>
      <c r="BW3296" s="71">
        <v>130</v>
      </c>
      <c r="BX3296" s="36">
        <v>82</v>
      </c>
      <c r="BY3296" s="37">
        <v>91020</v>
      </c>
      <c r="BZ3296" s="37" t="s">
        <v>1816</v>
      </c>
      <c r="CC3296" t="s">
        <v>1790</v>
      </c>
      <c r="CD3296" t="s">
        <v>1792</v>
      </c>
      <c r="CE3296">
        <v>1360507</v>
      </c>
      <c r="CF3296">
        <v>3074</v>
      </c>
      <c r="CG3296" s="62"/>
      <c r="DV3296" s="31" t="s">
        <v>199</v>
      </c>
      <c r="DW3296" s="31" t="s">
        <v>206</v>
      </c>
      <c r="DX3296" s="63"/>
      <c r="DY3296" s="63"/>
      <c r="DZ3296" s="63"/>
      <c r="EA3296" s="167"/>
      <c r="EB3296" s="60"/>
      <c r="EC3296" s="60"/>
      <c r="ED3296" s="60"/>
      <c r="EE3296" s="60"/>
      <c r="EF3296" s="60"/>
      <c r="EG3296" s="60"/>
      <c r="EH3296" s="60"/>
      <c r="EI3296" s="60"/>
      <c r="EJ3296" s="60"/>
      <c r="EK3296" s="60"/>
      <c r="EL3296" s="60"/>
      <c r="EM3296" s="60"/>
      <c r="EN3296" s="60"/>
      <c r="EO3296" s="60"/>
      <c r="EP3296" s="60"/>
      <c r="EQ3296" s="60"/>
      <c r="ER3296" s="60"/>
      <c r="ES3296" s="60"/>
      <c r="ET3296" s="60"/>
      <c r="EU3296" s="60"/>
      <c r="EV3296" s="60"/>
      <c r="EW3296" s="60"/>
      <c r="EX3296" s="60"/>
      <c r="EY3296" s="60"/>
      <c r="EZ3296" s="60"/>
      <c r="FA3296" s="60"/>
      <c r="FB3296" s="60"/>
    </row>
    <row r="3297" spans="22:158" x14ac:dyDescent="0.25">
      <c r="W3297" s="33"/>
      <c r="X3297" s="33"/>
      <c r="AH3297" s="38">
        <v>100</v>
      </c>
      <c r="AI3297" s="38">
        <v>135</v>
      </c>
      <c r="AJ3297" s="38">
        <v>15400</v>
      </c>
      <c r="AK3297" s="38">
        <v>30</v>
      </c>
      <c r="AL3297" s="38">
        <v>3613658</v>
      </c>
      <c r="AM3297" s="61" t="s">
        <v>1816</v>
      </c>
      <c r="AN3297" s="61" t="s">
        <v>1693</v>
      </c>
      <c r="AO3297" s="61" t="s">
        <v>1599</v>
      </c>
      <c r="AP3297" s="61" t="s">
        <v>5036</v>
      </c>
      <c r="AQ3297" s="61" t="s">
        <v>4993</v>
      </c>
      <c r="AR3297" s="28">
        <v>0</v>
      </c>
      <c r="AS3297" s="28">
        <v>0</v>
      </c>
      <c r="AT3297" s="28">
        <v>906</v>
      </c>
      <c r="AU3297" s="62"/>
      <c r="BU3297" s="34"/>
      <c r="BW3297" s="71">
        <v>130</v>
      </c>
      <c r="BX3297" s="36">
        <v>82</v>
      </c>
      <c r="BY3297" s="37">
        <v>91040</v>
      </c>
      <c r="BZ3297" s="37" t="s">
        <v>1816</v>
      </c>
      <c r="CC3297" t="s">
        <v>1790</v>
      </c>
      <c r="CD3297" t="s">
        <v>1791</v>
      </c>
      <c r="CE3297">
        <v>288196</v>
      </c>
      <c r="CF3297">
        <v>755</v>
      </c>
      <c r="CG3297" s="62"/>
      <c r="DV3297" s="31" t="s">
        <v>199</v>
      </c>
      <c r="DW3297" s="31" t="s">
        <v>206</v>
      </c>
      <c r="DX3297" s="63"/>
      <c r="DY3297" s="63"/>
      <c r="DZ3297" s="63"/>
      <c r="EA3297" s="167"/>
      <c r="EB3297" s="60"/>
      <c r="EC3297" s="60"/>
      <c r="ED3297" s="60"/>
      <c r="EE3297" s="60"/>
      <c r="EF3297" s="60"/>
      <c r="EG3297" s="60"/>
      <c r="EH3297" s="60"/>
      <c r="EI3297" s="60"/>
      <c r="EJ3297" s="60"/>
      <c r="EK3297" s="60"/>
      <c r="EL3297" s="60"/>
      <c r="EM3297" s="60"/>
      <c r="EN3297" s="60"/>
      <c r="EO3297" s="60"/>
      <c r="EP3297" s="60"/>
      <c r="EQ3297" s="60"/>
      <c r="ER3297" s="60"/>
      <c r="ES3297" s="60"/>
      <c r="ET3297" s="60"/>
      <c r="EU3297" s="60"/>
      <c r="EV3297" s="60"/>
      <c r="EW3297" s="60"/>
      <c r="EX3297" s="60"/>
      <c r="EY3297" s="60"/>
      <c r="EZ3297" s="60"/>
      <c r="FA3297" s="60"/>
      <c r="FB3297" s="60"/>
    </row>
    <row r="3298" spans="22:158" x14ac:dyDescent="0.25">
      <c r="V3298" s="1"/>
      <c r="W3298" s="33"/>
      <c r="X3298" s="33"/>
      <c r="AH3298" s="38">
        <v>100</v>
      </c>
      <c r="AI3298" s="38">
        <v>135</v>
      </c>
      <c r="AJ3298" s="38">
        <v>18150</v>
      </c>
      <c r="AK3298" s="38">
        <v>30</v>
      </c>
      <c r="AL3298" s="38">
        <v>3613658</v>
      </c>
      <c r="AM3298" s="61" t="s">
        <v>1816</v>
      </c>
      <c r="AN3298" s="61" t="s">
        <v>1693</v>
      </c>
      <c r="AO3298" s="61" t="s">
        <v>1659</v>
      </c>
      <c r="AP3298" s="61" t="s">
        <v>5036</v>
      </c>
      <c r="AQ3298" s="61" t="s">
        <v>4993</v>
      </c>
      <c r="AR3298" s="28">
        <v>9129.7999999999993</v>
      </c>
      <c r="AS3298" s="28">
        <v>6298</v>
      </c>
      <c r="AT3298" s="28">
        <v>7853</v>
      </c>
      <c r="AU3298" s="62"/>
      <c r="BU3298" s="34"/>
      <c r="BW3298" s="71">
        <v>130</v>
      </c>
      <c r="BX3298" s="36">
        <v>83</v>
      </c>
      <c r="BY3298" s="37">
        <v>91060</v>
      </c>
      <c r="BZ3298" s="37" t="s">
        <v>1816</v>
      </c>
      <c r="CC3298" t="s">
        <v>1786</v>
      </c>
      <c r="CD3298" t="s">
        <v>5043</v>
      </c>
      <c r="CE3298">
        <v>667602</v>
      </c>
      <c r="CF3298">
        <v>36</v>
      </c>
      <c r="CG3298" s="62"/>
      <c r="DV3298" s="31" t="s">
        <v>199</v>
      </c>
      <c r="DW3298" s="31" t="s">
        <v>206</v>
      </c>
      <c r="DX3298" s="63"/>
      <c r="DY3298" s="63"/>
      <c r="DZ3298" s="63"/>
      <c r="EA3298" s="167"/>
      <c r="EB3298" s="60"/>
      <c r="EC3298" s="60"/>
      <c r="ED3298" s="60"/>
      <c r="EE3298" s="60"/>
      <c r="EF3298" s="60"/>
      <c r="EG3298" s="60"/>
      <c r="EH3298" s="60"/>
      <c r="EI3298" s="60"/>
      <c r="EJ3298" s="60"/>
      <c r="EK3298" s="60"/>
      <c r="EL3298" s="60"/>
      <c r="EM3298" s="60"/>
      <c r="EN3298" s="60"/>
      <c r="EO3298" s="60"/>
      <c r="EP3298" s="60"/>
      <c r="EQ3298" s="60"/>
      <c r="ER3298" s="60"/>
      <c r="ES3298" s="60"/>
      <c r="ET3298" s="60"/>
      <c r="EU3298" s="60"/>
      <c r="EV3298" s="60"/>
      <c r="EW3298" s="60"/>
      <c r="EX3298" s="60"/>
      <c r="EY3298" s="60"/>
      <c r="EZ3298" s="60"/>
      <c r="FA3298" s="60"/>
      <c r="FB3298" s="60"/>
    </row>
    <row r="3299" spans="22:158" x14ac:dyDescent="0.25">
      <c r="V3299" s="1"/>
      <c r="W3299" s="33"/>
      <c r="X3299" s="33"/>
      <c r="AH3299" s="38">
        <v>100</v>
      </c>
      <c r="AI3299" s="38">
        <v>140</v>
      </c>
      <c r="AJ3299" s="38">
        <v>12350</v>
      </c>
      <c r="AK3299" s="38">
        <v>30</v>
      </c>
      <c r="AL3299" s="38">
        <v>3613658</v>
      </c>
      <c r="AM3299" s="61" t="s">
        <v>1816</v>
      </c>
      <c r="AN3299" s="61" t="s">
        <v>1690</v>
      </c>
      <c r="AO3299" s="61" t="s">
        <v>5091</v>
      </c>
      <c r="AP3299" s="61" t="s">
        <v>5036</v>
      </c>
      <c r="AQ3299" s="61" t="s">
        <v>4993</v>
      </c>
      <c r="AR3299" s="28">
        <v>1025.5999999999999</v>
      </c>
      <c r="AS3299" s="28">
        <v>0</v>
      </c>
      <c r="AT3299" s="28">
        <v>0</v>
      </c>
      <c r="AU3299" s="62"/>
      <c r="BU3299" s="34"/>
      <c r="BW3299" s="71">
        <v>130</v>
      </c>
      <c r="BX3299" s="36">
        <v>83</v>
      </c>
      <c r="BY3299" s="37">
        <v>91080</v>
      </c>
      <c r="BZ3299" s="37" t="s">
        <v>1816</v>
      </c>
      <c r="CC3299" t="s">
        <v>1786</v>
      </c>
      <c r="CD3299" t="s">
        <v>1784</v>
      </c>
      <c r="CE3299">
        <v>4770911</v>
      </c>
      <c r="CF3299">
        <v>15</v>
      </c>
      <c r="CG3299" s="62"/>
      <c r="DV3299" s="31" t="s">
        <v>199</v>
      </c>
      <c r="DW3299" s="31" t="s">
        <v>207</v>
      </c>
      <c r="DX3299" s="63"/>
      <c r="DY3299" s="63"/>
      <c r="DZ3299" s="63"/>
      <c r="EA3299" s="167"/>
      <c r="EB3299" s="60"/>
      <c r="EC3299" s="60"/>
      <c r="ED3299" s="60"/>
      <c r="EE3299" s="60"/>
      <c r="EF3299" s="60"/>
      <c r="EG3299" s="60"/>
      <c r="EH3299" s="60"/>
      <c r="EI3299" s="60"/>
      <c r="EJ3299" s="60"/>
      <c r="EK3299" s="60"/>
      <c r="EL3299" s="60"/>
      <c r="EM3299" s="60"/>
      <c r="EN3299" s="60"/>
      <c r="EO3299" s="60"/>
      <c r="EP3299" s="60"/>
      <c r="EQ3299" s="60"/>
      <c r="ER3299" s="60"/>
      <c r="ES3299" s="60"/>
      <c r="ET3299" s="60"/>
      <c r="EU3299" s="60"/>
      <c r="EV3299" s="60"/>
      <c r="EW3299" s="60"/>
      <c r="EX3299" s="60"/>
      <c r="EY3299" s="60"/>
      <c r="EZ3299" s="60"/>
      <c r="FA3299" s="60"/>
      <c r="FB3299" s="60"/>
    </row>
    <row r="3300" spans="22:158" x14ac:dyDescent="0.25">
      <c r="W3300" s="33"/>
      <c r="X3300" s="33"/>
      <c r="AH3300" s="38">
        <v>100</v>
      </c>
      <c r="AI3300" s="38">
        <v>145</v>
      </c>
      <c r="AJ3300" s="38">
        <v>10550</v>
      </c>
      <c r="AK3300" s="38">
        <v>30</v>
      </c>
      <c r="AL3300" s="38">
        <v>3613658</v>
      </c>
      <c r="AM3300" s="61" t="s">
        <v>1816</v>
      </c>
      <c r="AN3300" s="61" t="s">
        <v>1691</v>
      </c>
      <c r="AO3300" s="61" t="s">
        <v>5054</v>
      </c>
      <c r="AP3300" s="61" t="s">
        <v>5036</v>
      </c>
      <c r="AQ3300" s="61" t="s">
        <v>4993</v>
      </c>
      <c r="AR3300" s="28">
        <v>0</v>
      </c>
      <c r="AS3300" s="28">
        <v>0</v>
      </c>
      <c r="AT3300" s="28">
        <v>34</v>
      </c>
      <c r="AU3300" s="62"/>
      <c r="BU3300" s="34"/>
      <c r="BW3300" s="71">
        <v>130</v>
      </c>
      <c r="BX3300" s="36">
        <v>84</v>
      </c>
      <c r="BY3300" s="37">
        <v>91100</v>
      </c>
      <c r="BZ3300" s="37" t="s">
        <v>1816</v>
      </c>
      <c r="CC3300" t="s">
        <v>1795</v>
      </c>
      <c r="CD3300" t="s">
        <v>1796</v>
      </c>
      <c r="CE3300">
        <v>2619</v>
      </c>
      <c r="CF3300">
        <v>139</v>
      </c>
      <c r="CG3300" s="62"/>
      <c r="DV3300" s="31" t="s">
        <v>199</v>
      </c>
      <c r="DW3300" s="31" t="s">
        <v>208</v>
      </c>
      <c r="DX3300" s="63"/>
      <c r="DY3300" s="63"/>
      <c r="DZ3300" s="63"/>
      <c r="EA3300" s="167"/>
      <c r="EB3300" s="60"/>
      <c r="EC3300" s="60"/>
      <c r="ED3300" s="60"/>
      <c r="EE3300" s="60"/>
      <c r="EF3300" s="60"/>
      <c r="EG3300" s="60"/>
      <c r="EH3300" s="60"/>
      <c r="EI3300" s="60"/>
      <c r="EJ3300" s="60"/>
      <c r="EK3300" s="60"/>
      <c r="EL3300" s="60"/>
      <c r="EM3300" s="60"/>
      <c r="EN3300" s="60"/>
      <c r="EO3300" s="60"/>
      <c r="EP3300" s="60"/>
      <c r="EQ3300" s="60"/>
      <c r="ER3300" s="60"/>
      <c r="ES3300" s="60"/>
      <c r="ET3300" s="60"/>
      <c r="EU3300" s="60"/>
      <c r="EV3300" s="60"/>
      <c r="EW3300" s="60"/>
      <c r="EX3300" s="60"/>
      <c r="EY3300" s="60"/>
      <c r="EZ3300" s="60"/>
      <c r="FA3300" s="60"/>
      <c r="FB3300" s="60"/>
    </row>
    <row r="3301" spans="22:158" x14ac:dyDescent="0.25">
      <c r="W3301" s="33"/>
      <c r="X3301" s="33"/>
      <c r="AH3301" s="38">
        <v>100</v>
      </c>
      <c r="AI3301" s="38">
        <v>145</v>
      </c>
      <c r="AJ3301" s="38">
        <v>11050</v>
      </c>
      <c r="AK3301" s="38">
        <v>30</v>
      </c>
      <c r="AL3301" s="38">
        <v>3613658</v>
      </c>
      <c r="AM3301" s="61" t="s">
        <v>1816</v>
      </c>
      <c r="AN3301" s="61" t="s">
        <v>1691</v>
      </c>
      <c r="AO3301" s="61" t="s">
        <v>5064</v>
      </c>
      <c r="AP3301" s="61" t="s">
        <v>5036</v>
      </c>
      <c r="AQ3301" s="61" t="s">
        <v>4993</v>
      </c>
      <c r="AR3301" s="28">
        <v>812.9</v>
      </c>
      <c r="AS3301" s="28">
        <v>0</v>
      </c>
      <c r="AT3301" s="28">
        <v>0</v>
      </c>
      <c r="AU3301" s="62"/>
      <c r="BU3301" s="34"/>
      <c r="BW3301" s="71">
        <v>130</v>
      </c>
      <c r="BX3301" s="36">
        <v>85</v>
      </c>
      <c r="BY3301" s="37">
        <v>91120</v>
      </c>
      <c r="BZ3301" s="37" t="s">
        <v>1816</v>
      </c>
      <c r="CC3301" t="s">
        <v>1797</v>
      </c>
      <c r="CD3301" t="s">
        <v>1797</v>
      </c>
      <c r="CE3301">
        <v>293</v>
      </c>
      <c r="CF3301">
        <v>29</v>
      </c>
      <c r="CG3301" s="62"/>
      <c r="DV3301" s="31" t="s">
        <v>199</v>
      </c>
      <c r="DW3301" s="31" t="s">
        <v>208</v>
      </c>
      <c r="DX3301" s="63"/>
      <c r="DY3301" s="63"/>
      <c r="DZ3301" s="63"/>
      <c r="EA3301" s="167"/>
      <c r="EB3301" s="60"/>
      <c r="EC3301" s="60"/>
      <c r="ED3301" s="60"/>
      <c r="EE3301" s="60"/>
      <c r="EF3301" s="60"/>
      <c r="EG3301" s="60"/>
      <c r="EH3301" s="60"/>
      <c r="EI3301" s="60"/>
      <c r="EJ3301" s="60"/>
      <c r="EK3301" s="60"/>
      <c r="EL3301" s="60"/>
      <c r="EM3301" s="60"/>
      <c r="EN3301" s="60"/>
      <c r="EO3301" s="60"/>
      <c r="EP3301" s="60"/>
      <c r="EQ3301" s="60"/>
      <c r="ER3301" s="60"/>
      <c r="ES3301" s="60"/>
      <c r="ET3301" s="60"/>
      <c r="EU3301" s="60"/>
      <c r="EV3301" s="60"/>
      <c r="EW3301" s="60"/>
      <c r="EX3301" s="60"/>
      <c r="EY3301" s="60"/>
      <c r="EZ3301" s="60"/>
      <c r="FA3301" s="60"/>
      <c r="FB3301" s="60"/>
    </row>
    <row r="3302" spans="22:158" x14ac:dyDescent="0.25">
      <c r="V3302" s="1"/>
      <c r="W3302" s="33"/>
      <c r="X3302" s="33"/>
      <c r="AH3302" s="38">
        <v>100</v>
      </c>
      <c r="AI3302" s="38">
        <v>145</v>
      </c>
      <c r="AJ3302" s="38">
        <v>12750</v>
      </c>
      <c r="AK3302" s="38">
        <v>30</v>
      </c>
      <c r="AL3302" s="38">
        <v>3613658</v>
      </c>
      <c r="AM3302" s="61" t="s">
        <v>1816</v>
      </c>
      <c r="AN3302" s="61" t="s">
        <v>1691</v>
      </c>
      <c r="AO3302" s="61" t="s">
        <v>5097</v>
      </c>
      <c r="AP3302" s="61" t="s">
        <v>5036</v>
      </c>
      <c r="AQ3302" s="61" t="s">
        <v>4993</v>
      </c>
      <c r="AR3302" s="28">
        <v>1591.9</v>
      </c>
      <c r="AS3302" s="28">
        <v>0</v>
      </c>
      <c r="AT3302" s="28">
        <v>0</v>
      </c>
      <c r="AU3302" s="62"/>
      <c r="BU3302" s="34"/>
      <c r="BW3302" s="71">
        <v>130</v>
      </c>
      <c r="BX3302" s="36">
        <v>86</v>
      </c>
      <c r="BY3302" s="37">
        <v>91140</v>
      </c>
      <c r="BZ3302" s="37" t="s">
        <v>1816</v>
      </c>
      <c r="CC3302" t="s">
        <v>1787</v>
      </c>
      <c r="CD3302" t="s">
        <v>1789</v>
      </c>
      <c r="CE3302">
        <v>12205</v>
      </c>
      <c r="CF3302">
        <v>2278</v>
      </c>
      <c r="CG3302" s="62"/>
      <c r="DV3302" s="31" t="s">
        <v>199</v>
      </c>
      <c r="DW3302" s="31" t="s">
        <v>208</v>
      </c>
      <c r="DX3302" s="63"/>
      <c r="DY3302" s="63"/>
      <c r="DZ3302" s="63"/>
      <c r="EA3302" s="167"/>
      <c r="EB3302" s="60"/>
      <c r="EC3302" s="60"/>
      <c r="ED3302" s="60"/>
      <c r="EE3302" s="60"/>
      <c r="EF3302" s="60"/>
      <c r="EG3302" s="60"/>
      <c r="EH3302" s="60"/>
      <c r="EI3302" s="60"/>
      <c r="EJ3302" s="60"/>
      <c r="EK3302" s="60"/>
      <c r="EL3302" s="60"/>
      <c r="EM3302" s="60"/>
      <c r="EN3302" s="60"/>
      <c r="EO3302" s="60"/>
      <c r="EP3302" s="60"/>
      <c r="EQ3302" s="60"/>
      <c r="ER3302" s="60"/>
      <c r="ES3302" s="60"/>
      <c r="ET3302" s="60"/>
      <c r="EU3302" s="60"/>
      <c r="EV3302" s="60"/>
      <c r="EW3302" s="60"/>
      <c r="EX3302" s="60"/>
      <c r="EY3302" s="60"/>
      <c r="EZ3302" s="60"/>
      <c r="FA3302" s="60"/>
      <c r="FB3302" s="60"/>
    </row>
    <row r="3303" spans="22:158" x14ac:dyDescent="0.25">
      <c r="W3303" s="33"/>
      <c r="X3303" s="33"/>
      <c r="AH3303" s="38">
        <v>100</v>
      </c>
      <c r="AI3303" s="38">
        <v>145</v>
      </c>
      <c r="AJ3303" s="38">
        <v>16180</v>
      </c>
      <c r="AK3303" s="38">
        <v>30</v>
      </c>
      <c r="AL3303" s="38">
        <v>3613658</v>
      </c>
      <c r="AM3303" s="61" t="s">
        <v>1816</v>
      </c>
      <c r="AN3303" s="61" t="s">
        <v>1691</v>
      </c>
      <c r="AO3303" s="61" t="s">
        <v>1614</v>
      </c>
      <c r="AP3303" s="61" t="s">
        <v>5036</v>
      </c>
      <c r="AQ3303" s="61" t="s">
        <v>4993</v>
      </c>
      <c r="AR3303" s="28">
        <v>364.6</v>
      </c>
      <c r="AS3303" s="28">
        <v>615</v>
      </c>
      <c r="AT3303" s="28">
        <v>0</v>
      </c>
      <c r="AU3303" s="62"/>
      <c r="BU3303" s="34"/>
      <c r="BW3303" s="71">
        <v>130</v>
      </c>
      <c r="BX3303" s="36">
        <v>86</v>
      </c>
      <c r="BY3303" s="37">
        <v>91160</v>
      </c>
      <c r="BZ3303" s="37" t="s">
        <v>1816</v>
      </c>
      <c r="CC3303" t="s">
        <v>1787</v>
      </c>
      <c r="CD3303" t="s">
        <v>1788</v>
      </c>
      <c r="CE3303">
        <v>5038</v>
      </c>
      <c r="CF3303">
        <v>423</v>
      </c>
      <c r="CG3303" s="62"/>
      <c r="DV3303" s="31" t="s">
        <v>199</v>
      </c>
      <c r="DW3303" s="31" t="s">
        <v>208</v>
      </c>
      <c r="DX3303" s="63"/>
      <c r="DY3303" s="63"/>
      <c r="DZ3303" s="63"/>
      <c r="EA3303" s="167"/>
      <c r="EB3303" s="60"/>
      <c r="EC3303" s="60"/>
      <c r="ED3303" s="60"/>
      <c r="EE3303" s="60"/>
      <c r="EF3303" s="60"/>
      <c r="EG3303" s="60"/>
      <c r="EH3303" s="60"/>
      <c r="EI3303" s="60"/>
      <c r="EJ3303" s="60"/>
      <c r="EK3303" s="60"/>
      <c r="EL3303" s="60"/>
      <c r="EM3303" s="60"/>
      <c r="EN3303" s="60"/>
      <c r="EO3303" s="60"/>
      <c r="EP3303" s="60"/>
      <c r="EQ3303" s="60"/>
      <c r="ER3303" s="60"/>
      <c r="ES3303" s="60"/>
      <c r="ET3303" s="60"/>
      <c r="EU3303" s="60"/>
      <c r="EV3303" s="60"/>
      <c r="EW3303" s="60"/>
      <c r="EX3303" s="60"/>
      <c r="EY3303" s="60"/>
      <c r="EZ3303" s="60"/>
      <c r="FA3303" s="60"/>
      <c r="FB3303" s="60"/>
    </row>
    <row r="3304" spans="22:158" x14ac:dyDescent="0.25">
      <c r="V3304" s="1"/>
      <c r="W3304" s="33"/>
      <c r="X3304" s="33"/>
      <c r="AH3304" s="38">
        <v>100</v>
      </c>
      <c r="AI3304" s="38">
        <v>145</v>
      </c>
      <c r="AJ3304" s="38">
        <v>17250</v>
      </c>
      <c r="AK3304" s="38">
        <v>30</v>
      </c>
      <c r="AL3304" s="38">
        <v>3613658</v>
      </c>
      <c r="AM3304" s="61" t="s">
        <v>1816</v>
      </c>
      <c r="AN3304" s="61" t="s">
        <v>1691</v>
      </c>
      <c r="AO3304" s="61" t="s">
        <v>1638</v>
      </c>
      <c r="AP3304" s="61" t="s">
        <v>5036</v>
      </c>
      <c r="AQ3304" s="61" t="s">
        <v>4993</v>
      </c>
      <c r="AR3304" s="28">
        <v>0</v>
      </c>
      <c r="AS3304" s="28">
        <v>0</v>
      </c>
      <c r="AT3304" s="28">
        <v>247</v>
      </c>
      <c r="AU3304" s="62"/>
      <c r="BU3304" s="34"/>
      <c r="BW3304" s="71">
        <v>130</v>
      </c>
      <c r="BX3304" s="36">
        <v>87</v>
      </c>
      <c r="BY3304" s="37">
        <v>91180</v>
      </c>
      <c r="BZ3304" s="37" t="s">
        <v>1816</v>
      </c>
      <c r="CC3304" t="s">
        <v>1726</v>
      </c>
      <c r="CD3304" t="s">
        <v>1793</v>
      </c>
      <c r="CE3304">
        <v>9</v>
      </c>
      <c r="CF3304">
        <v>7</v>
      </c>
      <c r="CG3304" s="62"/>
      <c r="DV3304" s="31" t="s">
        <v>199</v>
      </c>
      <c r="DW3304" s="31" t="s">
        <v>208</v>
      </c>
      <c r="DX3304" s="63"/>
      <c r="DY3304" s="63"/>
      <c r="DZ3304" s="63"/>
      <c r="EA3304" s="167"/>
      <c r="EB3304" s="60"/>
      <c r="EC3304" s="60"/>
      <c r="ED3304" s="60"/>
      <c r="EE3304" s="60"/>
      <c r="EF3304" s="60"/>
      <c r="EG3304" s="60"/>
      <c r="EH3304" s="60"/>
      <c r="EI3304" s="60"/>
      <c r="EJ3304" s="60"/>
      <c r="EK3304" s="60"/>
      <c r="EL3304" s="60"/>
      <c r="EM3304" s="60"/>
      <c r="EN3304" s="60"/>
      <c r="EO3304" s="60"/>
      <c r="EP3304" s="60"/>
      <c r="EQ3304" s="60"/>
      <c r="ER3304" s="60"/>
      <c r="ES3304" s="60"/>
      <c r="ET3304" s="60"/>
      <c r="EU3304" s="60"/>
      <c r="EV3304" s="60"/>
      <c r="EW3304" s="60"/>
      <c r="EX3304" s="60"/>
      <c r="EY3304" s="60"/>
      <c r="EZ3304" s="60"/>
      <c r="FA3304" s="60"/>
      <c r="FB3304" s="60"/>
    </row>
    <row r="3305" spans="22:158" x14ac:dyDescent="0.25">
      <c r="W3305" s="33"/>
      <c r="X3305" s="33"/>
      <c r="AH3305" s="38">
        <v>100</v>
      </c>
      <c r="AI3305" s="38">
        <v>145</v>
      </c>
      <c r="AJ3305" s="38">
        <v>18710</v>
      </c>
      <c r="AK3305" s="38">
        <v>30</v>
      </c>
      <c r="AL3305" s="38">
        <v>3613658</v>
      </c>
      <c r="AM3305" s="61" t="s">
        <v>1816</v>
      </c>
      <c r="AN3305" s="61" t="s">
        <v>1691</v>
      </c>
      <c r="AO3305" s="61" t="s">
        <v>1671</v>
      </c>
      <c r="AP3305" s="61" t="s">
        <v>5036</v>
      </c>
      <c r="AQ3305" s="61" t="s">
        <v>4993</v>
      </c>
      <c r="AR3305" s="28">
        <v>13</v>
      </c>
      <c r="AS3305" s="28">
        <v>564</v>
      </c>
      <c r="AT3305" s="28">
        <v>0</v>
      </c>
      <c r="AU3305" s="62"/>
      <c r="BU3305" s="34"/>
      <c r="BW3305" s="71">
        <v>130</v>
      </c>
      <c r="BX3305" s="36">
        <v>87</v>
      </c>
      <c r="BY3305" s="37">
        <v>91190</v>
      </c>
      <c r="BZ3305" s="37" t="s">
        <v>1816</v>
      </c>
      <c r="CC3305" t="s">
        <v>1726</v>
      </c>
      <c r="CD3305" t="s">
        <v>1726</v>
      </c>
      <c r="CE3305">
        <v>8</v>
      </c>
      <c r="CF3305">
        <v>20</v>
      </c>
      <c r="CG3305" s="62"/>
      <c r="DV3305" s="31" t="s">
        <v>199</v>
      </c>
      <c r="DW3305" s="31" t="s">
        <v>208</v>
      </c>
      <c r="DX3305" s="63"/>
      <c r="DY3305" s="63"/>
      <c r="DZ3305" s="63"/>
      <c r="EA3305" s="167"/>
      <c r="EB3305" s="60"/>
      <c r="EC3305" s="60"/>
      <c r="ED3305" s="60"/>
      <c r="EE3305" s="60"/>
      <c r="EF3305" s="60"/>
      <c r="EG3305" s="60"/>
      <c r="EH3305" s="60"/>
      <c r="EI3305" s="60"/>
      <c r="EJ3305" s="60"/>
      <c r="EK3305" s="60"/>
      <c r="EL3305" s="60"/>
      <c r="EM3305" s="60"/>
      <c r="EN3305" s="60"/>
      <c r="EO3305" s="60"/>
      <c r="EP3305" s="60"/>
      <c r="EQ3305" s="60"/>
      <c r="ER3305" s="60"/>
      <c r="ES3305" s="60"/>
      <c r="ET3305" s="60"/>
      <c r="EU3305" s="60"/>
      <c r="EV3305" s="60"/>
      <c r="EW3305" s="60"/>
      <c r="EX3305" s="60"/>
      <c r="EY3305" s="60"/>
      <c r="EZ3305" s="60"/>
      <c r="FA3305" s="60"/>
      <c r="FB3305" s="60"/>
    </row>
    <row r="3306" spans="22:158" x14ac:dyDescent="0.25">
      <c r="W3306" s="33"/>
      <c r="X3306" s="33"/>
      <c r="AH3306" s="38">
        <v>100</v>
      </c>
      <c r="AI3306" s="38">
        <v>145</v>
      </c>
      <c r="AJ3306" s="38">
        <v>18750</v>
      </c>
      <c r="AK3306" s="38">
        <v>30</v>
      </c>
      <c r="AL3306" s="38">
        <v>3613658</v>
      </c>
      <c r="AM3306" s="61" t="s">
        <v>1816</v>
      </c>
      <c r="AN3306" s="61" t="s">
        <v>1691</v>
      </c>
      <c r="AO3306" s="61" t="s">
        <v>1672</v>
      </c>
      <c r="AP3306" s="61" t="s">
        <v>5036</v>
      </c>
      <c r="AQ3306" s="61" t="s">
        <v>4993</v>
      </c>
      <c r="AR3306" s="28">
        <v>327.2</v>
      </c>
      <c r="AS3306" s="28">
        <v>11541</v>
      </c>
      <c r="AT3306" s="28">
        <v>0</v>
      </c>
      <c r="AU3306" s="62"/>
      <c r="BU3306" s="34"/>
      <c r="BW3306" s="71">
        <v>130</v>
      </c>
      <c r="BX3306" s="36">
        <v>87</v>
      </c>
      <c r="BY3306" s="37">
        <v>91190</v>
      </c>
      <c r="BZ3306" s="37" t="s">
        <v>1816</v>
      </c>
      <c r="CC3306" t="s">
        <v>1726</v>
      </c>
      <c r="CD3306" t="s">
        <v>1726</v>
      </c>
      <c r="CF3306">
        <v>8</v>
      </c>
      <c r="CG3306" s="62"/>
      <c r="DV3306" s="31" t="s">
        <v>199</v>
      </c>
      <c r="DW3306" s="31" t="s">
        <v>208</v>
      </c>
      <c r="DX3306" s="63"/>
      <c r="DY3306" s="63"/>
      <c r="DZ3306" s="63"/>
      <c r="EA3306" s="167"/>
      <c r="EB3306" s="60"/>
      <c r="EC3306" s="60"/>
      <c r="ED3306" s="60"/>
      <c r="EE3306" s="60"/>
      <c r="EF3306" s="60"/>
      <c r="EG3306" s="60"/>
      <c r="EH3306" s="60"/>
      <c r="EI3306" s="60"/>
      <c r="EJ3306" s="60"/>
      <c r="EK3306" s="60"/>
      <c r="EL3306" s="60"/>
      <c r="EM3306" s="60"/>
      <c r="EN3306" s="60"/>
      <c r="EO3306" s="60"/>
      <c r="EP3306" s="60"/>
      <c r="EQ3306" s="60"/>
      <c r="ER3306" s="60"/>
      <c r="ES3306" s="60"/>
      <c r="ET3306" s="60"/>
      <c r="EU3306" s="60"/>
      <c r="EV3306" s="60"/>
      <c r="EW3306" s="60"/>
      <c r="EX3306" s="60"/>
      <c r="EY3306" s="60"/>
      <c r="EZ3306" s="60"/>
      <c r="FA3306" s="60"/>
      <c r="FB3306" s="60"/>
    </row>
    <row r="3307" spans="22:158" x14ac:dyDescent="0.25">
      <c r="V3307" s="1"/>
      <c r="W3307" s="33"/>
      <c r="X3307" s="33"/>
      <c r="AH3307" s="38">
        <v>100</v>
      </c>
      <c r="AI3307" s="38">
        <v>150</v>
      </c>
      <c r="AJ3307" s="38">
        <v>14750</v>
      </c>
      <c r="AK3307" s="38">
        <v>30</v>
      </c>
      <c r="AL3307" s="38">
        <v>3613658</v>
      </c>
      <c r="AM3307" s="61" t="s">
        <v>1816</v>
      </c>
      <c r="AN3307" s="61" t="s">
        <v>1695</v>
      </c>
      <c r="AO3307" s="61" t="s">
        <v>1583</v>
      </c>
      <c r="AP3307" s="61" t="s">
        <v>5036</v>
      </c>
      <c r="AQ3307" s="61" t="s">
        <v>4993</v>
      </c>
      <c r="AR3307" s="28">
        <v>0</v>
      </c>
      <c r="AS3307" s="28">
        <v>1094</v>
      </c>
      <c r="AT3307" s="28">
        <v>0</v>
      </c>
      <c r="AU3307" s="62"/>
      <c r="BU3307" s="34"/>
      <c r="BW3307" s="71">
        <v>130</v>
      </c>
      <c r="BX3307" s="36">
        <v>88</v>
      </c>
      <c r="BY3307" s="37">
        <v>91220</v>
      </c>
      <c r="BZ3307" s="37" t="s">
        <v>1816</v>
      </c>
      <c r="CC3307" t="s">
        <v>1684</v>
      </c>
      <c r="CD3307" t="s">
        <v>1684</v>
      </c>
      <c r="CE3307">
        <v>62184</v>
      </c>
      <c r="CF3307">
        <v>116</v>
      </c>
      <c r="CG3307" s="62"/>
      <c r="DV3307" s="31" t="s">
        <v>199</v>
      </c>
      <c r="DW3307" s="31" t="s">
        <v>209</v>
      </c>
      <c r="DX3307" s="63"/>
      <c r="DY3307" s="63"/>
      <c r="DZ3307" s="63"/>
      <c r="EA3307" s="167"/>
      <c r="EB3307" s="60"/>
      <c r="EC3307" s="60"/>
      <c r="ED3307" s="60"/>
      <c r="EE3307" s="60"/>
      <c r="EF3307" s="60"/>
      <c r="EG3307" s="60"/>
      <c r="EH3307" s="60"/>
      <c r="EI3307" s="60"/>
      <c r="EJ3307" s="60"/>
      <c r="EK3307" s="60"/>
      <c r="EL3307" s="60"/>
      <c r="EM3307" s="60"/>
      <c r="EN3307" s="60"/>
      <c r="EO3307" s="60"/>
      <c r="EP3307" s="60"/>
      <c r="EQ3307" s="60"/>
      <c r="ER3307" s="60"/>
      <c r="ES3307" s="60"/>
      <c r="ET3307" s="60"/>
      <c r="EU3307" s="60"/>
      <c r="EV3307" s="60"/>
      <c r="EW3307" s="60"/>
      <c r="EX3307" s="60"/>
      <c r="EY3307" s="60"/>
      <c r="EZ3307" s="60"/>
      <c r="FA3307" s="60"/>
      <c r="FB3307" s="60"/>
    </row>
    <row r="3308" spans="22:158" x14ac:dyDescent="0.25">
      <c r="W3308" s="33"/>
      <c r="X3308" s="33"/>
      <c r="AH3308" s="38">
        <v>100</v>
      </c>
      <c r="AI3308" s="38">
        <v>150</v>
      </c>
      <c r="AJ3308" s="38">
        <v>15550</v>
      </c>
      <c r="AK3308" s="38">
        <v>30</v>
      </c>
      <c r="AL3308" s="38">
        <v>3613658</v>
      </c>
      <c r="AM3308" s="61" t="s">
        <v>1816</v>
      </c>
      <c r="AN3308" s="61" t="s">
        <v>1695</v>
      </c>
      <c r="AO3308" s="61" t="s">
        <v>1602</v>
      </c>
      <c r="AP3308" s="61" t="s">
        <v>5036</v>
      </c>
      <c r="AQ3308" s="61" t="s">
        <v>4993</v>
      </c>
      <c r="AR3308" s="28">
        <v>0</v>
      </c>
      <c r="AS3308" s="28">
        <v>3036</v>
      </c>
      <c r="AT3308" s="28">
        <v>0</v>
      </c>
      <c r="AU3308" s="62"/>
      <c r="BU3308" s="34"/>
      <c r="BW3308" s="71">
        <v>130</v>
      </c>
      <c r="BX3308" s="36">
        <v>89</v>
      </c>
      <c r="BY3308" s="37">
        <v>91240</v>
      </c>
      <c r="BZ3308" s="37" t="s">
        <v>1816</v>
      </c>
      <c r="CC3308" t="s">
        <v>1785</v>
      </c>
      <c r="CD3308" t="s">
        <v>1785</v>
      </c>
      <c r="CE3308">
        <v>4602560</v>
      </c>
      <c r="CF3308">
        <v>2727</v>
      </c>
      <c r="CG3308" s="62"/>
      <c r="DV3308" s="31" t="s">
        <v>199</v>
      </c>
      <c r="DW3308" s="31" t="s">
        <v>209</v>
      </c>
      <c r="DX3308" s="63"/>
      <c r="DY3308" s="63"/>
      <c r="DZ3308" s="63"/>
      <c r="EA3308" s="167"/>
      <c r="EB3308" s="60"/>
      <c r="EC3308" s="60"/>
      <c r="ED3308" s="60"/>
      <c r="EE3308" s="60"/>
      <c r="EF3308" s="60"/>
      <c r="EG3308" s="60"/>
      <c r="EH3308" s="60"/>
      <c r="EI3308" s="60"/>
      <c r="EJ3308" s="60"/>
      <c r="EK3308" s="60"/>
      <c r="EL3308" s="60"/>
      <c r="EM3308" s="60"/>
      <c r="EN3308" s="60"/>
      <c r="EO3308" s="60"/>
      <c r="EP3308" s="60"/>
      <c r="EQ3308" s="60"/>
      <c r="ER3308" s="60"/>
      <c r="ES3308" s="60"/>
      <c r="ET3308" s="60"/>
      <c r="EU3308" s="60"/>
      <c r="EV3308" s="60"/>
      <c r="EW3308" s="60"/>
      <c r="EX3308" s="60"/>
      <c r="EY3308" s="60"/>
      <c r="EZ3308" s="60"/>
      <c r="FA3308" s="60"/>
      <c r="FB3308" s="60"/>
    </row>
    <row r="3309" spans="22:158" x14ac:dyDescent="0.25">
      <c r="W3309" s="33"/>
      <c r="X3309" s="33"/>
      <c r="AH3309" s="38">
        <v>100</v>
      </c>
      <c r="AI3309" s="38">
        <v>155</v>
      </c>
      <c r="AJ3309" s="38">
        <v>10300</v>
      </c>
      <c r="AK3309" s="38">
        <v>30</v>
      </c>
      <c r="AL3309" s="38">
        <v>3613658</v>
      </c>
      <c r="AM3309" s="61" t="s">
        <v>1816</v>
      </c>
      <c r="AN3309" s="61" t="s">
        <v>1686</v>
      </c>
      <c r="AO3309" s="61" t="s">
        <v>5049</v>
      </c>
      <c r="AP3309" s="61" t="s">
        <v>5036</v>
      </c>
      <c r="AQ3309" s="61" t="s">
        <v>4993</v>
      </c>
      <c r="AR3309" s="28">
        <v>0</v>
      </c>
      <c r="AS3309" s="28">
        <v>20353</v>
      </c>
      <c r="AT3309" s="28">
        <v>0</v>
      </c>
      <c r="AU3309" s="62"/>
      <c r="BU3309" s="34"/>
      <c r="BW3309" s="71">
        <v>130</v>
      </c>
      <c r="BX3309" s="36">
        <v>91</v>
      </c>
      <c r="BY3309" s="37" t="s">
        <v>1918</v>
      </c>
      <c r="BZ3309" s="37" t="s">
        <v>1816</v>
      </c>
      <c r="CC3309" t="s">
        <v>1681</v>
      </c>
      <c r="CD3309" t="s">
        <v>1681</v>
      </c>
      <c r="CE3309">
        <v>7711123</v>
      </c>
      <c r="CF3309">
        <v>7748</v>
      </c>
      <c r="CG3309" s="62"/>
      <c r="DV3309" s="31" t="s">
        <v>199</v>
      </c>
      <c r="DW3309" s="31" t="s">
        <v>210</v>
      </c>
      <c r="DX3309" s="63"/>
      <c r="DY3309" s="63"/>
      <c r="DZ3309" s="63"/>
      <c r="EA3309" s="167"/>
      <c r="EB3309" s="60"/>
      <c r="EC3309" s="60"/>
      <c r="ED3309" s="60"/>
      <c r="EE3309" s="60"/>
      <c r="EF3309" s="60"/>
      <c r="EG3309" s="60"/>
      <c r="EH3309" s="60"/>
      <c r="EI3309" s="60"/>
      <c r="EJ3309" s="60"/>
      <c r="EK3309" s="60"/>
      <c r="EL3309" s="60"/>
      <c r="EM3309" s="60"/>
      <c r="EN3309" s="60"/>
      <c r="EO3309" s="60"/>
      <c r="EP3309" s="60"/>
      <c r="EQ3309" s="60"/>
      <c r="ER3309" s="60"/>
      <c r="ES3309" s="60"/>
      <c r="ET3309" s="60"/>
      <c r="EU3309" s="60"/>
      <c r="EV3309" s="60"/>
      <c r="EW3309" s="60"/>
      <c r="EX3309" s="60"/>
      <c r="EY3309" s="60"/>
      <c r="EZ3309" s="60"/>
      <c r="FA3309" s="60"/>
      <c r="FB3309" s="60"/>
    </row>
    <row r="3310" spans="22:158" x14ac:dyDescent="0.25">
      <c r="W3310" s="33"/>
      <c r="X3310" s="33"/>
      <c r="AH3310" s="38">
        <v>100</v>
      </c>
      <c r="AI3310" s="38">
        <v>155</v>
      </c>
      <c r="AJ3310" s="38">
        <v>14250</v>
      </c>
      <c r="AK3310" s="38">
        <v>30</v>
      </c>
      <c r="AL3310" s="38">
        <v>3613658</v>
      </c>
      <c r="AM3310" s="61" t="s">
        <v>1816</v>
      </c>
      <c r="AN3310" s="61" t="s">
        <v>1686</v>
      </c>
      <c r="AO3310" s="61" t="s">
        <v>1573</v>
      </c>
      <c r="AP3310" s="61" t="s">
        <v>5036</v>
      </c>
      <c r="AQ3310" s="61" t="s">
        <v>4993</v>
      </c>
      <c r="AR3310" s="28">
        <v>0</v>
      </c>
      <c r="AS3310" s="28">
        <v>0</v>
      </c>
      <c r="AT3310" s="28">
        <v>125485</v>
      </c>
      <c r="AU3310" s="62"/>
      <c r="BU3310" s="34"/>
      <c r="BW3310" s="71">
        <v>130</v>
      </c>
      <c r="BX3310" s="36">
        <v>90</v>
      </c>
      <c r="BY3310" s="37">
        <v>91260</v>
      </c>
      <c r="BZ3310" s="37" t="s">
        <v>1816</v>
      </c>
      <c r="CC3310" t="s">
        <v>5036</v>
      </c>
      <c r="CD3310" t="s">
        <v>5036</v>
      </c>
      <c r="CE3310">
        <v>506</v>
      </c>
      <c r="CF3310">
        <v>51</v>
      </c>
      <c r="CG3310" s="62"/>
      <c r="DV3310" s="31" t="s">
        <v>199</v>
      </c>
      <c r="DW3310" s="31" t="s">
        <v>210</v>
      </c>
      <c r="DX3310" s="63"/>
      <c r="DY3310" s="63"/>
      <c r="DZ3310" s="63"/>
      <c r="EA3310" s="167"/>
      <c r="EB3310" s="60"/>
      <c r="EC3310" s="60"/>
      <c r="ED3310" s="60"/>
      <c r="EE3310" s="60"/>
      <c r="EF3310" s="60"/>
      <c r="EG3310" s="60"/>
      <c r="EH3310" s="60"/>
      <c r="EI3310" s="60"/>
      <c r="EJ3310" s="60"/>
      <c r="EK3310" s="60"/>
      <c r="EL3310" s="60"/>
      <c r="EM3310" s="60"/>
      <c r="EN3310" s="60"/>
      <c r="EO3310" s="60"/>
      <c r="EP3310" s="60"/>
      <c r="EQ3310" s="60"/>
      <c r="ER3310" s="60"/>
      <c r="ES3310" s="60"/>
      <c r="ET3310" s="60"/>
      <c r="EU3310" s="60"/>
      <c r="EV3310" s="60"/>
      <c r="EW3310" s="60"/>
      <c r="EX3310" s="60"/>
      <c r="EY3310" s="60"/>
      <c r="EZ3310" s="60"/>
      <c r="FA3310" s="60"/>
      <c r="FB3310" s="60"/>
    </row>
    <row r="3311" spans="22:158" x14ac:dyDescent="0.25">
      <c r="W3311" s="33"/>
      <c r="X3311" s="33"/>
      <c r="AH3311" s="38">
        <v>100</v>
      </c>
      <c r="AI3311" s="38">
        <v>155</v>
      </c>
      <c r="AJ3311" s="38">
        <v>17800</v>
      </c>
      <c r="AK3311" s="38">
        <v>30</v>
      </c>
      <c r="AL3311" s="38">
        <v>3613658</v>
      </c>
      <c r="AM3311" s="61" t="s">
        <v>1816</v>
      </c>
      <c r="AN3311" s="61" t="s">
        <v>1686</v>
      </c>
      <c r="AO3311" s="61" t="s">
        <v>1651</v>
      </c>
      <c r="AP3311" s="61" t="s">
        <v>5036</v>
      </c>
      <c r="AQ3311" s="61" t="s">
        <v>4993</v>
      </c>
      <c r="AR3311" s="28">
        <v>12676.3</v>
      </c>
      <c r="AS3311" s="28">
        <v>44293</v>
      </c>
      <c r="AT3311" s="28">
        <v>6595</v>
      </c>
      <c r="AU3311" s="62"/>
      <c r="BU3311" s="34"/>
      <c r="BW3311" s="71">
        <v>135</v>
      </c>
      <c r="BX3311" s="36">
        <v>81</v>
      </c>
      <c r="BY3311" s="37">
        <v>91000</v>
      </c>
      <c r="BZ3311" s="37" t="s">
        <v>1816</v>
      </c>
      <c r="CC3311" t="s">
        <v>1683</v>
      </c>
      <c r="CD3311" t="s">
        <v>1784</v>
      </c>
      <c r="CE3311">
        <v>734122</v>
      </c>
      <c r="CF3311">
        <v>3152</v>
      </c>
      <c r="CG3311" s="62"/>
      <c r="DV3311" s="31" t="s">
        <v>199</v>
      </c>
      <c r="DW3311" s="31" t="s">
        <v>210</v>
      </c>
      <c r="DX3311" s="63"/>
      <c r="DY3311" s="63"/>
      <c r="DZ3311" s="63"/>
      <c r="EA3311" s="167"/>
      <c r="EB3311" s="60"/>
      <c r="EC3311" s="60"/>
      <c r="ED3311" s="60"/>
      <c r="EE3311" s="60"/>
      <c r="EF3311" s="60"/>
      <c r="EG3311" s="60"/>
      <c r="EH3311" s="60"/>
      <c r="EI3311" s="60"/>
      <c r="EJ3311" s="60"/>
      <c r="EK3311" s="60"/>
      <c r="EL3311" s="60"/>
      <c r="EM3311" s="60"/>
      <c r="EN3311" s="60"/>
      <c r="EO3311" s="60"/>
      <c r="EP3311" s="60"/>
      <c r="EQ3311" s="60"/>
      <c r="ER3311" s="60"/>
      <c r="ES3311" s="60"/>
      <c r="ET3311" s="60"/>
      <c r="EU3311" s="60"/>
      <c r="EV3311" s="60"/>
      <c r="EW3311" s="60"/>
      <c r="EX3311" s="60"/>
      <c r="EY3311" s="60"/>
      <c r="EZ3311" s="60"/>
      <c r="FA3311" s="60"/>
      <c r="FB3311" s="60"/>
    </row>
    <row r="3312" spans="22:158" x14ac:dyDescent="0.25">
      <c r="W3312" s="33"/>
      <c r="X3312" s="33"/>
      <c r="AH3312" s="38">
        <v>100</v>
      </c>
      <c r="AI3312" s="38">
        <v>155</v>
      </c>
      <c r="AJ3312" s="38">
        <v>18200</v>
      </c>
      <c r="AK3312" s="38">
        <v>30</v>
      </c>
      <c r="AL3312" s="38">
        <v>3613658</v>
      </c>
      <c r="AM3312" s="61" t="s">
        <v>1816</v>
      </c>
      <c r="AN3312" s="61" t="s">
        <v>1686</v>
      </c>
      <c r="AO3312" s="61" t="s">
        <v>1660</v>
      </c>
      <c r="AP3312" s="61" t="s">
        <v>5036</v>
      </c>
      <c r="AQ3312" s="61" t="s">
        <v>4993</v>
      </c>
      <c r="AR3312" s="28">
        <v>2166345</v>
      </c>
      <c r="AS3312" s="28">
        <v>335776</v>
      </c>
      <c r="AT3312" s="28">
        <v>170547</v>
      </c>
      <c r="AU3312" s="62"/>
      <c r="BU3312" s="34"/>
      <c r="BW3312" s="71">
        <v>135</v>
      </c>
      <c r="BX3312" s="36">
        <v>81</v>
      </c>
      <c r="BY3312" s="37">
        <v>91010</v>
      </c>
      <c r="BZ3312" s="37" t="s">
        <v>1816</v>
      </c>
      <c r="CC3312" t="s">
        <v>1683</v>
      </c>
      <c r="CD3312" t="s">
        <v>1683</v>
      </c>
      <c r="CE3312">
        <v>740494</v>
      </c>
      <c r="CF3312">
        <v>3162</v>
      </c>
      <c r="CG3312" s="62"/>
      <c r="DV3312" s="31" t="s">
        <v>199</v>
      </c>
      <c r="DW3312" s="31" t="s">
        <v>210</v>
      </c>
      <c r="DX3312" s="63"/>
      <c r="DY3312" s="63"/>
      <c r="DZ3312" s="63"/>
      <c r="EA3312" s="167"/>
      <c r="EB3312" s="60"/>
      <c r="EC3312" s="60"/>
      <c r="ED3312" s="60"/>
      <c r="EE3312" s="60"/>
      <c r="EF3312" s="60"/>
      <c r="EG3312" s="60"/>
      <c r="EH3312" s="60"/>
      <c r="EI3312" s="60"/>
      <c r="EJ3312" s="60"/>
      <c r="EK3312" s="60"/>
      <c r="EL3312" s="60"/>
      <c r="EM3312" s="60"/>
      <c r="EN3312" s="60"/>
      <c r="EO3312" s="60"/>
      <c r="EP3312" s="60"/>
      <c r="EQ3312" s="60"/>
      <c r="ER3312" s="60"/>
      <c r="ES3312" s="60"/>
      <c r="ET3312" s="60"/>
      <c r="EU3312" s="60"/>
      <c r="EV3312" s="60"/>
      <c r="EW3312" s="60"/>
      <c r="EX3312" s="60"/>
      <c r="EY3312" s="60"/>
      <c r="EZ3312" s="60"/>
      <c r="FA3312" s="60"/>
      <c r="FB3312" s="60"/>
    </row>
    <row r="3313" spans="22:158" x14ac:dyDescent="0.25">
      <c r="V3313" s="1"/>
      <c r="W3313" s="33"/>
      <c r="X3313" s="33"/>
      <c r="AH3313" s="38">
        <v>100</v>
      </c>
      <c r="AI3313" s="38">
        <v>160</v>
      </c>
      <c r="AJ3313" s="38">
        <v>11700</v>
      </c>
      <c r="AK3313" s="38">
        <v>30</v>
      </c>
      <c r="AL3313" s="38">
        <v>3613658</v>
      </c>
      <c r="AM3313" s="61" t="s">
        <v>1816</v>
      </c>
      <c r="AN3313" s="61" t="s">
        <v>1694</v>
      </c>
      <c r="AO3313" s="61" t="s">
        <v>5077</v>
      </c>
      <c r="AP3313" s="61" t="s">
        <v>5036</v>
      </c>
      <c r="AQ3313" s="61" t="s">
        <v>4993</v>
      </c>
      <c r="AR3313" s="28">
        <v>28.7</v>
      </c>
      <c r="AS3313" s="28">
        <v>0</v>
      </c>
      <c r="AT3313" s="28">
        <v>0</v>
      </c>
      <c r="AU3313" s="62"/>
      <c r="BU3313" s="34"/>
      <c r="BW3313" s="71">
        <v>135</v>
      </c>
      <c r="BX3313" s="36">
        <v>82</v>
      </c>
      <c r="BY3313" s="37">
        <v>91020</v>
      </c>
      <c r="BZ3313" s="37" t="s">
        <v>1816</v>
      </c>
      <c r="CC3313" t="s">
        <v>1790</v>
      </c>
      <c r="CD3313" t="s">
        <v>1792</v>
      </c>
      <c r="CE3313">
        <v>1419407</v>
      </c>
      <c r="CF3313">
        <v>2660</v>
      </c>
      <c r="CG3313" s="62"/>
      <c r="DV3313" s="31" t="s">
        <v>199</v>
      </c>
      <c r="DW3313" s="31" t="s">
        <v>211</v>
      </c>
      <c r="DX3313" s="63"/>
      <c r="DY3313" s="63"/>
      <c r="DZ3313" s="63"/>
      <c r="EA3313" s="167"/>
      <c r="EB3313" s="60"/>
      <c r="EC3313" s="60"/>
      <c r="ED3313" s="60"/>
      <c r="EE3313" s="60"/>
      <c r="EF3313" s="60"/>
      <c r="EG3313" s="60"/>
      <c r="EH3313" s="60"/>
      <c r="EI3313" s="60"/>
      <c r="EJ3313" s="60"/>
      <c r="EK3313" s="60"/>
      <c r="EL3313" s="60"/>
      <c r="EM3313" s="60"/>
      <c r="EN3313" s="60"/>
      <c r="EO3313" s="60"/>
      <c r="EP3313" s="60"/>
      <c r="EQ3313" s="60"/>
      <c r="ER3313" s="60"/>
      <c r="ES3313" s="60"/>
      <c r="ET3313" s="60"/>
      <c r="EU3313" s="60"/>
      <c r="EV3313" s="60"/>
      <c r="EW3313" s="60"/>
      <c r="EX3313" s="60"/>
      <c r="EY3313" s="60"/>
      <c r="EZ3313" s="60"/>
      <c r="FA3313" s="60"/>
      <c r="FB3313" s="60"/>
    </row>
    <row r="3314" spans="22:158" x14ac:dyDescent="0.25">
      <c r="W3314" s="33"/>
      <c r="X3314" s="33"/>
      <c r="AH3314" s="38">
        <v>100</v>
      </c>
      <c r="AI3314" s="38">
        <v>105</v>
      </c>
      <c r="AJ3314" s="38">
        <v>10500</v>
      </c>
      <c r="AK3314" s="38">
        <v>30</v>
      </c>
      <c r="AL3314" s="38">
        <v>3614058</v>
      </c>
      <c r="AM3314" s="61" t="s">
        <v>1816</v>
      </c>
      <c r="AN3314" s="61" t="s">
        <v>1688</v>
      </c>
      <c r="AO3314" s="61" t="s">
        <v>5053</v>
      </c>
      <c r="AP3314" s="61" t="s">
        <v>5036</v>
      </c>
      <c r="AQ3314" s="61" t="s">
        <v>1733</v>
      </c>
      <c r="AR3314" s="28">
        <v>22683.3</v>
      </c>
      <c r="AS3314" s="28">
        <v>0</v>
      </c>
      <c r="AT3314" s="28">
        <v>0</v>
      </c>
      <c r="AU3314" s="62"/>
      <c r="BU3314" s="34"/>
      <c r="BW3314" s="71">
        <v>135</v>
      </c>
      <c r="BX3314" s="36">
        <v>82</v>
      </c>
      <c r="BY3314" s="37">
        <v>91040</v>
      </c>
      <c r="BZ3314" s="37" t="s">
        <v>1816</v>
      </c>
      <c r="CC3314" t="s">
        <v>1790</v>
      </c>
      <c r="CD3314" t="s">
        <v>1791</v>
      </c>
      <c r="CE3314">
        <v>110160</v>
      </c>
      <c r="CF3314">
        <v>402</v>
      </c>
      <c r="CG3314" s="62"/>
      <c r="DV3314" s="31" t="s">
        <v>212</v>
      </c>
      <c r="DW3314" s="31" t="s">
        <v>213</v>
      </c>
      <c r="DX3314" s="63"/>
      <c r="DY3314" s="63"/>
      <c r="DZ3314" s="63"/>
      <c r="EA3314" s="167"/>
      <c r="EB3314" s="60"/>
      <c r="EC3314" s="60"/>
      <c r="ED3314" s="60"/>
      <c r="EE3314" s="60"/>
      <c r="EF3314" s="60"/>
      <c r="EG3314" s="60"/>
      <c r="EH3314" s="60"/>
      <c r="EI3314" s="60"/>
      <c r="EJ3314" s="60"/>
      <c r="EK3314" s="60"/>
      <c r="EL3314" s="60"/>
      <c r="EM3314" s="60"/>
      <c r="EN3314" s="60"/>
      <c r="EO3314" s="60"/>
      <c r="EP3314" s="60"/>
      <c r="EQ3314" s="60"/>
      <c r="ER3314" s="60"/>
      <c r="ES3314" s="60"/>
      <c r="ET3314" s="60"/>
      <c r="EU3314" s="60"/>
      <c r="EV3314" s="60"/>
      <c r="EW3314" s="60"/>
      <c r="EX3314" s="60"/>
      <c r="EY3314" s="60"/>
      <c r="EZ3314" s="60"/>
      <c r="FA3314" s="60"/>
      <c r="FB3314" s="60"/>
    </row>
    <row r="3315" spans="22:158" x14ac:dyDescent="0.25">
      <c r="W3315" s="33"/>
      <c r="X3315" s="33"/>
      <c r="AH3315" s="38">
        <v>100</v>
      </c>
      <c r="AI3315" s="38">
        <v>105</v>
      </c>
      <c r="AJ3315" s="38">
        <v>10750</v>
      </c>
      <c r="AK3315" s="38">
        <v>30</v>
      </c>
      <c r="AL3315" s="38">
        <v>3614058</v>
      </c>
      <c r="AM3315" s="61" t="s">
        <v>1816</v>
      </c>
      <c r="AN3315" s="61" t="s">
        <v>1688</v>
      </c>
      <c r="AO3315" s="61" t="s">
        <v>5058</v>
      </c>
      <c r="AP3315" s="61" t="s">
        <v>5036</v>
      </c>
      <c r="AQ3315" s="61" t="s">
        <v>1733</v>
      </c>
      <c r="AR3315" s="28">
        <v>33990.5</v>
      </c>
      <c r="AS3315" s="28">
        <v>0</v>
      </c>
      <c r="AT3315" s="28">
        <v>0</v>
      </c>
      <c r="AU3315" s="62"/>
      <c r="BU3315" s="34"/>
      <c r="BW3315" s="71">
        <v>135</v>
      </c>
      <c r="BX3315" s="36">
        <v>83</v>
      </c>
      <c r="BY3315" s="37">
        <v>91060</v>
      </c>
      <c r="BZ3315" s="37" t="s">
        <v>1816</v>
      </c>
      <c r="CC3315" t="s">
        <v>1786</v>
      </c>
      <c r="CD3315" t="s">
        <v>5043</v>
      </c>
      <c r="CE3315">
        <v>15784</v>
      </c>
      <c r="CF3315">
        <v>14</v>
      </c>
      <c r="CG3315" s="62"/>
      <c r="DV3315" s="31" t="s">
        <v>212</v>
      </c>
      <c r="DW3315" s="31" t="s">
        <v>213</v>
      </c>
      <c r="DX3315" s="63"/>
      <c r="DY3315" s="63"/>
      <c r="DZ3315" s="63"/>
      <c r="EA3315" s="167"/>
      <c r="EB3315" s="60"/>
      <c r="EC3315" s="60"/>
      <c r="ED3315" s="60"/>
      <c r="EE3315" s="60"/>
      <c r="EF3315" s="60"/>
      <c r="EG3315" s="60"/>
      <c r="EH3315" s="60"/>
      <c r="EI3315" s="60"/>
      <c r="EJ3315" s="60"/>
      <c r="EK3315" s="60"/>
      <c r="EL3315" s="60"/>
      <c r="EM3315" s="60"/>
      <c r="EN3315" s="60"/>
      <c r="EO3315" s="60"/>
      <c r="EP3315" s="60"/>
      <c r="EQ3315" s="60"/>
      <c r="ER3315" s="60"/>
      <c r="ES3315" s="60"/>
      <c r="ET3315" s="60"/>
      <c r="EU3315" s="60"/>
      <c r="EV3315" s="60"/>
      <c r="EW3315" s="60"/>
      <c r="EX3315" s="60"/>
      <c r="EY3315" s="60"/>
      <c r="EZ3315" s="60"/>
      <c r="FA3315" s="60"/>
      <c r="FB3315" s="60"/>
    </row>
    <row r="3316" spans="22:158" x14ac:dyDescent="0.25">
      <c r="V3316" s="1"/>
      <c r="W3316" s="33"/>
      <c r="X3316" s="33"/>
      <c r="AH3316" s="38">
        <v>100</v>
      </c>
      <c r="AI3316" s="38">
        <v>105</v>
      </c>
      <c r="AJ3316" s="38">
        <v>11450</v>
      </c>
      <c r="AK3316" s="38">
        <v>30</v>
      </c>
      <c r="AL3316" s="38">
        <v>3614058</v>
      </c>
      <c r="AM3316" s="61" t="s">
        <v>1816</v>
      </c>
      <c r="AN3316" s="61" t="s">
        <v>1688</v>
      </c>
      <c r="AO3316" s="61" t="s">
        <v>5072</v>
      </c>
      <c r="AP3316" s="61" t="s">
        <v>5036</v>
      </c>
      <c r="AQ3316" s="61" t="s">
        <v>1733</v>
      </c>
      <c r="AR3316" s="28">
        <v>16995.2</v>
      </c>
      <c r="AS3316" s="28">
        <v>38675</v>
      </c>
      <c r="AT3316" s="28">
        <v>0</v>
      </c>
      <c r="AU3316" s="62"/>
      <c r="BU3316" s="34"/>
      <c r="BW3316" s="71">
        <v>135</v>
      </c>
      <c r="BX3316" s="36">
        <v>83</v>
      </c>
      <c r="BY3316" s="37">
        <v>91080</v>
      </c>
      <c r="BZ3316" s="37" t="s">
        <v>1816</v>
      </c>
      <c r="CC3316" t="s">
        <v>1786</v>
      </c>
      <c r="CD3316" t="s">
        <v>1784</v>
      </c>
      <c r="CE3316">
        <v>63867</v>
      </c>
      <c r="CF3316">
        <v>2</v>
      </c>
      <c r="CG3316" s="62"/>
      <c r="DV3316" s="31" t="s">
        <v>212</v>
      </c>
      <c r="DW3316" s="31" t="s">
        <v>213</v>
      </c>
      <c r="DX3316" s="63"/>
      <c r="DY3316" s="63"/>
      <c r="DZ3316" s="63"/>
      <c r="EA3316" s="167"/>
      <c r="EB3316" s="60"/>
      <c r="EC3316" s="60"/>
      <c r="ED3316" s="60"/>
      <c r="EE3316" s="60"/>
      <c r="EF3316" s="60"/>
      <c r="EG3316" s="60"/>
      <c r="EH3316" s="60"/>
      <c r="EI3316" s="60"/>
      <c r="EJ3316" s="60"/>
      <c r="EK3316" s="60"/>
      <c r="EL3316" s="60"/>
      <c r="EM3316" s="60"/>
      <c r="EN3316" s="60"/>
      <c r="EO3316" s="60"/>
      <c r="EP3316" s="60"/>
      <c r="EQ3316" s="60"/>
      <c r="ER3316" s="60"/>
      <c r="ES3316" s="60"/>
      <c r="ET3316" s="60"/>
      <c r="EU3316" s="60"/>
      <c r="EV3316" s="60"/>
      <c r="EW3316" s="60"/>
      <c r="EX3316" s="60"/>
      <c r="EY3316" s="60"/>
      <c r="EZ3316" s="60"/>
      <c r="FA3316" s="60"/>
      <c r="FB3316" s="60"/>
    </row>
    <row r="3317" spans="22:158" x14ac:dyDescent="0.25">
      <c r="W3317" s="33"/>
      <c r="X3317" s="33"/>
      <c r="AH3317" s="38">
        <v>100</v>
      </c>
      <c r="AI3317" s="38">
        <v>105</v>
      </c>
      <c r="AJ3317" s="38">
        <v>13100</v>
      </c>
      <c r="AK3317" s="38">
        <v>30</v>
      </c>
      <c r="AL3317" s="38">
        <v>3614058</v>
      </c>
      <c r="AM3317" s="61" t="s">
        <v>1816</v>
      </c>
      <c r="AN3317" s="61" t="s">
        <v>1688</v>
      </c>
      <c r="AO3317" s="61" t="s">
        <v>5104</v>
      </c>
      <c r="AP3317" s="61" t="s">
        <v>5036</v>
      </c>
      <c r="AQ3317" s="61" t="s">
        <v>1733</v>
      </c>
      <c r="AR3317" s="28">
        <v>1085.7</v>
      </c>
      <c r="AS3317" s="28">
        <v>0</v>
      </c>
      <c r="AT3317" s="28">
        <v>0</v>
      </c>
      <c r="AU3317" s="62"/>
      <c r="BU3317" s="34"/>
      <c r="BW3317" s="71">
        <v>135</v>
      </c>
      <c r="BX3317" s="36">
        <v>84</v>
      </c>
      <c r="BY3317" s="37">
        <v>91100</v>
      </c>
      <c r="BZ3317" s="37" t="s">
        <v>1816</v>
      </c>
      <c r="CC3317" t="s">
        <v>1795</v>
      </c>
      <c r="CD3317" t="s">
        <v>1796</v>
      </c>
      <c r="CE3317">
        <v>1609</v>
      </c>
      <c r="CF3317">
        <v>97</v>
      </c>
      <c r="CG3317" s="62"/>
      <c r="DV3317" s="31" t="s">
        <v>212</v>
      </c>
      <c r="DW3317" s="31" t="s">
        <v>213</v>
      </c>
      <c r="DX3317" s="63"/>
      <c r="DY3317" s="63"/>
      <c r="DZ3317" s="63"/>
      <c r="EA3317" s="167"/>
      <c r="EB3317" s="60"/>
      <c r="EC3317" s="60"/>
      <c r="ED3317" s="60"/>
      <c r="EE3317" s="60"/>
      <c r="EF3317" s="60"/>
      <c r="EG3317" s="60"/>
      <c r="EH3317" s="60"/>
      <c r="EI3317" s="60"/>
      <c r="EJ3317" s="60"/>
      <c r="EK3317" s="60"/>
      <c r="EL3317" s="60"/>
      <c r="EM3317" s="60"/>
      <c r="EN3317" s="60"/>
      <c r="EO3317" s="60"/>
      <c r="EP3317" s="60"/>
      <c r="EQ3317" s="60"/>
      <c r="ER3317" s="60"/>
      <c r="ES3317" s="60"/>
      <c r="ET3317" s="60"/>
      <c r="EU3317" s="60"/>
      <c r="EV3317" s="60"/>
      <c r="EW3317" s="60"/>
      <c r="EX3317" s="60"/>
      <c r="EY3317" s="60"/>
      <c r="EZ3317" s="60"/>
      <c r="FA3317" s="60"/>
      <c r="FB3317" s="60"/>
    </row>
    <row r="3318" spans="22:158" x14ac:dyDescent="0.25">
      <c r="W3318" s="33"/>
      <c r="X3318" s="33"/>
      <c r="AH3318" s="38">
        <v>100</v>
      </c>
      <c r="AI3318" s="38">
        <v>105</v>
      </c>
      <c r="AJ3318" s="38">
        <v>13800</v>
      </c>
      <c r="AK3318" s="38">
        <v>30</v>
      </c>
      <c r="AL3318" s="38">
        <v>3614058</v>
      </c>
      <c r="AM3318" s="61" t="s">
        <v>1816</v>
      </c>
      <c r="AN3318" s="61" t="s">
        <v>1688</v>
      </c>
      <c r="AO3318" s="61" t="s">
        <v>5120</v>
      </c>
      <c r="AP3318" s="61" t="s">
        <v>5036</v>
      </c>
      <c r="AQ3318" s="61" t="s">
        <v>1733</v>
      </c>
      <c r="AR3318" s="28">
        <v>736850.3</v>
      </c>
      <c r="AS3318" s="28">
        <v>14152</v>
      </c>
      <c r="AT3318" s="28">
        <v>0</v>
      </c>
      <c r="AU3318" s="62"/>
      <c r="BU3318" s="34"/>
      <c r="BW3318" s="71">
        <v>135</v>
      </c>
      <c r="BX3318" s="36">
        <v>85</v>
      </c>
      <c r="BY3318" s="37">
        <v>91120</v>
      </c>
      <c r="BZ3318" s="37" t="s">
        <v>1816</v>
      </c>
      <c r="CC3318" t="s">
        <v>1797</v>
      </c>
      <c r="CD3318" t="s">
        <v>1797</v>
      </c>
      <c r="CE3318">
        <v>3460</v>
      </c>
      <c r="CF3318">
        <v>101</v>
      </c>
      <c r="CG3318" s="62"/>
      <c r="DV3318" s="31" t="s">
        <v>212</v>
      </c>
      <c r="DW3318" s="31" t="s">
        <v>213</v>
      </c>
      <c r="DX3318" s="63"/>
      <c r="DY3318" s="63"/>
      <c r="DZ3318" s="63"/>
      <c r="EA3318" s="167"/>
      <c r="EB3318" s="60"/>
      <c r="EC3318" s="60"/>
      <c r="ED3318" s="60"/>
      <c r="EE3318" s="60"/>
      <c r="EF3318" s="60"/>
      <c r="EG3318" s="60"/>
      <c r="EH3318" s="60"/>
      <c r="EI3318" s="60"/>
      <c r="EJ3318" s="60"/>
      <c r="EK3318" s="60"/>
      <c r="EL3318" s="60"/>
      <c r="EM3318" s="60"/>
      <c r="EN3318" s="60"/>
      <c r="EO3318" s="60"/>
      <c r="EP3318" s="60"/>
      <c r="EQ3318" s="60"/>
      <c r="ER3318" s="60"/>
      <c r="ES3318" s="60"/>
      <c r="ET3318" s="60"/>
      <c r="EU3318" s="60"/>
      <c r="EV3318" s="60"/>
      <c r="EW3318" s="60"/>
      <c r="EX3318" s="60"/>
      <c r="EY3318" s="60"/>
      <c r="EZ3318" s="60"/>
      <c r="FA3318" s="60"/>
      <c r="FB3318" s="60"/>
    </row>
    <row r="3319" spans="22:158" x14ac:dyDescent="0.25">
      <c r="W3319" s="33"/>
      <c r="X3319" s="33"/>
      <c r="AH3319" s="38">
        <v>100</v>
      </c>
      <c r="AI3319" s="38">
        <v>105</v>
      </c>
      <c r="AJ3319" s="38">
        <v>14000</v>
      </c>
      <c r="AK3319" s="38">
        <v>30</v>
      </c>
      <c r="AL3319" s="38">
        <v>3614058</v>
      </c>
      <c r="AM3319" s="61" t="s">
        <v>1816</v>
      </c>
      <c r="AN3319" s="61" t="s">
        <v>1688</v>
      </c>
      <c r="AO3319" s="61" t="s">
        <v>5124</v>
      </c>
      <c r="AP3319" s="61" t="s">
        <v>5036</v>
      </c>
      <c r="AQ3319" s="61" t="s">
        <v>1733</v>
      </c>
      <c r="AR3319" s="28">
        <v>4556.5</v>
      </c>
      <c r="AS3319" s="28">
        <v>0</v>
      </c>
      <c r="AT3319" s="28">
        <v>0</v>
      </c>
      <c r="AU3319" s="62"/>
      <c r="BU3319" s="34"/>
      <c r="BW3319" s="71">
        <v>135</v>
      </c>
      <c r="BX3319" s="36">
        <v>86</v>
      </c>
      <c r="BY3319" s="37">
        <v>91140</v>
      </c>
      <c r="BZ3319" s="37" t="s">
        <v>1816</v>
      </c>
      <c r="CC3319" t="s">
        <v>1787</v>
      </c>
      <c r="CD3319" t="s">
        <v>1789</v>
      </c>
      <c r="CE3319">
        <v>4060</v>
      </c>
      <c r="CF3319">
        <v>808</v>
      </c>
      <c r="CG3319" s="62"/>
      <c r="DV3319" s="31" t="s">
        <v>212</v>
      </c>
      <c r="DW3319" s="31" t="s">
        <v>213</v>
      </c>
      <c r="DX3319" s="63"/>
      <c r="DY3319" s="63"/>
      <c r="DZ3319" s="63"/>
      <c r="EA3319" s="167"/>
      <c r="EB3319" s="60"/>
      <c r="EC3319" s="60"/>
      <c r="ED3319" s="60"/>
      <c r="EE3319" s="60"/>
      <c r="EF3319" s="60"/>
      <c r="EG3319" s="60"/>
      <c r="EH3319" s="60"/>
      <c r="EI3319" s="60"/>
      <c r="EJ3319" s="60"/>
      <c r="EK3319" s="60"/>
      <c r="EL3319" s="60"/>
      <c r="EM3319" s="60"/>
      <c r="EN3319" s="60"/>
      <c r="EO3319" s="60"/>
      <c r="EP3319" s="60"/>
      <c r="EQ3319" s="60"/>
      <c r="ER3319" s="60"/>
      <c r="ES3319" s="60"/>
      <c r="ET3319" s="60"/>
      <c r="EU3319" s="60"/>
      <c r="EV3319" s="60"/>
      <c r="EW3319" s="60"/>
      <c r="EX3319" s="60"/>
      <c r="EY3319" s="60"/>
      <c r="EZ3319" s="60"/>
      <c r="FA3319" s="60"/>
      <c r="FB3319" s="60"/>
    </row>
    <row r="3320" spans="22:158" x14ac:dyDescent="0.25">
      <c r="W3320" s="33"/>
      <c r="X3320" s="33"/>
      <c r="AH3320" s="38">
        <v>100</v>
      </c>
      <c r="AI3320" s="38">
        <v>105</v>
      </c>
      <c r="AJ3320" s="38">
        <v>14900</v>
      </c>
      <c r="AK3320" s="38">
        <v>30</v>
      </c>
      <c r="AL3320" s="38">
        <v>3614058</v>
      </c>
      <c r="AM3320" s="61" t="s">
        <v>1816</v>
      </c>
      <c r="AN3320" s="61" t="s">
        <v>1688</v>
      </c>
      <c r="AO3320" s="61" t="s">
        <v>1587</v>
      </c>
      <c r="AP3320" s="61" t="s">
        <v>5036</v>
      </c>
      <c r="AQ3320" s="61" t="s">
        <v>1733</v>
      </c>
      <c r="AR3320" s="28">
        <v>18580.900000000001</v>
      </c>
      <c r="AS3320" s="28">
        <v>12701</v>
      </c>
      <c r="AT3320" s="28">
        <v>0</v>
      </c>
      <c r="AU3320" s="62"/>
      <c r="BU3320" s="34"/>
      <c r="BW3320" s="71">
        <v>135</v>
      </c>
      <c r="BX3320" s="36">
        <v>86</v>
      </c>
      <c r="BY3320" s="37">
        <v>91160</v>
      </c>
      <c r="BZ3320" s="37" t="s">
        <v>1816</v>
      </c>
      <c r="CC3320" t="s">
        <v>1787</v>
      </c>
      <c r="CD3320" t="s">
        <v>1788</v>
      </c>
      <c r="CE3320">
        <v>1988</v>
      </c>
      <c r="CF3320">
        <v>166</v>
      </c>
      <c r="CG3320" s="62"/>
      <c r="DV3320" s="31" t="s">
        <v>212</v>
      </c>
      <c r="DW3320" s="31" t="s">
        <v>213</v>
      </c>
      <c r="DX3320" s="63"/>
      <c r="DY3320" s="63"/>
      <c r="DZ3320" s="63"/>
      <c r="EA3320" s="167"/>
      <c r="EB3320" s="60"/>
      <c r="EC3320" s="60"/>
      <c r="ED3320" s="60"/>
      <c r="EE3320" s="60"/>
      <c r="EF3320" s="60"/>
      <c r="EG3320" s="60"/>
      <c r="EH3320" s="60"/>
      <c r="EI3320" s="60"/>
      <c r="EJ3320" s="60"/>
      <c r="EK3320" s="60"/>
      <c r="EL3320" s="60"/>
      <c r="EM3320" s="60"/>
      <c r="EN3320" s="60"/>
      <c r="EO3320" s="60"/>
      <c r="EP3320" s="60"/>
      <c r="EQ3320" s="60"/>
      <c r="ER3320" s="60"/>
      <c r="ES3320" s="60"/>
      <c r="ET3320" s="60"/>
      <c r="EU3320" s="60"/>
      <c r="EV3320" s="60"/>
      <c r="EW3320" s="60"/>
      <c r="EX3320" s="60"/>
      <c r="EY3320" s="60"/>
      <c r="EZ3320" s="60"/>
      <c r="FA3320" s="60"/>
      <c r="FB3320" s="60"/>
    </row>
    <row r="3321" spans="22:158" x14ac:dyDescent="0.25">
      <c r="W3321" s="33"/>
      <c r="X3321" s="33"/>
      <c r="AH3321" s="38">
        <v>100</v>
      </c>
      <c r="AI3321" s="38">
        <v>105</v>
      </c>
      <c r="AJ3321" s="38">
        <v>16350</v>
      </c>
      <c r="AK3321" s="38">
        <v>30</v>
      </c>
      <c r="AL3321" s="38">
        <v>3614058</v>
      </c>
      <c r="AM3321" s="61" t="s">
        <v>1816</v>
      </c>
      <c r="AN3321" s="61" t="s">
        <v>1688</v>
      </c>
      <c r="AO3321" s="61" t="s">
        <v>1618</v>
      </c>
      <c r="AP3321" s="61" t="s">
        <v>5036</v>
      </c>
      <c r="AQ3321" s="61" t="s">
        <v>1733</v>
      </c>
      <c r="AR3321" s="28">
        <v>89368.799999999988</v>
      </c>
      <c r="AS3321" s="28">
        <v>0</v>
      </c>
      <c r="AT3321" s="28">
        <v>0</v>
      </c>
      <c r="AU3321" s="62"/>
      <c r="BU3321" s="34"/>
      <c r="BW3321" s="71">
        <v>135</v>
      </c>
      <c r="BX3321" s="36">
        <v>87</v>
      </c>
      <c r="BY3321" s="37">
        <v>91180</v>
      </c>
      <c r="BZ3321" s="37" t="s">
        <v>1816</v>
      </c>
      <c r="CC3321" t="s">
        <v>1726</v>
      </c>
      <c r="CD3321" t="s">
        <v>1793</v>
      </c>
      <c r="CE3321">
        <v>8</v>
      </c>
      <c r="CF3321">
        <v>8</v>
      </c>
      <c r="CG3321" s="62"/>
      <c r="DV3321" s="31" t="s">
        <v>212</v>
      </c>
      <c r="DW3321" s="31" t="s">
        <v>213</v>
      </c>
      <c r="DX3321" s="63"/>
      <c r="DY3321" s="63"/>
      <c r="DZ3321" s="63"/>
      <c r="EA3321" s="167"/>
      <c r="EB3321" s="60"/>
      <c r="EC3321" s="60"/>
      <c r="ED3321" s="60"/>
      <c r="EE3321" s="60"/>
      <c r="EF3321" s="60"/>
      <c r="EG3321" s="60"/>
      <c r="EH3321" s="60"/>
      <c r="EI3321" s="60"/>
      <c r="EJ3321" s="60"/>
      <c r="EK3321" s="60"/>
      <c r="EL3321" s="60"/>
      <c r="EM3321" s="60"/>
      <c r="EN3321" s="60"/>
      <c r="EO3321" s="60"/>
      <c r="EP3321" s="60"/>
      <c r="EQ3321" s="60"/>
      <c r="ER3321" s="60"/>
      <c r="ES3321" s="60"/>
      <c r="ET3321" s="60"/>
      <c r="EU3321" s="60"/>
      <c r="EV3321" s="60"/>
      <c r="EW3321" s="60"/>
      <c r="EX3321" s="60"/>
      <c r="EY3321" s="60"/>
      <c r="EZ3321" s="60"/>
      <c r="FA3321" s="60"/>
      <c r="FB3321" s="60"/>
    </row>
    <row r="3322" spans="22:158" x14ac:dyDescent="0.25">
      <c r="W3322" s="33"/>
      <c r="X3322" s="33"/>
      <c r="AH3322" s="38">
        <v>100</v>
      </c>
      <c r="AI3322" s="38">
        <v>105</v>
      </c>
      <c r="AJ3322" s="38">
        <v>18400</v>
      </c>
      <c r="AK3322" s="38">
        <v>30</v>
      </c>
      <c r="AL3322" s="38">
        <v>3614058</v>
      </c>
      <c r="AM3322" s="61" t="s">
        <v>1816</v>
      </c>
      <c r="AN3322" s="61" t="s">
        <v>1688</v>
      </c>
      <c r="AO3322" s="61" t="s">
        <v>1664</v>
      </c>
      <c r="AP3322" s="61" t="s">
        <v>5036</v>
      </c>
      <c r="AQ3322" s="61" t="s">
        <v>1733</v>
      </c>
      <c r="AR3322" s="28">
        <v>214048.3</v>
      </c>
      <c r="AS3322" s="28">
        <v>0</v>
      </c>
      <c r="AT3322" s="28">
        <v>0</v>
      </c>
      <c r="AU3322" s="62"/>
      <c r="BU3322" s="34"/>
      <c r="BW3322" s="71">
        <v>135</v>
      </c>
      <c r="BX3322" s="36">
        <v>87</v>
      </c>
      <c r="BY3322" s="37">
        <v>91190</v>
      </c>
      <c r="BZ3322" s="37" t="s">
        <v>1816</v>
      </c>
      <c r="CC3322" t="s">
        <v>1726</v>
      </c>
      <c r="CD3322" t="s">
        <v>1726</v>
      </c>
      <c r="CE3322">
        <v>128</v>
      </c>
      <c r="CF3322">
        <v>18</v>
      </c>
      <c r="CG3322" s="62"/>
      <c r="DV3322" s="31" t="s">
        <v>212</v>
      </c>
      <c r="DW3322" s="31" t="s">
        <v>213</v>
      </c>
      <c r="DX3322" s="63"/>
      <c r="DY3322" s="63"/>
      <c r="DZ3322" s="63"/>
      <c r="EA3322" s="167"/>
      <c r="EB3322" s="60"/>
      <c r="EC3322" s="60"/>
      <c r="ED3322" s="60"/>
      <c r="EE3322" s="60"/>
      <c r="EF3322" s="60"/>
      <c r="EG3322" s="60"/>
      <c r="EH3322" s="60"/>
      <c r="EI3322" s="60"/>
      <c r="EJ3322" s="60"/>
      <c r="EK3322" s="60"/>
      <c r="EL3322" s="60"/>
      <c r="EM3322" s="60"/>
      <c r="EN3322" s="60"/>
      <c r="EO3322" s="60"/>
      <c r="EP3322" s="60"/>
      <c r="EQ3322" s="60"/>
      <c r="ER3322" s="60"/>
      <c r="ES3322" s="60"/>
      <c r="ET3322" s="60"/>
      <c r="EU3322" s="60"/>
      <c r="EV3322" s="60"/>
      <c r="EW3322" s="60"/>
      <c r="EX3322" s="60"/>
      <c r="EY3322" s="60"/>
      <c r="EZ3322" s="60"/>
      <c r="FA3322" s="60"/>
      <c r="FB3322" s="60"/>
    </row>
    <row r="3323" spans="22:158" x14ac:dyDescent="0.25">
      <c r="W3323" s="33"/>
      <c r="X3323" s="33"/>
      <c r="AH3323" s="38">
        <v>100</v>
      </c>
      <c r="AI3323" s="38">
        <v>105</v>
      </c>
      <c r="AJ3323" s="38">
        <v>18550</v>
      </c>
      <c r="AK3323" s="38">
        <v>30</v>
      </c>
      <c r="AL3323" s="38">
        <v>3614058</v>
      </c>
      <c r="AM3323" s="61" t="s">
        <v>1816</v>
      </c>
      <c r="AN3323" s="61" t="s">
        <v>1688</v>
      </c>
      <c r="AO3323" s="61" t="s">
        <v>1667</v>
      </c>
      <c r="AP3323" s="61" t="s">
        <v>5036</v>
      </c>
      <c r="AQ3323" s="61" t="s">
        <v>1733</v>
      </c>
      <c r="AR3323" s="28">
        <v>2187.6</v>
      </c>
      <c r="AS3323" s="28">
        <v>0</v>
      </c>
      <c r="AT3323" s="28">
        <v>0</v>
      </c>
      <c r="AU3323" s="62"/>
      <c r="BU3323" s="34"/>
      <c r="BW3323" s="71">
        <v>135</v>
      </c>
      <c r="BX3323" s="36">
        <v>87</v>
      </c>
      <c r="BY3323" s="37">
        <v>91190</v>
      </c>
      <c r="BZ3323" s="37" t="s">
        <v>1816</v>
      </c>
      <c r="CC3323" t="s">
        <v>1726</v>
      </c>
      <c r="CD3323" t="s">
        <v>1726</v>
      </c>
      <c r="CF3323">
        <v>3</v>
      </c>
      <c r="CG3323" s="62"/>
      <c r="DV3323" s="31" t="s">
        <v>212</v>
      </c>
      <c r="DW3323" s="31" t="s">
        <v>213</v>
      </c>
      <c r="DX3323" s="63"/>
      <c r="DY3323" s="63"/>
      <c r="DZ3323" s="63"/>
      <c r="EA3323" s="167"/>
      <c r="EB3323" s="60"/>
      <c r="EC3323" s="60"/>
      <c r="ED3323" s="60"/>
      <c r="EE3323" s="60"/>
      <c r="EF3323" s="60"/>
      <c r="EG3323" s="60"/>
      <c r="EH3323" s="60"/>
      <c r="EI3323" s="60"/>
      <c r="EJ3323" s="60"/>
      <c r="EK3323" s="60"/>
      <c r="EL3323" s="60"/>
      <c r="EM3323" s="60"/>
      <c r="EN3323" s="60"/>
      <c r="EO3323" s="60"/>
      <c r="EP3323" s="60"/>
      <c r="EQ3323" s="60"/>
      <c r="ER3323" s="60"/>
      <c r="ES3323" s="60"/>
      <c r="ET3323" s="60"/>
      <c r="EU3323" s="60"/>
      <c r="EV3323" s="60"/>
      <c r="EW3323" s="60"/>
      <c r="EX3323" s="60"/>
      <c r="EY3323" s="60"/>
      <c r="EZ3323" s="60"/>
      <c r="FA3323" s="60"/>
      <c r="FB3323" s="60"/>
    </row>
    <row r="3324" spans="22:158" x14ac:dyDescent="0.25">
      <c r="W3324" s="33"/>
      <c r="X3324" s="33"/>
      <c r="AH3324" s="38">
        <v>100</v>
      </c>
      <c r="AI3324" s="38">
        <v>110</v>
      </c>
      <c r="AJ3324" s="38">
        <v>11720</v>
      </c>
      <c r="AK3324" s="38">
        <v>30</v>
      </c>
      <c r="AL3324" s="38">
        <v>3614058</v>
      </c>
      <c r="AM3324" s="61" t="s">
        <v>1816</v>
      </c>
      <c r="AN3324" s="61" t="s">
        <v>1696</v>
      </c>
      <c r="AO3324" s="61" t="s">
        <v>5078</v>
      </c>
      <c r="AP3324" s="61" t="s">
        <v>5036</v>
      </c>
      <c r="AQ3324" s="61" t="s">
        <v>1733</v>
      </c>
      <c r="AR3324" s="28">
        <v>6933.2</v>
      </c>
      <c r="AS3324" s="28">
        <v>0</v>
      </c>
      <c r="AT3324" s="28">
        <v>0</v>
      </c>
      <c r="AU3324" s="62"/>
      <c r="BU3324" s="34"/>
      <c r="BW3324" s="71">
        <v>135</v>
      </c>
      <c r="BX3324" s="36">
        <v>88</v>
      </c>
      <c r="BY3324" s="37">
        <v>91220</v>
      </c>
      <c r="BZ3324" s="37" t="s">
        <v>1816</v>
      </c>
      <c r="CC3324" t="s">
        <v>1684</v>
      </c>
      <c r="CD3324" t="s">
        <v>1684</v>
      </c>
      <c r="CE3324">
        <v>20857</v>
      </c>
      <c r="CF3324">
        <v>85</v>
      </c>
      <c r="CG3324" s="62"/>
      <c r="DV3324" s="31" t="s">
        <v>212</v>
      </c>
      <c r="DW3324" s="31" t="s">
        <v>214</v>
      </c>
      <c r="DX3324" s="63"/>
      <c r="DY3324" s="63"/>
      <c r="DZ3324" s="63"/>
      <c r="EA3324" s="167"/>
      <c r="EB3324" s="60"/>
      <c r="EC3324" s="60"/>
      <c r="ED3324" s="60"/>
      <c r="EE3324" s="60"/>
      <c r="EF3324" s="60"/>
      <c r="EG3324" s="60"/>
      <c r="EH3324" s="60"/>
      <c r="EI3324" s="60"/>
      <c r="EJ3324" s="60"/>
      <c r="EK3324" s="60"/>
      <c r="EL3324" s="60"/>
      <c r="EM3324" s="60"/>
      <c r="EN3324" s="60"/>
      <c r="EO3324" s="60"/>
      <c r="EP3324" s="60"/>
      <c r="EQ3324" s="60"/>
      <c r="ER3324" s="60"/>
      <c r="ES3324" s="60"/>
      <c r="ET3324" s="60"/>
      <c r="EU3324" s="60"/>
      <c r="EV3324" s="60"/>
      <c r="EW3324" s="60"/>
      <c r="EX3324" s="60"/>
      <c r="EY3324" s="60"/>
      <c r="EZ3324" s="60"/>
      <c r="FA3324" s="60"/>
      <c r="FB3324" s="60"/>
    </row>
    <row r="3325" spans="22:158" x14ac:dyDescent="0.25">
      <c r="V3325" s="1"/>
      <c r="W3325" s="33"/>
      <c r="X3325" s="33"/>
      <c r="AH3325" s="38">
        <v>100</v>
      </c>
      <c r="AI3325" s="38">
        <v>110</v>
      </c>
      <c r="AJ3325" s="38">
        <v>15050</v>
      </c>
      <c r="AK3325" s="38">
        <v>30</v>
      </c>
      <c r="AL3325" s="38">
        <v>3614058</v>
      </c>
      <c r="AM3325" s="61" t="s">
        <v>1816</v>
      </c>
      <c r="AN3325" s="61" t="s">
        <v>1696</v>
      </c>
      <c r="AO3325" s="61" t="s">
        <v>1591</v>
      </c>
      <c r="AP3325" s="61" t="s">
        <v>5036</v>
      </c>
      <c r="AQ3325" s="61" t="s">
        <v>1733</v>
      </c>
      <c r="AR3325" s="28">
        <v>146542.79999999999</v>
      </c>
      <c r="AS3325" s="28">
        <v>0</v>
      </c>
      <c r="AT3325" s="28">
        <v>34592</v>
      </c>
      <c r="AU3325" s="62"/>
      <c r="BU3325" s="34"/>
      <c r="BW3325" s="71">
        <v>135</v>
      </c>
      <c r="BX3325" s="36">
        <v>89</v>
      </c>
      <c r="BY3325" s="37">
        <v>91240</v>
      </c>
      <c r="BZ3325" s="37" t="s">
        <v>1816</v>
      </c>
      <c r="CC3325" t="s">
        <v>1785</v>
      </c>
      <c r="CD3325" t="s">
        <v>1785</v>
      </c>
      <c r="CE3325">
        <v>5780487</v>
      </c>
      <c r="CF3325">
        <v>2795</v>
      </c>
      <c r="CG3325" s="62"/>
      <c r="DV3325" s="31" t="s">
        <v>212</v>
      </c>
      <c r="DW3325" s="31" t="s">
        <v>214</v>
      </c>
      <c r="DX3325" s="63"/>
      <c r="DY3325" s="63"/>
      <c r="DZ3325" s="63"/>
      <c r="EA3325" s="167"/>
      <c r="EB3325" s="60"/>
      <c r="EC3325" s="60"/>
      <c r="ED3325" s="60"/>
      <c r="EE3325" s="60"/>
      <c r="EF3325" s="60"/>
      <c r="EG3325" s="60"/>
      <c r="EH3325" s="60"/>
      <c r="EI3325" s="60"/>
      <c r="EJ3325" s="60"/>
      <c r="EK3325" s="60"/>
      <c r="EL3325" s="60"/>
      <c r="EM3325" s="60"/>
      <c r="EN3325" s="60"/>
      <c r="EO3325" s="60"/>
      <c r="EP3325" s="60"/>
      <c r="EQ3325" s="60"/>
      <c r="ER3325" s="60"/>
      <c r="ES3325" s="60"/>
      <c r="ET3325" s="60"/>
      <c r="EU3325" s="60"/>
      <c r="EV3325" s="60"/>
      <c r="EW3325" s="60"/>
      <c r="EX3325" s="60"/>
      <c r="EY3325" s="60"/>
      <c r="EZ3325" s="60"/>
      <c r="FA3325" s="60"/>
      <c r="FB3325" s="60"/>
    </row>
    <row r="3326" spans="22:158" x14ac:dyDescent="0.25">
      <c r="W3326" s="33"/>
      <c r="X3326" s="33"/>
      <c r="AH3326" s="38">
        <v>100</v>
      </c>
      <c r="AI3326" s="38">
        <v>110</v>
      </c>
      <c r="AJ3326" s="38">
        <v>16400</v>
      </c>
      <c r="AK3326" s="38">
        <v>30</v>
      </c>
      <c r="AL3326" s="38">
        <v>3614058</v>
      </c>
      <c r="AM3326" s="61" t="s">
        <v>1816</v>
      </c>
      <c r="AN3326" s="61" t="s">
        <v>1696</v>
      </c>
      <c r="AO3326" s="61" t="s">
        <v>1620</v>
      </c>
      <c r="AP3326" s="61" t="s">
        <v>5036</v>
      </c>
      <c r="AQ3326" s="61" t="s">
        <v>1733</v>
      </c>
      <c r="AR3326" s="28">
        <v>13828.8</v>
      </c>
      <c r="AS3326" s="28">
        <v>0</v>
      </c>
      <c r="AT3326" s="28">
        <v>0</v>
      </c>
      <c r="AU3326" s="62"/>
      <c r="BU3326" s="34"/>
      <c r="BW3326" s="71">
        <v>135</v>
      </c>
      <c r="BX3326" s="36">
        <v>91</v>
      </c>
      <c r="BY3326" s="37" t="s">
        <v>1918</v>
      </c>
      <c r="BZ3326" s="37" t="s">
        <v>1816</v>
      </c>
      <c r="CC3326" t="s">
        <v>1681</v>
      </c>
      <c r="CD3326" t="s">
        <v>1681</v>
      </c>
      <c r="CE3326">
        <v>16769105</v>
      </c>
      <c r="CF3326">
        <v>4894</v>
      </c>
      <c r="CG3326" s="62"/>
      <c r="DV3326" s="31" t="s">
        <v>212</v>
      </c>
      <c r="DW3326" s="31" t="s">
        <v>214</v>
      </c>
      <c r="DX3326" s="63"/>
      <c r="DY3326" s="63"/>
      <c r="DZ3326" s="63"/>
      <c r="EA3326" s="167"/>
      <c r="EB3326" s="60"/>
      <c r="EC3326" s="60"/>
      <c r="ED3326" s="60"/>
      <c r="EE3326" s="60"/>
      <c r="EF3326" s="60"/>
      <c r="EG3326" s="60"/>
      <c r="EH3326" s="60"/>
      <c r="EI3326" s="60"/>
      <c r="EJ3326" s="60"/>
      <c r="EK3326" s="60"/>
      <c r="EL3326" s="60"/>
      <c r="EM3326" s="60"/>
      <c r="EN3326" s="60"/>
      <c r="EO3326" s="60"/>
      <c r="EP3326" s="60"/>
      <c r="EQ3326" s="60"/>
      <c r="ER3326" s="60"/>
      <c r="ES3326" s="60"/>
      <c r="ET3326" s="60"/>
      <c r="EU3326" s="60"/>
      <c r="EV3326" s="60"/>
      <c r="EW3326" s="60"/>
      <c r="EX3326" s="60"/>
      <c r="EY3326" s="60"/>
      <c r="EZ3326" s="60"/>
      <c r="FA3326" s="60"/>
      <c r="FB3326" s="60"/>
    </row>
    <row r="3327" spans="22:158" x14ac:dyDescent="0.25">
      <c r="W3327" s="33"/>
      <c r="X3327" s="33"/>
      <c r="AH3327" s="38">
        <v>100</v>
      </c>
      <c r="AI3327" s="38">
        <v>110</v>
      </c>
      <c r="AJ3327" s="38">
        <v>17000</v>
      </c>
      <c r="AK3327" s="38">
        <v>30</v>
      </c>
      <c r="AL3327" s="38">
        <v>3614058</v>
      </c>
      <c r="AM3327" s="61" t="s">
        <v>1816</v>
      </c>
      <c r="AN3327" s="61" t="s">
        <v>1696</v>
      </c>
      <c r="AO3327" s="61" t="s">
        <v>1633</v>
      </c>
      <c r="AP3327" s="61" t="s">
        <v>5036</v>
      </c>
      <c r="AQ3327" s="61" t="s">
        <v>1733</v>
      </c>
      <c r="AR3327" s="28">
        <v>43752.7</v>
      </c>
      <c r="AS3327" s="28">
        <v>0</v>
      </c>
      <c r="AT3327" s="28">
        <v>0</v>
      </c>
      <c r="AU3327" s="62"/>
      <c r="BU3327" s="34"/>
      <c r="BW3327" s="71">
        <v>135</v>
      </c>
      <c r="BX3327" s="36">
        <v>90</v>
      </c>
      <c r="BY3327" s="37">
        <v>91260</v>
      </c>
      <c r="BZ3327" s="37" t="s">
        <v>1816</v>
      </c>
      <c r="CC3327" t="s">
        <v>5036</v>
      </c>
      <c r="CD3327" t="s">
        <v>5036</v>
      </c>
      <c r="CE3327">
        <v>348</v>
      </c>
      <c r="CF3327">
        <v>23</v>
      </c>
      <c r="CG3327" s="62"/>
      <c r="DV3327" s="31" t="s">
        <v>212</v>
      </c>
      <c r="DW3327" s="31" t="s">
        <v>214</v>
      </c>
      <c r="DX3327" s="63"/>
      <c r="DY3327" s="63"/>
      <c r="DZ3327" s="63"/>
      <c r="EA3327" s="167"/>
      <c r="EB3327" s="60"/>
      <c r="EC3327" s="60"/>
      <c r="ED3327" s="60"/>
      <c r="EE3327" s="60"/>
      <c r="EF3327" s="60"/>
      <c r="EG3327" s="60"/>
      <c r="EH3327" s="60"/>
      <c r="EI3327" s="60"/>
      <c r="EJ3327" s="60"/>
      <c r="EK3327" s="60"/>
      <c r="EL3327" s="60"/>
      <c r="EM3327" s="60"/>
      <c r="EN3327" s="60"/>
      <c r="EO3327" s="60"/>
      <c r="EP3327" s="60"/>
      <c r="EQ3327" s="60"/>
      <c r="ER3327" s="60"/>
      <c r="ES3327" s="60"/>
      <c r="ET3327" s="60"/>
      <c r="EU3327" s="60"/>
      <c r="EV3327" s="60"/>
      <c r="EW3327" s="60"/>
      <c r="EX3327" s="60"/>
      <c r="EY3327" s="60"/>
      <c r="EZ3327" s="60"/>
      <c r="FA3327" s="60"/>
      <c r="FB3327" s="60"/>
    </row>
    <row r="3328" spans="22:158" x14ac:dyDescent="0.25">
      <c r="W3328" s="33"/>
      <c r="X3328" s="33"/>
      <c r="AH3328" s="38">
        <v>100</v>
      </c>
      <c r="AI3328" s="38">
        <v>120</v>
      </c>
      <c r="AJ3328" s="38">
        <v>14550</v>
      </c>
      <c r="AK3328" s="38">
        <v>30</v>
      </c>
      <c r="AL3328" s="38">
        <v>3614058</v>
      </c>
      <c r="AM3328" s="61" t="s">
        <v>1816</v>
      </c>
      <c r="AN3328" s="61" t="s">
        <v>1689</v>
      </c>
      <c r="AO3328" s="61" t="s">
        <v>1579</v>
      </c>
      <c r="AP3328" s="61" t="s">
        <v>5036</v>
      </c>
      <c r="AQ3328" s="61" t="s">
        <v>1733</v>
      </c>
      <c r="AR3328" s="28">
        <v>1092.0999999999999</v>
      </c>
      <c r="AS3328" s="28">
        <v>0</v>
      </c>
      <c r="AT3328" s="28">
        <v>0</v>
      </c>
      <c r="AU3328" s="62"/>
      <c r="BU3328" s="34"/>
      <c r="BW3328" s="71">
        <v>140</v>
      </c>
      <c r="BX3328" s="36">
        <v>81</v>
      </c>
      <c r="BY3328" s="37">
        <v>91000</v>
      </c>
      <c r="BZ3328" s="37" t="s">
        <v>1816</v>
      </c>
      <c r="CC3328" t="s">
        <v>1683</v>
      </c>
      <c r="CD3328" t="s">
        <v>1784</v>
      </c>
      <c r="CE3328">
        <v>576595</v>
      </c>
      <c r="CF3328">
        <v>3471</v>
      </c>
      <c r="CG3328" s="62"/>
      <c r="DV3328" s="31" t="s">
        <v>212</v>
      </c>
      <c r="DW3328" s="31" t="s">
        <v>215</v>
      </c>
      <c r="DX3328" s="63"/>
      <c r="DY3328" s="63"/>
      <c r="DZ3328" s="63"/>
      <c r="EA3328" s="167"/>
      <c r="EB3328" s="60"/>
      <c r="EC3328" s="60"/>
      <c r="ED3328" s="60"/>
      <c r="EE3328" s="60"/>
      <c r="EF3328" s="60"/>
      <c r="EG3328" s="60"/>
      <c r="EH3328" s="60"/>
      <c r="EI3328" s="60"/>
      <c r="EJ3328" s="60"/>
      <c r="EK3328" s="60"/>
      <c r="EL3328" s="60"/>
      <c r="EM3328" s="60"/>
      <c r="EN3328" s="60"/>
      <c r="EO3328" s="60"/>
      <c r="EP3328" s="60"/>
      <c r="EQ3328" s="60"/>
      <c r="ER3328" s="60"/>
      <c r="ES3328" s="60"/>
      <c r="ET3328" s="60"/>
      <c r="EU3328" s="60"/>
      <c r="EV3328" s="60"/>
      <c r="EW3328" s="60"/>
      <c r="EX3328" s="60"/>
      <c r="EY3328" s="60"/>
      <c r="EZ3328" s="60"/>
      <c r="FA3328" s="60"/>
      <c r="FB3328" s="60"/>
    </row>
    <row r="3329" spans="22:158" x14ac:dyDescent="0.25">
      <c r="V3329" s="1"/>
      <c r="W3329" s="33"/>
      <c r="X3329" s="33"/>
      <c r="AH3329" s="38">
        <v>100</v>
      </c>
      <c r="AI3329" s="38">
        <v>120</v>
      </c>
      <c r="AJ3329" s="38">
        <v>17550</v>
      </c>
      <c r="AK3329" s="38">
        <v>30</v>
      </c>
      <c r="AL3329" s="38">
        <v>3614058</v>
      </c>
      <c r="AM3329" s="61" t="s">
        <v>1816</v>
      </c>
      <c r="AN3329" s="61" t="s">
        <v>1689</v>
      </c>
      <c r="AO3329" s="61" t="s">
        <v>1645</v>
      </c>
      <c r="AP3329" s="61" t="s">
        <v>5036</v>
      </c>
      <c r="AQ3329" s="61" t="s">
        <v>1733</v>
      </c>
      <c r="AR3329" s="28">
        <v>28248.7</v>
      </c>
      <c r="AS3329" s="28">
        <v>0</v>
      </c>
      <c r="AT3329" s="28">
        <v>13411</v>
      </c>
      <c r="AU3329" s="62"/>
      <c r="BU3329" s="34"/>
      <c r="BW3329" s="71">
        <v>140</v>
      </c>
      <c r="BX3329" s="36">
        <v>81</v>
      </c>
      <c r="BY3329" s="37">
        <v>91010</v>
      </c>
      <c r="BZ3329" s="37" t="s">
        <v>1816</v>
      </c>
      <c r="CC3329" t="s">
        <v>1683</v>
      </c>
      <c r="CD3329" t="s">
        <v>1683</v>
      </c>
      <c r="CE3329">
        <v>590628</v>
      </c>
      <c r="CF3329">
        <v>3492</v>
      </c>
      <c r="CG3329" s="62"/>
      <c r="DV3329" s="31" t="s">
        <v>212</v>
      </c>
      <c r="DW3329" s="31" t="s">
        <v>215</v>
      </c>
      <c r="DX3329" s="63"/>
      <c r="DY3329" s="63"/>
      <c r="DZ3329" s="63"/>
      <c r="EA3329" s="167"/>
      <c r="EB3329" s="60"/>
      <c r="EC3329" s="60"/>
      <c r="ED3329" s="60"/>
      <c r="EE3329" s="60"/>
      <c r="EF3329" s="60"/>
      <c r="EG3329" s="60"/>
      <c r="EH3329" s="60"/>
      <c r="EI3329" s="60"/>
      <c r="EJ3329" s="60"/>
      <c r="EK3329" s="60"/>
      <c r="EL3329" s="60"/>
      <c r="EM3329" s="60"/>
      <c r="EN3329" s="60"/>
      <c r="EO3329" s="60"/>
      <c r="EP3329" s="60"/>
      <c r="EQ3329" s="60"/>
      <c r="ER3329" s="60"/>
      <c r="ES3329" s="60"/>
      <c r="ET3329" s="60"/>
      <c r="EU3329" s="60"/>
      <c r="EV3329" s="60"/>
      <c r="EW3329" s="60"/>
      <c r="EX3329" s="60"/>
      <c r="EY3329" s="60"/>
      <c r="EZ3329" s="60"/>
      <c r="FA3329" s="60"/>
      <c r="FB3329" s="60"/>
    </row>
    <row r="3330" spans="22:158" x14ac:dyDescent="0.25">
      <c r="W3330" s="33"/>
      <c r="X3330" s="33"/>
      <c r="AH3330" s="38">
        <v>100</v>
      </c>
      <c r="AI3330" s="38">
        <v>125</v>
      </c>
      <c r="AJ3330" s="38">
        <v>11730</v>
      </c>
      <c r="AK3330" s="38">
        <v>30</v>
      </c>
      <c r="AL3330" s="38">
        <v>3614058</v>
      </c>
      <c r="AM3330" s="61" t="s">
        <v>1816</v>
      </c>
      <c r="AN3330" s="61" t="s">
        <v>1692</v>
      </c>
      <c r="AO3330" s="61" t="s">
        <v>5079</v>
      </c>
      <c r="AP3330" s="61" t="s">
        <v>5036</v>
      </c>
      <c r="AQ3330" s="61" t="s">
        <v>1733</v>
      </c>
      <c r="AR3330" s="28">
        <v>3913</v>
      </c>
      <c r="AS3330" s="28">
        <v>0</v>
      </c>
      <c r="AT3330" s="28">
        <v>0</v>
      </c>
      <c r="AU3330" s="62"/>
      <c r="BU3330" s="34"/>
      <c r="BW3330" s="71">
        <v>140</v>
      </c>
      <c r="BX3330" s="36">
        <v>82</v>
      </c>
      <c r="BY3330" s="37">
        <v>91020</v>
      </c>
      <c r="BZ3330" s="37" t="s">
        <v>1816</v>
      </c>
      <c r="CC3330" t="s">
        <v>1790</v>
      </c>
      <c r="CD3330" t="s">
        <v>1792</v>
      </c>
      <c r="CE3330">
        <v>1221502</v>
      </c>
      <c r="CF3330">
        <v>3351</v>
      </c>
      <c r="CG3330" s="62"/>
      <c r="DV3330" s="31" t="s">
        <v>212</v>
      </c>
      <c r="DW3330" s="31" t="s">
        <v>216</v>
      </c>
      <c r="DX3330" s="63"/>
      <c r="DY3330" s="63"/>
      <c r="DZ3330" s="63"/>
      <c r="EA3330" s="167"/>
      <c r="EB3330" s="60"/>
      <c r="EC3330" s="60"/>
      <c r="ED3330" s="60"/>
      <c r="EE3330" s="60"/>
      <c r="EF3330" s="60"/>
      <c r="EG3330" s="60"/>
      <c r="EH3330" s="60"/>
      <c r="EI3330" s="60"/>
      <c r="EJ3330" s="60"/>
      <c r="EK3330" s="60"/>
      <c r="EL3330" s="60"/>
      <c r="EM3330" s="60"/>
      <c r="EN3330" s="60"/>
      <c r="EO3330" s="60"/>
      <c r="EP3330" s="60"/>
      <c r="EQ3330" s="60"/>
      <c r="ER3330" s="60"/>
      <c r="ES3330" s="60"/>
      <c r="ET3330" s="60"/>
      <c r="EU3330" s="60"/>
      <c r="EV3330" s="60"/>
      <c r="EW3330" s="60"/>
      <c r="EX3330" s="60"/>
      <c r="EY3330" s="60"/>
      <c r="EZ3330" s="60"/>
      <c r="FA3330" s="60"/>
      <c r="FB3330" s="60"/>
    </row>
    <row r="3331" spans="22:158" x14ac:dyDescent="0.25">
      <c r="W3331" s="33"/>
      <c r="X3331" s="33"/>
      <c r="AH3331" s="38">
        <v>100</v>
      </c>
      <c r="AI3331" s="38">
        <v>125</v>
      </c>
      <c r="AJ3331" s="38">
        <v>11800</v>
      </c>
      <c r="AK3331" s="38">
        <v>30</v>
      </c>
      <c r="AL3331" s="38">
        <v>3614058</v>
      </c>
      <c r="AM3331" s="61" t="s">
        <v>1816</v>
      </c>
      <c r="AN3331" s="61" t="s">
        <v>1692</v>
      </c>
      <c r="AO3331" s="61" t="s">
        <v>5081</v>
      </c>
      <c r="AP3331" s="61" t="s">
        <v>5036</v>
      </c>
      <c r="AQ3331" s="61" t="s">
        <v>1733</v>
      </c>
      <c r="AR3331" s="28">
        <v>99883.6</v>
      </c>
      <c r="AS3331" s="28">
        <v>0</v>
      </c>
      <c r="AT3331" s="28">
        <v>0</v>
      </c>
      <c r="AU3331" s="62"/>
      <c r="BU3331" s="34"/>
      <c r="BW3331" s="71">
        <v>140</v>
      </c>
      <c r="BX3331" s="36">
        <v>82</v>
      </c>
      <c r="BY3331" s="37">
        <v>91040</v>
      </c>
      <c r="BZ3331" s="37" t="s">
        <v>1816</v>
      </c>
      <c r="CC3331" t="s">
        <v>1790</v>
      </c>
      <c r="CD3331" t="s">
        <v>1791</v>
      </c>
      <c r="CE3331">
        <v>54653</v>
      </c>
      <c r="CF3331">
        <v>550</v>
      </c>
      <c r="CG3331" s="62"/>
      <c r="DV3331" s="31" t="s">
        <v>212</v>
      </c>
      <c r="DW3331" s="31" t="s">
        <v>216</v>
      </c>
      <c r="DX3331" s="63"/>
      <c r="DY3331" s="63"/>
      <c r="DZ3331" s="63"/>
      <c r="EA3331" s="167"/>
      <c r="EB3331" s="60"/>
      <c r="EC3331" s="60"/>
      <c r="ED3331" s="60"/>
      <c r="EE3331" s="60"/>
      <c r="EF3331" s="60"/>
      <c r="EG3331" s="60"/>
      <c r="EH3331" s="60"/>
      <c r="EI3331" s="60"/>
      <c r="EJ3331" s="60"/>
      <c r="EK3331" s="60"/>
      <c r="EL3331" s="60"/>
      <c r="EM3331" s="60"/>
      <c r="EN3331" s="60"/>
      <c r="EO3331" s="60"/>
      <c r="EP3331" s="60"/>
      <c r="EQ3331" s="60"/>
      <c r="ER3331" s="60"/>
      <c r="ES3331" s="60"/>
      <c r="ET3331" s="60"/>
      <c r="EU3331" s="60"/>
      <c r="EV3331" s="60"/>
      <c r="EW3331" s="60"/>
      <c r="EX3331" s="60"/>
      <c r="EY3331" s="60"/>
      <c r="EZ3331" s="60"/>
      <c r="FA3331" s="60"/>
      <c r="FB3331" s="60"/>
    </row>
    <row r="3332" spans="22:158" x14ac:dyDescent="0.25">
      <c r="V3332" s="1"/>
      <c r="W3332" s="33"/>
      <c r="X3332" s="33"/>
      <c r="AH3332" s="38">
        <v>100</v>
      </c>
      <c r="AI3332" s="38">
        <v>125</v>
      </c>
      <c r="AJ3332" s="38">
        <v>13350</v>
      </c>
      <c r="AK3332" s="38">
        <v>30</v>
      </c>
      <c r="AL3332" s="38">
        <v>3614058</v>
      </c>
      <c r="AM3332" s="61" t="s">
        <v>1816</v>
      </c>
      <c r="AN3332" s="61" t="s">
        <v>1692</v>
      </c>
      <c r="AO3332" s="61" t="s">
        <v>5109</v>
      </c>
      <c r="AP3332" s="61" t="s">
        <v>5036</v>
      </c>
      <c r="AQ3332" s="61" t="s">
        <v>1733</v>
      </c>
      <c r="AR3332" s="28">
        <v>3017.4</v>
      </c>
      <c r="AS3332" s="28">
        <v>20354</v>
      </c>
      <c r="AT3332" s="28">
        <v>0</v>
      </c>
      <c r="AU3332" s="62"/>
      <c r="BU3332" s="34"/>
      <c r="BW3332" s="71">
        <v>140</v>
      </c>
      <c r="BX3332" s="36">
        <v>83</v>
      </c>
      <c r="BY3332" s="37">
        <v>91060</v>
      </c>
      <c r="BZ3332" s="37" t="s">
        <v>1816</v>
      </c>
      <c r="CC3332" t="s">
        <v>1786</v>
      </c>
      <c r="CD3332" t="s">
        <v>5043</v>
      </c>
      <c r="CE3332">
        <v>114530</v>
      </c>
      <c r="CF3332">
        <v>22</v>
      </c>
      <c r="CG3332" s="62"/>
      <c r="DV3332" s="31" t="s">
        <v>212</v>
      </c>
      <c r="DW3332" s="31" t="s">
        <v>216</v>
      </c>
      <c r="DX3332" s="63"/>
      <c r="DY3332" s="63"/>
      <c r="DZ3332" s="63"/>
      <c r="EA3332" s="167"/>
      <c r="EB3332" s="60"/>
      <c r="EC3332" s="60"/>
      <c r="ED3332" s="60"/>
      <c r="EE3332" s="60"/>
      <c r="EF3332" s="60"/>
      <c r="EG3332" s="60"/>
      <c r="EH3332" s="60"/>
      <c r="EI3332" s="60"/>
      <c r="EJ3332" s="60"/>
      <c r="EK3332" s="60"/>
      <c r="EL3332" s="60"/>
      <c r="EM3332" s="60"/>
      <c r="EN3332" s="60"/>
      <c r="EO3332" s="60"/>
      <c r="EP3332" s="60"/>
      <c r="EQ3332" s="60"/>
      <c r="ER3332" s="60"/>
      <c r="ES3332" s="60"/>
      <c r="ET3332" s="60"/>
      <c r="EU3332" s="60"/>
      <c r="EV3332" s="60"/>
      <c r="EW3332" s="60"/>
      <c r="EX3332" s="60"/>
      <c r="EY3332" s="60"/>
      <c r="EZ3332" s="60"/>
      <c r="FA3332" s="60"/>
      <c r="FB3332" s="60"/>
    </row>
    <row r="3333" spans="22:158" x14ac:dyDescent="0.25">
      <c r="W3333" s="33"/>
      <c r="X3333" s="33"/>
      <c r="AH3333" s="38">
        <v>100</v>
      </c>
      <c r="AI3333" s="38">
        <v>125</v>
      </c>
      <c r="AJ3333" s="38">
        <v>14350</v>
      </c>
      <c r="AK3333" s="38">
        <v>30</v>
      </c>
      <c r="AL3333" s="38">
        <v>3614058</v>
      </c>
      <c r="AM3333" s="61" t="s">
        <v>1816</v>
      </c>
      <c r="AN3333" s="61" t="s">
        <v>1692</v>
      </c>
      <c r="AO3333" s="61" t="s">
        <v>1575</v>
      </c>
      <c r="AP3333" s="61" t="s">
        <v>5036</v>
      </c>
      <c r="AQ3333" s="61" t="s">
        <v>1733</v>
      </c>
      <c r="AR3333" s="28">
        <v>75378.8</v>
      </c>
      <c r="AS3333" s="28">
        <v>0</v>
      </c>
      <c r="AT3333" s="28">
        <v>0</v>
      </c>
      <c r="AU3333" s="62"/>
      <c r="BU3333" s="34"/>
      <c r="BW3333" s="71">
        <v>140</v>
      </c>
      <c r="BX3333" s="36">
        <v>83</v>
      </c>
      <c r="BY3333" s="37">
        <v>91080</v>
      </c>
      <c r="BZ3333" s="37" t="s">
        <v>1816</v>
      </c>
      <c r="CC3333" t="s">
        <v>1786</v>
      </c>
      <c r="CD3333" t="s">
        <v>1784</v>
      </c>
      <c r="CE3333">
        <v>215</v>
      </c>
      <c r="CF3333">
        <v>1</v>
      </c>
      <c r="CG3333" s="62"/>
      <c r="DV3333" s="31" t="s">
        <v>212</v>
      </c>
      <c r="DW3333" s="31" t="s">
        <v>216</v>
      </c>
      <c r="DX3333" s="63"/>
      <c r="DY3333" s="63"/>
      <c r="DZ3333" s="63"/>
      <c r="EA3333" s="167"/>
      <c r="EB3333" s="60"/>
      <c r="EC3333" s="60"/>
      <c r="ED3333" s="60"/>
      <c r="EE3333" s="60"/>
      <c r="EF3333" s="60"/>
      <c r="EG3333" s="60"/>
      <c r="EH3333" s="60"/>
      <c r="EI3333" s="60"/>
      <c r="EJ3333" s="60"/>
      <c r="EK3333" s="60"/>
      <c r="EL3333" s="60"/>
      <c r="EM3333" s="60"/>
      <c r="EN3333" s="60"/>
      <c r="EO3333" s="60"/>
      <c r="EP3333" s="60"/>
      <c r="EQ3333" s="60"/>
      <c r="ER3333" s="60"/>
      <c r="ES3333" s="60"/>
      <c r="ET3333" s="60"/>
      <c r="EU3333" s="60"/>
      <c r="EV3333" s="60"/>
      <c r="EW3333" s="60"/>
      <c r="EX3333" s="60"/>
      <c r="EY3333" s="60"/>
      <c r="EZ3333" s="60"/>
      <c r="FA3333" s="60"/>
      <c r="FB3333" s="60"/>
    </row>
    <row r="3334" spans="22:158" x14ac:dyDescent="0.25">
      <c r="V3334" s="1"/>
      <c r="W3334" s="33"/>
      <c r="X3334" s="33"/>
      <c r="AH3334" s="38">
        <v>100</v>
      </c>
      <c r="AI3334" s="38">
        <v>125</v>
      </c>
      <c r="AJ3334" s="38">
        <v>15700</v>
      </c>
      <c r="AK3334" s="38">
        <v>30</v>
      </c>
      <c r="AL3334" s="38">
        <v>3614058</v>
      </c>
      <c r="AM3334" s="61" t="s">
        <v>1816</v>
      </c>
      <c r="AN3334" s="61" t="s">
        <v>1692</v>
      </c>
      <c r="AO3334" s="61" t="s">
        <v>1605</v>
      </c>
      <c r="AP3334" s="61" t="s">
        <v>5036</v>
      </c>
      <c r="AQ3334" s="61" t="s">
        <v>1733</v>
      </c>
      <c r="AR3334" s="28">
        <v>2965.5</v>
      </c>
      <c r="AS3334" s="28">
        <v>0</v>
      </c>
      <c r="AT3334" s="28">
        <v>0</v>
      </c>
      <c r="AU3334" s="62"/>
      <c r="BU3334" s="34"/>
      <c r="BW3334" s="71">
        <v>140</v>
      </c>
      <c r="BX3334" s="36">
        <v>84</v>
      </c>
      <c r="BY3334" s="37">
        <v>91100</v>
      </c>
      <c r="BZ3334" s="37" t="s">
        <v>1816</v>
      </c>
      <c r="CC3334" t="s">
        <v>1795</v>
      </c>
      <c r="CD3334" t="s">
        <v>1796</v>
      </c>
      <c r="CE3334">
        <v>2609</v>
      </c>
      <c r="CF3334">
        <v>217</v>
      </c>
      <c r="CG3334" s="62"/>
      <c r="DV3334" s="31" t="s">
        <v>212</v>
      </c>
      <c r="DW3334" s="31" t="s">
        <v>216</v>
      </c>
      <c r="DX3334" s="63"/>
      <c r="DY3334" s="63"/>
      <c r="DZ3334" s="63"/>
      <c r="EA3334" s="167"/>
      <c r="EB3334" s="60"/>
      <c r="EC3334" s="60"/>
      <c r="ED3334" s="60"/>
      <c r="EE3334" s="60"/>
      <c r="EF3334" s="60"/>
      <c r="EG3334" s="60"/>
      <c r="EH3334" s="60"/>
      <c r="EI3334" s="60"/>
      <c r="EJ3334" s="60"/>
      <c r="EK3334" s="60"/>
      <c r="EL3334" s="60"/>
      <c r="EM3334" s="60"/>
      <c r="EN3334" s="60"/>
      <c r="EO3334" s="60"/>
      <c r="EP3334" s="60"/>
      <c r="EQ3334" s="60"/>
      <c r="ER3334" s="60"/>
      <c r="ES3334" s="60"/>
      <c r="ET3334" s="60"/>
      <c r="EU3334" s="60"/>
      <c r="EV3334" s="60"/>
      <c r="EW3334" s="60"/>
      <c r="EX3334" s="60"/>
      <c r="EY3334" s="60"/>
      <c r="EZ3334" s="60"/>
      <c r="FA3334" s="60"/>
      <c r="FB3334" s="60"/>
    </row>
    <row r="3335" spans="22:158" x14ac:dyDescent="0.25">
      <c r="W3335" s="33"/>
      <c r="X3335" s="33"/>
      <c r="AH3335" s="38">
        <v>100</v>
      </c>
      <c r="AI3335" s="38">
        <v>125</v>
      </c>
      <c r="AJ3335" s="38">
        <v>16380</v>
      </c>
      <c r="AK3335" s="38">
        <v>30</v>
      </c>
      <c r="AL3335" s="38">
        <v>3614058</v>
      </c>
      <c r="AM3335" s="61" t="s">
        <v>1816</v>
      </c>
      <c r="AN3335" s="61" t="s">
        <v>1692</v>
      </c>
      <c r="AO3335" s="61" t="s">
        <v>894</v>
      </c>
      <c r="AP3335" s="61" t="s">
        <v>5036</v>
      </c>
      <c r="AQ3335" s="61" t="s">
        <v>1733</v>
      </c>
      <c r="AR3335" s="28">
        <v>55766.3</v>
      </c>
      <c r="AS3335" s="28">
        <v>0</v>
      </c>
      <c r="AT3335" s="28">
        <v>0</v>
      </c>
      <c r="AU3335" s="62"/>
      <c r="BU3335" s="34"/>
      <c r="BW3335" s="71">
        <v>140</v>
      </c>
      <c r="BX3335" s="36">
        <v>85</v>
      </c>
      <c r="BY3335" s="37">
        <v>91120</v>
      </c>
      <c r="BZ3335" s="37" t="s">
        <v>1816</v>
      </c>
      <c r="CC3335" t="s">
        <v>1797</v>
      </c>
      <c r="CD3335" t="s">
        <v>1797</v>
      </c>
      <c r="CE3335">
        <v>3800</v>
      </c>
      <c r="CF3335">
        <v>110</v>
      </c>
      <c r="CG3335" s="62"/>
      <c r="DV3335" s="31" t="s">
        <v>212</v>
      </c>
      <c r="DW3335" s="31" t="s">
        <v>216</v>
      </c>
      <c r="DX3335" s="63"/>
      <c r="DY3335" s="63"/>
      <c r="DZ3335" s="63"/>
      <c r="EA3335" s="167"/>
      <c r="EB3335" s="60"/>
      <c r="EC3335" s="60"/>
      <c r="ED3335" s="60"/>
      <c r="EE3335" s="60"/>
      <c r="EF3335" s="60"/>
      <c r="EG3335" s="60"/>
      <c r="EH3335" s="60"/>
      <c r="EI3335" s="60"/>
      <c r="EJ3335" s="60"/>
      <c r="EK3335" s="60"/>
      <c r="EL3335" s="60"/>
      <c r="EM3335" s="60"/>
      <c r="EN3335" s="60"/>
      <c r="EO3335" s="60"/>
      <c r="EP3335" s="60"/>
      <c r="EQ3335" s="60"/>
      <c r="ER3335" s="60"/>
      <c r="ES3335" s="60"/>
      <c r="ET3335" s="60"/>
      <c r="EU3335" s="60"/>
      <c r="EV3335" s="60"/>
      <c r="EW3335" s="60"/>
      <c r="EX3335" s="60"/>
      <c r="EY3335" s="60"/>
      <c r="EZ3335" s="60"/>
      <c r="FA3335" s="60"/>
      <c r="FB3335" s="60"/>
    </row>
    <row r="3336" spans="22:158" x14ac:dyDescent="0.25">
      <c r="V3336" s="1"/>
      <c r="W3336" s="33"/>
      <c r="X3336" s="33"/>
      <c r="AH3336" s="38">
        <v>100</v>
      </c>
      <c r="AI3336" s="38">
        <v>130</v>
      </c>
      <c r="AJ3336" s="38">
        <v>13550</v>
      </c>
      <c r="AK3336" s="38">
        <v>30</v>
      </c>
      <c r="AL3336" s="38">
        <v>3614058</v>
      </c>
      <c r="AM3336" s="61" t="s">
        <v>1816</v>
      </c>
      <c r="AN3336" s="61" t="s">
        <v>1687</v>
      </c>
      <c r="AO3336" s="61" t="s">
        <v>5114</v>
      </c>
      <c r="AP3336" s="61" t="s">
        <v>5036</v>
      </c>
      <c r="AQ3336" s="61" t="s">
        <v>1733</v>
      </c>
      <c r="AR3336" s="28">
        <v>1044.5999999999999</v>
      </c>
      <c r="AS3336" s="28">
        <v>0</v>
      </c>
      <c r="AT3336" s="28">
        <v>0</v>
      </c>
      <c r="AU3336" s="62"/>
      <c r="BU3336" s="34"/>
      <c r="BW3336" s="71">
        <v>140</v>
      </c>
      <c r="BX3336" s="36">
        <v>86</v>
      </c>
      <c r="BY3336" s="37">
        <v>91140</v>
      </c>
      <c r="BZ3336" s="37" t="s">
        <v>1816</v>
      </c>
      <c r="CC3336" t="s">
        <v>1787</v>
      </c>
      <c r="CD3336" t="s">
        <v>1789</v>
      </c>
      <c r="CE3336">
        <v>4613</v>
      </c>
      <c r="CF3336">
        <v>993</v>
      </c>
      <c r="CG3336" s="62"/>
      <c r="DV3336" s="31" t="s">
        <v>212</v>
      </c>
      <c r="DW3336" s="31" t="s">
        <v>217</v>
      </c>
      <c r="DX3336" s="63"/>
      <c r="DY3336" s="63"/>
      <c r="DZ3336" s="63"/>
      <c r="EA3336" s="167"/>
      <c r="EB3336" s="60"/>
      <c r="EC3336" s="60"/>
      <c r="ED3336" s="60"/>
      <c r="EE3336" s="60"/>
      <c r="EF3336" s="60"/>
      <c r="EG3336" s="60"/>
      <c r="EH3336" s="60"/>
      <c r="EI3336" s="60"/>
      <c r="EJ3336" s="60"/>
      <c r="EK3336" s="60"/>
      <c r="EL3336" s="60"/>
      <c r="EM3336" s="60"/>
      <c r="EN3336" s="60"/>
      <c r="EO3336" s="60"/>
      <c r="EP3336" s="60"/>
      <c r="EQ3336" s="60"/>
      <c r="ER3336" s="60"/>
      <c r="ES3336" s="60"/>
      <c r="ET3336" s="60"/>
      <c r="EU3336" s="60"/>
      <c r="EV3336" s="60"/>
      <c r="EW3336" s="60"/>
      <c r="EX3336" s="60"/>
      <c r="EY3336" s="60"/>
      <c r="EZ3336" s="60"/>
      <c r="FA3336" s="60"/>
      <c r="FB3336" s="60"/>
    </row>
    <row r="3337" spans="22:158" x14ac:dyDescent="0.25">
      <c r="W3337" s="33"/>
      <c r="X3337" s="33"/>
      <c r="AH3337" s="38">
        <v>100</v>
      </c>
      <c r="AI3337" s="38">
        <v>130</v>
      </c>
      <c r="AJ3337" s="38">
        <v>13660</v>
      </c>
      <c r="AK3337" s="38">
        <v>30</v>
      </c>
      <c r="AL3337" s="38">
        <v>3614058</v>
      </c>
      <c r="AM3337" s="61" t="s">
        <v>1816</v>
      </c>
      <c r="AN3337" s="61" t="s">
        <v>1687</v>
      </c>
      <c r="AO3337" s="61" t="s">
        <v>5117</v>
      </c>
      <c r="AP3337" s="61" t="s">
        <v>5036</v>
      </c>
      <c r="AQ3337" s="61" t="s">
        <v>1733</v>
      </c>
      <c r="AR3337" s="28">
        <v>21247.4</v>
      </c>
      <c r="AS3337" s="28">
        <v>0</v>
      </c>
      <c r="AT3337" s="28">
        <v>0</v>
      </c>
      <c r="AU3337" s="62"/>
      <c r="BU3337" s="34"/>
      <c r="BW3337" s="71">
        <v>140</v>
      </c>
      <c r="BX3337" s="36">
        <v>86</v>
      </c>
      <c r="BY3337" s="37">
        <v>91160</v>
      </c>
      <c r="BZ3337" s="37" t="s">
        <v>1816</v>
      </c>
      <c r="CC3337" t="s">
        <v>1787</v>
      </c>
      <c r="CD3337" t="s">
        <v>1788</v>
      </c>
      <c r="CE3337">
        <v>3793</v>
      </c>
      <c r="CF3337">
        <v>287</v>
      </c>
      <c r="CG3337" s="62"/>
      <c r="DV3337" s="31" t="s">
        <v>212</v>
      </c>
      <c r="DW3337" s="31" t="s">
        <v>217</v>
      </c>
      <c r="DX3337" s="63"/>
      <c r="DY3337" s="63"/>
      <c r="DZ3337" s="63"/>
      <c r="EA3337" s="167"/>
      <c r="EB3337" s="60"/>
      <c r="EC3337" s="60"/>
      <c r="ED3337" s="60"/>
      <c r="EE3337" s="60"/>
      <c r="EF3337" s="60"/>
      <c r="EG3337" s="60"/>
      <c r="EH3337" s="60"/>
      <c r="EI3337" s="60"/>
      <c r="EJ3337" s="60"/>
      <c r="EK3337" s="60"/>
      <c r="EL3337" s="60"/>
      <c r="EM3337" s="60"/>
      <c r="EN3337" s="60"/>
      <c r="EO3337" s="60"/>
      <c r="EP3337" s="60"/>
      <c r="EQ3337" s="60"/>
      <c r="ER3337" s="60"/>
      <c r="ES3337" s="60"/>
      <c r="ET3337" s="60"/>
      <c r="EU3337" s="60"/>
      <c r="EV3337" s="60"/>
      <c r="EW3337" s="60"/>
      <c r="EX3337" s="60"/>
      <c r="EY3337" s="60"/>
      <c r="EZ3337" s="60"/>
      <c r="FA3337" s="60"/>
      <c r="FB3337" s="60"/>
    </row>
    <row r="3338" spans="22:158" x14ac:dyDescent="0.25">
      <c r="W3338" s="33"/>
      <c r="X3338" s="33"/>
      <c r="AH3338" s="38">
        <v>100</v>
      </c>
      <c r="AI3338" s="38">
        <v>130</v>
      </c>
      <c r="AJ3338" s="38">
        <v>14200</v>
      </c>
      <c r="AK3338" s="38">
        <v>30</v>
      </c>
      <c r="AL3338" s="38">
        <v>3614058</v>
      </c>
      <c r="AM3338" s="61" t="s">
        <v>1816</v>
      </c>
      <c r="AN3338" s="61" t="s">
        <v>1687</v>
      </c>
      <c r="AO3338" s="61" t="s">
        <v>5127</v>
      </c>
      <c r="AP3338" s="61" t="s">
        <v>5036</v>
      </c>
      <c r="AQ3338" s="61" t="s">
        <v>1733</v>
      </c>
      <c r="AR3338" s="28">
        <v>19583</v>
      </c>
      <c r="AS3338" s="28">
        <v>0</v>
      </c>
      <c r="AT3338" s="28">
        <v>0</v>
      </c>
      <c r="AU3338" s="62"/>
      <c r="BU3338" s="34"/>
      <c r="BW3338" s="71">
        <v>140</v>
      </c>
      <c r="BX3338" s="36">
        <v>87</v>
      </c>
      <c r="BY3338" s="37">
        <v>91180</v>
      </c>
      <c r="BZ3338" s="37" t="s">
        <v>1816</v>
      </c>
      <c r="CC3338" t="s">
        <v>1726</v>
      </c>
      <c r="CD3338" t="s">
        <v>1793</v>
      </c>
      <c r="CE3338">
        <v>27</v>
      </c>
      <c r="CF3338">
        <v>14</v>
      </c>
      <c r="CG3338" s="62"/>
      <c r="DV3338" s="31" t="s">
        <v>212</v>
      </c>
      <c r="DW3338" s="31" t="s">
        <v>217</v>
      </c>
      <c r="DX3338" s="63"/>
      <c r="DY3338" s="63"/>
      <c r="DZ3338" s="63"/>
      <c r="EA3338" s="167"/>
      <c r="EB3338" s="60"/>
      <c r="EC3338" s="60"/>
      <c r="ED3338" s="60"/>
      <c r="EE3338" s="60"/>
      <c r="EF3338" s="60"/>
      <c r="EG3338" s="60"/>
      <c r="EH3338" s="60"/>
      <c r="EI3338" s="60"/>
      <c r="EJ3338" s="60"/>
      <c r="EK3338" s="60"/>
      <c r="EL3338" s="60"/>
      <c r="EM3338" s="60"/>
      <c r="EN3338" s="60"/>
      <c r="EO3338" s="60"/>
      <c r="EP3338" s="60"/>
      <c r="EQ3338" s="60"/>
      <c r="ER3338" s="60"/>
      <c r="ES3338" s="60"/>
      <c r="ET3338" s="60"/>
      <c r="EU3338" s="60"/>
      <c r="EV3338" s="60"/>
      <c r="EW3338" s="60"/>
      <c r="EX3338" s="60"/>
      <c r="EY3338" s="60"/>
      <c r="EZ3338" s="60"/>
      <c r="FA3338" s="60"/>
      <c r="FB3338" s="60"/>
    </row>
    <row r="3339" spans="22:158" x14ac:dyDescent="0.25">
      <c r="W3339" s="33"/>
      <c r="X3339" s="33"/>
      <c r="AH3339" s="38">
        <v>100</v>
      </c>
      <c r="AI3339" s="38">
        <v>130</v>
      </c>
      <c r="AJ3339" s="38">
        <v>17310</v>
      </c>
      <c r="AK3339" s="38">
        <v>30</v>
      </c>
      <c r="AL3339" s="38">
        <v>3614058</v>
      </c>
      <c r="AM3339" s="61" t="s">
        <v>1816</v>
      </c>
      <c r="AN3339" s="61" t="s">
        <v>1687</v>
      </c>
      <c r="AO3339" s="61" t="s">
        <v>1640</v>
      </c>
      <c r="AP3339" s="61" t="s">
        <v>5036</v>
      </c>
      <c r="AQ3339" s="61" t="s">
        <v>1733</v>
      </c>
      <c r="AR3339" s="28">
        <v>1044.5999999999999</v>
      </c>
      <c r="AS3339" s="28">
        <v>0</v>
      </c>
      <c r="AT3339" s="28">
        <v>0</v>
      </c>
      <c r="AU3339" s="62"/>
      <c r="BU3339" s="34"/>
      <c r="BW3339" s="71">
        <v>140</v>
      </c>
      <c r="BX3339" s="36">
        <v>87</v>
      </c>
      <c r="BY3339" s="37">
        <v>91190</v>
      </c>
      <c r="BZ3339" s="37" t="s">
        <v>1816</v>
      </c>
      <c r="CC3339" t="s">
        <v>1726</v>
      </c>
      <c r="CD3339" t="s">
        <v>1726</v>
      </c>
      <c r="CE3339">
        <v>34</v>
      </c>
      <c r="CF3339">
        <v>34</v>
      </c>
      <c r="CG3339" s="62"/>
      <c r="DV3339" s="31" t="s">
        <v>212</v>
      </c>
      <c r="DW3339" s="31" t="s">
        <v>217</v>
      </c>
      <c r="DX3339" s="63"/>
      <c r="DY3339" s="63"/>
      <c r="DZ3339" s="63"/>
      <c r="EA3339" s="167"/>
      <c r="EB3339" s="60"/>
      <c r="EC3339" s="60"/>
      <c r="ED3339" s="60"/>
      <c r="EE3339" s="60"/>
      <c r="EF3339" s="60"/>
      <c r="EG3339" s="60"/>
      <c r="EH3339" s="60"/>
      <c r="EI3339" s="60"/>
      <c r="EJ3339" s="60"/>
      <c r="EK3339" s="60"/>
      <c r="EL3339" s="60"/>
      <c r="EM3339" s="60"/>
      <c r="EN3339" s="60"/>
      <c r="EO3339" s="60"/>
      <c r="EP3339" s="60"/>
      <c r="EQ3339" s="60"/>
      <c r="ER3339" s="60"/>
      <c r="ES3339" s="60"/>
      <c r="ET3339" s="60"/>
      <c r="EU3339" s="60"/>
      <c r="EV3339" s="60"/>
      <c r="EW3339" s="60"/>
      <c r="EX3339" s="60"/>
      <c r="EY3339" s="60"/>
      <c r="EZ3339" s="60"/>
      <c r="FA3339" s="60"/>
      <c r="FB3339" s="60"/>
    </row>
    <row r="3340" spans="22:158" x14ac:dyDescent="0.25">
      <c r="W3340" s="33"/>
      <c r="X3340" s="33"/>
      <c r="AH3340" s="38">
        <v>100</v>
      </c>
      <c r="AI3340" s="38">
        <v>130</v>
      </c>
      <c r="AJ3340" s="38">
        <v>17400</v>
      </c>
      <c r="AK3340" s="38">
        <v>30</v>
      </c>
      <c r="AL3340" s="38">
        <v>3614058</v>
      </c>
      <c r="AM3340" s="61" t="s">
        <v>1816</v>
      </c>
      <c r="AN3340" s="61" t="s">
        <v>1687</v>
      </c>
      <c r="AO3340" s="61" t="s">
        <v>1642</v>
      </c>
      <c r="AP3340" s="61" t="s">
        <v>5036</v>
      </c>
      <c r="AQ3340" s="61" t="s">
        <v>1733</v>
      </c>
      <c r="AR3340" s="28">
        <v>0</v>
      </c>
      <c r="AS3340" s="28">
        <v>0</v>
      </c>
      <c r="AT3340" s="28">
        <v>44766</v>
      </c>
      <c r="AU3340" s="62"/>
      <c r="BU3340" s="34"/>
      <c r="BW3340" s="71">
        <v>140</v>
      </c>
      <c r="BX3340" s="36">
        <v>87</v>
      </c>
      <c r="BY3340" s="37">
        <v>91190</v>
      </c>
      <c r="BZ3340" s="37" t="s">
        <v>1816</v>
      </c>
      <c r="CC3340" t="s">
        <v>1726</v>
      </c>
      <c r="CD3340" t="s">
        <v>1726</v>
      </c>
      <c r="CF3340">
        <v>5</v>
      </c>
      <c r="CG3340" s="62"/>
      <c r="DV3340" s="31" t="s">
        <v>212</v>
      </c>
      <c r="DW3340" s="31" t="s">
        <v>217</v>
      </c>
      <c r="DX3340" s="63"/>
      <c r="DY3340" s="63"/>
      <c r="DZ3340" s="63"/>
      <c r="EA3340" s="167"/>
      <c r="EB3340" s="60"/>
      <c r="EC3340" s="60"/>
      <c r="ED3340" s="60"/>
      <c r="EE3340" s="60"/>
      <c r="EF3340" s="60"/>
      <c r="EG3340" s="60"/>
      <c r="EH3340" s="60"/>
      <c r="EI3340" s="60"/>
      <c r="EJ3340" s="60"/>
      <c r="EK3340" s="60"/>
      <c r="EL3340" s="60"/>
      <c r="EM3340" s="60"/>
      <c r="EN3340" s="60"/>
      <c r="EO3340" s="60"/>
      <c r="EP3340" s="60"/>
      <c r="EQ3340" s="60"/>
      <c r="ER3340" s="60"/>
      <c r="ES3340" s="60"/>
      <c r="ET3340" s="60"/>
      <c r="EU3340" s="60"/>
      <c r="EV3340" s="60"/>
      <c r="EW3340" s="60"/>
      <c r="EX3340" s="60"/>
      <c r="EY3340" s="60"/>
      <c r="EZ3340" s="60"/>
      <c r="FA3340" s="60"/>
      <c r="FB3340" s="60"/>
    </row>
    <row r="3341" spans="22:158" x14ac:dyDescent="0.25">
      <c r="W3341" s="33"/>
      <c r="X3341" s="33"/>
      <c r="AH3341" s="38">
        <v>100</v>
      </c>
      <c r="AI3341" s="38">
        <v>135</v>
      </c>
      <c r="AJ3341" s="38">
        <v>12600</v>
      </c>
      <c r="AK3341" s="38">
        <v>30</v>
      </c>
      <c r="AL3341" s="38">
        <v>3614058</v>
      </c>
      <c r="AM3341" s="61" t="s">
        <v>1816</v>
      </c>
      <c r="AN3341" s="61" t="s">
        <v>1693</v>
      </c>
      <c r="AO3341" s="61" t="s">
        <v>5095</v>
      </c>
      <c r="AP3341" s="61" t="s">
        <v>5036</v>
      </c>
      <c r="AQ3341" s="61" t="s">
        <v>1733</v>
      </c>
      <c r="AR3341" s="28">
        <v>1992.8</v>
      </c>
      <c r="AS3341" s="28">
        <v>0</v>
      </c>
      <c r="AT3341" s="28">
        <v>0</v>
      </c>
      <c r="AU3341" s="62"/>
      <c r="BU3341" s="34"/>
      <c r="BW3341" s="71">
        <v>140</v>
      </c>
      <c r="BX3341" s="36">
        <v>88</v>
      </c>
      <c r="BY3341" s="37">
        <v>91220</v>
      </c>
      <c r="BZ3341" s="37" t="s">
        <v>1816</v>
      </c>
      <c r="CC3341" t="s">
        <v>1684</v>
      </c>
      <c r="CD3341" t="s">
        <v>1684</v>
      </c>
      <c r="CE3341">
        <v>49097</v>
      </c>
      <c r="CF3341">
        <v>173</v>
      </c>
      <c r="CG3341" s="62"/>
      <c r="DV3341" s="31" t="s">
        <v>212</v>
      </c>
      <c r="DW3341" s="31" t="s">
        <v>2606</v>
      </c>
      <c r="DX3341" s="63"/>
      <c r="DY3341" s="63"/>
      <c r="DZ3341" s="63"/>
      <c r="EA3341" s="167"/>
      <c r="EB3341" s="60"/>
      <c r="EC3341" s="60"/>
      <c r="ED3341" s="60"/>
      <c r="EE3341" s="60"/>
      <c r="EF3341" s="60"/>
      <c r="EG3341" s="60"/>
      <c r="EH3341" s="60"/>
      <c r="EI3341" s="60"/>
      <c r="EJ3341" s="60"/>
      <c r="EK3341" s="60"/>
      <c r="EL3341" s="60"/>
      <c r="EM3341" s="60"/>
      <c r="EN3341" s="60"/>
      <c r="EO3341" s="60"/>
      <c r="EP3341" s="60"/>
      <c r="EQ3341" s="60"/>
      <c r="ER3341" s="60"/>
      <c r="ES3341" s="60"/>
      <c r="ET3341" s="60"/>
      <c r="EU3341" s="60"/>
      <c r="EV3341" s="60"/>
      <c r="EW3341" s="60"/>
      <c r="EX3341" s="60"/>
      <c r="EY3341" s="60"/>
      <c r="EZ3341" s="60"/>
      <c r="FA3341" s="60"/>
      <c r="FB3341" s="60"/>
    </row>
    <row r="3342" spans="22:158" x14ac:dyDescent="0.25">
      <c r="V3342" s="1"/>
      <c r="W3342" s="33"/>
      <c r="X3342" s="33"/>
      <c r="AH3342" s="38">
        <v>100</v>
      </c>
      <c r="AI3342" s="38">
        <v>135</v>
      </c>
      <c r="AJ3342" s="38">
        <v>12950</v>
      </c>
      <c r="AK3342" s="38">
        <v>30</v>
      </c>
      <c r="AL3342" s="38">
        <v>3614058</v>
      </c>
      <c r="AM3342" s="61" t="s">
        <v>1816</v>
      </c>
      <c r="AN3342" s="61" t="s">
        <v>1693</v>
      </c>
      <c r="AO3342" s="61" t="s">
        <v>5100</v>
      </c>
      <c r="AP3342" s="61" t="s">
        <v>5036</v>
      </c>
      <c r="AQ3342" s="61" t="s">
        <v>1733</v>
      </c>
      <c r="AR3342" s="28">
        <v>3957.7</v>
      </c>
      <c r="AS3342" s="28">
        <v>0</v>
      </c>
      <c r="AT3342" s="28">
        <v>0</v>
      </c>
      <c r="AU3342" s="62"/>
      <c r="BU3342" s="34"/>
      <c r="BW3342" s="71">
        <v>140</v>
      </c>
      <c r="BX3342" s="36">
        <v>89</v>
      </c>
      <c r="BY3342" s="37">
        <v>91240</v>
      </c>
      <c r="BZ3342" s="37" t="s">
        <v>1816</v>
      </c>
      <c r="CC3342" t="s">
        <v>1785</v>
      </c>
      <c r="CD3342" t="s">
        <v>1785</v>
      </c>
      <c r="CE3342">
        <v>5877272</v>
      </c>
      <c r="CF3342">
        <v>3839</v>
      </c>
      <c r="CG3342" s="62"/>
      <c r="DV3342" s="31" t="s">
        <v>212</v>
      </c>
      <c r="DW3342" s="31" t="s">
        <v>2606</v>
      </c>
      <c r="DX3342" s="63"/>
      <c r="DY3342" s="63"/>
      <c r="DZ3342" s="63"/>
      <c r="EA3342" s="167"/>
      <c r="EB3342" s="60"/>
      <c r="EC3342" s="60"/>
      <c r="ED3342" s="60"/>
      <c r="EE3342" s="60"/>
      <c r="EF3342" s="60"/>
      <c r="EG3342" s="60"/>
      <c r="EH3342" s="60"/>
      <c r="EI3342" s="60"/>
      <c r="EJ3342" s="60"/>
      <c r="EK3342" s="60"/>
      <c r="EL3342" s="60"/>
      <c r="EM3342" s="60"/>
      <c r="EN3342" s="60"/>
      <c r="EO3342" s="60"/>
      <c r="EP3342" s="60"/>
      <c r="EQ3342" s="60"/>
      <c r="ER3342" s="60"/>
      <c r="ES3342" s="60"/>
      <c r="ET3342" s="60"/>
      <c r="EU3342" s="60"/>
      <c r="EV3342" s="60"/>
      <c r="EW3342" s="60"/>
      <c r="EX3342" s="60"/>
      <c r="EY3342" s="60"/>
      <c r="EZ3342" s="60"/>
      <c r="FA3342" s="60"/>
      <c r="FB3342" s="60"/>
    </row>
    <row r="3343" spans="22:158" x14ac:dyDescent="0.25">
      <c r="W3343" s="33"/>
      <c r="X3343" s="33"/>
      <c r="AH3343" s="38">
        <v>100</v>
      </c>
      <c r="AI3343" s="38">
        <v>135</v>
      </c>
      <c r="AJ3343" s="38">
        <v>18150</v>
      </c>
      <c r="AK3343" s="38">
        <v>30</v>
      </c>
      <c r="AL3343" s="38">
        <v>3614058</v>
      </c>
      <c r="AM3343" s="61" t="s">
        <v>1816</v>
      </c>
      <c r="AN3343" s="61" t="s">
        <v>1693</v>
      </c>
      <c r="AO3343" s="61" t="s">
        <v>1659</v>
      </c>
      <c r="AP3343" s="61" t="s">
        <v>5036</v>
      </c>
      <c r="AQ3343" s="61" t="s">
        <v>1733</v>
      </c>
      <c r="AR3343" s="28">
        <v>48030.8</v>
      </c>
      <c r="AS3343" s="28">
        <v>0</v>
      </c>
      <c r="AT3343" s="28">
        <v>0</v>
      </c>
      <c r="AU3343" s="62"/>
      <c r="BU3343" s="34"/>
      <c r="BW3343" s="71">
        <v>140</v>
      </c>
      <c r="BX3343" s="36">
        <v>91</v>
      </c>
      <c r="BY3343" s="37" t="s">
        <v>1918</v>
      </c>
      <c r="BZ3343" s="37" t="s">
        <v>1816</v>
      </c>
      <c r="CC3343" t="s">
        <v>1681</v>
      </c>
      <c r="CD3343" t="s">
        <v>1681</v>
      </c>
      <c r="CE3343">
        <v>5016630</v>
      </c>
      <c r="CF3343">
        <v>6349</v>
      </c>
      <c r="CG3343" s="62"/>
      <c r="DV3343" s="31" t="s">
        <v>212</v>
      </c>
      <c r="DW3343" s="31" t="s">
        <v>2606</v>
      </c>
      <c r="DX3343" s="63"/>
      <c r="DY3343" s="63"/>
      <c r="DZ3343" s="63"/>
      <c r="EA3343" s="167"/>
      <c r="EB3343" s="60"/>
      <c r="EC3343" s="60"/>
      <c r="ED3343" s="60"/>
      <c r="EE3343" s="60"/>
      <c r="EF3343" s="60"/>
      <c r="EG3343" s="60"/>
      <c r="EH3343" s="60"/>
      <c r="EI3343" s="60"/>
      <c r="EJ3343" s="60"/>
      <c r="EK3343" s="60"/>
      <c r="EL3343" s="60"/>
      <c r="EM3343" s="60"/>
      <c r="EN3343" s="60"/>
      <c r="EO3343" s="60"/>
      <c r="EP3343" s="60"/>
      <c r="EQ3343" s="60"/>
      <c r="ER3343" s="60"/>
      <c r="ES3343" s="60"/>
      <c r="ET3343" s="60"/>
      <c r="EU3343" s="60"/>
      <c r="EV3343" s="60"/>
      <c r="EW3343" s="60"/>
      <c r="EX3343" s="60"/>
      <c r="EY3343" s="60"/>
      <c r="EZ3343" s="60"/>
      <c r="FA3343" s="60"/>
      <c r="FB3343" s="60"/>
    </row>
    <row r="3344" spans="22:158" x14ac:dyDescent="0.25">
      <c r="W3344" s="33"/>
      <c r="X3344" s="33"/>
      <c r="AH3344" s="38">
        <v>100</v>
      </c>
      <c r="AI3344" s="38">
        <v>140</v>
      </c>
      <c r="AJ3344" s="38">
        <v>11400</v>
      </c>
      <c r="AK3344" s="38">
        <v>30</v>
      </c>
      <c r="AL3344" s="38">
        <v>3614058</v>
      </c>
      <c r="AM3344" s="61" t="s">
        <v>1816</v>
      </c>
      <c r="AN3344" s="61" t="s">
        <v>1690</v>
      </c>
      <c r="AO3344" s="61" t="s">
        <v>5071</v>
      </c>
      <c r="AP3344" s="61" t="s">
        <v>5036</v>
      </c>
      <c r="AQ3344" s="61" t="s">
        <v>1733</v>
      </c>
      <c r="AR3344" s="28">
        <v>4310430.5999999996</v>
      </c>
      <c r="AS3344" s="28">
        <v>0</v>
      </c>
      <c r="AT3344" s="28">
        <v>0</v>
      </c>
      <c r="AU3344" s="62"/>
      <c r="BU3344" s="34"/>
      <c r="BW3344" s="71">
        <v>140</v>
      </c>
      <c r="BX3344" s="36">
        <v>90</v>
      </c>
      <c r="BY3344" s="37">
        <v>91260</v>
      </c>
      <c r="BZ3344" s="37" t="s">
        <v>1816</v>
      </c>
      <c r="CC3344" t="s">
        <v>5036</v>
      </c>
      <c r="CD3344" t="s">
        <v>5036</v>
      </c>
      <c r="CE3344">
        <v>2271</v>
      </c>
      <c r="CF3344">
        <v>69</v>
      </c>
      <c r="CG3344" s="62"/>
      <c r="DV3344" s="31" t="s">
        <v>212</v>
      </c>
      <c r="DW3344" s="31" t="s">
        <v>2607</v>
      </c>
      <c r="DX3344" s="63"/>
      <c r="DY3344" s="63"/>
      <c r="DZ3344" s="63"/>
      <c r="EA3344" s="167"/>
      <c r="EB3344" s="60"/>
      <c r="EC3344" s="60"/>
      <c r="ED3344" s="60"/>
      <c r="EE3344" s="60"/>
      <c r="EF3344" s="60"/>
      <c r="EG3344" s="60"/>
      <c r="EH3344" s="60"/>
      <c r="EI3344" s="60"/>
      <c r="EJ3344" s="60"/>
      <c r="EK3344" s="60"/>
      <c r="EL3344" s="60"/>
      <c r="EM3344" s="60"/>
      <c r="EN3344" s="60"/>
      <c r="EO3344" s="60"/>
      <c r="EP3344" s="60"/>
      <c r="EQ3344" s="60"/>
      <c r="ER3344" s="60"/>
      <c r="ES3344" s="60"/>
      <c r="ET3344" s="60"/>
      <c r="EU3344" s="60"/>
      <c r="EV3344" s="60"/>
      <c r="EW3344" s="60"/>
      <c r="EX3344" s="60"/>
      <c r="EY3344" s="60"/>
      <c r="EZ3344" s="60"/>
      <c r="FA3344" s="60"/>
      <c r="FB3344" s="60"/>
    </row>
    <row r="3345" spans="22:158" x14ac:dyDescent="0.25">
      <c r="W3345" s="33"/>
      <c r="X3345" s="33"/>
      <c r="AH3345" s="38">
        <v>100</v>
      </c>
      <c r="AI3345" s="38">
        <v>140</v>
      </c>
      <c r="AJ3345" s="38">
        <v>12350</v>
      </c>
      <c r="AK3345" s="38">
        <v>30</v>
      </c>
      <c r="AL3345" s="38">
        <v>3614058</v>
      </c>
      <c r="AM3345" s="61" t="s">
        <v>1816</v>
      </c>
      <c r="AN3345" s="61" t="s">
        <v>1690</v>
      </c>
      <c r="AO3345" s="61" t="s">
        <v>5091</v>
      </c>
      <c r="AP3345" s="61" t="s">
        <v>5036</v>
      </c>
      <c r="AQ3345" s="61" t="s">
        <v>1733</v>
      </c>
      <c r="AR3345" s="28">
        <v>2587544.4</v>
      </c>
      <c r="AS3345" s="28">
        <v>0</v>
      </c>
      <c r="AT3345" s="28">
        <v>0</v>
      </c>
      <c r="AU3345" s="62"/>
      <c r="BU3345" s="34"/>
      <c r="BW3345" s="71">
        <v>145</v>
      </c>
      <c r="BX3345" s="36">
        <v>81</v>
      </c>
      <c r="BY3345" s="37">
        <v>91000</v>
      </c>
      <c r="BZ3345" s="37" t="s">
        <v>1816</v>
      </c>
      <c r="CC3345" t="s">
        <v>1683</v>
      </c>
      <c r="CD3345" t="s">
        <v>1784</v>
      </c>
      <c r="CE3345">
        <v>419738</v>
      </c>
      <c r="CF3345">
        <v>3093</v>
      </c>
      <c r="CG3345" s="62"/>
      <c r="DV3345" s="31" t="s">
        <v>212</v>
      </c>
      <c r="DW3345" s="31" t="s">
        <v>2607</v>
      </c>
      <c r="DX3345" s="63"/>
      <c r="DY3345" s="63"/>
      <c r="DZ3345" s="63"/>
      <c r="EA3345" s="167"/>
      <c r="EB3345" s="60"/>
      <c r="EC3345" s="60"/>
      <c r="ED3345" s="60"/>
      <c r="EE3345" s="60"/>
      <c r="EF3345" s="60"/>
      <c r="EG3345" s="60"/>
      <c r="EH3345" s="60"/>
      <c r="EI3345" s="60"/>
      <c r="EJ3345" s="60"/>
      <c r="EK3345" s="60"/>
      <c r="EL3345" s="60"/>
      <c r="EM3345" s="60"/>
      <c r="EN3345" s="60"/>
      <c r="EO3345" s="60"/>
      <c r="EP3345" s="60"/>
      <c r="EQ3345" s="60"/>
      <c r="ER3345" s="60"/>
      <c r="ES3345" s="60"/>
      <c r="ET3345" s="60"/>
      <c r="EU3345" s="60"/>
      <c r="EV3345" s="60"/>
      <c r="EW3345" s="60"/>
      <c r="EX3345" s="60"/>
      <c r="EY3345" s="60"/>
      <c r="EZ3345" s="60"/>
      <c r="FA3345" s="60"/>
      <c r="FB3345" s="60"/>
    </row>
    <row r="3346" spans="22:158" x14ac:dyDescent="0.25">
      <c r="W3346" s="33"/>
      <c r="X3346" s="33"/>
      <c r="AH3346" s="38">
        <v>100</v>
      </c>
      <c r="AI3346" s="38">
        <v>140</v>
      </c>
      <c r="AJ3346" s="38">
        <v>12900</v>
      </c>
      <c r="AK3346" s="38">
        <v>30</v>
      </c>
      <c r="AL3346" s="38">
        <v>3614058</v>
      </c>
      <c r="AM3346" s="61" t="s">
        <v>1816</v>
      </c>
      <c r="AN3346" s="61" t="s">
        <v>1690</v>
      </c>
      <c r="AO3346" s="61" t="s">
        <v>5099</v>
      </c>
      <c r="AP3346" s="61" t="s">
        <v>5036</v>
      </c>
      <c r="AQ3346" s="61" t="s">
        <v>1733</v>
      </c>
      <c r="AR3346" s="28">
        <v>5086294.7</v>
      </c>
      <c r="AS3346" s="28">
        <v>0</v>
      </c>
      <c r="AT3346" s="28">
        <v>0</v>
      </c>
      <c r="AU3346" s="62"/>
      <c r="BU3346" s="34"/>
      <c r="BW3346" s="71">
        <v>145</v>
      </c>
      <c r="BX3346" s="36">
        <v>81</v>
      </c>
      <c r="BY3346" s="37">
        <v>91010</v>
      </c>
      <c r="BZ3346" s="37" t="s">
        <v>1816</v>
      </c>
      <c r="CC3346" t="s">
        <v>1683</v>
      </c>
      <c r="CD3346" t="s">
        <v>1683</v>
      </c>
      <c r="CE3346">
        <v>459691</v>
      </c>
      <c r="CF3346">
        <v>3172</v>
      </c>
      <c r="CG3346" s="62"/>
      <c r="DV3346" s="31" t="s">
        <v>212</v>
      </c>
      <c r="DW3346" s="31" t="s">
        <v>2607</v>
      </c>
      <c r="DX3346" s="63"/>
      <c r="DY3346" s="63"/>
      <c r="DZ3346" s="63"/>
      <c r="EA3346" s="167"/>
      <c r="EB3346" s="60"/>
      <c r="EC3346" s="60"/>
      <c r="ED3346" s="60"/>
      <c r="EE3346" s="60"/>
      <c r="EF3346" s="60"/>
      <c r="EG3346" s="60"/>
      <c r="EH3346" s="60"/>
      <c r="EI3346" s="60"/>
      <c r="EJ3346" s="60"/>
      <c r="EK3346" s="60"/>
      <c r="EL3346" s="60"/>
      <c r="EM3346" s="60"/>
      <c r="EN3346" s="60"/>
      <c r="EO3346" s="60"/>
      <c r="EP3346" s="60"/>
      <c r="EQ3346" s="60"/>
      <c r="ER3346" s="60"/>
      <c r="ES3346" s="60"/>
      <c r="ET3346" s="60"/>
      <c r="EU3346" s="60"/>
      <c r="EV3346" s="60"/>
      <c r="EW3346" s="60"/>
      <c r="EX3346" s="60"/>
      <c r="EY3346" s="60"/>
      <c r="EZ3346" s="60"/>
      <c r="FA3346" s="60"/>
      <c r="FB3346" s="60"/>
    </row>
    <row r="3347" spans="22:158" x14ac:dyDescent="0.25">
      <c r="W3347" s="33"/>
      <c r="X3347" s="33"/>
      <c r="AH3347" s="38">
        <v>100</v>
      </c>
      <c r="AI3347" s="38">
        <v>140</v>
      </c>
      <c r="AJ3347" s="38">
        <v>13300</v>
      </c>
      <c r="AK3347" s="38">
        <v>30</v>
      </c>
      <c r="AL3347" s="38">
        <v>3614058</v>
      </c>
      <c r="AM3347" s="61" t="s">
        <v>1816</v>
      </c>
      <c r="AN3347" s="61" t="s">
        <v>1690</v>
      </c>
      <c r="AO3347" s="61" t="s">
        <v>5107</v>
      </c>
      <c r="AP3347" s="61" t="s">
        <v>5036</v>
      </c>
      <c r="AQ3347" s="61" t="s">
        <v>1733</v>
      </c>
      <c r="AR3347" s="28">
        <v>0</v>
      </c>
      <c r="AS3347" s="28">
        <v>0</v>
      </c>
      <c r="AT3347" s="28">
        <v>3607</v>
      </c>
      <c r="AU3347" s="62"/>
      <c r="BU3347" s="34"/>
      <c r="BW3347" s="71">
        <v>145</v>
      </c>
      <c r="BX3347" s="36">
        <v>82</v>
      </c>
      <c r="BY3347" s="37">
        <v>91020</v>
      </c>
      <c r="BZ3347" s="37" t="s">
        <v>1816</v>
      </c>
      <c r="CC3347" t="s">
        <v>1790</v>
      </c>
      <c r="CD3347" t="s">
        <v>1792</v>
      </c>
      <c r="CE3347">
        <v>154502</v>
      </c>
      <c r="CF3347">
        <v>1202</v>
      </c>
      <c r="CG3347" s="62"/>
      <c r="DV3347" s="31" t="s">
        <v>212</v>
      </c>
      <c r="DW3347" s="31" t="s">
        <v>2607</v>
      </c>
      <c r="DX3347" s="63"/>
      <c r="DY3347" s="63"/>
      <c r="DZ3347" s="63"/>
      <c r="EA3347" s="167"/>
      <c r="EB3347" s="60"/>
      <c r="EC3347" s="60"/>
      <c r="ED3347" s="60"/>
      <c r="EE3347" s="60"/>
      <c r="EF3347" s="60"/>
      <c r="EG3347" s="60"/>
      <c r="EH3347" s="60"/>
      <c r="EI3347" s="60"/>
      <c r="EJ3347" s="60"/>
      <c r="EK3347" s="60"/>
      <c r="EL3347" s="60"/>
      <c r="EM3347" s="60"/>
      <c r="EN3347" s="60"/>
      <c r="EO3347" s="60"/>
      <c r="EP3347" s="60"/>
      <c r="EQ3347" s="60"/>
      <c r="ER3347" s="60"/>
      <c r="ES3347" s="60"/>
      <c r="ET3347" s="60"/>
      <c r="EU3347" s="60"/>
      <c r="EV3347" s="60"/>
      <c r="EW3347" s="60"/>
      <c r="EX3347" s="60"/>
      <c r="EY3347" s="60"/>
      <c r="EZ3347" s="60"/>
      <c r="FA3347" s="60"/>
      <c r="FB3347" s="60"/>
    </row>
    <row r="3348" spans="22:158" x14ac:dyDescent="0.25">
      <c r="W3348" s="33"/>
      <c r="X3348" s="33"/>
      <c r="AH3348" s="38">
        <v>100</v>
      </c>
      <c r="AI3348" s="38">
        <v>140</v>
      </c>
      <c r="AJ3348" s="38">
        <v>18100</v>
      </c>
      <c r="AK3348" s="38">
        <v>30</v>
      </c>
      <c r="AL3348" s="38">
        <v>3614058</v>
      </c>
      <c r="AM3348" s="61" t="s">
        <v>1816</v>
      </c>
      <c r="AN3348" s="61" t="s">
        <v>1690</v>
      </c>
      <c r="AO3348" s="61" t="s">
        <v>1658</v>
      </c>
      <c r="AP3348" s="61" t="s">
        <v>5036</v>
      </c>
      <c r="AQ3348" s="61" t="s">
        <v>1733</v>
      </c>
      <c r="AR3348" s="28">
        <v>0</v>
      </c>
      <c r="AS3348" s="28">
        <v>0</v>
      </c>
      <c r="AT3348" s="28">
        <v>323722</v>
      </c>
      <c r="AU3348" s="62"/>
      <c r="BU3348" s="34"/>
      <c r="BW3348" s="71">
        <v>145</v>
      </c>
      <c r="BX3348" s="36">
        <v>82</v>
      </c>
      <c r="BY3348" s="37">
        <v>91040</v>
      </c>
      <c r="BZ3348" s="37" t="s">
        <v>1816</v>
      </c>
      <c r="CC3348" t="s">
        <v>1790</v>
      </c>
      <c r="CD3348" t="s">
        <v>1791</v>
      </c>
      <c r="CE3348">
        <v>27230</v>
      </c>
      <c r="CF3348">
        <v>250</v>
      </c>
      <c r="CG3348" s="62"/>
      <c r="DV3348" s="31" t="s">
        <v>212</v>
      </c>
      <c r="DW3348" s="31" t="s">
        <v>2607</v>
      </c>
      <c r="DX3348" s="63"/>
      <c r="DY3348" s="63"/>
      <c r="DZ3348" s="63"/>
      <c r="EA3348" s="167"/>
      <c r="EB3348" s="60"/>
      <c r="EC3348" s="60"/>
      <c r="ED3348" s="60"/>
      <c r="EE3348" s="60"/>
      <c r="EF3348" s="60"/>
      <c r="EG3348" s="60"/>
      <c r="EH3348" s="60"/>
      <c r="EI3348" s="60"/>
      <c r="EJ3348" s="60"/>
      <c r="EK3348" s="60"/>
      <c r="EL3348" s="60"/>
      <c r="EM3348" s="60"/>
      <c r="EN3348" s="60"/>
      <c r="EO3348" s="60"/>
      <c r="EP3348" s="60"/>
      <c r="EQ3348" s="60"/>
      <c r="ER3348" s="60"/>
      <c r="ES3348" s="60"/>
      <c r="ET3348" s="60"/>
      <c r="EU3348" s="60"/>
      <c r="EV3348" s="60"/>
      <c r="EW3348" s="60"/>
      <c r="EX3348" s="60"/>
      <c r="EY3348" s="60"/>
      <c r="EZ3348" s="60"/>
      <c r="FA3348" s="60"/>
      <c r="FB3348" s="60"/>
    </row>
    <row r="3349" spans="22:158" x14ac:dyDescent="0.25">
      <c r="W3349" s="33"/>
      <c r="X3349" s="33"/>
      <c r="AH3349" s="38">
        <v>100</v>
      </c>
      <c r="AI3349" s="38">
        <v>145</v>
      </c>
      <c r="AJ3349" s="38">
        <v>18710</v>
      </c>
      <c r="AK3349" s="38">
        <v>30</v>
      </c>
      <c r="AL3349" s="38">
        <v>3614058</v>
      </c>
      <c r="AM3349" s="61" t="s">
        <v>1816</v>
      </c>
      <c r="AN3349" s="61" t="s">
        <v>1691</v>
      </c>
      <c r="AO3349" s="61" t="s">
        <v>1671</v>
      </c>
      <c r="AP3349" s="61" t="s">
        <v>5036</v>
      </c>
      <c r="AQ3349" s="61" t="s">
        <v>1733</v>
      </c>
      <c r="AR3349" s="28">
        <v>3764.1</v>
      </c>
      <c r="AS3349" s="28">
        <v>0</v>
      </c>
      <c r="AT3349" s="28">
        <v>0</v>
      </c>
      <c r="AU3349" s="62"/>
      <c r="BU3349" s="34"/>
      <c r="BW3349" s="71">
        <v>145</v>
      </c>
      <c r="BX3349" s="36">
        <v>83</v>
      </c>
      <c r="BY3349" s="37">
        <v>91060</v>
      </c>
      <c r="BZ3349" s="37" t="s">
        <v>1816</v>
      </c>
      <c r="CC3349" t="s">
        <v>1786</v>
      </c>
      <c r="CD3349" t="s">
        <v>5043</v>
      </c>
      <c r="CE3349">
        <v>579443</v>
      </c>
      <c r="CF3349">
        <v>52</v>
      </c>
      <c r="CG3349" s="62"/>
      <c r="DV3349" s="31" t="s">
        <v>212</v>
      </c>
      <c r="DW3349" s="31" t="s">
        <v>2608</v>
      </c>
      <c r="DX3349" s="63"/>
      <c r="DY3349" s="63"/>
      <c r="DZ3349" s="63"/>
      <c r="EA3349" s="167"/>
      <c r="EB3349" s="60"/>
      <c r="EC3349" s="60"/>
      <c r="ED3349" s="60"/>
      <c r="EE3349" s="60"/>
      <c r="EF3349" s="60"/>
      <c r="EG3349" s="60"/>
      <c r="EH3349" s="60"/>
      <c r="EI3349" s="60"/>
      <c r="EJ3349" s="60"/>
      <c r="EK3349" s="60"/>
      <c r="EL3349" s="60"/>
      <c r="EM3349" s="60"/>
      <c r="EN3349" s="60"/>
      <c r="EO3349" s="60"/>
      <c r="EP3349" s="60"/>
      <c r="EQ3349" s="60"/>
      <c r="ER3349" s="60"/>
      <c r="ES3349" s="60"/>
      <c r="ET3349" s="60"/>
      <c r="EU3349" s="60"/>
      <c r="EV3349" s="60"/>
      <c r="EW3349" s="60"/>
      <c r="EX3349" s="60"/>
      <c r="EY3349" s="60"/>
      <c r="EZ3349" s="60"/>
      <c r="FA3349" s="60"/>
      <c r="FB3349" s="60"/>
    </row>
    <row r="3350" spans="22:158" x14ac:dyDescent="0.25">
      <c r="W3350" s="33"/>
      <c r="X3350" s="33"/>
      <c r="AH3350" s="38">
        <v>100</v>
      </c>
      <c r="AI3350" s="38">
        <v>150</v>
      </c>
      <c r="AJ3350" s="38">
        <v>11600</v>
      </c>
      <c r="AK3350" s="38">
        <v>30</v>
      </c>
      <c r="AL3350" s="38">
        <v>3614058</v>
      </c>
      <c r="AM3350" s="61" t="s">
        <v>1816</v>
      </c>
      <c r="AN3350" s="61" t="s">
        <v>1695</v>
      </c>
      <c r="AO3350" s="61" t="s">
        <v>5076</v>
      </c>
      <c r="AP3350" s="61" t="s">
        <v>5036</v>
      </c>
      <c r="AQ3350" s="61" t="s">
        <v>1733</v>
      </c>
      <c r="AR3350" s="28">
        <v>5549809.9000000004</v>
      </c>
      <c r="AS3350" s="28">
        <v>0</v>
      </c>
      <c r="AT3350" s="28">
        <v>0</v>
      </c>
      <c r="AU3350" s="62"/>
      <c r="BU3350" s="34"/>
      <c r="BW3350" s="71">
        <v>145</v>
      </c>
      <c r="BX3350" s="36">
        <v>83</v>
      </c>
      <c r="BY3350" s="37">
        <v>91080</v>
      </c>
      <c r="BZ3350" s="37" t="s">
        <v>1816</v>
      </c>
      <c r="CC3350" t="s">
        <v>1786</v>
      </c>
      <c r="CD3350" t="s">
        <v>1784</v>
      </c>
      <c r="CE3350">
        <v>597194</v>
      </c>
      <c r="CF3350">
        <v>7</v>
      </c>
      <c r="CG3350" s="62"/>
      <c r="DV3350" s="31" t="s">
        <v>212</v>
      </c>
      <c r="DW3350" s="31" t="s">
        <v>2609</v>
      </c>
      <c r="DX3350" s="63"/>
      <c r="DY3350" s="63"/>
      <c r="DZ3350" s="63"/>
      <c r="EA3350" s="167"/>
      <c r="EB3350" s="60"/>
      <c r="EC3350" s="60"/>
      <c r="ED3350" s="60"/>
      <c r="EE3350" s="60"/>
      <c r="EF3350" s="60"/>
      <c r="EG3350" s="60"/>
      <c r="EH3350" s="60"/>
      <c r="EI3350" s="60"/>
      <c r="EJ3350" s="60"/>
      <c r="EK3350" s="60"/>
      <c r="EL3350" s="60"/>
      <c r="EM3350" s="60"/>
      <c r="EN3350" s="60"/>
      <c r="EO3350" s="60"/>
      <c r="EP3350" s="60"/>
      <c r="EQ3350" s="60"/>
      <c r="ER3350" s="60"/>
      <c r="ES3350" s="60"/>
      <c r="ET3350" s="60"/>
      <c r="EU3350" s="60"/>
      <c r="EV3350" s="60"/>
      <c r="EW3350" s="60"/>
      <c r="EX3350" s="60"/>
      <c r="EY3350" s="60"/>
      <c r="EZ3350" s="60"/>
      <c r="FA3350" s="60"/>
      <c r="FB3350" s="60"/>
    </row>
    <row r="3351" spans="22:158" x14ac:dyDescent="0.25">
      <c r="W3351" s="33"/>
      <c r="X3351" s="33"/>
      <c r="AH3351" s="38">
        <v>100</v>
      </c>
      <c r="AI3351" s="38">
        <v>150</v>
      </c>
      <c r="AJ3351" s="38">
        <v>13450</v>
      </c>
      <c r="AK3351" s="38">
        <v>30</v>
      </c>
      <c r="AL3351" s="38">
        <v>3614058</v>
      </c>
      <c r="AM3351" s="61" t="s">
        <v>1816</v>
      </c>
      <c r="AN3351" s="61" t="s">
        <v>1695</v>
      </c>
      <c r="AO3351" s="61" t="s">
        <v>5112</v>
      </c>
      <c r="AP3351" s="61" t="s">
        <v>5036</v>
      </c>
      <c r="AQ3351" s="61" t="s">
        <v>1733</v>
      </c>
      <c r="AR3351" s="28">
        <v>21922177.699999999</v>
      </c>
      <c r="AS3351" s="28">
        <v>0</v>
      </c>
      <c r="AT3351" s="28">
        <v>861193</v>
      </c>
      <c r="AU3351" s="62"/>
      <c r="BU3351" s="34"/>
      <c r="BW3351" s="71">
        <v>145</v>
      </c>
      <c r="BX3351" s="36">
        <v>84</v>
      </c>
      <c r="BY3351" s="37">
        <v>91100</v>
      </c>
      <c r="BZ3351" s="37" t="s">
        <v>1816</v>
      </c>
      <c r="CC3351" t="s">
        <v>1795</v>
      </c>
      <c r="CD3351" t="s">
        <v>1796</v>
      </c>
      <c r="CE3351">
        <v>4826</v>
      </c>
      <c r="CF3351">
        <v>230</v>
      </c>
      <c r="CG3351" s="62"/>
      <c r="DV3351" s="31" t="s">
        <v>212</v>
      </c>
      <c r="DW3351" s="31" t="s">
        <v>2609</v>
      </c>
      <c r="DX3351" s="63"/>
      <c r="DY3351" s="63"/>
      <c r="DZ3351" s="63"/>
      <c r="EA3351" s="167"/>
      <c r="EB3351" s="60"/>
      <c r="EC3351" s="60"/>
      <c r="ED3351" s="60"/>
      <c r="EE3351" s="60"/>
      <c r="EF3351" s="60"/>
      <c r="EG3351" s="60"/>
      <c r="EH3351" s="60"/>
      <c r="EI3351" s="60"/>
      <c r="EJ3351" s="60"/>
      <c r="EK3351" s="60"/>
      <c r="EL3351" s="60"/>
      <c r="EM3351" s="60"/>
      <c r="EN3351" s="60"/>
      <c r="EO3351" s="60"/>
      <c r="EP3351" s="60"/>
      <c r="EQ3351" s="60"/>
      <c r="ER3351" s="60"/>
      <c r="ES3351" s="60"/>
      <c r="ET3351" s="60"/>
      <c r="EU3351" s="60"/>
      <c r="EV3351" s="60"/>
      <c r="EW3351" s="60"/>
      <c r="EX3351" s="60"/>
      <c r="EY3351" s="60"/>
      <c r="EZ3351" s="60"/>
      <c r="FA3351" s="60"/>
      <c r="FB3351" s="60"/>
    </row>
    <row r="3352" spans="22:158" x14ac:dyDescent="0.25">
      <c r="W3352" s="33"/>
      <c r="X3352" s="33"/>
      <c r="AH3352" s="38">
        <v>100</v>
      </c>
      <c r="AI3352" s="38">
        <v>150</v>
      </c>
      <c r="AJ3352" s="38">
        <v>13850</v>
      </c>
      <c r="AK3352" s="38">
        <v>30</v>
      </c>
      <c r="AL3352" s="38">
        <v>3614058</v>
      </c>
      <c r="AM3352" s="61" t="s">
        <v>1816</v>
      </c>
      <c r="AN3352" s="61" t="s">
        <v>1695</v>
      </c>
      <c r="AO3352" s="61" t="s">
        <v>5121</v>
      </c>
      <c r="AP3352" s="61" t="s">
        <v>5036</v>
      </c>
      <c r="AQ3352" s="61" t="s">
        <v>1733</v>
      </c>
      <c r="AR3352" s="28">
        <v>3244235.1</v>
      </c>
      <c r="AS3352" s="28">
        <v>0</v>
      </c>
      <c r="AT3352" s="28">
        <v>0</v>
      </c>
      <c r="AU3352" s="62"/>
      <c r="BU3352" s="34"/>
      <c r="BW3352" s="71">
        <v>145</v>
      </c>
      <c r="BX3352" s="36">
        <v>85</v>
      </c>
      <c r="BY3352" s="37">
        <v>91120</v>
      </c>
      <c r="BZ3352" s="37" t="s">
        <v>1816</v>
      </c>
      <c r="CC3352" t="s">
        <v>1797</v>
      </c>
      <c r="CD3352" t="s">
        <v>1797</v>
      </c>
      <c r="CE3352">
        <v>1088</v>
      </c>
      <c r="CF3352">
        <v>92</v>
      </c>
      <c r="CG3352" s="62"/>
      <c r="DV3352" s="31" t="s">
        <v>212</v>
      </c>
      <c r="DW3352" s="31" t="s">
        <v>2609</v>
      </c>
      <c r="DX3352" s="63"/>
      <c r="DY3352" s="63"/>
      <c r="DZ3352" s="63"/>
      <c r="EA3352" s="167"/>
      <c r="EB3352" s="60"/>
      <c r="EC3352" s="60"/>
      <c r="ED3352" s="60"/>
      <c r="EE3352" s="60"/>
      <c r="EF3352" s="60"/>
      <c r="EG3352" s="60"/>
      <c r="EH3352" s="60"/>
      <c r="EI3352" s="60"/>
      <c r="EJ3352" s="60"/>
      <c r="EK3352" s="60"/>
      <c r="EL3352" s="60"/>
      <c r="EM3352" s="60"/>
      <c r="EN3352" s="60"/>
      <c r="EO3352" s="60"/>
      <c r="EP3352" s="60"/>
      <c r="EQ3352" s="60"/>
      <c r="ER3352" s="60"/>
      <c r="ES3352" s="60"/>
      <c r="ET3352" s="60"/>
      <c r="EU3352" s="60"/>
      <c r="EV3352" s="60"/>
      <c r="EW3352" s="60"/>
      <c r="EX3352" s="60"/>
      <c r="EY3352" s="60"/>
      <c r="EZ3352" s="60"/>
      <c r="FA3352" s="60"/>
      <c r="FB3352" s="60"/>
    </row>
    <row r="3353" spans="22:158" x14ac:dyDescent="0.25">
      <c r="W3353" s="33"/>
      <c r="X3353" s="33"/>
      <c r="AH3353" s="38">
        <v>100</v>
      </c>
      <c r="AI3353" s="38">
        <v>150</v>
      </c>
      <c r="AJ3353" s="38">
        <v>14750</v>
      </c>
      <c r="AK3353" s="38">
        <v>30</v>
      </c>
      <c r="AL3353" s="38">
        <v>3614058</v>
      </c>
      <c r="AM3353" s="61" t="s">
        <v>1816</v>
      </c>
      <c r="AN3353" s="61" t="s">
        <v>1695</v>
      </c>
      <c r="AO3353" s="61" t="s">
        <v>1583</v>
      </c>
      <c r="AP3353" s="61" t="s">
        <v>5036</v>
      </c>
      <c r="AQ3353" s="61" t="s">
        <v>1733</v>
      </c>
      <c r="AR3353" s="28">
        <v>4596964.3</v>
      </c>
      <c r="AS3353" s="28">
        <v>0</v>
      </c>
      <c r="AT3353" s="28">
        <v>0</v>
      </c>
      <c r="AU3353" s="62"/>
      <c r="BU3353" s="34"/>
      <c r="BW3353" s="71">
        <v>145</v>
      </c>
      <c r="BX3353" s="36">
        <v>86</v>
      </c>
      <c r="BY3353" s="37">
        <v>91140</v>
      </c>
      <c r="BZ3353" s="37" t="s">
        <v>1816</v>
      </c>
      <c r="CC3353" t="s">
        <v>1787</v>
      </c>
      <c r="CD3353" t="s">
        <v>1789</v>
      </c>
      <c r="CE3353">
        <v>4851</v>
      </c>
      <c r="CF3353">
        <v>1122</v>
      </c>
      <c r="CG3353" s="62"/>
      <c r="DV3353" s="31" t="s">
        <v>212</v>
      </c>
      <c r="DW3353" s="31" t="s">
        <v>2609</v>
      </c>
      <c r="DX3353" s="63"/>
      <c r="DY3353" s="63"/>
      <c r="DZ3353" s="63"/>
      <c r="EA3353" s="167"/>
      <c r="EB3353" s="60"/>
      <c r="EC3353" s="60"/>
      <c r="ED3353" s="60"/>
      <c r="EE3353" s="60"/>
      <c r="EF3353" s="60"/>
      <c r="EG3353" s="60"/>
      <c r="EH3353" s="60"/>
      <c r="EI3353" s="60"/>
      <c r="EJ3353" s="60"/>
      <c r="EK3353" s="60"/>
      <c r="EL3353" s="60"/>
      <c r="EM3353" s="60"/>
      <c r="EN3353" s="60"/>
      <c r="EO3353" s="60"/>
      <c r="EP3353" s="60"/>
      <c r="EQ3353" s="60"/>
      <c r="ER3353" s="60"/>
      <c r="ES3353" s="60"/>
      <c r="ET3353" s="60"/>
      <c r="EU3353" s="60"/>
      <c r="EV3353" s="60"/>
      <c r="EW3353" s="60"/>
      <c r="EX3353" s="60"/>
      <c r="EY3353" s="60"/>
      <c r="EZ3353" s="60"/>
      <c r="FA3353" s="60"/>
      <c r="FB3353" s="60"/>
    </row>
    <row r="3354" spans="22:158" x14ac:dyDescent="0.25">
      <c r="W3354" s="33"/>
      <c r="X3354" s="33"/>
      <c r="AH3354" s="38">
        <v>100</v>
      </c>
      <c r="AI3354" s="38">
        <v>155</v>
      </c>
      <c r="AJ3354" s="38">
        <v>10650</v>
      </c>
      <c r="AK3354" s="38">
        <v>30</v>
      </c>
      <c r="AL3354" s="38">
        <v>3614058</v>
      </c>
      <c r="AM3354" s="61" t="s">
        <v>1816</v>
      </c>
      <c r="AN3354" s="61" t="s">
        <v>1686</v>
      </c>
      <c r="AO3354" s="61" t="s">
        <v>5056</v>
      </c>
      <c r="AP3354" s="61" t="s">
        <v>5036</v>
      </c>
      <c r="AQ3354" s="61" t="s">
        <v>1733</v>
      </c>
      <c r="AR3354" s="28">
        <v>13213.8</v>
      </c>
      <c r="AS3354" s="28">
        <v>0</v>
      </c>
      <c r="AT3354" s="28">
        <v>0</v>
      </c>
      <c r="AU3354" s="62"/>
      <c r="BU3354" s="34"/>
      <c r="BW3354" s="71">
        <v>145</v>
      </c>
      <c r="BX3354" s="36">
        <v>86</v>
      </c>
      <c r="BY3354" s="37">
        <v>91140</v>
      </c>
      <c r="BZ3354" s="37" t="s">
        <v>1816</v>
      </c>
      <c r="CC3354" t="s">
        <v>1787</v>
      </c>
      <c r="CD3354" t="s">
        <v>1789</v>
      </c>
      <c r="CG3354" s="62"/>
      <c r="DV3354" s="31" t="s">
        <v>212</v>
      </c>
      <c r="DW3354" s="31" t="s">
        <v>2610</v>
      </c>
      <c r="DX3354" s="63"/>
      <c r="DY3354" s="63"/>
      <c r="DZ3354" s="63"/>
      <c r="EA3354" s="167"/>
      <c r="EB3354" s="60"/>
      <c r="EC3354" s="60"/>
      <c r="ED3354" s="60"/>
      <c r="EE3354" s="60"/>
      <c r="EF3354" s="60"/>
      <c r="EG3354" s="60"/>
      <c r="EH3354" s="60"/>
      <c r="EI3354" s="60"/>
      <c r="EJ3354" s="60"/>
      <c r="EK3354" s="60"/>
      <c r="EL3354" s="60"/>
      <c r="EM3354" s="60"/>
      <c r="EN3354" s="60"/>
      <c r="EO3354" s="60"/>
      <c r="EP3354" s="60"/>
      <c r="EQ3354" s="60"/>
      <c r="ER3354" s="60"/>
      <c r="ES3354" s="60"/>
      <c r="ET3354" s="60"/>
      <c r="EU3354" s="60"/>
      <c r="EV3354" s="60"/>
      <c r="EW3354" s="60"/>
      <c r="EX3354" s="60"/>
      <c r="EY3354" s="60"/>
      <c r="EZ3354" s="60"/>
      <c r="FA3354" s="60"/>
      <c r="FB3354" s="60"/>
    </row>
    <row r="3355" spans="22:158" x14ac:dyDescent="0.25">
      <c r="W3355" s="33"/>
      <c r="X3355" s="33"/>
      <c r="AH3355" s="38">
        <v>100</v>
      </c>
      <c r="AI3355" s="38">
        <v>155</v>
      </c>
      <c r="AJ3355" s="38">
        <v>17800</v>
      </c>
      <c r="AK3355" s="38">
        <v>30</v>
      </c>
      <c r="AL3355" s="38">
        <v>3614058</v>
      </c>
      <c r="AM3355" s="61" t="s">
        <v>1816</v>
      </c>
      <c r="AN3355" s="61" t="s">
        <v>1686</v>
      </c>
      <c r="AO3355" s="61" t="s">
        <v>1651</v>
      </c>
      <c r="AP3355" s="61" t="s">
        <v>5036</v>
      </c>
      <c r="AQ3355" s="61" t="s">
        <v>1733</v>
      </c>
      <c r="AR3355" s="28">
        <v>22353.1</v>
      </c>
      <c r="AS3355" s="28">
        <v>0</v>
      </c>
      <c r="AT3355" s="28">
        <v>0</v>
      </c>
      <c r="AU3355" s="62"/>
      <c r="BU3355" s="34"/>
      <c r="BW3355" s="71">
        <v>145</v>
      </c>
      <c r="BX3355" s="36">
        <v>86</v>
      </c>
      <c r="BY3355" s="37">
        <v>91160</v>
      </c>
      <c r="BZ3355" s="37" t="s">
        <v>1816</v>
      </c>
      <c r="CC3355" t="s">
        <v>1787</v>
      </c>
      <c r="CD3355" t="s">
        <v>1788</v>
      </c>
      <c r="CE3355">
        <v>3401</v>
      </c>
      <c r="CF3355">
        <v>254</v>
      </c>
      <c r="CG3355" s="62"/>
      <c r="DV3355" s="31" t="s">
        <v>212</v>
      </c>
      <c r="DW3355" s="31" t="s">
        <v>2610</v>
      </c>
      <c r="DX3355" s="63"/>
      <c r="DY3355" s="63"/>
      <c r="DZ3355" s="63"/>
      <c r="EA3355" s="167"/>
      <c r="EB3355" s="60"/>
      <c r="EC3355" s="60"/>
      <c r="ED3355" s="60"/>
      <c r="EE3355" s="60"/>
      <c r="EF3355" s="60"/>
      <c r="EG3355" s="60"/>
      <c r="EH3355" s="60"/>
      <c r="EI3355" s="60"/>
      <c r="EJ3355" s="60"/>
      <c r="EK3355" s="60"/>
      <c r="EL3355" s="60"/>
      <c r="EM3355" s="60"/>
      <c r="EN3355" s="60"/>
      <c r="EO3355" s="60"/>
      <c r="EP3355" s="60"/>
      <c r="EQ3355" s="60"/>
      <c r="ER3355" s="60"/>
      <c r="ES3355" s="60"/>
      <c r="ET3355" s="60"/>
      <c r="EU3355" s="60"/>
      <c r="EV3355" s="60"/>
      <c r="EW3355" s="60"/>
      <c r="EX3355" s="60"/>
      <c r="EY3355" s="60"/>
      <c r="EZ3355" s="60"/>
      <c r="FA3355" s="60"/>
      <c r="FB3355" s="60"/>
    </row>
    <row r="3356" spans="22:158" x14ac:dyDescent="0.25">
      <c r="W3356" s="33"/>
      <c r="X3356" s="33"/>
      <c r="AH3356" s="38">
        <v>100</v>
      </c>
      <c r="AI3356" s="38">
        <v>155</v>
      </c>
      <c r="AJ3356" s="38">
        <v>18200</v>
      </c>
      <c r="AK3356" s="38">
        <v>30</v>
      </c>
      <c r="AL3356" s="38">
        <v>3614058</v>
      </c>
      <c r="AM3356" s="61" t="s">
        <v>1816</v>
      </c>
      <c r="AN3356" s="61" t="s">
        <v>1686</v>
      </c>
      <c r="AO3356" s="61" t="s">
        <v>1660</v>
      </c>
      <c r="AP3356" s="61" t="s">
        <v>5036</v>
      </c>
      <c r="AQ3356" s="61" t="s">
        <v>1733</v>
      </c>
      <c r="AR3356" s="28">
        <v>3439328.8</v>
      </c>
      <c r="AS3356" s="28">
        <v>0</v>
      </c>
      <c r="AT3356" s="28">
        <v>0</v>
      </c>
      <c r="AU3356" s="62"/>
      <c r="BU3356" s="34"/>
      <c r="BW3356" s="71">
        <v>145</v>
      </c>
      <c r="BX3356" s="36">
        <v>86</v>
      </c>
      <c r="BY3356" s="37">
        <v>91160</v>
      </c>
      <c r="BZ3356" s="37" t="s">
        <v>1816</v>
      </c>
      <c r="CC3356" t="s">
        <v>1787</v>
      </c>
      <c r="CD3356" t="s">
        <v>1788</v>
      </c>
      <c r="CG3356" s="62"/>
      <c r="DV3356" s="31" t="s">
        <v>212</v>
      </c>
      <c r="DW3356" s="31" t="s">
        <v>2610</v>
      </c>
      <c r="DX3356" s="63"/>
      <c r="DY3356" s="63"/>
      <c r="DZ3356" s="63"/>
      <c r="EA3356" s="167"/>
      <c r="EB3356" s="60"/>
      <c r="EC3356" s="60"/>
      <c r="ED3356" s="60"/>
      <c r="EE3356" s="60"/>
      <c r="EF3356" s="60"/>
      <c r="EG3356" s="60"/>
      <c r="EH3356" s="60"/>
      <c r="EI3356" s="60"/>
      <c r="EJ3356" s="60"/>
      <c r="EK3356" s="60"/>
      <c r="EL3356" s="60"/>
      <c r="EM3356" s="60"/>
      <c r="EN3356" s="60"/>
      <c r="EO3356" s="60"/>
      <c r="EP3356" s="60"/>
      <c r="EQ3356" s="60"/>
      <c r="ER3356" s="60"/>
      <c r="ES3356" s="60"/>
      <c r="ET3356" s="60"/>
      <c r="EU3356" s="60"/>
      <c r="EV3356" s="60"/>
      <c r="EW3356" s="60"/>
      <c r="EX3356" s="60"/>
      <c r="EY3356" s="60"/>
      <c r="EZ3356" s="60"/>
      <c r="FA3356" s="60"/>
      <c r="FB3356" s="60"/>
    </row>
    <row r="3357" spans="22:158" x14ac:dyDescent="0.25">
      <c r="W3357" s="33"/>
      <c r="X3357" s="33"/>
      <c r="AH3357" s="38">
        <v>100</v>
      </c>
      <c r="AI3357" s="38">
        <v>105</v>
      </c>
      <c r="AJ3357" s="38">
        <v>10500</v>
      </c>
      <c r="AK3357" s="38">
        <v>30</v>
      </c>
      <c r="AL3357" s="38">
        <v>3614558</v>
      </c>
      <c r="AM3357" s="61" t="s">
        <v>1816</v>
      </c>
      <c r="AN3357" s="61" t="s">
        <v>1688</v>
      </c>
      <c r="AO3357" s="61" t="s">
        <v>5053</v>
      </c>
      <c r="AP3357" s="61" t="s">
        <v>5036</v>
      </c>
      <c r="AQ3357" s="61" t="s">
        <v>1732</v>
      </c>
      <c r="AR3357" s="28">
        <v>1026107.7</v>
      </c>
      <c r="AS3357" s="28">
        <v>4330682</v>
      </c>
      <c r="AT3357" s="28">
        <v>722490</v>
      </c>
      <c r="AU3357" s="62"/>
      <c r="BU3357" s="34"/>
      <c r="BW3357" s="71">
        <v>145</v>
      </c>
      <c r="BX3357" s="36">
        <v>87</v>
      </c>
      <c r="BY3357" s="37">
        <v>91180</v>
      </c>
      <c r="BZ3357" s="37" t="s">
        <v>1816</v>
      </c>
      <c r="CC3357" t="s">
        <v>1726</v>
      </c>
      <c r="CD3357" t="s">
        <v>1793</v>
      </c>
      <c r="CE3357">
        <v>86</v>
      </c>
      <c r="CF3357">
        <v>18</v>
      </c>
      <c r="CG3357" s="62"/>
      <c r="DV3357" s="31" t="s">
        <v>2611</v>
      </c>
      <c r="DW3357" s="31" t="s">
        <v>2612</v>
      </c>
      <c r="DX3357" s="63"/>
      <c r="DY3357" s="63"/>
      <c r="DZ3357" s="63"/>
      <c r="EA3357" s="167"/>
      <c r="EB3357" s="60"/>
      <c r="EC3357" s="60"/>
      <c r="ED3357" s="60"/>
      <c r="EE3357" s="60"/>
      <c r="EF3357" s="60"/>
      <c r="EG3357" s="60"/>
      <c r="EH3357" s="60"/>
      <c r="EI3357" s="60"/>
      <c r="EJ3357" s="60"/>
      <c r="EK3357" s="60"/>
      <c r="EL3357" s="60"/>
      <c r="EM3357" s="60"/>
      <c r="EN3357" s="60"/>
      <c r="EO3357" s="60"/>
      <c r="EP3357" s="60"/>
      <c r="EQ3357" s="60"/>
      <c r="ER3357" s="60"/>
      <c r="ES3357" s="60"/>
      <c r="ET3357" s="60"/>
      <c r="EU3357" s="60"/>
      <c r="EV3357" s="60"/>
      <c r="EW3357" s="60"/>
      <c r="EX3357" s="60"/>
      <c r="EY3357" s="60"/>
      <c r="EZ3357" s="60"/>
      <c r="FA3357" s="60"/>
      <c r="FB3357" s="60"/>
    </row>
    <row r="3358" spans="22:158" x14ac:dyDescent="0.25">
      <c r="W3358" s="33"/>
      <c r="X3358" s="33"/>
      <c r="AH3358" s="38">
        <v>100</v>
      </c>
      <c r="AI3358" s="38">
        <v>105</v>
      </c>
      <c r="AJ3358" s="38">
        <v>10750</v>
      </c>
      <c r="AK3358" s="38">
        <v>30</v>
      </c>
      <c r="AL3358" s="38">
        <v>3614558</v>
      </c>
      <c r="AM3358" s="61" t="s">
        <v>1816</v>
      </c>
      <c r="AN3358" s="61" t="s">
        <v>1688</v>
      </c>
      <c r="AO3358" s="61" t="s">
        <v>5058</v>
      </c>
      <c r="AP3358" s="61" t="s">
        <v>5036</v>
      </c>
      <c r="AQ3358" s="61" t="s">
        <v>1732</v>
      </c>
      <c r="AR3358" s="28">
        <v>269071.09999999998</v>
      </c>
      <c r="AS3358" s="28">
        <v>421252</v>
      </c>
      <c r="AT3358" s="28">
        <v>302012</v>
      </c>
      <c r="AU3358" s="62"/>
      <c r="BU3358" s="34"/>
      <c r="BW3358" s="71">
        <v>145</v>
      </c>
      <c r="BX3358" s="36">
        <v>87</v>
      </c>
      <c r="BY3358" s="37">
        <v>91190</v>
      </c>
      <c r="BZ3358" s="37" t="s">
        <v>1816</v>
      </c>
      <c r="CC3358" t="s">
        <v>1726</v>
      </c>
      <c r="CD3358" t="s">
        <v>1726</v>
      </c>
      <c r="CE3358">
        <v>46</v>
      </c>
      <c r="CF3358">
        <v>45</v>
      </c>
      <c r="CG3358" s="62"/>
      <c r="DV3358" s="31" t="s">
        <v>2611</v>
      </c>
      <c r="DW3358" s="31" t="s">
        <v>2612</v>
      </c>
      <c r="DX3358" s="63"/>
      <c r="DY3358" s="63"/>
      <c r="DZ3358" s="63"/>
      <c r="EA3358" s="167"/>
      <c r="EB3358" s="60"/>
      <c r="EC3358" s="60"/>
      <c r="ED3358" s="60"/>
      <c r="EE3358" s="60"/>
      <c r="EF3358" s="60"/>
      <c r="EG3358" s="60"/>
      <c r="EH3358" s="60"/>
      <c r="EI3358" s="60"/>
      <c r="EJ3358" s="60"/>
      <c r="EK3358" s="60"/>
      <c r="EL3358" s="60"/>
      <c r="EM3358" s="60"/>
      <c r="EN3358" s="60"/>
      <c r="EO3358" s="60"/>
      <c r="EP3358" s="60"/>
      <c r="EQ3358" s="60"/>
      <c r="ER3358" s="60"/>
      <c r="ES3358" s="60"/>
      <c r="ET3358" s="60"/>
      <c r="EU3358" s="60"/>
      <c r="EV3358" s="60"/>
      <c r="EW3358" s="60"/>
      <c r="EX3358" s="60"/>
      <c r="EY3358" s="60"/>
      <c r="EZ3358" s="60"/>
      <c r="FA3358" s="60"/>
      <c r="FB3358" s="60"/>
    </row>
    <row r="3359" spans="22:158" x14ac:dyDescent="0.25">
      <c r="V3359" s="1"/>
      <c r="W3359" s="33"/>
      <c r="X3359" s="33"/>
      <c r="AH3359" s="38">
        <v>100</v>
      </c>
      <c r="AI3359" s="38">
        <v>105</v>
      </c>
      <c r="AJ3359" s="38">
        <v>11450</v>
      </c>
      <c r="AK3359" s="38">
        <v>30</v>
      </c>
      <c r="AL3359" s="38">
        <v>3614558</v>
      </c>
      <c r="AM3359" s="61" t="s">
        <v>1816</v>
      </c>
      <c r="AN3359" s="61" t="s">
        <v>1688</v>
      </c>
      <c r="AO3359" s="61" t="s">
        <v>5072</v>
      </c>
      <c r="AP3359" s="61" t="s">
        <v>5036</v>
      </c>
      <c r="AQ3359" s="61" t="s">
        <v>1732</v>
      </c>
      <c r="AR3359" s="28">
        <v>44720</v>
      </c>
      <c r="AS3359" s="28">
        <v>312695</v>
      </c>
      <c r="AT3359" s="28">
        <v>710394</v>
      </c>
      <c r="AU3359" s="62"/>
      <c r="BU3359" s="34"/>
      <c r="BW3359" s="71">
        <v>145</v>
      </c>
      <c r="BX3359" s="36">
        <v>87</v>
      </c>
      <c r="BY3359" s="37">
        <v>91190</v>
      </c>
      <c r="BZ3359" s="37" t="s">
        <v>1816</v>
      </c>
      <c r="CC3359" t="s">
        <v>1726</v>
      </c>
      <c r="CD3359" t="s">
        <v>1726</v>
      </c>
      <c r="CF3359">
        <v>5</v>
      </c>
      <c r="CG3359" s="62"/>
      <c r="DV3359" s="31" t="s">
        <v>2611</v>
      </c>
      <c r="DW3359" s="31" t="s">
        <v>2612</v>
      </c>
      <c r="DX3359" s="63"/>
      <c r="DY3359" s="63"/>
      <c r="DZ3359" s="63"/>
      <c r="EA3359" s="167"/>
      <c r="EB3359" s="60"/>
      <c r="EC3359" s="60"/>
      <c r="ED3359" s="60"/>
      <c r="EE3359" s="60"/>
      <c r="EF3359" s="60"/>
      <c r="EG3359" s="60"/>
      <c r="EH3359" s="60"/>
      <c r="EI3359" s="60"/>
      <c r="EJ3359" s="60"/>
      <c r="EK3359" s="60"/>
      <c r="EL3359" s="60"/>
      <c r="EM3359" s="60"/>
      <c r="EN3359" s="60"/>
      <c r="EO3359" s="60"/>
      <c r="EP3359" s="60"/>
      <c r="EQ3359" s="60"/>
      <c r="ER3359" s="60"/>
      <c r="ES3359" s="60"/>
      <c r="ET3359" s="60"/>
      <c r="EU3359" s="60"/>
      <c r="EV3359" s="60"/>
      <c r="EW3359" s="60"/>
      <c r="EX3359" s="60"/>
      <c r="EY3359" s="60"/>
      <c r="EZ3359" s="60"/>
      <c r="FA3359" s="60"/>
      <c r="FB3359" s="60"/>
    </row>
    <row r="3360" spans="22:158" x14ac:dyDescent="0.25">
      <c r="W3360" s="33"/>
      <c r="X3360" s="33"/>
      <c r="AH3360" s="38">
        <v>100</v>
      </c>
      <c r="AI3360" s="38">
        <v>105</v>
      </c>
      <c r="AJ3360" s="38">
        <v>12850</v>
      </c>
      <c r="AK3360" s="38">
        <v>30</v>
      </c>
      <c r="AL3360" s="38">
        <v>3614558</v>
      </c>
      <c r="AM3360" s="61" t="s">
        <v>1816</v>
      </c>
      <c r="AN3360" s="61" t="s">
        <v>1688</v>
      </c>
      <c r="AO3360" s="61" t="s">
        <v>5098</v>
      </c>
      <c r="AP3360" s="61" t="s">
        <v>5036</v>
      </c>
      <c r="AQ3360" s="61" t="s">
        <v>1732</v>
      </c>
      <c r="AR3360" s="28">
        <v>82491.8</v>
      </c>
      <c r="AS3360" s="28">
        <v>141421</v>
      </c>
      <c r="AT3360" s="28">
        <v>170251</v>
      </c>
      <c r="AU3360" s="62"/>
      <c r="BU3360" s="34"/>
      <c r="BW3360" s="71">
        <v>145</v>
      </c>
      <c r="BX3360" s="36">
        <v>88</v>
      </c>
      <c r="BY3360" s="37">
        <v>91220</v>
      </c>
      <c r="BZ3360" s="37" t="s">
        <v>1816</v>
      </c>
      <c r="CC3360" t="s">
        <v>1684</v>
      </c>
      <c r="CD3360" t="s">
        <v>1684</v>
      </c>
      <c r="CE3360">
        <v>78454</v>
      </c>
      <c r="CF3360">
        <v>59</v>
      </c>
      <c r="CG3360" s="62"/>
      <c r="DV3360" s="31" t="s">
        <v>2611</v>
      </c>
      <c r="DW3360" s="31" t="s">
        <v>2612</v>
      </c>
      <c r="DX3360" s="63"/>
      <c r="DY3360" s="63"/>
      <c r="DZ3360" s="63"/>
      <c r="EA3360" s="167"/>
      <c r="EB3360" s="60"/>
      <c r="EC3360" s="60"/>
      <c r="ED3360" s="60"/>
      <c r="EE3360" s="60"/>
      <c r="EF3360" s="60"/>
      <c r="EG3360" s="60"/>
      <c r="EH3360" s="60"/>
      <c r="EI3360" s="60"/>
      <c r="EJ3360" s="60"/>
      <c r="EK3360" s="60"/>
      <c r="EL3360" s="60"/>
      <c r="EM3360" s="60"/>
      <c r="EN3360" s="60"/>
      <c r="EO3360" s="60"/>
      <c r="EP3360" s="60"/>
      <c r="EQ3360" s="60"/>
      <c r="ER3360" s="60"/>
      <c r="ES3360" s="60"/>
      <c r="ET3360" s="60"/>
      <c r="EU3360" s="60"/>
      <c r="EV3360" s="60"/>
      <c r="EW3360" s="60"/>
      <c r="EX3360" s="60"/>
      <c r="EY3360" s="60"/>
      <c r="EZ3360" s="60"/>
      <c r="FA3360" s="60"/>
      <c r="FB3360" s="60"/>
    </row>
    <row r="3361" spans="22:158" x14ac:dyDescent="0.25">
      <c r="W3361" s="33"/>
      <c r="X3361" s="33"/>
      <c r="AH3361" s="38">
        <v>100</v>
      </c>
      <c r="AI3361" s="38">
        <v>105</v>
      </c>
      <c r="AJ3361" s="38">
        <v>13100</v>
      </c>
      <c r="AK3361" s="38">
        <v>30</v>
      </c>
      <c r="AL3361" s="38">
        <v>3614558</v>
      </c>
      <c r="AM3361" s="61" t="s">
        <v>1816</v>
      </c>
      <c r="AN3361" s="61" t="s">
        <v>1688</v>
      </c>
      <c r="AO3361" s="61" t="s">
        <v>5104</v>
      </c>
      <c r="AP3361" s="61" t="s">
        <v>5036</v>
      </c>
      <c r="AQ3361" s="61" t="s">
        <v>1732</v>
      </c>
      <c r="AR3361" s="28">
        <v>249959.7</v>
      </c>
      <c r="AS3361" s="28">
        <v>688366</v>
      </c>
      <c r="AT3361" s="28">
        <v>304512</v>
      </c>
      <c r="AU3361" s="62"/>
      <c r="BU3361" s="34"/>
      <c r="BW3361" s="71">
        <v>145</v>
      </c>
      <c r="BX3361" s="36">
        <v>89</v>
      </c>
      <c r="BY3361" s="37">
        <v>91240</v>
      </c>
      <c r="BZ3361" s="37" t="s">
        <v>1816</v>
      </c>
      <c r="CC3361" t="s">
        <v>1785</v>
      </c>
      <c r="CD3361" t="s">
        <v>1785</v>
      </c>
      <c r="CE3361">
        <v>5717267</v>
      </c>
      <c r="CF3361">
        <v>3077</v>
      </c>
      <c r="CG3361" s="62"/>
      <c r="DV3361" s="31" t="s">
        <v>2611</v>
      </c>
      <c r="DW3361" s="31" t="s">
        <v>2612</v>
      </c>
      <c r="DX3361" s="63"/>
      <c r="DY3361" s="63"/>
      <c r="DZ3361" s="63"/>
      <c r="EA3361" s="167"/>
      <c r="EB3361" s="60"/>
      <c r="EC3361" s="60"/>
      <c r="ED3361" s="60"/>
      <c r="EE3361" s="60"/>
      <c r="EF3361" s="60"/>
      <c r="EG3361" s="60"/>
      <c r="EH3361" s="60"/>
      <c r="EI3361" s="60"/>
      <c r="EJ3361" s="60"/>
      <c r="EK3361" s="60"/>
      <c r="EL3361" s="60"/>
      <c r="EM3361" s="60"/>
      <c r="EN3361" s="60"/>
      <c r="EO3361" s="60"/>
      <c r="EP3361" s="60"/>
      <c r="EQ3361" s="60"/>
      <c r="ER3361" s="60"/>
      <c r="ES3361" s="60"/>
      <c r="ET3361" s="60"/>
      <c r="EU3361" s="60"/>
      <c r="EV3361" s="60"/>
      <c r="EW3361" s="60"/>
      <c r="EX3361" s="60"/>
      <c r="EY3361" s="60"/>
      <c r="EZ3361" s="60"/>
      <c r="FA3361" s="60"/>
      <c r="FB3361" s="60"/>
    </row>
    <row r="3362" spans="22:158" x14ac:dyDescent="0.25">
      <c r="W3362" s="33"/>
      <c r="X3362" s="33"/>
      <c r="AH3362" s="38">
        <v>100</v>
      </c>
      <c r="AI3362" s="38">
        <v>105</v>
      </c>
      <c r="AJ3362" s="38">
        <v>13800</v>
      </c>
      <c r="AK3362" s="38">
        <v>30</v>
      </c>
      <c r="AL3362" s="38">
        <v>3614558</v>
      </c>
      <c r="AM3362" s="61" t="s">
        <v>1816</v>
      </c>
      <c r="AN3362" s="61" t="s">
        <v>1688</v>
      </c>
      <c r="AO3362" s="61" t="s">
        <v>5120</v>
      </c>
      <c r="AP3362" s="61" t="s">
        <v>5036</v>
      </c>
      <c r="AQ3362" s="61" t="s">
        <v>1732</v>
      </c>
      <c r="AR3362" s="28">
        <v>1150108.5</v>
      </c>
      <c r="AS3362" s="28">
        <v>1339342</v>
      </c>
      <c r="AT3362" s="28">
        <v>1361304</v>
      </c>
      <c r="AU3362" s="62"/>
      <c r="BU3362" s="34"/>
      <c r="BW3362" s="71">
        <v>145</v>
      </c>
      <c r="BX3362" s="36">
        <v>91</v>
      </c>
      <c r="BY3362" s="37" t="s">
        <v>1918</v>
      </c>
      <c r="BZ3362" s="37" t="s">
        <v>1816</v>
      </c>
      <c r="CC3362" t="s">
        <v>1681</v>
      </c>
      <c r="CD3362" t="s">
        <v>1681</v>
      </c>
      <c r="CE3362">
        <v>2767110</v>
      </c>
      <c r="CF3362">
        <v>5068</v>
      </c>
      <c r="CG3362" s="62"/>
      <c r="DV3362" s="31" t="s">
        <v>2611</v>
      </c>
      <c r="DW3362" s="31" t="s">
        <v>2612</v>
      </c>
      <c r="DX3362" s="63"/>
      <c r="DY3362" s="63"/>
      <c r="DZ3362" s="63"/>
      <c r="EA3362" s="167"/>
      <c r="EB3362" s="60"/>
      <c r="EC3362" s="60"/>
      <c r="ED3362" s="60"/>
      <c r="EE3362" s="60"/>
      <c r="EF3362" s="60"/>
      <c r="EG3362" s="60"/>
      <c r="EH3362" s="60"/>
      <c r="EI3362" s="60"/>
      <c r="EJ3362" s="60"/>
      <c r="EK3362" s="60"/>
      <c r="EL3362" s="60"/>
      <c r="EM3362" s="60"/>
      <c r="EN3362" s="60"/>
      <c r="EO3362" s="60"/>
      <c r="EP3362" s="60"/>
      <c r="EQ3362" s="60"/>
      <c r="ER3362" s="60"/>
      <c r="ES3362" s="60"/>
      <c r="ET3362" s="60"/>
      <c r="EU3362" s="60"/>
      <c r="EV3362" s="60"/>
      <c r="EW3362" s="60"/>
      <c r="EX3362" s="60"/>
      <c r="EY3362" s="60"/>
      <c r="EZ3362" s="60"/>
      <c r="FA3362" s="60"/>
      <c r="FB3362" s="60"/>
    </row>
    <row r="3363" spans="22:158" x14ac:dyDescent="0.25">
      <c r="W3363" s="33"/>
      <c r="X3363" s="33"/>
      <c r="AH3363" s="38">
        <v>100</v>
      </c>
      <c r="AI3363" s="38">
        <v>105</v>
      </c>
      <c r="AJ3363" s="38">
        <v>14000</v>
      </c>
      <c r="AK3363" s="38">
        <v>30</v>
      </c>
      <c r="AL3363" s="38">
        <v>3614558</v>
      </c>
      <c r="AM3363" s="61" t="s">
        <v>1816</v>
      </c>
      <c r="AN3363" s="61" t="s">
        <v>1688</v>
      </c>
      <c r="AO3363" s="61" t="s">
        <v>5124</v>
      </c>
      <c r="AP3363" s="61" t="s">
        <v>5036</v>
      </c>
      <c r="AQ3363" s="61" t="s">
        <v>1732</v>
      </c>
      <c r="AR3363" s="28">
        <v>265745.7</v>
      </c>
      <c r="AS3363" s="28">
        <v>319074</v>
      </c>
      <c r="AT3363" s="28">
        <v>158154</v>
      </c>
      <c r="AU3363" s="62"/>
      <c r="BU3363" s="34"/>
      <c r="BW3363" s="71">
        <v>145</v>
      </c>
      <c r="BX3363" s="36">
        <v>90</v>
      </c>
      <c r="BY3363" s="37">
        <v>91260</v>
      </c>
      <c r="BZ3363" s="37" t="s">
        <v>1816</v>
      </c>
      <c r="CC3363" t="s">
        <v>5036</v>
      </c>
      <c r="CD3363" t="s">
        <v>5036</v>
      </c>
      <c r="CE3363">
        <v>616</v>
      </c>
      <c r="CF3363">
        <v>59</v>
      </c>
      <c r="CG3363" s="62"/>
      <c r="DV3363" s="31" t="s">
        <v>2611</v>
      </c>
      <c r="DW3363" s="31" t="s">
        <v>2612</v>
      </c>
      <c r="DX3363" s="63"/>
      <c r="DY3363" s="63"/>
      <c r="DZ3363" s="63"/>
      <c r="EA3363" s="167"/>
      <c r="EB3363" s="60"/>
      <c r="EC3363" s="60"/>
      <c r="ED3363" s="60"/>
      <c r="EE3363" s="60"/>
      <c r="EF3363" s="60"/>
      <c r="EG3363" s="60"/>
      <c r="EH3363" s="60"/>
      <c r="EI3363" s="60"/>
      <c r="EJ3363" s="60"/>
      <c r="EK3363" s="60"/>
      <c r="EL3363" s="60"/>
      <c r="EM3363" s="60"/>
      <c r="EN3363" s="60"/>
      <c r="EO3363" s="60"/>
      <c r="EP3363" s="60"/>
      <c r="EQ3363" s="60"/>
      <c r="ER3363" s="60"/>
      <c r="ES3363" s="60"/>
      <c r="ET3363" s="60"/>
      <c r="EU3363" s="60"/>
      <c r="EV3363" s="60"/>
      <c r="EW3363" s="60"/>
      <c r="EX3363" s="60"/>
      <c r="EY3363" s="60"/>
      <c r="EZ3363" s="60"/>
      <c r="FA3363" s="60"/>
      <c r="FB3363" s="60"/>
    </row>
    <row r="3364" spans="22:158" x14ac:dyDescent="0.25">
      <c r="V3364" s="1"/>
      <c r="W3364" s="33"/>
      <c r="X3364" s="33"/>
      <c r="AH3364" s="38">
        <v>100</v>
      </c>
      <c r="AI3364" s="38">
        <v>105</v>
      </c>
      <c r="AJ3364" s="38">
        <v>14900</v>
      </c>
      <c r="AK3364" s="38">
        <v>30</v>
      </c>
      <c r="AL3364" s="38">
        <v>3614558</v>
      </c>
      <c r="AM3364" s="61" t="s">
        <v>1816</v>
      </c>
      <c r="AN3364" s="61" t="s">
        <v>1688</v>
      </c>
      <c r="AO3364" s="61" t="s">
        <v>1587</v>
      </c>
      <c r="AP3364" s="61" t="s">
        <v>5036</v>
      </c>
      <c r="AQ3364" s="61" t="s">
        <v>1732</v>
      </c>
      <c r="AR3364" s="28">
        <v>423639.3</v>
      </c>
      <c r="AS3364" s="28">
        <v>768156</v>
      </c>
      <c r="AT3364" s="28">
        <v>3599</v>
      </c>
      <c r="AU3364" s="62"/>
      <c r="BU3364" s="34"/>
      <c r="BW3364" s="71">
        <v>150</v>
      </c>
      <c r="BX3364" s="36">
        <v>81</v>
      </c>
      <c r="BY3364" s="37">
        <v>91000</v>
      </c>
      <c r="BZ3364" s="37" t="s">
        <v>1816</v>
      </c>
      <c r="CC3364" t="s">
        <v>1683</v>
      </c>
      <c r="CD3364" t="s">
        <v>1784</v>
      </c>
      <c r="CE3364">
        <v>580096</v>
      </c>
      <c r="CF3364">
        <v>2025</v>
      </c>
      <c r="CG3364" s="62"/>
      <c r="DV3364" s="31" t="s">
        <v>2611</v>
      </c>
      <c r="DW3364" s="31" t="s">
        <v>2612</v>
      </c>
      <c r="DX3364" s="63"/>
      <c r="DY3364" s="63"/>
      <c r="DZ3364" s="63"/>
      <c r="EA3364" s="167"/>
      <c r="EB3364" s="60"/>
      <c r="EC3364" s="60"/>
      <c r="ED3364" s="60"/>
      <c r="EE3364" s="60"/>
      <c r="EF3364" s="60"/>
      <c r="EG3364" s="60"/>
      <c r="EH3364" s="60"/>
      <c r="EI3364" s="60"/>
      <c r="EJ3364" s="60"/>
      <c r="EK3364" s="60"/>
      <c r="EL3364" s="60"/>
      <c r="EM3364" s="60"/>
      <c r="EN3364" s="60"/>
      <c r="EO3364" s="60"/>
      <c r="EP3364" s="60"/>
      <c r="EQ3364" s="60"/>
      <c r="ER3364" s="60"/>
      <c r="ES3364" s="60"/>
      <c r="ET3364" s="60"/>
      <c r="EU3364" s="60"/>
      <c r="EV3364" s="60"/>
      <c r="EW3364" s="60"/>
      <c r="EX3364" s="60"/>
      <c r="EY3364" s="60"/>
      <c r="EZ3364" s="60"/>
      <c r="FA3364" s="60"/>
      <c r="FB3364" s="60"/>
    </row>
    <row r="3365" spans="22:158" x14ac:dyDescent="0.25">
      <c r="W3365" s="33"/>
      <c r="X3365" s="33"/>
      <c r="AH3365" s="38">
        <v>100</v>
      </c>
      <c r="AI3365" s="38">
        <v>105</v>
      </c>
      <c r="AJ3365" s="38">
        <v>16350</v>
      </c>
      <c r="AK3365" s="38">
        <v>30</v>
      </c>
      <c r="AL3365" s="38">
        <v>3614558</v>
      </c>
      <c r="AM3365" s="61" t="s">
        <v>1816</v>
      </c>
      <c r="AN3365" s="61" t="s">
        <v>1688</v>
      </c>
      <c r="AO3365" s="61" t="s">
        <v>1618</v>
      </c>
      <c r="AP3365" s="61" t="s">
        <v>5036</v>
      </c>
      <c r="AQ3365" s="61" t="s">
        <v>1732</v>
      </c>
      <c r="AR3365" s="28">
        <v>754038.60000000009</v>
      </c>
      <c r="AS3365" s="28">
        <v>1434384</v>
      </c>
      <c r="AT3365" s="28">
        <v>2822280</v>
      </c>
      <c r="AU3365" s="62"/>
      <c r="BU3365" s="34"/>
      <c r="BW3365" s="71">
        <v>150</v>
      </c>
      <c r="BX3365" s="36">
        <v>81</v>
      </c>
      <c r="BY3365" s="37">
        <v>91010</v>
      </c>
      <c r="BZ3365" s="37" t="s">
        <v>1816</v>
      </c>
      <c r="CC3365" t="s">
        <v>1683</v>
      </c>
      <c r="CD3365" t="s">
        <v>1683</v>
      </c>
      <c r="CE3365">
        <v>587368</v>
      </c>
      <c r="CF3365">
        <v>2043</v>
      </c>
      <c r="CG3365" s="62"/>
      <c r="DV3365" s="31" t="s">
        <v>2611</v>
      </c>
      <c r="DW3365" s="31" t="s">
        <v>2612</v>
      </c>
      <c r="DX3365" s="63"/>
      <c r="DY3365" s="63"/>
      <c r="DZ3365" s="63"/>
      <c r="EA3365" s="167"/>
      <c r="EB3365" s="60"/>
      <c r="EC3365" s="60"/>
      <c r="ED3365" s="60"/>
      <c r="EE3365" s="60"/>
      <c r="EF3365" s="60"/>
      <c r="EG3365" s="60"/>
      <c r="EH3365" s="60"/>
      <c r="EI3365" s="60"/>
      <c r="EJ3365" s="60"/>
      <c r="EK3365" s="60"/>
      <c r="EL3365" s="60"/>
      <c r="EM3365" s="60"/>
      <c r="EN3365" s="60"/>
      <c r="EO3365" s="60"/>
      <c r="EP3365" s="60"/>
      <c r="EQ3365" s="60"/>
      <c r="ER3365" s="60"/>
      <c r="ES3365" s="60"/>
      <c r="ET3365" s="60"/>
      <c r="EU3365" s="60"/>
      <c r="EV3365" s="60"/>
      <c r="EW3365" s="60"/>
      <c r="EX3365" s="60"/>
      <c r="EY3365" s="60"/>
      <c r="EZ3365" s="60"/>
      <c r="FA3365" s="60"/>
      <c r="FB3365" s="60"/>
    </row>
    <row r="3366" spans="22:158" x14ac:dyDescent="0.25">
      <c r="W3366" s="33"/>
      <c r="X3366" s="33"/>
      <c r="AH3366" s="38">
        <v>100</v>
      </c>
      <c r="AI3366" s="38">
        <v>105</v>
      </c>
      <c r="AJ3366" s="38">
        <v>16370</v>
      </c>
      <c r="AK3366" s="38">
        <v>30</v>
      </c>
      <c r="AL3366" s="38">
        <v>3614558</v>
      </c>
      <c r="AM3366" s="61" t="s">
        <v>1816</v>
      </c>
      <c r="AN3366" s="61" t="s">
        <v>1688</v>
      </c>
      <c r="AO3366" s="61" t="s">
        <v>1619</v>
      </c>
      <c r="AP3366" s="61" t="s">
        <v>5036</v>
      </c>
      <c r="AQ3366" s="61" t="s">
        <v>1732</v>
      </c>
      <c r="AR3366" s="28">
        <v>0</v>
      </c>
      <c r="AS3366" s="28">
        <v>2803</v>
      </c>
      <c r="AT3366" s="28">
        <v>0</v>
      </c>
      <c r="AU3366" s="62"/>
      <c r="BU3366" s="34"/>
      <c r="BW3366" s="71">
        <v>150</v>
      </c>
      <c r="BX3366" s="36">
        <v>82</v>
      </c>
      <c r="BY3366" s="37">
        <v>91020</v>
      </c>
      <c r="BZ3366" s="37" t="s">
        <v>1816</v>
      </c>
      <c r="CC3366" t="s">
        <v>1790</v>
      </c>
      <c r="CD3366" t="s">
        <v>1792</v>
      </c>
      <c r="CE3366">
        <v>1093743</v>
      </c>
      <c r="CF3366">
        <v>2761</v>
      </c>
      <c r="CG3366" s="62"/>
      <c r="DV3366" s="31" t="s">
        <v>2611</v>
      </c>
      <c r="DW3366" s="31" t="s">
        <v>2612</v>
      </c>
      <c r="DX3366" s="63"/>
      <c r="DY3366" s="63"/>
      <c r="DZ3366" s="63"/>
      <c r="EA3366" s="167"/>
      <c r="EB3366" s="60"/>
      <c r="EC3366" s="60"/>
      <c r="ED3366" s="60"/>
      <c r="EE3366" s="60"/>
      <c r="EF3366" s="60"/>
      <c r="EG3366" s="60"/>
      <c r="EH3366" s="60"/>
      <c r="EI3366" s="60"/>
      <c r="EJ3366" s="60"/>
      <c r="EK3366" s="60"/>
      <c r="EL3366" s="60"/>
      <c r="EM3366" s="60"/>
      <c r="EN3366" s="60"/>
      <c r="EO3366" s="60"/>
      <c r="EP3366" s="60"/>
      <c r="EQ3366" s="60"/>
      <c r="ER3366" s="60"/>
      <c r="ES3366" s="60"/>
      <c r="ET3366" s="60"/>
      <c r="EU3366" s="60"/>
      <c r="EV3366" s="60"/>
      <c r="EW3366" s="60"/>
      <c r="EX3366" s="60"/>
      <c r="EY3366" s="60"/>
      <c r="EZ3366" s="60"/>
      <c r="FA3366" s="60"/>
      <c r="FB3366" s="60"/>
    </row>
    <row r="3367" spans="22:158" x14ac:dyDescent="0.25">
      <c r="V3367" s="1"/>
      <c r="W3367" s="33"/>
      <c r="X3367" s="33"/>
      <c r="AH3367" s="38">
        <v>100</v>
      </c>
      <c r="AI3367" s="38">
        <v>105</v>
      </c>
      <c r="AJ3367" s="38">
        <v>16650</v>
      </c>
      <c r="AK3367" s="38">
        <v>30</v>
      </c>
      <c r="AL3367" s="38">
        <v>3614558</v>
      </c>
      <c r="AM3367" s="61" t="s">
        <v>1816</v>
      </c>
      <c r="AN3367" s="61" t="s">
        <v>1688</v>
      </c>
      <c r="AO3367" s="61" t="s">
        <v>1626</v>
      </c>
      <c r="AP3367" s="61" t="s">
        <v>5036</v>
      </c>
      <c r="AQ3367" s="61" t="s">
        <v>1732</v>
      </c>
      <c r="AR3367" s="28">
        <v>0</v>
      </c>
      <c r="AS3367" s="28">
        <v>64753</v>
      </c>
      <c r="AT3367" s="28">
        <v>0</v>
      </c>
      <c r="AU3367" s="62"/>
      <c r="BU3367" s="34"/>
      <c r="BW3367" s="71">
        <v>150</v>
      </c>
      <c r="BX3367" s="36">
        <v>82</v>
      </c>
      <c r="BY3367" s="37">
        <v>91040</v>
      </c>
      <c r="BZ3367" s="37" t="s">
        <v>1816</v>
      </c>
      <c r="CC3367" t="s">
        <v>1790</v>
      </c>
      <c r="CD3367" t="s">
        <v>1791</v>
      </c>
      <c r="CE3367">
        <v>101534</v>
      </c>
      <c r="CF3367">
        <v>813</v>
      </c>
      <c r="CG3367" s="62"/>
      <c r="DV3367" s="31" t="s">
        <v>2611</v>
      </c>
      <c r="DW3367" s="31" t="s">
        <v>2612</v>
      </c>
      <c r="DX3367" s="63"/>
      <c r="DY3367" s="63"/>
      <c r="DZ3367" s="63"/>
      <c r="EA3367" s="167"/>
      <c r="EB3367" s="60"/>
      <c r="EC3367" s="60"/>
      <c r="ED3367" s="60"/>
      <c r="EE3367" s="60"/>
      <c r="EF3367" s="60"/>
      <c r="EG3367" s="60"/>
      <c r="EH3367" s="60"/>
      <c r="EI3367" s="60"/>
      <c r="EJ3367" s="60"/>
      <c r="EK3367" s="60"/>
      <c r="EL3367" s="60"/>
      <c r="EM3367" s="60"/>
      <c r="EN3367" s="60"/>
      <c r="EO3367" s="60"/>
      <c r="EP3367" s="60"/>
      <c r="EQ3367" s="60"/>
      <c r="ER3367" s="60"/>
      <c r="ES3367" s="60"/>
      <c r="ET3367" s="60"/>
      <c r="EU3367" s="60"/>
      <c r="EV3367" s="60"/>
      <c r="EW3367" s="60"/>
      <c r="EX3367" s="60"/>
      <c r="EY3367" s="60"/>
      <c r="EZ3367" s="60"/>
      <c r="FA3367" s="60"/>
      <c r="FB3367" s="60"/>
    </row>
    <row r="3368" spans="22:158" x14ac:dyDescent="0.25">
      <c r="W3368" s="33"/>
      <c r="X3368" s="33"/>
      <c r="AH3368" s="38">
        <v>100</v>
      </c>
      <c r="AI3368" s="38">
        <v>105</v>
      </c>
      <c r="AJ3368" s="38">
        <v>18400</v>
      </c>
      <c r="AK3368" s="38">
        <v>30</v>
      </c>
      <c r="AL3368" s="38">
        <v>3614558</v>
      </c>
      <c r="AM3368" s="61" t="s">
        <v>1816</v>
      </c>
      <c r="AN3368" s="61" t="s">
        <v>1688</v>
      </c>
      <c r="AO3368" s="61" t="s">
        <v>1664</v>
      </c>
      <c r="AP3368" s="61" t="s">
        <v>5036</v>
      </c>
      <c r="AQ3368" s="61" t="s">
        <v>1732</v>
      </c>
      <c r="AR3368" s="28">
        <v>2491146.1</v>
      </c>
      <c r="AS3368" s="28">
        <v>3127022</v>
      </c>
      <c r="AT3368" s="28">
        <v>1634625</v>
      </c>
      <c r="AU3368" s="62"/>
      <c r="BU3368" s="34"/>
      <c r="BW3368" s="71">
        <v>150</v>
      </c>
      <c r="BX3368" s="36">
        <v>83</v>
      </c>
      <c r="BY3368" s="37">
        <v>91060</v>
      </c>
      <c r="BZ3368" s="37" t="s">
        <v>1816</v>
      </c>
      <c r="CC3368" t="s">
        <v>1786</v>
      </c>
      <c r="CD3368" t="s">
        <v>5043</v>
      </c>
      <c r="CE3368">
        <v>10365</v>
      </c>
      <c r="CF3368">
        <v>19</v>
      </c>
      <c r="CG3368" s="62"/>
      <c r="DV3368" s="31" t="s">
        <v>2611</v>
      </c>
      <c r="DW3368" s="31" t="s">
        <v>2612</v>
      </c>
      <c r="DX3368" s="63"/>
      <c r="DY3368" s="63"/>
      <c r="DZ3368" s="63"/>
      <c r="EA3368" s="167"/>
      <c r="EB3368" s="60"/>
      <c r="EC3368" s="60"/>
      <c r="ED3368" s="60"/>
      <c r="EE3368" s="60"/>
      <c r="EF3368" s="60"/>
      <c r="EG3368" s="60"/>
      <c r="EH3368" s="60"/>
      <c r="EI3368" s="60"/>
      <c r="EJ3368" s="60"/>
      <c r="EK3368" s="60"/>
      <c r="EL3368" s="60"/>
      <c r="EM3368" s="60"/>
      <c r="EN3368" s="60"/>
      <c r="EO3368" s="60"/>
      <c r="EP3368" s="60"/>
      <c r="EQ3368" s="60"/>
      <c r="ER3368" s="60"/>
      <c r="ES3368" s="60"/>
      <c r="ET3368" s="60"/>
      <c r="EU3368" s="60"/>
      <c r="EV3368" s="60"/>
      <c r="EW3368" s="60"/>
      <c r="EX3368" s="60"/>
      <c r="EY3368" s="60"/>
      <c r="EZ3368" s="60"/>
      <c r="FA3368" s="60"/>
      <c r="FB3368" s="60"/>
    </row>
    <row r="3369" spans="22:158" x14ac:dyDescent="0.25">
      <c r="V3369" s="1"/>
      <c r="W3369" s="33"/>
      <c r="X3369" s="33"/>
      <c r="AH3369" s="38">
        <v>100</v>
      </c>
      <c r="AI3369" s="38">
        <v>105</v>
      </c>
      <c r="AJ3369" s="38">
        <v>18550</v>
      </c>
      <c r="AK3369" s="38">
        <v>30</v>
      </c>
      <c r="AL3369" s="38">
        <v>3614558</v>
      </c>
      <c r="AM3369" s="61" t="s">
        <v>1816</v>
      </c>
      <c r="AN3369" s="61" t="s">
        <v>1688</v>
      </c>
      <c r="AO3369" s="61" t="s">
        <v>1667</v>
      </c>
      <c r="AP3369" s="61" t="s">
        <v>5036</v>
      </c>
      <c r="AQ3369" s="61" t="s">
        <v>1732</v>
      </c>
      <c r="AR3369" s="28">
        <v>116728.8</v>
      </c>
      <c r="AS3369" s="28">
        <v>217844</v>
      </c>
      <c r="AT3369" s="28">
        <v>817562</v>
      </c>
      <c r="AU3369" s="62"/>
      <c r="BU3369" s="34"/>
      <c r="BW3369" s="71">
        <v>150</v>
      </c>
      <c r="BX3369" s="36">
        <v>83</v>
      </c>
      <c r="BY3369" s="37">
        <v>91080</v>
      </c>
      <c r="BZ3369" s="37" t="s">
        <v>1816</v>
      </c>
      <c r="CC3369" t="s">
        <v>1786</v>
      </c>
      <c r="CD3369" t="s">
        <v>1784</v>
      </c>
      <c r="CE3369">
        <v>5321180</v>
      </c>
      <c r="CF3369">
        <v>10</v>
      </c>
      <c r="CG3369" s="62"/>
      <c r="DV3369" s="31" t="s">
        <v>2611</v>
      </c>
      <c r="DW3369" s="31" t="s">
        <v>2612</v>
      </c>
      <c r="DX3369" s="63"/>
      <c r="DY3369" s="63"/>
      <c r="DZ3369" s="63"/>
      <c r="EA3369" s="167"/>
      <c r="EB3369" s="60"/>
      <c r="EC3369" s="60"/>
      <c r="ED3369" s="60"/>
      <c r="EE3369" s="60"/>
      <c r="EF3369" s="60"/>
      <c r="EG3369" s="60"/>
      <c r="EH3369" s="60"/>
      <c r="EI3369" s="60"/>
      <c r="EJ3369" s="60"/>
      <c r="EK3369" s="60"/>
      <c r="EL3369" s="60"/>
      <c r="EM3369" s="60"/>
      <c r="EN3369" s="60"/>
      <c r="EO3369" s="60"/>
      <c r="EP3369" s="60"/>
      <c r="EQ3369" s="60"/>
      <c r="ER3369" s="60"/>
      <c r="ES3369" s="60"/>
      <c r="ET3369" s="60"/>
      <c r="EU3369" s="60"/>
      <c r="EV3369" s="60"/>
      <c r="EW3369" s="60"/>
      <c r="EX3369" s="60"/>
      <c r="EY3369" s="60"/>
      <c r="EZ3369" s="60"/>
      <c r="FA3369" s="60"/>
      <c r="FB3369" s="60"/>
    </row>
    <row r="3370" spans="22:158" x14ac:dyDescent="0.25">
      <c r="W3370" s="33"/>
      <c r="X3370" s="33"/>
      <c r="AH3370" s="38">
        <v>100</v>
      </c>
      <c r="AI3370" s="38">
        <v>110</v>
      </c>
      <c r="AJ3370" s="38">
        <v>11720</v>
      </c>
      <c r="AK3370" s="38">
        <v>30</v>
      </c>
      <c r="AL3370" s="38">
        <v>3614558</v>
      </c>
      <c r="AM3370" s="61" t="s">
        <v>1816</v>
      </c>
      <c r="AN3370" s="61" t="s">
        <v>1696</v>
      </c>
      <c r="AO3370" s="61" t="s">
        <v>5078</v>
      </c>
      <c r="AP3370" s="61" t="s">
        <v>5036</v>
      </c>
      <c r="AQ3370" s="61" t="s">
        <v>1732</v>
      </c>
      <c r="AR3370" s="28">
        <v>25808.400000000001</v>
      </c>
      <c r="AS3370" s="28">
        <v>0</v>
      </c>
      <c r="AT3370" s="28">
        <v>0</v>
      </c>
      <c r="AU3370" s="62"/>
      <c r="BU3370" s="34"/>
      <c r="BW3370" s="71">
        <v>150</v>
      </c>
      <c r="BX3370" s="36">
        <v>84</v>
      </c>
      <c r="BY3370" s="37">
        <v>91100</v>
      </c>
      <c r="BZ3370" s="37" t="s">
        <v>1816</v>
      </c>
      <c r="CC3370" t="s">
        <v>1795</v>
      </c>
      <c r="CD3370" t="s">
        <v>1796</v>
      </c>
      <c r="CE3370">
        <v>15069</v>
      </c>
      <c r="CF3370">
        <v>612</v>
      </c>
      <c r="CG3370" s="62"/>
      <c r="DV3370" s="31" t="s">
        <v>2611</v>
      </c>
      <c r="DW3370" s="31" t="s">
        <v>2613</v>
      </c>
      <c r="DX3370" s="63"/>
      <c r="DY3370" s="63"/>
      <c r="DZ3370" s="63"/>
      <c r="EA3370" s="167"/>
      <c r="EB3370" s="60"/>
      <c r="EC3370" s="60"/>
      <c r="ED3370" s="60"/>
      <c r="EE3370" s="60"/>
      <c r="EF3370" s="60"/>
      <c r="EG3370" s="60"/>
      <c r="EH3370" s="60"/>
      <c r="EI3370" s="60"/>
      <c r="EJ3370" s="60"/>
      <c r="EK3370" s="60"/>
      <c r="EL3370" s="60"/>
      <c r="EM3370" s="60"/>
      <c r="EN3370" s="60"/>
      <c r="EO3370" s="60"/>
      <c r="EP3370" s="60"/>
      <c r="EQ3370" s="60"/>
      <c r="ER3370" s="60"/>
      <c r="ES3370" s="60"/>
      <c r="ET3370" s="60"/>
      <c r="EU3370" s="60"/>
      <c r="EV3370" s="60"/>
      <c r="EW3370" s="60"/>
      <c r="EX3370" s="60"/>
      <c r="EY3370" s="60"/>
      <c r="EZ3370" s="60"/>
      <c r="FA3370" s="60"/>
      <c r="FB3370" s="60"/>
    </row>
    <row r="3371" spans="22:158" x14ac:dyDescent="0.25">
      <c r="W3371" s="33"/>
      <c r="X3371" s="33"/>
      <c r="AH3371" s="38">
        <v>100</v>
      </c>
      <c r="AI3371" s="38">
        <v>110</v>
      </c>
      <c r="AJ3371" s="38">
        <v>12700</v>
      </c>
      <c r="AK3371" s="38">
        <v>30</v>
      </c>
      <c r="AL3371" s="38">
        <v>3614558</v>
      </c>
      <c r="AM3371" s="61" t="s">
        <v>1816</v>
      </c>
      <c r="AN3371" s="61" t="s">
        <v>1696</v>
      </c>
      <c r="AO3371" s="61" t="s">
        <v>5096</v>
      </c>
      <c r="AP3371" s="61" t="s">
        <v>5036</v>
      </c>
      <c r="AQ3371" s="61" t="s">
        <v>1732</v>
      </c>
      <c r="AR3371" s="28">
        <v>0</v>
      </c>
      <c r="AS3371" s="28">
        <v>5980</v>
      </c>
      <c r="AT3371" s="28">
        <v>100</v>
      </c>
      <c r="AU3371" s="62"/>
      <c r="BU3371" s="34"/>
      <c r="BW3371" s="71">
        <v>150</v>
      </c>
      <c r="BX3371" s="36">
        <v>85</v>
      </c>
      <c r="BY3371" s="37">
        <v>91120</v>
      </c>
      <c r="BZ3371" s="37" t="s">
        <v>1816</v>
      </c>
      <c r="CC3371" t="s">
        <v>1797</v>
      </c>
      <c r="CD3371" t="s">
        <v>1797</v>
      </c>
      <c r="CE3371">
        <v>17528</v>
      </c>
      <c r="CF3371">
        <v>483</v>
      </c>
      <c r="CG3371" s="62"/>
      <c r="DV3371" s="31" t="s">
        <v>2611</v>
      </c>
      <c r="DW3371" s="31" t="s">
        <v>2613</v>
      </c>
      <c r="DX3371" s="63"/>
      <c r="DY3371" s="63"/>
      <c r="DZ3371" s="63"/>
      <c r="EA3371" s="167"/>
      <c r="EB3371" s="60"/>
      <c r="EC3371" s="60"/>
      <c r="ED3371" s="60"/>
      <c r="EE3371" s="60"/>
      <c r="EF3371" s="60"/>
      <c r="EG3371" s="60"/>
      <c r="EH3371" s="60"/>
      <c r="EI3371" s="60"/>
      <c r="EJ3371" s="60"/>
      <c r="EK3371" s="60"/>
      <c r="EL3371" s="60"/>
      <c r="EM3371" s="60"/>
      <c r="EN3371" s="60"/>
      <c r="EO3371" s="60"/>
      <c r="EP3371" s="60"/>
      <c r="EQ3371" s="60"/>
      <c r="ER3371" s="60"/>
      <c r="ES3371" s="60"/>
      <c r="ET3371" s="60"/>
      <c r="EU3371" s="60"/>
      <c r="EV3371" s="60"/>
      <c r="EW3371" s="60"/>
      <c r="EX3371" s="60"/>
      <c r="EY3371" s="60"/>
      <c r="EZ3371" s="60"/>
      <c r="FA3371" s="60"/>
      <c r="FB3371" s="60"/>
    </row>
    <row r="3372" spans="22:158" x14ac:dyDescent="0.25">
      <c r="W3372" s="33"/>
      <c r="X3372" s="33"/>
      <c r="AH3372" s="38">
        <v>100</v>
      </c>
      <c r="AI3372" s="38">
        <v>110</v>
      </c>
      <c r="AJ3372" s="38">
        <v>15050</v>
      </c>
      <c r="AK3372" s="38">
        <v>30</v>
      </c>
      <c r="AL3372" s="38">
        <v>3614558</v>
      </c>
      <c r="AM3372" s="61" t="s">
        <v>1816</v>
      </c>
      <c r="AN3372" s="61" t="s">
        <v>1696</v>
      </c>
      <c r="AO3372" s="61" t="s">
        <v>1591</v>
      </c>
      <c r="AP3372" s="61" t="s">
        <v>5036</v>
      </c>
      <c r="AQ3372" s="61" t="s">
        <v>1732</v>
      </c>
      <c r="AR3372" s="28">
        <v>639.4</v>
      </c>
      <c r="AS3372" s="28">
        <v>11624</v>
      </c>
      <c r="AT3372" s="28">
        <v>0</v>
      </c>
      <c r="AU3372" s="62"/>
      <c r="BU3372" s="34"/>
      <c r="BW3372" s="71">
        <v>150</v>
      </c>
      <c r="BX3372" s="36">
        <v>86</v>
      </c>
      <c r="BY3372" s="37">
        <v>91140</v>
      </c>
      <c r="BZ3372" s="37" t="s">
        <v>1816</v>
      </c>
      <c r="CC3372" t="s">
        <v>1787</v>
      </c>
      <c r="CD3372" t="s">
        <v>1789</v>
      </c>
      <c r="CE3372">
        <v>3233</v>
      </c>
      <c r="CF3372">
        <v>635</v>
      </c>
      <c r="CG3372" s="62"/>
      <c r="DV3372" s="31" t="s">
        <v>2611</v>
      </c>
      <c r="DW3372" s="31" t="s">
        <v>2613</v>
      </c>
      <c r="DX3372" s="63"/>
      <c r="DY3372" s="63"/>
      <c r="DZ3372" s="63"/>
      <c r="EA3372" s="167"/>
      <c r="EB3372" s="60"/>
      <c r="EC3372" s="60"/>
      <c r="ED3372" s="60"/>
      <c r="EE3372" s="60"/>
      <c r="EF3372" s="60"/>
      <c r="EG3372" s="60"/>
      <c r="EH3372" s="60"/>
      <c r="EI3372" s="60"/>
      <c r="EJ3372" s="60"/>
      <c r="EK3372" s="60"/>
      <c r="EL3372" s="60"/>
      <c r="EM3372" s="60"/>
      <c r="EN3372" s="60"/>
      <c r="EO3372" s="60"/>
      <c r="EP3372" s="60"/>
      <c r="EQ3372" s="60"/>
      <c r="ER3372" s="60"/>
      <c r="ES3372" s="60"/>
      <c r="ET3372" s="60"/>
      <c r="EU3372" s="60"/>
      <c r="EV3372" s="60"/>
      <c r="EW3372" s="60"/>
      <c r="EX3372" s="60"/>
      <c r="EY3372" s="60"/>
      <c r="EZ3372" s="60"/>
      <c r="FA3372" s="60"/>
      <c r="FB3372" s="60"/>
    </row>
    <row r="3373" spans="22:158" x14ac:dyDescent="0.25">
      <c r="W3373" s="33"/>
      <c r="X3373" s="33"/>
      <c r="AH3373" s="38">
        <v>100</v>
      </c>
      <c r="AI3373" s="38">
        <v>110</v>
      </c>
      <c r="AJ3373" s="38">
        <v>16400</v>
      </c>
      <c r="AK3373" s="38">
        <v>30</v>
      </c>
      <c r="AL3373" s="38">
        <v>3614558</v>
      </c>
      <c r="AM3373" s="61" t="s">
        <v>1816</v>
      </c>
      <c r="AN3373" s="61" t="s">
        <v>1696</v>
      </c>
      <c r="AO3373" s="61" t="s">
        <v>1620</v>
      </c>
      <c r="AP3373" s="61" t="s">
        <v>5036</v>
      </c>
      <c r="AQ3373" s="61" t="s">
        <v>1732</v>
      </c>
      <c r="AR3373" s="28">
        <v>16417.7</v>
      </c>
      <c r="AS3373" s="28">
        <v>88535</v>
      </c>
      <c r="AT3373" s="28">
        <v>89574</v>
      </c>
      <c r="AU3373" s="62"/>
      <c r="BU3373" s="34"/>
      <c r="BW3373" s="71">
        <v>150</v>
      </c>
      <c r="BX3373" s="36">
        <v>86</v>
      </c>
      <c r="BY3373" s="37">
        <v>91160</v>
      </c>
      <c r="BZ3373" s="37" t="s">
        <v>1816</v>
      </c>
      <c r="CC3373" t="s">
        <v>1787</v>
      </c>
      <c r="CD3373" t="s">
        <v>1788</v>
      </c>
      <c r="CE3373">
        <v>2310</v>
      </c>
      <c r="CF3373">
        <v>148</v>
      </c>
      <c r="CG3373" s="62"/>
      <c r="DV3373" s="31" t="s">
        <v>2611</v>
      </c>
      <c r="DW3373" s="31" t="s">
        <v>2613</v>
      </c>
      <c r="DX3373" s="63"/>
      <c r="DY3373" s="63"/>
      <c r="DZ3373" s="63"/>
      <c r="EA3373" s="167"/>
      <c r="EB3373" s="60"/>
      <c r="EC3373" s="60"/>
      <c r="ED3373" s="60"/>
      <c r="EE3373" s="60"/>
      <c r="EF3373" s="60"/>
      <c r="EG3373" s="60"/>
      <c r="EH3373" s="60"/>
      <c r="EI3373" s="60"/>
      <c r="EJ3373" s="60"/>
      <c r="EK3373" s="60"/>
      <c r="EL3373" s="60"/>
      <c r="EM3373" s="60"/>
      <c r="EN3373" s="60"/>
      <c r="EO3373" s="60"/>
      <c r="EP3373" s="60"/>
      <c r="EQ3373" s="60"/>
      <c r="ER3373" s="60"/>
      <c r="ES3373" s="60"/>
      <c r="ET3373" s="60"/>
      <c r="EU3373" s="60"/>
      <c r="EV3373" s="60"/>
      <c r="EW3373" s="60"/>
      <c r="EX3373" s="60"/>
      <c r="EY3373" s="60"/>
      <c r="EZ3373" s="60"/>
      <c r="FA3373" s="60"/>
      <c r="FB3373" s="60"/>
    </row>
    <row r="3374" spans="22:158" x14ac:dyDescent="0.25">
      <c r="W3374" s="33"/>
      <c r="X3374" s="33"/>
      <c r="AH3374" s="38">
        <v>100</v>
      </c>
      <c r="AI3374" s="38">
        <v>110</v>
      </c>
      <c r="AJ3374" s="38">
        <v>17000</v>
      </c>
      <c r="AK3374" s="38">
        <v>30</v>
      </c>
      <c r="AL3374" s="38">
        <v>3614558</v>
      </c>
      <c r="AM3374" s="61" t="s">
        <v>1816</v>
      </c>
      <c r="AN3374" s="61" t="s">
        <v>1696</v>
      </c>
      <c r="AO3374" s="61" t="s">
        <v>1633</v>
      </c>
      <c r="AP3374" s="61" t="s">
        <v>5036</v>
      </c>
      <c r="AQ3374" s="61" t="s">
        <v>1732</v>
      </c>
      <c r="AR3374" s="28">
        <v>5114.8</v>
      </c>
      <c r="AS3374" s="28">
        <v>7533</v>
      </c>
      <c r="AT3374" s="28">
        <v>4999</v>
      </c>
      <c r="AU3374" s="62"/>
      <c r="BU3374" s="34"/>
      <c r="BW3374" s="71">
        <v>150</v>
      </c>
      <c r="BX3374" s="36">
        <v>87</v>
      </c>
      <c r="BY3374" s="37">
        <v>91180</v>
      </c>
      <c r="BZ3374" s="37" t="s">
        <v>1816</v>
      </c>
      <c r="CC3374" t="s">
        <v>1726</v>
      </c>
      <c r="CD3374" t="s">
        <v>1793</v>
      </c>
      <c r="CE3374">
        <v>7</v>
      </c>
      <c r="CF3374">
        <v>6</v>
      </c>
      <c r="CG3374" s="62"/>
      <c r="DV3374" s="31" t="s">
        <v>2611</v>
      </c>
      <c r="DW3374" s="31" t="s">
        <v>2613</v>
      </c>
      <c r="DX3374" s="63"/>
      <c r="DY3374" s="63"/>
      <c r="DZ3374" s="63"/>
      <c r="EA3374" s="167"/>
      <c r="EB3374" s="60"/>
      <c r="EC3374" s="60"/>
      <c r="ED3374" s="60"/>
      <c r="EE3374" s="60"/>
      <c r="EF3374" s="60"/>
      <c r="EG3374" s="60"/>
      <c r="EH3374" s="60"/>
      <c r="EI3374" s="60"/>
      <c r="EJ3374" s="60"/>
      <c r="EK3374" s="60"/>
      <c r="EL3374" s="60"/>
      <c r="EM3374" s="60"/>
      <c r="EN3374" s="60"/>
      <c r="EO3374" s="60"/>
      <c r="EP3374" s="60"/>
      <c r="EQ3374" s="60"/>
      <c r="ER3374" s="60"/>
      <c r="ES3374" s="60"/>
      <c r="ET3374" s="60"/>
      <c r="EU3374" s="60"/>
      <c r="EV3374" s="60"/>
      <c r="EW3374" s="60"/>
      <c r="EX3374" s="60"/>
      <c r="EY3374" s="60"/>
      <c r="EZ3374" s="60"/>
      <c r="FA3374" s="60"/>
      <c r="FB3374" s="60"/>
    </row>
    <row r="3375" spans="22:158" x14ac:dyDescent="0.25">
      <c r="W3375" s="33"/>
      <c r="X3375" s="33"/>
      <c r="AH3375" s="38">
        <v>100</v>
      </c>
      <c r="AI3375" s="38">
        <v>115</v>
      </c>
      <c r="AJ3375" s="38">
        <v>16900</v>
      </c>
      <c r="AK3375" s="38">
        <v>30</v>
      </c>
      <c r="AL3375" s="38">
        <v>3614558</v>
      </c>
      <c r="AM3375" s="61" t="s">
        <v>1816</v>
      </c>
      <c r="AN3375" s="61" t="s">
        <v>1697</v>
      </c>
      <c r="AO3375" s="61" t="s">
        <v>1631</v>
      </c>
      <c r="AP3375" s="61" t="s">
        <v>5036</v>
      </c>
      <c r="AQ3375" s="61" t="s">
        <v>1732</v>
      </c>
      <c r="AR3375" s="28">
        <v>362</v>
      </c>
      <c r="AS3375" s="28">
        <v>0</v>
      </c>
      <c r="AT3375" s="28">
        <v>0</v>
      </c>
      <c r="AU3375" s="62"/>
      <c r="BU3375" s="34"/>
      <c r="BW3375" s="71">
        <v>150</v>
      </c>
      <c r="BX3375" s="36">
        <v>87</v>
      </c>
      <c r="BY3375" s="37">
        <v>91190</v>
      </c>
      <c r="BZ3375" s="37" t="s">
        <v>1816</v>
      </c>
      <c r="CC3375" t="s">
        <v>1726</v>
      </c>
      <c r="CD3375" t="s">
        <v>1726</v>
      </c>
      <c r="CE3375">
        <v>120</v>
      </c>
      <c r="CF3375">
        <v>27</v>
      </c>
      <c r="CG3375" s="62"/>
      <c r="DV3375" s="31" t="s">
        <v>2611</v>
      </c>
      <c r="DW3375" s="31" t="s">
        <v>2614</v>
      </c>
      <c r="DX3375" s="63"/>
      <c r="DY3375" s="63"/>
      <c r="DZ3375" s="63"/>
      <c r="EA3375" s="167"/>
      <c r="EB3375" s="60"/>
      <c r="EC3375" s="60"/>
      <c r="ED3375" s="60"/>
      <c r="EE3375" s="60"/>
      <c r="EF3375" s="60"/>
      <c r="EG3375" s="60"/>
      <c r="EH3375" s="60"/>
      <c r="EI3375" s="60"/>
      <c r="EJ3375" s="60"/>
      <c r="EK3375" s="60"/>
      <c r="EL3375" s="60"/>
      <c r="EM3375" s="60"/>
      <c r="EN3375" s="60"/>
      <c r="EO3375" s="60"/>
      <c r="EP3375" s="60"/>
      <c r="EQ3375" s="60"/>
      <c r="ER3375" s="60"/>
      <c r="ES3375" s="60"/>
      <c r="ET3375" s="60"/>
      <c r="EU3375" s="60"/>
      <c r="EV3375" s="60"/>
      <c r="EW3375" s="60"/>
      <c r="EX3375" s="60"/>
      <c r="EY3375" s="60"/>
      <c r="EZ3375" s="60"/>
      <c r="FA3375" s="60"/>
      <c r="FB3375" s="60"/>
    </row>
    <row r="3376" spans="22:158" x14ac:dyDescent="0.25">
      <c r="W3376" s="33"/>
      <c r="X3376" s="33"/>
      <c r="AH3376" s="38">
        <v>100</v>
      </c>
      <c r="AI3376" s="38">
        <v>115</v>
      </c>
      <c r="AJ3376" s="38">
        <v>16950</v>
      </c>
      <c r="AK3376" s="38">
        <v>30</v>
      </c>
      <c r="AL3376" s="38">
        <v>3614558</v>
      </c>
      <c r="AM3376" s="61" t="s">
        <v>1816</v>
      </c>
      <c r="AN3376" s="61" t="s">
        <v>1697</v>
      </c>
      <c r="AO3376" s="61" t="s">
        <v>1632</v>
      </c>
      <c r="AP3376" s="61" t="s">
        <v>5036</v>
      </c>
      <c r="AQ3376" s="61" t="s">
        <v>1732</v>
      </c>
      <c r="AR3376" s="28">
        <v>0</v>
      </c>
      <c r="AS3376" s="28">
        <v>638</v>
      </c>
      <c r="AT3376" s="28">
        <v>2499</v>
      </c>
      <c r="AU3376" s="62"/>
      <c r="BU3376" s="34"/>
      <c r="BW3376" s="71">
        <v>150</v>
      </c>
      <c r="BX3376" s="36">
        <v>87</v>
      </c>
      <c r="BY3376" s="37">
        <v>91190</v>
      </c>
      <c r="BZ3376" s="37" t="s">
        <v>1816</v>
      </c>
      <c r="CC3376" t="s">
        <v>1726</v>
      </c>
      <c r="CD3376" t="s">
        <v>1726</v>
      </c>
      <c r="CF3376">
        <v>4</v>
      </c>
      <c r="CG3376" s="62"/>
      <c r="DV3376" s="31" t="s">
        <v>2611</v>
      </c>
      <c r="DW3376" s="31" t="s">
        <v>2614</v>
      </c>
      <c r="DX3376" s="63"/>
      <c r="DY3376" s="63"/>
      <c r="DZ3376" s="63"/>
      <c r="EA3376" s="167"/>
      <c r="EB3376" s="60"/>
      <c r="EC3376" s="60"/>
      <c r="ED3376" s="60"/>
      <c r="EE3376" s="60"/>
      <c r="EF3376" s="60"/>
      <c r="EG3376" s="60"/>
      <c r="EH3376" s="60"/>
      <c r="EI3376" s="60"/>
      <c r="EJ3376" s="60"/>
      <c r="EK3376" s="60"/>
      <c r="EL3376" s="60"/>
      <c r="EM3376" s="60"/>
      <c r="EN3376" s="60"/>
      <c r="EO3376" s="60"/>
      <c r="EP3376" s="60"/>
      <c r="EQ3376" s="60"/>
      <c r="ER3376" s="60"/>
      <c r="ES3376" s="60"/>
      <c r="ET3376" s="60"/>
      <c r="EU3376" s="60"/>
      <c r="EV3376" s="60"/>
      <c r="EW3376" s="60"/>
      <c r="EX3376" s="60"/>
      <c r="EY3376" s="60"/>
      <c r="EZ3376" s="60"/>
      <c r="FA3376" s="60"/>
      <c r="FB3376" s="60"/>
    </row>
    <row r="3377" spans="22:158" x14ac:dyDescent="0.25">
      <c r="W3377" s="33"/>
      <c r="X3377" s="33"/>
      <c r="AH3377" s="38">
        <v>100</v>
      </c>
      <c r="AI3377" s="38">
        <v>115</v>
      </c>
      <c r="AJ3377" s="38">
        <v>18350</v>
      </c>
      <c r="AK3377" s="38">
        <v>30</v>
      </c>
      <c r="AL3377" s="38">
        <v>3614558</v>
      </c>
      <c r="AM3377" s="61" t="s">
        <v>1816</v>
      </c>
      <c r="AN3377" s="61" t="s">
        <v>1697</v>
      </c>
      <c r="AO3377" s="61" t="s">
        <v>1663</v>
      </c>
      <c r="AP3377" s="61" t="s">
        <v>5036</v>
      </c>
      <c r="AQ3377" s="61" t="s">
        <v>1732</v>
      </c>
      <c r="AR3377" s="28">
        <v>1947.6</v>
      </c>
      <c r="AS3377" s="28">
        <v>0</v>
      </c>
      <c r="AT3377" s="28">
        <v>0</v>
      </c>
      <c r="AU3377" s="62"/>
      <c r="BU3377" s="34"/>
      <c r="BW3377" s="71">
        <v>150</v>
      </c>
      <c r="BX3377" s="36">
        <v>88</v>
      </c>
      <c r="BY3377" s="37">
        <v>91220</v>
      </c>
      <c r="BZ3377" s="37" t="s">
        <v>1816</v>
      </c>
      <c r="CC3377" t="s">
        <v>1684</v>
      </c>
      <c r="CD3377" t="s">
        <v>1684</v>
      </c>
      <c r="CE3377">
        <v>68297</v>
      </c>
      <c r="CF3377">
        <v>101</v>
      </c>
      <c r="CG3377" s="62"/>
      <c r="DV3377" s="31" t="s">
        <v>2611</v>
      </c>
      <c r="DW3377" s="31" t="s">
        <v>2614</v>
      </c>
      <c r="DX3377" s="63"/>
      <c r="DY3377" s="63"/>
      <c r="DZ3377" s="63"/>
      <c r="EA3377" s="167"/>
      <c r="EB3377" s="60"/>
      <c r="EC3377" s="60"/>
      <c r="ED3377" s="60"/>
      <c r="EE3377" s="60"/>
      <c r="EF3377" s="60"/>
      <c r="EG3377" s="60"/>
      <c r="EH3377" s="60"/>
      <c r="EI3377" s="60"/>
      <c r="EJ3377" s="60"/>
      <c r="EK3377" s="60"/>
      <c r="EL3377" s="60"/>
      <c r="EM3377" s="60"/>
      <c r="EN3377" s="60"/>
      <c r="EO3377" s="60"/>
      <c r="EP3377" s="60"/>
      <c r="EQ3377" s="60"/>
      <c r="ER3377" s="60"/>
      <c r="ES3377" s="60"/>
      <c r="ET3377" s="60"/>
      <c r="EU3377" s="60"/>
      <c r="EV3377" s="60"/>
      <c r="EW3377" s="60"/>
      <c r="EX3377" s="60"/>
      <c r="EY3377" s="60"/>
      <c r="EZ3377" s="60"/>
      <c r="FA3377" s="60"/>
      <c r="FB3377" s="60"/>
    </row>
    <row r="3378" spans="22:158" x14ac:dyDescent="0.25">
      <c r="W3378" s="33"/>
      <c r="X3378" s="33"/>
      <c r="AH3378" s="38">
        <v>100</v>
      </c>
      <c r="AI3378" s="38">
        <v>115</v>
      </c>
      <c r="AJ3378" s="38">
        <v>18450</v>
      </c>
      <c r="AK3378" s="38">
        <v>30</v>
      </c>
      <c r="AL3378" s="38">
        <v>3614558</v>
      </c>
      <c r="AM3378" s="61" t="s">
        <v>1816</v>
      </c>
      <c r="AN3378" s="61" t="s">
        <v>1697</v>
      </c>
      <c r="AO3378" s="61" t="s">
        <v>1665</v>
      </c>
      <c r="AP3378" s="61" t="s">
        <v>5036</v>
      </c>
      <c r="AQ3378" s="61" t="s">
        <v>1732</v>
      </c>
      <c r="AR3378" s="28">
        <v>0</v>
      </c>
      <c r="AS3378" s="28">
        <v>0</v>
      </c>
      <c r="AT3378" s="28">
        <v>29491</v>
      </c>
      <c r="AU3378" s="62"/>
      <c r="BU3378" s="34"/>
      <c r="BW3378" s="71">
        <v>150</v>
      </c>
      <c r="BX3378" s="36">
        <v>89</v>
      </c>
      <c r="BY3378" s="37">
        <v>91240</v>
      </c>
      <c r="BZ3378" s="37" t="s">
        <v>1816</v>
      </c>
      <c r="CC3378" t="s">
        <v>1785</v>
      </c>
      <c r="CD3378" t="s">
        <v>1785</v>
      </c>
      <c r="CE3378">
        <v>4603934</v>
      </c>
      <c r="CF3378">
        <v>2593</v>
      </c>
      <c r="CG3378" s="62"/>
      <c r="DV3378" s="31" t="s">
        <v>2611</v>
      </c>
      <c r="DW3378" s="31" t="s">
        <v>2614</v>
      </c>
      <c r="DX3378" s="63"/>
      <c r="DY3378" s="63"/>
      <c r="DZ3378" s="63"/>
      <c r="EA3378" s="167"/>
      <c r="EB3378" s="60"/>
      <c r="EC3378" s="60"/>
      <c r="ED3378" s="60"/>
      <c r="EE3378" s="60"/>
      <c r="EF3378" s="60"/>
      <c r="EG3378" s="60"/>
      <c r="EH3378" s="60"/>
      <c r="EI3378" s="60"/>
      <c r="EJ3378" s="60"/>
      <c r="EK3378" s="60"/>
      <c r="EL3378" s="60"/>
      <c r="EM3378" s="60"/>
      <c r="EN3378" s="60"/>
      <c r="EO3378" s="60"/>
      <c r="EP3378" s="60"/>
      <c r="EQ3378" s="60"/>
      <c r="ER3378" s="60"/>
      <c r="ES3378" s="60"/>
      <c r="ET3378" s="60"/>
      <c r="EU3378" s="60"/>
      <c r="EV3378" s="60"/>
      <c r="EW3378" s="60"/>
      <c r="EX3378" s="60"/>
      <c r="EY3378" s="60"/>
      <c r="EZ3378" s="60"/>
      <c r="FA3378" s="60"/>
      <c r="FB3378" s="60"/>
    </row>
    <row r="3379" spans="22:158" x14ac:dyDescent="0.25">
      <c r="W3379" s="33"/>
      <c r="X3379" s="33"/>
      <c r="AH3379" s="38">
        <v>100</v>
      </c>
      <c r="AI3379" s="38">
        <v>120</v>
      </c>
      <c r="AJ3379" s="38">
        <v>10250</v>
      </c>
      <c r="AK3379" s="38">
        <v>30</v>
      </c>
      <c r="AL3379" s="38">
        <v>3614558</v>
      </c>
      <c r="AM3379" s="61" t="s">
        <v>1816</v>
      </c>
      <c r="AN3379" s="61" t="s">
        <v>1689</v>
      </c>
      <c r="AO3379" s="61" t="s">
        <v>5048</v>
      </c>
      <c r="AP3379" s="61" t="s">
        <v>5036</v>
      </c>
      <c r="AQ3379" s="61" t="s">
        <v>1732</v>
      </c>
      <c r="AR3379" s="28">
        <v>171621.9</v>
      </c>
      <c r="AS3379" s="28">
        <v>790974</v>
      </c>
      <c r="AT3379" s="28">
        <v>529746</v>
      </c>
      <c r="AU3379" s="62"/>
      <c r="BU3379" s="34"/>
      <c r="BW3379" s="71">
        <v>150</v>
      </c>
      <c r="BX3379" s="36">
        <v>91</v>
      </c>
      <c r="BY3379" s="37" t="s">
        <v>1918</v>
      </c>
      <c r="BZ3379" s="37" t="s">
        <v>1816</v>
      </c>
      <c r="CC3379" t="s">
        <v>1681</v>
      </c>
      <c r="CD3379" t="s">
        <v>1681</v>
      </c>
      <c r="CE3379">
        <v>5687350</v>
      </c>
      <c r="CF3379">
        <v>5017</v>
      </c>
      <c r="CG3379" s="62"/>
      <c r="DV3379" s="31" t="s">
        <v>2611</v>
      </c>
      <c r="DW3379" s="31" t="s">
        <v>2615</v>
      </c>
      <c r="DX3379" s="63"/>
      <c r="DY3379" s="63"/>
      <c r="DZ3379" s="63"/>
      <c r="EA3379" s="167"/>
      <c r="EB3379" s="60"/>
      <c r="EC3379" s="60"/>
      <c r="ED3379" s="60"/>
      <c r="EE3379" s="60"/>
      <c r="EF3379" s="60"/>
      <c r="EG3379" s="60"/>
      <c r="EH3379" s="60"/>
      <c r="EI3379" s="60"/>
      <c r="EJ3379" s="60"/>
      <c r="EK3379" s="60"/>
      <c r="EL3379" s="60"/>
      <c r="EM3379" s="60"/>
      <c r="EN3379" s="60"/>
      <c r="EO3379" s="60"/>
      <c r="EP3379" s="60"/>
      <c r="EQ3379" s="60"/>
      <c r="ER3379" s="60"/>
      <c r="ES3379" s="60"/>
      <c r="ET3379" s="60"/>
      <c r="EU3379" s="60"/>
      <c r="EV3379" s="60"/>
      <c r="EW3379" s="60"/>
      <c r="EX3379" s="60"/>
      <c r="EY3379" s="60"/>
      <c r="EZ3379" s="60"/>
      <c r="FA3379" s="60"/>
      <c r="FB3379" s="60"/>
    </row>
    <row r="3380" spans="22:158" x14ac:dyDescent="0.25">
      <c r="V3380" s="1"/>
      <c r="W3380" s="33"/>
      <c r="X3380" s="33"/>
      <c r="AH3380" s="38">
        <v>100</v>
      </c>
      <c r="AI3380" s="38">
        <v>120</v>
      </c>
      <c r="AJ3380" s="38">
        <v>11350</v>
      </c>
      <c r="AK3380" s="38">
        <v>30</v>
      </c>
      <c r="AL3380" s="38">
        <v>3614558</v>
      </c>
      <c r="AM3380" s="61" t="s">
        <v>1816</v>
      </c>
      <c r="AN3380" s="61" t="s">
        <v>1689</v>
      </c>
      <c r="AO3380" s="61" t="s">
        <v>5070</v>
      </c>
      <c r="AP3380" s="61" t="s">
        <v>5036</v>
      </c>
      <c r="AQ3380" s="61" t="s">
        <v>1732</v>
      </c>
      <c r="AR3380" s="28">
        <v>54310.5</v>
      </c>
      <c r="AS3380" s="28">
        <v>7534</v>
      </c>
      <c r="AT3380" s="28">
        <v>28392</v>
      </c>
      <c r="AU3380" s="62"/>
      <c r="BU3380" s="34"/>
      <c r="BW3380" s="71">
        <v>150</v>
      </c>
      <c r="BX3380" s="36">
        <v>90</v>
      </c>
      <c r="BY3380" s="37">
        <v>91260</v>
      </c>
      <c r="BZ3380" s="37" t="s">
        <v>1816</v>
      </c>
      <c r="CC3380" t="s">
        <v>5036</v>
      </c>
      <c r="CD3380" t="s">
        <v>5036</v>
      </c>
      <c r="CE3380">
        <v>6657</v>
      </c>
      <c r="CF3380">
        <v>84</v>
      </c>
      <c r="CG3380" s="62"/>
      <c r="DV3380" s="31" t="s">
        <v>2611</v>
      </c>
      <c r="DW3380" s="31" t="s">
        <v>2615</v>
      </c>
      <c r="DX3380" s="63"/>
      <c r="DY3380" s="63"/>
      <c r="DZ3380" s="63"/>
      <c r="EA3380" s="167"/>
      <c r="EB3380" s="60"/>
      <c r="EC3380" s="60"/>
      <c r="ED3380" s="60"/>
      <c r="EE3380" s="60"/>
      <c r="EF3380" s="60"/>
      <c r="EG3380" s="60"/>
      <c r="EH3380" s="60"/>
      <c r="EI3380" s="60"/>
      <c r="EJ3380" s="60"/>
      <c r="EK3380" s="60"/>
      <c r="EL3380" s="60"/>
      <c r="EM3380" s="60"/>
      <c r="EN3380" s="60"/>
      <c r="EO3380" s="60"/>
      <c r="EP3380" s="60"/>
      <c r="EQ3380" s="60"/>
      <c r="ER3380" s="60"/>
      <c r="ES3380" s="60"/>
      <c r="ET3380" s="60"/>
      <c r="EU3380" s="60"/>
      <c r="EV3380" s="60"/>
      <c r="EW3380" s="60"/>
      <c r="EX3380" s="60"/>
      <c r="EY3380" s="60"/>
      <c r="EZ3380" s="60"/>
      <c r="FA3380" s="60"/>
      <c r="FB3380" s="60"/>
    </row>
    <row r="3381" spans="22:158" x14ac:dyDescent="0.25">
      <c r="W3381" s="33"/>
      <c r="X3381" s="33"/>
      <c r="AH3381" s="38">
        <v>100</v>
      </c>
      <c r="AI3381" s="38">
        <v>120</v>
      </c>
      <c r="AJ3381" s="38">
        <v>14550</v>
      </c>
      <c r="AK3381" s="38">
        <v>30</v>
      </c>
      <c r="AL3381" s="38">
        <v>3614558</v>
      </c>
      <c r="AM3381" s="61" t="s">
        <v>1816</v>
      </c>
      <c r="AN3381" s="61" t="s">
        <v>1689</v>
      </c>
      <c r="AO3381" s="61" t="s">
        <v>1579</v>
      </c>
      <c r="AP3381" s="61" t="s">
        <v>5036</v>
      </c>
      <c r="AQ3381" s="61" t="s">
        <v>1732</v>
      </c>
      <c r="AR3381" s="28">
        <v>551.79999999999995</v>
      </c>
      <c r="AS3381" s="28">
        <v>0</v>
      </c>
      <c r="AT3381" s="28">
        <v>0</v>
      </c>
      <c r="AU3381" s="62"/>
      <c r="BU3381" s="34"/>
      <c r="BW3381" s="71">
        <v>155</v>
      </c>
      <c r="BX3381" s="36">
        <v>81</v>
      </c>
      <c r="BY3381" s="37">
        <v>91000</v>
      </c>
      <c r="BZ3381" s="37" t="s">
        <v>1816</v>
      </c>
      <c r="CC3381" t="s">
        <v>1683</v>
      </c>
      <c r="CD3381" t="s">
        <v>1784</v>
      </c>
      <c r="CE3381">
        <v>539135</v>
      </c>
      <c r="CF3381">
        <v>2068</v>
      </c>
      <c r="CG3381" s="62"/>
      <c r="DV3381" s="31" t="s">
        <v>2611</v>
      </c>
      <c r="DW3381" s="31" t="s">
        <v>2615</v>
      </c>
      <c r="DX3381" s="63"/>
      <c r="DY3381" s="63"/>
      <c r="DZ3381" s="63"/>
      <c r="EA3381" s="167"/>
      <c r="EB3381" s="60"/>
      <c r="EC3381" s="60"/>
      <c r="ED3381" s="60"/>
      <c r="EE3381" s="60"/>
      <c r="EF3381" s="60"/>
      <c r="EG3381" s="60"/>
      <c r="EH3381" s="60"/>
      <c r="EI3381" s="60"/>
      <c r="EJ3381" s="60"/>
      <c r="EK3381" s="60"/>
      <c r="EL3381" s="60"/>
      <c r="EM3381" s="60"/>
      <c r="EN3381" s="60"/>
      <c r="EO3381" s="60"/>
      <c r="EP3381" s="60"/>
      <c r="EQ3381" s="60"/>
      <c r="ER3381" s="60"/>
      <c r="ES3381" s="60"/>
      <c r="ET3381" s="60"/>
      <c r="EU3381" s="60"/>
      <c r="EV3381" s="60"/>
      <c r="EW3381" s="60"/>
      <c r="EX3381" s="60"/>
      <c r="EY3381" s="60"/>
      <c r="EZ3381" s="60"/>
      <c r="FA3381" s="60"/>
      <c r="FB3381" s="60"/>
    </row>
    <row r="3382" spans="22:158" x14ac:dyDescent="0.25">
      <c r="V3382" s="1"/>
      <c r="W3382" s="33"/>
      <c r="X3382" s="33"/>
      <c r="AH3382" s="38">
        <v>100</v>
      </c>
      <c r="AI3382" s="38">
        <v>120</v>
      </c>
      <c r="AJ3382" s="38">
        <v>14850</v>
      </c>
      <c r="AK3382" s="38">
        <v>30</v>
      </c>
      <c r="AL3382" s="38">
        <v>3614558</v>
      </c>
      <c r="AM3382" s="61" t="s">
        <v>1816</v>
      </c>
      <c r="AN3382" s="61" t="s">
        <v>1689</v>
      </c>
      <c r="AO3382" s="61" t="s">
        <v>1585</v>
      </c>
      <c r="AP3382" s="61" t="s">
        <v>5036</v>
      </c>
      <c r="AQ3382" s="61" t="s">
        <v>1732</v>
      </c>
      <c r="AR3382" s="28">
        <v>68.599999999999994</v>
      </c>
      <c r="AS3382" s="28">
        <v>0</v>
      </c>
      <c r="AT3382" s="28">
        <v>0</v>
      </c>
      <c r="AU3382" s="62"/>
      <c r="BU3382" s="34"/>
      <c r="BW3382" s="71">
        <v>155</v>
      </c>
      <c r="BX3382" s="36">
        <v>81</v>
      </c>
      <c r="BY3382" s="37">
        <v>91010</v>
      </c>
      <c r="BZ3382" s="37" t="s">
        <v>1816</v>
      </c>
      <c r="CC3382" t="s">
        <v>1683</v>
      </c>
      <c r="CD3382" t="s">
        <v>1683</v>
      </c>
      <c r="CE3382">
        <v>624845</v>
      </c>
      <c r="CF3382">
        <v>2184</v>
      </c>
      <c r="CG3382" s="62"/>
      <c r="DV3382" s="31" t="s">
        <v>2611</v>
      </c>
      <c r="DW3382" s="31" t="s">
        <v>2615</v>
      </c>
      <c r="DX3382" s="63"/>
      <c r="DY3382" s="63"/>
      <c r="DZ3382" s="63"/>
      <c r="EA3382" s="167"/>
      <c r="EB3382" s="60"/>
      <c r="EC3382" s="60"/>
      <c r="ED3382" s="60"/>
      <c r="EE3382" s="60"/>
      <c r="EF3382" s="60"/>
      <c r="EG3382" s="60"/>
      <c r="EH3382" s="60"/>
      <c r="EI3382" s="60"/>
      <c r="EJ3382" s="60"/>
      <c r="EK3382" s="60"/>
      <c r="EL3382" s="60"/>
      <c r="EM3382" s="60"/>
      <c r="EN3382" s="60"/>
      <c r="EO3382" s="60"/>
      <c r="EP3382" s="60"/>
      <c r="EQ3382" s="60"/>
      <c r="ER3382" s="60"/>
      <c r="ES3382" s="60"/>
      <c r="ET3382" s="60"/>
      <c r="EU3382" s="60"/>
      <c r="EV3382" s="60"/>
      <c r="EW3382" s="60"/>
      <c r="EX3382" s="60"/>
      <c r="EY3382" s="60"/>
      <c r="EZ3382" s="60"/>
      <c r="FA3382" s="60"/>
      <c r="FB3382" s="60"/>
    </row>
    <row r="3383" spans="22:158" x14ac:dyDescent="0.25">
      <c r="W3383" s="33"/>
      <c r="X3383" s="33"/>
      <c r="AH3383" s="38">
        <v>100</v>
      </c>
      <c r="AI3383" s="38">
        <v>120</v>
      </c>
      <c r="AJ3383" s="38">
        <v>17550</v>
      </c>
      <c r="AK3383" s="38">
        <v>30</v>
      </c>
      <c r="AL3383" s="38">
        <v>3614558</v>
      </c>
      <c r="AM3383" s="61" t="s">
        <v>1816</v>
      </c>
      <c r="AN3383" s="61" t="s">
        <v>1689</v>
      </c>
      <c r="AO3383" s="61" t="s">
        <v>1645</v>
      </c>
      <c r="AP3383" s="61" t="s">
        <v>5036</v>
      </c>
      <c r="AQ3383" s="61" t="s">
        <v>1732</v>
      </c>
      <c r="AR3383" s="28">
        <v>77247.899999999994</v>
      </c>
      <c r="AS3383" s="28">
        <v>487435</v>
      </c>
      <c r="AT3383" s="28">
        <v>14796</v>
      </c>
      <c r="AU3383" s="62"/>
      <c r="BU3383" s="34"/>
      <c r="BW3383" s="71">
        <v>155</v>
      </c>
      <c r="BX3383" s="36">
        <v>82</v>
      </c>
      <c r="BY3383" s="37">
        <v>91020</v>
      </c>
      <c r="BZ3383" s="37" t="s">
        <v>1816</v>
      </c>
      <c r="CC3383" t="s">
        <v>1790</v>
      </c>
      <c r="CD3383" t="s">
        <v>1792</v>
      </c>
      <c r="CE3383">
        <v>800820</v>
      </c>
      <c r="CF3383">
        <v>2132</v>
      </c>
      <c r="CG3383" s="62"/>
      <c r="DV3383" s="31" t="s">
        <v>2611</v>
      </c>
      <c r="DW3383" s="31" t="s">
        <v>2615</v>
      </c>
      <c r="DX3383" s="63"/>
      <c r="DY3383" s="63"/>
      <c r="DZ3383" s="63"/>
      <c r="EA3383" s="167"/>
      <c r="EB3383" s="60"/>
      <c r="EC3383" s="60"/>
      <c r="ED3383" s="60"/>
      <c r="EE3383" s="60"/>
      <c r="EF3383" s="60"/>
      <c r="EG3383" s="60"/>
      <c r="EH3383" s="60"/>
      <c r="EI3383" s="60"/>
      <c r="EJ3383" s="60"/>
      <c r="EK3383" s="60"/>
      <c r="EL3383" s="60"/>
      <c r="EM3383" s="60"/>
      <c r="EN3383" s="60"/>
      <c r="EO3383" s="60"/>
      <c r="EP3383" s="60"/>
      <c r="EQ3383" s="60"/>
      <c r="ER3383" s="60"/>
      <c r="ES3383" s="60"/>
      <c r="ET3383" s="60"/>
      <c r="EU3383" s="60"/>
      <c r="EV3383" s="60"/>
      <c r="EW3383" s="60"/>
      <c r="EX3383" s="60"/>
      <c r="EY3383" s="60"/>
      <c r="EZ3383" s="60"/>
      <c r="FA3383" s="60"/>
      <c r="FB3383" s="60"/>
    </row>
    <row r="3384" spans="22:158" x14ac:dyDescent="0.25">
      <c r="V3384" s="1"/>
      <c r="W3384" s="33"/>
      <c r="X3384" s="33"/>
      <c r="AH3384" s="38">
        <v>100</v>
      </c>
      <c r="AI3384" s="38">
        <v>125</v>
      </c>
      <c r="AJ3384" s="38">
        <v>11730</v>
      </c>
      <c r="AK3384" s="38">
        <v>30</v>
      </c>
      <c r="AL3384" s="38">
        <v>3614558</v>
      </c>
      <c r="AM3384" s="61" t="s">
        <v>1816</v>
      </c>
      <c r="AN3384" s="61" t="s">
        <v>1692</v>
      </c>
      <c r="AO3384" s="61" t="s">
        <v>5079</v>
      </c>
      <c r="AP3384" s="61" t="s">
        <v>5036</v>
      </c>
      <c r="AQ3384" s="61" t="s">
        <v>1732</v>
      </c>
      <c r="AR3384" s="28">
        <v>16053.5</v>
      </c>
      <c r="AS3384" s="28">
        <v>0</v>
      </c>
      <c r="AT3384" s="28">
        <v>0</v>
      </c>
      <c r="AU3384" s="62"/>
      <c r="BU3384" s="34"/>
      <c r="BW3384" s="71">
        <v>155</v>
      </c>
      <c r="BX3384" s="36">
        <v>82</v>
      </c>
      <c r="BY3384" s="37">
        <v>91040</v>
      </c>
      <c r="BZ3384" s="37" t="s">
        <v>1816</v>
      </c>
      <c r="CC3384" t="s">
        <v>1790</v>
      </c>
      <c r="CD3384" t="s">
        <v>1791</v>
      </c>
      <c r="CE3384">
        <v>98512</v>
      </c>
      <c r="CF3384">
        <v>694</v>
      </c>
      <c r="CG3384" s="62"/>
      <c r="DV3384" s="31" t="s">
        <v>2611</v>
      </c>
      <c r="DW3384" s="31" t="s">
        <v>2616</v>
      </c>
      <c r="DX3384" s="63"/>
      <c r="DY3384" s="63"/>
      <c r="DZ3384" s="63"/>
      <c r="EA3384" s="167"/>
      <c r="EB3384" s="60"/>
      <c r="EC3384" s="60"/>
      <c r="ED3384" s="60"/>
      <c r="EE3384" s="60"/>
      <c r="EF3384" s="60"/>
      <c r="EG3384" s="60"/>
      <c r="EH3384" s="60"/>
      <c r="EI3384" s="60"/>
      <c r="EJ3384" s="60"/>
      <c r="EK3384" s="60"/>
      <c r="EL3384" s="60"/>
      <c r="EM3384" s="60"/>
      <c r="EN3384" s="60"/>
      <c r="EO3384" s="60"/>
      <c r="EP3384" s="60"/>
      <c r="EQ3384" s="60"/>
      <c r="ER3384" s="60"/>
      <c r="ES3384" s="60"/>
      <c r="ET3384" s="60"/>
      <c r="EU3384" s="60"/>
      <c r="EV3384" s="60"/>
      <c r="EW3384" s="60"/>
      <c r="EX3384" s="60"/>
      <c r="EY3384" s="60"/>
      <c r="EZ3384" s="60"/>
      <c r="FA3384" s="60"/>
      <c r="FB3384" s="60"/>
    </row>
    <row r="3385" spans="22:158" x14ac:dyDescent="0.25">
      <c r="W3385" s="33"/>
      <c r="X3385" s="33"/>
      <c r="AH3385" s="38">
        <v>100</v>
      </c>
      <c r="AI3385" s="38">
        <v>125</v>
      </c>
      <c r="AJ3385" s="38">
        <v>11800</v>
      </c>
      <c r="AK3385" s="38">
        <v>30</v>
      </c>
      <c r="AL3385" s="38">
        <v>3614558</v>
      </c>
      <c r="AM3385" s="61" t="s">
        <v>1816</v>
      </c>
      <c r="AN3385" s="61" t="s">
        <v>1692</v>
      </c>
      <c r="AO3385" s="61" t="s">
        <v>5081</v>
      </c>
      <c r="AP3385" s="61" t="s">
        <v>5036</v>
      </c>
      <c r="AQ3385" s="61" t="s">
        <v>1732</v>
      </c>
      <c r="AR3385" s="28">
        <v>424360.10000000003</v>
      </c>
      <c r="AS3385" s="28">
        <v>60944</v>
      </c>
      <c r="AT3385" s="28">
        <v>0</v>
      </c>
      <c r="AU3385" s="62"/>
      <c r="BU3385" s="34"/>
      <c r="BW3385" s="71">
        <v>155</v>
      </c>
      <c r="BX3385" s="36">
        <v>83</v>
      </c>
      <c r="BY3385" s="37">
        <v>91060</v>
      </c>
      <c r="BZ3385" s="37" t="s">
        <v>1816</v>
      </c>
      <c r="CC3385" t="s">
        <v>1786</v>
      </c>
      <c r="CD3385" t="s">
        <v>5043</v>
      </c>
      <c r="CE3385">
        <v>134764</v>
      </c>
      <c r="CF3385">
        <v>12</v>
      </c>
      <c r="CG3385" s="62"/>
      <c r="DV3385" s="31" t="s">
        <v>2611</v>
      </c>
      <c r="DW3385" s="31" t="s">
        <v>2616</v>
      </c>
      <c r="DX3385" s="63"/>
      <c r="DY3385" s="63"/>
      <c r="DZ3385" s="63"/>
      <c r="EA3385" s="167"/>
      <c r="EB3385" s="60"/>
      <c r="EC3385" s="60"/>
      <c r="ED3385" s="60"/>
      <c r="EE3385" s="60"/>
      <c r="EF3385" s="60"/>
      <c r="EG3385" s="60"/>
      <c r="EH3385" s="60"/>
      <c r="EI3385" s="60"/>
      <c r="EJ3385" s="60"/>
      <c r="EK3385" s="60"/>
      <c r="EL3385" s="60"/>
      <c r="EM3385" s="60"/>
      <c r="EN3385" s="60"/>
      <c r="EO3385" s="60"/>
      <c r="EP3385" s="60"/>
      <c r="EQ3385" s="60"/>
      <c r="ER3385" s="60"/>
      <c r="ES3385" s="60"/>
      <c r="ET3385" s="60"/>
      <c r="EU3385" s="60"/>
      <c r="EV3385" s="60"/>
      <c r="EW3385" s="60"/>
      <c r="EX3385" s="60"/>
      <c r="EY3385" s="60"/>
      <c r="EZ3385" s="60"/>
      <c r="FA3385" s="60"/>
      <c r="FB3385" s="60"/>
    </row>
    <row r="3386" spans="22:158" x14ac:dyDescent="0.25">
      <c r="W3386" s="33"/>
      <c r="X3386" s="33"/>
      <c r="AH3386" s="38">
        <v>100</v>
      </c>
      <c r="AI3386" s="38">
        <v>125</v>
      </c>
      <c r="AJ3386" s="38">
        <v>13200</v>
      </c>
      <c r="AK3386" s="38">
        <v>30</v>
      </c>
      <c r="AL3386" s="38">
        <v>3614558</v>
      </c>
      <c r="AM3386" s="61" t="s">
        <v>1816</v>
      </c>
      <c r="AN3386" s="61" t="s">
        <v>1692</v>
      </c>
      <c r="AO3386" s="61" t="s">
        <v>5106</v>
      </c>
      <c r="AP3386" s="61" t="s">
        <v>5036</v>
      </c>
      <c r="AQ3386" s="61" t="s">
        <v>1732</v>
      </c>
      <c r="AR3386" s="28">
        <v>0</v>
      </c>
      <c r="AS3386" s="28">
        <v>0</v>
      </c>
      <c r="AT3386" s="28">
        <v>0</v>
      </c>
      <c r="AU3386" s="62"/>
      <c r="BU3386" s="34"/>
      <c r="BW3386" s="71">
        <v>155</v>
      </c>
      <c r="BX3386" s="36">
        <v>83</v>
      </c>
      <c r="BY3386" s="37">
        <v>91080</v>
      </c>
      <c r="BZ3386" s="37" t="s">
        <v>1816</v>
      </c>
      <c r="CC3386" t="s">
        <v>1786</v>
      </c>
      <c r="CD3386" t="s">
        <v>1784</v>
      </c>
      <c r="CE3386">
        <v>31</v>
      </c>
      <c r="CF3386">
        <v>1</v>
      </c>
      <c r="CG3386" s="62"/>
      <c r="DV3386" s="31" t="s">
        <v>2611</v>
      </c>
      <c r="DW3386" s="31" t="s">
        <v>2616</v>
      </c>
      <c r="DX3386" s="63"/>
      <c r="DY3386" s="63"/>
      <c r="DZ3386" s="63"/>
      <c r="EA3386" s="167"/>
      <c r="EB3386" s="60"/>
      <c r="EC3386" s="60"/>
      <c r="ED3386" s="60"/>
      <c r="EE3386" s="60"/>
      <c r="EF3386" s="60"/>
      <c r="EG3386" s="60"/>
      <c r="EH3386" s="60"/>
      <c r="EI3386" s="60"/>
      <c r="EJ3386" s="60"/>
      <c r="EK3386" s="60"/>
      <c r="EL3386" s="60"/>
      <c r="EM3386" s="60"/>
      <c r="EN3386" s="60"/>
      <c r="EO3386" s="60"/>
      <c r="EP3386" s="60"/>
      <c r="EQ3386" s="60"/>
      <c r="ER3386" s="60"/>
      <c r="ES3386" s="60"/>
      <c r="ET3386" s="60"/>
      <c r="EU3386" s="60"/>
      <c r="EV3386" s="60"/>
      <c r="EW3386" s="60"/>
      <c r="EX3386" s="60"/>
      <c r="EY3386" s="60"/>
      <c r="EZ3386" s="60"/>
      <c r="FA3386" s="60"/>
      <c r="FB3386" s="60"/>
    </row>
    <row r="3387" spans="22:158" x14ac:dyDescent="0.25">
      <c r="W3387" s="33"/>
      <c r="X3387" s="33"/>
      <c r="AH3387" s="38">
        <v>100</v>
      </c>
      <c r="AI3387" s="38">
        <v>125</v>
      </c>
      <c r="AJ3387" s="38">
        <v>13350</v>
      </c>
      <c r="AK3387" s="38">
        <v>30</v>
      </c>
      <c r="AL3387" s="38">
        <v>3614558</v>
      </c>
      <c r="AM3387" s="61" t="s">
        <v>1816</v>
      </c>
      <c r="AN3387" s="61" t="s">
        <v>1692</v>
      </c>
      <c r="AO3387" s="61" t="s">
        <v>5109</v>
      </c>
      <c r="AP3387" s="61" t="s">
        <v>5036</v>
      </c>
      <c r="AQ3387" s="61" t="s">
        <v>1732</v>
      </c>
      <c r="AR3387" s="28">
        <v>13414.3</v>
      </c>
      <c r="AS3387" s="28">
        <v>17198</v>
      </c>
      <c r="AT3387" s="28">
        <v>0</v>
      </c>
      <c r="AU3387" s="62"/>
      <c r="BU3387" s="34"/>
      <c r="BW3387" s="71">
        <v>155</v>
      </c>
      <c r="BX3387" s="36">
        <v>84</v>
      </c>
      <c r="BY3387" s="37">
        <v>91100</v>
      </c>
      <c r="BZ3387" s="37" t="s">
        <v>1816</v>
      </c>
      <c r="CC3387" t="s">
        <v>1795</v>
      </c>
      <c r="CD3387" t="s">
        <v>1796</v>
      </c>
      <c r="CE3387">
        <v>5127</v>
      </c>
      <c r="CF3387">
        <v>279</v>
      </c>
      <c r="CG3387" s="62"/>
      <c r="DV3387" s="31" t="s">
        <v>2611</v>
      </c>
      <c r="DW3387" s="31" t="s">
        <v>2616</v>
      </c>
      <c r="DX3387" s="63"/>
      <c r="DY3387" s="63"/>
      <c r="DZ3387" s="63"/>
      <c r="EA3387" s="167"/>
      <c r="EB3387" s="60"/>
      <c r="EC3387" s="60"/>
      <c r="ED3387" s="60"/>
      <c r="EE3387" s="60"/>
      <c r="EF3387" s="60"/>
      <c r="EG3387" s="60"/>
      <c r="EH3387" s="60"/>
      <c r="EI3387" s="60"/>
      <c r="EJ3387" s="60"/>
      <c r="EK3387" s="60"/>
      <c r="EL3387" s="60"/>
      <c r="EM3387" s="60"/>
      <c r="EN3387" s="60"/>
      <c r="EO3387" s="60"/>
      <c r="EP3387" s="60"/>
      <c r="EQ3387" s="60"/>
      <c r="ER3387" s="60"/>
      <c r="ES3387" s="60"/>
      <c r="ET3387" s="60"/>
      <c r="EU3387" s="60"/>
      <c r="EV3387" s="60"/>
      <c r="EW3387" s="60"/>
      <c r="EX3387" s="60"/>
      <c r="EY3387" s="60"/>
      <c r="EZ3387" s="60"/>
      <c r="FA3387" s="60"/>
      <c r="FB3387" s="60"/>
    </row>
    <row r="3388" spans="22:158" x14ac:dyDescent="0.25">
      <c r="W3388" s="33"/>
      <c r="X3388" s="33"/>
      <c r="AH3388" s="38">
        <v>100</v>
      </c>
      <c r="AI3388" s="38">
        <v>125</v>
      </c>
      <c r="AJ3388" s="38">
        <v>13750</v>
      </c>
      <c r="AK3388" s="38">
        <v>30</v>
      </c>
      <c r="AL3388" s="38">
        <v>3614558</v>
      </c>
      <c r="AM3388" s="61" t="s">
        <v>1816</v>
      </c>
      <c r="AN3388" s="61" t="s">
        <v>1692</v>
      </c>
      <c r="AO3388" s="61" t="s">
        <v>5119</v>
      </c>
      <c r="AP3388" s="61" t="s">
        <v>5036</v>
      </c>
      <c r="AQ3388" s="61" t="s">
        <v>1732</v>
      </c>
      <c r="AR3388" s="28">
        <v>0</v>
      </c>
      <c r="AS3388" s="28">
        <v>69164</v>
      </c>
      <c r="AT3388" s="28">
        <v>1268532</v>
      </c>
      <c r="AU3388" s="62"/>
      <c r="BU3388" s="34"/>
      <c r="BW3388" s="71">
        <v>155</v>
      </c>
      <c r="BX3388" s="36">
        <v>85</v>
      </c>
      <c r="BY3388" s="37">
        <v>91120</v>
      </c>
      <c r="BZ3388" s="37" t="s">
        <v>1816</v>
      </c>
      <c r="CC3388" t="s">
        <v>1797</v>
      </c>
      <c r="CD3388" t="s">
        <v>1797</v>
      </c>
      <c r="CE3388">
        <v>8961</v>
      </c>
      <c r="CF3388">
        <v>433</v>
      </c>
      <c r="CG3388" s="62"/>
      <c r="DV3388" s="31" t="s">
        <v>2611</v>
      </c>
      <c r="DW3388" s="31" t="s">
        <v>2616</v>
      </c>
      <c r="DX3388" s="63"/>
      <c r="DY3388" s="63"/>
      <c r="DZ3388" s="63"/>
      <c r="EA3388" s="167"/>
      <c r="EB3388" s="60"/>
      <c r="EC3388" s="60"/>
      <c r="ED3388" s="60"/>
      <c r="EE3388" s="60"/>
      <c r="EF3388" s="60"/>
      <c r="EG3388" s="60"/>
      <c r="EH3388" s="60"/>
      <c r="EI3388" s="60"/>
      <c r="EJ3388" s="60"/>
      <c r="EK3388" s="60"/>
      <c r="EL3388" s="60"/>
      <c r="EM3388" s="60"/>
      <c r="EN3388" s="60"/>
      <c r="EO3388" s="60"/>
      <c r="EP3388" s="60"/>
      <c r="EQ3388" s="60"/>
      <c r="ER3388" s="60"/>
      <c r="ES3388" s="60"/>
      <c r="ET3388" s="60"/>
      <c r="EU3388" s="60"/>
      <c r="EV3388" s="60"/>
      <c r="EW3388" s="60"/>
      <c r="EX3388" s="60"/>
      <c r="EY3388" s="60"/>
      <c r="EZ3388" s="60"/>
      <c r="FA3388" s="60"/>
      <c r="FB3388" s="60"/>
    </row>
    <row r="3389" spans="22:158" x14ac:dyDescent="0.25">
      <c r="W3389" s="33"/>
      <c r="X3389" s="33"/>
      <c r="AH3389" s="38">
        <v>100</v>
      </c>
      <c r="AI3389" s="38">
        <v>125</v>
      </c>
      <c r="AJ3389" s="38">
        <v>14350</v>
      </c>
      <c r="AK3389" s="38">
        <v>30</v>
      </c>
      <c r="AL3389" s="38">
        <v>3614558</v>
      </c>
      <c r="AM3389" s="61" t="s">
        <v>1816</v>
      </c>
      <c r="AN3389" s="61" t="s">
        <v>1692</v>
      </c>
      <c r="AO3389" s="61" t="s">
        <v>1575</v>
      </c>
      <c r="AP3389" s="61" t="s">
        <v>5036</v>
      </c>
      <c r="AQ3389" s="61" t="s">
        <v>1732</v>
      </c>
      <c r="AR3389" s="28">
        <v>40868.199999999997</v>
      </c>
      <c r="AS3389" s="28">
        <v>84005</v>
      </c>
      <c r="AT3389" s="28">
        <v>63382</v>
      </c>
      <c r="AU3389" s="62"/>
      <c r="BU3389" s="34"/>
      <c r="BW3389" s="71">
        <v>155</v>
      </c>
      <c r="BX3389" s="36">
        <v>86</v>
      </c>
      <c r="BY3389" s="37">
        <v>91140</v>
      </c>
      <c r="BZ3389" s="37" t="s">
        <v>1816</v>
      </c>
      <c r="CC3389" t="s">
        <v>1787</v>
      </c>
      <c r="CD3389" t="s">
        <v>1789</v>
      </c>
      <c r="CE3389">
        <v>2357</v>
      </c>
      <c r="CF3389">
        <v>547</v>
      </c>
      <c r="CG3389" s="62"/>
      <c r="DV3389" s="31" t="s">
        <v>2611</v>
      </c>
      <c r="DW3389" s="31" t="s">
        <v>2616</v>
      </c>
      <c r="DX3389" s="63"/>
      <c r="DY3389" s="63"/>
      <c r="DZ3389" s="63"/>
      <c r="EA3389" s="167"/>
      <c r="EB3389" s="60"/>
      <c r="EC3389" s="60"/>
      <c r="ED3389" s="60"/>
      <c r="EE3389" s="60"/>
      <c r="EF3389" s="60"/>
      <c r="EG3389" s="60"/>
      <c r="EH3389" s="60"/>
      <c r="EI3389" s="60"/>
      <c r="EJ3389" s="60"/>
      <c r="EK3389" s="60"/>
      <c r="EL3389" s="60"/>
      <c r="EM3389" s="60"/>
      <c r="EN3389" s="60"/>
      <c r="EO3389" s="60"/>
      <c r="EP3389" s="60"/>
      <c r="EQ3389" s="60"/>
      <c r="ER3389" s="60"/>
      <c r="ES3389" s="60"/>
      <c r="ET3389" s="60"/>
      <c r="EU3389" s="60"/>
      <c r="EV3389" s="60"/>
      <c r="EW3389" s="60"/>
      <c r="EX3389" s="60"/>
      <c r="EY3389" s="60"/>
      <c r="EZ3389" s="60"/>
      <c r="FA3389" s="60"/>
      <c r="FB3389" s="60"/>
    </row>
    <row r="3390" spans="22:158" x14ac:dyDescent="0.25">
      <c r="W3390" s="33"/>
      <c r="X3390" s="33"/>
      <c r="AH3390" s="38">
        <v>100</v>
      </c>
      <c r="AI3390" s="38">
        <v>125</v>
      </c>
      <c r="AJ3390" s="38">
        <v>15700</v>
      </c>
      <c r="AK3390" s="38">
        <v>30</v>
      </c>
      <c r="AL3390" s="38">
        <v>3614558</v>
      </c>
      <c r="AM3390" s="61" t="s">
        <v>1816</v>
      </c>
      <c r="AN3390" s="61" t="s">
        <v>1692</v>
      </c>
      <c r="AO3390" s="61" t="s">
        <v>1605</v>
      </c>
      <c r="AP3390" s="61" t="s">
        <v>5036</v>
      </c>
      <c r="AQ3390" s="61" t="s">
        <v>1732</v>
      </c>
      <c r="AR3390" s="28">
        <v>3859</v>
      </c>
      <c r="AS3390" s="28">
        <v>13969</v>
      </c>
      <c r="AT3390" s="28">
        <v>0</v>
      </c>
      <c r="AU3390" s="62"/>
      <c r="BU3390" s="34"/>
      <c r="BW3390" s="71">
        <v>155</v>
      </c>
      <c r="BX3390" s="36">
        <v>86</v>
      </c>
      <c r="BY3390" s="37">
        <v>91160</v>
      </c>
      <c r="BZ3390" s="37" t="s">
        <v>1816</v>
      </c>
      <c r="CC3390" t="s">
        <v>1787</v>
      </c>
      <c r="CD3390" t="s">
        <v>1788</v>
      </c>
      <c r="CE3390">
        <v>1480</v>
      </c>
      <c r="CF3390">
        <v>138</v>
      </c>
      <c r="CG3390" s="62"/>
      <c r="DV3390" s="31" t="s">
        <v>2611</v>
      </c>
      <c r="DW3390" s="31" t="s">
        <v>2616</v>
      </c>
      <c r="DX3390" s="63"/>
      <c r="DY3390" s="63"/>
      <c r="DZ3390" s="63"/>
      <c r="EA3390" s="167"/>
      <c r="EB3390" s="60"/>
      <c r="EC3390" s="60"/>
      <c r="ED3390" s="60"/>
      <c r="EE3390" s="60"/>
      <c r="EF3390" s="60"/>
      <c r="EG3390" s="60"/>
      <c r="EH3390" s="60"/>
      <c r="EI3390" s="60"/>
      <c r="EJ3390" s="60"/>
      <c r="EK3390" s="60"/>
      <c r="EL3390" s="60"/>
      <c r="EM3390" s="60"/>
      <c r="EN3390" s="60"/>
      <c r="EO3390" s="60"/>
      <c r="EP3390" s="60"/>
      <c r="EQ3390" s="60"/>
      <c r="ER3390" s="60"/>
      <c r="ES3390" s="60"/>
      <c r="ET3390" s="60"/>
      <c r="EU3390" s="60"/>
      <c r="EV3390" s="60"/>
      <c r="EW3390" s="60"/>
      <c r="EX3390" s="60"/>
      <c r="EY3390" s="60"/>
      <c r="EZ3390" s="60"/>
      <c r="FA3390" s="60"/>
      <c r="FB3390" s="60"/>
    </row>
    <row r="3391" spans="22:158" x14ac:dyDescent="0.25">
      <c r="V3391" s="1"/>
      <c r="W3391" s="33"/>
      <c r="X3391" s="33"/>
      <c r="AH3391" s="38">
        <v>100</v>
      </c>
      <c r="AI3391" s="38">
        <v>125</v>
      </c>
      <c r="AJ3391" s="38">
        <v>16380</v>
      </c>
      <c r="AK3391" s="38">
        <v>30</v>
      </c>
      <c r="AL3391" s="38">
        <v>3614558</v>
      </c>
      <c r="AM3391" s="61" t="s">
        <v>1816</v>
      </c>
      <c r="AN3391" s="61" t="s">
        <v>1692</v>
      </c>
      <c r="AO3391" s="61" t="s">
        <v>894</v>
      </c>
      <c r="AP3391" s="61" t="s">
        <v>5036</v>
      </c>
      <c r="AQ3391" s="61" t="s">
        <v>1732</v>
      </c>
      <c r="AR3391" s="28">
        <v>149.19999999999999</v>
      </c>
      <c r="AS3391" s="28">
        <v>0</v>
      </c>
      <c r="AT3391" s="28">
        <v>0</v>
      </c>
      <c r="AU3391" s="62"/>
      <c r="BU3391" s="34"/>
      <c r="BW3391" s="71">
        <v>155</v>
      </c>
      <c r="BX3391" s="36">
        <v>87</v>
      </c>
      <c r="BY3391" s="37">
        <v>91180</v>
      </c>
      <c r="BZ3391" s="37" t="s">
        <v>1816</v>
      </c>
      <c r="CC3391" t="s">
        <v>1726</v>
      </c>
      <c r="CD3391" t="s">
        <v>1793</v>
      </c>
      <c r="CE3391">
        <v>14</v>
      </c>
      <c r="CF3391">
        <v>6</v>
      </c>
      <c r="CG3391" s="62"/>
      <c r="DV3391" s="31" t="s">
        <v>2611</v>
      </c>
      <c r="DW3391" s="31" t="s">
        <v>2616</v>
      </c>
      <c r="DX3391" s="63"/>
      <c r="DY3391" s="63"/>
      <c r="DZ3391" s="63"/>
      <c r="EA3391" s="167"/>
      <c r="EB3391" s="60"/>
      <c r="EC3391" s="60"/>
      <c r="ED3391" s="60"/>
      <c r="EE3391" s="60"/>
      <c r="EF3391" s="60"/>
      <c r="EG3391" s="60"/>
      <c r="EH3391" s="60"/>
      <c r="EI3391" s="60"/>
      <c r="EJ3391" s="60"/>
      <c r="EK3391" s="60"/>
      <c r="EL3391" s="60"/>
      <c r="EM3391" s="60"/>
      <c r="EN3391" s="60"/>
      <c r="EO3391" s="60"/>
      <c r="EP3391" s="60"/>
      <c r="EQ3391" s="60"/>
      <c r="ER3391" s="60"/>
      <c r="ES3391" s="60"/>
      <c r="ET3391" s="60"/>
      <c r="EU3391" s="60"/>
      <c r="EV3391" s="60"/>
      <c r="EW3391" s="60"/>
      <c r="EX3391" s="60"/>
      <c r="EY3391" s="60"/>
      <c r="EZ3391" s="60"/>
      <c r="FA3391" s="60"/>
      <c r="FB3391" s="60"/>
    </row>
    <row r="3392" spans="22:158" x14ac:dyDescent="0.25">
      <c r="W3392" s="33"/>
      <c r="X3392" s="33"/>
      <c r="AH3392" s="38">
        <v>100</v>
      </c>
      <c r="AI3392" s="38">
        <v>130</v>
      </c>
      <c r="AJ3392" s="38">
        <v>14200</v>
      </c>
      <c r="AK3392" s="38">
        <v>30</v>
      </c>
      <c r="AL3392" s="38">
        <v>3614558</v>
      </c>
      <c r="AM3392" s="61" t="s">
        <v>1816</v>
      </c>
      <c r="AN3392" s="61" t="s">
        <v>1687</v>
      </c>
      <c r="AO3392" s="61" t="s">
        <v>5127</v>
      </c>
      <c r="AP3392" s="61" t="s">
        <v>5036</v>
      </c>
      <c r="AQ3392" s="61" t="s">
        <v>1732</v>
      </c>
      <c r="AR3392" s="28">
        <v>23.1</v>
      </c>
      <c r="AS3392" s="28">
        <v>0</v>
      </c>
      <c r="AT3392" s="28">
        <v>0</v>
      </c>
      <c r="AU3392" s="62"/>
      <c r="BU3392" s="34"/>
      <c r="BW3392" s="71">
        <v>155</v>
      </c>
      <c r="BX3392" s="36">
        <v>87</v>
      </c>
      <c r="BY3392" s="37">
        <v>91190</v>
      </c>
      <c r="BZ3392" s="37" t="s">
        <v>1816</v>
      </c>
      <c r="CC3392" t="s">
        <v>1726</v>
      </c>
      <c r="CD3392" t="s">
        <v>1726</v>
      </c>
      <c r="CE3392">
        <v>87</v>
      </c>
      <c r="CF3392">
        <v>20</v>
      </c>
      <c r="CG3392" s="62"/>
      <c r="DV3392" s="31" t="s">
        <v>2611</v>
      </c>
      <c r="DW3392" s="31" t="s">
        <v>2617</v>
      </c>
      <c r="DX3392" s="63"/>
      <c r="DY3392" s="63"/>
      <c r="DZ3392" s="63"/>
      <c r="EA3392" s="167"/>
      <c r="EB3392" s="60"/>
      <c r="EC3392" s="60"/>
      <c r="ED3392" s="60"/>
      <c r="EE3392" s="60"/>
      <c r="EF3392" s="60"/>
      <c r="EG3392" s="60"/>
      <c r="EH3392" s="60"/>
      <c r="EI3392" s="60"/>
      <c r="EJ3392" s="60"/>
      <c r="EK3392" s="60"/>
      <c r="EL3392" s="60"/>
      <c r="EM3392" s="60"/>
      <c r="EN3392" s="60"/>
      <c r="EO3392" s="60"/>
      <c r="EP3392" s="60"/>
      <c r="EQ3392" s="60"/>
      <c r="ER3392" s="60"/>
      <c r="ES3392" s="60"/>
      <c r="ET3392" s="60"/>
      <c r="EU3392" s="60"/>
      <c r="EV3392" s="60"/>
      <c r="EW3392" s="60"/>
      <c r="EX3392" s="60"/>
      <c r="EY3392" s="60"/>
      <c r="EZ3392" s="60"/>
      <c r="FA3392" s="60"/>
      <c r="FB3392" s="60"/>
    </row>
    <row r="3393" spans="22:158" x14ac:dyDescent="0.25">
      <c r="W3393" s="33"/>
      <c r="X3393" s="33"/>
      <c r="AH3393" s="38">
        <v>100</v>
      </c>
      <c r="AI3393" s="38">
        <v>130</v>
      </c>
      <c r="AJ3393" s="38">
        <v>17300</v>
      </c>
      <c r="AK3393" s="38">
        <v>30</v>
      </c>
      <c r="AL3393" s="38">
        <v>3614558</v>
      </c>
      <c r="AM3393" s="61" t="s">
        <v>1816</v>
      </c>
      <c r="AN3393" s="61" t="s">
        <v>1687</v>
      </c>
      <c r="AO3393" s="61" t="s">
        <v>1639</v>
      </c>
      <c r="AP3393" s="61" t="s">
        <v>5036</v>
      </c>
      <c r="AQ3393" s="61" t="s">
        <v>1732</v>
      </c>
      <c r="AR3393" s="28">
        <v>0</v>
      </c>
      <c r="AS3393" s="28">
        <v>0</v>
      </c>
      <c r="AT3393" s="28">
        <v>15695</v>
      </c>
      <c r="AU3393" s="62"/>
      <c r="BU3393" s="34"/>
      <c r="BW3393" s="71">
        <v>155</v>
      </c>
      <c r="BX3393" s="36">
        <v>87</v>
      </c>
      <c r="BY3393" s="37">
        <v>91190</v>
      </c>
      <c r="BZ3393" s="37" t="s">
        <v>1816</v>
      </c>
      <c r="CC3393" t="s">
        <v>1726</v>
      </c>
      <c r="CD3393" t="s">
        <v>1726</v>
      </c>
      <c r="CF3393">
        <v>3</v>
      </c>
      <c r="CG3393" s="62"/>
      <c r="DV3393" s="31" t="s">
        <v>2611</v>
      </c>
      <c r="DW3393" s="31" t="s">
        <v>2617</v>
      </c>
      <c r="DX3393" s="63"/>
      <c r="DY3393" s="63"/>
      <c r="DZ3393" s="63"/>
      <c r="EA3393" s="167"/>
      <c r="EB3393" s="60"/>
      <c r="EC3393" s="60"/>
      <c r="ED3393" s="60"/>
      <c r="EE3393" s="60"/>
      <c r="EF3393" s="60"/>
      <c r="EG3393" s="60"/>
      <c r="EH3393" s="60"/>
      <c r="EI3393" s="60"/>
      <c r="EJ3393" s="60"/>
      <c r="EK3393" s="60"/>
      <c r="EL3393" s="60"/>
      <c r="EM3393" s="60"/>
      <c r="EN3393" s="60"/>
      <c r="EO3393" s="60"/>
      <c r="EP3393" s="60"/>
      <c r="EQ3393" s="60"/>
      <c r="ER3393" s="60"/>
      <c r="ES3393" s="60"/>
      <c r="ET3393" s="60"/>
      <c r="EU3393" s="60"/>
      <c r="EV3393" s="60"/>
      <c r="EW3393" s="60"/>
      <c r="EX3393" s="60"/>
      <c r="EY3393" s="60"/>
      <c r="EZ3393" s="60"/>
      <c r="FA3393" s="60"/>
      <c r="FB3393" s="60"/>
    </row>
    <row r="3394" spans="22:158" x14ac:dyDescent="0.25">
      <c r="W3394" s="33"/>
      <c r="X3394" s="33"/>
      <c r="AH3394" s="38">
        <v>100</v>
      </c>
      <c r="AI3394" s="38">
        <v>130</v>
      </c>
      <c r="AJ3394" s="38">
        <v>17400</v>
      </c>
      <c r="AK3394" s="38">
        <v>30</v>
      </c>
      <c r="AL3394" s="38">
        <v>3614558</v>
      </c>
      <c r="AM3394" s="61" t="s">
        <v>1816</v>
      </c>
      <c r="AN3394" s="61" t="s">
        <v>1687</v>
      </c>
      <c r="AO3394" s="61" t="s">
        <v>1642</v>
      </c>
      <c r="AP3394" s="61" t="s">
        <v>5036</v>
      </c>
      <c r="AQ3394" s="61" t="s">
        <v>1732</v>
      </c>
      <c r="AR3394" s="28">
        <v>1446.4</v>
      </c>
      <c r="AS3394" s="28">
        <v>0</v>
      </c>
      <c r="AT3394" s="28">
        <v>0</v>
      </c>
      <c r="AU3394" s="62"/>
      <c r="BU3394" s="34"/>
      <c r="BW3394" s="71">
        <v>155</v>
      </c>
      <c r="BX3394" s="36">
        <v>88</v>
      </c>
      <c r="BY3394" s="37">
        <v>91220</v>
      </c>
      <c r="BZ3394" s="37" t="s">
        <v>1816</v>
      </c>
      <c r="CC3394" t="s">
        <v>1684</v>
      </c>
      <c r="CD3394" t="s">
        <v>1684</v>
      </c>
      <c r="CE3394">
        <v>303067</v>
      </c>
      <c r="CF3394">
        <v>65</v>
      </c>
      <c r="CG3394" s="62"/>
      <c r="DV3394" s="31" t="s">
        <v>2611</v>
      </c>
      <c r="DW3394" s="31" t="s">
        <v>2617</v>
      </c>
      <c r="DX3394" s="63"/>
      <c r="DY3394" s="63"/>
      <c r="DZ3394" s="63"/>
      <c r="EA3394" s="167"/>
      <c r="EB3394" s="60"/>
      <c r="EC3394" s="60"/>
      <c r="ED3394" s="60"/>
      <c r="EE3394" s="60"/>
      <c r="EF3394" s="60"/>
      <c r="EG3394" s="60"/>
      <c r="EH3394" s="60"/>
      <c r="EI3394" s="60"/>
      <c r="EJ3394" s="60"/>
      <c r="EK3394" s="60"/>
      <c r="EL3394" s="60"/>
      <c r="EM3394" s="60"/>
      <c r="EN3394" s="60"/>
      <c r="EO3394" s="60"/>
      <c r="EP3394" s="60"/>
      <c r="EQ3394" s="60"/>
      <c r="ER3394" s="60"/>
      <c r="ES3394" s="60"/>
      <c r="ET3394" s="60"/>
      <c r="EU3394" s="60"/>
      <c r="EV3394" s="60"/>
      <c r="EW3394" s="60"/>
      <c r="EX3394" s="60"/>
      <c r="EY3394" s="60"/>
      <c r="EZ3394" s="60"/>
      <c r="FA3394" s="60"/>
      <c r="FB3394" s="60"/>
    </row>
    <row r="3395" spans="22:158" x14ac:dyDescent="0.25">
      <c r="W3395" s="33"/>
      <c r="X3395" s="33"/>
      <c r="AH3395" s="38">
        <v>100</v>
      </c>
      <c r="AI3395" s="38">
        <v>135</v>
      </c>
      <c r="AJ3395" s="38">
        <v>12600</v>
      </c>
      <c r="AK3395" s="38">
        <v>30</v>
      </c>
      <c r="AL3395" s="38">
        <v>3614558</v>
      </c>
      <c r="AM3395" s="61" t="s">
        <v>1816</v>
      </c>
      <c r="AN3395" s="61" t="s">
        <v>1693</v>
      </c>
      <c r="AO3395" s="61" t="s">
        <v>5095</v>
      </c>
      <c r="AP3395" s="61" t="s">
        <v>5036</v>
      </c>
      <c r="AQ3395" s="61" t="s">
        <v>1732</v>
      </c>
      <c r="AR3395" s="28">
        <v>1.2</v>
      </c>
      <c r="AS3395" s="28">
        <v>975</v>
      </c>
      <c r="AT3395" s="28">
        <v>5598</v>
      </c>
      <c r="AU3395" s="62"/>
      <c r="BU3395" s="34"/>
      <c r="BW3395" s="71">
        <v>155</v>
      </c>
      <c r="BX3395" s="36">
        <v>89</v>
      </c>
      <c r="BY3395" s="37">
        <v>91240</v>
      </c>
      <c r="BZ3395" s="37" t="s">
        <v>1816</v>
      </c>
      <c r="CC3395" t="s">
        <v>1785</v>
      </c>
      <c r="CD3395" t="s">
        <v>1785</v>
      </c>
      <c r="CE3395">
        <v>3917890</v>
      </c>
      <c r="CF3395">
        <v>2065</v>
      </c>
      <c r="CG3395" s="62"/>
      <c r="DV3395" s="31" t="s">
        <v>2611</v>
      </c>
      <c r="DW3395" s="31" t="s">
        <v>2618</v>
      </c>
      <c r="DX3395" s="63"/>
      <c r="DY3395" s="63"/>
      <c r="DZ3395" s="63"/>
      <c r="EA3395" s="167"/>
      <c r="EB3395" s="60"/>
      <c r="EC3395" s="60"/>
      <c r="ED3395" s="60"/>
      <c r="EE3395" s="60"/>
      <c r="EF3395" s="60"/>
      <c r="EG3395" s="60"/>
      <c r="EH3395" s="60"/>
      <c r="EI3395" s="60"/>
      <c r="EJ3395" s="60"/>
      <c r="EK3395" s="60"/>
      <c r="EL3395" s="60"/>
      <c r="EM3395" s="60"/>
      <c r="EN3395" s="60"/>
      <c r="EO3395" s="60"/>
      <c r="EP3395" s="60"/>
      <c r="EQ3395" s="60"/>
      <c r="ER3395" s="60"/>
      <c r="ES3395" s="60"/>
      <c r="ET3395" s="60"/>
      <c r="EU3395" s="60"/>
      <c r="EV3395" s="60"/>
      <c r="EW3395" s="60"/>
      <c r="EX3395" s="60"/>
      <c r="EY3395" s="60"/>
      <c r="EZ3395" s="60"/>
      <c r="FA3395" s="60"/>
      <c r="FB3395" s="60"/>
    </row>
    <row r="3396" spans="22:158" x14ac:dyDescent="0.25">
      <c r="W3396" s="33"/>
      <c r="X3396" s="33"/>
      <c r="AH3396" s="38">
        <v>100</v>
      </c>
      <c r="AI3396" s="38">
        <v>135</v>
      </c>
      <c r="AJ3396" s="38">
        <v>15270</v>
      </c>
      <c r="AK3396" s="38">
        <v>30</v>
      </c>
      <c r="AL3396" s="38">
        <v>3614558</v>
      </c>
      <c r="AM3396" s="61" t="s">
        <v>1816</v>
      </c>
      <c r="AN3396" s="61" t="s">
        <v>1693</v>
      </c>
      <c r="AO3396" s="61" t="s">
        <v>1596</v>
      </c>
      <c r="AP3396" s="61" t="s">
        <v>5036</v>
      </c>
      <c r="AQ3396" s="61" t="s">
        <v>1732</v>
      </c>
      <c r="AR3396" s="28">
        <v>295312.7</v>
      </c>
      <c r="AS3396" s="28">
        <v>1210</v>
      </c>
      <c r="AT3396" s="28">
        <v>0</v>
      </c>
      <c r="AU3396" s="62"/>
      <c r="BU3396" s="34"/>
      <c r="BW3396" s="71">
        <v>155</v>
      </c>
      <c r="BX3396" s="36">
        <v>91</v>
      </c>
      <c r="BY3396" s="37" t="s">
        <v>1918</v>
      </c>
      <c r="BZ3396" s="37" t="s">
        <v>1816</v>
      </c>
      <c r="CC3396" t="s">
        <v>1681</v>
      </c>
      <c r="CD3396" t="s">
        <v>1681</v>
      </c>
      <c r="CE3396">
        <v>7808745</v>
      </c>
      <c r="CF3396">
        <v>4222</v>
      </c>
      <c r="CG3396" s="62"/>
      <c r="DV3396" s="31" t="s">
        <v>2611</v>
      </c>
      <c r="DW3396" s="31" t="s">
        <v>2618</v>
      </c>
      <c r="DX3396" s="63"/>
      <c r="DY3396" s="63"/>
      <c r="DZ3396" s="63"/>
      <c r="EA3396" s="167"/>
      <c r="EB3396" s="60"/>
      <c r="EC3396" s="60"/>
      <c r="ED3396" s="60"/>
      <c r="EE3396" s="60"/>
      <c r="EF3396" s="60"/>
      <c r="EG3396" s="60"/>
      <c r="EH3396" s="60"/>
      <c r="EI3396" s="60"/>
      <c r="EJ3396" s="60"/>
      <c r="EK3396" s="60"/>
      <c r="EL3396" s="60"/>
      <c r="EM3396" s="60"/>
      <c r="EN3396" s="60"/>
      <c r="EO3396" s="60"/>
      <c r="EP3396" s="60"/>
      <c r="EQ3396" s="60"/>
      <c r="ER3396" s="60"/>
      <c r="ES3396" s="60"/>
      <c r="ET3396" s="60"/>
      <c r="EU3396" s="60"/>
      <c r="EV3396" s="60"/>
      <c r="EW3396" s="60"/>
      <c r="EX3396" s="60"/>
      <c r="EY3396" s="60"/>
      <c r="EZ3396" s="60"/>
      <c r="FA3396" s="60"/>
      <c r="FB3396" s="60"/>
    </row>
    <row r="3397" spans="22:158" x14ac:dyDescent="0.25">
      <c r="V3397" s="1"/>
      <c r="W3397" s="33"/>
      <c r="X3397" s="33"/>
      <c r="AH3397" s="38">
        <v>100</v>
      </c>
      <c r="AI3397" s="38">
        <v>135</v>
      </c>
      <c r="AJ3397" s="38">
        <v>15850</v>
      </c>
      <c r="AK3397" s="38">
        <v>30</v>
      </c>
      <c r="AL3397" s="38">
        <v>3614558</v>
      </c>
      <c r="AM3397" s="61" t="s">
        <v>1816</v>
      </c>
      <c r="AN3397" s="61" t="s">
        <v>1693</v>
      </c>
      <c r="AO3397" s="61" t="s">
        <v>1608</v>
      </c>
      <c r="AP3397" s="61" t="s">
        <v>5036</v>
      </c>
      <c r="AQ3397" s="61" t="s">
        <v>1732</v>
      </c>
      <c r="AR3397" s="28">
        <v>0</v>
      </c>
      <c r="AS3397" s="28">
        <v>22700</v>
      </c>
      <c r="AT3397" s="28">
        <v>0</v>
      </c>
      <c r="AU3397" s="62"/>
      <c r="BU3397" s="34"/>
      <c r="BW3397" s="71">
        <v>155</v>
      </c>
      <c r="BX3397" s="36">
        <v>90</v>
      </c>
      <c r="BY3397" s="37">
        <v>91260</v>
      </c>
      <c r="BZ3397" s="37" t="s">
        <v>1816</v>
      </c>
      <c r="CC3397" t="s">
        <v>5036</v>
      </c>
      <c r="CD3397" t="s">
        <v>5036</v>
      </c>
      <c r="CE3397">
        <v>3061</v>
      </c>
      <c r="CF3397">
        <v>88</v>
      </c>
      <c r="CG3397" s="62"/>
      <c r="DV3397" s="31" t="s">
        <v>2611</v>
      </c>
      <c r="DW3397" s="31" t="s">
        <v>2618</v>
      </c>
      <c r="DX3397" s="63"/>
      <c r="DY3397" s="63"/>
      <c r="DZ3397" s="63"/>
      <c r="EA3397" s="167"/>
      <c r="EB3397" s="60"/>
      <c r="EC3397" s="60"/>
      <c r="ED3397" s="60"/>
      <c r="EE3397" s="60"/>
      <c r="EF3397" s="60"/>
      <c r="EG3397" s="60"/>
      <c r="EH3397" s="60"/>
      <c r="EI3397" s="60"/>
      <c r="EJ3397" s="60"/>
      <c r="EK3397" s="60"/>
      <c r="EL3397" s="60"/>
      <c r="EM3397" s="60"/>
      <c r="EN3397" s="60"/>
      <c r="EO3397" s="60"/>
      <c r="EP3397" s="60"/>
      <c r="EQ3397" s="60"/>
      <c r="ER3397" s="60"/>
      <c r="ES3397" s="60"/>
      <c r="ET3397" s="60"/>
      <c r="EU3397" s="60"/>
      <c r="EV3397" s="60"/>
      <c r="EW3397" s="60"/>
      <c r="EX3397" s="60"/>
      <c r="EY3397" s="60"/>
      <c r="EZ3397" s="60"/>
      <c r="FA3397" s="60"/>
      <c r="FB3397" s="60"/>
    </row>
    <row r="3398" spans="22:158" x14ac:dyDescent="0.25">
      <c r="W3398" s="33"/>
      <c r="X3398" s="33"/>
      <c r="AH3398" s="38">
        <v>100</v>
      </c>
      <c r="AI3398" s="38">
        <v>135</v>
      </c>
      <c r="AJ3398" s="38">
        <v>18150</v>
      </c>
      <c r="AK3398" s="38">
        <v>30</v>
      </c>
      <c r="AL3398" s="38">
        <v>3614558</v>
      </c>
      <c r="AM3398" s="61" t="s">
        <v>1816</v>
      </c>
      <c r="AN3398" s="61" t="s">
        <v>1693</v>
      </c>
      <c r="AO3398" s="61" t="s">
        <v>1659</v>
      </c>
      <c r="AP3398" s="61" t="s">
        <v>5036</v>
      </c>
      <c r="AQ3398" s="61" t="s">
        <v>1732</v>
      </c>
      <c r="AR3398" s="28">
        <v>1473.2</v>
      </c>
      <c r="AS3398" s="28">
        <v>49626</v>
      </c>
      <c r="AT3398" s="28">
        <v>55884</v>
      </c>
      <c r="AU3398" s="62"/>
      <c r="BU3398" s="34"/>
      <c r="BW3398" s="71">
        <v>160</v>
      </c>
      <c r="BX3398" s="36">
        <v>81</v>
      </c>
      <c r="BY3398" s="37">
        <v>91000</v>
      </c>
      <c r="BZ3398" s="37" t="s">
        <v>1816</v>
      </c>
      <c r="CC3398" t="s">
        <v>1683</v>
      </c>
      <c r="CD3398" t="s">
        <v>1784</v>
      </c>
      <c r="CE3398">
        <v>49939</v>
      </c>
      <c r="CF3398">
        <v>188</v>
      </c>
      <c r="CG3398" s="62"/>
      <c r="DV3398" s="31" t="s">
        <v>2611</v>
      </c>
      <c r="DW3398" s="31" t="s">
        <v>2618</v>
      </c>
      <c r="DX3398" s="63"/>
      <c r="DY3398" s="63"/>
      <c r="DZ3398" s="63"/>
      <c r="EA3398" s="167"/>
      <c r="EB3398" s="60"/>
      <c r="EC3398" s="60"/>
      <c r="ED3398" s="60"/>
      <c r="EE3398" s="60"/>
      <c r="EF3398" s="60"/>
      <c r="EG3398" s="60"/>
      <c r="EH3398" s="60"/>
      <c r="EI3398" s="60"/>
      <c r="EJ3398" s="60"/>
      <c r="EK3398" s="60"/>
      <c r="EL3398" s="60"/>
      <c r="EM3398" s="60"/>
      <c r="EN3398" s="60"/>
      <c r="EO3398" s="60"/>
      <c r="EP3398" s="60"/>
      <c r="EQ3398" s="60"/>
      <c r="ER3398" s="60"/>
      <c r="ES3398" s="60"/>
      <c r="ET3398" s="60"/>
      <c r="EU3398" s="60"/>
      <c r="EV3398" s="60"/>
      <c r="EW3398" s="60"/>
      <c r="EX3398" s="60"/>
      <c r="EY3398" s="60"/>
      <c r="EZ3398" s="60"/>
      <c r="FA3398" s="60"/>
      <c r="FB3398" s="60"/>
    </row>
    <row r="3399" spans="22:158" x14ac:dyDescent="0.25">
      <c r="W3399" s="33"/>
      <c r="X3399" s="33"/>
      <c r="AH3399" s="38">
        <v>100</v>
      </c>
      <c r="AI3399" s="38">
        <v>140</v>
      </c>
      <c r="AJ3399" s="38">
        <v>10470</v>
      </c>
      <c r="AK3399" s="38">
        <v>30</v>
      </c>
      <c r="AL3399" s="38">
        <v>3614558</v>
      </c>
      <c r="AM3399" s="61" t="s">
        <v>1816</v>
      </c>
      <c r="AN3399" s="61" t="s">
        <v>1690</v>
      </c>
      <c r="AO3399" s="61" t="s">
        <v>1112</v>
      </c>
      <c r="AP3399" s="61" t="s">
        <v>5036</v>
      </c>
      <c r="AQ3399" s="61" t="s">
        <v>1732</v>
      </c>
      <c r="AR3399" s="28">
        <v>58448.3</v>
      </c>
      <c r="AS3399" s="28">
        <v>0</v>
      </c>
      <c r="AT3399" s="28">
        <v>0</v>
      </c>
      <c r="AU3399" s="62"/>
      <c r="BU3399" s="34"/>
      <c r="BW3399" s="71">
        <v>160</v>
      </c>
      <c r="BX3399" s="36">
        <v>81</v>
      </c>
      <c r="BY3399" s="37">
        <v>91010</v>
      </c>
      <c r="BZ3399" s="37" t="s">
        <v>1816</v>
      </c>
      <c r="CC3399" t="s">
        <v>1683</v>
      </c>
      <c r="CD3399" t="s">
        <v>1683</v>
      </c>
      <c r="CE3399">
        <v>49939</v>
      </c>
      <c r="CF3399">
        <v>188</v>
      </c>
      <c r="CG3399" s="62"/>
      <c r="DV3399" s="31" t="s">
        <v>2611</v>
      </c>
      <c r="DW3399" s="31" t="s">
        <v>2619</v>
      </c>
      <c r="DX3399" s="63"/>
      <c r="DY3399" s="63"/>
      <c r="DZ3399" s="63"/>
      <c r="EA3399" s="167"/>
      <c r="EB3399" s="60"/>
      <c r="EC3399" s="60"/>
      <c r="ED3399" s="60"/>
      <c r="EE3399" s="60"/>
      <c r="EF3399" s="60"/>
      <c r="EG3399" s="60"/>
      <c r="EH3399" s="60"/>
      <c r="EI3399" s="60"/>
      <c r="EJ3399" s="60"/>
      <c r="EK3399" s="60"/>
      <c r="EL3399" s="60"/>
      <c r="EM3399" s="60"/>
      <c r="EN3399" s="60"/>
      <c r="EO3399" s="60"/>
      <c r="EP3399" s="60"/>
      <c r="EQ3399" s="60"/>
      <c r="ER3399" s="60"/>
      <c r="ES3399" s="60"/>
      <c r="ET3399" s="60"/>
      <c r="EU3399" s="60"/>
      <c r="EV3399" s="60"/>
      <c r="EW3399" s="60"/>
      <c r="EX3399" s="60"/>
      <c r="EY3399" s="60"/>
      <c r="EZ3399" s="60"/>
      <c r="FA3399" s="60"/>
      <c r="FB3399" s="60"/>
    </row>
    <row r="3400" spans="22:158" x14ac:dyDescent="0.25">
      <c r="W3400" s="33"/>
      <c r="X3400" s="33"/>
      <c r="AH3400" s="38">
        <v>100</v>
      </c>
      <c r="AI3400" s="38">
        <v>140</v>
      </c>
      <c r="AJ3400" s="38">
        <v>11400</v>
      </c>
      <c r="AK3400" s="38">
        <v>30</v>
      </c>
      <c r="AL3400" s="38">
        <v>3614558</v>
      </c>
      <c r="AM3400" s="61" t="s">
        <v>1816</v>
      </c>
      <c r="AN3400" s="61" t="s">
        <v>1690</v>
      </c>
      <c r="AO3400" s="61" t="s">
        <v>5071</v>
      </c>
      <c r="AP3400" s="61" t="s">
        <v>5036</v>
      </c>
      <c r="AQ3400" s="61" t="s">
        <v>1732</v>
      </c>
      <c r="AR3400" s="28">
        <v>0</v>
      </c>
      <c r="AS3400" s="28">
        <v>264900</v>
      </c>
      <c r="AT3400" s="28">
        <v>188445</v>
      </c>
      <c r="AU3400" s="62"/>
      <c r="BU3400" s="34"/>
      <c r="BW3400" s="71">
        <v>160</v>
      </c>
      <c r="BX3400" s="36">
        <v>82</v>
      </c>
      <c r="BY3400" s="37">
        <v>91020</v>
      </c>
      <c r="BZ3400" s="37" t="s">
        <v>1816</v>
      </c>
      <c r="CC3400" t="s">
        <v>1790</v>
      </c>
      <c r="CD3400" t="s">
        <v>1792</v>
      </c>
      <c r="CE3400">
        <v>3712</v>
      </c>
      <c r="CF3400">
        <v>8</v>
      </c>
      <c r="CG3400" s="62"/>
      <c r="DV3400" s="31" t="s">
        <v>2611</v>
      </c>
      <c r="DW3400" s="31" t="s">
        <v>2619</v>
      </c>
      <c r="DX3400" s="63"/>
      <c r="DY3400" s="63"/>
      <c r="DZ3400" s="63"/>
      <c r="EA3400" s="167"/>
      <c r="EB3400" s="60"/>
      <c r="EC3400" s="60"/>
      <c r="ED3400" s="60"/>
      <c r="EE3400" s="60"/>
      <c r="EF3400" s="60"/>
      <c r="EG3400" s="60"/>
      <c r="EH3400" s="60"/>
      <c r="EI3400" s="60"/>
      <c r="EJ3400" s="60"/>
      <c r="EK3400" s="60"/>
      <c r="EL3400" s="60"/>
      <c r="EM3400" s="60"/>
      <c r="EN3400" s="60"/>
      <c r="EO3400" s="60"/>
      <c r="EP3400" s="60"/>
      <c r="EQ3400" s="60"/>
      <c r="ER3400" s="60"/>
      <c r="ES3400" s="60"/>
      <c r="ET3400" s="60"/>
      <c r="EU3400" s="60"/>
      <c r="EV3400" s="60"/>
      <c r="EW3400" s="60"/>
      <c r="EX3400" s="60"/>
      <c r="EY3400" s="60"/>
      <c r="EZ3400" s="60"/>
      <c r="FA3400" s="60"/>
      <c r="FB3400" s="60"/>
    </row>
    <row r="3401" spans="22:158" x14ac:dyDescent="0.25">
      <c r="V3401" s="1"/>
      <c r="W3401" s="33"/>
      <c r="X3401" s="33"/>
      <c r="AH3401" s="38">
        <v>100</v>
      </c>
      <c r="AI3401" s="38">
        <v>140</v>
      </c>
      <c r="AJ3401" s="38">
        <v>12350</v>
      </c>
      <c r="AK3401" s="38">
        <v>30</v>
      </c>
      <c r="AL3401" s="38">
        <v>3614558</v>
      </c>
      <c r="AM3401" s="61" t="s">
        <v>1816</v>
      </c>
      <c r="AN3401" s="61" t="s">
        <v>1690</v>
      </c>
      <c r="AO3401" s="61" t="s">
        <v>5091</v>
      </c>
      <c r="AP3401" s="61" t="s">
        <v>5036</v>
      </c>
      <c r="AQ3401" s="61" t="s">
        <v>1732</v>
      </c>
      <c r="AR3401" s="28">
        <v>669486.80000000005</v>
      </c>
      <c r="AS3401" s="28">
        <v>315640</v>
      </c>
      <c r="AT3401" s="28">
        <v>877845</v>
      </c>
      <c r="AU3401" s="62"/>
      <c r="BU3401" s="34"/>
      <c r="BW3401" s="71">
        <v>160</v>
      </c>
      <c r="BX3401" s="36">
        <v>82</v>
      </c>
      <c r="BY3401" s="37">
        <v>91040</v>
      </c>
      <c r="BZ3401" s="37" t="s">
        <v>1816</v>
      </c>
      <c r="CC3401" t="s">
        <v>1790</v>
      </c>
      <c r="CD3401" t="s">
        <v>1791</v>
      </c>
      <c r="CE3401">
        <v>3027</v>
      </c>
      <c r="CF3401">
        <v>2</v>
      </c>
      <c r="CG3401" s="62"/>
      <c r="DV3401" s="31" t="s">
        <v>2611</v>
      </c>
      <c r="DW3401" s="31" t="s">
        <v>2619</v>
      </c>
      <c r="DX3401" s="63"/>
      <c r="DY3401" s="63"/>
      <c r="DZ3401" s="63"/>
      <c r="EA3401" s="167"/>
      <c r="EB3401" s="60"/>
      <c r="EC3401" s="60"/>
      <c r="ED3401" s="60"/>
      <c r="EE3401" s="60"/>
      <c r="EF3401" s="60"/>
      <c r="EG3401" s="60"/>
      <c r="EH3401" s="60"/>
      <c r="EI3401" s="60"/>
      <c r="EJ3401" s="60"/>
      <c r="EK3401" s="60"/>
      <c r="EL3401" s="60"/>
      <c r="EM3401" s="60"/>
      <c r="EN3401" s="60"/>
      <c r="EO3401" s="60"/>
      <c r="EP3401" s="60"/>
      <c r="EQ3401" s="60"/>
      <c r="ER3401" s="60"/>
      <c r="ES3401" s="60"/>
      <c r="ET3401" s="60"/>
      <c r="EU3401" s="60"/>
      <c r="EV3401" s="60"/>
      <c r="EW3401" s="60"/>
      <c r="EX3401" s="60"/>
      <c r="EY3401" s="60"/>
      <c r="EZ3401" s="60"/>
      <c r="FA3401" s="60"/>
      <c r="FB3401" s="60"/>
    </row>
    <row r="3402" spans="22:158" x14ac:dyDescent="0.25">
      <c r="W3402" s="33"/>
      <c r="X3402" s="33"/>
      <c r="AH3402" s="38">
        <v>100</v>
      </c>
      <c r="AI3402" s="38">
        <v>140</v>
      </c>
      <c r="AJ3402" s="38">
        <v>16100</v>
      </c>
      <c r="AK3402" s="38">
        <v>30</v>
      </c>
      <c r="AL3402" s="38">
        <v>3614558</v>
      </c>
      <c r="AM3402" s="61" t="s">
        <v>1816</v>
      </c>
      <c r="AN3402" s="61" t="s">
        <v>1690</v>
      </c>
      <c r="AO3402" s="61" t="s">
        <v>1612</v>
      </c>
      <c r="AP3402" s="61" t="s">
        <v>5036</v>
      </c>
      <c r="AQ3402" s="61" t="s">
        <v>1732</v>
      </c>
      <c r="AR3402" s="28">
        <v>94408.7</v>
      </c>
      <c r="AS3402" s="28">
        <v>0</v>
      </c>
      <c r="AT3402" s="28">
        <v>0</v>
      </c>
      <c r="AU3402" s="62"/>
      <c r="BU3402" s="34"/>
      <c r="BW3402" s="71">
        <v>160</v>
      </c>
      <c r="BX3402" s="36">
        <v>83</v>
      </c>
      <c r="BY3402" s="37">
        <v>91060</v>
      </c>
      <c r="BZ3402" s="37" t="s">
        <v>1816</v>
      </c>
      <c r="CC3402" t="s">
        <v>1786</v>
      </c>
      <c r="CD3402" t="s">
        <v>5043</v>
      </c>
      <c r="CE3402">
        <v>27</v>
      </c>
      <c r="CF3402">
        <v>2</v>
      </c>
      <c r="CG3402" s="62"/>
      <c r="DV3402" s="31" t="s">
        <v>2611</v>
      </c>
      <c r="DW3402" s="31" t="s">
        <v>2619</v>
      </c>
      <c r="DX3402" s="63"/>
      <c r="DY3402" s="63"/>
      <c r="DZ3402" s="63"/>
      <c r="EA3402" s="167"/>
      <c r="EB3402" s="60"/>
      <c r="EC3402" s="60"/>
      <c r="ED3402" s="60"/>
      <c r="EE3402" s="60"/>
      <c r="EF3402" s="60"/>
      <c r="EG3402" s="60"/>
      <c r="EH3402" s="60"/>
      <c r="EI3402" s="60"/>
      <c r="EJ3402" s="60"/>
      <c r="EK3402" s="60"/>
      <c r="EL3402" s="60"/>
      <c r="EM3402" s="60"/>
      <c r="EN3402" s="60"/>
      <c r="EO3402" s="60"/>
      <c r="EP3402" s="60"/>
      <c r="EQ3402" s="60"/>
      <c r="ER3402" s="60"/>
      <c r="ES3402" s="60"/>
      <c r="ET3402" s="60"/>
      <c r="EU3402" s="60"/>
      <c r="EV3402" s="60"/>
      <c r="EW3402" s="60"/>
      <c r="EX3402" s="60"/>
      <c r="EY3402" s="60"/>
      <c r="EZ3402" s="60"/>
      <c r="FA3402" s="60"/>
      <c r="FB3402" s="60"/>
    </row>
    <row r="3403" spans="22:158" x14ac:dyDescent="0.25">
      <c r="W3403" s="33"/>
      <c r="X3403" s="33"/>
      <c r="AH3403" s="38">
        <v>100</v>
      </c>
      <c r="AI3403" s="38">
        <v>145</v>
      </c>
      <c r="AJ3403" s="38">
        <v>10550</v>
      </c>
      <c r="AK3403" s="38">
        <v>30</v>
      </c>
      <c r="AL3403" s="38">
        <v>3614558</v>
      </c>
      <c r="AM3403" s="61" t="s">
        <v>1816</v>
      </c>
      <c r="AN3403" s="61" t="s">
        <v>1691</v>
      </c>
      <c r="AO3403" s="61" t="s">
        <v>5054</v>
      </c>
      <c r="AP3403" s="61" t="s">
        <v>5036</v>
      </c>
      <c r="AQ3403" s="61" t="s">
        <v>1732</v>
      </c>
      <c r="AR3403" s="28">
        <v>0</v>
      </c>
      <c r="AS3403" s="28">
        <v>60935</v>
      </c>
      <c r="AT3403" s="28">
        <v>28992</v>
      </c>
      <c r="AU3403" s="62"/>
      <c r="BU3403" s="34"/>
      <c r="BW3403" s="71">
        <v>160</v>
      </c>
      <c r="BX3403" s="36">
        <v>84</v>
      </c>
      <c r="BY3403" s="37">
        <v>91100</v>
      </c>
      <c r="BZ3403" s="37" t="s">
        <v>1816</v>
      </c>
      <c r="CC3403" t="s">
        <v>1795</v>
      </c>
      <c r="CD3403" t="s">
        <v>1796</v>
      </c>
      <c r="CE3403">
        <v>24</v>
      </c>
      <c r="CF3403">
        <v>8</v>
      </c>
      <c r="CG3403" s="62"/>
      <c r="DV3403" s="31" t="s">
        <v>2611</v>
      </c>
      <c r="DW3403" s="31" t="s">
        <v>2620</v>
      </c>
      <c r="DX3403" s="63"/>
      <c r="DY3403" s="63"/>
      <c r="DZ3403" s="63"/>
      <c r="EA3403" s="167"/>
      <c r="EB3403" s="60"/>
      <c r="EC3403" s="60"/>
      <c r="ED3403" s="60"/>
      <c r="EE3403" s="60"/>
      <c r="EF3403" s="60"/>
      <c r="EG3403" s="60"/>
      <c r="EH3403" s="60"/>
      <c r="EI3403" s="60"/>
      <c r="EJ3403" s="60"/>
      <c r="EK3403" s="60"/>
      <c r="EL3403" s="60"/>
      <c r="EM3403" s="60"/>
      <c r="EN3403" s="60"/>
      <c r="EO3403" s="60"/>
      <c r="EP3403" s="60"/>
      <c r="EQ3403" s="60"/>
      <c r="ER3403" s="60"/>
      <c r="ES3403" s="60"/>
      <c r="ET3403" s="60"/>
      <c r="EU3403" s="60"/>
      <c r="EV3403" s="60"/>
      <c r="EW3403" s="60"/>
      <c r="EX3403" s="60"/>
      <c r="EY3403" s="60"/>
      <c r="EZ3403" s="60"/>
      <c r="FA3403" s="60"/>
      <c r="FB3403" s="60"/>
    </row>
    <row r="3404" spans="22:158" x14ac:dyDescent="0.25">
      <c r="W3404" s="33"/>
      <c r="X3404" s="33"/>
      <c r="AH3404" s="38">
        <v>100</v>
      </c>
      <c r="AI3404" s="38">
        <v>145</v>
      </c>
      <c r="AJ3404" s="38">
        <v>12050</v>
      </c>
      <c r="AK3404" s="38">
        <v>30</v>
      </c>
      <c r="AL3404" s="38">
        <v>3614558</v>
      </c>
      <c r="AM3404" s="61" t="s">
        <v>1816</v>
      </c>
      <c r="AN3404" s="61" t="s">
        <v>1691</v>
      </c>
      <c r="AO3404" s="61" t="s">
        <v>5085</v>
      </c>
      <c r="AP3404" s="61" t="s">
        <v>5036</v>
      </c>
      <c r="AQ3404" s="61" t="s">
        <v>1732</v>
      </c>
      <c r="AR3404" s="28">
        <v>0</v>
      </c>
      <c r="AS3404" s="28">
        <v>0</v>
      </c>
      <c r="AT3404" s="28">
        <v>3998838</v>
      </c>
      <c r="AU3404" s="62"/>
      <c r="BU3404" s="34"/>
      <c r="BW3404" s="71">
        <v>160</v>
      </c>
      <c r="BX3404" s="36">
        <v>85</v>
      </c>
      <c r="BY3404" s="37">
        <v>91120</v>
      </c>
      <c r="BZ3404" s="37" t="s">
        <v>1816</v>
      </c>
      <c r="CC3404" t="s">
        <v>1797</v>
      </c>
      <c r="CD3404" t="s">
        <v>1797</v>
      </c>
      <c r="CE3404">
        <v>396</v>
      </c>
      <c r="CF3404">
        <v>8</v>
      </c>
      <c r="CG3404" s="62"/>
      <c r="DV3404" s="31" t="s">
        <v>2611</v>
      </c>
      <c r="DW3404" s="31" t="s">
        <v>2620</v>
      </c>
      <c r="DX3404" s="63"/>
      <c r="DY3404" s="63"/>
      <c r="DZ3404" s="63"/>
      <c r="EA3404" s="167"/>
      <c r="EB3404" s="60"/>
      <c r="EC3404" s="60"/>
      <c r="ED3404" s="60"/>
      <c r="EE3404" s="60"/>
      <c r="EF3404" s="60"/>
      <c r="EG3404" s="60"/>
      <c r="EH3404" s="60"/>
      <c r="EI3404" s="60"/>
      <c r="EJ3404" s="60"/>
      <c r="EK3404" s="60"/>
      <c r="EL3404" s="60"/>
      <c r="EM3404" s="60"/>
      <c r="EN3404" s="60"/>
      <c r="EO3404" s="60"/>
      <c r="EP3404" s="60"/>
      <c r="EQ3404" s="60"/>
      <c r="ER3404" s="60"/>
      <c r="ES3404" s="60"/>
      <c r="ET3404" s="60"/>
      <c r="EU3404" s="60"/>
      <c r="EV3404" s="60"/>
      <c r="EW3404" s="60"/>
      <c r="EX3404" s="60"/>
      <c r="EY3404" s="60"/>
      <c r="EZ3404" s="60"/>
      <c r="FA3404" s="60"/>
      <c r="FB3404" s="60"/>
    </row>
    <row r="3405" spans="22:158" x14ac:dyDescent="0.25">
      <c r="W3405" s="33"/>
      <c r="X3405" s="33"/>
      <c r="AH3405" s="38">
        <v>100</v>
      </c>
      <c r="AI3405" s="38">
        <v>145</v>
      </c>
      <c r="AJ3405" s="38">
        <v>12750</v>
      </c>
      <c r="AK3405" s="38">
        <v>30</v>
      </c>
      <c r="AL3405" s="38">
        <v>3614558</v>
      </c>
      <c r="AM3405" s="61" t="s">
        <v>1816</v>
      </c>
      <c r="AN3405" s="61" t="s">
        <v>1691</v>
      </c>
      <c r="AO3405" s="61" t="s">
        <v>5097</v>
      </c>
      <c r="AP3405" s="61" t="s">
        <v>5036</v>
      </c>
      <c r="AQ3405" s="61" t="s">
        <v>1732</v>
      </c>
      <c r="AR3405" s="28">
        <v>35355.699999999997</v>
      </c>
      <c r="AS3405" s="28">
        <v>33758</v>
      </c>
      <c r="AT3405" s="28">
        <v>122664</v>
      </c>
      <c r="AU3405" s="62"/>
      <c r="BU3405" s="34"/>
      <c r="BW3405" s="71">
        <v>160</v>
      </c>
      <c r="BX3405" s="36">
        <v>86</v>
      </c>
      <c r="BY3405" s="37">
        <v>91140</v>
      </c>
      <c r="BZ3405" s="37" t="s">
        <v>1816</v>
      </c>
      <c r="CC3405" t="s">
        <v>1787</v>
      </c>
      <c r="CD3405" t="s">
        <v>1789</v>
      </c>
      <c r="CE3405">
        <v>319</v>
      </c>
      <c r="CF3405">
        <v>41</v>
      </c>
      <c r="CG3405" s="62"/>
      <c r="DV3405" s="31" t="s">
        <v>2611</v>
      </c>
      <c r="DW3405" s="31" t="s">
        <v>2620</v>
      </c>
      <c r="DX3405" s="63"/>
      <c r="DY3405" s="63"/>
      <c r="DZ3405" s="63"/>
      <c r="EA3405" s="167"/>
      <c r="EB3405" s="60"/>
      <c r="EC3405" s="60"/>
      <c r="ED3405" s="60"/>
      <c r="EE3405" s="60"/>
      <c r="EF3405" s="60"/>
      <c r="EG3405" s="60"/>
      <c r="EH3405" s="60"/>
      <c r="EI3405" s="60"/>
      <c r="EJ3405" s="60"/>
      <c r="EK3405" s="60"/>
      <c r="EL3405" s="60"/>
      <c r="EM3405" s="60"/>
      <c r="EN3405" s="60"/>
      <c r="EO3405" s="60"/>
      <c r="EP3405" s="60"/>
      <c r="EQ3405" s="60"/>
      <c r="ER3405" s="60"/>
      <c r="ES3405" s="60"/>
      <c r="ET3405" s="60"/>
      <c r="EU3405" s="60"/>
      <c r="EV3405" s="60"/>
      <c r="EW3405" s="60"/>
      <c r="EX3405" s="60"/>
      <c r="EY3405" s="60"/>
      <c r="EZ3405" s="60"/>
      <c r="FA3405" s="60"/>
      <c r="FB3405" s="60"/>
    </row>
    <row r="3406" spans="22:158" x14ac:dyDescent="0.25">
      <c r="W3406" s="33"/>
      <c r="X3406" s="33"/>
      <c r="AH3406" s="38">
        <v>100</v>
      </c>
      <c r="AI3406" s="38">
        <v>145</v>
      </c>
      <c r="AJ3406" s="38">
        <v>13310</v>
      </c>
      <c r="AK3406" s="38">
        <v>30</v>
      </c>
      <c r="AL3406" s="38">
        <v>3614558</v>
      </c>
      <c r="AM3406" s="61" t="s">
        <v>1816</v>
      </c>
      <c r="AN3406" s="61" t="s">
        <v>1691</v>
      </c>
      <c r="AO3406" s="61" t="s">
        <v>5108</v>
      </c>
      <c r="AP3406" s="61" t="s">
        <v>5036</v>
      </c>
      <c r="AQ3406" s="61" t="s">
        <v>1732</v>
      </c>
      <c r="AR3406" s="28">
        <v>8713.2000000000007</v>
      </c>
      <c r="AS3406" s="28">
        <v>0</v>
      </c>
      <c r="AT3406" s="28">
        <v>0</v>
      </c>
      <c r="AU3406" s="62"/>
      <c r="BU3406" s="34"/>
      <c r="BW3406" s="71">
        <v>160</v>
      </c>
      <c r="BX3406" s="36">
        <v>86</v>
      </c>
      <c r="BY3406" s="37">
        <v>91160</v>
      </c>
      <c r="BZ3406" s="37" t="s">
        <v>1816</v>
      </c>
      <c r="CC3406" t="s">
        <v>1787</v>
      </c>
      <c r="CD3406" t="s">
        <v>1788</v>
      </c>
      <c r="CE3406">
        <v>56</v>
      </c>
      <c r="CF3406">
        <v>10</v>
      </c>
      <c r="CG3406" s="62"/>
      <c r="DV3406" s="31" t="s">
        <v>2611</v>
      </c>
      <c r="DW3406" s="31" t="s">
        <v>2620</v>
      </c>
      <c r="DX3406" s="63"/>
      <c r="DY3406" s="63"/>
      <c r="DZ3406" s="63"/>
      <c r="EA3406" s="167"/>
      <c r="EB3406" s="60"/>
      <c r="EC3406" s="60"/>
      <c r="ED3406" s="60"/>
      <c r="EE3406" s="60"/>
      <c r="EF3406" s="60"/>
      <c r="EG3406" s="60"/>
      <c r="EH3406" s="60"/>
      <c r="EI3406" s="60"/>
      <c r="EJ3406" s="60"/>
      <c r="EK3406" s="60"/>
      <c r="EL3406" s="60"/>
      <c r="EM3406" s="60"/>
      <c r="EN3406" s="60"/>
      <c r="EO3406" s="60"/>
      <c r="EP3406" s="60"/>
      <c r="EQ3406" s="60"/>
      <c r="ER3406" s="60"/>
      <c r="ES3406" s="60"/>
      <c r="ET3406" s="60"/>
      <c r="EU3406" s="60"/>
      <c r="EV3406" s="60"/>
      <c r="EW3406" s="60"/>
      <c r="EX3406" s="60"/>
      <c r="EY3406" s="60"/>
      <c r="EZ3406" s="60"/>
      <c r="FA3406" s="60"/>
      <c r="FB3406" s="60"/>
    </row>
    <row r="3407" spans="22:158" x14ac:dyDescent="0.25">
      <c r="W3407" s="33"/>
      <c r="X3407" s="33"/>
      <c r="AH3407" s="38">
        <v>100</v>
      </c>
      <c r="AI3407" s="38">
        <v>145</v>
      </c>
      <c r="AJ3407" s="38">
        <v>16180</v>
      </c>
      <c r="AK3407" s="38">
        <v>30</v>
      </c>
      <c r="AL3407" s="38">
        <v>3614558</v>
      </c>
      <c r="AM3407" s="61" t="s">
        <v>1816</v>
      </c>
      <c r="AN3407" s="61" t="s">
        <v>1691</v>
      </c>
      <c r="AO3407" s="61" t="s">
        <v>1614</v>
      </c>
      <c r="AP3407" s="61" t="s">
        <v>5036</v>
      </c>
      <c r="AQ3407" s="61" t="s">
        <v>1732</v>
      </c>
      <c r="AR3407" s="28">
        <v>418.8</v>
      </c>
      <c r="AS3407" s="28">
        <v>4181</v>
      </c>
      <c r="AT3407" s="28">
        <v>0</v>
      </c>
      <c r="AU3407" s="62"/>
      <c r="BU3407" s="34"/>
      <c r="BW3407" s="71">
        <v>160</v>
      </c>
      <c r="BX3407" s="36">
        <v>88</v>
      </c>
      <c r="BY3407" s="37">
        <v>91220</v>
      </c>
      <c r="BZ3407" s="37" t="s">
        <v>1816</v>
      </c>
      <c r="CC3407" t="s">
        <v>1684</v>
      </c>
      <c r="CD3407" t="s">
        <v>1684</v>
      </c>
      <c r="CE3407">
        <v>3</v>
      </c>
      <c r="CF3407">
        <v>1</v>
      </c>
      <c r="CG3407" s="62"/>
      <c r="DV3407" s="31" t="s">
        <v>2611</v>
      </c>
      <c r="DW3407" s="31" t="s">
        <v>2620</v>
      </c>
      <c r="DX3407" s="63"/>
      <c r="DY3407" s="63"/>
      <c r="DZ3407" s="63"/>
      <c r="EA3407" s="167"/>
      <c r="EB3407" s="60"/>
      <c r="EC3407" s="60"/>
      <c r="ED3407" s="60"/>
      <c r="EE3407" s="60"/>
      <c r="EF3407" s="60"/>
      <c r="EG3407" s="60"/>
      <c r="EH3407" s="60"/>
      <c r="EI3407" s="60"/>
      <c r="EJ3407" s="60"/>
      <c r="EK3407" s="60"/>
      <c r="EL3407" s="60"/>
      <c r="EM3407" s="60"/>
      <c r="EN3407" s="60"/>
      <c r="EO3407" s="60"/>
      <c r="EP3407" s="60"/>
      <c r="EQ3407" s="60"/>
      <c r="ER3407" s="60"/>
      <c r="ES3407" s="60"/>
      <c r="ET3407" s="60"/>
      <c r="EU3407" s="60"/>
      <c r="EV3407" s="60"/>
      <c r="EW3407" s="60"/>
      <c r="EX3407" s="60"/>
      <c r="EY3407" s="60"/>
      <c r="EZ3407" s="60"/>
      <c r="FA3407" s="60"/>
      <c r="FB3407" s="60"/>
    </row>
    <row r="3408" spans="22:158" x14ac:dyDescent="0.25">
      <c r="W3408" s="33"/>
      <c r="X3408" s="33"/>
      <c r="AH3408" s="38">
        <v>100</v>
      </c>
      <c r="AI3408" s="38">
        <v>145</v>
      </c>
      <c r="AJ3408" s="38">
        <v>17050</v>
      </c>
      <c r="AK3408" s="38">
        <v>30</v>
      </c>
      <c r="AL3408" s="38">
        <v>3614558</v>
      </c>
      <c r="AM3408" s="61" t="s">
        <v>1816</v>
      </c>
      <c r="AN3408" s="61" t="s">
        <v>1691</v>
      </c>
      <c r="AO3408" s="61" t="s">
        <v>1634</v>
      </c>
      <c r="AP3408" s="61" t="s">
        <v>5036</v>
      </c>
      <c r="AQ3408" s="61" t="s">
        <v>1732</v>
      </c>
      <c r="AR3408" s="28">
        <v>0</v>
      </c>
      <c r="AS3408" s="28">
        <v>5532</v>
      </c>
      <c r="AT3408" s="28">
        <v>0</v>
      </c>
      <c r="AU3408" s="62"/>
      <c r="BU3408" s="34"/>
      <c r="BW3408" s="71">
        <v>160</v>
      </c>
      <c r="BX3408" s="36">
        <v>89</v>
      </c>
      <c r="BY3408" s="37">
        <v>91240</v>
      </c>
      <c r="BZ3408" s="37" t="s">
        <v>1816</v>
      </c>
      <c r="CC3408" t="s">
        <v>1785</v>
      </c>
      <c r="CD3408" t="s">
        <v>1785</v>
      </c>
      <c r="CE3408">
        <v>1359261</v>
      </c>
      <c r="CF3408">
        <v>266</v>
      </c>
      <c r="CG3408" s="62"/>
      <c r="DV3408" s="31" t="s">
        <v>2611</v>
      </c>
      <c r="DW3408" s="31" t="s">
        <v>2620</v>
      </c>
      <c r="DX3408" s="63"/>
      <c r="DY3408" s="63"/>
      <c r="DZ3408" s="63"/>
      <c r="EA3408" s="167"/>
      <c r="EB3408" s="60"/>
      <c r="EC3408" s="60"/>
      <c r="ED3408" s="60"/>
      <c r="EE3408" s="60"/>
      <c r="EF3408" s="60"/>
      <c r="EG3408" s="60"/>
      <c r="EH3408" s="60"/>
      <c r="EI3408" s="60"/>
      <c r="EJ3408" s="60"/>
      <c r="EK3408" s="60"/>
      <c r="EL3408" s="60"/>
      <c r="EM3408" s="60"/>
      <c r="EN3408" s="60"/>
      <c r="EO3408" s="60"/>
      <c r="EP3408" s="60"/>
      <c r="EQ3408" s="60"/>
      <c r="ER3408" s="60"/>
      <c r="ES3408" s="60"/>
      <c r="ET3408" s="60"/>
      <c r="EU3408" s="60"/>
      <c r="EV3408" s="60"/>
      <c r="EW3408" s="60"/>
      <c r="EX3408" s="60"/>
      <c r="EY3408" s="60"/>
      <c r="EZ3408" s="60"/>
      <c r="FA3408" s="60"/>
      <c r="FB3408" s="60"/>
    </row>
    <row r="3409" spans="22:158" x14ac:dyDescent="0.25">
      <c r="W3409" s="33"/>
      <c r="X3409" s="33"/>
      <c r="AH3409" s="38">
        <v>100</v>
      </c>
      <c r="AI3409" s="38">
        <v>145</v>
      </c>
      <c r="AJ3409" s="38">
        <v>18710</v>
      </c>
      <c r="AK3409" s="38">
        <v>30</v>
      </c>
      <c r="AL3409" s="38">
        <v>3614558</v>
      </c>
      <c r="AM3409" s="61" t="s">
        <v>1816</v>
      </c>
      <c r="AN3409" s="61" t="s">
        <v>1691</v>
      </c>
      <c r="AO3409" s="61" t="s">
        <v>1671</v>
      </c>
      <c r="AP3409" s="61" t="s">
        <v>5036</v>
      </c>
      <c r="AQ3409" s="61" t="s">
        <v>1732</v>
      </c>
      <c r="AR3409" s="28">
        <v>12482.4</v>
      </c>
      <c r="AS3409" s="28">
        <v>6725</v>
      </c>
      <c r="AT3409" s="28">
        <v>0</v>
      </c>
      <c r="AU3409" s="62"/>
      <c r="BU3409" s="34"/>
      <c r="BW3409" s="71">
        <v>160</v>
      </c>
      <c r="BX3409" s="36">
        <v>91</v>
      </c>
      <c r="BY3409" s="37" t="s">
        <v>1918</v>
      </c>
      <c r="BZ3409" s="37" t="s">
        <v>1816</v>
      </c>
      <c r="CC3409" t="s">
        <v>1681</v>
      </c>
      <c r="CD3409" t="s">
        <v>1681</v>
      </c>
      <c r="CE3409">
        <v>13332437</v>
      </c>
      <c r="CF3409">
        <v>311</v>
      </c>
      <c r="CG3409" s="62"/>
      <c r="DV3409" s="31" t="s">
        <v>2611</v>
      </c>
      <c r="DW3409" s="31" t="s">
        <v>2620</v>
      </c>
      <c r="DX3409" s="63"/>
      <c r="DY3409" s="63"/>
      <c r="DZ3409" s="63"/>
      <c r="EA3409" s="167"/>
      <c r="EB3409" s="60"/>
      <c r="EC3409" s="60"/>
      <c r="ED3409" s="60"/>
      <c r="EE3409" s="60"/>
      <c r="EF3409" s="60"/>
      <c r="EG3409" s="60"/>
      <c r="EH3409" s="60"/>
      <c r="EI3409" s="60"/>
      <c r="EJ3409" s="60"/>
      <c r="EK3409" s="60"/>
      <c r="EL3409" s="60"/>
      <c r="EM3409" s="60"/>
      <c r="EN3409" s="60"/>
      <c r="EO3409" s="60"/>
      <c r="EP3409" s="60"/>
      <c r="EQ3409" s="60"/>
      <c r="ER3409" s="60"/>
      <c r="ES3409" s="60"/>
      <c r="ET3409" s="60"/>
      <c r="EU3409" s="60"/>
      <c r="EV3409" s="60"/>
      <c r="EW3409" s="60"/>
      <c r="EX3409" s="60"/>
      <c r="EY3409" s="60"/>
      <c r="EZ3409" s="60"/>
      <c r="FA3409" s="60"/>
      <c r="FB3409" s="60"/>
    </row>
    <row r="3410" spans="22:158" x14ac:dyDescent="0.25">
      <c r="W3410" s="33"/>
      <c r="X3410" s="33"/>
      <c r="AH3410" s="38">
        <v>100</v>
      </c>
      <c r="AI3410" s="38">
        <v>145</v>
      </c>
      <c r="AJ3410" s="38">
        <v>18750</v>
      </c>
      <c r="AK3410" s="38">
        <v>30</v>
      </c>
      <c r="AL3410" s="38">
        <v>3614558</v>
      </c>
      <c r="AM3410" s="61" t="s">
        <v>1816</v>
      </c>
      <c r="AN3410" s="61" t="s">
        <v>1691</v>
      </c>
      <c r="AO3410" s="61" t="s">
        <v>1672</v>
      </c>
      <c r="AP3410" s="61" t="s">
        <v>5036</v>
      </c>
      <c r="AQ3410" s="61" t="s">
        <v>1732</v>
      </c>
      <c r="AR3410" s="28">
        <v>0</v>
      </c>
      <c r="AS3410" s="28">
        <v>0</v>
      </c>
      <c r="AT3410" s="28">
        <v>1300</v>
      </c>
      <c r="AU3410" s="62"/>
      <c r="BU3410" s="34"/>
      <c r="BW3410" s="71">
        <v>160</v>
      </c>
      <c r="BX3410" s="36">
        <v>90</v>
      </c>
      <c r="BY3410" s="37">
        <v>91260</v>
      </c>
      <c r="BZ3410" s="37" t="s">
        <v>1816</v>
      </c>
      <c r="CC3410" t="s">
        <v>5036</v>
      </c>
      <c r="CD3410" t="s">
        <v>5036</v>
      </c>
      <c r="CE3410">
        <v>3</v>
      </c>
      <c r="CF3410">
        <v>1</v>
      </c>
      <c r="CG3410" s="62"/>
      <c r="DV3410" s="31" t="s">
        <v>2611</v>
      </c>
      <c r="DW3410" s="31" t="s">
        <v>2620</v>
      </c>
      <c r="DX3410" s="63"/>
      <c r="DY3410" s="63"/>
      <c r="DZ3410" s="63"/>
      <c r="EA3410" s="167"/>
      <c r="EB3410" s="60"/>
      <c r="EC3410" s="60"/>
      <c r="ED3410" s="60"/>
      <c r="EE3410" s="60"/>
      <c r="EF3410" s="60"/>
      <c r="EG3410" s="60"/>
      <c r="EH3410" s="60"/>
      <c r="EI3410" s="60"/>
      <c r="EJ3410" s="60"/>
      <c r="EK3410" s="60"/>
      <c r="EL3410" s="60"/>
      <c r="EM3410" s="60"/>
      <c r="EN3410" s="60"/>
      <c r="EO3410" s="60"/>
      <c r="EP3410" s="60"/>
      <c r="EQ3410" s="60"/>
      <c r="ER3410" s="60"/>
      <c r="ES3410" s="60"/>
      <c r="ET3410" s="60"/>
      <c r="EU3410" s="60"/>
      <c r="EV3410" s="60"/>
      <c r="EW3410" s="60"/>
      <c r="EX3410" s="60"/>
      <c r="EY3410" s="60"/>
      <c r="EZ3410" s="60"/>
      <c r="FA3410" s="60"/>
      <c r="FB3410" s="60"/>
    </row>
    <row r="3411" spans="22:158" x14ac:dyDescent="0.25">
      <c r="W3411" s="33"/>
      <c r="X3411" s="33"/>
      <c r="AH3411" s="38">
        <v>100</v>
      </c>
      <c r="AI3411" s="38">
        <v>150</v>
      </c>
      <c r="AJ3411" s="38">
        <v>13450</v>
      </c>
      <c r="AK3411" s="38">
        <v>30</v>
      </c>
      <c r="AL3411" s="38">
        <v>3614558</v>
      </c>
      <c r="AM3411" s="61" t="s">
        <v>1816</v>
      </c>
      <c r="AN3411" s="61" t="s">
        <v>1695</v>
      </c>
      <c r="AO3411" s="61" t="s">
        <v>5112</v>
      </c>
      <c r="AP3411" s="61" t="s">
        <v>5036</v>
      </c>
      <c r="AQ3411" s="61" t="s">
        <v>1732</v>
      </c>
      <c r="AR3411" s="28">
        <v>0</v>
      </c>
      <c r="AS3411" s="28">
        <v>68645</v>
      </c>
      <c r="AT3411" s="28">
        <v>0</v>
      </c>
      <c r="AU3411" s="62"/>
      <c r="BU3411" s="34"/>
      <c r="BW3411" s="71">
        <v>10050</v>
      </c>
      <c r="BX3411" s="36">
        <v>91</v>
      </c>
      <c r="BY3411" s="37" t="s">
        <v>1918</v>
      </c>
      <c r="BZ3411" s="37" t="s">
        <v>1816</v>
      </c>
      <c r="CC3411" t="s">
        <v>1681</v>
      </c>
      <c r="CD3411" t="s">
        <v>1681</v>
      </c>
      <c r="CE3411">
        <v>20070</v>
      </c>
      <c r="CF3411">
        <v>106</v>
      </c>
      <c r="CG3411" s="62"/>
      <c r="DV3411" s="31" t="s">
        <v>2611</v>
      </c>
      <c r="DW3411" s="31" t="s">
        <v>2621</v>
      </c>
      <c r="DX3411" s="63"/>
      <c r="DY3411" s="63"/>
      <c r="DZ3411" s="63"/>
      <c r="EA3411" s="167"/>
      <c r="EB3411" s="60"/>
      <c r="EC3411" s="60"/>
      <c r="ED3411" s="60"/>
      <c r="EE3411" s="60"/>
      <c r="EF3411" s="60"/>
      <c r="EG3411" s="60"/>
      <c r="EH3411" s="60"/>
      <c r="EI3411" s="60"/>
      <c r="EJ3411" s="60"/>
      <c r="EK3411" s="60"/>
      <c r="EL3411" s="60"/>
      <c r="EM3411" s="60"/>
      <c r="EN3411" s="60"/>
      <c r="EO3411" s="60"/>
      <c r="EP3411" s="60"/>
      <c r="EQ3411" s="60"/>
      <c r="ER3411" s="60"/>
      <c r="ES3411" s="60"/>
      <c r="ET3411" s="60"/>
      <c r="EU3411" s="60"/>
      <c r="EV3411" s="60"/>
      <c r="EW3411" s="60"/>
      <c r="EX3411" s="60"/>
      <c r="EY3411" s="60"/>
      <c r="EZ3411" s="60"/>
      <c r="FA3411" s="60"/>
      <c r="FB3411" s="60"/>
    </row>
    <row r="3412" spans="22:158" x14ac:dyDescent="0.25">
      <c r="W3412" s="33"/>
      <c r="X3412" s="33"/>
      <c r="AH3412" s="38">
        <v>100</v>
      </c>
      <c r="AI3412" s="38">
        <v>150</v>
      </c>
      <c r="AJ3412" s="38">
        <v>13850</v>
      </c>
      <c r="AK3412" s="38">
        <v>30</v>
      </c>
      <c r="AL3412" s="38">
        <v>3614558</v>
      </c>
      <c r="AM3412" s="61" t="s">
        <v>1816</v>
      </c>
      <c r="AN3412" s="61" t="s">
        <v>1695</v>
      </c>
      <c r="AO3412" s="61" t="s">
        <v>5121</v>
      </c>
      <c r="AP3412" s="61" t="s">
        <v>5036</v>
      </c>
      <c r="AQ3412" s="61" t="s">
        <v>1732</v>
      </c>
      <c r="AR3412" s="28">
        <v>7489939.5999999996</v>
      </c>
      <c r="AS3412" s="28">
        <v>11984437</v>
      </c>
      <c r="AT3412" s="28">
        <v>8909511</v>
      </c>
      <c r="AU3412" s="62"/>
      <c r="BU3412" s="34"/>
      <c r="BW3412" s="71">
        <v>10110</v>
      </c>
      <c r="BX3412" s="36">
        <v>91</v>
      </c>
      <c r="BY3412" s="37" t="s">
        <v>1918</v>
      </c>
      <c r="BZ3412" s="37" t="s">
        <v>1816</v>
      </c>
      <c r="CC3412" t="s">
        <v>1681</v>
      </c>
      <c r="CD3412" t="s">
        <v>1681</v>
      </c>
      <c r="CE3412">
        <v>281556</v>
      </c>
      <c r="CF3412">
        <v>406</v>
      </c>
      <c r="DV3412" s="31" t="s">
        <v>2611</v>
      </c>
      <c r="DW3412" s="31" t="s">
        <v>2621</v>
      </c>
      <c r="DX3412" s="63"/>
      <c r="DY3412" s="63"/>
      <c r="DZ3412" s="63"/>
      <c r="EA3412" s="167"/>
      <c r="EB3412" s="60"/>
      <c r="EC3412" s="60"/>
      <c r="ED3412" s="60"/>
      <c r="EE3412" s="60"/>
      <c r="EF3412" s="60"/>
      <c r="EG3412" s="60"/>
      <c r="EH3412" s="60"/>
      <c r="EI3412" s="60"/>
      <c r="EJ3412" s="60"/>
      <c r="EK3412" s="60"/>
      <c r="EL3412" s="60"/>
      <c r="EM3412" s="60"/>
      <c r="EN3412" s="60"/>
      <c r="EO3412" s="60"/>
      <c r="EP3412" s="60"/>
      <c r="EQ3412" s="60"/>
      <c r="ER3412" s="60"/>
      <c r="ES3412" s="60"/>
      <c r="ET3412" s="60"/>
      <c r="EU3412" s="60"/>
      <c r="EV3412" s="60"/>
      <c r="EW3412" s="60"/>
      <c r="EX3412" s="60"/>
      <c r="EY3412" s="60"/>
      <c r="EZ3412" s="60"/>
      <c r="FA3412" s="60"/>
      <c r="FB3412" s="60"/>
    </row>
    <row r="3413" spans="22:158" x14ac:dyDescent="0.25">
      <c r="W3413" s="33"/>
      <c r="X3413" s="33"/>
      <c r="AH3413" s="38">
        <v>100</v>
      </c>
      <c r="AI3413" s="38">
        <v>150</v>
      </c>
      <c r="AJ3413" s="38">
        <v>15550</v>
      </c>
      <c r="AK3413" s="38">
        <v>30</v>
      </c>
      <c r="AL3413" s="38">
        <v>3614558</v>
      </c>
      <c r="AM3413" s="61" t="s">
        <v>1816</v>
      </c>
      <c r="AN3413" s="61" t="s">
        <v>1695</v>
      </c>
      <c r="AO3413" s="61" t="s">
        <v>1602</v>
      </c>
      <c r="AP3413" s="61" t="s">
        <v>5036</v>
      </c>
      <c r="AQ3413" s="61" t="s">
        <v>1732</v>
      </c>
      <c r="AR3413" s="28">
        <v>0</v>
      </c>
      <c r="AS3413" s="28">
        <v>50416</v>
      </c>
      <c r="AT3413" s="28">
        <v>0</v>
      </c>
      <c r="AU3413" s="62"/>
      <c r="BU3413" s="34"/>
      <c r="BW3413" s="71">
        <v>10150</v>
      </c>
      <c r="BX3413" s="36">
        <v>91</v>
      </c>
      <c r="BY3413" s="37" t="s">
        <v>1918</v>
      </c>
      <c r="BZ3413" s="37" t="s">
        <v>1816</v>
      </c>
      <c r="CC3413" t="s">
        <v>1681</v>
      </c>
      <c r="CD3413" t="s">
        <v>1681</v>
      </c>
      <c r="CE3413">
        <v>33</v>
      </c>
      <c r="CF3413">
        <v>1</v>
      </c>
      <c r="DV3413" s="31" t="s">
        <v>2611</v>
      </c>
      <c r="DW3413" s="31" t="s">
        <v>2621</v>
      </c>
      <c r="DX3413" s="63"/>
      <c r="DY3413" s="63"/>
      <c r="DZ3413" s="63"/>
      <c r="EA3413" s="167"/>
      <c r="EB3413" s="60"/>
      <c r="EC3413" s="60"/>
      <c r="ED3413" s="60"/>
      <c r="EE3413" s="60"/>
      <c r="EF3413" s="60"/>
      <c r="EG3413" s="60"/>
      <c r="EH3413" s="60"/>
      <c r="EI3413" s="60"/>
      <c r="EJ3413" s="60"/>
      <c r="EK3413" s="60"/>
      <c r="EL3413" s="60"/>
      <c r="EM3413" s="60"/>
      <c r="EN3413" s="60"/>
      <c r="EO3413" s="60"/>
      <c r="EP3413" s="60"/>
      <c r="EQ3413" s="60"/>
      <c r="ER3413" s="60"/>
      <c r="ES3413" s="60"/>
      <c r="ET3413" s="60"/>
      <c r="EU3413" s="60"/>
      <c r="EV3413" s="60"/>
      <c r="EW3413" s="60"/>
      <c r="EX3413" s="60"/>
      <c r="EY3413" s="60"/>
      <c r="EZ3413" s="60"/>
      <c r="FA3413" s="60"/>
      <c r="FB3413" s="60"/>
    </row>
    <row r="3414" spans="22:158" x14ac:dyDescent="0.25">
      <c r="W3414" s="33"/>
      <c r="X3414" s="33"/>
      <c r="AH3414" s="38">
        <v>100</v>
      </c>
      <c r="AI3414" s="38">
        <v>155</v>
      </c>
      <c r="AJ3414" s="38">
        <v>10650</v>
      </c>
      <c r="AK3414" s="38">
        <v>30</v>
      </c>
      <c r="AL3414" s="38">
        <v>3614558</v>
      </c>
      <c r="AM3414" s="61" t="s">
        <v>1816</v>
      </c>
      <c r="AN3414" s="61" t="s">
        <v>1686</v>
      </c>
      <c r="AO3414" s="61" t="s">
        <v>5056</v>
      </c>
      <c r="AP3414" s="61" t="s">
        <v>5036</v>
      </c>
      <c r="AQ3414" s="61" t="s">
        <v>1732</v>
      </c>
      <c r="AR3414" s="28">
        <v>0</v>
      </c>
      <c r="AS3414" s="28">
        <v>31116</v>
      </c>
      <c r="AT3414" s="28">
        <v>0</v>
      </c>
      <c r="AU3414" s="62"/>
      <c r="BU3414" s="34"/>
      <c r="BW3414" s="71">
        <v>10200</v>
      </c>
      <c r="BX3414" s="36">
        <v>91</v>
      </c>
      <c r="BY3414" s="37" t="s">
        <v>1918</v>
      </c>
      <c r="BZ3414" s="37" t="s">
        <v>1816</v>
      </c>
      <c r="CC3414" t="s">
        <v>1681</v>
      </c>
      <c r="CD3414" t="s">
        <v>1681</v>
      </c>
      <c r="CE3414">
        <v>1270</v>
      </c>
      <c r="CF3414">
        <v>2</v>
      </c>
      <c r="DV3414" s="31" t="s">
        <v>2611</v>
      </c>
      <c r="DW3414" s="31" t="s">
        <v>2622</v>
      </c>
      <c r="DX3414" s="63"/>
      <c r="DY3414" s="63"/>
      <c r="DZ3414" s="63"/>
      <c r="EA3414" s="167"/>
      <c r="EB3414" s="60"/>
      <c r="EC3414" s="60"/>
      <c r="ED3414" s="60"/>
      <c r="EE3414" s="60"/>
      <c r="EF3414" s="60"/>
      <c r="EG3414" s="60"/>
      <c r="EH3414" s="60"/>
      <c r="EI3414" s="60"/>
      <c r="EJ3414" s="60"/>
      <c r="EK3414" s="60"/>
      <c r="EL3414" s="60"/>
      <c r="EM3414" s="60"/>
      <c r="EN3414" s="60"/>
      <c r="EO3414" s="60"/>
      <c r="EP3414" s="60"/>
      <c r="EQ3414" s="60"/>
      <c r="ER3414" s="60"/>
      <c r="ES3414" s="60"/>
      <c r="ET3414" s="60"/>
      <c r="EU3414" s="60"/>
      <c r="EV3414" s="60"/>
      <c r="EW3414" s="60"/>
      <c r="EX3414" s="60"/>
      <c r="EY3414" s="60"/>
      <c r="EZ3414" s="60"/>
      <c r="FA3414" s="60"/>
      <c r="FB3414" s="60"/>
    </row>
    <row r="3415" spans="22:158" x14ac:dyDescent="0.25">
      <c r="V3415" s="1"/>
      <c r="W3415" s="33"/>
      <c r="X3415" s="33"/>
      <c r="AH3415" s="38">
        <v>100</v>
      </c>
      <c r="AI3415" s="38">
        <v>155</v>
      </c>
      <c r="AJ3415" s="38">
        <v>17800</v>
      </c>
      <c r="AK3415" s="38">
        <v>30</v>
      </c>
      <c r="AL3415" s="38">
        <v>3614558</v>
      </c>
      <c r="AM3415" s="61" t="s">
        <v>1816</v>
      </c>
      <c r="AN3415" s="61" t="s">
        <v>1686</v>
      </c>
      <c r="AO3415" s="61" t="s">
        <v>1651</v>
      </c>
      <c r="AP3415" s="61" t="s">
        <v>5036</v>
      </c>
      <c r="AQ3415" s="61" t="s">
        <v>1732</v>
      </c>
      <c r="AR3415" s="28">
        <v>0</v>
      </c>
      <c r="AS3415" s="28">
        <v>10421</v>
      </c>
      <c r="AT3415" s="28">
        <v>23093</v>
      </c>
      <c r="AU3415" s="62"/>
      <c r="BU3415" s="34"/>
      <c r="BW3415" s="71">
        <v>10250</v>
      </c>
      <c r="BX3415" s="36">
        <v>91</v>
      </c>
      <c r="BY3415" s="37" t="s">
        <v>1918</v>
      </c>
      <c r="BZ3415" s="37" t="s">
        <v>1816</v>
      </c>
      <c r="CC3415" t="s">
        <v>1681</v>
      </c>
      <c r="CD3415" t="s">
        <v>1681</v>
      </c>
      <c r="CE3415">
        <v>31402</v>
      </c>
      <c r="CF3415">
        <v>562</v>
      </c>
      <c r="DV3415" s="31" t="s">
        <v>2611</v>
      </c>
      <c r="DW3415" s="31" t="s">
        <v>2622</v>
      </c>
      <c r="DX3415" s="63"/>
      <c r="DY3415" s="63"/>
      <c r="DZ3415" s="63"/>
      <c r="EA3415" s="167"/>
      <c r="EB3415" s="60"/>
      <c r="EC3415" s="60"/>
      <c r="ED3415" s="60"/>
      <c r="EE3415" s="60"/>
      <c r="EF3415" s="60"/>
      <c r="EG3415" s="60"/>
      <c r="EH3415" s="60"/>
      <c r="EI3415" s="60"/>
      <c r="EJ3415" s="60"/>
      <c r="EK3415" s="60"/>
      <c r="EL3415" s="60"/>
      <c r="EM3415" s="60"/>
      <c r="EN3415" s="60"/>
      <c r="EO3415" s="60"/>
      <c r="EP3415" s="60"/>
      <c r="EQ3415" s="60"/>
      <c r="ER3415" s="60"/>
      <c r="ES3415" s="60"/>
      <c r="ET3415" s="60"/>
      <c r="EU3415" s="60"/>
      <c r="EV3415" s="60"/>
      <c r="EW3415" s="60"/>
      <c r="EX3415" s="60"/>
      <c r="EY3415" s="60"/>
      <c r="EZ3415" s="60"/>
      <c r="FA3415" s="60"/>
      <c r="FB3415" s="60"/>
    </row>
    <row r="3416" spans="22:158" x14ac:dyDescent="0.25">
      <c r="W3416" s="33"/>
      <c r="X3416" s="33"/>
      <c r="AH3416" s="38">
        <v>100</v>
      </c>
      <c r="AI3416" s="38">
        <v>155</v>
      </c>
      <c r="AJ3416" s="38">
        <v>18200</v>
      </c>
      <c r="AK3416" s="38">
        <v>30</v>
      </c>
      <c r="AL3416" s="38">
        <v>3614558</v>
      </c>
      <c r="AM3416" s="61" t="s">
        <v>1816</v>
      </c>
      <c r="AN3416" s="61" t="s">
        <v>1686</v>
      </c>
      <c r="AO3416" s="61" t="s">
        <v>1660</v>
      </c>
      <c r="AP3416" s="61" t="s">
        <v>5036</v>
      </c>
      <c r="AQ3416" s="61" t="s">
        <v>1732</v>
      </c>
      <c r="AR3416" s="28">
        <v>0</v>
      </c>
      <c r="AS3416" s="28">
        <v>23397</v>
      </c>
      <c r="AT3416" s="28">
        <v>0</v>
      </c>
      <c r="AU3416" s="62"/>
      <c r="BU3416" s="34"/>
      <c r="BW3416" s="71">
        <v>10300</v>
      </c>
      <c r="BX3416" s="36">
        <v>91</v>
      </c>
      <c r="BY3416" s="37" t="s">
        <v>1918</v>
      </c>
      <c r="BZ3416" s="37" t="s">
        <v>1816</v>
      </c>
      <c r="CC3416" t="s">
        <v>1681</v>
      </c>
      <c r="CD3416" t="s">
        <v>1681</v>
      </c>
      <c r="CE3416">
        <v>1726970</v>
      </c>
      <c r="CF3416">
        <v>180</v>
      </c>
      <c r="DV3416" s="31" t="s">
        <v>2611</v>
      </c>
      <c r="DW3416" s="31" t="s">
        <v>2622</v>
      </c>
      <c r="DX3416" s="63"/>
      <c r="DY3416" s="63"/>
      <c r="DZ3416" s="63"/>
      <c r="EA3416" s="167"/>
      <c r="EB3416" s="60"/>
      <c r="EC3416" s="60"/>
      <c r="ED3416" s="60"/>
      <c r="EE3416" s="60"/>
      <c r="EF3416" s="60"/>
      <c r="EG3416" s="60"/>
      <c r="EH3416" s="60"/>
      <c r="EI3416" s="60"/>
      <c r="EJ3416" s="60"/>
      <c r="EK3416" s="60"/>
      <c r="EL3416" s="60"/>
      <c r="EM3416" s="60"/>
      <c r="EN3416" s="60"/>
      <c r="EO3416" s="60"/>
      <c r="EP3416" s="60"/>
      <c r="EQ3416" s="60"/>
      <c r="ER3416" s="60"/>
      <c r="ES3416" s="60"/>
      <c r="ET3416" s="60"/>
      <c r="EU3416" s="60"/>
      <c r="EV3416" s="60"/>
      <c r="EW3416" s="60"/>
      <c r="EX3416" s="60"/>
      <c r="EY3416" s="60"/>
      <c r="EZ3416" s="60"/>
      <c r="FA3416" s="60"/>
      <c r="FB3416" s="60"/>
    </row>
    <row r="3417" spans="22:158" x14ac:dyDescent="0.25">
      <c r="W3417" s="33"/>
      <c r="X3417" s="33"/>
      <c r="AH3417" s="38">
        <v>100</v>
      </c>
      <c r="AI3417" s="38">
        <v>160</v>
      </c>
      <c r="AJ3417" s="38">
        <v>11700</v>
      </c>
      <c r="AK3417" s="38">
        <v>30</v>
      </c>
      <c r="AL3417" s="38">
        <v>3614558</v>
      </c>
      <c r="AM3417" s="61" t="s">
        <v>1816</v>
      </c>
      <c r="AN3417" s="61" t="s">
        <v>1694</v>
      </c>
      <c r="AO3417" s="61" t="s">
        <v>5077</v>
      </c>
      <c r="AP3417" s="61" t="s">
        <v>5036</v>
      </c>
      <c r="AQ3417" s="61" t="s">
        <v>1732</v>
      </c>
      <c r="AR3417" s="28">
        <v>13.1</v>
      </c>
      <c r="AS3417" s="28">
        <v>0</v>
      </c>
      <c r="AT3417" s="28">
        <v>0</v>
      </c>
      <c r="AU3417" s="62"/>
      <c r="BU3417" s="34"/>
      <c r="BW3417" s="71">
        <v>10350</v>
      </c>
      <c r="BX3417" s="36">
        <v>91</v>
      </c>
      <c r="BY3417" s="37" t="s">
        <v>1918</v>
      </c>
      <c r="BZ3417" s="37" t="s">
        <v>1816</v>
      </c>
      <c r="CC3417" t="s">
        <v>1681</v>
      </c>
      <c r="CD3417" t="s">
        <v>1681</v>
      </c>
      <c r="CE3417">
        <v>72</v>
      </c>
      <c r="CF3417">
        <v>6</v>
      </c>
      <c r="DV3417" s="31" t="s">
        <v>2611</v>
      </c>
      <c r="DW3417" s="31" t="s">
        <v>2623</v>
      </c>
      <c r="DX3417" s="63"/>
      <c r="DY3417" s="63"/>
      <c r="DZ3417" s="63"/>
      <c r="EA3417" s="167"/>
      <c r="EB3417" s="60"/>
      <c r="EC3417" s="60"/>
      <c r="ED3417" s="60"/>
      <c r="EE3417" s="60"/>
      <c r="EF3417" s="60"/>
      <c r="EG3417" s="60"/>
      <c r="EH3417" s="60"/>
      <c r="EI3417" s="60"/>
      <c r="EJ3417" s="60"/>
      <c r="EK3417" s="60"/>
      <c r="EL3417" s="60"/>
      <c r="EM3417" s="60"/>
      <c r="EN3417" s="60"/>
      <c r="EO3417" s="60"/>
      <c r="EP3417" s="60"/>
      <c r="EQ3417" s="60"/>
      <c r="ER3417" s="60"/>
      <c r="ES3417" s="60"/>
      <c r="ET3417" s="60"/>
      <c r="EU3417" s="60"/>
      <c r="EV3417" s="60"/>
      <c r="EW3417" s="60"/>
      <c r="EX3417" s="60"/>
      <c r="EY3417" s="60"/>
      <c r="EZ3417" s="60"/>
      <c r="FA3417" s="60"/>
      <c r="FB3417" s="60"/>
    </row>
    <row r="3418" spans="22:158" x14ac:dyDescent="0.25">
      <c r="W3418" s="33"/>
      <c r="X3418" s="33"/>
      <c r="AH3418" s="38">
        <v>100</v>
      </c>
      <c r="AI3418" s="38">
        <v>105</v>
      </c>
      <c r="AJ3418" s="38">
        <v>10350</v>
      </c>
      <c r="AK3418" s="38">
        <v>30</v>
      </c>
      <c r="AL3418" s="38">
        <v>3630058</v>
      </c>
      <c r="AM3418" s="61" t="s">
        <v>1816</v>
      </c>
      <c r="AN3418" s="61" t="s">
        <v>1688</v>
      </c>
      <c r="AO3418" s="61" t="s">
        <v>5050</v>
      </c>
      <c r="AP3418" s="61" t="s">
        <v>5036</v>
      </c>
      <c r="AQ3418" s="61" t="s">
        <v>5222</v>
      </c>
      <c r="AR3418" s="28">
        <v>53747.7</v>
      </c>
      <c r="AS3418" s="28">
        <v>2404</v>
      </c>
      <c r="AT3418" s="28">
        <v>0</v>
      </c>
      <c r="AU3418" s="62"/>
      <c r="BU3418" s="34"/>
      <c r="BW3418" s="71">
        <v>10470</v>
      </c>
      <c r="BX3418" s="36">
        <v>91</v>
      </c>
      <c r="BY3418" s="37" t="s">
        <v>1918</v>
      </c>
      <c r="BZ3418" s="37" t="s">
        <v>1816</v>
      </c>
      <c r="CC3418" t="s">
        <v>1681</v>
      </c>
      <c r="CD3418" t="s">
        <v>1681</v>
      </c>
      <c r="CE3418">
        <v>241479</v>
      </c>
      <c r="CF3418">
        <v>577</v>
      </c>
      <c r="DV3418" s="31" t="s">
        <v>2624</v>
      </c>
      <c r="DW3418" s="31" t="s">
        <v>2625</v>
      </c>
      <c r="DX3418" s="63"/>
      <c r="DY3418" s="63"/>
      <c r="DZ3418" s="63"/>
      <c r="EA3418" s="167"/>
      <c r="EB3418" s="60"/>
      <c r="EC3418" s="60"/>
      <c r="ED3418" s="60"/>
      <c r="EE3418" s="60"/>
      <c r="EF3418" s="60"/>
      <c r="EG3418" s="60"/>
      <c r="EH3418" s="60"/>
      <c r="EI3418" s="60"/>
      <c r="EJ3418" s="60"/>
      <c r="EK3418" s="60"/>
      <c r="EL3418" s="60"/>
      <c r="EM3418" s="60"/>
      <c r="EN3418" s="60"/>
      <c r="EO3418" s="60"/>
      <c r="EP3418" s="60"/>
      <c r="EQ3418" s="60"/>
      <c r="ER3418" s="60"/>
      <c r="ES3418" s="60"/>
      <c r="ET3418" s="60"/>
      <c r="EU3418" s="60"/>
      <c r="EV3418" s="60"/>
      <c r="EW3418" s="60"/>
      <c r="EX3418" s="60"/>
      <c r="EY3418" s="60"/>
      <c r="EZ3418" s="60"/>
      <c r="FA3418" s="60"/>
      <c r="FB3418" s="60"/>
    </row>
    <row r="3419" spans="22:158" x14ac:dyDescent="0.25">
      <c r="W3419" s="33"/>
      <c r="X3419" s="33"/>
      <c r="AH3419" s="38">
        <v>100</v>
      </c>
      <c r="AI3419" s="38">
        <v>105</v>
      </c>
      <c r="AJ3419" s="38">
        <v>10500</v>
      </c>
      <c r="AK3419" s="38">
        <v>30</v>
      </c>
      <c r="AL3419" s="38">
        <v>3630058</v>
      </c>
      <c r="AM3419" s="61" t="s">
        <v>1816</v>
      </c>
      <c r="AN3419" s="61" t="s">
        <v>1688</v>
      </c>
      <c r="AO3419" s="61" t="s">
        <v>5053</v>
      </c>
      <c r="AP3419" s="61" t="s">
        <v>5036</v>
      </c>
      <c r="AQ3419" s="61" t="s">
        <v>5222</v>
      </c>
      <c r="AR3419" s="28">
        <v>1693895.3</v>
      </c>
      <c r="AS3419" s="28">
        <v>7460</v>
      </c>
      <c r="AT3419" s="28">
        <v>159217</v>
      </c>
      <c r="AU3419" s="62"/>
      <c r="BU3419" s="34"/>
      <c r="BW3419" s="71">
        <v>10500</v>
      </c>
      <c r="BX3419" s="36">
        <v>91</v>
      </c>
      <c r="BY3419" s="37" t="s">
        <v>1918</v>
      </c>
      <c r="BZ3419" s="37" t="s">
        <v>1816</v>
      </c>
      <c r="CC3419" t="s">
        <v>1681</v>
      </c>
      <c r="CD3419" t="s">
        <v>1681</v>
      </c>
      <c r="CE3419">
        <v>2493</v>
      </c>
      <c r="CF3419">
        <v>223</v>
      </c>
      <c r="DV3419" s="31" t="s">
        <v>2624</v>
      </c>
      <c r="DW3419" s="31" t="s">
        <v>2625</v>
      </c>
      <c r="DX3419" s="63"/>
      <c r="DY3419" s="63"/>
      <c r="DZ3419" s="63"/>
      <c r="EA3419" s="167"/>
      <c r="EB3419" s="60"/>
      <c r="EC3419" s="60"/>
      <c r="ED3419" s="60"/>
      <c r="EE3419" s="60"/>
      <c r="EF3419" s="60"/>
      <c r="EG3419" s="60"/>
      <c r="EH3419" s="60"/>
      <c r="EI3419" s="60"/>
      <c r="EJ3419" s="60"/>
      <c r="EK3419" s="60"/>
      <c r="EL3419" s="60"/>
      <c r="EM3419" s="60"/>
      <c r="EN3419" s="60"/>
      <c r="EO3419" s="60"/>
      <c r="EP3419" s="60"/>
      <c r="EQ3419" s="60"/>
      <c r="ER3419" s="60"/>
      <c r="ES3419" s="60"/>
      <c r="ET3419" s="60"/>
      <c r="EU3419" s="60"/>
      <c r="EV3419" s="60"/>
      <c r="EW3419" s="60"/>
      <c r="EX3419" s="60"/>
      <c r="EY3419" s="60"/>
      <c r="EZ3419" s="60"/>
      <c r="FA3419" s="60"/>
      <c r="FB3419" s="60"/>
    </row>
    <row r="3420" spans="22:158" x14ac:dyDescent="0.25">
      <c r="V3420" s="1"/>
      <c r="W3420" s="33"/>
      <c r="X3420" s="33"/>
      <c r="AH3420" s="38">
        <v>100</v>
      </c>
      <c r="AI3420" s="38">
        <v>105</v>
      </c>
      <c r="AJ3420" s="38">
        <v>10750</v>
      </c>
      <c r="AK3420" s="38">
        <v>30</v>
      </c>
      <c r="AL3420" s="38">
        <v>3630058</v>
      </c>
      <c r="AM3420" s="61" t="s">
        <v>1816</v>
      </c>
      <c r="AN3420" s="61" t="s">
        <v>1688</v>
      </c>
      <c r="AO3420" s="61" t="s">
        <v>5058</v>
      </c>
      <c r="AP3420" s="61" t="s">
        <v>5036</v>
      </c>
      <c r="AQ3420" s="61" t="s">
        <v>5222</v>
      </c>
      <c r="AR3420" s="28">
        <v>2684267.9</v>
      </c>
      <c r="AS3420" s="28">
        <v>222250</v>
      </c>
      <c r="AT3420" s="28">
        <v>256603</v>
      </c>
      <c r="AU3420" s="62"/>
      <c r="BU3420" s="34"/>
      <c r="BW3420" s="71">
        <v>10550</v>
      </c>
      <c r="BX3420" s="36">
        <v>91</v>
      </c>
      <c r="BY3420" s="37" t="s">
        <v>1918</v>
      </c>
      <c r="BZ3420" s="37" t="s">
        <v>1816</v>
      </c>
      <c r="CC3420" t="s">
        <v>1681</v>
      </c>
      <c r="CD3420" t="s">
        <v>1681</v>
      </c>
      <c r="CE3420">
        <v>97919</v>
      </c>
      <c r="CF3420">
        <v>464</v>
      </c>
      <c r="DV3420" s="31" t="s">
        <v>2624</v>
      </c>
      <c r="DW3420" s="31" t="s">
        <v>2625</v>
      </c>
      <c r="DX3420" s="63"/>
      <c r="DY3420" s="63"/>
      <c r="DZ3420" s="63"/>
      <c r="EA3420" s="167"/>
      <c r="EB3420" s="60"/>
      <c r="EC3420" s="60"/>
      <c r="ED3420" s="60"/>
      <c r="EE3420" s="60"/>
      <c r="EF3420" s="60"/>
      <c r="EG3420" s="60"/>
      <c r="EH3420" s="60"/>
      <c r="EI3420" s="60"/>
      <c r="EJ3420" s="60"/>
      <c r="EK3420" s="60"/>
      <c r="EL3420" s="60"/>
      <c r="EM3420" s="60"/>
      <c r="EN3420" s="60"/>
      <c r="EO3420" s="60"/>
      <c r="EP3420" s="60"/>
      <c r="EQ3420" s="60"/>
      <c r="ER3420" s="60"/>
      <c r="ES3420" s="60"/>
      <c r="ET3420" s="60"/>
      <c r="EU3420" s="60"/>
      <c r="EV3420" s="60"/>
      <c r="EW3420" s="60"/>
      <c r="EX3420" s="60"/>
      <c r="EY3420" s="60"/>
      <c r="EZ3420" s="60"/>
      <c r="FA3420" s="60"/>
      <c r="FB3420" s="60"/>
    </row>
    <row r="3421" spans="22:158" x14ac:dyDescent="0.25">
      <c r="W3421" s="33"/>
      <c r="X3421" s="33"/>
      <c r="AH3421" s="38">
        <v>100</v>
      </c>
      <c r="AI3421" s="38">
        <v>105</v>
      </c>
      <c r="AJ3421" s="38">
        <v>11450</v>
      </c>
      <c r="AK3421" s="38">
        <v>30</v>
      </c>
      <c r="AL3421" s="38">
        <v>3630058</v>
      </c>
      <c r="AM3421" s="61" t="s">
        <v>1816</v>
      </c>
      <c r="AN3421" s="61" t="s">
        <v>1688</v>
      </c>
      <c r="AO3421" s="61" t="s">
        <v>5072</v>
      </c>
      <c r="AP3421" s="61" t="s">
        <v>5036</v>
      </c>
      <c r="AQ3421" s="61" t="s">
        <v>5222</v>
      </c>
      <c r="AR3421" s="28">
        <v>4387656.0999999996</v>
      </c>
      <c r="AS3421" s="28">
        <v>248247</v>
      </c>
      <c r="AT3421" s="28">
        <v>273607</v>
      </c>
      <c r="AU3421" s="62"/>
      <c r="BU3421" s="34"/>
      <c r="BW3421" s="71">
        <v>10600</v>
      </c>
      <c r="BX3421" s="36">
        <v>91</v>
      </c>
      <c r="BY3421" s="37" t="s">
        <v>1918</v>
      </c>
      <c r="BZ3421" s="37" t="s">
        <v>1816</v>
      </c>
      <c r="CC3421" t="s">
        <v>1681</v>
      </c>
      <c r="CD3421" t="s">
        <v>1681</v>
      </c>
      <c r="CE3421">
        <v>43681</v>
      </c>
      <c r="CF3421">
        <v>299</v>
      </c>
      <c r="DV3421" s="31" t="s">
        <v>2624</v>
      </c>
      <c r="DW3421" s="31" t="s">
        <v>2625</v>
      </c>
      <c r="DX3421" s="63"/>
      <c r="DY3421" s="63"/>
      <c r="DZ3421" s="63"/>
      <c r="EA3421" s="167"/>
      <c r="EB3421" s="60"/>
      <c r="EC3421" s="60"/>
      <c r="ED3421" s="60"/>
      <c r="EE3421" s="60"/>
      <c r="EF3421" s="60"/>
      <c r="EG3421" s="60"/>
      <c r="EH3421" s="60"/>
      <c r="EI3421" s="60"/>
      <c r="EJ3421" s="60"/>
      <c r="EK3421" s="60"/>
      <c r="EL3421" s="60"/>
      <c r="EM3421" s="60"/>
      <c r="EN3421" s="60"/>
      <c r="EO3421" s="60"/>
      <c r="EP3421" s="60"/>
      <c r="EQ3421" s="60"/>
      <c r="ER3421" s="60"/>
      <c r="ES3421" s="60"/>
      <c r="ET3421" s="60"/>
      <c r="EU3421" s="60"/>
      <c r="EV3421" s="60"/>
      <c r="EW3421" s="60"/>
      <c r="EX3421" s="60"/>
      <c r="EY3421" s="60"/>
      <c r="EZ3421" s="60"/>
      <c r="FA3421" s="60"/>
      <c r="FB3421" s="60"/>
    </row>
    <row r="3422" spans="22:158" x14ac:dyDescent="0.25">
      <c r="W3422" s="33"/>
      <c r="X3422" s="33"/>
      <c r="AH3422" s="38">
        <v>100</v>
      </c>
      <c r="AI3422" s="38">
        <v>105</v>
      </c>
      <c r="AJ3422" s="38">
        <v>11500</v>
      </c>
      <c r="AK3422" s="38">
        <v>30</v>
      </c>
      <c r="AL3422" s="38">
        <v>3630058</v>
      </c>
      <c r="AM3422" s="61" t="s">
        <v>1816</v>
      </c>
      <c r="AN3422" s="61" t="s">
        <v>1688</v>
      </c>
      <c r="AO3422" s="61" t="s">
        <v>5073</v>
      </c>
      <c r="AP3422" s="61" t="s">
        <v>5036</v>
      </c>
      <c r="AQ3422" s="61" t="s">
        <v>5222</v>
      </c>
      <c r="AR3422" s="28">
        <v>0</v>
      </c>
      <c r="AS3422" s="28">
        <v>0</v>
      </c>
      <c r="AT3422" s="28">
        <v>0</v>
      </c>
      <c r="AU3422" s="62"/>
      <c r="BU3422" s="34"/>
      <c r="BW3422" s="71">
        <v>10650</v>
      </c>
      <c r="BX3422" s="36">
        <v>91</v>
      </c>
      <c r="BY3422" s="37" t="s">
        <v>1918</v>
      </c>
      <c r="BZ3422" s="37" t="s">
        <v>1816</v>
      </c>
      <c r="CC3422" t="s">
        <v>1681</v>
      </c>
      <c r="CD3422" t="s">
        <v>1681</v>
      </c>
      <c r="CE3422">
        <v>186645</v>
      </c>
      <c r="CF3422">
        <v>423</v>
      </c>
      <c r="DV3422" s="31" t="s">
        <v>2624</v>
      </c>
      <c r="DW3422" s="31" t="s">
        <v>2625</v>
      </c>
      <c r="DX3422" s="63"/>
      <c r="DY3422" s="63"/>
      <c r="DZ3422" s="63"/>
      <c r="EA3422" s="167"/>
      <c r="EB3422" s="60"/>
      <c r="EC3422" s="60"/>
      <c r="ED3422" s="60"/>
      <c r="EE3422" s="60"/>
      <c r="EF3422" s="60"/>
      <c r="EG3422" s="60"/>
      <c r="EH3422" s="60"/>
      <c r="EI3422" s="60"/>
      <c r="EJ3422" s="60"/>
      <c r="EK3422" s="60"/>
      <c r="EL3422" s="60"/>
      <c r="EM3422" s="60"/>
      <c r="EN3422" s="60"/>
      <c r="EO3422" s="60"/>
      <c r="EP3422" s="60"/>
      <c r="EQ3422" s="60"/>
      <c r="ER3422" s="60"/>
      <c r="ES3422" s="60"/>
      <c r="ET3422" s="60"/>
      <c r="EU3422" s="60"/>
      <c r="EV3422" s="60"/>
      <c r="EW3422" s="60"/>
      <c r="EX3422" s="60"/>
      <c r="EY3422" s="60"/>
      <c r="EZ3422" s="60"/>
      <c r="FA3422" s="60"/>
      <c r="FB3422" s="60"/>
    </row>
    <row r="3423" spans="22:158" x14ac:dyDescent="0.25">
      <c r="W3423" s="33"/>
      <c r="X3423" s="33"/>
      <c r="AH3423" s="38">
        <v>100</v>
      </c>
      <c r="AI3423" s="38">
        <v>105</v>
      </c>
      <c r="AJ3423" s="38">
        <v>11550</v>
      </c>
      <c r="AK3423" s="38">
        <v>30</v>
      </c>
      <c r="AL3423" s="38">
        <v>3630058</v>
      </c>
      <c r="AM3423" s="61" t="s">
        <v>1816</v>
      </c>
      <c r="AN3423" s="61" t="s">
        <v>1688</v>
      </c>
      <c r="AO3423" s="61" t="s">
        <v>5075</v>
      </c>
      <c r="AP3423" s="61" t="s">
        <v>5036</v>
      </c>
      <c r="AQ3423" s="61" t="s">
        <v>5222</v>
      </c>
      <c r="AR3423" s="28">
        <v>10190.9</v>
      </c>
      <c r="AS3423" s="28">
        <v>0</v>
      </c>
      <c r="AT3423" s="28">
        <v>0</v>
      </c>
      <c r="AU3423" s="62"/>
      <c r="BU3423" s="34"/>
      <c r="BW3423" s="71">
        <v>10750</v>
      </c>
      <c r="BX3423" s="36">
        <v>91</v>
      </c>
      <c r="BY3423" s="37" t="s">
        <v>1918</v>
      </c>
      <c r="BZ3423" s="37" t="s">
        <v>1816</v>
      </c>
      <c r="CC3423" t="s">
        <v>1681</v>
      </c>
      <c r="CD3423" t="s">
        <v>1681</v>
      </c>
      <c r="CE3423">
        <v>1699</v>
      </c>
      <c r="CF3423">
        <v>123</v>
      </c>
      <c r="DV3423" s="31" t="s">
        <v>2624</v>
      </c>
      <c r="DW3423" s="31" t="s">
        <v>2625</v>
      </c>
      <c r="DX3423" s="63"/>
      <c r="DY3423" s="63"/>
      <c r="DZ3423" s="63"/>
      <c r="EA3423" s="167"/>
      <c r="EB3423" s="60"/>
      <c r="EC3423" s="60"/>
      <c r="ED3423" s="60"/>
      <c r="EE3423" s="60"/>
      <c r="EF3423" s="60"/>
      <c r="EG3423" s="60"/>
      <c r="EH3423" s="60"/>
      <c r="EI3423" s="60"/>
      <c r="EJ3423" s="60"/>
      <c r="EK3423" s="60"/>
      <c r="EL3423" s="60"/>
      <c r="EM3423" s="60"/>
      <c r="EN3423" s="60"/>
      <c r="EO3423" s="60"/>
      <c r="EP3423" s="60"/>
      <c r="EQ3423" s="60"/>
      <c r="ER3423" s="60"/>
      <c r="ES3423" s="60"/>
      <c r="ET3423" s="60"/>
      <c r="EU3423" s="60"/>
      <c r="EV3423" s="60"/>
      <c r="EW3423" s="60"/>
      <c r="EX3423" s="60"/>
      <c r="EY3423" s="60"/>
      <c r="EZ3423" s="60"/>
      <c r="FA3423" s="60"/>
      <c r="FB3423" s="60"/>
    </row>
    <row r="3424" spans="22:158" x14ac:dyDescent="0.25">
      <c r="V3424" s="1"/>
      <c r="W3424" s="33"/>
      <c r="X3424" s="33"/>
      <c r="AH3424" s="38">
        <v>100</v>
      </c>
      <c r="AI3424" s="38">
        <v>105</v>
      </c>
      <c r="AJ3424" s="38">
        <v>12850</v>
      </c>
      <c r="AK3424" s="38">
        <v>30</v>
      </c>
      <c r="AL3424" s="38">
        <v>3630058</v>
      </c>
      <c r="AM3424" s="61" t="s">
        <v>1816</v>
      </c>
      <c r="AN3424" s="61" t="s">
        <v>1688</v>
      </c>
      <c r="AO3424" s="61" t="s">
        <v>5098</v>
      </c>
      <c r="AP3424" s="61" t="s">
        <v>5036</v>
      </c>
      <c r="AQ3424" s="61" t="s">
        <v>5222</v>
      </c>
      <c r="AR3424" s="28">
        <v>2323504.7000000002</v>
      </c>
      <c r="AS3424" s="28">
        <v>157283</v>
      </c>
      <c r="AT3424" s="28">
        <v>258149</v>
      </c>
      <c r="AU3424" s="62"/>
      <c r="BU3424" s="34"/>
      <c r="BW3424" s="71">
        <v>10800</v>
      </c>
      <c r="BX3424" s="36">
        <v>91</v>
      </c>
      <c r="BY3424" s="37" t="s">
        <v>1918</v>
      </c>
      <c r="BZ3424" s="37" t="s">
        <v>1816</v>
      </c>
      <c r="CC3424" t="s">
        <v>1681</v>
      </c>
      <c r="CD3424" t="s">
        <v>1681</v>
      </c>
      <c r="CE3424">
        <v>787264</v>
      </c>
      <c r="CF3424">
        <v>563</v>
      </c>
      <c r="DV3424" s="31" t="s">
        <v>2624</v>
      </c>
      <c r="DW3424" s="31" t="s">
        <v>2625</v>
      </c>
      <c r="DX3424" s="63"/>
      <c r="DY3424" s="63"/>
      <c r="DZ3424" s="63"/>
      <c r="EA3424" s="167"/>
      <c r="EB3424" s="60"/>
      <c r="EC3424" s="60"/>
      <c r="ED3424" s="60"/>
      <c r="EE3424" s="60"/>
      <c r="EF3424" s="60"/>
      <c r="EG3424" s="60"/>
      <c r="EH3424" s="60"/>
      <c r="EI3424" s="60"/>
      <c r="EJ3424" s="60"/>
      <c r="EK3424" s="60"/>
      <c r="EL3424" s="60"/>
      <c r="EM3424" s="60"/>
      <c r="EN3424" s="60"/>
      <c r="EO3424" s="60"/>
      <c r="EP3424" s="60"/>
      <c r="EQ3424" s="60"/>
      <c r="ER3424" s="60"/>
      <c r="ES3424" s="60"/>
      <c r="ET3424" s="60"/>
      <c r="EU3424" s="60"/>
      <c r="EV3424" s="60"/>
      <c r="EW3424" s="60"/>
      <c r="EX3424" s="60"/>
      <c r="EY3424" s="60"/>
      <c r="EZ3424" s="60"/>
      <c r="FA3424" s="60"/>
      <c r="FB3424" s="60"/>
    </row>
    <row r="3425" spans="22:158" x14ac:dyDescent="0.25">
      <c r="W3425" s="33"/>
      <c r="X3425" s="33"/>
      <c r="AH3425" s="38">
        <v>100</v>
      </c>
      <c r="AI3425" s="38">
        <v>105</v>
      </c>
      <c r="AJ3425" s="38">
        <v>13100</v>
      </c>
      <c r="AK3425" s="38">
        <v>30</v>
      </c>
      <c r="AL3425" s="38">
        <v>3630058</v>
      </c>
      <c r="AM3425" s="61" t="s">
        <v>1816</v>
      </c>
      <c r="AN3425" s="61" t="s">
        <v>1688</v>
      </c>
      <c r="AO3425" s="61" t="s">
        <v>5104</v>
      </c>
      <c r="AP3425" s="61" t="s">
        <v>5036</v>
      </c>
      <c r="AQ3425" s="61" t="s">
        <v>5222</v>
      </c>
      <c r="AR3425" s="28">
        <v>3311307.7</v>
      </c>
      <c r="AS3425" s="28">
        <v>95958</v>
      </c>
      <c r="AT3425" s="28">
        <v>0</v>
      </c>
      <c r="AU3425" s="62"/>
      <c r="BU3425" s="34"/>
      <c r="BW3425" s="71">
        <v>10850</v>
      </c>
      <c r="BX3425" s="36">
        <v>91</v>
      </c>
      <c r="BY3425" s="37" t="s">
        <v>1918</v>
      </c>
      <c r="BZ3425" s="37" t="s">
        <v>1816</v>
      </c>
      <c r="CC3425" t="s">
        <v>1681</v>
      </c>
      <c r="CD3425" t="s">
        <v>1681</v>
      </c>
      <c r="CE3425">
        <v>140744</v>
      </c>
      <c r="CF3425">
        <v>400</v>
      </c>
      <c r="DV3425" s="31" t="s">
        <v>2624</v>
      </c>
      <c r="DW3425" s="31" t="s">
        <v>2625</v>
      </c>
      <c r="DX3425" s="63"/>
      <c r="DY3425" s="63"/>
      <c r="DZ3425" s="63"/>
      <c r="EA3425" s="167"/>
      <c r="EB3425" s="60"/>
      <c r="EC3425" s="60"/>
      <c r="ED3425" s="60"/>
      <c r="EE3425" s="60"/>
      <c r="EF3425" s="60"/>
      <c r="EG3425" s="60"/>
      <c r="EH3425" s="60"/>
      <c r="EI3425" s="60"/>
      <c r="EJ3425" s="60"/>
      <c r="EK3425" s="60"/>
      <c r="EL3425" s="60"/>
      <c r="EM3425" s="60"/>
      <c r="EN3425" s="60"/>
      <c r="EO3425" s="60"/>
      <c r="EP3425" s="60"/>
      <c r="EQ3425" s="60"/>
      <c r="ER3425" s="60"/>
      <c r="ES3425" s="60"/>
      <c r="ET3425" s="60"/>
      <c r="EU3425" s="60"/>
      <c r="EV3425" s="60"/>
      <c r="EW3425" s="60"/>
      <c r="EX3425" s="60"/>
      <c r="EY3425" s="60"/>
      <c r="EZ3425" s="60"/>
      <c r="FA3425" s="60"/>
      <c r="FB3425" s="60"/>
    </row>
    <row r="3426" spans="22:158" x14ac:dyDescent="0.25">
      <c r="W3426" s="33"/>
      <c r="X3426" s="33"/>
      <c r="AH3426" s="38">
        <v>100</v>
      </c>
      <c r="AI3426" s="38">
        <v>105</v>
      </c>
      <c r="AJ3426" s="38">
        <v>13800</v>
      </c>
      <c r="AK3426" s="38">
        <v>30</v>
      </c>
      <c r="AL3426" s="38">
        <v>3630058</v>
      </c>
      <c r="AM3426" s="61" t="s">
        <v>1816</v>
      </c>
      <c r="AN3426" s="61" t="s">
        <v>1688</v>
      </c>
      <c r="AO3426" s="61" t="s">
        <v>5120</v>
      </c>
      <c r="AP3426" s="61" t="s">
        <v>5036</v>
      </c>
      <c r="AQ3426" s="61" t="s">
        <v>5222</v>
      </c>
      <c r="AR3426" s="28">
        <v>11311336</v>
      </c>
      <c r="AS3426" s="28">
        <v>313152</v>
      </c>
      <c r="AT3426" s="28">
        <v>511660</v>
      </c>
      <c r="AU3426" s="62"/>
      <c r="BU3426" s="34"/>
      <c r="BW3426" s="71">
        <v>10900</v>
      </c>
      <c r="BX3426" s="36">
        <v>91</v>
      </c>
      <c r="BY3426" s="37" t="s">
        <v>1918</v>
      </c>
      <c r="BZ3426" s="37" t="s">
        <v>1816</v>
      </c>
      <c r="CC3426" t="s">
        <v>1681</v>
      </c>
      <c r="CD3426" t="s">
        <v>1681</v>
      </c>
      <c r="CE3426">
        <v>2755</v>
      </c>
      <c r="CF3426">
        <v>33</v>
      </c>
      <c r="DV3426" s="31" t="s">
        <v>2624</v>
      </c>
      <c r="DW3426" s="31" t="s">
        <v>2625</v>
      </c>
      <c r="DX3426" s="63"/>
      <c r="DY3426" s="63"/>
      <c r="DZ3426" s="63"/>
      <c r="EA3426" s="167"/>
      <c r="EB3426" s="60"/>
      <c r="EC3426" s="60"/>
      <c r="ED3426" s="60"/>
      <c r="EE3426" s="60"/>
      <c r="EF3426" s="60"/>
      <c r="EG3426" s="60"/>
      <c r="EH3426" s="60"/>
      <c r="EI3426" s="60"/>
      <c r="EJ3426" s="60"/>
      <c r="EK3426" s="60"/>
      <c r="EL3426" s="60"/>
      <c r="EM3426" s="60"/>
      <c r="EN3426" s="60"/>
      <c r="EO3426" s="60"/>
      <c r="EP3426" s="60"/>
      <c r="EQ3426" s="60"/>
      <c r="ER3426" s="60"/>
      <c r="ES3426" s="60"/>
      <c r="ET3426" s="60"/>
      <c r="EU3426" s="60"/>
      <c r="EV3426" s="60"/>
      <c r="EW3426" s="60"/>
      <c r="EX3426" s="60"/>
      <c r="EY3426" s="60"/>
      <c r="EZ3426" s="60"/>
      <c r="FA3426" s="60"/>
      <c r="FB3426" s="60"/>
    </row>
    <row r="3427" spans="22:158" x14ac:dyDescent="0.25">
      <c r="W3427" s="33"/>
      <c r="X3427" s="33"/>
      <c r="AH3427" s="38">
        <v>100</v>
      </c>
      <c r="AI3427" s="38">
        <v>105</v>
      </c>
      <c r="AJ3427" s="38">
        <v>14000</v>
      </c>
      <c r="AK3427" s="38">
        <v>30</v>
      </c>
      <c r="AL3427" s="38">
        <v>3630058</v>
      </c>
      <c r="AM3427" s="61" t="s">
        <v>1816</v>
      </c>
      <c r="AN3427" s="61" t="s">
        <v>1688</v>
      </c>
      <c r="AO3427" s="61" t="s">
        <v>5124</v>
      </c>
      <c r="AP3427" s="61" t="s">
        <v>5036</v>
      </c>
      <c r="AQ3427" s="61" t="s">
        <v>5222</v>
      </c>
      <c r="AR3427" s="28">
        <v>837935.4</v>
      </c>
      <c r="AS3427" s="28">
        <v>75417</v>
      </c>
      <c r="AT3427" s="28">
        <v>120572</v>
      </c>
      <c r="AU3427" s="62"/>
      <c r="BU3427" s="34"/>
      <c r="BW3427" s="71">
        <v>10950</v>
      </c>
      <c r="BX3427" s="36">
        <v>91</v>
      </c>
      <c r="BY3427" s="37" t="s">
        <v>1918</v>
      </c>
      <c r="BZ3427" s="37" t="s">
        <v>1816</v>
      </c>
      <c r="CC3427" t="s">
        <v>1681</v>
      </c>
      <c r="CD3427" t="s">
        <v>1681</v>
      </c>
      <c r="CE3427">
        <v>1233899</v>
      </c>
      <c r="CF3427">
        <v>263</v>
      </c>
      <c r="DV3427" s="31" t="s">
        <v>2624</v>
      </c>
      <c r="DW3427" s="31" t="s">
        <v>2625</v>
      </c>
      <c r="DX3427" s="63"/>
      <c r="DY3427" s="63"/>
      <c r="DZ3427" s="63"/>
      <c r="EA3427" s="167"/>
      <c r="EB3427" s="60"/>
      <c r="EC3427" s="60"/>
      <c r="ED3427" s="60"/>
      <c r="EE3427" s="60"/>
      <c r="EF3427" s="60"/>
      <c r="EG3427" s="60"/>
      <c r="EH3427" s="60"/>
      <c r="EI3427" s="60"/>
      <c r="EJ3427" s="60"/>
      <c r="EK3427" s="60"/>
      <c r="EL3427" s="60"/>
      <c r="EM3427" s="60"/>
      <c r="EN3427" s="60"/>
      <c r="EO3427" s="60"/>
      <c r="EP3427" s="60"/>
      <c r="EQ3427" s="60"/>
      <c r="ER3427" s="60"/>
      <c r="ES3427" s="60"/>
      <c r="ET3427" s="60"/>
      <c r="EU3427" s="60"/>
      <c r="EV3427" s="60"/>
      <c r="EW3427" s="60"/>
      <c r="EX3427" s="60"/>
      <c r="EY3427" s="60"/>
      <c r="EZ3427" s="60"/>
      <c r="FA3427" s="60"/>
      <c r="FB3427" s="60"/>
    </row>
    <row r="3428" spans="22:158" x14ac:dyDescent="0.25">
      <c r="W3428" s="33"/>
      <c r="X3428" s="33"/>
      <c r="AH3428" s="38">
        <v>100</v>
      </c>
      <c r="AI3428" s="38">
        <v>105</v>
      </c>
      <c r="AJ3428" s="38">
        <v>14900</v>
      </c>
      <c r="AK3428" s="38">
        <v>30</v>
      </c>
      <c r="AL3428" s="38">
        <v>3630058</v>
      </c>
      <c r="AM3428" s="61" t="s">
        <v>1816</v>
      </c>
      <c r="AN3428" s="61" t="s">
        <v>1688</v>
      </c>
      <c r="AO3428" s="61" t="s">
        <v>1587</v>
      </c>
      <c r="AP3428" s="61" t="s">
        <v>5036</v>
      </c>
      <c r="AQ3428" s="61" t="s">
        <v>5222</v>
      </c>
      <c r="AR3428" s="28">
        <v>7679614.5999999996</v>
      </c>
      <c r="AS3428" s="28">
        <v>424710</v>
      </c>
      <c r="AT3428" s="28">
        <v>377175</v>
      </c>
      <c r="AU3428" s="62"/>
      <c r="BU3428" s="34"/>
      <c r="BW3428" s="71">
        <v>11000</v>
      </c>
      <c r="BX3428" s="36">
        <v>91</v>
      </c>
      <c r="BY3428" s="37" t="s">
        <v>1918</v>
      </c>
      <c r="BZ3428" s="37" t="s">
        <v>1816</v>
      </c>
      <c r="CC3428" t="s">
        <v>1681</v>
      </c>
      <c r="CD3428" t="s">
        <v>1681</v>
      </c>
      <c r="CE3428">
        <v>195137</v>
      </c>
      <c r="CF3428">
        <v>232</v>
      </c>
      <c r="DV3428" s="31" t="s">
        <v>2624</v>
      </c>
      <c r="DW3428" s="31" t="s">
        <v>2625</v>
      </c>
      <c r="DX3428" s="63"/>
      <c r="DY3428" s="63"/>
      <c r="DZ3428" s="63"/>
      <c r="EA3428" s="167"/>
      <c r="EB3428" s="60"/>
      <c r="EC3428" s="60"/>
      <c r="ED3428" s="60"/>
      <c r="EE3428" s="60"/>
      <c r="EF3428" s="60"/>
      <c r="EG3428" s="60"/>
      <c r="EH3428" s="60"/>
      <c r="EI3428" s="60"/>
      <c r="EJ3428" s="60"/>
      <c r="EK3428" s="60"/>
      <c r="EL3428" s="60"/>
      <c r="EM3428" s="60"/>
      <c r="EN3428" s="60"/>
      <c r="EO3428" s="60"/>
      <c r="EP3428" s="60"/>
      <c r="EQ3428" s="60"/>
      <c r="ER3428" s="60"/>
      <c r="ES3428" s="60"/>
      <c r="ET3428" s="60"/>
      <c r="EU3428" s="60"/>
      <c r="EV3428" s="60"/>
      <c r="EW3428" s="60"/>
      <c r="EX3428" s="60"/>
      <c r="EY3428" s="60"/>
      <c r="EZ3428" s="60"/>
      <c r="FA3428" s="60"/>
      <c r="FB3428" s="60"/>
    </row>
    <row r="3429" spans="22:158" x14ac:dyDescent="0.25">
      <c r="W3429" s="33"/>
      <c r="X3429" s="33"/>
      <c r="AH3429" s="38">
        <v>100</v>
      </c>
      <c r="AI3429" s="38">
        <v>105</v>
      </c>
      <c r="AJ3429" s="38">
        <v>16250</v>
      </c>
      <c r="AK3429" s="38">
        <v>30</v>
      </c>
      <c r="AL3429" s="38">
        <v>3630058</v>
      </c>
      <c r="AM3429" s="61" t="s">
        <v>1816</v>
      </c>
      <c r="AN3429" s="61" t="s">
        <v>1688</v>
      </c>
      <c r="AO3429" s="61" t="s">
        <v>1616</v>
      </c>
      <c r="AP3429" s="61" t="s">
        <v>5036</v>
      </c>
      <c r="AQ3429" s="61" t="s">
        <v>5222</v>
      </c>
      <c r="AR3429" s="28">
        <v>14548.3</v>
      </c>
      <c r="AS3429" s="28">
        <v>0</v>
      </c>
      <c r="AT3429" s="28">
        <v>0</v>
      </c>
      <c r="AU3429" s="62"/>
      <c r="BU3429" s="34"/>
      <c r="BW3429" s="71">
        <v>11050</v>
      </c>
      <c r="BX3429" s="36">
        <v>91</v>
      </c>
      <c r="BY3429" s="37" t="s">
        <v>1918</v>
      </c>
      <c r="BZ3429" s="37" t="s">
        <v>1816</v>
      </c>
      <c r="CC3429" t="s">
        <v>1681</v>
      </c>
      <c r="CD3429" t="s">
        <v>1681</v>
      </c>
      <c r="CE3429">
        <v>231394</v>
      </c>
      <c r="CF3429">
        <v>285</v>
      </c>
      <c r="DV3429" s="31" t="s">
        <v>2624</v>
      </c>
      <c r="DW3429" s="31" t="s">
        <v>2625</v>
      </c>
      <c r="DX3429" s="63"/>
      <c r="DY3429" s="63"/>
      <c r="DZ3429" s="63"/>
      <c r="EA3429" s="167"/>
      <c r="EB3429" s="60"/>
      <c r="EC3429" s="60"/>
      <c r="ED3429" s="60"/>
      <c r="EE3429" s="60"/>
      <c r="EF3429" s="60"/>
      <c r="EG3429" s="60"/>
      <c r="EH3429" s="60"/>
      <c r="EI3429" s="60"/>
      <c r="EJ3429" s="60"/>
      <c r="EK3429" s="60"/>
      <c r="EL3429" s="60"/>
      <c r="EM3429" s="60"/>
      <c r="EN3429" s="60"/>
      <c r="EO3429" s="60"/>
      <c r="EP3429" s="60"/>
      <c r="EQ3429" s="60"/>
      <c r="ER3429" s="60"/>
      <c r="ES3429" s="60"/>
      <c r="ET3429" s="60"/>
      <c r="EU3429" s="60"/>
      <c r="EV3429" s="60"/>
      <c r="EW3429" s="60"/>
      <c r="EX3429" s="60"/>
      <c r="EY3429" s="60"/>
      <c r="EZ3429" s="60"/>
      <c r="FA3429" s="60"/>
      <c r="FB3429" s="60"/>
    </row>
    <row r="3430" spans="22:158" x14ac:dyDescent="0.25">
      <c r="W3430" s="33"/>
      <c r="X3430" s="33"/>
      <c r="AH3430" s="38">
        <v>100</v>
      </c>
      <c r="AI3430" s="38">
        <v>105</v>
      </c>
      <c r="AJ3430" s="38">
        <v>16350</v>
      </c>
      <c r="AK3430" s="38">
        <v>30</v>
      </c>
      <c r="AL3430" s="38">
        <v>3630058</v>
      </c>
      <c r="AM3430" s="61" t="s">
        <v>1816</v>
      </c>
      <c r="AN3430" s="61" t="s">
        <v>1688</v>
      </c>
      <c r="AO3430" s="61" t="s">
        <v>1618</v>
      </c>
      <c r="AP3430" s="61" t="s">
        <v>5036</v>
      </c>
      <c r="AQ3430" s="61" t="s">
        <v>5222</v>
      </c>
      <c r="AR3430" s="28">
        <v>4308824.6000000006</v>
      </c>
      <c r="AS3430" s="28">
        <v>126830</v>
      </c>
      <c r="AT3430" s="28">
        <v>204046</v>
      </c>
      <c r="AU3430" s="62"/>
      <c r="BU3430" s="34"/>
      <c r="BW3430" s="71">
        <v>11150</v>
      </c>
      <c r="BX3430" s="36">
        <v>91</v>
      </c>
      <c r="BY3430" s="37" t="s">
        <v>1918</v>
      </c>
      <c r="BZ3430" s="37" t="s">
        <v>1816</v>
      </c>
      <c r="CC3430" t="s">
        <v>1681</v>
      </c>
      <c r="CD3430" t="s">
        <v>1681</v>
      </c>
      <c r="CE3430">
        <v>3924209</v>
      </c>
      <c r="CF3430">
        <v>165</v>
      </c>
      <c r="DV3430" s="31" t="s">
        <v>2624</v>
      </c>
      <c r="DW3430" s="31" t="s">
        <v>2625</v>
      </c>
      <c r="DX3430" s="63"/>
      <c r="DY3430" s="63"/>
      <c r="DZ3430" s="63"/>
      <c r="EA3430" s="167"/>
      <c r="EB3430" s="60"/>
      <c r="EC3430" s="60"/>
      <c r="ED3430" s="60"/>
      <c r="EE3430" s="60"/>
      <c r="EF3430" s="60"/>
      <c r="EG3430" s="60"/>
      <c r="EH3430" s="60"/>
      <c r="EI3430" s="60"/>
      <c r="EJ3430" s="60"/>
      <c r="EK3430" s="60"/>
      <c r="EL3430" s="60"/>
      <c r="EM3430" s="60"/>
      <c r="EN3430" s="60"/>
      <c r="EO3430" s="60"/>
      <c r="EP3430" s="60"/>
      <c r="EQ3430" s="60"/>
      <c r="ER3430" s="60"/>
      <c r="ES3430" s="60"/>
      <c r="ET3430" s="60"/>
      <c r="EU3430" s="60"/>
      <c r="EV3430" s="60"/>
      <c r="EW3430" s="60"/>
      <c r="EX3430" s="60"/>
      <c r="EY3430" s="60"/>
      <c r="EZ3430" s="60"/>
      <c r="FA3430" s="60"/>
      <c r="FB3430" s="60"/>
    </row>
    <row r="3431" spans="22:158" x14ac:dyDescent="0.25">
      <c r="W3431" s="33"/>
      <c r="X3431" s="33"/>
      <c r="AH3431" s="38">
        <v>100</v>
      </c>
      <c r="AI3431" s="38">
        <v>105</v>
      </c>
      <c r="AJ3431" s="38">
        <v>16650</v>
      </c>
      <c r="AK3431" s="38">
        <v>30</v>
      </c>
      <c r="AL3431" s="38">
        <v>3630058</v>
      </c>
      <c r="AM3431" s="61" t="s">
        <v>1816</v>
      </c>
      <c r="AN3431" s="61" t="s">
        <v>1688</v>
      </c>
      <c r="AO3431" s="61" t="s">
        <v>1626</v>
      </c>
      <c r="AP3431" s="61" t="s">
        <v>5036</v>
      </c>
      <c r="AQ3431" s="61" t="s">
        <v>5222</v>
      </c>
      <c r="AR3431" s="28">
        <v>247688.9</v>
      </c>
      <c r="AS3431" s="28">
        <v>4915</v>
      </c>
      <c r="AT3431" s="28">
        <v>74198</v>
      </c>
      <c r="AU3431" s="62"/>
      <c r="BU3431" s="34"/>
      <c r="BW3431" s="71">
        <v>11200</v>
      </c>
      <c r="BX3431" s="36">
        <v>91</v>
      </c>
      <c r="BY3431" s="37" t="s">
        <v>1918</v>
      </c>
      <c r="BZ3431" s="37" t="s">
        <v>1816</v>
      </c>
      <c r="CC3431" t="s">
        <v>1681</v>
      </c>
      <c r="CD3431" t="s">
        <v>1681</v>
      </c>
      <c r="CE3431">
        <v>1368010</v>
      </c>
      <c r="CF3431">
        <v>120</v>
      </c>
      <c r="DV3431" s="31" t="s">
        <v>2624</v>
      </c>
      <c r="DW3431" s="31" t="s">
        <v>2625</v>
      </c>
      <c r="DX3431" s="63"/>
      <c r="DY3431" s="63"/>
      <c r="DZ3431" s="63"/>
      <c r="EA3431" s="167"/>
      <c r="EB3431" s="60"/>
      <c r="EC3431" s="60"/>
      <c r="ED3431" s="60"/>
      <c r="EE3431" s="60"/>
      <c r="EF3431" s="60"/>
      <c r="EG3431" s="60"/>
      <c r="EH3431" s="60"/>
      <c r="EI3431" s="60"/>
      <c r="EJ3431" s="60"/>
      <c r="EK3431" s="60"/>
      <c r="EL3431" s="60"/>
      <c r="EM3431" s="60"/>
      <c r="EN3431" s="60"/>
      <c r="EO3431" s="60"/>
      <c r="EP3431" s="60"/>
      <c r="EQ3431" s="60"/>
      <c r="ER3431" s="60"/>
      <c r="ES3431" s="60"/>
      <c r="ET3431" s="60"/>
      <c r="EU3431" s="60"/>
      <c r="EV3431" s="60"/>
      <c r="EW3431" s="60"/>
      <c r="EX3431" s="60"/>
      <c r="EY3431" s="60"/>
      <c r="EZ3431" s="60"/>
      <c r="FA3431" s="60"/>
      <c r="FB3431" s="60"/>
    </row>
    <row r="3432" spans="22:158" x14ac:dyDescent="0.25">
      <c r="V3432" s="1"/>
      <c r="W3432" s="33"/>
      <c r="X3432" s="33"/>
      <c r="AH3432" s="38">
        <v>100</v>
      </c>
      <c r="AI3432" s="38">
        <v>105</v>
      </c>
      <c r="AJ3432" s="38">
        <v>18400</v>
      </c>
      <c r="AK3432" s="38">
        <v>30</v>
      </c>
      <c r="AL3432" s="38">
        <v>3630058</v>
      </c>
      <c r="AM3432" s="61" t="s">
        <v>1816</v>
      </c>
      <c r="AN3432" s="61" t="s">
        <v>1688</v>
      </c>
      <c r="AO3432" s="61" t="s">
        <v>1664</v>
      </c>
      <c r="AP3432" s="61" t="s">
        <v>5036</v>
      </c>
      <c r="AQ3432" s="61" t="s">
        <v>5222</v>
      </c>
      <c r="AR3432" s="28">
        <v>10168308</v>
      </c>
      <c r="AS3432" s="28">
        <v>37415</v>
      </c>
      <c r="AT3432" s="28">
        <v>106660</v>
      </c>
      <c r="AU3432" s="62"/>
      <c r="BU3432" s="34"/>
      <c r="BW3432" s="71">
        <v>11350</v>
      </c>
      <c r="BX3432" s="36">
        <v>91</v>
      </c>
      <c r="BY3432" s="37" t="s">
        <v>1918</v>
      </c>
      <c r="BZ3432" s="37" t="s">
        <v>1816</v>
      </c>
      <c r="CC3432" t="s">
        <v>1681</v>
      </c>
      <c r="CD3432" t="s">
        <v>1681</v>
      </c>
      <c r="CE3432">
        <v>20207</v>
      </c>
      <c r="CF3432">
        <v>370</v>
      </c>
      <c r="DV3432" s="31" t="s">
        <v>2624</v>
      </c>
      <c r="DW3432" s="31" t="s">
        <v>2625</v>
      </c>
      <c r="DX3432" s="63"/>
      <c r="DY3432" s="63"/>
      <c r="DZ3432" s="63"/>
      <c r="EA3432" s="167"/>
      <c r="EB3432" s="60"/>
      <c r="EC3432" s="60"/>
      <c r="ED3432" s="60"/>
      <c r="EE3432" s="60"/>
      <c r="EF3432" s="60"/>
      <c r="EG3432" s="60"/>
      <c r="EH3432" s="60"/>
      <c r="EI3432" s="60"/>
      <c r="EJ3432" s="60"/>
      <c r="EK3432" s="60"/>
      <c r="EL3432" s="60"/>
      <c r="EM3432" s="60"/>
      <c r="EN3432" s="60"/>
      <c r="EO3432" s="60"/>
      <c r="EP3432" s="60"/>
      <c r="EQ3432" s="60"/>
      <c r="ER3432" s="60"/>
      <c r="ES3432" s="60"/>
      <c r="ET3432" s="60"/>
      <c r="EU3432" s="60"/>
      <c r="EV3432" s="60"/>
      <c r="EW3432" s="60"/>
      <c r="EX3432" s="60"/>
      <c r="EY3432" s="60"/>
      <c r="EZ3432" s="60"/>
      <c r="FA3432" s="60"/>
      <c r="FB3432" s="60"/>
    </row>
    <row r="3433" spans="22:158" x14ac:dyDescent="0.25">
      <c r="W3433" s="33"/>
      <c r="X3433" s="33"/>
      <c r="AH3433" s="38">
        <v>100</v>
      </c>
      <c r="AI3433" s="38">
        <v>105</v>
      </c>
      <c r="AJ3433" s="38">
        <v>18550</v>
      </c>
      <c r="AK3433" s="38">
        <v>30</v>
      </c>
      <c r="AL3433" s="38">
        <v>3630058</v>
      </c>
      <c r="AM3433" s="61" t="s">
        <v>1816</v>
      </c>
      <c r="AN3433" s="61" t="s">
        <v>1688</v>
      </c>
      <c r="AO3433" s="61" t="s">
        <v>1667</v>
      </c>
      <c r="AP3433" s="61" t="s">
        <v>5036</v>
      </c>
      <c r="AQ3433" s="61" t="s">
        <v>5222</v>
      </c>
      <c r="AR3433" s="28">
        <v>791882.9</v>
      </c>
      <c r="AS3433" s="28">
        <v>18753</v>
      </c>
      <c r="AT3433" s="28">
        <v>32462</v>
      </c>
      <c r="AU3433" s="62"/>
      <c r="BU3433" s="34"/>
      <c r="BW3433" s="71">
        <v>11400</v>
      </c>
      <c r="BX3433" s="36">
        <v>91</v>
      </c>
      <c r="BY3433" s="37" t="s">
        <v>1918</v>
      </c>
      <c r="BZ3433" s="37" t="s">
        <v>1816</v>
      </c>
      <c r="CC3433" t="s">
        <v>1681</v>
      </c>
      <c r="CD3433" t="s">
        <v>1681</v>
      </c>
      <c r="CE3433">
        <v>511308</v>
      </c>
      <c r="CF3433">
        <v>1010</v>
      </c>
      <c r="DV3433" s="31" t="s">
        <v>2624</v>
      </c>
      <c r="DW3433" s="31" t="s">
        <v>2625</v>
      </c>
      <c r="DX3433" s="63"/>
      <c r="DY3433" s="63"/>
      <c r="DZ3433" s="63"/>
      <c r="EA3433" s="167"/>
      <c r="EB3433" s="60"/>
      <c r="EC3433" s="60"/>
      <c r="ED3433" s="60"/>
      <c r="EE3433" s="60"/>
      <c r="EF3433" s="60"/>
      <c r="EG3433" s="60"/>
      <c r="EH3433" s="60"/>
      <c r="EI3433" s="60"/>
      <c r="EJ3433" s="60"/>
      <c r="EK3433" s="60"/>
      <c r="EL3433" s="60"/>
      <c r="EM3433" s="60"/>
      <c r="EN3433" s="60"/>
      <c r="EO3433" s="60"/>
      <c r="EP3433" s="60"/>
      <c r="EQ3433" s="60"/>
      <c r="ER3433" s="60"/>
      <c r="ES3433" s="60"/>
      <c r="ET3433" s="60"/>
      <c r="EU3433" s="60"/>
      <c r="EV3433" s="60"/>
      <c r="EW3433" s="60"/>
      <c r="EX3433" s="60"/>
      <c r="EY3433" s="60"/>
      <c r="EZ3433" s="60"/>
      <c r="FA3433" s="60"/>
      <c r="FB3433" s="60"/>
    </row>
    <row r="3434" spans="22:158" x14ac:dyDescent="0.25">
      <c r="W3434" s="33"/>
      <c r="X3434" s="33"/>
      <c r="AH3434" s="38">
        <v>100</v>
      </c>
      <c r="AI3434" s="38">
        <v>110</v>
      </c>
      <c r="AJ3434" s="38">
        <v>11720</v>
      </c>
      <c r="AK3434" s="38">
        <v>30</v>
      </c>
      <c r="AL3434" s="38">
        <v>3630058</v>
      </c>
      <c r="AM3434" s="61" t="s">
        <v>1816</v>
      </c>
      <c r="AN3434" s="61" t="s">
        <v>1696</v>
      </c>
      <c r="AO3434" s="61" t="s">
        <v>5078</v>
      </c>
      <c r="AP3434" s="61" t="s">
        <v>5036</v>
      </c>
      <c r="AQ3434" s="61" t="s">
        <v>5222</v>
      </c>
      <c r="AR3434" s="28">
        <v>22971.4</v>
      </c>
      <c r="AS3434" s="28">
        <v>0</v>
      </c>
      <c r="AT3434" s="28">
        <v>0</v>
      </c>
      <c r="AU3434" s="62"/>
      <c r="BU3434" s="34"/>
      <c r="BW3434" s="71">
        <v>11450</v>
      </c>
      <c r="BX3434" s="36">
        <v>91</v>
      </c>
      <c r="BY3434" s="37" t="s">
        <v>1918</v>
      </c>
      <c r="BZ3434" s="37" t="s">
        <v>1816</v>
      </c>
      <c r="CC3434" t="s">
        <v>1681</v>
      </c>
      <c r="CD3434" t="s">
        <v>1681</v>
      </c>
      <c r="CE3434">
        <v>6454</v>
      </c>
      <c r="CF3434">
        <v>181</v>
      </c>
      <c r="DV3434" s="31" t="s">
        <v>2624</v>
      </c>
      <c r="DW3434" s="31" t="s">
        <v>2626</v>
      </c>
      <c r="DX3434" s="63"/>
      <c r="DY3434" s="63"/>
      <c r="DZ3434" s="63"/>
      <c r="EA3434" s="167"/>
      <c r="EB3434" s="60"/>
      <c r="EC3434" s="60"/>
      <c r="ED3434" s="60"/>
      <c r="EE3434" s="60"/>
      <c r="EF3434" s="60"/>
      <c r="EG3434" s="60"/>
      <c r="EH3434" s="60"/>
      <c r="EI3434" s="60"/>
      <c r="EJ3434" s="60"/>
      <c r="EK3434" s="60"/>
      <c r="EL3434" s="60"/>
      <c r="EM3434" s="60"/>
      <c r="EN3434" s="60"/>
      <c r="EO3434" s="60"/>
      <c r="EP3434" s="60"/>
      <c r="EQ3434" s="60"/>
      <c r="ER3434" s="60"/>
      <c r="ES3434" s="60"/>
      <c r="ET3434" s="60"/>
      <c r="EU3434" s="60"/>
      <c r="EV3434" s="60"/>
      <c r="EW3434" s="60"/>
      <c r="EX3434" s="60"/>
      <c r="EY3434" s="60"/>
      <c r="EZ3434" s="60"/>
      <c r="FA3434" s="60"/>
      <c r="FB3434" s="60"/>
    </row>
    <row r="3435" spans="22:158" x14ac:dyDescent="0.25">
      <c r="W3435" s="33"/>
      <c r="X3435" s="33"/>
      <c r="AH3435" s="38">
        <v>100</v>
      </c>
      <c r="AI3435" s="38">
        <v>110</v>
      </c>
      <c r="AJ3435" s="38">
        <v>12700</v>
      </c>
      <c r="AK3435" s="38">
        <v>30</v>
      </c>
      <c r="AL3435" s="38">
        <v>3630058</v>
      </c>
      <c r="AM3435" s="61" t="s">
        <v>1816</v>
      </c>
      <c r="AN3435" s="61" t="s">
        <v>1696</v>
      </c>
      <c r="AO3435" s="61" t="s">
        <v>5096</v>
      </c>
      <c r="AP3435" s="61" t="s">
        <v>5036</v>
      </c>
      <c r="AQ3435" s="61" t="s">
        <v>5222</v>
      </c>
      <c r="AR3435" s="28">
        <v>0</v>
      </c>
      <c r="AS3435" s="28">
        <v>13846</v>
      </c>
      <c r="AT3435" s="28">
        <v>0</v>
      </c>
      <c r="AU3435" s="62"/>
      <c r="BU3435" s="34"/>
      <c r="BW3435" s="71">
        <v>11500</v>
      </c>
      <c r="BX3435" s="36">
        <v>91</v>
      </c>
      <c r="BY3435" s="37" t="s">
        <v>1918</v>
      </c>
      <c r="BZ3435" s="37" t="s">
        <v>1816</v>
      </c>
      <c r="CC3435" t="s">
        <v>1681</v>
      </c>
      <c r="CD3435" t="s">
        <v>1681</v>
      </c>
      <c r="CE3435">
        <v>3819</v>
      </c>
      <c r="CF3435">
        <v>32</v>
      </c>
      <c r="DV3435" s="31" t="s">
        <v>2624</v>
      </c>
      <c r="DW3435" s="31" t="s">
        <v>2626</v>
      </c>
      <c r="DX3435" s="63"/>
      <c r="DY3435" s="63"/>
      <c r="DZ3435" s="63"/>
      <c r="EA3435" s="167"/>
      <c r="EB3435" s="60"/>
      <c r="EC3435" s="60"/>
      <c r="ED3435" s="60"/>
      <c r="EE3435" s="60"/>
      <c r="EF3435" s="60"/>
      <c r="EG3435" s="60"/>
      <c r="EH3435" s="60"/>
      <c r="EI3435" s="60"/>
      <c r="EJ3435" s="60"/>
      <c r="EK3435" s="60"/>
      <c r="EL3435" s="60"/>
      <c r="EM3435" s="60"/>
      <c r="EN3435" s="60"/>
      <c r="EO3435" s="60"/>
      <c r="EP3435" s="60"/>
      <c r="EQ3435" s="60"/>
      <c r="ER3435" s="60"/>
      <c r="ES3435" s="60"/>
      <c r="ET3435" s="60"/>
      <c r="EU3435" s="60"/>
      <c r="EV3435" s="60"/>
      <c r="EW3435" s="60"/>
      <c r="EX3435" s="60"/>
      <c r="EY3435" s="60"/>
      <c r="EZ3435" s="60"/>
      <c r="FA3435" s="60"/>
      <c r="FB3435" s="60"/>
    </row>
    <row r="3436" spans="22:158" x14ac:dyDescent="0.25">
      <c r="W3436" s="33"/>
      <c r="X3436" s="33"/>
      <c r="AH3436" s="38">
        <v>100</v>
      </c>
      <c r="AI3436" s="38">
        <v>110</v>
      </c>
      <c r="AJ3436" s="38">
        <v>13050</v>
      </c>
      <c r="AK3436" s="38">
        <v>30</v>
      </c>
      <c r="AL3436" s="38">
        <v>3630058</v>
      </c>
      <c r="AM3436" s="61" t="s">
        <v>1816</v>
      </c>
      <c r="AN3436" s="61" t="s">
        <v>1696</v>
      </c>
      <c r="AO3436" s="61" t="s">
        <v>5103</v>
      </c>
      <c r="AP3436" s="61" t="s">
        <v>5036</v>
      </c>
      <c r="AQ3436" s="61" t="s">
        <v>5222</v>
      </c>
      <c r="AR3436" s="28">
        <v>46121.7</v>
      </c>
      <c r="AS3436" s="28">
        <v>0</v>
      </c>
      <c r="AT3436" s="28">
        <v>0</v>
      </c>
      <c r="AU3436" s="62"/>
      <c r="BU3436" s="34"/>
      <c r="BW3436" s="71">
        <v>11550</v>
      </c>
      <c r="BX3436" s="36">
        <v>91</v>
      </c>
      <c r="BY3436" s="37" t="s">
        <v>1918</v>
      </c>
      <c r="BZ3436" s="37" t="s">
        <v>1816</v>
      </c>
      <c r="CC3436" t="s">
        <v>1681</v>
      </c>
      <c r="CD3436" t="s">
        <v>1681</v>
      </c>
      <c r="CE3436">
        <v>27</v>
      </c>
      <c r="CF3436">
        <v>1</v>
      </c>
      <c r="DV3436" s="31" t="s">
        <v>2624</v>
      </c>
      <c r="DW3436" s="31" t="s">
        <v>2626</v>
      </c>
      <c r="DX3436" s="63"/>
      <c r="DY3436" s="63"/>
      <c r="DZ3436" s="63"/>
      <c r="EA3436" s="167"/>
      <c r="EB3436" s="60"/>
      <c r="EC3436" s="60"/>
      <c r="ED3436" s="60"/>
      <c r="EE3436" s="60"/>
      <c r="EF3436" s="60"/>
      <c r="EG3436" s="60"/>
      <c r="EH3436" s="60"/>
      <c r="EI3436" s="60"/>
      <c r="EJ3436" s="60"/>
      <c r="EK3436" s="60"/>
      <c r="EL3436" s="60"/>
      <c r="EM3436" s="60"/>
      <c r="EN3436" s="60"/>
      <c r="EO3436" s="60"/>
      <c r="EP3436" s="60"/>
      <c r="EQ3436" s="60"/>
      <c r="ER3436" s="60"/>
      <c r="ES3436" s="60"/>
      <c r="ET3436" s="60"/>
      <c r="EU3436" s="60"/>
      <c r="EV3436" s="60"/>
      <c r="EW3436" s="60"/>
      <c r="EX3436" s="60"/>
      <c r="EY3436" s="60"/>
      <c r="EZ3436" s="60"/>
      <c r="FA3436" s="60"/>
      <c r="FB3436" s="60"/>
    </row>
    <row r="3437" spans="22:158" x14ac:dyDescent="0.25">
      <c r="W3437" s="33"/>
      <c r="X3437" s="33"/>
      <c r="AH3437" s="38">
        <v>100</v>
      </c>
      <c r="AI3437" s="38">
        <v>110</v>
      </c>
      <c r="AJ3437" s="38">
        <v>13400</v>
      </c>
      <c r="AK3437" s="38">
        <v>30</v>
      </c>
      <c r="AL3437" s="38">
        <v>3630058</v>
      </c>
      <c r="AM3437" s="61" t="s">
        <v>1816</v>
      </c>
      <c r="AN3437" s="61" t="s">
        <v>1696</v>
      </c>
      <c r="AO3437" s="61" t="s">
        <v>5111</v>
      </c>
      <c r="AP3437" s="61" t="s">
        <v>5036</v>
      </c>
      <c r="AQ3437" s="61" t="s">
        <v>5222</v>
      </c>
      <c r="AR3437" s="28">
        <v>42046.400000000001</v>
      </c>
      <c r="AS3437" s="28">
        <v>0</v>
      </c>
      <c r="AT3437" s="28">
        <v>0</v>
      </c>
      <c r="AU3437" s="62"/>
      <c r="BU3437" s="34"/>
      <c r="BW3437" s="71">
        <v>11600</v>
      </c>
      <c r="BX3437" s="36">
        <v>91</v>
      </c>
      <c r="BY3437" s="37" t="s">
        <v>1918</v>
      </c>
      <c r="BZ3437" s="37" t="s">
        <v>1816</v>
      </c>
      <c r="CC3437" t="s">
        <v>1681</v>
      </c>
      <c r="CD3437" t="s">
        <v>1681</v>
      </c>
      <c r="CE3437">
        <v>1825422</v>
      </c>
      <c r="CF3437">
        <v>336</v>
      </c>
      <c r="DV3437" s="31" t="s">
        <v>2624</v>
      </c>
      <c r="DW3437" s="31" t="s">
        <v>2626</v>
      </c>
      <c r="DX3437" s="63"/>
      <c r="DY3437" s="63"/>
      <c r="DZ3437" s="63"/>
      <c r="EA3437" s="167"/>
      <c r="EB3437" s="60"/>
      <c r="EC3437" s="60"/>
      <c r="ED3437" s="60"/>
      <c r="EE3437" s="60"/>
      <c r="EF3437" s="60"/>
      <c r="EG3437" s="60"/>
      <c r="EH3437" s="60"/>
      <c r="EI3437" s="60"/>
      <c r="EJ3437" s="60"/>
      <c r="EK3437" s="60"/>
      <c r="EL3437" s="60"/>
      <c r="EM3437" s="60"/>
      <c r="EN3437" s="60"/>
      <c r="EO3437" s="60"/>
      <c r="EP3437" s="60"/>
      <c r="EQ3437" s="60"/>
      <c r="ER3437" s="60"/>
      <c r="ES3437" s="60"/>
      <c r="ET3437" s="60"/>
      <c r="EU3437" s="60"/>
      <c r="EV3437" s="60"/>
      <c r="EW3437" s="60"/>
      <c r="EX3437" s="60"/>
      <c r="EY3437" s="60"/>
      <c r="EZ3437" s="60"/>
      <c r="FA3437" s="60"/>
      <c r="FB3437" s="60"/>
    </row>
    <row r="3438" spans="22:158" x14ac:dyDescent="0.25">
      <c r="W3438" s="33"/>
      <c r="X3438" s="33"/>
      <c r="AH3438" s="38">
        <v>100</v>
      </c>
      <c r="AI3438" s="38">
        <v>110</v>
      </c>
      <c r="AJ3438" s="38">
        <v>14650</v>
      </c>
      <c r="AK3438" s="38">
        <v>30</v>
      </c>
      <c r="AL3438" s="38">
        <v>3630058</v>
      </c>
      <c r="AM3438" s="61" t="s">
        <v>1816</v>
      </c>
      <c r="AN3438" s="61" t="s">
        <v>1696</v>
      </c>
      <c r="AO3438" s="61" t="s">
        <v>1581</v>
      </c>
      <c r="AP3438" s="61" t="s">
        <v>5036</v>
      </c>
      <c r="AQ3438" s="61" t="s">
        <v>5222</v>
      </c>
      <c r="AR3438" s="28">
        <v>4919.2</v>
      </c>
      <c r="AS3438" s="28">
        <v>14001</v>
      </c>
      <c r="AT3438" s="28">
        <v>0</v>
      </c>
      <c r="AU3438" s="62"/>
      <c r="BU3438" s="34"/>
      <c r="BW3438" s="71">
        <v>11700</v>
      </c>
      <c r="BX3438" s="36">
        <v>91</v>
      </c>
      <c r="BY3438" s="37" t="s">
        <v>1918</v>
      </c>
      <c r="BZ3438" s="37" t="s">
        <v>1816</v>
      </c>
      <c r="CC3438" t="s">
        <v>1681</v>
      </c>
      <c r="CD3438" t="s">
        <v>1681</v>
      </c>
      <c r="CE3438">
        <v>5359555</v>
      </c>
      <c r="CF3438">
        <v>164</v>
      </c>
      <c r="DV3438" s="31" t="s">
        <v>2624</v>
      </c>
      <c r="DW3438" s="31" t="s">
        <v>2626</v>
      </c>
      <c r="DX3438" s="63"/>
      <c r="DY3438" s="63"/>
      <c r="DZ3438" s="63"/>
      <c r="EA3438" s="167"/>
      <c r="EB3438" s="60"/>
      <c r="EC3438" s="60"/>
      <c r="ED3438" s="60"/>
      <c r="EE3438" s="60"/>
      <c r="EF3438" s="60"/>
      <c r="EG3438" s="60"/>
      <c r="EH3438" s="60"/>
      <c r="EI3438" s="60"/>
      <c r="EJ3438" s="60"/>
      <c r="EK3438" s="60"/>
      <c r="EL3438" s="60"/>
      <c r="EM3438" s="60"/>
      <c r="EN3438" s="60"/>
      <c r="EO3438" s="60"/>
      <c r="EP3438" s="60"/>
      <c r="EQ3438" s="60"/>
      <c r="ER3438" s="60"/>
      <c r="ES3438" s="60"/>
      <c r="ET3438" s="60"/>
      <c r="EU3438" s="60"/>
      <c r="EV3438" s="60"/>
      <c r="EW3438" s="60"/>
      <c r="EX3438" s="60"/>
      <c r="EY3438" s="60"/>
      <c r="EZ3438" s="60"/>
      <c r="FA3438" s="60"/>
      <c r="FB3438" s="60"/>
    </row>
    <row r="3439" spans="22:158" x14ac:dyDescent="0.25">
      <c r="W3439" s="33"/>
      <c r="X3439" s="33"/>
      <c r="AH3439" s="38">
        <v>100</v>
      </c>
      <c r="AI3439" s="38">
        <v>110</v>
      </c>
      <c r="AJ3439" s="38">
        <v>15050</v>
      </c>
      <c r="AK3439" s="38">
        <v>30</v>
      </c>
      <c r="AL3439" s="38">
        <v>3630058</v>
      </c>
      <c r="AM3439" s="61" t="s">
        <v>1816</v>
      </c>
      <c r="AN3439" s="61" t="s">
        <v>1696</v>
      </c>
      <c r="AO3439" s="61" t="s">
        <v>1591</v>
      </c>
      <c r="AP3439" s="61" t="s">
        <v>5036</v>
      </c>
      <c r="AQ3439" s="61" t="s">
        <v>5222</v>
      </c>
      <c r="AR3439" s="28">
        <v>0</v>
      </c>
      <c r="AS3439" s="28">
        <v>1320</v>
      </c>
      <c r="AT3439" s="28">
        <v>0</v>
      </c>
      <c r="AU3439" s="62"/>
      <c r="BU3439" s="34"/>
      <c r="BW3439" s="71">
        <v>11720</v>
      </c>
      <c r="BX3439" s="36">
        <v>91</v>
      </c>
      <c r="BY3439" s="37" t="s">
        <v>1918</v>
      </c>
      <c r="BZ3439" s="37" t="s">
        <v>1816</v>
      </c>
      <c r="CC3439" t="s">
        <v>1681</v>
      </c>
      <c r="CD3439" t="s">
        <v>1681</v>
      </c>
      <c r="CE3439">
        <v>30942</v>
      </c>
      <c r="CF3439">
        <v>355</v>
      </c>
      <c r="DV3439" s="31" t="s">
        <v>2624</v>
      </c>
      <c r="DW3439" s="31" t="s">
        <v>2626</v>
      </c>
      <c r="DX3439" s="63"/>
      <c r="DY3439" s="63"/>
      <c r="DZ3439" s="63"/>
      <c r="EA3439" s="167"/>
      <c r="EB3439" s="60"/>
      <c r="EC3439" s="60"/>
      <c r="ED3439" s="60"/>
      <c r="EE3439" s="60"/>
      <c r="EF3439" s="60"/>
      <c r="EG3439" s="60"/>
      <c r="EH3439" s="60"/>
      <c r="EI3439" s="60"/>
      <c r="EJ3439" s="60"/>
      <c r="EK3439" s="60"/>
      <c r="EL3439" s="60"/>
      <c r="EM3439" s="60"/>
      <c r="EN3439" s="60"/>
      <c r="EO3439" s="60"/>
      <c r="EP3439" s="60"/>
      <c r="EQ3439" s="60"/>
      <c r="ER3439" s="60"/>
      <c r="ES3439" s="60"/>
      <c r="ET3439" s="60"/>
      <c r="EU3439" s="60"/>
      <c r="EV3439" s="60"/>
      <c r="EW3439" s="60"/>
      <c r="EX3439" s="60"/>
      <c r="EY3439" s="60"/>
      <c r="EZ3439" s="60"/>
      <c r="FA3439" s="60"/>
      <c r="FB3439" s="60"/>
    </row>
    <row r="3440" spans="22:158" x14ac:dyDescent="0.25">
      <c r="V3440" s="1"/>
      <c r="W3440" s="33"/>
      <c r="X3440" s="33"/>
      <c r="AH3440" s="38">
        <v>100</v>
      </c>
      <c r="AI3440" s="38">
        <v>110</v>
      </c>
      <c r="AJ3440" s="38">
        <v>15650</v>
      </c>
      <c r="AK3440" s="38">
        <v>30</v>
      </c>
      <c r="AL3440" s="38">
        <v>3630058</v>
      </c>
      <c r="AM3440" s="61" t="s">
        <v>1816</v>
      </c>
      <c r="AN3440" s="61" t="s">
        <v>1696</v>
      </c>
      <c r="AO3440" s="61" t="s">
        <v>1604</v>
      </c>
      <c r="AP3440" s="61" t="s">
        <v>5036</v>
      </c>
      <c r="AQ3440" s="61" t="s">
        <v>5222</v>
      </c>
      <c r="AR3440" s="28">
        <v>0</v>
      </c>
      <c r="AS3440" s="28">
        <v>0</v>
      </c>
      <c r="AT3440" s="28">
        <v>15458</v>
      </c>
      <c r="AU3440" s="62"/>
      <c r="BU3440" s="34"/>
      <c r="BW3440" s="71">
        <v>11730</v>
      </c>
      <c r="BX3440" s="36">
        <v>91</v>
      </c>
      <c r="BY3440" s="37" t="s">
        <v>1918</v>
      </c>
      <c r="BZ3440" s="37" t="s">
        <v>1816</v>
      </c>
      <c r="CC3440" t="s">
        <v>1681</v>
      </c>
      <c r="CD3440" t="s">
        <v>1681</v>
      </c>
      <c r="CE3440">
        <v>400703</v>
      </c>
      <c r="CF3440">
        <v>953</v>
      </c>
      <c r="DV3440" s="31" t="s">
        <v>2624</v>
      </c>
      <c r="DW3440" s="31" t="s">
        <v>2626</v>
      </c>
      <c r="DX3440" s="63"/>
      <c r="DY3440" s="63"/>
      <c r="DZ3440" s="63"/>
      <c r="EA3440" s="167"/>
      <c r="EB3440" s="60"/>
      <c r="EC3440" s="60"/>
      <c r="ED3440" s="60"/>
      <c r="EE3440" s="60"/>
      <c r="EF3440" s="60"/>
      <c r="EG3440" s="60"/>
      <c r="EH3440" s="60"/>
      <c r="EI3440" s="60"/>
      <c r="EJ3440" s="60"/>
      <c r="EK3440" s="60"/>
      <c r="EL3440" s="60"/>
      <c r="EM3440" s="60"/>
      <c r="EN3440" s="60"/>
      <c r="EO3440" s="60"/>
      <c r="EP3440" s="60"/>
      <c r="EQ3440" s="60"/>
      <c r="ER3440" s="60"/>
      <c r="ES3440" s="60"/>
      <c r="ET3440" s="60"/>
      <c r="EU3440" s="60"/>
      <c r="EV3440" s="60"/>
      <c r="EW3440" s="60"/>
      <c r="EX3440" s="60"/>
      <c r="EY3440" s="60"/>
      <c r="EZ3440" s="60"/>
      <c r="FA3440" s="60"/>
      <c r="FB3440" s="60"/>
    </row>
    <row r="3441" spans="22:158" x14ac:dyDescent="0.25">
      <c r="W3441" s="33"/>
      <c r="X3441" s="33"/>
      <c r="AH3441" s="38">
        <v>100</v>
      </c>
      <c r="AI3441" s="38">
        <v>110</v>
      </c>
      <c r="AJ3441" s="38">
        <v>15900</v>
      </c>
      <c r="AK3441" s="38">
        <v>30</v>
      </c>
      <c r="AL3441" s="38">
        <v>3630058</v>
      </c>
      <c r="AM3441" s="61" t="s">
        <v>1816</v>
      </c>
      <c r="AN3441" s="61" t="s">
        <v>1696</v>
      </c>
      <c r="AO3441" s="61" t="s">
        <v>1609</v>
      </c>
      <c r="AP3441" s="61" t="s">
        <v>5036</v>
      </c>
      <c r="AQ3441" s="61" t="s">
        <v>5222</v>
      </c>
      <c r="AR3441" s="28">
        <v>24412.3</v>
      </c>
      <c r="AS3441" s="28">
        <v>8354</v>
      </c>
      <c r="AT3441" s="28">
        <v>0</v>
      </c>
      <c r="AU3441" s="62"/>
      <c r="BU3441" s="34"/>
      <c r="BW3441" s="71">
        <v>11750</v>
      </c>
      <c r="BX3441" s="36">
        <v>91</v>
      </c>
      <c r="BY3441" s="37" t="s">
        <v>1918</v>
      </c>
      <c r="BZ3441" s="37" t="s">
        <v>1816</v>
      </c>
      <c r="CC3441" t="s">
        <v>1681</v>
      </c>
      <c r="CD3441" t="s">
        <v>1681</v>
      </c>
      <c r="CE3441">
        <v>3500905</v>
      </c>
      <c r="CF3441">
        <v>208</v>
      </c>
      <c r="DV3441" s="31" t="s">
        <v>2624</v>
      </c>
      <c r="DW3441" s="31" t="s">
        <v>2626</v>
      </c>
      <c r="DX3441" s="63"/>
      <c r="DY3441" s="63"/>
      <c r="DZ3441" s="63"/>
      <c r="EA3441" s="167"/>
      <c r="EB3441" s="60"/>
      <c r="EC3441" s="60"/>
      <c r="ED3441" s="60"/>
      <c r="EE3441" s="60"/>
      <c r="EF3441" s="60"/>
      <c r="EG3441" s="60"/>
      <c r="EH3441" s="60"/>
      <c r="EI3441" s="60"/>
      <c r="EJ3441" s="60"/>
      <c r="EK3441" s="60"/>
      <c r="EL3441" s="60"/>
      <c r="EM3441" s="60"/>
      <c r="EN3441" s="60"/>
      <c r="EO3441" s="60"/>
      <c r="EP3441" s="60"/>
      <c r="EQ3441" s="60"/>
      <c r="ER3441" s="60"/>
      <c r="ES3441" s="60"/>
      <c r="ET3441" s="60"/>
      <c r="EU3441" s="60"/>
      <c r="EV3441" s="60"/>
      <c r="EW3441" s="60"/>
      <c r="EX3441" s="60"/>
      <c r="EY3441" s="60"/>
      <c r="EZ3441" s="60"/>
      <c r="FA3441" s="60"/>
      <c r="FB3441" s="60"/>
    </row>
    <row r="3442" spans="22:158" x14ac:dyDescent="0.25">
      <c r="W3442" s="33"/>
      <c r="X3442" s="33"/>
      <c r="AH3442" s="38">
        <v>100</v>
      </c>
      <c r="AI3442" s="38">
        <v>110</v>
      </c>
      <c r="AJ3442" s="38">
        <v>16400</v>
      </c>
      <c r="AK3442" s="38">
        <v>30</v>
      </c>
      <c r="AL3442" s="38">
        <v>3630058</v>
      </c>
      <c r="AM3442" s="61" t="s">
        <v>1816</v>
      </c>
      <c r="AN3442" s="61" t="s">
        <v>1696</v>
      </c>
      <c r="AO3442" s="61" t="s">
        <v>1620</v>
      </c>
      <c r="AP3442" s="61" t="s">
        <v>5036</v>
      </c>
      <c r="AQ3442" s="61" t="s">
        <v>5222</v>
      </c>
      <c r="AR3442" s="28">
        <v>53707.1</v>
      </c>
      <c r="AS3442" s="28">
        <v>0</v>
      </c>
      <c r="AT3442" s="28">
        <v>108206</v>
      </c>
      <c r="AU3442" s="62"/>
      <c r="BU3442" s="34"/>
      <c r="BW3442" s="71">
        <v>11800</v>
      </c>
      <c r="BX3442" s="36">
        <v>91</v>
      </c>
      <c r="BY3442" s="37" t="s">
        <v>1918</v>
      </c>
      <c r="BZ3442" s="37" t="s">
        <v>1816</v>
      </c>
      <c r="CC3442" t="s">
        <v>1681</v>
      </c>
      <c r="CD3442" t="s">
        <v>1681</v>
      </c>
      <c r="CE3442">
        <v>20220</v>
      </c>
      <c r="CF3442">
        <v>443</v>
      </c>
      <c r="DV3442" s="31" t="s">
        <v>2624</v>
      </c>
      <c r="DW3442" s="31" t="s">
        <v>2626</v>
      </c>
      <c r="DX3442" s="63"/>
      <c r="DY3442" s="63"/>
      <c r="DZ3442" s="63"/>
      <c r="EA3442" s="167"/>
      <c r="EB3442" s="60"/>
      <c r="EC3442" s="60"/>
      <c r="ED3442" s="60"/>
      <c r="EE3442" s="60"/>
      <c r="EF3442" s="60"/>
      <c r="EG3442" s="60"/>
      <c r="EH3442" s="60"/>
      <c r="EI3442" s="60"/>
      <c r="EJ3442" s="60"/>
      <c r="EK3442" s="60"/>
      <c r="EL3442" s="60"/>
      <c r="EM3442" s="60"/>
      <c r="EN3442" s="60"/>
      <c r="EO3442" s="60"/>
      <c r="EP3442" s="60"/>
      <c r="EQ3442" s="60"/>
      <c r="ER3442" s="60"/>
      <c r="ES3442" s="60"/>
      <c r="ET3442" s="60"/>
      <c r="EU3442" s="60"/>
      <c r="EV3442" s="60"/>
      <c r="EW3442" s="60"/>
      <c r="EX3442" s="60"/>
      <c r="EY3442" s="60"/>
      <c r="EZ3442" s="60"/>
      <c r="FA3442" s="60"/>
      <c r="FB3442" s="60"/>
    </row>
    <row r="3443" spans="22:158" x14ac:dyDescent="0.25">
      <c r="W3443" s="33"/>
      <c r="X3443" s="33"/>
      <c r="AH3443" s="38">
        <v>100</v>
      </c>
      <c r="AI3443" s="38">
        <v>110</v>
      </c>
      <c r="AJ3443" s="38">
        <v>17000</v>
      </c>
      <c r="AK3443" s="38">
        <v>30</v>
      </c>
      <c r="AL3443" s="38">
        <v>3630058</v>
      </c>
      <c r="AM3443" s="61" t="s">
        <v>1816</v>
      </c>
      <c r="AN3443" s="61" t="s">
        <v>1696</v>
      </c>
      <c r="AO3443" s="61" t="s">
        <v>1633</v>
      </c>
      <c r="AP3443" s="61" t="s">
        <v>5036</v>
      </c>
      <c r="AQ3443" s="61" t="s">
        <v>5222</v>
      </c>
      <c r="AR3443" s="28">
        <v>49191.7</v>
      </c>
      <c r="AS3443" s="28">
        <v>67857</v>
      </c>
      <c r="AT3443" s="28">
        <v>507022</v>
      </c>
      <c r="AU3443" s="62"/>
      <c r="BU3443" s="34"/>
      <c r="BW3443" s="71">
        <v>11860</v>
      </c>
      <c r="BX3443" s="36">
        <v>91</v>
      </c>
      <c r="BY3443" s="37" t="s">
        <v>1918</v>
      </c>
      <c r="BZ3443" s="37" t="s">
        <v>1816</v>
      </c>
      <c r="CC3443" t="s">
        <v>1681</v>
      </c>
      <c r="CD3443" t="s">
        <v>1681</v>
      </c>
      <c r="CE3443">
        <v>786185</v>
      </c>
      <c r="CF3443">
        <v>405</v>
      </c>
      <c r="DV3443" s="31" t="s">
        <v>2624</v>
      </c>
      <c r="DW3443" s="31" t="s">
        <v>2626</v>
      </c>
      <c r="DX3443" s="63"/>
      <c r="DY3443" s="63"/>
      <c r="DZ3443" s="63"/>
      <c r="EA3443" s="167"/>
      <c r="EB3443" s="60"/>
      <c r="EC3443" s="60"/>
      <c r="ED3443" s="60"/>
      <c r="EE3443" s="60"/>
      <c r="EF3443" s="60"/>
      <c r="EG3443" s="60"/>
      <c r="EH3443" s="60"/>
      <c r="EI3443" s="60"/>
      <c r="EJ3443" s="60"/>
      <c r="EK3443" s="60"/>
      <c r="EL3443" s="60"/>
      <c r="EM3443" s="60"/>
      <c r="EN3443" s="60"/>
      <c r="EO3443" s="60"/>
      <c r="EP3443" s="60"/>
      <c r="EQ3443" s="60"/>
      <c r="ER3443" s="60"/>
      <c r="ES3443" s="60"/>
      <c r="ET3443" s="60"/>
      <c r="EU3443" s="60"/>
      <c r="EV3443" s="60"/>
      <c r="EW3443" s="60"/>
      <c r="EX3443" s="60"/>
      <c r="EY3443" s="60"/>
      <c r="EZ3443" s="60"/>
      <c r="FA3443" s="60"/>
      <c r="FB3443" s="60"/>
    </row>
    <row r="3444" spans="22:158" x14ac:dyDescent="0.25">
      <c r="V3444" s="1"/>
      <c r="W3444" s="33"/>
      <c r="X3444" s="33"/>
      <c r="AH3444" s="38">
        <v>100</v>
      </c>
      <c r="AI3444" s="38">
        <v>110</v>
      </c>
      <c r="AJ3444" s="38">
        <v>17620</v>
      </c>
      <c r="AK3444" s="38">
        <v>30</v>
      </c>
      <c r="AL3444" s="38">
        <v>3630058</v>
      </c>
      <c r="AM3444" s="61" t="s">
        <v>1816</v>
      </c>
      <c r="AN3444" s="61" t="s">
        <v>1696</v>
      </c>
      <c r="AO3444" s="61" t="s">
        <v>1646</v>
      </c>
      <c r="AP3444" s="61" t="s">
        <v>5036</v>
      </c>
      <c r="AQ3444" s="61" t="s">
        <v>5222</v>
      </c>
      <c r="AR3444" s="28">
        <v>49425.5</v>
      </c>
      <c r="AS3444" s="28">
        <v>0</v>
      </c>
      <c r="AT3444" s="28">
        <v>0</v>
      </c>
      <c r="AU3444" s="62"/>
      <c r="BU3444" s="34"/>
      <c r="BW3444" s="71">
        <v>12000</v>
      </c>
      <c r="BX3444" s="36">
        <v>91</v>
      </c>
      <c r="BY3444" s="37" t="s">
        <v>1918</v>
      </c>
      <c r="BZ3444" s="37" t="s">
        <v>1816</v>
      </c>
      <c r="CC3444" t="s">
        <v>1681</v>
      </c>
      <c r="CD3444" t="s">
        <v>1681</v>
      </c>
      <c r="CE3444">
        <v>241755</v>
      </c>
      <c r="CF3444">
        <v>290</v>
      </c>
      <c r="DV3444" s="31" t="s">
        <v>2624</v>
      </c>
      <c r="DW3444" s="31" t="s">
        <v>2626</v>
      </c>
      <c r="DX3444" s="63"/>
      <c r="DY3444" s="63"/>
      <c r="DZ3444" s="63"/>
      <c r="EA3444" s="167"/>
      <c r="EB3444" s="60"/>
      <c r="EC3444" s="60"/>
      <c r="ED3444" s="60"/>
      <c r="EE3444" s="60"/>
      <c r="EF3444" s="60"/>
      <c r="EG3444" s="60"/>
      <c r="EH3444" s="60"/>
      <c r="EI3444" s="60"/>
      <c r="EJ3444" s="60"/>
      <c r="EK3444" s="60"/>
      <c r="EL3444" s="60"/>
      <c r="EM3444" s="60"/>
      <c r="EN3444" s="60"/>
      <c r="EO3444" s="60"/>
      <c r="EP3444" s="60"/>
      <c r="EQ3444" s="60"/>
      <c r="ER3444" s="60"/>
      <c r="ES3444" s="60"/>
      <c r="ET3444" s="60"/>
      <c r="EU3444" s="60"/>
      <c r="EV3444" s="60"/>
      <c r="EW3444" s="60"/>
      <c r="EX3444" s="60"/>
      <c r="EY3444" s="60"/>
      <c r="EZ3444" s="60"/>
      <c r="FA3444" s="60"/>
      <c r="FB3444" s="60"/>
    </row>
    <row r="3445" spans="22:158" x14ac:dyDescent="0.25">
      <c r="W3445" s="33"/>
      <c r="X3445" s="33"/>
      <c r="AH3445" s="38">
        <v>100</v>
      </c>
      <c r="AI3445" s="38">
        <v>115</v>
      </c>
      <c r="AJ3445" s="38">
        <v>16900</v>
      </c>
      <c r="AK3445" s="38">
        <v>30</v>
      </c>
      <c r="AL3445" s="38">
        <v>3630058</v>
      </c>
      <c r="AM3445" s="61" t="s">
        <v>1816</v>
      </c>
      <c r="AN3445" s="61" t="s">
        <v>1697</v>
      </c>
      <c r="AO3445" s="61" t="s">
        <v>1631</v>
      </c>
      <c r="AP3445" s="61" t="s">
        <v>5036</v>
      </c>
      <c r="AQ3445" s="61" t="s">
        <v>5222</v>
      </c>
      <c r="AR3445" s="28">
        <v>115174.6</v>
      </c>
      <c r="AS3445" s="28">
        <v>0</v>
      </c>
      <c r="AT3445" s="28">
        <v>0</v>
      </c>
      <c r="AU3445" s="62"/>
      <c r="BU3445" s="34"/>
      <c r="BW3445" s="71">
        <v>12050</v>
      </c>
      <c r="BX3445" s="36">
        <v>91</v>
      </c>
      <c r="BY3445" s="37" t="s">
        <v>1918</v>
      </c>
      <c r="BZ3445" s="37" t="s">
        <v>1816</v>
      </c>
      <c r="CC3445" t="s">
        <v>1681</v>
      </c>
      <c r="CD3445" t="s">
        <v>1681</v>
      </c>
      <c r="CE3445">
        <v>242665</v>
      </c>
      <c r="CF3445">
        <v>303</v>
      </c>
      <c r="DV3445" s="31" t="s">
        <v>2624</v>
      </c>
      <c r="DW3445" s="31" t="s">
        <v>2627</v>
      </c>
      <c r="DX3445" s="63"/>
      <c r="DY3445" s="63"/>
      <c r="DZ3445" s="63"/>
      <c r="EA3445" s="167"/>
      <c r="EB3445" s="60"/>
      <c r="EC3445" s="60"/>
      <c r="ED3445" s="60"/>
      <c r="EE3445" s="60"/>
      <c r="EF3445" s="60"/>
      <c r="EG3445" s="60"/>
      <c r="EH3445" s="60"/>
      <c r="EI3445" s="60"/>
      <c r="EJ3445" s="60"/>
      <c r="EK3445" s="60"/>
      <c r="EL3445" s="60"/>
      <c r="EM3445" s="60"/>
      <c r="EN3445" s="60"/>
      <c r="EO3445" s="60"/>
      <c r="EP3445" s="60"/>
      <c r="EQ3445" s="60"/>
      <c r="ER3445" s="60"/>
      <c r="ES3445" s="60"/>
      <c r="ET3445" s="60"/>
      <c r="EU3445" s="60"/>
      <c r="EV3445" s="60"/>
      <c r="EW3445" s="60"/>
      <c r="EX3445" s="60"/>
      <c r="EY3445" s="60"/>
      <c r="EZ3445" s="60"/>
      <c r="FA3445" s="60"/>
      <c r="FB3445" s="60"/>
    </row>
    <row r="3446" spans="22:158" x14ac:dyDescent="0.25">
      <c r="W3446" s="33"/>
      <c r="X3446" s="33"/>
      <c r="AH3446" s="38">
        <v>100</v>
      </c>
      <c r="AI3446" s="38">
        <v>115</v>
      </c>
      <c r="AJ3446" s="38">
        <v>16950</v>
      </c>
      <c r="AK3446" s="38">
        <v>30</v>
      </c>
      <c r="AL3446" s="38">
        <v>3630058</v>
      </c>
      <c r="AM3446" s="61" t="s">
        <v>1816</v>
      </c>
      <c r="AN3446" s="61" t="s">
        <v>1697</v>
      </c>
      <c r="AO3446" s="61" t="s">
        <v>1632</v>
      </c>
      <c r="AP3446" s="61" t="s">
        <v>5036</v>
      </c>
      <c r="AQ3446" s="61" t="s">
        <v>5222</v>
      </c>
      <c r="AR3446" s="28">
        <v>0</v>
      </c>
      <c r="AS3446" s="28">
        <v>51256</v>
      </c>
      <c r="AT3446" s="28">
        <v>57195</v>
      </c>
      <c r="AU3446" s="62"/>
      <c r="BU3446" s="34"/>
      <c r="BW3446" s="71">
        <v>12150</v>
      </c>
      <c r="BX3446" s="36">
        <v>91</v>
      </c>
      <c r="BY3446" s="37" t="s">
        <v>1918</v>
      </c>
      <c r="BZ3446" s="37" t="s">
        <v>1816</v>
      </c>
      <c r="CC3446" t="s">
        <v>1681</v>
      </c>
      <c r="CD3446" t="s">
        <v>1681</v>
      </c>
      <c r="CE3446">
        <v>897408</v>
      </c>
      <c r="CF3446">
        <v>358</v>
      </c>
      <c r="DV3446" s="31" t="s">
        <v>2624</v>
      </c>
      <c r="DW3446" s="31" t="s">
        <v>2627</v>
      </c>
      <c r="DX3446" s="63"/>
      <c r="DY3446" s="63"/>
      <c r="DZ3446" s="63"/>
      <c r="EA3446" s="167"/>
      <c r="EB3446" s="60"/>
      <c r="EC3446" s="60"/>
      <c r="ED3446" s="60"/>
      <c r="EE3446" s="60"/>
      <c r="EF3446" s="60"/>
      <c r="EG3446" s="60"/>
      <c r="EH3446" s="60"/>
      <c r="EI3446" s="60"/>
      <c r="EJ3446" s="60"/>
      <c r="EK3446" s="60"/>
      <c r="EL3446" s="60"/>
      <c r="EM3446" s="60"/>
      <c r="EN3446" s="60"/>
      <c r="EO3446" s="60"/>
      <c r="EP3446" s="60"/>
      <c r="EQ3446" s="60"/>
      <c r="ER3446" s="60"/>
      <c r="ES3446" s="60"/>
      <c r="ET3446" s="60"/>
      <c r="EU3446" s="60"/>
      <c r="EV3446" s="60"/>
      <c r="EW3446" s="60"/>
      <c r="EX3446" s="60"/>
      <c r="EY3446" s="60"/>
      <c r="EZ3446" s="60"/>
      <c r="FA3446" s="60"/>
      <c r="FB3446" s="60"/>
    </row>
    <row r="3447" spans="22:158" x14ac:dyDescent="0.25">
      <c r="W3447" s="33"/>
      <c r="X3447" s="33"/>
      <c r="AH3447" s="38">
        <v>100</v>
      </c>
      <c r="AI3447" s="38">
        <v>115</v>
      </c>
      <c r="AJ3447" s="38">
        <v>18350</v>
      </c>
      <c r="AK3447" s="38">
        <v>30</v>
      </c>
      <c r="AL3447" s="38">
        <v>3630058</v>
      </c>
      <c r="AM3447" s="61" t="s">
        <v>1816</v>
      </c>
      <c r="AN3447" s="61" t="s">
        <v>1697</v>
      </c>
      <c r="AO3447" s="61" t="s">
        <v>1663</v>
      </c>
      <c r="AP3447" s="61" t="s">
        <v>5036</v>
      </c>
      <c r="AQ3447" s="61" t="s">
        <v>5222</v>
      </c>
      <c r="AR3447" s="28">
        <v>472987.7</v>
      </c>
      <c r="AS3447" s="28">
        <v>1486</v>
      </c>
      <c r="AT3447" s="28">
        <v>0</v>
      </c>
      <c r="AU3447" s="62"/>
      <c r="BU3447" s="34"/>
      <c r="BW3447" s="71">
        <v>12200</v>
      </c>
      <c r="BX3447" s="36">
        <v>91</v>
      </c>
      <c r="BY3447" s="37" t="s">
        <v>1918</v>
      </c>
      <c r="BZ3447" s="37" t="s">
        <v>1816</v>
      </c>
      <c r="CC3447" t="s">
        <v>1681</v>
      </c>
      <c r="CD3447" t="s">
        <v>1681</v>
      </c>
      <c r="CE3447">
        <v>135850</v>
      </c>
      <c r="CF3447">
        <v>199</v>
      </c>
      <c r="DV3447" s="31" t="s">
        <v>2624</v>
      </c>
      <c r="DW3447" s="31" t="s">
        <v>2627</v>
      </c>
      <c r="DX3447" s="63"/>
      <c r="DY3447" s="63"/>
      <c r="DZ3447" s="63"/>
      <c r="EA3447" s="167"/>
      <c r="EB3447" s="60"/>
      <c r="EC3447" s="60"/>
      <c r="ED3447" s="60"/>
      <c r="EE3447" s="60"/>
      <c r="EF3447" s="60"/>
      <c r="EG3447" s="60"/>
      <c r="EH3447" s="60"/>
      <c r="EI3447" s="60"/>
      <c r="EJ3447" s="60"/>
      <c r="EK3447" s="60"/>
      <c r="EL3447" s="60"/>
      <c r="EM3447" s="60"/>
      <c r="EN3447" s="60"/>
      <c r="EO3447" s="60"/>
      <c r="EP3447" s="60"/>
      <c r="EQ3447" s="60"/>
      <c r="ER3447" s="60"/>
      <c r="ES3447" s="60"/>
      <c r="ET3447" s="60"/>
      <c r="EU3447" s="60"/>
      <c r="EV3447" s="60"/>
      <c r="EW3447" s="60"/>
      <c r="EX3447" s="60"/>
      <c r="EY3447" s="60"/>
      <c r="EZ3447" s="60"/>
      <c r="FA3447" s="60"/>
      <c r="FB3447" s="60"/>
    </row>
    <row r="3448" spans="22:158" x14ac:dyDescent="0.25">
      <c r="V3448" s="1"/>
      <c r="W3448" s="33"/>
      <c r="X3448" s="33"/>
      <c r="AH3448" s="38">
        <v>100</v>
      </c>
      <c r="AI3448" s="38">
        <v>115</v>
      </c>
      <c r="AJ3448" s="38">
        <v>18450</v>
      </c>
      <c r="AK3448" s="38">
        <v>30</v>
      </c>
      <c r="AL3448" s="38">
        <v>3630058</v>
      </c>
      <c r="AM3448" s="61" t="s">
        <v>1816</v>
      </c>
      <c r="AN3448" s="61" t="s">
        <v>1697</v>
      </c>
      <c r="AO3448" s="61" t="s">
        <v>1665</v>
      </c>
      <c r="AP3448" s="61" t="s">
        <v>5036</v>
      </c>
      <c r="AQ3448" s="61" t="s">
        <v>5222</v>
      </c>
      <c r="AR3448" s="28">
        <v>0</v>
      </c>
      <c r="AS3448" s="28">
        <v>3373</v>
      </c>
      <c r="AT3448" s="28">
        <v>20095</v>
      </c>
      <c r="AU3448" s="62"/>
      <c r="BU3448" s="34"/>
      <c r="BW3448" s="71">
        <v>12300</v>
      </c>
      <c r="BX3448" s="36">
        <v>91</v>
      </c>
      <c r="BY3448" s="37" t="s">
        <v>1918</v>
      </c>
      <c r="BZ3448" s="37" t="s">
        <v>1816</v>
      </c>
      <c r="CC3448" t="s">
        <v>1681</v>
      </c>
      <c r="CD3448" t="s">
        <v>1681</v>
      </c>
      <c r="CE3448">
        <v>215488</v>
      </c>
      <c r="CF3448">
        <v>274</v>
      </c>
      <c r="DV3448" s="31" t="s">
        <v>2624</v>
      </c>
      <c r="DW3448" s="31" t="s">
        <v>2627</v>
      </c>
      <c r="DX3448" s="63"/>
      <c r="DY3448" s="63"/>
      <c r="DZ3448" s="63"/>
      <c r="EA3448" s="167"/>
      <c r="EB3448" s="60"/>
      <c r="EC3448" s="60"/>
      <c r="ED3448" s="60"/>
      <c r="EE3448" s="60"/>
      <c r="EF3448" s="60"/>
      <c r="EG3448" s="60"/>
      <c r="EH3448" s="60"/>
      <c r="EI3448" s="60"/>
      <c r="EJ3448" s="60"/>
      <c r="EK3448" s="60"/>
      <c r="EL3448" s="60"/>
      <c r="EM3448" s="60"/>
      <c r="EN3448" s="60"/>
      <c r="EO3448" s="60"/>
      <c r="EP3448" s="60"/>
      <c r="EQ3448" s="60"/>
      <c r="ER3448" s="60"/>
      <c r="ES3448" s="60"/>
      <c r="ET3448" s="60"/>
      <c r="EU3448" s="60"/>
      <c r="EV3448" s="60"/>
      <c r="EW3448" s="60"/>
      <c r="EX3448" s="60"/>
      <c r="EY3448" s="60"/>
      <c r="EZ3448" s="60"/>
      <c r="FA3448" s="60"/>
      <c r="FB3448" s="60"/>
    </row>
    <row r="3449" spans="22:158" x14ac:dyDescent="0.25">
      <c r="W3449" s="33"/>
      <c r="X3449" s="33"/>
      <c r="AH3449" s="38">
        <v>100</v>
      </c>
      <c r="AI3449" s="38">
        <v>120</v>
      </c>
      <c r="AJ3449" s="38">
        <v>10250</v>
      </c>
      <c r="AK3449" s="38">
        <v>30</v>
      </c>
      <c r="AL3449" s="38">
        <v>3630058</v>
      </c>
      <c r="AM3449" s="61" t="s">
        <v>1816</v>
      </c>
      <c r="AN3449" s="61" t="s">
        <v>1689</v>
      </c>
      <c r="AO3449" s="61" t="s">
        <v>5048</v>
      </c>
      <c r="AP3449" s="61" t="s">
        <v>5036</v>
      </c>
      <c r="AQ3449" s="61" t="s">
        <v>5222</v>
      </c>
      <c r="AR3449" s="28">
        <v>671224</v>
      </c>
      <c r="AS3449" s="28">
        <v>29990</v>
      </c>
      <c r="AT3449" s="28">
        <v>37099</v>
      </c>
      <c r="AU3449" s="62"/>
      <c r="BU3449" s="34"/>
      <c r="BW3449" s="71">
        <v>12350</v>
      </c>
      <c r="BX3449" s="36">
        <v>91</v>
      </c>
      <c r="BY3449" s="37" t="s">
        <v>1918</v>
      </c>
      <c r="BZ3449" s="37" t="s">
        <v>1816</v>
      </c>
      <c r="CC3449" t="s">
        <v>1681</v>
      </c>
      <c r="CD3449" t="s">
        <v>1681</v>
      </c>
      <c r="CE3449">
        <v>219891</v>
      </c>
      <c r="CF3449">
        <v>613</v>
      </c>
      <c r="DV3449" s="31" t="s">
        <v>2624</v>
      </c>
      <c r="DW3449" s="31" t="s">
        <v>2628</v>
      </c>
      <c r="DX3449" s="63"/>
      <c r="DY3449" s="63"/>
      <c r="DZ3449" s="63"/>
      <c r="EA3449" s="167"/>
      <c r="EB3449" s="60"/>
      <c r="EC3449" s="60"/>
      <c r="ED3449" s="60"/>
      <c r="EE3449" s="60"/>
      <c r="EF3449" s="60"/>
      <c r="EG3449" s="60"/>
      <c r="EH3449" s="60"/>
      <c r="EI3449" s="60"/>
      <c r="EJ3449" s="60"/>
      <c r="EK3449" s="60"/>
      <c r="EL3449" s="60"/>
      <c r="EM3449" s="60"/>
      <c r="EN3449" s="60"/>
      <c r="EO3449" s="60"/>
      <c r="EP3449" s="60"/>
      <c r="EQ3449" s="60"/>
      <c r="ER3449" s="60"/>
      <c r="ES3449" s="60"/>
      <c r="ET3449" s="60"/>
      <c r="EU3449" s="60"/>
      <c r="EV3449" s="60"/>
      <c r="EW3449" s="60"/>
      <c r="EX3449" s="60"/>
      <c r="EY3449" s="60"/>
      <c r="EZ3449" s="60"/>
      <c r="FA3449" s="60"/>
      <c r="FB3449" s="60"/>
    </row>
    <row r="3450" spans="22:158" x14ac:dyDescent="0.25">
      <c r="W3450" s="33"/>
      <c r="X3450" s="33"/>
      <c r="AH3450" s="38">
        <v>100</v>
      </c>
      <c r="AI3450" s="38">
        <v>120</v>
      </c>
      <c r="AJ3450" s="38">
        <v>11350</v>
      </c>
      <c r="AK3450" s="38">
        <v>30</v>
      </c>
      <c r="AL3450" s="38">
        <v>3630058</v>
      </c>
      <c r="AM3450" s="61" t="s">
        <v>1816</v>
      </c>
      <c r="AN3450" s="61" t="s">
        <v>1689</v>
      </c>
      <c r="AO3450" s="61" t="s">
        <v>5070</v>
      </c>
      <c r="AP3450" s="61" t="s">
        <v>5036</v>
      </c>
      <c r="AQ3450" s="61" t="s">
        <v>5222</v>
      </c>
      <c r="AR3450" s="28">
        <v>592702.1</v>
      </c>
      <c r="AS3450" s="28">
        <v>153222</v>
      </c>
      <c r="AT3450" s="28">
        <v>94294</v>
      </c>
      <c r="AU3450" s="62"/>
      <c r="BU3450" s="34"/>
      <c r="BW3450" s="71">
        <v>12500</v>
      </c>
      <c r="BX3450" s="36">
        <v>91</v>
      </c>
      <c r="BY3450" s="37" t="s">
        <v>1918</v>
      </c>
      <c r="BZ3450" s="37" t="s">
        <v>1816</v>
      </c>
      <c r="CC3450" t="s">
        <v>1681</v>
      </c>
      <c r="CD3450" t="s">
        <v>1681</v>
      </c>
      <c r="CE3450">
        <v>7909</v>
      </c>
      <c r="CF3450">
        <v>29</v>
      </c>
      <c r="DV3450" s="31" t="s">
        <v>2624</v>
      </c>
      <c r="DW3450" s="31" t="s">
        <v>2628</v>
      </c>
      <c r="DX3450" s="63"/>
      <c r="DY3450" s="63"/>
      <c r="DZ3450" s="63"/>
      <c r="EA3450" s="167"/>
      <c r="EB3450" s="60"/>
      <c r="EC3450" s="60"/>
      <c r="ED3450" s="60"/>
      <c r="EE3450" s="60"/>
      <c r="EF3450" s="60"/>
      <c r="EG3450" s="60"/>
      <c r="EH3450" s="60"/>
      <c r="EI3450" s="60"/>
      <c r="EJ3450" s="60"/>
      <c r="EK3450" s="60"/>
      <c r="EL3450" s="60"/>
      <c r="EM3450" s="60"/>
      <c r="EN3450" s="60"/>
      <c r="EO3450" s="60"/>
      <c r="EP3450" s="60"/>
      <c r="EQ3450" s="60"/>
      <c r="ER3450" s="60"/>
      <c r="ES3450" s="60"/>
      <c r="ET3450" s="60"/>
      <c r="EU3450" s="60"/>
      <c r="EV3450" s="60"/>
      <c r="EW3450" s="60"/>
      <c r="EX3450" s="60"/>
      <c r="EY3450" s="60"/>
      <c r="EZ3450" s="60"/>
      <c r="FA3450" s="60"/>
      <c r="FB3450" s="60"/>
    </row>
    <row r="3451" spans="22:158" x14ac:dyDescent="0.25">
      <c r="W3451" s="33"/>
      <c r="X3451" s="33"/>
      <c r="AH3451" s="38">
        <v>100</v>
      </c>
      <c r="AI3451" s="38">
        <v>120</v>
      </c>
      <c r="AJ3451" s="38">
        <v>14550</v>
      </c>
      <c r="AK3451" s="38">
        <v>30</v>
      </c>
      <c r="AL3451" s="38">
        <v>3630058</v>
      </c>
      <c r="AM3451" s="61" t="s">
        <v>1816</v>
      </c>
      <c r="AN3451" s="61" t="s">
        <v>1689</v>
      </c>
      <c r="AO3451" s="61" t="s">
        <v>1579</v>
      </c>
      <c r="AP3451" s="61" t="s">
        <v>5036</v>
      </c>
      <c r="AQ3451" s="61" t="s">
        <v>5222</v>
      </c>
      <c r="AR3451" s="28">
        <v>202127.1</v>
      </c>
      <c r="AS3451" s="28">
        <v>2201857</v>
      </c>
      <c r="AT3451" s="28">
        <v>55649</v>
      </c>
      <c r="AU3451" s="62"/>
      <c r="BU3451" s="34"/>
      <c r="BW3451" s="71">
        <v>12600</v>
      </c>
      <c r="BX3451" s="36">
        <v>91</v>
      </c>
      <c r="BY3451" s="37" t="s">
        <v>1918</v>
      </c>
      <c r="BZ3451" s="37" t="s">
        <v>1816</v>
      </c>
      <c r="CC3451" t="s">
        <v>1681</v>
      </c>
      <c r="CD3451" t="s">
        <v>1681</v>
      </c>
      <c r="CE3451">
        <v>210305</v>
      </c>
      <c r="CF3451">
        <v>421</v>
      </c>
      <c r="DV3451" s="31" t="s">
        <v>2624</v>
      </c>
      <c r="DW3451" s="31" t="s">
        <v>2628</v>
      </c>
      <c r="DX3451" s="63"/>
      <c r="DY3451" s="63"/>
      <c r="DZ3451" s="63"/>
      <c r="EA3451" s="167"/>
      <c r="EB3451" s="60"/>
      <c r="EC3451" s="60"/>
      <c r="ED3451" s="60"/>
      <c r="EE3451" s="60"/>
      <c r="EF3451" s="60"/>
      <c r="EG3451" s="60"/>
      <c r="EH3451" s="60"/>
      <c r="EI3451" s="60"/>
      <c r="EJ3451" s="60"/>
      <c r="EK3451" s="60"/>
      <c r="EL3451" s="60"/>
      <c r="EM3451" s="60"/>
      <c r="EN3451" s="60"/>
      <c r="EO3451" s="60"/>
      <c r="EP3451" s="60"/>
      <c r="EQ3451" s="60"/>
      <c r="ER3451" s="60"/>
      <c r="ES3451" s="60"/>
      <c r="ET3451" s="60"/>
      <c r="EU3451" s="60"/>
      <c r="EV3451" s="60"/>
      <c r="EW3451" s="60"/>
      <c r="EX3451" s="60"/>
      <c r="EY3451" s="60"/>
      <c r="EZ3451" s="60"/>
      <c r="FA3451" s="60"/>
      <c r="FB3451" s="60"/>
    </row>
    <row r="3452" spans="22:158" x14ac:dyDescent="0.25">
      <c r="W3452" s="33"/>
      <c r="X3452" s="33"/>
      <c r="AH3452" s="38">
        <v>100</v>
      </c>
      <c r="AI3452" s="38">
        <v>120</v>
      </c>
      <c r="AJ3452" s="38">
        <v>14850</v>
      </c>
      <c r="AK3452" s="38">
        <v>30</v>
      </c>
      <c r="AL3452" s="38">
        <v>3630058</v>
      </c>
      <c r="AM3452" s="61" t="s">
        <v>1816</v>
      </c>
      <c r="AN3452" s="61" t="s">
        <v>1689</v>
      </c>
      <c r="AO3452" s="61" t="s">
        <v>1585</v>
      </c>
      <c r="AP3452" s="61" t="s">
        <v>5036</v>
      </c>
      <c r="AQ3452" s="61" t="s">
        <v>5222</v>
      </c>
      <c r="AR3452" s="28">
        <v>489017.8</v>
      </c>
      <c r="AS3452" s="28">
        <v>26846</v>
      </c>
      <c r="AT3452" s="28">
        <v>208683</v>
      </c>
      <c r="AU3452" s="62"/>
      <c r="BU3452" s="34"/>
      <c r="BW3452" s="71">
        <v>12700</v>
      </c>
      <c r="BX3452" s="36">
        <v>91</v>
      </c>
      <c r="BY3452" s="37" t="s">
        <v>1918</v>
      </c>
      <c r="BZ3452" s="37" t="s">
        <v>1816</v>
      </c>
      <c r="CC3452" t="s">
        <v>1681</v>
      </c>
      <c r="CD3452" t="s">
        <v>1681</v>
      </c>
      <c r="CE3452">
        <v>122564</v>
      </c>
      <c r="CF3452">
        <v>480</v>
      </c>
      <c r="DV3452" s="31" t="s">
        <v>2624</v>
      </c>
      <c r="DW3452" s="31" t="s">
        <v>2628</v>
      </c>
      <c r="DX3452" s="63"/>
      <c r="DY3452" s="63"/>
      <c r="DZ3452" s="63"/>
      <c r="EA3452" s="167"/>
      <c r="EB3452" s="60"/>
      <c r="EC3452" s="60"/>
      <c r="ED3452" s="60"/>
      <c r="EE3452" s="60"/>
      <c r="EF3452" s="60"/>
      <c r="EG3452" s="60"/>
      <c r="EH3452" s="60"/>
      <c r="EI3452" s="60"/>
      <c r="EJ3452" s="60"/>
      <c r="EK3452" s="60"/>
      <c r="EL3452" s="60"/>
      <c r="EM3452" s="60"/>
      <c r="EN3452" s="60"/>
      <c r="EO3452" s="60"/>
      <c r="EP3452" s="60"/>
      <c r="EQ3452" s="60"/>
      <c r="ER3452" s="60"/>
      <c r="ES3452" s="60"/>
      <c r="ET3452" s="60"/>
      <c r="EU3452" s="60"/>
      <c r="EV3452" s="60"/>
      <c r="EW3452" s="60"/>
      <c r="EX3452" s="60"/>
      <c r="EY3452" s="60"/>
      <c r="EZ3452" s="60"/>
      <c r="FA3452" s="60"/>
      <c r="FB3452" s="60"/>
    </row>
    <row r="3453" spans="22:158" x14ac:dyDescent="0.25">
      <c r="W3453" s="33"/>
      <c r="X3453" s="33"/>
      <c r="AH3453" s="38">
        <v>100</v>
      </c>
      <c r="AI3453" s="38">
        <v>120</v>
      </c>
      <c r="AJ3453" s="38">
        <v>16610</v>
      </c>
      <c r="AK3453" s="38">
        <v>30</v>
      </c>
      <c r="AL3453" s="38">
        <v>3630058</v>
      </c>
      <c r="AM3453" s="61" t="s">
        <v>1816</v>
      </c>
      <c r="AN3453" s="61" t="s">
        <v>1689</v>
      </c>
      <c r="AO3453" s="61" t="s">
        <v>1625</v>
      </c>
      <c r="AP3453" s="61" t="s">
        <v>5036</v>
      </c>
      <c r="AQ3453" s="61" t="s">
        <v>5222</v>
      </c>
      <c r="AR3453" s="28">
        <v>1779139</v>
      </c>
      <c r="AS3453" s="28">
        <v>6532</v>
      </c>
      <c r="AT3453" s="28">
        <v>40191</v>
      </c>
      <c r="AU3453" s="62"/>
      <c r="BU3453" s="34"/>
      <c r="BW3453" s="71">
        <v>12750</v>
      </c>
      <c r="BX3453" s="36">
        <v>91</v>
      </c>
      <c r="BY3453" s="37" t="s">
        <v>1918</v>
      </c>
      <c r="BZ3453" s="37" t="s">
        <v>1816</v>
      </c>
      <c r="CC3453" t="s">
        <v>1681</v>
      </c>
      <c r="CD3453" t="s">
        <v>1681</v>
      </c>
      <c r="CE3453">
        <v>34840</v>
      </c>
      <c r="CF3453">
        <v>168</v>
      </c>
      <c r="DV3453" s="31" t="s">
        <v>2624</v>
      </c>
      <c r="DW3453" s="31" t="s">
        <v>2628</v>
      </c>
      <c r="DX3453" s="63"/>
      <c r="DY3453" s="63"/>
      <c r="DZ3453" s="63"/>
      <c r="EA3453" s="167"/>
      <c r="EB3453" s="60"/>
      <c r="EC3453" s="60"/>
      <c r="ED3453" s="60"/>
      <c r="EE3453" s="60"/>
      <c r="EF3453" s="60"/>
      <c r="EG3453" s="60"/>
      <c r="EH3453" s="60"/>
      <c r="EI3453" s="60"/>
      <c r="EJ3453" s="60"/>
      <c r="EK3453" s="60"/>
      <c r="EL3453" s="60"/>
      <c r="EM3453" s="60"/>
      <c r="EN3453" s="60"/>
      <c r="EO3453" s="60"/>
      <c r="EP3453" s="60"/>
      <c r="EQ3453" s="60"/>
      <c r="ER3453" s="60"/>
      <c r="ES3453" s="60"/>
      <c r="ET3453" s="60"/>
      <c r="EU3453" s="60"/>
      <c r="EV3453" s="60"/>
      <c r="EW3453" s="60"/>
      <c r="EX3453" s="60"/>
      <c r="EY3453" s="60"/>
      <c r="EZ3453" s="60"/>
      <c r="FA3453" s="60"/>
      <c r="FB3453" s="60"/>
    </row>
    <row r="3454" spans="22:158" x14ac:dyDescent="0.25">
      <c r="W3454" s="33"/>
      <c r="X3454" s="33"/>
      <c r="AH3454" s="38">
        <v>100</v>
      </c>
      <c r="AI3454" s="38">
        <v>120</v>
      </c>
      <c r="AJ3454" s="38">
        <v>17550</v>
      </c>
      <c r="AK3454" s="38">
        <v>30</v>
      </c>
      <c r="AL3454" s="38">
        <v>3630058</v>
      </c>
      <c r="AM3454" s="61" t="s">
        <v>1816</v>
      </c>
      <c r="AN3454" s="61" t="s">
        <v>1689</v>
      </c>
      <c r="AO3454" s="61" t="s">
        <v>1645</v>
      </c>
      <c r="AP3454" s="61" t="s">
        <v>5036</v>
      </c>
      <c r="AQ3454" s="61" t="s">
        <v>5222</v>
      </c>
      <c r="AR3454" s="28">
        <v>5885266.0999999996</v>
      </c>
      <c r="AS3454" s="28">
        <v>152943</v>
      </c>
      <c r="AT3454" s="28">
        <v>2954024</v>
      </c>
      <c r="AU3454" s="62"/>
      <c r="BU3454" s="34"/>
      <c r="BW3454" s="71">
        <v>12850</v>
      </c>
      <c r="BX3454" s="36">
        <v>91</v>
      </c>
      <c r="BY3454" s="37" t="s">
        <v>1918</v>
      </c>
      <c r="BZ3454" s="37" t="s">
        <v>1816</v>
      </c>
      <c r="CC3454" t="s">
        <v>1681</v>
      </c>
      <c r="CD3454" t="s">
        <v>1681</v>
      </c>
      <c r="CE3454">
        <v>691</v>
      </c>
      <c r="CF3454">
        <v>89</v>
      </c>
      <c r="DV3454" s="31" t="s">
        <v>2624</v>
      </c>
      <c r="DW3454" s="31" t="s">
        <v>2628</v>
      </c>
      <c r="DX3454" s="63"/>
      <c r="DY3454" s="63"/>
      <c r="DZ3454" s="63"/>
      <c r="EA3454" s="167"/>
      <c r="EB3454" s="60"/>
      <c r="EC3454" s="60"/>
      <c r="ED3454" s="60"/>
      <c r="EE3454" s="60"/>
      <c r="EF3454" s="60"/>
      <c r="EG3454" s="60"/>
      <c r="EH3454" s="60"/>
      <c r="EI3454" s="60"/>
      <c r="EJ3454" s="60"/>
      <c r="EK3454" s="60"/>
      <c r="EL3454" s="60"/>
      <c r="EM3454" s="60"/>
      <c r="EN3454" s="60"/>
      <c r="EO3454" s="60"/>
      <c r="EP3454" s="60"/>
      <c r="EQ3454" s="60"/>
      <c r="ER3454" s="60"/>
      <c r="ES3454" s="60"/>
      <c r="ET3454" s="60"/>
      <c r="EU3454" s="60"/>
      <c r="EV3454" s="60"/>
      <c r="EW3454" s="60"/>
      <c r="EX3454" s="60"/>
      <c r="EY3454" s="60"/>
      <c r="EZ3454" s="60"/>
      <c r="FA3454" s="60"/>
      <c r="FB3454" s="60"/>
    </row>
    <row r="3455" spans="22:158" x14ac:dyDescent="0.25">
      <c r="W3455" s="33"/>
      <c r="X3455" s="33"/>
      <c r="AH3455" s="38">
        <v>100</v>
      </c>
      <c r="AI3455" s="38">
        <v>125</v>
      </c>
      <c r="AJ3455" s="38">
        <v>10600</v>
      </c>
      <c r="AK3455" s="38">
        <v>30</v>
      </c>
      <c r="AL3455" s="38">
        <v>3630058</v>
      </c>
      <c r="AM3455" s="61" t="s">
        <v>1816</v>
      </c>
      <c r="AN3455" s="61" t="s">
        <v>1692</v>
      </c>
      <c r="AO3455" s="61" t="s">
        <v>5055</v>
      </c>
      <c r="AP3455" s="61" t="s">
        <v>5036</v>
      </c>
      <c r="AQ3455" s="61" t="s">
        <v>5222</v>
      </c>
      <c r="AR3455" s="28">
        <v>212351.2</v>
      </c>
      <c r="AS3455" s="28">
        <v>0</v>
      </c>
      <c r="AT3455" s="28">
        <v>94294</v>
      </c>
      <c r="AU3455" s="62"/>
      <c r="BU3455" s="34"/>
      <c r="BW3455" s="71">
        <v>12900</v>
      </c>
      <c r="BX3455" s="36">
        <v>91</v>
      </c>
      <c r="BY3455" s="37" t="s">
        <v>1918</v>
      </c>
      <c r="BZ3455" s="37" t="s">
        <v>1816</v>
      </c>
      <c r="CC3455" t="s">
        <v>1681</v>
      </c>
      <c r="CD3455" t="s">
        <v>1681</v>
      </c>
      <c r="CE3455">
        <v>410853</v>
      </c>
      <c r="CF3455">
        <v>505</v>
      </c>
      <c r="DV3455" s="31" t="s">
        <v>2624</v>
      </c>
      <c r="DW3455" s="31" t="s">
        <v>2629</v>
      </c>
      <c r="DX3455" s="63"/>
      <c r="DY3455" s="63"/>
      <c r="DZ3455" s="63"/>
      <c r="EA3455" s="167"/>
      <c r="EB3455" s="60"/>
      <c r="EC3455" s="60"/>
      <c r="ED3455" s="60"/>
      <c r="EE3455" s="60"/>
      <c r="EF3455" s="60"/>
      <c r="EG3455" s="60"/>
      <c r="EH3455" s="60"/>
      <c r="EI3455" s="60"/>
      <c r="EJ3455" s="60"/>
      <c r="EK3455" s="60"/>
      <c r="EL3455" s="60"/>
      <c r="EM3455" s="60"/>
      <c r="EN3455" s="60"/>
      <c r="EO3455" s="60"/>
      <c r="EP3455" s="60"/>
      <c r="EQ3455" s="60"/>
      <c r="ER3455" s="60"/>
      <c r="ES3455" s="60"/>
      <c r="ET3455" s="60"/>
      <c r="EU3455" s="60"/>
      <c r="EV3455" s="60"/>
      <c r="EW3455" s="60"/>
      <c r="EX3455" s="60"/>
      <c r="EY3455" s="60"/>
      <c r="EZ3455" s="60"/>
      <c r="FA3455" s="60"/>
      <c r="FB3455" s="60"/>
    </row>
    <row r="3456" spans="22:158" x14ac:dyDescent="0.25">
      <c r="W3456" s="33"/>
      <c r="X3456" s="33"/>
      <c r="AH3456" s="38">
        <v>100</v>
      </c>
      <c r="AI3456" s="38">
        <v>125</v>
      </c>
      <c r="AJ3456" s="38">
        <v>11730</v>
      </c>
      <c r="AK3456" s="38">
        <v>30</v>
      </c>
      <c r="AL3456" s="38">
        <v>3630058</v>
      </c>
      <c r="AM3456" s="61" t="s">
        <v>1816</v>
      </c>
      <c r="AN3456" s="61" t="s">
        <v>1692</v>
      </c>
      <c r="AO3456" s="61" t="s">
        <v>5079</v>
      </c>
      <c r="AP3456" s="61" t="s">
        <v>5036</v>
      </c>
      <c r="AQ3456" s="61" t="s">
        <v>5222</v>
      </c>
      <c r="AR3456" s="28">
        <v>663981.1</v>
      </c>
      <c r="AS3456" s="28">
        <v>17538</v>
      </c>
      <c r="AT3456" s="28">
        <v>0</v>
      </c>
      <c r="AU3456" s="62"/>
      <c r="BU3456" s="34"/>
      <c r="BW3456" s="71">
        <v>12950</v>
      </c>
      <c r="BX3456" s="36">
        <v>91</v>
      </c>
      <c r="BY3456" s="37" t="s">
        <v>1918</v>
      </c>
      <c r="BZ3456" s="37" t="s">
        <v>1816</v>
      </c>
      <c r="CC3456" t="s">
        <v>1681</v>
      </c>
      <c r="CD3456" t="s">
        <v>1681</v>
      </c>
      <c r="CE3456">
        <v>409890</v>
      </c>
      <c r="CF3456">
        <v>399</v>
      </c>
      <c r="DV3456" s="31" t="s">
        <v>2624</v>
      </c>
      <c r="DW3456" s="31" t="s">
        <v>2629</v>
      </c>
      <c r="DX3456" s="63"/>
      <c r="DY3456" s="63"/>
      <c r="DZ3456" s="63"/>
      <c r="EA3456" s="167"/>
      <c r="EB3456" s="60"/>
      <c r="EC3456" s="60"/>
      <c r="ED3456" s="60"/>
      <c r="EE3456" s="60"/>
      <c r="EF3456" s="60"/>
      <c r="EG3456" s="60"/>
      <c r="EH3456" s="60"/>
      <c r="EI3456" s="60"/>
      <c r="EJ3456" s="60"/>
      <c r="EK3456" s="60"/>
      <c r="EL3456" s="60"/>
      <c r="EM3456" s="60"/>
      <c r="EN3456" s="60"/>
      <c r="EO3456" s="60"/>
      <c r="EP3456" s="60"/>
      <c r="EQ3456" s="60"/>
      <c r="ER3456" s="60"/>
      <c r="ES3456" s="60"/>
      <c r="ET3456" s="60"/>
      <c r="EU3456" s="60"/>
      <c r="EV3456" s="60"/>
      <c r="EW3456" s="60"/>
      <c r="EX3456" s="60"/>
      <c r="EY3456" s="60"/>
      <c r="EZ3456" s="60"/>
      <c r="FA3456" s="60"/>
      <c r="FB3456" s="60"/>
    </row>
    <row r="3457" spans="22:158" x14ac:dyDescent="0.25">
      <c r="W3457" s="33"/>
      <c r="X3457" s="33"/>
      <c r="AH3457" s="38">
        <v>100</v>
      </c>
      <c r="AI3457" s="38">
        <v>125</v>
      </c>
      <c r="AJ3457" s="38">
        <v>11800</v>
      </c>
      <c r="AK3457" s="38">
        <v>30</v>
      </c>
      <c r="AL3457" s="38">
        <v>3630058</v>
      </c>
      <c r="AM3457" s="61" t="s">
        <v>1816</v>
      </c>
      <c r="AN3457" s="61" t="s">
        <v>1692</v>
      </c>
      <c r="AO3457" s="61" t="s">
        <v>5081</v>
      </c>
      <c r="AP3457" s="61" t="s">
        <v>5036</v>
      </c>
      <c r="AQ3457" s="61" t="s">
        <v>5222</v>
      </c>
      <c r="AR3457" s="28">
        <v>1422927.1</v>
      </c>
      <c r="AS3457" s="28">
        <v>15284</v>
      </c>
      <c r="AT3457" s="28">
        <v>18550</v>
      </c>
      <c r="AU3457" s="62"/>
      <c r="BU3457" s="34"/>
      <c r="BW3457" s="71">
        <v>13010</v>
      </c>
      <c r="BX3457" s="36">
        <v>91</v>
      </c>
      <c r="BY3457" s="37" t="s">
        <v>1918</v>
      </c>
      <c r="BZ3457" s="37" t="s">
        <v>1816</v>
      </c>
      <c r="CC3457" t="s">
        <v>1681</v>
      </c>
      <c r="CD3457" t="s">
        <v>1681</v>
      </c>
      <c r="CE3457">
        <v>374911</v>
      </c>
      <c r="CF3457">
        <v>529</v>
      </c>
      <c r="DV3457" s="31" t="s">
        <v>2624</v>
      </c>
      <c r="DW3457" s="31" t="s">
        <v>2629</v>
      </c>
      <c r="DX3457" s="63"/>
      <c r="DY3457" s="63"/>
      <c r="DZ3457" s="63"/>
      <c r="EA3457" s="167"/>
      <c r="EB3457" s="60"/>
      <c r="EC3457" s="60"/>
      <c r="ED3457" s="60"/>
      <c r="EE3457" s="60"/>
      <c r="EF3457" s="60"/>
      <c r="EG3457" s="60"/>
      <c r="EH3457" s="60"/>
      <c r="EI3457" s="60"/>
      <c r="EJ3457" s="60"/>
      <c r="EK3457" s="60"/>
      <c r="EL3457" s="60"/>
      <c r="EM3457" s="60"/>
      <c r="EN3457" s="60"/>
      <c r="EO3457" s="60"/>
      <c r="EP3457" s="60"/>
      <c r="EQ3457" s="60"/>
      <c r="ER3457" s="60"/>
      <c r="ES3457" s="60"/>
      <c r="ET3457" s="60"/>
      <c r="EU3457" s="60"/>
      <c r="EV3457" s="60"/>
      <c r="EW3457" s="60"/>
      <c r="EX3457" s="60"/>
      <c r="EY3457" s="60"/>
      <c r="EZ3457" s="60"/>
      <c r="FA3457" s="60"/>
      <c r="FB3457" s="60"/>
    </row>
    <row r="3458" spans="22:158" x14ac:dyDescent="0.25">
      <c r="W3458" s="33"/>
      <c r="X3458" s="33"/>
      <c r="AH3458" s="38">
        <v>100</v>
      </c>
      <c r="AI3458" s="38">
        <v>125</v>
      </c>
      <c r="AJ3458" s="38">
        <v>13350</v>
      </c>
      <c r="AK3458" s="38">
        <v>30</v>
      </c>
      <c r="AL3458" s="38">
        <v>3630058</v>
      </c>
      <c r="AM3458" s="61" t="s">
        <v>1816</v>
      </c>
      <c r="AN3458" s="61" t="s">
        <v>1692</v>
      </c>
      <c r="AO3458" s="61" t="s">
        <v>5109</v>
      </c>
      <c r="AP3458" s="61" t="s">
        <v>5036</v>
      </c>
      <c r="AQ3458" s="61" t="s">
        <v>5222</v>
      </c>
      <c r="AR3458" s="28">
        <v>76490.2</v>
      </c>
      <c r="AS3458" s="28">
        <v>17374</v>
      </c>
      <c r="AT3458" s="28">
        <v>18550</v>
      </c>
      <c r="AU3458" s="62"/>
      <c r="BU3458" s="34"/>
      <c r="BW3458" s="71">
        <v>13050</v>
      </c>
      <c r="BX3458" s="36">
        <v>91</v>
      </c>
      <c r="BY3458" s="37" t="s">
        <v>1918</v>
      </c>
      <c r="BZ3458" s="37" t="s">
        <v>1816</v>
      </c>
      <c r="CC3458" t="s">
        <v>1681</v>
      </c>
      <c r="CD3458" t="s">
        <v>1681</v>
      </c>
      <c r="CE3458">
        <v>152346</v>
      </c>
      <c r="CF3458">
        <v>376</v>
      </c>
      <c r="DV3458" s="31" t="s">
        <v>2624</v>
      </c>
      <c r="DW3458" s="31" t="s">
        <v>2629</v>
      </c>
      <c r="DX3458" s="63"/>
      <c r="DY3458" s="63"/>
      <c r="DZ3458" s="63"/>
      <c r="EA3458" s="167"/>
      <c r="EB3458" s="60"/>
      <c r="EC3458" s="60"/>
      <c r="ED3458" s="60"/>
      <c r="EE3458" s="60"/>
      <c r="EF3458" s="60"/>
      <c r="EG3458" s="60"/>
      <c r="EH3458" s="60"/>
      <c r="EI3458" s="60"/>
      <c r="EJ3458" s="60"/>
      <c r="EK3458" s="60"/>
      <c r="EL3458" s="60"/>
      <c r="EM3458" s="60"/>
      <c r="EN3458" s="60"/>
      <c r="EO3458" s="60"/>
      <c r="EP3458" s="60"/>
      <c r="EQ3458" s="60"/>
      <c r="ER3458" s="60"/>
      <c r="ES3458" s="60"/>
      <c r="ET3458" s="60"/>
      <c r="EU3458" s="60"/>
      <c r="EV3458" s="60"/>
      <c r="EW3458" s="60"/>
      <c r="EX3458" s="60"/>
      <c r="EY3458" s="60"/>
      <c r="EZ3458" s="60"/>
      <c r="FA3458" s="60"/>
      <c r="FB3458" s="60"/>
    </row>
    <row r="3459" spans="22:158" x14ac:dyDescent="0.25">
      <c r="W3459" s="33"/>
      <c r="X3459" s="33"/>
      <c r="AH3459" s="38">
        <v>100</v>
      </c>
      <c r="AI3459" s="38">
        <v>125</v>
      </c>
      <c r="AJ3459" s="38">
        <v>13750</v>
      </c>
      <c r="AK3459" s="38">
        <v>30</v>
      </c>
      <c r="AL3459" s="38">
        <v>3630058</v>
      </c>
      <c r="AM3459" s="61" t="s">
        <v>1816</v>
      </c>
      <c r="AN3459" s="61" t="s">
        <v>1692</v>
      </c>
      <c r="AO3459" s="61" t="s">
        <v>5119</v>
      </c>
      <c r="AP3459" s="61" t="s">
        <v>5036</v>
      </c>
      <c r="AQ3459" s="61" t="s">
        <v>5222</v>
      </c>
      <c r="AR3459" s="28">
        <v>0</v>
      </c>
      <c r="AS3459" s="28">
        <v>268606</v>
      </c>
      <c r="AT3459" s="28">
        <v>157672</v>
      </c>
      <c r="AU3459" s="62"/>
      <c r="BU3459" s="34"/>
      <c r="BW3459" s="71">
        <v>13100</v>
      </c>
      <c r="BX3459" s="36">
        <v>91</v>
      </c>
      <c r="BY3459" s="37" t="s">
        <v>1918</v>
      </c>
      <c r="BZ3459" s="37" t="s">
        <v>1816</v>
      </c>
      <c r="CC3459" t="s">
        <v>1681</v>
      </c>
      <c r="CD3459" t="s">
        <v>1681</v>
      </c>
      <c r="CE3459">
        <v>6933</v>
      </c>
      <c r="CF3459">
        <v>236</v>
      </c>
      <c r="DV3459" s="31" t="s">
        <v>2624</v>
      </c>
      <c r="DW3459" s="31" t="s">
        <v>2629</v>
      </c>
      <c r="DX3459" s="63"/>
      <c r="DY3459" s="63"/>
      <c r="DZ3459" s="63"/>
      <c r="EA3459" s="167"/>
      <c r="EB3459" s="60"/>
      <c r="EC3459" s="60"/>
      <c r="ED3459" s="60"/>
      <c r="EE3459" s="60"/>
      <c r="EF3459" s="60"/>
      <c r="EG3459" s="60"/>
      <c r="EH3459" s="60"/>
      <c r="EI3459" s="60"/>
      <c r="EJ3459" s="60"/>
      <c r="EK3459" s="60"/>
      <c r="EL3459" s="60"/>
      <c r="EM3459" s="60"/>
      <c r="EN3459" s="60"/>
      <c r="EO3459" s="60"/>
      <c r="EP3459" s="60"/>
      <c r="EQ3459" s="60"/>
      <c r="ER3459" s="60"/>
      <c r="ES3459" s="60"/>
      <c r="ET3459" s="60"/>
      <c r="EU3459" s="60"/>
      <c r="EV3459" s="60"/>
      <c r="EW3459" s="60"/>
      <c r="EX3459" s="60"/>
      <c r="EY3459" s="60"/>
      <c r="EZ3459" s="60"/>
      <c r="FA3459" s="60"/>
      <c r="FB3459" s="60"/>
    </row>
    <row r="3460" spans="22:158" x14ac:dyDescent="0.25">
      <c r="V3460" s="1"/>
      <c r="W3460" s="33"/>
      <c r="X3460" s="33"/>
      <c r="AH3460" s="38">
        <v>100</v>
      </c>
      <c r="AI3460" s="38">
        <v>125</v>
      </c>
      <c r="AJ3460" s="38">
        <v>14350</v>
      </c>
      <c r="AK3460" s="38">
        <v>30</v>
      </c>
      <c r="AL3460" s="38">
        <v>3630058</v>
      </c>
      <c r="AM3460" s="61" t="s">
        <v>1816</v>
      </c>
      <c r="AN3460" s="61" t="s">
        <v>1692</v>
      </c>
      <c r="AO3460" s="61" t="s">
        <v>1575</v>
      </c>
      <c r="AP3460" s="61" t="s">
        <v>5036</v>
      </c>
      <c r="AQ3460" s="61" t="s">
        <v>5222</v>
      </c>
      <c r="AR3460" s="28">
        <v>394991.5</v>
      </c>
      <c r="AS3460" s="28">
        <v>0</v>
      </c>
      <c r="AT3460" s="28">
        <v>0</v>
      </c>
      <c r="AU3460" s="62"/>
      <c r="BU3460" s="34"/>
      <c r="BW3460" s="71">
        <v>13310</v>
      </c>
      <c r="BX3460" s="36">
        <v>91</v>
      </c>
      <c r="BY3460" s="37" t="s">
        <v>1918</v>
      </c>
      <c r="BZ3460" s="37" t="s">
        <v>1816</v>
      </c>
      <c r="CC3460" t="s">
        <v>1681</v>
      </c>
      <c r="CD3460" t="s">
        <v>1681</v>
      </c>
      <c r="CE3460">
        <v>178473</v>
      </c>
      <c r="CF3460">
        <v>375</v>
      </c>
      <c r="DV3460" s="31" t="s">
        <v>2624</v>
      </c>
      <c r="DW3460" s="31" t="s">
        <v>2629</v>
      </c>
      <c r="DX3460" s="63"/>
      <c r="DY3460" s="63"/>
      <c r="DZ3460" s="63"/>
      <c r="EA3460" s="167"/>
      <c r="EB3460" s="60"/>
      <c r="EC3460" s="60"/>
      <c r="ED3460" s="60"/>
      <c r="EE3460" s="60"/>
      <c r="EF3460" s="60"/>
      <c r="EG3460" s="60"/>
      <c r="EH3460" s="60"/>
      <c r="EI3460" s="60"/>
      <c r="EJ3460" s="60"/>
      <c r="EK3460" s="60"/>
      <c r="EL3460" s="60"/>
      <c r="EM3460" s="60"/>
      <c r="EN3460" s="60"/>
      <c r="EO3460" s="60"/>
      <c r="EP3460" s="60"/>
      <c r="EQ3460" s="60"/>
      <c r="ER3460" s="60"/>
      <c r="ES3460" s="60"/>
      <c r="ET3460" s="60"/>
      <c r="EU3460" s="60"/>
      <c r="EV3460" s="60"/>
      <c r="EW3460" s="60"/>
      <c r="EX3460" s="60"/>
      <c r="EY3460" s="60"/>
      <c r="EZ3460" s="60"/>
      <c r="FA3460" s="60"/>
      <c r="FB3460" s="60"/>
    </row>
    <row r="3461" spans="22:158" x14ac:dyDescent="0.25">
      <c r="W3461" s="33"/>
      <c r="X3461" s="33"/>
      <c r="AH3461" s="38">
        <v>100</v>
      </c>
      <c r="AI3461" s="38">
        <v>125</v>
      </c>
      <c r="AJ3461" s="38">
        <v>15000</v>
      </c>
      <c r="AK3461" s="38">
        <v>30</v>
      </c>
      <c r="AL3461" s="38">
        <v>3630058</v>
      </c>
      <c r="AM3461" s="61" t="s">
        <v>1816</v>
      </c>
      <c r="AN3461" s="61" t="s">
        <v>1692</v>
      </c>
      <c r="AO3461" s="61" t="s">
        <v>1590</v>
      </c>
      <c r="AP3461" s="61" t="s">
        <v>5036</v>
      </c>
      <c r="AQ3461" s="61" t="s">
        <v>5222</v>
      </c>
      <c r="AR3461" s="28">
        <v>0</v>
      </c>
      <c r="AS3461" s="28">
        <v>0</v>
      </c>
      <c r="AT3461" s="28">
        <v>15458</v>
      </c>
      <c r="AU3461" s="62"/>
      <c r="BU3461" s="34"/>
      <c r="BW3461" s="71">
        <v>13350</v>
      </c>
      <c r="BX3461" s="36">
        <v>91</v>
      </c>
      <c r="BY3461" s="37" t="s">
        <v>1918</v>
      </c>
      <c r="BZ3461" s="37" t="s">
        <v>1816</v>
      </c>
      <c r="CC3461" t="s">
        <v>1681</v>
      </c>
      <c r="CD3461" t="s">
        <v>1681</v>
      </c>
      <c r="CE3461">
        <v>163304</v>
      </c>
      <c r="CF3461">
        <v>712</v>
      </c>
      <c r="DV3461" s="31" t="s">
        <v>2624</v>
      </c>
      <c r="DW3461" s="31" t="s">
        <v>2629</v>
      </c>
      <c r="DX3461" s="63"/>
      <c r="DY3461" s="63"/>
      <c r="DZ3461" s="63"/>
      <c r="EA3461" s="167"/>
      <c r="EB3461" s="60"/>
      <c r="EC3461" s="60"/>
      <c r="ED3461" s="60"/>
      <c r="EE3461" s="60"/>
      <c r="EF3461" s="60"/>
      <c r="EG3461" s="60"/>
      <c r="EH3461" s="60"/>
      <c r="EI3461" s="60"/>
      <c r="EJ3461" s="60"/>
      <c r="EK3461" s="60"/>
      <c r="EL3461" s="60"/>
      <c r="EM3461" s="60"/>
      <c r="EN3461" s="60"/>
      <c r="EO3461" s="60"/>
      <c r="EP3461" s="60"/>
      <c r="EQ3461" s="60"/>
      <c r="ER3461" s="60"/>
      <c r="ES3461" s="60"/>
      <c r="ET3461" s="60"/>
      <c r="EU3461" s="60"/>
      <c r="EV3461" s="60"/>
      <c r="EW3461" s="60"/>
      <c r="EX3461" s="60"/>
      <c r="EY3461" s="60"/>
      <c r="EZ3461" s="60"/>
      <c r="FA3461" s="60"/>
      <c r="FB3461" s="60"/>
    </row>
    <row r="3462" spans="22:158" x14ac:dyDescent="0.25">
      <c r="W3462" s="33"/>
      <c r="X3462" s="33"/>
      <c r="AH3462" s="38">
        <v>100</v>
      </c>
      <c r="AI3462" s="38">
        <v>125</v>
      </c>
      <c r="AJ3462" s="38">
        <v>15700</v>
      </c>
      <c r="AK3462" s="38">
        <v>30</v>
      </c>
      <c r="AL3462" s="38">
        <v>3630058</v>
      </c>
      <c r="AM3462" s="61" t="s">
        <v>1816</v>
      </c>
      <c r="AN3462" s="61" t="s">
        <v>1692</v>
      </c>
      <c r="AO3462" s="61" t="s">
        <v>1605</v>
      </c>
      <c r="AP3462" s="61" t="s">
        <v>5036</v>
      </c>
      <c r="AQ3462" s="61" t="s">
        <v>5222</v>
      </c>
      <c r="AR3462" s="28">
        <v>224526.4</v>
      </c>
      <c r="AS3462" s="28">
        <v>43637</v>
      </c>
      <c r="AT3462" s="28">
        <v>38645</v>
      </c>
      <c r="AU3462" s="62"/>
      <c r="BU3462" s="34"/>
      <c r="BW3462" s="71">
        <v>13370</v>
      </c>
      <c r="BX3462" s="36">
        <v>91</v>
      </c>
      <c r="BY3462" s="37" t="s">
        <v>1918</v>
      </c>
      <c r="BZ3462" s="37" t="s">
        <v>1816</v>
      </c>
      <c r="CC3462" t="s">
        <v>1681</v>
      </c>
      <c r="CD3462" t="s">
        <v>1681</v>
      </c>
      <c r="CE3462">
        <v>460736</v>
      </c>
      <c r="CF3462">
        <v>785</v>
      </c>
      <c r="DV3462" s="31" t="s">
        <v>2624</v>
      </c>
      <c r="DW3462" s="31" t="s">
        <v>2629</v>
      </c>
      <c r="DX3462" s="63"/>
      <c r="DY3462" s="63"/>
      <c r="DZ3462" s="63"/>
      <c r="EA3462" s="167"/>
      <c r="EB3462" s="60"/>
      <c r="EC3462" s="60"/>
      <c r="ED3462" s="60"/>
      <c r="EE3462" s="60"/>
      <c r="EF3462" s="60"/>
      <c r="EG3462" s="60"/>
      <c r="EH3462" s="60"/>
      <c r="EI3462" s="60"/>
      <c r="EJ3462" s="60"/>
      <c r="EK3462" s="60"/>
      <c r="EL3462" s="60"/>
      <c r="EM3462" s="60"/>
      <c r="EN3462" s="60"/>
      <c r="EO3462" s="60"/>
      <c r="EP3462" s="60"/>
      <c r="EQ3462" s="60"/>
      <c r="ER3462" s="60"/>
      <c r="ES3462" s="60"/>
      <c r="ET3462" s="60"/>
      <c r="EU3462" s="60"/>
      <c r="EV3462" s="60"/>
      <c r="EW3462" s="60"/>
      <c r="EX3462" s="60"/>
      <c r="EY3462" s="60"/>
      <c r="EZ3462" s="60"/>
      <c r="FA3462" s="60"/>
      <c r="FB3462" s="60"/>
    </row>
    <row r="3463" spans="22:158" x14ac:dyDescent="0.25">
      <c r="V3463" s="1"/>
      <c r="W3463" s="33"/>
      <c r="X3463" s="33"/>
      <c r="AH3463" s="38">
        <v>100</v>
      </c>
      <c r="AI3463" s="38">
        <v>125</v>
      </c>
      <c r="AJ3463" s="38">
        <v>16380</v>
      </c>
      <c r="AK3463" s="38">
        <v>30</v>
      </c>
      <c r="AL3463" s="38">
        <v>3630058</v>
      </c>
      <c r="AM3463" s="61" t="s">
        <v>1816</v>
      </c>
      <c r="AN3463" s="61" t="s">
        <v>1692</v>
      </c>
      <c r="AO3463" s="61" t="s">
        <v>894</v>
      </c>
      <c r="AP3463" s="61" t="s">
        <v>5036</v>
      </c>
      <c r="AQ3463" s="61" t="s">
        <v>5222</v>
      </c>
      <c r="AR3463" s="28">
        <v>848825.2</v>
      </c>
      <c r="AS3463" s="28">
        <v>0</v>
      </c>
      <c r="AT3463" s="28">
        <v>0</v>
      </c>
      <c r="AU3463" s="62"/>
      <c r="BU3463" s="34"/>
      <c r="BW3463" s="71">
        <v>13400</v>
      </c>
      <c r="BX3463" s="36">
        <v>91</v>
      </c>
      <c r="BY3463" s="37" t="s">
        <v>1918</v>
      </c>
      <c r="BZ3463" s="37" t="s">
        <v>1816</v>
      </c>
      <c r="CC3463" t="s">
        <v>1681</v>
      </c>
      <c r="CD3463" t="s">
        <v>1681</v>
      </c>
      <c r="CE3463">
        <v>73047</v>
      </c>
      <c r="CF3463">
        <v>327</v>
      </c>
      <c r="DV3463" s="31" t="s">
        <v>2624</v>
      </c>
      <c r="DW3463" s="31" t="s">
        <v>2629</v>
      </c>
      <c r="DX3463" s="63"/>
      <c r="DY3463" s="63"/>
      <c r="DZ3463" s="63"/>
      <c r="EA3463" s="167"/>
      <c r="EB3463" s="60"/>
      <c r="EC3463" s="60"/>
      <c r="ED3463" s="60"/>
      <c r="EE3463" s="60"/>
      <c r="EF3463" s="60"/>
      <c r="EG3463" s="60"/>
      <c r="EH3463" s="60"/>
      <c r="EI3463" s="60"/>
      <c r="EJ3463" s="60"/>
      <c r="EK3463" s="60"/>
      <c r="EL3463" s="60"/>
      <c r="EM3463" s="60"/>
      <c r="EN3463" s="60"/>
      <c r="EO3463" s="60"/>
      <c r="EP3463" s="60"/>
      <c r="EQ3463" s="60"/>
      <c r="ER3463" s="60"/>
      <c r="ES3463" s="60"/>
      <c r="ET3463" s="60"/>
      <c r="EU3463" s="60"/>
      <c r="EV3463" s="60"/>
      <c r="EW3463" s="60"/>
      <c r="EX3463" s="60"/>
      <c r="EY3463" s="60"/>
      <c r="EZ3463" s="60"/>
      <c r="FA3463" s="60"/>
      <c r="FB3463" s="60"/>
    </row>
    <row r="3464" spans="22:158" x14ac:dyDescent="0.25">
      <c r="W3464" s="33"/>
      <c r="X3464" s="33"/>
      <c r="AH3464" s="38">
        <v>100</v>
      </c>
      <c r="AI3464" s="38">
        <v>125</v>
      </c>
      <c r="AJ3464" s="38">
        <v>16420</v>
      </c>
      <c r="AK3464" s="38">
        <v>30</v>
      </c>
      <c r="AL3464" s="38">
        <v>3630058</v>
      </c>
      <c r="AM3464" s="61" t="s">
        <v>1816</v>
      </c>
      <c r="AN3464" s="61" t="s">
        <v>1692</v>
      </c>
      <c r="AO3464" s="61" t="s">
        <v>1621</v>
      </c>
      <c r="AP3464" s="61" t="s">
        <v>5036</v>
      </c>
      <c r="AQ3464" s="61" t="s">
        <v>5222</v>
      </c>
      <c r="AR3464" s="28">
        <v>0</v>
      </c>
      <c r="AS3464" s="28">
        <v>0</v>
      </c>
      <c r="AT3464" s="28">
        <v>38645</v>
      </c>
      <c r="AU3464" s="62"/>
      <c r="BU3464" s="34"/>
      <c r="BW3464" s="71">
        <v>13450</v>
      </c>
      <c r="BX3464" s="36">
        <v>91</v>
      </c>
      <c r="BY3464" s="37" t="s">
        <v>1918</v>
      </c>
      <c r="BZ3464" s="37" t="s">
        <v>1816</v>
      </c>
      <c r="CC3464" t="s">
        <v>1681</v>
      </c>
      <c r="CD3464" t="s">
        <v>1681</v>
      </c>
      <c r="CE3464">
        <v>155196</v>
      </c>
      <c r="CF3464">
        <v>806</v>
      </c>
      <c r="DV3464" s="31" t="s">
        <v>2624</v>
      </c>
      <c r="DW3464" s="31" t="s">
        <v>2629</v>
      </c>
      <c r="DX3464" s="63"/>
      <c r="DY3464" s="63"/>
      <c r="DZ3464" s="63"/>
      <c r="EA3464" s="167"/>
      <c r="EB3464" s="60"/>
      <c r="EC3464" s="60"/>
      <c r="ED3464" s="60"/>
      <c r="EE3464" s="60"/>
      <c r="EF3464" s="60"/>
      <c r="EG3464" s="60"/>
      <c r="EH3464" s="60"/>
      <c r="EI3464" s="60"/>
      <c r="EJ3464" s="60"/>
      <c r="EK3464" s="60"/>
      <c r="EL3464" s="60"/>
      <c r="EM3464" s="60"/>
      <c r="EN3464" s="60"/>
      <c r="EO3464" s="60"/>
      <c r="EP3464" s="60"/>
      <c r="EQ3464" s="60"/>
      <c r="ER3464" s="60"/>
      <c r="ES3464" s="60"/>
      <c r="ET3464" s="60"/>
      <c r="EU3464" s="60"/>
      <c r="EV3464" s="60"/>
      <c r="EW3464" s="60"/>
      <c r="EX3464" s="60"/>
      <c r="EY3464" s="60"/>
      <c r="EZ3464" s="60"/>
      <c r="FA3464" s="60"/>
      <c r="FB3464" s="60"/>
    </row>
    <row r="3465" spans="22:158" x14ac:dyDescent="0.25">
      <c r="W3465" s="33"/>
      <c r="X3465" s="33"/>
      <c r="AH3465" s="38">
        <v>100</v>
      </c>
      <c r="AI3465" s="38">
        <v>130</v>
      </c>
      <c r="AJ3465" s="38">
        <v>13010</v>
      </c>
      <c r="AK3465" s="38">
        <v>30</v>
      </c>
      <c r="AL3465" s="38">
        <v>3630058</v>
      </c>
      <c r="AM3465" s="61" t="s">
        <v>1816</v>
      </c>
      <c r="AN3465" s="61" t="s">
        <v>1687</v>
      </c>
      <c r="AO3465" s="61" t="s">
        <v>5102</v>
      </c>
      <c r="AP3465" s="61" t="s">
        <v>5036</v>
      </c>
      <c r="AQ3465" s="61" t="s">
        <v>5222</v>
      </c>
      <c r="AR3465" s="28">
        <v>1022457.6</v>
      </c>
      <c r="AS3465" s="28">
        <v>60289</v>
      </c>
      <c r="AT3465" s="28">
        <v>0</v>
      </c>
      <c r="AU3465" s="62"/>
      <c r="BU3465" s="34"/>
      <c r="BW3465" s="71">
        <v>13500</v>
      </c>
      <c r="BX3465" s="36">
        <v>91</v>
      </c>
      <c r="BY3465" s="37" t="s">
        <v>1918</v>
      </c>
      <c r="BZ3465" s="37" t="s">
        <v>1816</v>
      </c>
      <c r="CC3465" t="s">
        <v>1681</v>
      </c>
      <c r="CD3465" t="s">
        <v>1681</v>
      </c>
      <c r="CE3465">
        <v>209265</v>
      </c>
      <c r="CF3465">
        <v>285</v>
      </c>
      <c r="DV3465" s="31" t="s">
        <v>2624</v>
      </c>
      <c r="DW3465" s="31" t="s">
        <v>2630</v>
      </c>
      <c r="DX3465" s="63"/>
      <c r="DY3465" s="63"/>
      <c r="DZ3465" s="63"/>
      <c r="EA3465" s="167"/>
      <c r="EB3465" s="60"/>
      <c r="EC3465" s="60"/>
      <c r="ED3465" s="60"/>
      <c r="EE3465" s="60"/>
      <c r="EF3465" s="60"/>
      <c r="EG3465" s="60"/>
      <c r="EH3465" s="60"/>
      <c r="EI3465" s="60"/>
      <c r="EJ3465" s="60"/>
      <c r="EK3465" s="60"/>
      <c r="EL3465" s="60"/>
      <c r="EM3465" s="60"/>
      <c r="EN3465" s="60"/>
      <c r="EO3465" s="60"/>
      <c r="EP3465" s="60"/>
      <c r="EQ3465" s="60"/>
      <c r="ER3465" s="60"/>
      <c r="ES3465" s="60"/>
      <c r="ET3465" s="60"/>
      <c r="EU3465" s="60"/>
      <c r="EV3465" s="60"/>
      <c r="EW3465" s="60"/>
      <c r="EX3465" s="60"/>
      <c r="EY3465" s="60"/>
      <c r="EZ3465" s="60"/>
      <c r="FA3465" s="60"/>
      <c r="FB3465" s="60"/>
    </row>
    <row r="3466" spans="22:158" x14ac:dyDescent="0.25">
      <c r="W3466" s="33"/>
      <c r="X3466" s="33"/>
      <c r="AH3466" s="38">
        <v>100</v>
      </c>
      <c r="AI3466" s="38">
        <v>130</v>
      </c>
      <c r="AJ3466" s="38">
        <v>13550</v>
      </c>
      <c r="AK3466" s="38">
        <v>30</v>
      </c>
      <c r="AL3466" s="38">
        <v>3630058</v>
      </c>
      <c r="AM3466" s="61" t="s">
        <v>1816</v>
      </c>
      <c r="AN3466" s="61" t="s">
        <v>1687</v>
      </c>
      <c r="AO3466" s="61" t="s">
        <v>5114</v>
      </c>
      <c r="AP3466" s="61" t="s">
        <v>5036</v>
      </c>
      <c r="AQ3466" s="61" t="s">
        <v>5222</v>
      </c>
      <c r="AR3466" s="28">
        <v>0</v>
      </c>
      <c r="AS3466" s="28">
        <v>0</v>
      </c>
      <c r="AT3466" s="28">
        <v>58740</v>
      </c>
      <c r="AU3466" s="62"/>
      <c r="BU3466" s="34"/>
      <c r="BW3466" s="71">
        <v>13550</v>
      </c>
      <c r="BX3466" s="36">
        <v>91</v>
      </c>
      <c r="BY3466" s="37" t="s">
        <v>1918</v>
      </c>
      <c r="BZ3466" s="37" t="s">
        <v>1816</v>
      </c>
      <c r="CC3466" t="s">
        <v>1681</v>
      </c>
      <c r="CD3466" t="s">
        <v>1681</v>
      </c>
      <c r="CE3466">
        <v>434084</v>
      </c>
      <c r="CF3466">
        <v>573</v>
      </c>
      <c r="DV3466" s="31" t="s">
        <v>2624</v>
      </c>
      <c r="DW3466" s="31" t="s">
        <v>2630</v>
      </c>
      <c r="DX3466" s="63"/>
      <c r="DY3466" s="63"/>
      <c r="DZ3466" s="63"/>
      <c r="EA3466" s="167"/>
      <c r="EB3466" s="60"/>
      <c r="EC3466" s="60"/>
      <c r="ED3466" s="60"/>
      <c r="EE3466" s="60"/>
      <c r="EF3466" s="60"/>
      <c r="EG3466" s="60"/>
      <c r="EH3466" s="60"/>
      <c r="EI3466" s="60"/>
      <c r="EJ3466" s="60"/>
      <c r="EK3466" s="60"/>
      <c r="EL3466" s="60"/>
      <c r="EM3466" s="60"/>
      <c r="EN3466" s="60"/>
      <c r="EO3466" s="60"/>
      <c r="EP3466" s="60"/>
      <c r="EQ3466" s="60"/>
      <c r="ER3466" s="60"/>
      <c r="ES3466" s="60"/>
      <c r="ET3466" s="60"/>
      <c r="EU3466" s="60"/>
      <c r="EV3466" s="60"/>
      <c r="EW3466" s="60"/>
      <c r="EX3466" s="60"/>
      <c r="EY3466" s="60"/>
      <c r="EZ3466" s="60"/>
      <c r="FA3466" s="60"/>
      <c r="FB3466" s="60"/>
    </row>
    <row r="3467" spans="22:158" x14ac:dyDescent="0.25">
      <c r="V3467" s="1"/>
      <c r="W3467" s="33"/>
      <c r="X3467" s="33"/>
      <c r="AH3467" s="38">
        <v>100</v>
      </c>
      <c r="AI3467" s="38">
        <v>130</v>
      </c>
      <c r="AJ3467" s="38">
        <v>13650</v>
      </c>
      <c r="AK3467" s="38">
        <v>30</v>
      </c>
      <c r="AL3467" s="38">
        <v>3630058</v>
      </c>
      <c r="AM3467" s="61" t="s">
        <v>1816</v>
      </c>
      <c r="AN3467" s="61" t="s">
        <v>1687</v>
      </c>
      <c r="AO3467" s="61" t="s">
        <v>5116</v>
      </c>
      <c r="AP3467" s="61" t="s">
        <v>5036</v>
      </c>
      <c r="AQ3467" s="61" t="s">
        <v>5222</v>
      </c>
      <c r="AR3467" s="28">
        <v>13245.7</v>
      </c>
      <c r="AS3467" s="28">
        <v>0</v>
      </c>
      <c r="AT3467" s="28">
        <v>318435</v>
      </c>
      <c r="AU3467" s="62"/>
      <c r="BU3467" s="34"/>
      <c r="BW3467" s="71">
        <v>13650</v>
      </c>
      <c r="BX3467" s="36">
        <v>91</v>
      </c>
      <c r="BY3467" s="37" t="s">
        <v>1918</v>
      </c>
      <c r="BZ3467" s="37" t="s">
        <v>1816</v>
      </c>
      <c r="CC3467" t="s">
        <v>1681</v>
      </c>
      <c r="CD3467" t="s">
        <v>1681</v>
      </c>
      <c r="CE3467">
        <v>331414</v>
      </c>
      <c r="CF3467">
        <v>421</v>
      </c>
      <c r="DV3467" s="31" t="s">
        <v>2624</v>
      </c>
      <c r="DW3467" s="31" t="s">
        <v>2630</v>
      </c>
      <c r="DX3467" s="63"/>
      <c r="DY3467" s="63"/>
      <c r="DZ3467" s="63"/>
      <c r="EA3467" s="167"/>
      <c r="EB3467" s="60"/>
      <c r="EC3467" s="60"/>
      <c r="ED3467" s="60"/>
      <c r="EE3467" s="60"/>
      <c r="EF3467" s="60"/>
      <c r="EG3467" s="60"/>
      <c r="EH3467" s="60"/>
      <c r="EI3467" s="60"/>
      <c r="EJ3467" s="60"/>
      <c r="EK3467" s="60"/>
      <c r="EL3467" s="60"/>
      <c r="EM3467" s="60"/>
      <c r="EN3467" s="60"/>
      <c r="EO3467" s="60"/>
      <c r="EP3467" s="60"/>
      <c r="EQ3467" s="60"/>
      <c r="ER3467" s="60"/>
      <c r="ES3467" s="60"/>
      <c r="ET3467" s="60"/>
      <c r="EU3467" s="60"/>
      <c r="EV3467" s="60"/>
      <c r="EW3467" s="60"/>
      <c r="EX3467" s="60"/>
      <c r="EY3467" s="60"/>
      <c r="EZ3467" s="60"/>
      <c r="FA3467" s="60"/>
      <c r="FB3467" s="60"/>
    </row>
    <row r="3468" spans="22:158" x14ac:dyDescent="0.25">
      <c r="W3468" s="33"/>
      <c r="X3468" s="33"/>
      <c r="AH3468" s="38">
        <v>100</v>
      </c>
      <c r="AI3468" s="38">
        <v>130</v>
      </c>
      <c r="AJ3468" s="38">
        <v>15750</v>
      </c>
      <c r="AK3468" s="38">
        <v>30</v>
      </c>
      <c r="AL3468" s="38">
        <v>3630058</v>
      </c>
      <c r="AM3468" s="61" t="s">
        <v>1816</v>
      </c>
      <c r="AN3468" s="61" t="s">
        <v>1687</v>
      </c>
      <c r="AO3468" s="61" t="s">
        <v>1606</v>
      </c>
      <c r="AP3468" s="61" t="s">
        <v>5036</v>
      </c>
      <c r="AQ3468" s="61" t="s">
        <v>5222</v>
      </c>
      <c r="AR3468" s="28">
        <v>0</v>
      </c>
      <c r="AS3468" s="28">
        <v>211</v>
      </c>
      <c r="AT3468" s="28">
        <v>18550</v>
      </c>
      <c r="AU3468" s="62"/>
      <c r="BU3468" s="34"/>
      <c r="BW3468" s="71">
        <v>13660</v>
      </c>
      <c r="BX3468" s="36">
        <v>91</v>
      </c>
      <c r="BY3468" s="37" t="s">
        <v>1918</v>
      </c>
      <c r="BZ3468" s="37" t="s">
        <v>1816</v>
      </c>
      <c r="CC3468" t="s">
        <v>1681</v>
      </c>
      <c r="CD3468" t="s">
        <v>1681</v>
      </c>
      <c r="CE3468">
        <v>794663</v>
      </c>
      <c r="CF3468">
        <v>570</v>
      </c>
      <c r="DV3468" s="31" t="s">
        <v>2624</v>
      </c>
      <c r="DW3468" s="31" t="s">
        <v>2630</v>
      </c>
      <c r="DX3468" s="63"/>
      <c r="DY3468" s="63"/>
      <c r="DZ3468" s="63"/>
      <c r="EA3468" s="167"/>
      <c r="EB3468" s="60"/>
      <c r="EC3468" s="60"/>
      <c r="ED3468" s="60"/>
      <c r="EE3468" s="60"/>
      <c r="EF3468" s="60"/>
      <c r="EG3468" s="60"/>
      <c r="EH3468" s="60"/>
      <c r="EI3468" s="60"/>
      <c r="EJ3468" s="60"/>
      <c r="EK3468" s="60"/>
      <c r="EL3468" s="60"/>
      <c r="EM3468" s="60"/>
      <c r="EN3468" s="60"/>
      <c r="EO3468" s="60"/>
      <c r="EP3468" s="60"/>
      <c r="EQ3468" s="60"/>
      <c r="ER3468" s="60"/>
      <c r="ES3468" s="60"/>
      <c r="ET3468" s="60"/>
      <c r="EU3468" s="60"/>
      <c r="EV3468" s="60"/>
      <c r="EW3468" s="60"/>
      <c r="EX3468" s="60"/>
      <c r="EY3468" s="60"/>
      <c r="EZ3468" s="60"/>
      <c r="FA3468" s="60"/>
      <c r="FB3468" s="60"/>
    </row>
    <row r="3469" spans="22:158" x14ac:dyDescent="0.25">
      <c r="W3469" s="33"/>
      <c r="X3469" s="33"/>
      <c r="AH3469" s="38">
        <v>100</v>
      </c>
      <c r="AI3469" s="38">
        <v>130</v>
      </c>
      <c r="AJ3469" s="38">
        <v>16850</v>
      </c>
      <c r="AK3469" s="38">
        <v>30</v>
      </c>
      <c r="AL3469" s="38">
        <v>3630058</v>
      </c>
      <c r="AM3469" s="61" t="s">
        <v>1816</v>
      </c>
      <c r="AN3469" s="61" t="s">
        <v>1687</v>
      </c>
      <c r="AO3469" s="61" t="s">
        <v>1630</v>
      </c>
      <c r="AP3469" s="61" t="s">
        <v>5036</v>
      </c>
      <c r="AQ3469" s="61" t="s">
        <v>5222</v>
      </c>
      <c r="AR3469" s="28">
        <v>0</v>
      </c>
      <c r="AS3469" s="28">
        <v>0</v>
      </c>
      <c r="AT3469" s="28">
        <v>156126</v>
      </c>
      <c r="AU3469" s="62"/>
      <c r="BU3469" s="34"/>
      <c r="BW3469" s="71">
        <v>13700</v>
      </c>
      <c r="BX3469" s="36">
        <v>91</v>
      </c>
      <c r="BY3469" s="37" t="s">
        <v>1918</v>
      </c>
      <c r="BZ3469" s="37" t="s">
        <v>1816</v>
      </c>
      <c r="CC3469" t="s">
        <v>1681</v>
      </c>
      <c r="CD3469" t="s">
        <v>1681</v>
      </c>
      <c r="CE3469">
        <v>171587</v>
      </c>
      <c r="CF3469">
        <v>278</v>
      </c>
      <c r="DV3469" s="31" t="s">
        <v>2624</v>
      </c>
      <c r="DW3469" s="31" t="s">
        <v>2630</v>
      </c>
      <c r="DX3469" s="63"/>
      <c r="DY3469" s="63"/>
      <c r="DZ3469" s="63"/>
      <c r="EA3469" s="167"/>
      <c r="EB3469" s="60"/>
      <c r="EC3469" s="60"/>
      <c r="ED3469" s="60"/>
      <c r="EE3469" s="60"/>
      <c r="EF3469" s="60"/>
      <c r="EG3469" s="60"/>
      <c r="EH3469" s="60"/>
      <c r="EI3469" s="60"/>
      <c r="EJ3469" s="60"/>
      <c r="EK3469" s="60"/>
      <c r="EL3469" s="60"/>
      <c r="EM3469" s="60"/>
      <c r="EN3469" s="60"/>
      <c r="EO3469" s="60"/>
      <c r="EP3469" s="60"/>
      <c r="EQ3469" s="60"/>
      <c r="ER3469" s="60"/>
      <c r="ES3469" s="60"/>
      <c r="ET3469" s="60"/>
      <c r="EU3469" s="60"/>
      <c r="EV3469" s="60"/>
      <c r="EW3469" s="60"/>
      <c r="EX3469" s="60"/>
      <c r="EY3469" s="60"/>
      <c r="EZ3469" s="60"/>
      <c r="FA3469" s="60"/>
      <c r="FB3469" s="60"/>
    </row>
    <row r="3470" spans="22:158" x14ac:dyDescent="0.25">
      <c r="W3470" s="33"/>
      <c r="X3470" s="33"/>
      <c r="AH3470" s="38">
        <v>100</v>
      </c>
      <c r="AI3470" s="38">
        <v>130</v>
      </c>
      <c r="AJ3470" s="38">
        <v>17300</v>
      </c>
      <c r="AK3470" s="38">
        <v>30</v>
      </c>
      <c r="AL3470" s="38">
        <v>3630058</v>
      </c>
      <c r="AM3470" s="61" t="s">
        <v>1816</v>
      </c>
      <c r="AN3470" s="61" t="s">
        <v>1687</v>
      </c>
      <c r="AO3470" s="61" t="s">
        <v>1639</v>
      </c>
      <c r="AP3470" s="61" t="s">
        <v>5036</v>
      </c>
      <c r="AQ3470" s="61" t="s">
        <v>5222</v>
      </c>
      <c r="AR3470" s="28">
        <v>0</v>
      </c>
      <c r="AS3470" s="28">
        <v>0</v>
      </c>
      <c r="AT3470" s="28">
        <v>18550</v>
      </c>
      <c r="AU3470" s="62"/>
      <c r="BU3470" s="34"/>
      <c r="BW3470" s="71">
        <v>13750</v>
      </c>
      <c r="BX3470" s="36">
        <v>91</v>
      </c>
      <c r="BY3470" s="37" t="s">
        <v>1918</v>
      </c>
      <c r="BZ3470" s="37" t="s">
        <v>1816</v>
      </c>
      <c r="CC3470" t="s">
        <v>1681</v>
      </c>
      <c r="CD3470" t="s">
        <v>1681</v>
      </c>
      <c r="CE3470">
        <v>92388</v>
      </c>
      <c r="CF3470">
        <v>519</v>
      </c>
      <c r="DV3470" s="31" t="s">
        <v>2624</v>
      </c>
      <c r="DW3470" s="31" t="s">
        <v>2630</v>
      </c>
      <c r="DX3470" s="63"/>
      <c r="DY3470" s="63"/>
      <c r="DZ3470" s="63"/>
      <c r="EA3470" s="167"/>
      <c r="EB3470" s="60"/>
      <c r="EC3470" s="60"/>
      <c r="ED3470" s="60"/>
      <c r="EE3470" s="60"/>
      <c r="EF3470" s="60"/>
      <c r="EG3470" s="60"/>
      <c r="EH3470" s="60"/>
      <c r="EI3470" s="60"/>
      <c r="EJ3470" s="60"/>
      <c r="EK3470" s="60"/>
      <c r="EL3470" s="60"/>
      <c r="EM3470" s="60"/>
      <c r="EN3470" s="60"/>
      <c r="EO3470" s="60"/>
      <c r="EP3470" s="60"/>
      <c r="EQ3470" s="60"/>
      <c r="ER3470" s="60"/>
      <c r="ES3470" s="60"/>
      <c r="ET3470" s="60"/>
      <c r="EU3470" s="60"/>
      <c r="EV3470" s="60"/>
      <c r="EW3470" s="60"/>
      <c r="EX3470" s="60"/>
      <c r="EY3470" s="60"/>
      <c r="EZ3470" s="60"/>
      <c r="FA3470" s="60"/>
      <c r="FB3470" s="60"/>
    </row>
    <row r="3471" spans="22:158" x14ac:dyDescent="0.25">
      <c r="W3471" s="33"/>
      <c r="X3471" s="33"/>
      <c r="AH3471" s="38">
        <v>100</v>
      </c>
      <c r="AI3471" s="38">
        <v>130</v>
      </c>
      <c r="AJ3471" s="38">
        <v>17310</v>
      </c>
      <c r="AK3471" s="38">
        <v>30</v>
      </c>
      <c r="AL3471" s="38">
        <v>3630058</v>
      </c>
      <c r="AM3471" s="61" t="s">
        <v>1816</v>
      </c>
      <c r="AN3471" s="61" t="s">
        <v>1687</v>
      </c>
      <c r="AO3471" s="61" t="s">
        <v>1640</v>
      </c>
      <c r="AP3471" s="61" t="s">
        <v>5036</v>
      </c>
      <c r="AQ3471" s="61" t="s">
        <v>5222</v>
      </c>
      <c r="AR3471" s="28">
        <v>46979.7</v>
      </c>
      <c r="AS3471" s="28">
        <v>0</v>
      </c>
      <c r="AT3471" s="28">
        <v>0</v>
      </c>
      <c r="AU3471" s="62"/>
      <c r="BU3471" s="34"/>
      <c r="BW3471" s="71">
        <v>13800</v>
      </c>
      <c r="BX3471" s="36">
        <v>91</v>
      </c>
      <c r="BY3471" s="37" t="s">
        <v>1918</v>
      </c>
      <c r="BZ3471" s="37" t="s">
        <v>1816</v>
      </c>
      <c r="CC3471" t="s">
        <v>1681</v>
      </c>
      <c r="CD3471" t="s">
        <v>1681</v>
      </c>
      <c r="CE3471">
        <v>26322</v>
      </c>
      <c r="CF3471">
        <v>445</v>
      </c>
      <c r="DV3471" s="31" t="s">
        <v>2624</v>
      </c>
      <c r="DW3471" s="31" t="s">
        <v>2630</v>
      </c>
      <c r="DX3471" s="63"/>
      <c r="DY3471" s="63"/>
      <c r="DZ3471" s="63"/>
      <c r="EA3471" s="167"/>
      <c r="EB3471" s="60"/>
      <c r="EC3471" s="60"/>
      <c r="ED3471" s="60"/>
      <c r="EE3471" s="60"/>
      <c r="EF3471" s="60"/>
      <c r="EG3471" s="60"/>
      <c r="EH3471" s="60"/>
      <c r="EI3471" s="60"/>
      <c r="EJ3471" s="60"/>
      <c r="EK3471" s="60"/>
      <c r="EL3471" s="60"/>
      <c r="EM3471" s="60"/>
      <c r="EN3471" s="60"/>
      <c r="EO3471" s="60"/>
      <c r="EP3471" s="60"/>
      <c r="EQ3471" s="60"/>
      <c r="ER3471" s="60"/>
      <c r="ES3471" s="60"/>
      <c r="ET3471" s="60"/>
      <c r="EU3471" s="60"/>
      <c r="EV3471" s="60"/>
      <c r="EW3471" s="60"/>
      <c r="EX3471" s="60"/>
      <c r="EY3471" s="60"/>
      <c r="EZ3471" s="60"/>
      <c r="FA3471" s="60"/>
      <c r="FB3471" s="60"/>
    </row>
    <row r="3472" spans="22:158" x14ac:dyDescent="0.25">
      <c r="W3472" s="33"/>
      <c r="X3472" s="33"/>
      <c r="AH3472" s="38">
        <v>100</v>
      </c>
      <c r="AI3472" s="38">
        <v>130</v>
      </c>
      <c r="AJ3472" s="38">
        <v>17400</v>
      </c>
      <c r="AK3472" s="38">
        <v>30</v>
      </c>
      <c r="AL3472" s="38">
        <v>3630058</v>
      </c>
      <c r="AM3472" s="61" t="s">
        <v>1816</v>
      </c>
      <c r="AN3472" s="61" t="s">
        <v>1687</v>
      </c>
      <c r="AO3472" s="61" t="s">
        <v>1642</v>
      </c>
      <c r="AP3472" s="61" t="s">
        <v>5036</v>
      </c>
      <c r="AQ3472" s="61" t="s">
        <v>5222</v>
      </c>
      <c r="AR3472" s="28">
        <v>140426</v>
      </c>
      <c r="AS3472" s="28">
        <v>11868</v>
      </c>
      <c r="AT3472" s="28">
        <v>37099</v>
      </c>
      <c r="AU3472" s="62"/>
      <c r="BU3472" s="34"/>
      <c r="BW3472" s="71">
        <v>13850</v>
      </c>
      <c r="BX3472" s="36">
        <v>91</v>
      </c>
      <c r="BY3472" s="37" t="s">
        <v>1918</v>
      </c>
      <c r="BZ3472" s="37" t="s">
        <v>1816</v>
      </c>
      <c r="CC3472" t="s">
        <v>1681</v>
      </c>
      <c r="CD3472" t="s">
        <v>1681</v>
      </c>
      <c r="CE3472">
        <v>1110723</v>
      </c>
      <c r="CF3472">
        <v>157</v>
      </c>
      <c r="DV3472" s="31" t="s">
        <v>2624</v>
      </c>
      <c r="DW3472" s="31" t="s">
        <v>2630</v>
      </c>
      <c r="DX3472" s="63"/>
      <c r="DY3472" s="63"/>
      <c r="DZ3472" s="63"/>
      <c r="EA3472" s="167"/>
      <c r="EB3472" s="60"/>
      <c r="EC3472" s="60"/>
      <c r="ED3472" s="60"/>
      <c r="EE3472" s="60"/>
      <c r="EF3472" s="60"/>
      <c r="EG3472" s="60"/>
      <c r="EH3472" s="60"/>
      <c r="EI3472" s="60"/>
      <c r="EJ3472" s="60"/>
      <c r="EK3472" s="60"/>
      <c r="EL3472" s="60"/>
      <c r="EM3472" s="60"/>
      <c r="EN3472" s="60"/>
      <c r="EO3472" s="60"/>
      <c r="EP3472" s="60"/>
      <c r="EQ3472" s="60"/>
      <c r="ER3472" s="60"/>
      <c r="ES3472" s="60"/>
      <c r="ET3472" s="60"/>
      <c r="EU3472" s="60"/>
      <c r="EV3472" s="60"/>
      <c r="EW3472" s="60"/>
      <c r="EX3472" s="60"/>
      <c r="EY3472" s="60"/>
      <c r="EZ3472" s="60"/>
      <c r="FA3472" s="60"/>
      <c r="FB3472" s="60"/>
    </row>
    <row r="3473" spans="22:158" x14ac:dyDescent="0.25">
      <c r="V3473" s="1"/>
      <c r="W3473" s="33"/>
      <c r="X3473" s="33"/>
      <c r="AH3473" s="38">
        <v>100</v>
      </c>
      <c r="AI3473" s="38">
        <v>130</v>
      </c>
      <c r="AJ3473" s="38">
        <v>17650</v>
      </c>
      <c r="AK3473" s="38">
        <v>30</v>
      </c>
      <c r="AL3473" s="38">
        <v>3630058</v>
      </c>
      <c r="AM3473" s="61" t="s">
        <v>1816</v>
      </c>
      <c r="AN3473" s="61" t="s">
        <v>1687</v>
      </c>
      <c r="AO3473" s="61" t="s">
        <v>1648</v>
      </c>
      <c r="AP3473" s="61" t="s">
        <v>5036</v>
      </c>
      <c r="AQ3473" s="61" t="s">
        <v>5222</v>
      </c>
      <c r="AR3473" s="28">
        <v>91102.9</v>
      </c>
      <c r="AS3473" s="28">
        <v>0</v>
      </c>
      <c r="AT3473" s="28">
        <v>0</v>
      </c>
      <c r="AU3473" s="62"/>
      <c r="BU3473" s="34"/>
      <c r="BW3473" s="71">
        <v>13950</v>
      </c>
      <c r="BX3473" s="36">
        <v>91</v>
      </c>
      <c r="BY3473" s="37" t="s">
        <v>1918</v>
      </c>
      <c r="BZ3473" s="37" t="s">
        <v>1816</v>
      </c>
      <c r="CC3473" t="s">
        <v>1681</v>
      </c>
      <c r="CD3473" t="s">
        <v>1681</v>
      </c>
      <c r="CE3473">
        <v>2</v>
      </c>
      <c r="CF3473">
        <v>1</v>
      </c>
      <c r="DV3473" s="31" t="s">
        <v>2624</v>
      </c>
      <c r="DW3473" s="31" t="s">
        <v>2630</v>
      </c>
      <c r="DX3473" s="63"/>
      <c r="DY3473" s="63"/>
      <c r="DZ3473" s="63"/>
      <c r="EA3473" s="167"/>
      <c r="EB3473" s="60"/>
      <c r="EC3473" s="60"/>
      <c r="ED3473" s="60"/>
      <c r="EE3473" s="60"/>
      <c r="EF3473" s="60"/>
      <c r="EG3473" s="60"/>
      <c r="EH3473" s="60"/>
      <c r="EI3473" s="60"/>
      <c r="EJ3473" s="60"/>
      <c r="EK3473" s="60"/>
      <c r="EL3473" s="60"/>
      <c r="EM3473" s="60"/>
      <c r="EN3473" s="60"/>
      <c r="EO3473" s="60"/>
      <c r="EP3473" s="60"/>
      <c r="EQ3473" s="60"/>
      <c r="ER3473" s="60"/>
      <c r="ES3473" s="60"/>
      <c r="ET3473" s="60"/>
      <c r="EU3473" s="60"/>
      <c r="EV3473" s="60"/>
      <c r="EW3473" s="60"/>
      <c r="EX3473" s="60"/>
      <c r="EY3473" s="60"/>
      <c r="EZ3473" s="60"/>
      <c r="FA3473" s="60"/>
      <c r="FB3473" s="60"/>
    </row>
    <row r="3474" spans="22:158" x14ac:dyDescent="0.25">
      <c r="W3474" s="33"/>
      <c r="X3474" s="33"/>
      <c r="AH3474" s="38">
        <v>100</v>
      </c>
      <c r="AI3474" s="38">
        <v>130</v>
      </c>
      <c r="AJ3474" s="38">
        <v>17850</v>
      </c>
      <c r="AK3474" s="38">
        <v>30</v>
      </c>
      <c r="AL3474" s="38">
        <v>3630058</v>
      </c>
      <c r="AM3474" s="61" t="s">
        <v>1816</v>
      </c>
      <c r="AN3474" s="61" t="s">
        <v>1687</v>
      </c>
      <c r="AO3474" s="61" t="s">
        <v>1652</v>
      </c>
      <c r="AP3474" s="61" t="s">
        <v>5036</v>
      </c>
      <c r="AQ3474" s="61" t="s">
        <v>5222</v>
      </c>
      <c r="AR3474" s="28">
        <v>220045.8</v>
      </c>
      <c r="AS3474" s="28">
        <v>13219</v>
      </c>
      <c r="AT3474" s="28">
        <v>0</v>
      </c>
      <c r="AU3474" s="62"/>
      <c r="BU3474" s="34"/>
      <c r="BW3474" s="71">
        <v>14000</v>
      </c>
      <c r="BX3474" s="36">
        <v>91</v>
      </c>
      <c r="BY3474" s="37" t="s">
        <v>1918</v>
      </c>
      <c r="BZ3474" s="37" t="s">
        <v>1816</v>
      </c>
      <c r="CC3474" t="s">
        <v>1681</v>
      </c>
      <c r="CD3474" t="s">
        <v>1681</v>
      </c>
      <c r="CE3474">
        <v>8109</v>
      </c>
      <c r="CF3474">
        <v>185</v>
      </c>
      <c r="DV3474" s="31" t="s">
        <v>2624</v>
      </c>
      <c r="DW3474" s="31" t="s">
        <v>2630</v>
      </c>
      <c r="DX3474" s="63"/>
      <c r="DY3474" s="63"/>
      <c r="DZ3474" s="63"/>
      <c r="EA3474" s="167"/>
      <c r="EB3474" s="60"/>
      <c r="EC3474" s="60"/>
      <c r="ED3474" s="60"/>
      <c r="EE3474" s="60"/>
      <c r="EF3474" s="60"/>
      <c r="EG3474" s="60"/>
      <c r="EH3474" s="60"/>
      <c r="EI3474" s="60"/>
      <c r="EJ3474" s="60"/>
      <c r="EK3474" s="60"/>
      <c r="EL3474" s="60"/>
      <c r="EM3474" s="60"/>
      <c r="EN3474" s="60"/>
      <c r="EO3474" s="60"/>
      <c r="EP3474" s="60"/>
      <c r="EQ3474" s="60"/>
      <c r="ER3474" s="60"/>
      <c r="ES3474" s="60"/>
      <c r="ET3474" s="60"/>
      <c r="EU3474" s="60"/>
      <c r="EV3474" s="60"/>
      <c r="EW3474" s="60"/>
      <c r="EX3474" s="60"/>
      <c r="EY3474" s="60"/>
      <c r="EZ3474" s="60"/>
      <c r="FA3474" s="60"/>
      <c r="FB3474" s="60"/>
    </row>
    <row r="3475" spans="22:158" x14ac:dyDescent="0.25">
      <c r="W3475" s="33"/>
      <c r="X3475" s="33"/>
      <c r="AH3475" s="38">
        <v>100</v>
      </c>
      <c r="AI3475" s="38">
        <v>130</v>
      </c>
      <c r="AJ3475" s="38">
        <v>18600</v>
      </c>
      <c r="AK3475" s="38">
        <v>30</v>
      </c>
      <c r="AL3475" s="38">
        <v>3630058</v>
      </c>
      <c r="AM3475" s="61" t="s">
        <v>1816</v>
      </c>
      <c r="AN3475" s="61" t="s">
        <v>1687</v>
      </c>
      <c r="AO3475" s="61" t="s">
        <v>1668</v>
      </c>
      <c r="AP3475" s="61" t="s">
        <v>5036</v>
      </c>
      <c r="AQ3475" s="61" t="s">
        <v>5222</v>
      </c>
      <c r="AR3475" s="28">
        <v>0</v>
      </c>
      <c r="AS3475" s="28">
        <v>0</v>
      </c>
      <c r="AT3475" s="28">
        <v>57195</v>
      </c>
      <c r="AU3475" s="62"/>
      <c r="BU3475" s="34"/>
      <c r="BW3475" s="71">
        <v>14200</v>
      </c>
      <c r="BX3475" s="36">
        <v>91</v>
      </c>
      <c r="BY3475" s="37" t="s">
        <v>1918</v>
      </c>
      <c r="BZ3475" s="37" t="s">
        <v>1816</v>
      </c>
      <c r="CC3475" t="s">
        <v>1681</v>
      </c>
      <c r="CD3475" t="s">
        <v>1681</v>
      </c>
      <c r="CE3475">
        <v>602860</v>
      </c>
      <c r="CF3475">
        <v>671</v>
      </c>
      <c r="DV3475" s="31" t="s">
        <v>2624</v>
      </c>
      <c r="DW3475" s="31" t="s">
        <v>2630</v>
      </c>
      <c r="DX3475" s="63"/>
      <c r="DY3475" s="63"/>
      <c r="DZ3475" s="63"/>
      <c r="EA3475" s="167"/>
      <c r="EB3475" s="60"/>
      <c r="EC3475" s="60"/>
      <c r="ED3475" s="60"/>
      <c r="EE3475" s="60"/>
      <c r="EF3475" s="60"/>
      <c r="EG3475" s="60"/>
      <c r="EH3475" s="60"/>
      <c r="EI3475" s="60"/>
      <c r="EJ3475" s="60"/>
      <c r="EK3475" s="60"/>
      <c r="EL3475" s="60"/>
      <c r="EM3475" s="60"/>
      <c r="EN3475" s="60"/>
      <c r="EO3475" s="60"/>
      <c r="EP3475" s="60"/>
      <c r="EQ3475" s="60"/>
      <c r="ER3475" s="60"/>
      <c r="ES3475" s="60"/>
      <c r="ET3475" s="60"/>
      <c r="EU3475" s="60"/>
      <c r="EV3475" s="60"/>
      <c r="EW3475" s="60"/>
      <c r="EX3475" s="60"/>
      <c r="EY3475" s="60"/>
      <c r="EZ3475" s="60"/>
      <c r="FA3475" s="60"/>
      <c r="FB3475" s="60"/>
    </row>
    <row r="3476" spans="22:158" x14ac:dyDescent="0.25">
      <c r="V3476" s="1"/>
      <c r="W3476" s="33"/>
      <c r="X3476" s="33"/>
      <c r="AH3476" s="38">
        <v>100</v>
      </c>
      <c r="AI3476" s="38">
        <v>135</v>
      </c>
      <c r="AJ3476" s="38">
        <v>12600</v>
      </c>
      <c r="AK3476" s="38">
        <v>30</v>
      </c>
      <c r="AL3476" s="38">
        <v>3630058</v>
      </c>
      <c r="AM3476" s="61" t="s">
        <v>1816</v>
      </c>
      <c r="AN3476" s="61" t="s">
        <v>1693</v>
      </c>
      <c r="AO3476" s="61" t="s">
        <v>5095</v>
      </c>
      <c r="AP3476" s="61" t="s">
        <v>5036</v>
      </c>
      <c r="AQ3476" s="61" t="s">
        <v>5222</v>
      </c>
      <c r="AR3476" s="28">
        <v>89268.6</v>
      </c>
      <c r="AS3476" s="28">
        <v>0</v>
      </c>
      <c r="AT3476" s="28">
        <v>0</v>
      </c>
      <c r="AU3476" s="62"/>
      <c r="BU3476" s="34"/>
      <c r="BW3476" s="71">
        <v>14250</v>
      </c>
      <c r="BX3476" s="36">
        <v>91</v>
      </c>
      <c r="BY3476" s="37" t="s">
        <v>1918</v>
      </c>
      <c r="BZ3476" s="37" t="s">
        <v>1816</v>
      </c>
      <c r="CC3476" t="s">
        <v>1681</v>
      </c>
      <c r="CD3476" t="s">
        <v>1681</v>
      </c>
      <c r="CE3476">
        <v>297840</v>
      </c>
      <c r="CF3476">
        <v>221</v>
      </c>
      <c r="DV3476" s="31" t="s">
        <v>2624</v>
      </c>
      <c r="DW3476" s="31" t="s">
        <v>2631</v>
      </c>
      <c r="DX3476" s="63"/>
      <c r="DY3476" s="63"/>
      <c r="DZ3476" s="63"/>
      <c r="EA3476" s="167"/>
      <c r="EB3476" s="60"/>
      <c r="EC3476" s="60"/>
      <c r="ED3476" s="60"/>
      <c r="EE3476" s="60"/>
      <c r="EF3476" s="60"/>
      <c r="EG3476" s="60"/>
      <c r="EH3476" s="60"/>
      <c r="EI3476" s="60"/>
      <c r="EJ3476" s="60"/>
      <c r="EK3476" s="60"/>
      <c r="EL3476" s="60"/>
      <c r="EM3476" s="60"/>
      <c r="EN3476" s="60"/>
      <c r="EO3476" s="60"/>
      <c r="EP3476" s="60"/>
      <c r="EQ3476" s="60"/>
      <c r="ER3476" s="60"/>
      <c r="ES3476" s="60"/>
      <c r="ET3476" s="60"/>
      <c r="EU3476" s="60"/>
      <c r="EV3476" s="60"/>
      <c r="EW3476" s="60"/>
      <c r="EX3476" s="60"/>
      <c r="EY3476" s="60"/>
      <c r="EZ3476" s="60"/>
      <c r="FA3476" s="60"/>
      <c r="FB3476" s="60"/>
    </row>
    <row r="3477" spans="22:158" x14ac:dyDescent="0.25">
      <c r="W3477" s="33"/>
      <c r="X3477" s="33"/>
      <c r="AH3477" s="38">
        <v>100</v>
      </c>
      <c r="AI3477" s="38">
        <v>135</v>
      </c>
      <c r="AJ3477" s="38">
        <v>15400</v>
      </c>
      <c r="AK3477" s="38">
        <v>30</v>
      </c>
      <c r="AL3477" s="38">
        <v>3630058</v>
      </c>
      <c r="AM3477" s="61" t="s">
        <v>1816</v>
      </c>
      <c r="AN3477" s="61" t="s">
        <v>1693</v>
      </c>
      <c r="AO3477" s="61" t="s">
        <v>1599</v>
      </c>
      <c r="AP3477" s="61" t="s">
        <v>5036</v>
      </c>
      <c r="AQ3477" s="61" t="s">
        <v>5222</v>
      </c>
      <c r="AR3477" s="28">
        <v>0</v>
      </c>
      <c r="AS3477" s="28">
        <v>0</v>
      </c>
      <c r="AT3477" s="28">
        <v>439007</v>
      </c>
      <c r="AU3477" s="62"/>
      <c r="BU3477" s="34"/>
      <c r="BW3477" s="71">
        <v>14300</v>
      </c>
      <c r="BX3477" s="36">
        <v>91</v>
      </c>
      <c r="BY3477" s="37" t="s">
        <v>1918</v>
      </c>
      <c r="BZ3477" s="37" t="s">
        <v>1816</v>
      </c>
      <c r="CC3477" t="s">
        <v>1681</v>
      </c>
      <c r="CD3477" t="s">
        <v>1681</v>
      </c>
      <c r="CE3477">
        <v>187125</v>
      </c>
      <c r="CF3477">
        <v>260</v>
      </c>
      <c r="DV3477" s="31" t="s">
        <v>2624</v>
      </c>
      <c r="DW3477" s="31" t="s">
        <v>2631</v>
      </c>
      <c r="DX3477" s="63"/>
      <c r="DY3477" s="63"/>
      <c r="DZ3477" s="63"/>
      <c r="EA3477" s="167"/>
      <c r="EB3477" s="60"/>
      <c r="EC3477" s="60"/>
      <c r="ED3477" s="60"/>
      <c r="EE3477" s="60"/>
      <c r="EF3477" s="60"/>
      <c r="EG3477" s="60"/>
      <c r="EH3477" s="60"/>
      <c r="EI3477" s="60"/>
      <c r="EJ3477" s="60"/>
      <c r="EK3477" s="60"/>
      <c r="EL3477" s="60"/>
      <c r="EM3477" s="60"/>
      <c r="EN3477" s="60"/>
      <c r="EO3477" s="60"/>
      <c r="EP3477" s="60"/>
      <c r="EQ3477" s="60"/>
      <c r="ER3477" s="60"/>
      <c r="ES3477" s="60"/>
      <c r="ET3477" s="60"/>
      <c r="EU3477" s="60"/>
      <c r="EV3477" s="60"/>
      <c r="EW3477" s="60"/>
      <c r="EX3477" s="60"/>
      <c r="EY3477" s="60"/>
      <c r="EZ3477" s="60"/>
      <c r="FA3477" s="60"/>
      <c r="FB3477" s="60"/>
    </row>
    <row r="3478" spans="22:158" x14ac:dyDescent="0.25">
      <c r="V3478" s="1"/>
      <c r="W3478" s="33"/>
      <c r="X3478" s="33"/>
      <c r="AH3478" s="38">
        <v>100</v>
      </c>
      <c r="AI3478" s="38">
        <v>135</v>
      </c>
      <c r="AJ3478" s="38">
        <v>18150</v>
      </c>
      <c r="AK3478" s="38">
        <v>30</v>
      </c>
      <c r="AL3478" s="38">
        <v>3630058</v>
      </c>
      <c r="AM3478" s="61" t="s">
        <v>1816</v>
      </c>
      <c r="AN3478" s="61" t="s">
        <v>1693</v>
      </c>
      <c r="AO3478" s="61" t="s">
        <v>1659</v>
      </c>
      <c r="AP3478" s="61" t="s">
        <v>5036</v>
      </c>
      <c r="AQ3478" s="61" t="s">
        <v>5222</v>
      </c>
      <c r="AR3478" s="28">
        <v>224272.8</v>
      </c>
      <c r="AS3478" s="28">
        <v>0</v>
      </c>
      <c r="AT3478" s="28">
        <v>0</v>
      </c>
      <c r="AU3478" s="62"/>
      <c r="BU3478" s="34"/>
      <c r="BW3478" s="71">
        <v>14350</v>
      </c>
      <c r="BX3478" s="36">
        <v>91</v>
      </c>
      <c r="BY3478" s="37" t="s">
        <v>1918</v>
      </c>
      <c r="BZ3478" s="37" t="s">
        <v>1816</v>
      </c>
      <c r="CC3478" t="s">
        <v>1681</v>
      </c>
      <c r="CD3478" t="s">
        <v>1681</v>
      </c>
      <c r="CE3478">
        <v>149184</v>
      </c>
      <c r="CF3478">
        <v>605</v>
      </c>
      <c r="DV3478" s="31" t="s">
        <v>2624</v>
      </c>
      <c r="DW3478" s="31" t="s">
        <v>2631</v>
      </c>
      <c r="DX3478" s="63"/>
      <c r="DY3478" s="63"/>
      <c r="DZ3478" s="63"/>
      <c r="EA3478" s="167"/>
      <c r="EB3478" s="60"/>
      <c r="EC3478" s="60"/>
      <c r="ED3478" s="60"/>
      <c r="EE3478" s="60"/>
      <c r="EF3478" s="60"/>
      <c r="EG3478" s="60"/>
      <c r="EH3478" s="60"/>
      <c r="EI3478" s="60"/>
      <c r="EJ3478" s="60"/>
      <c r="EK3478" s="60"/>
      <c r="EL3478" s="60"/>
      <c r="EM3478" s="60"/>
      <c r="EN3478" s="60"/>
      <c r="EO3478" s="60"/>
      <c r="EP3478" s="60"/>
      <c r="EQ3478" s="60"/>
      <c r="ER3478" s="60"/>
      <c r="ES3478" s="60"/>
      <c r="ET3478" s="60"/>
      <c r="EU3478" s="60"/>
      <c r="EV3478" s="60"/>
      <c r="EW3478" s="60"/>
      <c r="EX3478" s="60"/>
      <c r="EY3478" s="60"/>
      <c r="EZ3478" s="60"/>
      <c r="FA3478" s="60"/>
      <c r="FB3478" s="60"/>
    </row>
    <row r="3479" spans="22:158" x14ac:dyDescent="0.25">
      <c r="W3479" s="33"/>
      <c r="X3479" s="33"/>
      <c r="AH3479" s="38">
        <v>100</v>
      </c>
      <c r="AI3479" s="38">
        <v>140</v>
      </c>
      <c r="AJ3479" s="38">
        <v>10470</v>
      </c>
      <c r="AK3479" s="38">
        <v>30</v>
      </c>
      <c r="AL3479" s="38">
        <v>3630058</v>
      </c>
      <c r="AM3479" s="61" t="s">
        <v>1816</v>
      </c>
      <c r="AN3479" s="61" t="s">
        <v>1690</v>
      </c>
      <c r="AO3479" s="61" t="s">
        <v>5052</v>
      </c>
      <c r="AP3479" s="61" t="s">
        <v>5036</v>
      </c>
      <c r="AQ3479" s="61" t="s">
        <v>5222</v>
      </c>
      <c r="AR3479" s="28">
        <v>0</v>
      </c>
      <c r="AS3479" s="28">
        <v>40700</v>
      </c>
      <c r="AT3479" s="28">
        <v>0</v>
      </c>
      <c r="AU3479" s="62"/>
      <c r="BU3479" s="34"/>
      <c r="BW3479" s="71">
        <v>14400</v>
      </c>
      <c r="BX3479" s="36">
        <v>91</v>
      </c>
      <c r="BY3479" s="37" t="s">
        <v>1918</v>
      </c>
      <c r="BZ3479" s="37" t="s">
        <v>1816</v>
      </c>
      <c r="CC3479" t="s">
        <v>1681</v>
      </c>
      <c r="CD3479" t="s">
        <v>1681</v>
      </c>
      <c r="CE3479">
        <v>9899</v>
      </c>
      <c r="CF3479">
        <v>120</v>
      </c>
      <c r="DV3479" s="31" t="s">
        <v>2624</v>
      </c>
      <c r="DW3479" s="31" t="s">
        <v>2632</v>
      </c>
      <c r="DX3479" s="63"/>
      <c r="DY3479" s="63"/>
      <c r="DZ3479" s="63"/>
      <c r="EA3479" s="167"/>
      <c r="EB3479" s="60"/>
      <c r="EC3479" s="60"/>
      <c r="ED3479" s="60"/>
      <c r="EE3479" s="60"/>
      <c r="EF3479" s="60"/>
      <c r="EG3479" s="60"/>
      <c r="EH3479" s="60"/>
      <c r="EI3479" s="60"/>
      <c r="EJ3479" s="60"/>
      <c r="EK3479" s="60"/>
      <c r="EL3479" s="60"/>
      <c r="EM3479" s="60"/>
      <c r="EN3479" s="60"/>
      <c r="EO3479" s="60"/>
      <c r="EP3479" s="60"/>
      <c r="EQ3479" s="60"/>
      <c r="ER3479" s="60"/>
      <c r="ES3479" s="60"/>
      <c r="ET3479" s="60"/>
      <c r="EU3479" s="60"/>
      <c r="EV3479" s="60"/>
      <c r="EW3479" s="60"/>
      <c r="EX3479" s="60"/>
      <c r="EY3479" s="60"/>
      <c r="EZ3479" s="60"/>
      <c r="FA3479" s="60"/>
      <c r="FB3479" s="60"/>
    </row>
    <row r="3480" spans="22:158" x14ac:dyDescent="0.25">
      <c r="V3480" s="1"/>
      <c r="W3480" s="33"/>
      <c r="X3480" s="33"/>
      <c r="AH3480" s="38">
        <v>100</v>
      </c>
      <c r="AI3480" s="38">
        <v>140</v>
      </c>
      <c r="AJ3480" s="38">
        <v>10470</v>
      </c>
      <c r="AK3480" s="38">
        <v>30</v>
      </c>
      <c r="AL3480" s="38">
        <v>3630058</v>
      </c>
      <c r="AM3480" s="61" t="s">
        <v>1816</v>
      </c>
      <c r="AN3480" s="61" t="s">
        <v>1690</v>
      </c>
      <c r="AO3480" s="61" t="s">
        <v>1112</v>
      </c>
      <c r="AP3480" s="61" t="s">
        <v>5036</v>
      </c>
      <c r="AQ3480" s="61" t="s">
        <v>5222</v>
      </c>
      <c r="AR3480" s="28">
        <v>2319353.7000000002</v>
      </c>
      <c r="AS3480" s="28">
        <v>0</v>
      </c>
      <c r="AT3480" s="28">
        <v>0</v>
      </c>
      <c r="AU3480" s="62"/>
      <c r="BU3480" s="34"/>
      <c r="BW3480" s="71">
        <v>14500</v>
      </c>
      <c r="BX3480" s="36">
        <v>91</v>
      </c>
      <c r="BY3480" s="37" t="s">
        <v>1918</v>
      </c>
      <c r="BZ3480" s="37" t="s">
        <v>1816</v>
      </c>
      <c r="CC3480" t="s">
        <v>1681</v>
      </c>
      <c r="CD3480" t="s">
        <v>1681</v>
      </c>
      <c r="CE3480">
        <v>4</v>
      </c>
      <c r="CF3480">
        <v>1</v>
      </c>
      <c r="DV3480" s="31" t="s">
        <v>2624</v>
      </c>
      <c r="DW3480" s="31" t="s">
        <v>2632</v>
      </c>
      <c r="DX3480" s="63"/>
      <c r="DY3480" s="63"/>
      <c r="DZ3480" s="63"/>
      <c r="EA3480" s="167"/>
      <c r="EB3480" s="60"/>
      <c r="EC3480" s="60"/>
      <c r="ED3480" s="60"/>
      <c r="EE3480" s="60"/>
      <c r="EF3480" s="60"/>
      <c r="EG3480" s="60"/>
      <c r="EH3480" s="60"/>
      <c r="EI3480" s="60"/>
      <c r="EJ3480" s="60"/>
      <c r="EK3480" s="60"/>
      <c r="EL3480" s="60"/>
      <c r="EM3480" s="60"/>
      <c r="EN3480" s="60"/>
      <c r="EO3480" s="60"/>
      <c r="EP3480" s="60"/>
      <c r="EQ3480" s="60"/>
      <c r="ER3480" s="60"/>
      <c r="ES3480" s="60"/>
      <c r="ET3480" s="60"/>
      <c r="EU3480" s="60"/>
      <c r="EV3480" s="60"/>
      <c r="EW3480" s="60"/>
      <c r="EX3480" s="60"/>
      <c r="EY3480" s="60"/>
      <c r="EZ3480" s="60"/>
      <c r="FA3480" s="60"/>
      <c r="FB3480" s="60"/>
    </row>
    <row r="3481" spans="22:158" x14ac:dyDescent="0.25">
      <c r="W3481" s="33"/>
      <c r="X3481" s="33"/>
      <c r="AH3481" s="38">
        <v>100</v>
      </c>
      <c r="AI3481" s="38">
        <v>140</v>
      </c>
      <c r="AJ3481" s="38">
        <v>10850</v>
      </c>
      <c r="AK3481" s="38">
        <v>30</v>
      </c>
      <c r="AL3481" s="38">
        <v>3630058</v>
      </c>
      <c r="AM3481" s="61" t="s">
        <v>1816</v>
      </c>
      <c r="AN3481" s="61" t="s">
        <v>1690</v>
      </c>
      <c r="AO3481" s="61" t="s">
        <v>5060</v>
      </c>
      <c r="AP3481" s="61" t="s">
        <v>5036</v>
      </c>
      <c r="AQ3481" s="61" t="s">
        <v>5222</v>
      </c>
      <c r="AR3481" s="28">
        <v>8899.2999999999993</v>
      </c>
      <c r="AS3481" s="28">
        <v>0</v>
      </c>
      <c r="AT3481" s="28">
        <v>1546</v>
      </c>
      <c r="AU3481" s="62"/>
      <c r="BU3481" s="34"/>
      <c r="BW3481" s="71">
        <v>14550</v>
      </c>
      <c r="BX3481" s="36">
        <v>91</v>
      </c>
      <c r="BY3481" s="37" t="s">
        <v>1918</v>
      </c>
      <c r="BZ3481" s="37" t="s">
        <v>1816</v>
      </c>
      <c r="CC3481" t="s">
        <v>1681</v>
      </c>
      <c r="CD3481" t="s">
        <v>1681</v>
      </c>
      <c r="CE3481">
        <v>188759</v>
      </c>
      <c r="CF3481">
        <v>673</v>
      </c>
      <c r="DV3481" s="31" t="s">
        <v>2624</v>
      </c>
      <c r="DW3481" s="31" t="s">
        <v>2632</v>
      </c>
      <c r="DX3481" s="63"/>
      <c r="DY3481" s="63"/>
      <c r="DZ3481" s="63"/>
      <c r="EA3481" s="167"/>
      <c r="EB3481" s="60"/>
      <c r="EC3481" s="60"/>
      <c r="ED3481" s="60"/>
      <c r="EE3481" s="60"/>
      <c r="EF3481" s="60"/>
      <c r="EG3481" s="60"/>
      <c r="EH3481" s="60"/>
      <c r="EI3481" s="60"/>
      <c r="EJ3481" s="60"/>
      <c r="EK3481" s="60"/>
      <c r="EL3481" s="60"/>
      <c r="EM3481" s="60"/>
      <c r="EN3481" s="60"/>
      <c r="EO3481" s="60"/>
      <c r="EP3481" s="60"/>
      <c r="EQ3481" s="60"/>
      <c r="ER3481" s="60"/>
      <c r="ES3481" s="60"/>
      <c r="ET3481" s="60"/>
      <c r="EU3481" s="60"/>
      <c r="EV3481" s="60"/>
      <c r="EW3481" s="60"/>
      <c r="EX3481" s="60"/>
      <c r="EY3481" s="60"/>
      <c r="EZ3481" s="60"/>
      <c r="FA3481" s="60"/>
      <c r="FB3481" s="60"/>
    </row>
    <row r="3482" spans="22:158" x14ac:dyDescent="0.25">
      <c r="W3482" s="33"/>
      <c r="X3482" s="33"/>
      <c r="AH3482" s="38">
        <v>100</v>
      </c>
      <c r="AI3482" s="38">
        <v>140</v>
      </c>
      <c r="AJ3482" s="38">
        <v>11400</v>
      </c>
      <c r="AK3482" s="38">
        <v>30</v>
      </c>
      <c r="AL3482" s="38">
        <v>3630058</v>
      </c>
      <c r="AM3482" s="61" t="s">
        <v>1816</v>
      </c>
      <c r="AN3482" s="61" t="s">
        <v>1690</v>
      </c>
      <c r="AO3482" s="61" t="s">
        <v>5071</v>
      </c>
      <c r="AP3482" s="61" t="s">
        <v>5036</v>
      </c>
      <c r="AQ3482" s="61" t="s">
        <v>5222</v>
      </c>
      <c r="AR3482" s="28">
        <v>13390.3</v>
      </c>
      <c r="AS3482" s="28">
        <v>27662</v>
      </c>
      <c r="AT3482" s="28">
        <v>0</v>
      </c>
      <c r="AU3482" s="62"/>
      <c r="BU3482" s="34"/>
      <c r="BW3482" s="71">
        <v>14600</v>
      </c>
      <c r="BX3482" s="36">
        <v>91</v>
      </c>
      <c r="BY3482" s="37" t="s">
        <v>1918</v>
      </c>
      <c r="BZ3482" s="37" t="s">
        <v>1816</v>
      </c>
      <c r="CC3482" t="s">
        <v>1681</v>
      </c>
      <c r="CD3482" t="s">
        <v>1681</v>
      </c>
      <c r="CE3482">
        <v>1431838</v>
      </c>
      <c r="CF3482">
        <v>619</v>
      </c>
      <c r="DV3482" s="31" t="s">
        <v>2624</v>
      </c>
      <c r="DW3482" s="31" t="s">
        <v>2632</v>
      </c>
      <c r="DX3482" s="63"/>
      <c r="DY3482" s="63"/>
      <c r="DZ3482" s="63"/>
      <c r="EA3482" s="167"/>
      <c r="EB3482" s="60"/>
      <c r="EC3482" s="60"/>
      <c r="ED3482" s="60"/>
      <c r="EE3482" s="60"/>
      <c r="EF3482" s="60"/>
      <c r="EG3482" s="60"/>
      <c r="EH3482" s="60"/>
      <c r="EI3482" s="60"/>
      <c r="EJ3482" s="60"/>
      <c r="EK3482" s="60"/>
      <c r="EL3482" s="60"/>
      <c r="EM3482" s="60"/>
      <c r="EN3482" s="60"/>
      <c r="EO3482" s="60"/>
      <c r="EP3482" s="60"/>
      <c r="EQ3482" s="60"/>
      <c r="ER3482" s="60"/>
      <c r="ES3482" s="60"/>
      <c r="ET3482" s="60"/>
      <c r="EU3482" s="60"/>
      <c r="EV3482" s="60"/>
      <c r="EW3482" s="60"/>
      <c r="EX3482" s="60"/>
      <c r="EY3482" s="60"/>
      <c r="EZ3482" s="60"/>
      <c r="FA3482" s="60"/>
      <c r="FB3482" s="60"/>
    </row>
    <row r="3483" spans="22:158" x14ac:dyDescent="0.25">
      <c r="W3483" s="33"/>
      <c r="X3483" s="33"/>
      <c r="AH3483" s="38">
        <v>100</v>
      </c>
      <c r="AI3483" s="38">
        <v>140</v>
      </c>
      <c r="AJ3483" s="38">
        <v>12350</v>
      </c>
      <c r="AK3483" s="38">
        <v>30</v>
      </c>
      <c r="AL3483" s="38">
        <v>3630058</v>
      </c>
      <c r="AM3483" s="61" t="s">
        <v>1816</v>
      </c>
      <c r="AN3483" s="61" t="s">
        <v>1690</v>
      </c>
      <c r="AO3483" s="61" t="s">
        <v>5091</v>
      </c>
      <c r="AP3483" s="61" t="s">
        <v>5036</v>
      </c>
      <c r="AQ3483" s="61" t="s">
        <v>5222</v>
      </c>
      <c r="AR3483" s="28">
        <v>5721759.7999999998</v>
      </c>
      <c r="AS3483" s="28">
        <v>30194</v>
      </c>
      <c r="AT3483" s="28">
        <v>0</v>
      </c>
      <c r="AU3483" s="62"/>
      <c r="BU3483" s="34"/>
      <c r="BW3483" s="71">
        <v>14650</v>
      </c>
      <c r="BX3483" s="36">
        <v>91</v>
      </c>
      <c r="BY3483" s="37" t="s">
        <v>1918</v>
      </c>
      <c r="BZ3483" s="37" t="s">
        <v>1816</v>
      </c>
      <c r="CC3483" t="s">
        <v>1681</v>
      </c>
      <c r="CD3483" t="s">
        <v>1681</v>
      </c>
      <c r="CE3483">
        <v>3763</v>
      </c>
      <c r="CF3483">
        <v>79</v>
      </c>
      <c r="DV3483" s="31" t="s">
        <v>2624</v>
      </c>
      <c r="DW3483" s="31" t="s">
        <v>2632</v>
      </c>
      <c r="DX3483" s="63"/>
      <c r="DY3483" s="63"/>
      <c r="DZ3483" s="63"/>
      <c r="EA3483" s="167"/>
      <c r="EB3483" s="60"/>
      <c r="EC3483" s="60"/>
      <c r="ED3483" s="60"/>
      <c r="EE3483" s="60"/>
      <c r="EF3483" s="60"/>
      <c r="EG3483" s="60"/>
      <c r="EH3483" s="60"/>
      <c r="EI3483" s="60"/>
      <c r="EJ3483" s="60"/>
      <c r="EK3483" s="60"/>
      <c r="EL3483" s="60"/>
      <c r="EM3483" s="60"/>
      <c r="EN3483" s="60"/>
      <c r="EO3483" s="60"/>
      <c r="EP3483" s="60"/>
      <c r="EQ3483" s="60"/>
      <c r="ER3483" s="60"/>
      <c r="ES3483" s="60"/>
      <c r="ET3483" s="60"/>
      <c r="EU3483" s="60"/>
      <c r="EV3483" s="60"/>
      <c r="EW3483" s="60"/>
      <c r="EX3483" s="60"/>
      <c r="EY3483" s="60"/>
      <c r="EZ3483" s="60"/>
      <c r="FA3483" s="60"/>
      <c r="FB3483" s="60"/>
    </row>
    <row r="3484" spans="22:158" x14ac:dyDescent="0.25">
      <c r="W3484" s="33"/>
      <c r="X3484" s="33"/>
      <c r="AH3484" s="38">
        <v>100</v>
      </c>
      <c r="AI3484" s="38">
        <v>140</v>
      </c>
      <c r="AJ3484" s="38">
        <v>12900</v>
      </c>
      <c r="AK3484" s="38">
        <v>30</v>
      </c>
      <c r="AL3484" s="38">
        <v>3630058</v>
      </c>
      <c r="AM3484" s="61" t="s">
        <v>1816</v>
      </c>
      <c r="AN3484" s="61" t="s">
        <v>1690</v>
      </c>
      <c r="AO3484" s="61" t="s">
        <v>5099</v>
      </c>
      <c r="AP3484" s="61" t="s">
        <v>5036</v>
      </c>
      <c r="AQ3484" s="61" t="s">
        <v>5222</v>
      </c>
      <c r="AR3484" s="28">
        <v>4502.3</v>
      </c>
      <c r="AS3484" s="28">
        <v>0</v>
      </c>
      <c r="AT3484" s="28">
        <v>0</v>
      </c>
      <c r="AU3484" s="62"/>
      <c r="BU3484" s="34"/>
      <c r="BW3484" s="71">
        <v>14750</v>
      </c>
      <c r="BX3484" s="36">
        <v>91</v>
      </c>
      <c r="BY3484" s="37" t="s">
        <v>1918</v>
      </c>
      <c r="BZ3484" s="37" t="s">
        <v>1816</v>
      </c>
      <c r="CC3484" t="s">
        <v>1681</v>
      </c>
      <c r="CD3484" t="s">
        <v>1681</v>
      </c>
      <c r="CE3484">
        <v>100517</v>
      </c>
      <c r="CF3484">
        <v>362</v>
      </c>
      <c r="DV3484" s="31" t="s">
        <v>2624</v>
      </c>
      <c r="DW3484" s="31" t="s">
        <v>2632</v>
      </c>
      <c r="DX3484" s="63"/>
      <c r="DY3484" s="63"/>
      <c r="DZ3484" s="63"/>
      <c r="EA3484" s="167"/>
      <c r="EB3484" s="60"/>
      <c r="EC3484" s="60"/>
      <c r="ED3484" s="60"/>
      <c r="EE3484" s="60"/>
      <c r="EF3484" s="60"/>
      <c r="EG3484" s="60"/>
      <c r="EH3484" s="60"/>
      <c r="EI3484" s="60"/>
      <c r="EJ3484" s="60"/>
      <c r="EK3484" s="60"/>
      <c r="EL3484" s="60"/>
      <c r="EM3484" s="60"/>
      <c r="EN3484" s="60"/>
      <c r="EO3484" s="60"/>
      <c r="EP3484" s="60"/>
      <c r="EQ3484" s="60"/>
      <c r="ER3484" s="60"/>
      <c r="ES3484" s="60"/>
      <c r="ET3484" s="60"/>
      <c r="EU3484" s="60"/>
      <c r="EV3484" s="60"/>
      <c r="EW3484" s="60"/>
      <c r="EX3484" s="60"/>
      <c r="EY3484" s="60"/>
      <c r="EZ3484" s="60"/>
      <c r="FA3484" s="60"/>
      <c r="FB3484" s="60"/>
    </row>
    <row r="3485" spans="22:158" x14ac:dyDescent="0.25">
      <c r="V3485" s="1"/>
      <c r="W3485" s="33"/>
      <c r="X3485" s="33"/>
      <c r="AH3485" s="38">
        <v>100</v>
      </c>
      <c r="AI3485" s="38">
        <v>140</v>
      </c>
      <c r="AJ3485" s="38">
        <v>14870</v>
      </c>
      <c r="AK3485" s="38">
        <v>30</v>
      </c>
      <c r="AL3485" s="38">
        <v>3630058</v>
      </c>
      <c r="AM3485" s="61" t="s">
        <v>1816</v>
      </c>
      <c r="AN3485" s="61" t="s">
        <v>1690</v>
      </c>
      <c r="AO3485" s="61" t="s">
        <v>1586</v>
      </c>
      <c r="AP3485" s="61" t="s">
        <v>5036</v>
      </c>
      <c r="AQ3485" s="61" t="s">
        <v>5222</v>
      </c>
      <c r="AR3485" s="28">
        <v>134804.20000000001</v>
      </c>
      <c r="AS3485" s="28">
        <v>0</v>
      </c>
      <c r="AT3485" s="28">
        <v>0</v>
      </c>
      <c r="AU3485" s="62"/>
      <c r="BU3485" s="34"/>
      <c r="BW3485" s="71">
        <v>14850</v>
      </c>
      <c r="BX3485" s="36">
        <v>91</v>
      </c>
      <c r="BY3485" s="37" t="s">
        <v>1918</v>
      </c>
      <c r="BZ3485" s="37" t="s">
        <v>1816</v>
      </c>
      <c r="CC3485" t="s">
        <v>1681</v>
      </c>
      <c r="CD3485" t="s">
        <v>1681</v>
      </c>
      <c r="CE3485">
        <v>91212</v>
      </c>
      <c r="CF3485">
        <v>953</v>
      </c>
      <c r="DV3485" s="31" t="s">
        <v>2624</v>
      </c>
      <c r="DW3485" s="31" t="s">
        <v>2632</v>
      </c>
      <c r="DX3485" s="63"/>
      <c r="DY3485" s="63"/>
      <c r="DZ3485" s="63"/>
      <c r="EA3485" s="167"/>
      <c r="EB3485" s="60"/>
      <c r="EC3485" s="60"/>
      <c r="ED3485" s="60"/>
      <c r="EE3485" s="60"/>
      <c r="EF3485" s="60"/>
      <c r="EG3485" s="60"/>
      <c r="EH3485" s="60"/>
      <c r="EI3485" s="60"/>
      <c r="EJ3485" s="60"/>
      <c r="EK3485" s="60"/>
      <c r="EL3485" s="60"/>
      <c r="EM3485" s="60"/>
      <c r="EN3485" s="60"/>
      <c r="EO3485" s="60"/>
      <c r="EP3485" s="60"/>
      <c r="EQ3485" s="60"/>
      <c r="ER3485" s="60"/>
      <c r="ES3485" s="60"/>
      <c r="ET3485" s="60"/>
      <c r="EU3485" s="60"/>
      <c r="EV3485" s="60"/>
      <c r="EW3485" s="60"/>
      <c r="EX3485" s="60"/>
      <c r="EY3485" s="60"/>
      <c r="EZ3485" s="60"/>
      <c r="FA3485" s="60"/>
      <c r="FB3485" s="60"/>
    </row>
    <row r="3486" spans="22:158" x14ac:dyDescent="0.25">
      <c r="W3486" s="33"/>
      <c r="X3486" s="33"/>
      <c r="AH3486" s="38">
        <v>100</v>
      </c>
      <c r="AI3486" s="38">
        <v>140</v>
      </c>
      <c r="AJ3486" s="38">
        <v>16100</v>
      </c>
      <c r="AK3486" s="38">
        <v>30</v>
      </c>
      <c r="AL3486" s="38">
        <v>3630058</v>
      </c>
      <c r="AM3486" s="61" t="s">
        <v>1816</v>
      </c>
      <c r="AN3486" s="61" t="s">
        <v>1690</v>
      </c>
      <c r="AO3486" s="61" t="s">
        <v>1612</v>
      </c>
      <c r="AP3486" s="61" t="s">
        <v>5036</v>
      </c>
      <c r="AQ3486" s="61" t="s">
        <v>5222</v>
      </c>
      <c r="AR3486" s="28">
        <v>593431.5</v>
      </c>
      <c r="AS3486" s="28">
        <v>0</v>
      </c>
      <c r="AT3486" s="28">
        <v>0</v>
      </c>
      <c r="AU3486" s="62"/>
      <c r="BU3486" s="34"/>
      <c r="BW3486" s="71">
        <v>14870</v>
      </c>
      <c r="BX3486" s="36">
        <v>91</v>
      </c>
      <c r="BY3486" s="37" t="s">
        <v>1918</v>
      </c>
      <c r="BZ3486" s="37" t="s">
        <v>1816</v>
      </c>
      <c r="CC3486" t="s">
        <v>1681</v>
      </c>
      <c r="CD3486" t="s">
        <v>1681</v>
      </c>
      <c r="CE3486">
        <v>103595</v>
      </c>
      <c r="CF3486">
        <v>339</v>
      </c>
      <c r="DV3486" s="31" t="s">
        <v>2624</v>
      </c>
      <c r="DW3486" s="31" t="s">
        <v>2632</v>
      </c>
      <c r="DX3486" s="63"/>
      <c r="DY3486" s="63"/>
      <c r="DZ3486" s="63"/>
      <c r="EA3486" s="167"/>
      <c r="EB3486" s="60"/>
      <c r="EC3486" s="60"/>
      <c r="ED3486" s="60"/>
      <c r="EE3486" s="60"/>
      <c r="EF3486" s="60"/>
      <c r="EG3486" s="60"/>
      <c r="EH3486" s="60"/>
      <c r="EI3486" s="60"/>
      <c r="EJ3486" s="60"/>
      <c r="EK3486" s="60"/>
      <c r="EL3486" s="60"/>
      <c r="EM3486" s="60"/>
      <c r="EN3486" s="60"/>
      <c r="EO3486" s="60"/>
      <c r="EP3486" s="60"/>
      <c r="EQ3486" s="60"/>
      <c r="ER3486" s="60"/>
      <c r="ES3486" s="60"/>
      <c r="ET3486" s="60"/>
      <c r="EU3486" s="60"/>
      <c r="EV3486" s="60"/>
      <c r="EW3486" s="60"/>
      <c r="EX3486" s="60"/>
      <c r="EY3486" s="60"/>
      <c r="EZ3486" s="60"/>
      <c r="FA3486" s="60"/>
      <c r="FB3486" s="60"/>
    </row>
    <row r="3487" spans="22:158" x14ac:dyDescent="0.25">
      <c r="V3487" s="1"/>
      <c r="W3487" s="33"/>
      <c r="X3487" s="33"/>
      <c r="AH3487" s="38">
        <v>100</v>
      </c>
      <c r="AI3487" s="38">
        <v>140</v>
      </c>
      <c r="AJ3487" s="38">
        <v>18100</v>
      </c>
      <c r="AK3487" s="38">
        <v>30</v>
      </c>
      <c r="AL3487" s="38">
        <v>3630058</v>
      </c>
      <c r="AM3487" s="61" t="s">
        <v>1816</v>
      </c>
      <c r="AN3487" s="61" t="s">
        <v>1690</v>
      </c>
      <c r="AO3487" s="61" t="s">
        <v>1658</v>
      </c>
      <c r="AP3487" s="61" t="s">
        <v>5036</v>
      </c>
      <c r="AQ3487" s="61" t="s">
        <v>5222</v>
      </c>
      <c r="AR3487" s="28">
        <v>92006.399999999994</v>
      </c>
      <c r="AS3487" s="28">
        <v>0</v>
      </c>
      <c r="AT3487" s="28">
        <v>0</v>
      </c>
      <c r="AU3487" s="62"/>
      <c r="BU3487" s="34"/>
      <c r="BW3487" s="71">
        <v>14900</v>
      </c>
      <c r="BX3487" s="36">
        <v>91</v>
      </c>
      <c r="BY3487" s="37" t="s">
        <v>1918</v>
      </c>
      <c r="BZ3487" s="37" t="s">
        <v>1816</v>
      </c>
      <c r="CC3487" t="s">
        <v>1681</v>
      </c>
      <c r="CD3487" t="s">
        <v>1681</v>
      </c>
      <c r="CE3487">
        <v>3398</v>
      </c>
      <c r="CF3487">
        <v>285</v>
      </c>
      <c r="DV3487" s="31" t="s">
        <v>2624</v>
      </c>
      <c r="DW3487" s="31" t="s">
        <v>2632</v>
      </c>
      <c r="DX3487" s="63"/>
      <c r="DY3487" s="63"/>
      <c r="DZ3487" s="63"/>
      <c r="EA3487" s="167"/>
      <c r="EB3487" s="60"/>
      <c r="EC3487" s="60"/>
      <c r="ED3487" s="60"/>
      <c r="EE3487" s="60"/>
      <c r="EF3487" s="60"/>
      <c r="EG3487" s="60"/>
      <c r="EH3487" s="60"/>
      <c r="EI3487" s="60"/>
      <c r="EJ3487" s="60"/>
      <c r="EK3487" s="60"/>
      <c r="EL3487" s="60"/>
      <c r="EM3487" s="60"/>
      <c r="EN3487" s="60"/>
      <c r="EO3487" s="60"/>
      <c r="EP3487" s="60"/>
      <c r="EQ3487" s="60"/>
      <c r="ER3487" s="60"/>
      <c r="ES3487" s="60"/>
      <c r="ET3487" s="60"/>
      <c r="EU3487" s="60"/>
      <c r="EV3487" s="60"/>
      <c r="EW3487" s="60"/>
      <c r="EX3487" s="60"/>
      <c r="EY3487" s="60"/>
      <c r="EZ3487" s="60"/>
      <c r="FA3487" s="60"/>
      <c r="FB3487" s="60"/>
    </row>
    <row r="3488" spans="22:158" x14ac:dyDescent="0.25">
      <c r="W3488" s="33"/>
      <c r="X3488" s="33"/>
      <c r="AH3488" s="38">
        <v>100</v>
      </c>
      <c r="AI3488" s="38">
        <v>145</v>
      </c>
      <c r="AJ3488" s="38">
        <v>10550</v>
      </c>
      <c r="AK3488" s="38">
        <v>30</v>
      </c>
      <c r="AL3488" s="38">
        <v>3630058</v>
      </c>
      <c r="AM3488" s="61" t="s">
        <v>1816</v>
      </c>
      <c r="AN3488" s="61" t="s">
        <v>1691</v>
      </c>
      <c r="AO3488" s="61" t="s">
        <v>5054</v>
      </c>
      <c r="AP3488" s="61" t="s">
        <v>5036</v>
      </c>
      <c r="AQ3488" s="61" t="s">
        <v>5222</v>
      </c>
      <c r="AR3488" s="28">
        <v>13821</v>
      </c>
      <c r="AS3488" s="28">
        <v>1494</v>
      </c>
      <c r="AT3488" s="28">
        <v>0</v>
      </c>
      <c r="AU3488" s="62"/>
      <c r="BU3488" s="34"/>
      <c r="BW3488" s="71">
        <v>14920</v>
      </c>
      <c r="BX3488" s="36">
        <v>91</v>
      </c>
      <c r="BY3488" s="37" t="s">
        <v>1918</v>
      </c>
      <c r="BZ3488" s="37" t="s">
        <v>1816</v>
      </c>
      <c r="CC3488" t="s">
        <v>1681</v>
      </c>
      <c r="CD3488" t="s">
        <v>1681</v>
      </c>
      <c r="CE3488">
        <v>501747</v>
      </c>
      <c r="CF3488">
        <v>555</v>
      </c>
      <c r="DV3488" s="31" t="s">
        <v>2624</v>
      </c>
      <c r="DW3488" s="31" t="s">
        <v>2633</v>
      </c>
      <c r="DX3488" s="63"/>
      <c r="DY3488" s="63"/>
      <c r="DZ3488" s="63"/>
      <c r="EA3488" s="167"/>
      <c r="EB3488" s="60"/>
      <c r="EC3488" s="60"/>
      <c r="ED3488" s="60"/>
      <c r="EE3488" s="60"/>
      <c r="EF3488" s="60"/>
      <c r="EG3488" s="60"/>
      <c r="EH3488" s="60"/>
      <c r="EI3488" s="60"/>
      <c r="EJ3488" s="60"/>
      <c r="EK3488" s="60"/>
      <c r="EL3488" s="60"/>
      <c r="EM3488" s="60"/>
      <c r="EN3488" s="60"/>
      <c r="EO3488" s="60"/>
      <c r="EP3488" s="60"/>
      <c r="EQ3488" s="60"/>
      <c r="ER3488" s="60"/>
      <c r="ES3488" s="60"/>
      <c r="ET3488" s="60"/>
      <c r="EU3488" s="60"/>
      <c r="EV3488" s="60"/>
      <c r="EW3488" s="60"/>
      <c r="EX3488" s="60"/>
      <c r="EY3488" s="60"/>
      <c r="EZ3488" s="60"/>
      <c r="FA3488" s="60"/>
      <c r="FB3488" s="60"/>
    </row>
    <row r="3489" spans="22:158" x14ac:dyDescent="0.25">
      <c r="W3489" s="33"/>
      <c r="X3489" s="33"/>
      <c r="AH3489" s="38">
        <v>100</v>
      </c>
      <c r="AI3489" s="38">
        <v>145</v>
      </c>
      <c r="AJ3489" s="38">
        <v>12050</v>
      </c>
      <c r="AK3489" s="38">
        <v>30</v>
      </c>
      <c r="AL3489" s="38">
        <v>3630058</v>
      </c>
      <c r="AM3489" s="61" t="s">
        <v>1816</v>
      </c>
      <c r="AN3489" s="61" t="s">
        <v>1691</v>
      </c>
      <c r="AO3489" s="61" t="s">
        <v>5085</v>
      </c>
      <c r="AP3489" s="61" t="s">
        <v>5036</v>
      </c>
      <c r="AQ3489" s="61" t="s">
        <v>5222</v>
      </c>
      <c r="AR3489" s="28">
        <v>48998.7</v>
      </c>
      <c r="AS3489" s="28">
        <v>0</v>
      </c>
      <c r="AT3489" s="28">
        <v>0</v>
      </c>
      <c r="AU3489" s="62"/>
      <c r="BU3489" s="34"/>
      <c r="BW3489" s="71">
        <v>14950</v>
      </c>
      <c r="BX3489" s="36">
        <v>91</v>
      </c>
      <c r="BY3489" s="37" t="s">
        <v>1918</v>
      </c>
      <c r="BZ3489" s="37" t="s">
        <v>1816</v>
      </c>
      <c r="CC3489" t="s">
        <v>1681</v>
      </c>
      <c r="CD3489" t="s">
        <v>1681</v>
      </c>
      <c r="CE3489">
        <v>283567</v>
      </c>
      <c r="CF3489">
        <v>347</v>
      </c>
      <c r="DV3489" s="31" t="s">
        <v>2624</v>
      </c>
      <c r="DW3489" s="31" t="s">
        <v>2633</v>
      </c>
      <c r="DX3489" s="63"/>
      <c r="DY3489" s="63"/>
      <c r="DZ3489" s="63"/>
      <c r="EA3489" s="167"/>
      <c r="EB3489" s="60"/>
      <c r="EC3489" s="60"/>
      <c r="ED3489" s="60"/>
      <c r="EE3489" s="60"/>
      <c r="EF3489" s="60"/>
      <c r="EG3489" s="60"/>
      <c r="EH3489" s="60"/>
      <c r="EI3489" s="60"/>
      <c r="EJ3489" s="60"/>
      <c r="EK3489" s="60"/>
      <c r="EL3489" s="60"/>
      <c r="EM3489" s="60"/>
      <c r="EN3489" s="60"/>
      <c r="EO3489" s="60"/>
      <c r="EP3489" s="60"/>
      <c r="EQ3489" s="60"/>
      <c r="ER3489" s="60"/>
      <c r="ES3489" s="60"/>
      <c r="ET3489" s="60"/>
      <c r="EU3489" s="60"/>
      <c r="EV3489" s="60"/>
      <c r="EW3489" s="60"/>
      <c r="EX3489" s="60"/>
      <c r="EY3489" s="60"/>
      <c r="EZ3489" s="60"/>
      <c r="FA3489" s="60"/>
      <c r="FB3489" s="60"/>
    </row>
    <row r="3490" spans="22:158" x14ac:dyDescent="0.25">
      <c r="V3490" s="1"/>
      <c r="W3490" s="33"/>
      <c r="X3490" s="33"/>
      <c r="AH3490" s="38">
        <v>100</v>
      </c>
      <c r="AI3490" s="38">
        <v>145</v>
      </c>
      <c r="AJ3490" s="38">
        <v>12750</v>
      </c>
      <c r="AK3490" s="38">
        <v>30</v>
      </c>
      <c r="AL3490" s="38">
        <v>3630058</v>
      </c>
      <c r="AM3490" s="61" t="s">
        <v>1816</v>
      </c>
      <c r="AN3490" s="61" t="s">
        <v>1691</v>
      </c>
      <c r="AO3490" s="61" t="s">
        <v>5097</v>
      </c>
      <c r="AP3490" s="61" t="s">
        <v>5036</v>
      </c>
      <c r="AQ3490" s="61" t="s">
        <v>5222</v>
      </c>
      <c r="AR3490" s="28">
        <v>4446.2</v>
      </c>
      <c r="AS3490" s="28">
        <v>8131</v>
      </c>
      <c r="AT3490" s="28">
        <v>0</v>
      </c>
      <c r="AU3490" s="62"/>
      <c r="BU3490" s="34"/>
      <c r="BW3490" s="71">
        <v>15050</v>
      </c>
      <c r="BX3490" s="36">
        <v>91</v>
      </c>
      <c r="BY3490" s="37" t="s">
        <v>1918</v>
      </c>
      <c r="BZ3490" s="37" t="s">
        <v>1816</v>
      </c>
      <c r="CC3490" t="s">
        <v>1681</v>
      </c>
      <c r="CD3490" t="s">
        <v>1681</v>
      </c>
      <c r="CE3490">
        <v>35417</v>
      </c>
      <c r="CF3490">
        <v>242</v>
      </c>
      <c r="DV3490" s="31" t="s">
        <v>2624</v>
      </c>
      <c r="DW3490" s="31" t="s">
        <v>2633</v>
      </c>
      <c r="DX3490" s="63"/>
      <c r="DY3490" s="63"/>
      <c r="DZ3490" s="63"/>
      <c r="EA3490" s="167"/>
      <c r="EB3490" s="60"/>
      <c r="EC3490" s="60"/>
      <c r="ED3490" s="60"/>
      <c r="EE3490" s="60"/>
      <c r="EF3490" s="60"/>
      <c r="EG3490" s="60"/>
      <c r="EH3490" s="60"/>
      <c r="EI3490" s="60"/>
      <c r="EJ3490" s="60"/>
      <c r="EK3490" s="60"/>
      <c r="EL3490" s="60"/>
      <c r="EM3490" s="60"/>
      <c r="EN3490" s="60"/>
      <c r="EO3490" s="60"/>
      <c r="EP3490" s="60"/>
      <c r="EQ3490" s="60"/>
      <c r="ER3490" s="60"/>
      <c r="ES3490" s="60"/>
      <c r="ET3490" s="60"/>
      <c r="EU3490" s="60"/>
      <c r="EV3490" s="60"/>
      <c r="EW3490" s="60"/>
      <c r="EX3490" s="60"/>
      <c r="EY3490" s="60"/>
      <c r="EZ3490" s="60"/>
      <c r="FA3490" s="60"/>
      <c r="FB3490" s="60"/>
    </row>
    <row r="3491" spans="22:158" x14ac:dyDescent="0.25">
      <c r="W3491" s="33"/>
      <c r="X3491" s="33"/>
      <c r="AH3491" s="38">
        <v>100</v>
      </c>
      <c r="AI3491" s="38">
        <v>145</v>
      </c>
      <c r="AJ3491" s="38">
        <v>13310</v>
      </c>
      <c r="AK3491" s="38">
        <v>30</v>
      </c>
      <c r="AL3491" s="38">
        <v>3630058</v>
      </c>
      <c r="AM3491" s="61" t="s">
        <v>1816</v>
      </c>
      <c r="AN3491" s="61" t="s">
        <v>1691</v>
      </c>
      <c r="AO3491" s="61" t="s">
        <v>5108</v>
      </c>
      <c r="AP3491" s="61" t="s">
        <v>5036</v>
      </c>
      <c r="AQ3491" s="61" t="s">
        <v>5222</v>
      </c>
      <c r="AR3491" s="28">
        <v>558793.69999999995</v>
      </c>
      <c r="AS3491" s="28">
        <v>0</v>
      </c>
      <c r="AT3491" s="28">
        <v>0</v>
      </c>
      <c r="AU3491" s="62"/>
      <c r="BU3491" s="34"/>
      <c r="BW3491" s="71">
        <v>15270</v>
      </c>
      <c r="BX3491" s="36">
        <v>91</v>
      </c>
      <c r="BY3491" s="37" t="s">
        <v>1918</v>
      </c>
      <c r="BZ3491" s="37" t="s">
        <v>1816</v>
      </c>
      <c r="CC3491" t="s">
        <v>1681</v>
      </c>
      <c r="CD3491" t="s">
        <v>1681</v>
      </c>
      <c r="CE3491">
        <v>521676</v>
      </c>
      <c r="CF3491">
        <v>903</v>
      </c>
      <c r="DV3491" s="31" t="s">
        <v>2624</v>
      </c>
      <c r="DW3491" s="31" t="s">
        <v>2633</v>
      </c>
      <c r="DX3491" s="63"/>
      <c r="DY3491" s="63"/>
      <c r="DZ3491" s="63"/>
      <c r="EA3491" s="167"/>
      <c r="EB3491" s="60"/>
      <c r="EC3491" s="60"/>
      <c r="ED3491" s="60"/>
      <c r="EE3491" s="60"/>
      <c r="EF3491" s="60"/>
      <c r="EG3491" s="60"/>
      <c r="EH3491" s="60"/>
      <c r="EI3491" s="60"/>
      <c r="EJ3491" s="60"/>
      <c r="EK3491" s="60"/>
      <c r="EL3491" s="60"/>
      <c r="EM3491" s="60"/>
      <c r="EN3491" s="60"/>
      <c r="EO3491" s="60"/>
      <c r="EP3491" s="60"/>
      <c r="EQ3491" s="60"/>
      <c r="ER3491" s="60"/>
      <c r="ES3491" s="60"/>
      <c r="ET3491" s="60"/>
      <c r="EU3491" s="60"/>
      <c r="EV3491" s="60"/>
      <c r="EW3491" s="60"/>
      <c r="EX3491" s="60"/>
      <c r="EY3491" s="60"/>
      <c r="EZ3491" s="60"/>
      <c r="FA3491" s="60"/>
      <c r="FB3491" s="60"/>
    </row>
    <row r="3492" spans="22:158" x14ac:dyDescent="0.25">
      <c r="W3492" s="33"/>
      <c r="X3492" s="33"/>
      <c r="AH3492" s="38">
        <v>100</v>
      </c>
      <c r="AI3492" s="38">
        <v>145</v>
      </c>
      <c r="AJ3492" s="38">
        <v>13700</v>
      </c>
      <c r="AK3492" s="38">
        <v>30</v>
      </c>
      <c r="AL3492" s="38">
        <v>3630058</v>
      </c>
      <c r="AM3492" s="61" t="s">
        <v>1816</v>
      </c>
      <c r="AN3492" s="61" t="s">
        <v>1691</v>
      </c>
      <c r="AO3492" s="61" t="s">
        <v>5118</v>
      </c>
      <c r="AP3492" s="61" t="s">
        <v>5036</v>
      </c>
      <c r="AQ3492" s="61" t="s">
        <v>5222</v>
      </c>
      <c r="AR3492" s="28">
        <v>103780.5</v>
      </c>
      <c r="AS3492" s="28">
        <v>0</v>
      </c>
      <c r="AT3492" s="28">
        <v>370992</v>
      </c>
      <c r="AU3492" s="62"/>
      <c r="BU3492" s="34"/>
      <c r="BW3492" s="71">
        <v>15300</v>
      </c>
      <c r="BX3492" s="36">
        <v>91</v>
      </c>
      <c r="BY3492" s="37" t="s">
        <v>1918</v>
      </c>
      <c r="BZ3492" s="37" t="s">
        <v>1816</v>
      </c>
      <c r="CC3492" t="s">
        <v>1681</v>
      </c>
      <c r="CD3492" t="s">
        <v>1681</v>
      </c>
      <c r="CE3492">
        <v>1749458</v>
      </c>
      <c r="CF3492">
        <v>656</v>
      </c>
      <c r="DV3492" s="31" t="s">
        <v>2624</v>
      </c>
      <c r="DW3492" s="31" t="s">
        <v>2633</v>
      </c>
      <c r="DX3492" s="63"/>
      <c r="DY3492" s="63"/>
      <c r="DZ3492" s="63"/>
      <c r="EA3492" s="167"/>
      <c r="EB3492" s="60"/>
      <c r="EC3492" s="60"/>
      <c r="ED3492" s="60"/>
      <c r="EE3492" s="60"/>
      <c r="EF3492" s="60"/>
      <c r="EG3492" s="60"/>
      <c r="EH3492" s="60"/>
      <c r="EI3492" s="60"/>
      <c r="EJ3492" s="60"/>
      <c r="EK3492" s="60"/>
      <c r="EL3492" s="60"/>
      <c r="EM3492" s="60"/>
      <c r="EN3492" s="60"/>
      <c r="EO3492" s="60"/>
      <c r="EP3492" s="60"/>
      <c r="EQ3492" s="60"/>
      <c r="ER3492" s="60"/>
      <c r="ES3492" s="60"/>
      <c r="ET3492" s="60"/>
      <c r="EU3492" s="60"/>
      <c r="EV3492" s="60"/>
      <c r="EW3492" s="60"/>
      <c r="EX3492" s="60"/>
      <c r="EY3492" s="60"/>
      <c r="EZ3492" s="60"/>
      <c r="FA3492" s="60"/>
      <c r="FB3492" s="60"/>
    </row>
    <row r="3493" spans="22:158" x14ac:dyDescent="0.25">
      <c r="W3493" s="33"/>
      <c r="X3493" s="33"/>
      <c r="AH3493" s="38">
        <v>100</v>
      </c>
      <c r="AI3493" s="38">
        <v>145</v>
      </c>
      <c r="AJ3493" s="38">
        <v>16180</v>
      </c>
      <c r="AK3493" s="38">
        <v>30</v>
      </c>
      <c r="AL3493" s="38">
        <v>3630058</v>
      </c>
      <c r="AM3493" s="61" t="s">
        <v>1816</v>
      </c>
      <c r="AN3493" s="61" t="s">
        <v>1691</v>
      </c>
      <c r="AO3493" s="61" t="s">
        <v>1614</v>
      </c>
      <c r="AP3493" s="61" t="s">
        <v>5036</v>
      </c>
      <c r="AQ3493" s="61" t="s">
        <v>5222</v>
      </c>
      <c r="AR3493" s="28">
        <v>86018</v>
      </c>
      <c r="AS3493" s="28">
        <v>7614</v>
      </c>
      <c r="AT3493" s="28">
        <v>0</v>
      </c>
      <c r="AU3493" s="62"/>
      <c r="BU3493" s="34"/>
      <c r="BW3493" s="71">
        <v>15500</v>
      </c>
      <c r="BX3493" s="36">
        <v>91</v>
      </c>
      <c r="BY3493" s="37" t="s">
        <v>1918</v>
      </c>
      <c r="BZ3493" s="37" t="s">
        <v>1816</v>
      </c>
      <c r="CC3493" t="s">
        <v>1681</v>
      </c>
      <c r="CD3493" t="s">
        <v>1681</v>
      </c>
      <c r="CE3493">
        <v>385665</v>
      </c>
      <c r="CF3493">
        <v>393</v>
      </c>
      <c r="DV3493" s="31" t="s">
        <v>2624</v>
      </c>
      <c r="DW3493" s="31" t="s">
        <v>2633</v>
      </c>
      <c r="DX3493" s="63"/>
      <c r="DY3493" s="63"/>
      <c r="DZ3493" s="63"/>
      <c r="EA3493" s="167"/>
      <c r="EB3493" s="60"/>
      <c r="EC3493" s="60"/>
      <c r="ED3493" s="60"/>
      <c r="EE3493" s="60"/>
      <c r="EF3493" s="60"/>
      <c r="EG3493" s="60"/>
      <c r="EH3493" s="60"/>
      <c r="EI3493" s="60"/>
      <c r="EJ3493" s="60"/>
      <c r="EK3493" s="60"/>
      <c r="EL3493" s="60"/>
      <c r="EM3493" s="60"/>
      <c r="EN3493" s="60"/>
      <c r="EO3493" s="60"/>
      <c r="EP3493" s="60"/>
      <c r="EQ3493" s="60"/>
      <c r="ER3493" s="60"/>
      <c r="ES3493" s="60"/>
      <c r="ET3493" s="60"/>
      <c r="EU3493" s="60"/>
      <c r="EV3493" s="60"/>
      <c r="EW3493" s="60"/>
      <c r="EX3493" s="60"/>
      <c r="EY3493" s="60"/>
      <c r="EZ3493" s="60"/>
      <c r="FA3493" s="60"/>
      <c r="FB3493" s="60"/>
    </row>
    <row r="3494" spans="22:158" x14ac:dyDescent="0.25">
      <c r="W3494" s="33"/>
      <c r="X3494" s="33"/>
      <c r="AH3494" s="38">
        <v>100</v>
      </c>
      <c r="AI3494" s="38">
        <v>145</v>
      </c>
      <c r="AJ3494" s="38">
        <v>17050</v>
      </c>
      <c r="AK3494" s="38">
        <v>30</v>
      </c>
      <c r="AL3494" s="38">
        <v>3630058</v>
      </c>
      <c r="AM3494" s="61" t="s">
        <v>1816</v>
      </c>
      <c r="AN3494" s="61" t="s">
        <v>1691</v>
      </c>
      <c r="AO3494" s="61" t="s">
        <v>1634</v>
      </c>
      <c r="AP3494" s="61" t="s">
        <v>5036</v>
      </c>
      <c r="AQ3494" s="61" t="s">
        <v>5222</v>
      </c>
      <c r="AR3494" s="28">
        <v>129358.5</v>
      </c>
      <c r="AS3494" s="28">
        <v>0</v>
      </c>
      <c r="AT3494" s="28">
        <v>0</v>
      </c>
      <c r="AU3494" s="62"/>
      <c r="BU3494" s="34"/>
      <c r="BW3494" s="71">
        <v>15550</v>
      </c>
      <c r="BX3494" s="36">
        <v>91</v>
      </c>
      <c r="BY3494" s="37" t="s">
        <v>1918</v>
      </c>
      <c r="BZ3494" s="37" t="s">
        <v>1816</v>
      </c>
      <c r="CC3494" t="s">
        <v>1681</v>
      </c>
      <c r="CD3494" t="s">
        <v>1681</v>
      </c>
      <c r="CE3494">
        <v>176580</v>
      </c>
      <c r="CF3494">
        <v>180</v>
      </c>
      <c r="DV3494" s="31" t="s">
        <v>2624</v>
      </c>
      <c r="DW3494" s="31" t="s">
        <v>2633</v>
      </c>
      <c r="DX3494" s="63"/>
      <c r="DY3494" s="63"/>
      <c r="DZ3494" s="63"/>
      <c r="EA3494" s="167"/>
      <c r="EB3494" s="60"/>
      <c r="EC3494" s="60"/>
      <c r="ED3494" s="60"/>
      <c r="EE3494" s="60"/>
      <c r="EF3494" s="60"/>
      <c r="EG3494" s="60"/>
      <c r="EH3494" s="60"/>
      <c r="EI3494" s="60"/>
      <c r="EJ3494" s="60"/>
      <c r="EK3494" s="60"/>
      <c r="EL3494" s="60"/>
      <c r="EM3494" s="60"/>
      <c r="EN3494" s="60"/>
      <c r="EO3494" s="60"/>
      <c r="EP3494" s="60"/>
      <c r="EQ3494" s="60"/>
      <c r="ER3494" s="60"/>
      <c r="ES3494" s="60"/>
      <c r="ET3494" s="60"/>
      <c r="EU3494" s="60"/>
      <c r="EV3494" s="60"/>
      <c r="EW3494" s="60"/>
      <c r="EX3494" s="60"/>
      <c r="EY3494" s="60"/>
      <c r="EZ3494" s="60"/>
      <c r="FA3494" s="60"/>
      <c r="FB3494" s="60"/>
    </row>
    <row r="3495" spans="22:158" x14ac:dyDescent="0.25">
      <c r="W3495" s="33"/>
      <c r="X3495" s="33"/>
      <c r="AH3495" s="38">
        <v>100</v>
      </c>
      <c r="AI3495" s="38">
        <v>145</v>
      </c>
      <c r="AJ3495" s="38">
        <v>17250</v>
      </c>
      <c r="AK3495" s="38">
        <v>30</v>
      </c>
      <c r="AL3495" s="38">
        <v>3630058</v>
      </c>
      <c r="AM3495" s="61" t="s">
        <v>1816</v>
      </c>
      <c r="AN3495" s="61" t="s">
        <v>1691</v>
      </c>
      <c r="AO3495" s="61" t="s">
        <v>1638</v>
      </c>
      <c r="AP3495" s="61" t="s">
        <v>5036</v>
      </c>
      <c r="AQ3495" s="61" t="s">
        <v>5222</v>
      </c>
      <c r="AR3495" s="28">
        <v>0</v>
      </c>
      <c r="AS3495" s="28">
        <v>0</v>
      </c>
      <c r="AT3495" s="28">
        <v>24733</v>
      </c>
      <c r="AU3495" s="62"/>
      <c r="BU3495" s="34"/>
      <c r="BW3495" s="71">
        <v>15650</v>
      </c>
      <c r="BX3495" s="36">
        <v>91</v>
      </c>
      <c r="BY3495" s="37" t="s">
        <v>1918</v>
      </c>
      <c r="BZ3495" s="37" t="s">
        <v>1816</v>
      </c>
      <c r="CC3495" t="s">
        <v>1681</v>
      </c>
      <c r="CD3495" t="s">
        <v>1681</v>
      </c>
      <c r="CE3495">
        <v>121872</v>
      </c>
      <c r="CF3495">
        <v>314</v>
      </c>
      <c r="DV3495" s="31" t="s">
        <v>2624</v>
      </c>
      <c r="DW3495" s="31" t="s">
        <v>2633</v>
      </c>
      <c r="DX3495" s="63"/>
      <c r="DY3495" s="63"/>
      <c r="DZ3495" s="63"/>
      <c r="EA3495" s="167"/>
      <c r="EB3495" s="60"/>
      <c r="EC3495" s="60"/>
      <c r="ED3495" s="60"/>
      <c r="EE3495" s="60"/>
      <c r="EF3495" s="60"/>
      <c r="EG3495" s="60"/>
      <c r="EH3495" s="60"/>
      <c r="EI3495" s="60"/>
      <c r="EJ3495" s="60"/>
      <c r="EK3495" s="60"/>
      <c r="EL3495" s="60"/>
      <c r="EM3495" s="60"/>
      <c r="EN3495" s="60"/>
      <c r="EO3495" s="60"/>
      <c r="EP3495" s="60"/>
      <c r="EQ3495" s="60"/>
      <c r="ER3495" s="60"/>
      <c r="ES3495" s="60"/>
      <c r="ET3495" s="60"/>
      <c r="EU3495" s="60"/>
      <c r="EV3495" s="60"/>
      <c r="EW3495" s="60"/>
      <c r="EX3495" s="60"/>
      <c r="EY3495" s="60"/>
      <c r="EZ3495" s="60"/>
      <c r="FA3495" s="60"/>
      <c r="FB3495" s="60"/>
    </row>
    <row r="3496" spans="22:158" x14ac:dyDescent="0.25">
      <c r="V3496" s="1"/>
      <c r="W3496" s="33"/>
      <c r="X3496" s="33"/>
      <c r="AH3496" s="38">
        <v>100</v>
      </c>
      <c r="AI3496" s="38">
        <v>145</v>
      </c>
      <c r="AJ3496" s="38">
        <v>17640</v>
      </c>
      <c r="AK3496" s="38">
        <v>30</v>
      </c>
      <c r="AL3496" s="38">
        <v>3630058</v>
      </c>
      <c r="AM3496" s="61" t="s">
        <v>1816</v>
      </c>
      <c r="AN3496" s="61" t="s">
        <v>1691</v>
      </c>
      <c r="AO3496" s="61" t="s">
        <v>1647</v>
      </c>
      <c r="AP3496" s="61" t="s">
        <v>5036</v>
      </c>
      <c r="AQ3496" s="61" t="s">
        <v>5222</v>
      </c>
      <c r="AR3496" s="28">
        <v>150388.4</v>
      </c>
      <c r="AS3496" s="28">
        <v>25943</v>
      </c>
      <c r="AT3496" s="28">
        <v>0</v>
      </c>
      <c r="AU3496" s="62"/>
      <c r="BU3496" s="34"/>
      <c r="BW3496" s="71">
        <v>15700</v>
      </c>
      <c r="BX3496" s="36">
        <v>91</v>
      </c>
      <c r="BY3496" s="37" t="s">
        <v>1918</v>
      </c>
      <c r="BZ3496" s="37" t="s">
        <v>1816</v>
      </c>
      <c r="CC3496" t="s">
        <v>1681</v>
      </c>
      <c r="CD3496" t="s">
        <v>1681</v>
      </c>
      <c r="CE3496">
        <v>35707</v>
      </c>
      <c r="CF3496">
        <v>379</v>
      </c>
      <c r="DV3496" s="31" t="s">
        <v>2624</v>
      </c>
      <c r="DW3496" s="31" t="s">
        <v>2633</v>
      </c>
      <c r="DX3496" s="63"/>
      <c r="DY3496" s="63"/>
      <c r="DZ3496" s="63"/>
      <c r="EA3496" s="167"/>
      <c r="EB3496" s="60"/>
      <c r="EC3496" s="60"/>
      <c r="ED3496" s="60"/>
      <c r="EE3496" s="60"/>
      <c r="EF3496" s="60"/>
      <c r="EG3496" s="60"/>
      <c r="EH3496" s="60"/>
      <c r="EI3496" s="60"/>
      <c r="EJ3496" s="60"/>
      <c r="EK3496" s="60"/>
      <c r="EL3496" s="60"/>
      <c r="EM3496" s="60"/>
      <c r="EN3496" s="60"/>
      <c r="EO3496" s="60"/>
      <c r="EP3496" s="60"/>
      <c r="EQ3496" s="60"/>
      <c r="ER3496" s="60"/>
      <c r="ES3496" s="60"/>
      <c r="ET3496" s="60"/>
      <c r="EU3496" s="60"/>
      <c r="EV3496" s="60"/>
      <c r="EW3496" s="60"/>
      <c r="EX3496" s="60"/>
      <c r="EY3496" s="60"/>
      <c r="EZ3496" s="60"/>
      <c r="FA3496" s="60"/>
      <c r="FB3496" s="60"/>
    </row>
    <row r="3497" spans="22:158" x14ac:dyDescent="0.25">
      <c r="W3497" s="33"/>
      <c r="X3497" s="33"/>
      <c r="AH3497" s="38">
        <v>100</v>
      </c>
      <c r="AI3497" s="38">
        <v>145</v>
      </c>
      <c r="AJ3497" s="38">
        <v>18710</v>
      </c>
      <c r="AK3497" s="38">
        <v>30</v>
      </c>
      <c r="AL3497" s="38">
        <v>3630058</v>
      </c>
      <c r="AM3497" s="61" t="s">
        <v>1816</v>
      </c>
      <c r="AN3497" s="61" t="s">
        <v>1691</v>
      </c>
      <c r="AO3497" s="61" t="s">
        <v>1671</v>
      </c>
      <c r="AP3497" s="61" t="s">
        <v>5036</v>
      </c>
      <c r="AQ3497" s="61" t="s">
        <v>5222</v>
      </c>
      <c r="AR3497" s="28">
        <v>160436.9</v>
      </c>
      <c r="AS3497" s="28">
        <v>2643</v>
      </c>
      <c r="AT3497" s="28">
        <v>0</v>
      </c>
      <c r="AU3497" s="62"/>
      <c r="BU3497" s="34"/>
      <c r="BW3497" s="71">
        <v>15750</v>
      </c>
      <c r="BX3497" s="36">
        <v>91</v>
      </c>
      <c r="BY3497" s="37" t="s">
        <v>1918</v>
      </c>
      <c r="BZ3497" s="37" t="s">
        <v>1816</v>
      </c>
      <c r="CC3497" t="s">
        <v>1681</v>
      </c>
      <c r="CD3497" t="s">
        <v>1681</v>
      </c>
      <c r="CE3497">
        <v>790855</v>
      </c>
      <c r="CF3497">
        <v>697</v>
      </c>
      <c r="DV3497" s="31" t="s">
        <v>2624</v>
      </c>
      <c r="DW3497" s="31" t="s">
        <v>2633</v>
      </c>
      <c r="DX3497" s="63"/>
      <c r="DY3497" s="63"/>
      <c r="DZ3497" s="63"/>
      <c r="EA3497" s="167"/>
      <c r="EB3497" s="60"/>
      <c r="EC3497" s="60"/>
      <c r="ED3497" s="60"/>
      <c r="EE3497" s="60"/>
      <c r="EF3497" s="60"/>
      <c r="EG3497" s="60"/>
      <c r="EH3497" s="60"/>
      <c r="EI3497" s="60"/>
      <c r="EJ3497" s="60"/>
      <c r="EK3497" s="60"/>
      <c r="EL3497" s="60"/>
      <c r="EM3497" s="60"/>
      <c r="EN3497" s="60"/>
      <c r="EO3497" s="60"/>
      <c r="EP3497" s="60"/>
      <c r="EQ3497" s="60"/>
      <c r="ER3497" s="60"/>
      <c r="ES3497" s="60"/>
      <c r="ET3497" s="60"/>
      <c r="EU3497" s="60"/>
      <c r="EV3497" s="60"/>
      <c r="EW3497" s="60"/>
      <c r="EX3497" s="60"/>
      <c r="EY3497" s="60"/>
      <c r="EZ3497" s="60"/>
      <c r="FA3497" s="60"/>
      <c r="FB3497" s="60"/>
    </row>
    <row r="3498" spans="22:158" x14ac:dyDescent="0.25">
      <c r="W3498" s="33"/>
      <c r="X3498" s="33"/>
      <c r="AH3498" s="38">
        <v>100</v>
      </c>
      <c r="AI3498" s="38">
        <v>145</v>
      </c>
      <c r="AJ3498" s="38">
        <v>18750</v>
      </c>
      <c r="AK3498" s="38">
        <v>30</v>
      </c>
      <c r="AL3498" s="38">
        <v>3630058</v>
      </c>
      <c r="AM3498" s="61" t="s">
        <v>1816</v>
      </c>
      <c r="AN3498" s="61" t="s">
        <v>1691</v>
      </c>
      <c r="AO3498" s="61" t="s">
        <v>1672</v>
      </c>
      <c r="AP3498" s="61" t="s">
        <v>5036</v>
      </c>
      <c r="AQ3498" s="61" t="s">
        <v>5222</v>
      </c>
      <c r="AR3498" s="28">
        <v>340906.4</v>
      </c>
      <c r="AS3498" s="28">
        <v>0</v>
      </c>
      <c r="AT3498" s="28">
        <v>0</v>
      </c>
      <c r="AU3498" s="62"/>
      <c r="BU3498" s="34"/>
      <c r="BW3498" s="71">
        <v>15800</v>
      </c>
      <c r="BX3498" s="36">
        <v>91</v>
      </c>
      <c r="BY3498" s="37" t="s">
        <v>1918</v>
      </c>
      <c r="BZ3498" s="37" t="s">
        <v>1816</v>
      </c>
      <c r="CC3498" t="s">
        <v>1681</v>
      </c>
      <c r="CD3498" t="s">
        <v>1681</v>
      </c>
      <c r="CE3498">
        <v>402714</v>
      </c>
      <c r="CF3498">
        <v>317</v>
      </c>
      <c r="DV3498" s="31" t="s">
        <v>2624</v>
      </c>
      <c r="DW3498" s="31" t="s">
        <v>2633</v>
      </c>
      <c r="DX3498" s="63"/>
      <c r="DY3498" s="63"/>
      <c r="DZ3498" s="63"/>
      <c r="EA3498" s="167"/>
      <c r="EB3498" s="60"/>
      <c r="EC3498" s="60"/>
      <c r="ED3498" s="60"/>
      <c r="EE3498" s="60"/>
      <c r="EF3498" s="60"/>
      <c r="EG3498" s="60"/>
      <c r="EH3498" s="60"/>
      <c r="EI3498" s="60"/>
      <c r="EJ3498" s="60"/>
      <c r="EK3498" s="60"/>
      <c r="EL3498" s="60"/>
      <c r="EM3498" s="60"/>
      <c r="EN3498" s="60"/>
      <c r="EO3498" s="60"/>
      <c r="EP3498" s="60"/>
      <c r="EQ3498" s="60"/>
      <c r="ER3498" s="60"/>
      <c r="ES3498" s="60"/>
      <c r="ET3498" s="60"/>
      <c r="EU3498" s="60"/>
      <c r="EV3498" s="60"/>
      <c r="EW3498" s="60"/>
      <c r="EX3498" s="60"/>
      <c r="EY3498" s="60"/>
      <c r="EZ3498" s="60"/>
      <c r="FA3498" s="60"/>
      <c r="FB3498" s="60"/>
    </row>
    <row r="3499" spans="22:158" x14ac:dyDescent="0.25">
      <c r="W3499" s="33"/>
      <c r="X3499" s="33"/>
      <c r="AH3499" s="38">
        <v>100</v>
      </c>
      <c r="AI3499" s="38">
        <v>150</v>
      </c>
      <c r="AJ3499" s="38">
        <v>11600</v>
      </c>
      <c r="AK3499" s="38">
        <v>30</v>
      </c>
      <c r="AL3499" s="38">
        <v>3630058</v>
      </c>
      <c r="AM3499" s="61" t="s">
        <v>1816</v>
      </c>
      <c r="AN3499" s="61" t="s">
        <v>1695</v>
      </c>
      <c r="AO3499" s="61" t="s">
        <v>5076</v>
      </c>
      <c r="AP3499" s="61" t="s">
        <v>5036</v>
      </c>
      <c r="AQ3499" s="61" t="s">
        <v>5222</v>
      </c>
      <c r="AR3499" s="28">
        <v>5947348.2000000002</v>
      </c>
      <c r="AS3499" s="28">
        <v>0</v>
      </c>
      <c r="AT3499" s="28">
        <v>1746754</v>
      </c>
      <c r="AU3499" s="62"/>
      <c r="BU3499" s="34"/>
      <c r="BW3499" s="71">
        <v>15850</v>
      </c>
      <c r="BX3499" s="36">
        <v>91</v>
      </c>
      <c r="BY3499" s="37" t="s">
        <v>1918</v>
      </c>
      <c r="BZ3499" s="37" t="s">
        <v>1816</v>
      </c>
      <c r="CC3499" t="s">
        <v>1681</v>
      </c>
      <c r="CD3499" t="s">
        <v>1681</v>
      </c>
      <c r="CE3499">
        <v>522214</v>
      </c>
      <c r="CF3499">
        <v>409</v>
      </c>
      <c r="DV3499" s="31" t="s">
        <v>2624</v>
      </c>
      <c r="DW3499" s="31" t="s">
        <v>2634</v>
      </c>
      <c r="DX3499" s="63"/>
      <c r="DY3499" s="63"/>
      <c r="DZ3499" s="63"/>
      <c r="EA3499" s="167"/>
      <c r="EB3499" s="60"/>
      <c r="EC3499" s="60"/>
      <c r="ED3499" s="60"/>
      <c r="EE3499" s="60"/>
      <c r="EF3499" s="60"/>
      <c r="EG3499" s="60"/>
      <c r="EH3499" s="60"/>
      <c r="EI3499" s="60"/>
      <c r="EJ3499" s="60"/>
      <c r="EK3499" s="60"/>
      <c r="EL3499" s="60"/>
      <c r="EM3499" s="60"/>
      <c r="EN3499" s="60"/>
      <c r="EO3499" s="60"/>
      <c r="EP3499" s="60"/>
      <c r="EQ3499" s="60"/>
      <c r="ER3499" s="60"/>
      <c r="ES3499" s="60"/>
      <c r="ET3499" s="60"/>
      <c r="EU3499" s="60"/>
      <c r="EV3499" s="60"/>
      <c r="EW3499" s="60"/>
      <c r="EX3499" s="60"/>
      <c r="EY3499" s="60"/>
      <c r="EZ3499" s="60"/>
      <c r="FA3499" s="60"/>
      <c r="FB3499" s="60"/>
    </row>
    <row r="3500" spans="22:158" x14ac:dyDescent="0.25">
      <c r="W3500" s="33"/>
      <c r="X3500" s="33"/>
      <c r="AH3500" s="38">
        <v>100</v>
      </c>
      <c r="AI3500" s="38">
        <v>150</v>
      </c>
      <c r="AJ3500" s="38">
        <v>13450</v>
      </c>
      <c r="AK3500" s="38">
        <v>30</v>
      </c>
      <c r="AL3500" s="38">
        <v>3630058</v>
      </c>
      <c r="AM3500" s="61" t="s">
        <v>1816</v>
      </c>
      <c r="AN3500" s="61" t="s">
        <v>1695</v>
      </c>
      <c r="AO3500" s="61" t="s">
        <v>5112</v>
      </c>
      <c r="AP3500" s="61" t="s">
        <v>5036</v>
      </c>
      <c r="AQ3500" s="61" t="s">
        <v>5222</v>
      </c>
      <c r="AR3500" s="28">
        <v>1232367.5</v>
      </c>
      <c r="AS3500" s="28">
        <v>0</v>
      </c>
      <c r="AT3500" s="28">
        <v>0</v>
      </c>
      <c r="AU3500" s="62"/>
      <c r="BU3500" s="34"/>
      <c r="BW3500" s="71">
        <v>15900</v>
      </c>
      <c r="BX3500" s="36">
        <v>91</v>
      </c>
      <c r="BY3500" s="37" t="s">
        <v>1918</v>
      </c>
      <c r="BZ3500" s="37" t="s">
        <v>1816</v>
      </c>
      <c r="CC3500" t="s">
        <v>1681</v>
      </c>
      <c r="CD3500" t="s">
        <v>1681</v>
      </c>
      <c r="CE3500">
        <v>2400</v>
      </c>
      <c r="CF3500">
        <v>10</v>
      </c>
      <c r="DV3500" s="31" t="s">
        <v>2624</v>
      </c>
      <c r="DW3500" s="31" t="s">
        <v>2634</v>
      </c>
      <c r="DX3500" s="63"/>
      <c r="DY3500" s="63"/>
      <c r="DZ3500" s="63"/>
      <c r="EA3500" s="167"/>
      <c r="EB3500" s="60"/>
      <c r="EC3500" s="60"/>
      <c r="ED3500" s="60"/>
      <c r="EE3500" s="60"/>
      <c r="EF3500" s="60"/>
      <c r="EG3500" s="60"/>
      <c r="EH3500" s="60"/>
      <c r="EI3500" s="60"/>
      <c r="EJ3500" s="60"/>
      <c r="EK3500" s="60"/>
      <c r="EL3500" s="60"/>
      <c r="EM3500" s="60"/>
      <c r="EN3500" s="60"/>
      <c r="EO3500" s="60"/>
      <c r="EP3500" s="60"/>
      <c r="EQ3500" s="60"/>
      <c r="ER3500" s="60"/>
      <c r="ES3500" s="60"/>
      <c r="ET3500" s="60"/>
      <c r="EU3500" s="60"/>
      <c r="EV3500" s="60"/>
      <c r="EW3500" s="60"/>
      <c r="EX3500" s="60"/>
      <c r="EY3500" s="60"/>
      <c r="EZ3500" s="60"/>
      <c r="FA3500" s="60"/>
      <c r="FB3500" s="60"/>
    </row>
    <row r="3501" spans="22:158" x14ac:dyDescent="0.25">
      <c r="W3501" s="33"/>
      <c r="X3501" s="33"/>
      <c r="AH3501" s="38">
        <v>100</v>
      </c>
      <c r="AI3501" s="38">
        <v>150</v>
      </c>
      <c r="AJ3501" s="38">
        <v>13850</v>
      </c>
      <c r="AK3501" s="38">
        <v>30</v>
      </c>
      <c r="AL3501" s="38">
        <v>3630058</v>
      </c>
      <c r="AM3501" s="61" t="s">
        <v>1816</v>
      </c>
      <c r="AN3501" s="61" t="s">
        <v>1695</v>
      </c>
      <c r="AO3501" s="61" t="s">
        <v>5121</v>
      </c>
      <c r="AP3501" s="61" t="s">
        <v>5036</v>
      </c>
      <c r="AQ3501" s="61" t="s">
        <v>5222</v>
      </c>
      <c r="AR3501" s="28">
        <v>582961.5</v>
      </c>
      <c r="AS3501" s="28">
        <v>0</v>
      </c>
      <c r="AT3501" s="28">
        <v>60286</v>
      </c>
      <c r="AU3501" s="62"/>
      <c r="BU3501" s="34"/>
      <c r="BW3501" s="71">
        <v>16100</v>
      </c>
      <c r="BX3501" s="36">
        <v>91</v>
      </c>
      <c r="BY3501" s="37" t="s">
        <v>1918</v>
      </c>
      <c r="BZ3501" s="37" t="s">
        <v>1816</v>
      </c>
      <c r="CC3501" t="s">
        <v>1681</v>
      </c>
      <c r="CD3501" t="s">
        <v>1681</v>
      </c>
      <c r="CE3501">
        <v>171887</v>
      </c>
      <c r="CF3501">
        <v>384</v>
      </c>
      <c r="DV3501" s="31" t="s">
        <v>2624</v>
      </c>
      <c r="DW3501" s="31" t="s">
        <v>2634</v>
      </c>
      <c r="DX3501" s="63"/>
      <c r="DY3501" s="63"/>
      <c r="DZ3501" s="63"/>
      <c r="EA3501" s="167"/>
      <c r="EB3501" s="60"/>
      <c r="EC3501" s="60"/>
      <c r="ED3501" s="60"/>
      <c r="EE3501" s="60"/>
      <c r="EF3501" s="60"/>
      <c r="EG3501" s="60"/>
      <c r="EH3501" s="60"/>
      <c r="EI3501" s="60"/>
      <c r="EJ3501" s="60"/>
      <c r="EK3501" s="60"/>
      <c r="EL3501" s="60"/>
      <c r="EM3501" s="60"/>
      <c r="EN3501" s="60"/>
      <c r="EO3501" s="60"/>
      <c r="EP3501" s="60"/>
      <c r="EQ3501" s="60"/>
      <c r="ER3501" s="60"/>
      <c r="ES3501" s="60"/>
      <c r="ET3501" s="60"/>
      <c r="EU3501" s="60"/>
      <c r="EV3501" s="60"/>
      <c r="EW3501" s="60"/>
      <c r="EX3501" s="60"/>
      <c r="EY3501" s="60"/>
      <c r="EZ3501" s="60"/>
      <c r="FA3501" s="60"/>
      <c r="FB3501" s="60"/>
    </row>
    <row r="3502" spans="22:158" x14ac:dyDescent="0.25">
      <c r="W3502" s="33"/>
      <c r="X3502" s="33"/>
      <c r="AH3502" s="38">
        <v>100</v>
      </c>
      <c r="AI3502" s="38">
        <v>150</v>
      </c>
      <c r="AJ3502" s="38">
        <v>14750</v>
      </c>
      <c r="AK3502" s="38">
        <v>30</v>
      </c>
      <c r="AL3502" s="38">
        <v>3630058</v>
      </c>
      <c r="AM3502" s="61" t="s">
        <v>1816</v>
      </c>
      <c r="AN3502" s="61" t="s">
        <v>1695</v>
      </c>
      <c r="AO3502" s="61" t="s">
        <v>1583</v>
      </c>
      <c r="AP3502" s="61" t="s">
        <v>5036</v>
      </c>
      <c r="AQ3502" s="61" t="s">
        <v>5222</v>
      </c>
      <c r="AR3502" s="28">
        <v>4231711.2</v>
      </c>
      <c r="AS3502" s="28">
        <v>0</v>
      </c>
      <c r="AT3502" s="28">
        <v>0</v>
      </c>
      <c r="AU3502" s="62"/>
      <c r="BU3502" s="34"/>
      <c r="BW3502" s="71">
        <v>16150</v>
      </c>
      <c r="BX3502" s="36">
        <v>91</v>
      </c>
      <c r="BY3502" s="37" t="s">
        <v>1918</v>
      </c>
      <c r="BZ3502" s="37" t="s">
        <v>1816</v>
      </c>
      <c r="CC3502" t="s">
        <v>1681</v>
      </c>
      <c r="CD3502" t="s">
        <v>1681</v>
      </c>
      <c r="CE3502">
        <v>18438</v>
      </c>
      <c r="CF3502">
        <v>185</v>
      </c>
      <c r="DV3502" s="31" t="s">
        <v>2624</v>
      </c>
      <c r="DW3502" s="31" t="s">
        <v>2634</v>
      </c>
      <c r="DX3502" s="63"/>
      <c r="DY3502" s="63"/>
      <c r="DZ3502" s="63"/>
      <c r="EA3502" s="167"/>
      <c r="EB3502" s="60"/>
      <c r="EC3502" s="60"/>
      <c r="ED3502" s="60"/>
      <c r="EE3502" s="60"/>
      <c r="EF3502" s="60"/>
      <c r="EG3502" s="60"/>
      <c r="EH3502" s="60"/>
      <c r="EI3502" s="60"/>
      <c r="EJ3502" s="60"/>
      <c r="EK3502" s="60"/>
      <c r="EL3502" s="60"/>
      <c r="EM3502" s="60"/>
      <c r="EN3502" s="60"/>
      <c r="EO3502" s="60"/>
      <c r="EP3502" s="60"/>
      <c r="EQ3502" s="60"/>
      <c r="ER3502" s="60"/>
      <c r="ES3502" s="60"/>
      <c r="ET3502" s="60"/>
      <c r="EU3502" s="60"/>
      <c r="EV3502" s="60"/>
      <c r="EW3502" s="60"/>
      <c r="EX3502" s="60"/>
      <c r="EY3502" s="60"/>
      <c r="EZ3502" s="60"/>
      <c r="FA3502" s="60"/>
      <c r="FB3502" s="60"/>
    </row>
    <row r="3503" spans="22:158" x14ac:dyDescent="0.25">
      <c r="W3503" s="33"/>
      <c r="X3503" s="33"/>
      <c r="AH3503" s="38">
        <v>100</v>
      </c>
      <c r="AI3503" s="38">
        <v>150</v>
      </c>
      <c r="AJ3503" s="38">
        <v>15550</v>
      </c>
      <c r="AK3503" s="38">
        <v>30</v>
      </c>
      <c r="AL3503" s="38">
        <v>3630058</v>
      </c>
      <c r="AM3503" s="61" t="s">
        <v>1816</v>
      </c>
      <c r="AN3503" s="61" t="s">
        <v>1695</v>
      </c>
      <c r="AO3503" s="61" t="s">
        <v>1602</v>
      </c>
      <c r="AP3503" s="61" t="s">
        <v>5036</v>
      </c>
      <c r="AQ3503" s="61" t="s">
        <v>5222</v>
      </c>
      <c r="AR3503" s="28">
        <v>920857.5</v>
      </c>
      <c r="AS3503" s="28">
        <v>0</v>
      </c>
      <c r="AT3503" s="28">
        <v>0</v>
      </c>
      <c r="AU3503" s="62"/>
      <c r="BU3503" s="34"/>
      <c r="BW3503" s="71">
        <v>16180</v>
      </c>
      <c r="BX3503" s="36">
        <v>91</v>
      </c>
      <c r="BY3503" s="37" t="s">
        <v>1918</v>
      </c>
      <c r="BZ3503" s="37" t="s">
        <v>1816</v>
      </c>
      <c r="CC3503" t="s">
        <v>1681</v>
      </c>
      <c r="CD3503" t="s">
        <v>1681</v>
      </c>
      <c r="CE3503">
        <v>242223</v>
      </c>
      <c r="CF3503">
        <v>468</v>
      </c>
      <c r="DV3503" s="31" t="s">
        <v>2624</v>
      </c>
      <c r="DW3503" s="31" t="s">
        <v>2634</v>
      </c>
      <c r="DX3503" s="63"/>
      <c r="DY3503" s="63"/>
      <c r="DZ3503" s="63"/>
      <c r="EA3503" s="167"/>
      <c r="EB3503" s="60"/>
      <c r="EC3503" s="60"/>
      <c r="ED3503" s="60"/>
      <c r="EE3503" s="60"/>
      <c r="EF3503" s="60"/>
      <c r="EG3503" s="60"/>
      <c r="EH3503" s="60"/>
      <c r="EI3503" s="60"/>
      <c r="EJ3503" s="60"/>
      <c r="EK3503" s="60"/>
      <c r="EL3503" s="60"/>
      <c r="EM3503" s="60"/>
      <c r="EN3503" s="60"/>
      <c r="EO3503" s="60"/>
      <c r="EP3503" s="60"/>
      <c r="EQ3503" s="60"/>
      <c r="ER3503" s="60"/>
      <c r="ES3503" s="60"/>
      <c r="ET3503" s="60"/>
      <c r="EU3503" s="60"/>
      <c r="EV3503" s="60"/>
      <c r="EW3503" s="60"/>
      <c r="EX3503" s="60"/>
      <c r="EY3503" s="60"/>
      <c r="EZ3503" s="60"/>
      <c r="FA3503" s="60"/>
      <c r="FB3503" s="60"/>
    </row>
    <row r="3504" spans="22:158" x14ac:dyDescent="0.25">
      <c r="W3504" s="33"/>
      <c r="X3504" s="33"/>
      <c r="AH3504" s="38">
        <v>100</v>
      </c>
      <c r="AI3504" s="38">
        <v>150</v>
      </c>
      <c r="AJ3504" s="38">
        <v>17500</v>
      </c>
      <c r="AK3504" s="38">
        <v>30</v>
      </c>
      <c r="AL3504" s="38">
        <v>3630058</v>
      </c>
      <c r="AM3504" s="61" t="s">
        <v>1816</v>
      </c>
      <c r="AN3504" s="61" t="s">
        <v>1695</v>
      </c>
      <c r="AO3504" s="61" t="s">
        <v>1644</v>
      </c>
      <c r="AP3504" s="61" t="s">
        <v>5036</v>
      </c>
      <c r="AQ3504" s="61" t="s">
        <v>5222</v>
      </c>
      <c r="AR3504" s="28">
        <v>0</v>
      </c>
      <c r="AS3504" s="28">
        <v>6813</v>
      </c>
      <c r="AT3504" s="28">
        <v>0</v>
      </c>
      <c r="AU3504" s="62"/>
      <c r="BU3504" s="34"/>
      <c r="BW3504" s="71">
        <v>16200</v>
      </c>
      <c r="BX3504" s="36">
        <v>91</v>
      </c>
      <c r="BY3504" s="37" t="s">
        <v>1918</v>
      </c>
      <c r="BZ3504" s="37" t="s">
        <v>1816</v>
      </c>
      <c r="CC3504" t="s">
        <v>1681</v>
      </c>
      <c r="CD3504" t="s">
        <v>1681</v>
      </c>
      <c r="CE3504">
        <v>550573</v>
      </c>
      <c r="CF3504">
        <v>557</v>
      </c>
      <c r="DV3504" s="31" t="s">
        <v>2624</v>
      </c>
      <c r="DW3504" s="31" t="s">
        <v>2634</v>
      </c>
      <c r="DX3504" s="63"/>
      <c r="DY3504" s="63"/>
      <c r="DZ3504" s="63"/>
      <c r="EA3504" s="167"/>
      <c r="EB3504" s="60"/>
      <c r="EC3504" s="60"/>
      <c r="ED3504" s="60"/>
      <c r="EE3504" s="60"/>
      <c r="EF3504" s="60"/>
      <c r="EG3504" s="60"/>
      <c r="EH3504" s="60"/>
      <c r="EI3504" s="60"/>
      <c r="EJ3504" s="60"/>
      <c r="EK3504" s="60"/>
      <c r="EL3504" s="60"/>
      <c r="EM3504" s="60"/>
      <c r="EN3504" s="60"/>
      <c r="EO3504" s="60"/>
      <c r="EP3504" s="60"/>
      <c r="EQ3504" s="60"/>
      <c r="ER3504" s="60"/>
      <c r="ES3504" s="60"/>
      <c r="ET3504" s="60"/>
      <c r="EU3504" s="60"/>
      <c r="EV3504" s="60"/>
      <c r="EW3504" s="60"/>
      <c r="EX3504" s="60"/>
      <c r="EY3504" s="60"/>
      <c r="EZ3504" s="60"/>
      <c r="FA3504" s="60"/>
      <c r="FB3504" s="60"/>
    </row>
    <row r="3505" spans="22:158" x14ac:dyDescent="0.25">
      <c r="V3505" s="1"/>
      <c r="W3505" s="33"/>
      <c r="X3505" s="33"/>
      <c r="AH3505" s="38">
        <v>100</v>
      </c>
      <c r="AI3505" s="38">
        <v>150</v>
      </c>
      <c r="AJ3505" s="38">
        <v>17750</v>
      </c>
      <c r="AK3505" s="38">
        <v>30</v>
      </c>
      <c r="AL3505" s="38">
        <v>3630058</v>
      </c>
      <c r="AM3505" s="61" t="s">
        <v>1816</v>
      </c>
      <c r="AN3505" s="61" t="s">
        <v>1695</v>
      </c>
      <c r="AO3505" s="61" t="s">
        <v>1650</v>
      </c>
      <c r="AP3505" s="61" t="s">
        <v>5036</v>
      </c>
      <c r="AQ3505" s="61" t="s">
        <v>5222</v>
      </c>
      <c r="AR3505" s="28">
        <v>0</v>
      </c>
      <c r="AS3505" s="28">
        <v>0</v>
      </c>
      <c r="AT3505" s="28">
        <v>18550</v>
      </c>
      <c r="AU3505" s="62"/>
      <c r="BU3505" s="34"/>
      <c r="BW3505" s="71">
        <v>16250</v>
      </c>
      <c r="BX3505" s="36">
        <v>91</v>
      </c>
      <c r="BY3505" s="37" t="s">
        <v>1918</v>
      </c>
      <c r="BZ3505" s="37" t="s">
        <v>1816</v>
      </c>
      <c r="CC3505" t="s">
        <v>1681</v>
      </c>
      <c r="CD3505" t="s">
        <v>1681</v>
      </c>
      <c r="CE3505">
        <v>7</v>
      </c>
      <c r="CF3505">
        <v>4</v>
      </c>
      <c r="DV3505" s="31" t="s">
        <v>2624</v>
      </c>
      <c r="DW3505" s="31" t="s">
        <v>2634</v>
      </c>
      <c r="DX3505" s="63"/>
      <c r="DY3505" s="63"/>
      <c r="DZ3505" s="63"/>
      <c r="EA3505" s="167"/>
      <c r="EB3505" s="60"/>
      <c r="EC3505" s="60"/>
      <c r="ED3505" s="60"/>
      <c r="EE3505" s="60"/>
      <c r="EF3505" s="60"/>
      <c r="EG3505" s="60"/>
      <c r="EH3505" s="60"/>
      <c r="EI3505" s="60"/>
      <c r="EJ3505" s="60"/>
      <c r="EK3505" s="60"/>
      <c r="EL3505" s="60"/>
      <c r="EM3505" s="60"/>
      <c r="EN3505" s="60"/>
      <c r="EO3505" s="60"/>
      <c r="EP3505" s="60"/>
      <c r="EQ3505" s="60"/>
      <c r="ER3505" s="60"/>
      <c r="ES3505" s="60"/>
      <c r="ET3505" s="60"/>
      <c r="EU3505" s="60"/>
      <c r="EV3505" s="60"/>
      <c r="EW3505" s="60"/>
      <c r="EX3505" s="60"/>
      <c r="EY3505" s="60"/>
      <c r="EZ3505" s="60"/>
      <c r="FA3505" s="60"/>
      <c r="FB3505" s="60"/>
    </row>
    <row r="3506" spans="22:158" x14ac:dyDescent="0.25">
      <c r="W3506" s="33"/>
      <c r="X3506" s="33"/>
      <c r="AH3506" s="38">
        <v>100</v>
      </c>
      <c r="AI3506" s="38">
        <v>155</v>
      </c>
      <c r="AJ3506" s="38">
        <v>10050</v>
      </c>
      <c r="AK3506" s="38">
        <v>30</v>
      </c>
      <c r="AL3506" s="38">
        <v>3630058</v>
      </c>
      <c r="AM3506" s="61" t="s">
        <v>1816</v>
      </c>
      <c r="AN3506" s="61" t="s">
        <v>1686</v>
      </c>
      <c r="AO3506" s="61" t="s">
        <v>5044</v>
      </c>
      <c r="AP3506" s="61" t="s">
        <v>5036</v>
      </c>
      <c r="AQ3506" s="61" t="s">
        <v>5222</v>
      </c>
      <c r="AR3506" s="28">
        <v>0</v>
      </c>
      <c r="AS3506" s="28">
        <v>36017</v>
      </c>
      <c r="AT3506" s="28">
        <v>0</v>
      </c>
      <c r="AU3506" s="62"/>
      <c r="BU3506" s="34"/>
      <c r="BW3506" s="71">
        <v>16350</v>
      </c>
      <c r="BX3506" s="36">
        <v>91</v>
      </c>
      <c r="BY3506" s="37" t="s">
        <v>1918</v>
      </c>
      <c r="BZ3506" s="37" t="s">
        <v>1816</v>
      </c>
      <c r="CC3506" t="s">
        <v>1681</v>
      </c>
      <c r="CD3506" t="s">
        <v>1681</v>
      </c>
      <c r="CE3506">
        <v>5545</v>
      </c>
      <c r="CF3506">
        <v>208</v>
      </c>
      <c r="DV3506" s="31" t="s">
        <v>2624</v>
      </c>
      <c r="DW3506" s="31" t="s">
        <v>2635</v>
      </c>
      <c r="DX3506" s="63"/>
      <c r="DY3506" s="63"/>
      <c r="DZ3506" s="63"/>
      <c r="EA3506" s="167"/>
      <c r="EB3506" s="60"/>
      <c r="EC3506" s="60"/>
      <c r="ED3506" s="60"/>
      <c r="EE3506" s="60"/>
      <c r="EF3506" s="60"/>
      <c r="EG3506" s="60"/>
      <c r="EH3506" s="60"/>
      <c r="EI3506" s="60"/>
      <c r="EJ3506" s="60"/>
      <c r="EK3506" s="60"/>
      <c r="EL3506" s="60"/>
      <c r="EM3506" s="60"/>
      <c r="EN3506" s="60"/>
      <c r="EO3506" s="60"/>
      <c r="EP3506" s="60"/>
      <c r="EQ3506" s="60"/>
      <c r="ER3506" s="60"/>
      <c r="ES3506" s="60"/>
      <c r="ET3506" s="60"/>
      <c r="EU3506" s="60"/>
      <c r="EV3506" s="60"/>
      <c r="EW3506" s="60"/>
      <c r="EX3506" s="60"/>
      <c r="EY3506" s="60"/>
      <c r="EZ3506" s="60"/>
      <c r="FA3506" s="60"/>
      <c r="FB3506" s="60"/>
    </row>
    <row r="3507" spans="22:158" x14ac:dyDescent="0.25">
      <c r="W3507" s="33"/>
      <c r="X3507" s="33"/>
      <c r="AH3507" s="38">
        <v>100</v>
      </c>
      <c r="AI3507" s="38">
        <v>155</v>
      </c>
      <c r="AJ3507" s="38">
        <v>10300</v>
      </c>
      <c r="AK3507" s="38">
        <v>30</v>
      </c>
      <c r="AL3507" s="38">
        <v>3630058</v>
      </c>
      <c r="AM3507" s="61" t="s">
        <v>1816</v>
      </c>
      <c r="AN3507" s="61" t="s">
        <v>1686</v>
      </c>
      <c r="AO3507" s="61" t="s">
        <v>5049</v>
      </c>
      <c r="AP3507" s="61" t="s">
        <v>5036</v>
      </c>
      <c r="AQ3507" s="61" t="s">
        <v>5222</v>
      </c>
      <c r="AR3507" s="28">
        <v>43872.5</v>
      </c>
      <c r="AS3507" s="28">
        <v>0</v>
      </c>
      <c r="AT3507" s="28">
        <v>0</v>
      </c>
      <c r="AU3507" s="62"/>
      <c r="BU3507" s="34"/>
      <c r="BW3507" s="71">
        <v>16370</v>
      </c>
      <c r="BX3507" s="36">
        <v>91</v>
      </c>
      <c r="BY3507" s="37" t="s">
        <v>1918</v>
      </c>
      <c r="BZ3507" s="37" t="s">
        <v>1816</v>
      </c>
      <c r="CC3507" t="s">
        <v>1681</v>
      </c>
      <c r="CD3507" t="s">
        <v>1681</v>
      </c>
      <c r="CE3507">
        <v>40</v>
      </c>
      <c r="CF3507">
        <v>16</v>
      </c>
      <c r="DV3507" s="31" t="s">
        <v>2624</v>
      </c>
      <c r="DW3507" s="31" t="s">
        <v>2635</v>
      </c>
      <c r="DX3507" s="63"/>
      <c r="DY3507" s="63"/>
      <c r="DZ3507" s="63"/>
      <c r="EA3507" s="167"/>
      <c r="EB3507" s="60"/>
      <c r="EC3507" s="60"/>
      <c r="ED3507" s="60"/>
      <c r="EE3507" s="60"/>
      <c r="EF3507" s="60"/>
      <c r="EG3507" s="60"/>
      <c r="EH3507" s="60"/>
      <c r="EI3507" s="60"/>
      <c r="EJ3507" s="60"/>
      <c r="EK3507" s="60"/>
      <c r="EL3507" s="60"/>
      <c r="EM3507" s="60"/>
      <c r="EN3507" s="60"/>
      <c r="EO3507" s="60"/>
      <c r="EP3507" s="60"/>
      <c r="EQ3507" s="60"/>
      <c r="ER3507" s="60"/>
      <c r="ES3507" s="60"/>
      <c r="ET3507" s="60"/>
      <c r="EU3507" s="60"/>
      <c r="EV3507" s="60"/>
      <c r="EW3507" s="60"/>
      <c r="EX3507" s="60"/>
      <c r="EY3507" s="60"/>
      <c r="EZ3507" s="60"/>
      <c r="FA3507" s="60"/>
      <c r="FB3507" s="60"/>
    </row>
    <row r="3508" spans="22:158" x14ac:dyDescent="0.25">
      <c r="W3508" s="33"/>
      <c r="X3508" s="33"/>
      <c r="AH3508" s="38">
        <v>100</v>
      </c>
      <c r="AI3508" s="38">
        <v>155</v>
      </c>
      <c r="AJ3508" s="38">
        <v>10650</v>
      </c>
      <c r="AK3508" s="38">
        <v>30</v>
      </c>
      <c r="AL3508" s="38">
        <v>3630058</v>
      </c>
      <c r="AM3508" s="61" t="s">
        <v>1816</v>
      </c>
      <c r="AN3508" s="61" t="s">
        <v>1686</v>
      </c>
      <c r="AO3508" s="61" t="s">
        <v>5056</v>
      </c>
      <c r="AP3508" s="61" t="s">
        <v>5036</v>
      </c>
      <c r="AQ3508" s="61" t="s">
        <v>5222</v>
      </c>
      <c r="AR3508" s="28">
        <v>714659.3</v>
      </c>
      <c r="AS3508" s="28">
        <v>0</v>
      </c>
      <c r="AT3508" s="28">
        <v>0</v>
      </c>
      <c r="AU3508" s="62"/>
      <c r="BU3508" s="34"/>
      <c r="BW3508" s="71">
        <v>16400</v>
      </c>
      <c r="BX3508" s="36">
        <v>91</v>
      </c>
      <c r="BY3508" s="37" t="s">
        <v>1918</v>
      </c>
      <c r="BZ3508" s="37" t="s">
        <v>1816</v>
      </c>
      <c r="CC3508" t="s">
        <v>1681</v>
      </c>
      <c r="CD3508" t="s">
        <v>1681</v>
      </c>
      <c r="CE3508">
        <v>19933</v>
      </c>
      <c r="CF3508">
        <v>190</v>
      </c>
      <c r="DV3508" s="31" t="s">
        <v>2624</v>
      </c>
      <c r="DW3508" s="31" t="s">
        <v>2635</v>
      </c>
      <c r="DX3508" s="63"/>
      <c r="DY3508" s="63"/>
      <c r="DZ3508" s="63"/>
      <c r="EA3508" s="167"/>
      <c r="EB3508" s="60"/>
      <c r="EC3508" s="60"/>
      <c r="ED3508" s="60"/>
      <c r="EE3508" s="60"/>
      <c r="EF3508" s="60"/>
      <c r="EG3508" s="60"/>
      <c r="EH3508" s="60"/>
      <c r="EI3508" s="60"/>
      <c r="EJ3508" s="60"/>
      <c r="EK3508" s="60"/>
      <c r="EL3508" s="60"/>
      <c r="EM3508" s="60"/>
      <c r="EN3508" s="60"/>
      <c r="EO3508" s="60"/>
      <c r="EP3508" s="60"/>
      <c r="EQ3508" s="60"/>
      <c r="ER3508" s="60"/>
      <c r="ES3508" s="60"/>
      <c r="ET3508" s="60"/>
      <c r="EU3508" s="60"/>
      <c r="EV3508" s="60"/>
      <c r="EW3508" s="60"/>
      <c r="EX3508" s="60"/>
      <c r="EY3508" s="60"/>
      <c r="EZ3508" s="60"/>
      <c r="FA3508" s="60"/>
      <c r="FB3508" s="60"/>
    </row>
    <row r="3509" spans="22:158" x14ac:dyDescent="0.25">
      <c r="V3509" s="1"/>
      <c r="W3509" s="33"/>
      <c r="X3509" s="33"/>
      <c r="AH3509" s="38">
        <v>100</v>
      </c>
      <c r="AI3509" s="38">
        <v>155</v>
      </c>
      <c r="AJ3509" s="38">
        <v>12300</v>
      </c>
      <c r="AK3509" s="38">
        <v>30</v>
      </c>
      <c r="AL3509" s="38">
        <v>3630058</v>
      </c>
      <c r="AM3509" s="61" t="s">
        <v>1816</v>
      </c>
      <c r="AN3509" s="61" t="s">
        <v>1686</v>
      </c>
      <c r="AO3509" s="61" t="s">
        <v>5090</v>
      </c>
      <c r="AP3509" s="61" t="s">
        <v>5036</v>
      </c>
      <c r="AQ3509" s="61" t="s">
        <v>5222</v>
      </c>
      <c r="AR3509" s="28">
        <v>12765.6</v>
      </c>
      <c r="AS3509" s="28">
        <v>0</v>
      </c>
      <c r="AT3509" s="28">
        <v>0</v>
      </c>
      <c r="AU3509" s="62"/>
      <c r="BU3509" s="34"/>
      <c r="BW3509" s="71">
        <v>16470</v>
      </c>
      <c r="BX3509" s="36">
        <v>91</v>
      </c>
      <c r="BY3509" s="37" t="s">
        <v>1918</v>
      </c>
      <c r="BZ3509" s="37" t="s">
        <v>1816</v>
      </c>
      <c r="CC3509" t="s">
        <v>1681</v>
      </c>
      <c r="CD3509" t="s">
        <v>1681</v>
      </c>
      <c r="CE3509">
        <v>5239</v>
      </c>
      <c r="CF3509">
        <v>23</v>
      </c>
      <c r="DV3509" s="31" t="s">
        <v>2624</v>
      </c>
      <c r="DW3509" s="31" t="s">
        <v>2635</v>
      </c>
      <c r="DX3509" s="63"/>
      <c r="DY3509" s="63"/>
      <c r="DZ3509" s="63"/>
      <c r="EA3509" s="167"/>
      <c r="EB3509" s="60"/>
      <c r="EC3509" s="60"/>
      <c r="ED3509" s="60"/>
      <c r="EE3509" s="60"/>
      <c r="EF3509" s="60"/>
      <c r="EG3509" s="60"/>
      <c r="EH3509" s="60"/>
      <c r="EI3509" s="60"/>
      <c r="EJ3509" s="60"/>
      <c r="EK3509" s="60"/>
      <c r="EL3509" s="60"/>
      <c r="EM3509" s="60"/>
      <c r="EN3509" s="60"/>
      <c r="EO3509" s="60"/>
      <c r="EP3509" s="60"/>
      <c r="EQ3509" s="60"/>
      <c r="ER3509" s="60"/>
      <c r="ES3509" s="60"/>
      <c r="ET3509" s="60"/>
      <c r="EU3509" s="60"/>
      <c r="EV3509" s="60"/>
      <c r="EW3509" s="60"/>
      <c r="EX3509" s="60"/>
      <c r="EY3509" s="60"/>
      <c r="EZ3509" s="60"/>
      <c r="FA3509" s="60"/>
      <c r="FB3509" s="60"/>
    </row>
    <row r="3510" spans="22:158" x14ac:dyDescent="0.25">
      <c r="W3510" s="33"/>
      <c r="X3510" s="33"/>
      <c r="AH3510" s="38">
        <v>100</v>
      </c>
      <c r="AI3510" s="38">
        <v>155</v>
      </c>
      <c r="AJ3510" s="38">
        <v>17800</v>
      </c>
      <c r="AK3510" s="38">
        <v>30</v>
      </c>
      <c r="AL3510" s="38">
        <v>3630058</v>
      </c>
      <c r="AM3510" s="61" t="s">
        <v>1816</v>
      </c>
      <c r="AN3510" s="61" t="s">
        <v>1686</v>
      </c>
      <c r="AO3510" s="61" t="s">
        <v>1651</v>
      </c>
      <c r="AP3510" s="61" t="s">
        <v>5036</v>
      </c>
      <c r="AQ3510" s="61" t="s">
        <v>5222</v>
      </c>
      <c r="AR3510" s="28">
        <v>418901.2</v>
      </c>
      <c r="AS3510" s="28">
        <v>0</v>
      </c>
      <c r="AT3510" s="28">
        <v>412729</v>
      </c>
      <c r="AU3510" s="62"/>
      <c r="BU3510" s="34"/>
      <c r="BW3510" s="71">
        <v>16550</v>
      </c>
      <c r="BX3510" s="36">
        <v>91</v>
      </c>
      <c r="BY3510" s="37" t="s">
        <v>1918</v>
      </c>
      <c r="BZ3510" s="37" t="s">
        <v>1816</v>
      </c>
      <c r="CC3510" t="s">
        <v>1681</v>
      </c>
      <c r="CD3510" t="s">
        <v>1681</v>
      </c>
      <c r="CE3510">
        <v>15</v>
      </c>
      <c r="CF3510">
        <v>3</v>
      </c>
      <c r="DV3510" s="31" t="s">
        <v>2624</v>
      </c>
      <c r="DW3510" s="31" t="s">
        <v>2635</v>
      </c>
      <c r="DX3510" s="63"/>
      <c r="DY3510" s="63"/>
      <c r="DZ3510" s="63"/>
      <c r="EA3510" s="167"/>
      <c r="EB3510" s="60"/>
      <c r="EC3510" s="60"/>
      <c r="ED3510" s="60"/>
      <c r="EE3510" s="60"/>
      <c r="EF3510" s="60"/>
      <c r="EG3510" s="60"/>
      <c r="EH3510" s="60"/>
      <c r="EI3510" s="60"/>
      <c r="EJ3510" s="60"/>
      <c r="EK3510" s="60"/>
      <c r="EL3510" s="60"/>
      <c r="EM3510" s="60"/>
      <c r="EN3510" s="60"/>
      <c r="EO3510" s="60"/>
      <c r="EP3510" s="60"/>
      <c r="EQ3510" s="60"/>
      <c r="ER3510" s="60"/>
      <c r="ES3510" s="60"/>
      <c r="ET3510" s="60"/>
      <c r="EU3510" s="60"/>
      <c r="EV3510" s="60"/>
      <c r="EW3510" s="60"/>
      <c r="EX3510" s="60"/>
      <c r="EY3510" s="60"/>
      <c r="EZ3510" s="60"/>
      <c r="FA3510" s="60"/>
      <c r="FB3510" s="60"/>
    </row>
    <row r="3511" spans="22:158" x14ac:dyDescent="0.25">
      <c r="W3511" s="33"/>
      <c r="X3511" s="33"/>
      <c r="AH3511" s="38">
        <v>100</v>
      </c>
      <c r="AI3511" s="38">
        <v>155</v>
      </c>
      <c r="AJ3511" s="38">
        <v>18200</v>
      </c>
      <c r="AK3511" s="38">
        <v>30</v>
      </c>
      <c r="AL3511" s="38">
        <v>3630058</v>
      </c>
      <c r="AM3511" s="61" t="s">
        <v>1816</v>
      </c>
      <c r="AN3511" s="61" t="s">
        <v>1686</v>
      </c>
      <c r="AO3511" s="61" t="s">
        <v>1660</v>
      </c>
      <c r="AP3511" s="61" t="s">
        <v>5036</v>
      </c>
      <c r="AQ3511" s="61" t="s">
        <v>5222</v>
      </c>
      <c r="AR3511" s="28">
        <v>3144991</v>
      </c>
      <c r="AS3511" s="28">
        <v>6688</v>
      </c>
      <c r="AT3511" s="28">
        <v>255057</v>
      </c>
      <c r="AU3511" s="62"/>
      <c r="BU3511" s="34"/>
      <c r="BW3511" s="71">
        <v>16610</v>
      </c>
      <c r="BX3511" s="36">
        <v>91</v>
      </c>
      <c r="BY3511" s="37" t="s">
        <v>1918</v>
      </c>
      <c r="BZ3511" s="37" t="s">
        <v>1816</v>
      </c>
      <c r="CC3511" t="s">
        <v>1681</v>
      </c>
      <c r="CD3511" t="s">
        <v>1681</v>
      </c>
      <c r="CE3511">
        <v>140442</v>
      </c>
      <c r="CF3511">
        <v>632</v>
      </c>
      <c r="DV3511" s="31" t="s">
        <v>2624</v>
      </c>
      <c r="DW3511" s="31" t="s">
        <v>2635</v>
      </c>
      <c r="DX3511" s="63"/>
      <c r="DY3511" s="63"/>
      <c r="DZ3511" s="63"/>
      <c r="EA3511" s="167"/>
      <c r="EB3511" s="60"/>
      <c r="EC3511" s="60"/>
      <c r="ED3511" s="60"/>
      <c r="EE3511" s="60"/>
      <c r="EF3511" s="60"/>
      <c r="EG3511" s="60"/>
      <c r="EH3511" s="60"/>
      <c r="EI3511" s="60"/>
      <c r="EJ3511" s="60"/>
      <c r="EK3511" s="60"/>
      <c r="EL3511" s="60"/>
      <c r="EM3511" s="60"/>
      <c r="EN3511" s="60"/>
      <c r="EO3511" s="60"/>
      <c r="EP3511" s="60"/>
      <c r="EQ3511" s="60"/>
      <c r="ER3511" s="60"/>
      <c r="ES3511" s="60"/>
      <c r="ET3511" s="60"/>
      <c r="EU3511" s="60"/>
      <c r="EV3511" s="60"/>
      <c r="EW3511" s="60"/>
      <c r="EX3511" s="60"/>
      <c r="EY3511" s="60"/>
      <c r="EZ3511" s="60"/>
      <c r="FA3511" s="60"/>
      <c r="FB3511" s="60"/>
    </row>
    <row r="3512" spans="22:158" x14ac:dyDescent="0.25">
      <c r="W3512" s="33"/>
      <c r="X3512" s="33"/>
      <c r="AH3512" s="38">
        <v>100</v>
      </c>
      <c r="AI3512" s="38">
        <v>105</v>
      </c>
      <c r="AJ3512" s="38">
        <v>10500</v>
      </c>
      <c r="AK3512" s="38">
        <v>42</v>
      </c>
      <c r="AL3512" s="38">
        <v>4200758</v>
      </c>
      <c r="AM3512" s="61" t="s">
        <v>1816</v>
      </c>
      <c r="AN3512" s="61" t="s">
        <v>1688</v>
      </c>
      <c r="AO3512" s="61" t="s">
        <v>5053</v>
      </c>
      <c r="AP3512" s="61" t="s">
        <v>5037</v>
      </c>
      <c r="AQ3512" s="61" t="s">
        <v>1211</v>
      </c>
      <c r="AR3512" s="28">
        <v>82817.899999999994</v>
      </c>
      <c r="AS3512" s="28">
        <v>17136</v>
      </c>
      <c r="AT3512" s="28">
        <v>14033</v>
      </c>
      <c r="AU3512" s="62"/>
      <c r="BU3512" s="34"/>
      <c r="BW3512" s="71">
        <v>16650</v>
      </c>
      <c r="BX3512" s="36">
        <v>91</v>
      </c>
      <c r="BY3512" s="37" t="s">
        <v>1918</v>
      </c>
      <c r="BZ3512" s="37" t="s">
        <v>1816</v>
      </c>
      <c r="CC3512" t="s">
        <v>1681</v>
      </c>
      <c r="CD3512" t="s">
        <v>1681</v>
      </c>
      <c r="CE3512">
        <v>19</v>
      </c>
      <c r="CF3512">
        <v>8</v>
      </c>
      <c r="DV3512" s="31" t="s">
        <v>2636</v>
      </c>
      <c r="DW3512" s="31" t="s">
        <v>2637</v>
      </c>
      <c r="DX3512" s="63"/>
      <c r="DY3512" s="63"/>
      <c r="DZ3512" s="63"/>
      <c r="EA3512" s="167"/>
      <c r="EB3512" s="60"/>
      <c r="EC3512" s="60"/>
      <c r="ED3512" s="60"/>
      <c r="EE3512" s="60"/>
      <c r="EF3512" s="60"/>
      <c r="EG3512" s="60"/>
      <c r="EH3512" s="60"/>
      <c r="EI3512" s="60"/>
      <c r="EJ3512" s="60"/>
      <c r="EK3512" s="60"/>
      <c r="EL3512" s="60"/>
      <c r="EM3512" s="60"/>
      <c r="EN3512" s="60"/>
      <c r="EO3512" s="60"/>
      <c r="EP3512" s="60"/>
      <c r="EQ3512" s="60"/>
      <c r="ER3512" s="60"/>
      <c r="ES3512" s="60"/>
      <c r="ET3512" s="60"/>
      <c r="EU3512" s="60"/>
      <c r="EV3512" s="60"/>
      <c r="EW3512" s="60"/>
      <c r="EX3512" s="60"/>
      <c r="EY3512" s="60"/>
      <c r="EZ3512" s="60"/>
      <c r="FA3512" s="60"/>
      <c r="FB3512" s="60"/>
    </row>
    <row r="3513" spans="22:158" x14ac:dyDescent="0.25">
      <c r="W3513" s="33"/>
      <c r="X3513" s="33"/>
      <c r="AH3513" s="38">
        <v>100</v>
      </c>
      <c r="AI3513" s="38">
        <v>105</v>
      </c>
      <c r="AJ3513" s="38">
        <v>10900</v>
      </c>
      <c r="AK3513" s="38">
        <v>42</v>
      </c>
      <c r="AL3513" s="38">
        <v>4200758</v>
      </c>
      <c r="AM3513" s="61" t="s">
        <v>1816</v>
      </c>
      <c r="AN3513" s="61" t="s">
        <v>1688</v>
      </c>
      <c r="AO3513" s="61" t="s">
        <v>5061</v>
      </c>
      <c r="AP3513" s="61" t="s">
        <v>5037</v>
      </c>
      <c r="AQ3513" s="61" t="s">
        <v>1211</v>
      </c>
      <c r="AR3513" s="28">
        <v>19.899999999999999</v>
      </c>
      <c r="AS3513" s="28">
        <v>0</v>
      </c>
      <c r="AT3513" s="28">
        <v>0</v>
      </c>
      <c r="AU3513" s="62"/>
      <c r="BU3513" s="34"/>
      <c r="BW3513" s="71">
        <v>16700</v>
      </c>
      <c r="BX3513" s="36">
        <v>91</v>
      </c>
      <c r="BY3513" s="37" t="s">
        <v>1918</v>
      </c>
      <c r="BZ3513" s="37" t="s">
        <v>1816</v>
      </c>
      <c r="CC3513" t="s">
        <v>1681</v>
      </c>
      <c r="CD3513" t="s">
        <v>1681</v>
      </c>
      <c r="CE3513">
        <v>3</v>
      </c>
      <c r="CF3513">
        <v>2</v>
      </c>
      <c r="DV3513" s="31" t="s">
        <v>2636</v>
      </c>
      <c r="DW3513" s="31" t="s">
        <v>2637</v>
      </c>
      <c r="DX3513" s="63"/>
      <c r="DY3513" s="63"/>
      <c r="DZ3513" s="63"/>
      <c r="EA3513" s="167"/>
      <c r="EB3513" s="60"/>
      <c r="EC3513" s="60"/>
      <c r="ED3513" s="60"/>
      <c r="EE3513" s="60"/>
      <c r="EF3513" s="60"/>
      <c r="EG3513" s="60"/>
      <c r="EH3513" s="60"/>
      <c r="EI3513" s="60"/>
      <c r="EJ3513" s="60"/>
      <c r="EK3513" s="60"/>
      <c r="EL3513" s="60"/>
      <c r="EM3513" s="60"/>
      <c r="EN3513" s="60"/>
      <c r="EO3513" s="60"/>
      <c r="EP3513" s="60"/>
      <c r="EQ3513" s="60"/>
      <c r="ER3513" s="60"/>
      <c r="ES3513" s="60"/>
      <c r="ET3513" s="60"/>
      <c r="EU3513" s="60"/>
      <c r="EV3513" s="60"/>
      <c r="EW3513" s="60"/>
      <c r="EX3513" s="60"/>
      <c r="EY3513" s="60"/>
      <c r="EZ3513" s="60"/>
      <c r="FA3513" s="60"/>
      <c r="FB3513" s="60"/>
    </row>
    <row r="3514" spans="22:158" x14ac:dyDescent="0.25">
      <c r="V3514" s="1"/>
      <c r="W3514" s="33"/>
      <c r="X3514" s="33"/>
      <c r="AH3514" s="38">
        <v>100</v>
      </c>
      <c r="AI3514" s="38">
        <v>105</v>
      </c>
      <c r="AJ3514" s="38">
        <v>13100</v>
      </c>
      <c r="AK3514" s="38">
        <v>42</v>
      </c>
      <c r="AL3514" s="38">
        <v>4200758</v>
      </c>
      <c r="AM3514" s="61" t="s">
        <v>1816</v>
      </c>
      <c r="AN3514" s="61" t="s">
        <v>1688</v>
      </c>
      <c r="AO3514" s="61" t="s">
        <v>5104</v>
      </c>
      <c r="AP3514" s="61" t="s">
        <v>5037</v>
      </c>
      <c r="AQ3514" s="61" t="s">
        <v>1211</v>
      </c>
      <c r="AR3514" s="28">
        <v>1244986.8999999999</v>
      </c>
      <c r="AS3514" s="28">
        <v>1883655</v>
      </c>
      <c r="AT3514" s="28">
        <v>2118094</v>
      </c>
      <c r="AU3514" s="62"/>
      <c r="BU3514" s="34"/>
      <c r="BW3514" s="71">
        <v>16900</v>
      </c>
      <c r="BX3514" s="36">
        <v>91</v>
      </c>
      <c r="BY3514" s="37" t="s">
        <v>1918</v>
      </c>
      <c r="BZ3514" s="37" t="s">
        <v>1816</v>
      </c>
      <c r="CC3514" t="s">
        <v>1681</v>
      </c>
      <c r="CD3514" t="s">
        <v>1681</v>
      </c>
      <c r="CE3514">
        <v>5215</v>
      </c>
      <c r="CF3514">
        <v>50</v>
      </c>
      <c r="DV3514" s="31" t="s">
        <v>2636</v>
      </c>
      <c r="DW3514" s="31" t="s">
        <v>2637</v>
      </c>
      <c r="DX3514" s="63"/>
      <c r="DY3514" s="63"/>
      <c r="DZ3514" s="63"/>
      <c r="EA3514" s="167"/>
      <c r="EB3514" s="60"/>
      <c r="EC3514" s="60"/>
      <c r="ED3514" s="60"/>
      <c r="EE3514" s="60"/>
      <c r="EF3514" s="60"/>
      <c r="EG3514" s="60"/>
      <c r="EH3514" s="60"/>
      <c r="EI3514" s="60"/>
      <c r="EJ3514" s="60"/>
      <c r="EK3514" s="60"/>
      <c r="EL3514" s="60"/>
      <c r="EM3514" s="60"/>
      <c r="EN3514" s="60"/>
      <c r="EO3514" s="60"/>
      <c r="EP3514" s="60"/>
      <c r="EQ3514" s="60"/>
      <c r="ER3514" s="60"/>
      <c r="ES3514" s="60"/>
      <c r="ET3514" s="60"/>
      <c r="EU3514" s="60"/>
      <c r="EV3514" s="60"/>
      <c r="EW3514" s="60"/>
      <c r="EX3514" s="60"/>
      <c r="EY3514" s="60"/>
      <c r="EZ3514" s="60"/>
      <c r="FA3514" s="60"/>
      <c r="FB3514" s="60"/>
    </row>
    <row r="3515" spans="22:158" x14ac:dyDescent="0.25">
      <c r="W3515" s="33"/>
      <c r="X3515" s="33"/>
      <c r="AH3515" s="38">
        <v>100</v>
      </c>
      <c r="AI3515" s="38">
        <v>105</v>
      </c>
      <c r="AJ3515" s="38">
        <v>13800</v>
      </c>
      <c r="AK3515" s="38">
        <v>42</v>
      </c>
      <c r="AL3515" s="38">
        <v>4200758</v>
      </c>
      <c r="AM3515" s="61" t="s">
        <v>1816</v>
      </c>
      <c r="AN3515" s="61" t="s">
        <v>1688</v>
      </c>
      <c r="AO3515" s="61" t="s">
        <v>5120</v>
      </c>
      <c r="AP3515" s="61" t="s">
        <v>5037</v>
      </c>
      <c r="AQ3515" s="61" t="s">
        <v>1211</v>
      </c>
      <c r="AR3515" s="28">
        <v>153500.29999999999</v>
      </c>
      <c r="AS3515" s="28">
        <v>240679</v>
      </c>
      <c r="AT3515" s="28">
        <v>1741261</v>
      </c>
      <c r="AU3515" s="62"/>
      <c r="BU3515" s="34"/>
      <c r="BW3515" s="71">
        <v>16950</v>
      </c>
      <c r="BX3515" s="36">
        <v>91</v>
      </c>
      <c r="BY3515" s="37" t="s">
        <v>1918</v>
      </c>
      <c r="BZ3515" s="37" t="s">
        <v>1816</v>
      </c>
      <c r="CC3515" t="s">
        <v>1681</v>
      </c>
      <c r="CD3515" t="s">
        <v>1681</v>
      </c>
      <c r="CE3515">
        <v>41233</v>
      </c>
      <c r="CF3515">
        <v>388</v>
      </c>
      <c r="DV3515" s="31" t="s">
        <v>2636</v>
      </c>
      <c r="DW3515" s="31" t="s">
        <v>2637</v>
      </c>
      <c r="DX3515" s="63"/>
      <c r="DY3515" s="63"/>
      <c r="DZ3515" s="63"/>
      <c r="EA3515" s="167"/>
      <c r="EB3515" s="60"/>
      <c r="EC3515" s="60"/>
      <c r="ED3515" s="60"/>
      <c r="EE3515" s="60"/>
      <c r="EF3515" s="60"/>
      <c r="EG3515" s="60"/>
      <c r="EH3515" s="60"/>
      <c r="EI3515" s="60"/>
      <c r="EJ3515" s="60"/>
      <c r="EK3515" s="60"/>
      <c r="EL3515" s="60"/>
      <c r="EM3515" s="60"/>
      <c r="EN3515" s="60"/>
      <c r="EO3515" s="60"/>
      <c r="EP3515" s="60"/>
      <c r="EQ3515" s="60"/>
      <c r="ER3515" s="60"/>
      <c r="ES3515" s="60"/>
      <c r="ET3515" s="60"/>
      <c r="EU3515" s="60"/>
      <c r="EV3515" s="60"/>
      <c r="EW3515" s="60"/>
      <c r="EX3515" s="60"/>
      <c r="EY3515" s="60"/>
      <c r="EZ3515" s="60"/>
      <c r="FA3515" s="60"/>
      <c r="FB3515" s="60"/>
    </row>
    <row r="3516" spans="22:158" x14ac:dyDescent="0.25">
      <c r="W3516" s="33"/>
      <c r="X3516" s="33"/>
      <c r="AH3516" s="38">
        <v>100</v>
      </c>
      <c r="AI3516" s="38">
        <v>105</v>
      </c>
      <c r="AJ3516" s="38">
        <v>14000</v>
      </c>
      <c r="AK3516" s="38">
        <v>42</v>
      </c>
      <c r="AL3516" s="38">
        <v>4200758</v>
      </c>
      <c r="AM3516" s="61" t="s">
        <v>1816</v>
      </c>
      <c r="AN3516" s="61" t="s">
        <v>1688</v>
      </c>
      <c r="AO3516" s="61" t="s">
        <v>5124</v>
      </c>
      <c r="AP3516" s="61" t="s">
        <v>5037</v>
      </c>
      <c r="AQ3516" s="61" t="s">
        <v>1211</v>
      </c>
      <c r="AR3516" s="28">
        <v>9292.4</v>
      </c>
      <c r="AS3516" s="28">
        <v>10001</v>
      </c>
      <c r="AT3516" s="28">
        <v>26938</v>
      </c>
      <c r="AU3516" s="62"/>
      <c r="BU3516" s="34"/>
      <c r="BW3516" s="71">
        <v>17000</v>
      </c>
      <c r="BX3516" s="36">
        <v>91</v>
      </c>
      <c r="BY3516" s="37" t="s">
        <v>1918</v>
      </c>
      <c r="BZ3516" s="37" t="s">
        <v>1816</v>
      </c>
      <c r="CC3516" t="s">
        <v>1681</v>
      </c>
      <c r="CD3516" t="s">
        <v>1681</v>
      </c>
      <c r="CE3516">
        <v>156484</v>
      </c>
      <c r="CF3516">
        <v>551</v>
      </c>
      <c r="DV3516" s="31" t="s">
        <v>2636</v>
      </c>
      <c r="DW3516" s="31" t="s">
        <v>2637</v>
      </c>
      <c r="DX3516" s="63"/>
      <c r="DY3516" s="63"/>
      <c r="DZ3516" s="63"/>
      <c r="EA3516" s="167"/>
      <c r="EB3516" s="60"/>
      <c r="EC3516" s="60"/>
      <c r="ED3516" s="60"/>
      <c r="EE3516" s="60"/>
      <c r="EF3516" s="60"/>
      <c r="EG3516" s="60"/>
      <c r="EH3516" s="60"/>
      <c r="EI3516" s="60"/>
      <c r="EJ3516" s="60"/>
      <c r="EK3516" s="60"/>
      <c r="EL3516" s="60"/>
      <c r="EM3516" s="60"/>
      <c r="EN3516" s="60"/>
      <c r="EO3516" s="60"/>
      <c r="EP3516" s="60"/>
      <c r="EQ3516" s="60"/>
      <c r="ER3516" s="60"/>
      <c r="ES3516" s="60"/>
      <c r="ET3516" s="60"/>
      <c r="EU3516" s="60"/>
      <c r="EV3516" s="60"/>
      <c r="EW3516" s="60"/>
      <c r="EX3516" s="60"/>
      <c r="EY3516" s="60"/>
      <c r="EZ3516" s="60"/>
      <c r="FA3516" s="60"/>
      <c r="FB3516" s="60"/>
    </row>
    <row r="3517" spans="22:158" x14ac:dyDescent="0.25">
      <c r="V3517" s="1"/>
      <c r="W3517" s="33"/>
      <c r="X3517" s="33"/>
      <c r="AH3517" s="38">
        <v>100</v>
      </c>
      <c r="AI3517" s="38">
        <v>105</v>
      </c>
      <c r="AJ3517" s="38">
        <v>16350</v>
      </c>
      <c r="AK3517" s="38">
        <v>42</v>
      </c>
      <c r="AL3517" s="38">
        <v>4200758</v>
      </c>
      <c r="AM3517" s="61" t="s">
        <v>1816</v>
      </c>
      <c r="AN3517" s="61" t="s">
        <v>1688</v>
      </c>
      <c r="AO3517" s="61" t="s">
        <v>1618</v>
      </c>
      <c r="AP3517" s="61" t="s">
        <v>5037</v>
      </c>
      <c r="AQ3517" s="61" t="s">
        <v>1211</v>
      </c>
      <c r="AR3517" s="28">
        <v>0</v>
      </c>
      <c r="AS3517" s="28">
        <v>217814</v>
      </c>
      <c r="AT3517" s="28">
        <v>0</v>
      </c>
      <c r="AU3517" s="62"/>
      <c r="BU3517" s="34"/>
      <c r="BW3517" s="71">
        <v>17050</v>
      </c>
      <c r="BX3517" s="36">
        <v>91</v>
      </c>
      <c r="BY3517" s="37" t="s">
        <v>1918</v>
      </c>
      <c r="BZ3517" s="37" t="s">
        <v>1816</v>
      </c>
      <c r="CC3517" t="s">
        <v>1681</v>
      </c>
      <c r="CD3517" t="s">
        <v>1681</v>
      </c>
      <c r="CE3517">
        <v>265117</v>
      </c>
      <c r="CF3517">
        <v>294</v>
      </c>
      <c r="DV3517" s="31" t="s">
        <v>2636</v>
      </c>
      <c r="DW3517" s="31" t="s">
        <v>2637</v>
      </c>
      <c r="DX3517" s="63"/>
      <c r="DY3517" s="63"/>
      <c r="DZ3517" s="63"/>
      <c r="EA3517" s="167"/>
      <c r="EB3517" s="60"/>
      <c r="EC3517" s="60"/>
      <c r="ED3517" s="60"/>
      <c r="EE3517" s="60"/>
      <c r="EF3517" s="60"/>
      <c r="EG3517" s="60"/>
      <c r="EH3517" s="60"/>
      <c r="EI3517" s="60"/>
      <c r="EJ3517" s="60"/>
      <c r="EK3517" s="60"/>
      <c r="EL3517" s="60"/>
      <c r="EM3517" s="60"/>
      <c r="EN3517" s="60"/>
      <c r="EO3517" s="60"/>
      <c r="EP3517" s="60"/>
      <c r="EQ3517" s="60"/>
      <c r="ER3517" s="60"/>
      <c r="ES3517" s="60"/>
      <c r="ET3517" s="60"/>
      <c r="EU3517" s="60"/>
      <c r="EV3517" s="60"/>
      <c r="EW3517" s="60"/>
      <c r="EX3517" s="60"/>
      <c r="EY3517" s="60"/>
      <c r="EZ3517" s="60"/>
      <c r="FA3517" s="60"/>
      <c r="FB3517" s="60"/>
    </row>
    <row r="3518" spans="22:158" x14ac:dyDescent="0.25">
      <c r="W3518" s="33"/>
      <c r="X3518" s="33"/>
      <c r="AH3518" s="38">
        <v>100</v>
      </c>
      <c r="AI3518" s="38">
        <v>105</v>
      </c>
      <c r="AJ3518" s="38">
        <v>18400</v>
      </c>
      <c r="AK3518" s="38">
        <v>42</v>
      </c>
      <c r="AL3518" s="38">
        <v>4200758</v>
      </c>
      <c r="AM3518" s="61" t="s">
        <v>1816</v>
      </c>
      <c r="AN3518" s="61" t="s">
        <v>1688</v>
      </c>
      <c r="AO3518" s="61" t="s">
        <v>1664</v>
      </c>
      <c r="AP3518" s="61" t="s">
        <v>5037</v>
      </c>
      <c r="AQ3518" s="61" t="s">
        <v>1211</v>
      </c>
      <c r="AR3518" s="28">
        <v>182.8</v>
      </c>
      <c r="AS3518" s="28">
        <v>2470</v>
      </c>
      <c r="AT3518" s="28">
        <v>2929</v>
      </c>
      <c r="AU3518" s="62"/>
      <c r="BU3518" s="34"/>
      <c r="BW3518" s="71">
        <v>17150</v>
      </c>
      <c r="BX3518" s="36">
        <v>91</v>
      </c>
      <c r="BY3518" s="37" t="s">
        <v>1918</v>
      </c>
      <c r="BZ3518" s="37" t="s">
        <v>1816</v>
      </c>
      <c r="CC3518" t="s">
        <v>1681</v>
      </c>
      <c r="CD3518" t="s">
        <v>1681</v>
      </c>
      <c r="CE3518">
        <v>128</v>
      </c>
      <c r="CF3518">
        <v>10</v>
      </c>
      <c r="DV3518" s="31" t="s">
        <v>2636</v>
      </c>
      <c r="DW3518" s="31" t="s">
        <v>2637</v>
      </c>
      <c r="DX3518" s="63"/>
      <c r="DY3518" s="63"/>
      <c r="DZ3518" s="63"/>
      <c r="EA3518" s="167"/>
      <c r="EB3518" s="60"/>
      <c r="EC3518" s="60"/>
      <c r="ED3518" s="60"/>
      <c r="EE3518" s="60"/>
      <c r="EF3518" s="60"/>
      <c r="EG3518" s="60"/>
      <c r="EH3518" s="60"/>
      <c r="EI3518" s="60"/>
      <c r="EJ3518" s="60"/>
      <c r="EK3518" s="60"/>
      <c r="EL3518" s="60"/>
      <c r="EM3518" s="60"/>
      <c r="EN3518" s="60"/>
      <c r="EO3518" s="60"/>
      <c r="EP3518" s="60"/>
      <c r="EQ3518" s="60"/>
      <c r="ER3518" s="60"/>
      <c r="ES3518" s="60"/>
      <c r="ET3518" s="60"/>
      <c r="EU3518" s="60"/>
      <c r="EV3518" s="60"/>
      <c r="EW3518" s="60"/>
      <c r="EX3518" s="60"/>
      <c r="EY3518" s="60"/>
      <c r="EZ3518" s="60"/>
      <c r="FA3518" s="60"/>
      <c r="FB3518" s="60"/>
    </row>
    <row r="3519" spans="22:158" x14ac:dyDescent="0.25">
      <c r="V3519" s="1"/>
      <c r="W3519" s="33"/>
      <c r="X3519" s="33"/>
      <c r="AH3519" s="38">
        <v>100</v>
      </c>
      <c r="AI3519" s="38">
        <v>105</v>
      </c>
      <c r="AJ3519" s="38">
        <v>18550</v>
      </c>
      <c r="AK3519" s="38">
        <v>42</v>
      </c>
      <c r="AL3519" s="38">
        <v>4200758</v>
      </c>
      <c r="AM3519" s="61" t="s">
        <v>1816</v>
      </c>
      <c r="AN3519" s="61" t="s">
        <v>1688</v>
      </c>
      <c r="AO3519" s="61" t="s">
        <v>1667</v>
      </c>
      <c r="AP3519" s="61" t="s">
        <v>5037</v>
      </c>
      <c r="AQ3519" s="61" t="s">
        <v>1211</v>
      </c>
      <c r="AR3519" s="28">
        <v>304714.5</v>
      </c>
      <c r="AS3519" s="28">
        <v>408753</v>
      </c>
      <c r="AT3519" s="28">
        <v>1005600</v>
      </c>
      <c r="AU3519" s="62"/>
      <c r="BU3519" s="34"/>
      <c r="BW3519" s="71">
        <v>17310</v>
      </c>
      <c r="BX3519" s="36">
        <v>91</v>
      </c>
      <c r="BY3519" s="37" t="s">
        <v>1918</v>
      </c>
      <c r="BZ3519" s="37" t="s">
        <v>1816</v>
      </c>
      <c r="CC3519" t="s">
        <v>1681</v>
      </c>
      <c r="CD3519" t="s">
        <v>1681</v>
      </c>
      <c r="CE3519">
        <v>777186</v>
      </c>
      <c r="CF3519">
        <v>1360</v>
      </c>
      <c r="DV3519" s="31" t="s">
        <v>2636</v>
      </c>
      <c r="DW3519" s="31" t="s">
        <v>2637</v>
      </c>
      <c r="DX3519" s="63"/>
      <c r="DY3519" s="63"/>
      <c r="DZ3519" s="63"/>
      <c r="EA3519" s="167"/>
      <c r="EB3519" s="60"/>
      <c r="EC3519" s="60"/>
      <c r="ED3519" s="60"/>
      <c r="EE3519" s="60"/>
      <c r="EF3519" s="60"/>
      <c r="EG3519" s="60"/>
      <c r="EH3519" s="60"/>
      <c r="EI3519" s="60"/>
      <c r="EJ3519" s="60"/>
      <c r="EK3519" s="60"/>
      <c r="EL3519" s="60"/>
      <c r="EM3519" s="60"/>
      <c r="EN3519" s="60"/>
      <c r="EO3519" s="60"/>
      <c r="EP3519" s="60"/>
      <c r="EQ3519" s="60"/>
      <c r="ER3519" s="60"/>
      <c r="ES3519" s="60"/>
      <c r="ET3519" s="60"/>
      <c r="EU3519" s="60"/>
      <c r="EV3519" s="60"/>
      <c r="EW3519" s="60"/>
      <c r="EX3519" s="60"/>
      <c r="EY3519" s="60"/>
      <c r="EZ3519" s="60"/>
      <c r="FA3519" s="60"/>
      <c r="FB3519" s="60"/>
    </row>
    <row r="3520" spans="22:158" x14ac:dyDescent="0.25">
      <c r="W3520" s="33"/>
      <c r="X3520" s="33"/>
      <c r="AH3520" s="38">
        <v>100</v>
      </c>
      <c r="AI3520" s="38">
        <v>110</v>
      </c>
      <c r="AJ3520" s="38">
        <v>11720</v>
      </c>
      <c r="AK3520" s="38">
        <v>42</v>
      </c>
      <c r="AL3520" s="38">
        <v>4200758</v>
      </c>
      <c r="AM3520" s="61" t="s">
        <v>1816</v>
      </c>
      <c r="AN3520" s="61" t="s">
        <v>1696</v>
      </c>
      <c r="AO3520" s="61" t="s">
        <v>5078</v>
      </c>
      <c r="AP3520" s="61" t="s">
        <v>5037</v>
      </c>
      <c r="AQ3520" s="61" t="s">
        <v>1211</v>
      </c>
      <c r="AR3520" s="28">
        <v>1173.2</v>
      </c>
      <c r="AS3520" s="28">
        <v>1280</v>
      </c>
      <c r="AT3520" s="28">
        <v>404</v>
      </c>
      <c r="AU3520" s="62"/>
      <c r="BU3520" s="34"/>
      <c r="BW3520" s="71">
        <v>17350</v>
      </c>
      <c r="BX3520" s="36">
        <v>91</v>
      </c>
      <c r="BY3520" s="37" t="s">
        <v>1918</v>
      </c>
      <c r="BZ3520" s="37" t="s">
        <v>1816</v>
      </c>
      <c r="CC3520" t="s">
        <v>1681</v>
      </c>
      <c r="CD3520" t="s">
        <v>1681</v>
      </c>
      <c r="CE3520">
        <v>278382</v>
      </c>
      <c r="CF3520">
        <v>328</v>
      </c>
      <c r="DV3520" s="31" t="s">
        <v>2636</v>
      </c>
      <c r="DW3520" s="31" t="s">
        <v>2638</v>
      </c>
      <c r="DX3520" s="63"/>
      <c r="DY3520" s="63"/>
      <c r="DZ3520" s="63"/>
      <c r="EA3520" s="167"/>
      <c r="EB3520" s="60"/>
      <c r="EC3520" s="60"/>
      <c r="ED3520" s="60"/>
      <c r="EE3520" s="60"/>
      <c r="EF3520" s="60"/>
      <c r="EG3520" s="60"/>
      <c r="EH3520" s="60"/>
      <c r="EI3520" s="60"/>
      <c r="EJ3520" s="60"/>
      <c r="EK3520" s="60"/>
      <c r="EL3520" s="60"/>
      <c r="EM3520" s="60"/>
      <c r="EN3520" s="60"/>
      <c r="EO3520" s="60"/>
      <c r="EP3520" s="60"/>
      <c r="EQ3520" s="60"/>
      <c r="ER3520" s="60"/>
      <c r="ES3520" s="60"/>
      <c r="ET3520" s="60"/>
      <c r="EU3520" s="60"/>
      <c r="EV3520" s="60"/>
      <c r="EW3520" s="60"/>
      <c r="EX3520" s="60"/>
      <c r="EY3520" s="60"/>
      <c r="EZ3520" s="60"/>
      <c r="FA3520" s="60"/>
      <c r="FB3520" s="60"/>
    </row>
    <row r="3521" spans="22:158" x14ac:dyDescent="0.25">
      <c r="V3521" s="1"/>
      <c r="W3521" s="33"/>
      <c r="X3521" s="33"/>
      <c r="AH3521" s="38">
        <v>100</v>
      </c>
      <c r="AI3521" s="38">
        <v>110</v>
      </c>
      <c r="AJ3521" s="38">
        <v>12700</v>
      </c>
      <c r="AK3521" s="38">
        <v>42</v>
      </c>
      <c r="AL3521" s="38">
        <v>4200758</v>
      </c>
      <c r="AM3521" s="61" t="s">
        <v>1816</v>
      </c>
      <c r="AN3521" s="61" t="s">
        <v>1696</v>
      </c>
      <c r="AO3521" s="61" t="s">
        <v>5096</v>
      </c>
      <c r="AP3521" s="61" t="s">
        <v>5037</v>
      </c>
      <c r="AQ3521" s="61" t="s">
        <v>1211</v>
      </c>
      <c r="AR3521" s="28">
        <v>4359.8999999999996</v>
      </c>
      <c r="AS3521" s="28">
        <v>18323</v>
      </c>
      <c r="AT3521" s="28">
        <v>7624</v>
      </c>
      <c r="AU3521" s="62"/>
      <c r="BU3521" s="34"/>
      <c r="BW3521" s="71">
        <v>17400</v>
      </c>
      <c r="BX3521" s="36">
        <v>91</v>
      </c>
      <c r="BY3521" s="37" t="s">
        <v>1918</v>
      </c>
      <c r="BZ3521" s="37" t="s">
        <v>1816</v>
      </c>
      <c r="CC3521" t="s">
        <v>1681</v>
      </c>
      <c r="CD3521" t="s">
        <v>1681</v>
      </c>
      <c r="CE3521">
        <v>415529</v>
      </c>
      <c r="CF3521">
        <v>593</v>
      </c>
      <c r="DV3521" s="31" t="s">
        <v>2636</v>
      </c>
      <c r="DW3521" s="31" t="s">
        <v>2638</v>
      </c>
      <c r="DX3521" s="63"/>
      <c r="DY3521" s="63"/>
      <c r="DZ3521" s="63"/>
      <c r="EA3521" s="167"/>
      <c r="EB3521" s="60"/>
      <c r="EC3521" s="60"/>
      <c r="ED3521" s="60"/>
      <c r="EE3521" s="60"/>
      <c r="EF3521" s="60"/>
      <c r="EG3521" s="60"/>
      <c r="EH3521" s="60"/>
      <c r="EI3521" s="60"/>
      <c r="EJ3521" s="60"/>
      <c r="EK3521" s="60"/>
      <c r="EL3521" s="60"/>
      <c r="EM3521" s="60"/>
      <c r="EN3521" s="60"/>
      <c r="EO3521" s="60"/>
      <c r="EP3521" s="60"/>
      <c r="EQ3521" s="60"/>
      <c r="ER3521" s="60"/>
      <c r="ES3521" s="60"/>
      <c r="ET3521" s="60"/>
      <c r="EU3521" s="60"/>
      <c r="EV3521" s="60"/>
      <c r="EW3521" s="60"/>
      <c r="EX3521" s="60"/>
      <c r="EY3521" s="60"/>
      <c r="EZ3521" s="60"/>
      <c r="FA3521" s="60"/>
      <c r="FB3521" s="60"/>
    </row>
    <row r="3522" spans="22:158" x14ac:dyDescent="0.25">
      <c r="W3522" s="33"/>
      <c r="X3522" s="33"/>
      <c r="AH3522" s="38">
        <v>100</v>
      </c>
      <c r="AI3522" s="38">
        <v>110</v>
      </c>
      <c r="AJ3522" s="38">
        <v>13050</v>
      </c>
      <c r="AK3522" s="38">
        <v>42</v>
      </c>
      <c r="AL3522" s="38">
        <v>4200758</v>
      </c>
      <c r="AM3522" s="61" t="s">
        <v>1816</v>
      </c>
      <c r="AN3522" s="61" t="s">
        <v>1696</v>
      </c>
      <c r="AO3522" s="61" t="s">
        <v>5103</v>
      </c>
      <c r="AP3522" s="61" t="s">
        <v>5037</v>
      </c>
      <c r="AQ3522" s="61" t="s">
        <v>1211</v>
      </c>
      <c r="AR3522" s="28">
        <v>103.2</v>
      </c>
      <c r="AS3522" s="28">
        <v>237</v>
      </c>
      <c r="AT3522" s="28">
        <v>0</v>
      </c>
      <c r="AU3522" s="62"/>
      <c r="BU3522" s="34"/>
      <c r="BW3522" s="71">
        <v>17450</v>
      </c>
      <c r="BX3522" s="36">
        <v>91</v>
      </c>
      <c r="BY3522" s="37" t="s">
        <v>1918</v>
      </c>
      <c r="BZ3522" s="37" t="s">
        <v>1816</v>
      </c>
      <c r="CC3522" t="s">
        <v>1681</v>
      </c>
      <c r="CD3522" t="s">
        <v>1681</v>
      </c>
      <c r="CE3522">
        <v>185606</v>
      </c>
      <c r="CF3522">
        <v>321</v>
      </c>
      <c r="DV3522" s="31" t="s">
        <v>2636</v>
      </c>
      <c r="DW3522" s="31" t="s">
        <v>2638</v>
      </c>
      <c r="DX3522" s="63"/>
      <c r="DY3522" s="63"/>
      <c r="DZ3522" s="63"/>
      <c r="EA3522" s="167"/>
      <c r="EB3522" s="60"/>
      <c r="EC3522" s="60"/>
      <c r="ED3522" s="60"/>
      <c r="EE3522" s="60"/>
      <c r="EF3522" s="60"/>
      <c r="EG3522" s="60"/>
      <c r="EH3522" s="60"/>
      <c r="EI3522" s="60"/>
      <c r="EJ3522" s="60"/>
      <c r="EK3522" s="60"/>
      <c r="EL3522" s="60"/>
      <c r="EM3522" s="60"/>
      <c r="EN3522" s="60"/>
      <c r="EO3522" s="60"/>
      <c r="EP3522" s="60"/>
      <c r="EQ3522" s="60"/>
      <c r="ER3522" s="60"/>
      <c r="ES3522" s="60"/>
      <c r="ET3522" s="60"/>
      <c r="EU3522" s="60"/>
      <c r="EV3522" s="60"/>
      <c r="EW3522" s="60"/>
      <c r="EX3522" s="60"/>
      <c r="EY3522" s="60"/>
      <c r="EZ3522" s="60"/>
      <c r="FA3522" s="60"/>
      <c r="FB3522" s="60"/>
    </row>
    <row r="3523" spans="22:158" x14ac:dyDescent="0.25">
      <c r="W3523" s="33"/>
      <c r="X3523" s="33"/>
      <c r="AH3523" s="38">
        <v>100</v>
      </c>
      <c r="AI3523" s="38">
        <v>110</v>
      </c>
      <c r="AJ3523" s="38">
        <v>13400</v>
      </c>
      <c r="AK3523" s="38">
        <v>42</v>
      </c>
      <c r="AL3523" s="38">
        <v>4200758</v>
      </c>
      <c r="AM3523" s="61" t="s">
        <v>1816</v>
      </c>
      <c r="AN3523" s="61" t="s">
        <v>1696</v>
      </c>
      <c r="AO3523" s="61" t="s">
        <v>5111</v>
      </c>
      <c r="AP3523" s="61" t="s">
        <v>5037</v>
      </c>
      <c r="AQ3523" s="61" t="s">
        <v>1211</v>
      </c>
      <c r="AR3523" s="28">
        <v>88.6</v>
      </c>
      <c r="AS3523" s="28">
        <v>128</v>
      </c>
      <c r="AT3523" s="28">
        <v>1843</v>
      </c>
      <c r="AU3523" s="62"/>
      <c r="BU3523" s="34"/>
      <c r="BW3523" s="71">
        <v>17500</v>
      </c>
      <c r="BX3523" s="36">
        <v>91</v>
      </c>
      <c r="BY3523" s="37" t="s">
        <v>1918</v>
      </c>
      <c r="BZ3523" s="37" t="s">
        <v>1816</v>
      </c>
      <c r="CC3523" t="s">
        <v>1681</v>
      </c>
      <c r="CD3523" t="s">
        <v>1681</v>
      </c>
      <c r="CE3523">
        <v>125271</v>
      </c>
      <c r="CF3523">
        <v>383</v>
      </c>
      <c r="DV3523" s="31" t="s">
        <v>2636</v>
      </c>
      <c r="DW3523" s="31" t="s">
        <v>2638</v>
      </c>
      <c r="DX3523" s="63"/>
      <c r="DY3523" s="63"/>
      <c r="DZ3523" s="63"/>
      <c r="EA3523" s="167"/>
      <c r="EB3523" s="60"/>
      <c r="EC3523" s="60"/>
      <c r="ED3523" s="60"/>
      <c r="EE3523" s="60"/>
      <c r="EF3523" s="60"/>
      <c r="EG3523" s="60"/>
      <c r="EH3523" s="60"/>
      <c r="EI3523" s="60"/>
      <c r="EJ3523" s="60"/>
      <c r="EK3523" s="60"/>
      <c r="EL3523" s="60"/>
      <c r="EM3523" s="60"/>
      <c r="EN3523" s="60"/>
      <c r="EO3523" s="60"/>
      <c r="EP3523" s="60"/>
      <c r="EQ3523" s="60"/>
      <c r="ER3523" s="60"/>
      <c r="ES3523" s="60"/>
      <c r="ET3523" s="60"/>
      <c r="EU3523" s="60"/>
      <c r="EV3523" s="60"/>
      <c r="EW3523" s="60"/>
      <c r="EX3523" s="60"/>
      <c r="EY3523" s="60"/>
      <c r="EZ3523" s="60"/>
      <c r="FA3523" s="60"/>
      <c r="FB3523" s="60"/>
    </row>
    <row r="3524" spans="22:158" x14ac:dyDescent="0.25">
      <c r="W3524" s="33"/>
      <c r="X3524" s="33"/>
      <c r="AH3524" s="38">
        <v>100</v>
      </c>
      <c r="AI3524" s="38">
        <v>110</v>
      </c>
      <c r="AJ3524" s="38">
        <v>14650</v>
      </c>
      <c r="AK3524" s="38">
        <v>42</v>
      </c>
      <c r="AL3524" s="38">
        <v>4200758</v>
      </c>
      <c r="AM3524" s="61" t="s">
        <v>1816</v>
      </c>
      <c r="AN3524" s="61" t="s">
        <v>1696</v>
      </c>
      <c r="AO3524" s="61" t="s">
        <v>1581</v>
      </c>
      <c r="AP3524" s="61" t="s">
        <v>5037</v>
      </c>
      <c r="AQ3524" s="61" t="s">
        <v>1211</v>
      </c>
      <c r="AR3524" s="28">
        <v>664.2</v>
      </c>
      <c r="AS3524" s="28">
        <v>1482</v>
      </c>
      <c r="AT3524" s="28">
        <v>4468</v>
      </c>
      <c r="AU3524" s="62"/>
      <c r="BU3524" s="34"/>
      <c r="BW3524" s="71">
        <v>17550</v>
      </c>
      <c r="BX3524" s="36">
        <v>91</v>
      </c>
      <c r="BY3524" s="37" t="s">
        <v>1918</v>
      </c>
      <c r="BZ3524" s="37" t="s">
        <v>1816</v>
      </c>
      <c r="CC3524" t="s">
        <v>1681</v>
      </c>
      <c r="CD3524" t="s">
        <v>1681</v>
      </c>
      <c r="CE3524">
        <v>46930</v>
      </c>
      <c r="CF3524">
        <v>663</v>
      </c>
      <c r="DV3524" s="31" t="s">
        <v>2636</v>
      </c>
      <c r="DW3524" s="31" t="s">
        <v>2638</v>
      </c>
      <c r="DX3524" s="63"/>
      <c r="DY3524" s="63"/>
      <c r="DZ3524" s="63"/>
      <c r="EA3524" s="167"/>
      <c r="EB3524" s="60"/>
      <c r="EC3524" s="60"/>
      <c r="ED3524" s="60"/>
      <c r="EE3524" s="60"/>
      <c r="EF3524" s="60"/>
      <c r="EG3524" s="60"/>
      <c r="EH3524" s="60"/>
      <c r="EI3524" s="60"/>
      <c r="EJ3524" s="60"/>
      <c r="EK3524" s="60"/>
      <c r="EL3524" s="60"/>
      <c r="EM3524" s="60"/>
      <c r="EN3524" s="60"/>
      <c r="EO3524" s="60"/>
      <c r="EP3524" s="60"/>
      <c r="EQ3524" s="60"/>
      <c r="ER3524" s="60"/>
      <c r="ES3524" s="60"/>
      <c r="ET3524" s="60"/>
      <c r="EU3524" s="60"/>
      <c r="EV3524" s="60"/>
      <c r="EW3524" s="60"/>
      <c r="EX3524" s="60"/>
      <c r="EY3524" s="60"/>
      <c r="EZ3524" s="60"/>
      <c r="FA3524" s="60"/>
      <c r="FB3524" s="60"/>
    </row>
    <row r="3525" spans="22:158" x14ac:dyDescent="0.25">
      <c r="V3525" s="1"/>
      <c r="W3525" s="33"/>
      <c r="X3525" s="33"/>
      <c r="AH3525" s="38">
        <v>100</v>
      </c>
      <c r="AI3525" s="38">
        <v>110</v>
      </c>
      <c r="AJ3525" s="38">
        <v>15050</v>
      </c>
      <c r="AK3525" s="38">
        <v>42</v>
      </c>
      <c r="AL3525" s="38">
        <v>4200758</v>
      </c>
      <c r="AM3525" s="61" t="s">
        <v>1816</v>
      </c>
      <c r="AN3525" s="61" t="s">
        <v>1696</v>
      </c>
      <c r="AO3525" s="61" t="s">
        <v>1591</v>
      </c>
      <c r="AP3525" s="61" t="s">
        <v>5037</v>
      </c>
      <c r="AQ3525" s="61" t="s">
        <v>1211</v>
      </c>
      <c r="AR3525" s="28">
        <v>202.4</v>
      </c>
      <c r="AS3525" s="28">
        <v>228</v>
      </c>
      <c r="AT3525" s="28">
        <v>0</v>
      </c>
      <c r="AU3525" s="62"/>
      <c r="BU3525" s="34"/>
      <c r="BW3525" s="71">
        <v>17620</v>
      </c>
      <c r="BX3525" s="36">
        <v>91</v>
      </c>
      <c r="BY3525" s="37" t="s">
        <v>1918</v>
      </c>
      <c r="BZ3525" s="37" t="s">
        <v>1816</v>
      </c>
      <c r="CC3525" t="s">
        <v>1681</v>
      </c>
      <c r="CD3525" t="s">
        <v>1681</v>
      </c>
      <c r="CE3525">
        <v>646774</v>
      </c>
      <c r="CF3525">
        <v>717</v>
      </c>
      <c r="DV3525" s="31" t="s">
        <v>2636</v>
      </c>
      <c r="DW3525" s="31" t="s">
        <v>2638</v>
      </c>
      <c r="DX3525" s="63"/>
      <c r="DY3525" s="63"/>
      <c r="DZ3525" s="63"/>
      <c r="EA3525" s="167"/>
      <c r="EB3525" s="60"/>
      <c r="EC3525" s="60"/>
      <c r="ED3525" s="60"/>
      <c r="EE3525" s="60"/>
      <c r="EF3525" s="60"/>
      <c r="EG3525" s="60"/>
      <c r="EH3525" s="60"/>
      <c r="EI3525" s="60"/>
      <c r="EJ3525" s="60"/>
      <c r="EK3525" s="60"/>
      <c r="EL3525" s="60"/>
      <c r="EM3525" s="60"/>
      <c r="EN3525" s="60"/>
      <c r="EO3525" s="60"/>
      <c r="EP3525" s="60"/>
      <c r="EQ3525" s="60"/>
      <c r="ER3525" s="60"/>
      <c r="ES3525" s="60"/>
      <c r="ET3525" s="60"/>
      <c r="EU3525" s="60"/>
      <c r="EV3525" s="60"/>
      <c r="EW3525" s="60"/>
      <c r="EX3525" s="60"/>
      <c r="EY3525" s="60"/>
      <c r="EZ3525" s="60"/>
      <c r="FA3525" s="60"/>
      <c r="FB3525" s="60"/>
    </row>
    <row r="3526" spans="22:158" x14ac:dyDescent="0.25">
      <c r="W3526" s="33"/>
      <c r="X3526" s="33"/>
      <c r="AH3526" s="38">
        <v>100</v>
      </c>
      <c r="AI3526" s="38">
        <v>110</v>
      </c>
      <c r="AJ3526" s="38">
        <v>15250</v>
      </c>
      <c r="AK3526" s="38">
        <v>42</v>
      </c>
      <c r="AL3526" s="38">
        <v>4200758</v>
      </c>
      <c r="AM3526" s="61" t="s">
        <v>1816</v>
      </c>
      <c r="AN3526" s="61" t="s">
        <v>1696</v>
      </c>
      <c r="AO3526" s="61" t="s">
        <v>1595</v>
      </c>
      <c r="AP3526" s="61" t="s">
        <v>5037</v>
      </c>
      <c r="AQ3526" s="61" t="s">
        <v>1211</v>
      </c>
      <c r="AR3526" s="28">
        <v>0</v>
      </c>
      <c r="AS3526" s="28">
        <v>0</v>
      </c>
      <c r="AT3526" s="28">
        <v>189</v>
      </c>
      <c r="AU3526" s="62"/>
      <c r="BU3526" s="34"/>
      <c r="BW3526" s="71">
        <v>17640</v>
      </c>
      <c r="BX3526" s="36">
        <v>91</v>
      </c>
      <c r="BY3526" s="37" t="s">
        <v>1918</v>
      </c>
      <c r="BZ3526" s="37" t="s">
        <v>1816</v>
      </c>
      <c r="CC3526" t="s">
        <v>1681</v>
      </c>
      <c r="CD3526" t="s">
        <v>1681</v>
      </c>
      <c r="CE3526">
        <v>553175</v>
      </c>
      <c r="CF3526">
        <v>1017</v>
      </c>
      <c r="DV3526" s="31" t="s">
        <v>2636</v>
      </c>
      <c r="DW3526" s="31" t="s">
        <v>2638</v>
      </c>
      <c r="DX3526" s="63"/>
      <c r="DY3526" s="63"/>
      <c r="DZ3526" s="63"/>
      <c r="EA3526" s="167"/>
      <c r="EB3526" s="60"/>
      <c r="EC3526" s="60"/>
      <c r="ED3526" s="60"/>
      <c r="EE3526" s="60"/>
      <c r="EF3526" s="60"/>
      <c r="EG3526" s="60"/>
      <c r="EH3526" s="60"/>
      <c r="EI3526" s="60"/>
      <c r="EJ3526" s="60"/>
      <c r="EK3526" s="60"/>
      <c r="EL3526" s="60"/>
      <c r="EM3526" s="60"/>
      <c r="EN3526" s="60"/>
      <c r="EO3526" s="60"/>
      <c r="EP3526" s="60"/>
      <c r="EQ3526" s="60"/>
      <c r="ER3526" s="60"/>
      <c r="ES3526" s="60"/>
      <c r="ET3526" s="60"/>
      <c r="EU3526" s="60"/>
      <c r="EV3526" s="60"/>
      <c r="EW3526" s="60"/>
      <c r="EX3526" s="60"/>
      <c r="EY3526" s="60"/>
      <c r="EZ3526" s="60"/>
      <c r="FA3526" s="60"/>
      <c r="FB3526" s="60"/>
    </row>
    <row r="3527" spans="22:158" x14ac:dyDescent="0.25">
      <c r="W3527" s="33"/>
      <c r="X3527" s="33"/>
      <c r="AH3527" s="38">
        <v>100</v>
      </c>
      <c r="AI3527" s="38">
        <v>110</v>
      </c>
      <c r="AJ3527" s="38">
        <v>15650</v>
      </c>
      <c r="AK3527" s="38">
        <v>42</v>
      </c>
      <c r="AL3527" s="38">
        <v>4200758</v>
      </c>
      <c r="AM3527" s="61" t="s">
        <v>1816</v>
      </c>
      <c r="AN3527" s="61" t="s">
        <v>1696</v>
      </c>
      <c r="AO3527" s="61" t="s">
        <v>1604</v>
      </c>
      <c r="AP3527" s="61" t="s">
        <v>5037</v>
      </c>
      <c r="AQ3527" s="61" t="s">
        <v>1211</v>
      </c>
      <c r="AR3527" s="28">
        <v>34.700000000000003</v>
      </c>
      <c r="AS3527" s="28">
        <v>0</v>
      </c>
      <c r="AT3527" s="28">
        <v>105</v>
      </c>
      <c r="AU3527" s="62"/>
      <c r="BU3527" s="34"/>
      <c r="BW3527" s="71">
        <v>17650</v>
      </c>
      <c r="BX3527" s="36">
        <v>91</v>
      </c>
      <c r="BY3527" s="37" t="s">
        <v>1918</v>
      </c>
      <c r="BZ3527" s="37" t="s">
        <v>1816</v>
      </c>
      <c r="CC3527" t="s">
        <v>1681</v>
      </c>
      <c r="CD3527" t="s">
        <v>1681</v>
      </c>
      <c r="CE3527">
        <v>270876</v>
      </c>
      <c r="CF3527">
        <v>295</v>
      </c>
      <c r="DV3527" s="31" t="s">
        <v>2636</v>
      </c>
      <c r="DW3527" s="31" t="s">
        <v>2638</v>
      </c>
      <c r="DX3527" s="63"/>
      <c r="DY3527" s="63"/>
      <c r="DZ3527" s="63"/>
      <c r="EA3527" s="167"/>
      <c r="EB3527" s="60"/>
      <c r="EC3527" s="60"/>
      <c r="ED3527" s="60"/>
      <c r="EE3527" s="60"/>
      <c r="EF3527" s="60"/>
      <c r="EG3527" s="60"/>
      <c r="EH3527" s="60"/>
      <c r="EI3527" s="60"/>
      <c r="EJ3527" s="60"/>
      <c r="EK3527" s="60"/>
      <c r="EL3527" s="60"/>
      <c r="EM3527" s="60"/>
      <c r="EN3527" s="60"/>
      <c r="EO3527" s="60"/>
      <c r="EP3527" s="60"/>
      <c r="EQ3527" s="60"/>
      <c r="ER3527" s="60"/>
      <c r="ES3527" s="60"/>
      <c r="ET3527" s="60"/>
      <c r="EU3527" s="60"/>
      <c r="EV3527" s="60"/>
      <c r="EW3527" s="60"/>
      <c r="EX3527" s="60"/>
      <c r="EY3527" s="60"/>
      <c r="EZ3527" s="60"/>
      <c r="FA3527" s="60"/>
      <c r="FB3527" s="60"/>
    </row>
    <row r="3528" spans="22:158" x14ac:dyDescent="0.25">
      <c r="W3528" s="33"/>
      <c r="X3528" s="33"/>
      <c r="AH3528" s="38">
        <v>100</v>
      </c>
      <c r="AI3528" s="38">
        <v>110</v>
      </c>
      <c r="AJ3528" s="38">
        <v>16400</v>
      </c>
      <c r="AK3528" s="38">
        <v>42</v>
      </c>
      <c r="AL3528" s="38">
        <v>4200758</v>
      </c>
      <c r="AM3528" s="61" t="s">
        <v>1816</v>
      </c>
      <c r="AN3528" s="61" t="s">
        <v>1696</v>
      </c>
      <c r="AO3528" s="61" t="s">
        <v>1620</v>
      </c>
      <c r="AP3528" s="61" t="s">
        <v>5037</v>
      </c>
      <c r="AQ3528" s="61" t="s">
        <v>1211</v>
      </c>
      <c r="AR3528" s="28">
        <v>3440</v>
      </c>
      <c r="AS3528" s="28">
        <v>20559</v>
      </c>
      <c r="AT3528" s="28">
        <v>18380</v>
      </c>
      <c r="AU3528" s="62"/>
      <c r="BU3528" s="34"/>
      <c r="BW3528" s="71">
        <v>17700</v>
      </c>
      <c r="BX3528" s="36">
        <v>91</v>
      </c>
      <c r="BY3528" s="37" t="s">
        <v>1918</v>
      </c>
      <c r="BZ3528" s="37" t="s">
        <v>1816</v>
      </c>
      <c r="CC3528" t="s">
        <v>1681</v>
      </c>
      <c r="CD3528" t="s">
        <v>1681</v>
      </c>
      <c r="CE3528">
        <v>331545</v>
      </c>
      <c r="CF3528">
        <v>149</v>
      </c>
      <c r="DV3528" s="31" t="s">
        <v>2636</v>
      </c>
      <c r="DW3528" s="31" t="s">
        <v>2638</v>
      </c>
      <c r="DX3528" s="63"/>
      <c r="DY3528" s="63"/>
      <c r="DZ3528" s="63"/>
      <c r="EA3528" s="167"/>
      <c r="EB3528" s="60"/>
      <c r="EC3528" s="60"/>
      <c r="ED3528" s="60"/>
      <c r="EE3528" s="60"/>
      <c r="EF3528" s="60"/>
      <c r="EG3528" s="60"/>
      <c r="EH3528" s="60"/>
      <c r="EI3528" s="60"/>
      <c r="EJ3528" s="60"/>
      <c r="EK3528" s="60"/>
      <c r="EL3528" s="60"/>
      <c r="EM3528" s="60"/>
      <c r="EN3528" s="60"/>
      <c r="EO3528" s="60"/>
      <c r="EP3528" s="60"/>
      <c r="EQ3528" s="60"/>
      <c r="ER3528" s="60"/>
      <c r="ES3528" s="60"/>
      <c r="ET3528" s="60"/>
      <c r="EU3528" s="60"/>
      <c r="EV3528" s="60"/>
      <c r="EW3528" s="60"/>
      <c r="EX3528" s="60"/>
      <c r="EY3528" s="60"/>
      <c r="EZ3528" s="60"/>
      <c r="FA3528" s="60"/>
      <c r="FB3528" s="60"/>
    </row>
    <row r="3529" spans="22:158" x14ac:dyDescent="0.25">
      <c r="V3529" s="1"/>
      <c r="W3529" s="33"/>
      <c r="X3529" s="33"/>
      <c r="AH3529" s="38">
        <v>100</v>
      </c>
      <c r="AI3529" s="38">
        <v>110</v>
      </c>
      <c r="AJ3529" s="38">
        <v>17000</v>
      </c>
      <c r="AK3529" s="38">
        <v>42</v>
      </c>
      <c r="AL3529" s="38">
        <v>4200758</v>
      </c>
      <c r="AM3529" s="61" t="s">
        <v>1816</v>
      </c>
      <c r="AN3529" s="61" t="s">
        <v>1696</v>
      </c>
      <c r="AO3529" s="61" t="s">
        <v>1633</v>
      </c>
      <c r="AP3529" s="61" t="s">
        <v>5037</v>
      </c>
      <c r="AQ3529" s="61" t="s">
        <v>1211</v>
      </c>
      <c r="AR3529" s="28">
        <v>52623.7</v>
      </c>
      <c r="AS3529" s="28">
        <v>19792</v>
      </c>
      <c r="AT3529" s="28">
        <v>85119</v>
      </c>
      <c r="AU3529" s="62"/>
      <c r="BU3529" s="34"/>
      <c r="BW3529" s="71">
        <v>17750</v>
      </c>
      <c r="BX3529" s="36">
        <v>91</v>
      </c>
      <c r="BY3529" s="37" t="s">
        <v>1918</v>
      </c>
      <c r="BZ3529" s="37" t="s">
        <v>1816</v>
      </c>
      <c r="CC3529" t="s">
        <v>1681</v>
      </c>
      <c r="CD3529" t="s">
        <v>1681</v>
      </c>
      <c r="CE3529">
        <v>454982</v>
      </c>
      <c r="CF3529">
        <v>767</v>
      </c>
      <c r="DV3529" s="31" t="s">
        <v>2636</v>
      </c>
      <c r="DW3529" s="31" t="s">
        <v>2638</v>
      </c>
      <c r="DX3529" s="63"/>
      <c r="DY3529" s="63"/>
      <c r="DZ3529" s="63"/>
      <c r="EA3529" s="167"/>
      <c r="EB3529" s="60"/>
      <c r="EC3529" s="60"/>
      <c r="ED3529" s="60"/>
      <c r="EE3529" s="60"/>
      <c r="EF3529" s="60"/>
      <c r="EG3529" s="60"/>
      <c r="EH3529" s="60"/>
      <c r="EI3529" s="60"/>
      <c r="EJ3529" s="60"/>
      <c r="EK3529" s="60"/>
      <c r="EL3529" s="60"/>
      <c r="EM3529" s="60"/>
      <c r="EN3529" s="60"/>
      <c r="EO3529" s="60"/>
      <c r="EP3529" s="60"/>
      <c r="EQ3529" s="60"/>
      <c r="ER3529" s="60"/>
      <c r="ES3529" s="60"/>
      <c r="ET3529" s="60"/>
      <c r="EU3529" s="60"/>
      <c r="EV3529" s="60"/>
      <c r="EW3529" s="60"/>
      <c r="EX3529" s="60"/>
      <c r="EY3529" s="60"/>
      <c r="EZ3529" s="60"/>
      <c r="FA3529" s="60"/>
      <c r="FB3529" s="60"/>
    </row>
    <row r="3530" spans="22:158" x14ac:dyDescent="0.25">
      <c r="W3530" s="33"/>
      <c r="X3530" s="33"/>
      <c r="AH3530" s="38">
        <v>100</v>
      </c>
      <c r="AI3530" s="38">
        <v>110</v>
      </c>
      <c r="AJ3530" s="38">
        <v>17620</v>
      </c>
      <c r="AK3530" s="38">
        <v>42</v>
      </c>
      <c r="AL3530" s="38">
        <v>4200758</v>
      </c>
      <c r="AM3530" s="61" t="s">
        <v>1816</v>
      </c>
      <c r="AN3530" s="61" t="s">
        <v>1696</v>
      </c>
      <c r="AO3530" s="61" t="s">
        <v>1646</v>
      </c>
      <c r="AP3530" s="61" t="s">
        <v>5037</v>
      </c>
      <c r="AQ3530" s="61" t="s">
        <v>1211</v>
      </c>
      <c r="AR3530" s="28">
        <v>49</v>
      </c>
      <c r="AS3530" s="28">
        <v>63</v>
      </c>
      <c r="AT3530" s="28">
        <v>0</v>
      </c>
      <c r="AU3530" s="62"/>
      <c r="BU3530" s="34"/>
      <c r="BW3530" s="71">
        <v>17800</v>
      </c>
      <c r="BX3530" s="36">
        <v>91</v>
      </c>
      <c r="BY3530" s="37" t="s">
        <v>1918</v>
      </c>
      <c r="BZ3530" s="37" t="s">
        <v>1816</v>
      </c>
      <c r="CC3530" t="s">
        <v>1681</v>
      </c>
      <c r="CD3530" t="s">
        <v>1681</v>
      </c>
      <c r="CE3530">
        <v>620909</v>
      </c>
      <c r="CF3530">
        <v>438</v>
      </c>
      <c r="DV3530" s="31" t="s">
        <v>2636</v>
      </c>
      <c r="DW3530" s="31" t="s">
        <v>2638</v>
      </c>
      <c r="DX3530" s="63"/>
      <c r="DY3530" s="63"/>
      <c r="DZ3530" s="63"/>
      <c r="EA3530" s="167"/>
      <c r="EB3530" s="60"/>
      <c r="EC3530" s="60"/>
      <c r="ED3530" s="60"/>
      <c r="EE3530" s="60"/>
      <c r="EF3530" s="60"/>
      <c r="EG3530" s="60"/>
      <c r="EH3530" s="60"/>
      <c r="EI3530" s="60"/>
      <c r="EJ3530" s="60"/>
      <c r="EK3530" s="60"/>
      <c r="EL3530" s="60"/>
      <c r="EM3530" s="60"/>
      <c r="EN3530" s="60"/>
      <c r="EO3530" s="60"/>
      <c r="EP3530" s="60"/>
      <c r="EQ3530" s="60"/>
      <c r="ER3530" s="60"/>
      <c r="ES3530" s="60"/>
      <c r="ET3530" s="60"/>
      <c r="EU3530" s="60"/>
      <c r="EV3530" s="60"/>
      <c r="EW3530" s="60"/>
      <c r="EX3530" s="60"/>
      <c r="EY3530" s="60"/>
      <c r="EZ3530" s="60"/>
      <c r="FA3530" s="60"/>
      <c r="FB3530" s="60"/>
    </row>
    <row r="3531" spans="22:158" x14ac:dyDescent="0.25">
      <c r="W3531" s="33"/>
      <c r="X3531" s="33"/>
      <c r="AH3531" s="38">
        <v>100</v>
      </c>
      <c r="AI3531" s="38">
        <v>115</v>
      </c>
      <c r="AJ3531" s="38">
        <v>14400</v>
      </c>
      <c r="AK3531" s="38">
        <v>42</v>
      </c>
      <c r="AL3531" s="38">
        <v>4200758</v>
      </c>
      <c r="AM3531" s="61" t="s">
        <v>1816</v>
      </c>
      <c r="AN3531" s="61" t="s">
        <v>1697</v>
      </c>
      <c r="AO3531" s="61" t="s">
        <v>1576</v>
      </c>
      <c r="AP3531" s="61" t="s">
        <v>5037</v>
      </c>
      <c r="AQ3531" s="61" t="s">
        <v>1211</v>
      </c>
      <c r="AR3531" s="28">
        <v>527.6</v>
      </c>
      <c r="AS3531" s="28">
        <v>0</v>
      </c>
      <c r="AT3531" s="28">
        <v>0</v>
      </c>
      <c r="AU3531" s="62"/>
      <c r="BU3531" s="34"/>
      <c r="BW3531" s="71">
        <v>17850</v>
      </c>
      <c r="BX3531" s="36">
        <v>91</v>
      </c>
      <c r="BY3531" s="37" t="s">
        <v>1918</v>
      </c>
      <c r="BZ3531" s="37" t="s">
        <v>1816</v>
      </c>
      <c r="CC3531" t="s">
        <v>1681</v>
      </c>
      <c r="CD3531" t="s">
        <v>1681</v>
      </c>
      <c r="CE3531">
        <v>385985</v>
      </c>
      <c r="CF3531">
        <v>421</v>
      </c>
      <c r="DV3531" s="31" t="s">
        <v>2636</v>
      </c>
      <c r="DW3531" s="31" t="s">
        <v>2639</v>
      </c>
      <c r="DX3531" s="63"/>
      <c r="DY3531" s="63"/>
      <c r="DZ3531" s="63"/>
      <c r="EA3531" s="167"/>
      <c r="EB3531" s="60"/>
      <c r="EC3531" s="60"/>
      <c r="ED3531" s="60"/>
      <c r="EE3531" s="60"/>
      <c r="EF3531" s="60"/>
      <c r="EG3531" s="60"/>
      <c r="EH3531" s="60"/>
      <c r="EI3531" s="60"/>
      <c r="EJ3531" s="60"/>
      <c r="EK3531" s="60"/>
      <c r="EL3531" s="60"/>
      <c r="EM3531" s="60"/>
      <c r="EN3531" s="60"/>
      <c r="EO3531" s="60"/>
      <c r="EP3531" s="60"/>
      <c r="EQ3531" s="60"/>
      <c r="ER3531" s="60"/>
      <c r="ES3531" s="60"/>
      <c r="ET3531" s="60"/>
      <c r="EU3531" s="60"/>
      <c r="EV3531" s="60"/>
      <c r="EW3531" s="60"/>
      <c r="EX3531" s="60"/>
      <c r="EY3531" s="60"/>
      <c r="EZ3531" s="60"/>
      <c r="FA3531" s="60"/>
      <c r="FB3531" s="60"/>
    </row>
    <row r="3532" spans="22:158" x14ac:dyDescent="0.25">
      <c r="W3532" s="33"/>
      <c r="X3532" s="33"/>
      <c r="AH3532" s="38">
        <v>100</v>
      </c>
      <c r="AI3532" s="38">
        <v>115</v>
      </c>
      <c r="AJ3532" s="38">
        <v>16950</v>
      </c>
      <c r="AK3532" s="38">
        <v>42</v>
      </c>
      <c r="AL3532" s="38">
        <v>4200758</v>
      </c>
      <c r="AM3532" s="61" t="s">
        <v>1816</v>
      </c>
      <c r="AN3532" s="61" t="s">
        <v>1697</v>
      </c>
      <c r="AO3532" s="61" t="s">
        <v>1632</v>
      </c>
      <c r="AP3532" s="61" t="s">
        <v>5037</v>
      </c>
      <c r="AQ3532" s="61" t="s">
        <v>1211</v>
      </c>
      <c r="AR3532" s="28">
        <v>2383.4</v>
      </c>
      <c r="AS3532" s="28">
        <v>822</v>
      </c>
      <c r="AT3532" s="28">
        <v>10150</v>
      </c>
      <c r="AU3532" s="62"/>
      <c r="BU3532" s="34"/>
      <c r="BW3532" s="71">
        <v>17900</v>
      </c>
      <c r="BX3532" s="36">
        <v>91</v>
      </c>
      <c r="BY3532" s="37" t="s">
        <v>1918</v>
      </c>
      <c r="BZ3532" s="37" t="s">
        <v>1816</v>
      </c>
      <c r="CC3532" t="s">
        <v>1681</v>
      </c>
      <c r="CD3532" t="s">
        <v>1681</v>
      </c>
      <c r="CE3532">
        <v>2085850</v>
      </c>
      <c r="CF3532">
        <v>349</v>
      </c>
      <c r="DV3532" s="31" t="s">
        <v>2636</v>
      </c>
      <c r="DW3532" s="31" t="s">
        <v>2639</v>
      </c>
      <c r="DX3532" s="63"/>
      <c r="DY3532" s="63"/>
      <c r="DZ3532" s="63"/>
      <c r="EA3532" s="167"/>
      <c r="EB3532" s="60"/>
      <c r="EC3532" s="60"/>
      <c r="ED3532" s="60"/>
      <c r="EE3532" s="60"/>
      <c r="EF3532" s="60"/>
      <c r="EG3532" s="60"/>
      <c r="EH3532" s="60"/>
      <c r="EI3532" s="60"/>
      <c r="EJ3532" s="60"/>
      <c r="EK3532" s="60"/>
      <c r="EL3532" s="60"/>
      <c r="EM3532" s="60"/>
      <c r="EN3532" s="60"/>
      <c r="EO3532" s="60"/>
      <c r="EP3532" s="60"/>
      <c r="EQ3532" s="60"/>
      <c r="ER3532" s="60"/>
      <c r="ES3532" s="60"/>
      <c r="ET3532" s="60"/>
      <c r="EU3532" s="60"/>
      <c r="EV3532" s="60"/>
      <c r="EW3532" s="60"/>
      <c r="EX3532" s="60"/>
      <c r="EY3532" s="60"/>
      <c r="EZ3532" s="60"/>
      <c r="FA3532" s="60"/>
      <c r="FB3532" s="60"/>
    </row>
    <row r="3533" spans="22:158" x14ac:dyDescent="0.25">
      <c r="W3533" s="33"/>
      <c r="X3533" s="33"/>
      <c r="AH3533" s="38">
        <v>100</v>
      </c>
      <c r="AI3533" s="38">
        <v>115</v>
      </c>
      <c r="AJ3533" s="38">
        <v>18350</v>
      </c>
      <c r="AK3533" s="38">
        <v>42</v>
      </c>
      <c r="AL3533" s="38">
        <v>4200758</v>
      </c>
      <c r="AM3533" s="61" t="s">
        <v>1816</v>
      </c>
      <c r="AN3533" s="61" t="s">
        <v>1697</v>
      </c>
      <c r="AO3533" s="61" t="s">
        <v>1663</v>
      </c>
      <c r="AP3533" s="61" t="s">
        <v>5037</v>
      </c>
      <c r="AQ3533" s="61" t="s">
        <v>1211</v>
      </c>
      <c r="AR3533" s="28">
        <v>86.6</v>
      </c>
      <c r="AS3533" s="28">
        <v>576</v>
      </c>
      <c r="AT3533" s="28">
        <v>377520</v>
      </c>
      <c r="AU3533" s="62"/>
      <c r="BU3533" s="34"/>
      <c r="BW3533" s="71">
        <v>17950</v>
      </c>
      <c r="BX3533" s="36">
        <v>91</v>
      </c>
      <c r="BY3533" s="37" t="s">
        <v>1918</v>
      </c>
      <c r="BZ3533" s="37" t="s">
        <v>1816</v>
      </c>
      <c r="CC3533" t="s">
        <v>1681</v>
      </c>
      <c r="CD3533" t="s">
        <v>1681</v>
      </c>
      <c r="CE3533">
        <v>963027</v>
      </c>
      <c r="CF3533">
        <v>274</v>
      </c>
      <c r="DV3533" s="31" t="s">
        <v>2636</v>
      </c>
      <c r="DW3533" s="31" t="s">
        <v>2639</v>
      </c>
      <c r="DX3533" s="63"/>
      <c r="DY3533" s="63"/>
      <c r="DZ3533" s="63"/>
      <c r="EA3533" s="167"/>
      <c r="EB3533" s="60"/>
      <c r="EC3533" s="60"/>
      <c r="ED3533" s="60"/>
      <c r="EE3533" s="60"/>
      <c r="EF3533" s="60"/>
      <c r="EG3533" s="60"/>
      <c r="EH3533" s="60"/>
      <c r="EI3533" s="60"/>
      <c r="EJ3533" s="60"/>
      <c r="EK3533" s="60"/>
      <c r="EL3533" s="60"/>
      <c r="EM3533" s="60"/>
      <c r="EN3533" s="60"/>
      <c r="EO3533" s="60"/>
      <c r="EP3533" s="60"/>
      <c r="EQ3533" s="60"/>
      <c r="ER3533" s="60"/>
      <c r="ES3533" s="60"/>
      <c r="ET3533" s="60"/>
      <c r="EU3533" s="60"/>
      <c r="EV3533" s="60"/>
      <c r="EW3533" s="60"/>
      <c r="EX3533" s="60"/>
      <c r="EY3533" s="60"/>
      <c r="EZ3533" s="60"/>
      <c r="FA3533" s="60"/>
      <c r="FB3533" s="60"/>
    </row>
    <row r="3534" spans="22:158" x14ac:dyDescent="0.25">
      <c r="W3534" s="33"/>
      <c r="X3534" s="33"/>
      <c r="AH3534" s="38">
        <v>100</v>
      </c>
      <c r="AI3534" s="38">
        <v>120</v>
      </c>
      <c r="AJ3534" s="38">
        <v>10250</v>
      </c>
      <c r="AK3534" s="38">
        <v>42</v>
      </c>
      <c r="AL3534" s="38">
        <v>4200758</v>
      </c>
      <c r="AM3534" s="61" t="s">
        <v>1816</v>
      </c>
      <c r="AN3534" s="61" t="s">
        <v>1689</v>
      </c>
      <c r="AO3534" s="61" t="s">
        <v>5048</v>
      </c>
      <c r="AP3534" s="61" t="s">
        <v>5037</v>
      </c>
      <c r="AQ3534" s="61" t="s">
        <v>1211</v>
      </c>
      <c r="AR3534" s="28">
        <v>3277</v>
      </c>
      <c r="AS3534" s="28">
        <v>9300</v>
      </c>
      <c r="AT3534" s="28">
        <v>3511</v>
      </c>
      <c r="AU3534" s="62"/>
      <c r="BU3534" s="34"/>
      <c r="BW3534" s="71">
        <v>18000</v>
      </c>
      <c r="BX3534" s="36">
        <v>91</v>
      </c>
      <c r="BY3534" s="37" t="s">
        <v>1918</v>
      </c>
      <c r="BZ3534" s="37" t="s">
        <v>1816</v>
      </c>
      <c r="CC3534" t="s">
        <v>1681</v>
      </c>
      <c r="CD3534" t="s">
        <v>1681</v>
      </c>
      <c r="CE3534">
        <v>38</v>
      </c>
      <c r="CF3534">
        <v>18</v>
      </c>
      <c r="DV3534" s="31" t="s">
        <v>2636</v>
      </c>
      <c r="DW3534" s="31" t="s">
        <v>2640</v>
      </c>
      <c r="DX3534" s="63"/>
      <c r="DY3534" s="63"/>
      <c r="DZ3534" s="63"/>
      <c r="EA3534" s="167"/>
      <c r="EB3534" s="60"/>
      <c r="EC3534" s="60"/>
      <c r="ED3534" s="60"/>
      <c r="EE3534" s="60"/>
      <c r="EF3534" s="60"/>
      <c r="EG3534" s="60"/>
      <c r="EH3534" s="60"/>
      <c r="EI3534" s="60"/>
      <c r="EJ3534" s="60"/>
      <c r="EK3534" s="60"/>
      <c r="EL3534" s="60"/>
      <c r="EM3534" s="60"/>
      <c r="EN3534" s="60"/>
      <c r="EO3534" s="60"/>
      <c r="EP3534" s="60"/>
      <c r="EQ3534" s="60"/>
      <c r="ER3534" s="60"/>
      <c r="ES3534" s="60"/>
      <c r="ET3534" s="60"/>
      <c r="EU3534" s="60"/>
      <c r="EV3534" s="60"/>
      <c r="EW3534" s="60"/>
      <c r="EX3534" s="60"/>
      <c r="EY3534" s="60"/>
      <c r="EZ3534" s="60"/>
      <c r="FA3534" s="60"/>
      <c r="FB3534" s="60"/>
    </row>
    <row r="3535" spans="22:158" x14ac:dyDescent="0.25">
      <c r="W3535" s="33"/>
      <c r="X3535" s="33"/>
      <c r="AH3535" s="38">
        <v>100</v>
      </c>
      <c r="AI3535" s="38">
        <v>120</v>
      </c>
      <c r="AJ3535" s="38">
        <v>11350</v>
      </c>
      <c r="AK3535" s="38">
        <v>42</v>
      </c>
      <c r="AL3535" s="38">
        <v>4200758</v>
      </c>
      <c r="AM3535" s="61" t="s">
        <v>1816</v>
      </c>
      <c r="AN3535" s="61" t="s">
        <v>1689</v>
      </c>
      <c r="AO3535" s="61" t="s">
        <v>5070</v>
      </c>
      <c r="AP3535" s="61" t="s">
        <v>5037</v>
      </c>
      <c r="AQ3535" s="61" t="s">
        <v>1211</v>
      </c>
      <c r="AR3535" s="28">
        <v>943.7</v>
      </c>
      <c r="AS3535" s="28">
        <v>2104</v>
      </c>
      <c r="AT3535" s="28">
        <v>13629</v>
      </c>
      <c r="AU3535" s="62"/>
      <c r="BU3535" s="34"/>
      <c r="BW3535" s="71">
        <v>18020</v>
      </c>
      <c r="BX3535" s="36">
        <v>91</v>
      </c>
      <c r="BY3535" s="37" t="s">
        <v>1918</v>
      </c>
      <c r="BZ3535" s="37" t="s">
        <v>1816</v>
      </c>
      <c r="CC3535" t="s">
        <v>1681</v>
      </c>
      <c r="CD3535" t="s">
        <v>1681</v>
      </c>
      <c r="CE3535">
        <v>870746</v>
      </c>
      <c r="CF3535">
        <v>811</v>
      </c>
      <c r="DV3535" s="31" t="s">
        <v>2636</v>
      </c>
      <c r="DW3535" s="31" t="s">
        <v>2640</v>
      </c>
      <c r="DX3535" s="63"/>
      <c r="DY3535" s="63"/>
      <c r="DZ3535" s="63"/>
      <c r="EA3535" s="167"/>
      <c r="EB3535" s="60"/>
      <c r="EC3535" s="60"/>
      <c r="ED3535" s="60"/>
      <c r="EE3535" s="60"/>
      <c r="EF3535" s="60"/>
      <c r="EG3535" s="60"/>
      <c r="EH3535" s="60"/>
      <c r="EI3535" s="60"/>
      <c r="EJ3535" s="60"/>
      <c r="EK3535" s="60"/>
      <c r="EL3535" s="60"/>
      <c r="EM3535" s="60"/>
      <c r="EN3535" s="60"/>
      <c r="EO3535" s="60"/>
      <c r="EP3535" s="60"/>
      <c r="EQ3535" s="60"/>
      <c r="ER3535" s="60"/>
      <c r="ES3535" s="60"/>
      <c r="ET3535" s="60"/>
      <c r="EU3535" s="60"/>
      <c r="EV3535" s="60"/>
      <c r="EW3535" s="60"/>
      <c r="EX3535" s="60"/>
      <c r="EY3535" s="60"/>
      <c r="EZ3535" s="60"/>
      <c r="FA3535" s="60"/>
      <c r="FB3535" s="60"/>
    </row>
    <row r="3536" spans="22:158" x14ac:dyDescent="0.25">
      <c r="W3536" s="33"/>
      <c r="X3536" s="33"/>
      <c r="AH3536" s="38">
        <v>100</v>
      </c>
      <c r="AI3536" s="38">
        <v>120</v>
      </c>
      <c r="AJ3536" s="38">
        <v>14550</v>
      </c>
      <c r="AK3536" s="38">
        <v>42</v>
      </c>
      <c r="AL3536" s="38">
        <v>4200758</v>
      </c>
      <c r="AM3536" s="61" t="s">
        <v>1816</v>
      </c>
      <c r="AN3536" s="61" t="s">
        <v>1689</v>
      </c>
      <c r="AO3536" s="61" t="s">
        <v>1579</v>
      </c>
      <c r="AP3536" s="61" t="s">
        <v>5037</v>
      </c>
      <c r="AQ3536" s="61" t="s">
        <v>1211</v>
      </c>
      <c r="AR3536" s="28">
        <v>0</v>
      </c>
      <c r="AS3536" s="28">
        <v>128</v>
      </c>
      <c r="AT3536" s="28">
        <v>0</v>
      </c>
      <c r="AU3536" s="62"/>
      <c r="BU3536" s="34"/>
      <c r="BW3536" s="71">
        <v>18100</v>
      </c>
      <c r="BX3536" s="36">
        <v>91</v>
      </c>
      <c r="BY3536" s="37" t="s">
        <v>1918</v>
      </c>
      <c r="BZ3536" s="37" t="s">
        <v>1816</v>
      </c>
      <c r="CC3536" t="s">
        <v>1681</v>
      </c>
      <c r="CD3536" t="s">
        <v>1681</v>
      </c>
      <c r="CE3536">
        <v>294688</v>
      </c>
      <c r="CF3536">
        <v>364</v>
      </c>
      <c r="DV3536" s="31" t="s">
        <v>2636</v>
      </c>
      <c r="DW3536" s="31" t="s">
        <v>2640</v>
      </c>
      <c r="DX3536" s="63"/>
      <c r="DY3536" s="63"/>
      <c r="DZ3536" s="63"/>
      <c r="EA3536" s="167"/>
      <c r="EB3536" s="60"/>
      <c r="EC3536" s="60"/>
      <c r="ED3536" s="60"/>
      <c r="EE3536" s="60"/>
      <c r="EF3536" s="60"/>
      <c r="EG3536" s="60"/>
      <c r="EH3536" s="60"/>
      <c r="EI3536" s="60"/>
      <c r="EJ3536" s="60"/>
      <c r="EK3536" s="60"/>
      <c r="EL3536" s="60"/>
      <c r="EM3536" s="60"/>
      <c r="EN3536" s="60"/>
      <c r="EO3536" s="60"/>
      <c r="EP3536" s="60"/>
      <c r="EQ3536" s="60"/>
      <c r="ER3536" s="60"/>
      <c r="ES3536" s="60"/>
      <c r="ET3536" s="60"/>
      <c r="EU3536" s="60"/>
      <c r="EV3536" s="60"/>
      <c r="EW3536" s="60"/>
      <c r="EX3536" s="60"/>
      <c r="EY3536" s="60"/>
      <c r="EZ3536" s="60"/>
      <c r="FA3536" s="60"/>
      <c r="FB3536" s="60"/>
    </row>
    <row r="3537" spans="22:158" x14ac:dyDescent="0.25">
      <c r="W3537" s="33"/>
      <c r="X3537" s="33"/>
      <c r="AH3537" s="38">
        <v>100</v>
      </c>
      <c r="AI3537" s="38">
        <v>120</v>
      </c>
      <c r="AJ3537" s="38">
        <v>14850</v>
      </c>
      <c r="AK3537" s="38">
        <v>42</v>
      </c>
      <c r="AL3537" s="38">
        <v>4200758</v>
      </c>
      <c r="AM3537" s="61" t="s">
        <v>1816</v>
      </c>
      <c r="AN3537" s="61" t="s">
        <v>1689</v>
      </c>
      <c r="AO3537" s="61" t="s">
        <v>1585</v>
      </c>
      <c r="AP3537" s="61" t="s">
        <v>5037</v>
      </c>
      <c r="AQ3537" s="61" t="s">
        <v>1211</v>
      </c>
      <c r="AR3537" s="28">
        <v>10228.1</v>
      </c>
      <c r="AS3537" s="28">
        <v>3961</v>
      </c>
      <c r="AT3537" s="28">
        <v>2159</v>
      </c>
      <c r="AU3537" s="62"/>
      <c r="BU3537" s="34"/>
      <c r="BW3537" s="71">
        <v>18150</v>
      </c>
      <c r="BX3537" s="36">
        <v>91</v>
      </c>
      <c r="BY3537" s="37" t="s">
        <v>1918</v>
      </c>
      <c r="BZ3537" s="37" t="s">
        <v>1816</v>
      </c>
      <c r="CC3537" t="s">
        <v>1681</v>
      </c>
      <c r="CD3537" t="s">
        <v>1681</v>
      </c>
      <c r="CE3537">
        <v>395039</v>
      </c>
      <c r="CF3537">
        <v>445</v>
      </c>
      <c r="DV3537" s="31" t="s">
        <v>2636</v>
      </c>
      <c r="DW3537" s="31" t="s">
        <v>2640</v>
      </c>
      <c r="DX3537" s="63"/>
      <c r="DY3537" s="63"/>
      <c r="DZ3537" s="63"/>
      <c r="EA3537" s="167"/>
      <c r="EB3537" s="60"/>
      <c r="EC3537" s="60"/>
      <c r="ED3537" s="60"/>
      <c r="EE3537" s="60"/>
      <c r="EF3537" s="60"/>
      <c r="EG3537" s="60"/>
      <c r="EH3537" s="60"/>
      <c r="EI3537" s="60"/>
      <c r="EJ3537" s="60"/>
      <c r="EK3537" s="60"/>
      <c r="EL3537" s="60"/>
      <c r="EM3537" s="60"/>
      <c r="EN3537" s="60"/>
      <c r="EO3537" s="60"/>
      <c r="EP3537" s="60"/>
      <c r="EQ3537" s="60"/>
      <c r="ER3537" s="60"/>
      <c r="ES3537" s="60"/>
      <c r="ET3537" s="60"/>
      <c r="EU3537" s="60"/>
      <c r="EV3537" s="60"/>
      <c r="EW3537" s="60"/>
      <c r="EX3537" s="60"/>
      <c r="EY3537" s="60"/>
      <c r="EZ3537" s="60"/>
      <c r="FA3537" s="60"/>
      <c r="FB3537" s="60"/>
    </row>
    <row r="3538" spans="22:158" x14ac:dyDescent="0.25">
      <c r="W3538" s="33"/>
      <c r="X3538" s="33"/>
      <c r="AH3538" s="38">
        <v>100</v>
      </c>
      <c r="AI3538" s="38">
        <v>120</v>
      </c>
      <c r="AJ3538" s="38">
        <v>16610</v>
      </c>
      <c r="AK3538" s="38">
        <v>42</v>
      </c>
      <c r="AL3538" s="38">
        <v>4200758</v>
      </c>
      <c r="AM3538" s="61" t="s">
        <v>1816</v>
      </c>
      <c r="AN3538" s="61" t="s">
        <v>1689</v>
      </c>
      <c r="AO3538" s="61" t="s">
        <v>1625</v>
      </c>
      <c r="AP3538" s="61" t="s">
        <v>5037</v>
      </c>
      <c r="AQ3538" s="61" t="s">
        <v>1211</v>
      </c>
      <c r="AR3538" s="28">
        <v>94.8</v>
      </c>
      <c r="AS3538" s="28">
        <v>17</v>
      </c>
      <c r="AT3538" s="28">
        <v>0</v>
      </c>
      <c r="AU3538" s="62"/>
      <c r="BU3538" s="34"/>
      <c r="BW3538" s="71">
        <v>18200</v>
      </c>
      <c r="BX3538" s="36">
        <v>91</v>
      </c>
      <c r="BY3538" s="37" t="s">
        <v>1918</v>
      </c>
      <c r="BZ3538" s="37" t="s">
        <v>1816</v>
      </c>
      <c r="CC3538" t="s">
        <v>1681</v>
      </c>
      <c r="CD3538" t="s">
        <v>1681</v>
      </c>
      <c r="CE3538">
        <v>2583177</v>
      </c>
      <c r="CF3538">
        <v>500</v>
      </c>
      <c r="DV3538" s="31" t="s">
        <v>2636</v>
      </c>
      <c r="DW3538" s="31" t="s">
        <v>2640</v>
      </c>
      <c r="DX3538" s="63"/>
      <c r="DY3538" s="63"/>
      <c r="DZ3538" s="63"/>
      <c r="EA3538" s="167"/>
      <c r="EB3538" s="60"/>
      <c r="EC3538" s="60"/>
      <c r="ED3538" s="60"/>
      <c r="EE3538" s="60"/>
      <c r="EF3538" s="60"/>
      <c r="EG3538" s="60"/>
      <c r="EH3538" s="60"/>
      <c r="EI3538" s="60"/>
      <c r="EJ3538" s="60"/>
      <c r="EK3538" s="60"/>
      <c r="EL3538" s="60"/>
      <c r="EM3538" s="60"/>
      <c r="EN3538" s="60"/>
      <c r="EO3538" s="60"/>
      <c r="EP3538" s="60"/>
      <c r="EQ3538" s="60"/>
      <c r="ER3538" s="60"/>
      <c r="ES3538" s="60"/>
      <c r="ET3538" s="60"/>
      <c r="EU3538" s="60"/>
      <c r="EV3538" s="60"/>
      <c r="EW3538" s="60"/>
      <c r="EX3538" s="60"/>
      <c r="EY3538" s="60"/>
      <c r="EZ3538" s="60"/>
      <c r="FA3538" s="60"/>
      <c r="FB3538" s="60"/>
    </row>
    <row r="3539" spans="22:158" x14ac:dyDescent="0.25">
      <c r="V3539" s="1"/>
      <c r="W3539" s="33"/>
      <c r="X3539" s="33"/>
      <c r="AH3539" s="38">
        <v>100</v>
      </c>
      <c r="AI3539" s="38">
        <v>120</v>
      </c>
      <c r="AJ3539" s="38">
        <v>17550</v>
      </c>
      <c r="AK3539" s="38">
        <v>42</v>
      </c>
      <c r="AL3539" s="38">
        <v>4200758</v>
      </c>
      <c r="AM3539" s="61" t="s">
        <v>1816</v>
      </c>
      <c r="AN3539" s="61" t="s">
        <v>1689</v>
      </c>
      <c r="AO3539" s="61" t="s">
        <v>1645</v>
      </c>
      <c r="AP3539" s="61" t="s">
        <v>5037</v>
      </c>
      <c r="AQ3539" s="61" t="s">
        <v>1211</v>
      </c>
      <c r="AR3539" s="28">
        <v>11506.300000000001</v>
      </c>
      <c r="AS3539" s="28">
        <v>29355</v>
      </c>
      <c r="AT3539" s="28">
        <v>30695</v>
      </c>
      <c r="AU3539" s="62"/>
      <c r="BU3539" s="34"/>
      <c r="BW3539" s="71">
        <v>18250</v>
      </c>
      <c r="BX3539" s="36">
        <v>91</v>
      </c>
      <c r="BY3539" s="37" t="s">
        <v>1918</v>
      </c>
      <c r="BZ3539" s="37" t="s">
        <v>1816</v>
      </c>
      <c r="CC3539" t="s">
        <v>1681</v>
      </c>
      <c r="CD3539" t="s">
        <v>1681</v>
      </c>
      <c r="CE3539">
        <v>0</v>
      </c>
      <c r="CF3539">
        <v>1</v>
      </c>
      <c r="DV3539" s="31" t="s">
        <v>2636</v>
      </c>
      <c r="DW3539" s="31" t="s">
        <v>2640</v>
      </c>
      <c r="DX3539" s="63"/>
      <c r="DY3539" s="63"/>
      <c r="DZ3539" s="63"/>
      <c r="EA3539" s="167"/>
      <c r="EB3539" s="60"/>
      <c r="EC3539" s="60"/>
      <c r="ED3539" s="60"/>
      <c r="EE3539" s="60"/>
      <c r="EF3539" s="60"/>
      <c r="EG3539" s="60"/>
      <c r="EH3539" s="60"/>
      <c r="EI3539" s="60"/>
      <c r="EJ3539" s="60"/>
      <c r="EK3539" s="60"/>
      <c r="EL3539" s="60"/>
      <c r="EM3539" s="60"/>
      <c r="EN3539" s="60"/>
      <c r="EO3539" s="60"/>
      <c r="EP3539" s="60"/>
      <c r="EQ3539" s="60"/>
      <c r="ER3539" s="60"/>
      <c r="ES3539" s="60"/>
      <c r="ET3539" s="60"/>
      <c r="EU3539" s="60"/>
      <c r="EV3539" s="60"/>
      <c r="EW3539" s="60"/>
      <c r="EX3539" s="60"/>
      <c r="EY3539" s="60"/>
      <c r="EZ3539" s="60"/>
      <c r="FA3539" s="60"/>
      <c r="FB3539" s="60"/>
    </row>
    <row r="3540" spans="22:158" x14ac:dyDescent="0.25">
      <c r="W3540" s="33"/>
      <c r="X3540" s="33"/>
      <c r="AH3540" s="38">
        <v>100</v>
      </c>
      <c r="AI3540" s="38">
        <v>125</v>
      </c>
      <c r="AJ3540" s="38">
        <v>10600</v>
      </c>
      <c r="AK3540" s="38">
        <v>42</v>
      </c>
      <c r="AL3540" s="38">
        <v>4200758</v>
      </c>
      <c r="AM3540" s="61" t="s">
        <v>1816</v>
      </c>
      <c r="AN3540" s="61" t="s">
        <v>1692</v>
      </c>
      <c r="AO3540" s="61" t="s">
        <v>5055</v>
      </c>
      <c r="AP3540" s="61" t="s">
        <v>5037</v>
      </c>
      <c r="AQ3540" s="61" t="s">
        <v>1211</v>
      </c>
      <c r="AR3540" s="28">
        <v>860.8</v>
      </c>
      <c r="AS3540" s="28">
        <v>36292</v>
      </c>
      <c r="AT3540" s="28">
        <v>7297</v>
      </c>
      <c r="AU3540" s="62"/>
      <c r="BU3540" s="34"/>
      <c r="BW3540" s="71">
        <v>18350</v>
      </c>
      <c r="BX3540" s="36">
        <v>91</v>
      </c>
      <c r="BY3540" s="37" t="s">
        <v>1918</v>
      </c>
      <c r="BZ3540" s="37" t="s">
        <v>1816</v>
      </c>
      <c r="CC3540" t="s">
        <v>1681</v>
      </c>
      <c r="CD3540" t="s">
        <v>1681</v>
      </c>
      <c r="CE3540">
        <v>73208</v>
      </c>
      <c r="CF3540">
        <v>597</v>
      </c>
      <c r="DV3540" s="31" t="s">
        <v>2636</v>
      </c>
      <c r="DW3540" s="31" t="s">
        <v>2641</v>
      </c>
      <c r="DX3540" s="63"/>
      <c r="DY3540" s="63"/>
      <c r="DZ3540" s="63"/>
      <c r="EA3540" s="167"/>
      <c r="EB3540" s="60"/>
      <c r="EC3540" s="60"/>
      <c r="ED3540" s="60"/>
      <c r="EE3540" s="60"/>
      <c r="EF3540" s="60"/>
      <c r="EG3540" s="60"/>
      <c r="EH3540" s="60"/>
      <c r="EI3540" s="60"/>
      <c r="EJ3540" s="60"/>
      <c r="EK3540" s="60"/>
      <c r="EL3540" s="60"/>
      <c r="EM3540" s="60"/>
      <c r="EN3540" s="60"/>
      <c r="EO3540" s="60"/>
      <c r="EP3540" s="60"/>
      <c r="EQ3540" s="60"/>
      <c r="ER3540" s="60"/>
      <c r="ES3540" s="60"/>
      <c r="ET3540" s="60"/>
      <c r="EU3540" s="60"/>
      <c r="EV3540" s="60"/>
      <c r="EW3540" s="60"/>
      <c r="EX3540" s="60"/>
      <c r="EY3540" s="60"/>
      <c r="EZ3540" s="60"/>
      <c r="FA3540" s="60"/>
      <c r="FB3540" s="60"/>
    </row>
    <row r="3541" spans="22:158" x14ac:dyDescent="0.25">
      <c r="W3541" s="33"/>
      <c r="X3541" s="33"/>
      <c r="AH3541" s="38">
        <v>100</v>
      </c>
      <c r="AI3541" s="38">
        <v>125</v>
      </c>
      <c r="AJ3541" s="38">
        <v>11730</v>
      </c>
      <c r="AK3541" s="38">
        <v>42</v>
      </c>
      <c r="AL3541" s="38">
        <v>4200758</v>
      </c>
      <c r="AM3541" s="61" t="s">
        <v>1816</v>
      </c>
      <c r="AN3541" s="61" t="s">
        <v>1692</v>
      </c>
      <c r="AO3541" s="61" t="s">
        <v>5079</v>
      </c>
      <c r="AP3541" s="61" t="s">
        <v>5037</v>
      </c>
      <c r="AQ3541" s="61" t="s">
        <v>1211</v>
      </c>
      <c r="AR3541" s="28">
        <v>166.8</v>
      </c>
      <c r="AS3541" s="28">
        <v>15215</v>
      </c>
      <c r="AT3541" s="28">
        <v>0</v>
      </c>
      <c r="AU3541" s="62"/>
      <c r="BU3541" s="34"/>
      <c r="BW3541" s="71">
        <v>18400</v>
      </c>
      <c r="BX3541" s="36">
        <v>91</v>
      </c>
      <c r="BY3541" s="37" t="s">
        <v>1918</v>
      </c>
      <c r="BZ3541" s="37" t="s">
        <v>1816</v>
      </c>
      <c r="CC3541" t="s">
        <v>1681</v>
      </c>
      <c r="CD3541" t="s">
        <v>1681</v>
      </c>
      <c r="CE3541">
        <v>28058</v>
      </c>
      <c r="CF3541">
        <v>333</v>
      </c>
      <c r="DV3541" s="31" t="s">
        <v>2636</v>
      </c>
      <c r="DW3541" s="31" t="s">
        <v>2641</v>
      </c>
      <c r="DX3541" s="63"/>
      <c r="DY3541" s="63"/>
      <c r="DZ3541" s="63"/>
      <c r="EA3541" s="167"/>
      <c r="EB3541" s="60"/>
      <c r="EC3541" s="60"/>
      <c r="ED3541" s="60"/>
      <c r="EE3541" s="60"/>
      <c r="EF3541" s="60"/>
      <c r="EG3541" s="60"/>
      <c r="EH3541" s="60"/>
      <c r="EI3541" s="60"/>
      <c r="EJ3541" s="60"/>
      <c r="EK3541" s="60"/>
      <c r="EL3541" s="60"/>
      <c r="EM3541" s="60"/>
      <c r="EN3541" s="60"/>
      <c r="EO3541" s="60"/>
      <c r="EP3541" s="60"/>
      <c r="EQ3541" s="60"/>
      <c r="ER3541" s="60"/>
      <c r="ES3541" s="60"/>
      <c r="ET3541" s="60"/>
      <c r="EU3541" s="60"/>
      <c r="EV3541" s="60"/>
      <c r="EW3541" s="60"/>
      <c r="EX3541" s="60"/>
      <c r="EY3541" s="60"/>
      <c r="EZ3541" s="60"/>
      <c r="FA3541" s="60"/>
      <c r="FB3541" s="60"/>
    </row>
    <row r="3542" spans="22:158" x14ac:dyDescent="0.25">
      <c r="W3542" s="33"/>
      <c r="X3542" s="33"/>
      <c r="AH3542" s="38">
        <v>100</v>
      </c>
      <c r="AI3542" s="38">
        <v>125</v>
      </c>
      <c r="AJ3542" s="38">
        <v>11800</v>
      </c>
      <c r="AK3542" s="38">
        <v>42</v>
      </c>
      <c r="AL3542" s="38">
        <v>4200758</v>
      </c>
      <c r="AM3542" s="61" t="s">
        <v>1816</v>
      </c>
      <c r="AN3542" s="61" t="s">
        <v>1692</v>
      </c>
      <c r="AO3542" s="61" t="s">
        <v>5081</v>
      </c>
      <c r="AP3542" s="61" t="s">
        <v>5037</v>
      </c>
      <c r="AQ3542" s="61" t="s">
        <v>1211</v>
      </c>
      <c r="AR3542" s="28">
        <v>2862.3</v>
      </c>
      <c r="AS3542" s="28">
        <v>3318</v>
      </c>
      <c r="AT3542" s="28">
        <v>40055</v>
      </c>
      <c r="AU3542" s="62"/>
      <c r="BU3542" s="34"/>
      <c r="BW3542" s="71">
        <v>18450</v>
      </c>
      <c r="BX3542" s="36">
        <v>91</v>
      </c>
      <c r="BY3542" s="37" t="s">
        <v>1918</v>
      </c>
      <c r="BZ3542" s="37" t="s">
        <v>1816</v>
      </c>
      <c r="CC3542" t="s">
        <v>1681</v>
      </c>
      <c r="CD3542" t="s">
        <v>1681</v>
      </c>
      <c r="CE3542">
        <v>3728</v>
      </c>
      <c r="CF3542">
        <v>57</v>
      </c>
      <c r="DV3542" s="31" t="s">
        <v>2636</v>
      </c>
      <c r="DW3542" s="31" t="s">
        <v>2641</v>
      </c>
      <c r="DX3542" s="63"/>
      <c r="DY3542" s="63"/>
      <c r="DZ3542" s="63"/>
      <c r="EA3542" s="167"/>
      <c r="EB3542" s="60"/>
      <c r="EC3542" s="60"/>
      <c r="ED3542" s="60"/>
      <c r="EE3542" s="60"/>
      <c r="EF3542" s="60"/>
      <c r="EG3542" s="60"/>
      <c r="EH3542" s="60"/>
      <c r="EI3542" s="60"/>
      <c r="EJ3542" s="60"/>
      <c r="EK3542" s="60"/>
      <c r="EL3542" s="60"/>
      <c r="EM3542" s="60"/>
      <c r="EN3542" s="60"/>
      <c r="EO3542" s="60"/>
      <c r="EP3542" s="60"/>
      <c r="EQ3542" s="60"/>
      <c r="ER3542" s="60"/>
      <c r="ES3542" s="60"/>
      <c r="ET3542" s="60"/>
      <c r="EU3542" s="60"/>
      <c r="EV3542" s="60"/>
      <c r="EW3542" s="60"/>
      <c r="EX3542" s="60"/>
      <c r="EY3542" s="60"/>
      <c r="EZ3542" s="60"/>
      <c r="FA3542" s="60"/>
      <c r="FB3542" s="60"/>
    </row>
    <row r="3543" spans="22:158" x14ac:dyDescent="0.25">
      <c r="W3543" s="33"/>
      <c r="X3543" s="33"/>
      <c r="AH3543" s="38">
        <v>100</v>
      </c>
      <c r="AI3543" s="38">
        <v>125</v>
      </c>
      <c r="AJ3543" s="38">
        <v>12250</v>
      </c>
      <c r="AK3543" s="38">
        <v>42</v>
      </c>
      <c r="AL3543" s="38">
        <v>4200758</v>
      </c>
      <c r="AM3543" s="61" t="s">
        <v>1816</v>
      </c>
      <c r="AN3543" s="61" t="s">
        <v>1692</v>
      </c>
      <c r="AO3543" s="61" t="s">
        <v>5089</v>
      </c>
      <c r="AP3543" s="61" t="s">
        <v>5037</v>
      </c>
      <c r="AQ3543" s="61" t="s">
        <v>1211</v>
      </c>
      <c r="AR3543" s="28">
        <v>0</v>
      </c>
      <c r="AS3543" s="28">
        <v>0</v>
      </c>
      <c r="AT3543" s="28">
        <v>59881</v>
      </c>
      <c r="AU3543" s="62"/>
      <c r="BU3543" s="34"/>
      <c r="BW3543" s="71">
        <v>18500</v>
      </c>
      <c r="BX3543" s="36">
        <v>91</v>
      </c>
      <c r="BY3543" s="37" t="s">
        <v>1918</v>
      </c>
      <c r="BZ3543" s="37" t="s">
        <v>1816</v>
      </c>
      <c r="CC3543" t="s">
        <v>1681</v>
      </c>
      <c r="CD3543" t="s">
        <v>1681</v>
      </c>
      <c r="CE3543">
        <v>0</v>
      </c>
      <c r="CF3543">
        <v>2</v>
      </c>
      <c r="DV3543" s="31" t="s">
        <v>2636</v>
      </c>
      <c r="DW3543" s="31" t="s">
        <v>2641</v>
      </c>
      <c r="DX3543" s="63"/>
      <c r="DY3543" s="63"/>
      <c r="DZ3543" s="63"/>
      <c r="EA3543" s="167"/>
      <c r="EB3543" s="60"/>
      <c r="EC3543" s="60"/>
      <c r="ED3543" s="60"/>
      <c r="EE3543" s="60"/>
      <c r="EF3543" s="60"/>
      <c r="EG3543" s="60"/>
      <c r="EH3543" s="60"/>
      <c r="EI3543" s="60"/>
      <c r="EJ3543" s="60"/>
      <c r="EK3543" s="60"/>
      <c r="EL3543" s="60"/>
      <c r="EM3543" s="60"/>
      <c r="EN3543" s="60"/>
      <c r="EO3543" s="60"/>
      <c r="EP3543" s="60"/>
      <c r="EQ3543" s="60"/>
      <c r="ER3543" s="60"/>
      <c r="ES3543" s="60"/>
      <c r="ET3543" s="60"/>
      <c r="EU3543" s="60"/>
      <c r="EV3543" s="60"/>
      <c r="EW3543" s="60"/>
      <c r="EX3543" s="60"/>
      <c r="EY3543" s="60"/>
      <c r="EZ3543" s="60"/>
      <c r="FA3543" s="60"/>
      <c r="FB3543" s="60"/>
    </row>
    <row r="3544" spans="22:158" x14ac:dyDescent="0.25">
      <c r="W3544" s="33"/>
      <c r="X3544" s="33"/>
      <c r="AH3544" s="38">
        <v>100</v>
      </c>
      <c r="AI3544" s="38">
        <v>125</v>
      </c>
      <c r="AJ3544" s="38">
        <v>13350</v>
      </c>
      <c r="AK3544" s="38">
        <v>42</v>
      </c>
      <c r="AL3544" s="38">
        <v>4200758</v>
      </c>
      <c r="AM3544" s="61" t="s">
        <v>1816</v>
      </c>
      <c r="AN3544" s="61" t="s">
        <v>1692</v>
      </c>
      <c r="AO3544" s="61" t="s">
        <v>5109</v>
      </c>
      <c r="AP3544" s="61" t="s">
        <v>5037</v>
      </c>
      <c r="AQ3544" s="61" t="s">
        <v>1211</v>
      </c>
      <c r="AR3544" s="28">
        <v>7329.5</v>
      </c>
      <c r="AS3544" s="28">
        <v>51999</v>
      </c>
      <c r="AT3544" s="28">
        <v>221416</v>
      </c>
      <c r="AU3544" s="62"/>
      <c r="BU3544" s="34"/>
      <c r="BW3544" s="71">
        <v>18550</v>
      </c>
      <c r="BX3544" s="36">
        <v>91</v>
      </c>
      <c r="BY3544" s="37" t="s">
        <v>1918</v>
      </c>
      <c r="BZ3544" s="37" t="s">
        <v>1816</v>
      </c>
      <c r="CC3544" t="s">
        <v>1681</v>
      </c>
      <c r="CD3544" t="s">
        <v>1681</v>
      </c>
      <c r="CE3544">
        <v>5847</v>
      </c>
      <c r="CF3544">
        <v>160</v>
      </c>
      <c r="DV3544" s="31" t="s">
        <v>2636</v>
      </c>
      <c r="DW3544" s="31" t="s">
        <v>2641</v>
      </c>
      <c r="DX3544" s="63"/>
      <c r="DY3544" s="63"/>
      <c r="DZ3544" s="63"/>
      <c r="EA3544" s="167"/>
      <c r="EB3544" s="60"/>
      <c r="EC3544" s="60"/>
      <c r="ED3544" s="60"/>
      <c r="EE3544" s="60"/>
      <c r="EF3544" s="60"/>
      <c r="EG3544" s="60"/>
      <c r="EH3544" s="60"/>
      <c r="EI3544" s="60"/>
      <c r="EJ3544" s="60"/>
      <c r="EK3544" s="60"/>
      <c r="EL3544" s="60"/>
      <c r="EM3544" s="60"/>
      <c r="EN3544" s="60"/>
      <c r="EO3544" s="60"/>
      <c r="EP3544" s="60"/>
      <c r="EQ3544" s="60"/>
      <c r="ER3544" s="60"/>
      <c r="ES3544" s="60"/>
      <c r="ET3544" s="60"/>
      <c r="EU3544" s="60"/>
      <c r="EV3544" s="60"/>
      <c r="EW3544" s="60"/>
      <c r="EX3544" s="60"/>
      <c r="EY3544" s="60"/>
      <c r="EZ3544" s="60"/>
      <c r="FA3544" s="60"/>
      <c r="FB3544" s="60"/>
    </row>
    <row r="3545" spans="22:158" x14ac:dyDescent="0.25">
      <c r="W3545" s="33"/>
      <c r="X3545" s="33"/>
      <c r="AH3545" s="38">
        <v>100</v>
      </c>
      <c r="AI3545" s="38">
        <v>125</v>
      </c>
      <c r="AJ3545" s="38">
        <v>13750</v>
      </c>
      <c r="AK3545" s="38">
        <v>42</v>
      </c>
      <c r="AL3545" s="38">
        <v>4200758</v>
      </c>
      <c r="AM3545" s="61" t="s">
        <v>1816</v>
      </c>
      <c r="AN3545" s="61" t="s">
        <v>1692</v>
      </c>
      <c r="AO3545" s="61" t="s">
        <v>5119</v>
      </c>
      <c r="AP3545" s="61" t="s">
        <v>5037</v>
      </c>
      <c r="AQ3545" s="61" t="s">
        <v>1211</v>
      </c>
      <c r="AR3545" s="28">
        <v>0</v>
      </c>
      <c r="AS3545" s="28">
        <v>31065</v>
      </c>
      <c r="AT3545" s="28">
        <v>31260</v>
      </c>
      <c r="AU3545" s="62"/>
      <c r="BU3545" s="34"/>
      <c r="BW3545" s="71">
        <v>18710</v>
      </c>
      <c r="BX3545" s="36">
        <v>91</v>
      </c>
      <c r="BY3545" s="37" t="s">
        <v>1918</v>
      </c>
      <c r="BZ3545" s="37" t="s">
        <v>1816</v>
      </c>
      <c r="CC3545" t="s">
        <v>1681</v>
      </c>
      <c r="CD3545" t="s">
        <v>1681</v>
      </c>
      <c r="CE3545">
        <v>287026</v>
      </c>
      <c r="CF3545">
        <v>663</v>
      </c>
      <c r="DV3545" s="31" t="s">
        <v>2636</v>
      </c>
      <c r="DW3545" s="31" t="s">
        <v>2641</v>
      </c>
      <c r="DX3545" s="63"/>
      <c r="DY3545" s="63"/>
      <c r="DZ3545" s="63"/>
      <c r="EA3545" s="167"/>
      <c r="EB3545" s="60"/>
      <c r="EC3545" s="60"/>
      <c r="ED3545" s="60"/>
      <c r="EE3545" s="60"/>
      <c r="EF3545" s="60"/>
      <c r="EG3545" s="60"/>
      <c r="EH3545" s="60"/>
      <c r="EI3545" s="60"/>
      <c r="EJ3545" s="60"/>
      <c r="EK3545" s="60"/>
      <c r="EL3545" s="60"/>
      <c r="EM3545" s="60"/>
      <c r="EN3545" s="60"/>
      <c r="EO3545" s="60"/>
      <c r="EP3545" s="60"/>
      <c r="EQ3545" s="60"/>
      <c r="ER3545" s="60"/>
      <c r="ES3545" s="60"/>
      <c r="ET3545" s="60"/>
      <c r="EU3545" s="60"/>
      <c r="EV3545" s="60"/>
      <c r="EW3545" s="60"/>
      <c r="EX3545" s="60"/>
      <c r="EY3545" s="60"/>
      <c r="EZ3545" s="60"/>
      <c r="FA3545" s="60"/>
      <c r="FB3545" s="60"/>
    </row>
    <row r="3546" spans="22:158" x14ac:dyDescent="0.25">
      <c r="W3546" s="33"/>
      <c r="X3546" s="33"/>
      <c r="AH3546" s="38">
        <v>100</v>
      </c>
      <c r="AI3546" s="38">
        <v>125</v>
      </c>
      <c r="AJ3546" s="38">
        <v>14350</v>
      </c>
      <c r="AK3546" s="38">
        <v>42</v>
      </c>
      <c r="AL3546" s="38">
        <v>4200758</v>
      </c>
      <c r="AM3546" s="61" t="s">
        <v>1816</v>
      </c>
      <c r="AN3546" s="61" t="s">
        <v>1692</v>
      </c>
      <c r="AO3546" s="61" t="s">
        <v>1575</v>
      </c>
      <c r="AP3546" s="61" t="s">
        <v>5037</v>
      </c>
      <c r="AQ3546" s="61" t="s">
        <v>1211</v>
      </c>
      <c r="AR3546" s="28">
        <v>1984.3</v>
      </c>
      <c r="AS3546" s="28">
        <v>552</v>
      </c>
      <c r="AT3546" s="28">
        <v>2191</v>
      </c>
      <c r="AU3546" s="62"/>
      <c r="BU3546" s="34"/>
      <c r="BW3546" s="71">
        <v>18750</v>
      </c>
      <c r="BX3546" s="36">
        <v>91</v>
      </c>
      <c r="BY3546" s="37" t="s">
        <v>1918</v>
      </c>
      <c r="BZ3546" s="37" t="s">
        <v>1816</v>
      </c>
      <c r="CC3546" t="s">
        <v>1681</v>
      </c>
      <c r="CD3546" t="s">
        <v>1681</v>
      </c>
      <c r="CE3546">
        <v>262318</v>
      </c>
      <c r="CF3546">
        <v>498</v>
      </c>
      <c r="DV3546" s="31" t="s">
        <v>2636</v>
      </c>
      <c r="DW3546" s="31" t="s">
        <v>2641</v>
      </c>
      <c r="DX3546" s="63"/>
      <c r="DY3546" s="63"/>
      <c r="DZ3546" s="63"/>
      <c r="EA3546" s="167"/>
      <c r="EB3546" s="60"/>
      <c r="EC3546" s="60"/>
      <c r="ED3546" s="60"/>
      <c r="EE3546" s="60"/>
      <c r="EF3546" s="60"/>
      <c r="EG3546" s="60"/>
      <c r="EH3546" s="60"/>
      <c r="EI3546" s="60"/>
      <c r="EJ3546" s="60"/>
      <c r="EK3546" s="60"/>
      <c r="EL3546" s="60"/>
      <c r="EM3546" s="60"/>
      <c r="EN3546" s="60"/>
      <c r="EO3546" s="60"/>
      <c r="EP3546" s="60"/>
      <c r="EQ3546" s="60"/>
      <c r="ER3546" s="60"/>
      <c r="ES3546" s="60"/>
      <c r="ET3546" s="60"/>
      <c r="EU3546" s="60"/>
      <c r="EV3546" s="60"/>
      <c r="EW3546" s="60"/>
      <c r="EX3546" s="60"/>
      <c r="EY3546" s="60"/>
      <c r="EZ3546" s="60"/>
      <c r="FA3546" s="60"/>
      <c r="FB3546" s="60"/>
    </row>
    <row r="3547" spans="22:158" x14ac:dyDescent="0.25">
      <c r="W3547" s="33"/>
      <c r="X3547" s="33"/>
      <c r="AH3547" s="38">
        <v>100</v>
      </c>
      <c r="AI3547" s="38">
        <v>125</v>
      </c>
      <c r="AJ3547" s="38">
        <v>15700</v>
      </c>
      <c r="AK3547" s="38">
        <v>42</v>
      </c>
      <c r="AL3547" s="38">
        <v>4200758</v>
      </c>
      <c r="AM3547" s="61" t="s">
        <v>1816</v>
      </c>
      <c r="AN3547" s="61" t="s">
        <v>1692</v>
      </c>
      <c r="AO3547" s="61" t="s">
        <v>1605</v>
      </c>
      <c r="AP3547" s="61" t="s">
        <v>5037</v>
      </c>
      <c r="AQ3547" s="61" t="s">
        <v>1211</v>
      </c>
      <c r="AR3547" s="28">
        <v>360.5</v>
      </c>
      <c r="AS3547" s="28">
        <v>1204</v>
      </c>
      <c r="AT3547" s="28">
        <v>11206</v>
      </c>
      <c r="AU3547" s="62"/>
      <c r="BU3547" s="34"/>
      <c r="BV3547">
        <v>1</v>
      </c>
      <c r="BW3547" s="71">
        <v>18800</v>
      </c>
      <c r="BX3547" s="36">
        <v>91</v>
      </c>
      <c r="BY3547" s="37" t="s">
        <v>1918</v>
      </c>
      <c r="BZ3547" s="37" t="s">
        <v>1816</v>
      </c>
      <c r="CC3547" t="s">
        <v>1681</v>
      </c>
      <c r="CD3547" t="s">
        <v>1681</v>
      </c>
      <c r="CE3547">
        <v>7972882</v>
      </c>
      <c r="CF3547">
        <v>147</v>
      </c>
      <c r="DV3547" s="31" t="s">
        <v>2636</v>
      </c>
      <c r="DW3547" s="31" t="s">
        <v>2641</v>
      </c>
      <c r="DX3547" s="63"/>
      <c r="DY3547" s="63"/>
      <c r="DZ3547" s="63"/>
      <c r="EA3547" s="167"/>
      <c r="EB3547" s="60"/>
      <c r="EC3547" s="60"/>
      <c r="ED3547" s="60"/>
      <c r="EE3547" s="60"/>
      <c r="EF3547" s="60"/>
      <c r="EG3547" s="60"/>
      <c r="EH3547" s="60"/>
      <c r="EI3547" s="60"/>
      <c r="EJ3547" s="60"/>
      <c r="EK3547" s="60"/>
      <c r="EL3547" s="60"/>
      <c r="EM3547" s="60"/>
      <c r="EN3547" s="60"/>
      <c r="EO3547" s="60"/>
      <c r="EP3547" s="60"/>
      <c r="EQ3547" s="60"/>
      <c r="ER3547" s="60"/>
      <c r="ES3547" s="60"/>
      <c r="ET3547" s="60"/>
      <c r="EU3547" s="60"/>
      <c r="EV3547" s="60"/>
      <c r="EW3547" s="60"/>
      <c r="EX3547" s="60"/>
      <c r="EY3547" s="60"/>
      <c r="EZ3547" s="60"/>
      <c r="FA3547" s="60"/>
      <c r="FB3547" s="60"/>
    </row>
    <row r="3548" spans="22:158" x14ac:dyDescent="0.25">
      <c r="W3548" s="33"/>
      <c r="X3548" s="33"/>
      <c r="AH3548" s="38">
        <v>100</v>
      </c>
      <c r="AI3548" s="38">
        <v>125</v>
      </c>
      <c r="AJ3548" s="38">
        <v>16380</v>
      </c>
      <c r="AK3548" s="38">
        <v>42</v>
      </c>
      <c r="AL3548" s="38">
        <v>4200758</v>
      </c>
      <c r="AM3548" s="61" t="s">
        <v>1816</v>
      </c>
      <c r="AN3548" s="61" t="s">
        <v>1692</v>
      </c>
      <c r="AO3548" s="61" t="s">
        <v>894</v>
      </c>
      <c r="AP3548" s="61" t="s">
        <v>5037</v>
      </c>
      <c r="AQ3548" s="61" t="s">
        <v>1211</v>
      </c>
      <c r="AR3548" s="28">
        <v>14173</v>
      </c>
      <c r="AS3548" s="28">
        <v>0</v>
      </c>
      <c r="AT3548" s="28">
        <v>0</v>
      </c>
      <c r="AU3548" s="62"/>
      <c r="CB3548"/>
      <c r="DV3548" s="31" t="s">
        <v>2636</v>
      </c>
      <c r="DW3548" s="31" t="s">
        <v>2641</v>
      </c>
      <c r="DX3548" s="63"/>
      <c r="DY3548" s="63"/>
      <c r="DZ3548" s="63"/>
      <c r="EA3548" s="167"/>
      <c r="EB3548" s="60"/>
      <c r="EC3548" s="60"/>
      <c r="ED3548" s="60"/>
      <c r="EE3548" s="60"/>
      <c r="EF3548" s="60"/>
      <c r="EG3548" s="60"/>
      <c r="EH3548" s="60"/>
      <c r="EI3548" s="60"/>
      <c r="EJ3548" s="60"/>
      <c r="EK3548" s="60"/>
      <c r="EL3548" s="60"/>
      <c r="EM3548" s="60"/>
      <c r="EN3548" s="60"/>
      <c r="EO3548" s="60"/>
      <c r="EP3548" s="60"/>
      <c r="EQ3548" s="60"/>
      <c r="ER3548" s="60"/>
      <c r="ES3548" s="60"/>
      <c r="ET3548" s="60"/>
      <c r="EU3548" s="60"/>
      <c r="EV3548" s="60"/>
      <c r="EW3548" s="60"/>
      <c r="EX3548" s="60"/>
      <c r="EY3548" s="60"/>
      <c r="EZ3548" s="60"/>
      <c r="FA3548" s="60"/>
      <c r="FB3548" s="60"/>
    </row>
    <row r="3549" spans="22:158" x14ac:dyDescent="0.25">
      <c r="V3549" s="1"/>
      <c r="W3549" s="33"/>
      <c r="X3549" s="33"/>
      <c r="AH3549" s="38">
        <v>100</v>
      </c>
      <c r="AI3549" s="38">
        <v>130</v>
      </c>
      <c r="AJ3549" s="38">
        <v>13550</v>
      </c>
      <c r="AK3549" s="38">
        <v>42</v>
      </c>
      <c r="AL3549" s="38">
        <v>4200758</v>
      </c>
      <c r="AM3549" s="61" t="s">
        <v>1816</v>
      </c>
      <c r="AN3549" s="61" t="s">
        <v>1687</v>
      </c>
      <c r="AO3549" s="61" t="s">
        <v>5114</v>
      </c>
      <c r="AP3549" s="61" t="s">
        <v>5037</v>
      </c>
      <c r="AQ3549" s="61" t="s">
        <v>1211</v>
      </c>
      <c r="AR3549" s="28">
        <v>129486.3</v>
      </c>
      <c r="AS3549" s="28">
        <v>0</v>
      </c>
      <c r="AT3549" s="28">
        <v>0</v>
      </c>
      <c r="AU3549" s="62"/>
      <c r="CB3549"/>
      <c r="CG3549" s="62"/>
      <c r="DV3549" s="31" t="s">
        <v>2636</v>
      </c>
      <c r="DW3549" s="31" t="s">
        <v>2642</v>
      </c>
      <c r="DX3549" s="63"/>
      <c r="DY3549" s="63"/>
      <c r="DZ3549" s="63"/>
      <c r="EA3549" s="167"/>
      <c r="EB3549" s="60"/>
      <c r="EC3549" s="60"/>
      <c r="ED3549" s="60"/>
      <c r="EE3549" s="60"/>
      <c r="EF3549" s="60"/>
      <c r="EG3549" s="60"/>
      <c r="EH3549" s="60"/>
      <c r="EI3549" s="60"/>
      <c r="EJ3549" s="60"/>
      <c r="EK3549" s="60"/>
      <c r="EL3549" s="60"/>
      <c r="EM3549" s="60"/>
      <c r="EN3549" s="60"/>
      <c r="EO3549" s="60"/>
      <c r="EP3549" s="60"/>
      <c r="EQ3549" s="60"/>
      <c r="ER3549" s="60"/>
      <c r="ES3549" s="60"/>
      <c r="ET3549" s="60"/>
      <c r="EU3549" s="60"/>
      <c r="EV3549" s="60"/>
      <c r="EW3549" s="60"/>
      <c r="EX3549" s="60"/>
      <c r="EY3549" s="60"/>
      <c r="EZ3549" s="60"/>
      <c r="FA3549" s="60"/>
      <c r="FB3549" s="60"/>
    </row>
    <row r="3550" spans="22:158" x14ac:dyDescent="0.25">
      <c r="W3550" s="33"/>
      <c r="X3550" s="33"/>
      <c r="AH3550" s="38">
        <v>100</v>
      </c>
      <c r="AI3550" s="38">
        <v>130</v>
      </c>
      <c r="AJ3550" s="38">
        <v>14200</v>
      </c>
      <c r="AK3550" s="38">
        <v>42</v>
      </c>
      <c r="AL3550" s="38">
        <v>4200758</v>
      </c>
      <c r="AM3550" s="61" t="s">
        <v>1816</v>
      </c>
      <c r="AN3550" s="61" t="s">
        <v>1687</v>
      </c>
      <c r="AO3550" s="61" t="s">
        <v>5127</v>
      </c>
      <c r="AP3550" s="61" t="s">
        <v>5037</v>
      </c>
      <c r="AQ3550" s="61" t="s">
        <v>1211</v>
      </c>
      <c r="AR3550" s="28">
        <v>478.6</v>
      </c>
      <c r="AS3550" s="28">
        <v>518</v>
      </c>
      <c r="AT3550" s="28">
        <v>116</v>
      </c>
      <c r="AU3550" s="62"/>
      <c r="CB3550"/>
      <c r="CG3550" s="62"/>
      <c r="DV3550" s="31" t="s">
        <v>2636</v>
      </c>
      <c r="DW3550" s="31" t="s">
        <v>2642</v>
      </c>
      <c r="DX3550" s="63"/>
      <c r="DY3550" s="63"/>
      <c r="DZ3550" s="63"/>
      <c r="EA3550" s="167"/>
      <c r="EB3550" s="60"/>
      <c r="EC3550" s="60"/>
      <c r="ED3550" s="60"/>
      <c r="EE3550" s="60"/>
      <c r="EF3550" s="60"/>
      <c r="EG3550" s="60"/>
      <c r="EH3550" s="60"/>
      <c r="EI3550" s="60"/>
      <c r="EJ3550" s="60"/>
      <c r="EK3550" s="60"/>
      <c r="EL3550" s="60"/>
      <c r="EM3550" s="60"/>
      <c r="EN3550" s="60"/>
      <c r="EO3550" s="60"/>
      <c r="EP3550" s="60"/>
      <c r="EQ3550" s="60"/>
      <c r="ER3550" s="60"/>
      <c r="ES3550" s="60"/>
      <c r="ET3550" s="60"/>
      <c r="EU3550" s="60"/>
      <c r="EV3550" s="60"/>
      <c r="EW3550" s="60"/>
      <c r="EX3550" s="60"/>
      <c r="EY3550" s="60"/>
      <c r="EZ3550" s="60"/>
      <c r="FA3550" s="60"/>
      <c r="FB3550" s="60"/>
    </row>
    <row r="3551" spans="22:158" x14ac:dyDescent="0.25">
      <c r="W3551" s="33"/>
      <c r="X3551" s="33"/>
      <c r="AH3551" s="38">
        <v>100</v>
      </c>
      <c r="AI3551" s="38">
        <v>130</v>
      </c>
      <c r="AJ3551" s="38">
        <v>14920</v>
      </c>
      <c r="AK3551" s="38">
        <v>42</v>
      </c>
      <c r="AL3551" s="38">
        <v>4200758</v>
      </c>
      <c r="AM3551" s="61" t="s">
        <v>1816</v>
      </c>
      <c r="AN3551" s="61" t="s">
        <v>1687</v>
      </c>
      <c r="AO3551" s="61" t="s">
        <v>1588</v>
      </c>
      <c r="AP3551" s="61" t="s">
        <v>5037</v>
      </c>
      <c r="AQ3551" s="61" t="s">
        <v>1211</v>
      </c>
      <c r="AR3551" s="28">
        <v>0.6</v>
      </c>
      <c r="AS3551" s="28">
        <v>0</v>
      </c>
      <c r="AT3551" s="28">
        <v>0</v>
      </c>
      <c r="AU3551" s="62"/>
      <c r="DV3551" s="31" t="s">
        <v>2636</v>
      </c>
      <c r="DW3551" s="31" t="s">
        <v>2642</v>
      </c>
      <c r="DX3551" s="63"/>
      <c r="DY3551" s="63"/>
      <c r="DZ3551" s="63"/>
      <c r="EA3551" s="167"/>
      <c r="EB3551" s="60"/>
      <c r="EC3551" s="60"/>
      <c r="ED3551" s="60"/>
      <c r="EE3551" s="60"/>
      <c r="EF3551" s="60"/>
      <c r="EG3551" s="60"/>
      <c r="EH3551" s="60"/>
      <c r="EI3551" s="60"/>
      <c r="EJ3551" s="60"/>
      <c r="EK3551" s="60"/>
      <c r="EL3551" s="60"/>
      <c r="EM3551" s="60"/>
      <c r="EN3551" s="60"/>
      <c r="EO3551" s="60"/>
      <c r="EP3551" s="60"/>
      <c r="EQ3551" s="60"/>
      <c r="ER3551" s="60"/>
      <c r="ES3551" s="60"/>
      <c r="ET3551" s="60"/>
      <c r="EU3551" s="60"/>
      <c r="EV3551" s="60"/>
      <c r="EW3551" s="60"/>
      <c r="EX3551" s="60"/>
      <c r="EY3551" s="60"/>
      <c r="EZ3551" s="60"/>
      <c r="FA3551" s="60"/>
      <c r="FB3551" s="60"/>
    </row>
    <row r="3552" spans="22:158" x14ac:dyDescent="0.25">
      <c r="V3552" s="1"/>
      <c r="W3552" s="33"/>
      <c r="X3552" s="33"/>
      <c r="AH3552" s="38">
        <v>100</v>
      </c>
      <c r="AI3552" s="38">
        <v>130</v>
      </c>
      <c r="AJ3552" s="38">
        <v>15300</v>
      </c>
      <c r="AK3552" s="38">
        <v>42</v>
      </c>
      <c r="AL3552" s="38">
        <v>4200758</v>
      </c>
      <c r="AM3552" s="61" t="s">
        <v>1816</v>
      </c>
      <c r="AN3552" s="61" t="s">
        <v>1687</v>
      </c>
      <c r="AO3552" s="61" t="s">
        <v>1597</v>
      </c>
      <c r="AP3552" s="61" t="s">
        <v>5037</v>
      </c>
      <c r="AQ3552" s="61" t="s">
        <v>1211</v>
      </c>
      <c r="AR3552" s="28">
        <v>55465</v>
      </c>
      <c r="AS3552" s="28">
        <v>0</v>
      </c>
      <c r="AT3552" s="28">
        <v>0</v>
      </c>
      <c r="AU3552" s="62"/>
      <c r="DV3552" s="31" t="s">
        <v>2636</v>
      </c>
      <c r="DW3552" s="31" t="s">
        <v>2642</v>
      </c>
      <c r="DX3552" s="63"/>
      <c r="DY3552" s="63"/>
      <c r="DZ3552" s="63"/>
      <c r="EA3552" s="167"/>
      <c r="EB3552" s="60"/>
      <c r="EC3552" s="60"/>
      <c r="ED3552" s="60"/>
      <c r="EE3552" s="60"/>
      <c r="EF3552" s="60"/>
      <c r="EG3552" s="60"/>
      <c r="EH3552" s="60"/>
      <c r="EI3552" s="60"/>
      <c r="EJ3552" s="60"/>
      <c r="EK3552" s="60"/>
      <c r="EL3552" s="60"/>
      <c r="EM3552" s="60"/>
      <c r="EN3552" s="60"/>
      <c r="EO3552" s="60"/>
      <c r="EP3552" s="60"/>
      <c r="EQ3552" s="60"/>
      <c r="ER3552" s="60"/>
      <c r="ES3552" s="60"/>
      <c r="ET3552" s="60"/>
      <c r="EU3552" s="60"/>
      <c r="EV3552" s="60"/>
      <c r="EW3552" s="60"/>
      <c r="EX3552" s="60"/>
      <c r="EY3552" s="60"/>
      <c r="EZ3552" s="60"/>
      <c r="FA3552" s="60"/>
      <c r="FB3552" s="60"/>
    </row>
    <row r="3553" spans="22:158" x14ac:dyDescent="0.25">
      <c r="W3553" s="33"/>
      <c r="X3553" s="33"/>
      <c r="AH3553" s="38">
        <v>100</v>
      </c>
      <c r="AI3553" s="38">
        <v>130</v>
      </c>
      <c r="AJ3553" s="38">
        <v>15750</v>
      </c>
      <c r="AK3553" s="38">
        <v>42</v>
      </c>
      <c r="AL3553" s="38">
        <v>4200758</v>
      </c>
      <c r="AM3553" s="61" t="s">
        <v>1816</v>
      </c>
      <c r="AN3553" s="61" t="s">
        <v>1687</v>
      </c>
      <c r="AO3553" s="61" t="s">
        <v>1606</v>
      </c>
      <c r="AP3553" s="61" t="s">
        <v>5037</v>
      </c>
      <c r="AQ3553" s="61" t="s">
        <v>1211</v>
      </c>
      <c r="AR3553" s="28">
        <v>119618.8</v>
      </c>
      <c r="AS3553" s="28">
        <v>28158</v>
      </c>
      <c r="AT3553" s="28">
        <v>0</v>
      </c>
      <c r="AU3553" s="62"/>
      <c r="DV3553" s="31" t="s">
        <v>2636</v>
      </c>
      <c r="DW3553" s="31" t="s">
        <v>2642</v>
      </c>
      <c r="DX3553" s="63"/>
      <c r="DY3553" s="63"/>
      <c r="DZ3553" s="63"/>
      <c r="EA3553" s="167"/>
      <c r="EB3553" s="60"/>
      <c r="EC3553" s="60"/>
      <c r="ED3553" s="60"/>
      <c r="EE3553" s="60"/>
      <c r="EF3553" s="60"/>
      <c r="EG3553" s="60"/>
      <c r="EH3553" s="60"/>
      <c r="EI3553" s="60"/>
      <c r="EJ3553" s="60"/>
      <c r="EK3553" s="60"/>
      <c r="EL3553" s="60"/>
      <c r="EM3553" s="60"/>
      <c r="EN3553" s="60"/>
      <c r="EO3553" s="60"/>
      <c r="EP3553" s="60"/>
      <c r="EQ3553" s="60"/>
      <c r="ER3553" s="60"/>
      <c r="ES3553" s="60"/>
      <c r="ET3553" s="60"/>
      <c r="EU3553" s="60"/>
      <c r="EV3553" s="60"/>
      <c r="EW3553" s="60"/>
      <c r="EX3553" s="60"/>
      <c r="EY3553" s="60"/>
      <c r="EZ3553" s="60"/>
      <c r="FA3553" s="60"/>
      <c r="FB3553" s="60"/>
    </row>
    <row r="3554" spans="22:158" x14ac:dyDescent="0.25">
      <c r="W3554" s="33"/>
      <c r="X3554" s="33"/>
      <c r="AH3554" s="38">
        <v>100</v>
      </c>
      <c r="AI3554" s="38">
        <v>130</v>
      </c>
      <c r="AJ3554" s="38">
        <v>16000</v>
      </c>
      <c r="AK3554" s="38">
        <v>42</v>
      </c>
      <c r="AL3554" s="38">
        <v>4200758</v>
      </c>
      <c r="AM3554" s="61" t="s">
        <v>1816</v>
      </c>
      <c r="AN3554" s="61" t="s">
        <v>1687</v>
      </c>
      <c r="AO3554" s="61" t="s">
        <v>1611</v>
      </c>
      <c r="AP3554" s="61" t="s">
        <v>5037</v>
      </c>
      <c r="AQ3554" s="61" t="s">
        <v>1211</v>
      </c>
      <c r="AR3554" s="28">
        <v>0</v>
      </c>
      <c r="AS3554" s="28">
        <v>0</v>
      </c>
      <c r="AT3554" s="28">
        <v>3</v>
      </c>
      <c r="AU3554" s="62"/>
      <c r="DV3554" s="31" t="s">
        <v>2636</v>
      </c>
      <c r="DW3554" s="31" t="s">
        <v>2642</v>
      </c>
      <c r="DX3554" s="63"/>
      <c r="DY3554" s="63"/>
      <c r="DZ3554" s="63"/>
      <c r="EA3554" s="167"/>
      <c r="EB3554" s="60"/>
      <c r="EC3554" s="60"/>
      <c r="ED3554" s="60"/>
      <c r="EE3554" s="60"/>
      <c r="EF3554" s="60"/>
      <c r="EG3554" s="60"/>
      <c r="EH3554" s="60"/>
      <c r="EI3554" s="60"/>
      <c r="EJ3554" s="60"/>
      <c r="EK3554" s="60"/>
      <c r="EL3554" s="60"/>
      <c r="EM3554" s="60"/>
      <c r="EN3554" s="60"/>
      <c r="EO3554" s="60"/>
      <c r="EP3554" s="60"/>
      <c r="EQ3554" s="60"/>
      <c r="ER3554" s="60"/>
      <c r="ES3554" s="60"/>
      <c r="ET3554" s="60"/>
      <c r="EU3554" s="60"/>
      <c r="EV3554" s="60"/>
      <c r="EW3554" s="60"/>
      <c r="EX3554" s="60"/>
      <c r="EY3554" s="60"/>
      <c r="EZ3554" s="60"/>
      <c r="FA3554" s="60"/>
      <c r="FB3554" s="60"/>
    </row>
    <row r="3555" spans="22:158" x14ac:dyDescent="0.25">
      <c r="V3555" s="1"/>
      <c r="W3555" s="33"/>
      <c r="X3555" s="33"/>
      <c r="AH3555" s="38">
        <v>100</v>
      </c>
      <c r="AI3555" s="38">
        <v>130</v>
      </c>
      <c r="AJ3555" s="38">
        <v>16300</v>
      </c>
      <c r="AK3555" s="38">
        <v>42</v>
      </c>
      <c r="AL3555" s="38">
        <v>4200758</v>
      </c>
      <c r="AM3555" s="61" t="s">
        <v>1816</v>
      </c>
      <c r="AN3555" s="61" t="s">
        <v>1687</v>
      </c>
      <c r="AO3555" s="61" t="s">
        <v>1617</v>
      </c>
      <c r="AP3555" s="61" t="s">
        <v>5037</v>
      </c>
      <c r="AQ3555" s="61" t="s">
        <v>1211</v>
      </c>
      <c r="AR3555" s="28">
        <v>0</v>
      </c>
      <c r="AS3555" s="28">
        <v>0</v>
      </c>
      <c r="AT3555" s="28">
        <v>1155</v>
      </c>
      <c r="AU3555" s="62"/>
      <c r="DV3555" s="31" t="s">
        <v>2636</v>
      </c>
      <c r="DW3555" s="31" t="s">
        <v>2642</v>
      </c>
      <c r="DX3555" s="63"/>
      <c r="DY3555" s="63"/>
      <c r="DZ3555" s="63"/>
      <c r="EA3555" s="167"/>
      <c r="EB3555" s="60"/>
      <c r="EC3555" s="60"/>
      <c r="ED3555" s="60"/>
      <c r="EE3555" s="60"/>
      <c r="EF3555" s="60"/>
      <c r="EG3555" s="60"/>
      <c r="EH3555" s="60"/>
      <c r="EI3555" s="60"/>
      <c r="EJ3555" s="60"/>
      <c r="EK3555" s="60"/>
      <c r="EL3555" s="60"/>
      <c r="EM3555" s="60"/>
      <c r="EN3555" s="60"/>
      <c r="EO3555" s="60"/>
      <c r="EP3555" s="60"/>
      <c r="EQ3555" s="60"/>
      <c r="ER3555" s="60"/>
      <c r="ES3555" s="60"/>
      <c r="ET3555" s="60"/>
      <c r="EU3555" s="60"/>
      <c r="EV3555" s="60"/>
      <c r="EW3555" s="60"/>
      <c r="EX3555" s="60"/>
      <c r="EY3555" s="60"/>
      <c r="EZ3555" s="60"/>
      <c r="FA3555" s="60"/>
      <c r="FB3555" s="60"/>
    </row>
    <row r="3556" spans="22:158" x14ac:dyDescent="0.25">
      <c r="W3556" s="33"/>
      <c r="X3556" s="33"/>
      <c r="AH3556" s="38">
        <v>100</v>
      </c>
      <c r="AI3556" s="38">
        <v>130</v>
      </c>
      <c r="AJ3556" s="38">
        <v>17310</v>
      </c>
      <c r="AK3556" s="38">
        <v>42</v>
      </c>
      <c r="AL3556" s="38">
        <v>4200758</v>
      </c>
      <c r="AM3556" s="61" t="s">
        <v>1816</v>
      </c>
      <c r="AN3556" s="61" t="s">
        <v>1687</v>
      </c>
      <c r="AO3556" s="61" t="s">
        <v>1640</v>
      </c>
      <c r="AP3556" s="61" t="s">
        <v>5037</v>
      </c>
      <c r="AQ3556" s="61" t="s">
        <v>1211</v>
      </c>
      <c r="AR3556" s="28">
        <v>82.2</v>
      </c>
      <c r="AS3556" s="28">
        <v>0</v>
      </c>
      <c r="AT3556" s="28">
        <v>0</v>
      </c>
      <c r="AU3556" s="62"/>
      <c r="DV3556" s="31" t="s">
        <v>2636</v>
      </c>
      <c r="DW3556" s="31" t="s">
        <v>2642</v>
      </c>
      <c r="DX3556" s="63"/>
      <c r="DY3556" s="63"/>
      <c r="DZ3556" s="63"/>
      <c r="EA3556" s="167"/>
      <c r="EB3556" s="60"/>
      <c r="EC3556" s="60"/>
      <c r="ED3556" s="60"/>
      <c r="EE3556" s="60"/>
      <c r="EF3556" s="60"/>
      <c r="EG3556" s="60"/>
      <c r="EH3556" s="60"/>
      <c r="EI3556" s="60"/>
      <c r="EJ3556" s="60"/>
      <c r="EK3556" s="60"/>
      <c r="EL3556" s="60"/>
      <c r="EM3556" s="60"/>
      <c r="EN3556" s="60"/>
      <c r="EO3556" s="60"/>
      <c r="EP3556" s="60"/>
      <c r="EQ3556" s="60"/>
      <c r="ER3556" s="60"/>
      <c r="ES3556" s="60"/>
      <c r="ET3556" s="60"/>
      <c r="EU3556" s="60"/>
      <c r="EV3556" s="60"/>
      <c r="EW3556" s="60"/>
      <c r="EX3556" s="60"/>
      <c r="EY3556" s="60"/>
      <c r="EZ3556" s="60"/>
      <c r="FA3556" s="60"/>
      <c r="FB3556" s="60"/>
    </row>
    <row r="3557" spans="22:158" x14ac:dyDescent="0.25">
      <c r="W3557" s="33"/>
      <c r="X3557" s="33"/>
      <c r="AH3557" s="38">
        <v>100</v>
      </c>
      <c r="AI3557" s="38">
        <v>130</v>
      </c>
      <c r="AJ3557" s="38">
        <v>17400</v>
      </c>
      <c r="AK3557" s="38">
        <v>42</v>
      </c>
      <c r="AL3557" s="38">
        <v>4200758</v>
      </c>
      <c r="AM3557" s="61" t="s">
        <v>1816</v>
      </c>
      <c r="AN3557" s="61" t="s">
        <v>1687</v>
      </c>
      <c r="AO3557" s="61" t="s">
        <v>1642</v>
      </c>
      <c r="AP3557" s="61" t="s">
        <v>5037</v>
      </c>
      <c r="AQ3557" s="61" t="s">
        <v>1211</v>
      </c>
      <c r="AR3557" s="28">
        <v>20.9</v>
      </c>
      <c r="AS3557" s="28">
        <v>0</v>
      </c>
      <c r="AT3557" s="28">
        <v>0</v>
      </c>
      <c r="AU3557" s="62"/>
      <c r="DV3557" s="31" t="s">
        <v>2636</v>
      </c>
      <c r="DW3557" s="31" t="s">
        <v>2642</v>
      </c>
      <c r="DX3557" s="63"/>
      <c r="DY3557" s="63"/>
      <c r="DZ3557" s="63"/>
      <c r="EA3557" s="167"/>
      <c r="EB3557" s="60"/>
      <c r="EC3557" s="60"/>
      <c r="ED3557" s="60"/>
      <c r="EE3557" s="60"/>
      <c r="EF3557" s="60"/>
      <c r="EG3557" s="60"/>
      <c r="EH3557" s="60"/>
      <c r="EI3557" s="60"/>
      <c r="EJ3557" s="60"/>
      <c r="EK3557" s="60"/>
      <c r="EL3557" s="60"/>
      <c r="EM3557" s="60"/>
      <c r="EN3557" s="60"/>
      <c r="EO3557" s="60"/>
      <c r="EP3557" s="60"/>
      <c r="EQ3557" s="60"/>
      <c r="ER3557" s="60"/>
      <c r="ES3557" s="60"/>
      <c r="ET3557" s="60"/>
      <c r="EU3557" s="60"/>
      <c r="EV3557" s="60"/>
      <c r="EW3557" s="60"/>
      <c r="EX3557" s="60"/>
      <c r="EY3557" s="60"/>
      <c r="EZ3557" s="60"/>
      <c r="FA3557" s="60"/>
      <c r="FB3557" s="60"/>
    </row>
    <row r="3558" spans="22:158" x14ac:dyDescent="0.25">
      <c r="V3558" s="1"/>
      <c r="W3558" s="33"/>
      <c r="X3558" s="33"/>
      <c r="AH3558" s="38">
        <v>100</v>
      </c>
      <c r="AI3558" s="38">
        <v>135</v>
      </c>
      <c r="AJ3558" s="38">
        <v>11150</v>
      </c>
      <c r="AK3558" s="38">
        <v>42</v>
      </c>
      <c r="AL3558" s="38">
        <v>4200758</v>
      </c>
      <c r="AM3558" s="61" t="s">
        <v>1816</v>
      </c>
      <c r="AN3558" s="61" t="s">
        <v>1693</v>
      </c>
      <c r="AO3558" s="61" t="s">
        <v>5066</v>
      </c>
      <c r="AP3558" s="61" t="s">
        <v>5037</v>
      </c>
      <c r="AQ3558" s="61" t="s">
        <v>1211</v>
      </c>
      <c r="AR3558" s="28">
        <v>1203466.8</v>
      </c>
      <c r="AS3558" s="28">
        <v>1552688</v>
      </c>
      <c r="AT3558" s="28">
        <v>114453</v>
      </c>
      <c r="AU3558" s="62"/>
      <c r="DV3558" s="31" t="s">
        <v>2636</v>
      </c>
      <c r="DW3558" s="31" t="s">
        <v>2643</v>
      </c>
      <c r="DX3558" s="63"/>
      <c r="DY3558" s="63"/>
      <c r="DZ3558" s="63"/>
      <c r="EA3558" s="167"/>
      <c r="EB3558" s="60"/>
      <c r="EC3558" s="60"/>
      <c r="ED3558" s="60"/>
      <c r="EE3558" s="60"/>
      <c r="EF3558" s="60"/>
      <c r="EG3558" s="60"/>
      <c r="EH3558" s="60"/>
      <c r="EI3558" s="60"/>
      <c r="EJ3558" s="60"/>
      <c r="EK3558" s="60"/>
      <c r="EL3558" s="60"/>
      <c r="EM3558" s="60"/>
      <c r="EN3558" s="60"/>
      <c r="EO3558" s="60"/>
      <c r="EP3558" s="60"/>
      <c r="EQ3558" s="60"/>
      <c r="ER3558" s="60"/>
      <c r="ES3558" s="60"/>
      <c r="ET3558" s="60"/>
      <c r="EU3558" s="60"/>
      <c r="EV3558" s="60"/>
      <c r="EW3558" s="60"/>
      <c r="EX3558" s="60"/>
      <c r="EY3558" s="60"/>
      <c r="EZ3558" s="60"/>
      <c r="FA3558" s="60"/>
      <c r="FB3558" s="60"/>
    </row>
    <row r="3559" spans="22:158" x14ac:dyDescent="0.25">
      <c r="W3559" s="33"/>
      <c r="X3559" s="33"/>
      <c r="AH3559" s="38">
        <v>100</v>
      </c>
      <c r="AI3559" s="38">
        <v>135</v>
      </c>
      <c r="AJ3559" s="38">
        <v>12600</v>
      </c>
      <c r="AK3559" s="38">
        <v>42</v>
      </c>
      <c r="AL3559" s="38">
        <v>4200758</v>
      </c>
      <c r="AM3559" s="61" t="s">
        <v>1816</v>
      </c>
      <c r="AN3559" s="61" t="s">
        <v>1693</v>
      </c>
      <c r="AO3559" s="61" t="s">
        <v>5095</v>
      </c>
      <c r="AP3559" s="61" t="s">
        <v>5037</v>
      </c>
      <c r="AQ3559" s="61" t="s">
        <v>1211</v>
      </c>
      <c r="AR3559" s="28">
        <v>0</v>
      </c>
      <c r="AS3559" s="28">
        <v>0</v>
      </c>
      <c r="AT3559" s="28">
        <v>7563</v>
      </c>
      <c r="AU3559" s="62"/>
      <c r="DV3559" s="31" t="s">
        <v>2636</v>
      </c>
      <c r="DW3559" s="31" t="s">
        <v>2643</v>
      </c>
      <c r="DX3559" s="63"/>
      <c r="DY3559" s="63"/>
      <c r="DZ3559" s="63"/>
      <c r="EA3559" s="167"/>
      <c r="EB3559" s="60"/>
      <c r="EC3559" s="60"/>
      <c r="ED3559" s="60"/>
      <c r="EE3559" s="60"/>
      <c r="EF3559" s="60"/>
      <c r="EG3559" s="60"/>
      <c r="EH3559" s="60"/>
      <c r="EI3559" s="60"/>
      <c r="EJ3559" s="60"/>
      <c r="EK3559" s="60"/>
      <c r="EL3559" s="60"/>
      <c r="EM3559" s="60"/>
      <c r="EN3559" s="60"/>
      <c r="EO3559" s="60"/>
      <c r="EP3559" s="60"/>
      <c r="EQ3559" s="60"/>
      <c r="ER3559" s="60"/>
      <c r="ES3559" s="60"/>
      <c r="ET3559" s="60"/>
      <c r="EU3559" s="60"/>
      <c r="EV3559" s="60"/>
      <c r="EW3559" s="60"/>
      <c r="EX3559" s="60"/>
      <c r="EY3559" s="60"/>
      <c r="EZ3559" s="60"/>
      <c r="FA3559" s="60"/>
      <c r="FB3559" s="60"/>
    </row>
    <row r="3560" spans="22:158" x14ac:dyDescent="0.25">
      <c r="V3560" s="1"/>
      <c r="W3560" s="33"/>
      <c r="X3560" s="33"/>
      <c r="AH3560" s="38">
        <v>100</v>
      </c>
      <c r="AI3560" s="38">
        <v>135</v>
      </c>
      <c r="AJ3560" s="38">
        <v>15270</v>
      </c>
      <c r="AK3560" s="38">
        <v>42</v>
      </c>
      <c r="AL3560" s="38">
        <v>4200758</v>
      </c>
      <c r="AM3560" s="61" t="s">
        <v>1816</v>
      </c>
      <c r="AN3560" s="61" t="s">
        <v>1693</v>
      </c>
      <c r="AO3560" s="61" t="s">
        <v>1596</v>
      </c>
      <c r="AP3560" s="61" t="s">
        <v>5037</v>
      </c>
      <c r="AQ3560" s="61" t="s">
        <v>1211</v>
      </c>
      <c r="AR3560" s="28">
        <v>0</v>
      </c>
      <c r="AS3560" s="28">
        <v>6371</v>
      </c>
      <c r="AT3560" s="28">
        <v>0</v>
      </c>
      <c r="AU3560" s="62"/>
      <c r="DV3560" s="31" t="s">
        <v>2636</v>
      </c>
      <c r="DW3560" s="31" t="s">
        <v>2643</v>
      </c>
      <c r="DX3560" s="63"/>
      <c r="DY3560" s="63"/>
      <c r="DZ3560" s="63"/>
      <c r="EA3560" s="167"/>
      <c r="EB3560" s="60"/>
      <c r="EC3560" s="60"/>
      <c r="ED3560" s="60"/>
      <c r="EE3560" s="60"/>
      <c r="EF3560" s="60"/>
      <c r="EG3560" s="60"/>
      <c r="EH3560" s="60"/>
      <c r="EI3560" s="60"/>
      <c r="EJ3560" s="60"/>
      <c r="EK3560" s="60"/>
      <c r="EL3560" s="60"/>
      <c r="EM3560" s="60"/>
      <c r="EN3560" s="60"/>
      <c r="EO3560" s="60"/>
      <c r="EP3560" s="60"/>
      <c r="EQ3560" s="60"/>
      <c r="ER3560" s="60"/>
      <c r="ES3560" s="60"/>
      <c r="ET3560" s="60"/>
      <c r="EU3560" s="60"/>
      <c r="EV3560" s="60"/>
      <c r="EW3560" s="60"/>
      <c r="EX3560" s="60"/>
      <c r="EY3560" s="60"/>
      <c r="EZ3560" s="60"/>
      <c r="FA3560" s="60"/>
      <c r="FB3560" s="60"/>
    </row>
    <row r="3561" spans="22:158" x14ac:dyDescent="0.25">
      <c r="W3561" s="33"/>
      <c r="X3561" s="33"/>
      <c r="AH3561" s="38">
        <v>100</v>
      </c>
      <c r="AI3561" s="38">
        <v>135</v>
      </c>
      <c r="AJ3561" s="38">
        <v>15400</v>
      </c>
      <c r="AK3561" s="38">
        <v>42</v>
      </c>
      <c r="AL3561" s="38">
        <v>4200758</v>
      </c>
      <c r="AM3561" s="61" t="s">
        <v>1816</v>
      </c>
      <c r="AN3561" s="61" t="s">
        <v>1693</v>
      </c>
      <c r="AO3561" s="61" t="s">
        <v>1599</v>
      </c>
      <c r="AP3561" s="61" t="s">
        <v>5037</v>
      </c>
      <c r="AQ3561" s="61" t="s">
        <v>1211</v>
      </c>
      <c r="AR3561" s="28">
        <v>0</v>
      </c>
      <c r="AS3561" s="28">
        <v>0</v>
      </c>
      <c r="AT3561" s="28">
        <v>1969</v>
      </c>
      <c r="AU3561" s="62"/>
      <c r="DV3561" s="31" t="s">
        <v>2636</v>
      </c>
      <c r="DW3561" s="31" t="s">
        <v>2643</v>
      </c>
      <c r="DX3561" s="63"/>
      <c r="DY3561" s="63"/>
      <c r="DZ3561" s="63"/>
      <c r="EA3561" s="167"/>
      <c r="EB3561" s="60"/>
      <c r="EC3561" s="60"/>
      <c r="ED3561" s="60"/>
      <c r="EE3561" s="60"/>
      <c r="EF3561" s="60"/>
      <c r="EG3561" s="60"/>
      <c r="EH3561" s="60"/>
      <c r="EI3561" s="60"/>
      <c r="EJ3561" s="60"/>
      <c r="EK3561" s="60"/>
      <c r="EL3561" s="60"/>
      <c r="EM3561" s="60"/>
      <c r="EN3561" s="60"/>
      <c r="EO3561" s="60"/>
      <c r="EP3561" s="60"/>
      <c r="EQ3561" s="60"/>
      <c r="ER3561" s="60"/>
      <c r="ES3561" s="60"/>
      <c r="ET3561" s="60"/>
      <c r="EU3561" s="60"/>
      <c r="EV3561" s="60"/>
      <c r="EW3561" s="60"/>
      <c r="EX3561" s="60"/>
      <c r="EY3561" s="60"/>
      <c r="EZ3561" s="60"/>
      <c r="FA3561" s="60"/>
      <c r="FB3561" s="60"/>
    </row>
    <row r="3562" spans="22:158" x14ac:dyDescent="0.25">
      <c r="V3562" s="1"/>
      <c r="W3562" s="33"/>
      <c r="X3562" s="33"/>
      <c r="AH3562" s="38">
        <v>100</v>
      </c>
      <c r="AI3562" s="38">
        <v>135</v>
      </c>
      <c r="AJ3562" s="38">
        <v>15850</v>
      </c>
      <c r="AK3562" s="38">
        <v>42</v>
      </c>
      <c r="AL3562" s="38">
        <v>4200758</v>
      </c>
      <c r="AM3562" s="61" t="s">
        <v>1816</v>
      </c>
      <c r="AN3562" s="61" t="s">
        <v>1693</v>
      </c>
      <c r="AO3562" s="61" t="s">
        <v>1608</v>
      </c>
      <c r="AP3562" s="61" t="s">
        <v>5037</v>
      </c>
      <c r="AQ3562" s="61" t="s">
        <v>1211</v>
      </c>
      <c r="AR3562" s="28">
        <v>1032083</v>
      </c>
      <c r="AS3562" s="28">
        <v>2730406</v>
      </c>
      <c r="AT3562" s="28">
        <v>2781412</v>
      </c>
      <c r="AU3562" s="62"/>
      <c r="DV3562" s="31" t="s">
        <v>2636</v>
      </c>
      <c r="DW3562" s="31" t="s">
        <v>2643</v>
      </c>
      <c r="DX3562" s="63"/>
      <c r="DY3562" s="63"/>
      <c r="DZ3562" s="63"/>
      <c r="EA3562" s="167"/>
      <c r="EB3562" s="60"/>
      <c r="EC3562" s="60"/>
      <c r="ED3562" s="60"/>
      <c r="EE3562" s="60"/>
      <c r="EF3562" s="60"/>
      <c r="EG3562" s="60"/>
      <c r="EH3562" s="60"/>
      <c r="EI3562" s="60"/>
      <c r="EJ3562" s="60"/>
      <c r="EK3562" s="60"/>
      <c r="EL3562" s="60"/>
      <c r="EM3562" s="60"/>
      <c r="EN3562" s="60"/>
      <c r="EO3562" s="60"/>
      <c r="EP3562" s="60"/>
      <c r="EQ3562" s="60"/>
      <c r="ER3562" s="60"/>
      <c r="ES3562" s="60"/>
      <c r="ET3562" s="60"/>
      <c r="EU3562" s="60"/>
      <c r="EV3562" s="60"/>
      <c r="EW3562" s="60"/>
      <c r="EX3562" s="60"/>
      <c r="EY3562" s="60"/>
      <c r="EZ3562" s="60"/>
      <c r="FA3562" s="60"/>
      <c r="FB3562" s="60"/>
    </row>
    <row r="3563" spans="22:158" x14ac:dyDescent="0.25">
      <c r="W3563" s="33"/>
      <c r="X3563" s="33"/>
      <c r="AH3563" s="38">
        <v>100</v>
      </c>
      <c r="AI3563" s="38">
        <v>140</v>
      </c>
      <c r="AJ3563" s="38">
        <v>10800</v>
      </c>
      <c r="AK3563" s="38">
        <v>42</v>
      </c>
      <c r="AL3563" s="38">
        <v>4200758</v>
      </c>
      <c r="AM3563" s="61" t="s">
        <v>1816</v>
      </c>
      <c r="AN3563" s="61" t="s">
        <v>1690</v>
      </c>
      <c r="AO3563" s="61" t="s">
        <v>5059</v>
      </c>
      <c r="AP3563" s="61" t="s">
        <v>5037</v>
      </c>
      <c r="AQ3563" s="61" t="s">
        <v>1211</v>
      </c>
      <c r="AR3563" s="28">
        <v>523837.8</v>
      </c>
      <c r="AS3563" s="28">
        <v>0</v>
      </c>
      <c r="AT3563" s="28">
        <v>0</v>
      </c>
      <c r="AU3563" s="62"/>
      <c r="DV3563" s="31" t="s">
        <v>2636</v>
      </c>
      <c r="DW3563" s="31" t="s">
        <v>2644</v>
      </c>
      <c r="DX3563" s="63"/>
      <c r="DY3563" s="63"/>
      <c r="DZ3563" s="63"/>
      <c r="EA3563" s="167"/>
      <c r="EB3563" s="60"/>
      <c r="EC3563" s="60"/>
      <c r="ED3563" s="60"/>
      <c r="EE3563" s="60"/>
      <c r="EF3563" s="60"/>
      <c r="EG3563" s="60"/>
      <c r="EH3563" s="60"/>
      <c r="EI3563" s="60"/>
      <c r="EJ3563" s="60"/>
      <c r="EK3563" s="60"/>
      <c r="EL3563" s="60"/>
      <c r="EM3563" s="60"/>
      <c r="EN3563" s="60"/>
      <c r="EO3563" s="60"/>
      <c r="EP3563" s="60"/>
      <c r="EQ3563" s="60"/>
      <c r="ER3563" s="60"/>
      <c r="ES3563" s="60"/>
      <c r="ET3563" s="60"/>
      <c r="EU3563" s="60"/>
      <c r="EV3563" s="60"/>
      <c r="EW3563" s="60"/>
      <c r="EX3563" s="60"/>
      <c r="EY3563" s="60"/>
      <c r="EZ3563" s="60"/>
      <c r="FA3563" s="60"/>
      <c r="FB3563" s="60"/>
    </row>
    <row r="3564" spans="22:158" x14ac:dyDescent="0.25">
      <c r="W3564" s="33"/>
      <c r="X3564" s="33"/>
      <c r="AH3564" s="38">
        <v>100</v>
      </c>
      <c r="AI3564" s="38">
        <v>140</v>
      </c>
      <c r="AJ3564" s="38">
        <v>10850</v>
      </c>
      <c r="AK3564" s="38">
        <v>42</v>
      </c>
      <c r="AL3564" s="38">
        <v>4200758</v>
      </c>
      <c r="AM3564" s="61" t="s">
        <v>1816</v>
      </c>
      <c r="AN3564" s="61" t="s">
        <v>1690</v>
      </c>
      <c r="AO3564" s="61" t="s">
        <v>5060</v>
      </c>
      <c r="AP3564" s="61" t="s">
        <v>5037</v>
      </c>
      <c r="AQ3564" s="61" t="s">
        <v>1211</v>
      </c>
      <c r="AR3564" s="28">
        <v>385.9</v>
      </c>
      <c r="AS3564" s="28">
        <v>0</v>
      </c>
      <c r="AT3564" s="28">
        <v>0</v>
      </c>
      <c r="AU3564" s="62"/>
      <c r="DV3564" s="31" t="s">
        <v>2636</v>
      </c>
      <c r="DW3564" s="31" t="s">
        <v>2644</v>
      </c>
      <c r="DX3564" s="63"/>
      <c r="DY3564" s="63"/>
      <c r="DZ3564" s="63"/>
      <c r="EA3564" s="167"/>
      <c r="EB3564" s="60"/>
      <c r="EC3564" s="60"/>
      <c r="ED3564" s="60"/>
      <c r="EE3564" s="60"/>
      <c r="EF3564" s="60"/>
      <c r="EG3564" s="60"/>
      <c r="EH3564" s="60"/>
      <c r="EI3564" s="60"/>
      <c r="EJ3564" s="60"/>
      <c r="EK3564" s="60"/>
      <c r="EL3564" s="60"/>
      <c r="EM3564" s="60"/>
      <c r="EN3564" s="60"/>
      <c r="EO3564" s="60"/>
      <c r="EP3564" s="60"/>
      <c r="EQ3564" s="60"/>
      <c r="ER3564" s="60"/>
      <c r="ES3564" s="60"/>
      <c r="ET3564" s="60"/>
      <c r="EU3564" s="60"/>
      <c r="EV3564" s="60"/>
      <c r="EW3564" s="60"/>
      <c r="EX3564" s="60"/>
      <c r="EY3564" s="60"/>
      <c r="EZ3564" s="60"/>
      <c r="FA3564" s="60"/>
      <c r="FB3564" s="60"/>
    </row>
    <row r="3565" spans="22:158" x14ac:dyDescent="0.25">
      <c r="W3565" s="33"/>
      <c r="X3565" s="33"/>
      <c r="AH3565" s="38">
        <v>100</v>
      </c>
      <c r="AI3565" s="38">
        <v>140</v>
      </c>
      <c r="AJ3565" s="38">
        <v>11400</v>
      </c>
      <c r="AK3565" s="38">
        <v>42</v>
      </c>
      <c r="AL3565" s="38">
        <v>4200758</v>
      </c>
      <c r="AM3565" s="61" t="s">
        <v>1816</v>
      </c>
      <c r="AN3565" s="61" t="s">
        <v>1690</v>
      </c>
      <c r="AO3565" s="61" t="s">
        <v>5071</v>
      </c>
      <c r="AP3565" s="61" t="s">
        <v>5037</v>
      </c>
      <c r="AQ3565" s="61" t="s">
        <v>1211</v>
      </c>
      <c r="AR3565" s="28">
        <v>0</v>
      </c>
      <c r="AS3565" s="28">
        <v>0</v>
      </c>
      <c r="AT3565" s="28">
        <v>144</v>
      </c>
      <c r="AU3565" s="62"/>
      <c r="DV3565" s="31" t="s">
        <v>2636</v>
      </c>
      <c r="DW3565" s="31" t="s">
        <v>2644</v>
      </c>
      <c r="DX3565" s="63"/>
      <c r="DY3565" s="63"/>
      <c r="DZ3565" s="63"/>
      <c r="EA3565" s="167"/>
      <c r="EB3565" s="60"/>
      <c r="EC3565" s="60"/>
      <c r="ED3565" s="60"/>
      <c r="EE3565" s="60"/>
      <c r="EF3565" s="60"/>
      <c r="EG3565" s="60"/>
      <c r="EH3565" s="60"/>
      <c r="EI3565" s="60"/>
      <c r="EJ3565" s="60"/>
      <c r="EK3565" s="60"/>
      <c r="EL3565" s="60"/>
      <c r="EM3565" s="60"/>
      <c r="EN3565" s="60"/>
      <c r="EO3565" s="60"/>
      <c r="EP3565" s="60"/>
      <c r="EQ3565" s="60"/>
      <c r="ER3565" s="60"/>
      <c r="ES3565" s="60"/>
      <c r="ET3565" s="60"/>
      <c r="EU3565" s="60"/>
      <c r="EV3565" s="60"/>
      <c r="EW3565" s="60"/>
      <c r="EX3565" s="60"/>
      <c r="EY3565" s="60"/>
      <c r="EZ3565" s="60"/>
      <c r="FA3565" s="60"/>
      <c r="FB3565" s="60"/>
    </row>
    <row r="3566" spans="22:158" x14ac:dyDescent="0.25">
      <c r="W3566" s="33"/>
      <c r="X3566" s="33"/>
      <c r="AH3566" s="38">
        <v>100</v>
      </c>
      <c r="AI3566" s="38">
        <v>140</v>
      </c>
      <c r="AJ3566" s="38">
        <v>12350</v>
      </c>
      <c r="AK3566" s="38">
        <v>42</v>
      </c>
      <c r="AL3566" s="38">
        <v>4200758</v>
      </c>
      <c r="AM3566" s="61" t="s">
        <v>1816</v>
      </c>
      <c r="AN3566" s="61" t="s">
        <v>1690</v>
      </c>
      <c r="AO3566" s="61" t="s">
        <v>5091</v>
      </c>
      <c r="AP3566" s="61" t="s">
        <v>5037</v>
      </c>
      <c r="AQ3566" s="61" t="s">
        <v>1211</v>
      </c>
      <c r="AR3566" s="28">
        <v>0</v>
      </c>
      <c r="AS3566" s="28">
        <v>0</v>
      </c>
      <c r="AT3566" s="28">
        <v>90</v>
      </c>
      <c r="AU3566" s="62"/>
      <c r="DV3566" s="31" t="s">
        <v>2636</v>
      </c>
      <c r="DW3566" s="31" t="s">
        <v>2644</v>
      </c>
      <c r="DX3566" s="63"/>
      <c r="DY3566" s="63"/>
      <c r="DZ3566" s="63"/>
      <c r="EA3566" s="167"/>
      <c r="EB3566" s="60"/>
      <c r="EC3566" s="60"/>
      <c r="ED3566" s="60"/>
      <c r="EE3566" s="60"/>
      <c r="EF3566" s="60"/>
      <c r="EG3566" s="60"/>
      <c r="EH3566" s="60"/>
      <c r="EI3566" s="60"/>
      <c r="EJ3566" s="60"/>
      <c r="EK3566" s="60"/>
      <c r="EL3566" s="60"/>
      <c r="EM3566" s="60"/>
      <c r="EN3566" s="60"/>
      <c r="EO3566" s="60"/>
      <c r="EP3566" s="60"/>
      <c r="EQ3566" s="60"/>
      <c r="ER3566" s="60"/>
      <c r="ES3566" s="60"/>
      <c r="ET3566" s="60"/>
      <c r="EU3566" s="60"/>
      <c r="EV3566" s="60"/>
      <c r="EW3566" s="60"/>
      <c r="EX3566" s="60"/>
      <c r="EY3566" s="60"/>
      <c r="EZ3566" s="60"/>
      <c r="FA3566" s="60"/>
      <c r="FB3566" s="60"/>
    </row>
    <row r="3567" spans="22:158" x14ac:dyDescent="0.25">
      <c r="W3567" s="33"/>
      <c r="X3567" s="33"/>
      <c r="AH3567" s="38">
        <v>100</v>
      </c>
      <c r="AI3567" s="38">
        <v>140</v>
      </c>
      <c r="AJ3567" s="38">
        <v>12900</v>
      </c>
      <c r="AK3567" s="38">
        <v>42</v>
      </c>
      <c r="AL3567" s="38">
        <v>4200758</v>
      </c>
      <c r="AM3567" s="61" t="s">
        <v>1816</v>
      </c>
      <c r="AN3567" s="61" t="s">
        <v>1690</v>
      </c>
      <c r="AO3567" s="61" t="s">
        <v>5099</v>
      </c>
      <c r="AP3567" s="61" t="s">
        <v>5037</v>
      </c>
      <c r="AQ3567" s="61" t="s">
        <v>1211</v>
      </c>
      <c r="AR3567" s="28">
        <v>1208259.6000000001</v>
      </c>
      <c r="AS3567" s="28">
        <v>2050</v>
      </c>
      <c r="AT3567" s="28">
        <v>34639</v>
      </c>
      <c r="AU3567" s="62"/>
      <c r="DV3567" s="31" t="s">
        <v>2636</v>
      </c>
      <c r="DW3567" s="31" t="s">
        <v>2644</v>
      </c>
      <c r="DX3567" s="63"/>
      <c r="DY3567" s="63"/>
      <c r="DZ3567" s="63"/>
      <c r="EA3567" s="167"/>
      <c r="EB3567" s="60"/>
      <c r="EC3567" s="60"/>
      <c r="ED3567" s="60"/>
      <c r="EE3567" s="60"/>
      <c r="EF3567" s="60"/>
      <c r="EG3567" s="60"/>
      <c r="EH3567" s="60"/>
      <c r="EI3567" s="60"/>
      <c r="EJ3567" s="60"/>
      <c r="EK3567" s="60"/>
      <c r="EL3567" s="60"/>
      <c r="EM3567" s="60"/>
      <c r="EN3567" s="60"/>
      <c r="EO3567" s="60"/>
      <c r="EP3567" s="60"/>
      <c r="EQ3567" s="60"/>
      <c r="ER3567" s="60"/>
      <c r="ES3567" s="60"/>
      <c r="ET3567" s="60"/>
      <c r="EU3567" s="60"/>
      <c r="EV3567" s="60"/>
      <c r="EW3567" s="60"/>
      <c r="EX3567" s="60"/>
      <c r="EY3567" s="60"/>
      <c r="EZ3567" s="60"/>
      <c r="FA3567" s="60"/>
      <c r="FB3567" s="60"/>
    </row>
    <row r="3568" spans="22:158" x14ac:dyDescent="0.25">
      <c r="W3568" s="33"/>
      <c r="X3568" s="33"/>
      <c r="AH3568" s="38">
        <v>100</v>
      </c>
      <c r="AI3568" s="38">
        <v>140</v>
      </c>
      <c r="AJ3568" s="38">
        <v>14600</v>
      </c>
      <c r="AK3568" s="38">
        <v>42</v>
      </c>
      <c r="AL3568" s="38">
        <v>4200758</v>
      </c>
      <c r="AM3568" s="61" t="s">
        <v>1816</v>
      </c>
      <c r="AN3568" s="61" t="s">
        <v>1690</v>
      </c>
      <c r="AO3568" s="61" t="s">
        <v>1580</v>
      </c>
      <c r="AP3568" s="61" t="s">
        <v>5037</v>
      </c>
      <c r="AQ3568" s="61" t="s">
        <v>1211</v>
      </c>
      <c r="AR3568" s="28">
        <v>79.599999999999994</v>
      </c>
      <c r="AS3568" s="28">
        <v>95988</v>
      </c>
      <c r="AT3568" s="28">
        <v>1718</v>
      </c>
      <c r="AU3568" s="62"/>
      <c r="DV3568" s="31" t="s">
        <v>2636</v>
      </c>
      <c r="DW3568" s="31" t="s">
        <v>2644</v>
      </c>
      <c r="DX3568" s="63"/>
      <c r="DY3568" s="63"/>
      <c r="DZ3568" s="63"/>
      <c r="EA3568" s="167"/>
      <c r="EB3568" s="60"/>
      <c r="EC3568" s="60"/>
      <c r="ED3568" s="60"/>
      <c r="EE3568" s="60"/>
      <c r="EF3568" s="60"/>
      <c r="EG3568" s="60"/>
      <c r="EH3568" s="60"/>
      <c r="EI3568" s="60"/>
      <c r="EJ3568" s="60"/>
      <c r="EK3568" s="60"/>
      <c r="EL3568" s="60"/>
      <c r="EM3568" s="60"/>
      <c r="EN3568" s="60"/>
      <c r="EO3568" s="60"/>
      <c r="EP3568" s="60"/>
      <c r="EQ3568" s="60"/>
      <c r="ER3568" s="60"/>
      <c r="ES3568" s="60"/>
      <c r="ET3568" s="60"/>
      <c r="EU3568" s="60"/>
      <c r="EV3568" s="60"/>
      <c r="EW3568" s="60"/>
      <c r="EX3568" s="60"/>
      <c r="EY3568" s="60"/>
      <c r="EZ3568" s="60"/>
      <c r="FA3568" s="60"/>
      <c r="FB3568" s="60"/>
    </row>
    <row r="3569" spans="22:158" x14ac:dyDescent="0.25">
      <c r="W3569" s="33"/>
      <c r="X3569" s="33"/>
      <c r="AH3569" s="38">
        <v>100</v>
      </c>
      <c r="AI3569" s="38">
        <v>145</v>
      </c>
      <c r="AJ3569" s="38">
        <v>10550</v>
      </c>
      <c r="AK3569" s="38">
        <v>42</v>
      </c>
      <c r="AL3569" s="38">
        <v>4200758</v>
      </c>
      <c r="AM3569" s="61" t="s">
        <v>1816</v>
      </c>
      <c r="AN3569" s="61" t="s">
        <v>1691</v>
      </c>
      <c r="AO3569" s="61" t="s">
        <v>5054</v>
      </c>
      <c r="AP3569" s="61" t="s">
        <v>5037</v>
      </c>
      <c r="AQ3569" s="61" t="s">
        <v>1211</v>
      </c>
      <c r="AR3569" s="28">
        <v>0</v>
      </c>
      <c r="AS3569" s="28">
        <v>26</v>
      </c>
      <c r="AT3569" s="28">
        <v>0</v>
      </c>
      <c r="AU3569" s="62"/>
      <c r="DV3569" s="31" t="s">
        <v>2636</v>
      </c>
      <c r="DW3569" s="31" t="s">
        <v>2645</v>
      </c>
      <c r="DX3569" s="63"/>
      <c r="DY3569" s="63"/>
      <c r="DZ3569" s="63"/>
      <c r="EA3569" s="167"/>
      <c r="EB3569" s="60"/>
      <c r="EC3569" s="60"/>
      <c r="ED3569" s="60"/>
      <c r="EE3569" s="60"/>
      <c r="EF3569" s="60"/>
      <c r="EG3569" s="60"/>
      <c r="EH3569" s="60"/>
      <c r="EI3569" s="60"/>
      <c r="EJ3569" s="60"/>
      <c r="EK3569" s="60"/>
      <c r="EL3569" s="60"/>
      <c r="EM3569" s="60"/>
      <c r="EN3569" s="60"/>
      <c r="EO3569" s="60"/>
      <c r="EP3569" s="60"/>
      <c r="EQ3569" s="60"/>
      <c r="ER3569" s="60"/>
      <c r="ES3569" s="60"/>
      <c r="ET3569" s="60"/>
      <c r="EU3569" s="60"/>
      <c r="EV3569" s="60"/>
      <c r="EW3569" s="60"/>
      <c r="EX3569" s="60"/>
      <c r="EY3569" s="60"/>
      <c r="EZ3569" s="60"/>
      <c r="FA3569" s="60"/>
      <c r="FB3569" s="60"/>
    </row>
    <row r="3570" spans="22:158" x14ac:dyDescent="0.25">
      <c r="V3570" s="1"/>
      <c r="W3570" s="33"/>
      <c r="X3570" s="33"/>
      <c r="AH3570" s="38">
        <v>100</v>
      </c>
      <c r="AI3570" s="38">
        <v>145</v>
      </c>
      <c r="AJ3570" s="38">
        <v>12050</v>
      </c>
      <c r="AK3570" s="38">
        <v>42</v>
      </c>
      <c r="AL3570" s="38">
        <v>4200758</v>
      </c>
      <c r="AM3570" s="61" t="s">
        <v>1816</v>
      </c>
      <c r="AN3570" s="61" t="s">
        <v>1691</v>
      </c>
      <c r="AO3570" s="61" t="s">
        <v>5085</v>
      </c>
      <c r="AP3570" s="61" t="s">
        <v>5037</v>
      </c>
      <c r="AQ3570" s="61" t="s">
        <v>1211</v>
      </c>
      <c r="AR3570" s="28">
        <v>84798</v>
      </c>
      <c r="AS3570" s="28">
        <v>0</v>
      </c>
      <c r="AT3570" s="28">
        <v>0</v>
      </c>
      <c r="AU3570" s="62"/>
      <c r="DV3570" s="31" t="s">
        <v>2636</v>
      </c>
      <c r="DW3570" s="31" t="s">
        <v>2645</v>
      </c>
      <c r="DX3570" s="63"/>
      <c r="DY3570" s="63"/>
      <c r="DZ3570" s="63"/>
      <c r="EA3570" s="167"/>
      <c r="EB3570" s="60"/>
      <c r="EC3570" s="60"/>
      <c r="ED3570" s="60"/>
      <c r="EE3570" s="60"/>
      <c r="EF3570" s="60"/>
      <c r="EG3570" s="60"/>
      <c r="EH3570" s="60"/>
      <c r="EI3570" s="60"/>
      <c r="EJ3570" s="60"/>
      <c r="EK3570" s="60"/>
      <c r="EL3570" s="60"/>
      <c r="EM3570" s="60"/>
      <c r="EN3570" s="60"/>
      <c r="EO3570" s="60"/>
      <c r="EP3570" s="60"/>
      <c r="EQ3570" s="60"/>
      <c r="ER3570" s="60"/>
      <c r="ES3570" s="60"/>
      <c r="ET3570" s="60"/>
      <c r="EU3570" s="60"/>
      <c r="EV3570" s="60"/>
      <c r="EW3570" s="60"/>
      <c r="EX3570" s="60"/>
      <c r="EY3570" s="60"/>
      <c r="EZ3570" s="60"/>
      <c r="FA3570" s="60"/>
      <c r="FB3570" s="60"/>
    </row>
    <row r="3571" spans="22:158" x14ac:dyDescent="0.25">
      <c r="W3571" s="33"/>
      <c r="X3571" s="33"/>
      <c r="AH3571" s="38">
        <v>100</v>
      </c>
      <c r="AI3571" s="38">
        <v>145</v>
      </c>
      <c r="AJ3571" s="38">
        <v>12750</v>
      </c>
      <c r="AK3571" s="38">
        <v>42</v>
      </c>
      <c r="AL3571" s="38">
        <v>4200758</v>
      </c>
      <c r="AM3571" s="61" t="s">
        <v>1816</v>
      </c>
      <c r="AN3571" s="61" t="s">
        <v>1691</v>
      </c>
      <c r="AO3571" s="61" t="s">
        <v>5097</v>
      </c>
      <c r="AP3571" s="61" t="s">
        <v>5037</v>
      </c>
      <c r="AQ3571" s="61" t="s">
        <v>1211</v>
      </c>
      <c r="AR3571" s="28">
        <v>11852.8</v>
      </c>
      <c r="AS3571" s="28">
        <v>20887</v>
      </c>
      <c r="AT3571" s="28">
        <v>1614</v>
      </c>
      <c r="AU3571" s="62"/>
      <c r="DV3571" s="31" t="s">
        <v>2636</v>
      </c>
      <c r="DW3571" s="31" t="s">
        <v>2645</v>
      </c>
      <c r="DX3571" s="63"/>
      <c r="DY3571" s="63"/>
      <c r="DZ3571" s="63"/>
      <c r="EA3571" s="167"/>
      <c r="EB3571" s="60"/>
      <c r="EC3571" s="60"/>
      <c r="ED3571" s="60"/>
      <c r="EE3571" s="60"/>
      <c r="EF3571" s="60"/>
      <c r="EG3571" s="60"/>
      <c r="EH3571" s="60"/>
      <c r="EI3571" s="60"/>
      <c r="EJ3571" s="60"/>
      <c r="EK3571" s="60"/>
      <c r="EL3571" s="60"/>
      <c r="EM3571" s="60"/>
      <c r="EN3571" s="60"/>
      <c r="EO3571" s="60"/>
      <c r="EP3571" s="60"/>
      <c r="EQ3571" s="60"/>
      <c r="ER3571" s="60"/>
      <c r="ES3571" s="60"/>
      <c r="ET3571" s="60"/>
      <c r="EU3571" s="60"/>
      <c r="EV3571" s="60"/>
      <c r="EW3571" s="60"/>
      <c r="EX3571" s="60"/>
      <c r="EY3571" s="60"/>
      <c r="EZ3571" s="60"/>
      <c r="FA3571" s="60"/>
      <c r="FB3571" s="60"/>
    </row>
    <row r="3572" spans="22:158" x14ac:dyDescent="0.25">
      <c r="W3572" s="33"/>
      <c r="X3572" s="33"/>
      <c r="AH3572" s="38">
        <v>100</v>
      </c>
      <c r="AI3572" s="38">
        <v>145</v>
      </c>
      <c r="AJ3572" s="38">
        <v>16180</v>
      </c>
      <c r="AK3572" s="38">
        <v>42</v>
      </c>
      <c r="AL3572" s="38">
        <v>4200758</v>
      </c>
      <c r="AM3572" s="61" t="s">
        <v>1816</v>
      </c>
      <c r="AN3572" s="61" t="s">
        <v>1691</v>
      </c>
      <c r="AO3572" s="61" t="s">
        <v>1614</v>
      </c>
      <c r="AP3572" s="61" t="s">
        <v>5037</v>
      </c>
      <c r="AQ3572" s="61" t="s">
        <v>1211</v>
      </c>
      <c r="AR3572" s="28">
        <v>45</v>
      </c>
      <c r="AS3572" s="28">
        <v>0</v>
      </c>
      <c r="AT3572" s="28">
        <v>0</v>
      </c>
      <c r="AU3572" s="62"/>
      <c r="DV3572" s="31" t="s">
        <v>2636</v>
      </c>
      <c r="DW3572" s="31" t="s">
        <v>2645</v>
      </c>
      <c r="DX3572" s="63"/>
      <c r="DY3572" s="63"/>
      <c r="DZ3572" s="63"/>
      <c r="EA3572" s="167"/>
      <c r="EB3572" s="60"/>
      <c r="EC3572" s="60"/>
      <c r="ED3572" s="60"/>
      <c r="EE3572" s="60"/>
      <c r="EF3572" s="60"/>
      <c r="EG3572" s="60"/>
      <c r="EH3572" s="60"/>
      <c r="EI3572" s="60"/>
      <c r="EJ3572" s="60"/>
      <c r="EK3572" s="60"/>
      <c r="EL3572" s="60"/>
      <c r="EM3572" s="60"/>
      <c r="EN3572" s="60"/>
      <c r="EO3572" s="60"/>
      <c r="EP3572" s="60"/>
      <c r="EQ3572" s="60"/>
      <c r="ER3572" s="60"/>
      <c r="ES3572" s="60"/>
      <c r="ET3572" s="60"/>
      <c r="EU3572" s="60"/>
      <c r="EV3572" s="60"/>
      <c r="EW3572" s="60"/>
      <c r="EX3572" s="60"/>
      <c r="EY3572" s="60"/>
      <c r="EZ3572" s="60"/>
      <c r="FA3572" s="60"/>
      <c r="FB3572" s="60"/>
    </row>
    <row r="3573" spans="22:158" x14ac:dyDescent="0.25">
      <c r="W3573" s="33"/>
      <c r="X3573" s="33"/>
      <c r="AH3573" s="38">
        <v>100</v>
      </c>
      <c r="AI3573" s="38">
        <v>145</v>
      </c>
      <c r="AJ3573" s="38">
        <v>18750</v>
      </c>
      <c r="AK3573" s="38">
        <v>42</v>
      </c>
      <c r="AL3573" s="38">
        <v>4200758</v>
      </c>
      <c r="AM3573" s="61" t="s">
        <v>1816</v>
      </c>
      <c r="AN3573" s="61" t="s">
        <v>1691</v>
      </c>
      <c r="AO3573" s="61" t="s">
        <v>1672</v>
      </c>
      <c r="AP3573" s="61" t="s">
        <v>5037</v>
      </c>
      <c r="AQ3573" s="61" t="s">
        <v>1211</v>
      </c>
      <c r="AR3573" s="28">
        <v>27.5</v>
      </c>
      <c r="AS3573" s="28">
        <v>0</v>
      </c>
      <c r="AT3573" s="28">
        <v>0</v>
      </c>
      <c r="AU3573" s="62"/>
      <c r="DV3573" s="31" t="s">
        <v>2636</v>
      </c>
      <c r="DW3573" s="31" t="s">
        <v>2645</v>
      </c>
      <c r="DX3573" s="63"/>
      <c r="DY3573" s="63"/>
      <c r="DZ3573" s="63"/>
      <c r="EA3573" s="167"/>
      <c r="EB3573" s="60"/>
      <c r="EC3573" s="60"/>
      <c r="ED3573" s="60"/>
      <c r="EE3573" s="60"/>
      <c r="EF3573" s="60"/>
      <c r="EG3573" s="60"/>
      <c r="EH3573" s="60"/>
      <c r="EI3573" s="60"/>
      <c r="EJ3573" s="60"/>
      <c r="EK3573" s="60"/>
      <c r="EL3573" s="60"/>
      <c r="EM3573" s="60"/>
      <c r="EN3573" s="60"/>
      <c r="EO3573" s="60"/>
      <c r="EP3573" s="60"/>
      <c r="EQ3573" s="60"/>
      <c r="ER3573" s="60"/>
      <c r="ES3573" s="60"/>
      <c r="ET3573" s="60"/>
      <c r="EU3573" s="60"/>
      <c r="EV3573" s="60"/>
      <c r="EW3573" s="60"/>
      <c r="EX3573" s="60"/>
      <c r="EY3573" s="60"/>
      <c r="EZ3573" s="60"/>
      <c r="FA3573" s="60"/>
      <c r="FB3573" s="60"/>
    </row>
    <row r="3574" spans="22:158" x14ac:dyDescent="0.25">
      <c r="V3574" s="1"/>
      <c r="W3574" s="33"/>
      <c r="X3574" s="33"/>
      <c r="AH3574" s="38">
        <v>100</v>
      </c>
      <c r="AI3574" s="38">
        <v>150</v>
      </c>
      <c r="AJ3574" s="38">
        <v>11600</v>
      </c>
      <c r="AK3574" s="38">
        <v>42</v>
      </c>
      <c r="AL3574" s="38">
        <v>4200758</v>
      </c>
      <c r="AM3574" s="61" t="s">
        <v>1816</v>
      </c>
      <c r="AN3574" s="61" t="s">
        <v>1695</v>
      </c>
      <c r="AO3574" s="61" t="s">
        <v>5076</v>
      </c>
      <c r="AP3574" s="61" t="s">
        <v>5037</v>
      </c>
      <c r="AQ3574" s="61" t="s">
        <v>1211</v>
      </c>
      <c r="AR3574" s="28">
        <v>8256717.0999999996</v>
      </c>
      <c r="AS3574" s="28">
        <v>6788534</v>
      </c>
      <c r="AT3574" s="28">
        <v>9054019</v>
      </c>
      <c r="AU3574" s="62"/>
      <c r="DV3574" s="31" t="s">
        <v>2636</v>
      </c>
      <c r="DW3574" s="31" t="s">
        <v>2646</v>
      </c>
      <c r="DX3574" s="63"/>
      <c r="DY3574" s="63"/>
      <c r="DZ3574" s="63"/>
      <c r="EA3574" s="167"/>
      <c r="EB3574" s="60"/>
      <c r="EC3574" s="60"/>
      <c r="ED3574" s="60"/>
      <c r="EE3574" s="60"/>
      <c r="EF3574" s="60"/>
      <c r="EG3574" s="60"/>
      <c r="EH3574" s="60"/>
      <c r="EI3574" s="60"/>
      <c r="EJ3574" s="60"/>
      <c r="EK3574" s="60"/>
      <c r="EL3574" s="60"/>
      <c r="EM3574" s="60"/>
      <c r="EN3574" s="60"/>
      <c r="EO3574" s="60"/>
      <c r="EP3574" s="60"/>
      <c r="EQ3574" s="60"/>
      <c r="ER3574" s="60"/>
      <c r="ES3574" s="60"/>
      <c r="ET3574" s="60"/>
      <c r="EU3574" s="60"/>
      <c r="EV3574" s="60"/>
      <c r="EW3574" s="60"/>
      <c r="EX3574" s="60"/>
      <c r="EY3574" s="60"/>
      <c r="EZ3574" s="60"/>
      <c r="FA3574" s="60"/>
      <c r="FB3574" s="60"/>
    </row>
    <row r="3575" spans="22:158" x14ac:dyDescent="0.25">
      <c r="W3575" s="33"/>
      <c r="X3575" s="33"/>
      <c r="AH3575" s="38">
        <v>100</v>
      </c>
      <c r="AI3575" s="38">
        <v>150</v>
      </c>
      <c r="AJ3575" s="38">
        <v>12000</v>
      </c>
      <c r="AK3575" s="38">
        <v>42</v>
      </c>
      <c r="AL3575" s="38">
        <v>4200758</v>
      </c>
      <c r="AM3575" s="61" t="s">
        <v>1816</v>
      </c>
      <c r="AN3575" s="61" t="s">
        <v>1695</v>
      </c>
      <c r="AO3575" s="61" t="s">
        <v>5084</v>
      </c>
      <c r="AP3575" s="61" t="s">
        <v>5037</v>
      </c>
      <c r="AQ3575" s="61" t="s">
        <v>1211</v>
      </c>
      <c r="AR3575" s="28">
        <v>91.5</v>
      </c>
      <c r="AS3575" s="28">
        <v>0</v>
      </c>
      <c r="AT3575" s="28">
        <v>0</v>
      </c>
      <c r="AU3575" s="62"/>
      <c r="DV3575" s="31" t="s">
        <v>2636</v>
      </c>
      <c r="DW3575" s="31" t="s">
        <v>2646</v>
      </c>
      <c r="DX3575" s="63"/>
      <c r="DY3575" s="63"/>
      <c r="DZ3575" s="63"/>
      <c r="EA3575" s="167"/>
      <c r="EB3575" s="60"/>
      <c r="EC3575" s="60"/>
      <c r="ED3575" s="60"/>
      <c r="EE3575" s="60"/>
      <c r="EF3575" s="60"/>
      <c r="EG3575" s="60"/>
      <c r="EH3575" s="60"/>
      <c r="EI3575" s="60"/>
      <c r="EJ3575" s="60"/>
      <c r="EK3575" s="60"/>
      <c r="EL3575" s="60"/>
      <c r="EM3575" s="60"/>
      <c r="EN3575" s="60"/>
      <c r="EO3575" s="60"/>
      <c r="EP3575" s="60"/>
      <c r="EQ3575" s="60"/>
      <c r="ER3575" s="60"/>
      <c r="ES3575" s="60"/>
      <c r="ET3575" s="60"/>
      <c r="EU3575" s="60"/>
      <c r="EV3575" s="60"/>
      <c r="EW3575" s="60"/>
      <c r="EX3575" s="60"/>
      <c r="EY3575" s="60"/>
      <c r="EZ3575" s="60"/>
      <c r="FA3575" s="60"/>
      <c r="FB3575" s="60"/>
    </row>
    <row r="3576" spans="22:158" x14ac:dyDescent="0.25">
      <c r="W3576" s="33"/>
      <c r="X3576" s="33"/>
      <c r="AH3576" s="38">
        <v>100</v>
      </c>
      <c r="AI3576" s="38">
        <v>150</v>
      </c>
      <c r="AJ3576" s="38">
        <v>13450</v>
      </c>
      <c r="AK3576" s="38">
        <v>42</v>
      </c>
      <c r="AL3576" s="38">
        <v>4200758</v>
      </c>
      <c r="AM3576" s="61" t="s">
        <v>1816</v>
      </c>
      <c r="AN3576" s="61" t="s">
        <v>1695</v>
      </c>
      <c r="AO3576" s="61" t="s">
        <v>5112</v>
      </c>
      <c r="AP3576" s="61" t="s">
        <v>5037</v>
      </c>
      <c r="AQ3576" s="61" t="s">
        <v>1211</v>
      </c>
      <c r="AR3576" s="28">
        <v>29096282.5</v>
      </c>
      <c r="AS3576" s="28">
        <v>36545275</v>
      </c>
      <c r="AT3576" s="28">
        <v>42498629</v>
      </c>
      <c r="AU3576" s="62"/>
      <c r="DV3576" s="31" t="s">
        <v>2636</v>
      </c>
      <c r="DW3576" s="31" t="s">
        <v>2646</v>
      </c>
      <c r="DX3576" s="63"/>
      <c r="DY3576" s="63"/>
      <c r="DZ3576" s="63"/>
      <c r="EA3576" s="167"/>
      <c r="EB3576" s="60"/>
      <c r="EC3576" s="60"/>
      <c r="ED3576" s="60"/>
      <c r="EE3576" s="60"/>
      <c r="EF3576" s="60"/>
      <c r="EG3576" s="60"/>
      <c r="EH3576" s="60"/>
      <c r="EI3576" s="60"/>
      <c r="EJ3576" s="60"/>
      <c r="EK3576" s="60"/>
      <c r="EL3576" s="60"/>
      <c r="EM3576" s="60"/>
      <c r="EN3576" s="60"/>
      <c r="EO3576" s="60"/>
      <c r="EP3576" s="60"/>
      <c r="EQ3576" s="60"/>
      <c r="ER3576" s="60"/>
      <c r="ES3576" s="60"/>
      <c r="ET3576" s="60"/>
      <c r="EU3576" s="60"/>
      <c r="EV3576" s="60"/>
      <c r="EW3576" s="60"/>
      <c r="EX3576" s="60"/>
      <c r="EY3576" s="60"/>
      <c r="EZ3576" s="60"/>
      <c r="FA3576" s="60"/>
      <c r="FB3576" s="60"/>
    </row>
    <row r="3577" spans="22:158" x14ac:dyDescent="0.25">
      <c r="V3577" s="1"/>
      <c r="W3577" s="33"/>
      <c r="X3577" s="33"/>
      <c r="AH3577" s="38">
        <v>100</v>
      </c>
      <c r="AI3577" s="38">
        <v>150</v>
      </c>
      <c r="AJ3577" s="38">
        <v>14750</v>
      </c>
      <c r="AK3577" s="38">
        <v>42</v>
      </c>
      <c r="AL3577" s="38">
        <v>4200758</v>
      </c>
      <c r="AM3577" s="61" t="s">
        <v>1816</v>
      </c>
      <c r="AN3577" s="61" t="s">
        <v>1695</v>
      </c>
      <c r="AO3577" s="61" t="s">
        <v>1583</v>
      </c>
      <c r="AP3577" s="61" t="s">
        <v>5037</v>
      </c>
      <c r="AQ3577" s="61" t="s">
        <v>1211</v>
      </c>
      <c r="AR3577" s="28">
        <v>26455774.399999999</v>
      </c>
      <c r="AS3577" s="28">
        <v>23260771</v>
      </c>
      <c r="AT3577" s="28">
        <v>21435300</v>
      </c>
      <c r="AU3577" s="62"/>
      <c r="DV3577" s="31" t="s">
        <v>2636</v>
      </c>
      <c r="DW3577" s="31" t="s">
        <v>2646</v>
      </c>
      <c r="DX3577" s="63"/>
      <c r="DY3577" s="63"/>
      <c r="DZ3577" s="63"/>
      <c r="EA3577" s="167"/>
      <c r="EB3577" s="60"/>
      <c r="EC3577" s="60"/>
      <c r="ED3577" s="60"/>
      <c r="EE3577" s="60"/>
      <c r="EF3577" s="60"/>
      <c r="EG3577" s="60"/>
      <c r="EH3577" s="60"/>
      <c r="EI3577" s="60"/>
      <c r="EJ3577" s="60"/>
      <c r="EK3577" s="60"/>
      <c r="EL3577" s="60"/>
      <c r="EM3577" s="60"/>
      <c r="EN3577" s="60"/>
      <c r="EO3577" s="60"/>
      <c r="EP3577" s="60"/>
      <c r="EQ3577" s="60"/>
      <c r="ER3577" s="60"/>
      <c r="ES3577" s="60"/>
      <c r="ET3577" s="60"/>
      <c r="EU3577" s="60"/>
      <c r="EV3577" s="60"/>
      <c r="EW3577" s="60"/>
      <c r="EX3577" s="60"/>
      <c r="EY3577" s="60"/>
      <c r="EZ3577" s="60"/>
      <c r="FA3577" s="60"/>
      <c r="FB3577" s="60"/>
    </row>
    <row r="3578" spans="22:158" x14ac:dyDescent="0.25">
      <c r="W3578" s="33"/>
      <c r="X3578" s="33"/>
      <c r="AH3578" s="38">
        <v>100</v>
      </c>
      <c r="AI3578" s="38">
        <v>150</v>
      </c>
      <c r="AJ3578" s="38">
        <v>15550</v>
      </c>
      <c r="AK3578" s="38">
        <v>42</v>
      </c>
      <c r="AL3578" s="38">
        <v>4200758</v>
      </c>
      <c r="AM3578" s="61" t="s">
        <v>1816</v>
      </c>
      <c r="AN3578" s="61" t="s">
        <v>1695</v>
      </c>
      <c r="AO3578" s="61" t="s">
        <v>1602</v>
      </c>
      <c r="AP3578" s="61" t="s">
        <v>5037</v>
      </c>
      <c r="AQ3578" s="61" t="s">
        <v>1211</v>
      </c>
      <c r="AR3578" s="28">
        <v>0</v>
      </c>
      <c r="AS3578" s="28">
        <v>2042359</v>
      </c>
      <c r="AT3578" s="28">
        <v>2153476</v>
      </c>
      <c r="AU3578" s="62"/>
      <c r="DV3578" s="31" t="s">
        <v>2636</v>
      </c>
      <c r="DW3578" s="31" t="s">
        <v>2646</v>
      </c>
      <c r="DX3578" s="63"/>
      <c r="DY3578" s="63"/>
      <c r="DZ3578" s="63"/>
      <c r="EA3578" s="167"/>
      <c r="EB3578" s="60"/>
      <c r="EC3578" s="60"/>
      <c r="ED3578" s="60"/>
      <c r="EE3578" s="60"/>
      <c r="EF3578" s="60"/>
      <c r="EG3578" s="60"/>
      <c r="EH3578" s="60"/>
      <c r="EI3578" s="60"/>
      <c r="EJ3578" s="60"/>
      <c r="EK3578" s="60"/>
      <c r="EL3578" s="60"/>
      <c r="EM3578" s="60"/>
      <c r="EN3578" s="60"/>
      <c r="EO3578" s="60"/>
      <c r="EP3578" s="60"/>
      <c r="EQ3578" s="60"/>
      <c r="ER3578" s="60"/>
      <c r="ES3578" s="60"/>
      <c r="ET3578" s="60"/>
      <c r="EU3578" s="60"/>
      <c r="EV3578" s="60"/>
      <c r="EW3578" s="60"/>
      <c r="EX3578" s="60"/>
      <c r="EY3578" s="60"/>
      <c r="EZ3578" s="60"/>
      <c r="FA3578" s="60"/>
      <c r="FB3578" s="60"/>
    </row>
    <row r="3579" spans="22:158" x14ac:dyDescent="0.25">
      <c r="V3579" s="1"/>
      <c r="W3579" s="33"/>
      <c r="X3579" s="33"/>
      <c r="AH3579" s="38">
        <v>100</v>
      </c>
      <c r="AI3579" s="38">
        <v>150</v>
      </c>
      <c r="AJ3579" s="38">
        <v>15800</v>
      </c>
      <c r="AK3579" s="38">
        <v>42</v>
      </c>
      <c r="AL3579" s="38">
        <v>4200758</v>
      </c>
      <c r="AM3579" s="61" t="s">
        <v>1816</v>
      </c>
      <c r="AN3579" s="61" t="s">
        <v>1695</v>
      </c>
      <c r="AO3579" s="61" t="s">
        <v>1607</v>
      </c>
      <c r="AP3579" s="61" t="s">
        <v>5037</v>
      </c>
      <c r="AQ3579" s="61" t="s">
        <v>1211</v>
      </c>
      <c r="AR3579" s="28">
        <v>351811.4</v>
      </c>
      <c r="AS3579" s="28">
        <v>585782</v>
      </c>
      <c r="AT3579" s="28">
        <v>1030483</v>
      </c>
      <c r="AU3579" s="62"/>
      <c r="DV3579" s="31" t="s">
        <v>2636</v>
      </c>
      <c r="DW3579" s="31" t="s">
        <v>2646</v>
      </c>
      <c r="DX3579" s="63"/>
      <c r="DY3579" s="63"/>
      <c r="DZ3579" s="63"/>
      <c r="EA3579" s="167"/>
      <c r="EB3579" s="60"/>
      <c r="EC3579" s="60"/>
      <c r="ED3579" s="60"/>
      <c r="EE3579" s="60"/>
      <c r="EF3579" s="60"/>
      <c r="EG3579" s="60"/>
      <c r="EH3579" s="60"/>
      <c r="EI3579" s="60"/>
      <c r="EJ3579" s="60"/>
      <c r="EK3579" s="60"/>
      <c r="EL3579" s="60"/>
      <c r="EM3579" s="60"/>
      <c r="EN3579" s="60"/>
      <c r="EO3579" s="60"/>
      <c r="EP3579" s="60"/>
      <c r="EQ3579" s="60"/>
      <c r="ER3579" s="60"/>
      <c r="ES3579" s="60"/>
      <c r="ET3579" s="60"/>
      <c r="EU3579" s="60"/>
      <c r="EV3579" s="60"/>
      <c r="EW3579" s="60"/>
      <c r="EX3579" s="60"/>
      <c r="EY3579" s="60"/>
      <c r="EZ3579" s="60"/>
      <c r="FA3579" s="60"/>
      <c r="FB3579" s="60"/>
    </row>
    <row r="3580" spans="22:158" x14ac:dyDescent="0.25">
      <c r="W3580" s="33"/>
      <c r="X3580" s="33"/>
      <c r="AH3580" s="38">
        <v>100</v>
      </c>
      <c r="AI3580" s="38">
        <v>150</v>
      </c>
      <c r="AJ3580" s="38">
        <v>17500</v>
      </c>
      <c r="AK3580" s="38">
        <v>42</v>
      </c>
      <c r="AL3580" s="38">
        <v>4200758</v>
      </c>
      <c r="AM3580" s="61" t="s">
        <v>1816</v>
      </c>
      <c r="AN3580" s="61" t="s">
        <v>1695</v>
      </c>
      <c r="AO3580" s="61" t="s">
        <v>1644</v>
      </c>
      <c r="AP3580" s="61" t="s">
        <v>5037</v>
      </c>
      <c r="AQ3580" s="61" t="s">
        <v>1211</v>
      </c>
      <c r="AR3580" s="28">
        <v>243194.5</v>
      </c>
      <c r="AS3580" s="28">
        <v>365091</v>
      </c>
      <c r="AT3580" s="28">
        <v>0</v>
      </c>
      <c r="AU3580" s="62"/>
      <c r="DV3580" s="31" t="s">
        <v>2636</v>
      </c>
      <c r="DW3580" s="31" t="s">
        <v>2646</v>
      </c>
      <c r="DX3580" s="63"/>
      <c r="DY3580" s="63"/>
      <c r="DZ3580" s="63"/>
      <c r="EA3580" s="167"/>
      <c r="EB3580" s="60"/>
      <c r="EC3580" s="60"/>
      <c r="ED3580" s="60"/>
      <c r="EE3580" s="60"/>
      <c r="EF3580" s="60"/>
      <c r="EG3580" s="60"/>
      <c r="EH3580" s="60"/>
      <c r="EI3580" s="60"/>
      <c r="EJ3580" s="60"/>
      <c r="EK3580" s="60"/>
      <c r="EL3580" s="60"/>
      <c r="EM3580" s="60"/>
      <c r="EN3580" s="60"/>
      <c r="EO3580" s="60"/>
      <c r="EP3580" s="60"/>
      <c r="EQ3580" s="60"/>
      <c r="ER3580" s="60"/>
      <c r="ES3580" s="60"/>
      <c r="ET3580" s="60"/>
      <c r="EU3580" s="60"/>
      <c r="EV3580" s="60"/>
      <c r="EW3580" s="60"/>
      <c r="EX3580" s="60"/>
      <c r="EY3580" s="60"/>
      <c r="EZ3580" s="60"/>
      <c r="FA3580" s="60"/>
      <c r="FB3580" s="60"/>
    </row>
    <row r="3581" spans="22:158" x14ac:dyDescent="0.25">
      <c r="V3581" s="1"/>
      <c r="W3581" s="33"/>
      <c r="X3581" s="33"/>
      <c r="AH3581" s="38">
        <v>100</v>
      </c>
      <c r="AI3581" s="38">
        <v>155</v>
      </c>
      <c r="AJ3581" s="38">
        <v>10300</v>
      </c>
      <c r="AK3581" s="38">
        <v>42</v>
      </c>
      <c r="AL3581" s="38">
        <v>4200758</v>
      </c>
      <c r="AM3581" s="61" t="s">
        <v>1816</v>
      </c>
      <c r="AN3581" s="61" t="s">
        <v>1686</v>
      </c>
      <c r="AO3581" s="61" t="s">
        <v>5049</v>
      </c>
      <c r="AP3581" s="61" t="s">
        <v>5037</v>
      </c>
      <c r="AQ3581" s="61" t="s">
        <v>1211</v>
      </c>
      <c r="AR3581" s="28">
        <v>0</v>
      </c>
      <c r="AS3581" s="28">
        <v>0</v>
      </c>
      <c r="AT3581" s="28">
        <v>0</v>
      </c>
      <c r="AU3581" s="62"/>
      <c r="DV3581" s="31" t="s">
        <v>2636</v>
      </c>
      <c r="DW3581" s="31" t="s">
        <v>2647</v>
      </c>
      <c r="DX3581" s="63"/>
      <c r="DY3581" s="63"/>
      <c r="DZ3581" s="63"/>
      <c r="EA3581" s="167"/>
      <c r="EB3581" s="60"/>
      <c r="EC3581" s="60"/>
      <c r="ED3581" s="60"/>
      <c r="EE3581" s="60"/>
      <c r="EF3581" s="60"/>
      <c r="EG3581" s="60"/>
      <c r="EH3581" s="60"/>
      <c r="EI3581" s="60"/>
      <c r="EJ3581" s="60"/>
      <c r="EK3581" s="60"/>
      <c r="EL3581" s="60"/>
      <c r="EM3581" s="60"/>
      <c r="EN3581" s="60"/>
      <c r="EO3581" s="60"/>
      <c r="EP3581" s="60"/>
      <c r="EQ3581" s="60"/>
      <c r="ER3581" s="60"/>
      <c r="ES3581" s="60"/>
      <c r="ET3581" s="60"/>
      <c r="EU3581" s="60"/>
      <c r="EV3581" s="60"/>
      <c r="EW3581" s="60"/>
      <c r="EX3581" s="60"/>
      <c r="EY3581" s="60"/>
      <c r="EZ3581" s="60"/>
      <c r="FA3581" s="60"/>
      <c r="FB3581" s="60"/>
    </row>
    <row r="3582" spans="22:158" x14ac:dyDescent="0.25">
      <c r="W3582" s="33"/>
      <c r="X3582" s="33"/>
      <c r="AH3582" s="38">
        <v>100</v>
      </c>
      <c r="AI3582" s="38">
        <v>155</v>
      </c>
      <c r="AJ3582" s="38">
        <v>10650</v>
      </c>
      <c r="AK3582" s="38">
        <v>42</v>
      </c>
      <c r="AL3582" s="38">
        <v>4200758</v>
      </c>
      <c r="AM3582" s="61" t="s">
        <v>1816</v>
      </c>
      <c r="AN3582" s="61" t="s">
        <v>1686</v>
      </c>
      <c r="AO3582" s="61" t="s">
        <v>5056</v>
      </c>
      <c r="AP3582" s="61" t="s">
        <v>5037</v>
      </c>
      <c r="AQ3582" s="61" t="s">
        <v>1211</v>
      </c>
      <c r="AR3582" s="28">
        <v>593.79999999999995</v>
      </c>
      <c r="AS3582" s="28">
        <v>1239169</v>
      </c>
      <c r="AT3582" s="28">
        <v>452262</v>
      </c>
      <c r="AU3582" s="62"/>
      <c r="DV3582" s="31" t="s">
        <v>2636</v>
      </c>
      <c r="DW3582" s="31" t="s">
        <v>2647</v>
      </c>
      <c r="DX3582" s="63"/>
      <c r="DY3582" s="63"/>
      <c r="DZ3582" s="63"/>
      <c r="EA3582" s="167"/>
      <c r="EB3582" s="60"/>
      <c r="EC3582" s="60"/>
      <c r="ED3582" s="60"/>
      <c r="EE3582" s="60"/>
      <c r="EF3582" s="60"/>
      <c r="EG3582" s="60"/>
      <c r="EH3582" s="60"/>
      <c r="EI3582" s="60"/>
      <c r="EJ3582" s="60"/>
      <c r="EK3582" s="60"/>
      <c r="EL3582" s="60"/>
      <c r="EM3582" s="60"/>
      <c r="EN3582" s="60"/>
      <c r="EO3582" s="60"/>
      <c r="EP3582" s="60"/>
      <c r="EQ3582" s="60"/>
      <c r="ER3582" s="60"/>
      <c r="ES3582" s="60"/>
      <c r="ET3582" s="60"/>
      <c r="EU3582" s="60"/>
      <c r="EV3582" s="60"/>
      <c r="EW3582" s="60"/>
      <c r="EX3582" s="60"/>
      <c r="EY3582" s="60"/>
      <c r="EZ3582" s="60"/>
      <c r="FA3582" s="60"/>
      <c r="FB3582" s="60"/>
    </row>
    <row r="3583" spans="22:158" x14ac:dyDescent="0.25">
      <c r="W3583" s="33"/>
      <c r="X3583" s="33"/>
      <c r="AH3583" s="38">
        <v>100</v>
      </c>
      <c r="AI3583" s="38">
        <v>155</v>
      </c>
      <c r="AJ3583" s="38">
        <v>12300</v>
      </c>
      <c r="AK3583" s="38">
        <v>42</v>
      </c>
      <c r="AL3583" s="38">
        <v>4200758</v>
      </c>
      <c r="AM3583" s="61" t="s">
        <v>1816</v>
      </c>
      <c r="AN3583" s="61" t="s">
        <v>1686</v>
      </c>
      <c r="AO3583" s="61" t="s">
        <v>5090</v>
      </c>
      <c r="AP3583" s="61" t="s">
        <v>5037</v>
      </c>
      <c r="AQ3583" s="61" t="s">
        <v>1211</v>
      </c>
      <c r="AR3583" s="28">
        <v>179</v>
      </c>
      <c r="AS3583" s="28">
        <v>0</v>
      </c>
      <c r="AT3583" s="28">
        <v>58002</v>
      </c>
      <c r="AU3583" s="62"/>
      <c r="DV3583" s="31" t="s">
        <v>2636</v>
      </c>
      <c r="DW3583" s="31" t="s">
        <v>2647</v>
      </c>
      <c r="DX3583" s="63"/>
      <c r="DY3583" s="63"/>
      <c r="DZ3583" s="63"/>
      <c r="EA3583" s="167"/>
      <c r="EB3583" s="60"/>
      <c r="EC3583" s="60"/>
      <c r="ED3583" s="60"/>
      <c r="EE3583" s="60"/>
      <c r="EF3583" s="60"/>
      <c r="EG3583" s="60"/>
      <c r="EH3583" s="60"/>
      <c r="EI3583" s="60"/>
      <c r="EJ3583" s="60"/>
      <c r="EK3583" s="60"/>
      <c r="EL3583" s="60"/>
      <c r="EM3583" s="60"/>
      <c r="EN3583" s="60"/>
      <c r="EO3583" s="60"/>
      <c r="EP3583" s="60"/>
      <c r="EQ3583" s="60"/>
      <c r="ER3583" s="60"/>
      <c r="ES3583" s="60"/>
      <c r="ET3583" s="60"/>
      <c r="EU3583" s="60"/>
      <c r="EV3583" s="60"/>
      <c r="EW3583" s="60"/>
      <c r="EX3583" s="60"/>
      <c r="EY3583" s="60"/>
      <c r="EZ3583" s="60"/>
      <c r="FA3583" s="60"/>
      <c r="FB3583" s="60"/>
    </row>
    <row r="3584" spans="22:158" x14ac:dyDescent="0.25">
      <c r="W3584" s="33"/>
      <c r="X3584" s="33"/>
      <c r="AH3584" s="38">
        <v>100</v>
      </c>
      <c r="AI3584" s="38">
        <v>155</v>
      </c>
      <c r="AJ3584" s="38">
        <v>13370</v>
      </c>
      <c r="AK3584" s="38">
        <v>42</v>
      </c>
      <c r="AL3584" s="38">
        <v>4200758</v>
      </c>
      <c r="AM3584" s="61" t="s">
        <v>1816</v>
      </c>
      <c r="AN3584" s="61" t="s">
        <v>1686</v>
      </c>
      <c r="AO3584" s="61" t="s">
        <v>5110</v>
      </c>
      <c r="AP3584" s="61" t="s">
        <v>5037</v>
      </c>
      <c r="AQ3584" s="61" t="s">
        <v>1211</v>
      </c>
      <c r="AR3584" s="28">
        <v>2.6</v>
      </c>
      <c r="AS3584" s="28">
        <v>0</v>
      </c>
      <c r="AT3584" s="28">
        <v>0</v>
      </c>
      <c r="AU3584" s="62"/>
      <c r="DV3584" s="31" t="s">
        <v>2636</v>
      </c>
      <c r="DW3584" s="31" t="s">
        <v>2647</v>
      </c>
      <c r="DX3584" s="63"/>
      <c r="DY3584" s="63"/>
      <c r="DZ3584" s="63"/>
      <c r="EA3584" s="167"/>
      <c r="EB3584" s="60"/>
      <c r="EC3584" s="60"/>
      <c r="ED3584" s="60"/>
      <c r="EE3584" s="60"/>
      <c r="EF3584" s="60"/>
      <c r="EG3584" s="60"/>
      <c r="EH3584" s="60"/>
      <c r="EI3584" s="60"/>
      <c r="EJ3584" s="60"/>
      <c r="EK3584" s="60"/>
      <c r="EL3584" s="60"/>
      <c r="EM3584" s="60"/>
      <c r="EN3584" s="60"/>
      <c r="EO3584" s="60"/>
      <c r="EP3584" s="60"/>
      <c r="EQ3584" s="60"/>
      <c r="ER3584" s="60"/>
      <c r="ES3584" s="60"/>
      <c r="ET3584" s="60"/>
      <c r="EU3584" s="60"/>
      <c r="EV3584" s="60"/>
      <c r="EW3584" s="60"/>
      <c r="EX3584" s="60"/>
      <c r="EY3584" s="60"/>
      <c r="EZ3584" s="60"/>
      <c r="FA3584" s="60"/>
      <c r="FB3584" s="60"/>
    </row>
    <row r="3585" spans="22:158" x14ac:dyDescent="0.25">
      <c r="W3585" s="33"/>
      <c r="X3585" s="33"/>
      <c r="AH3585" s="38">
        <v>100</v>
      </c>
      <c r="AI3585" s="38">
        <v>155</v>
      </c>
      <c r="AJ3585" s="38">
        <v>13900</v>
      </c>
      <c r="AK3585" s="38">
        <v>42</v>
      </c>
      <c r="AL3585" s="38">
        <v>4200758</v>
      </c>
      <c r="AM3585" s="61" t="s">
        <v>1816</v>
      </c>
      <c r="AN3585" s="61" t="s">
        <v>1686</v>
      </c>
      <c r="AO3585" s="61" t="s">
        <v>5122</v>
      </c>
      <c r="AP3585" s="61" t="s">
        <v>5037</v>
      </c>
      <c r="AQ3585" s="61" t="s">
        <v>1211</v>
      </c>
      <c r="AR3585" s="28">
        <v>0</v>
      </c>
      <c r="AS3585" s="28">
        <v>0</v>
      </c>
      <c r="AT3585" s="28">
        <v>221</v>
      </c>
      <c r="AU3585" s="62"/>
      <c r="DV3585" s="31" t="s">
        <v>2636</v>
      </c>
      <c r="DW3585" s="31" t="s">
        <v>2647</v>
      </c>
      <c r="DX3585" s="63"/>
      <c r="DY3585" s="63"/>
      <c r="DZ3585" s="63"/>
      <c r="EA3585" s="167"/>
      <c r="EB3585" s="60"/>
      <c r="EC3585" s="60"/>
      <c r="ED3585" s="60"/>
      <c r="EE3585" s="60"/>
      <c r="EF3585" s="60"/>
      <c r="EG3585" s="60"/>
      <c r="EH3585" s="60"/>
      <c r="EI3585" s="60"/>
      <c r="EJ3585" s="60"/>
      <c r="EK3585" s="60"/>
      <c r="EL3585" s="60"/>
      <c r="EM3585" s="60"/>
      <c r="EN3585" s="60"/>
      <c r="EO3585" s="60"/>
      <c r="EP3585" s="60"/>
      <c r="EQ3585" s="60"/>
      <c r="ER3585" s="60"/>
      <c r="ES3585" s="60"/>
      <c r="ET3585" s="60"/>
      <c r="EU3585" s="60"/>
      <c r="EV3585" s="60"/>
      <c r="EW3585" s="60"/>
      <c r="EX3585" s="60"/>
      <c r="EY3585" s="60"/>
      <c r="EZ3585" s="60"/>
      <c r="FA3585" s="60"/>
      <c r="FB3585" s="60"/>
    </row>
    <row r="3586" spans="22:158" x14ac:dyDescent="0.25">
      <c r="W3586" s="33"/>
      <c r="X3586" s="33"/>
      <c r="AH3586" s="38">
        <v>100</v>
      </c>
      <c r="AI3586" s="38">
        <v>155</v>
      </c>
      <c r="AJ3586" s="38">
        <v>15500</v>
      </c>
      <c r="AK3586" s="38">
        <v>42</v>
      </c>
      <c r="AL3586" s="38">
        <v>4200758</v>
      </c>
      <c r="AM3586" s="61" t="s">
        <v>1816</v>
      </c>
      <c r="AN3586" s="61" t="s">
        <v>1686</v>
      </c>
      <c r="AO3586" s="61" t="s">
        <v>1601</v>
      </c>
      <c r="AP3586" s="61" t="s">
        <v>5037</v>
      </c>
      <c r="AQ3586" s="61" t="s">
        <v>1211</v>
      </c>
      <c r="AR3586" s="28">
        <v>10644.6</v>
      </c>
      <c r="AS3586" s="28">
        <v>21276</v>
      </c>
      <c r="AT3586" s="28">
        <v>103403</v>
      </c>
      <c r="AU3586" s="62"/>
      <c r="DV3586" s="31" t="s">
        <v>2636</v>
      </c>
      <c r="DW3586" s="31" t="s">
        <v>2647</v>
      </c>
      <c r="DX3586" s="63"/>
      <c r="DY3586" s="63"/>
      <c r="DZ3586" s="63"/>
      <c r="EA3586" s="167"/>
      <c r="EB3586" s="60"/>
      <c r="EC3586" s="60"/>
      <c r="ED3586" s="60"/>
      <c r="EE3586" s="60"/>
      <c r="EF3586" s="60"/>
      <c r="EG3586" s="60"/>
      <c r="EH3586" s="60"/>
      <c r="EI3586" s="60"/>
      <c r="EJ3586" s="60"/>
      <c r="EK3586" s="60"/>
      <c r="EL3586" s="60"/>
      <c r="EM3586" s="60"/>
      <c r="EN3586" s="60"/>
      <c r="EO3586" s="60"/>
      <c r="EP3586" s="60"/>
      <c r="EQ3586" s="60"/>
      <c r="ER3586" s="60"/>
      <c r="ES3586" s="60"/>
      <c r="ET3586" s="60"/>
      <c r="EU3586" s="60"/>
      <c r="EV3586" s="60"/>
      <c r="EW3586" s="60"/>
      <c r="EX3586" s="60"/>
      <c r="EY3586" s="60"/>
      <c r="EZ3586" s="60"/>
      <c r="FA3586" s="60"/>
      <c r="FB3586" s="60"/>
    </row>
    <row r="3587" spans="22:158" x14ac:dyDescent="0.25">
      <c r="W3587" s="33"/>
      <c r="X3587" s="33"/>
      <c r="AH3587" s="38">
        <v>100</v>
      </c>
      <c r="AI3587" s="38">
        <v>155</v>
      </c>
      <c r="AJ3587" s="38">
        <v>17450</v>
      </c>
      <c r="AK3587" s="38">
        <v>42</v>
      </c>
      <c r="AL3587" s="38">
        <v>4200758</v>
      </c>
      <c r="AM3587" s="61" t="s">
        <v>1816</v>
      </c>
      <c r="AN3587" s="61" t="s">
        <v>1686</v>
      </c>
      <c r="AO3587" s="61" t="s">
        <v>1643</v>
      </c>
      <c r="AP3587" s="61" t="s">
        <v>5037</v>
      </c>
      <c r="AQ3587" s="61" t="s">
        <v>1211</v>
      </c>
      <c r="AR3587" s="28">
        <v>0</v>
      </c>
      <c r="AS3587" s="28">
        <v>0</v>
      </c>
      <c r="AT3587" s="28">
        <v>510</v>
      </c>
      <c r="AU3587" s="62"/>
      <c r="DV3587" s="31" t="s">
        <v>2636</v>
      </c>
      <c r="DW3587" s="31" t="s">
        <v>2647</v>
      </c>
      <c r="DX3587" s="63"/>
      <c r="DY3587" s="63"/>
      <c r="DZ3587" s="63"/>
      <c r="EA3587" s="167"/>
      <c r="EB3587" s="60"/>
      <c r="EC3587" s="60"/>
      <c r="ED3587" s="60"/>
      <c r="EE3587" s="60"/>
      <c r="EF3587" s="60"/>
      <c r="EG3587" s="60"/>
      <c r="EH3587" s="60"/>
      <c r="EI3587" s="60"/>
      <c r="EJ3587" s="60"/>
      <c r="EK3587" s="60"/>
      <c r="EL3587" s="60"/>
      <c r="EM3587" s="60"/>
      <c r="EN3587" s="60"/>
      <c r="EO3587" s="60"/>
      <c r="EP3587" s="60"/>
      <c r="EQ3587" s="60"/>
      <c r="ER3587" s="60"/>
      <c r="ES3587" s="60"/>
      <c r="ET3587" s="60"/>
      <c r="EU3587" s="60"/>
      <c r="EV3587" s="60"/>
      <c r="EW3587" s="60"/>
      <c r="EX3587" s="60"/>
      <c r="EY3587" s="60"/>
      <c r="EZ3587" s="60"/>
      <c r="FA3587" s="60"/>
      <c r="FB3587" s="60"/>
    </row>
    <row r="3588" spans="22:158" x14ac:dyDescent="0.25">
      <c r="W3588" s="33"/>
      <c r="X3588" s="33"/>
      <c r="AH3588" s="38">
        <v>100</v>
      </c>
      <c r="AI3588" s="38">
        <v>155</v>
      </c>
      <c r="AJ3588" s="38">
        <v>17800</v>
      </c>
      <c r="AK3588" s="38">
        <v>42</v>
      </c>
      <c r="AL3588" s="38">
        <v>4200758</v>
      </c>
      <c r="AM3588" s="61" t="s">
        <v>1816</v>
      </c>
      <c r="AN3588" s="61" t="s">
        <v>1686</v>
      </c>
      <c r="AO3588" s="61" t="s">
        <v>1651</v>
      </c>
      <c r="AP3588" s="61" t="s">
        <v>5037</v>
      </c>
      <c r="AQ3588" s="61" t="s">
        <v>1211</v>
      </c>
      <c r="AR3588" s="28">
        <v>4197732.8</v>
      </c>
      <c r="AS3588" s="28">
        <v>7873465</v>
      </c>
      <c r="AT3588" s="28">
        <v>4956903</v>
      </c>
      <c r="AU3588" s="62"/>
      <c r="DV3588" s="31" t="s">
        <v>2636</v>
      </c>
      <c r="DW3588" s="31" t="s">
        <v>2647</v>
      </c>
      <c r="DX3588" s="63"/>
      <c r="DY3588" s="63"/>
      <c r="DZ3588" s="63"/>
      <c r="EA3588" s="167"/>
      <c r="EB3588" s="60"/>
      <c r="EC3588" s="60"/>
      <c r="ED3588" s="60"/>
      <c r="EE3588" s="60"/>
      <c r="EF3588" s="60"/>
      <c r="EG3588" s="60"/>
      <c r="EH3588" s="60"/>
      <c r="EI3588" s="60"/>
      <c r="EJ3588" s="60"/>
      <c r="EK3588" s="60"/>
      <c r="EL3588" s="60"/>
      <c r="EM3588" s="60"/>
      <c r="EN3588" s="60"/>
      <c r="EO3588" s="60"/>
      <c r="EP3588" s="60"/>
      <c r="EQ3588" s="60"/>
      <c r="ER3588" s="60"/>
      <c r="ES3588" s="60"/>
      <c r="ET3588" s="60"/>
      <c r="EU3588" s="60"/>
      <c r="EV3588" s="60"/>
      <c r="EW3588" s="60"/>
      <c r="EX3588" s="60"/>
      <c r="EY3588" s="60"/>
      <c r="EZ3588" s="60"/>
      <c r="FA3588" s="60"/>
      <c r="FB3588" s="60"/>
    </row>
    <row r="3589" spans="22:158" x14ac:dyDescent="0.25">
      <c r="V3589" s="1"/>
      <c r="W3589" s="33"/>
      <c r="X3589" s="33"/>
      <c r="AH3589" s="38">
        <v>100</v>
      </c>
      <c r="AI3589" s="38">
        <v>155</v>
      </c>
      <c r="AJ3589" s="38">
        <v>18200</v>
      </c>
      <c r="AK3589" s="38">
        <v>42</v>
      </c>
      <c r="AL3589" s="38">
        <v>4200758</v>
      </c>
      <c r="AM3589" s="61" t="s">
        <v>1816</v>
      </c>
      <c r="AN3589" s="61" t="s">
        <v>1686</v>
      </c>
      <c r="AO3589" s="61" t="s">
        <v>1660</v>
      </c>
      <c r="AP3589" s="61" t="s">
        <v>5037</v>
      </c>
      <c r="AQ3589" s="61" t="s">
        <v>1211</v>
      </c>
      <c r="AR3589" s="28">
        <v>18021829</v>
      </c>
      <c r="AS3589" s="28">
        <v>28546246</v>
      </c>
      <c r="AT3589" s="28">
        <v>22374690</v>
      </c>
      <c r="AU3589" s="62"/>
      <c r="DV3589" s="31" t="s">
        <v>2636</v>
      </c>
      <c r="DW3589" s="31" t="s">
        <v>2647</v>
      </c>
      <c r="DX3589" s="63"/>
      <c r="DY3589" s="63"/>
      <c r="DZ3589" s="63"/>
      <c r="EA3589" s="167"/>
      <c r="EB3589" s="60"/>
      <c r="EC3589" s="60"/>
      <c r="ED3589" s="60"/>
      <c r="EE3589" s="60"/>
      <c r="EF3589" s="60"/>
      <c r="EG3589" s="60"/>
      <c r="EH3589" s="60"/>
      <c r="EI3589" s="60"/>
      <c r="EJ3589" s="60"/>
      <c r="EK3589" s="60"/>
      <c r="EL3589" s="60"/>
      <c r="EM3589" s="60"/>
      <c r="EN3589" s="60"/>
      <c r="EO3589" s="60"/>
      <c r="EP3589" s="60"/>
      <c r="EQ3589" s="60"/>
      <c r="ER3589" s="60"/>
      <c r="ES3589" s="60"/>
      <c r="ET3589" s="60"/>
      <c r="EU3589" s="60"/>
      <c r="EV3589" s="60"/>
      <c r="EW3589" s="60"/>
      <c r="EX3589" s="60"/>
      <c r="EY3589" s="60"/>
      <c r="EZ3589" s="60"/>
      <c r="FA3589" s="60"/>
      <c r="FB3589" s="60"/>
    </row>
    <row r="3590" spans="22:158" x14ac:dyDescent="0.25">
      <c r="W3590" s="33"/>
      <c r="X3590" s="33"/>
      <c r="AH3590" s="38">
        <v>100</v>
      </c>
      <c r="AI3590" s="38">
        <v>160</v>
      </c>
      <c r="AJ3590" s="38">
        <v>11700</v>
      </c>
      <c r="AK3590" s="38">
        <v>42</v>
      </c>
      <c r="AL3590" s="38">
        <v>4200758</v>
      </c>
      <c r="AM3590" s="61" t="s">
        <v>1816</v>
      </c>
      <c r="AN3590" s="61" t="s">
        <v>1694</v>
      </c>
      <c r="AO3590" s="61" t="s">
        <v>5077</v>
      </c>
      <c r="AP3590" s="61" t="s">
        <v>5037</v>
      </c>
      <c r="AQ3590" s="61" t="s">
        <v>1211</v>
      </c>
      <c r="AR3590" s="28">
        <v>213422.8</v>
      </c>
      <c r="AS3590" s="28">
        <v>725</v>
      </c>
      <c r="AT3590" s="28">
        <v>85715</v>
      </c>
      <c r="AU3590" s="62"/>
      <c r="DV3590" s="31" t="s">
        <v>2636</v>
      </c>
      <c r="DW3590" s="31" t="s">
        <v>2648</v>
      </c>
      <c r="DX3590" s="63"/>
      <c r="DY3590" s="63"/>
      <c r="DZ3590" s="63"/>
      <c r="EA3590" s="167"/>
      <c r="EB3590" s="60"/>
      <c r="EC3590" s="60"/>
      <c r="ED3590" s="60"/>
      <c r="EE3590" s="60"/>
      <c r="EF3590" s="60"/>
      <c r="EG3590" s="60"/>
      <c r="EH3590" s="60"/>
      <c r="EI3590" s="60"/>
      <c r="EJ3590" s="60"/>
      <c r="EK3590" s="60"/>
      <c r="EL3590" s="60"/>
      <c r="EM3590" s="60"/>
      <c r="EN3590" s="60"/>
      <c r="EO3590" s="60"/>
      <c r="EP3590" s="60"/>
      <c r="EQ3590" s="60"/>
      <c r="ER3590" s="60"/>
      <c r="ES3590" s="60"/>
      <c r="ET3590" s="60"/>
      <c r="EU3590" s="60"/>
      <c r="EV3590" s="60"/>
      <c r="EW3590" s="60"/>
      <c r="EX3590" s="60"/>
      <c r="EY3590" s="60"/>
      <c r="EZ3590" s="60"/>
      <c r="FA3590" s="60"/>
      <c r="FB3590" s="60"/>
    </row>
    <row r="3591" spans="22:158" x14ac:dyDescent="0.25">
      <c r="W3591" s="33"/>
      <c r="X3591" s="33"/>
      <c r="AH3591" s="38">
        <v>100</v>
      </c>
      <c r="AI3591" s="38">
        <v>105</v>
      </c>
      <c r="AJ3591" s="38">
        <v>10500</v>
      </c>
      <c r="AK3591" s="38">
        <v>42</v>
      </c>
      <c r="AL3591" s="38">
        <v>4201058</v>
      </c>
      <c r="AM3591" s="61" t="s">
        <v>1816</v>
      </c>
      <c r="AN3591" s="61" t="s">
        <v>1688</v>
      </c>
      <c r="AO3591" s="61" t="s">
        <v>5053</v>
      </c>
      <c r="AP3591" s="61" t="s">
        <v>5037</v>
      </c>
      <c r="AQ3591" s="61" t="s">
        <v>1737</v>
      </c>
      <c r="AR3591" s="28">
        <v>0</v>
      </c>
      <c r="AS3591" s="28">
        <v>288</v>
      </c>
      <c r="AT3591" s="28">
        <v>0</v>
      </c>
      <c r="AU3591" s="62"/>
      <c r="DV3591" s="31" t="s">
        <v>2649</v>
      </c>
      <c r="DW3591" s="31" t="s">
        <v>2650</v>
      </c>
      <c r="DX3591" s="63"/>
      <c r="DY3591" s="63"/>
      <c r="DZ3591" s="63"/>
      <c r="EA3591" s="167"/>
      <c r="EB3591" s="60"/>
      <c r="EC3591" s="60"/>
      <c r="ED3591" s="60"/>
      <c r="EE3591" s="60"/>
      <c r="EF3591" s="60"/>
      <c r="EG3591" s="60"/>
      <c r="EH3591" s="60"/>
      <c r="EI3591" s="60"/>
      <c r="EJ3591" s="60"/>
      <c r="EK3591" s="60"/>
      <c r="EL3591" s="60"/>
      <c r="EM3591" s="60"/>
      <c r="EN3591" s="60"/>
      <c r="EO3591" s="60"/>
      <c r="EP3591" s="60"/>
      <c r="EQ3591" s="60"/>
      <c r="ER3591" s="60"/>
      <c r="ES3591" s="60"/>
      <c r="ET3591" s="60"/>
      <c r="EU3591" s="60"/>
      <c r="EV3591" s="60"/>
      <c r="EW3591" s="60"/>
      <c r="EX3591" s="60"/>
      <c r="EY3591" s="60"/>
      <c r="EZ3591" s="60"/>
      <c r="FA3591" s="60"/>
      <c r="FB3591" s="60"/>
    </row>
    <row r="3592" spans="22:158" x14ac:dyDescent="0.25">
      <c r="V3592" s="1"/>
      <c r="W3592" s="33"/>
      <c r="X3592" s="33"/>
      <c r="AH3592" s="38">
        <v>100</v>
      </c>
      <c r="AI3592" s="38">
        <v>105</v>
      </c>
      <c r="AJ3592" s="38">
        <v>13100</v>
      </c>
      <c r="AK3592" s="38">
        <v>42</v>
      </c>
      <c r="AL3592" s="38">
        <v>4201058</v>
      </c>
      <c r="AM3592" s="61" t="s">
        <v>1816</v>
      </c>
      <c r="AN3592" s="61" t="s">
        <v>1688</v>
      </c>
      <c r="AO3592" s="61" t="s">
        <v>5104</v>
      </c>
      <c r="AP3592" s="61" t="s">
        <v>5037</v>
      </c>
      <c r="AQ3592" s="61" t="s">
        <v>1737</v>
      </c>
      <c r="AR3592" s="28">
        <v>187.7</v>
      </c>
      <c r="AS3592" s="28">
        <v>959</v>
      </c>
      <c r="AT3592" s="28">
        <v>98</v>
      </c>
      <c r="AU3592" s="62"/>
      <c r="DV3592" s="31" t="s">
        <v>2649</v>
      </c>
      <c r="DW3592" s="31" t="s">
        <v>2650</v>
      </c>
      <c r="DX3592" s="63"/>
      <c r="DY3592" s="63"/>
      <c r="DZ3592" s="63"/>
      <c r="EA3592" s="167"/>
      <c r="EB3592" s="60"/>
      <c r="EC3592" s="60"/>
      <c r="ED3592" s="60"/>
      <c r="EE3592" s="60"/>
      <c r="EF3592" s="60"/>
      <c r="EG3592" s="60"/>
      <c r="EH3592" s="60"/>
      <c r="EI3592" s="60"/>
      <c r="EJ3592" s="60"/>
      <c r="EK3592" s="60"/>
      <c r="EL3592" s="60"/>
      <c r="EM3592" s="60"/>
      <c r="EN3592" s="60"/>
      <c r="EO3592" s="60"/>
      <c r="EP3592" s="60"/>
      <c r="EQ3592" s="60"/>
      <c r="ER3592" s="60"/>
      <c r="ES3592" s="60"/>
      <c r="ET3592" s="60"/>
      <c r="EU3592" s="60"/>
      <c r="EV3592" s="60"/>
      <c r="EW3592" s="60"/>
      <c r="EX3592" s="60"/>
      <c r="EY3592" s="60"/>
      <c r="EZ3592" s="60"/>
      <c r="FA3592" s="60"/>
      <c r="FB3592" s="60"/>
    </row>
    <row r="3593" spans="22:158" x14ac:dyDescent="0.25">
      <c r="W3593" s="33"/>
      <c r="X3593" s="33"/>
      <c r="AH3593" s="38">
        <v>100</v>
      </c>
      <c r="AI3593" s="38">
        <v>105</v>
      </c>
      <c r="AJ3593" s="38">
        <v>13800</v>
      </c>
      <c r="AK3593" s="38">
        <v>42</v>
      </c>
      <c r="AL3593" s="38">
        <v>4201058</v>
      </c>
      <c r="AM3593" s="61" t="s">
        <v>1816</v>
      </c>
      <c r="AN3593" s="61" t="s">
        <v>1688</v>
      </c>
      <c r="AO3593" s="61" t="s">
        <v>5120</v>
      </c>
      <c r="AP3593" s="61" t="s">
        <v>5037</v>
      </c>
      <c r="AQ3593" s="61" t="s">
        <v>1737</v>
      </c>
      <c r="AR3593" s="28">
        <v>0</v>
      </c>
      <c r="AS3593" s="28">
        <v>15</v>
      </c>
      <c r="AT3593" s="28">
        <v>0</v>
      </c>
      <c r="AU3593" s="62"/>
      <c r="DV3593" s="31" t="s">
        <v>2649</v>
      </c>
      <c r="DW3593" s="31" t="s">
        <v>2650</v>
      </c>
      <c r="DX3593" s="63"/>
      <c r="DY3593" s="63"/>
      <c r="DZ3593" s="63"/>
      <c r="EA3593" s="167"/>
      <c r="EB3593" s="60"/>
      <c r="EC3593" s="60"/>
      <c r="ED3593" s="60"/>
      <c r="EE3593" s="60"/>
      <c r="EF3593" s="60"/>
      <c r="EG3593" s="60"/>
      <c r="EH3593" s="60"/>
      <c r="EI3593" s="60"/>
      <c r="EJ3593" s="60"/>
      <c r="EK3593" s="60"/>
      <c r="EL3593" s="60"/>
      <c r="EM3593" s="60"/>
      <c r="EN3593" s="60"/>
      <c r="EO3593" s="60"/>
      <c r="EP3593" s="60"/>
      <c r="EQ3593" s="60"/>
      <c r="ER3593" s="60"/>
      <c r="ES3593" s="60"/>
      <c r="ET3593" s="60"/>
      <c r="EU3593" s="60"/>
      <c r="EV3593" s="60"/>
      <c r="EW3593" s="60"/>
      <c r="EX3593" s="60"/>
      <c r="EY3593" s="60"/>
      <c r="EZ3593" s="60"/>
      <c r="FA3593" s="60"/>
      <c r="FB3593" s="60"/>
    </row>
    <row r="3594" spans="22:158" x14ac:dyDescent="0.25">
      <c r="V3594" s="1"/>
      <c r="W3594" s="33"/>
      <c r="X3594" s="33"/>
      <c r="AH3594" s="38">
        <v>100</v>
      </c>
      <c r="AI3594" s="38">
        <v>105</v>
      </c>
      <c r="AJ3594" s="38">
        <v>14000</v>
      </c>
      <c r="AK3594" s="38">
        <v>42</v>
      </c>
      <c r="AL3594" s="38">
        <v>4201058</v>
      </c>
      <c r="AM3594" s="61" t="s">
        <v>1816</v>
      </c>
      <c r="AN3594" s="61" t="s">
        <v>1688</v>
      </c>
      <c r="AO3594" s="61" t="s">
        <v>5124</v>
      </c>
      <c r="AP3594" s="61" t="s">
        <v>5037</v>
      </c>
      <c r="AQ3594" s="61" t="s">
        <v>1737</v>
      </c>
      <c r="AR3594" s="28">
        <v>0</v>
      </c>
      <c r="AS3594" s="28">
        <v>12</v>
      </c>
      <c r="AT3594" s="28">
        <v>0</v>
      </c>
      <c r="AU3594" s="62"/>
      <c r="DV3594" s="31" t="s">
        <v>2649</v>
      </c>
      <c r="DW3594" s="31" t="s">
        <v>2650</v>
      </c>
      <c r="DX3594" s="63"/>
      <c r="DY3594" s="63"/>
      <c r="DZ3594" s="63"/>
      <c r="EA3594" s="167"/>
      <c r="EB3594" s="60"/>
      <c r="EC3594" s="60"/>
      <c r="ED3594" s="60"/>
      <c r="EE3594" s="60"/>
      <c r="EF3594" s="60"/>
      <c r="EG3594" s="60"/>
      <c r="EH3594" s="60"/>
      <c r="EI3594" s="60"/>
      <c r="EJ3594" s="60"/>
      <c r="EK3594" s="60"/>
      <c r="EL3594" s="60"/>
      <c r="EM3594" s="60"/>
      <c r="EN3594" s="60"/>
      <c r="EO3594" s="60"/>
      <c r="EP3594" s="60"/>
      <c r="EQ3594" s="60"/>
      <c r="ER3594" s="60"/>
      <c r="ES3594" s="60"/>
      <c r="ET3594" s="60"/>
      <c r="EU3594" s="60"/>
      <c r="EV3594" s="60"/>
      <c r="EW3594" s="60"/>
      <c r="EX3594" s="60"/>
      <c r="EY3594" s="60"/>
      <c r="EZ3594" s="60"/>
      <c r="FA3594" s="60"/>
      <c r="FB3594" s="60"/>
    </row>
    <row r="3595" spans="22:158" x14ac:dyDescent="0.25">
      <c r="W3595" s="33"/>
      <c r="X3595" s="33"/>
      <c r="AH3595" s="38">
        <v>100</v>
      </c>
      <c r="AI3595" s="38">
        <v>105</v>
      </c>
      <c r="AJ3595" s="38">
        <v>16350</v>
      </c>
      <c r="AK3595" s="38">
        <v>42</v>
      </c>
      <c r="AL3595" s="38">
        <v>4201058</v>
      </c>
      <c r="AM3595" s="61" t="s">
        <v>1816</v>
      </c>
      <c r="AN3595" s="61" t="s">
        <v>1688</v>
      </c>
      <c r="AO3595" s="61" t="s">
        <v>1618</v>
      </c>
      <c r="AP3595" s="61" t="s">
        <v>5037</v>
      </c>
      <c r="AQ3595" s="61" t="s">
        <v>1737</v>
      </c>
      <c r="AR3595" s="28">
        <v>0</v>
      </c>
      <c r="AS3595" s="28">
        <v>0</v>
      </c>
      <c r="AT3595" s="28">
        <v>0</v>
      </c>
      <c r="AU3595" s="62"/>
      <c r="DV3595" s="31" t="s">
        <v>2649</v>
      </c>
      <c r="DW3595" s="31" t="s">
        <v>2650</v>
      </c>
      <c r="DX3595" s="63"/>
      <c r="DY3595" s="63"/>
      <c r="DZ3595" s="63"/>
      <c r="EA3595" s="167"/>
      <c r="EB3595" s="60"/>
      <c r="EC3595" s="60"/>
      <c r="ED3595" s="60"/>
      <c r="EE3595" s="60"/>
      <c r="EF3595" s="60"/>
      <c r="EG3595" s="60"/>
      <c r="EH3595" s="60"/>
      <c r="EI3595" s="60"/>
      <c r="EJ3595" s="60"/>
      <c r="EK3595" s="60"/>
      <c r="EL3595" s="60"/>
      <c r="EM3595" s="60"/>
      <c r="EN3595" s="60"/>
      <c r="EO3595" s="60"/>
      <c r="EP3595" s="60"/>
      <c r="EQ3595" s="60"/>
      <c r="ER3595" s="60"/>
      <c r="ES3595" s="60"/>
      <c r="ET3595" s="60"/>
      <c r="EU3595" s="60"/>
      <c r="EV3595" s="60"/>
      <c r="EW3595" s="60"/>
      <c r="EX3595" s="60"/>
      <c r="EY3595" s="60"/>
      <c r="EZ3595" s="60"/>
      <c r="FA3595" s="60"/>
      <c r="FB3595" s="60"/>
    </row>
    <row r="3596" spans="22:158" x14ac:dyDescent="0.25">
      <c r="W3596" s="33"/>
      <c r="X3596" s="33"/>
      <c r="AH3596" s="38">
        <v>100</v>
      </c>
      <c r="AI3596" s="38">
        <v>105</v>
      </c>
      <c r="AJ3596" s="38">
        <v>18400</v>
      </c>
      <c r="AK3596" s="38">
        <v>42</v>
      </c>
      <c r="AL3596" s="38">
        <v>4201058</v>
      </c>
      <c r="AM3596" s="61" t="s">
        <v>1816</v>
      </c>
      <c r="AN3596" s="61" t="s">
        <v>1688</v>
      </c>
      <c r="AO3596" s="61" t="s">
        <v>1664</v>
      </c>
      <c r="AP3596" s="61" t="s">
        <v>5037</v>
      </c>
      <c r="AQ3596" s="61" t="s">
        <v>1737</v>
      </c>
      <c r="AR3596" s="28">
        <v>10.8</v>
      </c>
      <c r="AS3596" s="28">
        <v>10</v>
      </c>
      <c r="AT3596" s="28">
        <v>9</v>
      </c>
      <c r="AU3596" s="62"/>
      <c r="DV3596" s="31" t="s">
        <v>2649</v>
      </c>
      <c r="DW3596" s="31" t="s">
        <v>2650</v>
      </c>
      <c r="DX3596" s="63"/>
      <c r="DY3596" s="63"/>
      <c r="DZ3596" s="63"/>
      <c r="EA3596" s="167"/>
      <c r="EB3596" s="60"/>
      <c r="EC3596" s="60"/>
      <c r="ED3596" s="60"/>
      <c r="EE3596" s="60"/>
      <c r="EF3596" s="60"/>
      <c r="EG3596" s="60"/>
      <c r="EH3596" s="60"/>
      <c r="EI3596" s="60"/>
      <c r="EJ3596" s="60"/>
      <c r="EK3596" s="60"/>
      <c r="EL3596" s="60"/>
      <c r="EM3596" s="60"/>
      <c r="EN3596" s="60"/>
      <c r="EO3596" s="60"/>
      <c r="EP3596" s="60"/>
      <c r="EQ3596" s="60"/>
      <c r="ER3596" s="60"/>
      <c r="ES3596" s="60"/>
      <c r="ET3596" s="60"/>
      <c r="EU3596" s="60"/>
      <c r="EV3596" s="60"/>
      <c r="EW3596" s="60"/>
      <c r="EX3596" s="60"/>
      <c r="EY3596" s="60"/>
      <c r="EZ3596" s="60"/>
      <c r="FA3596" s="60"/>
      <c r="FB3596" s="60"/>
    </row>
    <row r="3597" spans="22:158" x14ac:dyDescent="0.25">
      <c r="W3597" s="33"/>
      <c r="X3597" s="33"/>
      <c r="AH3597" s="38">
        <v>100</v>
      </c>
      <c r="AI3597" s="38">
        <v>105</v>
      </c>
      <c r="AJ3597" s="38">
        <v>18550</v>
      </c>
      <c r="AK3597" s="38">
        <v>42</v>
      </c>
      <c r="AL3597" s="38">
        <v>4201058</v>
      </c>
      <c r="AM3597" s="61" t="s">
        <v>1816</v>
      </c>
      <c r="AN3597" s="61" t="s">
        <v>1688</v>
      </c>
      <c r="AO3597" s="61" t="s">
        <v>1667</v>
      </c>
      <c r="AP3597" s="61" t="s">
        <v>5037</v>
      </c>
      <c r="AQ3597" s="61" t="s">
        <v>1737</v>
      </c>
      <c r="AR3597" s="28">
        <v>0</v>
      </c>
      <c r="AS3597" s="28">
        <v>52145</v>
      </c>
      <c r="AT3597" s="28">
        <v>7035</v>
      </c>
      <c r="AU3597" s="62"/>
      <c r="DV3597" s="31" t="s">
        <v>2649</v>
      </c>
      <c r="DW3597" s="31" t="s">
        <v>2650</v>
      </c>
      <c r="DX3597" s="63"/>
      <c r="DY3597" s="63"/>
      <c r="DZ3597" s="63"/>
      <c r="EA3597" s="167"/>
      <c r="EB3597" s="60"/>
      <c r="EC3597" s="60"/>
      <c r="ED3597" s="60"/>
      <c r="EE3597" s="60"/>
      <c r="EF3597" s="60"/>
      <c r="EG3597" s="60"/>
      <c r="EH3597" s="60"/>
      <c r="EI3597" s="60"/>
      <c r="EJ3597" s="60"/>
      <c r="EK3597" s="60"/>
      <c r="EL3597" s="60"/>
      <c r="EM3597" s="60"/>
      <c r="EN3597" s="60"/>
      <c r="EO3597" s="60"/>
      <c r="EP3597" s="60"/>
      <c r="EQ3597" s="60"/>
      <c r="ER3597" s="60"/>
      <c r="ES3597" s="60"/>
      <c r="ET3597" s="60"/>
      <c r="EU3597" s="60"/>
      <c r="EV3597" s="60"/>
      <c r="EW3597" s="60"/>
      <c r="EX3597" s="60"/>
      <c r="EY3597" s="60"/>
      <c r="EZ3597" s="60"/>
      <c r="FA3597" s="60"/>
      <c r="FB3597" s="60"/>
    </row>
    <row r="3598" spans="22:158" x14ac:dyDescent="0.25">
      <c r="W3598" s="33"/>
      <c r="X3598" s="33"/>
      <c r="AH3598" s="38">
        <v>100</v>
      </c>
      <c r="AI3598" s="38">
        <v>110</v>
      </c>
      <c r="AJ3598" s="38">
        <v>11720</v>
      </c>
      <c r="AK3598" s="38">
        <v>42</v>
      </c>
      <c r="AL3598" s="38">
        <v>4201058</v>
      </c>
      <c r="AM3598" s="61" t="s">
        <v>1816</v>
      </c>
      <c r="AN3598" s="61" t="s">
        <v>1696</v>
      </c>
      <c r="AO3598" s="61" t="s">
        <v>5078</v>
      </c>
      <c r="AP3598" s="61" t="s">
        <v>5037</v>
      </c>
      <c r="AQ3598" s="61" t="s">
        <v>1737</v>
      </c>
      <c r="AR3598" s="28">
        <v>0</v>
      </c>
      <c r="AS3598" s="28">
        <v>16</v>
      </c>
      <c r="AT3598" s="28">
        <v>0</v>
      </c>
      <c r="AU3598" s="62"/>
      <c r="DV3598" s="31" t="s">
        <v>2649</v>
      </c>
      <c r="DW3598" s="31" t="s">
        <v>2651</v>
      </c>
      <c r="DX3598" s="63"/>
      <c r="DY3598" s="63"/>
      <c r="DZ3598" s="63"/>
      <c r="EA3598" s="167"/>
      <c r="EB3598" s="60"/>
      <c r="EC3598" s="60"/>
      <c r="ED3598" s="60"/>
      <c r="EE3598" s="60"/>
      <c r="EF3598" s="60"/>
      <c r="EG3598" s="60"/>
      <c r="EH3598" s="60"/>
      <c r="EI3598" s="60"/>
      <c r="EJ3598" s="60"/>
      <c r="EK3598" s="60"/>
      <c r="EL3598" s="60"/>
      <c r="EM3598" s="60"/>
      <c r="EN3598" s="60"/>
      <c r="EO3598" s="60"/>
      <c r="EP3598" s="60"/>
      <c r="EQ3598" s="60"/>
      <c r="ER3598" s="60"/>
      <c r="ES3598" s="60"/>
      <c r="ET3598" s="60"/>
      <c r="EU3598" s="60"/>
      <c r="EV3598" s="60"/>
      <c r="EW3598" s="60"/>
      <c r="EX3598" s="60"/>
      <c r="EY3598" s="60"/>
      <c r="EZ3598" s="60"/>
      <c r="FA3598" s="60"/>
      <c r="FB3598" s="60"/>
    </row>
    <row r="3599" spans="22:158" x14ac:dyDescent="0.25">
      <c r="W3599" s="33"/>
      <c r="X3599" s="33"/>
      <c r="AH3599" s="38">
        <v>100</v>
      </c>
      <c r="AI3599" s="38">
        <v>110</v>
      </c>
      <c r="AJ3599" s="38">
        <v>12700</v>
      </c>
      <c r="AK3599" s="38">
        <v>42</v>
      </c>
      <c r="AL3599" s="38">
        <v>4201058</v>
      </c>
      <c r="AM3599" s="61" t="s">
        <v>1816</v>
      </c>
      <c r="AN3599" s="61" t="s">
        <v>1696</v>
      </c>
      <c r="AO3599" s="61" t="s">
        <v>5096</v>
      </c>
      <c r="AP3599" s="61" t="s">
        <v>5037</v>
      </c>
      <c r="AQ3599" s="61" t="s">
        <v>1737</v>
      </c>
      <c r="AR3599" s="28">
        <v>399</v>
      </c>
      <c r="AS3599" s="28">
        <v>0</v>
      </c>
      <c r="AT3599" s="28">
        <v>347</v>
      </c>
      <c r="AU3599" s="62"/>
      <c r="DV3599" s="31" t="s">
        <v>2649</v>
      </c>
      <c r="DW3599" s="31" t="s">
        <v>2651</v>
      </c>
      <c r="DX3599" s="63"/>
      <c r="DY3599" s="63"/>
      <c r="DZ3599" s="63"/>
      <c r="EA3599" s="167"/>
      <c r="EB3599" s="60"/>
      <c r="EC3599" s="60"/>
      <c r="ED3599" s="60"/>
      <c r="EE3599" s="60"/>
      <c r="EF3599" s="60"/>
      <c r="EG3599" s="60"/>
      <c r="EH3599" s="60"/>
      <c r="EI3599" s="60"/>
      <c r="EJ3599" s="60"/>
      <c r="EK3599" s="60"/>
      <c r="EL3599" s="60"/>
      <c r="EM3599" s="60"/>
      <c r="EN3599" s="60"/>
      <c r="EO3599" s="60"/>
      <c r="EP3599" s="60"/>
      <c r="EQ3599" s="60"/>
      <c r="ER3599" s="60"/>
      <c r="ES3599" s="60"/>
      <c r="ET3599" s="60"/>
      <c r="EU3599" s="60"/>
      <c r="EV3599" s="60"/>
      <c r="EW3599" s="60"/>
      <c r="EX3599" s="60"/>
      <c r="EY3599" s="60"/>
      <c r="EZ3599" s="60"/>
      <c r="FA3599" s="60"/>
      <c r="FB3599" s="60"/>
    </row>
    <row r="3600" spans="22:158" x14ac:dyDescent="0.25">
      <c r="W3600" s="33"/>
      <c r="X3600" s="33"/>
      <c r="AH3600" s="38">
        <v>100</v>
      </c>
      <c r="AI3600" s="38">
        <v>110</v>
      </c>
      <c r="AJ3600" s="38">
        <v>13400</v>
      </c>
      <c r="AK3600" s="38">
        <v>42</v>
      </c>
      <c r="AL3600" s="38">
        <v>4201058</v>
      </c>
      <c r="AM3600" s="61" t="s">
        <v>1816</v>
      </c>
      <c r="AN3600" s="61" t="s">
        <v>1696</v>
      </c>
      <c r="AO3600" s="61" t="s">
        <v>5111</v>
      </c>
      <c r="AP3600" s="61" t="s">
        <v>5037</v>
      </c>
      <c r="AQ3600" s="61" t="s">
        <v>1737</v>
      </c>
      <c r="AR3600" s="28">
        <v>0</v>
      </c>
      <c r="AS3600" s="28">
        <v>43</v>
      </c>
      <c r="AT3600" s="28">
        <v>373</v>
      </c>
      <c r="AU3600" s="62"/>
      <c r="DV3600" s="31" t="s">
        <v>2649</v>
      </c>
      <c r="DW3600" s="31" t="s">
        <v>2651</v>
      </c>
      <c r="DX3600" s="63"/>
      <c r="DY3600" s="63"/>
      <c r="DZ3600" s="63"/>
      <c r="EA3600" s="167"/>
      <c r="EB3600" s="60"/>
      <c r="EC3600" s="60"/>
      <c r="ED3600" s="60"/>
      <c r="EE3600" s="60"/>
      <c r="EF3600" s="60"/>
      <c r="EG3600" s="60"/>
      <c r="EH3600" s="60"/>
      <c r="EI3600" s="60"/>
      <c r="EJ3600" s="60"/>
      <c r="EK3600" s="60"/>
      <c r="EL3600" s="60"/>
      <c r="EM3600" s="60"/>
      <c r="EN3600" s="60"/>
      <c r="EO3600" s="60"/>
      <c r="EP3600" s="60"/>
      <c r="EQ3600" s="60"/>
      <c r="ER3600" s="60"/>
      <c r="ES3600" s="60"/>
      <c r="ET3600" s="60"/>
      <c r="EU3600" s="60"/>
      <c r="EV3600" s="60"/>
      <c r="EW3600" s="60"/>
      <c r="EX3600" s="60"/>
      <c r="EY3600" s="60"/>
      <c r="EZ3600" s="60"/>
      <c r="FA3600" s="60"/>
      <c r="FB3600" s="60"/>
    </row>
    <row r="3601" spans="22:158" x14ac:dyDescent="0.25">
      <c r="W3601" s="33"/>
      <c r="X3601" s="33"/>
      <c r="AH3601" s="38">
        <v>100</v>
      </c>
      <c r="AI3601" s="38">
        <v>110</v>
      </c>
      <c r="AJ3601" s="38">
        <v>15650</v>
      </c>
      <c r="AK3601" s="38">
        <v>42</v>
      </c>
      <c r="AL3601" s="38">
        <v>4201058</v>
      </c>
      <c r="AM3601" s="61" t="s">
        <v>1816</v>
      </c>
      <c r="AN3601" s="61" t="s">
        <v>1696</v>
      </c>
      <c r="AO3601" s="61" t="s">
        <v>1604</v>
      </c>
      <c r="AP3601" s="61" t="s">
        <v>5037</v>
      </c>
      <c r="AQ3601" s="61" t="s">
        <v>1737</v>
      </c>
      <c r="AR3601" s="28">
        <v>1</v>
      </c>
      <c r="AS3601" s="28">
        <v>0</v>
      </c>
      <c r="AT3601" s="28">
        <v>57</v>
      </c>
      <c r="AU3601" s="62"/>
      <c r="DV3601" s="31" t="s">
        <v>2649</v>
      </c>
      <c r="DW3601" s="31" t="s">
        <v>2651</v>
      </c>
      <c r="DX3601" s="63"/>
      <c r="DY3601" s="63"/>
      <c r="DZ3601" s="63"/>
      <c r="EA3601" s="167"/>
      <c r="EB3601" s="60"/>
      <c r="EC3601" s="60"/>
      <c r="ED3601" s="60"/>
      <c r="EE3601" s="60"/>
      <c r="EF3601" s="60"/>
      <c r="EG3601" s="60"/>
      <c r="EH3601" s="60"/>
      <c r="EI3601" s="60"/>
      <c r="EJ3601" s="60"/>
      <c r="EK3601" s="60"/>
      <c r="EL3601" s="60"/>
      <c r="EM3601" s="60"/>
      <c r="EN3601" s="60"/>
      <c r="EO3601" s="60"/>
      <c r="EP3601" s="60"/>
      <c r="EQ3601" s="60"/>
      <c r="ER3601" s="60"/>
      <c r="ES3601" s="60"/>
      <c r="ET3601" s="60"/>
      <c r="EU3601" s="60"/>
      <c r="EV3601" s="60"/>
      <c r="EW3601" s="60"/>
      <c r="EX3601" s="60"/>
      <c r="EY3601" s="60"/>
      <c r="EZ3601" s="60"/>
      <c r="FA3601" s="60"/>
      <c r="FB3601" s="60"/>
    </row>
    <row r="3602" spans="22:158" x14ac:dyDescent="0.25">
      <c r="V3602" s="1"/>
      <c r="W3602" s="33"/>
      <c r="X3602" s="33"/>
      <c r="AH3602" s="38">
        <v>100</v>
      </c>
      <c r="AI3602" s="38">
        <v>110</v>
      </c>
      <c r="AJ3602" s="38">
        <v>16400</v>
      </c>
      <c r="AK3602" s="38">
        <v>42</v>
      </c>
      <c r="AL3602" s="38">
        <v>4201058</v>
      </c>
      <c r="AM3602" s="61" t="s">
        <v>1816</v>
      </c>
      <c r="AN3602" s="61" t="s">
        <v>1696</v>
      </c>
      <c r="AO3602" s="61" t="s">
        <v>1620</v>
      </c>
      <c r="AP3602" s="61" t="s">
        <v>5037</v>
      </c>
      <c r="AQ3602" s="61" t="s">
        <v>1737</v>
      </c>
      <c r="AR3602" s="28">
        <v>79.8</v>
      </c>
      <c r="AS3602" s="28">
        <v>0</v>
      </c>
      <c r="AT3602" s="28">
        <v>63</v>
      </c>
      <c r="AU3602" s="62"/>
      <c r="DV3602" s="31" t="s">
        <v>2649</v>
      </c>
      <c r="DW3602" s="31" t="s">
        <v>2651</v>
      </c>
      <c r="DX3602" s="63"/>
      <c r="DY3602" s="63"/>
      <c r="DZ3602" s="63"/>
      <c r="EA3602" s="167"/>
      <c r="EB3602" s="60"/>
      <c r="EC3602" s="60"/>
      <c r="ED3602" s="60"/>
      <c r="EE3602" s="60"/>
      <c r="EF3602" s="60"/>
      <c r="EG3602" s="60"/>
      <c r="EH3602" s="60"/>
      <c r="EI3602" s="60"/>
      <c r="EJ3602" s="60"/>
      <c r="EK3602" s="60"/>
      <c r="EL3602" s="60"/>
      <c r="EM3602" s="60"/>
      <c r="EN3602" s="60"/>
      <c r="EO3602" s="60"/>
      <c r="EP3602" s="60"/>
      <c r="EQ3602" s="60"/>
      <c r="ER3602" s="60"/>
      <c r="ES3602" s="60"/>
      <c r="ET3602" s="60"/>
      <c r="EU3602" s="60"/>
      <c r="EV3602" s="60"/>
      <c r="EW3602" s="60"/>
      <c r="EX3602" s="60"/>
      <c r="EY3602" s="60"/>
      <c r="EZ3602" s="60"/>
      <c r="FA3602" s="60"/>
      <c r="FB3602" s="60"/>
    </row>
    <row r="3603" spans="22:158" x14ac:dyDescent="0.25">
      <c r="W3603" s="33"/>
      <c r="X3603" s="33"/>
      <c r="AH3603" s="38">
        <v>100</v>
      </c>
      <c r="AI3603" s="38">
        <v>110</v>
      </c>
      <c r="AJ3603" s="38">
        <v>17000</v>
      </c>
      <c r="AK3603" s="38">
        <v>42</v>
      </c>
      <c r="AL3603" s="38">
        <v>4201058</v>
      </c>
      <c r="AM3603" s="61" t="s">
        <v>1816</v>
      </c>
      <c r="AN3603" s="61" t="s">
        <v>1696</v>
      </c>
      <c r="AO3603" s="61" t="s">
        <v>1633</v>
      </c>
      <c r="AP3603" s="61" t="s">
        <v>5037</v>
      </c>
      <c r="AQ3603" s="61" t="s">
        <v>1737</v>
      </c>
      <c r="AR3603" s="28">
        <v>29.2</v>
      </c>
      <c r="AS3603" s="28">
        <v>39</v>
      </c>
      <c r="AT3603" s="28">
        <v>0</v>
      </c>
      <c r="AU3603" s="62"/>
      <c r="DV3603" s="31" t="s">
        <v>2649</v>
      </c>
      <c r="DW3603" s="31" t="s">
        <v>2651</v>
      </c>
      <c r="DX3603" s="63"/>
      <c r="DY3603" s="63"/>
      <c r="DZ3603" s="63"/>
      <c r="EA3603" s="167"/>
      <c r="EB3603" s="60"/>
      <c r="EC3603" s="60"/>
      <c r="ED3603" s="60"/>
      <c r="EE3603" s="60"/>
      <c r="EF3603" s="60"/>
      <c r="EG3603" s="60"/>
      <c r="EH3603" s="60"/>
      <c r="EI3603" s="60"/>
      <c r="EJ3603" s="60"/>
      <c r="EK3603" s="60"/>
      <c r="EL3603" s="60"/>
      <c r="EM3603" s="60"/>
      <c r="EN3603" s="60"/>
      <c r="EO3603" s="60"/>
      <c r="EP3603" s="60"/>
      <c r="EQ3603" s="60"/>
      <c r="ER3603" s="60"/>
      <c r="ES3603" s="60"/>
      <c r="ET3603" s="60"/>
      <c r="EU3603" s="60"/>
      <c r="EV3603" s="60"/>
      <c r="EW3603" s="60"/>
      <c r="EX3603" s="60"/>
      <c r="EY3603" s="60"/>
      <c r="EZ3603" s="60"/>
      <c r="FA3603" s="60"/>
      <c r="FB3603" s="60"/>
    </row>
    <row r="3604" spans="22:158" x14ac:dyDescent="0.25">
      <c r="W3604" s="33"/>
      <c r="X3604" s="33"/>
      <c r="AH3604" s="38">
        <v>100</v>
      </c>
      <c r="AI3604" s="38">
        <v>110</v>
      </c>
      <c r="AJ3604" s="38">
        <v>17620</v>
      </c>
      <c r="AK3604" s="38">
        <v>42</v>
      </c>
      <c r="AL3604" s="38">
        <v>4201058</v>
      </c>
      <c r="AM3604" s="61" t="s">
        <v>1816</v>
      </c>
      <c r="AN3604" s="61" t="s">
        <v>1696</v>
      </c>
      <c r="AO3604" s="61" t="s">
        <v>1646</v>
      </c>
      <c r="AP3604" s="61" t="s">
        <v>5037</v>
      </c>
      <c r="AQ3604" s="61" t="s">
        <v>1737</v>
      </c>
      <c r="AR3604" s="28">
        <v>3.7</v>
      </c>
      <c r="AS3604" s="28">
        <v>0</v>
      </c>
      <c r="AT3604" s="28">
        <v>0</v>
      </c>
      <c r="AU3604" s="62"/>
      <c r="DV3604" s="31" t="s">
        <v>2649</v>
      </c>
      <c r="DW3604" s="31" t="s">
        <v>2651</v>
      </c>
      <c r="DX3604" s="63"/>
      <c r="DY3604" s="63"/>
      <c r="DZ3604" s="63"/>
      <c r="EA3604" s="167"/>
      <c r="EB3604" s="60"/>
      <c r="EC3604" s="60"/>
      <c r="ED3604" s="60"/>
      <c r="EE3604" s="60"/>
      <c r="EF3604" s="60"/>
      <c r="EG3604" s="60"/>
      <c r="EH3604" s="60"/>
      <c r="EI3604" s="60"/>
      <c r="EJ3604" s="60"/>
      <c r="EK3604" s="60"/>
      <c r="EL3604" s="60"/>
      <c r="EM3604" s="60"/>
      <c r="EN3604" s="60"/>
      <c r="EO3604" s="60"/>
      <c r="EP3604" s="60"/>
      <c r="EQ3604" s="60"/>
      <c r="ER3604" s="60"/>
      <c r="ES3604" s="60"/>
      <c r="ET3604" s="60"/>
      <c r="EU3604" s="60"/>
      <c r="EV3604" s="60"/>
      <c r="EW3604" s="60"/>
      <c r="EX3604" s="60"/>
      <c r="EY3604" s="60"/>
      <c r="EZ3604" s="60"/>
      <c r="FA3604" s="60"/>
      <c r="FB3604" s="60"/>
    </row>
    <row r="3605" spans="22:158" x14ac:dyDescent="0.25">
      <c r="W3605" s="33"/>
      <c r="X3605" s="33"/>
      <c r="AH3605" s="38">
        <v>100</v>
      </c>
      <c r="AI3605" s="38">
        <v>115</v>
      </c>
      <c r="AJ3605" s="38">
        <v>16950</v>
      </c>
      <c r="AK3605" s="38">
        <v>42</v>
      </c>
      <c r="AL3605" s="38">
        <v>4201058</v>
      </c>
      <c r="AM3605" s="61" t="s">
        <v>1816</v>
      </c>
      <c r="AN3605" s="61" t="s">
        <v>1697</v>
      </c>
      <c r="AO3605" s="61" t="s">
        <v>1632</v>
      </c>
      <c r="AP3605" s="61" t="s">
        <v>5037</v>
      </c>
      <c r="AQ3605" s="61" t="s">
        <v>1737</v>
      </c>
      <c r="AR3605" s="28">
        <v>947.9</v>
      </c>
      <c r="AS3605" s="28">
        <v>373</v>
      </c>
      <c r="AT3605" s="28">
        <v>148</v>
      </c>
      <c r="AU3605" s="62"/>
      <c r="DV3605" s="31" t="s">
        <v>2649</v>
      </c>
      <c r="DW3605" s="31" t="s">
        <v>2652</v>
      </c>
      <c r="DX3605" s="63"/>
      <c r="DY3605" s="63"/>
      <c r="DZ3605" s="63"/>
      <c r="EA3605" s="167"/>
      <c r="EB3605" s="60"/>
      <c r="EC3605" s="60"/>
      <c r="ED3605" s="60"/>
      <c r="EE3605" s="60"/>
      <c r="EF3605" s="60"/>
      <c r="EG3605" s="60"/>
      <c r="EH3605" s="60"/>
      <c r="EI3605" s="60"/>
      <c r="EJ3605" s="60"/>
      <c r="EK3605" s="60"/>
      <c r="EL3605" s="60"/>
      <c r="EM3605" s="60"/>
      <c r="EN3605" s="60"/>
      <c r="EO3605" s="60"/>
      <c r="EP3605" s="60"/>
      <c r="EQ3605" s="60"/>
      <c r="ER3605" s="60"/>
      <c r="ES3605" s="60"/>
      <c r="ET3605" s="60"/>
      <c r="EU3605" s="60"/>
      <c r="EV3605" s="60"/>
      <c r="EW3605" s="60"/>
      <c r="EX3605" s="60"/>
      <c r="EY3605" s="60"/>
      <c r="EZ3605" s="60"/>
      <c r="FA3605" s="60"/>
      <c r="FB3605" s="60"/>
    </row>
    <row r="3606" spans="22:158" x14ac:dyDescent="0.25">
      <c r="V3606" s="1"/>
      <c r="W3606" s="33"/>
      <c r="X3606" s="33"/>
      <c r="AH3606" s="38">
        <v>100</v>
      </c>
      <c r="AI3606" s="38">
        <v>115</v>
      </c>
      <c r="AJ3606" s="38">
        <v>18350</v>
      </c>
      <c r="AK3606" s="38">
        <v>42</v>
      </c>
      <c r="AL3606" s="38">
        <v>4201058</v>
      </c>
      <c r="AM3606" s="61" t="s">
        <v>1816</v>
      </c>
      <c r="AN3606" s="61" t="s">
        <v>1697</v>
      </c>
      <c r="AO3606" s="61" t="s">
        <v>1663</v>
      </c>
      <c r="AP3606" s="61" t="s">
        <v>5037</v>
      </c>
      <c r="AQ3606" s="61" t="s">
        <v>1737</v>
      </c>
      <c r="AR3606" s="28">
        <v>0</v>
      </c>
      <c r="AS3606" s="28">
        <v>347</v>
      </c>
      <c r="AT3606" s="28">
        <v>0</v>
      </c>
      <c r="AU3606" s="62"/>
      <c r="DV3606" s="31" t="s">
        <v>2649</v>
      </c>
      <c r="DW3606" s="31" t="s">
        <v>2652</v>
      </c>
      <c r="DX3606" s="63"/>
      <c r="DY3606" s="63"/>
      <c r="DZ3606" s="63"/>
      <c r="EA3606" s="167"/>
      <c r="EB3606" s="60"/>
      <c r="EC3606" s="60"/>
      <c r="ED3606" s="60"/>
      <c r="EE3606" s="60"/>
      <c r="EF3606" s="60"/>
      <c r="EG3606" s="60"/>
      <c r="EH3606" s="60"/>
      <c r="EI3606" s="60"/>
      <c r="EJ3606" s="60"/>
      <c r="EK3606" s="60"/>
      <c r="EL3606" s="60"/>
      <c r="EM3606" s="60"/>
      <c r="EN3606" s="60"/>
      <c r="EO3606" s="60"/>
      <c r="EP3606" s="60"/>
      <c r="EQ3606" s="60"/>
      <c r="ER3606" s="60"/>
      <c r="ES3606" s="60"/>
      <c r="ET3606" s="60"/>
      <c r="EU3606" s="60"/>
      <c r="EV3606" s="60"/>
      <c r="EW3606" s="60"/>
      <c r="EX3606" s="60"/>
      <c r="EY3606" s="60"/>
      <c r="EZ3606" s="60"/>
      <c r="FA3606" s="60"/>
      <c r="FB3606" s="60"/>
    </row>
    <row r="3607" spans="22:158" x14ac:dyDescent="0.25">
      <c r="W3607" s="33"/>
      <c r="X3607" s="33"/>
      <c r="AH3607" s="38">
        <v>100</v>
      </c>
      <c r="AI3607" s="38">
        <v>120</v>
      </c>
      <c r="AJ3607" s="38">
        <v>10250</v>
      </c>
      <c r="AK3607" s="38">
        <v>42</v>
      </c>
      <c r="AL3607" s="38">
        <v>4201058</v>
      </c>
      <c r="AM3607" s="61" t="s">
        <v>1816</v>
      </c>
      <c r="AN3607" s="61" t="s">
        <v>1689</v>
      </c>
      <c r="AO3607" s="61" t="s">
        <v>5048</v>
      </c>
      <c r="AP3607" s="61" t="s">
        <v>5037</v>
      </c>
      <c r="AQ3607" s="61" t="s">
        <v>1737</v>
      </c>
      <c r="AR3607" s="28">
        <v>112</v>
      </c>
      <c r="AS3607" s="28">
        <v>432</v>
      </c>
      <c r="AT3607" s="28">
        <v>0</v>
      </c>
      <c r="AU3607" s="62"/>
      <c r="DV3607" s="31" t="s">
        <v>2649</v>
      </c>
      <c r="DW3607" s="31" t="s">
        <v>2653</v>
      </c>
      <c r="DX3607" s="63"/>
      <c r="DY3607" s="63"/>
      <c r="DZ3607" s="63"/>
      <c r="EA3607" s="167"/>
      <c r="EB3607" s="60"/>
      <c r="EC3607" s="60"/>
      <c r="ED3607" s="60"/>
      <c r="EE3607" s="60"/>
      <c r="EF3607" s="60"/>
      <c r="EG3607" s="60"/>
      <c r="EH3607" s="60"/>
      <c r="EI3607" s="60"/>
      <c r="EJ3607" s="60"/>
      <c r="EK3607" s="60"/>
      <c r="EL3607" s="60"/>
      <c r="EM3607" s="60"/>
      <c r="EN3607" s="60"/>
      <c r="EO3607" s="60"/>
      <c r="EP3607" s="60"/>
      <c r="EQ3607" s="60"/>
      <c r="ER3607" s="60"/>
      <c r="ES3607" s="60"/>
      <c r="ET3607" s="60"/>
      <c r="EU3607" s="60"/>
      <c r="EV3607" s="60"/>
      <c r="EW3607" s="60"/>
      <c r="EX3607" s="60"/>
      <c r="EY3607" s="60"/>
      <c r="EZ3607" s="60"/>
      <c r="FA3607" s="60"/>
      <c r="FB3607" s="60"/>
    </row>
    <row r="3608" spans="22:158" x14ac:dyDescent="0.25">
      <c r="W3608" s="33"/>
      <c r="X3608" s="33"/>
      <c r="AH3608" s="38">
        <v>100</v>
      </c>
      <c r="AI3608" s="38">
        <v>120</v>
      </c>
      <c r="AJ3608" s="38">
        <v>11350</v>
      </c>
      <c r="AK3608" s="38">
        <v>42</v>
      </c>
      <c r="AL3608" s="38">
        <v>4201058</v>
      </c>
      <c r="AM3608" s="61" t="s">
        <v>1816</v>
      </c>
      <c r="AN3608" s="61" t="s">
        <v>1689</v>
      </c>
      <c r="AO3608" s="61" t="s">
        <v>5070</v>
      </c>
      <c r="AP3608" s="61" t="s">
        <v>5037</v>
      </c>
      <c r="AQ3608" s="61" t="s">
        <v>1737</v>
      </c>
      <c r="AR3608" s="28">
        <v>2927.5</v>
      </c>
      <c r="AS3608" s="28">
        <v>1875</v>
      </c>
      <c r="AT3608" s="28">
        <v>174</v>
      </c>
      <c r="AU3608" s="62"/>
      <c r="DV3608" s="31" t="s">
        <v>2649</v>
      </c>
      <c r="DW3608" s="31" t="s">
        <v>2653</v>
      </c>
      <c r="DX3608" s="63"/>
      <c r="DY3608" s="63"/>
      <c r="DZ3608" s="63"/>
      <c r="EA3608" s="167"/>
      <c r="EB3608" s="60"/>
      <c r="EC3608" s="60"/>
      <c r="ED3608" s="60"/>
      <c r="EE3608" s="60"/>
      <c r="EF3608" s="60"/>
      <c r="EG3608" s="60"/>
      <c r="EH3608" s="60"/>
      <c r="EI3608" s="60"/>
      <c r="EJ3608" s="60"/>
      <c r="EK3608" s="60"/>
      <c r="EL3608" s="60"/>
      <c r="EM3608" s="60"/>
      <c r="EN3608" s="60"/>
      <c r="EO3608" s="60"/>
      <c r="EP3608" s="60"/>
      <c r="EQ3608" s="60"/>
      <c r="ER3608" s="60"/>
      <c r="ES3608" s="60"/>
      <c r="ET3608" s="60"/>
      <c r="EU3608" s="60"/>
      <c r="EV3608" s="60"/>
      <c r="EW3608" s="60"/>
      <c r="EX3608" s="60"/>
      <c r="EY3608" s="60"/>
      <c r="EZ3608" s="60"/>
      <c r="FA3608" s="60"/>
      <c r="FB3608" s="60"/>
    </row>
    <row r="3609" spans="22:158" x14ac:dyDescent="0.25">
      <c r="W3609" s="33"/>
      <c r="X3609" s="33"/>
      <c r="AH3609" s="38">
        <v>100</v>
      </c>
      <c r="AI3609" s="38">
        <v>120</v>
      </c>
      <c r="AJ3609" s="38">
        <v>14550</v>
      </c>
      <c r="AK3609" s="38">
        <v>42</v>
      </c>
      <c r="AL3609" s="38">
        <v>4201058</v>
      </c>
      <c r="AM3609" s="61" t="s">
        <v>1816</v>
      </c>
      <c r="AN3609" s="61" t="s">
        <v>1689</v>
      </c>
      <c r="AO3609" s="61" t="s">
        <v>1579</v>
      </c>
      <c r="AP3609" s="61" t="s">
        <v>5037</v>
      </c>
      <c r="AQ3609" s="61" t="s">
        <v>1737</v>
      </c>
      <c r="AR3609" s="28">
        <v>0</v>
      </c>
      <c r="AS3609" s="28">
        <v>0</v>
      </c>
      <c r="AT3609" s="28">
        <v>10</v>
      </c>
      <c r="AU3609" s="62"/>
      <c r="DV3609" s="31" t="s">
        <v>2649</v>
      </c>
      <c r="DW3609" s="31" t="s">
        <v>2653</v>
      </c>
      <c r="DX3609" s="63"/>
      <c r="DY3609" s="63"/>
      <c r="DZ3609" s="63"/>
      <c r="EA3609" s="167"/>
      <c r="EB3609" s="60"/>
      <c r="EC3609" s="60"/>
      <c r="ED3609" s="60"/>
      <c r="EE3609" s="60"/>
      <c r="EF3609" s="60"/>
      <c r="EG3609" s="60"/>
      <c r="EH3609" s="60"/>
      <c r="EI3609" s="60"/>
      <c r="EJ3609" s="60"/>
      <c r="EK3609" s="60"/>
      <c r="EL3609" s="60"/>
      <c r="EM3609" s="60"/>
      <c r="EN3609" s="60"/>
      <c r="EO3609" s="60"/>
      <c r="EP3609" s="60"/>
      <c r="EQ3609" s="60"/>
      <c r="ER3609" s="60"/>
      <c r="ES3609" s="60"/>
      <c r="ET3609" s="60"/>
      <c r="EU3609" s="60"/>
      <c r="EV3609" s="60"/>
      <c r="EW3609" s="60"/>
      <c r="EX3609" s="60"/>
      <c r="EY3609" s="60"/>
      <c r="EZ3609" s="60"/>
      <c r="FA3609" s="60"/>
      <c r="FB3609" s="60"/>
    </row>
    <row r="3610" spans="22:158" x14ac:dyDescent="0.25">
      <c r="W3610" s="33"/>
      <c r="X3610" s="33"/>
      <c r="AH3610" s="38">
        <v>100</v>
      </c>
      <c r="AI3610" s="38">
        <v>120</v>
      </c>
      <c r="AJ3610" s="38">
        <v>14850</v>
      </c>
      <c r="AK3610" s="38">
        <v>42</v>
      </c>
      <c r="AL3610" s="38">
        <v>4201058</v>
      </c>
      <c r="AM3610" s="61" t="s">
        <v>1816</v>
      </c>
      <c r="AN3610" s="61" t="s">
        <v>1689</v>
      </c>
      <c r="AO3610" s="61" t="s">
        <v>1585</v>
      </c>
      <c r="AP3610" s="61" t="s">
        <v>5037</v>
      </c>
      <c r="AQ3610" s="61" t="s">
        <v>1737</v>
      </c>
      <c r="AR3610" s="28">
        <v>9.1</v>
      </c>
      <c r="AS3610" s="28">
        <v>170</v>
      </c>
      <c r="AT3610" s="28">
        <v>16</v>
      </c>
      <c r="AU3610" s="62"/>
      <c r="DV3610" s="31" t="s">
        <v>2649</v>
      </c>
      <c r="DW3610" s="31" t="s">
        <v>2653</v>
      </c>
      <c r="DX3610" s="63"/>
      <c r="DY3610" s="63"/>
      <c r="DZ3610" s="63"/>
      <c r="EA3610" s="167"/>
      <c r="EB3610" s="60"/>
      <c r="EC3610" s="60"/>
      <c r="ED3610" s="60"/>
      <c r="EE3610" s="60"/>
      <c r="EF3610" s="60"/>
      <c r="EG3610" s="60"/>
      <c r="EH3610" s="60"/>
      <c r="EI3610" s="60"/>
      <c r="EJ3610" s="60"/>
      <c r="EK3610" s="60"/>
      <c r="EL3610" s="60"/>
      <c r="EM3610" s="60"/>
      <c r="EN3610" s="60"/>
      <c r="EO3610" s="60"/>
      <c r="EP3610" s="60"/>
      <c r="EQ3610" s="60"/>
      <c r="ER3610" s="60"/>
      <c r="ES3610" s="60"/>
      <c r="ET3610" s="60"/>
      <c r="EU3610" s="60"/>
      <c r="EV3610" s="60"/>
      <c r="EW3610" s="60"/>
      <c r="EX3610" s="60"/>
      <c r="EY3610" s="60"/>
      <c r="EZ3610" s="60"/>
      <c r="FA3610" s="60"/>
      <c r="FB3610" s="60"/>
    </row>
    <row r="3611" spans="22:158" x14ac:dyDescent="0.25">
      <c r="W3611" s="33"/>
      <c r="X3611" s="33"/>
      <c r="AH3611" s="38">
        <v>100</v>
      </c>
      <c r="AI3611" s="38">
        <v>120</v>
      </c>
      <c r="AJ3611" s="38">
        <v>16610</v>
      </c>
      <c r="AK3611" s="38">
        <v>42</v>
      </c>
      <c r="AL3611" s="38">
        <v>4201058</v>
      </c>
      <c r="AM3611" s="61" t="s">
        <v>1816</v>
      </c>
      <c r="AN3611" s="61" t="s">
        <v>1689</v>
      </c>
      <c r="AO3611" s="61" t="s">
        <v>1625</v>
      </c>
      <c r="AP3611" s="61" t="s">
        <v>5037</v>
      </c>
      <c r="AQ3611" s="61" t="s">
        <v>1737</v>
      </c>
      <c r="AR3611" s="28">
        <v>0</v>
      </c>
      <c r="AS3611" s="28">
        <v>0</v>
      </c>
      <c r="AT3611" s="28">
        <v>0</v>
      </c>
      <c r="AU3611" s="62"/>
      <c r="DV3611" s="31" t="s">
        <v>2649</v>
      </c>
      <c r="DW3611" s="31" t="s">
        <v>2653</v>
      </c>
      <c r="DX3611" s="63"/>
      <c r="DY3611" s="63"/>
      <c r="DZ3611" s="63"/>
      <c r="EA3611" s="167"/>
      <c r="EB3611" s="60"/>
      <c r="EC3611" s="60"/>
      <c r="ED3611" s="60"/>
      <c r="EE3611" s="60"/>
      <c r="EF3611" s="60"/>
      <c r="EG3611" s="60"/>
      <c r="EH3611" s="60"/>
      <c r="EI3611" s="60"/>
      <c r="EJ3611" s="60"/>
      <c r="EK3611" s="60"/>
      <c r="EL3611" s="60"/>
      <c r="EM3611" s="60"/>
      <c r="EN3611" s="60"/>
      <c r="EO3611" s="60"/>
      <c r="EP3611" s="60"/>
      <c r="EQ3611" s="60"/>
      <c r="ER3611" s="60"/>
      <c r="ES3611" s="60"/>
      <c r="ET3611" s="60"/>
      <c r="EU3611" s="60"/>
      <c r="EV3611" s="60"/>
      <c r="EW3611" s="60"/>
      <c r="EX3611" s="60"/>
      <c r="EY3611" s="60"/>
      <c r="EZ3611" s="60"/>
      <c r="FA3611" s="60"/>
      <c r="FB3611" s="60"/>
    </row>
    <row r="3612" spans="22:158" x14ac:dyDescent="0.25">
      <c r="W3612" s="33"/>
      <c r="X3612" s="33"/>
      <c r="AH3612" s="38">
        <v>100</v>
      </c>
      <c r="AI3612" s="38">
        <v>120</v>
      </c>
      <c r="AJ3612" s="38">
        <v>17550</v>
      </c>
      <c r="AK3612" s="38">
        <v>42</v>
      </c>
      <c r="AL3612" s="38">
        <v>4201058</v>
      </c>
      <c r="AM3612" s="61" t="s">
        <v>1816</v>
      </c>
      <c r="AN3612" s="61" t="s">
        <v>1689</v>
      </c>
      <c r="AO3612" s="61" t="s">
        <v>1645</v>
      </c>
      <c r="AP3612" s="61" t="s">
        <v>5037</v>
      </c>
      <c r="AQ3612" s="61" t="s">
        <v>1737</v>
      </c>
      <c r="AR3612" s="28">
        <v>1312.3000000000002</v>
      </c>
      <c r="AS3612" s="28">
        <v>340</v>
      </c>
      <c r="AT3612" s="28">
        <v>1158</v>
      </c>
      <c r="AU3612" s="62"/>
      <c r="DV3612" s="31" t="s">
        <v>2649</v>
      </c>
      <c r="DW3612" s="31" t="s">
        <v>2653</v>
      </c>
      <c r="DX3612" s="63"/>
      <c r="DY3612" s="63"/>
      <c r="DZ3612" s="63"/>
      <c r="EA3612" s="167"/>
      <c r="EB3612" s="60"/>
      <c r="EC3612" s="60"/>
      <c r="ED3612" s="60"/>
      <c r="EE3612" s="60"/>
      <c r="EF3612" s="60"/>
      <c r="EG3612" s="60"/>
      <c r="EH3612" s="60"/>
      <c r="EI3612" s="60"/>
      <c r="EJ3612" s="60"/>
      <c r="EK3612" s="60"/>
      <c r="EL3612" s="60"/>
      <c r="EM3612" s="60"/>
      <c r="EN3612" s="60"/>
      <c r="EO3612" s="60"/>
      <c r="EP3612" s="60"/>
      <c r="EQ3612" s="60"/>
      <c r="ER3612" s="60"/>
      <c r="ES3612" s="60"/>
      <c r="ET3612" s="60"/>
      <c r="EU3612" s="60"/>
      <c r="EV3612" s="60"/>
      <c r="EW3612" s="60"/>
      <c r="EX3612" s="60"/>
      <c r="EY3612" s="60"/>
      <c r="EZ3612" s="60"/>
      <c r="FA3612" s="60"/>
      <c r="FB3612" s="60"/>
    </row>
    <row r="3613" spans="22:158" x14ac:dyDescent="0.25">
      <c r="V3613" s="1"/>
      <c r="W3613" s="33"/>
      <c r="X3613" s="33"/>
      <c r="AH3613" s="38">
        <v>100</v>
      </c>
      <c r="AI3613" s="38">
        <v>125</v>
      </c>
      <c r="AJ3613" s="38">
        <v>10600</v>
      </c>
      <c r="AK3613" s="38">
        <v>42</v>
      </c>
      <c r="AL3613" s="38">
        <v>4201058</v>
      </c>
      <c r="AM3613" s="61" t="s">
        <v>1816</v>
      </c>
      <c r="AN3613" s="61" t="s">
        <v>1692</v>
      </c>
      <c r="AO3613" s="61" t="s">
        <v>5055</v>
      </c>
      <c r="AP3613" s="61" t="s">
        <v>5037</v>
      </c>
      <c r="AQ3613" s="61" t="s">
        <v>1737</v>
      </c>
      <c r="AR3613" s="28">
        <v>6.6</v>
      </c>
      <c r="AS3613" s="28">
        <v>5</v>
      </c>
      <c r="AT3613" s="28">
        <v>0</v>
      </c>
      <c r="AU3613" s="62"/>
      <c r="DV3613" s="31" t="s">
        <v>2649</v>
      </c>
      <c r="DW3613" s="31" t="s">
        <v>2654</v>
      </c>
      <c r="DX3613" s="63"/>
      <c r="DY3613" s="63"/>
      <c r="DZ3613" s="63"/>
      <c r="EA3613" s="167"/>
      <c r="EB3613" s="60"/>
      <c r="EC3613" s="60"/>
      <c r="ED3613" s="60"/>
      <c r="EE3613" s="60"/>
      <c r="EF3613" s="60"/>
      <c r="EG3613" s="60"/>
      <c r="EH3613" s="60"/>
      <c r="EI3613" s="60"/>
      <c r="EJ3613" s="60"/>
      <c r="EK3613" s="60"/>
      <c r="EL3613" s="60"/>
      <c r="EM3613" s="60"/>
      <c r="EN3613" s="60"/>
      <c r="EO3613" s="60"/>
      <c r="EP3613" s="60"/>
      <c r="EQ3613" s="60"/>
      <c r="ER3613" s="60"/>
      <c r="ES3613" s="60"/>
      <c r="ET3613" s="60"/>
      <c r="EU3613" s="60"/>
      <c r="EV3613" s="60"/>
      <c r="EW3613" s="60"/>
      <c r="EX3613" s="60"/>
      <c r="EY3613" s="60"/>
      <c r="EZ3613" s="60"/>
      <c r="FA3613" s="60"/>
      <c r="FB3613" s="60"/>
    </row>
    <row r="3614" spans="22:158" x14ac:dyDescent="0.25">
      <c r="W3614" s="33"/>
      <c r="X3614" s="33"/>
      <c r="AH3614" s="38">
        <v>100</v>
      </c>
      <c r="AI3614" s="38">
        <v>125</v>
      </c>
      <c r="AJ3614" s="38">
        <v>11730</v>
      </c>
      <c r="AK3614" s="38">
        <v>42</v>
      </c>
      <c r="AL3614" s="38">
        <v>4201058</v>
      </c>
      <c r="AM3614" s="61" t="s">
        <v>1816</v>
      </c>
      <c r="AN3614" s="61" t="s">
        <v>1692</v>
      </c>
      <c r="AO3614" s="61" t="s">
        <v>5079</v>
      </c>
      <c r="AP3614" s="61" t="s">
        <v>5037</v>
      </c>
      <c r="AQ3614" s="61" t="s">
        <v>1737</v>
      </c>
      <c r="AR3614" s="28">
        <v>0</v>
      </c>
      <c r="AS3614" s="28">
        <v>136</v>
      </c>
      <c r="AT3614" s="28">
        <v>0</v>
      </c>
      <c r="AU3614" s="62"/>
      <c r="DV3614" s="31" t="s">
        <v>2649</v>
      </c>
      <c r="DW3614" s="31" t="s">
        <v>2654</v>
      </c>
      <c r="DX3614" s="63"/>
      <c r="DY3614" s="63"/>
      <c r="DZ3614" s="63"/>
      <c r="EA3614" s="167"/>
      <c r="EB3614" s="60"/>
      <c r="EC3614" s="60"/>
      <c r="ED3614" s="60"/>
      <c r="EE3614" s="60"/>
      <c r="EF3614" s="60"/>
      <c r="EG3614" s="60"/>
      <c r="EH3614" s="60"/>
      <c r="EI3614" s="60"/>
      <c r="EJ3614" s="60"/>
      <c r="EK3614" s="60"/>
      <c r="EL3614" s="60"/>
      <c r="EM3614" s="60"/>
      <c r="EN3614" s="60"/>
      <c r="EO3614" s="60"/>
      <c r="EP3614" s="60"/>
      <c r="EQ3614" s="60"/>
      <c r="ER3614" s="60"/>
      <c r="ES3614" s="60"/>
      <c r="ET3614" s="60"/>
      <c r="EU3614" s="60"/>
      <c r="EV3614" s="60"/>
      <c r="EW3614" s="60"/>
      <c r="EX3614" s="60"/>
      <c r="EY3614" s="60"/>
      <c r="EZ3614" s="60"/>
      <c r="FA3614" s="60"/>
      <c r="FB3614" s="60"/>
    </row>
    <row r="3615" spans="22:158" x14ac:dyDescent="0.25">
      <c r="W3615" s="33"/>
      <c r="X3615" s="33"/>
      <c r="AH3615" s="38">
        <v>100</v>
      </c>
      <c r="AI3615" s="38">
        <v>125</v>
      </c>
      <c r="AJ3615" s="38">
        <v>11800</v>
      </c>
      <c r="AK3615" s="38">
        <v>42</v>
      </c>
      <c r="AL3615" s="38">
        <v>4201058</v>
      </c>
      <c r="AM3615" s="61" t="s">
        <v>1816</v>
      </c>
      <c r="AN3615" s="61" t="s">
        <v>1692</v>
      </c>
      <c r="AO3615" s="61" t="s">
        <v>5081</v>
      </c>
      <c r="AP3615" s="61" t="s">
        <v>5037</v>
      </c>
      <c r="AQ3615" s="61" t="s">
        <v>1737</v>
      </c>
      <c r="AR3615" s="28">
        <v>5.4</v>
      </c>
      <c r="AS3615" s="28">
        <v>161</v>
      </c>
      <c r="AT3615" s="28">
        <v>11</v>
      </c>
      <c r="AU3615" s="62"/>
      <c r="DV3615" s="31" t="s">
        <v>2649</v>
      </c>
      <c r="DW3615" s="31" t="s">
        <v>2654</v>
      </c>
      <c r="DX3615" s="63"/>
      <c r="DY3615" s="63"/>
      <c r="DZ3615" s="63"/>
      <c r="EA3615" s="167"/>
      <c r="EB3615" s="60"/>
      <c r="EC3615" s="60"/>
      <c r="ED3615" s="60"/>
      <c r="EE3615" s="60"/>
      <c r="EF3615" s="60"/>
      <c r="EG3615" s="60"/>
      <c r="EH3615" s="60"/>
      <c r="EI3615" s="60"/>
      <c r="EJ3615" s="60"/>
      <c r="EK3615" s="60"/>
      <c r="EL3615" s="60"/>
      <c r="EM3615" s="60"/>
      <c r="EN3615" s="60"/>
      <c r="EO3615" s="60"/>
      <c r="EP3615" s="60"/>
      <c r="EQ3615" s="60"/>
      <c r="ER3615" s="60"/>
      <c r="ES3615" s="60"/>
      <c r="ET3615" s="60"/>
      <c r="EU3615" s="60"/>
      <c r="EV3615" s="60"/>
      <c r="EW3615" s="60"/>
      <c r="EX3615" s="60"/>
      <c r="EY3615" s="60"/>
      <c r="EZ3615" s="60"/>
      <c r="FA3615" s="60"/>
      <c r="FB3615" s="60"/>
    </row>
    <row r="3616" spans="22:158" x14ac:dyDescent="0.25">
      <c r="V3616" s="1"/>
      <c r="W3616" s="33"/>
      <c r="X3616" s="33"/>
      <c r="AH3616" s="38">
        <v>100</v>
      </c>
      <c r="AI3616" s="38">
        <v>125</v>
      </c>
      <c r="AJ3616" s="38">
        <v>13350</v>
      </c>
      <c r="AK3616" s="38">
        <v>42</v>
      </c>
      <c r="AL3616" s="38">
        <v>4201058</v>
      </c>
      <c r="AM3616" s="61" t="s">
        <v>1816</v>
      </c>
      <c r="AN3616" s="61" t="s">
        <v>1692</v>
      </c>
      <c r="AO3616" s="61" t="s">
        <v>5109</v>
      </c>
      <c r="AP3616" s="61" t="s">
        <v>5037</v>
      </c>
      <c r="AQ3616" s="61" t="s">
        <v>1737</v>
      </c>
      <c r="AR3616" s="28">
        <v>1</v>
      </c>
      <c r="AS3616" s="28">
        <v>56</v>
      </c>
      <c r="AT3616" s="28">
        <v>0</v>
      </c>
      <c r="AU3616" s="62"/>
      <c r="DV3616" s="31" t="s">
        <v>2649</v>
      </c>
      <c r="DW3616" s="31" t="s">
        <v>2654</v>
      </c>
      <c r="DX3616" s="63"/>
      <c r="DY3616" s="63"/>
      <c r="DZ3616" s="63"/>
      <c r="EA3616" s="167"/>
      <c r="EB3616" s="60"/>
      <c r="EC3616" s="60"/>
      <c r="ED3616" s="60"/>
      <c r="EE3616" s="60"/>
      <c r="EF3616" s="60"/>
      <c r="EG3616" s="60"/>
      <c r="EH3616" s="60"/>
      <c r="EI3616" s="60"/>
      <c r="EJ3616" s="60"/>
      <c r="EK3616" s="60"/>
      <c r="EL3616" s="60"/>
      <c r="EM3616" s="60"/>
      <c r="EN3616" s="60"/>
      <c r="EO3616" s="60"/>
      <c r="EP3616" s="60"/>
      <c r="EQ3616" s="60"/>
      <c r="ER3616" s="60"/>
      <c r="ES3616" s="60"/>
      <c r="ET3616" s="60"/>
      <c r="EU3616" s="60"/>
      <c r="EV3616" s="60"/>
      <c r="EW3616" s="60"/>
      <c r="EX3616" s="60"/>
      <c r="EY3616" s="60"/>
      <c r="EZ3616" s="60"/>
      <c r="FA3616" s="60"/>
      <c r="FB3616" s="60"/>
    </row>
    <row r="3617" spans="22:158" x14ac:dyDescent="0.25">
      <c r="W3617" s="33"/>
      <c r="X3617" s="33"/>
      <c r="AH3617" s="38">
        <v>100</v>
      </c>
      <c r="AI3617" s="38">
        <v>125</v>
      </c>
      <c r="AJ3617" s="38">
        <v>13750</v>
      </c>
      <c r="AK3617" s="38">
        <v>42</v>
      </c>
      <c r="AL3617" s="38">
        <v>4201058</v>
      </c>
      <c r="AM3617" s="61" t="s">
        <v>1816</v>
      </c>
      <c r="AN3617" s="61" t="s">
        <v>1692</v>
      </c>
      <c r="AO3617" s="61" t="s">
        <v>5119</v>
      </c>
      <c r="AP3617" s="61" t="s">
        <v>5037</v>
      </c>
      <c r="AQ3617" s="61" t="s">
        <v>1737</v>
      </c>
      <c r="AR3617" s="28">
        <v>0</v>
      </c>
      <c r="AS3617" s="28">
        <v>231</v>
      </c>
      <c r="AT3617" s="28">
        <v>259</v>
      </c>
      <c r="AU3617" s="62"/>
      <c r="DV3617" s="31" t="s">
        <v>2649</v>
      </c>
      <c r="DW3617" s="31" t="s">
        <v>2654</v>
      </c>
      <c r="DX3617" s="63"/>
      <c r="DY3617" s="63"/>
      <c r="DZ3617" s="63"/>
      <c r="EA3617" s="167"/>
      <c r="EB3617" s="60"/>
      <c r="EC3617" s="60"/>
      <c r="ED3617" s="60"/>
      <c r="EE3617" s="60"/>
      <c r="EF3617" s="60"/>
      <c r="EG3617" s="60"/>
      <c r="EH3617" s="60"/>
      <c r="EI3617" s="60"/>
      <c r="EJ3617" s="60"/>
      <c r="EK3617" s="60"/>
      <c r="EL3617" s="60"/>
      <c r="EM3617" s="60"/>
      <c r="EN3617" s="60"/>
      <c r="EO3617" s="60"/>
      <c r="EP3617" s="60"/>
      <c r="EQ3617" s="60"/>
      <c r="ER3617" s="60"/>
      <c r="ES3617" s="60"/>
      <c r="ET3617" s="60"/>
      <c r="EU3617" s="60"/>
      <c r="EV3617" s="60"/>
      <c r="EW3617" s="60"/>
      <c r="EX3617" s="60"/>
      <c r="EY3617" s="60"/>
      <c r="EZ3617" s="60"/>
      <c r="FA3617" s="60"/>
      <c r="FB3617" s="60"/>
    </row>
    <row r="3618" spans="22:158" x14ac:dyDescent="0.25">
      <c r="W3618" s="33"/>
      <c r="X3618" s="33"/>
      <c r="AH3618" s="38">
        <v>100</v>
      </c>
      <c r="AI3618" s="38">
        <v>125</v>
      </c>
      <c r="AJ3618" s="38">
        <v>14350</v>
      </c>
      <c r="AK3618" s="38">
        <v>42</v>
      </c>
      <c r="AL3618" s="38">
        <v>4201058</v>
      </c>
      <c r="AM3618" s="61" t="s">
        <v>1816</v>
      </c>
      <c r="AN3618" s="61" t="s">
        <v>1692</v>
      </c>
      <c r="AO3618" s="61" t="s">
        <v>1575</v>
      </c>
      <c r="AP3618" s="61" t="s">
        <v>5037</v>
      </c>
      <c r="AQ3618" s="61" t="s">
        <v>1737</v>
      </c>
      <c r="AR3618" s="28">
        <v>58.8</v>
      </c>
      <c r="AS3618" s="28">
        <v>51</v>
      </c>
      <c r="AT3618" s="28">
        <v>3</v>
      </c>
      <c r="AU3618" s="62"/>
      <c r="DV3618" s="31" t="s">
        <v>2649</v>
      </c>
      <c r="DW3618" s="31" t="s">
        <v>2654</v>
      </c>
      <c r="DX3618" s="63"/>
      <c r="DY3618" s="63"/>
      <c r="DZ3618" s="63"/>
      <c r="EA3618" s="167"/>
      <c r="EB3618" s="60"/>
      <c r="EC3618" s="60"/>
      <c r="ED3618" s="60"/>
      <c r="EE3618" s="60"/>
      <c r="EF3618" s="60"/>
      <c r="EG3618" s="60"/>
      <c r="EH3618" s="60"/>
      <c r="EI3618" s="60"/>
      <c r="EJ3618" s="60"/>
      <c r="EK3618" s="60"/>
      <c r="EL3618" s="60"/>
      <c r="EM3618" s="60"/>
      <c r="EN3618" s="60"/>
      <c r="EO3618" s="60"/>
      <c r="EP3618" s="60"/>
      <c r="EQ3618" s="60"/>
      <c r="ER3618" s="60"/>
      <c r="ES3618" s="60"/>
      <c r="ET3618" s="60"/>
      <c r="EU3618" s="60"/>
      <c r="EV3618" s="60"/>
      <c r="EW3618" s="60"/>
      <c r="EX3618" s="60"/>
      <c r="EY3618" s="60"/>
      <c r="EZ3618" s="60"/>
      <c r="FA3618" s="60"/>
      <c r="FB3618" s="60"/>
    </row>
    <row r="3619" spans="22:158" x14ac:dyDescent="0.25">
      <c r="W3619" s="33"/>
      <c r="X3619" s="33"/>
      <c r="AH3619" s="38">
        <v>100</v>
      </c>
      <c r="AI3619" s="38">
        <v>125</v>
      </c>
      <c r="AJ3619" s="38">
        <v>15700</v>
      </c>
      <c r="AK3619" s="38">
        <v>42</v>
      </c>
      <c r="AL3619" s="38">
        <v>4201058</v>
      </c>
      <c r="AM3619" s="61" t="s">
        <v>1816</v>
      </c>
      <c r="AN3619" s="61" t="s">
        <v>1692</v>
      </c>
      <c r="AO3619" s="61" t="s">
        <v>1605</v>
      </c>
      <c r="AP3619" s="61" t="s">
        <v>5037</v>
      </c>
      <c r="AQ3619" s="61" t="s">
        <v>1737</v>
      </c>
      <c r="AR3619" s="28">
        <v>40.1</v>
      </c>
      <c r="AS3619" s="28">
        <v>38</v>
      </c>
      <c r="AT3619" s="28">
        <v>12</v>
      </c>
      <c r="AU3619" s="62"/>
      <c r="DV3619" s="31" t="s">
        <v>2649</v>
      </c>
      <c r="DW3619" s="31" t="s">
        <v>2654</v>
      </c>
      <c r="DX3619" s="63"/>
      <c r="DY3619" s="63"/>
      <c r="DZ3619" s="63"/>
      <c r="EA3619" s="167"/>
      <c r="EB3619" s="60"/>
      <c r="EC3619" s="60"/>
      <c r="ED3619" s="60"/>
      <c r="EE3619" s="60"/>
      <c r="EF3619" s="60"/>
      <c r="EG3619" s="60"/>
      <c r="EH3619" s="60"/>
      <c r="EI3619" s="60"/>
      <c r="EJ3619" s="60"/>
      <c r="EK3619" s="60"/>
      <c r="EL3619" s="60"/>
      <c r="EM3619" s="60"/>
      <c r="EN3619" s="60"/>
      <c r="EO3619" s="60"/>
      <c r="EP3619" s="60"/>
      <c r="EQ3619" s="60"/>
      <c r="ER3619" s="60"/>
      <c r="ES3619" s="60"/>
      <c r="ET3619" s="60"/>
      <c r="EU3619" s="60"/>
      <c r="EV3619" s="60"/>
      <c r="EW3619" s="60"/>
      <c r="EX3619" s="60"/>
      <c r="EY3619" s="60"/>
      <c r="EZ3619" s="60"/>
      <c r="FA3619" s="60"/>
      <c r="FB3619" s="60"/>
    </row>
    <row r="3620" spans="22:158" x14ac:dyDescent="0.25">
      <c r="V3620" s="1"/>
      <c r="W3620" s="33"/>
      <c r="X3620" s="33"/>
      <c r="AH3620" s="38">
        <v>100</v>
      </c>
      <c r="AI3620" s="38">
        <v>125</v>
      </c>
      <c r="AJ3620" s="38">
        <v>16380</v>
      </c>
      <c r="AK3620" s="38">
        <v>42</v>
      </c>
      <c r="AL3620" s="38">
        <v>4201058</v>
      </c>
      <c r="AM3620" s="61" t="s">
        <v>1816</v>
      </c>
      <c r="AN3620" s="61" t="s">
        <v>1692</v>
      </c>
      <c r="AO3620" s="61" t="s">
        <v>894</v>
      </c>
      <c r="AP3620" s="61" t="s">
        <v>5037</v>
      </c>
      <c r="AQ3620" s="61" t="s">
        <v>1737</v>
      </c>
      <c r="AR3620" s="28">
        <v>198.2</v>
      </c>
      <c r="AS3620" s="28">
        <v>0</v>
      </c>
      <c r="AT3620" s="28">
        <v>0</v>
      </c>
      <c r="AU3620" s="62"/>
      <c r="DV3620" s="31" t="s">
        <v>2649</v>
      </c>
      <c r="DW3620" s="31" t="s">
        <v>2654</v>
      </c>
      <c r="DX3620" s="63"/>
      <c r="DY3620" s="63"/>
      <c r="DZ3620" s="63"/>
      <c r="EA3620" s="167"/>
      <c r="EB3620" s="60"/>
      <c r="EC3620" s="60"/>
      <c r="ED3620" s="60"/>
      <c r="EE3620" s="60"/>
      <c r="EF3620" s="60"/>
      <c r="EG3620" s="60"/>
      <c r="EH3620" s="60"/>
      <c r="EI3620" s="60"/>
      <c r="EJ3620" s="60"/>
      <c r="EK3620" s="60"/>
      <c r="EL3620" s="60"/>
      <c r="EM3620" s="60"/>
      <c r="EN3620" s="60"/>
      <c r="EO3620" s="60"/>
      <c r="EP3620" s="60"/>
      <c r="EQ3620" s="60"/>
      <c r="ER3620" s="60"/>
      <c r="ES3620" s="60"/>
      <c r="ET3620" s="60"/>
      <c r="EU3620" s="60"/>
      <c r="EV3620" s="60"/>
      <c r="EW3620" s="60"/>
      <c r="EX3620" s="60"/>
      <c r="EY3620" s="60"/>
      <c r="EZ3620" s="60"/>
      <c r="FA3620" s="60"/>
      <c r="FB3620" s="60"/>
    </row>
    <row r="3621" spans="22:158" x14ac:dyDescent="0.25">
      <c r="W3621" s="33"/>
      <c r="X3621" s="33"/>
      <c r="AH3621" s="38">
        <v>100</v>
      </c>
      <c r="AI3621" s="38">
        <v>130</v>
      </c>
      <c r="AJ3621" s="38">
        <v>13550</v>
      </c>
      <c r="AK3621" s="38">
        <v>42</v>
      </c>
      <c r="AL3621" s="38">
        <v>4201058</v>
      </c>
      <c r="AM3621" s="61" t="s">
        <v>1816</v>
      </c>
      <c r="AN3621" s="61" t="s">
        <v>1687</v>
      </c>
      <c r="AO3621" s="61" t="s">
        <v>5114</v>
      </c>
      <c r="AP3621" s="61" t="s">
        <v>5037</v>
      </c>
      <c r="AQ3621" s="61" t="s">
        <v>1737</v>
      </c>
      <c r="AR3621" s="28">
        <v>42.7</v>
      </c>
      <c r="AS3621" s="28">
        <v>0</v>
      </c>
      <c r="AT3621" s="28">
        <v>0</v>
      </c>
      <c r="AU3621" s="62"/>
      <c r="DV3621" s="31" t="s">
        <v>2649</v>
      </c>
      <c r="DW3621" s="31" t="s">
        <v>2655</v>
      </c>
      <c r="DX3621" s="63"/>
      <c r="DY3621" s="63"/>
      <c r="DZ3621" s="63"/>
      <c r="EA3621" s="167"/>
      <c r="EB3621" s="60"/>
      <c r="EC3621" s="60"/>
      <c r="ED3621" s="60"/>
      <c r="EE3621" s="60"/>
      <c r="EF3621" s="60"/>
      <c r="EG3621" s="60"/>
      <c r="EH3621" s="60"/>
      <c r="EI3621" s="60"/>
      <c r="EJ3621" s="60"/>
      <c r="EK3621" s="60"/>
      <c r="EL3621" s="60"/>
      <c r="EM3621" s="60"/>
      <c r="EN3621" s="60"/>
      <c r="EO3621" s="60"/>
      <c r="EP3621" s="60"/>
      <c r="EQ3621" s="60"/>
      <c r="ER3621" s="60"/>
      <c r="ES3621" s="60"/>
      <c r="ET3621" s="60"/>
      <c r="EU3621" s="60"/>
      <c r="EV3621" s="60"/>
      <c r="EW3621" s="60"/>
      <c r="EX3621" s="60"/>
      <c r="EY3621" s="60"/>
      <c r="EZ3621" s="60"/>
      <c r="FA3621" s="60"/>
      <c r="FB3621" s="60"/>
    </row>
    <row r="3622" spans="22:158" x14ac:dyDescent="0.25">
      <c r="W3622" s="33"/>
      <c r="X3622" s="33"/>
      <c r="AH3622" s="38">
        <v>100</v>
      </c>
      <c r="AI3622" s="38">
        <v>130</v>
      </c>
      <c r="AJ3622" s="38">
        <v>14200</v>
      </c>
      <c r="AK3622" s="38">
        <v>42</v>
      </c>
      <c r="AL3622" s="38">
        <v>4201058</v>
      </c>
      <c r="AM3622" s="61" t="s">
        <v>1816</v>
      </c>
      <c r="AN3622" s="61" t="s">
        <v>1687</v>
      </c>
      <c r="AO3622" s="61" t="s">
        <v>5127</v>
      </c>
      <c r="AP3622" s="61" t="s">
        <v>5037</v>
      </c>
      <c r="AQ3622" s="61" t="s">
        <v>1737</v>
      </c>
      <c r="AR3622" s="28">
        <v>0.9</v>
      </c>
      <c r="AS3622" s="28">
        <v>21</v>
      </c>
      <c r="AT3622" s="28">
        <v>0</v>
      </c>
      <c r="AU3622" s="62"/>
      <c r="DV3622" s="31" t="s">
        <v>2649</v>
      </c>
      <c r="DW3622" s="31" t="s">
        <v>2655</v>
      </c>
      <c r="DX3622" s="63"/>
      <c r="DY3622" s="63"/>
      <c r="DZ3622" s="63"/>
      <c r="EA3622" s="167"/>
      <c r="EB3622" s="60"/>
      <c r="EC3622" s="60"/>
      <c r="ED3622" s="60"/>
      <c r="EE3622" s="60"/>
      <c r="EF3622" s="60"/>
      <c r="EG3622" s="60"/>
      <c r="EH3622" s="60"/>
      <c r="EI3622" s="60"/>
      <c r="EJ3622" s="60"/>
      <c r="EK3622" s="60"/>
      <c r="EL3622" s="60"/>
      <c r="EM3622" s="60"/>
      <c r="EN3622" s="60"/>
      <c r="EO3622" s="60"/>
      <c r="EP3622" s="60"/>
      <c r="EQ3622" s="60"/>
      <c r="ER3622" s="60"/>
      <c r="ES3622" s="60"/>
      <c r="ET3622" s="60"/>
      <c r="EU3622" s="60"/>
      <c r="EV3622" s="60"/>
      <c r="EW3622" s="60"/>
      <c r="EX3622" s="60"/>
      <c r="EY3622" s="60"/>
      <c r="EZ3622" s="60"/>
      <c r="FA3622" s="60"/>
      <c r="FB3622" s="60"/>
    </row>
    <row r="3623" spans="22:158" x14ac:dyDescent="0.25">
      <c r="W3623" s="33"/>
      <c r="X3623" s="33"/>
      <c r="AH3623" s="38">
        <v>100</v>
      </c>
      <c r="AI3623" s="38">
        <v>130</v>
      </c>
      <c r="AJ3623" s="38">
        <v>15300</v>
      </c>
      <c r="AK3623" s="38">
        <v>42</v>
      </c>
      <c r="AL3623" s="38">
        <v>4201058</v>
      </c>
      <c r="AM3623" s="61" t="s">
        <v>1816</v>
      </c>
      <c r="AN3623" s="61" t="s">
        <v>1687</v>
      </c>
      <c r="AO3623" s="61" t="s">
        <v>1597</v>
      </c>
      <c r="AP3623" s="61" t="s">
        <v>5037</v>
      </c>
      <c r="AQ3623" s="61" t="s">
        <v>1737</v>
      </c>
      <c r="AR3623" s="28">
        <v>18.2</v>
      </c>
      <c r="AS3623" s="28">
        <v>0</v>
      </c>
      <c r="AT3623" s="28">
        <v>0</v>
      </c>
      <c r="AU3623" s="62"/>
      <c r="DV3623" s="31" t="s">
        <v>2649</v>
      </c>
      <c r="DW3623" s="31" t="s">
        <v>2655</v>
      </c>
      <c r="DX3623" s="63"/>
      <c r="DY3623" s="63"/>
      <c r="DZ3623" s="63"/>
      <c r="EA3623" s="167"/>
      <c r="EB3623" s="60"/>
      <c r="EC3623" s="60"/>
      <c r="ED3623" s="60"/>
      <c r="EE3623" s="60"/>
      <c r="EF3623" s="60"/>
      <c r="EG3623" s="60"/>
      <c r="EH3623" s="60"/>
      <c r="EI3623" s="60"/>
      <c r="EJ3623" s="60"/>
      <c r="EK3623" s="60"/>
      <c r="EL3623" s="60"/>
      <c r="EM3623" s="60"/>
      <c r="EN3623" s="60"/>
      <c r="EO3623" s="60"/>
      <c r="EP3623" s="60"/>
      <c r="EQ3623" s="60"/>
      <c r="ER3623" s="60"/>
      <c r="ES3623" s="60"/>
      <c r="ET3623" s="60"/>
      <c r="EU3623" s="60"/>
      <c r="EV3623" s="60"/>
      <c r="EW3623" s="60"/>
      <c r="EX3623" s="60"/>
      <c r="EY3623" s="60"/>
      <c r="EZ3623" s="60"/>
      <c r="FA3623" s="60"/>
      <c r="FB3623" s="60"/>
    </row>
    <row r="3624" spans="22:158" x14ac:dyDescent="0.25">
      <c r="V3624" s="1"/>
      <c r="W3624" s="33"/>
      <c r="X3624" s="33"/>
      <c r="AH3624" s="38">
        <v>100</v>
      </c>
      <c r="AI3624" s="38">
        <v>130</v>
      </c>
      <c r="AJ3624" s="38">
        <v>16300</v>
      </c>
      <c r="AK3624" s="38">
        <v>42</v>
      </c>
      <c r="AL3624" s="38">
        <v>4201058</v>
      </c>
      <c r="AM3624" s="61" t="s">
        <v>1816</v>
      </c>
      <c r="AN3624" s="61" t="s">
        <v>1687</v>
      </c>
      <c r="AO3624" s="61" t="s">
        <v>1617</v>
      </c>
      <c r="AP3624" s="61" t="s">
        <v>5037</v>
      </c>
      <c r="AQ3624" s="61" t="s">
        <v>1737</v>
      </c>
      <c r="AR3624" s="28">
        <v>0</v>
      </c>
      <c r="AS3624" s="28">
        <v>0</v>
      </c>
      <c r="AT3624" s="28">
        <v>50</v>
      </c>
      <c r="AU3624" s="62"/>
      <c r="DV3624" s="31" t="s">
        <v>2649</v>
      </c>
      <c r="DW3624" s="31" t="s">
        <v>2655</v>
      </c>
      <c r="DX3624" s="63"/>
      <c r="DY3624" s="63"/>
      <c r="DZ3624" s="63"/>
      <c r="EA3624" s="167"/>
      <c r="EB3624" s="60"/>
      <c r="EC3624" s="60"/>
      <c r="ED3624" s="60"/>
      <c r="EE3624" s="60"/>
      <c r="EF3624" s="60"/>
      <c r="EG3624" s="60"/>
      <c r="EH3624" s="60"/>
      <c r="EI3624" s="60"/>
      <c r="EJ3624" s="60"/>
      <c r="EK3624" s="60"/>
      <c r="EL3624" s="60"/>
      <c r="EM3624" s="60"/>
      <c r="EN3624" s="60"/>
      <c r="EO3624" s="60"/>
      <c r="EP3624" s="60"/>
      <c r="EQ3624" s="60"/>
      <c r="ER3624" s="60"/>
      <c r="ES3624" s="60"/>
      <c r="ET3624" s="60"/>
      <c r="EU3624" s="60"/>
      <c r="EV3624" s="60"/>
      <c r="EW3624" s="60"/>
      <c r="EX3624" s="60"/>
      <c r="EY3624" s="60"/>
      <c r="EZ3624" s="60"/>
      <c r="FA3624" s="60"/>
      <c r="FB3624" s="60"/>
    </row>
    <row r="3625" spans="22:158" x14ac:dyDescent="0.25">
      <c r="W3625" s="33"/>
      <c r="X3625" s="33"/>
      <c r="AH3625" s="38">
        <v>100</v>
      </c>
      <c r="AI3625" s="38">
        <v>135</v>
      </c>
      <c r="AJ3625" s="38">
        <v>11150</v>
      </c>
      <c r="AK3625" s="38">
        <v>42</v>
      </c>
      <c r="AL3625" s="38">
        <v>4201058</v>
      </c>
      <c r="AM3625" s="61" t="s">
        <v>1816</v>
      </c>
      <c r="AN3625" s="61" t="s">
        <v>1693</v>
      </c>
      <c r="AO3625" s="61" t="s">
        <v>5066</v>
      </c>
      <c r="AP3625" s="61" t="s">
        <v>5037</v>
      </c>
      <c r="AQ3625" s="61" t="s">
        <v>1737</v>
      </c>
      <c r="AR3625" s="28">
        <v>0</v>
      </c>
      <c r="AS3625" s="28">
        <v>817</v>
      </c>
      <c r="AT3625" s="28">
        <v>0</v>
      </c>
      <c r="AU3625" s="62"/>
      <c r="DV3625" s="31" t="s">
        <v>2649</v>
      </c>
      <c r="DW3625" s="31" t="s">
        <v>2656</v>
      </c>
      <c r="DX3625" s="63"/>
      <c r="DY3625" s="63"/>
      <c r="DZ3625" s="63"/>
      <c r="EA3625" s="167"/>
      <c r="EB3625" s="60"/>
      <c r="EC3625" s="60"/>
      <c r="ED3625" s="60"/>
      <c r="EE3625" s="60"/>
      <c r="EF3625" s="60"/>
      <c r="EG3625" s="60"/>
      <c r="EH3625" s="60"/>
      <c r="EI3625" s="60"/>
      <c r="EJ3625" s="60"/>
      <c r="EK3625" s="60"/>
      <c r="EL3625" s="60"/>
      <c r="EM3625" s="60"/>
      <c r="EN3625" s="60"/>
      <c r="EO3625" s="60"/>
      <c r="EP3625" s="60"/>
      <c r="EQ3625" s="60"/>
      <c r="ER3625" s="60"/>
      <c r="ES3625" s="60"/>
      <c r="ET3625" s="60"/>
      <c r="EU3625" s="60"/>
      <c r="EV3625" s="60"/>
      <c r="EW3625" s="60"/>
      <c r="EX3625" s="60"/>
      <c r="EY3625" s="60"/>
      <c r="EZ3625" s="60"/>
      <c r="FA3625" s="60"/>
      <c r="FB3625" s="60"/>
    </row>
    <row r="3626" spans="22:158" x14ac:dyDescent="0.25">
      <c r="W3626" s="33"/>
      <c r="X3626" s="33"/>
      <c r="AH3626" s="38">
        <v>100</v>
      </c>
      <c r="AI3626" s="38">
        <v>135</v>
      </c>
      <c r="AJ3626" s="38">
        <v>12600</v>
      </c>
      <c r="AK3626" s="38">
        <v>42</v>
      </c>
      <c r="AL3626" s="38">
        <v>4201058</v>
      </c>
      <c r="AM3626" s="61" t="s">
        <v>1816</v>
      </c>
      <c r="AN3626" s="61" t="s">
        <v>1693</v>
      </c>
      <c r="AO3626" s="61" t="s">
        <v>5095</v>
      </c>
      <c r="AP3626" s="61" t="s">
        <v>5037</v>
      </c>
      <c r="AQ3626" s="61" t="s">
        <v>1737</v>
      </c>
      <c r="AR3626" s="28">
        <v>0</v>
      </c>
      <c r="AS3626" s="28">
        <v>0</v>
      </c>
      <c r="AT3626" s="28">
        <v>6</v>
      </c>
      <c r="AU3626" s="62"/>
      <c r="DV3626" s="31" t="s">
        <v>2649</v>
      </c>
      <c r="DW3626" s="31" t="s">
        <v>2656</v>
      </c>
      <c r="DX3626" s="63"/>
      <c r="DY3626" s="63"/>
      <c r="DZ3626" s="63"/>
      <c r="EA3626" s="167"/>
      <c r="EB3626" s="60"/>
      <c r="EC3626" s="60"/>
      <c r="ED3626" s="60"/>
      <c r="EE3626" s="60"/>
      <c r="EF3626" s="60"/>
      <c r="EG3626" s="60"/>
      <c r="EH3626" s="60"/>
      <c r="EI3626" s="60"/>
      <c r="EJ3626" s="60"/>
      <c r="EK3626" s="60"/>
      <c r="EL3626" s="60"/>
      <c r="EM3626" s="60"/>
      <c r="EN3626" s="60"/>
      <c r="EO3626" s="60"/>
      <c r="EP3626" s="60"/>
      <c r="EQ3626" s="60"/>
      <c r="ER3626" s="60"/>
      <c r="ES3626" s="60"/>
      <c r="ET3626" s="60"/>
      <c r="EU3626" s="60"/>
      <c r="EV3626" s="60"/>
      <c r="EW3626" s="60"/>
      <c r="EX3626" s="60"/>
      <c r="EY3626" s="60"/>
      <c r="EZ3626" s="60"/>
      <c r="FA3626" s="60"/>
      <c r="FB3626" s="60"/>
    </row>
    <row r="3627" spans="22:158" x14ac:dyDescent="0.25">
      <c r="V3627" s="1"/>
      <c r="W3627" s="33"/>
      <c r="X3627" s="33"/>
      <c r="AH3627" s="38">
        <v>100</v>
      </c>
      <c r="AI3627" s="38">
        <v>135</v>
      </c>
      <c r="AJ3627" s="38">
        <v>15270</v>
      </c>
      <c r="AK3627" s="38">
        <v>42</v>
      </c>
      <c r="AL3627" s="38">
        <v>4201058</v>
      </c>
      <c r="AM3627" s="61" t="s">
        <v>1816</v>
      </c>
      <c r="AN3627" s="61" t="s">
        <v>1693</v>
      </c>
      <c r="AO3627" s="61" t="s">
        <v>1596</v>
      </c>
      <c r="AP3627" s="61" t="s">
        <v>5037</v>
      </c>
      <c r="AQ3627" s="61" t="s">
        <v>1737</v>
      </c>
      <c r="AR3627" s="28">
        <v>9.5</v>
      </c>
      <c r="AS3627" s="28">
        <v>0</v>
      </c>
      <c r="AT3627" s="28">
        <v>0</v>
      </c>
      <c r="AU3627" s="62"/>
      <c r="DV3627" s="31" t="s">
        <v>2649</v>
      </c>
      <c r="DW3627" s="31" t="s">
        <v>2656</v>
      </c>
      <c r="DX3627" s="63"/>
      <c r="DY3627" s="63"/>
      <c r="DZ3627" s="63"/>
      <c r="EA3627" s="167"/>
      <c r="EB3627" s="60"/>
      <c r="EC3627" s="60"/>
      <c r="ED3627" s="60"/>
      <c r="EE3627" s="60"/>
      <c r="EF3627" s="60"/>
      <c r="EG3627" s="60"/>
      <c r="EH3627" s="60"/>
      <c r="EI3627" s="60"/>
      <c r="EJ3627" s="60"/>
      <c r="EK3627" s="60"/>
      <c r="EL3627" s="60"/>
      <c r="EM3627" s="60"/>
      <c r="EN3627" s="60"/>
      <c r="EO3627" s="60"/>
      <c r="EP3627" s="60"/>
      <c r="EQ3627" s="60"/>
      <c r="ER3627" s="60"/>
      <c r="ES3627" s="60"/>
      <c r="ET3627" s="60"/>
      <c r="EU3627" s="60"/>
      <c r="EV3627" s="60"/>
      <c r="EW3627" s="60"/>
      <c r="EX3627" s="60"/>
      <c r="EY3627" s="60"/>
      <c r="EZ3627" s="60"/>
      <c r="FA3627" s="60"/>
      <c r="FB3627" s="60"/>
    </row>
    <row r="3628" spans="22:158" x14ac:dyDescent="0.25">
      <c r="W3628" s="33"/>
      <c r="X3628" s="33"/>
      <c r="AH3628" s="38">
        <v>100</v>
      </c>
      <c r="AI3628" s="38">
        <v>135</v>
      </c>
      <c r="AJ3628" s="38">
        <v>15850</v>
      </c>
      <c r="AK3628" s="38">
        <v>42</v>
      </c>
      <c r="AL3628" s="38">
        <v>4201058</v>
      </c>
      <c r="AM3628" s="61" t="s">
        <v>1816</v>
      </c>
      <c r="AN3628" s="61" t="s">
        <v>1693</v>
      </c>
      <c r="AO3628" s="61" t="s">
        <v>1608</v>
      </c>
      <c r="AP3628" s="61" t="s">
        <v>5037</v>
      </c>
      <c r="AQ3628" s="61" t="s">
        <v>1737</v>
      </c>
      <c r="AR3628" s="28">
        <v>0</v>
      </c>
      <c r="AS3628" s="28">
        <v>1471</v>
      </c>
      <c r="AT3628" s="28">
        <v>51715</v>
      </c>
      <c r="AU3628" s="62"/>
      <c r="DV3628" s="31" t="s">
        <v>2649</v>
      </c>
      <c r="DW3628" s="31" t="s">
        <v>2656</v>
      </c>
      <c r="DX3628" s="63"/>
      <c r="DY3628" s="63"/>
      <c r="DZ3628" s="63"/>
      <c r="EA3628" s="167"/>
      <c r="EB3628" s="60"/>
      <c r="EC3628" s="60"/>
      <c r="ED3628" s="60"/>
      <c r="EE3628" s="60"/>
      <c r="EF3628" s="60"/>
      <c r="EG3628" s="60"/>
      <c r="EH3628" s="60"/>
      <c r="EI3628" s="60"/>
      <c r="EJ3628" s="60"/>
      <c r="EK3628" s="60"/>
      <c r="EL3628" s="60"/>
      <c r="EM3628" s="60"/>
      <c r="EN3628" s="60"/>
      <c r="EO3628" s="60"/>
      <c r="EP3628" s="60"/>
      <c r="EQ3628" s="60"/>
      <c r="ER3628" s="60"/>
      <c r="ES3628" s="60"/>
      <c r="ET3628" s="60"/>
      <c r="EU3628" s="60"/>
      <c r="EV3628" s="60"/>
      <c r="EW3628" s="60"/>
      <c r="EX3628" s="60"/>
      <c r="EY3628" s="60"/>
      <c r="EZ3628" s="60"/>
      <c r="FA3628" s="60"/>
      <c r="FB3628" s="60"/>
    </row>
    <row r="3629" spans="22:158" x14ac:dyDescent="0.25">
      <c r="V3629" s="1"/>
      <c r="W3629" s="33"/>
      <c r="X3629" s="33"/>
      <c r="AH3629" s="38">
        <v>100</v>
      </c>
      <c r="AI3629" s="38">
        <v>140</v>
      </c>
      <c r="AJ3629" s="38">
        <v>12350</v>
      </c>
      <c r="AK3629" s="38">
        <v>42</v>
      </c>
      <c r="AL3629" s="38">
        <v>4201058</v>
      </c>
      <c r="AM3629" s="61" t="s">
        <v>1816</v>
      </c>
      <c r="AN3629" s="61" t="s">
        <v>1690</v>
      </c>
      <c r="AO3629" s="61" t="s">
        <v>5091</v>
      </c>
      <c r="AP3629" s="61" t="s">
        <v>5037</v>
      </c>
      <c r="AQ3629" s="61" t="s">
        <v>1737</v>
      </c>
      <c r="AR3629" s="28">
        <v>0</v>
      </c>
      <c r="AS3629" s="28">
        <v>0</v>
      </c>
      <c r="AT3629" s="28">
        <v>61</v>
      </c>
      <c r="AU3629" s="62"/>
      <c r="DV3629" s="31" t="s">
        <v>2649</v>
      </c>
      <c r="DW3629" s="31" t="s">
        <v>2657</v>
      </c>
      <c r="DX3629" s="63"/>
      <c r="DY3629" s="63"/>
      <c r="DZ3629" s="63"/>
      <c r="EA3629" s="167"/>
      <c r="EB3629" s="60"/>
      <c r="EC3629" s="60"/>
      <c r="ED3629" s="60"/>
      <c r="EE3629" s="60"/>
      <c r="EF3629" s="60"/>
      <c r="EG3629" s="60"/>
      <c r="EH3629" s="60"/>
      <c r="EI3629" s="60"/>
      <c r="EJ3629" s="60"/>
      <c r="EK3629" s="60"/>
      <c r="EL3629" s="60"/>
      <c r="EM3629" s="60"/>
      <c r="EN3629" s="60"/>
      <c r="EO3629" s="60"/>
      <c r="EP3629" s="60"/>
      <c r="EQ3629" s="60"/>
      <c r="ER3629" s="60"/>
      <c r="ES3629" s="60"/>
      <c r="ET3629" s="60"/>
      <c r="EU3629" s="60"/>
      <c r="EV3629" s="60"/>
      <c r="EW3629" s="60"/>
      <c r="EX3629" s="60"/>
      <c r="EY3629" s="60"/>
      <c r="EZ3629" s="60"/>
      <c r="FA3629" s="60"/>
      <c r="FB3629" s="60"/>
    </row>
    <row r="3630" spans="22:158" x14ac:dyDescent="0.25">
      <c r="W3630" s="33"/>
      <c r="X3630" s="33"/>
      <c r="AH3630" s="38">
        <v>100</v>
      </c>
      <c r="AI3630" s="38">
        <v>140</v>
      </c>
      <c r="AJ3630" s="38">
        <v>14600</v>
      </c>
      <c r="AK3630" s="38">
        <v>42</v>
      </c>
      <c r="AL3630" s="38">
        <v>4201058</v>
      </c>
      <c r="AM3630" s="61" t="s">
        <v>1816</v>
      </c>
      <c r="AN3630" s="61" t="s">
        <v>1690</v>
      </c>
      <c r="AO3630" s="61" t="s">
        <v>1580</v>
      </c>
      <c r="AP3630" s="61" t="s">
        <v>5037</v>
      </c>
      <c r="AQ3630" s="61" t="s">
        <v>1737</v>
      </c>
      <c r="AR3630" s="28">
        <v>0</v>
      </c>
      <c r="AS3630" s="28">
        <v>333</v>
      </c>
      <c r="AT3630" s="28">
        <v>0</v>
      </c>
      <c r="AU3630" s="62"/>
      <c r="DV3630" s="31" t="s">
        <v>2649</v>
      </c>
      <c r="DW3630" s="31" t="s">
        <v>2657</v>
      </c>
      <c r="DX3630" s="63"/>
      <c r="DY3630" s="63"/>
      <c r="DZ3630" s="63"/>
      <c r="EA3630" s="167"/>
      <c r="EB3630" s="60"/>
      <c r="EC3630" s="60"/>
      <c r="ED3630" s="60"/>
      <c r="EE3630" s="60"/>
      <c r="EF3630" s="60"/>
      <c r="EG3630" s="60"/>
      <c r="EH3630" s="60"/>
      <c r="EI3630" s="60"/>
      <c r="EJ3630" s="60"/>
      <c r="EK3630" s="60"/>
      <c r="EL3630" s="60"/>
      <c r="EM3630" s="60"/>
      <c r="EN3630" s="60"/>
      <c r="EO3630" s="60"/>
      <c r="EP3630" s="60"/>
      <c r="EQ3630" s="60"/>
      <c r="ER3630" s="60"/>
      <c r="ES3630" s="60"/>
      <c r="ET3630" s="60"/>
      <c r="EU3630" s="60"/>
      <c r="EV3630" s="60"/>
      <c r="EW3630" s="60"/>
      <c r="EX3630" s="60"/>
      <c r="EY3630" s="60"/>
      <c r="EZ3630" s="60"/>
      <c r="FA3630" s="60"/>
      <c r="FB3630" s="60"/>
    </row>
    <row r="3631" spans="22:158" x14ac:dyDescent="0.25">
      <c r="W3631" s="33"/>
      <c r="X3631" s="33"/>
      <c r="AH3631" s="38">
        <v>100</v>
      </c>
      <c r="AI3631" s="38">
        <v>145</v>
      </c>
      <c r="AJ3631" s="38">
        <v>10550</v>
      </c>
      <c r="AK3631" s="38">
        <v>42</v>
      </c>
      <c r="AL3631" s="38">
        <v>4201058</v>
      </c>
      <c r="AM3631" s="61" t="s">
        <v>1816</v>
      </c>
      <c r="AN3631" s="61" t="s">
        <v>1691</v>
      </c>
      <c r="AO3631" s="61" t="s">
        <v>5054</v>
      </c>
      <c r="AP3631" s="61" t="s">
        <v>5037</v>
      </c>
      <c r="AQ3631" s="61" t="s">
        <v>1737</v>
      </c>
      <c r="AR3631" s="28">
        <v>0</v>
      </c>
      <c r="AS3631" s="28">
        <v>39</v>
      </c>
      <c r="AT3631" s="28">
        <v>0</v>
      </c>
      <c r="AU3631" s="62"/>
      <c r="DV3631" s="31" t="s">
        <v>2649</v>
      </c>
      <c r="DW3631" s="31" t="s">
        <v>2658</v>
      </c>
      <c r="DX3631" s="63"/>
      <c r="DY3631" s="63"/>
      <c r="DZ3631" s="63"/>
      <c r="EA3631" s="167"/>
      <c r="EB3631" s="60"/>
      <c r="EC3631" s="60"/>
      <c r="ED3631" s="60"/>
      <c r="EE3631" s="60"/>
      <c r="EF3631" s="60"/>
      <c r="EG3631" s="60"/>
      <c r="EH3631" s="60"/>
      <c r="EI3631" s="60"/>
      <c r="EJ3631" s="60"/>
      <c r="EK3631" s="60"/>
      <c r="EL3631" s="60"/>
      <c r="EM3631" s="60"/>
      <c r="EN3631" s="60"/>
      <c r="EO3631" s="60"/>
      <c r="EP3631" s="60"/>
      <c r="EQ3631" s="60"/>
      <c r="ER3631" s="60"/>
      <c r="ES3631" s="60"/>
      <c r="ET3631" s="60"/>
      <c r="EU3631" s="60"/>
      <c r="EV3631" s="60"/>
      <c r="EW3631" s="60"/>
      <c r="EX3631" s="60"/>
      <c r="EY3631" s="60"/>
      <c r="EZ3631" s="60"/>
      <c r="FA3631" s="60"/>
      <c r="FB3631" s="60"/>
    </row>
    <row r="3632" spans="22:158" x14ac:dyDescent="0.25">
      <c r="W3632" s="33"/>
      <c r="X3632" s="33"/>
      <c r="AH3632" s="38">
        <v>100</v>
      </c>
      <c r="AI3632" s="38">
        <v>145</v>
      </c>
      <c r="AJ3632" s="38">
        <v>12050</v>
      </c>
      <c r="AK3632" s="38">
        <v>42</v>
      </c>
      <c r="AL3632" s="38">
        <v>4201058</v>
      </c>
      <c r="AM3632" s="61" t="s">
        <v>1816</v>
      </c>
      <c r="AN3632" s="61" t="s">
        <v>1691</v>
      </c>
      <c r="AO3632" s="61" t="s">
        <v>5085</v>
      </c>
      <c r="AP3632" s="61" t="s">
        <v>5037</v>
      </c>
      <c r="AQ3632" s="61" t="s">
        <v>1737</v>
      </c>
      <c r="AR3632" s="28">
        <v>47084.4</v>
      </c>
      <c r="AS3632" s="28">
        <v>0</v>
      </c>
      <c r="AT3632" s="28">
        <v>0</v>
      </c>
      <c r="AU3632" s="62"/>
      <c r="DV3632" s="31" t="s">
        <v>2649</v>
      </c>
      <c r="DW3632" s="31" t="s">
        <v>2658</v>
      </c>
      <c r="DX3632" s="63"/>
      <c r="DY3632" s="63"/>
      <c r="DZ3632" s="63"/>
      <c r="EA3632" s="167"/>
      <c r="EB3632" s="60"/>
      <c r="EC3632" s="60"/>
      <c r="ED3632" s="60"/>
      <c r="EE3632" s="60"/>
      <c r="EF3632" s="60"/>
      <c r="EG3632" s="60"/>
      <c r="EH3632" s="60"/>
      <c r="EI3632" s="60"/>
      <c r="EJ3632" s="60"/>
      <c r="EK3632" s="60"/>
      <c r="EL3632" s="60"/>
      <c r="EM3632" s="60"/>
      <c r="EN3632" s="60"/>
      <c r="EO3632" s="60"/>
      <c r="EP3632" s="60"/>
      <c r="EQ3632" s="60"/>
      <c r="ER3632" s="60"/>
      <c r="ES3632" s="60"/>
      <c r="ET3632" s="60"/>
      <c r="EU3632" s="60"/>
      <c r="EV3632" s="60"/>
      <c r="EW3632" s="60"/>
      <c r="EX3632" s="60"/>
      <c r="EY3632" s="60"/>
      <c r="EZ3632" s="60"/>
      <c r="FA3632" s="60"/>
      <c r="FB3632" s="60"/>
    </row>
    <row r="3633" spans="22:158" x14ac:dyDescent="0.25">
      <c r="V3633" s="1"/>
      <c r="W3633" s="33"/>
      <c r="X3633" s="33"/>
      <c r="AH3633" s="38">
        <v>100</v>
      </c>
      <c r="AI3633" s="38">
        <v>145</v>
      </c>
      <c r="AJ3633" s="38">
        <v>12750</v>
      </c>
      <c r="AK3633" s="38">
        <v>42</v>
      </c>
      <c r="AL3633" s="38">
        <v>4201058</v>
      </c>
      <c r="AM3633" s="61" t="s">
        <v>1816</v>
      </c>
      <c r="AN3633" s="61" t="s">
        <v>1691</v>
      </c>
      <c r="AO3633" s="61" t="s">
        <v>5097</v>
      </c>
      <c r="AP3633" s="61" t="s">
        <v>5037</v>
      </c>
      <c r="AQ3633" s="61" t="s">
        <v>1737</v>
      </c>
      <c r="AR3633" s="28">
        <v>212.5</v>
      </c>
      <c r="AS3633" s="28">
        <v>0</v>
      </c>
      <c r="AT3633" s="28">
        <v>391</v>
      </c>
      <c r="AU3633" s="62"/>
      <c r="DV3633" s="31" t="s">
        <v>2649</v>
      </c>
      <c r="DW3633" s="31" t="s">
        <v>2658</v>
      </c>
      <c r="DX3633" s="63"/>
      <c r="DY3633" s="63"/>
      <c r="DZ3633" s="63"/>
      <c r="EA3633" s="167"/>
      <c r="EB3633" s="60"/>
      <c r="EC3633" s="60"/>
      <c r="ED3633" s="60"/>
      <c r="EE3633" s="60"/>
      <c r="EF3633" s="60"/>
      <c r="EG3633" s="60"/>
      <c r="EH3633" s="60"/>
      <c r="EI3633" s="60"/>
      <c r="EJ3633" s="60"/>
      <c r="EK3633" s="60"/>
      <c r="EL3633" s="60"/>
      <c r="EM3633" s="60"/>
      <c r="EN3633" s="60"/>
      <c r="EO3633" s="60"/>
      <c r="EP3633" s="60"/>
      <c r="EQ3633" s="60"/>
      <c r="ER3633" s="60"/>
      <c r="ES3633" s="60"/>
      <c r="ET3633" s="60"/>
      <c r="EU3633" s="60"/>
      <c r="EV3633" s="60"/>
      <c r="EW3633" s="60"/>
      <c r="EX3633" s="60"/>
      <c r="EY3633" s="60"/>
      <c r="EZ3633" s="60"/>
      <c r="FA3633" s="60"/>
      <c r="FB3633" s="60"/>
    </row>
    <row r="3634" spans="22:158" x14ac:dyDescent="0.25">
      <c r="W3634" s="33"/>
      <c r="X3634" s="33"/>
      <c r="AH3634" s="38">
        <v>100</v>
      </c>
      <c r="AI3634" s="38">
        <v>150</v>
      </c>
      <c r="AJ3634" s="38">
        <v>11600</v>
      </c>
      <c r="AK3634" s="38">
        <v>42</v>
      </c>
      <c r="AL3634" s="38">
        <v>4201058</v>
      </c>
      <c r="AM3634" s="61" t="s">
        <v>1816</v>
      </c>
      <c r="AN3634" s="61" t="s">
        <v>1695</v>
      </c>
      <c r="AO3634" s="61" t="s">
        <v>5076</v>
      </c>
      <c r="AP3634" s="61" t="s">
        <v>5037</v>
      </c>
      <c r="AQ3634" s="61" t="s">
        <v>1737</v>
      </c>
      <c r="AR3634" s="28">
        <v>566643.19999999995</v>
      </c>
      <c r="AS3634" s="28">
        <v>132568</v>
      </c>
      <c r="AT3634" s="28">
        <v>23090</v>
      </c>
      <c r="AU3634" s="62"/>
      <c r="DV3634" s="31" t="s">
        <v>2649</v>
      </c>
      <c r="DW3634" s="31" t="s">
        <v>2659</v>
      </c>
      <c r="DX3634" s="63"/>
      <c r="DY3634" s="63"/>
      <c r="DZ3634" s="63"/>
      <c r="EA3634" s="167"/>
      <c r="EB3634" s="60"/>
      <c r="EC3634" s="60"/>
      <c r="ED3634" s="60"/>
      <c r="EE3634" s="60"/>
      <c r="EF3634" s="60"/>
      <c r="EG3634" s="60"/>
      <c r="EH3634" s="60"/>
      <c r="EI3634" s="60"/>
      <c r="EJ3634" s="60"/>
      <c r="EK3634" s="60"/>
      <c r="EL3634" s="60"/>
      <c r="EM3634" s="60"/>
      <c r="EN3634" s="60"/>
      <c r="EO3634" s="60"/>
      <c r="EP3634" s="60"/>
      <c r="EQ3634" s="60"/>
      <c r="ER3634" s="60"/>
      <c r="ES3634" s="60"/>
      <c r="ET3634" s="60"/>
      <c r="EU3634" s="60"/>
      <c r="EV3634" s="60"/>
      <c r="EW3634" s="60"/>
      <c r="EX3634" s="60"/>
      <c r="EY3634" s="60"/>
      <c r="EZ3634" s="60"/>
      <c r="FA3634" s="60"/>
      <c r="FB3634" s="60"/>
    </row>
    <row r="3635" spans="22:158" x14ac:dyDescent="0.25">
      <c r="V3635" s="1"/>
      <c r="W3635" s="33"/>
      <c r="X3635" s="33"/>
      <c r="AH3635" s="38">
        <v>100</v>
      </c>
      <c r="AI3635" s="38">
        <v>150</v>
      </c>
      <c r="AJ3635" s="38">
        <v>12000</v>
      </c>
      <c r="AK3635" s="38">
        <v>42</v>
      </c>
      <c r="AL3635" s="38">
        <v>4201058</v>
      </c>
      <c r="AM3635" s="61" t="s">
        <v>1816</v>
      </c>
      <c r="AN3635" s="61" t="s">
        <v>1695</v>
      </c>
      <c r="AO3635" s="61" t="s">
        <v>5084</v>
      </c>
      <c r="AP3635" s="61" t="s">
        <v>5037</v>
      </c>
      <c r="AQ3635" s="61" t="s">
        <v>1737</v>
      </c>
      <c r="AR3635" s="28">
        <v>65.900000000000006</v>
      </c>
      <c r="AS3635" s="28">
        <v>0</v>
      </c>
      <c r="AT3635" s="28">
        <v>0</v>
      </c>
      <c r="AU3635" s="62"/>
      <c r="DV3635" s="31" t="s">
        <v>2649</v>
      </c>
      <c r="DW3635" s="31" t="s">
        <v>2659</v>
      </c>
      <c r="DX3635" s="63"/>
      <c r="DY3635" s="63"/>
      <c r="DZ3635" s="63"/>
      <c r="EA3635" s="167"/>
      <c r="EB3635" s="60"/>
      <c r="EC3635" s="60"/>
      <c r="ED3635" s="60"/>
      <c r="EE3635" s="60"/>
      <c r="EF3635" s="60"/>
      <c r="EG3635" s="60"/>
      <c r="EH3635" s="60"/>
      <c r="EI3635" s="60"/>
      <c r="EJ3635" s="60"/>
      <c r="EK3635" s="60"/>
      <c r="EL3635" s="60"/>
      <c r="EM3635" s="60"/>
      <c r="EN3635" s="60"/>
      <c r="EO3635" s="60"/>
      <c r="EP3635" s="60"/>
      <c r="EQ3635" s="60"/>
      <c r="ER3635" s="60"/>
      <c r="ES3635" s="60"/>
      <c r="ET3635" s="60"/>
      <c r="EU3635" s="60"/>
      <c r="EV3635" s="60"/>
      <c r="EW3635" s="60"/>
      <c r="EX3635" s="60"/>
      <c r="EY3635" s="60"/>
      <c r="EZ3635" s="60"/>
      <c r="FA3635" s="60"/>
      <c r="FB3635" s="60"/>
    </row>
    <row r="3636" spans="22:158" x14ac:dyDescent="0.25">
      <c r="W3636" s="33"/>
      <c r="X3636" s="33"/>
      <c r="AH3636" s="38">
        <v>100</v>
      </c>
      <c r="AI3636" s="38">
        <v>150</v>
      </c>
      <c r="AJ3636" s="38">
        <v>13450</v>
      </c>
      <c r="AK3636" s="38">
        <v>42</v>
      </c>
      <c r="AL3636" s="38">
        <v>4201058</v>
      </c>
      <c r="AM3636" s="61" t="s">
        <v>1816</v>
      </c>
      <c r="AN3636" s="61" t="s">
        <v>1695</v>
      </c>
      <c r="AO3636" s="61" t="s">
        <v>5112</v>
      </c>
      <c r="AP3636" s="61" t="s">
        <v>5037</v>
      </c>
      <c r="AQ3636" s="61" t="s">
        <v>1737</v>
      </c>
      <c r="AR3636" s="28">
        <v>599127</v>
      </c>
      <c r="AS3636" s="28">
        <v>1356356</v>
      </c>
      <c r="AT3636" s="28">
        <v>914477</v>
      </c>
      <c r="AU3636" s="62"/>
      <c r="DV3636" s="31" t="s">
        <v>2649</v>
      </c>
      <c r="DW3636" s="31" t="s">
        <v>2659</v>
      </c>
      <c r="DX3636" s="63"/>
      <c r="DY3636" s="63"/>
      <c r="DZ3636" s="63"/>
      <c r="EA3636" s="167"/>
      <c r="EB3636" s="60"/>
      <c r="EC3636" s="60"/>
      <c r="ED3636" s="60"/>
      <c r="EE3636" s="60"/>
      <c r="EF3636" s="60"/>
      <c r="EG3636" s="60"/>
      <c r="EH3636" s="60"/>
      <c r="EI3636" s="60"/>
      <c r="EJ3636" s="60"/>
      <c r="EK3636" s="60"/>
      <c r="EL3636" s="60"/>
      <c r="EM3636" s="60"/>
      <c r="EN3636" s="60"/>
      <c r="EO3636" s="60"/>
      <c r="EP3636" s="60"/>
      <c r="EQ3636" s="60"/>
      <c r="ER3636" s="60"/>
      <c r="ES3636" s="60"/>
      <c r="ET3636" s="60"/>
      <c r="EU3636" s="60"/>
      <c r="EV3636" s="60"/>
      <c r="EW3636" s="60"/>
      <c r="EX3636" s="60"/>
      <c r="EY3636" s="60"/>
      <c r="EZ3636" s="60"/>
      <c r="FA3636" s="60"/>
      <c r="FB3636" s="60"/>
    </row>
    <row r="3637" spans="22:158" x14ac:dyDescent="0.25">
      <c r="W3637" s="33"/>
      <c r="X3637" s="33"/>
      <c r="AH3637" s="38">
        <v>100</v>
      </c>
      <c r="AI3637" s="38">
        <v>150</v>
      </c>
      <c r="AJ3637" s="38">
        <v>14750</v>
      </c>
      <c r="AK3637" s="38">
        <v>42</v>
      </c>
      <c r="AL3637" s="38">
        <v>4201058</v>
      </c>
      <c r="AM3637" s="61" t="s">
        <v>1816</v>
      </c>
      <c r="AN3637" s="61" t="s">
        <v>1695</v>
      </c>
      <c r="AO3637" s="61" t="s">
        <v>1583</v>
      </c>
      <c r="AP3637" s="61" t="s">
        <v>5037</v>
      </c>
      <c r="AQ3637" s="61" t="s">
        <v>1737</v>
      </c>
      <c r="AR3637" s="28">
        <v>388649.4</v>
      </c>
      <c r="AS3637" s="28">
        <v>735469</v>
      </c>
      <c r="AT3637" s="28">
        <v>177618</v>
      </c>
      <c r="AU3637" s="62"/>
      <c r="DV3637" s="31" t="s">
        <v>2649</v>
      </c>
      <c r="DW3637" s="31" t="s">
        <v>2659</v>
      </c>
      <c r="DX3637" s="63"/>
      <c r="DY3637" s="63"/>
      <c r="DZ3637" s="63"/>
      <c r="EA3637" s="167"/>
      <c r="EB3637" s="60"/>
      <c r="EC3637" s="60"/>
      <c r="ED3637" s="60"/>
      <c r="EE3637" s="60"/>
      <c r="EF3637" s="60"/>
      <c r="EG3637" s="60"/>
      <c r="EH3637" s="60"/>
      <c r="EI3637" s="60"/>
      <c r="EJ3637" s="60"/>
      <c r="EK3637" s="60"/>
      <c r="EL3637" s="60"/>
      <c r="EM3637" s="60"/>
      <c r="EN3637" s="60"/>
      <c r="EO3637" s="60"/>
      <c r="EP3637" s="60"/>
      <c r="EQ3637" s="60"/>
      <c r="ER3637" s="60"/>
      <c r="ES3637" s="60"/>
      <c r="ET3637" s="60"/>
      <c r="EU3637" s="60"/>
      <c r="EV3637" s="60"/>
      <c r="EW3637" s="60"/>
      <c r="EX3637" s="60"/>
      <c r="EY3637" s="60"/>
      <c r="EZ3637" s="60"/>
      <c r="FA3637" s="60"/>
      <c r="FB3637" s="60"/>
    </row>
    <row r="3638" spans="22:158" x14ac:dyDescent="0.25">
      <c r="W3638" s="33"/>
      <c r="X3638" s="33"/>
      <c r="AH3638" s="38">
        <v>100</v>
      </c>
      <c r="AI3638" s="38">
        <v>150</v>
      </c>
      <c r="AJ3638" s="38">
        <v>15800</v>
      </c>
      <c r="AK3638" s="38">
        <v>42</v>
      </c>
      <c r="AL3638" s="38">
        <v>4201058</v>
      </c>
      <c r="AM3638" s="61" t="s">
        <v>1816</v>
      </c>
      <c r="AN3638" s="61" t="s">
        <v>1695</v>
      </c>
      <c r="AO3638" s="61" t="s">
        <v>1607</v>
      </c>
      <c r="AP3638" s="61" t="s">
        <v>5037</v>
      </c>
      <c r="AQ3638" s="61" t="s">
        <v>1737</v>
      </c>
      <c r="AR3638" s="28">
        <v>5213.3</v>
      </c>
      <c r="AS3638" s="28">
        <v>22522</v>
      </c>
      <c r="AT3638" s="28">
        <v>43669</v>
      </c>
      <c r="AU3638" s="62"/>
      <c r="DV3638" s="31" t="s">
        <v>2649</v>
      </c>
      <c r="DW3638" s="31" t="s">
        <v>2659</v>
      </c>
      <c r="DX3638" s="63"/>
      <c r="DY3638" s="63"/>
      <c r="DZ3638" s="63"/>
      <c r="EA3638" s="167"/>
      <c r="EB3638" s="60"/>
      <c r="EC3638" s="60"/>
      <c r="ED3638" s="60"/>
      <c r="EE3638" s="60"/>
      <c r="EF3638" s="60"/>
      <c r="EG3638" s="60"/>
      <c r="EH3638" s="60"/>
      <c r="EI3638" s="60"/>
      <c r="EJ3638" s="60"/>
      <c r="EK3638" s="60"/>
      <c r="EL3638" s="60"/>
      <c r="EM3638" s="60"/>
      <c r="EN3638" s="60"/>
      <c r="EO3638" s="60"/>
      <c r="EP3638" s="60"/>
      <c r="EQ3638" s="60"/>
      <c r="ER3638" s="60"/>
      <c r="ES3638" s="60"/>
      <c r="ET3638" s="60"/>
      <c r="EU3638" s="60"/>
      <c r="EV3638" s="60"/>
      <c r="EW3638" s="60"/>
      <c r="EX3638" s="60"/>
      <c r="EY3638" s="60"/>
      <c r="EZ3638" s="60"/>
      <c r="FA3638" s="60"/>
      <c r="FB3638" s="60"/>
    </row>
    <row r="3639" spans="22:158" x14ac:dyDescent="0.25">
      <c r="W3639" s="33"/>
      <c r="X3639" s="33"/>
      <c r="AH3639" s="38">
        <v>100</v>
      </c>
      <c r="AI3639" s="38">
        <v>150</v>
      </c>
      <c r="AJ3639" s="38">
        <v>17500</v>
      </c>
      <c r="AK3639" s="38">
        <v>42</v>
      </c>
      <c r="AL3639" s="38">
        <v>4201058</v>
      </c>
      <c r="AM3639" s="61" t="s">
        <v>1816</v>
      </c>
      <c r="AN3639" s="61" t="s">
        <v>1695</v>
      </c>
      <c r="AO3639" s="61" t="s">
        <v>1644</v>
      </c>
      <c r="AP3639" s="61" t="s">
        <v>5037</v>
      </c>
      <c r="AQ3639" s="61" t="s">
        <v>1737</v>
      </c>
      <c r="AR3639" s="28">
        <v>0</v>
      </c>
      <c r="AS3639" s="28">
        <v>3933</v>
      </c>
      <c r="AT3639" s="28">
        <v>0</v>
      </c>
      <c r="AU3639" s="62"/>
      <c r="DV3639" s="31" t="s">
        <v>2649</v>
      </c>
      <c r="DW3639" s="31" t="s">
        <v>2659</v>
      </c>
      <c r="DX3639" s="63"/>
      <c r="DY3639" s="63"/>
      <c r="DZ3639" s="63"/>
      <c r="EA3639" s="167"/>
      <c r="EB3639" s="60"/>
      <c r="EC3639" s="60"/>
      <c r="ED3639" s="60"/>
      <c r="EE3639" s="60"/>
      <c r="EF3639" s="60"/>
      <c r="EG3639" s="60"/>
      <c r="EH3639" s="60"/>
      <c r="EI3639" s="60"/>
      <c r="EJ3639" s="60"/>
      <c r="EK3639" s="60"/>
      <c r="EL3639" s="60"/>
      <c r="EM3639" s="60"/>
      <c r="EN3639" s="60"/>
      <c r="EO3639" s="60"/>
      <c r="EP3639" s="60"/>
      <c r="EQ3639" s="60"/>
      <c r="ER3639" s="60"/>
      <c r="ES3639" s="60"/>
      <c r="ET3639" s="60"/>
      <c r="EU3639" s="60"/>
      <c r="EV3639" s="60"/>
      <c r="EW3639" s="60"/>
      <c r="EX3639" s="60"/>
      <c r="EY3639" s="60"/>
      <c r="EZ3639" s="60"/>
      <c r="FA3639" s="60"/>
      <c r="FB3639" s="60"/>
    </row>
    <row r="3640" spans="22:158" x14ac:dyDescent="0.25">
      <c r="W3640" s="33"/>
      <c r="X3640" s="33"/>
      <c r="AH3640" s="38">
        <v>100</v>
      </c>
      <c r="AI3640" s="38">
        <v>155</v>
      </c>
      <c r="AJ3640" s="38">
        <v>10650</v>
      </c>
      <c r="AK3640" s="38">
        <v>42</v>
      </c>
      <c r="AL3640" s="38">
        <v>4201058</v>
      </c>
      <c r="AM3640" s="61" t="s">
        <v>1816</v>
      </c>
      <c r="AN3640" s="61" t="s">
        <v>1686</v>
      </c>
      <c r="AO3640" s="61" t="s">
        <v>5056</v>
      </c>
      <c r="AP3640" s="61" t="s">
        <v>5037</v>
      </c>
      <c r="AQ3640" s="61" t="s">
        <v>1737</v>
      </c>
      <c r="AR3640" s="28">
        <v>0</v>
      </c>
      <c r="AS3640" s="28">
        <v>133538</v>
      </c>
      <c r="AT3640" s="28">
        <v>65354</v>
      </c>
      <c r="AU3640" s="62"/>
      <c r="DV3640" s="31" t="s">
        <v>2649</v>
      </c>
      <c r="DW3640" s="31" t="s">
        <v>2660</v>
      </c>
      <c r="DX3640" s="63"/>
      <c r="DY3640" s="63"/>
      <c r="DZ3640" s="63"/>
      <c r="EA3640" s="167"/>
      <c r="EB3640" s="60"/>
      <c r="EC3640" s="60"/>
      <c r="ED3640" s="60"/>
      <c r="EE3640" s="60"/>
      <c r="EF3640" s="60"/>
      <c r="EG3640" s="60"/>
      <c r="EH3640" s="60"/>
      <c r="EI3640" s="60"/>
      <c r="EJ3640" s="60"/>
      <c r="EK3640" s="60"/>
      <c r="EL3640" s="60"/>
      <c r="EM3640" s="60"/>
      <c r="EN3640" s="60"/>
      <c r="EO3640" s="60"/>
      <c r="EP3640" s="60"/>
      <c r="EQ3640" s="60"/>
      <c r="ER3640" s="60"/>
      <c r="ES3640" s="60"/>
      <c r="ET3640" s="60"/>
      <c r="EU3640" s="60"/>
      <c r="EV3640" s="60"/>
      <c r="EW3640" s="60"/>
      <c r="EX3640" s="60"/>
      <c r="EY3640" s="60"/>
      <c r="EZ3640" s="60"/>
      <c r="FA3640" s="60"/>
      <c r="FB3640" s="60"/>
    </row>
    <row r="3641" spans="22:158" x14ac:dyDescent="0.25">
      <c r="V3641" s="1"/>
      <c r="W3641" s="33"/>
      <c r="X3641" s="33"/>
      <c r="AH3641" s="38">
        <v>100</v>
      </c>
      <c r="AI3641" s="38">
        <v>155</v>
      </c>
      <c r="AJ3641" s="38">
        <v>12300</v>
      </c>
      <c r="AK3641" s="38">
        <v>42</v>
      </c>
      <c r="AL3641" s="38">
        <v>4201058</v>
      </c>
      <c r="AM3641" s="61" t="s">
        <v>1816</v>
      </c>
      <c r="AN3641" s="61" t="s">
        <v>1686</v>
      </c>
      <c r="AO3641" s="61" t="s">
        <v>5090</v>
      </c>
      <c r="AP3641" s="61" t="s">
        <v>5037</v>
      </c>
      <c r="AQ3641" s="61" t="s">
        <v>1737</v>
      </c>
      <c r="AR3641" s="28">
        <v>18</v>
      </c>
      <c r="AS3641" s="28">
        <v>0</v>
      </c>
      <c r="AT3641" s="28">
        <v>2224</v>
      </c>
      <c r="AU3641" s="62"/>
      <c r="DV3641" s="31" t="s">
        <v>2649</v>
      </c>
      <c r="DW3641" s="31" t="s">
        <v>2660</v>
      </c>
      <c r="DX3641" s="63"/>
      <c r="DY3641" s="63"/>
      <c r="DZ3641" s="63"/>
      <c r="EA3641" s="167"/>
      <c r="EB3641" s="60"/>
      <c r="EC3641" s="60"/>
      <c r="ED3641" s="60"/>
      <c r="EE3641" s="60"/>
      <c r="EF3641" s="60"/>
      <c r="EG3641" s="60"/>
      <c r="EH3641" s="60"/>
      <c r="EI3641" s="60"/>
      <c r="EJ3641" s="60"/>
      <c r="EK3641" s="60"/>
      <c r="EL3641" s="60"/>
      <c r="EM3641" s="60"/>
      <c r="EN3641" s="60"/>
      <c r="EO3641" s="60"/>
      <c r="EP3641" s="60"/>
      <c r="EQ3641" s="60"/>
      <c r="ER3641" s="60"/>
      <c r="ES3641" s="60"/>
      <c r="ET3641" s="60"/>
      <c r="EU3641" s="60"/>
      <c r="EV3641" s="60"/>
      <c r="EW3641" s="60"/>
      <c r="EX3641" s="60"/>
      <c r="EY3641" s="60"/>
      <c r="EZ3641" s="60"/>
      <c r="FA3641" s="60"/>
      <c r="FB3641" s="60"/>
    </row>
    <row r="3642" spans="22:158" x14ac:dyDescent="0.25">
      <c r="W3642" s="33"/>
      <c r="X3642" s="33"/>
      <c r="AH3642" s="38">
        <v>100</v>
      </c>
      <c r="AI3642" s="38">
        <v>155</v>
      </c>
      <c r="AJ3642" s="38">
        <v>13370</v>
      </c>
      <c r="AK3642" s="38">
        <v>42</v>
      </c>
      <c r="AL3642" s="38">
        <v>4201058</v>
      </c>
      <c r="AM3642" s="61" t="s">
        <v>1816</v>
      </c>
      <c r="AN3642" s="61" t="s">
        <v>1686</v>
      </c>
      <c r="AO3642" s="61" t="s">
        <v>5110</v>
      </c>
      <c r="AP3642" s="61" t="s">
        <v>5037</v>
      </c>
      <c r="AQ3642" s="61" t="s">
        <v>1737</v>
      </c>
      <c r="AR3642" s="28">
        <v>0</v>
      </c>
      <c r="AS3642" s="28">
        <v>2</v>
      </c>
      <c r="AT3642" s="28">
        <v>0</v>
      </c>
      <c r="AU3642" s="62"/>
      <c r="DV3642" s="31" t="s">
        <v>2649</v>
      </c>
      <c r="DW3642" s="31" t="s">
        <v>2660</v>
      </c>
      <c r="DX3642" s="63"/>
      <c r="DY3642" s="63"/>
      <c r="DZ3642" s="63"/>
      <c r="EA3642" s="167"/>
      <c r="EB3642" s="60"/>
      <c r="EC3642" s="60"/>
      <c r="ED3642" s="60"/>
      <c r="EE3642" s="60"/>
      <c r="EF3642" s="60"/>
      <c r="EG3642" s="60"/>
      <c r="EH3642" s="60"/>
      <c r="EI3642" s="60"/>
      <c r="EJ3642" s="60"/>
      <c r="EK3642" s="60"/>
      <c r="EL3642" s="60"/>
      <c r="EM3642" s="60"/>
      <c r="EN3642" s="60"/>
      <c r="EO3642" s="60"/>
      <c r="EP3642" s="60"/>
      <c r="EQ3642" s="60"/>
      <c r="ER3642" s="60"/>
      <c r="ES3642" s="60"/>
      <c r="ET3642" s="60"/>
      <c r="EU3642" s="60"/>
      <c r="EV3642" s="60"/>
      <c r="EW3642" s="60"/>
      <c r="EX3642" s="60"/>
      <c r="EY3642" s="60"/>
      <c r="EZ3642" s="60"/>
      <c r="FA3642" s="60"/>
      <c r="FB3642" s="60"/>
    </row>
    <row r="3643" spans="22:158" x14ac:dyDescent="0.25">
      <c r="W3643" s="33"/>
      <c r="X3643" s="33"/>
      <c r="AH3643" s="38">
        <v>100</v>
      </c>
      <c r="AI3643" s="38">
        <v>155</v>
      </c>
      <c r="AJ3643" s="38">
        <v>13900</v>
      </c>
      <c r="AK3643" s="38">
        <v>42</v>
      </c>
      <c r="AL3643" s="38">
        <v>4201058</v>
      </c>
      <c r="AM3643" s="61" t="s">
        <v>1816</v>
      </c>
      <c r="AN3643" s="61" t="s">
        <v>1686</v>
      </c>
      <c r="AO3643" s="61" t="s">
        <v>5122</v>
      </c>
      <c r="AP3643" s="61" t="s">
        <v>5037</v>
      </c>
      <c r="AQ3643" s="61" t="s">
        <v>1737</v>
      </c>
      <c r="AR3643" s="28">
        <v>0</v>
      </c>
      <c r="AS3643" s="28">
        <v>0</v>
      </c>
      <c r="AT3643" s="28">
        <v>363</v>
      </c>
      <c r="AU3643" s="62"/>
      <c r="DV3643" s="31" t="s">
        <v>2649</v>
      </c>
      <c r="DW3643" s="31" t="s">
        <v>2660</v>
      </c>
      <c r="DX3643" s="63"/>
      <c r="DY3643" s="63"/>
      <c r="DZ3643" s="63"/>
      <c r="EA3643" s="167"/>
      <c r="EB3643" s="60"/>
      <c r="EC3643" s="60"/>
      <c r="ED3643" s="60"/>
      <c r="EE3643" s="60"/>
      <c r="EF3643" s="60"/>
      <c r="EG3643" s="60"/>
      <c r="EH3643" s="60"/>
      <c r="EI3643" s="60"/>
      <c r="EJ3643" s="60"/>
      <c r="EK3643" s="60"/>
      <c r="EL3643" s="60"/>
      <c r="EM3643" s="60"/>
      <c r="EN3643" s="60"/>
      <c r="EO3643" s="60"/>
      <c r="EP3643" s="60"/>
      <c r="EQ3643" s="60"/>
      <c r="ER3643" s="60"/>
      <c r="ES3643" s="60"/>
      <c r="ET3643" s="60"/>
      <c r="EU3643" s="60"/>
      <c r="EV3643" s="60"/>
      <c r="EW3643" s="60"/>
      <c r="EX3643" s="60"/>
      <c r="EY3643" s="60"/>
      <c r="EZ3643" s="60"/>
      <c r="FA3643" s="60"/>
      <c r="FB3643" s="60"/>
    </row>
    <row r="3644" spans="22:158" x14ac:dyDescent="0.25">
      <c r="W3644" s="33"/>
      <c r="X3644" s="33"/>
      <c r="AH3644" s="38">
        <v>100</v>
      </c>
      <c r="AI3644" s="38">
        <v>155</v>
      </c>
      <c r="AJ3644" s="38">
        <v>15500</v>
      </c>
      <c r="AK3644" s="38">
        <v>42</v>
      </c>
      <c r="AL3644" s="38">
        <v>4201058</v>
      </c>
      <c r="AM3644" s="61" t="s">
        <v>1816</v>
      </c>
      <c r="AN3644" s="61" t="s">
        <v>1686</v>
      </c>
      <c r="AO3644" s="61" t="s">
        <v>1601</v>
      </c>
      <c r="AP3644" s="61" t="s">
        <v>5037</v>
      </c>
      <c r="AQ3644" s="61" t="s">
        <v>1737</v>
      </c>
      <c r="AR3644" s="28">
        <v>0</v>
      </c>
      <c r="AS3644" s="28">
        <v>12881</v>
      </c>
      <c r="AT3644" s="28">
        <v>18523</v>
      </c>
      <c r="AU3644" s="62"/>
      <c r="DV3644" s="31" t="s">
        <v>2649</v>
      </c>
      <c r="DW3644" s="31" t="s">
        <v>2660</v>
      </c>
      <c r="DX3644" s="63"/>
      <c r="DY3644" s="63"/>
      <c r="DZ3644" s="63"/>
      <c r="EA3644" s="167"/>
      <c r="EB3644" s="60"/>
      <c r="EC3644" s="60"/>
      <c r="ED3644" s="60"/>
      <c r="EE3644" s="60"/>
      <c r="EF3644" s="60"/>
      <c r="EG3644" s="60"/>
      <c r="EH3644" s="60"/>
      <c r="EI3644" s="60"/>
      <c r="EJ3644" s="60"/>
      <c r="EK3644" s="60"/>
      <c r="EL3644" s="60"/>
      <c r="EM3644" s="60"/>
      <c r="EN3644" s="60"/>
      <c r="EO3644" s="60"/>
      <c r="EP3644" s="60"/>
      <c r="EQ3644" s="60"/>
      <c r="ER3644" s="60"/>
      <c r="ES3644" s="60"/>
      <c r="ET3644" s="60"/>
      <c r="EU3644" s="60"/>
      <c r="EV3644" s="60"/>
      <c r="EW3644" s="60"/>
      <c r="EX3644" s="60"/>
      <c r="EY3644" s="60"/>
      <c r="EZ3644" s="60"/>
      <c r="FA3644" s="60"/>
      <c r="FB3644" s="60"/>
    </row>
    <row r="3645" spans="22:158" x14ac:dyDescent="0.25">
      <c r="W3645" s="33"/>
      <c r="X3645" s="33"/>
      <c r="AH3645" s="38">
        <v>100</v>
      </c>
      <c r="AI3645" s="38">
        <v>155</v>
      </c>
      <c r="AJ3645" s="38">
        <v>17450</v>
      </c>
      <c r="AK3645" s="38">
        <v>42</v>
      </c>
      <c r="AL3645" s="38">
        <v>4201058</v>
      </c>
      <c r="AM3645" s="61" t="s">
        <v>1816</v>
      </c>
      <c r="AN3645" s="61" t="s">
        <v>1686</v>
      </c>
      <c r="AO3645" s="61" t="s">
        <v>1643</v>
      </c>
      <c r="AP3645" s="61" t="s">
        <v>5037</v>
      </c>
      <c r="AQ3645" s="61" t="s">
        <v>1737</v>
      </c>
      <c r="AR3645" s="28">
        <v>0</v>
      </c>
      <c r="AS3645" s="28">
        <v>0</v>
      </c>
      <c r="AT3645" s="28">
        <v>299</v>
      </c>
      <c r="AU3645" s="62"/>
      <c r="DV3645" s="31" t="s">
        <v>2649</v>
      </c>
      <c r="DW3645" s="31" t="s">
        <v>2660</v>
      </c>
      <c r="DX3645" s="63"/>
      <c r="DY3645" s="63"/>
      <c r="DZ3645" s="63"/>
      <c r="EA3645" s="167"/>
      <c r="EB3645" s="60"/>
      <c r="EC3645" s="60"/>
      <c r="ED3645" s="60"/>
      <c r="EE3645" s="60"/>
      <c r="EF3645" s="60"/>
      <c r="EG3645" s="60"/>
      <c r="EH3645" s="60"/>
      <c r="EI3645" s="60"/>
      <c r="EJ3645" s="60"/>
      <c r="EK3645" s="60"/>
      <c r="EL3645" s="60"/>
      <c r="EM3645" s="60"/>
      <c r="EN3645" s="60"/>
      <c r="EO3645" s="60"/>
      <c r="EP3645" s="60"/>
      <c r="EQ3645" s="60"/>
      <c r="ER3645" s="60"/>
      <c r="ES3645" s="60"/>
      <c r="ET3645" s="60"/>
      <c r="EU3645" s="60"/>
      <c r="EV3645" s="60"/>
      <c r="EW3645" s="60"/>
      <c r="EX3645" s="60"/>
      <c r="EY3645" s="60"/>
      <c r="EZ3645" s="60"/>
      <c r="FA3645" s="60"/>
      <c r="FB3645" s="60"/>
    </row>
    <row r="3646" spans="22:158" x14ac:dyDescent="0.25">
      <c r="W3646" s="33"/>
      <c r="X3646" s="33"/>
      <c r="AH3646" s="38">
        <v>100</v>
      </c>
      <c r="AI3646" s="38">
        <v>155</v>
      </c>
      <c r="AJ3646" s="38">
        <v>17800</v>
      </c>
      <c r="AK3646" s="38">
        <v>42</v>
      </c>
      <c r="AL3646" s="38">
        <v>4201058</v>
      </c>
      <c r="AM3646" s="61" t="s">
        <v>1816</v>
      </c>
      <c r="AN3646" s="61" t="s">
        <v>1686</v>
      </c>
      <c r="AO3646" s="61" t="s">
        <v>1651</v>
      </c>
      <c r="AP3646" s="61" t="s">
        <v>5037</v>
      </c>
      <c r="AQ3646" s="61" t="s">
        <v>1737</v>
      </c>
      <c r="AR3646" s="28">
        <v>841690.6</v>
      </c>
      <c r="AS3646" s="28">
        <v>3261705</v>
      </c>
      <c r="AT3646" s="28">
        <v>1738008</v>
      </c>
      <c r="AU3646" s="62"/>
      <c r="DV3646" s="31" t="s">
        <v>2649</v>
      </c>
      <c r="DW3646" s="31" t="s">
        <v>2660</v>
      </c>
      <c r="DX3646" s="63"/>
      <c r="DY3646" s="63"/>
      <c r="DZ3646" s="63"/>
      <c r="EA3646" s="167"/>
      <c r="EB3646" s="60"/>
      <c r="EC3646" s="60"/>
      <c r="ED3646" s="60"/>
      <c r="EE3646" s="60"/>
      <c r="EF3646" s="60"/>
      <c r="EG3646" s="60"/>
      <c r="EH3646" s="60"/>
      <c r="EI3646" s="60"/>
      <c r="EJ3646" s="60"/>
      <c r="EK3646" s="60"/>
      <c r="EL3646" s="60"/>
      <c r="EM3646" s="60"/>
      <c r="EN3646" s="60"/>
      <c r="EO3646" s="60"/>
      <c r="EP3646" s="60"/>
      <c r="EQ3646" s="60"/>
      <c r="ER3646" s="60"/>
      <c r="ES3646" s="60"/>
      <c r="ET3646" s="60"/>
      <c r="EU3646" s="60"/>
      <c r="EV3646" s="60"/>
      <c r="EW3646" s="60"/>
      <c r="EX3646" s="60"/>
      <c r="EY3646" s="60"/>
      <c r="EZ3646" s="60"/>
      <c r="FA3646" s="60"/>
      <c r="FB3646" s="60"/>
    </row>
    <row r="3647" spans="22:158" x14ac:dyDescent="0.25">
      <c r="W3647" s="33"/>
      <c r="X3647" s="33"/>
      <c r="AH3647" s="38">
        <v>100</v>
      </c>
      <c r="AI3647" s="38">
        <v>155</v>
      </c>
      <c r="AJ3647" s="38">
        <v>18200</v>
      </c>
      <c r="AK3647" s="38">
        <v>42</v>
      </c>
      <c r="AL3647" s="38">
        <v>4201058</v>
      </c>
      <c r="AM3647" s="61" t="s">
        <v>1816</v>
      </c>
      <c r="AN3647" s="61" t="s">
        <v>1686</v>
      </c>
      <c r="AO3647" s="61" t="s">
        <v>1660</v>
      </c>
      <c r="AP3647" s="61" t="s">
        <v>5037</v>
      </c>
      <c r="AQ3647" s="61" t="s">
        <v>1737</v>
      </c>
      <c r="AR3647" s="28">
        <v>452324.3</v>
      </c>
      <c r="AS3647" s="28">
        <v>482200</v>
      </c>
      <c r="AT3647" s="28">
        <v>740135</v>
      </c>
      <c r="AU3647" s="62"/>
      <c r="DV3647" s="31" t="s">
        <v>2649</v>
      </c>
      <c r="DW3647" s="31" t="s">
        <v>2660</v>
      </c>
      <c r="DX3647" s="63"/>
      <c r="DY3647" s="63"/>
      <c r="DZ3647" s="63"/>
      <c r="EA3647" s="167"/>
      <c r="EB3647" s="60"/>
      <c r="EC3647" s="60"/>
      <c r="ED3647" s="60"/>
      <c r="EE3647" s="60"/>
      <c r="EF3647" s="60"/>
      <c r="EG3647" s="60"/>
      <c r="EH3647" s="60"/>
      <c r="EI3647" s="60"/>
      <c r="EJ3647" s="60"/>
      <c r="EK3647" s="60"/>
      <c r="EL3647" s="60"/>
      <c r="EM3647" s="60"/>
      <c r="EN3647" s="60"/>
      <c r="EO3647" s="60"/>
      <c r="EP3647" s="60"/>
      <c r="EQ3647" s="60"/>
      <c r="ER3647" s="60"/>
      <c r="ES3647" s="60"/>
      <c r="ET3647" s="60"/>
      <c r="EU3647" s="60"/>
      <c r="EV3647" s="60"/>
      <c r="EW3647" s="60"/>
      <c r="EX3647" s="60"/>
      <c r="EY3647" s="60"/>
      <c r="EZ3647" s="60"/>
      <c r="FA3647" s="60"/>
      <c r="FB3647" s="60"/>
    </row>
    <row r="3648" spans="22:158" x14ac:dyDescent="0.25">
      <c r="W3648" s="33"/>
      <c r="X3648" s="33"/>
      <c r="AH3648" s="38">
        <v>100</v>
      </c>
      <c r="AI3648" s="38">
        <v>160</v>
      </c>
      <c r="AJ3648" s="38">
        <v>11700</v>
      </c>
      <c r="AK3648" s="38">
        <v>42</v>
      </c>
      <c r="AL3648" s="38">
        <v>4201058</v>
      </c>
      <c r="AM3648" s="61" t="s">
        <v>1816</v>
      </c>
      <c r="AN3648" s="61" t="s">
        <v>1694</v>
      </c>
      <c r="AO3648" s="61" t="s">
        <v>5077</v>
      </c>
      <c r="AP3648" s="61" t="s">
        <v>5037</v>
      </c>
      <c r="AQ3648" s="61" t="s">
        <v>1737</v>
      </c>
      <c r="AR3648" s="28">
        <v>0</v>
      </c>
      <c r="AS3648" s="28">
        <v>0</v>
      </c>
      <c r="AT3648" s="28">
        <v>0</v>
      </c>
      <c r="AU3648" s="62"/>
      <c r="DV3648" s="31" t="s">
        <v>2649</v>
      </c>
      <c r="DW3648" s="31" t="s">
        <v>2661</v>
      </c>
      <c r="DX3648" s="63"/>
      <c r="DY3648" s="63"/>
      <c r="DZ3648" s="63"/>
      <c r="EA3648" s="167"/>
      <c r="EB3648" s="60"/>
      <c r="EC3648" s="60"/>
      <c r="ED3648" s="60"/>
      <c r="EE3648" s="60"/>
      <c r="EF3648" s="60"/>
      <c r="EG3648" s="60"/>
      <c r="EH3648" s="60"/>
      <c r="EI3648" s="60"/>
      <c r="EJ3648" s="60"/>
      <c r="EK3648" s="60"/>
      <c r="EL3648" s="60"/>
      <c r="EM3648" s="60"/>
      <c r="EN3648" s="60"/>
      <c r="EO3648" s="60"/>
      <c r="EP3648" s="60"/>
      <c r="EQ3648" s="60"/>
      <c r="ER3648" s="60"/>
      <c r="ES3648" s="60"/>
      <c r="ET3648" s="60"/>
      <c r="EU3648" s="60"/>
      <c r="EV3648" s="60"/>
      <c r="EW3648" s="60"/>
      <c r="EX3648" s="60"/>
      <c r="EY3648" s="60"/>
      <c r="EZ3648" s="60"/>
      <c r="FA3648" s="60"/>
      <c r="FB3648" s="60"/>
    </row>
    <row r="3649" spans="22:158" x14ac:dyDescent="0.25">
      <c r="W3649" s="33"/>
      <c r="X3649" s="33"/>
      <c r="AH3649" s="38">
        <v>100</v>
      </c>
      <c r="AI3649" s="38">
        <v>105</v>
      </c>
      <c r="AJ3649" s="38">
        <v>10500</v>
      </c>
      <c r="AK3649" s="38">
        <v>42</v>
      </c>
      <c r="AL3649" s="38">
        <v>4201158</v>
      </c>
      <c r="AM3649" s="61" t="s">
        <v>1816</v>
      </c>
      <c r="AN3649" s="61" t="s">
        <v>1688</v>
      </c>
      <c r="AO3649" s="61" t="s">
        <v>5053</v>
      </c>
      <c r="AP3649" s="61" t="s">
        <v>5037</v>
      </c>
      <c r="AQ3649" s="61" t="s">
        <v>1320</v>
      </c>
      <c r="AR3649" s="28">
        <v>93303.7</v>
      </c>
      <c r="AS3649" s="28">
        <v>0</v>
      </c>
      <c r="AT3649" s="28">
        <v>0</v>
      </c>
      <c r="AU3649" s="62"/>
      <c r="DV3649" s="31" t="s">
        <v>2662</v>
      </c>
      <c r="DW3649" s="31" t="s">
        <v>2663</v>
      </c>
      <c r="DX3649" s="63"/>
      <c r="DY3649" s="63"/>
      <c r="DZ3649" s="63"/>
      <c r="EA3649" s="167"/>
      <c r="EB3649" s="60"/>
      <c r="EC3649" s="60"/>
      <c r="ED3649" s="60"/>
      <c r="EE3649" s="60"/>
      <c r="EF3649" s="60"/>
      <c r="EG3649" s="60"/>
      <c r="EH3649" s="60"/>
      <c r="EI3649" s="60"/>
      <c r="EJ3649" s="60"/>
      <c r="EK3649" s="60"/>
      <c r="EL3649" s="60"/>
      <c r="EM3649" s="60"/>
      <c r="EN3649" s="60"/>
      <c r="EO3649" s="60"/>
      <c r="EP3649" s="60"/>
      <c r="EQ3649" s="60"/>
      <c r="ER3649" s="60"/>
      <c r="ES3649" s="60"/>
      <c r="ET3649" s="60"/>
      <c r="EU3649" s="60"/>
      <c r="EV3649" s="60"/>
      <c r="EW3649" s="60"/>
      <c r="EX3649" s="60"/>
      <c r="EY3649" s="60"/>
      <c r="EZ3649" s="60"/>
      <c r="FA3649" s="60"/>
      <c r="FB3649" s="60"/>
    </row>
    <row r="3650" spans="22:158" x14ac:dyDescent="0.25">
      <c r="V3650" s="1"/>
      <c r="W3650" s="33"/>
      <c r="X3650" s="33"/>
      <c r="AH3650" s="38">
        <v>100</v>
      </c>
      <c r="AI3650" s="38">
        <v>105</v>
      </c>
      <c r="AJ3650" s="38">
        <v>10900</v>
      </c>
      <c r="AK3650" s="38">
        <v>42</v>
      </c>
      <c r="AL3650" s="38">
        <v>4201158</v>
      </c>
      <c r="AM3650" s="61" t="s">
        <v>1816</v>
      </c>
      <c r="AN3650" s="61" t="s">
        <v>1688</v>
      </c>
      <c r="AO3650" s="61" t="s">
        <v>5061</v>
      </c>
      <c r="AP3650" s="61" t="s">
        <v>5037</v>
      </c>
      <c r="AQ3650" s="61" t="s">
        <v>1320</v>
      </c>
      <c r="AR3650" s="28">
        <v>131.6</v>
      </c>
      <c r="AS3650" s="28">
        <v>0</v>
      </c>
      <c r="AT3650" s="28">
        <v>0</v>
      </c>
      <c r="AU3650" s="62"/>
      <c r="DV3650" s="31" t="s">
        <v>2662</v>
      </c>
      <c r="DW3650" s="31" t="s">
        <v>2663</v>
      </c>
      <c r="DX3650" s="63"/>
      <c r="DY3650" s="63"/>
      <c r="DZ3650" s="63"/>
      <c r="EA3650" s="167"/>
      <c r="EB3650" s="60"/>
      <c r="EC3650" s="60"/>
      <c r="ED3650" s="60"/>
      <c r="EE3650" s="60"/>
      <c r="EF3650" s="60"/>
      <c r="EG3650" s="60"/>
      <c r="EH3650" s="60"/>
      <c r="EI3650" s="60"/>
      <c r="EJ3650" s="60"/>
      <c r="EK3650" s="60"/>
      <c r="EL3650" s="60"/>
      <c r="EM3650" s="60"/>
      <c r="EN3650" s="60"/>
      <c r="EO3650" s="60"/>
      <c r="EP3650" s="60"/>
      <c r="EQ3650" s="60"/>
      <c r="ER3650" s="60"/>
      <c r="ES3650" s="60"/>
      <c r="ET3650" s="60"/>
      <c r="EU3650" s="60"/>
      <c r="EV3650" s="60"/>
      <c r="EW3650" s="60"/>
      <c r="EX3650" s="60"/>
      <c r="EY3650" s="60"/>
      <c r="EZ3650" s="60"/>
      <c r="FA3650" s="60"/>
      <c r="FB3650" s="60"/>
    </row>
    <row r="3651" spans="22:158" x14ac:dyDescent="0.25">
      <c r="W3651" s="33"/>
      <c r="X3651" s="33"/>
      <c r="AH3651" s="38">
        <v>100</v>
      </c>
      <c r="AI3651" s="38">
        <v>105</v>
      </c>
      <c r="AJ3651" s="38">
        <v>13100</v>
      </c>
      <c r="AK3651" s="38">
        <v>42</v>
      </c>
      <c r="AL3651" s="38">
        <v>4201158</v>
      </c>
      <c r="AM3651" s="61" t="s">
        <v>1816</v>
      </c>
      <c r="AN3651" s="61" t="s">
        <v>1688</v>
      </c>
      <c r="AO3651" s="61" t="s">
        <v>5104</v>
      </c>
      <c r="AP3651" s="61" t="s">
        <v>5037</v>
      </c>
      <c r="AQ3651" s="61" t="s">
        <v>1320</v>
      </c>
      <c r="AR3651" s="28">
        <v>1285017.7</v>
      </c>
      <c r="AS3651" s="28">
        <v>0</v>
      </c>
      <c r="AT3651" s="28">
        <v>0</v>
      </c>
      <c r="AU3651" s="62"/>
      <c r="DV3651" s="31" t="s">
        <v>2662</v>
      </c>
      <c r="DW3651" s="31" t="s">
        <v>2663</v>
      </c>
      <c r="DX3651" s="63"/>
      <c r="DY3651" s="63"/>
      <c r="DZ3651" s="63"/>
      <c r="EA3651" s="167"/>
      <c r="EB3651" s="60"/>
      <c r="EC3651" s="60"/>
      <c r="ED3651" s="60"/>
      <c r="EE3651" s="60"/>
      <c r="EF3651" s="60"/>
      <c r="EG3651" s="60"/>
      <c r="EH3651" s="60"/>
      <c r="EI3651" s="60"/>
      <c r="EJ3651" s="60"/>
      <c r="EK3651" s="60"/>
      <c r="EL3651" s="60"/>
      <c r="EM3651" s="60"/>
      <c r="EN3651" s="60"/>
      <c r="EO3651" s="60"/>
      <c r="EP3651" s="60"/>
      <c r="EQ3651" s="60"/>
      <c r="ER3651" s="60"/>
      <c r="ES3651" s="60"/>
      <c r="ET3651" s="60"/>
      <c r="EU3651" s="60"/>
      <c r="EV3651" s="60"/>
      <c r="EW3651" s="60"/>
      <c r="EX3651" s="60"/>
      <c r="EY3651" s="60"/>
      <c r="EZ3651" s="60"/>
      <c r="FA3651" s="60"/>
      <c r="FB3651" s="60"/>
    </row>
    <row r="3652" spans="22:158" x14ac:dyDescent="0.25">
      <c r="V3652" s="1"/>
      <c r="W3652" s="33"/>
      <c r="X3652" s="33"/>
      <c r="AH3652" s="38">
        <v>100</v>
      </c>
      <c r="AI3652" s="38">
        <v>105</v>
      </c>
      <c r="AJ3652" s="38">
        <v>13800</v>
      </c>
      <c r="AK3652" s="38">
        <v>42</v>
      </c>
      <c r="AL3652" s="38">
        <v>4201158</v>
      </c>
      <c r="AM3652" s="61" t="s">
        <v>1816</v>
      </c>
      <c r="AN3652" s="61" t="s">
        <v>1688</v>
      </c>
      <c r="AO3652" s="61" t="s">
        <v>5120</v>
      </c>
      <c r="AP3652" s="61" t="s">
        <v>5037</v>
      </c>
      <c r="AQ3652" s="61" t="s">
        <v>1320</v>
      </c>
      <c r="AR3652" s="28">
        <v>396.4</v>
      </c>
      <c r="AS3652" s="28">
        <v>0</v>
      </c>
      <c r="AT3652" s="28">
        <v>0</v>
      </c>
      <c r="AU3652" s="62"/>
      <c r="DV3652" s="31" t="s">
        <v>2662</v>
      </c>
      <c r="DW3652" s="31" t="s">
        <v>2663</v>
      </c>
      <c r="DX3652" s="63"/>
      <c r="DY3652" s="63"/>
      <c r="DZ3652" s="63"/>
      <c r="EA3652" s="167"/>
      <c r="EB3652" s="60"/>
      <c r="EC3652" s="60"/>
      <c r="ED3652" s="60"/>
      <c r="EE3652" s="60"/>
      <c r="EF3652" s="60"/>
      <c r="EG3652" s="60"/>
      <c r="EH3652" s="60"/>
      <c r="EI3652" s="60"/>
      <c r="EJ3652" s="60"/>
      <c r="EK3652" s="60"/>
      <c r="EL3652" s="60"/>
      <c r="EM3652" s="60"/>
      <c r="EN3652" s="60"/>
      <c r="EO3652" s="60"/>
      <c r="EP3652" s="60"/>
      <c r="EQ3652" s="60"/>
      <c r="ER3652" s="60"/>
      <c r="ES3652" s="60"/>
      <c r="ET3652" s="60"/>
      <c r="EU3652" s="60"/>
      <c r="EV3652" s="60"/>
      <c r="EW3652" s="60"/>
      <c r="EX3652" s="60"/>
      <c r="EY3652" s="60"/>
      <c r="EZ3652" s="60"/>
      <c r="FA3652" s="60"/>
      <c r="FB3652" s="60"/>
    </row>
    <row r="3653" spans="22:158" x14ac:dyDescent="0.25">
      <c r="W3653" s="33"/>
      <c r="X3653" s="33"/>
      <c r="AH3653" s="38">
        <v>100</v>
      </c>
      <c r="AI3653" s="38">
        <v>105</v>
      </c>
      <c r="AJ3653" s="38">
        <v>14000</v>
      </c>
      <c r="AK3653" s="38">
        <v>42</v>
      </c>
      <c r="AL3653" s="38">
        <v>4201158</v>
      </c>
      <c r="AM3653" s="61" t="s">
        <v>1816</v>
      </c>
      <c r="AN3653" s="61" t="s">
        <v>1688</v>
      </c>
      <c r="AO3653" s="61" t="s">
        <v>5124</v>
      </c>
      <c r="AP3653" s="61" t="s">
        <v>5037</v>
      </c>
      <c r="AQ3653" s="61" t="s">
        <v>1320</v>
      </c>
      <c r="AR3653" s="28">
        <v>27510.799999999999</v>
      </c>
      <c r="AS3653" s="28">
        <v>0</v>
      </c>
      <c r="AT3653" s="28">
        <v>0</v>
      </c>
      <c r="AU3653" s="62"/>
      <c r="DV3653" s="31" t="s">
        <v>2662</v>
      </c>
      <c r="DW3653" s="31" t="s">
        <v>2663</v>
      </c>
      <c r="DX3653" s="63"/>
      <c r="DY3653" s="63"/>
      <c r="DZ3653" s="63"/>
      <c r="EA3653" s="167"/>
      <c r="EB3653" s="60"/>
      <c r="EC3653" s="60"/>
      <c r="ED3653" s="60"/>
      <c r="EE3653" s="60"/>
      <c r="EF3653" s="60"/>
      <c r="EG3653" s="60"/>
      <c r="EH3653" s="60"/>
      <c r="EI3653" s="60"/>
      <c r="EJ3653" s="60"/>
      <c r="EK3653" s="60"/>
      <c r="EL3653" s="60"/>
      <c r="EM3653" s="60"/>
      <c r="EN3653" s="60"/>
      <c r="EO3653" s="60"/>
      <c r="EP3653" s="60"/>
      <c r="EQ3653" s="60"/>
      <c r="ER3653" s="60"/>
      <c r="ES3653" s="60"/>
      <c r="ET3653" s="60"/>
      <c r="EU3653" s="60"/>
      <c r="EV3653" s="60"/>
      <c r="EW3653" s="60"/>
      <c r="EX3653" s="60"/>
      <c r="EY3653" s="60"/>
      <c r="EZ3653" s="60"/>
      <c r="FA3653" s="60"/>
      <c r="FB3653" s="60"/>
    </row>
    <row r="3654" spans="22:158" x14ac:dyDescent="0.25">
      <c r="W3654" s="33"/>
      <c r="X3654" s="33"/>
      <c r="AH3654" s="38">
        <v>100</v>
      </c>
      <c r="AI3654" s="38">
        <v>105</v>
      </c>
      <c r="AJ3654" s="38">
        <v>14900</v>
      </c>
      <c r="AK3654" s="38">
        <v>42</v>
      </c>
      <c r="AL3654" s="38">
        <v>4201158</v>
      </c>
      <c r="AM3654" s="61" t="s">
        <v>1816</v>
      </c>
      <c r="AN3654" s="61" t="s">
        <v>1688</v>
      </c>
      <c r="AO3654" s="61" t="s">
        <v>1587</v>
      </c>
      <c r="AP3654" s="61" t="s">
        <v>5037</v>
      </c>
      <c r="AQ3654" s="61" t="s">
        <v>1320</v>
      </c>
      <c r="AR3654" s="28">
        <v>2</v>
      </c>
      <c r="AS3654" s="28">
        <v>0</v>
      </c>
      <c r="AT3654" s="28">
        <v>0</v>
      </c>
      <c r="AU3654" s="62"/>
      <c r="DV3654" s="31" t="s">
        <v>2662</v>
      </c>
      <c r="DW3654" s="31" t="s">
        <v>2663</v>
      </c>
      <c r="DX3654" s="63"/>
      <c r="DY3654" s="63"/>
      <c r="DZ3654" s="63"/>
      <c r="EA3654" s="167"/>
      <c r="EB3654" s="60"/>
      <c r="EC3654" s="60"/>
      <c r="ED3654" s="60"/>
      <c r="EE3654" s="60"/>
      <c r="EF3654" s="60"/>
      <c r="EG3654" s="60"/>
      <c r="EH3654" s="60"/>
      <c r="EI3654" s="60"/>
      <c r="EJ3654" s="60"/>
      <c r="EK3654" s="60"/>
      <c r="EL3654" s="60"/>
      <c r="EM3654" s="60"/>
      <c r="EN3654" s="60"/>
      <c r="EO3654" s="60"/>
      <c r="EP3654" s="60"/>
      <c r="EQ3654" s="60"/>
      <c r="ER3654" s="60"/>
      <c r="ES3654" s="60"/>
      <c r="ET3654" s="60"/>
      <c r="EU3654" s="60"/>
      <c r="EV3654" s="60"/>
      <c r="EW3654" s="60"/>
      <c r="EX3654" s="60"/>
      <c r="EY3654" s="60"/>
      <c r="EZ3654" s="60"/>
      <c r="FA3654" s="60"/>
      <c r="FB3654" s="60"/>
    </row>
    <row r="3655" spans="22:158" x14ac:dyDescent="0.25">
      <c r="V3655" s="1"/>
      <c r="W3655" s="33"/>
      <c r="X3655" s="33"/>
      <c r="AH3655" s="38">
        <v>100</v>
      </c>
      <c r="AI3655" s="38">
        <v>105</v>
      </c>
      <c r="AJ3655" s="38">
        <v>18400</v>
      </c>
      <c r="AK3655" s="38">
        <v>42</v>
      </c>
      <c r="AL3655" s="38">
        <v>4201158</v>
      </c>
      <c r="AM3655" s="61" t="s">
        <v>1816</v>
      </c>
      <c r="AN3655" s="61" t="s">
        <v>1688</v>
      </c>
      <c r="AO3655" s="61" t="s">
        <v>1664</v>
      </c>
      <c r="AP3655" s="61" t="s">
        <v>5037</v>
      </c>
      <c r="AQ3655" s="61" t="s">
        <v>1320</v>
      </c>
      <c r="AR3655" s="28">
        <v>3331.9</v>
      </c>
      <c r="AS3655" s="28">
        <v>0</v>
      </c>
      <c r="AT3655" s="28">
        <v>0</v>
      </c>
      <c r="AU3655" s="62"/>
      <c r="DV3655" s="31" t="s">
        <v>2662</v>
      </c>
      <c r="DW3655" s="31" t="s">
        <v>2663</v>
      </c>
      <c r="DX3655" s="63"/>
      <c r="DY3655" s="63"/>
      <c r="DZ3655" s="63"/>
      <c r="EA3655" s="167"/>
      <c r="EB3655" s="60"/>
      <c r="EC3655" s="60"/>
      <c r="ED3655" s="60"/>
      <c r="EE3655" s="60"/>
      <c r="EF3655" s="60"/>
      <c r="EG3655" s="60"/>
      <c r="EH3655" s="60"/>
      <c r="EI3655" s="60"/>
      <c r="EJ3655" s="60"/>
      <c r="EK3655" s="60"/>
      <c r="EL3655" s="60"/>
      <c r="EM3655" s="60"/>
      <c r="EN3655" s="60"/>
      <c r="EO3655" s="60"/>
      <c r="EP3655" s="60"/>
      <c r="EQ3655" s="60"/>
      <c r="ER3655" s="60"/>
      <c r="ES3655" s="60"/>
      <c r="ET3655" s="60"/>
      <c r="EU3655" s="60"/>
      <c r="EV3655" s="60"/>
      <c r="EW3655" s="60"/>
      <c r="EX3655" s="60"/>
      <c r="EY3655" s="60"/>
      <c r="EZ3655" s="60"/>
      <c r="FA3655" s="60"/>
      <c r="FB3655" s="60"/>
    </row>
    <row r="3656" spans="22:158" x14ac:dyDescent="0.25">
      <c r="W3656" s="33"/>
      <c r="X3656" s="33"/>
      <c r="AH3656" s="38">
        <v>100</v>
      </c>
      <c r="AI3656" s="38">
        <v>105</v>
      </c>
      <c r="AJ3656" s="38">
        <v>18550</v>
      </c>
      <c r="AK3656" s="38">
        <v>42</v>
      </c>
      <c r="AL3656" s="38">
        <v>4201158</v>
      </c>
      <c r="AM3656" s="61" t="s">
        <v>1816</v>
      </c>
      <c r="AN3656" s="61" t="s">
        <v>1688</v>
      </c>
      <c r="AO3656" s="61" t="s">
        <v>1667</v>
      </c>
      <c r="AP3656" s="61" t="s">
        <v>5037</v>
      </c>
      <c r="AQ3656" s="61" t="s">
        <v>1320</v>
      </c>
      <c r="AR3656" s="28">
        <v>135132.6</v>
      </c>
      <c r="AS3656" s="28">
        <v>0</v>
      </c>
      <c r="AT3656" s="28">
        <v>0</v>
      </c>
      <c r="AU3656" s="62"/>
      <c r="DV3656" s="31" t="s">
        <v>2662</v>
      </c>
      <c r="DW3656" s="31" t="s">
        <v>2663</v>
      </c>
      <c r="DX3656" s="63"/>
      <c r="DY3656" s="63"/>
      <c r="DZ3656" s="63"/>
      <c r="EA3656" s="167"/>
      <c r="EB3656" s="60"/>
      <c r="EC3656" s="60"/>
      <c r="ED3656" s="60"/>
      <c r="EE3656" s="60"/>
      <c r="EF3656" s="60"/>
      <c r="EG3656" s="60"/>
      <c r="EH3656" s="60"/>
      <c r="EI3656" s="60"/>
      <c r="EJ3656" s="60"/>
      <c r="EK3656" s="60"/>
      <c r="EL3656" s="60"/>
      <c r="EM3656" s="60"/>
      <c r="EN3656" s="60"/>
      <c r="EO3656" s="60"/>
      <c r="EP3656" s="60"/>
      <c r="EQ3656" s="60"/>
      <c r="ER3656" s="60"/>
      <c r="ES3656" s="60"/>
      <c r="ET3656" s="60"/>
      <c r="EU3656" s="60"/>
      <c r="EV3656" s="60"/>
      <c r="EW3656" s="60"/>
      <c r="EX3656" s="60"/>
      <c r="EY3656" s="60"/>
      <c r="EZ3656" s="60"/>
      <c r="FA3656" s="60"/>
      <c r="FB3656" s="60"/>
    </row>
    <row r="3657" spans="22:158" x14ac:dyDescent="0.25">
      <c r="W3657" s="33"/>
      <c r="X3657" s="33"/>
      <c r="AH3657" s="38">
        <v>100</v>
      </c>
      <c r="AI3657" s="38">
        <v>110</v>
      </c>
      <c r="AJ3657" s="38">
        <v>11720</v>
      </c>
      <c r="AK3657" s="38">
        <v>42</v>
      </c>
      <c r="AL3657" s="38">
        <v>4201158</v>
      </c>
      <c r="AM3657" s="61" t="s">
        <v>1816</v>
      </c>
      <c r="AN3657" s="61" t="s">
        <v>1696</v>
      </c>
      <c r="AO3657" s="61" t="s">
        <v>5078</v>
      </c>
      <c r="AP3657" s="61" t="s">
        <v>5037</v>
      </c>
      <c r="AQ3657" s="61" t="s">
        <v>1320</v>
      </c>
      <c r="AR3657" s="28">
        <v>166.4</v>
      </c>
      <c r="AS3657" s="28">
        <v>0</v>
      </c>
      <c r="AT3657" s="28">
        <v>0</v>
      </c>
      <c r="AU3657" s="62"/>
      <c r="DV3657" s="31" t="s">
        <v>2662</v>
      </c>
      <c r="DW3657" s="31" t="s">
        <v>2664</v>
      </c>
      <c r="DX3657" s="63"/>
      <c r="DY3657" s="63"/>
      <c r="DZ3657" s="63"/>
      <c r="EA3657" s="167"/>
      <c r="EB3657" s="60"/>
      <c r="EC3657" s="60"/>
      <c r="ED3657" s="60"/>
      <c r="EE3657" s="60"/>
      <c r="EF3657" s="60"/>
      <c r="EG3657" s="60"/>
      <c r="EH3657" s="60"/>
      <c r="EI3657" s="60"/>
      <c r="EJ3657" s="60"/>
      <c r="EK3657" s="60"/>
      <c r="EL3657" s="60"/>
      <c r="EM3657" s="60"/>
      <c r="EN3657" s="60"/>
      <c r="EO3657" s="60"/>
      <c r="EP3657" s="60"/>
      <c r="EQ3657" s="60"/>
      <c r="ER3657" s="60"/>
      <c r="ES3657" s="60"/>
      <c r="ET3657" s="60"/>
      <c r="EU3657" s="60"/>
      <c r="EV3657" s="60"/>
      <c r="EW3657" s="60"/>
      <c r="EX3657" s="60"/>
      <c r="EY3657" s="60"/>
      <c r="EZ3657" s="60"/>
      <c r="FA3657" s="60"/>
      <c r="FB3657" s="60"/>
    </row>
    <row r="3658" spans="22:158" x14ac:dyDescent="0.25">
      <c r="W3658" s="33"/>
      <c r="X3658" s="33"/>
      <c r="AH3658" s="38">
        <v>100</v>
      </c>
      <c r="AI3658" s="38">
        <v>110</v>
      </c>
      <c r="AJ3658" s="38">
        <v>12700</v>
      </c>
      <c r="AK3658" s="38">
        <v>42</v>
      </c>
      <c r="AL3658" s="38">
        <v>4201158</v>
      </c>
      <c r="AM3658" s="61" t="s">
        <v>1816</v>
      </c>
      <c r="AN3658" s="61" t="s">
        <v>1696</v>
      </c>
      <c r="AO3658" s="61" t="s">
        <v>5096</v>
      </c>
      <c r="AP3658" s="61" t="s">
        <v>5037</v>
      </c>
      <c r="AQ3658" s="61" t="s">
        <v>1320</v>
      </c>
      <c r="AR3658" s="28">
        <v>178.3</v>
      </c>
      <c r="AS3658" s="28">
        <v>0</v>
      </c>
      <c r="AT3658" s="28">
        <v>0</v>
      </c>
      <c r="AU3658" s="62"/>
      <c r="DV3658" s="31" t="s">
        <v>2662</v>
      </c>
      <c r="DW3658" s="31" t="s">
        <v>2664</v>
      </c>
      <c r="DX3658" s="63"/>
      <c r="DY3658" s="63"/>
      <c r="DZ3658" s="63"/>
      <c r="EA3658" s="167"/>
      <c r="EB3658" s="60"/>
      <c r="EC3658" s="60"/>
      <c r="ED3658" s="60"/>
      <c r="EE3658" s="60"/>
      <c r="EF3658" s="60"/>
      <c r="EG3658" s="60"/>
      <c r="EH3658" s="60"/>
      <c r="EI3658" s="60"/>
      <c r="EJ3658" s="60"/>
      <c r="EK3658" s="60"/>
      <c r="EL3658" s="60"/>
      <c r="EM3658" s="60"/>
      <c r="EN3658" s="60"/>
      <c r="EO3658" s="60"/>
      <c r="EP3658" s="60"/>
      <c r="EQ3658" s="60"/>
      <c r="ER3658" s="60"/>
      <c r="ES3658" s="60"/>
      <c r="ET3658" s="60"/>
      <c r="EU3658" s="60"/>
      <c r="EV3658" s="60"/>
      <c r="EW3658" s="60"/>
      <c r="EX3658" s="60"/>
      <c r="EY3658" s="60"/>
      <c r="EZ3658" s="60"/>
      <c r="FA3658" s="60"/>
      <c r="FB3658" s="60"/>
    </row>
    <row r="3659" spans="22:158" x14ac:dyDescent="0.25">
      <c r="V3659" s="1"/>
      <c r="W3659" s="33"/>
      <c r="X3659" s="33"/>
      <c r="AH3659" s="38">
        <v>100</v>
      </c>
      <c r="AI3659" s="38">
        <v>110</v>
      </c>
      <c r="AJ3659" s="38">
        <v>13400</v>
      </c>
      <c r="AK3659" s="38">
        <v>42</v>
      </c>
      <c r="AL3659" s="38">
        <v>4201158</v>
      </c>
      <c r="AM3659" s="61" t="s">
        <v>1816</v>
      </c>
      <c r="AN3659" s="61" t="s">
        <v>1696</v>
      </c>
      <c r="AO3659" s="61" t="s">
        <v>5111</v>
      </c>
      <c r="AP3659" s="61" t="s">
        <v>5037</v>
      </c>
      <c r="AQ3659" s="61" t="s">
        <v>1320</v>
      </c>
      <c r="AR3659" s="28">
        <v>24.4</v>
      </c>
      <c r="AS3659" s="28">
        <v>0</v>
      </c>
      <c r="AT3659" s="28">
        <v>0</v>
      </c>
      <c r="AU3659" s="62"/>
      <c r="DV3659" s="31" t="s">
        <v>2662</v>
      </c>
      <c r="DW3659" s="31" t="s">
        <v>2664</v>
      </c>
      <c r="DX3659" s="63"/>
      <c r="DY3659" s="63"/>
      <c r="DZ3659" s="63"/>
      <c r="EA3659" s="167"/>
      <c r="EB3659" s="60"/>
      <c r="EC3659" s="60"/>
      <c r="ED3659" s="60"/>
      <c r="EE3659" s="60"/>
      <c r="EF3659" s="60"/>
      <c r="EG3659" s="60"/>
      <c r="EH3659" s="60"/>
      <c r="EI3659" s="60"/>
      <c r="EJ3659" s="60"/>
      <c r="EK3659" s="60"/>
      <c r="EL3659" s="60"/>
      <c r="EM3659" s="60"/>
      <c r="EN3659" s="60"/>
      <c r="EO3659" s="60"/>
      <c r="EP3659" s="60"/>
      <c r="EQ3659" s="60"/>
      <c r="ER3659" s="60"/>
      <c r="ES3659" s="60"/>
      <c r="ET3659" s="60"/>
      <c r="EU3659" s="60"/>
      <c r="EV3659" s="60"/>
      <c r="EW3659" s="60"/>
      <c r="EX3659" s="60"/>
      <c r="EY3659" s="60"/>
      <c r="EZ3659" s="60"/>
      <c r="FA3659" s="60"/>
      <c r="FB3659" s="60"/>
    </row>
    <row r="3660" spans="22:158" x14ac:dyDescent="0.25">
      <c r="W3660" s="33"/>
      <c r="X3660" s="33"/>
      <c r="AH3660" s="38">
        <v>100</v>
      </c>
      <c r="AI3660" s="38">
        <v>110</v>
      </c>
      <c r="AJ3660" s="38">
        <v>15050</v>
      </c>
      <c r="AK3660" s="38">
        <v>42</v>
      </c>
      <c r="AL3660" s="38">
        <v>4201158</v>
      </c>
      <c r="AM3660" s="61" t="s">
        <v>1816</v>
      </c>
      <c r="AN3660" s="61" t="s">
        <v>1696</v>
      </c>
      <c r="AO3660" s="61" t="s">
        <v>1591</v>
      </c>
      <c r="AP3660" s="61" t="s">
        <v>5037</v>
      </c>
      <c r="AQ3660" s="61" t="s">
        <v>1320</v>
      </c>
      <c r="AR3660" s="28">
        <v>52.7</v>
      </c>
      <c r="AS3660" s="28">
        <v>0</v>
      </c>
      <c r="AT3660" s="28">
        <v>0</v>
      </c>
      <c r="AU3660" s="62"/>
      <c r="DV3660" s="31" t="s">
        <v>2662</v>
      </c>
      <c r="DW3660" s="31" t="s">
        <v>2664</v>
      </c>
      <c r="DX3660" s="63"/>
      <c r="DY3660" s="63"/>
      <c r="DZ3660" s="63"/>
      <c r="EA3660" s="167"/>
      <c r="EB3660" s="60"/>
      <c r="EC3660" s="60"/>
      <c r="ED3660" s="60"/>
      <c r="EE3660" s="60"/>
      <c r="EF3660" s="60"/>
      <c r="EG3660" s="60"/>
      <c r="EH3660" s="60"/>
      <c r="EI3660" s="60"/>
      <c r="EJ3660" s="60"/>
      <c r="EK3660" s="60"/>
      <c r="EL3660" s="60"/>
      <c r="EM3660" s="60"/>
      <c r="EN3660" s="60"/>
      <c r="EO3660" s="60"/>
      <c r="EP3660" s="60"/>
      <c r="EQ3660" s="60"/>
      <c r="ER3660" s="60"/>
      <c r="ES3660" s="60"/>
      <c r="ET3660" s="60"/>
      <c r="EU3660" s="60"/>
      <c r="EV3660" s="60"/>
      <c r="EW3660" s="60"/>
      <c r="EX3660" s="60"/>
      <c r="EY3660" s="60"/>
      <c r="EZ3660" s="60"/>
      <c r="FA3660" s="60"/>
      <c r="FB3660" s="60"/>
    </row>
    <row r="3661" spans="22:158" x14ac:dyDescent="0.25">
      <c r="W3661" s="33"/>
      <c r="X3661" s="33"/>
      <c r="AH3661" s="38">
        <v>100</v>
      </c>
      <c r="AI3661" s="38">
        <v>110</v>
      </c>
      <c r="AJ3661" s="38">
        <v>15650</v>
      </c>
      <c r="AK3661" s="38">
        <v>42</v>
      </c>
      <c r="AL3661" s="38">
        <v>4201158</v>
      </c>
      <c r="AM3661" s="61" t="s">
        <v>1816</v>
      </c>
      <c r="AN3661" s="61" t="s">
        <v>1696</v>
      </c>
      <c r="AO3661" s="61" t="s">
        <v>1604</v>
      </c>
      <c r="AP3661" s="61" t="s">
        <v>5037</v>
      </c>
      <c r="AQ3661" s="61" t="s">
        <v>1320</v>
      </c>
      <c r="AR3661" s="28">
        <v>11.9</v>
      </c>
      <c r="AS3661" s="28">
        <v>0</v>
      </c>
      <c r="AT3661" s="28">
        <v>0</v>
      </c>
      <c r="AU3661" s="62"/>
      <c r="DV3661" s="31" t="s">
        <v>2662</v>
      </c>
      <c r="DW3661" s="31" t="s">
        <v>2664</v>
      </c>
      <c r="DX3661" s="63"/>
      <c r="DY3661" s="63"/>
      <c r="DZ3661" s="63"/>
      <c r="EA3661" s="167"/>
      <c r="EB3661" s="60"/>
      <c r="EC3661" s="60"/>
      <c r="ED3661" s="60"/>
      <c r="EE3661" s="60"/>
      <c r="EF3661" s="60"/>
      <c r="EG3661" s="60"/>
      <c r="EH3661" s="60"/>
      <c r="EI3661" s="60"/>
      <c r="EJ3661" s="60"/>
      <c r="EK3661" s="60"/>
      <c r="EL3661" s="60"/>
      <c r="EM3661" s="60"/>
      <c r="EN3661" s="60"/>
      <c r="EO3661" s="60"/>
      <c r="EP3661" s="60"/>
      <c r="EQ3661" s="60"/>
      <c r="ER3661" s="60"/>
      <c r="ES3661" s="60"/>
      <c r="ET3661" s="60"/>
      <c r="EU3661" s="60"/>
      <c r="EV3661" s="60"/>
      <c r="EW3661" s="60"/>
      <c r="EX3661" s="60"/>
      <c r="EY3661" s="60"/>
      <c r="EZ3661" s="60"/>
      <c r="FA3661" s="60"/>
      <c r="FB3661" s="60"/>
    </row>
    <row r="3662" spans="22:158" x14ac:dyDescent="0.25">
      <c r="W3662" s="33"/>
      <c r="X3662" s="33"/>
      <c r="AH3662" s="38">
        <v>100</v>
      </c>
      <c r="AI3662" s="38">
        <v>110</v>
      </c>
      <c r="AJ3662" s="38">
        <v>16400</v>
      </c>
      <c r="AK3662" s="38">
        <v>42</v>
      </c>
      <c r="AL3662" s="38">
        <v>4201158</v>
      </c>
      <c r="AM3662" s="61" t="s">
        <v>1816</v>
      </c>
      <c r="AN3662" s="61" t="s">
        <v>1696</v>
      </c>
      <c r="AO3662" s="61" t="s">
        <v>1620</v>
      </c>
      <c r="AP3662" s="61" t="s">
        <v>5037</v>
      </c>
      <c r="AQ3662" s="61" t="s">
        <v>1320</v>
      </c>
      <c r="AR3662" s="28">
        <v>392.2</v>
      </c>
      <c r="AS3662" s="28">
        <v>0</v>
      </c>
      <c r="AT3662" s="28">
        <v>0</v>
      </c>
      <c r="AU3662" s="62"/>
      <c r="DV3662" s="31" t="s">
        <v>2662</v>
      </c>
      <c r="DW3662" s="31" t="s">
        <v>2664</v>
      </c>
      <c r="DX3662" s="63"/>
      <c r="DY3662" s="63"/>
      <c r="DZ3662" s="63"/>
      <c r="EA3662" s="167"/>
      <c r="EB3662" s="60"/>
      <c r="EC3662" s="60"/>
      <c r="ED3662" s="60"/>
      <c r="EE3662" s="60"/>
      <c r="EF3662" s="60"/>
      <c r="EG3662" s="60"/>
      <c r="EH3662" s="60"/>
      <c r="EI3662" s="60"/>
      <c r="EJ3662" s="60"/>
      <c r="EK3662" s="60"/>
      <c r="EL3662" s="60"/>
      <c r="EM3662" s="60"/>
      <c r="EN3662" s="60"/>
      <c r="EO3662" s="60"/>
      <c r="EP3662" s="60"/>
      <c r="EQ3662" s="60"/>
      <c r="ER3662" s="60"/>
      <c r="ES3662" s="60"/>
      <c r="ET3662" s="60"/>
      <c r="EU3662" s="60"/>
      <c r="EV3662" s="60"/>
      <c r="EW3662" s="60"/>
      <c r="EX3662" s="60"/>
      <c r="EY3662" s="60"/>
      <c r="EZ3662" s="60"/>
      <c r="FA3662" s="60"/>
      <c r="FB3662" s="60"/>
    </row>
    <row r="3663" spans="22:158" x14ac:dyDescent="0.25">
      <c r="W3663" s="33"/>
      <c r="X3663" s="33"/>
      <c r="AH3663" s="38">
        <v>100</v>
      </c>
      <c r="AI3663" s="38">
        <v>110</v>
      </c>
      <c r="AJ3663" s="38">
        <v>17000</v>
      </c>
      <c r="AK3663" s="38">
        <v>42</v>
      </c>
      <c r="AL3663" s="38">
        <v>4201158</v>
      </c>
      <c r="AM3663" s="61" t="s">
        <v>1816</v>
      </c>
      <c r="AN3663" s="61" t="s">
        <v>1696</v>
      </c>
      <c r="AO3663" s="61" t="s">
        <v>1633</v>
      </c>
      <c r="AP3663" s="61" t="s">
        <v>5037</v>
      </c>
      <c r="AQ3663" s="61" t="s">
        <v>1320</v>
      </c>
      <c r="AR3663" s="28">
        <v>11.9</v>
      </c>
      <c r="AS3663" s="28">
        <v>0</v>
      </c>
      <c r="AT3663" s="28">
        <v>0</v>
      </c>
      <c r="AU3663" s="62"/>
      <c r="DV3663" s="31" t="s">
        <v>2662</v>
      </c>
      <c r="DW3663" s="31" t="s">
        <v>2664</v>
      </c>
      <c r="DX3663" s="63"/>
      <c r="DY3663" s="63"/>
      <c r="DZ3663" s="63"/>
      <c r="EA3663" s="167"/>
      <c r="EB3663" s="60"/>
      <c r="EC3663" s="60"/>
      <c r="ED3663" s="60"/>
      <c r="EE3663" s="60"/>
      <c r="EF3663" s="60"/>
      <c r="EG3663" s="60"/>
      <c r="EH3663" s="60"/>
      <c r="EI3663" s="60"/>
      <c r="EJ3663" s="60"/>
      <c r="EK3663" s="60"/>
      <c r="EL3663" s="60"/>
      <c r="EM3663" s="60"/>
      <c r="EN3663" s="60"/>
      <c r="EO3663" s="60"/>
      <c r="EP3663" s="60"/>
      <c r="EQ3663" s="60"/>
      <c r="ER3663" s="60"/>
      <c r="ES3663" s="60"/>
      <c r="ET3663" s="60"/>
      <c r="EU3663" s="60"/>
      <c r="EV3663" s="60"/>
      <c r="EW3663" s="60"/>
      <c r="EX3663" s="60"/>
      <c r="EY3663" s="60"/>
      <c r="EZ3663" s="60"/>
      <c r="FA3663" s="60"/>
      <c r="FB3663" s="60"/>
    </row>
    <row r="3664" spans="22:158" x14ac:dyDescent="0.25">
      <c r="W3664" s="33"/>
      <c r="X3664" s="33"/>
      <c r="AH3664" s="38">
        <v>100</v>
      </c>
      <c r="AI3664" s="38">
        <v>110</v>
      </c>
      <c r="AJ3664" s="38">
        <v>17620</v>
      </c>
      <c r="AK3664" s="38">
        <v>42</v>
      </c>
      <c r="AL3664" s="38">
        <v>4201158</v>
      </c>
      <c r="AM3664" s="61" t="s">
        <v>1816</v>
      </c>
      <c r="AN3664" s="61" t="s">
        <v>1696</v>
      </c>
      <c r="AO3664" s="61" t="s">
        <v>1646</v>
      </c>
      <c r="AP3664" s="61" t="s">
        <v>5037</v>
      </c>
      <c r="AQ3664" s="61" t="s">
        <v>1320</v>
      </c>
      <c r="AR3664" s="28">
        <v>13.4</v>
      </c>
      <c r="AS3664" s="28">
        <v>0</v>
      </c>
      <c r="AT3664" s="28">
        <v>0</v>
      </c>
      <c r="AU3664" s="62"/>
      <c r="DV3664" s="31" t="s">
        <v>2662</v>
      </c>
      <c r="DW3664" s="31" t="s">
        <v>2664</v>
      </c>
      <c r="DX3664" s="63"/>
      <c r="DY3664" s="63"/>
      <c r="DZ3664" s="63"/>
      <c r="EA3664" s="167"/>
      <c r="EB3664" s="60"/>
      <c r="EC3664" s="60"/>
      <c r="ED3664" s="60"/>
      <c r="EE3664" s="60"/>
      <c r="EF3664" s="60"/>
      <c r="EG3664" s="60"/>
      <c r="EH3664" s="60"/>
      <c r="EI3664" s="60"/>
      <c r="EJ3664" s="60"/>
      <c r="EK3664" s="60"/>
      <c r="EL3664" s="60"/>
      <c r="EM3664" s="60"/>
      <c r="EN3664" s="60"/>
      <c r="EO3664" s="60"/>
      <c r="EP3664" s="60"/>
      <c r="EQ3664" s="60"/>
      <c r="ER3664" s="60"/>
      <c r="ES3664" s="60"/>
      <c r="ET3664" s="60"/>
      <c r="EU3664" s="60"/>
      <c r="EV3664" s="60"/>
      <c r="EW3664" s="60"/>
      <c r="EX3664" s="60"/>
      <c r="EY3664" s="60"/>
      <c r="EZ3664" s="60"/>
      <c r="FA3664" s="60"/>
      <c r="FB3664" s="60"/>
    </row>
    <row r="3665" spans="22:158" x14ac:dyDescent="0.25">
      <c r="W3665" s="33"/>
      <c r="X3665" s="33"/>
      <c r="AH3665" s="38">
        <v>100</v>
      </c>
      <c r="AI3665" s="38">
        <v>115</v>
      </c>
      <c r="AJ3665" s="38">
        <v>16950</v>
      </c>
      <c r="AK3665" s="38">
        <v>42</v>
      </c>
      <c r="AL3665" s="38">
        <v>4201158</v>
      </c>
      <c r="AM3665" s="61" t="s">
        <v>1816</v>
      </c>
      <c r="AN3665" s="61" t="s">
        <v>1697</v>
      </c>
      <c r="AO3665" s="61" t="s">
        <v>1632</v>
      </c>
      <c r="AP3665" s="61" t="s">
        <v>5037</v>
      </c>
      <c r="AQ3665" s="61" t="s">
        <v>1320</v>
      </c>
      <c r="AR3665" s="28">
        <v>678</v>
      </c>
      <c r="AS3665" s="28">
        <v>0</v>
      </c>
      <c r="AT3665" s="28">
        <v>0</v>
      </c>
      <c r="AU3665" s="62"/>
      <c r="DV3665" s="31" t="s">
        <v>2662</v>
      </c>
      <c r="DW3665" s="31" t="s">
        <v>2665</v>
      </c>
      <c r="DX3665" s="63"/>
      <c r="DY3665" s="63"/>
      <c r="DZ3665" s="63"/>
      <c r="EA3665" s="167"/>
      <c r="EB3665" s="60"/>
      <c r="EC3665" s="60"/>
      <c r="ED3665" s="60"/>
      <c r="EE3665" s="60"/>
      <c r="EF3665" s="60"/>
      <c r="EG3665" s="60"/>
      <c r="EH3665" s="60"/>
      <c r="EI3665" s="60"/>
      <c r="EJ3665" s="60"/>
      <c r="EK3665" s="60"/>
      <c r="EL3665" s="60"/>
      <c r="EM3665" s="60"/>
      <c r="EN3665" s="60"/>
      <c r="EO3665" s="60"/>
      <c r="EP3665" s="60"/>
      <c r="EQ3665" s="60"/>
      <c r="ER3665" s="60"/>
      <c r="ES3665" s="60"/>
      <c r="ET3665" s="60"/>
      <c r="EU3665" s="60"/>
      <c r="EV3665" s="60"/>
      <c r="EW3665" s="60"/>
      <c r="EX3665" s="60"/>
      <c r="EY3665" s="60"/>
      <c r="EZ3665" s="60"/>
      <c r="FA3665" s="60"/>
      <c r="FB3665" s="60"/>
    </row>
    <row r="3666" spans="22:158" x14ac:dyDescent="0.25">
      <c r="V3666" s="1"/>
      <c r="W3666" s="33"/>
      <c r="X3666" s="33"/>
      <c r="AH3666" s="38">
        <v>100</v>
      </c>
      <c r="AI3666" s="38">
        <v>115</v>
      </c>
      <c r="AJ3666" s="38">
        <v>18350</v>
      </c>
      <c r="AK3666" s="38">
        <v>42</v>
      </c>
      <c r="AL3666" s="38">
        <v>4201158</v>
      </c>
      <c r="AM3666" s="61" t="s">
        <v>1816</v>
      </c>
      <c r="AN3666" s="61" t="s">
        <v>1697</v>
      </c>
      <c r="AO3666" s="61" t="s">
        <v>1663</v>
      </c>
      <c r="AP3666" s="61" t="s">
        <v>5037</v>
      </c>
      <c r="AQ3666" s="61" t="s">
        <v>1320</v>
      </c>
      <c r="AR3666" s="28">
        <v>165.7</v>
      </c>
      <c r="AS3666" s="28">
        <v>0</v>
      </c>
      <c r="AT3666" s="28">
        <v>0</v>
      </c>
      <c r="AU3666" s="62"/>
      <c r="DV3666" s="31" t="s">
        <v>2662</v>
      </c>
      <c r="DW3666" s="31" t="s">
        <v>2665</v>
      </c>
      <c r="DX3666" s="63"/>
      <c r="DY3666" s="63"/>
      <c r="DZ3666" s="63"/>
      <c r="EA3666" s="167"/>
      <c r="EB3666" s="60"/>
      <c r="EC3666" s="60"/>
      <c r="ED3666" s="60"/>
      <c r="EE3666" s="60"/>
      <c r="EF3666" s="60"/>
      <c r="EG3666" s="60"/>
      <c r="EH3666" s="60"/>
      <c r="EI3666" s="60"/>
      <c r="EJ3666" s="60"/>
      <c r="EK3666" s="60"/>
      <c r="EL3666" s="60"/>
      <c r="EM3666" s="60"/>
      <c r="EN3666" s="60"/>
      <c r="EO3666" s="60"/>
      <c r="EP3666" s="60"/>
      <c r="EQ3666" s="60"/>
      <c r="ER3666" s="60"/>
      <c r="ES3666" s="60"/>
      <c r="ET3666" s="60"/>
      <c r="EU3666" s="60"/>
      <c r="EV3666" s="60"/>
      <c r="EW3666" s="60"/>
      <c r="EX3666" s="60"/>
      <c r="EY3666" s="60"/>
      <c r="EZ3666" s="60"/>
      <c r="FA3666" s="60"/>
      <c r="FB3666" s="60"/>
    </row>
    <row r="3667" spans="22:158" x14ac:dyDescent="0.25">
      <c r="W3667" s="33"/>
      <c r="X3667" s="33"/>
      <c r="AH3667" s="38">
        <v>100</v>
      </c>
      <c r="AI3667" s="38">
        <v>120</v>
      </c>
      <c r="AJ3667" s="38">
        <v>10250</v>
      </c>
      <c r="AK3667" s="38">
        <v>42</v>
      </c>
      <c r="AL3667" s="38">
        <v>4201158</v>
      </c>
      <c r="AM3667" s="61" t="s">
        <v>1816</v>
      </c>
      <c r="AN3667" s="61" t="s">
        <v>1689</v>
      </c>
      <c r="AO3667" s="61" t="s">
        <v>5048</v>
      </c>
      <c r="AP3667" s="61" t="s">
        <v>5037</v>
      </c>
      <c r="AQ3667" s="61" t="s">
        <v>1320</v>
      </c>
      <c r="AR3667" s="28">
        <v>3974</v>
      </c>
      <c r="AS3667" s="28">
        <v>0</v>
      </c>
      <c r="AT3667" s="28">
        <v>0</v>
      </c>
      <c r="AU3667" s="62"/>
      <c r="DV3667" s="31" t="s">
        <v>2662</v>
      </c>
      <c r="DW3667" s="31" t="s">
        <v>2666</v>
      </c>
      <c r="DX3667" s="63"/>
      <c r="DY3667" s="63"/>
      <c r="DZ3667" s="63"/>
      <c r="EA3667" s="167"/>
      <c r="EB3667" s="60"/>
      <c r="EC3667" s="60"/>
      <c r="ED3667" s="60"/>
      <c r="EE3667" s="60"/>
      <c r="EF3667" s="60"/>
      <c r="EG3667" s="60"/>
      <c r="EH3667" s="60"/>
      <c r="EI3667" s="60"/>
      <c r="EJ3667" s="60"/>
      <c r="EK3667" s="60"/>
      <c r="EL3667" s="60"/>
      <c r="EM3667" s="60"/>
      <c r="EN3667" s="60"/>
      <c r="EO3667" s="60"/>
      <c r="EP3667" s="60"/>
      <c r="EQ3667" s="60"/>
      <c r="ER3667" s="60"/>
      <c r="ES3667" s="60"/>
      <c r="ET3667" s="60"/>
      <c r="EU3667" s="60"/>
      <c r="EV3667" s="60"/>
      <c r="EW3667" s="60"/>
      <c r="EX3667" s="60"/>
      <c r="EY3667" s="60"/>
      <c r="EZ3667" s="60"/>
      <c r="FA3667" s="60"/>
      <c r="FB3667" s="60"/>
    </row>
    <row r="3668" spans="22:158" x14ac:dyDescent="0.25">
      <c r="W3668" s="33"/>
      <c r="X3668" s="33"/>
      <c r="AH3668" s="38">
        <v>100</v>
      </c>
      <c r="AI3668" s="38">
        <v>120</v>
      </c>
      <c r="AJ3668" s="38">
        <v>11350</v>
      </c>
      <c r="AK3668" s="38">
        <v>42</v>
      </c>
      <c r="AL3668" s="38">
        <v>4201158</v>
      </c>
      <c r="AM3668" s="61" t="s">
        <v>1816</v>
      </c>
      <c r="AN3668" s="61" t="s">
        <v>1689</v>
      </c>
      <c r="AO3668" s="61" t="s">
        <v>5070</v>
      </c>
      <c r="AP3668" s="61" t="s">
        <v>5037</v>
      </c>
      <c r="AQ3668" s="61" t="s">
        <v>1320</v>
      </c>
      <c r="AR3668" s="28">
        <v>3181.5</v>
      </c>
      <c r="AS3668" s="28">
        <v>0</v>
      </c>
      <c r="AT3668" s="28">
        <v>0</v>
      </c>
      <c r="AU3668" s="62"/>
      <c r="DV3668" s="31" t="s">
        <v>2662</v>
      </c>
      <c r="DW3668" s="31" t="s">
        <v>2666</v>
      </c>
      <c r="DX3668" s="63"/>
      <c r="DY3668" s="63"/>
      <c r="DZ3668" s="63"/>
      <c r="EA3668" s="167"/>
      <c r="EB3668" s="60"/>
      <c r="EC3668" s="60"/>
      <c r="ED3668" s="60"/>
      <c r="EE3668" s="60"/>
      <c r="EF3668" s="60"/>
      <c r="EG3668" s="60"/>
      <c r="EH3668" s="60"/>
      <c r="EI3668" s="60"/>
      <c r="EJ3668" s="60"/>
      <c r="EK3668" s="60"/>
      <c r="EL3668" s="60"/>
      <c r="EM3668" s="60"/>
      <c r="EN3668" s="60"/>
      <c r="EO3668" s="60"/>
      <c r="EP3668" s="60"/>
      <c r="EQ3668" s="60"/>
      <c r="ER3668" s="60"/>
      <c r="ES3668" s="60"/>
      <c r="ET3668" s="60"/>
      <c r="EU3668" s="60"/>
      <c r="EV3668" s="60"/>
      <c r="EW3668" s="60"/>
      <c r="EX3668" s="60"/>
      <c r="EY3668" s="60"/>
      <c r="EZ3668" s="60"/>
      <c r="FA3668" s="60"/>
      <c r="FB3668" s="60"/>
    </row>
    <row r="3669" spans="22:158" x14ac:dyDescent="0.25">
      <c r="W3669" s="33"/>
      <c r="X3669" s="33"/>
      <c r="AH3669" s="38">
        <v>100</v>
      </c>
      <c r="AI3669" s="38">
        <v>120</v>
      </c>
      <c r="AJ3669" s="38">
        <v>14550</v>
      </c>
      <c r="AK3669" s="38">
        <v>42</v>
      </c>
      <c r="AL3669" s="38">
        <v>4201158</v>
      </c>
      <c r="AM3669" s="61" t="s">
        <v>1816</v>
      </c>
      <c r="AN3669" s="61" t="s">
        <v>1689</v>
      </c>
      <c r="AO3669" s="61" t="s">
        <v>1579</v>
      </c>
      <c r="AP3669" s="61" t="s">
        <v>5037</v>
      </c>
      <c r="AQ3669" s="61" t="s">
        <v>1320</v>
      </c>
      <c r="AR3669" s="28">
        <v>6099.5</v>
      </c>
      <c r="AS3669" s="28">
        <v>0</v>
      </c>
      <c r="AT3669" s="28">
        <v>0</v>
      </c>
      <c r="AU3669" s="62"/>
      <c r="DV3669" s="31" t="s">
        <v>2662</v>
      </c>
      <c r="DW3669" s="31" t="s">
        <v>2666</v>
      </c>
      <c r="DX3669" s="63"/>
      <c r="DY3669" s="63"/>
      <c r="DZ3669" s="63"/>
      <c r="EA3669" s="167"/>
      <c r="EB3669" s="60"/>
      <c r="EC3669" s="60"/>
      <c r="ED3669" s="60"/>
      <c r="EE3669" s="60"/>
      <c r="EF3669" s="60"/>
      <c r="EG3669" s="60"/>
      <c r="EH3669" s="60"/>
      <c r="EI3669" s="60"/>
      <c r="EJ3669" s="60"/>
      <c r="EK3669" s="60"/>
      <c r="EL3669" s="60"/>
      <c r="EM3669" s="60"/>
      <c r="EN3669" s="60"/>
      <c r="EO3669" s="60"/>
      <c r="EP3669" s="60"/>
      <c r="EQ3669" s="60"/>
      <c r="ER3669" s="60"/>
      <c r="ES3669" s="60"/>
      <c r="ET3669" s="60"/>
      <c r="EU3669" s="60"/>
      <c r="EV3669" s="60"/>
      <c r="EW3669" s="60"/>
      <c r="EX3669" s="60"/>
      <c r="EY3669" s="60"/>
      <c r="EZ3669" s="60"/>
      <c r="FA3669" s="60"/>
      <c r="FB3669" s="60"/>
    </row>
    <row r="3670" spans="22:158" x14ac:dyDescent="0.25">
      <c r="W3670" s="33"/>
      <c r="X3670" s="33"/>
      <c r="AH3670" s="38">
        <v>100</v>
      </c>
      <c r="AI3670" s="38">
        <v>120</v>
      </c>
      <c r="AJ3670" s="38">
        <v>14850</v>
      </c>
      <c r="AK3670" s="38">
        <v>42</v>
      </c>
      <c r="AL3670" s="38">
        <v>4201158</v>
      </c>
      <c r="AM3670" s="61" t="s">
        <v>1816</v>
      </c>
      <c r="AN3670" s="61" t="s">
        <v>1689</v>
      </c>
      <c r="AO3670" s="61" t="s">
        <v>1585</v>
      </c>
      <c r="AP3670" s="61" t="s">
        <v>5037</v>
      </c>
      <c r="AQ3670" s="61" t="s">
        <v>1320</v>
      </c>
      <c r="AR3670" s="28">
        <v>10269</v>
      </c>
      <c r="AS3670" s="28">
        <v>0</v>
      </c>
      <c r="AT3670" s="28">
        <v>0</v>
      </c>
      <c r="AU3670" s="62"/>
      <c r="DV3670" s="31" t="s">
        <v>2662</v>
      </c>
      <c r="DW3670" s="31" t="s">
        <v>2666</v>
      </c>
      <c r="DX3670" s="63"/>
      <c r="DY3670" s="63"/>
      <c r="DZ3670" s="63"/>
      <c r="EA3670" s="167"/>
      <c r="EB3670" s="60"/>
      <c r="EC3670" s="60"/>
      <c r="ED3670" s="60"/>
      <c r="EE3670" s="60"/>
      <c r="EF3670" s="60"/>
      <c r="EG3670" s="60"/>
      <c r="EH3670" s="60"/>
      <c r="EI3670" s="60"/>
      <c r="EJ3670" s="60"/>
      <c r="EK3670" s="60"/>
      <c r="EL3670" s="60"/>
      <c r="EM3670" s="60"/>
      <c r="EN3670" s="60"/>
      <c r="EO3670" s="60"/>
      <c r="EP3670" s="60"/>
      <c r="EQ3670" s="60"/>
      <c r="ER3670" s="60"/>
      <c r="ES3670" s="60"/>
      <c r="ET3670" s="60"/>
      <c r="EU3670" s="60"/>
      <c r="EV3670" s="60"/>
      <c r="EW3670" s="60"/>
      <c r="EX3670" s="60"/>
      <c r="EY3670" s="60"/>
      <c r="EZ3670" s="60"/>
      <c r="FA3670" s="60"/>
      <c r="FB3670" s="60"/>
    </row>
    <row r="3671" spans="22:158" x14ac:dyDescent="0.25">
      <c r="V3671" s="1"/>
      <c r="W3671" s="33"/>
      <c r="X3671" s="33"/>
      <c r="AH3671" s="38">
        <v>100</v>
      </c>
      <c r="AI3671" s="38">
        <v>120</v>
      </c>
      <c r="AJ3671" s="38">
        <v>16610</v>
      </c>
      <c r="AK3671" s="38">
        <v>42</v>
      </c>
      <c r="AL3671" s="38">
        <v>4201158</v>
      </c>
      <c r="AM3671" s="61" t="s">
        <v>1816</v>
      </c>
      <c r="AN3671" s="61" t="s">
        <v>1689</v>
      </c>
      <c r="AO3671" s="61" t="s">
        <v>1625</v>
      </c>
      <c r="AP3671" s="61" t="s">
        <v>5037</v>
      </c>
      <c r="AQ3671" s="61" t="s">
        <v>1320</v>
      </c>
      <c r="AR3671" s="28">
        <v>170</v>
      </c>
      <c r="AS3671" s="28">
        <v>0</v>
      </c>
      <c r="AT3671" s="28">
        <v>0</v>
      </c>
      <c r="AU3671" s="62"/>
      <c r="DV3671" s="31" t="s">
        <v>2662</v>
      </c>
      <c r="DW3671" s="31" t="s">
        <v>2666</v>
      </c>
      <c r="DX3671" s="63"/>
      <c r="DY3671" s="63"/>
      <c r="DZ3671" s="63"/>
      <c r="EA3671" s="167"/>
      <c r="EB3671" s="60"/>
      <c r="EC3671" s="60"/>
      <c r="ED3671" s="60"/>
      <c r="EE3671" s="60"/>
      <c r="EF3671" s="60"/>
      <c r="EG3671" s="60"/>
      <c r="EH3671" s="60"/>
      <c r="EI3671" s="60"/>
      <c r="EJ3671" s="60"/>
      <c r="EK3671" s="60"/>
      <c r="EL3671" s="60"/>
      <c r="EM3671" s="60"/>
      <c r="EN3671" s="60"/>
      <c r="EO3671" s="60"/>
      <c r="EP3671" s="60"/>
      <c r="EQ3671" s="60"/>
      <c r="ER3671" s="60"/>
      <c r="ES3671" s="60"/>
      <c r="ET3671" s="60"/>
      <c r="EU3671" s="60"/>
      <c r="EV3671" s="60"/>
      <c r="EW3671" s="60"/>
      <c r="EX3671" s="60"/>
      <c r="EY3671" s="60"/>
      <c r="EZ3671" s="60"/>
      <c r="FA3671" s="60"/>
      <c r="FB3671" s="60"/>
    </row>
    <row r="3672" spans="22:158" x14ac:dyDescent="0.25">
      <c r="W3672" s="33"/>
      <c r="X3672" s="33"/>
      <c r="AH3672" s="38">
        <v>100</v>
      </c>
      <c r="AI3672" s="38">
        <v>120</v>
      </c>
      <c r="AJ3672" s="38">
        <v>17550</v>
      </c>
      <c r="AK3672" s="38">
        <v>42</v>
      </c>
      <c r="AL3672" s="38">
        <v>4201158</v>
      </c>
      <c r="AM3672" s="61" t="s">
        <v>1816</v>
      </c>
      <c r="AN3672" s="61" t="s">
        <v>1689</v>
      </c>
      <c r="AO3672" s="61" t="s">
        <v>1645</v>
      </c>
      <c r="AP3672" s="61" t="s">
        <v>5037</v>
      </c>
      <c r="AQ3672" s="61" t="s">
        <v>1320</v>
      </c>
      <c r="AR3672" s="28">
        <v>3510</v>
      </c>
      <c r="AS3672" s="28">
        <v>0</v>
      </c>
      <c r="AT3672" s="28">
        <v>0</v>
      </c>
      <c r="AU3672" s="62"/>
      <c r="DV3672" s="31" t="s">
        <v>2662</v>
      </c>
      <c r="DW3672" s="31" t="s">
        <v>2666</v>
      </c>
      <c r="DX3672" s="63"/>
      <c r="DY3672" s="63"/>
      <c r="DZ3672" s="63"/>
      <c r="EA3672" s="167"/>
      <c r="EB3672" s="60"/>
      <c r="EC3672" s="60"/>
      <c r="ED3672" s="60"/>
      <c r="EE3672" s="60"/>
      <c r="EF3672" s="60"/>
      <c r="EG3672" s="60"/>
      <c r="EH3672" s="60"/>
      <c r="EI3672" s="60"/>
      <c r="EJ3672" s="60"/>
      <c r="EK3672" s="60"/>
      <c r="EL3672" s="60"/>
      <c r="EM3672" s="60"/>
      <c r="EN3672" s="60"/>
      <c r="EO3672" s="60"/>
      <c r="EP3672" s="60"/>
      <c r="EQ3672" s="60"/>
      <c r="ER3672" s="60"/>
      <c r="ES3672" s="60"/>
      <c r="ET3672" s="60"/>
      <c r="EU3672" s="60"/>
      <c r="EV3672" s="60"/>
      <c r="EW3672" s="60"/>
      <c r="EX3672" s="60"/>
      <c r="EY3672" s="60"/>
      <c r="EZ3672" s="60"/>
      <c r="FA3672" s="60"/>
      <c r="FB3672" s="60"/>
    </row>
    <row r="3673" spans="22:158" x14ac:dyDescent="0.25">
      <c r="V3673" s="1"/>
      <c r="W3673" s="33"/>
      <c r="X3673" s="33"/>
      <c r="AH3673" s="38">
        <v>100</v>
      </c>
      <c r="AI3673" s="38">
        <v>125</v>
      </c>
      <c r="AJ3673" s="38">
        <v>10600</v>
      </c>
      <c r="AK3673" s="38">
        <v>42</v>
      </c>
      <c r="AL3673" s="38">
        <v>4201158</v>
      </c>
      <c r="AM3673" s="61" t="s">
        <v>1816</v>
      </c>
      <c r="AN3673" s="61" t="s">
        <v>1692</v>
      </c>
      <c r="AO3673" s="61" t="s">
        <v>5055</v>
      </c>
      <c r="AP3673" s="61" t="s">
        <v>5037</v>
      </c>
      <c r="AQ3673" s="61" t="s">
        <v>1320</v>
      </c>
      <c r="AR3673" s="28">
        <v>13.8</v>
      </c>
      <c r="AS3673" s="28">
        <v>0</v>
      </c>
      <c r="AT3673" s="28">
        <v>0</v>
      </c>
      <c r="AU3673" s="62"/>
      <c r="DV3673" s="31" t="s">
        <v>2662</v>
      </c>
      <c r="DW3673" s="31" t="s">
        <v>2667</v>
      </c>
      <c r="DX3673" s="63"/>
      <c r="DY3673" s="63"/>
      <c r="DZ3673" s="63"/>
      <c r="EA3673" s="167"/>
      <c r="EB3673" s="60"/>
      <c r="EC3673" s="60"/>
      <c r="ED3673" s="60"/>
      <c r="EE3673" s="60"/>
      <c r="EF3673" s="60"/>
      <c r="EG3673" s="60"/>
      <c r="EH3673" s="60"/>
      <c r="EI3673" s="60"/>
      <c r="EJ3673" s="60"/>
      <c r="EK3673" s="60"/>
      <c r="EL3673" s="60"/>
      <c r="EM3673" s="60"/>
      <c r="EN3673" s="60"/>
      <c r="EO3673" s="60"/>
      <c r="EP3673" s="60"/>
      <c r="EQ3673" s="60"/>
      <c r="ER3673" s="60"/>
      <c r="ES3673" s="60"/>
      <c r="ET3673" s="60"/>
      <c r="EU3673" s="60"/>
      <c r="EV3673" s="60"/>
      <c r="EW3673" s="60"/>
      <c r="EX3673" s="60"/>
      <c r="EY3673" s="60"/>
      <c r="EZ3673" s="60"/>
      <c r="FA3673" s="60"/>
      <c r="FB3673" s="60"/>
    </row>
    <row r="3674" spans="22:158" x14ac:dyDescent="0.25">
      <c r="W3674" s="33"/>
      <c r="X3674" s="33"/>
      <c r="AH3674" s="38">
        <v>100</v>
      </c>
      <c r="AI3674" s="38">
        <v>125</v>
      </c>
      <c r="AJ3674" s="38">
        <v>11730</v>
      </c>
      <c r="AK3674" s="38">
        <v>42</v>
      </c>
      <c r="AL3674" s="38">
        <v>4201158</v>
      </c>
      <c r="AM3674" s="61" t="s">
        <v>1816</v>
      </c>
      <c r="AN3674" s="61" t="s">
        <v>1692</v>
      </c>
      <c r="AO3674" s="61" t="s">
        <v>5079</v>
      </c>
      <c r="AP3674" s="61" t="s">
        <v>5037</v>
      </c>
      <c r="AQ3674" s="61" t="s">
        <v>1320</v>
      </c>
      <c r="AR3674" s="28">
        <v>1595.8</v>
      </c>
      <c r="AS3674" s="28">
        <v>0</v>
      </c>
      <c r="AT3674" s="28">
        <v>0</v>
      </c>
      <c r="AU3674" s="62"/>
      <c r="DV3674" s="31" t="s">
        <v>2662</v>
      </c>
      <c r="DW3674" s="31" t="s">
        <v>2667</v>
      </c>
      <c r="DX3674" s="63"/>
      <c r="DY3674" s="63"/>
      <c r="DZ3674" s="63"/>
      <c r="EA3674" s="167"/>
      <c r="EB3674" s="60"/>
      <c r="EC3674" s="60"/>
      <c r="ED3674" s="60"/>
      <c r="EE3674" s="60"/>
      <c r="EF3674" s="60"/>
      <c r="EG3674" s="60"/>
      <c r="EH3674" s="60"/>
      <c r="EI3674" s="60"/>
      <c r="EJ3674" s="60"/>
      <c r="EK3674" s="60"/>
      <c r="EL3674" s="60"/>
      <c r="EM3674" s="60"/>
      <c r="EN3674" s="60"/>
      <c r="EO3674" s="60"/>
      <c r="EP3674" s="60"/>
      <c r="EQ3674" s="60"/>
      <c r="ER3674" s="60"/>
      <c r="ES3674" s="60"/>
      <c r="ET3674" s="60"/>
      <c r="EU3674" s="60"/>
      <c r="EV3674" s="60"/>
      <c r="EW3674" s="60"/>
      <c r="EX3674" s="60"/>
      <c r="EY3674" s="60"/>
      <c r="EZ3674" s="60"/>
      <c r="FA3674" s="60"/>
      <c r="FB3674" s="60"/>
    </row>
    <row r="3675" spans="22:158" x14ac:dyDescent="0.25">
      <c r="W3675" s="33"/>
      <c r="X3675" s="33"/>
      <c r="AH3675" s="38">
        <v>100</v>
      </c>
      <c r="AI3675" s="38">
        <v>125</v>
      </c>
      <c r="AJ3675" s="38">
        <v>11800</v>
      </c>
      <c r="AK3675" s="38">
        <v>42</v>
      </c>
      <c r="AL3675" s="38">
        <v>4201158</v>
      </c>
      <c r="AM3675" s="61" t="s">
        <v>1816</v>
      </c>
      <c r="AN3675" s="61" t="s">
        <v>1692</v>
      </c>
      <c r="AO3675" s="61" t="s">
        <v>5081</v>
      </c>
      <c r="AP3675" s="61" t="s">
        <v>5037</v>
      </c>
      <c r="AQ3675" s="61" t="s">
        <v>1320</v>
      </c>
      <c r="AR3675" s="28">
        <v>2924.5</v>
      </c>
      <c r="AS3675" s="28">
        <v>0</v>
      </c>
      <c r="AT3675" s="28">
        <v>0</v>
      </c>
      <c r="AU3675" s="62"/>
      <c r="DV3675" s="31" t="s">
        <v>2662</v>
      </c>
      <c r="DW3675" s="31" t="s">
        <v>2667</v>
      </c>
      <c r="DX3675" s="63"/>
      <c r="DY3675" s="63"/>
      <c r="DZ3675" s="63"/>
      <c r="EA3675" s="167"/>
      <c r="EB3675" s="60"/>
      <c r="EC3675" s="60"/>
      <c r="ED3675" s="60"/>
      <c r="EE3675" s="60"/>
      <c r="EF3675" s="60"/>
      <c r="EG3675" s="60"/>
      <c r="EH3675" s="60"/>
      <c r="EI3675" s="60"/>
      <c r="EJ3675" s="60"/>
      <c r="EK3675" s="60"/>
      <c r="EL3675" s="60"/>
      <c r="EM3675" s="60"/>
      <c r="EN3675" s="60"/>
      <c r="EO3675" s="60"/>
      <c r="EP3675" s="60"/>
      <c r="EQ3675" s="60"/>
      <c r="ER3675" s="60"/>
      <c r="ES3675" s="60"/>
      <c r="ET3675" s="60"/>
      <c r="EU3675" s="60"/>
      <c r="EV3675" s="60"/>
      <c r="EW3675" s="60"/>
      <c r="EX3675" s="60"/>
      <c r="EY3675" s="60"/>
      <c r="EZ3675" s="60"/>
      <c r="FA3675" s="60"/>
      <c r="FB3675" s="60"/>
    </row>
    <row r="3676" spans="22:158" x14ac:dyDescent="0.25">
      <c r="W3676" s="33"/>
      <c r="X3676" s="33"/>
      <c r="AH3676" s="38">
        <v>100</v>
      </c>
      <c r="AI3676" s="38">
        <v>125</v>
      </c>
      <c r="AJ3676" s="38">
        <v>13350</v>
      </c>
      <c r="AK3676" s="38">
        <v>42</v>
      </c>
      <c r="AL3676" s="38">
        <v>4201158</v>
      </c>
      <c r="AM3676" s="61" t="s">
        <v>1816</v>
      </c>
      <c r="AN3676" s="61" t="s">
        <v>1692</v>
      </c>
      <c r="AO3676" s="61" t="s">
        <v>5109</v>
      </c>
      <c r="AP3676" s="61" t="s">
        <v>5037</v>
      </c>
      <c r="AQ3676" s="61" t="s">
        <v>1320</v>
      </c>
      <c r="AR3676" s="28">
        <v>14980.3</v>
      </c>
      <c r="AS3676" s="28">
        <v>0</v>
      </c>
      <c r="AT3676" s="28">
        <v>0</v>
      </c>
      <c r="AU3676" s="62"/>
      <c r="DV3676" s="31" t="s">
        <v>2662</v>
      </c>
      <c r="DW3676" s="31" t="s">
        <v>2667</v>
      </c>
      <c r="DX3676" s="63"/>
      <c r="DY3676" s="63"/>
      <c r="DZ3676" s="63"/>
      <c r="EA3676" s="167"/>
      <c r="EB3676" s="60"/>
      <c r="EC3676" s="60"/>
      <c r="ED3676" s="60"/>
      <c r="EE3676" s="60"/>
      <c r="EF3676" s="60"/>
      <c r="EG3676" s="60"/>
      <c r="EH3676" s="60"/>
      <c r="EI3676" s="60"/>
      <c r="EJ3676" s="60"/>
      <c r="EK3676" s="60"/>
      <c r="EL3676" s="60"/>
      <c r="EM3676" s="60"/>
      <c r="EN3676" s="60"/>
      <c r="EO3676" s="60"/>
      <c r="EP3676" s="60"/>
      <c r="EQ3676" s="60"/>
      <c r="ER3676" s="60"/>
      <c r="ES3676" s="60"/>
      <c r="ET3676" s="60"/>
      <c r="EU3676" s="60"/>
      <c r="EV3676" s="60"/>
      <c r="EW3676" s="60"/>
      <c r="EX3676" s="60"/>
      <c r="EY3676" s="60"/>
      <c r="EZ3676" s="60"/>
      <c r="FA3676" s="60"/>
      <c r="FB3676" s="60"/>
    </row>
    <row r="3677" spans="22:158" x14ac:dyDescent="0.25">
      <c r="W3677" s="33"/>
      <c r="X3677" s="33"/>
      <c r="AH3677" s="38">
        <v>100</v>
      </c>
      <c r="AI3677" s="38">
        <v>125</v>
      </c>
      <c r="AJ3677" s="38">
        <v>14350</v>
      </c>
      <c r="AK3677" s="38">
        <v>42</v>
      </c>
      <c r="AL3677" s="38">
        <v>4201158</v>
      </c>
      <c r="AM3677" s="61" t="s">
        <v>1816</v>
      </c>
      <c r="AN3677" s="61" t="s">
        <v>1692</v>
      </c>
      <c r="AO3677" s="61" t="s">
        <v>1575</v>
      </c>
      <c r="AP3677" s="61" t="s">
        <v>5037</v>
      </c>
      <c r="AQ3677" s="61" t="s">
        <v>1320</v>
      </c>
      <c r="AR3677" s="28">
        <v>98.3</v>
      </c>
      <c r="AS3677" s="28">
        <v>0</v>
      </c>
      <c r="AT3677" s="28">
        <v>0</v>
      </c>
      <c r="AU3677" s="62"/>
      <c r="DV3677" s="31" t="s">
        <v>2662</v>
      </c>
      <c r="DW3677" s="31" t="s">
        <v>2667</v>
      </c>
      <c r="DX3677" s="63"/>
      <c r="DY3677" s="63"/>
      <c r="DZ3677" s="63"/>
      <c r="EA3677" s="167"/>
      <c r="EB3677" s="60"/>
      <c r="EC3677" s="60"/>
      <c r="ED3677" s="60"/>
      <c r="EE3677" s="60"/>
      <c r="EF3677" s="60"/>
      <c r="EG3677" s="60"/>
      <c r="EH3677" s="60"/>
      <c r="EI3677" s="60"/>
      <c r="EJ3677" s="60"/>
      <c r="EK3677" s="60"/>
      <c r="EL3677" s="60"/>
      <c r="EM3677" s="60"/>
      <c r="EN3677" s="60"/>
      <c r="EO3677" s="60"/>
      <c r="EP3677" s="60"/>
      <c r="EQ3677" s="60"/>
      <c r="ER3677" s="60"/>
      <c r="ES3677" s="60"/>
      <c r="ET3677" s="60"/>
      <c r="EU3677" s="60"/>
      <c r="EV3677" s="60"/>
      <c r="EW3677" s="60"/>
      <c r="EX3677" s="60"/>
      <c r="EY3677" s="60"/>
      <c r="EZ3677" s="60"/>
      <c r="FA3677" s="60"/>
      <c r="FB3677" s="60"/>
    </row>
    <row r="3678" spans="22:158" x14ac:dyDescent="0.25">
      <c r="W3678" s="33"/>
      <c r="X3678" s="33"/>
      <c r="AH3678" s="38">
        <v>100</v>
      </c>
      <c r="AI3678" s="38">
        <v>125</v>
      </c>
      <c r="AJ3678" s="38">
        <v>15700</v>
      </c>
      <c r="AK3678" s="38">
        <v>42</v>
      </c>
      <c r="AL3678" s="38">
        <v>4201158</v>
      </c>
      <c r="AM3678" s="61" t="s">
        <v>1816</v>
      </c>
      <c r="AN3678" s="61" t="s">
        <v>1692</v>
      </c>
      <c r="AO3678" s="61" t="s">
        <v>1605</v>
      </c>
      <c r="AP3678" s="61" t="s">
        <v>5037</v>
      </c>
      <c r="AQ3678" s="61" t="s">
        <v>1320</v>
      </c>
      <c r="AR3678" s="28">
        <v>89.7</v>
      </c>
      <c r="AS3678" s="28">
        <v>0</v>
      </c>
      <c r="AT3678" s="28">
        <v>0</v>
      </c>
      <c r="AU3678" s="62"/>
      <c r="DV3678" s="31" t="s">
        <v>2662</v>
      </c>
      <c r="DW3678" s="31" t="s">
        <v>2667</v>
      </c>
      <c r="DX3678" s="63"/>
      <c r="DY3678" s="63"/>
      <c r="DZ3678" s="63"/>
      <c r="EA3678" s="167"/>
      <c r="EB3678" s="60"/>
      <c r="EC3678" s="60"/>
      <c r="ED3678" s="60"/>
      <c r="EE3678" s="60"/>
      <c r="EF3678" s="60"/>
      <c r="EG3678" s="60"/>
      <c r="EH3678" s="60"/>
      <c r="EI3678" s="60"/>
      <c r="EJ3678" s="60"/>
      <c r="EK3678" s="60"/>
      <c r="EL3678" s="60"/>
      <c r="EM3678" s="60"/>
      <c r="EN3678" s="60"/>
      <c r="EO3678" s="60"/>
      <c r="EP3678" s="60"/>
      <c r="EQ3678" s="60"/>
      <c r="ER3678" s="60"/>
      <c r="ES3678" s="60"/>
      <c r="ET3678" s="60"/>
      <c r="EU3678" s="60"/>
      <c r="EV3678" s="60"/>
      <c r="EW3678" s="60"/>
      <c r="EX3678" s="60"/>
      <c r="EY3678" s="60"/>
      <c r="EZ3678" s="60"/>
      <c r="FA3678" s="60"/>
      <c r="FB3678" s="60"/>
    </row>
    <row r="3679" spans="22:158" x14ac:dyDescent="0.25">
      <c r="W3679" s="33"/>
      <c r="X3679" s="33"/>
      <c r="AH3679" s="38">
        <v>100</v>
      </c>
      <c r="AI3679" s="38">
        <v>125</v>
      </c>
      <c r="AJ3679" s="38">
        <v>16380</v>
      </c>
      <c r="AK3679" s="38">
        <v>42</v>
      </c>
      <c r="AL3679" s="38">
        <v>4201158</v>
      </c>
      <c r="AM3679" s="61" t="s">
        <v>1816</v>
      </c>
      <c r="AN3679" s="61" t="s">
        <v>1692</v>
      </c>
      <c r="AO3679" s="61" t="s">
        <v>894</v>
      </c>
      <c r="AP3679" s="61" t="s">
        <v>5037</v>
      </c>
      <c r="AQ3679" s="61" t="s">
        <v>1320</v>
      </c>
      <c r="AR3679" s="28">
        <v>980.2</v>
      </c>
      <c r="AS3679" s="28">
        <v>0</v>
      </c>
      <c r="AT3679" s="28">
        <v>0</v>
      </c>
      <c r="AU3679" s="62"/>
      <c r="DV3679" s="31" t="s">
        <v>2662</v>
      </c>
      <c r="DW3679" s="31" t="s">
        <v>2667</v>
      </c>
      <c r="DX3679" s="63"/>
      <c r="DY3679" s="63"/>
      <c r="DZ3679" s="63"/>
      <c r="EA3679" s="167"/>
      <c r="EB3679" s="60"/>
      <c r="EC3679" s="60"/>
      <c r="ED3679" s="60"/>
      <c r="EE3679" s="60"/>
      <c r="EF3679" s="60"/>
      <c r="EG3679" s="60"/>
      <c r="EH3679" s="60"/>
      <c r="EI3679" s="60"/>
      <c r="EJ3679" s="60"/>
      <c r="EK3679" s="60"/>
      <c r="EL3679" s="60"/>
      <c r="EM3679" s="60"/>
      <c r="EN3679" s="60"/>
      <c r="EO3679" s="60"/>
      <c r="EP3679" s="60"/>
      <c r="EQ3679" s="60"/>
      <c r="ER3679" s="60"/>
      <c r="ES3679" s="60"/>
      <c r="ET3679" s="60"/>
      <c r="EU3679" s="60"/>
      <c r="EV3679" s="60"/>
      <c r="EW3679" s="60"/>
      <c r="EX3679" s="60"/>
      <c r="EY3679" s="60"/>
      <c r="EZ3679" s="60"/>
      <c r="FA3679" s="60"/>
      <c r="FB3679" s="60"/>
    </row>
    <row r="3680" spans="22:158" x14ac:dyDescent="0.25">
      <c r="W3680" s="33"/>
      <c r="X3680" s="33"/>
      <c r="AH3680" s="38">
        <v>100</v>
      </c>
      <c r="AI3680" s="38">
        <v>130</v>
      </c>
      <c r="AJ3680" s="38">
        <v>13550</v>
      </c>
      <c r="AK3680" s="38">
        <v>42</v>
      </c>
      <c r="AL3680" s="38">
        <v>4201158</v>
      </c>
      <c r="AM3680" s="61" t="s">
        <v>1816</v>
      </c>
      <c r="AN3680" s="61" t="s">
        <v>1687</v>
      </c>
      <c r="AO3680" s="61" t="s">
        <v>5114</v>
      </c>
      <c r="AP3680" s="61" t="s">
        <v>5037</v>
      </c>
      <c r="AQ3680" s="61" t="s">
        <v>1320</v>
      </c>
      <c r="AR3680" s="28">
        <v>177.6</v>
      </c>
      <c r="AS3680" s="28">
        <v>0</v>
      </c>
      <c r="AT3680" s="28">
        <v>0</v>
      </c>
      <c r="AU3680" s="62"/>
      <c r="DV3680" s="31" t="s">
        <v>2662</v>
      </c>
      <c r="DW3680" s="31" t="s">
        <v>2668</v>
      </c>
      <c r="DX3680" s="63"/>
      <c r="DY3680" s="63"/>
      <c r="DZ3680" s="63"/>
      <c r="EA3680" s="167"/>
      <c r="EB3680" s="60"/>
      <c r="EC3680" s="60"/>
      <c r="ED3680" s="60"/>
      <c r="EE3680" s="60"/>
      <c r="EF3680" s="60"/>
      <c r="EG3680" s="60"/>
      <c r="EH3680" s="60"/>
      <c r="EI3680" s="60"/>
      <c r="EJ3680" s="60"/>
      <c r="EK3680" s="60"/>
      <c r="EL3680" s="60"/>
      <c r="EM3680" s="60"/>
      <c r="EN3680" s="60"/>
      <c r="EO3680" s="60"/>
      <c r="EP3680" s="60"/>
      <c r="EQ3680" s="60"/>
      <c r="ER3680" s="60"/>
      <c r="ES3680" s="60"/>
      <c r="ET3680" s="60"/>
      <c r="EU3680" s="60"/>
      <c r="EV3680" s="60"/>
      <c r="EW3680" s="60"/>
      <c r="EX3680" s="60"/>
      <c r="EY3680" s="60"/>
      <c r="EZ3680" s="60"/>
      <c r="FA3680" s="60"/>
      <c r="FB3680" s="60"/>
    </row>
    <row r="3681" spans="22:158" x14ac:dyDescent="0.25">
      <c r="W3681" s="33"/>
      <c r="X3681" s="33"/>
      <c r="AH3681" s="38">
        <v>100</v>
      </c>
      <c r="AI3681" s="38">
        <v>130</v>
      </c>
      <c r="AJ3681" s="38">
        <v>14200</v>
      </c>
      <c r="AK3681" s="38">
        <v>42</v>
      </c>
      <c r="AL3681" s="38">
        <v>4201158</v>
      </c>
      <c r="AM3681" s="61" t="s">
        <v>1816</v>
      </c>
      <c r="AN3681" s="61" t="s">
        <v>1687</v>
      </c>
      <c r="AO3681" s="61" t="s">
        <v>5127</v>
      </c>
      <c r="AP3681" s="61" t="s">
        <v>5037</v>
      </c>
      <c r="AQ3681" s="61" t="s">
        <v>1320</v>
      </c>
      <c r="AR3681" s="28">
        <v>176.2</v>
      </c>
      <c r="AS3681" s="28">
        <v>0</v>
      </c>
      <c r="AT3681" s="28">
        <v>0</v>
      </c>
      <c r="AU3681" s="62"/>
      <c r="DV3681" s="31" t="s">
        <v>2662</v>
      </c>
      <c r="DW3681" s="31" t="s">
        <v>2668</v>
      </c>
      <c r="DX3681" s="63"/>
      <c r="DY3681" s="63"/>
      <c r="DZ3681" s="63"/>
      <c r="EA3681" s="167"/>
      <c r="EB3681" s="60"/>
      <c r="EC3681" s="60"/>
      <c r="ED3681" s="60"/>
      <c r="EE3681" s="60"/>
      <c r="EF3681" s="60"/>
      <c r="EG3681" s="60"/>
      <c r="EH3681" s="60"/>
      <c r="EI3681" s="60"/>
      <c r="EJ3681" s="60"/>
      <c r="EK3681" s="60"/>
      <c r="EL3681" s="60"/>
      <c r="EM3681" s="60"/>
      <c r="EN3681" s="60"/>
      <c r="EO3681" s="60"/>
      <c r="EP3681" s="60"/>
      <c r="EQ3681" s="60"/>
      <c r="ER3681" s="60"/>
      <c r="ES3681" s="60"/>
      <c r="ET3681" s="60"/>
      <c r="EU3681" s="60"/>
      <c r="EV3681" s="60"/>
      <c r="EW3681" s="60"/>
      <c r="EX3681" s="60"/>
      <c r="EY3681" s="60"/>
      <c r="EZ3681" s="60"/>
      <c r="FA3681" s="60"/>
      <c r="FB3681" s="60"/>
    </row>
    <row r="3682" spans="22:158" x14ac:dyDescent="0.25">
      <c r="V3682" s="1"/>
      <c r="W3682" s="33"/>
      <c r="X3682" s="33"/>
      <c r="AH3682" s="38">
        <v>100</v>
      </c>
      <c r="AI3682" s="38">
        <v>130</v>
      </c>
      <c r="AJ3682" s="38">
        <v>15300</v>
      </c>
      <c r="AK3682" s="38">
        <v>42</v>
      </c>
      <c r="AL3682" s="38">
        <v>4201158</v>
      </c>
      <c r="AM3682" s="61" t="s">
        <v>1816</v>
      </c>
      <c r="AN3682" s="61" t="s">
        <v>1687</v>
      </c>
      <c r="AO3682" s="61" t="s">
        <v>1597</v>
      </c>
      <c r="AP3682" s="61" t="s">
        <v>5037</v>
      </c>
      <c r="AQ3682" s="61" t="s">
        <v>1320</v>
      </c>
      <c r="AR3682" s="28">
        <v>32.4</v>
      </c>
      <c r="AS3682" s="28">
        <v>0</v>
      </c>
      <c r="AT3682" s="28">
        <v>0</v>
      </c>
      <c r="AU3682" s="62"/>
      <c r="DV3682" s="31" t="s">
        <v>2662</v>
      </c>
      <c r="DW3682" s="31" t="s">
        <v>2668</v>
      </c>
      <c r="DX3682" s="63"/>
      <c r="DY3682" s="63"/>
      <c r="DZ3682" s="63"/>
      <c r="EA3682" s="167"/>
      <c r="EB3682" s="60"/>
      <c r="EC3682" s="60"/>
      <c r="ED3682" s="60"/>
      <c r="EE3682" s="60"/>
      <c r="EF3682" s="60"/>
      <c r="EG3682" s="60"/>
      <c r="EH3682" s="60"/>
      <c r="EI3682" s="60"/>
      <c r="EJ3682" s="60"/>
      <c r="EK3682" s="60"/>
      <c r="EL3682" s="60"/>
      <c r="EM3682" s="60"/>
      <c r="EN3682" s="60"/>
      <c r="EO3682" s="60"/>
      <c r="EP3682" s="60"/>
      <c r="EQ3682" s="60"/>
      <c r="ER3682" s="60"/>
      <c r="ES3682" s="60"/>
      <c r="ET3682" s="60"/>
      <c r="EU3682" s="60"/>
      <c r="EV3682" s="60"/>
      <c r="EW3682" s="60"/>
      <c r="EX3682" s="60"/>
      <c r="EY3682" s="60"/>
      <c r="EZ3682" s="60"/>
      <c r="FA3682" s="60"/>
      <c r="FB3682" s="60"/>
    </row>
    <row r="3683" spans="22:158" x14ac:dyDescent="0.25">
      <c r="W3683" s="33"/>
      <c r="X3683" s="33"/>
      <c r="AH3683" s="38">
        <v>100</v>
      </c>
      <c r="AI3683" s="38">
        <v>130</v>
      </c>
      <c r="AJ3683" s="38">
        <v>17310</v>
      </c>
      <c r="AK3683" s="38">
        <v>42</v>
      </c>
      <c r="AL3683" s="38">
        <v>4201158</v>
      </c>
      <c r="AM3683" s="61" t="s">
        <v>1816</v>
      </c>
      <c r="AN3683" s="61" t="s">
        <v>1687</v>
      </c>
      <c r="AO3683" s="61" t="s">
        <v>1640</v>
      </c>
      <c r="AP3683" s="61" t="s">
        <v>5037</v>
      </c>
      <c r="AQ3683" s="61" t="s">
        <v>1320</v>
      </c>
      <c r="AR3683" s="28">
        <v>184</v>
      </c>
      <c r="AS3683" s="28">
        <v>0</v>
      </c>
      <c r="AT3683" s="28">
        <v>0</v>
      </c>
      <c r="AU3683" s="62"/>
      <c r="DV3683" s="31" t="s">
        <v>2662</v>
      </c>
      <c r="DW3683" s="31" t="s">
        <v>2668</v>
      </c>
      <c r="DX3683" s="63"/>
      <c r="DY3683" s="63"/>
      <c r="DZ3683" s="63"/>
      <c r="EA3683" s="167"/>
      <c r="EB3683" s="60"/>
      <c r="EC3683" s="60"/>
      <c r="ED3683" s="60"/>
      <c r="EE3683" s="60"/>
      <c r="EF3683" s="60"/>
      <c r="EG3683" s="60"/>
      <c r="EH3683" s="60"/>
      <c r="EI3683" s="60"/>
      <c r="EJ3683" s="60"/>
      <c r="EK3683" s="60"/>
      <c r="EL3683" s="60"/>
      <c r="EM3683" s="60"/>
      <c r="EN3683" s="60"/>
      <c r="EO3683" s="60"/>
      <c r="EP3683" s="60"/>
      <c r="EQ3683" s="60"/>
      <c r="ER3683" s="60"/>
      <c r="ES3683" s="60"/>
      <c r="ET3683" s="60"/>
      <c r="EU3683" s="60"/>
      <c r="EV3683" s="60"/>
      <c r="EW3683" s="60"/>
      <c r="EX3683" s="60"/>
      <c r="EY3683" s="60"/>
      <c r="EZ3683" s="60"/>
      <c r="FA3683" s="60"/>
      <c r="FB3683" s="60"/>
    </row>
    <row r="3684" spans="22:158" x14ac:dyDescent="0.25">
      <c r="V3684" s="1"/>
      <c r="W3684" s="33"/>
      <c r="X3684" s="33"/>
      <c r="AH3684" s="38">
        <v>100</v>
      </c>
      <c r="AI3684" s="38">
        <v>130</v>
      </c>
      <c r="AJ3684" s="38">
        <v>17400</v>
      </c>
      <c r="AK3684" s="38">
        <v>42</v>
      </c>
      <c r="AL3684" s="38">
        <v>4201158</v>
      </c>
      <c r="AM3684" s="61" t="s">
        <v>1816</v>
      </c>
      <c r="AN3684" s="61" t="s">
        <v>1687</v>
      </c>
      <c r="AO3684" s="61" t="s">
        <v>1642</v>
      </c>
      <c r="AP3684" s="61" t="s">
        <v>5037</v>
      </c>
      <c r="AQ3684" s="61" t="s">
        <v>1320</v>
      </c>
      <c r="AR3684" s="28">
        <v>30.7</v>
      </c>
      <c r="AS3684" s="28">
        <v>0</v>
      </c>
      <c r="AT3684" s="28">
        <v>0</v>
      </c>
      <c r="AU3684" s="62"/>
      <c r="DV3684" s="31" t="s">
        <v>2662</v>
      </c>
      <c r="DW3684" s="31" t="s">
        <v>2668</v>
      </c>
      <c r="DX3684" s="63"/>
      <c r="DY3684" s="63"/>
      <c r="DZ3684" s="63"/>
      <c r="EA3684" s="167"/>
      <c r="EB3684" s="60"/>
      <c r="EC3684" s="60"/>
      <c r="ED3684" s="60"/>
      <c r="EE3684" s="60"/>
      <c r="EF3684" s="60"/>
      <c r="EG3684" s="60"/>
      <c r="EH3684" s="60"/>
      <c r="EI3684" s="60"/>
      <c r="EJ3684" s="60"/>
      <c r="EK3684" s="60"/>
      <c r="EL3684" s="60"/>
      <c r="EM3684" s="60"/>
      <c r="EN3684" s="60"/>
      <c r="EO3684" s="60"/>
      <c r="EP3684" s="60"/>
      <c r="EQ3684" s="60"/>
      <c r="ER3684" s="60"/>
      <c r="ES3684" s="60"/>
      <c r="ET3684" s="60"/>
      <c r="EU3684" s="60"/>
      <c r="EV3684" s="60"/>
      <c r="EW3684" s="60"/>
      <c r="EX3684" s="60"/>
      <c r="EY3684" s="60"/>
      <c r="EZ3684" s="60"/>
      <c r="FA3684" s="60"/>
      <c r="FB3684" s="60"/>
    </row>
    <row r="3685" spans="22:158" x14ac:dyDescent="0.25">
      <c r="W3685" s="33"/>
      <c r="X3685" s="33"/>
      <c r="AH3685" s="38">
        <v>100</v>
      </c>
      <c r="AI3685" s="38">
        <v>135</v>
      </c>
      <c r="AJ3685" s="38">
        <v>15270</v>
      </c>
      <c r="AK3685" s="38">
        <v>42</v>
      </c>
      <c r="AL3685" s="38">
        <v>4201158</v>
      </c>
      <c r="AM3685" s="61" t="s">
        <v>1816</v>
      </c>
      <c r="AN3685" s="61" t="s">
        <v>1693</v>
      </c>
      <c r="AO3685" s="61" t="s">
        <v>1596</v>
      </c>
      <c r="AP3685" s="61" t="s">
        <v>5037</v>
      </c>
      <c r="AQ3685" s="61" t="s">
        <v>1320</v>
      </c>
      <c r="AR3685" s="28">
        <v>16.899999999999999</v>
      </c>
      <c r="AS3685" s="28">
        <v>0</v>
      </c>
      <c r="AT3685" s="28">
        <v>0</v>
      </c>
      <c r="AU3685" s="62"/>
      <c r="DV3685" s="31" t="s">
        <v>2662</v>
      </c>
      <c r="DW3685" s="31" t="s">
        <v>2669</v>
      </c>
      <c r="DX3685" s="63"/>
      <c r="DY3685" s="63"/>
      <c r="DZ3685" s="63"/>
      <c r="EA3685" s="167"/>
      <c r="EB3685" s="60"/>
      <c r="EC3685" s="60"/>
      <c r="ED3685" s="60"/>
      <c r="EE3685" s="60"/>
      <c r="EF3685" s="60"/>
      <c r="EG3685" s="60"/>
      <c r="EH3685" s="60"/>
      <c r="EI3685" s="60"/>
      <c r="EJ3685" s="60"/>
      <c r="EK3685" s="60"/>
      <c r="EL3685" s="60"/>
      <c r="EM3685" s="60"/>
      <c r="EN3685" s="60"/>
      <c r="EO3685" s="60"/>
      <c r="EP3685" s="60"/>
      <c r="EQ3685" s="60"/>
      <c r="ER3685" s="60"/>
      <c r="ES3685" s="60"/>
      <c r="ET3685" s="60"/>
      <c r="EU3685" s="60"/>
      <c r="EV3685" s="60"/>
      <c r="EW3685" s="60"/>
      <c r="EX3685" s="60"/>
      <c r="EY3685" s="60"/>
      <c r="EZ3685" s="60"/>
      <c r="FA3685" s="60"/>
      <c r="FB3685" s="60"/>
    </row>
    <row r="3686" spans="22:158" x14ac:dyDescent="0.25">
      <c r="W3686" s="33"/>
      <c r="X3686" s="33"/>
      <c r="AH3686" s="38">
        <v>100</v>
      </c>
      <c r="AI3686" s="38">
        <v>140</v>
      </c>
      <c r="AJ3686" s="38">
        <v>14600</v>
      </c>
      <c r="AK3686" s="38">
        <v>42</v>
      </c>
      <c r="AL3686" s="38">
        <v>4201158</v>
      </c>
      <c r="AM3686" s="61" t="s">
        <v>1816</v>
      </c>
      <c r="AN3686" s="61" t="s">
        <v>1690</v>
      </c>
      <c r="AO3686" s="61" t="s">
        <v>1580</v>
      </c>
      <c r="AP3686" s="61" t="s">
        <v>5037</v>
      </c>
      <c r="AQ3686" s="61" t="s">
        <v>1320</v>
      </c>
      <c r="AR3686" s="28">
        <v>1.7</v>
      </c>
      <c r="AS3686" s="28">
        <v>0</v>
      </c>
      <c r="AT3686" s="28">
        <v>0</v>
      </c>
      <c r="AU3686" s="62"/>
      <c r="DV3686" s="31" t="s">
        <v>2662</v>
      </c>
      <c r="DW3686" s="31" t="s">
        <v>2670</v>
      </c>
      <c r="DX3686" s="63"/>
      <c r="DY3686" s="63"/>
      <c r="DZ3686" s="63"/>
      <c r="EA3686" s="167"/>
      <c r="EB3686" s="60"/>
      <c r="EC3686" s="60"/>
      <c r="ED3686" s="60"/>
      <c r="EE3686" s="60"/>
      <c r="EF3686" s="60"/>
      <c r="EG3686" s="60"/>
      <c r="EH3686" s="60"/>
      <c r="EI3686" s="60"/>
      <c r="EJ3686" s="60"/>
      <c r="EK3686" s="60"/>
      <c r="EL3686" s="60"/>
      <c r="EM3686" s="60"/>
      <c r="EN3686" s="60"/>
      <c r="EO3686" s="60"/>
      <c r="EP3686" s="60"/>
      <c r="EQ3686" s="60"/>
      <c r="ER3686" s="60"/>
      <c r="ES3686" s="60"/>
      <c r="ET3686" s="60"/>
      <c r="EU3686" s="60"/>
      <c r="EV3686" s="60"/>
      <c r="EW3686" s="60"/>
      <c r="EX3686" s="60"/>
      <c r="EY3686" s="60"/>
      <c r="EZ3686" s="60"/>
      <c r="FA3686" s="60"/>
      <c r="FB3686" s="60"/>
    </row>
    <row r="3687" spans="22:158" x14ac:dyDescent="0.25">
      <c r="W3687" s="33"/>
      <c r="X3687" s="33"/>
      <c r="AH3687" s="38">
        <v>100</v>
      </c>
      <c r="AI3687" s="38">
        <v>145</v>
      </c>
      <c r="AJ3687" s="38">
        <v>10550</v>
      </c>
      <c r="AK3687" s="38">
        <v>42</v>
      </c>
      <c r="AL3687" s="38">
        <v>4201158</v>
      </c>
      <c r="AM3687" s="61" t="s">
        <v>1816</v>
      </c>
      <c r="AN3687" s="61" t="s">
        <v>1691</v>
      </c>
      <c r="AO3687" s="61" t="s">
        <v>5054</v>
      </c>
      <c r="AP3687" s="61" t="s">
        <v>5037</v>
      </c>
      <c r="AQ3687" s="61" t="s">
        <v>1320</v>
      </c>
      <c r="AR3687" s="28">
        <v>15.4</v>
      </c>
      <c r="AS3687" s="28">
        <v>0</v>
      </c>
      <c r="AT3687" s="28">
        <v>0</v>
      </c>
      <c r="AU3687" s="62"/>
      <c r="DV3687" s="31" t="s">
        <v>2662</v>
      </c>
      <c r="DW3687" s="31" t="s">
        <v>2671</v>
      </c>
      <c r="DX3687" s="63"/>
      <c r="DY3687" s="63"/>
      <c r="DZ3687" s="63"/>
      <c r="EA3687" s="167"/>
      <c r="EB3687" s="60"/>
      <c r="EC3687" s="60"/>
      <c r="ED3687" s="60"/>
      <c r="EE3687" s="60"/>
      <c r="EF3687" s="60"/>
      <c r="EG3687" s="60"/>
      <c r="EH3687" s="60"/>
      <c r="EI3687" s="60"/>
      <c r="EJ3687" s="60"/>
      <c r="EK3687" s="60"/>
      <c r="EL3687" s="60"/>
      <c r="EM3687" s="60"/>
      <c r="EN3687" s="60"/>
      <c r="EO3687" s="60"/>
      <c r="EP3687" s="60"/>
      <c r="EQ3687" s="60"/>
      <c r="ER3687" s="60"/>
      <c r="ES3687" s="60"/>
      <c r="ET3687" s="60"/>
      <c r="EU3687" s="60"/>
      <c r="EV3687" s="60"/>
      <c r="EW3687" s="60"/>
      <c r="EX3687" s="60"/>
      <c r="EY3687" s="60"/>
      <c r="EZ3687" s="60"/>
      <c r="FA3687" s="60"/>
      <c r="FB3687" s="60"/>
    </row>
    <row r="3688" spans="22:158" x14ac:dyDescent="0.25">
      <c r="W3688" s="33"/>
      <c r="X3688" s="33"/>
      <c r="AH3688" s="38">
        <v>100</v>
      </c>
      <c r="AI3688" s="38">
        <v>145</v>
      </c>
      <c r="AJ3688" s="38">
        <v>12750</v>
      </c>
      <c r="AK3688" s="38">
        <v>42</v>
      </c>
      <c r="AL3688" s="38">
        <v>4201158</v>
      </c>
      <c r="AM3688" s="61" t="s">
        <v>1816</v>
      </c>
      <c r="AN3688" s="61" t="s">
        <v>1691</v>
      </c>
      <c r="AO3688" s="61" t="s">
        <v>5097</v>
      </c>
      <c r="AP3688" s="61" t="s">
        <v>5037</v>
      </c>
      <c r="AQ3688" s="61" t="s">
        <v>1320</v>
      </c>
      <c r="AR3688" s="28">
        <v>1871.3</v>
      </c>
      <c r="AS3688" s="28">
        <v>0</v>
      </c>
      <c r="AT3688" s="28">
        <v>0</v>
      </c>
      <c r="AU3688" s="62"/>
      <c r="DV3688" s="31" t="s">
        <v>2662</v>
      </c>
      <c r="DW3688" s="31" t="s">
        <v>2671</v>
      </c>
      <c r="DX3688" s="63"/>
      <c r="DY3688" s="63"/>
      <c r="DZ3688" s="63"/>
      <c r="EA3688" s="167"/>
      <c r="EB3688" s="60"/>
      <c r="EC3688" s="60"/>
      <c r="ED3688" s="60"/>
      <c r="EE3688" s="60"/>
      <c r="EF3688" s="60"/>
      <c r="EG3688" s="60"/>
      <c r="EH3688" s="60"/>
      <c r="EI3688" s="60"/>
      <c r="EJ3688" s="60"/>
      <c r="EK3688" s="60"/>
      <c r="EL3688" s="60"/>
      <c r="EM3688" s="60"/>
      <c r="EN3688" s="60"/>
      <c r="EO3688" s="60"/>
      <c r="EP3688" s="60"/>
      <c r="EQ3688" s="60"/>
      <c r="ER3688" s="60"/>
      <c r="ES3688" s="60"/>
      <c r="ET3688" s="60"/>
      <c r="EU3688" s="60"/>
      <c r="EV3688" s="60"/>
      <c r="EW3688" s="60"/>
      <c r="EX3688" s="60"/>
      <c r="EY3688" s="60"/>
      <c r="EZ3688" s="60"/>
      <c r="FA3688" s="60"/>
      <c r="FB3688" s="60"/>
    </row>
    <row r="3689" spans="22:158" x14ac:dyDescent="0.25">
      <c r="W3689" s="33"/>
      <c r="X3689" s="33"/>
      <c r="AH3689" s="38">
        <v>100</v>
      </c>
      <c r="AI3689" s="38">
        <v>145</v>
      </c>
      <c r="AJ3689" s="38">
        <v>16180</v>
      </c>
      <c r="AK3689" s="38">
        <v>42</v>
      </c>
      <c r="AL3689" s="38">
        <v>4201158</v>
      </c>
      <c r="AM3689" s="61" t="s">
        <v>1816</v>
      </c>
      <c r="AN3689" s="61" t="s">
        <v>1691</v>
      </c>
      <c r="AO3689" s="61" t="s">
        <v>1614</v>
      </c>
      <c r="AP3689" s="61" t="s">
        <v>5037</v>
      </c>
      <c r="AQ3689" s="61" t="s">
        <v>1320</v>
      </c>
      <c r="AR3689" s="28">
        <v>32.6</v>
      </c>
      <c r="AS3689" s="28">
        <v>0</v>
      </c>
      <c r="AT3689" s="28">
        <v>0</v>
      </c>
      <c r="AU3689" s="62"/>
      <c r="DV3689" s="31" t="s">
        <v>2662</v>
      </c>
      <c r="DW3689" s="31" t="s">
        <v>2671</v>
      </c>
      <c r="DX3689" s="63"/>
      <c r="DY3689" s="63"/>
      <c r="DZ3689" s="63"/>
      <c r="EA3689" s="167"/>
      <c r="EB3689" s="60"/>
      <c r="EC3689" s="60"/>
      <c r="ED3689" s="60"/>
      <c r="EE3689" s="60"/>
      <c r="EF3689" s="60"/>
      <c r="EG3689" s="60"/>
      <c r="EH3689" s="60"/>
      <c r="EI3689" s="60"/>
      <c r="EJ3689" s="60"/>
      <c r="EK3689" s="60"/>
      <c r="EL3689" s="60"/>
      <c r="EM3689" s="60"/>
      <c r="EN3689" s="60"/>
      <c r="EO3689" s="60"/>
      <c r="EP3689" s="60"/>
      <c r="EQ3689" s="60"/>
      <c r="ER3689" s="60"/>
      <c r="ES3689" s="60"/>
      <c r="ET3689" s="60"/>
      <c r="EU3689" s="60"/>
      <c r="EV3689" s="60"/>
      <c r="EW3689" s="60"/>
      <c r="EX3689" s="60"/>
      <c r="EY3689" s="60"/>
      <c r="EZ3689" s="60"/>
      <c r="FA3689" s="60"/>
      <c r="FB3689" s="60"/>
    </row>
    <row r="3690" spans="22:158" x14ac:dyDescent="0.25">
      <c r="W3690" s="33"/>
      <c r="X3690" s="33"/>
      <c r="AH3690" s="38">
        <v>100</v>
      </c>
      <c r="AI3690" s="38">
        <v>145</v>
      </c>
      <c r="AJ3690" s="38">
        <v>18750</v>
      </c>
      <c r="AK3690" s="38">
        <v>42</v>
      </c>
      <c r="AL3690" s="38">
        <v>4201158</v>
      </c>
      <c r="AM3690" s="61" t="s">
        <v>1816</v>
      </c>
      <c r="AN3690" s="61" t="s">
        <v>1691</v>
      </c>
      <c r="AO3690" s="61" t="s">
        <v>1672</v>
      </c>
      <c r="AP3690" s="61" t="s">
        <v>5037</v>
      </c>
      <c r="AQ3690" s="61" t="s">
        <v>1320</v>
      </c>
      <c r="AR3690" s="28">
        <v>50.3</v>
      </c>
      <c r="AS3690" s="28">
        <v>0</v>
      </c>
      <c r="AT3690" s="28">
        <v>0</v>
      </c>
      <c r="AU3690" s="62"/>
      <c r="DV3690" s="31" t="s">
        <v>2662</v>
      </c>
      <c r="DW3690" s="31" t="s">
        <v>2671</v>
      </c>
      <c r="DX3690" s="63"/>
      <c r="DY3690" s="63"/>
      <c r="DZ3690" s="63"/>
      <c r="EA3690" s="167"/>
      <c r="EB3690" s="60"/>
      <c r="EC3690" s="60"/>
      <c r="ED3690" s="60"/>
      <c r="EE3690" s="60"/>
      <c r="EF3690" s="60"/>
      <c r="EG3690" s="60"/>
      <c r="EH3690" s="60"/>
      <c r="EI3690" s="60"/>
      <c r="EJ3690" s="60"/>
      <c r="EK3690" s="60"/>
      <c r="EL3690" s="60"/>
      <c r="EM3690" s="60"/>
      <c r="EN3690" s="60"/>
      <c r="EO3690" s="60"/>
      <c r="EP3690" s="60"/>
      <c r="EQ3690" s="60"/>
      <c r="ER3690" s="60"/>
      <c r="ES3690" s="60"/>
      <c r="ET3690" s="60"/>
      <c r="EU3690" s="60"/>
      <c r="EV3690" s="60"/>
      <c r="EW3690" s="60"/>
      <c r="EX3690" s="60"/>
      <c r="EY3690" s="60"/>
      <c r="EZ3690" s="60"/>
      <c r="FA3690" s="60"/>
      <c r="FB3690" s="60"/>
    </row>
    <row r="3691" spans="22:158" x14ac:dyDescent="0.25">
      <c r="V3691" s="1"/>
      <c r="W3691" s="33"/>
      <c r="X3691" s="33"/>
      <c r="AH3691" s="38">
        <v>100</v>
      </c>
      <c r="AI3691" s="38">
        <v>150</v>
      </c>
      <c r="AJ3691" s="38">
        <v>11600</v>
      </c>
      <c r="AK3691" s="38">
        <v>42</v>
      </c>
      <c r="AL3691" s="38">
        <v>4201158</v>
      </c>
      <c r="AM3691" s="61" t="s">
        <v>1816</v>
      </c>
      <c r="AN3691" s="61" t="s">
        <v>1695</v>
      </c>
      <c r="AO3691" s="61" t="s">
        <v>5076</v>
      </c>
      <c r="AP3691" s="61" t="s">
        <v>5037</v>
      </c>
      <c r="AQ3691" s="61" t="s">
        <v>1320</v>
      </c>
      <c r="AR3691" s="28">
        <v>477606</v>
      </c>
      <c r="AS3691" s="28">
        <v>0</v>
      </c>
      <c r="AT3691" s="28">
        <v>0</v>
      </c>
      <c r="AU3691" s="62"/>
      <c r="DV3691" s="31" t="s">
        <v>2662</v>
      </c>
      <c r="DW3691" s="31" t="s">
        <v>2672</v>
      </c>
      <c r="DX3691" s="63"/>
      <c r="DY3691" s="63"/>
      <c r="DZ3691" s="63"/>
      <c r="EA3691" s="167"/>
      <c r="EB3691" s="60"/>
      <c r="EC3691" s="60"/>
      <c r="ED3691" s="60"/>
      <c r="EE3691" s="60"/>
      <c r="EF3691" s="60"/>
      <c r="EG3691" s="60"/>
      <c r="EH3691" s="60"/>
      <c r="EI3691" s="60"/>
      <c r="EJ3691" s="60"/>
      <c r="EK3691" s="60"/>
      <c r="EL3691" s="60"/>
      <c r="EM3691" s="60"/>
      <c r="EN3691" s="60"/>
      <c r="EO3691" s="60"/>
      <c r="EP3691" s="60"/>
      <c r="EQ3691" s="60"/>
      <c r="ER3691" s="60"/>
      <c r="ES3691" s="60"/>
      <c r="ET3691" s="60"/>
      <c r="EU3691" s="60"/>
      <c r="EV3691" s="60"/>
      <c r="EW3691" s="60"/>
      <c r="EX3691" s="60"/>
      <c r="EY3691" s="60"/>
      <c r="EZ3691" s="60"/>
      <c r="FA3691" s="60"/>
      <c r="FB3691" s="60"/>
    </row>
    <row r="3692" spans="22:158" x14ac:dyDescent="0.25">
      <c r="W3692" s="33"/>
      <c r="X3692" s="33"/>
      <c r="AH3692" s="38">
        <v>100</v>
      </c>
      <c r="AI3692" s="38">
        <v>150</v>
      </c>
      <c r="AJ3692" s="38">
        <v>13450</v>
      </c>
      <c r="AK3692" s="38">
        <v>42</v>
      </c>
      <c r="AL3692" s="38">
        <v>4201158</v>
      </c>
      <c r="AM3692" s="61" t="s">
        <v>1816</v>
      </c>
      <c r="AN3692" s="61" t="s">
        <v>1695</v>
      </c>
      <c r="AO3692" s="61" t="s">
        <v>5112</v>
      </c>
      <c r="AP3692" s="61" t="s">
        <v>5037</v>
      </c>
      <c r="AQ3692" s="61" t="s">
        <v>1320</v>
      </c>
      <c r="AR3692" s="28">
        <v>141695.1</v>
      </c>
      <c r="AS3692" s="28">
        <v>0</v>
      </c>
      <c r="AT3692" s="28">
        <v>0</v>
      </c>
      <c r="AU3692" s="62"/>
      <c r="DV3692" s="31" t="s">
        <v>2662</v>
      </c>
      <c r="DW3692" s="31" t="s">
        <v>2672</v>
      </c>
      <c r="DX3692" s="63"/>
      <c r="DY3692" s="63"/>
      <c r="DZ3692" s="63"/>
      <c r="EA3692" s="167"/>
      <c r="EB3692" s="60"/>
      <c r="EC3692" s="60"/>
      <c r="ED3692" s="60"/>
      <c r="EE3692" s="60"/>
      <c r="EF3692" s="60"/>
      <c r="EG3692" s="60"/>
      <c r="EH3692" s="60"/>
      <c r="EI3692" s="60"/>
      <c r="EJ3692" s="60"/>
      <c r="EK3692" s="60"/>
      <c r="EL3692" s="60"/>
      <c r="EM3692" s="60"/>
      <c r="EN3692" s="60"/>
      <c r="EO3692" s="60"/>
      <c r="EP3692" s="60"/>
      <c r="EQ3692" s="60"/>
      <c r="ER3692" s="60"/>
      <c r="ES3692" s="60"/>
      <c r="ET3692" s="60"/>
      <c r="EU3692" s="60"/>
      <c r="EV3692" s="60"/>
      <c r="EW3692" s="60"/>
      <c r="EX3692" s="60"/>
      <c r="EY3692" s="60"/>
      <c r="EZ3692" s="60"/>
      <c r="FA3692" s="60"/>
      <c r="FB3692" s="60"/>
    </row>
    <row r="3693" spans="22:158" x14ac:dyDescent="0.25">
      <c r="W3693" s="33"/>
      <c r="X3693" s="33"/>
      <c r="AH3693" s="38">
        <v>100</v>
      </c>
      <c r="AI3693" s="38">
        <v>150</v>
      </c>
      <c r="AJ3693" s="38">
        <v>14750</v>
      </c>
      <c r="AK3693" s="38">
        <v>42</v>
      </c>
      <c r="AL3693" s="38">
        <v>4201158</v>
      </c>
      <c r="AM3693" s="61" t="s">
        <v>1816</v>
      </c>
      <c r="AN3693" s="61" t="s">
        <v>1695</v>
      </c>
      <c r="AO3693" s="61" t="s">
        <v>1583</v>
      </c>
      <c r="AP3693" s="61" t="s">
        <v>5037</v>
      </c>
      <c r="AQ3693" s="61" t="s">
        <v>1320</v>
      </c>
      <c r="AR3693" s="28">
        <v>1593595.1</v>
      </c>
      <c r="AS3693" s="28">
        <v>0</v>
      </c>
      <c r="AT3693" s="28">
        <v>0</v>
      </c>
      <c r="AU3693" s="62"/>
      <c r="DV3693" s="31" t="s">
        <v>2662</v>
      </c>
      <c r="DW3693" s="31" t="s">
        <v>2672</v>
      </c>
      <c r="DX3693" s="63"/>
      <c r="DY3693" s="63"/>
      <c r="DZ3693" s="63"/>
      <c r="EA3693" s="167"/>
      <c r="EB3693" s="60"/>
      <c r="EC3693" s="60"/>
      <c r="ED3693" s="60"/>
      <c r="EE3693" s="60"/>
      <c r="EF3693" s="60"/>
      <c r="EG3693" s="60"/>
      <c r="EH3693" s="60"/>
      <c r="EI3693" s="60"/>
      <c r="EJ3693" s="60"/>
      <c r="EK3693" s="60"/>
      <c r="EL3693" s="60"/>
      <c r="EM3693" s="60"/>
      <c r="EN3693" s="60"/>
      <c r="EO3693" s="60"/>
      <c r="EP3693" s="60"/>
      <c r="EQ3693" s="60"/>
      <c r="ER3693" s="60"/>
      <c r="ES3693" s="60"/>
      <c r="ET3693" s="60"/>
      <c r="EU3693" s="60"/>
      <c r="EV3693" s="60"/>
      <c r="EW3693" s="60"/>
      <c r="EX3693" s="60"/>
      <c r="EY3693" s="60"/>
      <c r="EZ3693" s="60"/>
      <c r="FA3693" s="60"/>
      <c r="FB3693" s="60"/>
    </row>
    <row r="3694" spans="22:158" x14ac:dyDescent="0.25">
      <c r="W3694" s="33"/>
      <c r="X3694" s="33"/>
      <c r="AH3694" s="38">
        <v>100</v>
      </c>
      <c r="AI3694" s="38">
        <v>150</v>
      </c>
      <c r="AJ3694" s="38">
        <v>15800</v>
      </c>
      <c r="AK3694" s="38">
        <v>42</v>
      </c>
      <c r="AL3694" s="38">
        <v>4201158</v>
      </c>
      <c r="AM3694" s="61" t="s">
        <v>1816</v>
      </c>
      <c r="AN3694" s="61" t="s">
        <v>1695</v>
      </c>
      <c r="AO3694" s="61" t="s">
        <v>1607</v>
      </c>
      <c r="AP3694" s="61" t="s">
        <v>5037</v>
      </c>
      <c r="AQ3694" s="61" t="s">
        <v>1320</v>
      </c>
      <c r="AR3694" s="28">
        <v>507394.6</v>
      </c>
      <c r="AS3694" s="28">
        <v>0</v>
      </c>
      <c r="AT3694" s="28">
        <v>0</v>
      </c>
      <c r="AU3694" s="62"/>
      <c r="DV3694" s="31" t="s">
        <v>2662</v>
      </c>
      <c r="DW3694" s="31" t="s">
        <v>2672</v>
      </c>
      <c r="DX3694" s="63"/>
      <c r="DY3694" s="63"/>
      <c r="DZ3694" s="63"/>
      <c r="EA3694" s="167"/>
      <c r="EB3694" s="60"/>
      <c r="EC3694" s="60"/>
      <c r="ED3694" s="60"/>
      <c r="EE3694" s="60"/>
      <c r="EF3694" s="60"/>
      <c r="EG3694" s="60"/>
      <c r="EH3694" s="60"/>
      <c r="EI3694" s="60"/>
      <c r="EJ3694" s="60"/>
      <c r="EK3694" s="60"/>
      <c r="EL3694" s="60"/>
      <c r="EM3694" s="60"/>
      <c r="EN3694" s="60"/>
      <c r="EO3694" s="60"/>
      <c r="EP3694" s="60"/>
      <c r="EQ3694" s="60"/>
      <c r="ER3694" s="60"/>
      <c r="ES3694" s="60"/>
      <c r="ET3694" s="60"/>
      <c r="EU3694" s="60"/>
      <c r="EV3694" s="60"/>
      <c r="EW3694" s="60"/>
      <c r="EX3694" s="60"/>
      <c r="EY3694" s="60"/>
      <c r="EZ3694" s="60"/>
      <c r="FA3694" s="60"/>
      <c r="FB3694" s="60"/>
    </row>
    <row r="3695" spans="22:158" x14ac:dyDescent="0.25">
      <c r="V3695" s="1"/>
      <c r="W3695" s="33"/>
      <c r="X3695" s="33"/>
      <c r="AH3695" s="38">
        <v>100</v>
      </c>
      <c r="AI3695" s="38">
        <v>155</v>
      </c>
      <c r="AJ3695" s="38">
        <v>12300</v>
      </c>
      <c r="AK3695" s="38">
        <v>42</v>
      </c>
      <c r="AL3695" s="38">
        <v>4201158</v>
      </c>
      <c r="AM3695" s="61" t="s">
        <v>1816</v>
      </c>
      <c r="AN3695" s="61" t="s">
        <v>1686</v>
      </c>
      <c r="AO3695" s="61" t="s">
        <v>5090</v>
      </c>
      <c r="AP3695" s="61" t="s">
        <v>5037</v>
      </c>
      <c r="AQ3695" s="61" t="s">
        <v>1320</v>
      </c>
      <c r="AR3695" s="28">
        <v>93.5</v>
      </c>
      <c r="AS3695" s="28">
        <v>0</v>
      </c>
      <c r="AT3695" s="28">
        <v>0</v>
      </c>
      <c r="AU3695" s="62"/>
      <c r="DV3695" s="31" t="s">
        <v>2662</v>
      </c>
      <c r="DW3695" s="31" t="s">
        <v>2673</v>
      </c>
      <c r="DX3695" s="63"/>
      <c r="DY3695" s="63"/>
      <c r="DZ3695" s="63"/>
      <c r="EA3695" s="167"/>
      <c r="EB3695" s="60"/>
      <c r="EC3695" s="60"/>
      <c r="ED3695" s="60"/>
      <c r="EE3695" s="60"/>
      <c r="EF3695" s="60"/>
      <c r="EG3695" s="60"/>
      <c r="EH3695" s="60"/>
      <c r="EI3695" s="60"/>
      <c r="EJ3695" s="60"/>
      <c r="EK3695" s="60"/>
      <c r="EL3695" s="60"/>
      <c r="EM3695" s="60"/>
      <c r="EN3695" s="60"/>
      <c r="EO3695" s="60"/>
      <c r="EP3695" s="60"/>
      <c r="EQ3695" s="60"/>
      <c r="ER3695" s="60"/>
      <c r="ES3695" s="60"/>
      <c r="ET3695" s="60"/>
      <c r="EU3695" s="60"/>
      <c r="EV3695" s="60"/>
      <c r="EW3695" s="60"/>
      <c r="EX3695" s="60"/>
      <c r="EY3695" s="60"/>
      <c r="EZ3695" s="60"/>
      <c r="FA3695" s="60"/>
      <c r="FB3695" s="60"/>
    </row>
    <row r="3696" spans="22:158" x14ac:dyDescent="0.25">
      <c r="W3696" s="33"/>
      <c r="X3696" s="33"/>
      <c r="AH3696" s="38">
        <v>100</v>
      </c>
      <c r="AI3696" s="38">
        <v>155</v>
      </c>
      <c r="AJ3696" s="38">
        <v>17800</v>
      </c>
      <c r="AK3696" s="38">
        <v>42</v>
      </c>
      <c r="AL3696" s="38">
        <v>4201158</v>
      </c>
      <c r="AM3696" s="61" t="s">
        <v>1816</v>
      </c>
      <c r="AN3696" s="61" t="s">
        <v>1686</v>
      </c>
      <c r="AO3696" s="61" t="s">
        <v>1651</v>
      </c>
      <c r="AP3696" s="61" t="s">
        <v>5037</v>
      </c>
      <c r="AQ3696" s="61" t="s">
        <v>1320</v>
      </c>
      <c r="AR3696" s="28">
        <v>415680</v>
      </c>
      <c r="AS3696" s="28">
        <v>0</v>
      </c>
      <c r="AT3696" s="28">
        <v>0</v>
      </c>
      <c r="AU3696" s="62"/>
      <c r="DV3696" s="31" t="s">
        <v>2662</v>
      </c>
      <c r="DW3696" s="31" t="s">
        <v>2673</v>
      </c>
      <c r="DX3696" s="63"/>
      <c r="DY3696" s="63"/>
      <c r="DZ3696" s="63"/>
      <c r="EA3696" s="167"/>
      <c r="EB3696" s="60"/>
      <c r="EC3696" s="60"/>
      <c r="ED3696" s="60"/>
      <c r="EE3696" s="60"/>
      <c r="EF3696" s="60"/>
      <c r="EG3696" s="60"/>
      <c r="EH3696" s="60"/>
      <c r="EI3696" s="60"/>
      <c r="EJ3696" s="60"/>
      <c r="EK3696" s="60"/>
      <c r="EL3696" s="60"/>
      <c r="EM3696" s="60"/>
      <c r="EN3696" s="60"/>
      <c r="EO3696" s="60"/>
      <c r="EP3696" s="60"/>
      <c r="EQ3696" s="60"/>
      <c r="ER3696" s="60"/>
      <c r="ES3696" s="60"/>
      <c r="ET3696" s="60"/>
      <c r="EU3696" s="60"/>
      <c r="EV3696" s="60"/>
      <c r="EW3696" s="60"/>
      <c r="EX3696" s="60"/>
      <c r="EY3696" s="60"/>
      <c r="EZ3696" s="60"/>
      <c r="FA3696" s="60"/>
      <c r="FB3696" s="60"/>
    </row>
    <row r="3697" spans="22:158" x14ac:dyDescent="0.25">
      <c r="V3697" s="1"/>
      <c r="W3697" s="33"/>
      <c r="X3697" s="33"/>
      <c r="AH3697" s="38">
        <v>100</v>
      </c>
      <c r="AI3697" s="38">
        <v>155</v>
      </c>
      <c r="AJ3697" s="38">
        <v>18200</v>
      </c>
      <c r="AK3697" s="38">
        <v>42</v>
      </c>
      <c r="AL3697" s="38">
        <v>4201158</v>
      </c>
      <c r="AM3697" s="61" t="s">
        <v>1816</v>
      </c>
      <c r="AN3697" s="61" t="s">
        <v>1686</v>
      </c>
      <c r="AO3697" s="61" t="s">
        <v>1660</v>
      </c>
      <c r="AP3697" s="61" t="s">
        <v>5037</v>
      </c>
      <c r="AQ3697" s="61" t="s">
        <v>1320</v>
      </c>
      <c r="AR3697" s="28">
        <v>550166.1</v>
      </c>
      <c r="AS3697" s="28">
        <v>0</v>
      </c>
      <c r="AT3697" s="28">
        <v>0</v>
      </c>
      <c r="AU3697" s="62"/>
      <c r="DV3697" s="31" t="s">
        <v>2662</v>
      </c>
      <c r="DW3697" s="31" t="s">
        <v>2673</v>
      </c>
      <c r="DX3697" s="63"/>
      <c r="DY3697" s="63"/>
      <c r="DZ3697" s="63"/>
      <c r="EA3697" s="167"/>
      <c r="EB3697" s="60"/>
      <c r="EC3697" s="60"/>
      <c r="ED3697" s="60"/>
      <c r="EE3697" s="60"/>
      <c r="EF3697" s="60"/>
      <c r="EG3697" s="60"/>
      <c r="EH3697" s="60"/>
      <c r="EI3697" s="60"/>
      <c r="EJ3697" s="60"/>
      <c r="EK3697" s="60"/>
      <c r="EL3697" s="60"/>
      <c r="EM3697" s="60"/>
      <c r="EN3697" s="60"/>
      <c r="EO3697" s="60"/>
      <c r="EP3697" s="60"/>
      <c r="EQ3697" s="60"/>
      <c r="ER3697" s="60"/>
      <c r="ES3697" s="60"/>
      <c r="ET3697" s="60"/>
      <c r="EU3697" s="60"/>
      <c r="EV3697" s="60"/>
      <c r="EW3697" s="60"/>
      <c r="EX3697" s="60"/>
      <c r="EY3697" s="60"/>
      <c r="EZ3697" s="60"/>
      <c r="FA3697" s="60"/>
      <c r="FB3697" s="60"/>
    </row>
    <row r="3698" spans="22:158" x14ac:dyDescent="0.25">
      <c r="W3698" s="33"/>
      <c r="X3698" s="33"/>
      <c r="AH3698" s="38">
        <v>100</v>
      </c>
      <c r="AI3698" s="38">
        <v>160</v>
      </c>
      <c r="AJ3698" s="38">
        <v>11700</v>
      </c>
      <c r="AK3698" s="38">
        <v>42</v>
      </c>
      <c r="AL3698" s="38">
        <v>4201158</v>
      </c>
      <c r="AM3698" s="61" t="s">
        <v>1816</v>
      </c>
      <c r="AN3698" s="61" t="s">
        <v>1694</v>
      </c>
      <c r="AO3698" s="61" t="s">
        <v>5077</v>
      </c>
      <c r="AP3698" s="61" t="s">
        <v>5037</v>
      </c>
      <c r="AQ3698" s="61" t="s">
        <v>1320</v>
      </c>
      <c r="AR3698" s="28">
        <v>91.1</v>
      </c>
      <c r="AS3698" s="28">
        <v>0</v>
      </c>
      <c r="AT3698" s="28">
        <v>0</v>
      </c>
      <c r="AU3698" s="62"/>
      <c r="DV3698" s="31" t="s">
        <v>2662</v>
      </c>
      <c r="DW3698" s="31" t="s">
        <v>2674</v>
      </c>
      <c r="DX3698" s="63"/>
      <c r="DY3698" s="63"/>
      <c r="DZ3698" s="63"/>
      <c r="EA3698" s="167"/>
      <c r="EB3698" s="60"/>
      <c r="EC3698" s="60"/>
      <c r="ED3698" s="60"/>
      <c r="EE3698" s="60"/>
      <c r="EF3698" s="60"/>
      <c r="EG3698" s="60"/>
      <c r="EH3698" s="60"/>
      <c r="EI3698" s="60"/>
      <c r="EJ3698" s="60"/>
      <c r="EK3698" s="60"/>
      <c r="EL3698" s="60"/>
      <c r="EM3698" s="60"/>
      <c r="EN3698" s="60"/>
      <c r="EO3698" s="60"/>
      <c r="EP3698" s="60"/>
      <c r="EQ3698" s="60"/>
      <c r="ER3698" s="60"/>
      <c r="ES3698" s="60"/>
      <c r="ET3698" s="60"/>
      <c r="EU3698" s="60"/>
      <c r="EV3698" s="60"/>
      <c r="EW3698" s="60"/>
      <c r="EX3698" s="60"/>
      <c r="EY3698" s="60"/>
      <c r="EZ3698" s="60"/>
      <c r="FA3698" s="60"/>
      <c r="FB3698" s="60"/>
    </row>
    <row r="3699" spans="22:158" x14ac:dyDescent="0.25">
      <c r="V3699" s="1"/>
      <c r="W3699" s="33"/>
      <c r="X3699" s="33"/>
      <c r="AH3699" s="38">
        <v>100</v>
      </c>
      <c r="AI3699" s="38">
        <v>105</v>
      </c>
      <c r="AJ3699" s="38">
        <v>10500</v>
      </c>
      <c r="AK3699" s="38">
        <v>42</v>
      </c>
      <c r="AL3699" s="38">
        <v>4201258</v>
      </c>
      <c r="AM3699" s="61" t="s">
        <v>1816</v>
      </c>
      <c r="AN3699" s="61" t="s">
        <v>1688</v>
      </c>
      <c r="AO3699" s="61" t="s">
        <v>5053</v>
      </c>
      <c r="AP3699" s="61" t="s">
        <v>5037</v>
      </c>
      <c r="AQ3699" s="61" t="s">
        <v>1738</v>
      </c>
      <c r="AR3699" s="28">
        <v>0</v>
      </c>
      <c r="AS3699" s="28">
        <v>59867</v>
      </c>
      <c r="AT3699" s="28">
        <v>84697</v>
      </c>
      <c r="AU3699" s="62"/>
      <c r="DV3699" s="31" t="s">
        <v>2675</v>
      </c>
      <c r="DW3699" s="31" t="s">
        <v>2676</v>
      </c>
      <c r="DX3699" s="63"/>
      <c r="DY3699" s="63"/>
      <c r="DZ3699" s="63"/>
      <c r="EA3699" s="167"/>
      <c r="EB3699" s="60"/>
      <c r="EC3699" s="60"/>
      <c r="ED3699" s="60"/>
      <c r="EE3699" s="60"/>
      <c r="EF3699" s="60"/>
      <c r="EG3699" s="60"/>
      <c r="EH3699" s="60"/>
      <c r="EI3699" s="60"/>
      <c r="EJ3699" s="60"/>
      <c r="EK3699" s="60"/>
      <c r="EL3699" s="60"/>
      <c r="EM3699" s="60"/>
      <c r="EN3699" s="60"/>
      <c r="EO3699" s="60"/>
      <c r="EP3699" s="60"/>
      <c r="EQ3699" s="60"/>
      <c r="ER3699" s="60"/>
      <c r="ES3699" s="60"/>
      <c r="ET3699" s="60"/>
      <c r="EU3699" s="60"/>
      <c r="EV3699" s="60"/>
      <c r="EW3699" s="60"/>
      <c r="EX3699" s="60"/>
      <c r="EY3699" s="60"/>
      <c r="EZ3699" s="60"/>
      <c r="FA3699" s="60"/>
      <c r="FB3699" s="60"/>
    </row>
    <row r="3700" spans="22:158" x14ac:dyDescent="0.25">
      <c r="W3700" s="33"/>
      <c r="X3700" s="33"/>
      <c r="AH3700" s="38">
        <v>100</v>
      </c>
      <c r="AI3700" s="38">
        <v>105</v>
      </c>
      <c r="AJ3700" s="38">
        <v>13100</v>
      </c>
      <c r="AK3700" s="38">
        <v>42</v>
      </c>
      <c r="AL3700" s="38">
        <v>4201258</v>
      </c>
      <c r="AM3700" s="61" t="s">
        <v>1816</v>
      </c>
      <c r="AN3700" s="61" t="s">
        <v>1688</v>
      </c>
      <c r="AO3700" s="61" t="s">
        <v>5104</v>
      </c>
      <c r="AP3700" s="61" t="s">
        <v>5037</v>
      </c>
      <c r="AQ3700" s="61" t="s">
        <v>1738</v>
      </c>
      <c r="AR3700" s="28">
        <v>0</v>
      </c>
      <c r="AS3700" s="28">
        <v>2062308</v>
      </c>
      <c r="AT3700" s="28">
        <v>1080769</v>
      </c>
      <c r="AU3700" s="62"/>
      <c r="DV3700" s="31" t="s">
        <v>2675</v>
      </c>
      <c r="DW3700" s="31" t="s">
        <v>2676</v>
      </c>
      <c r="DX3700" s="63"/>
      <c r="DY3700" s="63"/>
      <c r="DZ3700" s="63"/>
      <c r="EA3700" s="167"/>
      <c r="EB3700" s="60"/>
      <c r="EC3700" s="60"/>
      <c r="ED3700" s="60"/>
      <c r="EE3700" s="60"/>
      <c r="EF3700" s="60"/>
      <c r="EG3700" s="60"/>
      <c r="EH3700" s="60"/>
      <c r="EI3700" s="60"/>
      <c r="EJ3700" s="60"/>
      <c r="EK3700" s="60"/>
      <c r="EL3700" s="60"/>
      <c r="EM3700" s="60"/>
      <c r="EN3700" s="60"/>
      <c r="EO3700" s="60"/>
      <c r="EP3700" s="60"/>
      <c r="EQ3700" s="60"/>
      <c r="ER3700" s="60"/>
      <c r="ES3700" s="60"/>
      <c r="ET3700" s="60"/>
      <c r="EU3700" s="60"/>
      <c r="EV3700" s="60"/>
      <c r="EW3700" s="60"/>
      <c r="EX3700" s="60"/>
      <c r="EY3700" s="60"/>
      <c r="EZ3700" s="60"/>
      <c r="FA3700" s="60"/>
      <c r="FB3700" s="60"/>
    </row>
    <row r="3701" spans="22:158" x14ac:dyDescent="0.25">
      <c r="W3701" s="33"/>
      <c r="X3701" s="33"/>
      <c r="AH3701" s="38">
        <v>100</v>
      </c>
      <c r="AI3701" s="38">
        <v>105</v>
      </c>
      <c r="AJ3701" s="38">
        <v>13800</v>
      </c>
      <c r="AK3701" s="38">
        <v>42</v>
      </c>
      <c r="AL3701" s="38">
        <v>4201258</v>
      </c>
      <c r="AM3701" s="61" t="s">
        <v>1816</v>
      </c>
      <c r="AN3701" s="61" t="s">
        <v>1688</v>
      </c>
      <c r="AO3701" s="61" t="s">
        <v>5120</v>
      </c>
      <c r="AP3701" s="61" t="s">
        <v>5037</v>
      </c>
      <c r="AQ3701" s="61" t="s">
        <v>1738</v>
      </c>
      <c r="AR3701" s="28">
        <v>0</v>
      </c>
      <c r="AS3701" s="28">
        <v>186</v>
      </c>
      <c r="AT3701" s="28">
        <v>1384</v>
      </c>
      <c r="AU3701" s="62"/>
      <c r="DV3701" s="31" t="s">
        <v>2675</v>
      </c>
      <c r="DW3701" s="31" t="s">
        <v>2676</v>
      </c>
      <c r="DX3701" s="63"/>
      <c r="DY3701" s="63"/>
      <c r="DZ3701" s="63"/>
      <c r="EA3701" s="167"/>
      <c r="EB3701" s="60"/>
      <c r="EC3701" s="60"/>
      <c r="ED3701" s="60"/>
      <c r="EE3701" s="60"/>
      <c r="EF3701" s="60"/>
      <c r="EG3701" s="60"/>
      <c r="EH3701" s="60"/>
      <c r="EI3701" s="60"/>
      <c r="EJ3701" s="60"/>
      <c r="EK3701" s="60"/>
      <c r="EL3701" s="60"/>
      <c r="EM3701" s="60"/>
      <c r="EN3701" s="60"/>
      <c r="EO3701" s="60"/>
      <c r="EP3701" s="60"/>
      <c r="EQ3701" s="60"/>
      <c r="ER3701" s="60"/>
      <c r="ES3701" s="60"/>
      <c r="ET3701" s="60"/>
      <c r="EU3701" s="60"/>
      <c r="EV3701" s="60"/>
      <c r="EW3701" s="60"/>
      <c r="EX3701" s="60"/>
      <c r="EY3701" s="60"/>
      <c r="EZ3701" s="60"/>
      <c r="FA3701" s="60"/>
      <c r="FB3701" s="60"/>
    </row>
    <row r="3702" spans="22:158" x14ac:dyDescent="0.25">
      <c r="W3702" s="33"/>
      <c r="X3702" s="33"/>
      <c r="AH3702" s="38">
        <v>100</v>
      </c>
      <c r="AI3702" s="38">
        <v>105</v>
      </c>
      <c r="AJ3702" s="38">
        <v>14000</v>
      </c>
      <c r="AK3702" s="38">
        <v>42</v>
      </c>
      <c r="AL3702" s="38">
        <v>4201258</v>
      </c>
      <c r="AM3702" s="61" t="s">
        <v>1816</v>
      </c>
      <c r="AN3702" s="61" t="s">
        <v>1688</v>
      </c>
      <c r="AO3702" s="61" t="s">
        <v>5124</v>
      </c>
      <c r="AP3702" s="61" t="s">
        <v>5037</v>
      </c>
      <c r="AQ3702" s="61" t="s">
        <v>1738</v>
      </c>
      <c r="AR3702" s="28">
        <v>0</v>
      </c>
      <c r="AS3702" s="28">
        <v>77</v>
      </c>
      <c r="AT3702" s="28">
        <v>56992</v>
      </c>
      <c r="AU3702" s="62"/>
      <c r="DV3702" s="31" t="s">
        <v>2675</v>
      </c>
      <c r="DW3702" s="31" t="s">
        <v>2676</v>
      </c>
      <c r="DX3702" s="63"/>
      <c r="DY3702" s="63"/>
      <c r="DZ3702" s="63"/>
      <c r="EA3702" s="167"/>
      <c r="EB3702" s="60"/>
      <c r="EC3702" s="60"/>
      <c r="ED3702" s="60"/>
      <c r="EE3702" s="60"/>
      <c r="EF3702" s="60"/>
      <c r="EG3702" s="60"/>
      <c r="EH3702" s="60"/>
      <c r="EI3702" s="60"/>
      <c r="EJ3702" s="60"/>
      <c r="EK3702" s="60"/>
      <c r="EL3702" s="60"/>
      <c r="EM3702" s="60"/>
      <c r="EN3702" s="60"/>
      <c r="EO3702" s="60"/>
      <c r="EP3702" s="60"/>
      <c r="EQ3702" s="60"/>
      <c r="ER3702" s="60"/>
      <c r="ES3702" s="60"/>
      <c r="ET3702" s="60"/>
      <c r="EU3702" s="60"/>
      <c r="EV3702" s="60"/>
      <c r="EW3702" s="60"/>
      <c r="EX3702" s="60"/>
      <c r="EY3702" s="60"/>
      <c r="EZ3702" s="60"/>
      <c r="FA3702" s="60"/>
      <c r="FB3702" s="60"/>
    </row>
    <row r="3703" spans="22:158" x14ac:dyDescent="0.25">
      <c r="W3703" s="33"/>
      <c r="X3703" s="33"/>
      <c r="AH3703" s="38">
        <v>100</v>
      </c>
      <c r="AI3703" s="38">
        <v>105</v>
      </c>
      <c r="AJ3703" s="38">
        <v>16350</v>
      </c>
      <c r="AK3703" s="38">
        <v>42</v>
      </c>
      <c r="AL3703" s="38">
        <v>4201258</v>
      </c>
      <c r="AM3703" s="61" t="s">
        <v>1816</v>
      </c>
      <c r="AN3703" s="61" t="s">
        <v>1688</v>
      </c>
      <c r="AO3703" s="61" t="s">
        <v>1618</v>
      </c>
      <c r="AP3703" s="61" t="s">
        <v>5037</v>
      </c>
      <c r="AQ3703" s="61" t="s">
        <v>1738</v>
      </c>
      <c r="AR3703" s="28">
        <v>0</v>
      </c>
      <c r="AS3703" s="28">
        <v>62621</v>
      </c>
      <c r="AT3703" s="28">
        <v>0</v>
      </c>
      <c r="AU3703" s="62"/>
      <c r="DV3703" s="31" t="s">
        <v>2675</v>
      </c>
      <c r="DW3703" s="31" t="s">
        <v>2676</v>
      </c>
      <c r="DX3703" s="63"/>
      <c r="DY3703" s="63"/>
      <c r="DZ3703" s="63"/>
      <c r="EA3703" s="167"/>
      <c r="EB3703" s="60"/>
      <c r="EC3703" s="60"/>
      <c r="ED3703" s="60"/>
      <c r="EE3703" s="60"/>
      <c r="EF3703" s="60"/>
      <c r="EG3703" s="60"/>
      <c r="EH3703" s="60"/>
      <c r="EI3703" s="60"/>
      <c r="EJ3703" s="60"/>
      <c r="EK3703" s="60"/>
      <c r="EL3703" s="60"/>
      <c r="EM3703" s="60"/>
      <c r="EN3703" s="60"/>
      <c r="EO3703" s="60"/>
      <c r="EP3703" s="60"/>
      <c r="EQ3703" s="60"/>
      <c r="ER3703" s="60"/>
      <c r="ES3703" s="60"/>
      <c r="ET3703" s="60"/>
      <c r="EU3703" s="60"/>
      <c r="EV3703" s="60"/>
      <c r="EW3703" s="60"/>
      <c r="EX3703" s="60"/>
      <c r="EY3703" s="60"/>
      <c r="EZ3703" s="60"/>
      <c r="FA3703" s="60"/>
      <c r="FB3703" s="60"/>
    </row>
    <row r="3704" spans="22:158" x14ac:dyDescent="0.25">
      <c r="W3704" s="33"/>
      <c r="X3704" s="33"/>
      <c r="AH3704" s="38">
        <v>100</v>
      </c>
      <c r="AI3704" s="38">
        <v>105</v>
      </c>
      <c r="AJ3704" s="38">
        <v>16370</v>
      </c>
      <c r="AK3704" s="38">
        <v>42</v>
      </c>
      <c r="AL3704" s="38">
        <v>4201258</v>
      </c>
      <c r="AM3704" s="61" t="s">
        <v>1816</v>
      </c>
      <c r="AN3704" s="61" t="s">
        <v>1688</v>
      </c>
      <c r="AO3704" s="61" t="s">
        <v>1619</v>
      </c>
      <c r="AP3704" s="61" t="s">
        <v>5037</v>
      </c>
      <c r="AQ3704" s="61" t="s">
        <v>1738</v>
      </c>
      <c r="AR3704" s="28">
        <v>0</v>
      </c>
      <c r="AS3704" s="28">
        <v>9</v>
      </c>
      <c r="AT3704" s="28">
        <v>108</v>
      </c>
      <c r="AU3704" s="62"/>
      <c r="DV3704" s="31" t="s">
        <v>2675</v>
      </c>
      <c r="DW3704" s="31" t="s">
        <v>2676</v>
      </c>
      <c r="DX3704" s="63"/>
      <c r="DY3704" s="63"/>
      <c r="DZ3704" s="63"/>
      <c r="EA3704" s="167"/>
      <c r="EB3704" s="60"/>
      <c r="EC3704" s="60"/>
      <c r="ED3704" s="60"/>
      <c r="EE3704" s="60"/>
      <c r="EF3704" s="60"/>
      <c r="EG3704" s="60"/>
      <c r="EH3704" s="60"/>
      <c r="EI3704" s="60"/>
      <c r="EJ3704" s="60"/>
      <c r="EK3704" s="60"/>
      <c r="EL3704" s="60"/>
      <c r="EM3704" s="60"/>
      <c r="EN3704" s="60"/>
      <c r="EO3704" s="60"/>
      <c r="EP3704" s="60"/>
      <c r="EQ3704" s="60"/>
      <c r="ER3704" s="60"/>
      <c r="ES3704" s="60"/>
      <c r="ET3704" s="60"/>
      <c r="EU3704" s="60"/>
      <c r="EV3704" s="60"/>
      <c r="EW3704" s="60"/>
      <c r="EX3704" s="60"/>
      <c r="EY3704" s="60"/>
      <c r="EZ3704" s="60"/>
      <c r="FA3704" s="60"/>
      <c r="FB3704" s="60"/>
    </row>
    <row r="3705" spans="22:158" x14ac:dyDescent="0.25">
      <c r="V3705" s="1"/>
      <c r="W3705" s="33"/>
      <c r="X3705" s="33"/>
      <c r="AH3705" s="38">
        <v>100</v>
      </c>
      <c r="AI3705" s="38">
        <v>105</v>
      </c>
      <c r="AJ3705" s="38">
        <v>18400</v>
      </c>
      <c r="AK3705" s="38">
        <v>42</v>
      </c>
      <c r="AL3705" s="38">
        <v>4201258</v>
      </c>
      <c r="AM3705" s="61" t="s">
        <v>1816</v>
      </c>
      <c r="AN3705" s="61" t="s">
        <v>1688</v>
      </c>
      <c r="AO3705" s="61" t="s">
        <v>1664</v>
      </c>
      <c r="AP3705" s="61" t="s">
        <v>5037</v>
      </c>
      <c r="AQ3705" s="61" t="s">
        <v>1738</v>
      </c>
      <c r="AR3705" s="28">
        <v>0</v>
      </c>
      <c r="AS3705" s="28">
        <v>2991</v>
      </c>
      <c r="AT3705" s="28">
        <v>21</v>
      </c>
      <c r="AU3705" s="62"/>
      <c r="DV3705" s="31" t="s">
        <v>2675</v>
      </c>
      <c r="DW3705" s="31" t="s">
        <v>2676</v>
      </c>
      <c r="DX3705" s="63"/>
      <c r="DY3705" s="63"/>
      <c r="DZ3705" s="63"/>
      <c r="EA3705" s="167"/>
      <c r="EB3705" s="60"/>
      <c r="EC3705" s="60"/>
      <c r="ED3705" s="60"/>
      <c r="EE3705" s="60"/>
      <c r="EF3705" s="60"/>
      <c r="EG3705" s="60"/>
      <c r="EH3705" s="60"/>
      <c r="EI3705" s="60"/>
      <c r="EJ3705" s="60"/>
      <c r="EK3705" s="60"/>
      <c r="EL3705" s="60"/>
      <c r="EM3705" s="60"/>
      <c r="EN3705" s="60"/>
      <c r="EO3705" s="60"/>
      <c r="EP3705" s="60"/>
      <c r="EQ3705" s="60"/>
      <c r="ER3705" s="60"/>
      <c r="ES3705" s="60"/>
      <c r="ET3705" s="60"/>
      <c r="EU3705" s="60"/>
      <c r="EV3705" s="60"/>
      <c r="EW3705" s="60"/>
      <c r="EX3705" s="60"/>
      <c r="EY3705" s="60"/>
      <c r="EZ3705" s="60"/>
      <c r="FA3705" s="60"/>
      <c r="FB3705" s="60"/>
    </row>
    <row r="3706" spans="22:158" x14ac:dyDescent="0.25">
      <c r="V3706" s="1"/>
      <c r="W3706" s="33"/>
      <c r="X3706" s="33"/>
      <c r="AH3706" s="38">
        <v>100</v>
      </c>
      <c r="AI3706" s="38">
        <v>105</v>
      </c>
      <c r="AJ3706" s="38">
        <v>18550</v>
      </c>
      <c r="AK3706" s="38">
        <v>42</v>
      </c>
      <c r="AL3706" s="38">
        <v>4201258</v>
      </c>
      <c r="AM3706" s="61" t="s">
        <v>1816</v>
      </c>
      <c r="AN3706" s="61" t="s">
        <v>1688</v>
      </c>
      <c r="AO3706" s="61" t="s">
        <v>1667</v>
      </c>
      <c r="AP3706" s="61" t="s">
        <v>5037</v>
      </c>
      <c r="AQ3706" s="61" t="s">
        <v>1738</v>
      </c>
      <c r="AR3706" s="28">
        <v>0</v>
      </c>
      <c r="AS3706" s="28">
        <v>133712</v>
      </c>
      <c r="AT3706" s="28">
        <v>224064</v>
      </c>
      <c r="AU3706" s="62"/>
      <c r="DV3706" s="31" t="s">
        <v>2675</v>
      </c>
      <c r="DW3706" s="31" t="s">
        <v>2676</v>
      </c>
      <c r="DX3706" s="63"/>
      <c r="DY3706" s="63"/>
      <c r="DZ3706" s="63"/>
      <c r="EA3706" s="167"/>
      <c r="EB3706" s="60"/>
      <c r="EC3706" s="60"/>
      <c r="ED3706" s="60"/>
      <c r="EE3706" s="60"/>
      <c r="EF3706" s="60"/>
      <c r="EG3706" s="60"/>
      <c r="EH3706" s="60"/>
      <c r="EI3706" s="60"/>
      <c r="EJ3706" s="60"/>
      <c r="EK3706" s="60"/>
      <c r="EL3706" s="60"/>
      <c r="EM3706" s="60"/>
      <c r="EN3706" s="60"/>
      <c r="EO3706" s="60"/>
      <c r="EP3706" s="60"/>
      <c r="EQ3706" s="60"/>
      <c r="ER3706" s="60"/>
      <c r="ES3706" s="60"/>
      <c r="ET3706" s="60"/>
      <c r="EU3706" s="60"/>
      <c r="EV3706" s="60"/>
      <c r="EW3706" s="60"/>
      <c r="EX3706" s="60"/>
      <c r="EY3706" s="60"/>
      <c r="EZ3706" s="60"/>
      <c r="FA3706" s="60"/>
      <c r="FB3706" s="60"/>
    </row>
    <row r="3707" spans="22:158" x14ac:dyDescent="0.25">
      <c r="W3707" s="33"/>
      <c r="X3707" s="33"/>
      <c r="AH3707" s="38">
        <v>100</v>
      </c>
      <c r="AI3707" s="38">
        <v>110</v>
      </c>
      <c r="AJ3707" s="38">
        <v>11720</v>
      </c>
      <c r="AK3707" s="38">
        <v>42</v>
      </c>
      <c r="AL3707" s="38">
        <v>4201258</v>
      </c>
      <c r="AM3707" s="61" t="s">
        <v>1816</v>
      </c>
      <c r="AN3707" s="61" t="s">
        <v>1696</v>
      </c>
      <c r="AO3707" s="61" t="s">
        <v>5078</v>
      </c>
      <c r="AP3707" s="61" t="s">
        <v>5037</v>
      </c>
      <c r="AQ3707" s="61" t="s">
        <v>1738</v>
      </c>
      <c r="AR3707" s="28">
        <v>0</v>
      </c>
      <c r="AS3707" s="28">
        <v>438</v>
      </c>
      <c r="AT3707" s="28">
        <v>0</v>
      </c>
      <c r="AU3707" s="62"/>
      <c r="DV3707" s="31" t="s">
        <v>2675</v>
      </c>
      <c r="DW3707" s="31" t="s">
        <v>2677</v>
      </c>
      <c r="DX3707" s="63"/>
      <c r="DY3707" s="63"/>
      <c r="DZ3707" s="63"/>
      <c r="EA3707" s="167"/>
      <c r="EB3707" s="60"/>
      <c r="EC3707" s="60"/>
      <c r="ED3707" s="60"/>
      <c r="EE3707" s="60"/>
      <c r="EF3707" s="60"/>
      <c r="EG3707" s="60"/>
      <c r="EH3707" s="60"/>
      <c r="EI3707" s="60"/>
      <c r="EJ3707" s="60"/>
      <c r="EK3707" s="60"/>
      <c r="EL3707" s="60"/>
      <c r="EM3707" s="60"/>
      <c r="EN3707" s="60"/>
      <c r="EO3707" s="60"/>
      <c r="EP3707" s="60"/>
      <c r="EQ3707" s="60"/>
      <c r="ER3707" s="60"/>
      <c r="ES3707" s="60"/>
      <c r="ET3707" s="60"/>
      <c r="EU3707" s="60"/>
      <c r="EV3707" s="60"/>
      <c r="EW3707" s="60"/>
      <c r="EX3707" s="60"/>
      <c r="EY3707" s="60"/>
      <c r="EZ3707" s="60"/>
      <c r="FA3707" s="60"/>
      <c r="FB3707" s="60"/>
    </row>
    <row r="3708" spans="22:158" x14ac:dyDescent="0.25">
      <c r="W3708" s="33"/>
      <c r="X3708" s="33"/>
      <c r="AH3708" s="38">
        <v>100</v>
      </c>
      <c r="AI3708" s="38">
        <v>110</v>
      </c>
      <c r="AJ3708" s="38">
        <v>12700</v>
      </c>
      <c r="AK3708" s="38">
        <v>42</v>
      </c>
      <c r="AL3708" s="38">
        <v>4201258</v>
      </c>
      <c r="AM3708" s="61" t="s">
        <v>1816</v>
      </c>
      <c r="AN3708" s="61" t="s">
        <v>1696</v>
      </c>
      <c r="AO3708" s="61" t="s">
        <v>5096</v>
      </c>
      <c r="AP3708" s="61" t="s">
        <v>5037</v>
      </c>
      <c r="AQ3708" s="61" t="s">
        <v>1738</v>
      </c>
      <c r="AR3708" s="28">
        <v>0</v>
      </c>
      <c r="AS3708" s="28">
        <v>0</v>
      </c>
      <c r="AT3708" s="28">
        <v>70</v>
      </c>
      <c r="AU3708" s="62"/>
      <c r="DV3708" s="31" t="s">
        <v>2675</v>
      </c>
      <c r="DW3708" s="31" t="s">
        <v>2677</v>
      </c>
      <c r="DX3708" s="63"/>
      <c r="DY3708" s="63"/>
      <c r="DZ3708" s="63"/>
      <c r="EA3708" s="167"/>
      <c r="EB3708" s="60"/>
      <c r="EC3708" s="60"/>
      <c r="ED3708" s="60"/>
      <c r="EE3708" s="60"/>
      <c r="EF3708" s="60"/>
      <c r="EG3708" s="60"/>
      <c r="EH3708" s="60"/>
      <c r="EI3708" s="60"/>
      <c r="EJ3708" s="60"/>
      <c r="EK3708" s="60"/>
      <c r="EL3708" s="60"/>
      <c r="EM3708" s="60"/>
      <c r="EN3708" s="60"/>
      <c r="EO3708" s="60"/>
      <c r="EP3708" s="60"/>
      <c r="EQ3708" s="60"/>
      <c r="ER3708" s="60"/>
      <c r="ES3708" s="60"/>
      <c r="ET3708" s="60"/>
      <c r="EU3708" s="60"/>
      <c r="EV3708" s="60"/>
      <c r="EW3708" s="60"/>
      <c r="EX3708" s="60"/>
      <c r="EY3708" s="60"/>
      <c r="EZ3708" s="60"/>
      <c r="FA3708" s="60"/>
      <c r="FB3708" s="60"/>
    </row>
    <row r="3709" spans="22:158" x14ac:dyDescent="0.25">
      <c r="W3709" s="33"/>
      <c r="X3709" s="33"/>
      <c r="AH3709" s="38">
        <v>100</v>
      </c>
      <c r="AI3709" s="38">
        <v>110</v>
      </c>
      <c r="AJ3709" s="38">
        <v>13050</v>
      </c>
      <c r="AK3709" s="38">
        <v>42</v>
      </c>
      <c r="AL3709" s="38">
        <v>4201258</v>
      </c>
      <c r="AM3709" s="61" t="s">
        <v>1816</v>
      </c>
      <c r="AN3709" s="61" t="s">
        <v>1696</v>
      </c>
      <c r="AO3709" s="61" t="s">
        <v>5103</v>
      </c>
      <c r="AP3709" s="61" t="s">
        <v>5037</v>
      </c>
      <c r="AQ3709" s="61" t="s">
        <v>1738</v>
      </c>
      <c r="AR3709" s="28">
        <v>0</v>
      </c>
      <c r="AS3709" s="28">
        <v>16</v>
      </c>
      <c r="AT3709" s="28">
        <v>0</v>
      </c>
      <c r="AU3709" s="62"/>
      <c r="DV3709" s="31" t="s">
        <v>2675</v>
      </c>
      <c r="DW3709" s="31" t="s">
        <v>2677</v>
      </c>
      <c r="DX3709" s="63"/>
      <c r="DY3709" s="63"/>
      <c r="DZ3709" s="63"/>
      <c r="EA3709" s="167"/>
      <c r="EB3709" s="60"/>
      <c r="EC3709" s="60"/>
      <c r="ED3709" s="60"/>
      <c r="EE3709" s="60"/>
      <c r="EF3709" s="60"/>
      <c r="EG3709" s="60"/>
      <c r="EH3709" s="60"/>
      <c r="EI3709" s="60"/>
      <c r="EJ3709" s="60"/>
      <c r="EK3709" s="60"/>
      <c r="EL3709" s="60"/>
      <c r="EM3709" s="60"/>
      <c r="EN3709" s="60"/>
      <c r="EO3709" s="60"/>
      <c r="EP3709" s="60"/>
      <c r="EQ3709" s="60"/>
      <c r="ER3709" s="60"/>
      <c r="ES3709" s="60"/>
      <c r="ET3709" s="60"/>
      <c r="EU3709" s="60"/>
      <c r="EV3709" s="60"/>
      <c r="EW3709" s="60"/>
      <c r="EX3709" s="60"/>
      <c r="EY3709" s="60"/>
      <c r="EZ3709" s="60"/>
      <c r="FA3709" s="60"/>
      <c r="FB3709" s="60"/>
    </row>
    <row r="3710" spans="22:158" x14ac:dyDescent="0.25">
      <c r="W3710" s="33"/>
      <c r="X3710" s="33"/>
      <c r="AH3710" s="38">
        <v>100</v>
      </c>
      <c r="AI3710" s="38">
        <v>110</v>
      </c>
      <c r="AJ3710" s="38">
        <v>13400</v>
      </c>
      <c r="AK3710" s="38">
        <v>42</v>
      </c>
      <c r="AL3710" s="38">
        <v>4201258</v>
      </c>
      <c r="AM3710" s="61" t="s">
        <v>1816</v>
      </c>
      <c r="AN3710" s="61" t="s">
        <v>1696</v>
      </c>
      <c r="AO3710" s="61" t="s">
        <v>5111</v>
      </c>
      <c r="AP3710" s="61" t="s">
        <v>5037</v>
      </c>
      <c r="AQ3710" s="61" t="s">
        <v>1738</v>
      </c>
      <c r="AR3710" s="28">
        <v>0</v>
      </c>
      <c r="AS3710" s="28">
        <v>3346</v>
      </c>
      <c r="AT3710" s="28">
        <v>2522</v>
      </c>
      <c r="AU3710" s="62"/>
      <c r="DV3710" s="31" t="s">
        <v>2675</v>
      </c>
      <c r="DW3710" s="31" t="s">
        <v>2677</v>
      </c>
      <c r="DX3710" s="63"/>
      <c r="DY3710" s="63"/>
      <c r="DZ3710" s="63"/>
      <c r="EA3710" s="167"/>
      <c r="EB3710" s="60"/>
      <c r="EC3710" s="60"/>
      <c r="ED3710" s="60"/>
      <c r="EE3710" s="60"/>
      <c r="EF3710" s="60"/>
      <c r="EG3710" s="60"/>
      <c r="EH3710" s="60"/>
      <c r="EI3710" s="60"/>
      <c r="EJ3710" s="60"/>
      <c r="EK3710" s="60"/>
      <c r="EL3710" s="60"/>
      <c r="EM3710" s="60"/>
      <c r="EN3710" s="60"/>
      <c r="EO3710" s="60"/>
      <c r="EP3710" s="60"/>
      <c r="EQ3710" s="60"/>
      <c r="ER3710" s="60"/>
      <c r="ES3710" s="60"/>
      <c r="ET3710" s="60"/>
      <c r="EU3710" s="60"/>
      <c r="EV3710" s="60"/>
      <c r="EW3710" s="60"/>
      <c r="EX3710" s="60"/>
      <c r="EY3710" s="60"/>
      <c r="EZ3710" s="60"/>
      <c r="FA3710" s="60"/>
      <c r="FB3710" s="60"/>
    </row>
    <row r="3711" spans="22:158" x14ac:dyDescent="0.25">
      <c r="W3711" s="33"/>
      <c r="X3711" s="33"/>
      <c r="AH3711" s="38">
        <v>100</v>
      </c>
      <c r="AI3711" s="38">
        <v>110</v>
      </c>
      <c r="AJ3711" s="38">
        <v>14650</v>
      </c>
      <c r="AK3711" s="38">
        <v>42</v>
      </c>
      <c r="AL3711" s="38">
        <v>4201258</v>
      </c>
      <c r="AM3711" s="61" t="s">
        <v>1816</v>
      </c>
      <c r="AN3711" s="61" t="s">
        <v>1696</v>
      </c>
      <c r="AO3711" s="61" t="s">
        <v>1581</v>
      </c>
      <c r="AP3711" s="61" t="s">
        <v>5037</v>
      </c>
      <c r="AQ3711" s="61" t="s">
        <v>1738</v>
      </c>
      <c r="AR3711" s="28">
        <v>0</v>
      </c>
      <c r="AS3711" s="28">
        <v>50</v>
      </c>
      <c r="AT3711" s="28">
        <v>0</v>
      </c>
      <c r="AU3711" s="62"/>
      <c r="DV3711" s="31" t="s">
        <v>2675</v>
      </c>
      <c r="DW3711" s="31" t="s">
        <v>2677</v>
      </c>
      <c r="DX3711" s="63"/>
      <c r="DY3711" s="63"/>
      <c r="DZ3711" s="63"/>
      <c r="EA3711" s="167"/>
      <c r="EB3711" s="60"/>
      <c r="EC3711" s="60"/>
      <c r="ED3711" s="60"/>
      <c r="EE3711" s="60"/>
      <c r="EF3711" s="60"/>
      <c r="EG3711" s="60"/>
      <c r="EH3711" s="60"/>
      <c r="EI3711" s="60"/>
      <c r="EJ3711" s="60"/>
      <c r="EK3711" s="60"/>
      <c r="EL3711" s="60"/>
      <c r="EM3711" s="60"/>
      <c r="EN3711" s="60"/>
      <c r="EO3711" s="60"/>
      <c r="EP3711" s="60"/>
      <c r="EQ3711" s="60"/>
      <c r="ER3711" s="60"/>
      <c r="ES3711" s="60"/>
      <c r="ET3711" s="60"/>
      <c r="EU3711" s="60"/>
      <c r="EV3711" s="60"/>
      <c r="EW3711" s="60"/>
      <c r="EX3711" s="60"/>
      <c r="EY3711" s="60"/>
      <c r="EZ3711" s="60"/>
      <c r="FA3711" s="60"/>
      <c r="FB3711" s="60"/>
    </row>
    <row r="3712" spans="22:158" x14ac:dyDescent="0.25">
      <c r="W3712" s="33"/>
      <c r="X3712" s="33"/>
      <c r="AH3712" s="38">
        <v>100</v>
      </c>
      <c r="AI3712" s="38">
        <v>110</v>
      </c>
      <c r="AJ3712" s="38">
        <v>15650</v>
      </c>
      <c r="AK3712" s="38">
        <v>42</v>
      </c>
      <c r="AL3712" s="38">
        <v>4201258</v>
      </c>
      <c r="AM3712" s="61" t="s">
        <v>1816</v>
      </c>
      <c r="AN3712" s="61" t="s">
        <v>1696</v>
      </c>
      <c r="AO3712" s="61" t="s">
        <v>1604</v>
      </c>
      <c r="AP3712" s="61" t="s">
        <v>5037</v>
      </c>
      <c r="AQ3712" s="61" t="s">
        <v>1738</v>
      </c>
      <c r="AR3712" s="28">
        <v>0</v>
      </c>
      <c r="AS3712" s="28">
        <v>0</v>
      </c>
      <c r="AT3712" s="28">
        <v>0</v>
      </c>
      <c r="AU3712" s="62"/>
      <c r="DV3712" s="31" t="s">
        <v>2675</v>
      </c>
      <c r="DW3712" s="31" t="s">
        <v>2677</v>
      </c>
      <c r="DX3712" s="63"/>
      <c r="DY3712" s="63"/>
      <c r="DZ3712" s="63"/>
      <c r="EA3712" s="167"/>
      <c r="EB3712" s="60"/>
      <c r="EC3712" s="60"/>
      <c r="ED3712" s="60"/>
      <c r="EE3712" s="60"/>
      <c r="EF3712" s="60"/>
      <c r="EG3712" s="60"/>
      <c r="EH3712" s="60"/>
      <c r="EI3712" s="60"/>
      <c r="EJ3712" s="60"/>
      <c r="EK3712" s="60"/>
      <c r="EL3712" s="60"/>
      <c r="EM3712" s="60"/>
      <c r="EN3712" s="60"/>
      <c r="EO3712" s="60"/>
      <c r="EP3712" s="60"/>
      <c r="EQ3712" s="60"/>
      <c r="ER3712" s="60"/>
      <c r="ES3712" s="60"/>
      <c r="ET3712" s="60"/>
      <c r="EU3712" s="60"/>
      <c r="EV3712" s="60"/>
      <c r="EW3712" s="60"/>
      <c r="EX3712" s="60"/>
      <c r="EY3712" s="60"/>
      <c r="EZ3712" s="60"/>
      <c r="FA3712" s="60"/>
      <c r="FB3712" s="60"/>
    </row>
    <row r="3713" spans="22:158" x14ac:dyDescent="0.25">
      <c r="V3713" s="1"/>
      <c r="W3713" s="33"/>
      <c r="X3713" s="33"/>
      <c r="AH3713" s="38">
        <v>100</v>
      </c>
      <c r="AI3713" s="38">
        <v>110</v>
      </c>
      <c r="AJ3713" s="38">
        <v>16400</v>
      </c>
      <c r="AK3713" s="38">
        <v>42</v>
      </c>
      <c r="AL3713" s="38">
        <v>4201258</v>
      </c>
      <c r="AM3713" s="61" t="s">
        <v>1816</v>
      </c>
      <c r="AN3713" s="61" t="s">
        <v>1696</v>
      </c>
      <c r="AO3713" s="61" t="s">
        <v>1620</v>
      </c>
      <c r="AP3713" s="61" t="s">
        <v>5037</v>
      </c>
      <c r="AQ3713" s="61" t="s">
        <v>1738</v>
      </c>
      <c r="AR3713" s="28">
        <v>0</v>
      </c>
      <c r="AS3713" s="28">
        <v>615</v>
      </c>
      <c r="AT3713" s="28">
        <v>156</v>
      </c>
      <c r="AU3713" s="62"/>
      <c r="DV3713" s="31" t="s">
        <v>2675</v>
      </c>
      <c r="DW3713" s="31" t="s">
        <v>2677</v>
      </c>
      <c r="DX3713" s="63"/>
      <c r="DY3713" s="63"/>
      <c r="DZ3713" s="63"/>
      <c r="EA3713" s="167"/>
      <c r="EB3713" s="60"/>
      <c r="EC3713" s="60"/>
      <c r="ED3713" s="60"/>
      <c r="EE3713" s="60"/>
      <c r="EF3713" s="60"/>
      <c r="EG3713" s="60"/>
      <c r="EH3713" s="60"/>
      <c r="EI3713" s="60"/>
      <c r="EJ3713" s="60"/>
      <c r="EK3713" s="60"/>
      <c r="EL3713" s="60"/>
      <c r="EM3713" s="60"/>
      <c r="EN3713" s="60"/>
      <c r="EO3713" s="60"/>
      <c r="EP3713" s="60"/>
      <c r="EQ3713" s="60"/>
      <c r="ER3713" s="60"/>
      <c r="ES3713" s="60"/>
      <c r="ET3713" s="60"/>
      <c r="EU3713" s="60"/>
      <c r="EV3713" s="60"/>
      <c r="EW3713" s="60"/>
      <c r="EX3713" s="60"/>
      <c r="EY3713" s="60"/>
      <c r="EZ3713" s="60"/>
      <c r="FA3713" s="60"/>
      <c r="FB3713" s="60"/>
    </row>
    <row r="3714" spans="22:158" x14ac:dyDescent="0.25">
      <c r="W3714" s="33"/>
      <c r="X3714" s="33"/>
      <c r="AH3714" s="38">
        <v>100</v>
      </c>
      <c r="AI3714" s="38">
        <v>110</v>
      </c>
      <c r="AJ3714" s="38">
        <v>17000</v>
      </c>
      <c r="AK3714" s="38">
        <v>42</v>
      </c>
      <c r="AL3714" s="38">
        <v>4201258</v>
      </c>
      <c r="AM3714" s="61" t="s">
        <v>1816</v>
      </c>
      <c r="AN3714" s="61" t="s">
        <v>1696</v>
      </c>
      <c r="AO3714" s="61" t="s">
        <v>1633</v>
      </c>
      <c r="AP3714" s="61" t="s">
        <v>5037</v>
      </c>
      <c r="AQ3714" s="61" t="s">
        <v>1738</v>
      </c>
      <c r="AR3714" s="28">
        <v>0</v>
      </c>
      <c r="AS3714" s="28">
        <v>512</v>
      </c>
      <c r="AT3714" s="28">
        <v>0</v>
      </c>
      <c r="AU3714" s="62"/>
      <c r="DV3714" s="31" t="s">
        <v>2675</v>
      </c>
      <c r="DW3714" s="31" t="s">
        <v>2677</v>
      </c>
      <c r="DX3714" s="63"/>
      <c r="DY3714" s="63"/>
      <c r="DZ3714" s="63"/>
      <c r="EA3714" s="167"/>
      <c r="EB3714" s="60"/>
      <c r="EC3714" s="60"/>
      <c r="ED3714" s="60"/>
      <c r="EE3714" s="60"/>
      <c r="EF3714" s="60"/>
      <c r="EG3714" s="60"/>
      <c r="EH3714" s="60"/>
      <c r="EI3714" s="60"/>
      <c r="EJ3714" s="60"/>
      <c r="EK3714" s="60"/>
      <c r="EL3714" s="60"/>
      <c r="EM3714" s="60"/>
      <c r="EN3714" s="60"/>
      <c r="EO3714" s="60"/>
      <c r="EP3714" s="60"/>
      <c r="EQ3714" s="60"/>
      <c r="ER3714" s="60"/>
      <c r="ES3714" s="60"/>
      <c r="ET3714" s="60"/>
      <c r="EU3714" s="60"/>
      <c r="EV3714" s="60"/>
      <c r="EW3714" s="60"/>
      <c r="EX3714" s="60"/>
      <c r="EY3714" s="60"/>
      <c r="EZ3714" s="60"/>
      <c r="FA3714" s="60"/>
      <c r="FB3714" s="60"/>
    </row>
    <row r="3715" spans="22:158" x14ac:dyDescent="0.25">
      <c r="W3715" s="33"/>
      <c r="X3715" s="33"/>
      <c r="AH3715" s="38">
        <v>100</v>
      </c>
      <c r="AI3715" s="38">
        <v>110</v>
      </c>
      <c r="AJ3715" s="38">
        <v>17620</v>
      </c>
      <c r="AK3715" s="38">
        <v>42</v>
      </c>
      <c r="AL3715" s="38">
        <v>4201258</v>
      </c>
      <c r="AM3715" s="61" t="s">
        <v>1816</v>
      </c>
      <c r="AN3715" s="61" t="s">
        <v>1696</v>
      </c>
      <c r="AO3715" s="61" t="s">
        <v>1646</v>
      </c>
      <c r="AP3715" s="61" t="s">
        <v>5037</v>
      </c>
      <c r="AQ3715" s="61" t="s">
        <v>1738</v>
      </c>
      <c r="AR3715" s="28">
        <v>0</v>
      </c>
      <c r="AS3715" s="28">
        <v>45</v>
      </c>
      <c r="AT3715" s="28">
        <v>0</v>
      </c>
      <c r="AU3715" s="62"/>
      <c r="DV3715" s="31" t="s">
        <v>2675</v>
      </c>
      <c r="DW3715" s="31" t="s">
        <v>2677</v>
      </c>
      <c r="DX3715" s="63"/>
      <c r="DY3715" s="63"/>
      <c r="DZ3715" s="63"/>
      <c r="EA3715" s="167"/>
      <c r="EB3715" s="60"/>
      <c r="EC3715" s="60"/>
      <c r="ED3715" s="60"/>
      <c r="EE3715" s="60"/>
      <c r="EF3715" s="60"/>
      <c r="EG3715" s="60"/>
      <c r="EH3715" s="60"/>
      <c r="EI3715" s="60"/>
      <c r="EJ3715" s="60"/>
      <c r="EK3715" s="60"/>
      <c r="EL3715" s="60"/>
      <c r="EM3715" s="60"/>
      <c r="EN3715" s="60"/>
      <c r="EO3715" s="60"/>
      <c r="EP3715" s="60"/>
      <c r="EQ3715" s="60"/>
      <c r="ER3715" s="60"/>
      <c r="ES3715" s="60"/>
      <c r="ET3715" s="60"/>
      <c r="EU3715" s="60"/>
      <c r="EV3715" s="60"/>
      <c r="EW3715" s="60"/>
      <c r="EX3715" s="60"/>
      <c r="EY3715" s="60"/>
      <c r="EZ3715" s="60"/>
      <c r="FA3715" s="60"/>
      <c r="FB3715" s="60"/>
    </row>
    <row r="3716" spans="22:158" x14ac:dyDescent="0.25">
      <c r="W3716" s="33"/>
      <c r="X3716" s="33"/>
      <c r="AH3716" s="38">
        <v>100</v>
      </c>
      <c r="AI3716" s="38">
        <v>115</v>
      </c>
      <c r="AJ3716" s="38">
        <v>14400</v>
      </c>
      <c r="AK3716" s="38">
        <v>42</v>
      </c>
      <c r="AL3716" s="38">
        <v>4201258</v>
      </c>
      <c r="AM3716" s="61" t="s">
        <v>1816</v>
      </c>
      <c r="AN3716" s="61" t="s">
        <v>1697</v>
      </c>
      <c r="AO3716" s="61" t="s">
        <v>1576</v>
      </c>
      <c r="AP3716" s="61" t="s">
        <v>5037</v>
      </c>
      <c r="AQ3716" s="61" t="s">
        <v>1738</v>
      </c>
      <c r="AR3716" s="28">
        <v>0</v>
      </c>
      <c r="AS3716" s="28">
        <v>1493</v>
      </c>
      <c r="AT3716" s="28">
        <v>0</v>
      </c>
      <c r="AU3716" s="62"/>
      <c r="DV3716" s="31" t="s">
        <v>2675</v>
      </c>
      <c r="DW3716" s="31" t="s">
        <v>2678</v>
      </c>
      <c r="DX3716" s="63"/>
      <c r="DY3716" s="63"/>
      <c r="DZ3716" s="63"/>
      <c r="EA3716" s="167"/>
      <c r="EB3716" s="60"/>
      <c r="EC3716" s="60"/>
      <c r="ED3716" s="60"/>
      <c r="EE3716" s="60"/>
      <c r="EF3716" s="60"/>
      <c r="EG3716" s="60"/>
      <c r="EH3716" s="60"/>
      <c r="EI3716" s="60"/>
      <c r="EJ3716" s="60"/>
      <c r="EK3716" s="60"/>
      <c r="EL3716" s="60"/>
      <c r="EM3716" s="60"/>
      <c r="EN3716" s="60"/>
      <c r="EO3716" s="60"/>
      <c r="EP3716" s="60"/>
      <c r="EQ3716" s="60"/>
      <c r="ER3716" s="60"/>
      <c r="ES3716" s="60"/>
      <c r="ET3716" s="60"/>
      <c r="EU3716" s="60"/>
      <c r="EV3716" s="60"/>
      <c r="EW3716" s="60"/>
      <c r="EX3716" s="60"/>
      <c r="EY3716" s="60"/>
      <c r="EZ3716" s="60"/>
      <c r="FA3716" s="60"/>
      <c r="FB3716" s="60"/>
    </row>
    <row r="3717" spans="22:158" x14ac:dyDescent="0.25">
      <c r="W3717" s="33"/>
      <c r="X3717" s="33"/>
      <c r="AH3717" s="38">
        <v>100</v>
      </c>
      <c r="AI3717" s="38">
        <v>115</v>
      </c>
      <c r="AJ3717" s="38">
        <v>16950</v>
      </c>
      <c r="AK3717" s="38">
        <v>42</v>
      </c>
      <c r="AL3717" s="38">
        <v>4201258</v>
      </c>
      <c r="AM3717" s="61" t="s">
        <v>1816</v>
      </c>
      <c r="AN3717" s="61" t="s">
        <v>1697</v>
      </c>
      <c r="AO3717" s="61" t="s">
        <v>1632</v>
      </c>
      <c r="AP3717" s="61" t="s">
        <v>5037</v>
      </c>
      <c r="AQ3717" s="61" t="s">
        <v>1738</v>
      </c>
      <c r="AR3717" s="28">
        <v>0</v>
      </c>
      <c r="AS3717" s="28">
        <v>1231</v>
      </c>
      <c r="AT3717" s="28">
        <v>315</v>
      </c>
      <c r="AU3717" s="62"/>
      <c r="DV3717" s="31" t="s">
        <v>2675</v>
      </c>
      <c r="DW3717" s="31" t="s">
        <v>2678</v>
      </c>
      <c r="DX3717" s="63"/>
      <c r="DY3717" s="63"/>
      <c r="DZ3717" s="63"/>
      <c r="EA3717" s="167"/>
      <c r="EB3717" s="60"/>
      <c r="EC3717" s="60"/>
      <c r="ED3717" s="60"/>
      <c r="EE3717" s="60"/>
      <c r="EF3717" s="60"/>
      <c r="EG3717" s="60"/>
      <c r="EH3717" s="60"/>
      <c r="EI3717" s="60"/>
      <c r="EJ3717" s="60"/>
      <c r="EK3717" s="60"/>
      <c r="EL3717" s="60"/>
      <c r="EM3717" s="60"/>
      <c r="EN3717" s="60"/>
      <c r="EO3717" s="60"/>
      <c r="EP3717" s="60"/>
      <c r="EQ3717" s="60"/>
      <c r="ER3717" s="60"/>
      <c r="ES3717" s="60"/>
      <c r="ET3717" s="60"/>
      <c r="EU3717" s="60"/>
      <c r="EV3717" s="60"/>
      <c r="EW3717" s="60"/>
      <c r="EX3717" s="60"/>
      <c r="EY3717" s="60"/>
      <c r="EZ3717" s="60"/>
      <c r="FA3717" s="60"/>
      <c r="FB3717" s="60"/>
    </row>
    <row r="3718" spans="22:158" x14ac:dyDescent="0.25">
      <c r="W3718" s="33"/>
      <c r="X3718" s="33"/>
      <c r="AH3718" s="38">
        <v>100</v>
      </c>
      <c r="AI3718" s="38">
        <v>115</v>
      </c>
      <c r="AJ3718" s="38">
        <v>18350</v>
      </c>
      <c r="AK3718" s="38">
        <v>42</v>
      </c>
      <c r="AL3718" s="38">
        <v>4201258</v>
      </c>
      <c r="AM3718" s="61" t="s">
        <v>1816</v>
      </c>
      <c r="AN3718" s="61" t="s">
        <v>1697</v>
      </c>
      <c r="AO3718" s="61" t="s">
        <v>1663</v>
      </c>
      <c r="AP3718" s="61" t="s">
        <v>5037</v>
      </c>
      <c r="AQ3718" s="61" t="s">
        <v>1738</v>
      </c>
      <c r="AR3718" s="28">
        <v>0</v>
      </c>
      <c r="AS3718" s="28">
        <v>5332</v>
      </c>
      <c r="AT3718" s="28">
        <v>5604</v>
      </c>
      <c r="AU3718" s="62"/>
      <c r="DV3718" s="31" t="s">
        <v>2675</v>
      </c>
      <c r="DW3718" s="31" t="s">
        <v>2678</v>
      </c>
      <c r="DX3718" s="63"/>
      <c r="DY3718" s="63"/>
      <c r="DZ3718" s="63"/>
      <c r="EA3718" s="167"/>
      <c r="EB3718" s="60"/>
      <c r="EC3718" s="60"/>
      <c r="ED3718" s="60"/>
      <c r="EE3718" s="60"/>
      <c r="EF3718" s="60"/>
      <c r="EG3718" s="60"/>
      <c r="EH3718" s="60"/>
      <c r="EI3718" s="60"/>
      <c r="EJ3718" s="60"/>
      <c r="EK3718" s="60"/>
      <c r="EL3718" s="60"/>
      <c r="EM3718" s="60"/>
      <c r="EN3718" s="60"/>
      <c r="EO3718" s="60"/>
      <c r="EP3718" s="60"/>
      <c r="EQ3718" s="60"/>
      <c r="ER3718" s="60"/>
      <c r="ES3718" s="60"/>
      <c r="ET3718" s="60"/>
      <c r="EU3718" s="60"/>
      <c r="EV3718" s="60"/>
      <c r="EW3718" s="60"/>
      <c r="EX3718" s="60"/>
      <c r="EY3718" s="60"/>
      <c r="EZ3718" s="60"/>
      <c r="FA3718" s="60"/>
      <c r="FB3718" s="60"/>
    </row>
    <row r="3719" spans="22:158" x14ac:dyDescent="0.25">
      <c r="W3719" s="33"/>
      <c r="X3719" s="33"/>
      <c r="AH3719" s="38">
        <v>100</v>
      </c>
      <c r="AI3719" s="38">
        <v>120</v>
      </c>
      <c r="AJ3719" s="38">
        <v>10250</v>
      </c>
      <c r="AK3719" s="38">
        <v>42</v>
      </c>
      <c r="AL3719" s="38">
        <v>4201258</v>
      </c>
      <c r="AM3719" s="61" t="s">
        <v>1816</v>
      </c>
      <c r="AN3719" s="61" t="s">
        <v>1689</v>
      </c>
      <c r="AO3719" s="61" t="s">
        <v>5048</v>
      </c>
      <c r="AP3719" s="61" t="s">
        <v>5037</v>
      </c>
      <c r="AQ3719" s="61" t="s">
        <v>1738</v>
      </c>
      <c r="AR3719" s="28">
        <v>0</v>
      </c>
      <c r="AS3719" s="28">
        <v>25515</v>
      </c>
      <c r="AT3719" s="28">
        <v>21902</v>
      </c>
      <c r="AU3719" s="62"/>
      <c r="DV3719" s="31" t="s">
        <v>2675</v>
      </c>
      <c r="DW3719" s="31" t="s">
        <v>2679</v>
      </c>
      <c r="DX3719" s="63"/>
      <c r="DY3719" s="63"/>
      <c r="DZ3719" s="63"/>
      <c r="EA3719" s="167"/>
      <c r="EB3719" s="60"/>
      <c r="EC3719" s="60"/>
      <c r="ED3719" s="60"/>
      <c r="EE3719" s="60"/>
      <c r="EF3719" s="60"/>
      <c r="EG3719" s="60"/>
      <c r="EH3719" s="60"/>
      <c r="EI3719" s="60"/>
      <c r="EJ3719" s="60"/>
      <c r="EK3719" s="60"/>
      <c r="EL3719" s="60"/>
      <c r="EM3719" s="60"/>
      <c r="EN3719" s="60"/>
      <c r="EO3719" s="60"/>
      <c r="EP3719" s="60"/>
      <c r="EQ3719" s="60"/>
      <c r="ER3719" s="60"/>
      <c r="ES3719" s="60"/>
      <c r="ET3719" s="60"/>
      <c r="EU3719" s="60"/>
      <c r="EV3719" s="60"/>
      <c r="EW3719" s="60"/>
      <c r="EX3719" s="60"/>
      <c r="EY3719" s="60"/>
      <c r="EZ3719" s="60"/>
      <c r="FA3719" s="60"/>
      <c r="FB3719" s="60"/>
    </row>
    <row r="3720" spans="22:158" x14ac:dyDescent="0.25">
      <c r="V3720" s="1"/>
      <c r="W3720" s="33"/>
      <c r="X3720" s="33"/>
      <c r="AH3720" s="38">
        <v>100</v>
      </c>
      <c r="AI3720" s="38">
        <v>120</v>
      </c>
      <c r="AJ3720" s="38">
        <v>11350</v>
      </c>
      <c r="AK3720" s="38">
        <v>42</v>
      </c>
      <c r="AL3720" s="38">
        <v>4201258</v>
      </c>
      <c r="AM3720" s="61" t="s">
        <v>1816</v>
      </c>
      <c r="AN3720" s="61" t="s">
        <v>1689</v>
      </c>
      <c r="AO3720" s="61" t="s">
        <v>5070</v>
      </c>
      <c r="AP3720" s="61" t="s">
        <v>5037</v>
      </c>
      <c r="AQ3720" s="61" t="s">
        <v>1738</v>
      </c>
      <c r="AR3720" s="28">
        <v>0</v>
      </c>
      <c r="AS3720" s="28">
        <v>24164</v>
      </c>
      <c r="AT3720" s="28">
        <v>50133</v>
      </c>
      <c r="AU3720" s="62"/>
      <c r="DV3720" s="31" t="s">
        <v>2675</v>
      </c>
      <c r="DW3720" s="31" t="s">
        <v>2679</v>
      </c>
      <c r="DX3720" s="63"/>
      <c r="DY3720" s="63"/>
      <c r="DZ3720" s="63"/>
      <c r="EA3720" s="167"/>
      <c r="EB3720" s="60"/>
      <c r="EC3720" s="60"/>
      <c r="ED3720" s="60"/>
      <c r="EE3720" s="60"/>
      <c r="EF3720" s="60"/>
      <c r="EG3720" s="60"/>
      <c r="EH3720" s="60"/>
      <c r="EI3720" s="60"/>
      <c r="EJ3720" s="60"/>
      <c r="EK3720" s="60"/>
      <c r="EL3720" s="60"/>
      <c r="EM3720" s="60"/>
      <c r="EN3720" s="60"/>
      <c r="EO3720" s="60"/>
      <c r="EP3720" s="60"/>
      <c r="EQ3720" s="60"/>
      <c r="ER3720" s="60"/>
      <c r="ES3720" s="60"/>
      <c r="ET3720" s="60"/>
      <c r="EU3720" s="60"/>
      <c r="EV3720" s="60"/>
      <c r="EW3720" s="60"/>
      <c r="EX3720" s="60"/>
      <c r="EY3720" s="60"/>
      <c r="EZ3720" s="60"/>
      <c r="FA3720" s="60"/>
      <c r="FB3720" s="60"/>
    </row>
    <row r="3721" spans="22:158" x14ac:dyDescent="0.25">
      <c r="W3721" s="33"/>
      <c r="X3721" s="33"/>
      <c r="AH3721" s="38">
        <v>100</v>
      </c>
      <c r="AI3721" s="38">
        <v>120</v>
      </c>
      <c r="AJ3721" s="38">
        <v>14550</v>
      </c>
      <c r="AK3721" s="38">
        <v>42</v>
      </c>
      <c r="AL3721" s="38">
        <v>4201258</v>
      </c>
      <c r="AM3721" s="61" t="s">
        <v>1816</v>
      </c>
      <c r="AN3721" s="61" t="s">
        <v>1689</v>
      </c>
      <c r="AO3721" s="61" t="s">
        <v>1579</v>
      </c>
      <c r="AP3721" s="61" t="s">
        <v>5037</v>
      </c>
      <c r="AQ3721" s="61" t="s">
        <v>1738</v>
      </c>
      <c r="AR3721" s="28">
        <v>0</v>
      </c>
      <c r="AS3721" s="28">
        <v>26148</v>
      </c>
      <c r="AT3721" s="28">
        <v>11800</v>
      </c>
      <c r="AU3721" s="62"/>
      <c r="DV3721" s="31" t="s">
        <v>2675</v>
      </c>
      <c r="DW3721" s="31" t="s">
        <v>2679</v>
      </c>
      <c r="DX3721" s="63"/>
      <c r="DY3721" s="63"/>
      <c r="DZ3721" s="63"/>
      <c r="EA3721" s="167"/>
      <c r="EB3721" s="60"/>
      <c r="EC3721" s="60"/>
      <c r="ED3721" s="60"/>
      <c r="EE3721" s="60"/>
      <c r="EF3721" s="60"/>
      <c r="EG3721" s="60"/>
      <c r="EH3721" s="60"/>
      <c r="EI3721" s="60"/>
      <c r="EJ3721" s="60"/>
      <c r="EK3721" s="60"/>
      <c r="EL3721" s="60"/>
      <c r="EM3721" s="60"/>
      <c r="EN3721" s="60"/>
      <c r="EO3721" s="60"/>
      <c r="EP3721" s="60"/>
      <c r="EQ3721" s="60"/>
      <c r="ER3721" s="60"/>
      <c r="ES3721" s="60"/>
      <c r="ET3721" s="60"/>
      <c r="EU3721" s="60"/>
      <c r="EV3721" s="60"/>
      <c r="EW3721" s="60"/>
      <c r="EX3721" s="60"/>
      <c r="EY3721" s="60"/>
      <c r="EZ3721" s="60"/>
      <c r="FA3721" s="60"/>
      <c r="FB3721" s="60"/>
    </row>
    <row r="3722" spans="22:158" x14ac:dyDescent="0.25">
      <c r="W3722" s="33"/>
      <c r="X3722" s="33"/>
      <c r="AH3722" s="38">
        <v>100</v>
      </c>
      <c r="AI3722" s="38">
        <v>120</v>
      </c>
      <c r="AJ3722" s="38">
        <v>14850</v>
      </c>
      <c r="AK3722" s="38">
        <v>42</v>
      </c>
      <c r="AL3722" s="38">
        <v>4201258</v>
      </c>
      <c r="AM3722" s="61" t="s">
        <v>1816</v>
      </c>
      <c r="AN3722" s="61" t="s">
        <v>1689</v>
      </c>
      <c r="AO3722" s="61" t="s">
        <v>1585</v>
      </c>
      <c r="AP3722" s="61" t="s">
        <v>5037</v>
      </c>
      <c r="AQ3722" s="61" t="s">
        <v>1738</v>
      </c>
      <c r="AR3722" s="28">
        <v>0</v>
      </c>
      <c r="AS3722" s="28">
        <v>165616</v>
      </c>
      <c r="AT3722" s="28">
        <v>31688</v>
      </c>
      <c r="AU3722" s="62"/>
      <c r="DV3722" s="31" t="s">
        <v>2675</v>
      </c>
      <c r="DW3722" s="31" t="s">
        <v>2679</v>
      </c>
      <c r="DX3722" s="63"/>
      <c r="DY3722" s="63"/>
      <c r="DZ3722" s="63"/>
      <c r="EA3722" s="167"/>
      <c r="EB3722" s="60"/>
      <c r="EC3722" s="60"/>
      <c r="ED3722" s="60"/>
      <c r="EE3722" s="60"/>
      <c r="EF3722" s="60"/>
      <c r="EG3722" s="60"/>
      <c r="EH3722" s="60"/>
      <c r="EI3722" s="60"/>
      <c r="EJ3722" s="60"/>
      <c r="EK3722" s="60"/>
      <c r="EL3722" s="60"/>
      <c r="EM3722" s="60"/>
      <c r="EN3722" s="60"/>
      <c r="EO3722" s="60"/>
      <c r="EP3722" s="60"/>
      <c r="EQ3722" s="60"/>
      <c r="ER3722" s="60"/>
      <c r="ES3722" s="60"/>
      <c r="ET3722" s="60"/>
      <c r="EU3722" s="60"/>
      <c r="EV3722" s="60"/>
      <c r="EW3722" s="60"/>
      <c r="EX3722" s="60"/>
      <c r="EY3722" s="60"/>
      <c r="EZ3722" s="60"/>
      <c r="FA3722" s="60"/>
      <c r="FB3722" s="60"/>
    </row>
    <row r="3723" spans="22:158" x14ac:dyDescent="0.25">
      <c r="W3723" s="33"/>
      <c r="X3723" s="33"/>
      <c r="AH3723" s="38">
        <v>100</v>
      </c>
      <c r="AI3723" s="38">
        <v>120</v>
      </c>
      <c r="AJ3723" s="38">
        <v>16610</v>
      </c>
      <c r="AK3723" s="38">
        <v>42</v>
      </c>
      <c r="AL3723" s="38">
        <v>4201258</v>
      </c>
      <c r="AM3723" s="61" t="s">
        <v>1816</v>
      </c>
      <c r="AN3723" s="61" t="s">
        <v>1689</v>
      </c>
      <c r="AO3723" s="61" t="s">
        <v>1625</v>
      </c>
      <c r="AP3723" s="61" t="s">
        <v>5037</v>
      </c>
      <c r="AQ3723" s="61" t="s">
        <v>1738</v>
      </c>
      <c r="AR3723" s="28">
        <v>0</v>
      </c>
      <c r="AS3723" s="28">
        <v>0</v>
      </c>
      <c r="AT3723" s="28">
        <v>0</v>
      </c>
      <c r="AU3723" s="62"/>
      <c r="DV3723" s="31" t="s">
        <v>2675</v>
      </c>
      <c r="DW3723" s="31" t="s">
        <v>2679</v>
      </c>
      <c r="DX3723" s="63"/>
      <c r="DY3723" s="63"/>
      <c r="DZ3723" s="63"/>
      <c r="EA3723" s="167"/>
      <c r="EB3723" s="60"/>
      <c r="EC3723" s="60"/>
      <c r="ED3723" s="60"/>
      <c r="EE3723" s="60"/>
      <c r="EF3723" s="60"/>
      <c r="EG3723" s="60"/>
      <c r="EH3723" s="60"/>
      <c r="EI3723" s="60"/>
      <c r="EJ3723" s="60"/>
      <c r="EK3723" s="60"/>
      <c r="EL3723" s="60"/>
      <c r="EM3723" s="60"/>
      <c r="EN3723" s="60"/>
      <c r="EO3723" s="60"/>
      <c r="EP3723" s="60"/>
      <c r="EQ3723" s="60"/>
      <c r="ER3723" s="60"/>
      <c r="ES3723" s="60"/>
      <c r="ET3723" s="60"/>
      <c r="EU3723" s="60"/>
      <c r="EV3723" s="60"/>
      <c r="EW3723" s="60"/>
      <c r="EX3723" s="60"/>
      <c r="EY3723" s="60"/>
      <c r="EZ3723" s="60"/>
      <c r="FA3723" s="60"/>
      <c r="FB3723" s="60"/>
    </row>
    <row r="3724" spans="22:158" x14ac:dyDescent="0.25">
      <c r="W3724" s="33"/>
      <c r="X3724" s="33"/>
      <c r="AH3724" s="38">
        <v>100</v>
      </c>
      <c r="AI3724" s="38">
        <v>120</v>
      </c>
      <c r="AJ3724" s="38">
        <v>17550</v>
      </c>
      <c r="AK3724" s="38">
        <v>42</v>
      </c>
      <c r="AL3724" s="38">
        <v>4201258</v>
      </c>
      <c r="AM3724" s="61" t="s">
        <v>1816</v>
      </c>
      <c r="AN3724" s="61" t="s">
        <v>1689</v>
      </c>
      <c r="AO3724" s="61" t="s">
        <v>1645</v>
      </c>
      <c r="AP3724" s="61" t="s">
        <v>5037</v>
      </c>
      <c r="AQ3724" s="61" t="s">
        <v>1738</v>
      </c>
      <c r="AR3724" s="28">
        <v>0</v>
      </c>
      <c r="AS3724" s="28">
        <v>16320</v>
      </c>
      <c r="AT3724" s="28">
        <v>3235</v>
      </c>
      <c r="AU3724" s="62"/>
      <c r="DV3724" s="31" t="s">
        <v>2675</v>
      </c>
      <c r="DW3724" s="31" t="s">
        <v>2679</v>
      </c>
      <c r="DX3724" s="63"/>
      <c r="DY3724" s="63"/>
      <c r="DZ3724" s="63"/>
      <c r="EA3724" s="167"/>
      <c r="EB3724" s="60"/>
      <c r="EC3724" s="60"/>
      <c r="ED3724" s="60"/>
      <c r="EE3724" s="60"/>
      <c r="EF3724" s="60"/>
      <c r="EG3724" s="60"/>
      <c r="EH3724" s="60"/>
      <c r="EI3724" s="60"/>
      <c r="EJ3724" s="60"/>
      <c r="EK3724" s="60"/>
      <c r="EL3724" s="60"/>
      <c r="EM3724" s="60"/>
      <c r="EN3724" s="60"/>
      <c r="EO3724" s="60"/>
      <c r="EP3724" s="60"/>
      <c r="EQ3724" s="60"/>
      <c r="ER3724" s="60"/>
      <c r="ES3724" s="60"/>
      <c r="ET3724" s="60"/>
      <c r="EU3724" s="60"/>
      <c r="EV3724" s="60"/>
      <c r="EW3724" s="60"/>
      <c r="EX3724" s="60"/>
      <c r="EY3724" s="60"/>
      <c r="EZ3724" s="60"/>
      <c r="FA3724" s="60"/>
      <c r="FB3724" s="60"/>
    </row>
    <row r="3725" spans="22:158" x14ac:dyDescent="0.25">
      <c r="W3725" s="33"/>
      <c r="X3725" s="33"/>
      <c r="AH3725" s="38">
        <v>100</v>
      </c>
      <c r="AI3725" s="38">
        <v>125</v>
      </c>
      <c r="AJ3725" s="38">
        <v>10600</v>
      </c>
      <c r="AK3725" s="38">
        <v>42</v>
      </c>
      <c r="AL3725" s="38">
        <v>4201258</v>
      </c>
      <c r="AM3725" s="61" t="s">
        <v>1816</v>
      </c>
      <c r="AN3725" s="61" t="s">
        <v>1692</v>
      </c>
      <c r="AO3725" s="61" t="s">
        <v>5055</v>
      </c>
      <c r="AP3725" s="61" t="s">
        <v>5037</v>
      </c>
      <c r="AQ3725" s="61" t="s">
        <v>1738</v>
      </c>
      <c r="AR3725" s="28">
        <v>0</v>
      </c>
      <c r="AS3725" s="28">
        <v>5140</v>
      </c>
      <c r="AT3725" s="28">
        <v>0</v>
      </c>
      <c r="AU3725" s="62"/>
      <c r="DV3725" s="31" t="s">
        <v>2675</v>
      </c>
      <c r="DW3725" s="31" t="s">
        <v>2680</v>
      </c>
      <c r="DX3725" s="63"/>
      <c r="DY3725" s="63"/>
      <c r="DZ3725" s="63"/>
      <c r="EA3725" s="167"/>
      <c r="EB3725" s="60"/>
      <c r="EC3725" s="60"/>
      <c r="ED3725" s="60"/>
      <c r="EE3725" s="60"/>
      <c r="EF3725" s="60"/>
      <c r="EG3725" s="60"/>
      <c r="EH3725" s="60"/>
      <c r="EI3725" s="60"/>
      <c r="EJ3725" s="60"/>
      <c r="EK3725" s="60"/>
      <c r="EL3725" s="60"/>
      <c r="EM3725" s="60"/>
      <c r="EN3725" s="60"/>
      <c r="EO3725" s="60"/>
      <c r="EP3725" s="60"/>
      <c r="EQ3725" s="60"/>
      <c r="ER3725" s="60"/>
      <c r="ES3725" s="60"/>
      <c r="ET3725" s="60"/>
      <c r="EU3725" s="60"/>
      <c r="EV3725" s="60"/>
      <c r="EW3725" s="60"/>
      <c r="EX3725" s="60"/>
      <c r="EY3725" s="60"/>
      <c r="EZ3725" s="60"/>
      <c r="FA3725" s="60"/>
      <c r="FB3725" s="60"/>
    </row>
    <row r="3726" spans="22:158" x14ac:dyDescent="0.25">
      <c r="W3726" s="33"/>
      <c r="X3726" s="33"/>
      <c r="AH3726" s="38">
        <v>100</v>
      </c>
      <c r="AI3726" s="38">
        <v>125</v>
      </c>
      <c r="AJ3726" s="38">
        <v>11730</v>
      </c>
      <c r="AK3726" s="38">
        <v>42</v>
      </c>
      <c r="AL3726" s="38">
        <v>4201258</v>
      </c>
      <c r="AM3726" s="61" t="s">
        <v>1816</v>
      </c>
      <c r="AN3726" s="61" t="s">
        <v>1692</v>
      </c>
      <c r="AO3726" s="61" t="s">
        <v>5079</v>
      </c>
      <c r="AP3726" s="61" t="s">
        <v>5037</v>
      </c>
      <c r="AQ3726" s="61" t="s">
        <v>1738</v>
      </c>
      <c r="AR3726" s="28">
        <v>0</v>
      </c>
      <c r="AS3726" s="28">
        <v>43082</v>
      </c>
      <c r="AT3726" s="28">
        <v>0</v>
      </c>
      <c r="AU3726" s="62"/>
      <c r="DV3726" s="31" t="s">
        <v>2675</v>
      </c>
      <c r="DW3726" s="31" t="s">
        <v>2680</v>
      </c>
      <c r="DX3726" s="63"/>
      <c r="DY3726" s="63"/>
      <c r="DZ3726" s="63"/>
      <c r="EA3726" s="167"/>
      <c r="EB3726" s="60"/>
      <c r="EC3726" s="60"/>
      <c r="ED3726" s="60"/>
      <c r="EE3726" s="60"/>
      <c r="EF3726" s="60"/>
      <c r="EG3726" s="60"/>
      <c r="EH3726" s="60"/>
      <c r="EI3726" s="60"/>
      <c r="EJ3726" s="60"/>
      <c r="EK3726" s="60"/>
      <c r="EL3726" s="60"/>
      <c r="EM3726" s="60"/>
      <c r="EN3726" s="60"/>
      <c r="EO3726" s="60"/>
      <c r="EP3726" s="60"/>
      <c r="EQ3726" s="60"/>
      <c r="ER3726" s="60"/>
      <c r="ES3726" s="60"/>
      <c r="ET3726" s="60"/>
      <c r="EU3726" s="60"/>
      <c r="EV3726" s="60"/>
      <c r="EW3726" s="60"/>
      <c r="EX3726" s="60"/>
      <c r="EY3726" s="60"/>
      <c r="EZ3726" s="60"/>
      <c r="FA3726" s="60"/>
      <c r="FB3726" s="60"/>
    </row>
    <row r="3727" spans="22:158" x14ac:dyDescent="0.25">
      <c r="W3727" s="33"/>
      <c r="X3727" s="33"/>
      <c r="AH3727" s="38">
        <v>100</v>
      </c>
      <c r="AI3727" s="38">
        <v>125</v>
      </c>
      <c r="AJ3727" s="38">
        <v>11800</v>
      </c>
      <c r="AK3727" s="38">
        <v>42</v>
      </c>
      <c r="AL3727" s="38">
        <v>4201258</v>
      </c>
      <c r="AM3727" s="61" t="s">
        <v>1816</v>
      </c>
      <c r="AN3727" s="61" t="s">
        <v>1692</v>
      </c>
      <c r="AO3727" s="61" t="s">
        <v>5081</v>
      </c>
      <c r="AP3727" s="61" t="s">
        <v>5037</v>
      </c>
      <c r="AQ3727" s="61" t="s">
        <v>1738</v>
      </c>
      <c r="AR3727" s="28">
        <v>0</v>
      </c>
      <c r="AS3727" s="28">
        <v>3976</v>
      </c>
      <c r="AT3727" s="28">
        <v>365</v>
      </c>
      <c r="AU3727" s="62"/>
      <c r="DV3727" s="31" t="s">
        <v>2675</v>
      </c>
      <c r="DW3727" s="31" t="s">
        <v>2680</v>
      </c>
      <c r="DX3727" s="63"/>
      <c r="DY3727" s="63"/>
      <c r="DZ3727" s="63"/>
      <c r="EA3727" s="167"/>
      <c r="EB3727" s="60"/>
      <c r="EC3727" s="60"/>
      <c r="ED3727" s="60"/>
      <c r="EE3727" s="60"/>
      <c r="EF3727" s="60"/>
      <c r="EG3727" s="60"/>
      <c r="EH3727" s="60"/>
      <c r="EI3727" s="60"/>
      <c r="EJ3727" s="60"/>
      <c r="EK3727" s="60"/>
      <c r="EL3727" s="60"/>
      <c r="EM3727" s="60"/>
      <c r="EN3727" s="60"/>
      <c r="EO3727" s="60"/>
      <c r="EP3727" s="60"/>
      <c r="EQ3727" s="60"/>
      <c r="ER3727" s="60"/>
      <c r="ES3727" s="60"/>
      <c r="ET3727" s="60"/>
      <c r="EU3727" s="60"/>
      <c r="EV3727" s="60"/>
      <c r="EW3727" s="60"/>
      <c r="EX3727" s="60"/>
      <c r="EY3727" s="60"/>
      <c r="EZ3727" s="60"/>
      <c r="FA3727" s="60"/>
      <c r="FB3727" s="60"/>
    </row>
    <row r="3728" spans="22:158" x14ac:dyDescent="0.25">
      <c r="W3728" s="33"/>
      <c r="X3728" s="33"/>
      <c r="AH3728" s="38">
        <v>100</v>
      </c>
      <c r="AI3728" s="38">
        <v>125</v>
      </c>
      <c r="AJ3728" s="38">
        <v>12250</v>
      </c>
      <c r="AK3728" s="38">
        <v>42</v>
      </c>
      <c r="AL3728" s="38">
        <v>4201258</v>
      </c>
      <c r="AM3728" s="61" t="s">
        <v>1816</v>
      </c>
      <c r="AN3728" s="61" t="s">
        <v>1692</v>
      </c>
      <c r="AO3728" s="61" t="s">
        <v>5089</v>
      </c>
      <c r="AP3728" s="61" t="s">
        <v>5037</v>
      </c>
      <c r="AQ3728" s="61" t="s">
        <v>1738</v>
      </c>
      <c r="AR3728" s="28">
        <v>0</v>
      </c>
      <c r="AS3728" s="28">
        <v>0</v>
      </c>
      <c r="AT3728" s="28">
        <v>1023</v>
      </c>
      <c r="AU3728" s="62"/>
      <c r="DV3728" s="31" t="s">
        <v>2675</v>
      </c>
      <c r="DW3728" s="31" t="s">
        <v>2680</v>
      </c>
      <c r="DX3728" s="63"/>
      <c r="DY3728" s="63"/>
      <c r="DZ3728" s="63"/>
      <c r="EA3728" s="167"/>
      <c r="EB3728" s="60"/>
      <c r="EC3728" s="60"/>
      <c r="ED3728" s="60"/>
      <c r="EE3728" s="60"/>
      <c r="EF3728" s="60"/>
      <c r="EG3728" s="60"/>
      <c r="EH3728" s="60"/>
      <c r="EI3728" s="60"/>
      <c r="EJ3728" s="60"/>
      <c r="EK3728" s="60"/>
      <c r="EL3728" s="60"/>
      <c r="EM3728" s="60"/>
      <c r="EN3728" s="60"/>
      <c r="EO3728" s="60"/>
      <c r="EP3728" s="60"/>
      <c r="EQ3728" s="60"/>
      <c r="ER3728" s="60"/>
      <c r="ES3728" s="60"/>
      <c r="ET3728" s="60"/>
      <c r="EU3728" s="60"/>
      <c r="EV3728" s="60"/>
      <c r="EW3728" s="60"/>
      <c r="EX3728" s="60"/>
      <c r="EY3728" s="60"/>
      <c r="EZ3728" s="60"/>
      <c r="FA3728" s="60"/>
      <c r="FB3728" s="60"/>
    </row>
    <row r="3729" spans="22:158" x14ac:dyDescent="0.25">
      <c r="W3729" s="33"/>
      <c r="X3729" s="33"/>
      <c r="AH3729" s="38">
        <v>100</v>
      </c>
      <c r="AI3729" s="38">
        <v>125</v>
      </c>
      <c r="AJ3729" s="38">
        <v>13350</v>
      </c>
      <c r="AK3729" s="38">
        <v>42</v>
      </c>
      <c r="AL3729" s="38">
        <v>4201258</v>
      </c>
      <c r="AM3729" s="61" t="s">
        <v>1816</v>
      </c>
      <c r="AN3729" s="61" t="s">
        <v>1692</v>
      </c>
      <c r="AO3729" s="61" t="s">
        <v>5109</v>
      </c>
      <c r="AP3729" s="61" t="s">
        <v>5037</v>
      </c>
      <c r="AQ3729" s="61" t="s">
        <v>1738</v>
      </c>
      <c r="AR3729" s="28">
        <v>0</v>
      </c>
      <c r="AS3729" s="28">
        <v>75322</v>
      </c>
      <c r="AT3729" s="28">
        <v>28582</v>
      </c>
      <c r="AU3729" s="62"/>
      <c r="DV3729" s="31" t="s">
        <v>2675</v>
      </c>
      <c r="DW3729" s="31" t="s">
        <v>2680</v>
      </c>
      <c r="DX3729" s="63"/>
      <c r="DY3729" s="63"/>
      <c r="DZ3729" s="63"/>
      <c r="EA3729" s="167"/>
      <c r="EB3729" s="60"/>
      <c r="EC3729" s="60"/>
      <c r="ED3729" s="60"/>
      <c r="EE3729" s="60"/>
      <c r="EF3729" s="60"/>
      <c r="EG3729" s="60"/>
      <c r="EH3729" s="60"/>
      <c r="EI3729" s="60"/>
      <c r="EJ3729" s="60"/>
      <c r="EK3729" s="60"/>
      <c r="EL3729" s="60"/>
      <c r="EM3729" s="60"/>
      <c r="EN3729" s="60"/>
      <c r="EO3729" s="60"/>
      <c r="EP3729" s="60"/>
      <c r="EQ3729" s="60"/>
      <c r="ER3729" s="60"/>
      <c r="ES3729" s="60"/>
      <c r="ET3729" s="60"/>
      <c r="EU3729" s="60"/>
      <c r="EV3729" s="60"/>
      <c r="EW3729" s="60"/>
      <c r="EX3729" s="60"/>
      <c r="EY3729" s="60"/>
      <c r="EZ3729" s="60"/>
      <c r="FA3729" s="60"/>
      <c r="FB3729" s="60"/>
    </row>
    <row r="3730" spans="22:158" x14ac:dyDescent="0.25">
      <c r="V3730" s="1"/>
      <c r="W3730" s="33"/>
      <c r="X3730" s="33"/>
      <c r="AH3730" s="38">
        <v>100</v>
      </c>
      <c r="AI3730" s="38">
        <v>125</v>
      </c>
      <c r="AJ3730" s="38">
        <v>13750</v>
      </c>
      <c r="AK3730" s="38">
        <v>42</v>
      </c>
      <c r="AL3730" s="38">
        <v>4201258</v>
      </c>
      <c r="AM3730" s="61" t="s">
        <v>1816</v>
      </c>
      <c r="AN3730" s="61" t="s">
        <v>1692</v>
      </c>
      <c r="AO3730" s="61" t="s">
        <v>5119</v>
      </c>
      <c r="AP3730" s="61" t="s">
        <v>5037</v>
      </c>
      <c r="AQ3730" s="61" t="s">
        <v>1738</v>
      </c>
      <c r="AR3730" s="28">
        <v>0</v>
      </c>
      <c r="AS3730" s="28">
        <v>8693</v>
      </c>
      <c r="AT3730" s="28">
        <v>5878</v>
      </c>
      <c r="AU3730" s="62"/>
      <c r="DV3730" s="31" t="s">
        <v>2675</v>
      </c>
      <c r="DW3730" s="31" t="s">
        <v>2680</v>
      </c>
      <c r="DX3730" s="63"/>
      <c r="DY3730" s="63"/>
      <c r="DZ3730" s="63"/>
      <c r="EA3730" s="167"/>
      <c r="EB3730" s="60"/>
      <c r="EC3730" s="60"/>
      <c r="ED3730" s="60"/>
      <c r="EE3730" s="60"/>
      <c r="EF3730" s="60"/>
      <c r="EG3730" s="60"/>
      <c r="EH3730" s="60"/>
      <c r="EI3730" s="60"/>
      <c r="EJ3730" s="60"/>
      <c r="EK3730" s="60"/>
      <c r="EL3730" s="60"/>
      <c r="EM3730" s="60"/>
      <c r="EN3730" s="60"/>
      <c r="EO3730" s="60"/>
      <c r="EP3730" s="60"/>
      <c r="EQ3730" s="60"/>
      <c r="ER3730" s="60"/>
      <c r="ES3730" s="60"/>
      <c r="ET3730" s="60"/>
      <c r="EU3730" s="60"/>
      <c r="EV3730" s="60"/>
      <c r="EW3730" s="60"/>
      <c r="EX3730" s="60"/>
      <c r="EY3730" s="60"/>
      <c r="EZ3730" s="60"/>
      <c r="FA3730" s="60"/>
      <c r="FB3730" s="60"/>
    </row>
    <row r="3731" spans="22:158" x14ac:dyDescent="0.25">
      <c r="W3731" s="33"/>
      <c r="X3731" s="33"/>
      <c r="AH3731" s="38">
        <v>100</v>
      </c>
      <c r="AI3731" s="38">
        <v>125</v>
      </c>
      <c r="AJ3731" s="38">
        <v>14350</v>
      </c>
      <c r="AK3731" s="38">
        <v>42</v>
      </c>
      <c r="AL3731" s="38">
        <v>4201258</v>
      </c>
      <c r="AM3731" s="61" t="s">
        <v>1816</v>
      </c>
      <c r="AN3731" s="61" t="s">
        <v>1692</v>
      </c>
      <c r="AO3731" s="61" t="s">
        <v>1575</v>
      </c>
      <c r="AP3731" s="61" t="s">
        <v>5037</v>
      </c>
      <c r="AQ3731" s="61" t="s">
        <v>1738</v>
      </c>
      <c r="AR3731" s="28">
        <v>0</v>
      </c>
      <c r="AS3731" s="28">
        <v>4276</v>
      </c>
      <c r="AT3731" s="28">
        <v>0</v>
      </c>
      <c r="AU3731" s="62"/>
      <c r="DV3731" s="31" t="s">
        <v>2675</v>
      </c>
      <c r="DW3731" s="31" t="s">
        <v>2680</v>
      </c>
      <c r="DX3731" s="63"/>
      <c r="DY3731" s="63"/>
      <c r="DZ3731" s="63"/>
      <c r="EA3731" s="167"/>
      <c r="EB3731" s="60"/>
      <c r="EC3731" s="60"/>
      <c r="ED3731" s="60"/>
      <c r="EE3731" s="60"/>
      <c r="EF3731" s="60"/>
      <c r="EG3731" s="60"/>
      <c r="EH3731" s="60"/>
      <c r="EI3731" s="60"/>
      <c r="EJ3731" s="60"/>
      <c r="EK3731" s="60"/>
      <c r="EL3731" s="60"/>
      <c r="EM3731" s="60"/>
      <c r="EN3731" s="60"/>
      <c r="EO3731" s="60"/>
      <c r="EP3731" s="60"/>
      <c r="EQ3731" s="60"/>
      <c r="ER3731" s="60"/>
      <c r="ES3731" s="60"/>
      <c r="ET3731" s="60"/>
      <c r="EU3731" s="60"/>
      <c r="EV3731" s="60"/>
      <c r="EW3731" s="60"/>
      <c r="EX3731" s="60"/>
      <c r="EY3731" s="60"/>
      <c r="EZ3731" s="60"/>
      <c r="FA3731" s="60"/>
      <c r="FB3731" s="60"/>
    </row>
    <row r="3732" spans="22:158" x14ac:dyDescent="0.25">
      <c r="W3732" s="33"/>
      <c r="X3732" s="33"/>
      <c r="AH3732" s="38">
        <v>100</v>
      </c>
      <c r="AI3732" s="38">
        <v>125</v>
      </c>
      <c r="AJ3732" s="38">
        <v>15000</v>
      </c>
      <c r="AK3732" s="38">
        <v>42</v>
      </c>
      <c r="AL3732" s="38">
        <v>4201258</v>
      </c>
      <c r="AM3732" s="61" t="s">
        <v>1816</v>
      </c>
      <c r="AN3732" s="61" t="s">
        <v>1692</v>
      </c>
      <c r="AO3732" s="61" t="s">
        <v>1590</v>
      </c>
      <c r="AP3732" s="61" t="s">
        <v>5037</v>
      </c>
      <c r="AQ3732" s="61" t="s">
        <v>1738</v>
      </c>
      <c r="AR3732" s="28">
        <v>0</v>
      </c>
      <c r="AS3732" s="28">
        <v>0</v>
      </c>
      <c r="AT3732" s="28">
        <v>0</v>
      </c>
      <c r="AU3732" s="62"/>
      <c r="DV3732" s="31" t="s">
        <v>2675</v>
      </c>
      <c r="DW3732" s="31" t="s">
        <v>2680</v>
      </c>
      <c r="DX3732" s="63"/>
      <c r="DY3732" s="63"/>
      <c r="DZ3732" s="63"/>
      <c r="EA3732" s="167"/>
      <c r="EB3732" s="60"/>
      <c r="EC3732" s="60"/>
      <c r="ED3732" s="60"/>
      <c r="EE3732" s="60"/>
      <c r="EF3732" s="60"/>
      <c r="EG3732" s="60"/>
      <c r="EH3732" s="60"/>
      <c r="EI3732" s="60"/>
      <c r="EJ3732" s="60"/>
      <c r="EK3732" s="60"/>
      <c r="EL3732" s="60"/>
      <c r="EM3732" s="60"/>
      <c r="EN3732" s="60"/>
      <c r="EO3732" s="60"/>
      <c r="EP3732" s="60"/>
      <c r="EQ3732" s="60"/>
      <c r="ER3732" s="60"/>
      <c r="ES3732" s="60"/>
      <c r="ET3732" s="60"/>
      <c r="EU3732" s="60"/>
      <c r="EV3732" s="60"/>
      <c r="EW3732" s="60"/>
      <c r="EX3732" s="60"/>
      <c r="EY3732" s="60"/>
      <c r="EZ3732" s="60"/>
      <c r="FA3732" s="60"/>
      <c r="FB3732" s="60"/>
    </row>
    <row r="3733" spans="22:158" x14ac:dyDescent="0.25">
      <c r="W3733" s="33"/>
      <c r="X3733" s="33"/>
      <c r="AH3733" s="38">
        <v>100</v>
      </c>
      <c r="AI3733" s="38">
        <v>125</v>
      </c>
      <c r="AJ3733" s="38">
        <v>15700</v>
      </c>
      <c r="AK3733" s="38">
        <v>42</v>
      </c>
      <c r="AL3733" s="38">
        <v>4201258</v>
      </c>
      <c r="AM3733" s="61" t="s">
        <v>1816</v>
      </c>
      <c r="AN3733" s="61" t="s">
        <v>1692</v>
      </c>
      <c r="AO3733" s="61" t="s">
        <v>1605</v>
      </c>
      <c r="AP3733" s="61" t="s">
        <v>5037</v>
      </c>
      <c r="AQ3733" s="61" t="s">
        <v>1738</v>
      </c>
      <c r="AR3733" s="28">
        <v>0</v>
      </c>
      <c r="AS3733" s="28">
        <v>1742</v>
      </c>
      <c r="AT3733" s="28">
        <v>21959</v>
      </c>
      <c r="AU3733" s="62"/>
      <c r="DV3733" s="31" t="s">
        <v>2675</v>
      </c>
      <c r="DW3733" s="31" t="s">
        <v>2680</v>
      </c>
      <c r="DX3733" s="63"/>
      <c r="DY3733" s="63"/>
      <c r="DZ3733" s="63"/>
      <c r="EA3733" s="167"/>
      <c r="EB3733" s="60"/>
      <c r="EC3733" s="60"/>
      <c r="ED3733" s="60"/>
      <c r="EE3733" s="60"/>
      <c r="EF3733" s="60"/>
      <c r="EG3733" s="60"/>
      <c r="EH3733" s="60"/>
      <c r="EI3733" s="60"/>
      <c r="EJ3733" s="60"/>
      <c r="EK3733" s="60"/>
      <c r="EL3733" s="60"/>
      <c r="EM3733" s="60"/>
      <c r="EN3733" s="60"/>
      <c r="EO3733" s="60"/>
      <c r="EP3733" s="60"/>
      <c r="EQ3733" s="60"/>
      <c r="ER3733" s="60"/>
      <c r="ES3733" s="60"/>
      <c r="ET3733" s="60"/>
      <c r="EU3733" s="60"/>
      <c r="EV3733" s="60"/>
      <c r="EW3733" s="60"/>
      <c r="EX3733" s="60"/>
      <c r="EY3733" s="60"/>
      <c r="EZ3733" s="60"/>
      <c r="FA3733" s="60"/>
      <c r="FB3733" s="60"/>
    </row>
    <row r="3734" spans="22:158" x14ac:dyDescent="0.25">
      <c r="W3734" s="33"/>
      <c r="X3734" s="33"/>
      <c r="AH3734" s="38">
        <v>100</v>
      </c>
      <c r="AI3734" s="38">
        <v>130</v>
      </c>
      <c r="AJ3734" s="38">
        <v>14200</v>
      </c>
      <c r="AK3734" s="38">
        <v>42</v>
      </c>
      <c r="AL3734" s="38">
        <v>4201258</v>
      </c>
      <c r="AM3734" s="61" t="s">
        <v>1816</v>
      </c>
      <c r="AN3734" s="61" t="s">
        <v>1687</v>
      </c>
      <c r="AO3734" s="61" t="s">
        <v>5127</v>
      </c>
      <c r="AP3734" s="61" t="s">
        <v>5037</v>
      </c>
      <c r="AQ3734" s="61" t="s">
        <v>1738</v>
      </c>
      <c r="AR3734" s="28">
        <v>0</v>
      </c>
      <c r="AS3734" s="28">
        <v>94</v>
      </c>
      <c r="AT3734" s="28">
        <v>26</v>
      </c>
      <c r="AU3734" s="62"/>
      <c r="DV3734" s="31" t="s">
        <v>2675</v>
      </c>
      <c r="DW3734" s="31" t="s">
        <v>2681</v>
      </c>
      <c r="DX3734" s="63"/>
      <c r="DY3734" s="63"/>
      <c r="DZ3734" s="63"/>
      <c r="EA3734" s="167"/>
      <c r="EB3734" s="60"/>
      <c r="EC3734" s="60"/>
      <c r="ED3734" s="60"/>
      <c r="EE3734" s="60"/>
      <c r="EF3734" s="60"/>
      <c r="EG3734" s="60"/>
      <c r="EH3734" s="60"/>
      <c r="EI3734" s="60"/>
      <c r="EJ3734" s="60"/>
      <c r="EK3734" s="60"/>
      <c r="EL3734" s="60"/>
      <c r="EM3734" s="60"/>
      <c r="EN3734" s="60"/>
      <c r="EO3734" s="60"/>
      <c r="EP3734" s="60"/>
      <c r="EQ3734" s="60"/>
      <c r="ER3734" s="60"/>
      <c r="ES3734" s="60"/>
      <c r="ET3734" s="60"/>
      <c r="EU3734" s="60"/>
      <c r="EV3734" s="60"/>
      <c r="EW3734" s="60"/>
      <c r="EX3734" s="60"/>
      <c r="EY3734" s="60"/>
      <c r="EZ3734" s="60"/>
      <c r="FA3734" s="60"/>
      <c r="FB3734" s="60"/>
    </row>
    <row r="3735" spans="22:158" x14ac:dyDescent="0.25">
      <c r="W3735" s="33"/>
      <c r="X3735" s="33"/>
      <c r="AH3735" s="38">
        <v>100</v>
      </c>
      <c r="AI3735" s="38">
        <v>130</v>
      </c>
      <c r="AJ3735" s="38">
        <v>16000</v>
      </c>
      <c r="AK3735" s="38">
        <v>42</v>
      </c>
      <c r="AL3735" s="38">
        <v>4201258</v>
      </c>
      <c r="AM3735" s="61" t="s">
        <v>1816</v>
      </c>
      <c r="AN3735" s="61" t="s">
        <v>1687</v>
      </c>
      <c r="AO3735" s="61" t="s">
        <v>1611</v>
      </c>
      <c r="AP3735" s="61" t="s">
        <v>5037</v>
      </c>
      <c r="AQ3735" s="61" t="s">
        <v>1738</v>
      </c>
      <c r="AR3735" s="28">
        <v>0</v>
      </c>
      <c r="AS3735" s="28">
        <v>0</v>
      </c>
      <c r="AT3735" s="28">
        <v>4</v>
      </c>
      <c r="AU3735" s="62"/>
      <c r="DV3735" s="31" t="s">
        <v>2675</v>
      </c>
      <c r="DW3735" s="31" t="s">
        <v>2681</v>
      </c>
      <c r="DX3735" s="63"/>
      <c r="DY3735" s="63"/>
      <c r="DZ3735" s="63"/>
      <c r="EA3735" s="167"/>
      <c r="EB3735" s="60"/>
      <c r="EC3735" s="60"/>
      <c r="ED3735" s="60"/>
      <c r="EE3735" s="60"/>
      <c r="EF3735" s="60"/>
      <c r="EG3735" s="60"/>
      <c r="EH3735" s="60"/>
      <c r="EI3735" s="60"/>
      <c r="EJ3735" s="60"/>
      <c r="EK3735" s="60"/>
      <c r="EL3735" s="60"/>
      <c r="EM3735" s="60"/>
      <c r="EN3735" s="60"/>
      <c r="EO3735" s="60"/>
      <c r="EP3735" s="60"/>
      <c r="EQ3735" s="60"/>
      <c r="ER3735" s="60"/>
      <c r="ES3735" s="60"/>
      <c r="ET3735" s="60"/>
      <c r="EU3735" s="60"/>
      <c r="EV3735" s="60"/>
      <c r="EW3735" s="60"/>
      <c r="EX3735" s="60"/>
      <c r="EY3735" s="60"/>
      <c r="EZ3735" s="60"/>
      <c r="FA3735" s="60"/>
      <c r="FB3735" s="60"/>
    </row>
    <row r="3736" spans="22:158" x14ac:dyDescent="0.25">
      <c r="W3736" s="33"/>
      <c r="X3736" s="33"/>
      <c r="AH3736" s="38">
        <v>100</v>
      </c>
      <c r="AI3736" s="38">
        <v>130</v>
      </c>
      <c r="AJ3736" s="38">
        <v>16300</v>
      </c>
      <c r="AK3736" s="38">
        <v>42</v>
      </c>
      <c r="AL3736" s="38">
        <v>4201258</v>
      </c>
      <c r="AM3736" s="61" t="s">
        <v>1816</v>
      </c>
      <c r="AN3736" s="61" t="s">
        <v>1687</v>
      </c>
      <c r="AO3736" s="61" t="s">
        <v>1617</v>
      </c>
      <c r="AP3736" s="61" t="s">
        <v>5037</v>
      </c>
      <c r="AQ3736" s="61" t="s">
        <v>1738</v>
      </c>
      <c r="AR3736" s="28">
        <v>0</v>
      </c>
      <c r="AS3736" s="28">
        <v>0</v>
      </c>
      <c r="AT3736" s="28">
        <v>62</v>
      </c>
      <c r="AU3736" s="62"/>
      <c r="DV3736" s="31" t="s">
        <v>2675</v>
      </c>
      <c r="DW3736" s="31" t="s">
        <v>2681</v>
      </c>
      <c r="DX3736" s="63"/>
      <c r="DY3736" s="63"/>
      <c r="DZ3736" s="63"/>
      <c r="EA3736" s="167"/>
      <c r="EB3736" s="60"/>
      <c r="EC3736" s="60"/>
      <c r="ED3736" s="60"/>
      <c r="EE3736" s="60"/>
      <c r="EF3736" s="60"/>
      <c r="EG3736" s="60"/>
      <c r="EH3736" s="60"/>
      <c r="EI3736" s="60"/>
      <c r="EJ3736" s="60"/>
      <c r="EK3736" s="60"/>
      <c r="EL3736" s="60"/>
      <c r="EM3736" s="60"/>
      <c r="EN3736" s="60"/>
      <c r="EO3736" s="60"/>
      <c r="EP3736" s="60"/>
      <c r="EQ3736" s="60"/>
      <c r="ER3736" s="60"/>
      <c r="ES3736" s="60"/>
      <c r="ET3736" s="60"/>
      <c r="EU3736" s="60"/>
      <c r="EV3736" s="60"/>
      <c r="EW3736" s="60"/>
      <c r="EX3736" s="60"/>
      <c r="EY3736" s="60"/>
      <c r="EZ3736" s="60"/>
      <c r="FA3736" s="60"/>
      <c r="FB3736" s="60"/>
    </row>
    <row r="3737" spans="22:158" x14ac:dyDescent="0.25">
      <c r="W3737" s="33"/>
      <c r="X3737" s="33"/>
      <c r="AH3737" s="38">
        <v>100</v>
      </c>
      <c r="AI3737" s="38">
        <v>130</v>
      </c>
      <c r="AJ3737" s="38">
        <v>16500</v>
      </c>
      <c r="AK3737" s="38">
        <v>42</v>
      </c>
      <c r="AL3737" s="38">
        <v>4201258</v>
      </c>
      <c r="AM3737" s="61" t="s">
        <v>1816</v>
      </c>
      <c r="AN3737" s="61" t="s">
        <v>1687</v>
      </c>
      <c r="AO3737" s="61" t="s">
        <v>1623</v>
      </c>
      <c r="AP3737" s="61" t="s">
        <v>5037</v>
      </c>
      <c r="AQ3737" s="61" t="s">
        <v>1738</v>
      </c>
      <c r="AR3737" s="28">
        <v>0</v>
      </c>
      <c r="AS3737" s="28">
        <v>0</v>
      </c>
      <c r="AT3737" s="28">
        <v>0</v>
      </c>
      <c r="AU3737" s="62"/>
      <c r="DV3737" s="31" t="s">
        <v>2675</v>
      </c>
      <c r="DW3737" s="31" t="s">
        <v>2681</v>
      </c>
      <c r="DX3737" s="63"/>
      <c r="DY3737" s="63"/>
      <c r="DZ3737" s="63"/>
      <c r="EA3737" s="167"/>
      <c r="EB3737" s="60"/>
      <c r="EC3737" s="60"/>
      <c r="ED3737" s="60"/>
      <c r="EE3737" s="60"/>
      <c r="EF3737" s="60"/>
      <c r="EG3737" s="60"/>
      <c r="EH3737" s="60"/>
      <c r="EI3737" s="60"/>
      <c r="EJ3737" s="60"/>
      <c r="EK3737" s="60"/>
      <c r="EL3737" s="60"/>
      <c r="EM3737" s="60"/>
      <c r="EN3737" s="60"/>
      <c r="EO3737" s="60"/>
      <c r="EP3737" s="60"/>
      <c r="EQ3737" s="60"/>
      <c r="ER3737" s="60"/>
      <c r="ES3737" s="60"/>
      <c r="ET3737" s="60"/>
      <c r="EU3737" s="60"/>
      <c r="EV3737" s="60"/>
      <c r="EW3737" s="60"/>
      <c r="EX3737" s="60"/>
      <c r="EY3737" s="60"/>
      <c r="EZ3737" s="60"/>
      <c r="FA3737" s="60"/>
      <c r="FB3737" s="60"/>
    </row>
    <row r="3738" spans="22:158" x14ac:dyDescent="0.25">
      <c r="V3738" s="1"/>
      <c r="W3738" s="33"/>
      <c r="X3738" s="33"/>
      <c r="AH3738" s="38">
        <v>100</v>
      </c>
      <c r="AI3738" s="38">
        <v>130</v>
      </c>
      <c r="AJ3738" s="38">
        <v>17310</v>
      </c>
      <c r="AK3738" s="38">
        <v>42</v>
      </c>
      <c r="AL3738" s="38">
        <v>4201258</v>
      </c>
      <c r="AM3738" s="61" t="s">
        <v>1816</v>
      </c>
      <c r="AN3738" s="61" t="s">
        <v>1687</v>
      </c>
      <c r="AO3738" s="61" t="s">
        <v>1640</v>
      </c>
      <c r="AP3738" s="61" t="s">
        <v>5037</v>
      </c>
      <c r="AQ3738" s="61" t="s">
        <v>1738</v>
      </c>
      <c r="AR3738" s="28">
        <v>0</v>
      </c>
      <c r="AS3738" s="28">
        <v>7</v>
      </c>
      <c r="AT3738" s="28">
        <v>0</v>
      </c>
      <c r="AU3738" s="62"/>
      <c r="DV3738" s="31" t="s">
        <v>2675</v>
      </c>
      <c r="DW3738" s="31" t="s">
        <v>2681</v>
      </c>
      <c r="DX3738" s="63"/>
      <c r="DY3738" s="63"/>
      <c r="DZ3738" s="63"/>
      <c r="EA3738" s="167"/>
      <c r="EB3738" s="60"/>
      <c r="EC3738" s="60"/>
      <c r="ED3738" s="60"/>
      <c r="EE3738" s="60"/>
      <c r="EF3738" s="60"/>
      <c r="EG3738" s="60"/>
      <c r="EH3738" s="60"/>
      <c r="EI3738" s="60"/>
      <c r="EJ3738" s="60"/>
      <c r="EK3738" s="60"/>
      <c r="EL3738" s="60"/>
      <c r="EM3738" s="60"/>
      <c r="EN3738" s="60"/>
      <c r="EO3738" s="60"/>
      <c r="EP3738" s="60"/>
      <c r="EQ3738" s="60"/>
      <c r="ER3738" s="60"/>
      <c r="ES3738" s="60"/>
      <c r="ET3738" s="60"/>
      <c r="EU3738" s="60"/>
      <c r="EV3738" s="60"/>
      <c r="EW3738" s="60"/>
      <c r="EX3738" s="60"/>
      <c r="EY3738" s="60"/>
      <c r="EZ3738" s="60"/>
      <c r="FA3738" s="60"/>
      <c r="FB3738" s="60"/>
    </row>
    <row r="3739" spans="22:158" x14ac:dyDescent="0.25">
      <c r="W3739" s="33"/>
      <c r="X3739" s="33"/>
      <c r="AH3739" s="38">
        <v>100</v>
      </c>
      <c r="AI3739" s="38">
        <v>135</v>
      </c>
      <c r="AJ3739" s="38">
        <v>12600</v>
      </c>
      <c r="AK3739" s="38">
        <v>42</v>
      </c>
      <c r="AL3739" s="38">
        <v>4201258</v>
      </c>
      <c r="AM3739" s="61" t="s">
        <v>1816</v>
      </c>
      <c r="AN3739" s="61" t="s">
        <v>1693</v>
      </c>
      <c r="AO3739" s="61" t="s">
        <v>5095</v>
      </c>
      <c r="AP3739" s="61" t="s">
        <v>5037</v>
      </c>
      <c r="AQ3739" s="61" t="s">
        <v>1738</v>
      </c>
      <c r="AR3739" s="28">
        <v>0</v>
      </c>
      <c r="AS3739" s="28">
        <v>0</v>
      </c>
      <c r="AT3739" s="28">
        <v>11</v>
      </c>
      <c r="AU3739" s="62"/>
      <c r="DV3739" s="31" t="s">
        <v>2675</v>
      </c>
      <c r="DW3739" s="31" t="s">
        <v>2682</v>
      </c>
      <c r="DX3739" s="63"/>
      <c r="DY3739" s="63"/>
      <c r="DZ3739" s="63"/>
      <c r="EA3739" s="167"/>
      <c r="EB3739" s="60"/>
      <c r="EC3739" s="60"/>
      <c r="ED3739" s="60"/>
      <c r="EE3739" s="60"/>
      <c r="EF3739" s="60"/>
      <c r="EG3739" s="60"/>
      <c r="EH3739" s="60"/>
      <c r="EI3739" s="60"/>
      <c r="EJ3739" s="60"/>
      <c r="EK3739" s="60"/>
      <c r="EL3739" s="60"/>
      <c r="EM3739" s="60"/>
      <c r="EN3739" s="60"/>
      <c r="EO3739" s="60"/>
      <c r="EP3739" s="60"/>
      <c r="EQ3739" s="60"/>
      <c r="ER3739" s="60"/>
      <c r="ES3739" s="60"/>
      <c r="ET3739" s="60"/>
      <c r="EU3739" s="60"/>
      <c r="EV3739" s="60"/>
      <c r="EW3739" s="60"/>
      <c r="EX3739" s="60"/>
      <c r="EY3739" s="60"/>
      <c r="EZ3739" s="60"/>
      <c r="FA3739" s="60"/>
      <c r="FB3739" s="60"/>
    </row>
    <row r="3740" spans="22:158" x14ac:dyDescent="0.25">
      <c r="V3740" s="1"/>
      <c r="W3740" s="33"/>
      <c r="X3740" s="33"/>
      <c r="AH3740" s="38">
        <v>100</v>
      </c>
      <c r="AI3740" s="38">
        <v>135</v>
      </c>
      <c r="AJ3740" s="38">
        <v>15850</v>
      </c>
      <c r="AK3740" s="38">
        <v>42</v>
      </c>
      <c r="AL3740" s="38">
        <v>4201258</v>
      </c>
      <c r="AM3740" s="61" t="s">
        <v>1816</v>
      </c>
      <c r="AN3740" s="61" t="s">
        <v>1693</v>
      </c>
      <c r="AO3740" s="61" t="s">
        <v>1608</v>
      </c>
      <c r="AP3740" s="61" t="s">
        <v>5037</v>
      </c>
      <c r="AQ3740" s="61" t="s">
        <v>1738</v>
      </c>
      <c r="AR3740" s="28">
        <v>0</v>
      </c>
      <c r="AS3740" s="28">
        <v>751953</v>
      </c>
      <c r="AT3740" s="28">
        <v>202209</v>
      </c>
      <c r="AU3740" s="62"/>
      <c r="DV3740" s="31" t="s">
        <v>2675</v>
      </c>
      <c r="DW3740" s="31" t="s">
        <v>2682</v>
      </c>
      <c r="DX3740" s="63"/>
      <c r="DY3740" s="63"/>
      <c r="DZ3740" s="63"/>
      <c r="EA3740" s="167"/>
      <c r="EB3740" s="60"/>
      <c r="EC3740" s="60"/>
      <c r="ED3740" s="60"/>
      <c r="EE3740" s="60"/>
      <c r="EF3740" s="60"/>
      <c r="EG3740" s="60"/>
      <c r="EH3740" s="60"/>
      <c r="EI3740" s="60"/>
      <c r="EJ3740" s="60"/>
      <c r="EK3740" s="60"/>
      <c r="EL3740" s="60"/>
      <c r="EM3740" s="60"/>
      <c r="EN3740" s="60"/>
      <c r="EO3740" s="60"/>
      <c r="EP3740" s="60"/>
      <c r="EQ3740" s="60"/>
      <c r="ER3740" s="60"/>
      <c r="ES3740" s="60"/>
      <c r="ET3740" s="60"/>
      <c r="EU3740" s="60"/>
      <c r="EV3740" s="60"/>
      <c r="EW3740" s="60"/>
      <c r="EX3740" s="60"/>
      <c r="EY3740" s="60"/>
      <c r="EZ3740" s="60"/>
      <c r="FA3740" s="60"/>
      <c r="FB3740" s="60"/>
    </row>
    <row r="3741" spans="22:158" x14ac:dyDescent="0.25">
      <c r="W3741" s="33"/>
      <c r="X3741" s="33"/>
      <c r="AH3741" s="38">
        <v>100</v>
      </c>
      <c r="AI3741" s="38">
        <v>140</v>
      </c>
      <c r="AJ3741" s="38">
        <v>10800</v>
      </c>
      <c r="AK3741" s="38">
        <v>42</v>
      </c>
      <c r="AL3741" s="38">
        <v>4201258</v>
      </c>
      <c r="AM3741" s="61" t="s">
        <v>1816</v>
      </c>
      <c r="AN3741" s="61" t="s">
        <v>1690</v>
      </c>
      <c r="AO3741" s="61" t="s">
        <v>5059</v>
      </c>
      <c r="AP3741" s="61" t="s">
        <v>5037</v>
      </c>
      <c r="AQ3741" s="61" t="s">
        <v>1738</v>
      </c>
      <c r="AR3741" s="28">
        <v>0</v>
      </c>
      <c r="AS3741" s="28">
        <v>0</v>
      </c>
      <c r="AT3741" s="28">
        <v>58</v>
      </c>
      <c r="AU3741" s="62"/>
      <c r="DV3741" s="31" t="s">
        <v>2675</v>
      </c>
      <c r="DW3741" s="31" t="s">
        <v>2683</v>
      </c>
      <c r="DX3741" s="63"/>
      <c r="DY3741" s="63"/>
      <c r="DZ3741" s="63"/>
      <c r="EA3741" s="167"/>
      <c r="EB3741" s="60"/>
      <c r="EC3741" s="60"/>
      <c r="ED3741" s="60"/>
      <c r="EE3741" s="60"/>
      <c r="EF3741" s="60"/>
      <c r="EG3741" s="60"/>
      <c r="EH3741" s="60"/>
      <c r="EI3741" s="60"/>
      <c r="EJ3741" s="60"/>
      <c r="EK3741" s="60"/>
      <c r="EL3741" s="60"/>
      <c r="EM3741" s="60"/>
      <c r="EN3741" s="60"/>
      <c r="EO3741" s="60"/>
      <c r="EP3741" s="60"/>
      <c r="EQ3741" s="60"/>
      <c r="ER3741" s="60"/>
      <c r="ES3741" s="60"/>
      <c r="ET3741" s="60"/>
      <c r="EU3741" s="60"/>
      <c r="EV3741" s="60"/>
      <c r="EW3741" s="60"/>
      <c r="EX3741" s="60"/>
      <c r="EY3741" s="60"/>
      <c r="EZ3741" s="60"/>
      <c r="FA3741" s="60"/>
      <c r="FB3741" s="60"/>
    </row>
    <row r="3742" spans="22:158" x14ac:dyDescent="0.25">
      <c r="W3742" s="33"/>
      <c r="X3742" s="33"/>
      <c r="AH3742" s="38">
        <v>100</v>
      </c>
      <c r="AI3742" s="38">
        <v>140</v>
      </c>
      <c r="AJ3742" s="38">
        <v>12350</v>
      </c>
      <c r="AK3742" s="38">
        <v>42</v>
      </c>
      <c r="AL3742" s="38">
        <v>4201258</v>
      </c>
      <c r="AM3742" s="61" t="s">
        <v>1816</v>
      </c>
      <c r="AN3742" s="61" t="s">
        <v>1690</v>
      </c>
      <c r="AO3742" s="61" t="s">
        <v>5091</v>
      </c>
      <c r="AP3742" s="61" t="s">
        <v>5037</v>
      </c>
      <c r="AQ3742" s="61" t="s">
        <v>1738</v>
      </c>
      <c r="AR3742" s="28">
        <v>0</v>
      </c>
      <c r="AS3742" s="28">
        <v>0</v>
      </c>
      <c r="AT3742" s="28">
        <v>125</v>
      </c>
      <c r="AU3742" s="62"/>
      <c r="DV3742" s="31" t="s">
        <v>2675</v>
      </c>
      <c r="DW3742" s="31" t="s">
        <v>2683</v>
      </c>
      <c r="DX3742" s="63"/>
      <c r="DY3742" s="63"/>
      <c r="DZ3742" s="63"/>
      <c r="EA3742" s="167"/>
      <c r="EB3742" s="60"/>
      <c r="EC3742" s="60"/>
      <c r="ED3742" s="60"/>
      <c r="EE3742" s="60"/>
      <c r="EF3742" s="60"/>
      <c r="EG3742" s="60"/>
      <c r="EH3742" s="60"/>
      <c r="EI3742" s="60"/>
      <c r="EJ3742" s="60"/>
      <c r="EK3742" s="60"/>
      <c r="EL3742" s="60"/>
      <c r="EM3742" s="60"/>
      <c r="EN3742" s="60"/>
      <c r="EO3742" s="60"/>
      <c r="EP3742" s="60"/>
      <c r="EQ3742" s="60"/>
      <c r="ER3742" s="60"/>
      <c r="ES3742" s="60"/>
      <c r="ET3742" s="60"/>
      <c r="EU3742" s="60"/>
      <c r="EV3742" s="60"/>
      <c r="EW3742" s="60"/>
      <c r="EX3742" s="60"/>
      <c r="EY3742" s="60"/>
      <c r="EZ3742" s="60"/>
      <c r="FA3742" s="60"/>
      <c r="FB3742" s="60"/>
    </row>
    <row r="3743" spans="22:158" x14ac:dyDescent="0.25">
      <c r="W3743" s="33"/>
      <c r="X3743" s="33"/>
      <c r="AH3743" s="38">
        <v>100</v>
      </c>
      <c r="AI3743" s="38">
        <v>140</v>
      </c>
      <c r="AJ3743" s="38">
        <v>12900</v>
      </c>
      <c r="AK3743" s="38">
        <v>42</v>
      </c>
      <c r="AL3743" s="38">
        <v>4201258</v>
      </c>
      <c r="AM3743" s="61" t="s">
        <v>1816</v>
      </c>
      <c r="AN3743" s="61" t="s">
        <v>1690</v>
      </c>
      <c r="AO3743" s="61" t="s">
        <v>5099</v>
      </c>
      <c r="AP3743" s="61" t="s">
        <v>5037</v>
      </c>
      <c r="AQ3743" s="61" t="s">
        <v>1738</v>
      </c>
      <c r="AR3743" s="28">
        <v>0</v>
      </c>
      <c r="AS3743" s="28">
        <v>34</v>
      </c>
      <c r="AT3743" s="28">
        <v>0</v>
      </c>
      <c r="AU3743" s="62"/>
      <c r="DV3743" s="31" t="s">
        <v>2675</v>
      </c>
      <c r="DW3743" s="31" t="s">
        <v>2683</v>
      </c>
      <c r="DX3743" s="63"/>
      <c r="DY3743" s="63"/>
      <c r="DZ3743" s="63"/>
      <c r="EA3743" s="167"/>
      <c r="EB3743" s="60"/>
      <c r="EC3743" s="60"/>
      <c r="ED3743" s="60"/>
      <c r="EE3743" s="60"/>
      <c r="EF3743" s="60"/>
      <c r="EG3743" s="60"/>
      <c r="EH3743" s="60"/>
      <c r="EI3743" s="60"/>
      <c r="EJ3743" s="60"/>
      <c r="EK3743" s="60"/>
      <c r="EL3743" s="60"/>
      <c r="EM3743" s="60"/>
      <c r="EN3743" s="60"/>
      <c r="EO3743" s="60"/>
      <c r="EP3743" s="60"/>
      <c r="EQ3743" s="60"/>
      <c r="ER3743" s="60"/>
      <c r="ES3743" s="60"/>
      <c r="ET3743" s="60"/>
      <c r="EU3743" s="60"/>
      <c r="EV3743" s="60"/>
      <c r="EW3743" s="60"/>
      <c r="EX3743" s="60"/>
      <c r="EY3743" s="60"/>
      <c r="EZ3743" s="60"/>
      <c r="FA3743" s="60"/>
      <c r="FB3743" s="60"/>
    </row>
    <row r="3744" spans="22:158" x14ac:dyDescent="0.25">
      <c r="W3744" s="33"/>
      <c r="X3744" s="33"/>
      <c r="AH3744" s="38">
        <v>100</v>
      </c>
      <c r="AI3744" s="38">
        <v>140</v>
      </c>
      <c r="AJ3744" s="38">
        <v>14600</v>
      </c>
      <c r="AK3744" s="38">
        <v>42</v>
      </c>
      <c r="AL3744" s="38">
        <v>4201258</v>
      </c>
      <c r="AM3744" s="61" t="s">
        <v>1816</v>
      </c>
      <c r="AN3744" s="61" t="s">
        <v>1690</v>
      </c>
      <c r="AO3744" s="61" t="s">
        <v>1580</v>
      </c>
      <c r="AP3744" s="61" t="s">
        <v>5037</v>
      </c>
      <c r="AQ3744" s="61" t="s">
        <v>1738</v>
      </c>
      <c r="AR3744" s="28">
        <v>0</v>
      </c>
      <c r="AS3744" s="28">
        <v>282</v>
      </c>
      <c r="AT3744" s="28">
        <v>0</v>
      </c>
      <c r="AU3744" s="62"/>
      <c r="DV3744" s="31" t="s">
        <v>2675</v>
      </c>
      <c r="DW3744" s="31" t="s">
        <v>2683</v>
      </c>
      <c r="DX3744" s="63"/>
      <c r="DY3744" s="63"/>
      <c r="DZ3744" s="63"/>
      <c r="EA3744" s="167"/>
      <c r="EB3744" s="60"/>
      <c r="EC3744" s="60"/>
      <c r="ED3744" s="60"/>
      <c r="EE3744" s="60"/>
      <c r="EF3744" s="60"/>
      <c r="EG3744" s="60"/>
      <c r="EH3744" s="60"/>
      <c r="EI3744" s="60"/>
      <c r="EJ3744" s="60"/>
      <c r="EK3744" s="60"/>
      <c r="EL3744" s="60"/>
      <c r="EM3744" s="60"/>
      <c r="EN3744" s="60"/>
      <c r="EO3744" s="60"/>
      <c r="EP3744" s="60"/>
      <c r="EQ3744" s="60"/>
      <c r="ER3744" s="60"/>
      <c r="ES3744" s="60"/>
      <c r="ET3744" s="60"/>
      <c r="EU3744" s="60"/>
      <c r="EV3744" s="60"/>
      <c r="EW3744" s="60"/>
      <c r="EX3744" s="60"/>
      <c r="EY3744" s="60"/>
      <c r="EZ3744" s="60"/>
      <c r="FA3744" s="60"/>
      <c r="FB3744" s="60"/>
    </row>
    <row r="3745" spans="22:158" x14ac:dyDescent="0.25">
      <c r="W3745" s="33"/>
      <c r="X3745" s="33"/>
      <c r="AH3745" s="38">
        <v>100</v>
      </c>
      <c r="AI3745" s="38">
        <v>145</v>
      </c>
      <c r="AJ3745" s="38">
        <v>10550</v>
      </c>
      <c r="AK3745" s="38">
        <v>42</v>
      </c>
      <c r="AL3745" s="38">
        <v>4201258</v>
      </c>
      <c r="AM3745" s="61" t="s">
        <v>1816</v>
      </c>
      <c r="AN3745" s="61" t="s">
        <v>1691</v>
      </c>
      <c r="AO3745" s="61" t="s">
        <v>5054</v>
      </c>
      <c r="AP3745" s="61" t="s">
        <v>5037</v>
      </c>
      <c r="AQ3745" s="61" t="s">
        <v>1738</v>
      </c>
      <c r="AR3745" s="28">
        <v>0</v>
      </c>
      <c r="AS3745" s="28">
        <v>166</v>
      </c>
      <c r="AT3745" s="28">
        <v>21</v>
      </c>
      <c r="AU3745" s="62"/>
      <c r="DV3745" s="31" t="s">
        <v>2675</v>
      </c>
      <c r="DW3745" s="31" t="s">
        <v>2684</v>
      </c>
      <c r="DX3745" s="63"/>
      <c r="DY3745" s="63"/>
      <c r="DZ3745" s="63"/>
      <c r="EA3745" s="167"/>
      <c r="EB3745" s="60"/>
      <c r="EC3745" s="60"/>
      <c r="ED3745" s="60"/>
      <c r="EE3745" s="60"/>
      <c r="EF3745" s="60"/>
      <c r="EG3745" s="60"/>
      <c r="EH3745" s="60"/>
      <c r="EI3745" s="60"/>
      <c r="EJ3745" s="60"/>
      <c r="EK3745" s="60"/>
      <c r="EL3745" s="60"/>
      <c r="EM3745" s="60"/>
      <c r="EN3745" s="60"/>
      <c r="EO3745" s="60"/>
      <c r="EP3745" s="60"/>
      <c r="EQ3745" s="60"/>
      <c r="ER3745" s="60"/>
      <c r="ES3745" s="60"/>
      <c r="ET3745" s="60"/>
      <c r="EU3745" s="60"/>
      <c r="EV3745" s="60"/>
      <c r="EW3745" s="60"/>
      <c r="EX3745" s="60"/>
      <c r="EY3745" s="60"/>
      <c r="EZ3745" s="60"/>
      <c r="FA3745" s="60"/>
      <c r="FB3745" s="60"/>
    </row>
    <row r="3746" spans="22:158" x14ac:dyDescent="0.25">
      <c r="W3746" s="33"/>
      <c r="X3746" s="33"/>
      <c r="AH3746" s="38">
        <v>100</v>
      </c>
      <c r="AI3746" s="38">
        <v>145</v>
      </c>
      <c r="AJ3746" s="38">
        <v>12750</v>
      </c>
      <c r="AK3746" s="38">
        <v>42</v>
      </c>
      <c r="AL3746" s="38">
        <v>4201258</v>
      </c>
      <c r="AM3746" s="61" t="s">
        <v>1816</v>
      </c>
      <c r="AN3746" s="61" t="s">
        <v>1691</v>
      </c>
      <c r="AO3746" s="61" t="s">
        <v>5097</v>
      </c>
      <c r="AP3746" s="61" t="s">
        <v>5037</v>
      </c>
      <c r="AQ3746" s="61" t="s">
        <v>1738</v>
      </c>
      <c r="AR3746" s="28">
        <v>0</v>
      </c>
      <c r="AS3746" s="28">
        <v>1257</v>
      </c>
      <c r="AT3746" s="28">
        <v>800</v>
      </c>
      <c r="AU3746" s="62"/>
      <c r="DV3746" s="31" t="s">
        <v>2675</v>
      </c>
      <c r="DW3746" s="31" t="s">
        <v>2684</v>
      </c>
      <c r="DX3746" s="63"/>
      <c r="DY3746" s="63"/>
      <c r="DZ3746" s="63"/>
      <c r="EA3746" s="167"/>
      <c r="EB3746" s="60"/>
      <c r="EC3746" s="60"/>
      <c r="ED3746" s="60"/>
      <c r="EE3746" s="60"/>
      <c r="EF3746" s="60"/>
      <c r="EG3746" s="60"/>
      <c r="EH3746" s="60"/>
      <c r="EI3746" s="60"/>
      <c r="EJ3746" s="60"/>
      <c r="EK3746" s="60"/>
      <c r="EL3746" s="60"/>
      <c r="EM3746" s="60"/>
      <c r="EN3746" s="60"/>
      <c r="EO3746" s="60"/>
      <c r="EP3746" s="60"/>
      <c r="EQ3746" s="60"/>
      <c r="ER3746" s="60"/>
      <c r="ES3746" s="60"/>
      <c r="ET3746" s="60"/>
      <c r="EU3746" s="60"/>
      <c r="EV3746" s="60"/>
      <c r="EW3746" s="60"/>
      <c r="EX3746" s="60"/>
      <c r="EY3746" s="60"/>
      <c r="EZ3746" s="60"/>
      <c r="FA3746" s="60"/>
      <c r="FB3746" s="60"/>
    </row>
    <row r="3747" spans="22:158" x14ac:dyDescent="0.25">
      <c r="W3747" s="33"/>
      <c r="X3747" s="33"/>
      <c r="AH3747" s="38">
        <v>100</v>
      </c>
      <c r="AI3747" s="38">
        <v>150</v>
      </c>
      <c r="AJ3747" s="38">
        <v>11600</v>
      </c>
      <c r="AK3747" s="38">
        <v>42</v>
      </c>
      <c r="AL3747" s="38">
        <v>4201258</v>
      </c>
      <c r="AM3747" s="61" t="s">
        <v>1816</v>
      </c>
      <c r="AN3747" s="61" t="s">
        <v>1695</v>
      </c>
      <c r="AO3747" s="61" t="s">
        <v>5076</v>
      </c>
      <c r="AP3747" s="61" t="s">
        <v>5037</v>
      </c>
      <c r="AQ3747" s="61" t="s">
        <v>1738</v>
      </c>
      <c r="AR3747" s="28">
        <v>0</v>
      </c>
      <c r="AS3747" s="28">
        <v>51518</v>
      </c>
      <c r="AT3747" s="28">
        <v>303511</v>
      </c>
      <c r="AU3747" s="62"/>
      <c r="DV3747" s="31" t="s">
        <v>2675</v>
      </c>
      <c r="DW3747" s="31" t="s">
        <v>2685</v>
      </c>
      <c r="DX3747" s="63"/>
      <c r="DY3747" s="63"/>
      <c r="DZ3747" s="63"/>
      <c r="EA3747" s="167"/>
      <c r="EB3747" s="60"/>
      <c r="EC3747" s="60"/>
      <c r="ED3747" s="60"/>
      <c r="EE3747" s="60"/>
      <c r="EF3747" s="60"/>
      <c r="EG3747" s="60"/>
      <c r="EH3747" s="60"/>
      <c r="EI3747" s="60"/>
      <c r="EJ3747" s="60"/>
      <c r="EK3747" s="60"/>
      <c r="EL3747" s="60"/>
      <c r="EM3747" s="60"/>
      <c r="EN3747" s="60"/>
      <c r="EO3747" s="60"/>
      <c r="EP3747" s="60"/>
      <c r="EQ3747" s="60"/>
      <c r="ER3747" s="60"/>
      <c r="ES3747" s="60"/>
      <c r="ET3747" s="60"/>
      <c r="EU3747" s="60"/>
      <c r="EV3747" s="60"/>
      <c r="EW3747" s="60"/>
      <c r="EX3747" s="60"/>
      <c r="EY3747" s="60"/>
      <c r="EZ3747" s="60"/>
      <c r="FA3747" s="60"/>
      <c r="FB3747" s="60"/>
    </row>
    <row r="3748" spans="22:158" x14ac:dyDescent="0.25">
      <c r="W3748" s="33"/>
      <c r="X3748" s="33"/>
      <c r="AH3748" s="38">
        <v>100</v>
      </c>
      <c r="AI3748" s="38">
        <v>150</v>
      </c>
      <c r="AJ3748" s="38">
        <v>13450</v>
      </c>
      <c r="AK3748" s="38">
        <v>42</v>
      </c>
      <c r="AL3748" s="38">
        <v>4201258</v>
      </c>
      <c r="AM3748" s="61" t="s">
        <v>1816</v>
      </c>
      <c r="AN3748" s="61" t="s">
        <v>1695</v>
      </c>
      <c r="AO3748" s="61" t="s">
        <v>5112</v>
      </c>
      <c r="AP3748" s="61" t="s">
        <v>5037</v>
      </c>
      <c r="AQ3748" s="61" t="s">
        <v>1738</v>
      </c>
      <c r="AR3748" s="28">
        <v>0</v>
      </c>
      <c r="AS3748" s="28">
        <v>302760</v>
      </c>
      <c r="AT3748" s="28">
        <v>1178058</v>
      </c>
      <c r="AU3748" s="62"/>
      <c r="DV3748" s="31" t="s">
        <v>2675</v>
      </c>
      <c r="DW3748" s="31" t="s">
        <v>2685</v>
      </c>
      <c r="DX3748" s="63"/>
      <c r="DY3748" s="63"/>
      <c r="DZ3748" s="63"/>
      <c r="EA3748" s="167"/>
      <c r="EB3748" s="60"/>
      <c r="EC3748" s="60"/>
      <c r="ED3748" s="60"/>
      <c r="EE3748" s="60"/>
      <c r="EF3748" s="60"/>
      <c r="EG3748" s="60"/>
      <c r="EH3748" s="60"/>
      <c r="EI3748" s="60"/>
      <c r="EJ3748" s="60"/>
      <c r="EK3748" s="60"/>
      <c r="EL3748" s="60"/>
      <c r="EM3748" s="60"/>
      <c r="EN3748" s="60"/>
      <c r="EO3748" s="60"/>
      <c r="EP3748" s="60"/>
      <c r="EQ3748" s="60"/>
      <c r="ER3748" s="60"/>
      <c r="ES3748" s="60"/>
      <c r="ET3748" s="60"/>
      <c r="EU3748" s="60"/>
      <c r="EV3748" s="60"/>
      <c r="EW3748" s="60"/>
      <c r="EX3748" s="60"/>
      <c r="EY3748" s="60"/>
      <c r="EZ3748" s="60"/>
      <c r="FA3748" s="60"/>
      <c r="FB3748" s="60"/>
    </row>
    <row r="3749" spans="22:158" x14ac:dyDescent="0.25">
      <c r="V3749" s="1"/>
      <c r="W3749" s="33"/>
      <c r="X3749" s="33"/>
      <c r="AH3749" s="38">
        <v>100</v>
      </c>
      <c r="AI3749" s="38">
        <v>150</v>
      </c>
      <c r="AJ3749" s="38">
        <v>14750</v>
      </c>
      <c r="AK3749" s="38">
        <v>42</v>
      </c>
      <c r="AL3749" s="38">
        <v>4201258</v>
      </c>
      <c r="AM3749" s="61" t="s">
        <v>1816</v>
      </c>
      <c r="AN3749" s="61" t="s">
        <v>1695</v>
      </c>
      <c r="AO3749" s="61" t="s">
        <v>1583</v>
      </c>
      <c r="AP3749" s="61" t="s">
        <v>5037</v>
      </c>
      <c r="AQ3749" s="61" t="s">
        <v>1738</v>
      </c>
      <c r="AR3749" s="28">
        <v>0</v>
      </c>
      <c r="AS3749" s="28">
        <v>1118493</v>
      </c>
      <c r="AT3749" s="28">
        <v>447212</v>
      </c>
      <c r="AU3749" s="62"/>
      <c r="DV3749" s="31" t="s">
        <v>2675</v>
      </c>
      <c r="DW3749" s="31" t="s">
        <v>2685</v>
      </c>
      <c r="DX3749" s="63"/>
      <c r="DY3749" s="63"/>
      <c r="DZ3749" s="63"/>
      <c r="EA3749" s="167"/>
      <c r="EB3749" s="60"/>
      <c r="EC3749" s="60"/>
      <c r="ED3749" s="60"/>
      <c r="EE3749" s="60"/>
      <c r="EF3749" s="60"/>
      <c r="EG3749" s="60"/>
      <c r="EH3749" s="60"/>
      <c r="EI3749" s="60"/>
      <c r="EJ3749" s="60"/>
      <c r="EK3749" s="60"/>
      <c r="EL3749" s="60"/>
      <c r="EM3749" s="60"/>
      <c r="EN3749" s="60"/>
      <c r="EO3749" s="60"/>
      <c r="EP3749" s="60"/>
      <c r="EQ3749" s="60"/>
      <c r="ER3749" s="60"/>
      <c r="ES3749" s="60"/>
      <c r="ET3749" s="60"/>
      <c r="EU3749" s="60"/>
      <c r="EV3749" s="60"/>
      <c r="EW3749" s="60"/>
      <c r="EX3749" s="60"/>
      <c r="EY3749" s="60"/>
      <c r="EZ3749" s="60"/>
      <c r="FA3749" s="60"/>
      <c r="FB3749" s="60"/>
    </row>
    <row r="3750" spans="22:158" x14ac:dyDescent="0.25">
      <c r="W3750" s="33"/>
      <c r="X3750" s="33"/>
      <c r="AH3750" s="38">
        <v>100</v>
      </c>
      <c r="AI3750" s="38">
        <v>150</v>
      </c>
      <c r="AJ3750" s="38">
        <v>15800</v>
      </c>
      <c r="AK3750" s="38">
        <v>42</v>
      </c>
      <c r="AL3750" s="38">
        <v>4201258</v>
      </c>
      <c r="AM3750" s="61" t="s">
        <v>1816</v>
      </c>
      <c r="AN3750" s="61" t="s">
        <v>1695</v>
      </c>
      <c r="AO3750" s="61" t="s">
        <v>1607</v>
      </c>
      <c r="AP3750" s="61" t="s">
        <v>5037</v>
      </c>
      <c r="AQ3750" s="61" t="s">
        <v>1738</v>
      </c>
      <c r="AR3750" s="28">
        <v>0</v>
      </c>
      <c r="AS3750" s="28">
        <v>21112</v>
      </c>
      <c r="AT3750" s="28">
        <v>300172</v>
      </c>
      <c r="AU3750" s="62"/>
      <c r="DV3750" s="31" t="s">
        <v>2675</v>
      </c>
      <c r="DW3750" s="31" t="s">
        <v>2685</v>
      </c>
      <c r="DX3750" s="63"/>
      <c r="DY3750" s="63"/>
      <c r="DZ3750" s="63"/>
      <c r="EA3750" s="167"/>
      <c r="EB3750" s="60"/>
      <c r="EC3750" s="60"/>
      <c r="ED3750" s="60"/>
      <c r="EE3750" s="60"/>
      <c r="EF3750" s="60"/>
      <c r="EG3750" s="60"/>
      <c r="EH3750" s="60"/>
      <c r="EI3750" s="60"/>
      <c r="EJ3750" s="60"/>
      <c r="EK3750" s="60"/>
      <c r="EL3750" s="60"/>
      <c r="EM3750" s="60"/>
      <c r="EN3750" s="60"/>
      <c r="EO3750" s="60"/>
      <c r="EP3750" s="60"/>
      <c r="EQ3750" s="60"/>
      <c r="ER3750" s="60"/>
      <c r="ES3750" s="60"/>
      <c r="ET3750" s="60"/>
      <c r="EU3750" s="60"/>
      <c r="EV3750" s="60"/>
      <c r="EW3750" s="60"/>
      <c r="EX3750" s="60"/>
      <c r="EY3750" s="60"/>
      <c r="EZ3750" s="60"/>
      <c r="FA3750" s="60"/>
      <c r="FB3750" s="60"/>
    </row>
    <row r="3751" spans="22:158" x14ac:dyDescent="0.25">
      <c r="W3751" s="33"/>
      <c r="X3751" s="33"/>
      <c r="AH3751" s="38">
        <v>100</v>
      </c>
      <c r="AI3751" s="38">
        <v>155</v>
      </c>
      <c r="AJ3751" s="38">
        <v>10650</v>
      </c>
      <c r="AK3751" s="38">
        <v>42</v>
      </c>
      <c r="AL3751" s="38">
        <v>4201258</v>
      </c>
      <c r="AM3751" s="61" t="s">
        <v>1816</v>
      </c>
      <c r="AN3751" s="61" t="s">
        <v>1686</v>
      </c>
      <c r="AO3751" s="61" t="s">
        <v>5056</v>
      </c>
      <c r="AP3751" s="61" t="s">
        <v>5037</v>
      </c>
      <c r="AQ3751" s="61" t="s">
        <v>1738</v>
      </c>
      <c r="AR3751" s="28">
        <v>0</v>
      </c>
      <c r="AS3751" s="28">
        <v>100571</v>
      </c>
      <c r="AT3751" s="28">
        <v>20100</v>
      </c>
      <c r="AU3751" s="62"/>
      <c r="DV3751" s="31" t="s">
        <v>2675</v>
      </c>
      <c r="DW3751" s="31" t="s">
        <v>2686</v>
      </c>
      <c r="DX3751" s="63"/>
      <c r="DY3751" s="63"/>
      <c r="DZ3751" s="63"/>
      <c r="EA3751" s="167"/>
      <c r="EB3751" s="60"/>
      <c r="EC3751" s="60"/>
      <c r="ED3751" s="60"/>
      <c r="EE3751" s="60"/>
      <c r="EF3751" s="60"/>
      <c r="EG3751" s="60"/>
      <c r="EH3751" s="60"/>
      <c r="EI3751" s="60"/>
      <c r="EJ3751" s="60"/>
      <c r="EK3751" s="60"/>
      <c r="EL3751" s="60"/>
      <c r="EM3751" s="60"/>
      <c r="EN3751" s="60"/>
      <c r="EO3751" s="60"/>
      <c r="EP3751" s="60"/>
      <c r="EQ3751" s="60"/>
      <c r="ER3751" s="60"/>
      <c r="ES3751" s="60"/>
      <c r="ET3751" s="60"/>
      <c r="EU3751" s="60"/>
      <c r="EV3751" s="60"/>
      <c r="EW3751" s="60"/>
      <c r="EX3751" s="60"/>
      <c r="EY3751" s="60"/>
      <c r="EZ3751" s="60"/>
      <c r="FA3751" s="60"/>
      <c r="FB3751" s="60"/>
    </row>
    <row r="3752" spans="22:158" x14ac:dyDescent="0.25">
      <c r="W3752" s="33"/>
      <c r="X3752" s="33"/>
      <c r="AH3752" s="38">
        <v>100</v>
      </c>
      <c r="AI3752" s="38">
        <v>155</v>
      </c>
      <c r="AJ3752" s="38">
        <v>13370</v>
      </c>
      <c r="AK3752" s="38">
        <v>42</v>
      </c>
      <c r="AL3752" s="38">
        <v>4201258</v>
      </c>
      <c r="AM3752" s="61" t="s">
        <v>1816</v>
      </c>
      <c r="AN3752" s="61" t="s">
        <v>1686</v>
      </c>
      <c r="AO3752" s="61" t="s">
        <v>5110</v>
      </c>
      <c r="AP3752" s="61" t="s">
        <v>5037</v>
      </c>
      <c r="AQ3752" s="61" t="s">
        <v>1738</v>
      </c>
      <c r="AR3752" s="28">
        <v>0</v>
      </c>
      <c r="AS3752" s="28">
        <v>3</v>
      </c>
      <c r="AT3752" s="28">
        <v>0</v>
      </c>
      <c r="AU3752" s="62"/>
      <c r="DV3752" s="31" t="s">
        <v>2675</v>
      </c>
      <c r="DW3752" s="31" t="s">
        <v>2686</v>
      </c>
      <c r="DX3752" s="63"/>
      <c r="DY3752" s="63"/>
      <c r="DZ3752" s="63"/>
      <c r="EA3752" s="167"/>
      <c r="EB3752" s="60"/>
      <c r="EC3752" s="60"/>
      <c r="ED3752" s="60"/>
      <c r="EE3752" s="60"/>
      <c r="EF3752" s="60"/>
      <c r="EG3752" s="60"/>
      <c r="EH3752" s="60"/>
      <c r="EI3752" s="60"/>
      <c r="EJ3752" s="60"/>
      <c r="EK3752" s="60"/>
      <c r="EL3752" s="60"/>
      <c r="EM3752" s="60"/>
      <c r="EN3752" s="60"/>
      <c r="EO3752" s="60"/>
      <c r="EP3752" s="60"/>
      <c r="EQ3752" s="60"/>
      <c r="ER3752" s="60"/>
      <c r="ES3752" s="60"/>
      <c r="ET3752" s="60"/>
      <c r="EU3752" s="60"/>
      <c r="EV3752" s="60"/>
      <c r="EW3752" s="60"/>
      <c r="EX3752" s="60"/>
      <c r="EY3752" s="60"/>
      <c r="EZ3752" s="60"/>
      <c r="FA3752" s="60"/>
      <c r="FB3752" s="60"/>
    </row>
    <row r="3753" spans="22:158" x14ac:dyDescent="0.25">
      <c r="W3753" s="33"/>
      <c r="X3753" s="33"/>
      <c r="AH3753" s="38">
        <v>100</v>
      </c>
      <c r="AI3753" s="38">
        <v>155</v>
      </c>
      <c r="AJ3753" s="38">
        <v>13900</v>
      </c>
      <c r="AK3753" s="38">
        <v>42</v>
      </c>
      <c r="AL3753" s="38">
        <v>4201258</v>
      </c>
      <c r="AM3753" s="61" t="s">
        <v>1816</v>
      </c>
      <c r="AN3753" s="61" t="s">
        <v>1686</v>
      </c>
      <c r="AO3753" s="61" t="s">
        <v>5122</v>
      </c>
      <c r="AP3753" s="61" t="s">
        <v>5037</v>
      </c>
      <c r="AQ3753" s="61" t="s">
        <v>1738</v>
      </c>
      <c r="AR3753" s="28">
        <v>0</v>
      </c>
      <c r="AS3753" s="28">
        <v>0</v>
      </c>
      <c r="AT3753" s="28">
        <v>152</v>
      </c>
      <c r="AU3753" s="62"/>
      <c r="DV3753" s="31" t="s">
        <v>2675</v>
      </c>
      <c r="DW3753" s="31" t="s">
        <v>2686</v>
      </c>
      <c r="DX3753" s="63"/>
      <c r="DY3753" s="63"/>
      <c r="DZ3753" s="63"/>
      <c r="EA3753" s="167"/>
      <c r="EB3753" s="60"/>
      <c r="EC3753" s="60"/>
      <c r="ED3753" s="60"/>
      <c r="EE3753" s="60"/>
      <c r="EF3753" s="60"/>
      <c r="EG3753" s="60"/>
      <c r="EH3753" s="60"/>
      <c r="EI3753" s="60"/>
      <c r="EJ3753" s="60"/>
      <c r="EK3753" s="60"/>
      <c r="EL3753" s="60"/>
      <c r="EM3753" s="60"/>
      <c r="EN3753" s="60"/>
      <c r="EO3753" s="60"/>
      <c r="EP3753" s="60"/>
      <c r="EQ3753" s="60"/>
      <c r="ER3753" s="60"/>
      <c r="ES3753" s="60"/>
      <c r="ET3753" s="60"/>
      <c r="EU3753" s="60"/>
      <c r="EV3753" s="60"/>
      <c r="EW3753" s="60"/>
      <c r="EX3753" s="60"/>
      <c r="EY3753" s="60"/>
      <c r="EZ3753" s="60"/>
      <c r="FA3753" s="60"/>
      <c r="FB3753" s="60"/>
    </row>
    <row r="3754" spans="22:158" x14ac:dyDescent="0.25">
      <c r="V3754" s="1"/>
      <c r="W3754" s="33"/>
      <c r="X3754" s="33"/>
      <c r="AH3754" s="38">
        <v>100</v>
      </c>
      <c r="AI3754" s="38">
        <v>155</v>
      </c>
      <c r="AJ3754" s="38">
        <v>17450</v>
      </c>
      <c r="AK3754" s="38">
        <v>42</v>
      </c>
      <c r="AL3754" s="38">
        <v>4201258</v>
      </c>
      <c r="AM3754" s="61" t="s">
        <v>1816</v>
      </c>
      <c r="AN3754" s="61" t="s">
        <v>1686</v>
      </c>
      <c r="AO3754" s="61" t="s">
        <v>1643</v>
      </c>
      <c r="AP3754" s="61" t="s">
        <v>5037</v>
      </c>
      <c r="AQ3754" s="61" t="s">
        <v>1738</v>
      </c>
      <c r="AR3754" s="28">
        <v>0</v>
      </c>
      <c r="AS3754" s="28">
        <v>0</v>
      </c>
      <c r="AT3754" s="28">
        <v>487</v>
      </c>
      <c r="AU3754" s="62"/>
      <c r="DV3754" s="31" t="s">
        <v>2675</v>
      </c>
      <c r="DW3754" s="31" t="s">
        <v>2686</v>
      </c>
      <c r="DX3754" s="63"/>
      <c r="DY3754" s="63"/>
      <c r="DZ3754" s="63"/>
      <c r="EA3754" s="167"/>
      <c r="EB3754" s="60"/>
      <c r="EC3754" s="60"/>
      <c r="ED3754" s="60"/>
      <c r="EE3754" s="60"/>
      <c r="EF3754" s="60"/>
      <c r="EG3754" s="60"/>
      <c r="EH3754" s="60"/>
      <c r="EI3754" s="60"/>
      <c r="EJ3754" s="60"/>
      <c r="EK3754" s="60"/>
      <c r="EL3754" s="60"/>
      <c r="EM3754" s="60"/>
      <c r="EN3754" s="60"/>
      <c r="EO3754" s="60"/>
      <c r="EP3754" s="60"/>
      <c r="EQ3754" s="60"/>
      <c r="ER3754" s="60"/>
      <c r="ES3754" s="60"/>
      <c r="ET3754" s="60"/>
      <c r="EU3754" s="60"/>
      <c r="EV3754" s="60"/>
      <c r="EW3754" s="60"/>
      <c r="EX3754" s="60"/>
      <c r="EY3754" s="60"/>
      <c r="EZ3754" s="60"/>
      <c r="FA3754" s="60"/>
      <c r="FB3754" s="60"/>
    </row>
    <row r="3755" spans="22:158" x14ac:dyDescent="0.25">
      <c r="W3755" s="33"/>
      <c r="X3755" s="33"/>
      <c r="AH3755" s="38">
        <v>100</v>
      </c>
      <c r="AI3755" s="38">
        <v>155</v>
      </c>
      <c r="AJ3755" s="38">
        <v>17800</v>
      </c>
      <c r="AK3755" s="38">
        <v>42</v>
      </c>
      <c r="AL3755" s="38">
        <v>4201258</v>
      </c>
      <c r="AM3755" s="61" t="s">
        <v>1816</v>
      </c>
      <c r="AN3755" s="61" t="s">
        <v>1686</v>
      </c>
      <c r="AO3755" s="61" t="s">
        <v>1651</v>
      </c>
      <c r="AP3755" s="61" t="s">
        <v>5037</v>
      </c>
      <c r="AQ3755" s="61" t="s">
        <v>1738</v>
      </c>
      <c r="AR3755" s="28">
        <v>0</v>
      </c>
      <c r="AS3755" s="28">
        <v>226004</v>
      </c>
      <c r="AT3755" s="28">
        <v>184890</v>
      </c>
      <c r="AU3755" s="62"/>
      <c r="DV3755" s="31" t="s">
        <v>2675</v>
      </c>
      <c r="DW3755" s="31" t="s">
        <v>2686</v>
      </c>
      <c r="DX3755" s="63"/>
      <c r="DY3755" s="63"/>
      <c r="DZ3755" s="63"/>
      <c r="EA3755" s="167"/>
      <c r="EB3755" s="60"/>
      <c r="EC3755" s="60"/>
      <c r="ED3755" s="60"/>
      <c r="EE3755" s="60"/>
      <c r="EF3755" s="60"/>
      <c r="EG3755" s="60"/>
      <c r="EH3755" s="60"/>
      <c r="EI3755" s="60"/>
      <c r="EJ3755" s="60"/>
      <c r="EK3755" s="60"/>
      <c r="EL3755" s="60"/>
      <c r="EM3755" s="60"/>
      <c r="EN3755" s="60"/>
      <c r="EO3755" s="60"/>
      <c r="EP3755" s="60"/>
      <c r="EQ3755" s="60"/>
      <c r="ER3755" s="60"/>
      <c r="ES3755" s="60"/>
      <c r="ET3755" s="60"/>
      <c r="EU3755" s="60"/>
      <c r="EV3755" s="60"/>
      <c r="EW3755" s="60"/>
      <c r="EX3755" s="60"/>
      <c r="EY3755" s="60"/>
      <c r="EZ3755" s="60"/>
      <c r="FA3755" s="60"/>
      <c r="FB3755" s="60"/>
    </row>
    <row r="3756" spans="22:158" x14ac:dyDescent="0.25">
      <c r="W3756" s="33"/>
      <c r="X3756" s="33"/>
      <c r="AH3756" s="38">
        <v>100</v>
      </c>
      <c r="AI3756" s="38">
        <v>155</v>
      </c>
      <c r="AJ3756" s="38">
        <v>18200</v>
      </c>
      <c r="AK3756" s="38">
        <v>42</v>
      </c>
      <c r="AL3756" s="38">
        <v>4201258</v>
      </c>
      <c r="AM3756" s="61" t="s">
        <v>1816</v>
      </c>
      <c r="AN3756" s="61" t="s">
        <v>1686</v>
      </c>
      <c r="AO3756" s="61" t="s">
        <v>1660</v>
      </c>
      <c r="AP3756" s="61" t="s">
        <v>5037</v>
      </c>
      <c r="AQ3756" s="61" t="s">
        <v>1738</v>
      </c>
      <c r="AR3756" s="28">
        <v>0</v>
      </c>
      <c r="AS3756" s="28">
        <v>339957</v>
      </c>
      <c r="AT3756" s="28">
        <v>1067586</v>
      </c>
      <c r="AU3756" s="62"/>
      <c r="DV3756" s="31" t="s">
        <v>2675</v>
      </c>
      <c r="DW3756" s="31" t="s">
        <v>2686</v>
      </c>
      <c r="DX3756" s="63"/>
      <c r="DY3756" s="63"/>
      <c r="DZ3756" s="63"/>
      <c r="EA3756" s="167"/>
      <c r="EB3756" s="60"/>
      <c r="EC3756" s="60"/>
      <c r="ED3756" s="60"/>
      <c r="EE3756" s="60"/>
      <c r="EF3756" s="60"/>
      <c r="EG3756" s="60"/>
      <c r="EH3756" s="60"/>
      <c r="EI3756" s="60"/>
      <c r="EJ3756" s="60"/>
      <c r="EK3756" s="60"/>
      <c r="EL3756" s="60"/>
      <c r="EM3756" s="60"/>
      <c r="EN3756" s="60"/>
      <c r="EO3756" s="60"/>
      <c r="EP3756" s="60"/>
      <c r="EQ3756" s="60"/>
      <c r="ER3756" s="60"/>
      <c r="ES3756" s="60"/>
      <c r="ET3756" s="60"/>
      <c r="EU3756" s="60"/>
      <c r="EV3756" s="60"/>
      <c r="EW3756" s="60"/>
      <c r="EX3756" s="60"/>
      <c r="EY3756" s="60"/>
      <c r="EZ3756" s="60"/>
      <c r="FA3756" s="60"/>
      <c r="FB3756" s="60"/>
    </row>
    <row r="3757" spans="22:158" x14ac:dyDescent="0.25">
      <c r="W3757" s="33"/>
      <c r="X3757" s="33"/>
      <c r="AH3757" s="38">
        <v>100</v>
      </c>
      <c r="AI3757" s="38">
        <v>160</v>
      </c>
      <c r="AJ3757" s="38">
        <v>11700</v>
      </c>
      <c r="AK3757" s="38">
        <v>42</v>
      </c>
      <c r="AL3757" s="38">
        <v>4201258</v>
      </c>
      <c r="AM3757" s="61" t="s">
        <v>1816</v>
      </c>
      <c r="AN3757" s="61" t="s">
        <v>1694</v>
      </c>
      <c r="AO3757" s="61" t="s">
        <v>5077</v>
      </c>
      <c r="AP3757" s="61" t="s">
        <v>5037</v>
      </c>
      <c r="AQ3757" s="61" t="s">
        <v>1738</v>
      </c>
      <c r="AR3757" s="28">
        <v>0</v>
      </c>
      <c r="AS3757" s="28">
        <v>37</v>
      </c>
      <c r="AT3757" s="28">
        <v>0</v>
      </c>
      <c r="AU3757" s="62"/>
      <c r="DV3757" s="31" t="s">
        <v>2675</v>
      </c>
      <c r="DW3757" s="31" t="s">
        <v>2687</v>
      </c>
      <c r="DX3757" s="63"/>
      <c r="DY3757" s="63"/>
      <c r="DZ3757" s="63"/>
      <c r="EA3757" s="167"/>
      <c r="EB3757" s="60"/>
      <c r="EC3757" s="60"/>
      <c r="ED3757" s="60"/>
      <c r="EE3757" s="60"/>
      <c r="EF3757" s="60"/>
      <c r="EG3757" s="60"/>
      <c r="EH3757" s="60"/>
      <c r="EI3757" s="60"/>
      <c r="EJ3757" s="60"/>
      <c r="EK3757" s="60"/>
      <c r="EL3757" s="60"/>
      <c r="EM3757" s="60"/>
      <c r="EN3757" s="60"/>
      <c r="EO3757" s="60"/>
      <c r="EP3757" s="60"/>
      <c r="EQ3757" s="60"/>
      <c r="ER3757" s="60"/>
      <c r="ES3757" s="60"/>
      <c r="ET3757" s="60"/>
      <c r="EU3757" s="60"/>
      <c r="EV3757" s="60"/>
      <c r="EW3757" s="60"/>
      <c r="EX3757" s="60"/>
      <c r="EY3757" s="60"/>
      <c r="EZ3757" s="60"/>
      <c r="FA3757" s="60"/>
      <c r="FB3757" s="60"/>
    </row>
    <row r="3758" spans="22:158" x14ac:dyDescent="0.25">
      <c r="V3758" s="1"/>
      <c r="W3758" s="33"/>
      <c r="X3758" s="33"/>
      <c r="AH3758" s="38">
        <v>100</v>
      </c>
      <c r="AI3758" s="38">
        <v>105</v>
      </c>
      <c r="AJ3758" s="38">
        <v>13100</v>
      </c>
      <c r="AK3758" s="38">
        <v>42</v>
      </c>
      <c r="AL3758" s="38">
        <v>4201358</v>
      </c>
      <c r="AM3758" s="61" t="s">
        <v>1816</v>
      </c>
      <c r="AN3758" s="61" t="s">
        <v>1688</v>
      </c>
      <c r="AO3758" s="61" t="s">
        <v>5104</v>
      </c>
      <c r="AP3758" s="61" t="s">
        <v>5037</v>
      </c>
      <c r="AQ3758" s="61" t="s">
        <v>1321</v>
      </c>
      <c r="AR3758" s="28">
        <v>39092.200000000004</v>
      </c>
      <c r="AS3758" s="28">
        <v>0</v>
      </c>
      <c r="AT3758" s="28">
        <v>0</v>
      </c>
      <c r="AU3758" s="62"/>
      <c r="DV3758" s="31" t="s">
        <v>2688</v>
      </c>
      <c r="DW3758" s="31" t="s">
        <v>2689</v>
      </c>
      <c r="DX3758" s="63"/>
      <c r="DY3758" s="63"/>
      <c r="DZ3758" s="63"/>
      <c r="EA3758" s="167"/>
      <c r="EB3758" s="60"/>
      <c r="EC3758" s="60"/>
      <c r="ED3758" s="60"/>
      <c r="EE3758" s="60"/>
      <c r="EF3758" s="60"/>
      <c r="EG3758" s="60"/>
      <c r="EH3758" s="60"/>
      <c r="EI3758" s="60"/>
      <c r="EJ3758" s="60"/>
      <c r="EK3758" s="60"/>
      <c r="EL3758" s="60"/>
      <c r="EM3758" s="60"/>
      <c r="EN3758" s="60"/>
      <c r="EO3758" s="60"/>
      <c r="EP3758" s="60"/>
      <c r="EQ3758" s="60"/>
      <c r="ER3758" s="60"/>
      <c r="ES3758" s="60"/>
      <c r="ET3758" s="60"/>
      <c r="EU3758" s="60"/>
      <c r="EV3758" s="60"/>
      <c r="EW3758" s="60"/>
      <c r="EX3758" s="60"/>
      <c r="EY3758" s="60"/>
      <c r="EZ3758" s="60"/>
      <c r="FA3758" s="60"/>
      <c r="FB3758" s="60"/>
    </row>
    <row r="3759" spans="22:158" x14ac:dyDescent="0.25">
      <c r="W3759" s="33"/>
      <c r="X3759" s="33"/>
      <c r="AH3759" s="38">
        <v>100</v>
      </c>
      <c r="AI3759" s="38">
        <v>105</v>
      </c>
      <c r="AJ3759" s="38">
        <v>13800</v>
      </c>
      <c r="AK3759" s="38">
        <v>42</v>
      </c>
      <c r="AL3759" s="38">
        <v>4201358</v>
      </c>
      <c r="AM3759" s="61" t="s">
        <v>1816</v>
      </c>
      <c r="AN3759" s="61" t="s">
        <v>1688</v>
      </c>
      <c r="AO3759" s="61" t="s">
        <v>5120</v>
      </c>
      <c r="AP3759" s="61" t="s">
        <v>5037</v>
      </c>
      <c r="AQ3759" s="61" t="s">
        <v>1321</v>
      </c>
      <c r="AR3759" s="28">
        <v>93.4</v>
      </c>
      <c r="AS3759" s="28">
        <v>0</v>
      </c>
      <c r="AT3759" s="28">
        <v>0</v>
      </c>
      <c r="AU3759" s="62"/>
      <c r="DV3759" s="31" t="s">
        <v>2688</v>
      </c>
      <c r="DW3759" s="31" t="s">
        <v>2689</v>
      </c>
      <c r="DX3759" s="63"/>
      <c r="DY3759" s="63"/>
      <c r="DZ3759" s="63"/>
      <c r="EA3759" s="167"/>
      <c r="EB3759" s="60"/>
      <c r="EC3759" s="60"/>
      <c r="ED3759" s="60"/>
      <c r="EE3759" s="60"/>
      <c r="EF3759" s="60"/>
      <c r="EG3759" s="60"/>
      <c r="EH3759" s="60"/>
      <c r="EI3759" s="60"/>
      <c r="EJ3759" s="60"/>
      <c r="EK3759" s="60"/>
      <c r="EL3759" s="60"/>
      <c r="EM3759" s="60"/>
      <c r="EN3759" s="60"/>
      <c r="EO3759" s="60"/>
      <c r="EP3759" s="60"/>
      <c r="EQ3759" s="60"/>
      <c r="ER3759" s="60"/>
      <c r="ES3759" s="60"/>
      <c r="ET3759" s="60"/>
      <c r="EU3759" s="60"/>
      <c r="EV3759" s="60"/>
      <c r="EW3759" s="60"/>
      <c r="EX3759" s="60"/>
      <c r="EY3759" s="60"/>
      <c r="EZ3759" s="60"/>
      <c r="FA3759" s="60"/>
      <c r="FB3759" s="60"/>
    </row>
    <row r="3760" spans="22:158" x14ac:dyDescent="0.25">
      <c r="W3760" s="33"/>
      <c r="X3760" s="33"/>
      <c r="AH3760" s="38">
        <v>100</v>
      </c>
      <c r="AI3760" s="38">
        <v>105</v>
      </c>
      <c r="AJ3760" s="38">
        <v>14000</v>
      </c>
      <c r="AK3760" s="38">
        <v>42</v>
      </c>
      <c r="AL3760" s="38">
        <v>4201358</v>
      </c>
      <c r="AM3760" s="61" t="s">
        <v>1816</v>
      </c>
      <c r="AN3760" s="61" t="s">
        <v>1688</v>
      </c>
      <c r="AO3760" s="61" t="s">
        <v>5124</v>
      </c>
      <c r="AP3760" s="61" t="s">
        <v>5037</v>
      </c>
      <c r="AQ3760" s="61" t="s">
        <v>1321</v>
      </c>
      <c r="AR3760" s="28">
        <v>2738.7</v>
      </c>
      <c r="AS3760" s="28">
        <v>0</v>
      </c>
      <c r="AT3760" s="28">
        <v>0</v>
      </c>
      <c r="AU3760" s="62"/>
      <c r="DV3760" s="31" t="s">
        <v>2688</v>
      </c>
      <c r="DW3760" s="31" t="s">
        <v>2689</v>
      </c>
      <c r="DX3760" s="63"/>
      <c r="DY3760" s="63"/>
      <c r="DZ3760" s="63"/>
      <c r="EA3760" s="167"/>
      <c r="EB3760" s="60"/>
      <c r="EC3760" s="60"/>
      <c r="ED3760" s="60"/>
      <c r="EE3760" s="60"/>
      <c r="EF3760" s="60"/>
      <c r="EG3760" s="60"/>
      <c r="EH3760" s="60"/>
      <c r="EI3760" s="60"/>
      <c r="EJ3760" s="60"/>
      <c r="EK3760" s="60"/>
      <c r="EL3760" s="60"/>
      <c r="EM3760" s="60"/>
      <c r="EN3760" s="60"/>
      <c r="EO3760" s="60"/>
      <c r="EP3760" s="60"/>
      <c r="EQ3760" s="60"/>
      <c r="ER3760" s="60"/>
      <c r="ES3760" s="60"/>
      <c r="ET3760" s="60"/>
      <c r="EU3760" s="60"/>
      <c r="EV3760" s="60"/>
      <c r="EW3760" s="60"/>
      <c r="EX3760" s="60"/>
      <c r="EY3760" s="60"/>
      <c r="EZ3760" s="60"/>
      <c r="FA3760" s="60"/>
      <c r="FB3760" s="60"/>
    </row>
    <row r="3761" spans="22:158" x14ac:dyDescent="0.25">
      <c r="V3761" s="1"/>
      <c r="W3761" s="33"/>
      <c r="X3761" s="33"/>
      <c r="AH3761" s="38">
        <v>100</v>
      </c>
      <c r="AI3761" s="38">
        <v>105</v>
      </c>
      <c r="AJ3761" s="38">
        <v>18400</v>
      </c>
      <c r="AK3761" s="38">
        <v>42</v>
      </c>
      <c r="AL3761" s="38">
        <v>4201358</v>
      </c>
      <c r="AM3761" s="61" t="s">
        <v>1816</v>
      </c>
      <c r="AN3761" s="61" t="s">
        <v>1688</v>
      </c>
      <c r="AO3761" s="61" t="s">
        <v>1664</v>
      </c>
      <c r="AP3761" s="61" t="s">
        <v>5037</v>
      </c>
      <c r="AQ3761" s="61" t="s">
        <v>1321</v>
      </c>
      <c r="AR3761" s="28">
        <v>511.2</v>
      </c>
      <c r="AS3761" s="28">
        <v>0</v>
      </c>
      <c r="AT3761" s="28">
        <v>0</v>
      </c>
      <c r="AU3761" s="62"/>
      <c r="DV3761" s="31" t="s">
        <v>2688</v>
      </c>
      <c r="DW3761" s="31" t="s">
        <v>2689</v>
      </c>
      <c r="DX3761" s="63"/>
      <c r="DY3761" s="63"/>
      <c r="DZ3761" s="63"/>
      <c r="EA3761" s="167"/>
      <c r="EB3761" s="60"/>
      <c r="EC3761" s="60"/>
      <c r="ED3761" s="60"/>
      <c r="EE3761" s="60"/>
      <c r="EF3761" s="60"/>
      <c r="EG3761" s="60"/>
      <c r="EH3761" s="60"/>
      <c r="EI3761" s="60"/>
      <c r="EJ3761" s="60"/>
      <c r="EK3761" s="60"/>
      <c r="EL3761" s="60"/>
      <c r="EM3761" s="60"/>
      <c r="EN3761" s="60"/>
      <c r="EO3761" s="60"/>
      <c r="EP3761" s="60"/>
      <c r="EQ3761" s="60"/>
      <c r="ER3761" s="60"/>
      <c r="ES3761" s="60"/>
      <c r="ET3761" s="60"/>
      <c r="EU3761" s="60"/>
      <c r="EV3761" s="60"/>
      <c r="EW3761" s="60"/>
      <c r="EX3761" s="60"/>
      <c r="EY3761" s="60"/>
      <c r="EZ3761" s="60"/>
      <c r="FA3761" s="60"/>
      <c r="FB3761" s="60"/>
    </row>
    <row r="3762" spans="22:158" x14ac:dyDescent="0.25">
      <c r="W3762" s="33"/>
      <c r="X3762" s="33"/>
      <c r="AH3762" s="38">
        <v>100</v>
      </c>
      <c r="AI3762" s="38">
        <v>105</v>
      </c>
      <c r="AJ3762" s="38">
        <v>18550</v>
      </c>
      <c r="AK3762" s="38">
        <v>42</v>
      </c>
      <c r="AL3762" s="38">
        <v>4201358</v>
      </c>
      <c r="AM3762" s="61" t="s">
        <v>1816</v>
      </c>
      <c r="AN3762" s="61" t="s">
        <v>1688</v>
      </c>
      <c r="AO3762" s="61" t="s">
        <v>1667</v>
      </c>
      <c r="AP3762" s="61" t="s">
        <v>5037</v>
      </c>
      <c r="AQ3762" s="61" t="s">
        <v>1321</v>
      </c>
      <c r="AR3762" s="28">
        <v>27757.300000000003</v>
      </c>
      <c r="AS3762" s="28">
        <v>0</v>
      </c>
      <c r="AT3762" s="28">
        <v>0</v>
      </c>
      <c r="AU3762" s="62"/>
      <c r="DV3762" s="31" t="s">
        <v>2688</v>
      </c>
      <c r="DW3762" s="31" t="s">
        <v>2689</v>
      </c>
      <c r="DX3762" s="63"/>
      <c r="DY3762" s="63"/>
      <c r="DZ3762" s="63"/>
      <c r="EA3762" s="167"/>
      <c r="EB3762" s="60"/>
      <c r="EC3762" s="60"/>
      <c r="ED3762" s="60"/>
      <c r="EE3762" s="60"/>
      <c r="EF3762" s="60"/>
      <c r="EG3762" s="60"/>
      <c r="EH3762" s="60"/>
      <c r="EI3762" s="60"/>
      <c r="EJ3762" s="60"/>
      <c r="EK3762" s="60"/>
      <c r="EL3762" s="60"/>
      <c r="EM3762" s="60"/>
      <c r="EN3762" s="60"/>
      <c r="EO3762" s="60"/>
      <c r="EP3762" s="60"/>
      <c r="EQ3762" s="60"/>
      <c r="ER3762" s="60"/>
      <c r="ES3762" s="60"/>
      <c r="ET3762" s="60"/>
      <c r="EU3762" s="60"/>
      <c r="EV3762" s="60"/>
      <c r="EW3762" s="60"/>
      <c r="EX3762" s="60"/>
      <c r="EY3762" s="60"/>
      <c r="EZ3762" s="60"/>
      <c r="FA3762" s="60"/>
      <c r="FB3762" s="60"/>
    </row>
    <row r="3763" spans="22:158" x14ac:dyDescent="0.25">
      <c r="V3763" s="1"/>
      <c r="W3763" s="33"/>
      <c r="X3763" s="33"/>
      <c r="AH3763" s="38">
        <v>100</v>
      </c>
      <c r="AI3763" s="38">
        <v>110</v>
      </c>
      <c r="AJ3763" s="38">
        <v>11720</v>
      </c>
      <c r="AK3763" s="38">
        <v>42</v>
      </c>
      <c r="AL3763" s="38">
        <v>4201358</v>
      </c>
      <c r="AM3763" s="61" t="s">
        <v>1816</v>
      </c>
      <c r="AN3763" s="61" t="s">
        <v>1696</v>
      </c>
      <c r="AO3763" s="61" t="s">
        <v>5078</v>
      </c>
      <c r="AP3763" s="61" t="s">
        <v>5037</v>
      </c>
      <c r="AQ3763" s="61" t="s">
        <v>1321</v>
      </c>
      <c r="AR3763" s="28">
        <v>51.5</v>
      </c>
      <c r="AS3763" s="28">
        <v>0</v>
      </c>
      <c r="AT3763" s="28">
        <v>0</v>
      </c>
      <c r="AU3763" s="62"/>
      <c r="DV3763" s="31" t="s">
        <v>2688</v>
      </c>
      <c r="DW3763" s="31" t="s">
        <v>2690</v>
      </c>
      <c r="DX3763" s="63"/>
      <c r="DY3763" s="63"/>
      <c r="DZ3763" s="63"/>
      <c r="EA3763" s="167"/>
      <c r="EB3763" s="60"/>
      <c r="EC3763" s="60"/>
      <c r="ED3763" s="60"/>
      <c r="EE3763" s="60"/>
      <c r="EF3763" s="60"/>
      <c r="EG3763" s="60"/>
      <c r="EH3763" s="60"/>
      <c r="EI3763" s="60"/>
      <c r="EJ3763" s="60"/>
      <c r="EK3763" s="60"/>
      <c r="EL3763" s="60"/>
      <c r="EM3763" s="60"/>
      <c r="EN3763" s="60"/>
      <c r="EO3763" s="60"/>
      <c r="EP3763" s="60"/>
      <c r="EQ3763" s="60"/>
      <c r="ER3763" s="60"/>
      <c r="ES3763" s="60"/>
      <c r="ET3763" s="60"/>
      <c r="EU3763" s="60"/>
      <c r="EV3763" s="60"/>
      <c r="EW3763" s="60"/>
      <c r="EX3763" s="60"/>
      <c r="EY3763" s="60"/>
      <c r="EZ3763" s="60"/>
      <c r="FA3763" s="60"/>
      <c r="FB3763" s="60"/>
    </row>
    <row r="3764" spans="22:158" x14ac:dyDescent="0.25">
      <c r="W3764" s="33"/>
      <c r="X3764" s="33"/>
      <c r="AH3764" s="38">
        <v>100</v>
      </c>
      <c r="AI3764" s="38">
        <v>110</v>
      </c>
      <c r="AJ3764" s="38">
        <v>12700</v>
      </c>
      <c r="AK3764" s="38">
        <v>42</v>
      </c>
      <c r="AL3764" s="38">
        <v>4201358</v>
      </c>
      <c r="AM3764" s="61" t="s">
        <v>1816</v>
      </c>
      <c r="AN3764" s="61" t="s">
        <v>1696</v>
      </c>
      <c r="AO3764" s="61" t="s">
        <v>5096</v>
      </c>
      <c r="AP3764" s="61" t="s">
        <v>5037</v>
      </c>
      <c r="AQ3764" s="61" t="s">
        <v>1321</v>
      </c>
      <c r="AR3764" s="28">
        <v>3860.3</v>
      </c>
      <c r="AS3764" s="28">
        <v>0</v>
      </c>
      <c r="AT3764" s="28">
        <v>0</v>
      </c>
      <c r="AU3764" s="62"/>
      <c r="DV3764" s="31" t="s">
        <v>2688</v>
      </c>
      <c r="DW3764" s="31" t="s">
        <v>2690</v>
      </c>
      <c r="DX3764" s="63"/>
      <c r="DY3764" s="63"/>
      <c r="DZ3764" s="63"/>
      <c r="EA3764" s="167"/>
      <c r="EB3764" s="60"/>
      <c r="EC3764" s="60"/>
      <c r="ED3764" s="60"/>
      <c r="EE3764" s="60"/>
      <c r="EF3764" s="60"/>
      <c r="EG3764" s="60"/>
      <c r="EH3764" s="60"/>
      <c r="EI3764" s="60"/>
      <c r="EJ3764" s="60"/>
      <c r="EK3764" s="60"/>
      <c r="EL3764" s="60"/>
      <c r="EM3764" s="60"/>
      <c r="EN3764" s="60"/>
      <c r="EO3764" s="60"/>
      <c r="EP3764" s="60"/>
      <c r="EQ3764" s="60"/>
      <c r="ER3764" s="60"/>
      <c r="ES3764" s="60"/>
      <c r="ET3764" s="60"/>
      <c r="EU3764" s="60"/>
      <c r="EV3764" s="60"/>
      <c r="EW3764" s="60"/>
      <c r="EX3764" s="60"/>
      <c r="EY3764" s="60"/>
      <c r="EZ3764" s="60"/>
      <c r="FA3764" s="60"/>
      <c r="FB3764" s="60"/>
    </row>
    <row r="3765" spans="22:158" x14ac:dyDescent="0.25">
      <c r="W3765" s="33"/>
      <c r="X3765" s="33"/>
      <c r="AH3765" s="38">
        <v>100</v>
      </c>
      <c r="AI3765" s="38">
        <v>110</v>
      </c>
      <c r="AJ3765" s="38">
        <v>13400</v>
      </c>
      <c r="AK3765" s="38">
        <v>42</v>
      </c>
      <c r="AL3765" s="38">
        <v>4201358</v>
      </c>
      <c r="AM3765" s="61" t="s">
        <v>1816</v>
      </c>
      <c r="AN3765" s="61" t="s">
        <v>1696</v>
      </c>
      <c r="AO3765" s="61" t="s">
        <v>5111</v>
      </c>
      <c r="AP3765" s="61" t="s">
        <v>5037</v>
      </c>
      <c r="AQ3765" s="61" t="s">
        <v>1321</v>
      </c>
      <c r="AR3765" s="28">
        <v>6227.1</v>
      </c>
      <c r="AS3765" s="28">
        <v>0</v>
      </c>
      <c r="AT3765" s="28">
        <v>0</v>
      </c>
      <c r="AU3765" s="62"/>
      <c r="DV3765" s="31" t="s">
        <v>2688</v>
      </c>
      <c r="DW3765" s="31" t="s">
        <v>2690</v>
      </c>
      <c r="DX3765" s="63"/>
      <c r="DY3765" s="63"/>
      <c r="DZ3765" s="63"/>
      <c r="EA3765" s="167"/>
      <c r="EB3765" s="60"/>
      <c r="EC3765" s="60"/>
      <c r="ED3765" s="60"/>
      <c r="EE3765" s="60"/>
      <c r="EF3765" s="60"/>
      <c r="EG3765" s="60"/>
      <c r="EH3765" s="60"/>
      <c r="EI3765" s="60"/>
      <c r="EJ3765" s="60"/>
      <c r="EK3765" s="60"/>
      <c r="EL3765" s="60"/>
      <c r="EM3765" s="60"/>
      <c r="EN3765" s="60"/>
      <c r="EO3765" s="60"/>
      <c r="EP3765" s="60"/>
      <c r="EQ3765" s="60"/>
      <c r="ER3765" s="60"/>
      <c r="ES3765" s="60"/>
      <c r="ET3765" s="60"/>
      <c r="EU3765" s="60"/>
      <c r="EV3765" s="60"/>
      <c r="EW3765" s="60"/>
      <c r="EX3765" s="60"/>
      <c r="EY3765" s="60"/>
      <c r="EZ3765" s="60"/>
      <c r="FA3765" s="60"/>
      <c r="FB3765" s="60"/>
    </row>
    <row r="3766" spans="22:158" x14ac:dyDescent="0.25">
      <c r="W3766" s="33"/>
      <c r="X3766" s="33"/>
      <c r="AH3766" s="38">
        <v>100</v>
      </c>
      <c r="AI3766" s="38">
        <v>110</v>
      </c>
      <c r="AJ3766" s="38">
        <v>15050</v>
      </c>
      <c r="AK3766" s="38">
        <v>42</v>
      </c>
      <c r="AL3766" s="38">
        <v>4201358</v>
      </c>
      <c r="AM3766" s="61" t="s">
        <v>1816</v>
      </c>
      <c r="AN3766" s="61" t="s">
        <v>1696</v>
      </c>
      <c r="AO3766" s="61" t="s">
        <v>1591</v>
      </c>
      <c r="AP3766" s="61" t="s">
        <v>5037</v>
      </c>
      <c r="AQ3766" s="61" t="s">
        <v>1321</v>
      </c>
      <c r="AR3766" s="28">
        <v>25.8</v>
      </c>
      <c r="AS3766" s="28">
        <v>0</v>
      </c>
      <c r="AT3766" s="28">
        <v>0</v>
      </c>
      <c r="AU3766" s="62"/>
      <c r="DV3766" s="31" t="s">
        <v>2688</v>
      </c>
      <c r="DW3766" s="31" t="s">
        <v>2690</v>
      </c>
      <c r="DX3766" s="63"/>
      <c r="DY3766" s="63"/>
      <c r="DZ3766" s="63"/>
      <c r="EA3766" s="167"/>
      <c r="EB3766" s="60"/>
      <c r="EC3766" s="60"/>
      <c r="ED3766" s="60"/>
      <c r="EE3766" s="60"/>
      <c r="EF3766" s="60"/>
      <c r="EG3766" s="60"/>
      <c r="EH3766" s="60"/>
      <c r="EI3766" s="60"/>
      <c r="EJ3766" s="60"/>
      <c r="EK3766" s="60"/>
      <c r="EL3766" s="60"/>
      <c r="EM3766" s="60"/>
      <c r="EN3766" s="60"/>
      <c r="EO3766" s="60"/>
      <c r="EP3766" s="60"/>
      <c r="EQ3766" s="60"/>
      <c r="ER3766" s="60"/>
      <c r="ES3766" s="60"/>
      <c r="ET3766" s="60"/>
      <c r="EU3766" s="60"/>
      <c r="EV3766" s="60"/>
      <c r="EW3766" s="60"/>
      <c r="EX3766" s="60"/>
      <c r="EY3766" s="60"/>
      <c r="EZ3766" s="60"/>
      <c r="FA3766" s="60"/>
      <c r="FB3766" s="60"/>
    </row>
    <row r="3767" spans="22:158" x14ac:dyDescent="0.25">
      <c r="W3767" s="33"/>
      <c r="X3767" s="33"/>
      <c r="AH3767" s="38">
        <v>100</v>
      </c>
      <c r="AI3767" s="38">
        <v>110</v>
      </c>
      <c r="AJ3767" s="38">
        <v>16400</v>
      </c>
      <c r="AK3767" s="38">
        <v>42</v>
      </c>
      <c r="AL3767" s="38">
        <v>4201358</v>
      </c>
      <c r="AM3767" s="61" t="s">
        <v>1816</v>
      </c>
      <c r="AN3767" s="61" t="s">
        <v>1696</v>
      </c>
      <c r="AO3767" s="61" t="s">
        <v>1620</v>
      </c>
      <c r="AP3767" s="61" t="s">
        <v>5037</v>
      </c>
      <c r="AQ3767" s="61" t="s">
        <v>1321</v>
      </c>
      <c r="AR3767" s="28">
        <v>386</v>
      </c>
      <c r="AS3767" s="28">
        <v>0</v>
      </c>
      <c r="AT3767" s="28">
        <v>0</v>
      </c>
      <c r="AU3767" s="62"/>
      <c r="DV3767" s="31" t="s">
        <v>2688</v>
      </c>
      <c r="DW3767" s="31" t="s">
        <v>2690</v>
      </c>
      <c r="DX3767" s="63"/>
      <c r="DY3767" s="63"/>
      <c r="DZ3767" s="63"/>
      <c r="EA3767" s="167"/>
      <c r="EB3767" s="60"/>
      <c r="EC3767" s="60"/>
      <c r="ED3767" s="60"/>
      <c r="EE3767" s="60"/>
      <c r="EF3767" s="60"/>
      <c r="EG3767" s="60"/>
      <c r="EH3767" s="60"/>
      <c r="EI3767" s="60"/>
      <c r="EJ3767" s="60"/>
      <c r="EK3767" s="60"/>
      <c r="EL3767" s="60"/>
      <c r="EM3767" s="60"/>
      <c r="EN3767" s="60"/>
      <c r="EO3767" s="60"/>
      <c r="EP3767" s="60"/>
      <c r="EQ3767" s="60"/>
      <c r="ER3767" s="60"/>
      <c r="ES3767" s="60"/>
      <c r="ET3767" s="60"/>
      <c r="EU3767" s="60"/>
      <c r="EV3767" s="60"/>
      <c r="EW3767" s="60"/>
      <c r="EX3767" s="60"/>
      <c r="EY3767" s="60"/>
      <c r="EZ3767" s="60"/>
      <c r="FA3767" s="60"/>
      <c r="FB3767" s="60"/>
    </row>
    <row r="3768" spans="22:158" x14ac:dyDescent="0.25">
      <c r="W3768" s="33"/>
      <c r="X3768" s="33"/>
      <c r="AH3768" s="38">
        <v>100</v>
      </c>
      <c r="AI3768" s="38">
        <v>110</v>
      </c>
      <c r="AJ3768" s="38">
        <v>17000</v>
      </c>
      <c r="AK3768" s="38">
        <v>42</v>
      </c>
      <c r="AL3768" s="38">
        <v>4201358</v>
      </c>
      <c r="AM3768" s="61" t="s">
        <v>1816</v>
      </c>
      <c r="AN3768" s="61" t="s">
        <v>1696</v>
      </c>
      <c r="AO3768" s="61" t="s">
        <v>1633</v>
      </c>
      <c r="AP3768" s="61" t="s">
        <v>5037</v>
      </c>
      <c r="AQ3768" s="61" t="s">
        <v>1321</v>
      </c>
      <c r="AR3768" s="28">
        <v>765.1</v>
      </c>
      <c r="AS3768" s="28">
        <v>0</v>
      </c>
      <c r="AT3768" s="28">
        <v>0</v>
      </c>
      <c r="AU3768" s="62"/>
      <c r="DV3768" s="31" t="s">
        <v>2688</v>
      </c>
      <c r="DW3768" s="31" t="s">
        <v>2690</v>
      </c>
      <c r="DX3768" s="63"/>
      <c r="DY3768" s="63"/>
      <c r="DZ3768" s="63"/>
      <c r="EA3768" s="167"/>
      <c r="EB3768" s="60"/>
      <c r="EC3768" s="60"/>
      <c r="ED3768" s="60"/>
      <c r="EE3768" s="60"/>
      <c r="EF3768" s="60"/>
      <c r="EG3768" s="60"/>
      <c r="EH3768" s="60"/>
      <c r="EI3768" s="60"/>
      <c r="EJ3768" s="60"/>
      <c r="EK3768" s="60"/>
      <c r="EL3768" s="60"/>
      <c r="EM3768" s="60"/>
      <c r="EN3768" s="60"/>
      <c r="EO3768" s="60"/>
      <c r="EP3768" s="60"/>
      <c r="EQ3768" s="60"/>
      <c r="ER3768" s="60"/>
      <c r="ES3768" s="60"/>
      <c r="ET3768" s="60"/>
      <c r="EU3768" s="60"/>
      <c r="EV3768" s="60"/>
      <c r="EW3768" s="60"/>
      <c r="EX3768" s="60"/>
      <c r="EY3768" s="60"/>
      <c r="EZ3768" s="60"/>
      <c r="FA3768" s="60"/>
      <c r="FB3768" s="60"/>
    </row>
    <row r="3769" spans="22:158" x14ac:dyDescent="0.25">
      <c r="W3769" s="33"/>
      <c r="X3769" s="33"/>
      <c r="AH3769" s="38">
        <v>100</v>
      </c>
      <c r="AI3769" s="38">
        <v>110</v>
      </c>
      <c r="AJ3769" s="38">
        <v>17620</v>
      </c>
      <c r="AK3769" s="38">
        <v>42</v>
      </c>
      <c r="AL3769" s="38">
        <v>4201358</v>
      </c>
      <c r="AM3769" s="61" t="s">
        <v>1816</v>
      </c>
      <c r="AN3769" s="61" t="s">
        <v>1696</v>
      </c>
      <c r="AO3769" s="61" t="s">
        <v>1646</v>
      </c>
      <c r="AP3769" s="61" t="s">
        <v>5037</v>
      </c>
      <c r="AQ3769" s="61" t="s">
        <v>1321</v>
      </c>
      <c r="AR3769" s="28">
        <v>20.7</v>
      </c>
      <c r="AS3769" s="28">
        <v>0</v>
      </c>
      <c r="AT3769" s="28">
        <v>0</v>
      </c>
      <c r="AU3769" s="62"/>
      <c r="DV3769" s="31" t="s">
        <v>2688</v>
      </c>
      <c r="DW3769" s="31" t="s">
        <v>2690</v>
      </c>
      <c r="DX3769" s="63"/>
      <c r="DY3769" s="63"/>
      <c r="DZ3769" s="63"/>
      <c r="EA3769" s="167"/>
      <c r="EB3769" s="60"/>
      <c r="EC3769" s="60"/>
      <c r="ED3769" s="60"/>
      <c r="EE3769" s="60"/>
      <c r="EF3769" s="60"/>
      <c r="EG3769" s="60"/>
      <c r="EH3769" s="60"/>
      <c r="EI3769" s="60"/>
      <c r="EJ3769" s="60"/>
      <c r="EK3769" s="60"/>
      <c r="EL3769" s="60"/>
      <c r="EM3769" s="60"/>
      <c r="EN3769" s="60"/>
      <c r="EO3769" s="60"/>
      <c r="EP3769" s="60"/>
      <c r="EQ3769" s="60"/>
      <c r="ER3769" s="60"/>
      <c r="ES3769" s="60"/>
      <c r="ET3769" s="60"/>
      <c r="EU3769" s="60"/>
      <c r="EV3769" s="60"/>
      <c r="EW3769" s="60"/>
      <c r="EX3769" s="60"/>
      <c r="EY3769" s="60"/>
      <c r="EZ3769" s="60"/>
      <c r="FA3769" s="60"/>
      <c r="FB3769" s="60"/>
    </row>
    <row r="3770" spans="22:158" x14ac:dyDescent="0.25">
      <c r="W3770" s="33"/>
      <c r="X3770" s="33"/>
      <c r="AH3770" s="38">
        <v>100</v>
      </c>
      <c r="AI3770" s="38">
        <v>115</v>
      </c>
      <c r="AJ3770" s="38">
        <v>16950</v>
      </c>
      <c r="AK3770" s="38">
        <v>42</v>
      </c>
      <c r="AL3770" s="38">
        <v>4201358</v>
      </c>
      <c r="AM3770" s="61" t="s">
        <v>1816</v>
      </c>
      <c r="AN3770" s="61" t="s">
        <v>1697</v>
      </c>
      <c r="AO3770" s="61" t="s">
        <v>1632</v>
      </c>
      <c r="AP3770" s="61" t="s">
        <v>5037</v>
      </c>
      <c r="AQ3770" s="61" t="s">
        <v>1321</v>
      </c>
      <c r="AR3770" s="28">
        <v>2056.9</v>
      </c>
      <c r="AS3770" s="28">
        <v>0</v>
      </c>
      <c r="AT3770" s="28">
        <v>0</v>
      </c>
      <c r="AU3770" s="62"/>
      <c r="DV3770" s="31" t="s">
        <v>2688</v>
      </c>
      <c r="DW3770" s="31" t="s">
        <v>2691</v>
      </c>
      <c r="DX3770" s="63"/>
      <c r="DY3770" s="63"/>
      <c r="DZ3770" s="63"/>
      <c r="EA3770" s="167"/>
      <c r="EB3770" s="60"/>
      <c r="EC3770" s="60"/>
      <c r="ED3770" s="60"/>
      <c r="EE3770" s="60"/>
      <c r="EF3770" s="60"/>
      <c r="EG3770" s="60"/>
      <c r="EH3770" s="60"/>
      <c r="EI3770" s="60"/>
      <c r="EJ3770" s="60"/>
      <c r="EK3770" s="60"/>
      <c r="EL3770" s="60"/>
      <c r="EM3770" s="60"/>
      <c r="EN3770" s="60"/>
      <c r="EO3770" s="60"/>
      <c r="EP3770" s="60"/>
      <c r="EQ3770" s="60"/>
      <c r="ER3770" s="60"/>
      <c r="ES3770" s="60"/>
      <c r="ET3770" s="60"/>
      <c r="EU3770" s="60"/>
      <c r="EV3770" s="60"/>
      <c r="EW3770" s="60"/>
      <c r="EX3770" s="60"/>
      <c r="EY3770" s="60"/>
      <c r="EZ3770" s="60"/>
      <c r="FA3770" s="60"/>
      <c r="FB3770" s="60"/>
    </row>
    <row r="3771" spans="22:158" x14ac:dyDescent="0.25">
      <c r="W3771" s="33"/>
      <c r="X3771" s="33"/>
      <c r="AH3771" s="38">
        <v>100</v>
      </c>
      <c r="AI3771" s="38">
        <v>115</v>
      </c>
      <c r="AJ3771" s="38">
        <v>18350</v>
      </c>
      <c r="AK3771" s="38">
        <v>42</v>
      </c>
      <c r="AL3771" s="38">
        <v>4201358</v>
      </c>
      <c r="AM3771" s="61" t="s">
        <v>1816</v>
      </c>
      <c r="AN3771" s="61" t="s">
        <v>1697</v>
      </c>
      <c r="AO3771" s="61" t="s">
        <v>1663</v>
      </c>
      <c r="AP3771" s="61" t="s">
        <v>5037</v>
      </c>
      <c r="AQ3771" s="61" t="s">
        <v>1321</v>
      </c>
      <c r="AR3771" s="28">
        <v>256.2</v>
      </c>
      <c r="AS3771" s="28">
        <v>0</v>
      </c>
      <c r="AT3771" s="28">
        <v>0</v>
      </c>
      <c r="AU3771" s="62"/>
      <c r="DV3771" s="31" t="s">
        <v>2688</v>
      </c>
      <c r="DW3771" s="31" t="s">
        <v>2691</v>
      </c>
      <c r="DX3771" s="63"/>
      <c r="DY3771" s="63"/>
      <c r="DZ3771" s="63"/>
      <c r="EA3771" s="167"/>
      <c r="EB3771" s="60"/>
      <c r="EC3771" s="60"/>
      <c r="ED3771" s="60"/>
      <c r="EE3771" s="60"/>
      <c r="EF3771" s="60"/>
      <c r="EG3771" s="60"/>
      <c r="EH3771" s="60"/>
      <c r="EI3771" s="60"/>
      <c r="EJ3771" s="60"/>
      <c r="EK3771" s="60"/>
      <c r="EL3771" s="60"/>
      <c r="EM3771" s="60"/>
      <c r="EN3771" s="60"/>
      <c r="EO3771" s="60"/>
      <c r="EP3771" s="60"/>
      <c r="EQ3771" s="60"/>
      <c r="ER3771" s="60"/>
      <c r="ES3771" s="60"/>
      <c r="ET3771" s="60"/>
      <c r="EU3771" s="60"/>
      <c r="EV3771" s="60"/>
      <c r="EW3771" s="60"/>
      <c r="EX3771" s="60"/>
      <c r="EY3771" s="60"/>
      <c r="EZ3771" s="60"/>
      <c r="FA3771" s="60"/>
      <c r="FB3771" s="60"/>
    </row>
    <row r="3772" spans="22:158" x14ac:dyDescent="0.25">
      <c r="W3772" s="33"/>
      <c r="X3772" s="33"/>
      <c r="AH3772" s="38">
        <v>100</v>
      </c>
      <c r="AI3772" s="38">
        <v>120</v>
      </c>
      <c r="AJ3772" s="38">
        <v>10250</v>
      </c>
      <c r="AK3772" s="38">
        <v>42</v>
      </c>
      <c r="AL3772" s="38">
        <v>4201358</v>
      </c>
      <c r="AM3772" s="61" t="s">
        <v>1816</v>
      </c>
      <c r="AN3772" s="61" t="s">
        <v>1689</v>
      </c>
      <c r="AO3772" s="61" t="s">
        <v>5048</v>
      </c>
      <c r="AP3772" s="61" t="s">
        <v>5037</v>
      </c>
      <c r="AQ3772" s="61" t="s">
        <v>1321</v>
      </c>
      <c r="AR3772" s="28">
        <v>141730</v>
      </c>
      <c r="AS3772" s="28">
        <v>0</v>
      </c>
      <c r="AT3772" s="28">
        <v>0</v>
      </c>
      <c r="AU3772" s="62"/>
      <c r="DV3772" s="31" t="s">
        <v>2688</v>
      </c>
      <c r="DW3772" s="31" t="s">
        <v>2692</v>
      </c>
      <c r="DX3772" s="63"/>
      <c r="DY3772" s="63"/>
      <c r="DZ3772" s="63"/>
      <c r="EA3772" s="167"/>
      <c r="EB3772" s="60"/>
      <c r="EC3772" s="60"/>
      <c r="ED3772" s="60"/>
      <c r="EE3772" s="60"/>
      <c r="EF3772" s="60"/>
      <c r="EG3772" s="60"/>
      <c r="EH3772" s="60"/>
      <c r="EI3772" s="60"/>
      <c r="EJ3772" s="60"/>
      <c r="EK3772" s="60"/>
      <c r="EL3772" s="60"/>
      <c r="EM3772" s="60"/>
      <c r="EN3772" s="60"/>
      <c r="EO3772" s="60"/>
      <c r="EP3772" s="60"/>
      <c r="EQ3772" s="60"/>
      <c r="ER3772" s="60"/>
      <c r="ES3772" s="60"/>
      <c r="ET3772" s="60"/>
      <c r="EU3772" s="60"/>
      <c r="EV3772" s="60"/>
      <c r="EW3772" s="60"/>
      <c r="EX3772" s="60"/>
      <c r="EY3772" s="60"/>
      <c r="EZ3772" s="60"/>
      <c r="FA3772" s="60"/>
      <c r="FB3772" s="60"/>
    </row>
    <row r="3773" spans="22:158" x14ac:dyDescent="0.25">
      <c r="W3773" s="33"/>
      <c r="X3773" s="33"/>
      <c r="AH3773" s="38">
        <v>100</v>
      </c>
      <c r="AI3773" s="38">
        <v>120</v>
      </c>
      <c r="AJ3773" s="38">
        <v>11350</v>
      </c>
      <c r="AK3773" s="38">
        <v>42</v>
      </c>
      <c r="AL3773" s="38">
        <v>4201358</v>
      </c>
      <c r="AM3773" s="61" t="s">
        <v>1816</v>
      </c>
      <c r="AN3773" s="61" t="s">
        <v>1689</v>
      </c>
      <c r="AO3773" s="61" t="s">
        <v>5070</v>
      </c>
      <c r="AP3773" s="61" t="s">
        <v>5037</v>
      </c>
      <c r="AQ3773" s="61" t="s">
        <v>1321</v>
      </c>
      <c r="AR3773" s="28">
        <v>22982.6</v>
      </c>
      <c r="AS3773" s="28">
        <v>0</v>
      </c>
      <c r="AT3773" s="28">
        <v>0</v>
      </c>
      <c r="AU3773" s="62"/>
      <c r="DV3773" s="31" t="s">
        <v>2688</v>
      </c>
      <c r="DW3773" s="31" t="s">
        <v>2692</v>
      </c>
      <c r="DX3773" s="63"/>
      <c r="DY3773" s="63"/>
      <c r="DZ3773" s="63"/>
      <c r="EA3773" s="167"/>
      <c r="EB3773" s="60"/>
      <c r="EC3773" s="60"/>
      <c r="ED3773" s="60"/>
      <c r="EE3773" s="60"/>
      <c r="EF3773" s="60"/>
      <c r="EG3773" s="60"/>
      <c r="EH3773" s="60"/>
      <c r="EI3773" s="60"/>
      <c r="EJ3773" s="60"/>
      <c r="EK3773" s="60"/>
      <c r="EL3773" s="60"/>
      <c r="EM3773" s="60"/>
      <c r="EN3773" s="60"/>
      <c r="EO3773" s="60"/>
      <c r="EP3773" s="60"/>
      <c r="EQ3773" s="60"/>
      <c r="ER3773" s="60"/>
      <c r="ES3773" s="60"/>
      <c r="ET3773" s="60"/>
      <c r="EU3773" s="60"/>
      <c r="EV3773" s="60"/>
      <c r="EW3773" s="60"/>
      <c r="EX3773" s="60"/>
      <c r="EY3773" s="60"/>
      <c r="EZ3773" s="60"/>
      <c r="FA3773" s="60"/>
      <c r="FB3773" s="60"/>
    </row>
    <row r="3774" spans="22:158" x14ac:dyDescent="0.25">
      <c r="W3774" s="33"/>
      <c r="X3774" s="33"/>
      <c r="AH3774" s="38">
        <v>100</v>
      </c>
      <c r="AI3774" s="38">
        <v>120</v>
      </c>
      <c r="AJ3774" s="38">
        <v>14550</v>
      </c>
      <c r="AK3774" s="38">
        <v>42</v>
      </c>
      <c r="AL3774" s="38">
        <v>4201358</v>
      </c>
      <c r="AM3774" s="61" t="s">
        <v>1816</v>
      </c>
      <c r="AN3774" s="61" t="s">
        <v>1689</v>
      </c>
      <c r="AO3774" s="61" t="s">
        <v>1579</v>
      </c>
      <c r="AP3774" s="61" t="s">
        <v>5037</v>
      </c>
      <c r="AQ3774" s="61" t="s">
        <v>1321</v>
      </c>
      <c r="AR3774" s="28">
        <v>46419.199999999997</v>
      </c>
      <c r="AS3774" s="28">
        <v>0</v>
      </c>
      <c r="AT3774" s="28">
        <v>0</v>
      </c>
      <c r="AU3774" s="62"/>
      <c r="DV3774" s="31" t="s">
        <v>2688</v>
      </c>
      <c r="DW3774" s="31" t="s">
        <v>2692</v>
      </c>
      <c r="DX3774" s="63"/>
      <c r="DY3774" s="63"/>
      <c r="DZ3774" s="63"/>
      <c r="EA3774" s="167"/>
      <c r="EB3774" s="60"/>
      <c r="EC3774" s="60"/>
      <c r="ED3774" s="60"/>
      <c r="EE3774" s="60"/>
      <c r="EF3774" s="60"/>
      <c r="EG3774" s="60"/>
      <c r="EH3774" s="60"/>
      <c r="EI3774" s="60"/>
      <c r="EJ3774" s="60"/>
      <c r="EK3774" s="60"/>
      <c r="EL3774" s="60"/>
      <c r="EM3774" s="60"/>
      <c r="EN3774" s="60"/>
      <c r="EO3774" s="60"/>
      <c r="EP3774" s="60"/>
      <c r="EQ3774" s="60"/>
      <c r="ER3774" s="60"/>
      <c r="ES3774" s="60"/>
      <c r="ET3774" s="60"/>
      <c r="EU3774" s="60"/>
      <c r="EV3774" s="60"/>
      <c r="EW3774" s="60"/>
      <c r="EX3774" s="60"/>
      <c r="EY3774" s="60"/>
      <c r="EZ3774" s="60"/>
      <c r="FA3774" s="60"/>
      <c r="FB3774" s="60"/>
    </row>
    <row r="3775" spans="22:158" x14ac:dyDescent="0.25">
      <c r="V3775" s="1"/>
      <c r="W3775" s="33"/>
      <c r="X3775" s="33"/>
      <c r="AH3775" s="38">
        <v>100</v>
      </c>
      <c r="AI3775" s="38">
        <v>120</v>
      </c>
      <c r="AJ3775" s="38">
        <v>14850</v>
      </c>
      <c r="AK3775" s="38">
        <v>42</v>
      </c>
      <c r="AL3775" s="38">
        <v>4201358</v>
      </c>
      <c r="AM3775" s="61" t="s">
        <v>1816</v>
      </c>
      <c r="AN3775" s="61" t="s">
        <v>1689</v>
      </c>
      <c r="AO3775" s="61" t="s">
        <v>1585</v>
      </c>
      <c r="AP3775" s="61" t="s">
        <v>5037</v>
      </c>
      <c r="AQ3775" s="61" t="s">
        <v>1321</v>
      </c>
      <c r="AR3775" s="28">
        <v>22733.5</v>
      </c>
      <c r="AS3775" s="28">
        <v>0</v>
      </c>
      <c r="AT3775" s="28">
        <v>0</v>
      </c>
      <c r="AU3775" s="62"/>
      <c r="DV3775" s="31" t="s">
        <v>2688</v>
      </c>
      <c r="DW3775" s="31" t="s">
        <v>2692</v>
      </c>
      <c r="DX3775" s="63"/>
      <c r="DY3775" s="63"/>
      <c r="DZ3775" s="63"/>
      <c r="EA3775" s="167"/>
      <c r="EB3775" s="60"/>
      <c r="EC3775" s="60"/>
      <c r="ED3775" s="60"/>
      <c r="EE3775" s="60"/>
      <c r="EF3775" s="60"/>
      <c r="EG3775" s="60"/>
      <c r="EH3775" s="60"/>
      <c r="EI3775" s="60"/>
      <c r="EJ3775" s="60"/>
      <c r="EK3775" s="60"/>
      <c r="EL3775" s="60"/>
      <c r="EM3775" s="60"/>
      <c r="EN3775" s="60"/>
      <c r="EO3775" s="60"/>
      <c r="EP3775" s="60"/>
      <c r="EQ3775" s="60"/>
      <c r="ER3775" s="60"/>
      <c r="ES3775" s="60"/>
      <c r="ET3775" s="60"/>
      <c r="EU3775" s="60"/>
      <c r="EV3775" s="60"/>
      <c r="EW3775" s="60"/>
      <c r="EX3775" s="60"/>
      <c r="EY3775" s="60"/>
      <c r="EZ3775" s="60"/>
      <c r="FA3775" s="60"/>
      <c r="FB3775" s="60"/>
    </row>
    <row r="3776" spans="22:158" x14ac:dyDescent="0.25">
      <c r="W3776" s="33"/>
      <c r="X3776" s="33"/>
      <c r="AH3776" s="38">
        <v>100</v>
      </c>
      <c r="AI3776" s="38">
        <v>120</v>
      </c>
      <c r="AJ3776" s="38">
        <v>16610</v>
      </c>
      <c r="AK3776" s="38">
        <v>42</v>
      </c>
      <c r="AL3776" s="38">
        <v>4201358</v>
      </c>
      <c r="AM3776" s="61" t="s">
        <v>1816</v>
      </c>
      <c r="AN3776" s="61" t="s">
        <v>1689</v>
      </c>
      <c r="AO3776" s="61" t="s">
        <v>1625</v>
      </c>
      <c r="AP3776" s="61" t="s">
        <v>5037</v>
      </c>
      <c r="AQ3776" s="61" t="s">
        <v>1321</v>
      </c>
      <c r="AR3776" s="28">
        <v>52.6</v>
      </c>
      <c r="AS3776" s="28">
        <v>0</v>
      </c>
      <c r="AT3776" s="28">
        <v>0</v>
      </c>
      <c r="AU3776" s="62"/>
      <c r="DV3776" s="31" t="s">
        <v>2688</v>
      </c>
      <c r="DW3776" s="31" t="s">
        <v>2692</v>
      </c>
      <c r="DX3776" s="63"/>
      <c r="DY3776" s="63"/>
      <c r="DZ3776" s="63"/>
      <c r="EA3776" s="167"/>
      <c r="EB3776" s="60"/>
      <c r="EC3776" s="60"/>
      <c r="ED3776" s="60"/>
      <c r="EE3776" s="60"/>
      <c r="EF3776" s="60"/>
      <c r="EG3776" s="60"/>
      <c r="EH3776" s="60"/>
      <c r="EI3776" s="60"/>
      <c r="EJ3776" s="60"/>
      <c r="EK3776" s="60"/>
      <c r="EL3776" s="60"/>
      <c r="EM3776" s="60"/>
      <c r="EN3776" s="60"/>
      <c r="EO3776" s="60"/>
      <c r="EP3776" s="60"/>
      <c r="EQ3776" s="60"/>
      <c r="ER3776" s="60"/>
      <c r="ES3776" s="60"/>
      <c r="ET3776" s="60"/>
      <c r="EU3776" s="60"/>
      <c r="EV3776" s="60"/>
      <c r="EW3776" s="60"/>
      <c r="EX3776" s="60"/>
      <c r="EY3776" s="60"/>
      <c r="EZ3776" s="60"/>
      <c r="FA3776" s="60"/>
      <c r="FB3776" s="60"/>
    </row>
    <row r="3777" spans="22:158" x14ac:dyDescent="0.25">
      <c r="V3777" s="1"/>
      <c r="W3777" s="33"/>
      <c r="X3777" s="33"/>
      <c r="AH3777" s="38">
        <v>100</v>
      </c>
      <c r="AI3777" s="38">
        <v>120</v>
      </c>
      <c r="AJ3777" s="38">
        <v>17550</v>
      </c>
      <c r="AK3777" s="38">
        <v>42</v>
      </c>
      <c r="AL3777" s="38">
        <v>4201358</v>
      </c>
      <c r="AM3777" s="61" t="s">
        <v>1816</v>
      </c>
      <c r="AN3777" s="61" t="s">
        <v>1689</v>
      </c>
      <c r="AO3777" s="61" t="s">
        <v>1645</v>
      </c>
      <c r="AP3777" s="61" t="s">
        <v>5037</v>
      </c>
      <c r="AQ3777" s="61" t="s">
        <v>1321</v>
      </c>
      <c r="AR3777" s="28">
        <v>19854.5</v>
      </c>
      <c r="AS3777" s="28">
        <v>0</v>
      </c>
      <c r="AT3777" s="28">
        <v>0</v>
      </c>
      <c r="AU3777" s="62"/>
      <c r="DV3777" s="31" t="s">
        <v>2688</v>
      </c>
      <c r="DW3777" s="31" t="s">
        <v>2692</v>
      </c>
      <c r="DX3777" s="63"/>
      <c r="DY3777" s="63"/>
      <c r="DZ3777" s="63"/>
      <c r="EA3777" s="167"/>
      <c r="EB3777" s="60"/>
      <c r="EC3777" s="60"/>
      <c r="ED3777" s="60"/>
      <c r="EE3777" s="60"/>
      <c r="EF3777" s="60"/>
      <c r="EG3777" s="60"/>
      <c r="EH3777" s="60"/>
      <c r="EI3777" s="60"/>
      <c r="EJ3777" s="60"/>
      <c r="EK3777" s="60"/>
      <c r="EL3777" s="60"/>
      <c r="EM3777" s="60"/>
      <c r="EN3777" s="60"/>
      <c r="EO3777" s="60"/>
      <c r="EP3777" s="60"/>
      <c r="EQ3777" s="60"/>
      <c r="ER3777" s="60"/>
      <c r="ES3777" s="60"/>
      <c r="ET3777" s="60"/>
      <c r="EU3777" s="60"/>
      <c r="EV3777" s="60"/>
      <c r="EW3777" s="60"/>
      <c r="EX3777" s="60"/>
      <c r="EY3777" s="60"/>
      <c r="EZ3777" s="60"/>
      <c r="FA3777" s="60"/>
      <c r="FB3777" s="60"/>
    </row>
    <row r="3778" spans="22:158" x14ac:dyDescent="0.25">
      <c r="W3778" s="33"/>
      <c r="X3778" s="33"/>
      <c r="AH3778" s="38">
        <v>100</v>
      </c>
      <c r="AI3778" s="38">
        <v>125</v>
      </c>
      <c r="AJ3778" s="38">
        <v>10600</v>
      </c>
      <c r="AK3778" s="38">
        <v>42</v>
      </c>
      <c r="AL3778" s="38">
        <v>4201358</v>
      </c>
      <c r="AM3778" s="61" t="s">
        <v>1816</v>
      </c>
      <c r="AN3778" s="61" t="s">
        <v>1692</v>
      </c>
      <c r="AO3778" s="61" t="s">
        <v>5055</v>
      </c>
      <c r="AP3778" s="61" t="s">
        <v>5037</v>
      </c>
      <c r="AQ3778" s="61" t="s">
        <v>1321</v>
      </c>
      <c r="AR3778" s="28">
        <v>803.6</v>
      </c>
      <c r="AS3778" s="28">
        <v>0</v>
      </c>
      <c r="AT3778" s="28">
        <v>0</v>
      </c>
      <c r="AU3778" s="62"/>
      <c r="DV3778" s="31" t="s">
        <v>2688</v>
      </c>
      <c r="DW3778" s="31" t="s">
        <v>2693</v>
      </c>
      <c r="DX3778" s="63"/>
      <c r="DY3778" s="63"/>
      <c r="DZ3778" s="63"/>
      <c r="EA3778" s="167"/>
      <c r="EB3778" s="60"/>
      <c r="EC3778" s="60"/>
      <c r="ED3778" s="60"/>
      <c r="EE3778" s="60"/>
      <c r="EF3778" s="60"/>
      <c r="EG3778" s="60"/>
      <c r="EH3778" s="60"/>
      <c r="EI3778" s="60"/>
      <c r="EJ3778" s="60"/>
      <c r="EK3778" s="60"/>
      <c r="EL3778" s="60"/>
      <c r="EM3778" s="60"/>
      <c r="EN3778" s="60"/>
      <c r="EO3778" s="60"/>
      <c r="EP3778" s="60"/>
      <c r="EQ3778" s="60"/>
      <c r="ER3778" s="60"/>
      <c r="ES3778" s="60"/>
      <c r="ET3778" s="60"/>
      <c r="EU3778" s="60"/>
      <c r="EV3778" s="60"/>
      <c r="EW3778" s="60"/>
      <c r="EX3778" s="60"/>
      <c r="EY3778" s="60"/>
      <c r="EZ3778" s="60"/>
      <c r="FA3778" s="60"/>
      <c r="FB3778" s="60"/>
    </row>
    <row r="3779" spans="22:158" x14ac:dyDescent="0.25">
      <c r="W3779" s="33"/>
      <c r="X3779" s="33"/>
      <c r="AH3779" s="38">
        <v>100</v>
      </c>
      <c r="AI3779" s="38">
        <v>125</v>
      </c>
      <c r="AJ3779" s="38">
        <v>11730</v>
      </c>
      <c r="AK3779" s="38">
        <v>42</v>
      </c>
      <c r="AL3779" s="38">
        <v>4201358</v>
      </c>
      <c r="AM3779" s="61" t="s">
        <v>1816</v>
      </c>
      <c r="AN3779" s="61" t="s">
        <v>1692</v>
      </c>
      <c r="AO3779" s="61" t="s">
        <v>5079</v>
      </c>
      <c r="AP3779" s="61" t="s">
        <v>5037</v>
      </c>
      <c r="AQ3779" s="61" t="s">
        <v>1321</v>
      </c>
      <c r="AR3779" s="28">
        <v>98.6</v>
      </c>
      <c r="AS3779" s="28">
        <v>0</v>
      </c>
      <c r="AT3779" s="28">
        <v>0</v>
      </c>
      <c r="AU3779" s="62"/>
      <c r="DV3779" s="31" t="s">
        <v>2688</v>
      </c>
      <c r="DW3779" s="31" t="s">
        <v>2693</v>
      </c>
      <c r="DX3779" s="63"/>
      <c r="DY3779" s="63"/>
      <c r="DZ3779" s="63"/>
      <c r="EA3779" s="167"/>
      <c r="EB3779" s="60"/>
      <c r="EC3779" s="60"/>
      <c r="ED3779" s="60"/>
      <c r="EE3779" s="60"/>
      <c r="EF3779" s="60"/>
      <c r="EG3779" s="60"/>
      <c r="EH3779" s="60"/>
      <c r="EI3779" s="60"/>
      <c r="EJ3779" s="60"/>
      <c r="EK3779" s="60"/>
      <c r="EL3779" s="60"/>
      <c r="EM3779" s="60"/>
      <c r="EN3779" s="60"/>
      <c r="EO3779" s="60"/>
      <c r="EP3779" s="60"/>
      <c r="EQ3779" s="60"/>
      <c r="ER3779" s="60"/>
      <c r="ES3779" s="60"/>
      <c r="ET3779" s="60"/>
      <c r="EU3779" s="60"/>
      <c r="EV3779" s="60"/>
      <c r="EW3779" s="60"/>
      <c r="EX3779" s="60"/>
      <c r="EY3779" s="60"/>
      <c r="EZ3779" s="60"/>
      <c r="FA3779" s="60"/>
      <c r="FB3779" s="60"/>
    </row>
    <row r="3780" spans="22:158" x14ac:dyDescent="0.25">
      <c r="W3780" s="33"/>
      <c r="X3780" s="33"/>
      <c r="AH3780" s="38">
        <v>100</v>
      </c>
      <c r="AI3780" s="38">
        <v>125</v>
      </c>
      <c r="AJ3780" s="38">
        <v>11800</v>
      </c>
      <c r="AK3780" s="38">
        <v>42</v>
      </c>
      <c r="AL3780" s="38">
        <v>4201358</v>
      </c>
      <c r="AM3780" s="61" t="s">
        <v>1816</v>
      </c>
      <c r="AN3780" s="61" t="s">
        <v>1692</v>
      </c>
      <c r="AO3780" s="61" t="s">
        <v>5081</v>
      </c>
      <c r="AP3780" s="61" t="s">
        <v>5037</v>
      </c>
      <c r="AQ3780" s="61" t="s">
        <v>1321</v>
      </c>
      <c r="AR3780" s="28">
        <v>163.80000000000001</v>
      </c>
      <c r="AS3780" s="28">
        <v>0</v>
      </c>
      <c r="AT3780" s="28">
        <v>0</v>
      </c>
      <c r="AU3780" s="62"/>
      <c r="DV3780" s="31" t="s">
        <v>2688</v>
      </c>
      <c r="DW3780" s="31" t="s">
        <v>2693</v>
      </c>
      <c r="DX3780" s="63"/>
      <c r="DY3780" s="63"/>
      <c r="DZ3780" s="63"/>
      <c r="EA3780" s="167"/>
      <c r="EB3780" s="60"/>
      <c r="EC3780" s="60"/>
      <c r="ED3780" s="60"/>
      <c r="EE3780" s="60"/>
      <c r="EF3780" s="60"/>
      <c r="EG3780" s="60"/>
      <c r="EH3780" s="60"/>
      <c r="EI3780" s="60"/>
      <c r="EJ3780" s="60"/>
      <c r="EK3780" s="60"/>
      <c r="EL3780" s="60"/>
      <c r="EM3780" s="60"/>
      <c r="EN3780" s="60"/>
      <c r="EO3780" s="60"/>
      <c r="EP3780" s="60"/>
      <c r="EQ3780" s="60"/>
      <c r="ER3780" s="60"/>
      <c r="ES3780" s="60"/>
      <c r="ET3780" s="60"/>
      <c r="EU3780" s="60"/>
      <c r="EV3780" s="60"/>
      <c r="EW3780" s="60"/>
      <c r="EX3780" s="60"/>
      <c r="EY3780" s="60"/>
      <c r="EZ3780" s="60"/>
      <c r="FA3780" s="60"/>
      <c r="FB3780" s="60"/>
    </row>
    <row r="3781" spans="22:158" x14ac:dyDescent="0.25">
      <c r="W3781" s="33"/>
      <c r="X3781" s="33"/>
      <c r="AH3781" s="38">
        <v>100</v>
      </c>
      <c r="AI3781" s="38">
        <v>125</v>
      </c>
      <c r="AJ3781" s="38">
        <v>13350</v>
      </c>
      <c r="AK3781" s="38">
        <v>42</v>
      </c>
      <c r="AL3781" s="38">
        <v>4201358</v>
      </c>
      <c r="AM3781" s="61" t="s">
        <v>1816</v>
      </c>
      <c r="AN3781" s="61" t="s">
        <v>1692</v>
      </c>
      <c r="AO3781" s="61" t="s">
        <v>5109</v>
      </c>
      <c r="AP3781" s="61" t="s">
        <v>5037</v>
      </c>
      <c r="AQ3781" s="61" t="s">
        <v>1321</v>
      </c>
      <c r="AR3781" s="28">
        <v>4490.1000000000004</v>
      </c>
      <c r="AS3781" s="28">
        <v>0</v>
      </c>
      <c r="AT3781" s="28">
        <v>0</v>
      </c>
      <c r="AU3781" s="62"/>
      <c r="DV3781" s="31" t="s">
        <v>2688</v>
      </c>
      <c r="DW3781" s="31" t="s">
        <v>2693</v>
      </c>
      <c r="DX3781" s="63"/>
      <c r="DY3781" s="63"/>
      <c r="DZ3781" s="63"/>
      <c r="EA3781" s="167"/>
      <c r="EB3781" s="60"/>
      <c r="EC3781" s="60"/>
      <c r="ED3781" s="60"/>
      <c r="EE3781" s="60"/>
      <c r="EF3781" s="60"/>
      <c r="EG3781" s="60"/>
      <c r="EH3781" s="60"/>
      <c r="EI3781" s="60"/>
      <c r="EJ3781" s="60"/>
      <c r="EK3781" s="60"/>
      <c r="EL3781" s="60"/>
      <c r="EM3781" s="60"/>
      <c r="EN3781" s="60"/>
      <c r="EO3781" s="60"/>
      <c r="EP3781" s="60"/>
      <c r="EQ3781" s="60"/>
      <c r="ER3781" s="60"/>
      <c r="ES3781" s="60"/>
      <c r="ET3781" s="60"/>
      <c r="EU3781" s="60"/>
      <c r="EV3781" s="60"/>
      <c r="EW3781" s="60"/>
      <c r="EX3781" s="60"/>
      <c r="EY3781" s="60"/>
      <c r="EZ3781" s="60"/>
      <c r="FA3781" s="60"/>
      <c r="FB3781" s="60"/>
    </row>
    <row r="3782" spans="22:158" x14ac:dyDescent="0.25">
      <c r="W3782" s="33"/>
      <c r="X3782" s="33"/>
      <c r="AH3782" s="38">
        <v>100</v>
      </c>
      <c r="AI3782" s="38">
        <v>125</v>
      </c>
      <c r="AJ3782" s="38">
        <v>14350</v>
      </c>
      <c r="AK3782" s="38">
        <v>42</v>
      </c>
      <c r="AL3782" s="38">
        <v>4201358</v>
      </c>
      <c r="AM3782" s="61" t="s">
        <v>1816</v>
      </c>
      <c r="AN3782" s="61" t="s">
        <v>1692</v>
      </c>
      <c r="AO3782" s="61" t="s">
        <v>1575</v>
      </c>
      <c r="AP3782" s="61" t="s">
        <v>5037</v>
      </c>
      <c r="AQ3782" s="61" t="s">
        <v>1321</v>
      </c>
      <c r="AR3782" s="28">
        <v>9321.1</v>
      </c>
      <c r="AS3782" s="28">
        <v>0</v>
      </c>
      <c r="AT3782" s="28">
        <v>0</v>
      </c>
      <c r="AU3782" s="62"/>
      <c r="DV3782" s="31" t="s">
        <v>2688</v>
      </c>
      <c r="DW3782" s="31" t="s">
        <v>2693</v>
      </c>
      <c r="DX3782" s="63"/>
      <c r="DY3782" s="63"/>
      <c r="DZ3782" s="63"/>
      <c r="EA3782" s="167"/>
      <c r="EB3782" s="60"/>
      <c r="EC3782" s="60"/>
      <c r="ED3782" s="60"/>
      <c r="EE3782" s="60"/>
      <c r="EF3782" s="60"/>
      <c r="EG3782" s="60"/>
      <c r="EH3782" s="60"/>
      <c r="EI3782" s="60"/>
      <c r="EJ3782" s="60"/>
      <c r="EK3782" s="60"/>
      <c r="EL3782" s="60"/>
      <c r="EM3782" s="60"/>
      <c r="EN3782" s="60"/>
      <c r="EO3782" s="60"/>
      <c r="EP3782" s="60"/>
      <c r="EQ3782" s="60"/>
      <c r="ER3782" s="60"/>
      <c r="ES3782" s="60"/>
      <c r="ET3782" s="60"/>
      <c r="EU3782" s="60"/>
      <c r="EV3782" s="60"/>
      <c r="EW3782" s="60"/>
      <c r="EX3782" s="60"/>
      <c r="EY3782" s="60"/>
      <c r="EZ3782" s="60"/>
      <c r="FA3782" s="60"/>
      <c r="FB3782" s="60"/>
    </row>
    <row r="3783" spans="22:158" x14ac:dyDescent="0.25">
      <c r="W3783" s="33"/>
      <c r="X3783" s="33"/>
      <c r="AH3783" s="38">
        <v>100</v>
      </c>
      <c r="AI3783" s="38">
        <v>125</v>
      </c>
      <c r="AJ3783" s="38">
        <v>15700</v>
      </c>
      <c r="AK3783" s="38">
        <v>42</v>
      </c>
      <c r="AL3783" s="38">
        <v>4201358</v>
      </c>
      <c r="AM3783" s="61" t="s">
        <v>1816</v>
      </c>
      <c r="AN3783" s="61" t="s">
        <v>1692</v>
      </c>
      <c r="AO3783" s="61" t="s">
        <v>1605</v>
      </c>
      <c r="AP3783" s="61" t="s">
        <v>5037</v>
      </c>
      <c r="AQ3783" s="61" t="s">
        <v>1321</v>
      </c>
      <c r="AR3783" s="28">
        <v>111</v>
      </c>
      <c r="AS3783" s="28">
        <v>0</v>
      </c>
      <c r="AT3783" s="28">
        <v>0</v>
      </c>
      <c r="AU3783" s="62"/>
      <c r="DV3783" s="31" t="s">
        <v>2688</v>
      </c>
      <c r="DW3783" s="31" t="s">
        <v>2693</v>
      </c>
      <c r="DX3783" s="63"/>
      <c r="DY3783" s="63"/>
      <c r="DZ3783" s="63"/>
      <c r="EA3783" s="167"/>
      <c r="EB3783" s="60"/>
      <c r="EC3783" s="60"/>
      <c r="ED3783" s="60"/>
      <c r="EE3783" s="60"/>
      <c r="EF3783" s="60"/>
      <c r="EG3783" s="60"/>
      <c r="EH3783" s="60"/>
      <c r="EI3783" s="60"/>
      <c r="EJ3783" s="60"/>
      <c r="EK3783" s="60"/>
      <c r="EL3783" s="60"/>
      <c r="EM3783" s="60"/>
      <c r="EN3783" s="60"/>
      <c r="EO3783" s="60"/>
      <c r="EP3783" s="60"/>
      <c r="EQ3783" s="60"/>
      <c r="ER3783" s="60"/>
      <c r="ES3783" s="60"/>
      <c r="ET3783" s="60"/>
      <c r="EU3783" s="60"/>
      <c r="EV3783" s="60"/>
      <c r="EW3783" s="60"/>
      <c r="EX3783" s="60"/>
      <c r="EY3783" s="60"/>
      <c r="EZ3783" s="60"/>
      <c r="FA3783" s="60"/>
      <c r="FB3783" s="60"/>
    </row>
    <row r="3784" spans="22:158" x14ac:dyDescent="0.25">
      <c r="W3784" s="33"/>
      <c r="X3784" s="33"/>
      <c r="AH3784" s="38">
        <v>100</v>
      </c>
      <c r="AI3784" s="38">
        <v>125</v>
      </c>
      <c r="AJ3784" s="38">
        <v>16380</v>
      </c>
      <c r="AK3784" s="38">
        <v>42</v>
      </c>
      <c r="AL3784" s="38">
        <v>4201358</v>
      </c>
      <c r="AM3784" s="61" t="s">
        <v>1816</v>
      </c>
      <c r="AN3784" s="61" t="s">
        <v>1692</v>
      </c>
      <c r="AO3784" s="61" t="s">
        <v>894</v>
      </c>
      <c r="AP3784" s="61" t="s">
        <v>5037</v>
      </c>
      <c r="AQ3784" s="61" t="s">
        <v>1321</v>
      </c>
      <c r="AR3784" s="28">
        <v>1096.5999999999999</v>
      </c>
      <c r="AS3784" s="28">
        <v>0</v>
      </c>
      <c r="AT3784" s="28">
        <v>0</v>
      </c>
      <c r="AU3784" s="62"/>
      <c r="DV3784" s="31" t="s">
        <v>2688</v>
      </c>
      <c r="DW3784" s="31" t="s">
        <v>2693</v>
      </c>
      <c r="DX3784" s="63"/>
      <c r="DY3784" s="63"/>
      <c r="DZ3784" s="63"/>
      <c r="EA3784" s="167"/>
      <c r="EB3784" s="60"/>
      <c r="EC3784" s="60"/>
      <c r="ED3784" s="60"/>
      <c r="EE3784" s="60"/>
      <c r="EF3784" s="60"/>
      <c r="EG3784" s="60"/>
      <c r="EH3784" s="60"/>
      <c r="EI3784" s="60"/>
      <c r="EJ3784" s="60"/>
      <c r="EK3784" s="60"/>
      <c r="EL3784" s="60"/>
      <c r="EM3784" s="60"/>
      <c r="EN3784" s="60"/>
      <c r="EO3784" s="60"/>
      <c r="EP3784" s="60"/>
      <c r="EQ3784" s="60"/>
      <c r="ER3784" s="60"/>
      <c r="ES3784" s="60"/>
      <c r="ET3784" s="60"/>
      <c r="EU3784" s="60"/>
      <c r="EV3784" s="60"/>
      <c r="EW3784" s="60"/>
      <c r="EX3784" s="60"/>
      <c r="EY3784" s="60"/>
      <c r="EZ3784" s="60"/>
      <c r="FA3784" s="60"/>
      <c r="FB3784" s="60"/>
    </row>
    <row r="3785" spans="22:158" x14ac:dyDescent="0.25">
      <c r="W3785" s="33"/>
      <c r="X3785" s="33"/>
      <c r="AH3785" s="38">
        <v>100</v>
      </c>
      <c r="AI3785" s="38">
        <v>130</v>
      </c>
      <c r="AJ3785" s="38">
        <v>13550</v>
      </c>
      <c r="AK3785" s="38">
        <v>42</v>
      </c>
      <c r="AL3785" s="38">
        <v>4201358</v>
      </c>
      <c r="AM3785" s="61" t="s">
        <v>1816</v>
      </c>
      <c r="AN3785" s="61" t="s">
        <v>1687</v>
      </c>
      <c r="AO3785" s="61" t="s">
        <v>5114</v>
      </c>
      <c r="AP3785" s="61" t="s">
        <v>5037</v>
      </c>
      <c r="AQ3785" s="61" t="s">
        <v>1321</v>
      </c>
      <c r="AR3785" s="28">
        <v>45.8</v>
      </c>
      <c r="AS3785" s="28">
        <v>0</v>
      </c>
      <c r="AT3785" s="28">
        <v>0</v>
      </c>
      <c r="AU3785" s="62"/>
      <c r="DV3785" s="31" t="s">
        <v>2688</v>
      </c>
      <c r="DW3785" s="31" t="s">
        <v>2694</v>
      </c>
      <c r="DX3785" s="63"/>
      <c r="DY3785" s="63"/>
      <c r="DZ3785" s="63"/>
      <c r="EA3785" s="167"/>
      <c r="EB3785" s="60"/>
      <c r="EC3785" s="60"/>
      <c r="ED3785" s="60"/>
      <c r="EE3785" s="60"/>
      <c r="EF3785" s="60"/>
      <c r="EG3785" s="60"/>
      <c r="EH3785" s="60"/>
      <c r="EI3785" s="60"/>
      <c r="EJ3785" s="60"/>
      <c r="EK3785" s="60"/>
      <c r="EL3785" s="60"/>
      <c r="EM3785" s="60"/>
      <c r="EN3785" s="60"/>
      <c r="EO3785" s="60"/>
      <c r="EP3785" s="60"/>
      <c r="EQ3785" s="60"/>
      <c r="ER3785" s="60"/>
      <c r="ES3785" s="60"/>
      <c r="ET3785" s="60"/>
      <c r="EU3785" s="60"/>
      <c r="EV3785" s="60"/>
      <c r="EW3785" s="60"/>
      <c r="EX3785" s="60"/>
      <c r="EY3785" s="60"/>
      <c r="EZ3785" s="60"/>
      <c r="FA3785" s="60"/>
      <c r="FB3785" s="60"/>
    </row>
    <row r="3786" spans="22:158" x14ac:dyDescent="0.25">
      <c r="W3786" s="33"/>
      <c r="X3786" s="33"/>
      <c r="AH3786" s="38">
        <v>100</v>
      </c>
      <c r="AI3786" s="38">
        <v>130</v>
      </c>
      <c r="AJ3786" s="38">
        <v>15300</v>
      </c>
      <c r="AK3786" s="38">
        <v>42</v>
      </c>
      <c r="AL3786" s="38">
        <v>4201358</v>
      </c>
      <c r="AM3786" s="61" t="s">
        <v>1816</v>
      </c>
      <c r="AN3786" s="61" t="s">
        <v>1687</v>
      </c>
      <c r="AO3786" s="61" t="s">
        <v>1597</v>
      </c>
      <c r="AP3786" s="61" t="s">
        <v>5037</v>
      </c>
      <c r="AQ3786" s="61" t="s">
        <v>1321</v>
      </c>
      <c r="AR3786" s="28">
        <v>100.4</v>
      </c>
      <c r="AS3786" s="28">
        <v>0</v>
      </c>
      <c r="AT3786" s="28">
        <v>0</v>
      </c>
      <c r="AU3786" s="62"/>
      <c r="DV3786" s="31" t="s">
        <v>2688</v>
      </c>
      <c r="DW3786" s="31" t="s">
        <v>2694</v>
      </c>
      <c r="DX3786" s="63"/>
      <c r="DY3786" s="63"/>
      <c r="DZ3786" s="63"/>
      <c r="EA3786" s="167"/>
      <c r="EB3786" s="60"/>
      <c r="EC3786" s="60"/>
      <c r="ED3786" s="60"/>
      <c r="EE3786" s="60"/>
      <c r="EF3786" s="60"/>
      <c r="EG3786" s="60"/>
      <c r="EH3786" s="60"/>
      <c r="EI3786" s="60"/>
      <c r="EJ3786" s="60"/>
      <c r="EK3786" s="60"/>
      <c r="EL3786" s="60"/>
      <c r="EM3786" s="60"/>
      <c r="EN3786" s="60"/>
      <c r="EO3786" s="60"/>
      <c r="EP3786" s="60"/>
      <c r="EQ3786" s="60"/>
      <c r="ER3786" s="60"/>
      <c r="ES3786" s="60"/>
      <c r="ET3786" s="60"/>
      <c r="EU3786" s="60"/>
      <c r="EV3786" s="60"/>
      <c r="EW3786" s="60"/>
      <c r="EX3786" s="60"/>
      <c r="EY3786" s="60"/>
      <c r="EZ3786" s="60"/>
      <c r="FA3786" s="60"/>
      <c r="FB3786" s="60"/>
    </row>
    <row r="3787" spans="22:158" x14ac:dyDescent="0.25">
      <c r="V3787" s="1"/>
      <c r="W3787" s="33"/>
      <c r="X3787" s="33"/>
      <c r="AH3787" s="38">
        <v>100</v>
      </c>
      <c r="AI3787" s="38">
        <v>130</v>
      </c>
      <c r="AJ3787" s="38">
        <v>17400</v>
      </c>
      <c r="AK3787" s="38">
        <v>42</v>
      </c>
      <c r="AL3787" s="38">
        <v>4201358</v>
      </c>
      <c r="AM3787" s="61" t="s">
        <v>1816</v>
      </c>
      <c r="AN3787" s="61" t="s">
        <v>1687</v>
      </c>
      <c r="AO3787" s="61" t="s">
        <v>1642</v>
      </c>
      <c r="AP3787" s="61" t="s">
        <v>5037</v>
      </c>
      <c r="AQ3787" s="61" t="s">
        <v>1321</v>
      </c>
      <c r="AR3787" s="28">
        <v>45.2</v>
      </c>
      <c r="AS3787" s="28">
        <v>0</v>
      </c>
      <c r="AT3787" s="28">
        <v>0</v>
      </c>
      <c r="AU3787" s="62"/>
      <c r="DV3787" s="31" t="s">
        <v>2688</v>
      </c>
      <c r="DW3787" s="31" t="s">
        <v>2694</v>
      </c>
      <c r="DX3787" s="63"/>
      <c r="DY3787" s="63"/>
      <c r="DZ3787" s="63"/>
      <c r="EA3787" s="167"/>
      <c r="EB3787" s="60"/>
      <c r="EC3787" s="60"/>
      <c r="ED3787" s="60"/>
      <c r="EE3787" s="60"/>
      <c r="EF3787" s="60"/>
      <c r="EG3787" s="60"/>
      <c r="EH3787" s="60"/>
      <c r="EI3787" s="60"/>
      <c r="EJ3787" s="60"/>
      <c r="EK3787" s="60"/>
      <c r="EL3787" s="60"/>
      <c r="EM3787" s="60"/>
      <c r="EN3787" s="60"/>
      <c r="EO3787" s="60"/>
      <c r="EP3787" s="60"/>
      <c r="EQ3787" s="60"/>
      <c r="ER3787" s="60"/>
      <c r="ES3787" s="60"/>
      <c r="ET3787" s="60"/>
      <c r="EU3787" s="60"/>
      <c r="EV3787" s="60"/>
      <c r="EW3787" s="60"/>
      <c r="EX3787" s="60"/>
      <c r="EY3787" s="60"/>
      <c r="EZ3787" s="60"/>
      <c r="FA3787" s="60"/>
      <c r="FB3787" s="60"/>
    </row>
    <row r="3788" spans="22:158" x14ac:dyDescent="0.25">
      <c r="W3788" s="33"/>
      <c r="X3788" s="33"/>
      <c r="AH3788" s="38">
        <v>100</v>
      </c>
      <c r="AI3788" s="38">
        <v>135</v>
      </c>
      <c r="AJ3788" s="38">
        <v>11150</v>
      </c>
      <c r="AK3788" s="38">
        <v>42</v>
      </c>
      <c r="AL3788" s="38">
        <v>4201358</v>
      </c>
      <c r="AM3788" s="61" t="s">
        <v>1816</v>
      </c>
      <c r="AN3788" s="61" t="s">
        <v>1693</v>
      </c>
      <c r="AO3788" s="61" t="s">
        <v>5066</v>
      </c>
      <c r="AP3788" s="61" t="s">
        <v>5037</v>
      </c>
      <c r="AQ3788" s="61" t="s">
        <v>1321</v>
      </c>
      <c r="AR3788" s="28">
        <v>417020.4</v>
      </c>
      <c r="AS3788" s="28">
        <v>0</v>
      </c>
      <c r="AT3788" s="28">
        <v>0</v>
      </c>
      <c r="AU3788" s="62"/>
      <c r="DV3788" s="31" t="s">
        <v>2688</v>
      </c>
      <c r="DW3788" s="31" t="s">
        <v>2695</v>
      </c>
      <c r="DX3788" s="63"/>
      <c r="DY3788" s="63"/>
      <c r="DZ3788" s="63"/>
      <c r="EA3788" s="167"/>
      <c r="EB3788" s="60"/>
      <c r="EC3788" s="60"/>
      <c r="ED3788" s="60"/>
      <c r="EE3788" s="60"/>
      <c r="EF3788" s="60"/>
      <c r="EG3788" s="60"/>
      <c r="EH3788" s="60"/>
      <c r="EI3788" s="60"/>
      <c r="EJ3788" s="60"/>
      <c r="EK3788" s="60"/>
      <c r="EL3788" s="60"/>
      <c r="EM3788" s="60"/>
      <c r="EN3788" s="60"/>
      <c r="EO3788" s="60"/>
      <c r="EP3788" s="60"/>
      <c r="EQ3788" s="60"/>
      <c r="ER3788" s="60"/>
      <c r="ES3788" s="60"/>
      <c r="ET3788" s="60"/>
      <c r="EU3788" s="60"/>
      <c r="EV3788" s="60"/>
      <c r="EW3788" s="60"/>
      <c r="EX3788" s="60"/>
      <c r="EY3788" s="60"/>
      <c r="EZ3788" s="60"/>
      <c r="FA3788" s="60"/>
      <c r="FB3788" s="60"/>
    </row>
    <row r="3789" spans="22:158" x14ac:dyDescent="0.25">
      <c r="W3789" s="33"/>
      <c r="X3789" s="33"/>
      <c r="AH3789" s="38">
        <v>100</v>
      </c>
      <c r="AI3789" s="38">
        <v>135</v>
      </c>
      <c r="AJ3789" s="38">
        <v>15850</v>
      </c>
      <c r="AK3789" s="38">
        <v>42</v>
      </c>
      <c r="AL3789" s="38">
        <v>4201358</v>
      </c>
      <c r="AM3789" s="61" t="s">
        <v>1816</v>
      </c>
      <c r="AN3789" s="61" t="s">
        <v>1693</v>
      </c>
      <c r="AO3789" s="61" t="s">
        <v>1608</v>
      </c>
      <c r="AP3789" s="61" t="s">
        <v>5037</v>
      </c>
      <c r="AQ3789" s="61" t="s">
        <v>1321</v>
      </c>
      <c r="AR3789" s="28">
        <v>414970.1</v>
      </c>
      <c r="AS3789" s="28">
        <v>0</v>
      </c>
      <c r="AT3789" s="28">
        <v>0</v>
      </c>
      <c r="AU3789" s="62"/>
      <c r="DV3789" s="31" t="s">
        <v>2688</v>
      </c>
      <c r="DW3789" s="31" t="s">
        <v>2695</v>
      </c>
      <c r="DX3789" s="63"/>
      <c r="DY3789" s="63"/>
      <c r="DZ3789" s="63"/>
      <c r="EA3789" s="167"/>
      <c r="EB3789" s="60"/>
      <c r="EC3789" s="60"/>
      <c r="ED3789" s="60"/>
      <c r="EE3789" s="60"/>
      <c r="EF3789" s="60"/>
      <c r="EG3789" s="60"/>
      <c r="EH3789" s="60"/>
      <c r="EI3789" s="60"/>
      <c r="EJ3789" s="60"/>
      <c r="EK3789" s="60"/>
      <c r="EL3789" s="60"/>
      <c r="EM3789" s="60"/>
      <c r="EN3789" s="60"/>
      <c r="EO3789" s="60"/>
      <c r="EP3789" s="60"/>
      <c r="EQ3789" s="60"/>
      <c r="ER3789" s="60"/>
      <c r="ES3789" s="60"/>
      <c r="ET3789" s="60"/>
      <c r="EU3789" s="60"/>
      <c r="EV3789" s="60"/>
      <c r="EW3789" s="60"/>
      <c r="EX3789" s="60"/>
      <c r="EY3789" s="60"/>
      <c r="EZ3789" s="60"/>
      <c r="FA3789" s="60"/>
      <c r="FB3789" s="60"/>
    </row>
    <row r="3790" spans="22:158" x14ac:dyDescent="0.25">
      <c r="W3790" s="33"/>
      <c r="X3790" s="33"/>
      <c r="AH3790" s="38">
        <v>100</v>
      </c>
      <c r="AI3790" s="38">
        <v>145</v>
      </c>
      <c r="AJ3790" s="38">
        <v>12750</v>
      </c>
      <c r="AK3790" s="38">
        <v>42</v>
      </c>
      <c r="AL3790" s="38">
        <v>4201358</v>
      </c>
      <c r="AM3790" s="61" t="s">
        <v>1816</v>
      </c>
      <c r="AN3790" s="61" t="s">
        <v>1691</v>
      </c>
      <c r="AO3790" s="61" t="s">
        <v>5097</v>
      </c>
      <c r="AP3790" s="61" t="s">
        <v>5037</v>
      </c>
      <c r="AQ3790" s="61" t="s">
        <v>1321</v>
      </c>
      <c r="AR3790" s="28">
        <v>1835.3</v>
      </c>
      <c r="AS3790" s="28">
        <v>0</v>
      </c>
      <c r="AT3790" s="28">
        <v>0</v>
      </c>
      <c r="AU3790" s="62"/>
      <c r="DV3790" s="31" t="s">
        <v>2688</v>
      </c>
      <c r="DW3790" s="31" t="s">
        <v>2696</v>
      </c>
      <c r="DX3790" s="63"/>
      <c r="DY3790" s="63"/>
      <c r="DZ3790" s="63"/>
      <c r="EA3790" s="167"/>
      <c r="EB3790" s="60"/>
      <c r="EC3790" s="60"/>
      <c r="ED3790" s="60"/>
      <c r="EE3790" s="60"/>
      <c r="EF3790" s="60"/>
      <c r="EG3790" s="60"/>
      <c r="EH3790" s="60"/>
      <c r="EI3790" s="60"/>
      <c r="EJ3790" s="60"/>
      <c r="EK3790" s="60"/>
      <c r="EL3790" s="60"/>
      <c r="EM3790" s="60"/>
      <c r="EN3790" s="60"/>
      <c r="EO3790" s="60"/>
      <c r="EP3790" s="60"/>
      <c r="EQ3790" s="60"/>
      <c r="ER3790" s="60"/>
      <c r="ES3790" s="60"/>
      <c r="ET3790" s="60"/>
      <c r="EU3790" s="60"/>
      <c r="EV3790" s="60"/>
      <c r="EW3790" s="60"/>
      <c r="EX3790" s="60"/>
      <c r="EY3790" s="60"/>
      <c r="EZ3790" s="60"/>
      <c r="FA3790" s="60"/>
      <c r="FB3790" s="60"/>
    </row>
    <row r="3791" spans="22:158" x14ac:dyDescent="0.25">
      <c r="W3791" s="33"/>
      <c r="X3791" s="33"/>
      <c r="AH3791" s="38">
        <v>100</v>
      </c>
      <c r="AI3791" s="38">
        <v>145</v>
      </c>
      <c r="AJ3791" s="38">
        <v>18750</v>
      </c>
      <c r="AK3791" s="38">
        <v>42</v>
      </c>
      <c r="AL3791" s="38">
        <v>4201358</v>
      </c>
      <c r="AM3791" s="61" t="s">
        <v>1816</v>
      </c>
      <c r="AN3791" s="61" t="s">
        <v>1691</v>
      </c>
      <c r="AO3791" s="61" t="s">
        <v>1672</v>
      </c>
      <c r="AP3791" s="61" t="s">
        <v>5037</v>
      </c>
      <c r="AQ3791" s="61" t="s">
        <v>1321</v>
      </c>
      <c r="AR3791" s="28">
        <v>155.5</v>
      </c>
      <c r="AS3791" s="28">
        <v>0</v>
      </c>
      <c r="AT3791" s="28">
        <v>0</v>
      </c>
      <c r="AU3791" s="62"/>
      <c r="DV3791" s="31" t="s">
        <v>2688</v>
      </c>
      <c r="DW3791" s="31" t="s">
        <v>2696</v>
      </c>
      <c r="DX3791" s="63"/>
      <c r="DY3791" s="63"/>
      <c r="DZ3791" s="63"/>
      <c r="EA3791" s="167"/>
      <c r="EB3791" s="60"/>
      <c r="EC3791" s="60"/>
      <c r="ED3791" s="60"/>
      <c r="EE3791" s="60"/>
      <c r="EF3791" s="60"/>
      <c r="EG3791" s="60"/>
      <c r="EH3791" s="60"/>
      <c r="EI3791" s="60"/>
      <c r="EJ3791" s="60"/>
      <c r="EK3791" s="60"/>
      <c r="EL3791" s="60"/>
      <c r="EM3791" s="60"/>
      <c r="EN3791" s="60"/>
      <c r="EO3791" s="60"/>
      <c r="EP3791" s="60"/>
      <c r="EQ3791" s="60"/>
      <c r="ER3791" s="60"/>
      <c r="ES3791" s="60"/>
      <c r="ET3791" s="60"/>
      <c r="EU3791" s="60"/>
      <c r="EV3791" s="60"/>
      <c r="EW3791" s="60"/>
      <c r="EX3791" s="60"/>
      <c r="EY3791" s="60"/>
      <c r="EZ3791" s="60"/>
      <c r="FA3791" s="60"/>
      <c r="FB3791" s="60"/>
    </row>
    <row r="3792" spans="22:158" x14ac:dyDescent="0.25">
      <c r="W3792" s="33"/>
      <c r="X3792" s="33"/>
      <c r="AH3792" s="38">
        <v>100</v>
      </c>
      <c r="AI3792" s="38">
        <v>150</v>
      </c>
      <c r="AJ3792" s="38">
        <v>11600</v>
      </c>
      <c r="AK3792" s="38">
        <v>42</v>
      </c>
      <c r="AL3792" s="38">
        <v>4201358</v>
      </c>
      <c r="AM3792" s="61" t="s">
        <v>1816</v>
      </c>
      <c r="AN3792" s="61" t="s">
        <v>1695</v>
      </c>
      <c r="AO3792" s="61" t="s">
        <v>5076</v>
      </c>
      <c r="AP3792" s="61" t="s">
        <v>5037</v>
      </c>
      <c r="AQ3792" s="61" t="s">
        <v>1321</v>
      </c>
      <c r="AR3792" s="28">
        <v>47.4</v>
      </c>
      <c r="AS3792" s="28">
        <v>0</v>
      </c>
      <c r="AT3792" s="28">
        <v>0</v>
      </c>
      <c r="AU3792" s="62"/>
      <c r="DV3792" s="31" t="s">
        <v>2688</v>
      </c>
      <c r="DW3792" s="31" t="s">
        <v>2697</v>
      </c>
      <c r="DX3792" s="63"/>
      <c r="DY3792" s="63"/>
      <c r="DZ3792" s="63"/>
      <c r="EA3792" s="167"/>
      <c r="EB3792" s="60"/>
      <c r="EC3792" s="60"/>
      <c r="ED3792" s="60"/>
      <c r="EE3792" s="60"/>
      <c r="EF3792" s="60"/>
      <c r="EG3792" s="60"/>
      <c r="EH3792" s="60"/>
      <c r="EI3792" s="60"/>
      <c r="EJ3792" s="60"/>
      <c r="EK3792" s="60"/>
      <c r="EL3792" s="60"/>
      <c r="EM3792" s="60"/>
      <c r="EN3792" s="60"/>
      <c r="EO3792" s="60"/>
      <c r="EP3792" s="60"/>
      <c r="EQ3792" s="60"/>
      <c r="ER3792" s="60"/>
      <c r="ES3792" s="60"/>
      <c r="ET3792" s="60"/>
      <c r="EU3792" s="60"/>
      <c r="EV3792" s="60"/>
      <c r="EW3792" s="60"/>
      <c r="EX3792" s="60"/>
      <c r="EY3792" s="60"/>
      <c r="EZ3792" s="60"/>
      <c r="FA3792" s="60"/>
      <c r="FB3792" s="60"/>
    </row>
    <row r="3793" spans="22:158" x14ac:dyDescent="0.25">
      <c r="W3793" s="33"/>
      <c r="X3793" s="33"/>
      <c r="AH3793" s="38">
        <v>100</v>
      </c>
      <c r="AI3793" s="38">
        <v>150</v>
      </c>
      <c r="AJ3793" s="38">
        <v>13450</v>
      </c>
      <c r="AK3793" s="38">
        <v>42</v>
      </c>
      <c r="AL3793" s="38">
        <v>4201358</v>
      </c>
      <c r="AM3793" s="61" t="s">
        <v>1816</v>
      </c>
      <c r="AN3793" s="61" t="s">
        <v>1695</v>
      </c>
      <c r="AO3793" s="61" t="s">
        <v>5112</v>
      </c>
      <c r="AP3793" s="61" t="s">
        <v>5037</v>
      </c>
      <c r="AQ3793" s="61" t="s">
        <v>1321</v>
      </c>
      <c r="AR3793" s="28">
        <v>13700.2</v>
      </c>
      <c r="AS3793" s="28">
        <v>0</v>
      </c>
      <c r="AT3793" s="28">
        <v>0</v>
      </c>
      <c r="AU3793" s="62"/>
      <c r="DV3793" s="31" t="s">
        <v>2688</v>
      </c>
      <c r="DW3793" s="31" t="s">
        <v>2697</v>
      </c>
      <c r="DX3793" s="63"/>
      <c r="DY3793" s="63"/>
      <c r="DZ3793" s="63"/>
      <c r="EA3793" s="167"/>
      <c r="EB3793" s="60"/>
      <c r="EC3793" s="60"/>
      <c r="ED3793" s="60"/>
      <c r="EE3793" s="60"/>
      <c r="EF3793" s="60"/>
      <c r="EG3793" s="60"/>
      <c r="EH3793" s="60"/>
      <c r="EI3793" s="60"/>
      <c r="EJ3793" s="60"/>
      <c r="EK3793" s="60"/>
      <c r="EL3793" s="60"/>
      <c r="EM3793" s="60"/>
      <c r="EN3793" s="60"/>
      <c r="EO3793" s="60"/>
      <c r="EP3793" s="60"/>
      <c r="EQ3793" s="60"/>
      <c r="ER3793" s="60"/>
      <c r="ES3793" s="60"/>
      <c r="ET3793" s="60"/>
      <c r="EU3793" s="60"/>
      <c r="EV3793" s="60"/>
      <c r="EW3793" s="60"/>
      <c r="EX3793" s="60"/>
      <c r="EY3793" s="60"/>
      <c r="EZ3793" s="60"/>
      <c r="FA3793" s="60"/>
      <c r="FB3793" s="60"/>
    </row>
    <row r="3794" spans="22:158" x14ac:dyDescent="0.25">
      <c r="W3794" s="33"/>
      <c r="X3794" s="33"/>
      <c r="AH3794" s="38">
        <v>100</v>
      </c>
      <c r="AI3794" s="38">
        <v>150</v>
      </c>
      <c r="AJ3794" s="38">
        <v>14750</v>
      </c>
      <c r="AK3794" s="38">
        <v>42</v>
      </c>
      <c r="AL3794" s="38">
        <v>4201358</v>
      </c>
      <c r="AM3794" s="61" t="s">
        <v>1816</v>
      </c>
      <c r="AN3794" s="61" t="s">
        <v>1695</v>
      </c>
      <c r="AO3794" s="61" t="s">
        <v>1583</v>
      </c>
      <c r="AP3794" s="61" t="s">
        <v>5037</v>
      </c>
      <c r="AQ3794" s="61" t="s">
        <v>1321</v>
      </c>
      <c r="AR3794" s="28">
        <v>108665.8</v>
      </c>
      <c r="AS3794" s="28">
        <v>0</v>
      </c>
      <c r="AT3794" s="28">
        <v>0</v>
      </c>
      <c r="AU3794" s="62"/>
      <c r="DV3794" s="31" t="s">
        <v>2688</v>
      </c>
      <c r="DW3794" s="31" t="s">
        <v>2697</v>
      </c>
      <c r="DX3794" s="63"/>
      <c r="DY3794" s="63"/>
      <c r="DZ3794" s="63"/>
      <c r="EA3794" s="167"/>
      <c r="EB3794" s="60"/>
      <c r="EC3794" s="60"/>
      <c r="ED3794" s="60"/>
      <c r="EE3794" s="60"/>
      <c r="EF3794" s="60"/>
      <c r="EG3794" s="60"/>
      <c r="EH3794" s="60"/>
      <c r="EI3794" s="60"/>
      <c r="EJ3794" s="60"/>
      <c r="EK3794" s="60"/>
      <c r="EL3794" s="60"/>
      <c r="EM3794" s="60"/>
      <c r="EN3794" s="60"/>
      <c r="EO3794" s="60"/>
      <c r="EP3794" s="60"/>
      <c r="EQ3794" s="60"/>
      <c r="ER3794" s="60"/>
      <c r="ES3794" s="60"/>
      <c r="ET3794" s="60"/>
      <c r="EU3794" s="60"/>
      <c r="EV3794" s="60"/>
      <c r="EW3794" s="60"/>
      <c r="EX3794" s="60"/>
      <c r="EY3794" s="60"/>
      <c r="EZ3794" s="60"/>
      <c r="FA3794" s="60"/>
      <c r="FB3794" s="60"/>
    </row>
    <row r="3795" spans="22:158" x14ac:dyDescent="0.25">
      <c r="W3795" s="33"/>
      <c r="X3795" s="33"/>
      <c r="AH3795" s="38">
        <v>100</v>
      </c>
      <c r="AI3795" s="38">
        <v>155</v>
      </c>
      <c r="AJ3795" s="38">
        <v>12300</v>
      </c>
      <c r="AK3795" s="38">
        <v>42</v>
      </c>
      <c r="AL3795" s="38">
        <v>4201358</v>
      </c>
      <c r="AM3795" s="61" t="s">
        <v>1816</v>
      </c>
      <c r="AN3795" s="61" t="s">
        <v>1686</v>
      </c>
      <c r="AO3795" s="61" t="s">
        <v>5090</v>
      </c>
      <c r="AP3795" s="61" t="s">
        <v>5037</v>
      </c>
      <c r="AQ3795" s="61" t="s">
        <v>1321</v>
      </c>
      <c r="AR3795" s="28">
        <v>46.5</v>
      </c>
      <c r="AS3795" s="28">
        <v>0</v>
      </c>
      <c r="AT3795" s="28">
        <v>0</v>
      </c>
      <c r="AU3795" s="62"/>
      <c r="DV3795" s="31" t="s">
        <v>2688</v>
      </c>
      <c r="DW3795" s="31" t="s">
        <v>2698</v>
      </c>
      <c r="DX3795" s="63"/>
      <c r="DY3795" s="63"/>
      <c r="DZ3795" s="63"/>
      <c r="EA3795" s="167"/>
      <c r="EB3795" s="60"/>
      <c r="EC3795" s="60"/>
      <c r="ED3795" s="60"/>
      <c r="EE3795" s="60"/>
      <c r="EF3795" s="60"/>
      <c r="EG3795" s="60"/>
      <c r="EH3795" s="60"/>
      <c r="EI3795" s="60"/>
      <c r="EJ3795" s="60"/>
      <c r="EK3795" s="60"/>
      <c r="EL3795" s="60"/>
      <c r="EM3795" s="60"/>
      <c r="EN3795" s="60"/>
      <c r="EO3795" s="60"/>
      <c r="EP3795" s="60"/>
      <c r="EQ3795" s="60"/>
      <c r="ER3795" s="60"/>
      <c r="ES3795" s="60"/>
      <c r="ET3795" s="60"/>
      <c r="EU3795" s="60"/>
      <c r="EV3795" s="60"/>
      <c r="EW3795" s="60"/>
      <c r="EX3795" s="60"/>
      <c r="EY3795" s="60"/>
      <c r="EZ3795" s="60"/>
      <c r="FA3795" s="60"/>
      <c r="FB3795" s="60"/>
    </row>
    <row r="3796" spans="22:158" x14ac:dyDescent="0.25">
      <c r="W3796" s="33"/>
      <c r="X3796" s="33"/>
      <c r="AH3796" s="38">
        <v>100</v>
      </c>
      <c r="AI3796" s="38">
        <v>155</v>
      </c>
      <c r="AJ3796" s="38">
        <v>17800</v>
      </c>
      <c r="AK3796" s="38">
        <v>42</v>
      </c>
      <c r="AL3796" s="38">
        <v>4201358</v>
      </c>
      <c r="AM3796" s="61" t="s">
        <v>1816</v>
      </c>
      <c r="AN3796" s="61" t="s">
        <v>1686</v>
      </c>
      <c r="AO3796" s="61" t="s">
        <v>1651</v>
      </c>
      <c r="AP3796" s="61" t="s">
        <v>5037</v>
      </c>
      <c r="AQ3796" s="61" t="s">
        <v>1321</v>
      </c>
      <c r="AR3796" s="28">
        <v>9363.7999999999993</v>
      </c>
      <c r="AS3796" s="28">
        <v>0</v>
      </c>
      <c r="AT3796" s="28">
        <v>0</v>
      </c>
      <c r="AU3796" s="62"/>
      <c r="DV3796" s="31" t="s">
        <v>2688</v>
      </c>
      <c r="DW3796" s="31" t="s">
        <v>2698</v>
      </c>
      <c r="DX3796" s="63"/>
      <c r="DY3796" s="63"/>
      <c r="DZ3796" s="63"/>
      <c r="EA3796" s="167"/>
      <c r="EB3796" s="60"/>
      <c r="EC3796" s="60"/>
      <c r="ED3796" s="60"/>
      <c r="EE3796" s="60"/>
      <c r="EF3796" s="60"/>
      <c r="EG3796" s="60"/>
      <c r="EH3796" s="60"/>
      <c r="EI3796" s="60"/>
      <c r="EJ3796" s="60"/>
      <c r="EK3796" s="60"/>
      <c r="EL3796" s="60"/>
      <c r="EM3796" s="60"/>
      <c r="EN3796" s="60"/>
      <c r="EO3796" s="60"/>
      <c r="EP3796" s="60"/>
      <c r="EQ3796" s="60"/>
      <c r="ER3796" s="60"/>
      <c r="ES3796" s="60"/>
      <c r="ET3796" s="60"/>
      <c r="EU3796" s="60"/>
      <c r="EV3796" s="60"/>
      <c r="EW3796" s="60"/>
      <c r="EX3796" s="60"/>
      <c r="EY3796" s="60"/>
      <c r="EZ3796" s="60"/>
      <c r="FA3796" s="60"/>
      <c r="FB3796" s="60"/>
    </row>
    <row r="3797" spans="22:158" x14ac:dyDescent="0.25">
      <c r="W3797" s="33"/>
      <c r="X3797" s="33"/>
      <c r="AH3797" s="38">
        <v>100</v>
      </c>
      <c r="AI3797" s="38">
        <v>155</v>
      </c>
      <c r="AJ3797" s="38">
        <v>18200</v>
      </c>
      <c r="AK3797" s="38">
        <v>42</v>
      </c>
      <c r="AL3797" s="38">
        <v>4201358</v>
      </c>
      <c r="AM3797" s="61" t="s">
        <v>1816</v>
      </c>
      <c r="AN3797" s="61" t="s">
        <v>1686</v>
      </c>
      <c r="AO3797" s="61" t="s">
        <v>1660</v>
      </c>
      <c r="AP3797" s="61" t="s">
        <v>5037</v>
      </c>
      <c r="AQ3797" s="61" t="s">
        <v>1321</v>
      </c>
      <c r="AR3797" s="28">
        <v>36692.6</v>
      </c>
      <c r="AS3797" s="28">
        <v>0</v>
      </c>
      <c r="AT3797" s="28">
        <v>0</v>
      </c>
      <c r="AU3797" s="62"/>
      <c r="DV3797" s="31" t="s">
        <v>2688</v>
      </c>
      <c r="DW3797" s="31" t="s">
        <v>2698</v>
      </c>
      <c r="DX3797" s="63"/>
      <c r="DY3797" s="63"/>
      <c r="DZ3797" s="63"/>
      <c r="EA3797" s="167"/>
      <c r="EB3797" s="60"/>
      <c r="EC3797" s="60"/>
      <c r="ED3797" s="60"/>
      <c r="EE3797" s="60"/>
      <c r="EF3797" s="60"/>
      <c r="EG3797" s="60"/>
      <c r="EH3797" s="60"/>
      <c r="EI3797" s="60"/>
      <c r="EJ3797" s="60"/>
      <c r="EK3797" s="60"/>
      <c r="EL3797" s="60"/>
      <c r="EM3797" s="60"/>
      <c r="EN3797" s="60"/>
      <c r="EO3797" s="60"/>
      <c r="EP3797" s="60"/>
      <c r="EQ3797" s="60"/>
      <c r="ER3797" s="60"/>
      <c r="ES3797" s="60"/>
      <c r="ET3797" s="60"/>
      <c r="EU3797" s="60"/>
      <c r="EV3797" s="60"/>
      <c r="EW3797" s="60"/>
      <c r="EX3797" s="60"/>
      <c r="EY3797" s="60"/>
      <c r="EZ3797" s="60"/>
      <c r="FA3797" s="60"/>
      <c r="FB3797" s="60"/>
    </row>
    <row r="3798" spans="22:158" x14ac:dyDescent="0.25">
      <c r="W3798" s="33"/>
      <c r="X3798" s="33"/>
      <c r="AH3798" s="38">
        <v>100</v>
      </c>
      <c r="AI3798" s="38">
        <v>105</v>
      </c>
      <c r="AJ3798" s="38">
        <v>10500</v>
      </c>
      <c r="AK3798" s="38">
        <v>42</v>
      </c>
      <c r="AL3798" s="38">
        <v>4201458</v>
      </c>
      <c r="AM3798" s="61" t="s">
        <v>1816</v>
      </c>
      <c r="AN3798" s="61" t="s">
        <v>1688</v>
      </c>
      <c r="AO3798" s="61" t="s">
        <v>5053</v>
      </c>
      <c r="AP3798" s="61" t="s">
        <v>5037</v>
      </c>
      <c r="AQ3798" s="61" t="s">
        <v>1739</v>
      </c>
      <c r="AR3798" s="28">
        <v>342853.7</v>
      </c>
      <c r="AS3798" s="28">
        <v>24895</v>
      </c>
      <c r="AT3798" s="28">
        <v>130252</v>
      </c>
      <c r="AU3798" s="62"/>
      <c r="DV3798" s="31" t="s">
        <v>2699</v>
      </c>
      <c r="DW3798" s="31" t="s">
        <v>2700</v>
      </c>
      <c r="DX3798" s="63"/>
      <c r="DY3798" s="63"/>
      <c r="DZ3798" s="63"/>
      <c r="EA3798" s="167"/>
      <c r="EB3798" s="60"/>
      <c r="EC3798" s="60"/>
      <c r="ED3798" s="60"/>
      <c r="EE3798" s="60"/>
      <c r="EF3798" s="60"/>
      <c r="EG3798" s="60"/>
      <c r="EH3798" s="60"/>
      <c r="EI3798" s="60"/>
      <c r="EJ3798" s="60"/>
      <c r="EK3798" s="60"/>
      <c r="EL3798" s="60"/>
      <c r="EM3798" s="60"/>
      <c r="EN3798" s="60"/>
      <c r="EO3798" s="60"/>
      <c r="EP3798" s="60"/>
      <c r="EQ3798" s="60"/>
      <c r="ER3798" s="60"/>
      <c r="ES3798" s="60"/>
      <c r="ET3798" s="60"/>
      <c r="EU3798" s="60"/>
      <c r="EV3798" s="60"/>
      <c r="EW3798" s="60"/>
      <c r="EX3798" s="60"/>
      <c r="EY3798" s="60"/>
      <c r="EZ3798" s="60"/>
      <c r="FA3798" s="60"/>
      <c r="FB3798" s="60"/>
    </row>
    <row r="3799" spans="22:158" x14ac:dyDescent="0.25">
      <c r="W3799" s="33"/>
      <c r="X3799" s="33"/>
      <c r="AH3799" s="38">
        <v>100</v>
      </c>
      <c r="AI3799" s="38">
        <v>105</v>
      </c>
      <c r="AJ3799" s="38">
        <v>13100</v>
      </c>
      <c r="AK3799" s="38">
        <v>42</v>
      </c>
      <c r="AL3799" s="38">
        <v>4201458</v>
      </c>
      <c r="AM3799" s="61" t="s">
        <v>1816</v>
      </c>
      <c r="AN3799" s="61" t="s">
        <v>1688</v>
      </c>
      <c r="AO3799" s="61" t="s">
        <v>5104</v>
      </c>
      <c r="AP3799" s="61" t="s">
        <v>5037</v>
      </c>
      <c r="AQ3799" s="61" t="s">
        <v>1739</v>
      </c>
      <c r="AR3799" s="28">
        <v>427.6</v>
      </c>
      <c r="AS3799" s="28">
        <v>15081</v>
      </c>
      <c r="AT3799" s="28">
        <v>36601</v>
      </c>
      <c r="AU3799" s="62"/>
      <c r="DV3799" s="31" t="s">
        <v>2699</v>
      </c>
      <c r="DW3799" s="31" t="s">
        <v>2700</v>
      </c>
      <c r="DX3799" s="63"/>
      <c r="DY3799" s="63"/>
      <c r="DZ3799" s="63"/>
      <c r="EA3799" s="167"/>
      <c r="EB3799" s="60"/>
      <c r="EC3799" s="60"/>
      <c r="ED3799" s="60"/>
      <c r="EE3799" s="60"/>
      <c r="EF3799" s="60"/>
      <c r="EG3799" s="60"/>
      <c r="EH3799" s="60"/>
      <c r="EI3799" s="60"/>
      <c r="EJ3799" s="60"/>
      <c r="EK3799" s="60"/>
      <c r="EL3799" s="60"/>
      <c r="EM3799" s="60"/>
      <c r="EN3799" s="60"/>
      <c r="EO3799" s="60"/>
      <c r="EP3799" s="60"/>
      <c r="EQ3799" s="60"/>
      <c r="ER3799" s="60"/>
      <c r="ES3799" s="60"/>
      <c r="ET3799" s="60"/>
      <c r="EU3799" s="60"/>
      <c r="EV3799" s="60"/>
      <c r="EW3799" s="60"/>
      <c r="EX3799" s="60"/>
      <c r="EY3799" s="60"/>
      <c r="EZ3799" s="60"/>
      <c r="FA3799" s="60"/>
      <c r="FB3799" s="60"/>
    </row>
    <row r="3800" spans="22:158" x14ac:dyDescent="0.25">
      <c r="W3800" s="33"/>
      <c r="X3800" s="33"/>
      <c r="AH3800" s="38">
        <v>100</v>
      </c>
      <c r="AI3800" s="38">
        <v>105</v>
      </c>
      <c r="AJ3800" s="38">
        <v>13800</v>
      </c>
      <c r="AK3800" s="38">
        <v>42</v>
      </c>
      <c r="AL3800" s="38">
        <v>4201458</v>
      </c>
      <c r="AM3800" s="61" t="s">
        <v>1816</v>
      </c>
      <c r="AN3800" s="61" t="s">
        <v>1688</v>
      </c>
      <c r="AO3800" s="61" t="s">
        <v>5120</v>
      </c>
      <c r="AP3800" s="61" t="s">
        <v>5037</v>
      </c>
      <c r="AQ3800" s="61" t="s">
        <v>1739</v>
      </c>
      <c r="AR3800" s="28">
        <v>27694.7</v>
      </c>
      <c r="AS3800" s="28">
        <v>2193</v>
      </c>
      <c r="AT3800" s="28">
        <v>331412</v>
      </c>
      <c r="AU3800" s="62"/>
      <c r="DV3800" s="31" t="s">
        <v>2699</v>
      </c>
      <c r="DW3800" s="31" t="s">
        <v>2700</v>
      </c>
      <c r="DX3800" s="63"/>
      <c r="DY3800" s="63"/>
      <c r="DZ3800" s="63"/>
      <c r="EA3800" s="167"/>
      <c r="EB3800" s="60"/>
      <c r="EC3800" s="60"/>
      <c r="ED3800" s="60"/>
      <c r="EE3800" s="60"/>
      <c r="EF3800" s="60"/>
      <c r="EG3800" s="60"/>
      <c r="EH3800" s="60"/>
      <c r="EI3800" s="60"/>
      <c r="EJ3800" s="60"/>
      <c r="EK3800" s="60"/>
      <c r="EL3800" s="60"/>
      <c r="EM3800" s="60"/>
      <c r="EN3800" s="60"/>
      <c r="EO3800" s="60"/>
      <c r="EP3800" s="60"/>
      <c r="EQ3800" s="60"/>
      <c r="ER3800" s="60"/>
      <c r="ES3800" s="60"/>
      <c r="ET3800" s="60"/>
      <c r="EU3800" s="60"/>
      <c r="EV3800" s="60"/>
      <c r="EW3800" s="60"/>
      <c r="EX3800" s="60"/>
      <c r="EY3800" s="60"/>
      <c r="EZ3800" s="60"/>
      <c r="FA3800" s="60"/>
      <c r="FB3800" s="60"/>
    </row>
    <row r="3801" spans="22:158" x14ac:dyDescent="0.25">
      <c r="W3801" s="33"/>
      <c r="X3801" s="33"/>
      <c r="AH3801" s="38">
        <v>100</v>
      </c>
      <c r="AI3801" s="38">
        <v>105</v>
      </c>
      <c r="AJ3801" s="38">
        <v>14000</v>
      </c>
      <c r="AK3801" s="38">
        <v>42</v>
      </c>
      <c r="AL3801" s="38">
        <v>4201458</v>
      </c>
      <c r="AM3801" s="61" t="s">
        <v>1816</v>
      </c>
      <c r="AN3801" s="61" t="s">
        <v>1688</v>
      </c>
      <c r="AO3801" s="61" t="s">
        <v>5124</v>
      </c>
      <c r="AP3801" s="61" t="s">
        <v>5037</v>
      </c>
      <c r="AQ3801" s="61" t="s">
        <v>1739</v>
      </c>
      <c r="AR3801" s="28">
        <v>331347.59999999998</v>
      </c>
      <c r="AS3801" s="28">
        <v>98075</v>
      </c>
      <c r="AT3801" s="28">
        <v>42029</v>
      </c>
      <c r="AU3801" s="62"/>
      <c r="DV3801" s="31" t="s">
        <v>2699</v>
      </c>
      <c r="DW3801" s="31" t="s">
        <v>2700</v>
      </c>
      <c r="DX3801" s="63"/>
      <c r="DY3801" s="63"/>
      <c r="DZ3801" s="63"/>
      <c r="EA3801" s="167"/>
      <c r="EB3801" s="60"/>
      <c r="EC3801" s="60"/>
      <c r="ED3801" s="60"/>
      <c r="EE3801" s="60"/>
      <c r="EF3801" s="60"/>
      <c r="EG3801" s="60"/>
      <c r="EH3801" s="60"/>
      <c r="EI3801" s="60"/>
      <c r="EJ3801" s="60"/>
      <c r="EK3801" s="60"/>
      <c r="EL3801" s="60"/>
      <c r="EM3801" s="60"/>
      <c r="EN3801" s="60"/>
      <c r="EO3801" s="60"/>
      <c r="EP3801" s="60"/>
      <c r="EQ3801" s="60"/>
      <c r="ER3801" s="60"/>
      <c r="ES3801" s="60"/>
      <c r="ET3801" s="60"/>
      <c r="EU3801" s="60"/>
      <c r="EV3801" s="60"/>
      <c r="EW3801" s="60"/>
      <c r="EX3801" s="60"/>
      <c r="EY3801" s="60"/>
      <c r="EZ3801" s="60"/>
      <c r="FA3801" s="60"/>
      <c r="FB3801" s="60"/>
    </row>
    <row r="3802" spans="22:158" x14ac:dyDescent="0.25">
      <c r="W3802" s="33"/>
      <c r="X3802" s="33"/>
      <c r="AH3802" s="38">
        <v>100</v>
      </c>
      <c r="AI3802" s="38">
        <v>105</v>
      </c>
      <c r="AJ3802" s="38">
        <v>14900</v>
      </c>
      <c r="AK3802" s="38">
        <v>42</v>
      </c>
      <c r="AL3802" s="38">
        <v>4201458</v>
      </c>
      <c r="AM3802" s="61" t="s">
        <v>1816</v>
      </c>
      <c r="AN3802" s="61" t="s">
        <v>1688</v>
      </c>
      <c r="AO3802" s="61" t="s">
        <v>1587</v>
      </c>
      <c r="AP3802" s="61" t="s">
        <v>5037</v>
      </c>
      <c r="AQ3802" s="61" t="s">
        <v>1739</v>
      </c>
      <c r="AR3802" s="28">
        <v>26.4</v>
      </c>
      <c r="AS3802" s="28">
        <v>0</v>
      </c>
      <c r="AT3802" s="28">
        <v>0</v>
      </c>
      <c r="AU3802" s="62"/>
      <c r="DV3802" s="31" t="s">
        <v>2699</v>
      </c>
      <c r="DW3802" s="31" t="s">
        <v>2700</v>
      </c>
      <c r="DX3802" s="63"/>
      <c r="DY3802" s="63"/>
      <c r="DZ3802" s="63"/>
      <c r="EA3802" s="167"/>
      <c r="EB3802" s="60"/>
      <c r="EC3802" s="60"/>
      <c r="ED3802" s="60"/>
      <c r="EE3802" s="60"/>
      <c r="EF3802" s="60"/>
      <c r="EG3802" s="60"/>
      <c r="EH3802" s="60"/>
      <c r="EI3802" s="60"/>
      <c r="EJ3802" s="60"/>
      <c r="EK3802" s="60"/>
      <c r="EL3802" s="60"/>
      <c r="EM3802" s="60"/>
      <c r="EN3802" s="60"/>
      <c r="EO3802" s="60"/>
      <c r="EP3802" s="60"/>
      <c r="EQ3802" s="60"/>
      <c r="ER3802" s="60"/>
      <c r="ES3802" s="60"/>
      <c r="ET3802" s="60"/>
      <c r="EU3802" s="60"/>
      <c r="EV3802" s="60"/>
      <c r="EW3802" s="60"/>
      <c r="EX3802" s="60"/>
      <c r="EY3802" s="60"/>
      <c r="EZ3802" s="60"/>
      <c r="FA3802" s="60"/>
      <c r="FB3802" s="60"/>
    </row>
    <row r="3803" spans="22:158" x14ac:dyDescent="0.25">
      <c r="W3803" s="33"/>
      <c r="X3803" s="33"/>
      <c r="AH3803" s="38">
        <v>100</v>
      </c>
      <c r="AI3803" s="38">
        <v>105</v>
      </c>
      <c r="AJ3803" s="38">
        <v>16350</v>
      </c>
      <c r="AK3803" s="38">
        <v>42</v>
      </c>
      <c r="AL3803" s="38">
        <v>4201458</v>
      </c>
      <c r="AM3803" s="61" t="s">
        <v>1816</v>
      </c>
      <c r="AN3803" s="61" t="s">
        <v>1688</v>
      </c>
      <c r="AO3803" s="61" t="s">
        <v>1618</v>
      </c>
      <c r="AP3803" s="61" t="s">
        <v>5037</v>
      </c>
      <c r="AQ3803" s="61" t="s">
        <v>1739</v>
      </c>
      <c r="AR3803" s="28">
        <v>0</v>
      </c>
      <c r="AS3803" s="28">
        <v>123</v>
      </c>
      <c r="AT3803" s="28">
        <v>0</v>
      </c>
      <c r="AU3803" s="62"/>
      <c r="DV3803" s="31" t="s">
        <v>2699</v>
      </c>
      <c r="DW3803" s="31" t="s">
        <v>2700</v>
      </c>
      <c r="DX3803" s="63"/>
      <c r="DY3803" s="63"/>
      <c r="DZ3803" s="63"/>
      <c r="EA3803" s="167"/>
      <c r="EB3803" s="60"/>
      <c r="EC3803" s="60"/>
      <c r="ED3803" s="60"/>
      <c r="EE3803" s="60"/>
      <c r="EF3803" s="60"/>
      <c r="EG3803" s="60"/>
      <c r="EH3803" s="60"/>
      <c r="EI3803" s="60"/>
      <c r="EJ3803" s="60"/>
      <c r="EK3803" s="60"/>
      <c r="EL3803" s="60"/>
      <c r="EM3803" s="60"/>
      <c r="EN3803" s="60"/>
      <c r="EO3803" s="60"/>
      <c r="EP3803" s="60"/>
      <c r="EQ3803" s="60"/>
      <c r="ER3803" s="60"/>
      <c r="ES3803" s="60"/>
      <c r="ET3803" s="60"/>
      <c r="EU3803" s="60"/>
      <c r="EV3803" s="60"/>
      <c r="EW3803" s="60"/>
      <c r="EX3803" s="60"/>
      <c r="EY3803" s="60"/>
      <c r="EZ3803" s="60"/>
      <c r="FA3803" s="60"/>
      <c r="FB3803" s="60"/>
    </row>
    <row r="3804" spans="22:158" x14ac:dyDescent="0.25">
      <c r="W3804" s="33"/>
      <c r="X3804" s="33"/>
      <c r="AH3804" s="38">
        <v>100</v>
      </c>
      <c r="AI3804" s="38">
        <v>105</v>
      </c>
      <c r="AJ3804" s="38">
        <v>18400</v>
      </c>
      <c r="AK3804" s="38">
        <v>42</v>
      </c>
      <c r="AL3804" s="38">
        <v>4201458</v>
      </c>
      <c r="AM3804" s="61" t="s">
        <v>1816</v>
      </c>
      <c r="AN3804" s="61" t="s">
        <v>1688</v>
      </c>
      <c r="AO3804" s="61" t="s">
        <v>1664</v>
      </c>
      <c r="AP3804" s="61" t="s">
        <v>5037</v>
      </c>
      <c r="AQ3804" s="61" t="s">
        <v>1739</v>
      </c>
      <c r="AR3804" s="28">
        <v>409.9</v>
      </c>
      <c r="AS3804" s="28">
        <v>0</v>
      </c>
      <c r="AT3804" s="28">
        <v>0</v>
      </c>
      <c r="AU3804" s="62"/>
      <c r="DV3804" s="31" t="s">
        <v>2699</v>
      </c>
      <c r="DW3804" s="31" t="s">
        <v>2700</v>
      </c>
      <c r="DX3804" s="63"/>
      <c r="DY3804" s="63"/>
      <c r="DZ3804" s="63"/>
      <c r="EA3804" s="167"/>
      <c r="EB3804" s="60"/>
      <c r="EC3804" s="60"/>
      <c r="ED3804" s="60"/>
      <c r="EE3804" s="60"/>
      <c r="EF3804" s="60"/>
      <c r="EG3804" s="60"/>
      <c r="EH3804" s="60"/>
      <c r="EI3804" s="60"/>
      <c r="EJ3804" s="60"/>
      <c r="EK3804" s="60"/>
      <c r="EL3804" s="60"/>
      <c r="EM3804" s="60"/>
      <c r="EN3804" s="60"/>
      <c r="EO3804" s="60"/>
      <c r="EP3804" s="60"/>
      <c r="EQ3804" s="60"/>
      <c r="ER3804" s="60"/>
      <c r="ES3804" s="60"/>
      <c r="ET3804" s="60"/>
      <c r="EU3804" s="60"/>
      <c r="EV3804" s="60"/>
      <c r="EW3804" s="60"/>
      <c r="EX3804" s="60"/>
      <c r="EY3804" s="60"/>
      <c r="EZ3804" s="60"/>
      <c r="FA3804" s="60"/>
      <c r="FB3804" s="60"/>
    </row>
    <row r="3805" spans="22:158" x14ac:dyDescent="0.25">
      <c r="W3805" s="33"/>
      <c r="X3805" s="33"/>
      <c r="AH3805" s="38">
        <v>100</v>
      </c>
      <c r="AI3805" s="38">
        <v>105</v>
      </c>
      <c r="AJ3805" s="38">
        <v>18550</v>
      </c>
      <c r="AK3805" s="38">
        <v>42</v>
      </c>
      <c r="AL3805" s="38">
        <v>4201458</v>
      </c>
      <c r="AM3805" s="61" t="s">
        <v>1816</v>
      </c>
      <c r="AN3805" s="61" t="s">
        <v>1688</v>
      </c>
      <c r="AO3805" s="61" t="s">
        <v>1667</v>
      </c>
      <c r="AP3805" s="61" t="s">
        <v>5037</v>
      </c>
      <c r="AQ3805" s="61" t="s">
        <v>1739</v>
      </c>
      <c r="AR3805" s="28">
        <v>9302.2999999999993</v>
      </c>
      <c r="AS3805" s="28">
        <v>6403</v>
      </c>
      <c r="AT3805" s="28">
        <v>2846</v>
      </c>
      <c r="AU3805" s="62"/>
      <c r="DV3805" s="31" t="s">
        <v>2699</v>
      </c>
      <c r="DW3805" s="31" t="s">
        <v>2700</v>
      </c>
      <c r="DX3805" s="63"/>
      <c r="DY3805" s="63"/>
      <c r="DZ3805" s="63"/>
      <c r="EA3805" s="167"/>
      <c r="EB3805" s="60"/>
      <c r="EC3805" s="60"/>
      <c r="ED3805" s="60"/>
      <c r="EE3805" s="60"/>
      <c r="EF3805" s="60"/>
      <c r="EG3805" s="60"/>
      <c r="EH3805" s="60"/>
      <c r="EI3805" s="60"/>
      <c r="EJ3805" s="60"/>
      <c r="EK3805" s="60"/>
      <c r="EL3805" s="60"/>
      <c r="EM3805" s="60"/>
      <c r="EN3805" s="60"/>
      <c r="EO3805" s="60"/>
      <c r="EP3805" s="60"/>
      <c r="EQ3805" s="60"/>
      <c r="ER3805" s="60"/>
      <c r="ES3805" s="60"/>
      <c r="ET3805" s="60"/>
      <c r="EU3805" s="60"/>
      <c r="EV3805" s="60"/>
      <c r="EW3805" s="60"/>
      <c r="EX3805" s="60"/>
      <c r="EY3805" s="60"/>
      <c r="EZ3805" s="60"/>
      <c r="FA3805" s="60"/>
      <c r="FB3805" s="60"/>
    </row>
    <row r="3806" spans="22:158" x14ac:dyDescent="0.25">
      <c r="W3806" s="33"/>
      <c r="X3806" s="33"/>
      <c r="AH3806" s="38">
        <v>100</v>
      </c>
      <c r="AI3806" s="38">
        <v>110</v>
      </c>
      <c r="AJ3806" s="38">
        <v>11720</v>
      </c>
      <c r="AK3806" s="38">
        <v>42</v>
      </c>
      <c r="AL3806" s="38">
        <v>4201458</v>
      </c>
      <c r="AM3806" s="61" t="s">
        <v>1816</v>
      </c>
      <c r="AN3806" s="61" t="s">
        <v>1696</v>
      </c>
      <c r="AO3806" s="61" t="s">
        <v>5078</v>
      </c>
      <c r="AP3806" s="61" t="s">
        <v>5037</v>
      </c>
      <c r="AQ3806" s="61" t="s">
        <v>1739</v>
      </c>
      <c r="AR3806" s="28">
        <v>67855.399999999994</v>
      </c>
      <c r="AS3806" s="28">
        <v>88527</v>
      </c>
      <c r="AT3806" s="28">
        <v>67383</v>
      </c>
      <c r="AU3806" s="62"/>
      <c r="DV3806" s="31" t="s">
        <v>2699</v>
      </c>
      <c r="DW3806" s="31" t="s">
        <v>2701</v>
      </c>
      <c r="DX3806" s="63"/>
      <c r="DY3806" s="63"/>
      <c r="DZ3806" s="63"/>
      <c r="EA3806" s="167"/>
      <c r="EB3806" s="60"/>
      <c r="EC3806" s="60"/>
      <c r="ED3806" s="60"/>
      <c r="EE3806" s="60"/>
      <c r="EF3806" s="60"/>
      <c r="EG3806" s="60"/>
      <c r="EH3806" s="60"/>
      <c r="EI3806" s="60"/>
      <c r="EJ3806" s="60"/>
      <c r="EK3806" s="60"/>
      <c r="EL3806" s="60"/>
      <c r="EM3806" s="60"/>
      <c r="EN3806" s="60"/>
      <c r="EO3806" s="60"/>
      <c r="EP3806" s="60"/>
      <c r="EQ3806" s="60"/>
      <c r="ER3806" s="60"/>
      <c r="ES3806" s="60"/>
      <c r="ET3806" s="60"/>
      <c r="EU3806" s="60"/>
      <c r="EV3806" s="60"/>
      <c r="EW3806" s="60"/>
      <c r="EX3806" s="60"/>
      <c r="EY3806" s="60"/>
      <c r="EZ3806" s="60"/>
      <c r="FA3806" s="60"/>
      <c r="FB3806" s="60"/>
    </row>
    <row r="3807" spans="22:158" x14ac:dyDescent="0.25">
      <c r="W3807" s="33"/>
      <c r="X3807" s="33"/>
      <c r="AH3807" s="38">
        <v>100</v>
      </c>
      <c r="AI3807" s="38">
        <v>110</v>
      </c>
      <c r="AJ3807" s="38">
        <v>12700</v>
      </c>
      <c r="AK3807" s="38">
        <v>42</v>
      </c>
      <c r="AL3807" s="38">
        <v>4201458</v>
      </c>
      <c r="AM3807" s="61" t="s">
        <v>1816</v>
      </c>
      <c r="AN3807" s="61" t="s">
        <v>1696</v>
      </c>
      <c r="AO3807" s="61" t="s">
        <v>5096</v>
      </c>
      <c r="AP3807" s="61" t="s">
        <v>5037</v>
      </c>
      <c r="AQ3807" s="61" t="s">
        <v>1739</v>
      </c>
      <c r="AR3807" s="28">
        <v>11533.6</v>
      </c>
      <c r="AS3807" s="28">
        <v>85743</v>
      </c>
      <c r="AT3807" s="28">
        <v>11043</v>
      </c>
      <c r="AU3807" s="62"/>
      <c r="DV3807" s="31" t="s">
        <v>2699</v>
      </c>
      <c r="DW3807" s="31" t="s">
        <v>2701</v>
      </c>
      <c r="DX3807" s="63"/>
      <c r="DY3807" s="63"/>
      <c r="DZ3807" s="63"/>
      <c r="EA3807" s="167"/>
      <c r="EB3807" s="60"/>
      <c r="EC3807" s="60"/>
      <c r="ED3807" s="60"/>
      <c r="EE3807" s="60"/>
      <c r="EF3807" s="60"/>
      <c r="EG3807" s="60"/>
      <c r="EH3807" s="60"/>
      <c r="EI3807" s="60"/>
      <c r="EJ3807" s="60"/>
      <c r="EK3807" s="60"/>
      <c r="EL3807" s="60"/>
      <c r="EM3807" s="60"/>
      <c r="EN3807" s="60"/>
      <c r="EO3807" s="60"/>
      <c r="EP3807" s="60"/>
      <c r="EQ3807" s="60"/>
      <c r="ER3807" s="60"/>
      <c r="ES3807" s="60"/>
      <c r="ET3807" s="60"/>
      <c r="EU3807" s="60"/>
      <c r="EV3807" s="60"/>
      <c r="EW3807" s="60"/>
      <c r="EX3807" s="60"/>
      <c r="EY3807" s="60"/>
      <c r="EZ3807" s="60"/>
      <c r="FA3807" s="60"/>
      <c r="FB3807" s="60"/>
    </row>
    <row r="3808" spans="22:158" x14ac:dyDescent="0.25">
      <c r="V3808" s="1"/>
      <c r="W3808" s="33"/>
      <c r="X3808" s="33"/>
      <c r="AH3808" s="38">
        <v>100</v>
      </c>
      <c r="AI3808" s="38">
        <v>110</v>
      </c>
      <c r="AJ3808" s="38">
        <v>13050</v>
      </c>
      <c r="AK3808" s="38">
        <v>42</v>
      </c>
      <c r="AL3808" s="38">
        <v>4201458</v>
      </c>
      <c r="AM3808" s="61" t="s">
        <v>1816</v>
      </c>
      <c r="AN3808" s="61" t="s">
        <v>1696</v>
      </c>
      <c r="AO3808" s="61" t="s">
        <v>5103</v>
      </c>
      <c r="AP3808" s="61" t="s">
        <v>5037</v>
      </c>
      <c r="AQ3808" s="61" t="s">
        <v>1739</v>
      </c>
      <c r="AR3808" s="28">
        <v>0</v>
      </c>
      <c r="AS3808" s="28">
        <v>45</v>
      </c>
      <c r="AT3808" s="28">
        <v>0</v>
      </c>
      <c r="AU3808" s="62"/>
      <c r="DV3808" s="31" t="s">
        <v>2699</v>
      </c>
      <c r="DW3808" s="31" t="s">
        <v>2701</v>
      </c>
      <c r="DX3808" s="63"/>
      <c r="DY3808" s="63"/>
      <c r="DZ3808" s="63"/>
      <c r="EA3808" s="167"/>
      <c r="EB3808" s="60"/>
      <c r="EC3808" s="60"/>
      <c r="ED3808" s="60"/>
      <c r="EE3808" s="60"/>
      <c r="EF3808" s="60"/>
      <c r="EG3808" s="60"/>
      <c r="EH3808" s="60"/>
      <c r="EI3808" s="60"/>
      <c r="EJ3808" s="60"/>
      <c r="EK3808" s="60"/>
      <c r="EL3808" s="60"/>
      <c r="EM3808" s="60"/>
      <c r="EN3808" s="60"/>
      <c r="EO3808" s="60"/>
      <c r="EP3808" s="60"/>
      <c r="EQ3808" s="60"/>
      <c r="ER3808" s="60"/>
      <c r="ES3808" s="60"/>
      <c r="ET3808" s="60"/>
      <c r="EU3808" s="60"/>
      <c r="EV3808" s="60"/>
      <c r="EW3808" s="60"/>
      <c r="EX3808" s="60"/>
      <c r="EY3808" s="60"/>
      <c r="EZ3808" s="60"/>
      <c r="FA3808" s="60"/>
      <c r="FB3808" s="60"/>
    </row>
    <row r="3809" spans="22:158" x14ac:dyDescent="0.25">
      <c r="W3809" s="33"/>
      <c r="X3809" s="33"/>
      <c r="AH3809" s="38">
        <v>100</v>
      </c>
      <c r="AI3809" s="38">
        <v>110</v>
      </c>
      <c r="AJ3809" s="38">
        <v>13400</v>
      </c>
      <c r="AK3809" s="38">
        <v>42</v>
      </c>
      <c r="AL3809" s="38">
        <v>4201458</v>
      </c>
      <c r="AM3809" s="61" t="s">
        <v>1816</v>
      </c>
      <c r="AN3809" s="61" t="s">
        <v>1696</v>
      </c>
      <c r="AO3809" s="61" t="s">
        <v>5111</v>
      </c>
      <c r="AP3809" s="61" t="s">
        <v>5037</v>
      </c>
      <c r="AQ3809" s="61" t="s">
        <v>1739</v>
      </c>
      <c r="AR3809" s="28">
        <v>144.9</v>
      </c>
      <c r="AS3809" s="28">
        <v>72</v>
      </c>
      <c r="AT3809" s="28">
        <v>762</v>
      </c>
      <c r="AU3809" s="62"/>
      <c r="DV3809" s="31" t="s">
        <v>2699</v>
      </c>
      <c r="DW3809" s="31" t="s">
        <v>2701</v>
      </c>
      <c r="DX3809" s="63"/>
      <c r="DY3809" s="63"/>
      <c r="DZ3809" s="63"/>
      <c r="EA3809" s="167"/>
      <c r="EB3809" s="60"/>
      <c r="EC3809" s="60"/>
      <c r="ED3809" s="60"/>
      <c r="EE3809" s="60"/>
      <c r="EF3809" s="60"/>
      <c r="EG3809" s="60"/>
      <c r="EH3809" s="60"/>
      <c r="EI3809" s="60"/>
      <c r="EJ3809" s="60"/>
      <c r="EK3809" s="60"/>
      <c r="EL3809" s="60"/>
      <c r="EM3809" s="60"/>
      <c r="EN3809" s="60"/>
      <c r="EO3809" s="60"/>
      <c r="EP3809" s="60"/>
      <c r="EQ3809" s="60"/>
      <c r="ER3809" s="60"/>
      <c r="ES3809" s="60"/>
      <c r="ET3809" s="60"/>
      <c r="EU3809" s="60"/>
      <c r="EV3809" s="60"/>
      <c r="EW3809" s="60"/>
      <c r="EX3809" s="60"/>
      <c r="EY3809" s="60"/>
      <c r="EZ3809" s="60"/>
      <c r="FA3809" s="60"/>
      <c r="FB3809" s="60"/>
    </row>
    <row r="3810" spans="22:158" x14ac:dyDescent="0.25">
      <c r="V3810" s="1"/>
      <c r="W3810" s="33"/>
      <c r="X3810" s="33"/>
      <c r="AH3810" s="38">
        <v>100</v>
      </c>
      <c r="AI3810" s="38">
        <v>110</v>
      </c>
      <c r="AJ3810" s="38">
        <v>14650</v>
      </c>
      <c r="AK3810" s="38">
        <v>42</v>
      </c>
      <c r="AL3810" s="38">
        <v>4201458</v>
      </c>
      <c r="AM3810" s="61" t="s">
        <v>1816</v>
      </c>
      <c r="AN3810" s="61" t="s">
        <v>1696</v>
      </c>
      <c r="AO3810" s="61" t="s">
        <v>1581</v>
      </c>
      <c r="AP3810" s="61" t="s">
        <v>5037</v>
      </c>
      <c r="AQ3810" s="61" t="s">
        <v>1739</v>
      </c>
      <c r="AR3810" s="28">
        <v>547.1</v>
      </c>
      <c r="AS3810" s="28">
        <v>406</v>
      </c>
      <c r="AT3810" s="28">
        <v>46</v>
      </c>
      <c r="AU3810" s="62"/>
      <c r="DV3810" s="31" t="s">
        <v>2699</v>
      </c>
      <c r="DW3810" s="31" t="s">
        <v>2701</v>
      </c>
      <c r="DX3810" s="63"/>
      <c r="DY3810" s="63"/>
      <c r="DZ3810" s="63"/>
      <c r="EA3810" s="167"/>
      <c r="EB3810" s="60"/>
      <c r="EC3810" s="60"/>
      <c r="ED3810" s="60"/>
      <c r="EE3810" s="60"/>
      <c r="EF3810" s="60"/>
      <c r="EG3810" s="60"/>
      <c r="EH3810" s="60"/>
      <c r="EI3810" s="60"/>
      <c r="EJ3810" s="60"/>
      <c r="EK3810" s="60"/>
      <c r="EL3810" s="60"/>
      <c r="EM3810" s="60"/>
      <c r="EN3810" s="60"/>
      <c r="EO3810" s="60"/>
      <c r="EP3810" s="60"/>
      <c r="EQ3810" s="60"/>
      <c r="ER3810" s="60"/>
      <c r="ES3810" s="60"/>
      <c r="ET3810" s="60"/>
      <c r="EU3810" s="60"/>
      <c r="EV3810" s="60"/>
      <c r="EW3810" s="60"/>
      <c r="EX3810" s="60"/>
      <c r="EY3810" s="60"/>
      <c r="EZ3810" s="60"/>
      <c r="FA3810" s="60"/>
      <c r="FB3810" s="60"/>
    </row>
    <row r="3811" spans="22:158" x14ac:dyDescent="0.25">
      <c r="W3811" s="33"/>
      <c r="X3811" s="33"/>
      <c r="AH3811" s="38">
        <v>100</v>
      </c>
      <c r="AI3811" s="38">
        <v>110</v>
      </c>
      <c r="AJ3811" s="38">
        <v>15050</v>
      </c>
      <c r="AK3811" s="38">
        <v>42</v>
      </c>
      <c r="AL3811" s="38">
        <v>4201458</v>
      </c>
      <c r="AM3811" s="61" t="s">
        <v>1816</v>
      </c>
      <c r="AN3811" s="61" t="s">
        <v>1696</v>
      </c>
      <c r="AO3811" s="61" t="s">
        <v>1591</v>
      </c>
      <c r="AP3811" s="61" t="s">
        <v>5037</v>
      </c>
      <c r="AQ3811" s="61" t="s">
        <v>1739</v>
      </c>
      <c r="AR3811" s="28">
        <v>84.5</v>
      </c>
      <c r="AS3811" s="28">
        <v>0</v>
      </c>
      <c r="AT3811" s="28">
        <v>0</v>
      </c>
      <c r="AU3811" s="62"/>
      <c r="DV3811" s="31" t="s">
        <v>2699</v>
      </c>
      <c r="DW3811" s="31" t="s">
        <v>2701</v>
      </c>
      <c r="DX3811" s="63"/>
      <c r="DY3811" s="63"/>
      <c r="DZ3811" s="63"/>
      <c r="EA3811" s="167"/>
      <c r="EB3811" s="60"/>
      <c r="EC3811" s="60"/>
      <c r="ED3811" s="60"/>
      <c r="EE3811" s="60"/>
      <c r="EF3811" s="60"/>
      <c r="EG3811" s="60"/>
      <c r="EH3811" s="60"/>
      <c r="EI3811" s="60"/>
      <c r="EJ3811" s="60"/>
      <c r="EK3811" s="60"/>
      <c r="EL3811" s="60"/>
      <c r="EM3811" s="60"/>
      <c r="EN3811" s="60"/>
      <c r="EO3811" s="60"/>
      <c r="EP3811" s="60"/>
      <c r="EQ3811" s="60"/>
      <c r="ER3811" s="60"/>
      <c r="ES3811" s="60"/>
      <c r="ET3811" s="60"/>
      <c r="EU3811" s="60"/>
      <c r="EV3811" s="60"/>
      <c r="EW3811" s="60"/>
      <c r="EX3811" s="60"/>
      <c r="EY3811" s="60"/>
      <c r="EZ3811" s="60"/>
      <c r="FA3811" s="60"/>
      <c r="FB3811" s="60"/>
    </row>
    <row r="3812" spans="22:158" x14ac:dyDescent="0.25">
      <c r="W3812" s="33"/>
      <c r="X3812" s="33"/>
      <c r="AH3812" s="38">
        <v>100</v>
      </c>
      <c r="AI3812" s="38">
        <v>110</v>
      </c>
      <c r="AJ3812" s="38">
        <v>15650</v>
      </c>
      <c r="AK3812" s="38">
        <v>42</v>
      </c>
      <c r="AL3812" s="38">
        <v>4201458</v>
      </c>
      <c r="AM3812" s="61" t="s">
        <v>1816</v>
      </c>
      <c r="AN3812" s="61" t="s">
        <v>1696</v>
      </c>
      <c r="AO3812" s="61" t="s">
        <v>1604</v>
      </c>
      <c r="AP3812" s="61" t="s">
        <v>5037</v>
      </c>
      <c r="AQ3812" s="61" t="s">
        <v>1739</v>
      </c>
      <c r="AR3812" s="28">
        <v>75.900000000000006</v>
      </c>
      <c r="AS3812" s="28">
        <v>0</v>
      </c>
      <c r="AT3812" s="28">
        <v>0</v>
      </c>
      <c r="AU3812" s="62"/>
      <c r="DV3812" s="31" t="s">
        <v>2699</v>
      </c>
      <c r="DW3812" s="31" t="s">
        <v>2701</v>
      </c>
      <c r="DX3812" s="63"/>
      <c r="DY3812" s="63"/>
      <c r="DZ3812" s="63"/>
      <c r="EA3812" s="167"/>
      <c r="EB3812" s="60"/>
      <c r="EC3812" s="60"/>
      <c r="ED3812" s="60"/>
      <c r="EE3812" s="60"/>
      <c r="EF3812" s="60"/>
      <c r="EG3812" s="60"/>
      <c r="EH3812" s="60"/>
      <c r="EI3812" s="60"/>
      <c r="EJ3812" s="60"/>
      <c r="EK3812" s="60"/>
      <c r="EL3812" s="60"/>
      <c r="EM3812" s="60"/>
      <c r="EN3812" s="60"/>
      <c r="EO3812" s="60"/>
      <c r="EP3812" s="60"/>
      <c r="EQ3812" s="60"/>
      <c r="ER3812" s="60"/>
      <c r="ES3812" s="60"/>
      <c r="ET3812" s="60"/>
      <c r="EU3812" s="60"/>
      <c r="EV3812" s="60"/>
      <c r="EW3812" s="60"/>
      <c r="EX3812" s="60"/>
      <c r="EY3812" s="60"/>
      <c r="EZ3812" s="60"/>
      <c r="FA3812" s="60"/>
      <c r="FB3812" s="60"/>
    </row>
    <row r="3813" spans="22:158" x14ac:dyDescent="0.25">
      <c r="W3813" s="33"/>
      <c r="X3813" s="33"/>
      <c r="AH3813" s="38">
        <v>100</v>
      </c>
      <c r="AI3813" s="38">
        <v>110</v>
      </c>
      <c r="AJ3813" s="38">
        <v>16400</v>
      </c>
      <c r="AK3813" s="38">
        <v>42</v>
      </c>
      <c r="AL3813" s="38">
        <v>4201458</v>
      </c>
      <c r="AM3813" s="61" t="s">
        <v>1816</v>
      </c>
      <c r="AN3813" s="61" t="s">
        <v>1696</v>
      </c>
      <c r="AO3813" s="61" t="s">
        <v>1620</v>
      </c>
      <c r="AP3813" s="61" t="s">
        <v>5037</v>
      </c>
      <c r="AQ3813" s="61" t="s">
        <v>1739</v>
      </c>
      <c r="AR3813" s="28">
        <v>1568.3</v>
      </c>
      <c r="AS3813" s="28">
        <v>3363</v>
      </c>
      <c r="AT3813" s="28">
        <v>3537</v>
      </c>
      <c r="AU3813" s="62"/>
      <c r="DV3813" s="31" t="s">
        <v>2699</v>
      </c>
      <c r="DW3813" s="31" t="s">
        <v>2701</v>
      </c>
      <c r="DX3813" s="63"/>
      <c r="DY3813" s="63"/>
      <c r="DZ3813" s="63"/>
      <c r="EA3813" s="167"/>
      <c r="EB3813" s="60"/>
      <c r="EC3813" s="60"/>
      <c r="ED3813" s="60"/>
      <c r="EE3813" s="60"/>
      <c r="EF3813" s="60"/>
      <c r="EG3813" s="60"/>
      <c r="EH3813" s="60"/>
      <c r="EI3813" s="60"/>
      <c r="EJ3813" s="60"/>
      <c r="EK3813" s="60"/>
      <c r="EL3813" s="60"/>
      <c r="EM3813" s="60"/>
      <c r="EN3813" s="60"/>
      <c r="EO3813" s="60"/>
      <c r="EP3813" s="60"/>
      <c r="EQ3813" s="60"/>
      <c r="ER3813" s="60"/>
      <c r="ES3813" s="60"/>
      <c r="ET3813" s="60"/>
      <c r="EU3813" s="60"/>
      <c r="EV3813" s="60"/>
      <c r="EW3813" s="60"/>
      <c r="EX3813" s="60"/>
      <c r="EY3813" s="60"/>
      <c r="EZ3813" s="60"/>
      <c r="FA3813" s="60"/>
      <c r="FB3813" s="60"/>
    </row>
    <row r="3814" spans="22:158" x14ac:dyDescent="0.25">
      <c r="V3814" s="1"/>
      <c r="W3814" s="33"/>
      <c r="X3814" s="33"/>
      <c r="AH3814" s="38">
        <v>100</v>
      </c>
      <c r="AI3814" s="38">
        <v>110</v>
      </c>
      <c r="AJ3814" s="38">
        <v>17000</v>
      </c>
      <c r="AK3814" s="38">
        <v>42</v>
      </c>
      <c r="AL3814" s="38">
        <v>4201458</v>
      </c>
      <c r="AM3814" s="61" t="s">
        <v>1816</v>
      </c>
      <c r="AN3814" s="61" t="s">
        <v>1696</v>
      </c>
      <c r="AO3814" s="61" t="s">
        <v>1633</v>
      </c>
      <c r="AP3814" s="61" t="s">
        <v>5037</v>
      </c>
      <c r="AQ3814" s="61" t="s">
        <v>1739</v>
      </c>
      <c r="AR3814" s="28">
        <v>1358.5</v>
      </c>
      <c r="AS3814" s="28">
        <v>850</v>
      </c>
      <c r="AT3814" s="28">
        <v>11223</v>
      </c>
      <c r="AU3814" s="62"/>
      <c r="DV3814" s="31" t="s">
        <v>2699</v>
      </c>
      <c r="DW3814" s="31" t="s">
        <v>2701</v>
      </c>
      <c r="DX3814" s="63"/>
      <c r="DY3814" s="63"/>
      <c r="DZ3814" s="63"/>
      <c r="EA3814" s="167"/>
      <c r="EB3814" s="60"/>
      <c r="EC3814" s="60"/>
      <c r="ED3814" s="60"/>
      <c r="EE3814" s="60"/>
      <c r="EF3814" s="60"/>
      <c r="EG3814" s="60"/>
      <c r="EH3814" s="60"/>
      <c r="EI3814" s="60"/>
      <c r="EJ3814" s="60"/>
      <c r="EK3814" s="60"/>
      <c r="EL3814" s="60"/>
      <c r="EM3814" s="60"/>
      <c r="EN3814" s="60"/>
      <c r="EO3814" s="60"/>
      <c r="EP3814" s="60"/>
      <c r="EQ3814" s="60"/>
      <c r="ER3814" s="60"/>
      <c r="ES3814" s="60"/>
      <c r="ET3814" s="60"/>
      <c r="EU3814" s="60"/>
      <c r="EV3814" s="60"/>
      <c r="EW3814" s="60"/>
      <c r="EX3814" s="60"/>
      <c r="EY3814" s="60"/>
      <c r="EZ3814" s="60"/>
      <c r="FA3814" s="60"/>
      <c r="FB3814" s="60"/>
    </row>
    <row r="3815" spans="22:158" x14ac:dyDescent="0.25">
      <c r="W3815" s="33"/>
      <c r="X3815" s="33"/>
      <c r="AH3815" s="38">
        <v>100</v>
      </c>
      <c r="AI3815" s="38">
        <v>110</v>
      </c>
      <c r="AJ3815" s="38">
        <v>17620</v>
      </c>
      <c r="AK3815" s="38">
        <v>42</v>
      </c>
      <c r="AL3815" s="38">
        <v>4201458</v>
      </c>
      <c r="AM3815" s="61" t="s">
        <v>1816</v>
      </c>
      <c r="AN3815" s="61" t="s">
        <v>1696</v>
      </c>
      <c r="AO3815" s="61" t="s">
        <v>1646</v>
      </c>
      <c r="AP3815" s="61" t="s">
        <v>5037</v>
      </c>
      <c r="AQ3815" s="61" t="s">
        <v>1739</v>
      </c>
      <c r="AR3815" s="28">
        <v>57.3</v>
      </c>
      <c r="AS3815" s="28">
        <v>0</v>
      </c>
      <c r="AT3815" s="28">
        <v>0</v>
      </c>
      <c r="AU3815" s="62"/>
      <c r="DV3815" s="31" t="s">
        <v>2699</v>
      </c>
      <c r="DW3815" s="31" t="s">
        <v>2701</v>
      </c>
      <c r="DX3815" s="63"/>
      <c r="DY3815" s="63"/>
      <c r="DZ3815" s="63"/>
      <c r="EA3815" s="167"/>
      <c r="EB3815" s="60"/>
      <c r="EC3815" s="60"/>
      <c r="ED3815" s="60"/>
      <c r="EE3815" s="60"/>
      <c r="EF3815" s="60"/>
      <c r="EG3815" s="60"/>
      <c r="EH3815" s="60"/>
      <c r="EI3815" s="60"/>
      <c r="EJ3815" s="60"/>
      <c r="EK3815" s="60"/>
      <c r="EL3815" s="60"/>
      <c r="EM3815" s="60"/>
      <c r="EN3815" s="60"/>
      <c r="EO3815" s="60"/>
      <c r="EP3815" s="60"/>
      <c r="EQ3815" s="60"/>
      <c r="ER3815" s="60"/>
      <c r="ES3815" s="60"/>
      <c r="ET3815" s="60"/>
      <c r="EU3815" s="60"/>
      <c r="EV3815" s="60"/>
      <c r="EW3815" s="60"/>
      <c r="EX3815" s="60"/>
      <c r="EY3815" s="60"/>
      <c r="EZ3815" s="60"/>
      <c r="FA3815" s="60"/>
      <c r="FB3815" s="60"/>
    </row>
    <row r="3816" spans="22:158" x14ac:dyDescent="0.25">
      <c r="W3816" s="33"/>
      <c r="X3816" s="33"/>
      <c r="AH3816" s="38">
        <v>100</v>
      </c>
      <c r="AI3816" s="38">
        <v>115</v>
      </c>
      <c r="AJ3816" s="38">
        <v>16950</v>
      </c>
      <c r="AK3816" s="38">
        <v>42</v>
      </c>
      <c r="AL3816" s="38">
        <v>4201458</v>
      </c>
      <c r="AM3816" s="61" t="s">
        <v>1816</v>
      </c>
      <c r="AN3816" s="61" t="s">
        <v>1697</v>
      </c>
      <c r="AO3816" s="61" t="s">
        <v>1632</v>
      </c>
      <c r="AP3816" s="61" t="s">
        <v>5037</v>
      </c>
      <c r="AQ3816" s="61" t="s">
        <v>1739</v>
      </c>
      <c r="AR3816" s="28">
        <v>494.8</v>
      </c>
      <c r="AS3816" s="28">
        <v>189</v>
      </c>
      <c r="AT3816" s="28">
        <v>237</v>
      </c>
      <c r="AU3816" s="62"/>
      <c r="DV3816" s="31" t="s">
        <v>2699</v>
      </c>
      <c r="DW3816" s="31" t="s">
        <v>2702</v>
      </c>
      <c r="DX3816" s="63"/>
      <c r="DY3816" s="63"/>
      <c r="DZ3816" s="63"/>
      <c r="EA3816" s="167"/>
      <c r="EB3816" s="60"/>
      <c r="EC3816" s="60"/>
      <c r="ED3816" s="60"/>
      <c r="EE3816" s="60"/>
      <c r="EF3816" s="60"/>
      <c r="EG3816" s="60"/>
      <c r="EH3816" s="60"/>
      <c r="EI3816" s="60"/>
      <c r="EJ3816" s="60"/>
      <c r="EK3816" s="60"/>
      <c r="EL3816" s="60"/>
      <c r="EM3816" s="60"/>
      <c r="EN3816" s="60"/>
      <c r="EO3816" s="60"/>
      <c r="EP3816" s="60"/>
      <c r="EQ3816" s="60"/>
      <c r="ER3816" s="60"/>
      <c r="ES3816" s="60"/>
      <c r="ET3816" s="60"/>
      <c r="EU3816" s="60"/>
      <c r="EV3816" s="60"/>
      <c r="EW3816" s="60"/>
      <c r="EX3816" s="60"/>
      <c r="EY3816" s="60"/>
      <c r="EZ3816" s="60"/>
      <c r="FA3816" s="60"/>
      <c r="FB3816" s="60"/>
    </row>
    <row r="3817" spans="22:158" x14ac:dyDescent="0.25">
      <c r="V3817" s="1"/>
      <c r="W3817" s="33"/>
      <c r="X3817" s="33"/>
      <c r="AH3817" s="38">
        <v>100</v>
      </c>
      <c r="AI3817" s="38">
        <v>115</v>
      </c>
      <c r="AJ3817" s="38">
        <v>18350</v>
      </c>
      <c r="AK3817" s="38">
        <v>42</v>
      </c>
      <c r="AL3817" s="38">
        <v>4201458</v>
      </c>
      <c r="AM3817" s="61" t="s">
        <v>1816</v>
      </c>
      <c r="AN3817" s="61" t="s">
        <v>1697</v>
      </c>
      <c r="AO3817" s="61" t="s">
        <v>1663</v>
      </c>
      <c r="AP3817" s="61" t="s">
        <v>5037</v>
      </c>
      <c r="AQ3817" s="61" t="s">
        <v>1739</v>
      </c>
      <c r="AR3817" s="28">
        <v>0</v>
      </c>
      <c r="AS3817" s="28">
        <v>0</v>
      </c>
      <c r="AT3817" s="28">
        <v>46820</v>
      </c>
      <c r="AU3817" s="62"/>
      <c r="DV3817" s="31" t="s">
        <v>2699</v>
      </c>
      <c r="DW3817" s="31" t="s">
        <v>2702</v>
      </c>
      <c r="DX3817" s="63"/>
      <c r="DY3817" s="63"/>
      <c r="DZ3817" s="63"/>
      <c r="EA3817" s="167"/>
      <c r="EB3817" s="60"/>
      <c r="EC3817" s="60"/>
      <c r="ED3817" s="60"/>
      <c r="EE3817" s="60"/>
      <c r="EF3817" s="60"/>
      <c r="EG3817" s="60"/>
      <c r="EH3817" s="60"/>
      <c r="EI3817" s="60"/>
      <c r="EJ3817" s="60"/>
      <c r="EK3817" s="60"/>
      <c r="EL3817" s="60"/>
      <c r="EM3817" s="60"/>
      <c r="EN3817" s="60"/>
      <c r="EO3817" s="60"/>
      <c r="EP3817" s="60"/>
      <c r="EQ3817" s="60"/>
      <c r="ER3817" s="60"/>
      <c r="ES3817" s="60"/>
      <c r="ET3817" s="60"/>
      <c r="EU3817" s="60"/>
      <c r="EV3817" s="60"/>
      <c r="EW3817" s="60"/>
      <c r="EX3817" s="60"/>
      <c r="EY3817" s="60"/>
      <c r="EZ3817" s="60"/>
      <c r="FA3817" s="60"/>
      <c r="FB3817" s="60"/>
    </row>
    <row r="3818" spans="22:158" x14ac:dyDescent="0.25">
      <c r="W3818" s="33"/>
      <c r="X3818" s="33"/>
      <c r="AH3818" s="38">
        <v>100</v>
      </c>
      <c r="AI3818" s="38">
        <v>120</v>
      </c>
      <c r="AJ3818" s="38">
        <v>10250</v>
      </c>
      <c r="AK3818" s="38">
        <v>42</v>
      </c>
      <c r="AL3818" s="38">
        <v>4201458</v>
      </c>
      <c r="AM3818" s="61" t="s">
        <v>1816</v>
      </c>
      <c r="AN3818" s="61" t="s">
        <v>1689</v>
      </c>
      <c r="AO3818" s="61" t="s">
        <v>5048</v>
      </c>
      <c r="AP3818" s="61" t="s">
        <v>5037</v>
      </c>
      <c r="AQ3818" s="61" t="s">
        <v>1739</v>
      </c>
      <c r="AR3818" s="28">
        <v>63902.8</v>
      </c>
      <c r="AS3818" s="28">
        <v>86691</v>
      </c>
      <c r="AT3818" s="28">
        <v>42523</v>
      </c>
      <c r="AU3818" s="62"/>
      <c r="DV3818" s="31" t="s">
        <v>2699</v>
      </c>
      <c r="DW3818" s="31" t="s">
        <v>2703</v>
      </c>
      <c r="DX3818" s="63"/>
      <c r="DY3818" s="63"/>
      <c r="DZ3818" s="63"/>
      <c r="EA3818" s="167"/>
      <c r="EB3818" s="60"/>
      <c r="EC3818" s="60"/>
      <c r="ED3818" s="60"/>
      <c r="EE3818" s="60"/>
      <c r="EF3818" s="60"/>
      <c r="EG3818" s="60"/>
      <c r="EH3818" s="60"/>
      <c r="EI3818" s="60"/>
      <c r="EJ3818" s="60"/>
      <c r="EK3818" s="60"/>
      <c r="EL3818" s="60"/>
      <c r="EM3818" s="60"/>
      <c r="EN3818" s="60"/>
      <c r="EO3818" s="60"/>
      <c r="EP3818" s="60"/>
      <c r="EQ3818" s="60"/>
      <c r="ER3818" s="60"/>
      <c r="ES3818" s="60"/>
      <c r="ET3818" s="60"/>
      <c r="EU3818" s="60"/>
      <c r="EV3818" s="60"/>
      <c r="EW3818" s="60"/>
      <c r="EX3818" s="60"/>
      <c r="EY3818" s="60"/>
      <c r="EZ3818" s="60"/>
      <c r="FA3818" s="60"/>
      <c r="FB3818" s="60"/>
    </row>
    <row r="3819" spans="22:158" x14ac:dyDescent="0.25">
      <c r="W3819" s="33"/>
      <c r="X3819" s="33"/>
      <c r="AH3819" s="38">
        <v>100</v>
      </c>
      <c r="AI3819" s="38">
        <v>120</v>
      </c>
      <c r="AJ3819" s="38">
        <v>11350</v>
      </c>
      <c r="AK3819" s="38">
        <v>42</v>
      </c>
      <c r="AL3819" s="38">
        <v>4201458</v>
      </c>
      <c r="AM3819" s="61" t="s">
        <v>1816</v>
      </c>
      <c r="AN3819" s="61" t="s">
        <v>1689</v>
      </c>
      <c r="AO3819" s="61" t="s">
        <v>5070</v>
      </c>
      <c r="AP3819" s="61" t="s">
        <v>5037</v>
      </c>
      <c r="AQ3819" s="61" t="s">
        <v>1739</v>
      </c>
      <c r="AR3819" s="28">
        <v>10727.4</v>
      </c>
      <c r="AS3819" s="28">
        <v>8892</v>
      </c>
      <c r="AT3819" s="28">
        <v>69567</v>
      </c>
      <c r="AU3819" s="62"/>
      <c r="DV3819" s="31" t="s">
        <v>2699</v>
      </c>
      <c r="DW3819" s="31" t="s">
        <v>2703</v>
      </c>
      <c r="DX3819" s="63"/>
      <c r="DY3819" s="63"/>
      <c r="DZ3819" s="63"/>
      <c r="EA3819" s="167"/>
      <c r="EB3819" s="60"/>
      <c r="EC3819" s="60"/>
      <c r="ED3819" s="60"/>
      <c r="EE3819" s="60"/>
      <c r="EF3819" s="60"/>
      <c r="EG3819" s="60"/>
      <c r="EH3819" s="60"/>
      <c r="EI3819" s="60"/>
      <c r="EJ3819" s="60"/>
      <c r="EK3819" s="60"/>
      <c r="EL3819" s="60"/>
      <c r="EM3819" s="60"/>
      <c r="EN3819" s="60"/>
      <c r="EO3819" s="60"/>
      <c r="EP3819" s="60"/>
      <c r="EQ3819" s="60"/>
      <c r="ER3819" s="60"/>
      <c r="ES3819" s="60"/>
      <c r="ET3819" s="60"/>
      <c r="EU3819" s="60"/>
      <c r="EV3819" s="60"/>
      <c r="EW3819" s="60"/>
      <c r="EX3819" s="60"/>
      <c r="EY3819" s="60"/>
      <c r="EZ3819" s="60"/>
      <c r="FA3819" s="60"/>
      <c r="FB3819" s="60"/>
    </row>
    <row r="3820" spans="22:158" x14ac:dyDescent="0.25">
      <c r="W3820" s="33"/>
      <c r="X3820" s="33"/>
      <c r="AH3820" s="38">
        <v>100</v>
      </c>
      <c r="AI3820" s="38">
        <v>120</v>
      </c>
      <c r="AJ3820" s="38">
        <v>14550</v>
      </c>
      <c r="AK3820" s="38">
        <v>42</v>
      </c>
      <c r="AL3820" s="38">
        <v>4201458</v>
      </c>
      <c r="AM3820" s="61" t="s">
        <v>1816</v>
      </c>
      <c r="AN3820" s="61" t="s">
        <v>1689</v>
      </c>
      <c r="AO3820" s="61" t="s">
        <v>1579</v>
      </c>
      <c r="AP3820" s="61" t="s">
        <v>5037</v>
      </c>
      <c r="AQ3820" s="61" t="s">
        <v>1739</v>
      </c>
      <c r="AR3820" s="28">
        <v>0</v>
      </c>
      <c r="AS3820" s="28">
        <v>471</v>
      </c>
      <c r="AT3820" s="28">
        <v>0</v>
      </c>
      <c r="AU3820" s="62"/>
      <c r="DV3820" s="31" t="s">
        <v>2699</v>
      </c>
      <c r="DW3820" s="31" t="s">
        <v>2703</v>
      </c>
      <c r="DX3820" s="63"/>
      <c r="DY3820" s="63"/>
      <c r="DZ3820" s="63"/>
      <c r="EA3820" s="167"/>
      <c r="EB3820" s="60"/>
      <c r="EC3820" s="60"/>
      <c r="ED3820" s="60"/>
      <c r="EE3820" s="60"/>
      <c r="EF3820" s="60"/>
      <c r="EG3820" s="60"/>
      <c r="EH3820" s="60"/>
      <c r="EI3820" s="60"/>
      <c r="EJ3820" s="60"/>
      <c r="EK3820" s="60"/>
      <c r="EL3820" s="60"/>
      <c r="EM3820" s="60"/>
      <c r="EN3820" s="60"/>
      <c r="EO3820" s="60"/>
      <c r="EP3820" s="60"/>
      <c r="EQ3820" s="60"/>
      <c r="ER3820" s="60"/>
      <c r="ES3820" s="60"/>
      <c r="ET3820" s="60"/>
      <c r="EU3820" s="60"/>
      <c r="EV3820" s="60"/>
      <c r="EW3820" s="60"/>
      <c r="EX3820" s="60"/>
      <c r="EY3820" s="60"/>
      <c r="EZ3820" s="60"/>
      <c r="FA3820" s="60"/>
      <c r="FB3820" s="60"/>
    </row>
    <row r="3821" spans="22:158" x14ac:dyDescent="0.25">
      <c r="W3821" s="33"/>
      <c r="X3821" s="33"/>
      <c r="AH3821" s="38">
        <v>100</v>
      </c>
      <c r="AI3821" s="38">
        <v>120</v>
      </c>
      <c r="AJ3821" s="38">
        <v>14850</v>
      </c>
      <c r="AK3821" s="38">
        <v>42</v>
      </c>
      <c r="AL3821" s="38">
        <v>4201458</v>
      </c>
      <c r="AM3821" s="61" t="s">
        <v>1816</v>
      </c>
      <c r="AN3821" s="61" t="s">
        <v>1689</v>
      </c>
      <c r="AO3821" s="61" t="s">
        <v>1585</v>
      </c>
      <c r="AP3821" s="61" t="s">
        <v>5037</v>
      </c>
      <c r="AQ3821" s="61" t="s">
        <v>1739</v>
      </c>
      <c r="AR3821" s="28">
        <v>53319.6</v>
      </c>
      <c r="AS3821" s="28">
        <v>40819</v>
      </c>
      <c r="AT3821" s="28">
        <v>6988</v>
      </c>
      <c r="AU3821" s="62"/>
      <c r="DV3821" s="31" t="s">
        <v>2699</v>
      </c>
      <c r="DW3821" s="31" t="s">
        <v>2703</v>
      </c>
      <c r="DX3821" s="63"/>
      <c r="DY3821" s="63"/>
      <c r="DZ3821" s="63"/>
      <c r="EA3821" s="167"/>
      <c r="EB3821" s="60"/>
      <c r="EC3821" s="60"/>
      <c r="ED3821" s="60"/>
      <c r="EE3821" s="60"/>
      <c r="EF3821" s="60"/>
      <c r="EG3821" s="60"/>
      <c r="EH3821" s="60"/>
      <c r="EI3821" s="60"/>
      <c r="EJ3821" s="60"/>
      <c r="EK3821" s="60"/>
      <c r="EL3821" s="60"/>
      <c r="EM3821" s="60"/>
      <c r="EN3821" s="60"/>
      <c r="EO3821" s="60"/>
      <c r="EP3821" s="60"/>
      <c r="EQ3821" s="60"/>
      <c r="ER3821" s="60"/>
      <c r="ES3821" s="60"/>
      <c r="ET3821" s="60"/>
      <c r="EU3821" s="60"/>
      <c r="EV3821" s="60"/>
      <c r="EW3821" s="60"/>
      <c r="EX3821" s="60"/>
      <c r="EY3821" s="60"/>
      <c r="EZ3821" s="60"/>
      <c r="FA3821" s="60"/>
      <c r="FB3821" s="60"/>
    </row>
    <row r="3822" spans="22:158" x14ac:dyDescent="0.25">
      <c r="W3822" s="33"/>
      <c r="X3822" s="33"/>
      <c r="AH3822" s="38">
        <v>100</v>
      </c>
      <c r="AI3822" s="38">
        <v>120</v>
      </c>
      <c r="AJ3822" s="38">
        <v>16610</v>
      </c>
      <c r="AK3822" s="38">
        <v>42</v>
      </c>
      <c r="AL3822" s="38">
        <v>4201458</v>
      </c>
      <c r="AM3822" s="61" t="s">
        <v>1816</v>
      </c>
      <c r="AN3822" s="61" t="s">
        <v>1689</v>
      </c>
      <c r="AO3822" s="61" t="s">
        <v>1625</v>
      </c>
      <c r="AP3822" s="61" t="s">
        <v>5037</v>
      </c>
      <c r="AQ3822" s="61" t="s">
        <v>1739</v>
      </c>
      <c r="AR3822" s="28">
        <v>2.2000000000000002</v>
      </c>
      <c r="AS3822" s="28">
        <v>0</v>
      </c>
      <c r="AT3822" s="28">
        <v>0</v>
      </c>
      <c r="AU3822" s="62"/>
      <c r="DV3822" s="31" t="s">
        <v>2699</v>
      </c>
      <c r="DW3822" s="31" t="s">
        <v>2703</v>
      </c>
      <c r="DX3822" s="63"/>
      <c r="DY3822" s="63"/>
      <c r="DZ3822" s="63"/>
      <c r="EA3822" s="167"/>
      <c r="EB3822" s="60"/>
      <c r="EC3822" s="60"/>
      <c r="ED3822" s="60"/>
      <c r="EE3822" s="60"/>
      <c r="EF3822" s="60"/>
      <c r="EG3822" s="60"/>
      <c r="EH3822" s="60"/>
      <c r="EI3822" s="60"/>
      <c r="EJ3822" s="60"/>
      <c r="EK3822" s="60"/>
      <c r="EL3822" s="60"/>
      <c r="EM3822" s="60"/>
      <c r="EN3822" s="60"/>
      <c r="EO3822" s="60"/>
      <c r="EP3822" s="60"/>
      <c r="EQ3822" s="60"/>
      <c r="ER3822" s="60"/>
      <c r="ES3822" s="60"/>
      <c r="ET3822" s="60"/>
      <c r="EU3822" s="60"/>
      <c r="EV3822" s="60"/>
      <c r="EW3822" s="60"/>
      <c r="EX3822" s="60"/>
      <c r="EY3822" s="60"/>
      <c r="EZ3822" s="60"/>
      <c r="FA3822" s="60"/>
      <c r="FB3822" s="60"/>
    </row>
    <row r="3823" spans="22:158" x14ac:dyDescent="0.25">
      <c r="W3823" s="33"/>
      <c r="X3823" s="33"/>
      <c r="AH3823" s="38">
        <v>100</v>
      </c>
      <c r="AI3823" s="38">
        <v>120</v>
      </c>
      <c r="AJ3823" s="38">
        <v>17550</v>
      </c>
      <c r="AK3823" s="38">
        <v>42</v>
      </c>
      <c r="AL3823" s="38">
        <v>4201458</v>
      </c>
      <c r="AM3823" s="61" t="s">
        <v>1816</v>
      </c>
      <c r="AN3823" s="61" t="s">
        <v>1689</v>
      </c>
      <c r="AO3823" s="61" t="s">
        <v>1645</v>
      </c>
      <c r="AP3823" s="61" t="s">
        <v>5037</v>
      </c>
      <c r="AQ3823" s="61" t="s">
        <v>1739</v>
      </c>
      <c r="AR3823" s="28">
        <v>9693.5</v>
      </c>
      <c r="AS3823" s="28">
        <v>15550</v>
      </c>
      <c r="AT3823" s="28">
        <v>17126</v>
      </c>
      <c r="AU3823" s="62"/>
      <c r="DV3823" s="31" t="s">
        <v>2699</v>
      </c>
      <c r="DW3823" s="31" t="s">
        <v>2703</v>
      </c>
      <c r="DX3823" s="63"/>
      <c r="DY3823" s="63"/>
      <c r="DZ3823" s="63"/>
      <c r="EA3823" s="167"/>
      <c r="EB3823" s="60"/>
      <c r="EC3823" s="60"/>
      <c r="ED3823" s="60"/>
      <c r="EE3823" s="60"/>
      <c r="EF3823" s="60"/>
      <c r="EG3823" s="60"/>
      <c r="EH3823" s="60"/>
      <c r="EI3823" s="60"/>
      <c r="EJ3823" s="60"/>
      <c r="EK3823" s="60"/>
      <c r="EL3823" s="60"/>
      <c r="EM3823" s="60"/>
      <c r="EN3823" s="60"/>
      <c r="EO3823" s="60"/>
      <c r="EP3823" s="60"/>
      <c r="EQ3823" s="60"/>
      <c r="ER3823" s="60"/>
      <c r="ES3823" s="60"/>
      <c r="ET3823" s="60"/>
      <c r="EU3823" s="60"/>
      <c r="EV3823" s="60"/>
      <c r="EW3823" s="60"/>
      <c r="EX3823" s="60"/>
      <c r="EY3823" s="60"/>
      <c r="EZ3823" s="60"/>
      <c r="FA3823" s="60"/>
      <c r="FB3823" s="60"/>
    </row>
    <row r="3824" spans="22:158" x14ac:dyDescent="0.25">
      <c r="W3824" s="33"/>
      <c r="X3824" s="33"/>
      <c r="AH3824" s="38">
        <v>100</v>
      </c>
      <c r="AI3824" s="38">
        <v>125</v>
      </c>
      <c r="AJ3824" s="38">
        <v>10600</v>
      </c>
      <c r="AK3824" s="38">
        <v>42</v>
      </c>
      <c r="AL3824" s="38">
        <v>4201458</v>
      </c>
      <c r="AM3824" s="61" t="s">
        <v>1816</v>
      </c>
      <c r="AN3824" s="61" t="s">
        <v>1692</v>
      </c>
      <c r="AO3824" s="61" t="s">
        <v>5055</v>
      </c>
      <c r="AP3824" s="61" t="s">
        <v>5037</v>
      </c>
      <c r="AQ3824" s="61" t="s">
        <v>1739</v>
      </c>
      <c r="AR3824" s="28">
        <v>381.3</v>
      </c>
      <c r="AS3824" s="28">
        <v>1677</v>
      </c>
      <c r="AT3824" s="28">
        <v>3842</v>
      </c>
      <c r="AU3824" s="62"/>
      <c r="DV3824" s="31" t="s">
        <v>2699</v>
      </c>
      <c r="DW3824" s="31" t="s">
        <v>2704</v>
      </c>
      <c r="DX3824" s="63"/>
      <c r="DY3824" s="63"/>
      <c r="DZ3824" s="63"/>
      <c r="EA3824" s="167"/>
      <c r="EB3824" s="60"/>
      <c r="EC3824" s="60"/>
      <c r="ED3824" s="60"/>
      <c r="EE3824" s="60"/>
      <c r="EF3824" s="60"/>
      <c r="EG3824" s="60"/>
      <c r="EH3824" s="60"/>
      <c r="EI3824" s="60"/>
      <c r="EJ3824" s="60"/>
      <c r="EK3824" s="60"/>
      <c r="EL3824" s="60"/>
      <c r="EM3824" s="60"/>
      <c r="EN3824" s="60"/>
      <c r="EO3824" s="60"/>
      <c r="EP3824" s="60"/>
      <c r="EQ3824" s="60"/>
      <c r="ER3824" s="60"/>
      <c r="ES3824" s="60"/>
      <c r="ET3824" s="60"/>
      <c r="EU3824" s="60"/>
      <c r="EV3824" s="60"/>
      <c r="EW3824" s="60"/>
      <c r="EX3824" s="60"/>
      <c r="EY3824" s="60"/>
      <c r="EZ3824" s="60"/>
      <c r="FA3824" s="60"/>
      <c r="FB3824" s="60"/>
    </row>
    <row r="3825" spans="22:158" x14ac:dyDescent="0.25">
      <c r="W3825" s="33"/>
      <c r="X3825" s="33"/>
      <c r="AH3825" s="38">
        <v>100</v>
      </c>
      <c r="AI3825" s="38">
        <v>125</v>
      </c>
      <c r="AJ3825" s="38">
        <v>11730</v>
      </c>
      <c r="AK3825" s="38">
        <v>42</v>
      </c>
      <c r="AL3825" s="38">
        <v>4201458</v>
      </c>
      <c r="AM3825" s="61" t="s">
        <v>1816</v>
      </c>
      <c r="AN3825" s="61" t="s">
        <v>1692</v>
      </c>
      <c r="AO3825" s="61" t="s">
        <v>5079</v>
      </c>
      <c r="AP3825" s="61" t="s">
        <v>5037</v>
      </c>
      <c r="AQ3825" s="61" t="s">
        <v>1739</v>
      </c>
      <c r="AR3825" s="28">
        <v>1078</v>
      </c>
      <c r="AS3825" s="28">
        <v>7242</v>
      </c>
      <c r="AT3825" s="28">
        <v>0</v>
      </c>
      <c r="AU3825" s="62"/>
      <c r="DV3825" s="31" t="s">
        <v>2699</v>
      </c>
      <c r="DW3825" s="31" t="s">
        <v>2704</v>
      </c>
      <c r="DX3825" s="63"/>
      <c r="DY3825" s="63"/>
      <c r="DZ3825" s="63"/>
      <c r="EA3825" s="167"/>
      <c r="EB3825" s="60"/>
      <c r="EC3825" s="60"/>
      <c r="ED3825" s="60"/>
      <c r="EE3825" s="60"/>
      <c r="EF3825" s="60"/>
      <c r="EG3825" s="60"/>
      <c r="EH3825" s="60"/>
      <c r="EI3825" s="60"/>
      <c r="EJ3825" s="60"/>
      <c r="EK3825" s="60"/>
      <c r="EL3825" s="60"/>
      <c r="EM3825" s="60"/>
      <c r="EN3825" s="60"/>
      <c r="EO3825" s="60"/>
      <c r="EP3825" s="60"/>
      <c r="EQ3825" s="60"/>
      <c r="ER3825" s="60"/>
      <c r="ES3825" s="60"/>
      <c r="ET3825" s="60"/>
      <c r="EU3825" s="60"/>
      <c r="EV3825" s="60"/>
      <c r="EW3825" s="60"/>
      <c r="EX3825" s="60"/>
      <c r="EY3825" s="60"/>
      <c r="EZ3825" s="60"/>
      <c r="FA3825" s="60"/>
      <c r="FB3825" s="60"/>
    </row>
    <row r="3826" spans="22:158" x14ac:dyDescent="0.25">
      <c r="W3826" s="33"/>
      <c r="X3826" s="33"/>
      <c r="AH3826" s="38">
        <v>100</v>
      </c>
      <c r="AI3826" s="38">
        <v>125</v>
      </c>
      <c r="AJ3826" s="38">
        <v>11800</v>
      </c>
      <c r="AK3826" s="38">
        <v>42</v>
      </c>
      <c r="AL3826" s="38">
        <v>4201458</v>
      </c>
      <c r="AM3826" s="61" t="s">
        <v>1816</v>
      </c>
      <c r="AN3826" s="61" t="s">
        <v>1692</v>
      </c>
      <c r="AO3826" s="61" t="s">
        <v>5081</v>
      </c>
      <c r="AP3826" s="61" t="s">
        <v>5037</v>
      </c>
      <c r="AQ3826" s="61" t="s">
        <v>1739</v>
      </c>
      <c r="AR3826" s="28">
        <v>11264.4</v>
      </c>
      <c r="AS3826" s="28">
        <v>13072</v>
      </c>
      <c r="AT3826" s="28">
        <v>2327</v>
      </c>
      <c r="AU3826" s="62"/>
      <c r="DV3826" s="31" t="s">
        <v>2699</v>
      </c>
      <c r="DW3826" s="31" t="s">
        <v>2704</v>
      </c>
      <c r="DX3826" s="63"/>
      <c r="DY3826" s="63"/>
      <c r="DZ3826" s="63"/>
      <c r="EA3826" s="167"/>
      <c r="EB3826" s="60"/>
      <c r="EC3826" s="60"/>
      <c r="ED3826" s="60"/>
      <c r="EE3826" s="60"/>
      <c r="EF3826" s="60"/>
      <c r="EG3826" s="60"/>
      <c r="EH3826" s="60"/>
      <c r="EI3826" s="60"/>
      <c r="EJ3826" s="60"/>
      <c r="EK3826" s="60"/>
      <c r="EL3826" s="60"/>
      <c r="EM3826" s="60"/>
      <c r="EN3826" s="60"/>
      <c r="EO3826" s="60"/>
      <c r="EP3826" s="60"/>
      <c r="EQ3826" s="60"/>
      <c r="ER3826" s="60"/>
      <c r="ES3826" s="60"/>
      <c r="ET3826" s="60"/>
      <c r="EU3826" s="60"/>
      <c r="EV3826" s="60"/>
      <c r="EW3826" s="60"/>
      <c r="EX3826" s="60"/>
      <c r="EY3826" s="60"/>
      <c r="EZ3826" s="60"/>
      <c r="FA3826" s="60"/>
      <c r="FB3826" s="60"/>
    </row>
    <row r="3827" spans="22:158" x14ac:dyDescent="0.25">
      <c r="W3827" s="33"/>
      <c r="X3827" s="33"/>
      <c r="AH3827" s="38">
        <v>100</v>
      </c>
      <c r="AI3827" s="38">
        <v>125</v>
      </c>
      <c r="AJ3827" s="38">
        <v>12250</v>
      </c>
      <c r="AK3827" s="38">
        <v>42</v>
      </c>
      <c r="AL3827" s="38">
        <v>4201458</v>
      </c>
      <c r="AM3827" s="61" t="s">
        <v>1816</v>
      </c>
      <c r="AN3827" s="61" t="s">
        <v>1692</v>
      </c>
      <c r="AO3827" s="61" t="s">
        <v>5089</v>
      </c>
      <c r="AP3827" s="61" t="s">
        <v>5037</v>
      </c>
      <c r="AQ3827" s="61" t="s">
        <v>1739</v>
      </c>
      <c r="AR3827" s="28">
        <v>0</v>
      </c>
      <c r="AS3827" s="28">
        <v>0</v>
      </c>
      <c r="AT3827" s="28">
        <v>3073</v>
      </c>
      <c r="AU3827" s="62"/>
      <c r="DV3827" s="31" t="s">
        <v>2699</v>
      </c>
      <c r="DW3827" s="31" t="s">
        <v>2704</v>
      </c>
      <c r="DX3827" s="63"/>
      <c r="DY3827" s="63"/>
      <c r="DZ3827" s="63"/>
      <c r="EA3827" s="167"/>
      <c r="EB3827" s="60"/>
      <c r="EC3827" s="60"/>
      <c r="ED3827" s="60"/>
      <c r="EE3827" s="60"/>
      <c r="EF3827" s="60"/>
      <c r="EG3827" s="60"/>
      <c r="EH3827" s="60"/>
      <c r="EI3827" s="60"/>
      <c r="EJ3827" s="60"/>
      <c r="EK3827" s="60"/>
      <c r="EL3827" s="60"/>
      <c r="EM3827" s="60"/>
      <c r="EN3827" s="60"/>
      <c r="EO3827" s="60"/>
      <c r="EP3827" s="60"/>
      <c r="EQ3827" s="60"/>
      <c r="ER3827" s="60"/>
      <c r="ES3827" s="60"/>
      <c r="ET3827" s="60"/>
      <c r="EU3827" s="60"/>
      <c r="EV3827" s="60"/>
      <c r="EW3827" s="60"/>
      <c r="EX3827" s="60"/>
      <c r="EY3827" s="60"/>
      <c r="EZ3827" s="60"/>
      <c r="FA3827" s="60"/>
      <c r="FB3827" s="60"/>
    </row>
    <row r="3828" spans="22:158" x14ac:dyDescent="0.25">
      <c r="W3828" s="33"/>
      <c r="X3828" s="33"/>
      <c r="AH3828" s="38">
        <v>100</v>
      </c>
      <c r="AI3828" s="38">
        <v>125</v>
      </c>
      <c r="AJ3828" s="38">
        <v>13350</v>
      </c>
      <c r="AK3828" s="38">
        <v>42</v>
      </c>
      <c r="AL3828" s="38">
        <v>4201458</v>
      </c>
      <c r="AM3828" s="61" t="s">
        <v>1816</v>
      </c>
      <c r="AN3828" s="61" t="s">
        <v>1692</v>
      </c>
      <c r="AO3828" s="61" t="s">
        <v>5109</v>
      </c>
      <c r="AP3828" s="61" t="s">
        <v>5037</v>
      </c>
      <c r="AQ3828" s="61" t="s">
        <v>1739</v>
      </c>
      <c r="AR3828" s="28">
        <v>23631.4</v>
      </c>
      <c r="AS3828" s="28">
        <v>19856</v>
      </c>
      <c r="AT3828" s="28">
        <v>20256</v>
      </c>
      <c r="AU3828" s="62"/>
      <c r="DV3828" s="31" t="s">
        <v>2699</v>
      </c>
      <c r="DW3828" s="31" t="s">
        <v>2704</v>
      </c>
      <c r="DX3828" s="63"/>
      <c r="DY3828" s="63"/>
      <c r="DZ3828" s="63"/>
      <c r="EA3828" s="167"/>
      <c r="EB3828" s="60"/>
      <c r="EC3828" s="60"/>
      <c r="ED3828" s="60"/>
      <c r="EE3828" s="60"/>
      <c r="EF3828" s="60"/>
      <c r="EG3828" s="60"/>
      <c r="EH3828" s="60"/>
      <c r="EI3828" s="60"/>
      <c r="EJ3828" s="60"/>
      <c r="EK3828" s="60"/>
      <c r="EL3828" s="60"/>
      <c r="EM3828" s="60"/>
      <c r="EN3828" s="60"/>
      <c r="EO3828" s="60"/>
      <c r="EP3828" s="60"/>
      <c r="EQ3828" s="60"/>
      <c r="ER3828" s="60"/>
      <c r="ES3828" s="60"/>
      <c r="ET3828" s="60"/>
      <c r="EU3828" s="60"/>
      <c r="EV3828" s="60"/>
      <c r="EW3828" s="60"/>
      <c r="EX3828" s="60"/>
      <c r="EY3828" s="60"/>
      <c r="EZ3828" s="60"/>
      <c r="FA3828" s="60"/>
      <c r="FB3828" s="60"/>
    </row>
    <row r="3829" spans="22:158" x14ac:dyDescent="0.25">
      <c r="V3829" s="1"/>
      <c r="W3829" s="33"/>
      <c r="X3829" s="33"/>
      <c r="AH3829" s="38">
        <v>100</v>
      </c>
      <c r="AI3829" s="38">
        <v>125</v>
      </c>
      <c r="AJ3829" s="38">
        <v>13750</v>
      </c>
      <c r="AK3829" s="38">
        <v>42</v>
      </c>
      <c r="AL3829" s="38">
        <v>4201458</v>
      </c>
      <c r="AM3829" s="61" t="s">
        <v>1816</v>
      </c>
      <c r="AN3829" s="61" t="s">
        <v>1692</v>
      </c>
      <c r="AO3829" s="61" t="s">
        <v>5119</v>
      </c>
      <c r="AP3829" s="61" t="s">
        <v>5037</v>
      </c>
      <c r="AQ3829" s="61" t="s">
        <v>1739</v>
      </c>
      <c r="AR3829" s="28">
        <v>0</v>
      </c>
      <c r="AS3829" s="28">
        <v>12089</v>
      </c>
      <c r="AT3829" s="28">
        <v>10659</v>
      </c>
      <c r="AU3829" s="62"/>
      <c r="DV3829" s="31" t="s">
        <v>2699</v>
      </c>
      <c r="DW3829" s="31" t="s">
        <v>2704</v>
      </c>
      <c r="DX3829" s="63"/>
      <c r="DY3829" s="63"/>
      <c r="DZ3829" s="63"/>
      <c r="EA3829" s="167"/>
      <c r="EB3829" s="60"/>
      <c r="EC3829" s="60"/>
      <c r="ED3829" s="60"/>
      <c r="EE3829" s="60"/>
      <c r="EF3829" s="60"/>
      <c r="EG3829" s="60"/>
      <c r="EH3829" s="60"/>
      <c r="EI3829" s="60"/>
      <c r="EJ3829" s="60"/>
      <c r="EK3829" s="60"/>
      <c r="EL3829" s="60"/>
      <c r="EM3829" s="60"/>
      <c r="EN3829" s="60"/>
      <c r="EO3829" s="60"/>
      <c r="EP3829" s="60"/>
      <c r="EQ3829" s="60"/>
      <c r="ER3829" s="60"/>
      <c r="ES3829" s="60"/>
      <c r="ET3829" s="60"/>
      <c r="EU3829" s="60"/>
      <c r="EV3829" s="60"/>
      <c r="EW3829" s="60"/>
      <c r="EX3829" s="60"/>
      <c r="EY3829" s="60"/>
      <c r="EZ3829" s="60"/>
      <c r="FA3829" s="60"/>
      <c r="FB3829" s="60"/>
    </row>
    <row r="3830" spans="22:158" x14ac:dyDescent="0.25">
      <c r="W3830" s="33"/>
      <c r="X3830" s="33"/>
      <c r="AH3830" s="38">
        <v>100</v>
      </c>
      <c r="AI3830" s="38">
        <v>125</v>
      </c>
      <c r="AJ3830" s="38">
        <v>14350</v>
      </c>
      <c r="AK3830" s="38">
        <v>42</v>
      </c>
      <c r="AL3830" s="38">
        <v>4201458</v>
      </c>
      <c r="AM3830" s="61" t="s">
        <v>1816</v>
      </c>
      <c r="AN3830" s="61" t="s">
        <v>1692</v>
      </c>
      <c r="AO3830" s="61" t="s">
        <v>1575</v>
      </c>
      <c r="AP3830" s="61" t="s">
        <v>5037</v>
      </c>
      <c r="AQ3830" s="61" t="s">
        <v>1739</v>
      </c>
      <c r="AR3830" s="28">
        <v>372.5</v>
      </c>
      <c r="AS3830" s="28">
        <v>751</v>
      </c>
      <c r="AT3830" s="28">
        <v>1851</v>
      </c>
      <c r="AU3830" s="62"/>
      <c r="DV3830" s="31" t="s">
        <v>2699</v>
      </c>
      <c r="DW3830" s="31" t="s">
        <v>2704</v>
      </c>
      <c r="DX3830" s="63"/>
      <c r="DY3830" s="63"/>
      <c r="DZ3830" s="63"/>
      <c r="EA3830" s="167"/>
      <c r="EB3830" s="60"/>
      <c r="EC3830" s="60"/>
      <c r="ED3830" s="60"/>
      <c r="EE3830" s="60"/>
      <c r="EF3830" s="60"/>
      <c r="EG3830" s="60"/>
      <c r="EH3830" s="60"/>
      <c r="EI3830" s="60"/>
      <c r="EJ3830" s="60"/>
      <c r="EK3830" s="60"/>
      <c r="EL3830" s="60"/>
      <c r="EM3830" s="60"/>
      <c r="EN3830" s="60"/>
      <c r="EO3830" s="60"/>
      <c r="EP3830" s="60"/>
      <c r="EQ3830" s="60"/>
      <c r="ER3830" s="60"/>
      <c r="ES3830" s="60"/>
      <c r="ET3830" s="60"/>
      <c r="EU3830" s="60"/>
      <c r="EV3830" s="60"/>
      <c r="EW3830" s="60"/>
      <c r="EX3830" s="60"/>
      <c r="EY3830" s="60"/>
      <c r="EZ3830" s="60"/>
      <c r="FA3830" s="60"/>
      <c r="FB3830" s="60"/>
    </row>
    <row r="3831" spans="22:158" x14ac:dyDescent="0.25">
      <c r="W3831" s="33"/>
      <c r="X3831" s="33"/>
      <c r="AH3831" s="38">
        <v>100</v>
      </c>
      <c r="AI3831" s="38">
        <v>125</v>
      </c>
      <c r="AJ3831" s="38">
        <v>15700</v>
      </c>
      <c r="AK3831" s="38">
        <v>42</v>
      </c>
      <c r="AL3831" s="38">
        <v>4201458</v>
      </c>
      <c r="AM3831" s="61" t="s">
        <v>1816</v>
      </c>
      <c r="AN3831" s="61" t="s">
        <v>1692</v>
      </c>
      <c r="AO3831" s="61" t="s">
        <v>1605</v>
      </c>
      <c r="AP3831" s="61" t="s">
        <v>5037</v>
      </c>
      <c r="AQ3831" s="61" t="s">
        <v>1739</v>
      </c>
      <c r="AR3831" s="28">
        <v>121</v>
      </c>
      <c r="AS3831" s="28">
        <v>2017</v>
      </c>
      <c r="AT3831" s="28">
        <v>15618</v>
      </c>
      <c r="AU3831" s="62"/>
      <c r="DV3831" s="31" t="s">
        <v>2699</v>
      </c>
      <c r="DW3831" s="31" t="s">
        <v>2704</v>
      </c>
      <c r="DX3831" s="63"/>
      <c r="DY3831" s="63"/>
      <c r="DZ3831" s="63"/>
      <c r="EA3831" s="167"/>
      <c r="EB3831" s="60"/>
      <c r="EC3831" s="60"/>
      <c r="ED3831" s="60"/>
      <c r="EE3831" s="60"/>
      <c r="EF3831" s="60"/>
      <c r="EG3831" s="60"/>
      <c r="EH3831" s="60"/>
      <c r="EI3831" s="60"/>
      <c r="EJ3831" s="60"/>
      <c r="EK3831" s="60"/>
      <c r="EL3831" s="60"/>
      <c r="EM3831" s="60"/>
      <c r="EN3831" s="60"/>
      <c r="EO3831" s="60"/>
      <c r="EP3831" s="60"/>
      <c r="EQ3831" s="60"/>
      <c r="ER3831" s="60"/>
      <c r="ES3831" s="60"/>
      <c r="ET3831" s="60"/>
      <c r="EU3831" s="60"/>
      <c r="EV3831" s="60"/>
      <c r="EW3831" s="60"/>
      <c r="EX3831" s="60"/>
      <c r="EY3831" s="60"/>
      <c r="EZ3831" s="60"/>
      <c r="FA3831" s="60"/>
      <c r="FB3831" s="60"/>
    </row>
    <row r="3832" spans="22:158" x14ac:dyDescent="0.25">
      <c r="V3832" s="1"/>
      <c r="W3832" s="33"/>
      <c r="X3832" s="33"/>
      <c r="AH3832" s="38">
        <v>100</v>
      </c>
      <c r="AI3832" s="38">
        <v>125</v>
      </c>
      <c r="AJ3832" s="38">
        <v>16380</v>
      </c>
      <c r="AK3832" s="38">
        <v>42</v>
      </c>
      <c r="AL3832" s="38">
        <v>4201458</v>
      </c>
      <c r="AM3832" s="61" t="s">
        <v>1816</v>
      </c>
      <c r="AN3832" s="61" t="s">
        <v>1692</v>
      </c>
      <c r="AO3832" s="61" t="s">
        <v>894</v>
      </c>
      <c r="AP3832" s="61" t="s">
        <v>5037</v>
      </c>
      <c r="AQ3832" s="61" t="s">
        <v>1739</v>
      </c>
      <c r="AR3832" s="28">
        <v>8420.9</v>
      </c>
      <c r="AS3832" s="28">
        <v>0</v>
      </c>
      <c r="AT3832" s="28">
        <v>0</v>
      </c>
      <c r="AU3832" s="62"/>
      <c r="DV3832" s="31" t="s">
        <v>2699</v>
      </c>
      <c r="DW3832" s="31" t="s">
        <v>2704</v>
      </c>
      <c r="DX3832" s="63"/>
      <c r="DY3832" s="63"/>
      <c r="DZ3832" s="63"/>
      <c r="EA3832" s="167"/>
      <c r="EB3832" s="60"/>
      <c r="EC3832" s="60"/>
      <c r="ED3832" s="60"/>
      <c r="EE3832" s="60"/>
      <c r="EF3832" s="60"/>
      <c r="EG3832" s="60"/>
      <c r="EH3832" s="60"/>
      <c r="EI3832" s="60"/>
      <c r="EJ3832" s="60"/>
      <c r="EK3832" s="60"/>
      <c r="EL3832" s="60"/>
      <c r="EM3832" s="60"/>
      <c r="EN3832" s="60"/>
      <c r="EO3832" s="60"/>
      <c r="EP3832" s="60"/>
      <c r="EQ3832" s="60"/>
      <c r="ER3832" s="60"/>
      <c r="ES3832" s="60"/>
      <c r="ET3832" s="60"/>
      <c r="EU3832" s="60"/>
      <c r="EV3832" s="60"/>
      <c r="EW3832" s="60"/>
      <c r="EX3832" s="60"/>
      <c r="EY3832" s="60"/>
      <c r="EZ3832" s="60"/>
      <c r="FA3832" s="60"/>
      <c r="FB3832" s="60"/>
    </row>
    <row r="3833" spans="22:158" x14ac:dyDescent="0.25">
      <c r="W3833" s="33"/>
      <c r="X3833" s="33"/>
      <c r="AH3833" s="38">
        <v>100</v>
      </c>
      <c r="AI3833" s="38">
        <v>130</v>
      </c>
      <c r="AJ3833" s="38">
        <v>13550</v>
      </c>
      <c r="AK3833" s="38">
        <v>42</v>
      </c>
      <c r="AL3833" s="38">
        <v>4201458</v>
      </c>
      <c r="AM3833" s="61" t="s">
        <v>1816</v>
      </c>
      <c r="AN3833" s="61" t="s">
        <v>1687</v>
      </c>
      <c r="AO3833" s="61" t="s">
        <v>5114</v>
      </c>
      <c r="AP3833" s="61" t="s">
        <v>5037</v>
      </c>
      <c r="AQ3833" s="61" t="s">
        <v>1739</v>
      </c>
      <c r="AR3833" s="28">
        <v>848</v>
      </c>
      <c r="AS3833" s="28">
        <v>0</v>
      </c>
      <c r="AT3833" s="28">
        <v>0</v>
      </c>
      <c r="AU3833" s="62"/>
      <c r="DV3833" s="31" t="s">
        <v>2699</v>
      </c>
      <c r="DW3833" s="31" t="s">
        <v>2705</v>
      </c>
      <c r="DX3833" s="63"/>
      <c r="DY3833" s="63"/>
      <c r="DZ3833" s="63"/>
      <c r="EA3833" s="167"/>
      <c r="EB3833" s="60"/>
      <c r="EC3833" s="60"/>
      <c r="ED3833" s="60"/>
      <c r="EE3833" s="60"/>
      <c r="EF3833" s="60"/>
      <c r="EG3833" s="60"/>
      <c r="EH3833" s="60"/>
      <c r="EI3833" s="60"/>
      <c r="EJ3833" s="60"/>
      <c r="EK3833" s="60"/>
      <c r="EL3833" s="60"/>
      <c r="EM3833" s="60"/>
      <c r="EN3833" s="60"/>
      <c r="EO3833" s="60"/>
      <c r="EP3833" s="60"/>
      <c r="EQ3833" s="60"/>
      <c r="ER3833" s="60"/>
      <c r="ES3833" s="60"/>
      <c r="ET3833" s="60"/>
      <c r="EU3833" s="60"/>
      <c r="EV3833" s="60"/>
      <c r="EW3833" s="60"/>
      <c r="EX3833" s="60"/>
      <c r="EY3833" s="60"/>
      <c r="EZ3833" s="60"/>
      <c r="FA3833" s="60"/>
      <c r="FB3833" s="60"/>
    </row>
    <row r="3834" spans="22:158" x14ac:dyDescent="0.25">
      <c r="W3834" s="33"/>
      <c r="X3834" s="33"/>
      <c r="AH3834" s="38">
        <v>100</v>
      </c>
      <c r="AI3834" s="38">
        <v>130</v>
      </c>
      <c r="AJ3834" s="38">
        <v>14200</v>
      </c>
      <c r="AK3834" s="38">
        <v>42</v>
      </c>
      <c r="AL3834" s="38">
        <v>4201458</v>
      </c>
      <c r="AM3834" s="61" t="s">
        <v>1816</v>
      </c>
      <c r="AN3834" s="61" t="s">
        <v>1687</v>
      </c>
      <c r="AO3834" s="61" t="s">
        <v>5127</v>
      </c>
      <c r="AP3834" s="61" t="s">
        <v>5037</v>
      </c>
      <c r="AQ3834" s="61" t="s">
        <v>1739</v>
      </c>
      <c r="AR3834" s="28">
        <v>283</v>
      </c>
      <c r="AS3834" s="28">
        <v>637</v>
      </c>
      <c r="AT3834" s="28">
        <v>149</v>
      </c>
      <c r="AU3834" s="62"/>
      <c r="DV3834" s="31" t="s">
        <v>2699</v>
      </c>
      <c r="DW3834" s="31" t="s">
        <v>2705</v>
      </c>
      <c r="DX3834" s="63"/>
      <c r="DY3834" s="63"/>
      <c r="DZ3834" s="63"/>
      <c r="EA3834" s="167"/>
      <c r="EB3834" s="60"/>
      <c r="EC3834" s="60"/>
      <c r="ED3834" s="60"/>
      <c r="EE3834" s="60"/>
      <c r="EF3834" s="60"/>
      <c r="EG3834" s="60"/>
      <c r="EH3834" s="60"/>
      <c r="EI3834" s="60"/>
      <c r="EJ3834" s="60"/>
      <c r="EK3834" s="60"/>
      <c r="EL3834" s="60"/>
      <c r="EM3834" s="60"/>
      <c r="EN3834" s="60"/>
      <c r="EO3834" s="60"/>
      <c r="EP3834" s="60"/>
      <c r="EQ3834" s="60"/>
      <c r="ER3834" s="60"/>
      <c r="ES3834" s="60"/>
      <c r="ET3834" s="60"/>
      <c r="EU3834" s="60"/>
      <c r="EV3834" s="60"/>
      <c r="EW3834" s="60"/>
      <c r="EX3834" s="60"/>
      <c r="EY3834" s="60"/>
      <c r="EZ3834" s="60"/>
      <c r="FA3834" s="60"/>
      <c r="FB3834" s="60"/>
    </row>
    <row r="3835" spans="22:158" x14ac:dyDescent="0.25">
      <c r="W3835" s="33"/>
      <c r="X3835" s="33"/>
      <c r="AH3835" s="38">
        <v>100</v>
      </c>
      <c r="AI3835" s="38">
        <v>130</v>
      </c>
      <c r="AJ3835" s="38">
        <v>14920</v>
      </c>
      <c r="AK3835" s="38">
        <v>42</v>
      </c>
      <c r="AL3835" s="38">
        <v>4201458</v>
      </c>
      <c r="AM3835" s="61" t="s">
        <v>1816</v>
      </c>
      <c r="AN3835" s="61" t="s">
        <v>1687</v>
      </c>
      <c r="AO3835" s="61" t="s">
        <v>1588</v>
      </c>
      <c r="AP3835" s="61" t="s">
        <v>5037</v>
      </c>
      <c r="AQ3835" s="61" t="s">
        <v>1739</v>
      </c>
      <c r="AR3835" s="28">
        <v>2.2999999999999998</v>
      </c>
      <c r="AS3835" s="28">
        <v>0</v>
      </c>
      <c r="AT3835" s="28">
        <v>0</v>
      </c>
      <c r="AU3835" s="62"/>
      <c r="DV3835" s="31" t="s">
        <v>2699</v>
      </c>
      <c r="DW3835" s="31" t="s">
        <v>2705</v>
      </c>
      <c r="DX3835" s="63"/>
      <c r="DY3835" s="63"/>
      <c r="DZ3835" s="63"/>
      <c r="EA3835" s="167"/>
      <c r="EB3835" s="60"/>
      <c r="EC3835" s="60"/>
      <c r="ED3835" s="60"/>
      <c r="EE3835" s="60"/>
      <c r="EF3835" s="60"/>
      <c r="EG3835" s="60"/>
      <c r="EH3835" s="60"/>
      <c r="EI3835" s="60"/>
      <c r="EJ3835" s="60"/>
      <c r="EK3835" s="60"/>
      <c r="EL3835" s="60"/>
      <c r="EM3835" s="60"/>
      <c r="EN3835" s="60"/>
      <c r="EO3835" s="60"/>
      <c r="EP3835" s="60"/>
      <c r="EQ3835" s="60"/>
      <c r="ER3835" s="60"/>
      <c r="ES3835" s="60"/>
      <c r="ET3835" s="60"/>
      <c r="EU3835" s="60"/>
      <c r="EV3835" s="60"/>
      <c r="EW3835" s="60"/>
      <c r="EX3835" s="60"/>
      <c r="EY3835" s="60"/>
      <c r="EZ3835" s="60"/>
      <c r="FA3835" s="60"/>
      <c r="FB3835" s="60"/>
    </row>
    <row r="3836" spans="22:158" x14ac:dyDescent="0.25">
      <c r="W3836" s="33"/>
      <c r="X3836" s="33"/>
      <c r="AH3836" s="38">
        <v>100</v>
      </c>
      <c r="AI3836" s="38">
        <v>130</v>
      </c>
      <c r="AJ3836" s="38">
        <v>15300</v>
      </c>
      <c r="AK3836" s="38">
        <v>42</v>
      </c>
      <c r="AL3836" s="38">
        <v>4201458</v>
      </c>
      <c r="AM3836" s="61" t="s">
        <v>1816</v>
      </c>
      <c r="AN3836" s="61" t="s">
        <v>1687</v>
      </c>
      <c r="AO3836" s="61" t="s">
        <v>1597</v>
      </c>
      <c r="AP3836" s="61" t="s">
        <v>5037</v>
      </c>
      <c r="AQ3836" s="61" t="s">
        <v>1739</v>
      </c>
      <c r="AR3836" s="28">
        <v>54.7</v>
      </c>
      <c r="AS3836" s="28">
        <v>0</v>
      </c>
      <c r="AT3836" s="28">
        <v>0</v>
      </c>
      <c r="AU3836" s="62"/>
      <c r="DV3836" s="31" t="s">
        <v>2699</v>
      </c>
      <c r="DW3836" s="31" t="s">
        <v>2705</v>
      </c>
      <c r="DX3836" s="63"/>
      <c r="DY3836" s="63"/>
      <c r="DZ3836" s="63"/>
      <c r="EA3836" s="167"/>
      <c r="EB3836" s="60"/>
      <c r="EC3836" s="60"/>
      <c r="ED3836" s="60"/>
      <c r="EE3836" s="60"/>
      <c r="EF3836" s="60"/>
      <c r="EG3836" s="60"/>
      <c r="EH3836" s="60"/>
      <c r="EI3836" s="60"/>
      <c r="EJ3836" s="60"/>
      <c r="EK3836" s="60"/>
      <c r="EL3836" s="60"/>
      <c r="EM3836" s="60"/>
      <c r="EN3836" s="60"/>
      <c r="EO3836" s="60"/>
      <c r="EP3836" s="60"/>
      <c r="EQ3836" s="60"/>
      <c r="ER3836" s="60"/>
      <c r="ES3836" s="60"/>
      <c r="ET3836" s="60"/>
      <c r="EU3836" s="60"/>
      <c r="EV3836" s="60"/>
      <c r="EW3836" s="60"/>
      <c r="EX3836" s="60"/>
      <c r="EY3836" s="60"/>
      <c r="EZ3836" s="60"/>
      <c r="FA3836" s="60"/>
      <c r="FB3836" s="60"/>
    </row>
    <row r="3837" spans="22:158" x14ac:dyDescent="0.25">
      <c r="W3837" s="33"/>
      <c r="X3837" s="33"/>
      <c r="AH3837" s="38">
        <v>100</v>
      </c>
      <c r="AI3837" s="38">
        <v>130</v>
      </c>
      <c r="AJ3837" s="38">
        <v>16000</v>
      </c>
      <c r="AK3837" s="38">
        <v>42</v>
      </c>
      <c r="AL3837" s="38">
        <v>4201458</v>
      </c>
      <c r="AM3837" s="61" t="s">
        <v>1816</v>
      </c>
      <c r="AN3837" s="61" t="s">
        <v>1687</v>
      </c>
      <c r="AO3837" s="61" t="s">
        <v>1611</v>
      </c>
      <c r="AP3837" s="61" t="s">
        <v>5037</v>
      </c>
      <c r="AQ3837" s="61" t="s">
        <v>1739</v>
      </c>
      <c r="AR3837" s="28">
        <v>0</v>
      </c>
      <c r="AS3837" s="28">
        <v>0</v>
      </c>
      <c r="AT3837" s="28">
        <v>6</v>
      </c>
      <c r="AU3837" s="62"/>
      <c r="DV3837" s="31" t="s">
        <v>2699</v>
      </c>
      <c r="DW3837" s="31" t="s">
        <v>2705</v>
      </c>
      <c r="DX3837" s="63"/>
      <c r="DY3837" s="63"/>
      <c r="DZ3837" s="63"/>
      <c r="EA3837" s="167"/>
      <c r="EB3837" s="60"/>
      <c r="EC3837" s="60"/>
      <c r="ED3837" s="60"/>
      <c r="EE3837" s="60"/>
      <c r="EF3837" s="60"/>
      <c r="EG3837" s="60"/>
      <c r="EH3837" s="60"/>
      <c r="EI3837" s="60"/>
      <c r="EJ3837" s="60"/>
      <c r="EK3837" s="60"/>
      <c r="EL3837" s="60"/>
      <c r="EM3837" s="60"/>
      <c r="EN3837" s="60"/>
      <c r="EO3837" s="60"/>
      <c r="EP3837" s="60"/>
      <c r="EQ3837" s="60"/>
      <c r="ER3837" s="60"/>
      <c r="ES3837" s="60"/>
      <c r="ET3837" s="60"/>
      <c r="EU3837" s="60"/>
      <c r="EV3837" s="60"/>
      <c r="EW3837" s="60"/>
      <c r="EX3837" s="60"/>
      <c r="EY3837" s="60"/>
      <c r="EZ3837" s="60"/>
      <c r="FA3837" s="60"/>
      <c r="FB3837" s="60"/>
    </row>
    <row r="3838" spans="22:158" x14ac:dyDescent="0.25">
      <c r="W3838" s="33"/>
      <c r="X3838" s="33"/>
      <c r="AH3838" s="38">
        <v>100</v>
      </c>
      <c r="AI3838" s="38">
        <v>130</v>
      </c>
      <c r="AJ3838" s="38">
        <v>16300</v>
      </c>
      <c r="AK3838" s="38">
        <v>42</v>
      </c>
      <c r="AL3838" s="38">
        <v>4201458</v>
      </c>
      <c r="AM3838" s="61" t="s">
        <v>1816</v>
      </c>
      <c r="AN3838" s="61" t="s">
        <v>1687</v>
      </c>
      <c r="AO3838" s="61" t="s">
        <v>1617</v>
      </c>
      <c r="AP3838" s="61" t="s">
        <v>5037</v>
      </c>
      <c r="AQ3838" s="61" t="s">
        <v>1739</v>
      </c>
      <c r="AR3838" s="28">
        <v>0</v>
      </c>
      <c r="AS3838" s="28">
        <v>0</v>
      </c>
      <c r="AT3838" s="28">
        <v>163</v>
      </c>
      <c r="AU3838" s="62"/>
      <c r="DV3838" s="31" t="s">
        <v>2699</v>
      </c>
      <c r="DW3838" s="31" t="s">
        <v>2705</v>
      </c>
      <c r="DX3838" s="63"/>
      <c r="DY3838" s="63"/>
      <c r="DZ3838" s="63"/>
      <c r="EA3838" s="167"/>
      <c r="EB3838" s="60"/>
      <c r="EC3838" s="60"/>
      <c r="ED3838" s="60"/>
      <c r="EE3838" s="60"/>
      <c r="EF3838" s="60"/>
      <c r="EG3838" s="60"/>
      <c r="EH3838" s="60"/>
      <c r="EI3838" s="60"/>
      <c r="EJ3838" s="60"/>
      <c r="EK3838" s="60"/>
      <c r="EL3838" s="60"/>
      <c r="EM3838" s="60"/>
      <c r="EN3838" s="60"/>
      <c r="EO3838" s="60"/>
      <c r="EP3838" s="60"/>
      <c r="EQ3838" s="60"/>
      <c r="ER3838" s="60"/>
      <c r="ES3838" s="60"/>
      <c r="ET3838" s="60"/>
      <c r="EU3838" s="60"/>
      <c r="EV3838" s="60"/>
      <c r="EW3838" s="60"/>
      <c r="EX3838" s="60"/>
      <c r="EY3838" s="60"/>
      <c r="EZ3838" s="60"/>
      <c r="FA3838" s="60"/>
      <c r="FB3838" s="60"/>
    </row>
    <row r="3839" spans="22:158" x14ac:dyDescent="0.25">
      <c r="W3839" s="33"/>
      <c r="X3839" s="33"/>
      <c r="AH3839" s="38">
        <v>100</v>
      </c>
      <c r="AI3839" s="38">
        <v>130</v>
      </c>
      <c r="AJ3839" s="38">
        <v>17310</v>
      </c>
      <c r="AK3839" s="38">
        <v>42</v>
      </c>
      <c r="AL3839" s="38">
        <v>4201458</v>
      </c>
      <c r="AM3839" s="61" t="s">
        <v>1816</v>
      </c>
      <c r="AN3839" s="61" t="s">
        <v>1687</v>
      </c>
      <c r="AO3839" s="61" t="s">
        <v>1640</v>
      </c>
      <c r="AP3839" s="61" t="s">
        <v>5037</v>
      </c>
      <c r="AQ3839" s="61" t="s">
        <v>1739</v>
      </c>
      <c r="AR3839" s="28">
        <v>161.1</v>
      </c>
      <c r="AS3839" s="28">
        <v>0</v>
      </c>
      <c r="AT3839" s="28">
        <v>0</v>
      </c>
      <c r="AU3839" s="62"/>
      <c r="DV3839" s="31" t="s">
        <v>2699</v>
      </c>
      <c r="DW3839" s="31" t="s">
        <v>2705</v>
      </c>
      <c r="DX3839" s="63"/>
      <c r="DY3839" s="63"/>
      <c r="DZ3839" s="63"/>
      <c r="EA3839" s="167"/>
      <c r="EB3839" s="60"/>
      <c r="EC3839" s="60"/>
      <c r="ED3839" s="60"/>
      <c r="EE3839" s="60"/>
      <c r="EF3839" s="60"/>
      <c r="EG3839" s="60"/>
      <c r="EH3839" s="60"/>
      <c r="EI3839" s="60"/>
      <c r="EJ3839" s="60"/>
      <c r="EK3839" s="60"/>
      <c r="EL3839" s="60"/>
      <c r="EM3839" s="60"/>
      <c r="EN3839" s="60"/>
      <c r="EO3839" s="60"/>
      <c r="EP3839" s="60"/>
      <c r="EQ3839" s="60"/>
      <c r="ER3839" s="60"/>
      <c r="ES3839" s="60"/>
      <c r="ET3839" s="60"/>
      <c r="EU3839" s="60"/>
      <c r="EV3839" s="60"/>
      <c r="EW3839" s="60"/>
      <c r="EX3839" s="60"/>
      <c r="EY3839" s="60"/>
      <c r="EZ3839" s="60"/>
      <c r="FA3839" s="60"/>
      <c r="FB3839" s="60"/>
    </row>
    <row r="3840" spans="22:158" x14ac:dyDescent="0.25">
      <c r="V3840" s="1"/>
      <c r="W3840" s="33"/>
      <c r="X3840" s="33"/>
      <c r="AH3840" s="38">
        <v>100</v>
      </c>
      <c r="AI3840" s="38">
        <v>130</v>
      </c>
      <c r="AJ3840" s="38">
        <v>17400</v>
      </c>
      <c r="AK3840" s="38">
        <v>42</v>
      </c>
      <c r="AL3840" s="38">
        <v>4201458</v>
      </c>
      <c r="AM3840" s="61" t="s">
        <v>1816</v>
      </c>
      <c r="AN3840" s="61" t="s">
        <v>1687</v>
      </c>
      <c r="AO3840" s="61" t="s">
        <v>1642</v>
      </c>
      <c r="AP3840" s="61" t="s">
        <v>5037</v>
      </c>
      <c r="AQ3840" s="61" t="s">
        <v>1739</v>
      </c>
      <c r="AR3840" s="28">
        <v>31</v>
      </c>
      <c r="AS3840" s="28">
        <v>0</v>
      </c>
      <c r="AT3840" s="28">
        <v>0</v>
      </c>
      <c r="AU3840" s="62"/>
      <c r="DV3840" s="31" t="s">
        <v>2699</v>
      </c>
      <c r="DW3840" s="31" t="s">
        <v>2705</v>
      </c>
      <c r="DX3840" s="63"/>
      <c r="DY3840" s="63"/>
      <c r="DZ3840" s="63"/>
      <c r="EA3840" s="167"/>
      <c r="EB3840" s="60"/>
      <c r="EC3840" s="60"/>
      <c r="ED3840" s="60"/>
      <c r="EE3840" s="60"/>
      <c r="EF3840" s="60"/>
      <c r="EG3840" s="60"/>
      <c r="EH3840" s="60"/>
      <c r="EI3840" s="60"/>
      <c r="EJ3840" s="60"/>
      <c r="EK3840" s="60"/>
      <c r="EL3840" s="60"/>
      <c r="EM3840" s="60"/>
      <c r="EN3840" s="60"/>
      <c r="EO3840" s="60"/>
      <c r="EP3840" s="60"/>
      <c r="EQ3840" s="60"/>
      <c r="ER3840" s="60"/>
      <c r="ES3840" s="60"/>
      <c r="ET3840" s="60"/>
      <c r="EU3840" s="60"/>
      <c r="EV3840" s="60"/>
      <c r="EW3840" s="60"/>
      <c r="EX3840" s="60"/>
      <c r="EY3840" s="60"/>
      <c r="EZ3840" s="60"/>
      <c r="FA3840" s="60"/>
      <c r="FB3840" s="60"/>
    </row>
    <row r="3841" spans="22:158" x14ac:dyDescent="0.25">
      <c r="W3841" s="33"/>
      <c r="X3841" s="33"/>
      <c r="AH3841" s="38">
        <v>100</v>
      </c>
      <c r="AI3841" s="38">
        <v>135</v>
      </c>
      <c r="AJ3841" s="38">
        <v>11150</v>
      </c>
      <c r="AK3841" s="38">
        <v>42</v>
      </c>
      <c r="AL3841" s="38">
        <v>4201458</v>
      </c>
      <c r="AM3841" s="61" t="s">
        <v>1816</v>
      </c>
      <c r="AN3841" s="61" t="s">
        <v>1693</v>
      </c>
      <c r="AO3841" s="61" t="s">
        <v>5066</v>
      </c>
      <c r="AP3841" s="61" t="s">
        <v>5037</v>
      </c>
      <c r="AQ3841" s="61" t="s">
        <v>1739</v>
      </c>
      <c r="AR3841" s="28">
        <v>49175.4</v>
      </c>
      <c r="AS3841" s="28">
        <v>2438067</v>
      </c>
      <c r="AT3841" s="28">
        <v>118012</v>
      </c>
      <c r="AU3841" s="62"/>
      <c r="DV3841" s="31" t="s">
        <v>2699</v>
      </c>
      <c r="DW3841" s="31" t="s">
        <v>2706</v>
      </c>
      <c r="DX3841" s="63"/>
      <c r="DY3841" s="63"/>
      <c r="DZ3841" s="63"/>
      <c r="EA3841" s="167"/>
      <c r="EB3841" s="60"/>
      <c r="EC3841" s="60"/>
      <c r="ED3841" s="60"/>
      <c r="EE3841" s="60"/>
      <c r="EF3841" s="60"/>
      <c r="EG3841" s="60"/>
      <c r="EH3841" s="60"/>
      <c r="EI3841" s="60"/>
      <c r="EJ3841" s="60"/>
      <c r="EK3841" s="60"/>
      <c r="EL3841" s="60"/>
      <c r="EM3841" s="60"/>
      <c r="EN3841" s="60"/>
      <c r="EO3841" s="60"/>
      <c r="EP3841" s="60"/>
      <c r="EQ3841" s="60"/>
      <c r="ER3841" s="60"/>
      <c r="ES3841" s="60"/>
      <c r="ET3841" s="60"/>
      <c r="EU3841" s="60"/>
      <c r="EV3841" s="60"/>
      <c r="EW3841" s="60"/>
      <c r="EX3841" s="60"/>
      <c r="EY3841" s="60"/>
      <c r="EZ3841" s="60"/>
      <c r="FA3841" s="60"/>
      <c r="FB3841" s="60"/>
    </row>
    <row r="3842" spans="22:158" x14ac:dyDescent="0.25">
      <c r="V3842" s="1"/>
      <c r="W3842" s="33"/>
      <c r="X3842" s="33"/>
      <c r="AH3842" s="38">
        <v>100</v>
      </c>
      <c r="AI3842" s="38">
        <v>135</v>
      </c>
      <c r="AJ3842" s="38">
        <v>12600</v>
      </c>
      <c r="AK3842" s="38">
        <v>42</v>
      </c>
      <c r="AL3842" s="38">
        <v>4201458</v>
      </c>
      <c r="AM3842" s="61" t="s">
        <v>1816</v>
      </c>
      <c r="AN3842" s="61" t="s">
        <v>1693</v>
      </c>
      <c r="AO3842" s="61" t="s">
        <v>5095</v>
      </c>
      <c r="AP3842" s="61" t="s">
        <v>5037</v>
      </c>
      <c r="AQ3842" s="61" t="s">
        <v>1739</v>
      </c>
      <c r="AR3842" s="28">
        <v>0</v>
      </c>
      <c r="AS3842" s="28">
        <v>0</v>
      </c>
      <c r="AT3842" s="28">
        <v>8</v>
      </c>
      <c r="AU3842" s="62"/>
      <c r="DV3842" s="31" t="s">
        <v>2699</v>
      </c>
      <c r="DW3842" s="31" t="s">
        <v>2706</v>
      </c>
      <c r="DX3842" s="63"/>
      <c r="DY3842" s="63"/>
      <c r="DZ3842" s="63"/>
      <c r="EA3842" s="167"/>
      <c r="EB3842" s="60"/>
      <c r="EC3842" s="60"/>
      <c r="ED3842" s="60"/>
      <c r="EE3842" s="60"/>
      <c r="EF3842" s="60"/>
      <c r="EG3842" s="60"/>
      <c r="EH3842" s="60"/>
      <c r="EI3842" s="60"/>
      <c r="EJ3842" s="60"/>
      <c r="EK3842" s="60"/>
      <c r="EL3842" s="60"/>
      <c r="EM3842" s="60"/>
      <c r="EN3842" s="60"/>
      <c r="EO3842" s="60"/>
      <c r="EP3842" s="60"/>
      <c r="EQ3842" s="60"/>
      <c r="ER3842" s="60"/>
      <c r="ES3842" s="60"/>
      <c r="ET3842" s="60"/>
      <c r="EU3842" s="60"/>
      <c r="EV3842" s="60"/>
      <c r="EW3842" s="60"/>
      <c r="EX3842" s="60"/>
      <c r="EY3842" s="60"/>
      <c r="EZ3842" s="60"/>
      <c r="FA3842" s="60"/>
      <c r="FB3842" s="60"/>
    </row>
    <row r="3843" spans="22:158" x14ac:dyDescent="0.25">
      <c r="W3843" s="33"/>
      <c r="X3843" s="33"/>
      <c r="AH3843" s="38">
        <v>100</v>
      </c>
      <c r="AI3843" s="38">
        <v>135</v>
      </c>
      <c r="AJ3843" s="38">
        <v>15850</v>
      </c>
      <c r="AK3843" s="38">
        <v>42</v>
      </c>
      <c r="AL3843" s="38">
        <v>4201458</v>
      </c>
      <c r="AM3843" s="61" t="s">
        <v>1816</v>
      </c>
      <c r="AN3843" s="61" t="s">
        <v>1693</v>
      </c>
      <c r="AO3843" s="61" t="s">
        <v>1608</v>
      </c>
      <c r="AP3843" s="61" t="s">
        <v>5037</v>
      </c>
      <c r="AQ3843" s="61" t="s">
        <v>1739</v>
      </c>
      <c r="AR3843" s="28">
        <v>4450.8</v>
      </c>
      <c r="AS3843" s="28">
        <v>2448</v>
      </c>
      <c r="AT3843" s="28">
        <v>1589</v>
      </c>
      <c r="AU3843" s="62"/>
      <c r="DV3843" s="31" t="s">
        <v>2699</v>
      </c>
      <c r="DW3843" s="31" t="s">
        <v>2706</v>
      </c>
      <c r="DX3843" s="63"/>
      <c r="DY3843" s="63"/>
      <c r="DZ3843" s="63"/>
      <c r="EA3843" s="167"/>
      <c r="EB3843" s="60"/>
      <c r="EC3843" s="60"/>
      <c r="ED3843" s="60"/>
      <c r="EE3843" s="60"/>
      <c r="EF3843" s="60"/>
      <c r="EG3843" s="60"/>
      <c r="EH3843" s="60"/>
      <c r="EI3843" s="60"/>
      <c r="EJ3843" s="60"/>
      <c r="EK3843" s="60"/>
      <c r="EL3843" s="60"/>
      <c r="EM3843" s="60"/>
      <c r="EN3843" s="60"/>
      <c r="EO3843" s="60"/>
      <c r="EP3843" s="60"/>
      <c r="EQ3843" s="60"/>
      <c r="ER3843" s="60"/>
      <c r="ES3843" s="60"/>
      <c r="ET3843" s="60"/>
      <c r="EU3843" s="60"/>
      <c r="EV3843" s="60"/>
      <c r="EW3843" s="60"/>
      <c r="EX3843" s="60"/>
      <c r="EY3843" s="60"/>
      <c r="EZ3843" s="60"/>
      <c r="FA3843" s="60"/>
      <c r="FB3843" s="60"/>
    </row>
    <row r="3844" spans="22:158" x14ac:dyDescent="0.25">
      <c r="W3844" s="33"/>
      <c r="X3844" s="33"/>
      <c r="AH3844" s="38">
        <v>100</v>
      </c>
      <c r="AI3844" s="38">
        <v>140</v>
      </c>
      <c r="AJ3844" s="38">
        <v>12350</v>
      </c>
      <c r="AK3844" s="38">
        <v>42</v>
      </c>
      <c r="AL3844" s="38">
        <v>4201458</v>
      </c>
      <c r="AM3844" s="61" t="s">
        <v>1816</v>
      </c>
      <c r="AN3844" s="61" t="s">
        <v>1690</v>
      </c>
      <c r="AO3844" s="61" t="s">
        <v>5091</v>
      </c>
      <c r="AP3844" s="61" t="s">
        <v>5037</v>
      </c>
      <c r="AQ3844" s="61" t="s">
        <v>1739</v>
      </c>
      <c r="AR3844" s="28">
        <v>0</v>
      </c>
      <c r="AS3844" s="28">
        <v>0</v>
      </c>
      <c r="AT3844" s="28">
        <v>108</v>
      </c>
      <c r="AU3844" s="62"/>
      <c r="DV3844" s="31" t="s">
        <v>2699</v>
      </c>
      <c r="DW3844" s="31" t="s">
        <v>2707</v>
      </c>
      <c r="DX3844" s="63"/>
      <c r="DY3844" s="63"/>
      <c r="DZ3844" s="63"/>
      <c r="EA3844" s="167"/>
      <c r="EB3844" s="60"/>
      <c r="EC3844" s="60"/>
      <c r="ED3844" s="60"/>
      <c r="EE3844" s="60"/>
      <c r="EF3844" s="60"/>
      <c r="EG3844" s="60"/>
      <c r="EH3844" s="60"/>
      <c r="EI3844" s="60"/>
      <c r="EJ3844" s="60"/>
      <c r="EK3844" s="60"/>
      <c r="EL3844" s="60"/>
      <c r="EM3844" s="60"/>
      <c r="EN3844" s="60"/>
      <c r="EO3844" s="60"/>
      <c r="EP3844" s="60"/>
      <c r="EQ3844" s="60"/>
      <c r="ER3844" s="60"/>
      <c r="ES3844" s="60"/>
      <c r="ET3844" s="60"/>
      <c r="EU3844" s="60"/>
      <c r="EV3844" s="60"/>
      <c r="EW3844" s="60"/>
      <c r="EX3844" s="60"/>
      <c r="EY3844" s="60"/>
      <c r="EZ3844" s="60"/>
      <c r="FA3844" s="60"/>
      <c r="FB3844" s="60"/>
    </row>
    <row r="3845" spans="22:158" x14ac:dyDescent="0.25">
      <c r="W3845" s="33"/>
      <c r="X3845" s="33"/>
      <c r="AH3845" s="38">
        <v>100</v>
      </c>
      <c r="AI3845" s="38">
        <v>140</v>
      </c>
      <c r="AJ3845" s="38">
        <v>14600</v>
      </c>
      <c r="AK3845" s="38">
        <v>42</v>
      </c>
      <c r="AL3845" s="38">
        <v>4201458</v>
      </c>
      <c r="AM3845" s="61" t="s">
        <v>1816</v>
      </c>
      <c r="AN3845" s="61" t="s">
        <v>1690</v>
      </c>
      <c r="AO3845" s="61" t="s">
        <v>1580</v>
      </c>
      <c r="AP3845" s="61" t="s">
        <v>5037</v>
      </c>
      <c r="AQ3845" s="61" t="s">
        <v>1739</v>
      </c>
      <c r="AR3845" s="28">
        <v>0</v>
      </c>
      <c r="AS3845" s="28">
        <v>334</v>
      </c>
      <c r="AT3845" s="28">
        <v>0</v>
      </c>
      <c r="AU3845" s="62"/>
      <c r="DV3845" s="31" t="s">
        <v>2699</v>
      </c>
      <c r="DW3845" s="31" t="s">
        <v>2707</v>
      </c>
      <c r="DX3845" s="63"/>
      <c r="DY3845" s="63"/>
      <c r="DZ3845" s="63"/>
      <c r="EA3845" s="167"/>
      <c r="EB3845" s="60"/>
      <c r="EC3845" s="60"/>
      <c r="ED3845" s="60"/>
      <c r="EE3845" s="60"/>
      <c r="EF3845" s="60"/>
      <c r="EG3845" s="60"/>
      <c r="EH3845" s="60"/>
      <c r="EI3845" s="60"/>
      <c r="EJ3845" s="60"/>
      <c r="EK3845" s="60"/>
      <c r="EL3845" s="60"/>
      <c r="EM3845" s="60"/>
      <c r="EN3845" s="60"/>
      <c r="EO3845" s="60"/>
      <c r="EP3845" s="60"/>
      <c r="EQ3845" s="60"/>
      <c r="ER3845" s="60"/>
      <c r="ES3845" s="60"/>
      <c r="ET3845" s="60"/>
      <c r="EU3845" s="60"/>
      <c r="EV3845" s="60"/>
      <c r="EW3845" s="60"/>
      <c r="EX3845" s="60"/>
      <c r="EY3845" s="60"/>
      <c r="EZ3845" s="60"/>
      <c r="FA3845" s="60"/>
      <c r="FB3845" s="60"/>
    </row>
    <row r="3846" spans="22:158" x14ac:dyDescent="0.25">
      <c r="W3846" s="33"/>
      <c r="X3846" s="33"/>
      <c r="AH3846" s="38">
        <v>100</v>
      </c>
      <c r="AI3846" s="38">
        <v>140</v>
      </c>
      <c r="AJ3846" s="38">
        <v>15270</v>
      </c>
      <c r="AK3846" s="38">
        <v>42</v>
      </c>
      <c r="AL3846" s="38">
        <v>4201458</v>
      </c>
      <c r="AM3846" s="61" t="s">
        <v>1816</v>
      </c>
      <c r="AN3846" s="61" t="s">
        <v>1690</v>
      </c>
      <c r="AO3846" s="61" t="s">
        <v>1596</v>
      </c>
      <c r="AP3846" s="61" t="s">
        <v>5037</v>
      </c>
      <c r="AQ3846" s="61" t="s">
        <v>1739</v>
      </c>
      <c r="AR3846" s="28">
        <v>2.2999999999999998</v>
      </c>
      <c r="AS3846" s="28">
        <v>0</v>
      </c>
      <c r="AT3846" s="28">
        <v>0</v>
      </c>
      <c r="AU3846" s="62"/>
      <c r="DV3846" s="31" t="s">
        <v>2699</v>
      </c>
      <c r="DW3846" s="31" t="s">
        <v>2707</v>
      </c>
      <c r="DX3846" s="63"/>
      <c r="DY3846" s="63"/>
      <c r="DZ3846" s="63"/>
      <c r="EA3846" s="167"/>
      <c r="EB3846" s="60"/>
      <c r="EC3846" s="60"/>
      <c r="ED3846" s="60"/>
      <c r="EE3846" s="60"/>
      <c r="EF3846" s="60"/>
      <c r="EG3846" s="60"/>
      <c r="EH3846" s="60"/>
      <c r="EI3846" s="60"/>
      <c r="EJ3846" s="60"/>
      <c r="EK3846" s="60"/>
      <c r="EL3846" s="60"/>
      <c r="EM3846" s="60"/>
      <c r="EN3846" s="60"/>
      <c r="EO3846" s="60"/>
      <c r="EP3846" s="60"/>
      <c r="EQ3846" s="60"/>
      <c r="ER3846" s="60"/>
      <c r="ES3846" s="60"/>
      <c r="ET3846" s="60"/>
      <c r="EU3846" s="60"/>
      <c r="EV3846" s="60"/>
      <c r="EW3846" s="60"/>
      <c r="EX3846" s="60"/>
      <c r="EY3846" s="60"/>
      <c r="EZ3846" s="60"/>
      <c r="FA3846" s="60"/>
      <c r="FB3846" s="60"/>
    </row>
    <row r="3847" spans="22:158" x14ac:dyDescent="0.25">
      <c r="W3847" s="33"/>
      <c r="X3847" s="33"/>
      <c r="AH3847" s="38">
        <v>100</v>
      </c>
      <c r="AI3847" s="38">
        <v>145</v>
      </c>
      <c r="AJ3847" s="38">
        <v>10550</v>
      </c>
      <c r="AK3847" s="38">
        <v>42</v>
      </c>
      <c r="AL3847" s="38">
        <v>4201458</v>
      </c>
      <c r="AM3847" s="61" t="s">
        <v>1816</v>
      </c>
      <c r="AN3847" s="61" t="s">
        <v>1691</v>
      </c>
      <c r="AO3847" s="61" t="s">
        <v>5054</v>
      </c>
      <c r="AP3847" s="61" t="s">
        <v>5037</v>
      </c>
      <c r="AQ3847" s="61" t="s">
        <v>1739</v>
      </c>
      <c r="AR3847" s="28">
        <v>0</v>
      </c>
      <c r="AS3847" s="28">
        <v>259</v>
      </c>
      <c r="AT3847" s="28">
        <v>0</v>
      </c>
      <c r="AU3847" s="62"/>
      <c r="DV3847" s="31" t="s">
        <v>2699</v>
      </c>
      <c r="DW3847" s="31" t="s">
        <v>2708</v>
      </c>
      <c r="DX3847" s="63"/>
      <c r="DY3847" s="63"/>
      <c r="DZ3847" s="63"/>
      <c r="EA3847" s="167"/>
      <c r="EB3847" s="60"/>
      <c r="EC3847" s="60"/>
      <c r="ED3847" s="60"/>
      <c r="EE3847" s="60"/>
      <c r="EF3847" s="60"/>
      <c r="EG3847" s="60"/>
      <c r="EH3847" s="60"/>
      <c r="EI3847" s="60"/>
      <c r="EJ3847" s="60"/>
      <c r="EK3847" s="60"/>
      <c r="EL3847" s="60"/>
      <c r="EM3847" s="60"/>
      <c r="EN3847" s="60"/>
      <c r="EO3847" s="60"/>
      <c r="EP3847" s="60"/>
      <c r="EQ3847" s="60"/>
      <c r="ER3847" s="60"/>
      <c r="ES3847" s="60"/>
      <c r="ET3847" s="60"/>
      <c r="EU3847" s="60"/>
      <c r="EV3847" s="60"/>
      <c r="EW3847" s="60"/>
      <c r="EX3847" s="60"/>
      <c r="EY3847" s="60"/>
      <c r="EZ3847" s="60"/>
      <c r="FA3847" s="60"/>
      <c r="FB3847" s="60"/>
    </row>
    <row r="3848" spans="22:158" x14ac:dyDescent="0.25">
      <c r="V3848" s="1"/>
      <c r="W3848" s="33"/>
      <c r="X3848" s="33"/>
      <c r="AH3848" s="38">
        <v>100</v>
      </c>
      <c r="AI3848" s="38">
        <v>145</v>
      </c>
      <c r="AJ3848" s="38">
        <v>12750</v>
      </c>
      <c r="AK3848" s="38">
        <v>42</v>
      </c>
      <c r="AL3848" s="38">
        <v>4201458</v>
      </c>
      <c r="AM3848" s="61" t="s">
        <v>1816</v>
      </c>
      <c r="AN3848" s="61" t="s">
        <v>1691</v>
      </c>
      <c r="AO3848" s="61" t="s">
        <v>5097</v>
      </c>
      <c r="AP3848" s="61" t="s">
        <v>5037</v>
      </c>
      <c r="AQ3848" s="61" t="s">
        <v>1739</v>
      </c>
      <c r="AR3848" s="28">
        <v>517.20000000000005</v>
      </c>
      <c r="AS3848" s="28">
        <v>33</v>
      </c>
      <c r="AT3848" s="28">
        <v>427</v>
      </c>
      <c r="AU3848" s="62"/>
      <c r="DV3848" s="31" t="s">
        <v>2699</v>
      </c>
      <c r="DW3848" s="31" t="s">
        <v>2708</v>
      </c>
      <c r="DX3848" s="63"/>
      <c r="DY3848" s="63"/>
      <c r="DZ3848" s="63"/>
      <c r="EA3848" s="167"/>
      <c r="EB3848" s="60"/>
      <c r="EC3848" s="60"/>
      <c r="ED3848" s="60"/>
      <c r="EE3848" s="60"/>
      <c r="EF3848" s="60"/>
      <c r="EG3848" s="60"/>
      <c r="EH3848" s="60"/>
      <c r="EI3848" s="60"/>
      <c r="EJ3848" s="60"/>
      <c r="EK3848" s="60"/>
      <c r="EL3848" s="60"/>
      <c r="EM3848" s="60"/>
      <c r="EN3848" s="60"/>
      <c r="EO3848" s="60"/>
      <c r="EP3848" s="60"/>
      <c r="EQ3848" s="60"/>
      <c r="ER3848" s="60"/>
      <c r="ES3848" s="60"/>
      <c r="ET3848" s="60"/>
      <c r="EU3848" s="60"/>
      <c r="EV3848" s="60"/>
      <c r="EW3848" s="60"/>
      <c r="EX3848" s="60"/>
      <c r="EY3848" s="60"/>
      <c r="EZ3848" s="60"/>
      <c r="FA3848" s="60"/>
      <c r="FB3848" s="60"/>
    </row>
    <row r="3849" spans="22:158" x14ac:dyDescent="0.25">
      <c r="W3849" s="33"/>
      <c r="X3849" s="33"/>
      <c r="AH3849" s="38">
        <v>100</v>
      </c>
      <c r="AI3849" s="38">
        <v>145</v>
      </c>
      <c r="AJ3849" s="38">
        <v>18750</v>
      </c>
      <c r="AK3849" s="38">
        <v>42</v>
      </c>
      <c r="AL3849" s="38">
        <v>4201458</v>
      </c>
      <c r="AM3849" s="61" t="s">
        <v>1816</v>
      </c>
      <c r="AN3849" s="61" t="s">
        <v>1691</v>
      </c>
      <c r="AO3849" s="61" t="s">
        <v>1672</v>
      </c>
      <c r="AP3849" s="61" t="s">
        <v>5037</v>
      </c>
      <c r="AQ3849" s="61" t="s">
        <v>1739</v>
      </c>
      <c r="AR3849" s="28">
        <v>24.9</v>
      </c>
      <c r="AS3849" s="28">
        <v>0</v>
      </c>
      <c r="AT3849" s="28">
        <v>0</v>
      </c>
      <c r="AU3849" s="62"/>
      <c r="DV3849" s="31" t="s">
        <v>2699</v>
      </c>
      <c r="DW3849" s="31" t="s">
        <v>2708</v>
      </c>
      <c r="DX3849" s="63"/>
      <c r="DY3849" s="63"/>
      <c r="DZ3849" s="63"/>
      <c r="EA3849" s="167"/>
      <c r="EB3849" s="60"/>
      <c r="EC3849" s="60"/>
      <c r="ED3849" s="60"/>
      <c r="EE3849" s="60"/>
      <c r="EF3849" s="60"/>
      <c r="EG3849" s="60"/>
      <c r="EH3849" s="60"/>
      <c r="EI3849" s="60"/>
      <c r="EJ3849" s="60"/>
      <c r="EK3849" s="60"/>
      <c r="EL3849" s="60"/>
      <c r="EM3849" s="60"/>
      <c r="EN3849" s="60"/>
      <c r="EO3849" s="60"/>
      <c r="EP3849" s="60"/>
      <c r="EQ3849" s="60"/>
      <c r="ER3849" s="60"/>
      <c r="ES3849" s="60"/>
      <c r="ET3849" s="60"/>
      <c r="EU3849" s="60"/>
      <c r="EV3849" s="60"/>
      <c r="EW3849" s="60"/>
      <c r="EX3849" s="60"/>
      <c r="EY3849" s="60"/>
      <c r="EZ3849" s="60"/>
      <c r="FA3849" s="60"/>
      <c r="FB3849" s="60"/>
    </row>
    <row r="3850" spans="22:158" x14ac:dyDescent="0.25">
      <c r="V3850" s="1"/>
      <c r="W3850" s="33"/>
      <c r="X3850" s="33"/>
      <c r="AH3850" s="38">
        <v>100</v>
      </c>
      <c r="AI3850" s="38">
        <v>150</v>
      </c>
      <c r="AJ3850" s="38">
        <v>11600</v>
      </c>
      <c r="AK3850" s="38">
        <v>42</v>
      </c>
      <c r="AL3850" s="38">
        <v>4201458</v>
      </c>
      <c r="AM3850" s="61" t="s">
        <v>1816</v>
      </c>
      <c r="AN3850" s="61" t="s">
        <v>1695</v>
      </c>
      <c r="AO3850" s="61" t="s">
        <v>5076</v>
      </c>
      <c r="AP3850" s="61" t="s">
        <v>5037</v>
      </c>
      <c r="AQ3850" s="61" t="s">
        <v>1739</v>
      </c>
      <c r="AR3850" s="28">
        <v>327.2</v>
      </c>
      <c r="AS3850" s="28">
        <v>1324544</v>
      </c>
      <c r="AT3850" s="28">
        <v>24795</v>
      </c>
      <c r="AU3850" s="62"/>
      <c r="DV3850" s="31" t="s">
        <v>2699</v>
      </c>
      <c r="DW3850" s="31" t="s">
        <v>2709</v>
      </c>
      <c r="DX3850" s="63"/>
      <c r="DY3850" s="63"/>
      <c r="DZ3850" s="63"/>
      <c r="EA3850" s="167"/>
      <c r="EB3850" s="60"/>
      <c r="EC3850" s="60"/>
      <c r="ED3850" s="60"/>
      <c r="EE3850" s="60"/>
      <c r="EF3850" s="60"/>
      <c r="EG3850" s="60"/>
      <c r="EH3850" s="60"/>
      <c r="EI3850" s="60"/>
      <c r="EJ3850" s="60"/>
      <c r="EK3850" s="60"/>
      <c r="EL3850" s="60"/>
      <c r="EM3850" s="60"/>
      <c r="EN3850" s="60"/>
      <c r="EO3850" s="60"/>
      <c r="EP3850" s="60"/>
      <c r="EQ3850" s="60"/>
      <c r="ER3850" s="60"/>
      <c r="ES3850" s="60"/>
      <c r="ET3850" s="60"/>
      <c r="EU3850" s="60"/>
      <c r="EV3850" s="60"/>
      <c r="EW3850" s="60"/>
      <c r="EX3850" s="60"/>
      <c r="EY3850" s="60"/>
      <c r="EZ3850" s="60"/>
      <c r="FA3850" s="60"/>
      <c r="FB3850" s="60"/>
    </row>
    <row r="3851" spans="22:158" x14ac:dyDescent="0.25">
      <c r="W3851" s="33"/>
      <c r="X3851" s="33"/>
      <c r="AH3851" s="38">
        <v>100</v>
      </c>
      <c r="AI3851" s="38">
        <v>150</v>
      </c>
      <c r="AJ3851" s="38">
        <v>13450</v>
      </c>
      <c r="AK3851" s="38">
        <v>42</v>
      </c>
      <c r="AL3851" s="38">
        <v>4201458</v>
      </c>
      <c r="AM3851" s="61" t="s">
        <v>1816</v>
      </c>
      <c r="AN3851" s="61" t="s">
        <v>1695</v>
      </c>
      <c r="AO3851" s="61" t="s">
        <v>5112</v>
      </c>
      <c r="AP3851" s="61" t="s">
        <v>5037</v>
      </c>
      <c r="AQ3851" s="61" t="s">
        <v>1739</v>
      </c>
      <c r="AR3851" s="28">
        <v>43750.3</v>
      </c>
      <c r="AS3851" s="28">
        <v>31786</v>
      </c>
      <c r="AT3851" s="28">
        <v>195215</v>
      </c>
      <c r="AU3851" s="62"/>
      <c r="DV3851" s="31" t="s">
        <v>2699</v>
      </c>
      <c r="DW3851" s="31" t="s">
        <v>2709</v>
      </c>
      <c r="DX3851" s="63"/>
      <c r="DY3851" s="63"/>
      <c r="DZ3851" s="63"/>
      <c r="EA3851" s="167"/>
      <c r="EB3851" s="60"/>
      <c r="EC3851" s="60"/>
      <c r="ED3851" s="60"/>
      <c r="EE3851" s="60"/>
      <c r="EF3851" s="60"/>
      <c r="EG3851" s="60"/>
      <c r="EH3851" s="60"/>
      <c r="EI3851" s="60"/>
      <c r="EJ3851" s="60"/>
      <c r="EK3851" s="60"/>
      <c r="EL3851" s="60"/>
      <c r="EM3851" s="60"/>
      <c r="EN3851" s="60"/>
      <c r="EO3851" s="60"/>
      <c r="EP3851" s="60"/>
      <c r="EQ3851" s="60"/>
      <c r="ER3851" s="60"/>
      <c r="ES3851" s="60"/>
      <c r="ET3851" s="60"/>
      <c r="EU3851" s="60"/>
      <c r="EV3851" s="60"/>
      <c r="EW3851" s="60"/>
      <c r="EX3851" s="60"/>
      <c r="EY3851" s="60"/>
      <c r="EZ3851" s="60"/>
      <c r="FA3851" s="60"/>
      <c r="FB3851" s="60"/>
    </row>
    <row r="3852" spans="22:158" x14ac:dyDescent="0.25">
      <c r="W3852" s="33"/>
      <c r="X3852" s="33"/>
      <c r="AH3852" s="38">
        <v>100</v>
      </c>
      <c r="AI3852" s="38">
        <v>150</v>
      </c>
      <c r="AJ3852" s="38">
        <v>14750</v>
      </c>
      <c r="AK3852" s="38">
        <v>42</v>
      </c>
      <c r="AL3852" s="38">
        <v>4201458</v>
      </c>
      <c r="AM3852" s="61" t="s">
        <v>1816</v>
      </c>
      <c r="AN3852" s="61" t="s">
        <v>1695</v>
      </c>
      <c r="AO3852" s="61" t="s">
        <v>1583</v>
      </c>
      <c r="AP3852" s="61" t="s">
        <v>5037</v>
      </c>
      <c r="AQ3852" s="61" t="s">
        <v>1739</v>
      </c>
      <c r="AR3852" s="28">
        <v>800350</v>
      </c>
      <c r="AS3852" s="28">
        <v>372604</v>
      </c>
      <c r="AT3852" s="28">
        <v>330584</v>
      </c>
      <c r="AU3852" s="62"/>
      <c r="DV3852" s="31" t="s">
        <v>2699</v>
      </c>
      <c r="DW3852" s="31" t="s">
        <v>2709</v>
      </c>
      <c r="DX3852" s="63"/>
      <c r="DY3852" s="63"/>
      <c r="DZ3852" s="63"/>
      <c r="EA3852" s="167"/>
      <c r="EB3852" s="60"/>
      <c r="EC3852" s="60"/>
      <c r="ED3852" s="60"/>
      <c r="EE3852" s="60"/>
      <c r="EF3852" s="60"/>
      <c r="EG3852" s="60"/>
      <c r="EH3852" s="60"/>
      <c r="EI3852" s="60"/>
      <c r="EJ3852" s="60"/>
      <c r="EK3852" s="60"/>
      <c r="EL3852" s="60"/>
      <c r="EM3852" s="60"/>
      <c r="EN3852" s="60"/>
      <c r="EO3852" s="60"/>
      <c r="EP3852" s="60"/>
      <c r="EQ3852" s="60"/>
      <c r="ER3852" s="60"/>
      <c r="ES3852" s="60"/>
      <c r="ET3852" s="60"/>
      <c r="EU3852" s="60"/>
      <c r="EV3852" s="60"/>
      <c r="EW3852" s="60"/>
      <c r="EX3852" s="60"/>
      <c r="EY3852" s="60"/>
      <c r="EZ3852" s="60"/>
      <c r="FA3852" s="60"/>
      <c r="FB3852" s="60"/>
    </row>
    <row r="3853" spans="22:158" x14ac:dyDescent="0.25">
      <c r="W3853" s="33"/>
      <c r="X3853" s="33"/>
      <c r="AH3853" s="38">
        <v>100</v>
      </c>
      <c r="AI3853" s="38">
        <v>150</v>
      </c>
      <c r="AJ3853" s="38">
        <v>15800</v>
      </c>
      <c r="AK3853" s="38">
        <v>42</v>
      </c>
      <c r="AL3853" s="38">
        <v>4201458</v>
      </c>
      <c r="AM3853" s="61" t="s">
        <v>1816</v>
      </c>
      <c r="AN3853" s="61" t="s">
        <v>1695</v>
      </c>
      <c r="AO3853" s="61" t="s">
        <v>1607</v>
      </c>
      <c r="AP3853" s="61" t="s">
        <v>5037</v>
      </c>
      <c r="AQ3853" s="61" t="s">
        <v>1739</v>
      </c>
      <c r="AR3853" s="28">
        <v>0</v>
      </c>
      <c r="AS3853" s="28">
        <v>17664</v>
      </c>
      <c r="AT3853" s="28">
        <v>2105</v>
      </c>
      <c r="AU3853" s="62"/>
      <c r="DV3853" s="31" t="s">
        <v>2699</v>
      </c>
      <c r="DW3853" s="31" t="s">
        <v>2709</v>
      </c>
      <c r="DX3853" s="63"/>
      <c r="DY3853" s="63"/>
      <c r="DZ3853" s="63"/>
      <c r="EA3853" s="167"/>
      <c r="EB3853" s="60"/>
      <c r="EC3853" s="60"/>
      <c r="ED3853" s="60"/>
      <c r="EE3853" s="60"/>
      <c r="EF3853" s="60"/>
      <c r="EG3853" s="60"/>
      <c r="EH3853" s="60"/>
      <c r="EI3853" s="60"/>
      <c r="EJ3853" s="60"/>
      <c r="EK3853" s="60"/>
      <c r="EL3853" s="60"/>
      <c r="EM3853" s="60"/>
      <c r="EN3853" s="60"/>
      <c r="EO3853" s="60"/>
      <c r="EP3853" s="60"/>
      <c r="EQ3853" s="60"/>
      <c r="ER3853" s="60"/>
      <c r="ES3853" s="60"/>
      <c r="ET3853" s="60"/>
      <c r="EU3853" s="60"/>
      <c r="EV3853" s="60"/>
      <c r="EW3853" s="60"/>
      <c r="EX3853" s="60"/>
      <c r="EY3853" s="60"/>
      <c r="EZ3853" s="60"/>
      <c r="FA3853" s="60"/>
      <c r="FB3853" s="60"/>
    </row>
    <row r="3854" spans="22:158" x14ac:dyDescent="0.25">
      <c r="W3854" s="33"/>
      <c r="X3854" s="33"/>
      <c r="AH3854" s="38">
        <v>100</v>
      </c>
      <c r="AI3854" s="38">
        <v>150</v>
      </c>
      <c r="AJ3854" s="38">
        <v>17500</v>
      </c>
      <c r="AK3854" s="38">
        <v>42</v>
      </c>
      <c r="AL3854" s="38">
        <v>4201458</v>
      </c>
      <c r="AM3854" s="61" t="s">
        <v>1816</v>
      </c>
      <c r="AN3854" s="61" t="s">
        <v>1695</v>
      </c>
      <c r="AO3854" s="61" t="s">
        <v>1644</v>
      </c>
      <c r="AP3854" s="61" t="s">
        <v>5037</v>
      </c>
      <c r="AQ3854" s="61" t="s">
        <v>1739</v>
      </c>
      <c r="AR3854" s="28">
        <v>22958.799999999999</v>
      </c>
      <c r="AS3854" s="28">
        <v>86747</v>
      </c>
      <c r="AT3854" s="28">
        <v>0</v>
      </c>
      <c r="AU3854" s="62"/>
      <c r="DV3854" s="31" t="s">
        <v>2699</v>
      </c>
      <c r="DW3854" s="31" t="s">
        <v>2709</v>
      </c>
      <c r="DX3854" s="63"/>
      <c r="DY3854" s="63"/>
      <c r="DZ3854" s="63"/>
      <c r="EA3854" s="167"/>
      <c r="EB3854" s="60"/>
      <c r="EC3854" s="60"/>
      <c r="ED3854" s="60"/>
      <c r="EE3854" s="60"/>
      <c r="EF3854" s="60"/>
      <c r="EG3854" s="60"/>
      <c r="EH3854" s="60"/>
      <c r="EI3854" s="60"/>
      <c r="EJ3854" s="60"/>
      <c r="EK3854" s="60"/>
      <c r="EL3854" s="60"/>
      <c r="EM3854" s="60"/>
      <c r="EN3854" s="60"/>
      <c r="EO3854" s="60"/>
      <c r="EP3854" s="60"/>
      <c r="EQ3854" s="60"/>
      <c r="ER3854" s="60"/>
      <c r="ES3854" s="60"/>
      <c r="ET3854" s="60"/>
      <c r="EU3854" s="60"/>
      <c r="EV3854" s="60"/>
      <c r="EW3854" s="60"/>
      <c r="EX3854" s="60"/>
      <c r="EY3854" s="60"/>
      <c r="EZ3854" s="60"/>
      <c r="FA3854" s="60"/>
      <c r="FB3854" s="60"/>
    </row>
    <row r="3855" spans="22:158" x14ac:dyDescent="0.25">
      <c r="W3855" s="33"/>
      <c r="X3855" s="33"/>
      <c r="AH3855" s="38">
        <v>100</v>
      </c>
      <c r="AI3855" s="38">
        <v>155</v>
      </c>
      <c r="AJ3855" s="38">
        <v>10650</v>
      </c>
      <c r="AK3855" s="38">
        <v>42</v>
      </c>
      <c r="AL3855" s="38">
        <v>4201458</v>
      </c>
      <c r="AM3855" s="61" t="s">
        <v>1816</v>
      </c>
      <c r="AN3855" s="61" t="s">
        <v>1686</v>
      </c>
      <c r="AO3855" s="61" t="s">
        <v>5056</v>
      </c>
      <c r="AP3855" s="61" t="s">
        <v>5037</v>
      </c>
      <c r="AQ3855" s="61" t="s">
        <v>1739</v>
      </c>
      <c r="AR3855" s="28">
        <v>0</v>
      </c>
      <c r="AS3855" s="28">
        <v>6403</v>
      </c>
      <c r="AT3855" s="28">
        <v>0</v>
      </c>
      <c r="AU3855" s="62"/>
      <c r="DV3855" s="31" t="s">
        <v>2699</v>
      </c>
      <c r="DW3855" s="31" t="s">
        <v>2710</v>
      </c>
      <c r="DX3855" s="63"/>
      <c r="DY3855" s="63"/>
      <c r="DZ3855" s="63"/>
      <c r="EA3855" s="167"/>
      <c r="EB3855" s="60"/>
      <c r="EC3855" s="60"/>
      <c r="ED3855" s="60"/>
      <c r="EE3855" s="60"/>
      <c r="EF3855" s="60"/>
      <c r="EG3855" s="60"/>
      <c r="EH3855" s="60"/>
      <c r="EI3855" s="60"/>
      <c r="EJ3855" s="60"/>
      <c r="EK3855" s="60"/>
      <c r="EL3855" s="60"/>
      <c r="EM3855" s="60"/>
      <c r="EN3855" s="60"/>
      <c r="EO3855" s="60"/>
      <c r="EP3855" s="60"/>
      <c r="EQ3855" s="60"/>
      <c r="ER3855" s="60"/>
      <c r="ES3855" s="60"/>
      <c r="ET3855" s="60"/>
      <c r="EU3855" s="60"/>
      <c r="EV3855" s="60"/>
      <c r="EW3855" s="60"/>
      <c r="EX3855" s="60"/>
      <c r="EY3855" s="60"/>
      <c r="EZ3855" s="60"/>
      <c r="FA3855" s="60"/>
      <c r="FB3855" s="60"/>
    </row>
    <row r="3856" spans="22:158" x14ac:dyDescent="0.25">
      <c r="W3856" s="33"/>
      <c r="X3856" s="33"/>
      <c r="AH3856" s="38">
        <v>100</v>
      </c>
      <c r="AI3856" s="38">
        <v>155</v>
      </c>
      <c r="AJ3856" s="38">
        <v>13370</v>
      </c>
      <c r="AK3856" s="38">
        <v>42</v>
      </c>
      <c r="AL3856" s="38">
        <v>4201458</v>
      </c>
      <c r="AM3856" s="61" t="s">
        <v>1816</v>
      </c>
      <c r="AN3856" s="61" t="s">
        <v>1686</v>
      </c>
      <c r="AO3856" s="61" t="s">
        <v>5110</v>
      </c>
      <c r="AP3856" s="61" t="s">
        <v>5037</v>
      </c>
      <c r="AQ3856" s="61" t="s">
        <v>1739</v>
      </c>
      <c r="AR3856" s="28">
        <v>2.2999999999999998</v>
      </c>
      <c r="AS3856" s="28">
        <v>0</v>
      </c>
      <c r="AT3856" s="28">
        <v>0</v>
      </c>
      <c r="AU3856" s="62"/>
      <c r="DV3856" s="31" t="s">
        <v>2699</v>
      </c>
      <c r="DW3856" s="31" t="s">
        <v>2710</v>
      </c>
      <c r="DX3856" s="63"/>
      <c r="DY3856" s="63"/>
      <c r="DZ3856" s="63"/>
      <c r="EA3856" s="167"/>
      <c r="EB3856" s="60"/>
      <c r="EC3856" s="60"/>
      <c r="ED3856" s="60"/>
      <c r="EE3856" s="60"/>
      <c r="EF3856" s="60"/>
      <c r="EG3856" s="60"/>
      <c r="EH3856" s="60"/>
      <c r="EI3856" s="60"/>
      <c r="EJ3856" s="60"/>
      <c r="EK3856" s="60"/>
      <c r="EL3856" s="60"/>
      <c r="EM3856" s="60"/>
      <c r="EN3856" s="60"/>
      <c r="EO3856" s="60"/>
      <c r="EP3856" s="60"/>
      <c r="EQ3856" s="60"/>
      <c r="ER3856" s="60"/>
      <c r="ES3856" s="60"/>
      <c r="ET3856" s="60"/>
      <c r="EU3856" s="60"/>
      <c r="EV3856" s="60"/>
      <c r="EW3856" s="60"/>
      <c r="EX3856" s="60"/>
      <c r="EY3856" s="60"/>
      <c r="EZ3856" s="60"/>
      <c r="FA3856" s="60"/>
      <c r="FB3856" s="60"/>
    </row>
    <row r="3857" spans="22:158" x14ac:dyDescent="0.25">
      <c r="V3857" s="1"/>
      <c r="W3857" s="33"/>
      <c r="X3857" s="33"/>
      <c r="AH3857" s="38">
        <v>100</v>
      </c>
      <c r="AI3857" s="38">
        <v>155</v>
      </c>
      <c r="AJ3857" s="38">
        <v>13900</v>
      </c>
      <c r="AK3857" s="38">
        <v>42</v>
      </c>
      <c r="AL3857" s="38">
        <v>4201458</v>
      </c>
      <c r="AM3857" s="61" t="s">
        <v>1816</v>
      </c>
      <c r="AN3857" s="61" t="s">
        <v>1686</v>
      </c>
      <c r="AO3857" s="61" t="s">
        <v>5122</v>
      </c>
      <c r="AP3857" s="61" t="s">
        <v>5037</v>
      </c>
      <c r="AQ3857" s="61" t="s">
        <v>1739</v>
      </c>
      <c r="AR3857" s="28">
        <v>0</v>
      </c>
      <c r="AS3857" s="28">
        <v>0</v>
      </c>
      <c r="AT3857" s="28">
        <v>273</v>
      </c>
      <c r="AU3857" s="62"/>
      <c r="DV3857" s="31" t="s">
        <v>2699</v>
      </c>
      <c r="DW3857" s="31" t="s">
        <v>2710</v>
      </c>
      <c r="DX3857" s="63"/>
      <c r="DY3857" s="63"/>
      <c r="DZ3857" s="63"/>
      <c r="EA3857" s="167"/>
      <c r="EB3857" s="60"/>
      <c r="EC3857" s="60"/>
      <c r="ED3857" s="60"/>
      <c r="EE3857" s="60"/>
      <c r="EF3857" s="60"/>
      <c r="EG3857" s="60"/>
      <c r="EH3857" s="60"/>
      <c r="EI3857" s="60"/>
      <c r="EJ3857" s="60"/>
      <c r="EK3857" s="60"/>
      <c r="EL3857" s="60"/>
      <c r="EM3857" s="60"/>
      <c r="EN3857" s="60"/>
      <c r="EO3857" s="60"/>
      <c r="EP3857" s="60"/>
      <c r="EQ3857" s="60"/>
      <c r="ER3857" s="60"/>
      <c r="ES3857" s="60"/>
      <c r="ET3857" s="60"/>
      <c r="EU3857" s="60"/>
      <c r="EV3857" s="60"/>
      <c r="EW3857" s="60"/>
      <c r="EX3857" s="60"/>
      <c r="EY3857" s="60"/>
      <c r="EZ3857" s="60"/>
      <c r="FA3857" s="60"/>
      <c r="FB3857" s="60"/>
    </row>
    <row r="3858" spans="22:158" x14ac:dyDescent="0.25">
      <c r="W3858" s="33"/>
      <c r="X3858" s="33"/>
      <c r="AH3858" s="38">
        <v>100</v>
      </c>
      <c r="AI3858" s="38">
        <v>155</v>
      </c>
      <c r="AJ3858" s="38">
        <v>14050</v>
      </c>
      <c r="AK3858" s="38">
        <v>42</v>
      </c>
      <c r="AL3858" s="38">
        <v>4201458</v>
      </c>
      <c r="AM3858" s="61" t="s">
        <v>1816</v>
      </c>
      <c r="AN3858" s="61" t="s">
        <v>1686</v>
      </c>
      <c r="AO3858" s="61" t="s">
        <v>5125</v>
      </c>
      <c r="AP3858" s="61" t="s">
        <v>5037</v>
      </c>
      <c r="AQ3858" s="61" t="s">
        <v>1739</v>
      </c>
      <c r="AR3858" s="28">
        <v>0</v>
      </c>
      <c r="AS3858" s="28">
        <v>0</v>
      </c>
      <c r="AT3858" s="28">
        <v>2</v>
      </c>
      <c r="AU3858" s="62"/>
      <c r="DV3858" s="31" t="s">
        <v>2699</v>
      </c>
      <c r="DW3858" s="31" t="s">
        <v>2710</v>
      </c>
      <c r="DX3858" s="63"/>
      <c r="DY3858" s="63"/>
      <c r="DZ3858" s="63"/>
      <c r="EA3858" s="167"/>
      <c r="EB3858" s="60"/>
      <c r="EC3858" s="60"/>
      <c r="ED3858" s="60"/>
      <c r="EE3858" s="60"/>
      <c r="EF3858" s="60"/>
      <c r="EG3858" s="60"/>
      <c r="EH3858" s="60"/>
      <c r="EI3858" s="60"/>
      <c r="EJ3858" s="60"/>
      <c r="EK3858" s="60"/>
      <c r="EL3858" s="60"/>
      <c r="EM3858" s="60"/>
      <c r="EN3858" s="60"/>
      <c r="EO3858" s="60"/>
      <c r="EP3858" s="60"/>
      <c r="EQ3858" s="60"/>
      <c r="ER3858" s="60"/>
      <c r="ES3858" s="60"/>
      <c r="ET3858" s="60"/>
      <c r="EU3858" s="60"/>
      <c r="EV3858" s="60"/>
      <c r="EW3858" s="60"/>
      <c r="EX3858" s="60"/>
      <c r="EY3858" s="60"/>
      <c r="EZ3858" s="60"/>
      <c r="FA3858" s="60"/>
      <c r="FB3858" s="60"/>
    </row>
    <row r="3859" spans="22:158" x14ac:dyDescent="0.25">
      <c r="W3859" s="33"/>
      <c r="X3859" s="33"/>
      <c r="AH3859" s="38">
        <v>100</v>
      </c>
      <c r="AI3859" s="38">
        <v>155</v>
      </c>
      <c r="AJ3859" s="38">
        <v>15500</v>
      </c>
      <c r="AK3859" s="38">
        <v>42</v>
      </c>
      <c r="AL3859" s="38">
        <v>4201458</v>
      </c>
      <c r="AM3859" s="61" t="s">
        <v>1816</v>
      </c>
      <c r="AN3859" s="61" t="s">
        <v>1686</v>
      </c>
      <c r="AO3859" s="61" t="s">
        <v>1601</v>
      </c>
      <c r="AP3859" s="61" t="s">
        <v>5037</v>
      </c>
      <c r="AQ3859" s="61" t="s">
        <v>1739</v>
      </c>
      <c r="AR3859" s="28">
        <v>4.5</v>
      </c>
      <c r="AS3859" s="28">
        <v>23473</v>
      </c>
      <c r="AT3859" s="28">
        <v>0</v>
      </c>
      <c r="AU3859" s="62"/>
      <c r="DV3859" s="31" t="s">
        <v>2699</v>
      </c>
      <c r="DW3859" s="31" t="s">
        <v>2710</v>
      </c>
      <c r="DX3859" s="63"/>
      <c r="DY3859" s="63"/>
      <c r="DZ3859" s="63"/>
      <c r="EA3859" s="167"/>
      <c r="EB3859" s="60"/>
      <c r="EC3859" s="60"/>
      <c r="ED3859" s="60"/>
      <c r="EE3859" s="60"/>
      <c r="EF3859" s="60"/>
      <c r="EG3859" s="60"/>
      <c r="EH3859" s="60"/>
      <c r="EI3859" s="60"/>
      <c r="EJ3859" s="60"/>
      <c r="EK3859" s="60"/>
      <c r="EL3859" s="60"/>
      <c r="EM3859" s="60"/>
      <c r="EN3859" s="60"/>
      <c r="EO3859" s="60"/>
      <c r="EP3859" s="60"/>
      <c r="EQ3859" s="60"/>
      <c r="ER3859" s="60"/>
      <c r="ES3859" s="60"/>
      <c r="ET3859" s="60"/>
      <c r="EU3859" s="60"/>
      <c r="EV3859" s="60"/>
      <c r="EW3859" s="60"/>
      <c r="EX3859" s="60"/>
      <c r="EY3859" s="60"/>
      <c r="EZ3859" s="60"/>
      <c r="FA3859" s="60"/>
      <c r="FB3859" s="60"/>
    </row>
    <row r="3860" spans="22:158" x14ac:dyDescent="0.25">
      <c r="V3860" s="1"/>
      <c r="W3860" s="33"/>
      <c r="X3860" s="33"/>
      <c r="AH3860" s="38">
        <v>100</v>
      </c>
      <c r="AI3860" s="38">
        <v>155</v>
      </c>
      <c r="AJ3860" s="38">
        <v>17800</v>
      </c>
      <c r="AK3860" s="38">
        <v>42</v>
      </c>
      <c r="AL3860" s="38">
        <v>4201458</v>
      </c>
      <c r="AM3860" s="61" t="s">
        <v>1816</v>
      </c>
      <c r="AN3860" s="61" t="s">
        <v>1686</v>
      </c>
      <c r="AO3860" s="61" t="s">
        <v>1651</v>
      </c>
      <c r="AP3860" s="61" t="s">
        <v>5037</v>
      </c>
      <c r="AQ3860" s="61" t="s">
        <v>1739</v>
      </c>
      <c r="AR3860" s="28">
        <v>33985.699999999997</v>
      </c>
      <c r="AS3860" s="28">
        <v>9795</v>
      </c>
      <c r="AT3860" s="28">
        <v>45057</v>
      </c>
      <c r="AU3860" s="62"/>
      <c r="DV3860" s="31" t="s">
        <v>2699</v>
      </c>
      <c r="DW3860" s="31" t="s">
        <v>2710</v>
      </c>
      <c r="DX3860" s="63"/>
      <c r="DY3860" s="63"/>
      <c r="DZ3860" s="63"/>
      <c r="EA3860" s="167"/>
      <c r="EB3860" s="60"/>
      <c r="EC3860" s="60"/>
      <c r="ED3860" s="60"/>
      <c r="EE3860" s="60"/>
      <c r="EF3860" s="60"/>
      <c r="EG3860" s="60"/>
      <c r="EH3860" s="60"/>
      <c r="EI3860" s="60"/>
      <c r="EJ3860" s="60"/>
      <c r="EK3860" s="60"/>
      <c r="EL3860" s="60"/>
      <c r="EM3860" s="60"/>
      <c r="EN3860" s="60"/>
      <c r="EO3860" s="60"/>
      <c r="EP3860" s="60"/>
      <c r="EQ3860" s="60"/>
      <c r="ER3860" s="60"/>
      <c r="ES3860" s="60"/>
      <c r="ET3860" s="60"/>
      <c r="EU3860" s="60"/>
      <c r="EV3860" s="60"/>
      <c r="EW3860" s="60"/>
      <c r="EX3860" s="60"/>
      <c r="EY3860" s="60"/>
      <c r="EZ3860" s="60"/>
      <c r="FA3860" s="60"/>
      <c r="FB3860" s="60"/>
    </row>
    <row r="3861" spans="22:158" x14ac:dyDescent="0.25">
      <c r="W3861" s="33"/>
      <c r="X3861" s="33"/>
      <c r="AH3861" s="38">
        <v>100</v>
      </c>
      <c r="AI3861" s="38">
        <v>155</v>
      </c>
      <c r="AJ3861" s="38">
        <v>18200</v>
      </c>
      <c r="AK3861" s="38">
        <v>42</v>
      </c>
      <c r="AL3861" s="38">
        <v>4201458</v>
      </c>
      <c r="AM3861" s="61" t="s">
        <v>1816</v>
      </c>
      <c r="AN3861" s="61" t="s">
        <v>1686</v>
      </c>
      <c r="AO3861" s="61" t="s">
        <v>1660</v>
      </c>
      <c r="AP3861" s="61" t="s">
        <v>5037</v>
      </c>
      <c r="AQ3861" s="61" t="s">
        <v>1739</v>
      </c>
      <c r="AR3861" s="28">
        <v>4696709.5999999996</v>
      </c>
      <c r="AS3861" s="28">
        <v>4576756</v>
      </c>
      <c r="AT3861" s="28">
        <v>4245724</v>
      </c>
      <c r="AU3861" s="62"/>
      <c r="DV3861" s="31" t="s">
        <v>2699</v>
      </c>
      <c r="DW3861" s="31" t="s">
        <v>2710</v>
      </c>
      <c r="DX3861" s="63"/>
      <c r="DY3861" s="63"/>
      <c r="DZ3861" s="63"/>
      <c r="EA3861" s="167"/>
      <c r="EB3861" s="60"/>
      <c r="EC3861" s="60"/>
      <c r="ED3861" s="60"/>
      <c r="EE3861" s="60"/>
      <c r="EF3861" s="60"/>
      <c r="EG3861" s="60"/>
      <c r="EH3861" s="60"/>
      <c r="EI3861" s="60"/>
      <c r="EJ3861" s="60"/>
      <c r="EK3861" s="60"/>
      <c r="EL3861" s="60"/>
      <c r="EM3861" s="60"/>
      <c r="EN3861" s="60"/>
      <c r="EO3861" s="60"/>
      <c r="EP3861" s="60"/>
      <c r="EQ3861" s="60"/>
      <c r="ER3861" s="60"/>
      <c r="ES3861" s="60"/>
      <c r="ET3861" s="60"/>
      <c r="EU3861" s="60"/>
      <c r="EV3861" s="60"/>
      <c r="EW3861" s="60"/>
      <c r="EX3861" s="60"/>
      <c r="EY3861" s="60"/>
      <c r="EZ3861" s="60"/>
      <c r="FA3861" s="60"/>
      <c r="FB3861" s="60"/>
    </row>
    <row r="3862" spans="22:158" x14ac:dyDescent="0.25">
      <c r="W3862" s="33"/>
      <c r="X3862" s="33"/>
      <c r="AH3862" s="38">
        <v>100</v>
      </c>
      <c r="AI3862" s="38">
        <v>160</v>
      </c>
      <c r="AJ3862" s="38">
        <v>11700</v>
      </c>
      <c r="AK3862" s="38">
        <v>42</v>
      </c>
      <c r="AL3862" s="38">
        <v>4201458</v>
      </c>
      <c r="AM3862" s="61" t="s">
        <v>1816</v>
      </c>
      <c r="AN3862" s="61" t="s">
        <v>1694</v>
      </c>
      <c r="AO3862" s="61" t="s">
        <v>5077</v>
      </c>
      <c r="AP3862" s="61" t="s">
        <v>5037</v>
      </c>
      <c r="AQ3862" s="61" t="s">
        <v>1739</v>
      </c>
      <c r="AR3862" s="28">
        <v>245.9</v>
      </c>
      <c r="AS3862" s="28">
        <v>358</v>
      </c>
      <c r="AT3862" s="28">
        <v>0</v>
      </c>
      <c r="AU3862" s="62"/>
      <c r="DV3862" s="31" t="s">
        <v>2699</v>
      </c>
      <c r="DW3862" s="31" t="s">
        <v>2711</v>
      </c>
      <c r="DX3862" s="63"/>
      <c r="DY3862" s="63"/>
      <c r="DZ3862" s="63"/>
      <c r="EA3862" s="167"/>
      <c r="EB3862" s="60"/>
      <c r="EC3862" s="60"/>
      <c r="ED3862" s="60"/>
      <c r="EE3862" s="60"/>
      <c r="EF3862" s="60"/>
      <c r="EG3862" s="60"/>
      <c r="EH3862" s="60"/>
      <c r="EI3862" s="60"/>
      <c r="EJ3862" s="60"/>
      <c r="EK3862" s="60"/>
      <c r="EL3862" s="60"/>
      <c r="EM3862" s="60"/>
      <c r="EN3862" s="60"/>
      <c r="EO3862" s="60"/>
      <c r="EP3862" s="60"/>
      <c r="EQ3862" s="60"/>
      <c r="ER3862" s="60"/>
      <c r="ES3862" s="60"/>
      <c r="ET3862" s="60"/>
      <c r="EU3862" s="60"/>
      <c r="EV3862" s="60"/>
      <c r="EW3862" s="60"/>
      <c r="EX3862" s="60"/>
      <c r="EY3862" s="60"/>
      <c r="EZ3862" s="60"/>
      <c r="FA3862" s="60"/>
      <c r="FB3862" s="60"/>
    </row>
    <row r="3863" spans="22:158" x14ac:dyDescent="0.25">
      <c r="V3863" s="1"/>
      <c r="W3863" s="33"/>
      <c r="X3863" s="33"/>
      <c r="AH3863" s="38">
        <v>100</v>
      </c>
      <c r="AI3863" s="38">
        <v>105</v>
      </c>
      <c r="AJ3863" s="38">
        <v>10500</v>
      </c>
      <c r="AK3863" s="38">
        <v>42</v>
      </c>
      <c r="AL3863" s="38">
        <v>4201658</v>
      </c>
      <c r="AM3863" s="61" t="s">
        <v>1816</v>
      </c>
      <c r="AN3863" s="61" t="s">
        <v>1688</v>
      </c>
      <c r="AO3863" s="61" t="s">
        <v>5053</v>
      </c>
      <c r="AP3863" s="61" t="s">
        <v>5037</v>
      </c>
      <c r="AQ3863" s="61" t="s">
        <v>1740</v>
      </c>
      <c r="AR3863" s="28">
        <v>0</v>
      </c>
      <c r="AS3863" s="28">
        <v>38</v>
      </c>
      <c r="AT3863" s="28">
        <v>0</v>
      </c>
      <c r="AU3863" s="62"/>
      <c r="DV3863" s="31" t="s">
        <v>2712</v>
      </c>
      <c r="DW3863" s="31" t="s">
        <v>2713</v>
      </c>
      <c r="DX3863" s="63"/>
      <c r="DY3863" s="63"/>
      <c r="DZ3863" s="63"/>
      <c r="EA3863" s="167"/>
      <c r="EB3863" s="60"/>
      <c r="EC3863" s="60"/>
      <c r="ED3863" s="60"/>
      <c r="EE3863" s="60"/>
      <c r="EF3863" s="60"/>
      <c r="EG3863" s="60"/>
      <c r="EH3863" s="60"/>
      <c r="EI3863" s="60"/>
      <c r="EJ3863" s="60"/>
      <c r="EK3863" s="60"/>
      <c r="EL3863" s="60"/>
      <c r="EM3863" s="60"/>
      <c r="EN3863" s="60"/>
      <c r="EO3863" s="60"/>
      <c r="EP3863" s="60"/>
      <c r="EQ3863" s="60"/>
      <c r="ER3863" s="60"/>
      <c r="ES3863" s="60"/>
      <c r="ET3863" s="60"/>
      <c r="EU3863" s="60"/>
      <c r="EV3863" s="60"/>
      <c r="EW3863" s="60"/>
      <c r="EX3863" s="60"/>
      <c r="EY3863" s="60"/>
      <c r="EZ3863" s="60"/>
      <c r="FA3863" s="60"/>
      <c r="FB3863" s="60"/>
    </row>
    <row r="3864" spans="22:158" x14ac:dyDescent="0.25">
      <c r="W3864" s="33"/>
      <c r="X3864" s="33"/>
      <c r="AH3864" s="38">
        <v>100</v>
      </c>
      <c r="AI3864" s="38">
        <v>105</v>
      </c>
      <c r="AJ3864" s="38">
        <v>13100</v>
      </c>
      <c r="AK3864" s="38">
        <v>42</v>
      </c>
      <c r="AL3864" s="38">
        <v>4201658</v>
      </c>
      <c r="AM3864" s="61" t="s">
        <v>1816</v>
      </c>
      <c r="AN3864" s="61" t="s">
        <v>1688</v>
      </c>
      <c r="AO3864" s="61" t="s">
        <v>5104</v>
      </c>
      <c r="AP3864" s="61" t="s">
        <v>5037</v>
      </c>
      <c r="AQ3864" s="61" t="s">
        <v>1740</v>
      </c>
      <c r="AR3864" s="28">
        <v>114318.9</v>
      </c>
      <c r="AS3864" s="28">
        <v>148</v>
      </c>
      <c r="AT3864" s="28">
        <v>11889</v>
      </c>
      <c r="AU3864" s="62"/>
      <c r="DV3864" s="31" t="s">
        <v>2712</v>
      </c>
      <c r="DW3864" s="31" t="s">
        <v>2713</v>
      </c>
      <c r="DX3864" s="63"/>
      <c r="DY3864" s="63"/>
      <c r="DZ3864" s="63"/>
      <c r="EA3864" s="167"/>
      <c r="EB3864" s="60"/>
      <c r="EC3864" s="60"/>
      <c r="ED3864" s="60"/>
      <c r="EE3864" s="60"/>
      <c r="EF3864" s="60"/>
      <c r="EG3864" s="60"/>
      <c r="EH3864" s="60"/>
      <c r="EI3864" s="60"/>
      <c r="EJ3864" s="60"/>
      <c r="EK3864" s="60"/>
      <c r="EL3864" s="60"/>
      <c r="EM3864" s="60"/>
      <c r="EN3864" s="60"/>
      <c r="EO3864" s="60"/>
      <c r="EP3864" s="60"/>
      <c r="EQ3864" s="60"/>
      <c r="ER3864" s="60"/>
      <c r="ES3864" s="60"/>
      <c r="ET3864" s="60"/>
      <c r="EU3864" s="60"/>
      <c r="EV3864" s="60"/>
      <c r="EW3864" s="60"/>
      <c r="EX3864" s="60"/>
      <c r="EY3864" s="60"/>
      <c r="EZ3864" s="60"/>
      <c r="FA3864" s="60"/>
      <c r="FB3864" s="60"/>
    </row>
    <row r="3865" spans="22:158" x14ac:dyDescent="0.25">
      <c r="W3865" s="33"/>
      <c r="X3865" s="33"/>
      <c r="AH3865" s="38">
        <v>100</v>
      </c>
      <c r="AI3865" s="38">
        <v>105</v>
      </c>
      <c r="AJ3865" s="38">
        <v>14900</v>
      </c>
      <c r="AK3865" s="38">
        <v>42</v>
      </c>
      <c r="AL3865" s="38">
        <v>4201658</v>
      </c>
      <c r="AM3865" s="61" t="s">
        <v>1816</v>
      </c>
      <c r="AN3865" s="61" t="s">
        <v>1688</v>
      </c>
      <c r="AO3865" s="61" t="s">
        <v>1587</v>
      </c>
      <c r="AP3865" s="61" t="s">
        <v>5037</v>
      </c>
      <c r="AQ3865" s="61" t="s">
        <v>1740</v>
      </c>
      <c r="AR3865" s="28">
        <v>218.5</v>
      </c>
      <c r="AS3865" s="28">
        <v>0</v>
      </c>
      <c r="AT3865" s="28">
        <v>0</v>
      </c>
      <c r="AU3865" s="62"/>
      <c r="DV3865" s="31" t="s">
        <v>2712</v>
      </c>
      <c r="DW3865" s="31" t="s">
        <v>2713</v>
      </c>
      <c r="DX3865" s="63"/>
      <c r="DY3865" s="63"/>
      <c r="DZ3865" s="63"/>
      <c r="EA3865" s="167"/>
      <c r="EB3865" s="60"/>
      <c r="EC3865" s="60"/>
      <c r="ED3865" s="60"/>
      <c r="EE3865" s="60"/>
      <c r="EF3865" s="60"/>
      <c r="EG3865" s="60"/>
      <c r="EH3865" s="60"/>
      <c r="EI3865" s="60"/>
      <c r="EJ3865" s="60"/>
      <c r="EK3865" s="60"/>
      <c r="EL3865" s="60"/>
      <c r="EM3865" s="60"/>
      <c r="EN3865" s="60"/>
      <c r="EO3865" s="60"/>
      <c r="EP3865" s="60"/>
      <c r="EQ3865" s="60"/>
      <c r="ER3865" s="60"/>
      <c r="ES3865" s="60"/>
      <c r="ET3865" s="60"/>
      <c r="EU3865" s="60"/>
      <c r="EV3865" s="60"/>
      <c r="EW3865" s="60"/>
      <c r="EX3865" s="60"/>
      <c r="EY3865" s="60"/>
      <c r="EZ3865" s="60"/>
      <c r="FA3865" s="60"/>
      <c r="FB3865" s="60"/>
    </row>
    <row r="3866" spans="22:158" x14ac:dyDescent="0.25">
      <c r="W3866" s="33"/>
      <c r="X3866" s="33"/>
      <c r="AH3866" s="38">
        <v>100</v>
      </c>
      <c r="AI3866" s="38">
        <v>105</v>
      </c>
      <c r="AJ3866" s="38">
        <v>18400</v>
      </c>
      <c r="AK3866" s="38">
        <v>42</v>
      </c>
      <c r="AL3866" s="38">
        <v>4201658</v>
      </c>
      <c r="AM3866" s="61" t="s">
        <v>1816</v>
      </c>
      <c r="AN3866" s="61" t="s">
        <v>1688</v>
      </c>
      <c r="AO3866" s="61" t="s">
        <v>1664</v>
      </c>
      <c r="AP3866" s="61" t="s">
        <v>5037</v>
      </c>
      <c r="AQ3866" s="61" t="s">
        <v>1740</v>
      </c>
      <c r="AR3866" s="28">
        <v>9244.7999999999993</v>
      </c>
      <c r="AS3866" s="28">
        <v>0</v>
      </c>
      <c r="AT3866" s="28">
        <v>117</v>
      </c>
      <c r="AU3866" s="62"/>
      <c r="DV3866" s="31" t="s">
        <v>2712</v>
      </c>
      <c r="DW3866" s="31" t="s">
        <v>2713</v>
      </c>
      <c r="DX3866" s="63"/>
      <c r="DY3866" s="63"/>
      <c r="DZ3866" s="63"/>
      <c r="EA3866" s="167"/>
      <c r="EB3866" s="60"/>
      <c r="EC3866" s="60"/>
      <c r="ED3866" s="60"/>
      <c r="EE3866" s="60"/>
      <c r="EF3866" s="60"/>
      <c r="EG3866" s="60"/>
      <c r="EH3866" s="60"/>
      <c r="EI3866" s="60"/>
      <c r="EJ3866" s="60"/>
      <c r="EK3866" s="60"/>
      <c r="EL3866" s="60"/>
      <c r="EM3866" s="60"/>
      <c r="EN3866" s="60"/>
      <c r="EO3866" s="60"/>
      <c r="EP3866" s="60"/>
      <c r="EQ3866" s="60"/>
      <c r="ER3866" s="60"/>
      <c r="ES3866" s="60"/>
      <c r="ET3866" s="60"/>
      <c r="EU3866" s="60"/>
      <c r="EV3866" s="60"/>
      <c r="EW3866" s="60"/>
      <c r="EX3866" s="60"/>
      <c r="EY3866" s="60"/>
      <c r="EZ3866" s="60"/>
      <c r="FA3866" s="60"/>
      <c r="FB3866" s="60"/>
    </row>
    <row r="3867" spans="22:158" x14ac:dyDescent="0.25">
      <c r="W3867" s="33"/>
      <c r="X3867" s="33"/>
      <c r="AH3867" s="38">
        <v>100</v>
      </c>
      <c r="AI3867" s="38">
        <v>105</v>
      </c>
      <c r="AJ3867" s="38">
        <v>18550</v>
      </c>
      <c r="AK3867" s="38">
        <v>42</v>
      </c>
      <c r="AL3867" s="38">
        <v>4201658</v>
      </c>
      <c r="AM3867" s="61" t="s">
        <v>1816</v>
      </c>
      <c r="AN3867" s="61" t="s">
        <v>1688</v>
      </c>
      <c r="AO3867" s="61" t="s">
        <v>1667</v>
      </c>
      <c r="AP3867" s="61" t="s">
        <v>5037</v>
      </c>
      <c r="AQ3867" s="61" t="s">
        <v>1740</v>
      </c>
      <c r="AR3867" s="28">
        <v>5616.6</v>
      </c>
      <c r="AS3867" s="28">
        <v>0</v>
      </c>
      <c r="AT3867" s="28">
        <v>0</v>
      </c>
      <c r="AU3867" s="62"/>
      <c r="DV3867" s="31" t="s">
        <v>2712</v>
      </c>
      <c r="DW3867" s="31" t="s">
        <v>2713</v>
      </c>
      <c r="DX3867" s="63"/>
      <c r="DY3867" s="63"/>
      <c r="DZ3867" s="63"/>
      <c r="EA3867" s="167"/>
      <c r="EB3867" s="60"/>
      <c r="EC3867" s="60"/>
      <c r="ED3867" s="60"/>
      <c r="EE3867" s="60"/>
      <c r="EF3867" s="60"/>
      <c r="EG3867" s="60"/>
      <c r="EH3867" s="60"/>
      <c r="EI3867" s="60"/>
      <c r="EJ3867" s="60"/>
      <c r="EK3867" s="60"/>
      <c r="EL3867" s="60"/>
      <c r="EM3867" s="60"/>
      <c r="EN3867" s="60"/>
      <c r="EO3867" s="60"/>
      <c r="EP3867" s="60"/>
      <c r="EQ3867" s="60"/>
      <c r="ER3867" s="60"/>
      <c r="ES3867" s="60"/>
      <c r="ET3867" s="60"/>
      <c r="EU3867" s="60"/>
      <c r="EV3867" s="60"/>
      <c r="EW3867" s="60"/>
      <c r="EX3867" s="60"/>
      <c r="EY3867" s="60"/>
      <c r="EZ3867" s="60"/>
      <c r="FA3867" s="60"/>
      <c r="FB3867" s="60"/>
    </row>
    <row r="3868" spans="22:158" x14ac:dyDescent="0.25">
      <c r="W3868" s="33"/>
      <c r="X3868" s="33"/>
      <c r="AH3868" s="38">
        <v>100</v>
      </c>
      <c r="AI3868" s="38">
        <v>110</v>
      </c>
      <c r="AJ3868" s="38">
        <v>11720</v>
      </c>
      <c r="AK3868" s="38">
        <v>42</v>
      </c>
      <c r="AL3868" s="38">
        <v>4201658</v>
      </c>
      <c r="AM3868" s="61" t="s">
        <v>1816</v>
      </c>
      <c r="AN3868" s="61" t="s">
        <v>1696</v>
      </c>
      <c r="AO3868" s="61" t="s">
        <v>5078</v>
      </c>
      <c r="AP3868" s="61" t="s">
        <v>5037</v>
      </c>
      <c r="AQ3868" s="61" t="s">
        <v>1740</v>
      </c>
      <c r="AR3868" s="28">
        <v>0</v>
      </c>
      <c r="AS3868" s="28">
        <v>0</v>
      </c>
      <c r="AT3868" s="28">
        <v>90</v>
      </c>
      <c r="AU3868" s="62"/>
      <c r="DV3868" s="31" t="s">
        <v>2712</v>
      </c>
      <c r="DW3868" s="31" t="s">
        <v>2714</v>
      </c>
      <c r="DX3868" s="63"/>
      <c r="DY3868" s="63"/>
      <c r="DZ3868" s="63"/>
      <c r="EA3868" s="167"/>
      <c r="EB3868" s="60"/>
      <c r="EC3868" s="60"/>
      <c r="ED3868" s="60"/>
      <c r="EE3868" s="60"/>
      <c r="EF3868" s="60"/>
      <c r="EG3868" s="60"/>
      <c r="EH3868" s="60"/>
      <c r="EI3868" s="60"/>
      <c r="EJ3868" s="60"/>
      <c r="EK3868" s="60"/>
      <c r="EL3868" s="60"/>
      <c r="EM3868" s="60"/>
      <c r="EN3868" s="60"/>
      <c r="EO3868" s="60"/>
      <c r="EP3868" s="60"/>
      <c r="EQ3868" s="60"/>
      <c r="ER3868" s="60"/>
      <c r="ES3868" s="60"/>
      <c r="ET3868" s="60"/>
      <c r="EU3868" s="60"/>
      <c r="EV3868" s="60"/>
      <c r="EW3868" s="60"/>
      <c r="EX3868" s="60"/>
      <c r="EY3868" s="60"/>
      <c r="EZ3868" s="60"/>
      <c r="FA3868" s="60"/>
      <c r="FB3868" s="60"/>
    </row>
    <row r="3869" spans="22:158" x14ac:dyDescent="0.25">
      <c r="W3869" s="33"/>
      <c r="X3869" s="33"/>
      <c r="AH3869" s="38">
        <v>100</v>
      </c>
      <c r="AI3869" s="38">
        <v>110</v>
      </c>
      <c r="AJ3869" s="38">
        <v>13050</v>
      </c>
      <c r="AK3869" s="38">
        <v>42</v>
      </c>
      <c r="AL3869" s="38">
        <v>4201658</v>
      </c>
      <c r="AM3869" s="61" t="s">
        <v>1816</v>
      </c>
      <c r="AN3869" s="61" t="s">
        <v>1696</v>
      </c>
      <c r="AO3869" s="61" t="s">
        <v>5103</v>
      </c>
      <c r="AP3869" s="61" t="s">
        <v>5037</v>
      </c>
      <c r="AQ3869" s="61" t="s">
        <v>1740</v>
      </c>
      <c r="AR3869" s="28">
        <v>0</v>
      </c>
      <c r="AS3869" s="28">
        <v>0</v>
      </c>
      <c r="AT3869" s="28">
        <v>0</v>
      </c>
      <c r="AU3869" s="62"/>
      <c r="DV3869" s="31" t="s">
        <v>2712</v>
      </c>
      <c r="DW3869" s="31" t="s">
        <v>2714</v>
      </c>
      <c r="DX3869" s="63"/>
      <c r="DY3869" s="63"/>
      <c r="DZ3869" s="63"/>
      <c r="EA3869" s="167"/>
      <c r="EB3869" s="60"/>
      <c r="EC3869" s="60"/>
      <c r="ED3869" s="60"/>
      <c r="EE3869" s="60"/>
      <c r="EF3869" s="60"/>
      <c r="EG3869" s="60"/>
      <c r="EH3869" s="60"/>
      <c r="EI3869" s="60"/>
      <c r="EJ3869" s="60"/>
      <c r="EK3869" s="60"/>
      <c r="EL3869" s="60"/>
      <c r="EM3869" s="60"/>
      <c r="EN3869" s="60"/>
      <c r="EO3869" s="60"/>
      <c r="EP3869" s="60"/>
      <c r="EQ3869" s="60"/>
      <c r="ER3869" s="60"/>
      <c r="ES3869" s="60"/>
      <c r="ET3869" s="60"/>
      <c r="EU3869" s="60"/>
      <c r="EV3869" s="60"/>
      <c r="EW3869" s="60"/>
      <c r="EX3869" s="60"/>
      <c r="EY3869" s="60"/>
      <c r="EZ3869" s="60"/>
      <c r="FA3869" s="60"/>
      <c r="FB3869" s="60"/>
    </row>
    <row r="3870" spans="22:158" x14ac:dyDescent="0.25">
      <c r="W3870" s="33"/>
      <c r="X3870" s="33"/>
      <c r="AH3870" s="38">
        <v>100</v>
      </c>
      <c r="AI3870" s="38">
        <v>110</v>
      </c>
      <c r="AJ3870" s="38">
        <v>13400</v>
      </c>
      <c r="AK3870" s="38">
        <v>42</v>
      </c>
      <c r="AL3870" s="38">
        <v>4201658</v>
      </c>
      <c r="AM3870" s="61" t="s">
        <v>1816</v>
      </c>
      <c r="AN3870" s="61" t="s">
        <v>1696</v>
      </c>
      <c r="AO3870" s="61" t="s">
        <v>5111</v>
      </c>
      <c r="AP3870" s="61" t="s">
        <v>5037</v>
      </c>
      <c r="AQ3870" s="61" t="s">
        <v>1740</v>
      </c>
      <c r="AR3870" s="28">
        <v>0</v>
      </c>
      <c r="AS3870" s="28">
        <v>7940</v>
      </c>
      <c r="AT3870" s="28">
        <v>8558</v>
      </c>
      <c r="AU3870" s="62"/>
      <c r="DV3870" s="31" t="s">
        <v>2712</v>
      </c>
      <c r="DW3870" s="31" t="s">
        <v>2714</v>
      </c>
      <c r="DX3870" s="63"/>
      <c r="DY3870" s="63"/>
      <c r="DZ3870" s="63"/>
      <c r="EA3870" s="167"/>
      <c r="EB3870" s="60"/>
      <c r="EC3870" s="60"/>
      <c r="ED3870" s="60"/>
      <c r="EE3870" s="60"/>
      <c r="EF3870" s="60"/>
      <c r="EG3870" s="60"/>
      <c r="EH3870" s="60"/>
      <c r="EI3870" s="60"/>
      <c r="EJ3870" s="60"/>
      <c r="EK3870" s="60"/>
      <c r="EL3870" s="60"/>
      <c r="EM3870" s="60"/>
      <c r="EN3870" s="60"/>
      <c r="EO3870" s="60"/>
      <c r="EP3870" s="60"/>
      <c r="EQ3870" s="60"/>
      <c r="ER3870" s="60"/>
      <c r="ES3870" s="60"/>
      <c r="ET3870" s="60"/>
      <c r="EU3870" s="60"/>
      <c r="EV3870" s="60"/>
      <c r="EW3870" s="60"/>
      <c r="EX3870" s="60"/>
      <c r="EY3870" s="60"/>
      <c r="EZ3870" s="60"/>
      <c r="FA3870" s="60"/>
      <c r="FB3870" s="60"/>
    </row>
    <row r="3871" spans="22:158" x14ac:dyDescent="0.25">
      <c r="W3871" s="33"/>
      <c r="X3871" s="33"/>
      <c r="AH3871" s="38">
        <v>100</v>
      </c>
      <c r="AI3871" s="38">
        <v>110</v>
      </c>
      <c r="AJ3871" s="38">
        <v>17000</v>
      </c>
      <c r="AK3871" s="38">
        <v>42</v>
      </c>
      <c r="AL3871" s="38">
        <v>4201658</v>
      </c>
      <c r="AM3871" s="61" t="s">
        <v>1816</v>
      </c>
      <c r="AN3871" s="61" t="s">
        <v>1696</v>
      </c>
      <c r="AO3871" s="61" t="s">
        <v>1633</v>
      </c>
      <c r="AP3871" s="61" t="s">
        <v>5037</v>
      </c>
      <c r="AQ3871" s="61" t="s">
        <v>1740</v>
      </c>
      <c r="AR3871" s="28">
        <v>2808.3</v>
      </c>
      <c r="AS3871" s="28">
        <v>2300</v>
      </c>
      <c r="AT3871" s="28">
        <v>0</v>
      </c>
      <c r="AU3871" s="62"/>
      <c r="DV3871" s="31" t="s">
        <v>2712</v>
      </c>
      <c r="DW3871" s="31" t="s">
        <v>2714</v>
      </c>
      <c r="DX3871" s="63"/>
      <c r="DY3871" s="63"/>
      <c r="DZ3871" s="63"/>
      <c r="EA3871" s="167"/>
      <c r="EB3871" s="60"/>
      <c r="EC3871" s="60"/>
      <c r="ED3871" s="60"/>
      <c r="EE3871" s="60"/>
      <c r="EF3871" s="60"/>
      <c r="EG3871" s="60"/>
      <c r="EH3871" s="60"/>
      <c r="EI3871" s="60"/>
      <c r="EJ3871" s="60"/>
      <c r="EK3871" s="60"/>
      <c r="EL3871" s="60"/>
      <c r="EM3871" s="60"/>
      <c r="EN3871" s="60"/>
      <c r="EO3871" s="60"/>
      <c r="EP3871" s="60"/>
      <c r="EQ3871" s="60"/>
      <c r="ER3871" s="60"/>
      <c r="ES3871" s="60"/>
      <c r="ET3871" s="60"/>
      <c r="EU3871" s="60"/>
      <c r="EV3871" s="60"/>
      <c r="EW3871" s="60"/>
      <c r="EX3871" s="60"/>
      <c r="EY3871" s="60"/>
      <c r="EZ3871" s="60"/>
      <c r="FA3871" s="60"/>
      <c r="FB3871" s="60"/>
    </row>
    <row r="3872" spans="22:158" x14ac:dyDescent="0.25">
      <c r="V3872" s="1"/>
      <c r="W3872" s="33"/>
      <c r="X3872" s="33"/>
      <c r="AH3872" s="38">
        <v>100</v>
      </c>
      <c r="AI3872" s="38">
        <v>115</v>
      </c>
      <c r="AJ3872" s="38">
        <v>16950</v>
      </c>
      <c r="AK3872" s="38">
        <v>42</v>
      </c>
      <c r="AL3872" s="38">
        <v>4201658</v>
      </c>
      <c r="AM3872" s="61" t="s">
        <v>1816</v>
      </c>
      <c r="AN3872" s="61" t="s">
        <v>1697</v>
      </c>
      <c r="AO3872" s="61" t="s">
        <v>1632</v>
      </c>
      <c r="AP3872" s="61" t="s">
        <v>5037</v>
      </c>
      <c r="AQ3872" s="61" t="s">
        <v>1740</v>
      </c>
      <c r="AR3872" s="28">
        <v>502.2</v>
      </c>
      <c r="AS3872" s="28">
        <v>0</v>
      </c>
      <c r="AT3872" s="28">
        <v>0</v>
      </c>
      <c r="AU3872" s="62"/>
      <c r="DV3872" s="31" t="s">
        <v>2712</v>
      </c>
      <c r="DW3872" s="31" t="s">
        <v>2715</v>
      </c>
      <c r="DX3872" s="63"/>
      <c r="DY3872" s="63"/>
      <c r="DZ3872" s="63"/>
      <c r="EA3872" s="167"/>
      <c r="EB3872" s="60"/>
      <c r="EC3872" s="60"/>
      <c r="ED3872" s="60"/>
      <c r="EE3872" s="60"/>
      <c r="EF3872" s="60"/>
      <c r="EG3872" s="60"/>
      <c r="EH3872" s="60"/>
      <c r="EI3872" s="60"/>
      <c r="EJ3872" s="60"/>
      <c r="EK3872" s="60"/>
      <c r="EL3872" s="60"/>
      <c r="EM3872" s="60"/>
      <c r="EN3872" s="60"/>
      <c r="EO3872" s="60"/>
      <c r="EP3872" s="60"/>
      <c r="EQ3872" s="60"/>
      <c r="ER3872" s="60"/>
      <c r="ES3872" s="60"/>
      <c r="ET3872" s="60"/>
      <c r="EU3872" s="60"/>
      <c r="EV3872" s="60"/>
      <c r="EW3872" s="60"/>
      <c r="EX3872" s="60"/>
      <c r="EY3872" s="60"/>
      <c r="EZ3872" s="60"/>
      <c r="FA3872" s="60"/>
      <c r="FB3872" s="60"/>
    </row>
    <row r="3873" spans="22:158" x14ac:dyDescent="0.25">
      <c r="W3873" s="33"/>
      <c r="X3873" s="33"/>
      <c r="AH3873" s="38">
        <v>100</v>
      </c>
      <c r="AI3873" s="38">
        <v>115</v>
      </c>
      <c r="AJ3873" s="38">
        <v>18350</v>
      </c>
      <c r="AK3873" s="38">
        <v>42</v>
      </c>
      <c r="AL3873" s="38">
        <v>4201658</v>
      </c>
      <c r="AM3873" s="61" t="s">
        <v>1816</v>
      </c>
      <c r="AN3873" s="61" t="s">
        <v>1697</v>
      </c>
      <c r="AO3873" s="61" t="s">
        <v>1663</v>
      </c>
      <c r="AP3873" s="61" t="s">
        <v>5037</v>
      </c>
      <c r="AQ3873" s="61" t="s">
        <v>1740</v>
      </c>
      <c r="AR3873" s="28">
        <v>47</v>
      </c>
      <c r="AS3873" s="28">
        <v>372</v>
      </c>
      <c r="AT3873" s="28">
        <v>0</v>
      </c>
      <c r="AU3873" s="62"/>
      <c r="DV3873" s="31" t="s">
        <v>2712</v>
      </c>
      <c r="DW3873" s="31" t="s">
        <v>2715</v>
      </c>
      <c r="DX3873" s="63"/>
      <c r="DY3873" s="63"/>
      <c r="DZ3873" s="63"/>
      <c r="EA3873" s="167"/>
      <c r="EB3873" s="60"/>
      <c r="EC3873" s="60"/>
      <c r="ED3873" s="60"/>
      <c r="EE3873" s="60"/>
      <c r="EF3873" s="60"/>
      <c r="EG3873" s="60"/>
      <c r="EH3873" s="60"/>
      <c r="EI3873" s="60"/>
      <c r="EJ3873" s="60"/>
      <c r="EK3873" s="60"/>
      <c r="EL3873" s="60"/>
      <c r="EM3873" s="60"/>
      <c r="EN3873" s="60"/>
      <c r="EO3873" s="60"/>
      <c r="EP3873" s="60"/>
      <c r="EQ3873" s="60"/>
      <c r="ER3873" s="60"/>
      <c r="ES3873" s="60"/>
      <c r="ET3873" s="60"/>
      <c r="EU3873" s="60"/>
      <c r="EV3873" s="60"/>
      <c r="EW3873" s="60"/>
      <c r="EX3873" s="60"/>
      <c r="EY3873" s="60"/>
      <c r="EZ3873" s="60"/>
      <c r="FA3873" s="60"/>
      <c r="FB3873" s="60"/>
    </row>
    <row r="3874" spans="22:158" x14ac:dyDescent="0.25">
      <c r="W3874" s="33"/>
      <c r="X3874" s="33"/>
      <c r="AH3874" s="38">
        <v>100</v>
      </c>
      <c r="AI3874" s="38">
        <v>120</v>
      </c>
      <c r="AJ3874" s="38">
        <v>10250</v>
      </c>
      <c r="AK3874" s="38">
        <v>42</v>
      </c>
      <c r="AL3874" s="38">
        <v>4201658</v>
      </c>
      <c r="AM3874" s="61" t="s">
        <v>1816</v>
      </c>
      <c r="AN3874" s="61" t="s">
        <v>1689</v>
      </c>
      <c r="AO3874" s="61" t="s">
        <v>5048</v>
      </c>
      <c r="AP3874" s="61" t="s">
        <v>5037</v>
      </c>
      <c r="AQ3874" s="61" t="s">
        <v>1740</v>
      </c>
      <c r="AR3874" s="28">
        <v>46358.6</v>
      </c>
      <c r="AS3874" s="28">
        <v>2176</v>
      </c>
      <c r="AT3874" s="28">
        <v>10471</v>
      </c>
      <c r="AU3874" s="62"/>
      <c r="DV3874" s="31" t="s">
        <v>2712</v>
      </c>
      <c r="DW3874" s="31" t="s">
        <v>2716</v>
      </c>
      <c r="DX3874" s="63"/>
      <c r="DY3874" s="63"/>
      <c r="DZ3874" s="63"/>
      <c r="EA3874" s="167"/>
      <c r="EB3874" s="60"/>
      <c r="EC3874" s="60"/>
      <c r="ED3874" s="60"/>
      <c r="EE3874" s="60"/>
      <c r="EF3874" s="60"/>
      <c r="EG3874" s="60"/>
      <c r="EH3874" s="60"/>
      <c r="EI3874" s="60"/>
      <c r="EJ3874" s="60"/>
      <c r="EK3874" s="60"/>
      <c r="EL3874" s="60"/>
      <c r="EM3874" s="60"/>
      <c r="EN3874" s="60"/>
      <c r="EO3874" s="60"/>
      <c r="EP3874" s="60"/>
      <c r="EQ3874" s="60"/>
      <c r="ER3874" s="60"/>
      <c r="ES3874" s="60"/>
      <c r="ET3874" s="60"/>
      <c r="EU3874" s="60"/>
      <c r="EV3874" s="60"/>
      <c r="EW3874" s="60"/>
      <c r="EX3874" s="60"/>
      <c r="EY3874" s="60"/>
      <c r="EZ3874" s="60"/>
      <c r="FA3874" s="60"/>
      <c r="FB3874" s="60"/>
    </row>
    <row r="3875" spans="22:158" x14ac:dyDescent="0.25">
      <c r="W3875" s="33"/>
      <c r="X3875" s="33"/>
      <c r="AH3875" s="38">
        <v>100</v>
      </c>
      <c r="AI3875" s="38">
        <v>120</v>
      </c>
      <c r="AJ3875" s="38">
        <v>11350</v>
      </c>
      <c r="AK3875" s="38">
        <v>42</v>
      </c>
      <c r="AL3875" s="38">
        <v>4201658</v>
      </c>
      <c r="AM3875" s="61" t="s">
        <v>1816</v>
      </c>
      <c r="AN3875" s="61" t="s">
        <v>1689</v>
      </c>
      <c r="AO3875" s="61" t="s">
        <v>5070</v>
      </c>
      <c r="AP3875" s="61" t="s">
        <v>5037</v>
      </c>
      <c r="AQ3875" s="61" t="s">
        <v>1740</v>
      </c>
      <c r="AR3875" s="28">
        <v>201.6</v>
      </c>
      <c r="AS3875" s="28">
        <v>0</v>
      </c>
      <c r="AT3875" s="28">
        <v>2013</v>
      </c>
      <c r="AU3875" s="62"/>
      <c r="DV3875" s="31" t="s">
        <v>2712</v>
      </c>
      <c r="DW3875" s="31" t="s">
        <v>2716</v>
      </c>
      <c r="DX3875" s="63"/>
      <c r="DY3875" s="63"/>
      <c r="DZ3875" s="63"/>
      <c r="EA3875" s="167"/>
      <c r="EB3875" s="60"/>
      <c r="EC3875" s="60"/>
      <c r="ED3875" s="60"/>
      <c r="EE3875" s="60"/>
      <c r="EF3875" s="60"/>
      <c r="EG3875" s="60"/>
      <c r="EH3875" s="60"/>
      <c r="EI3875" s="60"/>
      <c r="EJ3875" s="60"/>
      <c r="EK3875" s="60"/>
      <c r="EL3875" s="60"/>
      <c r="EM3875" s="60"/>
      <c r="EN3875" s="60"/>
      <c r="EO3875" s="60"/>
      <c r="EP3875" s="60"/>
      <c r="EQ3875" s="60"/>
      <c r="ER3875" s="60"/>
      <c r="ES3875" s="60"/>
      <c r="ET3875" s="60"/>
      <c r="EU3875" s="60"/>
      <c r="EV3875" s="60"/>
      <c r="EW3875" s="60"/>
      <c r="EX3875" s="60"/>
      <c r="EY3875" s="60"/>
      <c r="EZ3875" s="60"/>
      <c r="FA3875" s="60"/>
      <c r="FB3875" s="60"/>
    </row>
    <row r="3876" spans="22:158" x14ac:dyDescent="0.25">
      <c r="V3876" s="1"/>
      <c r="W3876" s="33"/>
      <c r="X3876" s="33"/>
      <c r="AH3876" s="38">
        <v>100</v>
      </c>
      <c r="AI3876" s="38">
        <v>120</v>
      </c>
      <c r="AJ3876" s="38">
        <v>14550</v>
      </c>
      <c r="AK3876" s="38">
        <v>42</v>
      </c>
      <c r="AL3876" s="38">
        <v>4201658</v>
      </c>
      <c r="AM3876" s="61" t="s">
        <v>1816</v>
      </c>
      <c r="AN3876" s="61" t="s">
        <v>1689</v>
      </c>
      <c r="AO3876" s="61" t="s">
        <v>1579</v>
      </c>
      <c r="AP3876" s="61" t="s">
        <v>5037</v>
      </c>
      <c r="AQ3876" s="61" t="s">
        <v>1740</v>
      </c>
      <c r="AR3876" s="28">
        <v>0</v>
      </c>
      <c r="AS3876" s="28">
        <v>216</v>
      </c>
      <c r="AT3876" s="28">
        <v>10841</v>
      </c>
      <c r="AU3876" s="62"/>
      <c r="DV3876" s="31" t="s">
        <v>2712</v>
      </c>
      <c r="DW3876" s="31" t="s">
        <v>2716</v>
      </c>
      <c r="DX3876" s="63"/>
      <c r="DY3876" s="63"/>
      <c r="DZ3876" s="63"/>
      <c r="EA3876" s="167"/>
      <c r="EB3876" s="60"/>
      <c r="EC3876" s="60"/>
      <c r="ED3876" s="60"/>
      <c r="EE3876" s="60"/>
      <c r="EF3876" s="60"/>
      <c r="EG3876" s="60"/>
      <c r="EH3876" s="60"/>
      <c r="EI3876" s="60"/>
      <c r="EJ3876" s="60"/>
      <c r="EK3876" s="60"/>
      <c r="EL3876" s="60"/>
      <c r="EM3876" s="60"/>
      <c r="EN3876" s="60"/>
      <c r="EO3876" s="60"/>
      <c r="EP3876" s="60"/>
      <c r="EQ3876" s="60"/>
      <c r="ER3876" s="60"/>
      <c r="ES3876" s="60"/>
      <c r="ET3876" s="60"/>
      <c r="EU3876" s="60"/>
      <c r="EV3876" s="60"/>
      <c r="EW3876" s="60"/>
      <c r="EX3876" s="60"/>
      <c r="EY3876" s="60"/>
      <c r="EZ3876" s="60"/>
      <c r="FA3876" s="60"/>
      <c r="FB3876" s="60"/>
    </row>
    <row r="3877" spans="22:158" x14ac:dyDescent="0.25">
      <c r="W3877" s="33"/>
      <c r="X3877" s="33"/>
      <c r="AH3877" s="38">
        <v>100</v>
      </c>
      <c r="AI3877" s="38">
        <v>120</v>
      </c>
      <c r="AJ3877" s="38">
        <v>14850</v>
      </c>
      <c r="AK3877" s="38">
        <v>42</v>
      </c>
      <c r="AL3877" s="38">
        <v>4201658</v>
      </c>
      <c r="AM3877" s="61" t="s">
        <v>1816</v>
      </c>
      <c r="AN3877" s="61" t="s">
        <v>1689</v>
      </c>
      <c r="AO3877" s="61" t="s">
        <v>1585</v>
      </c>
      <c r="AP3877" s="61" t="s">
        <v>5037</v>
      </c>
      <c r="AQ3877" s="61" t="s">
        <v>1740</v>
      </c>
      <c r="AR3877" s="28">
        <v>889.6</v>
      </c>
      <c r="AS3877" s="28">
        <v>18774</v>
      </c>
      <c r="AT3877" s="28">
        <v>47410</v>
      </c>
      <c r="AU3877" s="62"/>
      <c r="DV3877" s="31" t="s">
        <v>2712</v>
      </c>
      <c r="DW3877" s="31" t="s">
        <v>2716</v>
      </c>
      <c r="DX3877" s="63"/>
      <c r="DY3877" s="63"/>
      <c r="DZ3877" s="63"/>
      <c r="EA3877" s="167"/>
      <c r="EB3877" s="60"/>
      <c r="EC3877" s="60"/>
      <c r="ED3877" s="60"/>
      <c r="EE3877" s="60"/>
      <c r="EF3877" s="60"/>
      <c r="EG3877" s="60"/>
      <c r="EH3877" s="60"/>
      <c r="EI3877" s="60"/>
      <c r="EJ3877" s="60"/>
      <c r="EK3877" s="60"/>
      <c r="EL3877" s="60"/>
      <c r="EM3877" s="60"/>
      <c r="EN3877" s="60"/>
      <c r="EO3877" s="60"/>
      <c r="EP3877" s="60"/>
      <c r="EQ3877" s="60"/>
      <c r="ER3877" s="60"/>
      <c r="ES3877" s="60"/>
      <c r="ET3877" s="60"/>
      <c r="EU3877" s="60"/>
      <c r="EV3877" s="60"/>
      <c r="EW3877" s="60"/>
      <c r="EX3877" s="60"/>
      <c r="EY3877" s="60"/>
      <c r="EZ3877" s="60"/>
      <c r="FA3877" s="60"/>
      <c r="FB3877" s="60"/>
    </row>
    <row r="3878" spans="22:158" x14ac:dyDescent="0.25">
      <c r="V3878" s="1"/>
      <c r="W3878" s="33"/>
      <c r="X3878" s="33"/>
      <c r="AH3878" s="38">
        <v>100</v>
      </c>
      <c r="AI3878" s="38">
        <v>120</v>
      </c>
      <c r="AJ3878" s="38">
        <v>17550</v>
      </c>
      <c r="AK3878" s="38">
        <v>42</v>
      </c>
      <c r="AL3878" s="38">
        <v>4201658</v>
      </c>
      <c r="AM3878" s="61" t="s">
        <v>1816</v>
      </c>
      <c r="AN3878" s="61" t="s">
        <v>1689</v>
      </c>
      <c r="AO3878" s="61" t="s">
        <v>1645</v>
      </c>
      <c r="AP3878" s="61" t="s">
        <v>5037</v>
      </c>
      <c r="AQ3878" s="61" t="s">
        <v>1740</v>
      </c>
      <c r="AR3878" s="28">
        <v>2568.7000000000003</v>
      </c>
      <c r="AS3878" s="28">
        <v>116</v>
      </c>
      <c r="AT3878" s="28">
        <v>325</v>
      </c>
      <c r="AU3878" s="62"/>
      <c r="DV3878" s="31" t="s">
        <v>2712</v>
      </c>
      <c r="DW3878" s="31" t="s">
        <v>2716</v>
      </c>
      <c r="DX3878" s="63"/>
      <c r="DY3878" s="63"/>
      <c r="DZ3878" s="63"/>
      <c r="EA3878" s="167"/>
      <c r="EB3878" s="60"/>
      <c r="EC3878" s="60"/>
      <c r="ED3878" s="60"/>
      <c r="EE3878" s="60"/>
      <c r="EF3878" s="60"/>
      <c r="EG3878" s="60"/>
      <c r="EH3878" s="60"/>
      <c r="EI3878" s="60"/>
      <c r="EJ3878" s="60"/>
      <c r="EK3878" s="60"/>
      <c r="EL3878" s="60"/>
      <c r="EM3878" s="60"/>
      <c r="EN3878" s="60"/>
      <c r="EO3878" s="60"/>
      <c r="EP3878" s="60"/>
      <c r="EQ3878" s="60"/>
      <c r="ER3878" s="60"/>
      <c r="ES3878" s="60"/>
      <c r="ET3878" s="60"/>
      <c r="EU3878" s="60"/>
      <c r="EV3878" s="60"/>
      <c r="EW3878" s="60"/>
      <c r="EX3878" s="60"/>
      <c r="EY3878" s="60"/>
      <c r="EZ3878" s="60"/>
      <c r="FA3878" s="60"/>
      <c r="FB3878" s="60"/>
    </row>
    <row r="3879" spans="22:158" x14ac:dyDescent="0.25">
      <c r="W3879" s="33"/>
      <c r="X3879" s="33"/>
      <c r="AH3879" s="38">
        <v>100</v>
      </c>
      <c r="AI3879" s="38">
        <v>125</v>
      </c>
      <c r="AJ3879" s="38">
        <v>10600</v>
      </c>
      <c r="AK3879" s="38">
        <v>42</v>
      </c>
      <c r="AL3879" s="38">
        <v>4201658</v>
      </c>
      <c r="AM3879" s="61" t="s">
        <v>1816</v>
      </c>
      <c r="AN3879" s="61" t="s">
        <v>1692</v>
      </c>
      <c r="AO3879" s="61" t="s">
        <v>5055</v>
      </c>
      <c r="AP3879" s="61" t="s">
        <v>5037</v>
      </c>
      <c r="AQ3879" s="61" t="s">
        <v>1740</v>
      </c>
      <c r="AR3879" s="28">
        <v>0</v>
      </c>
      <c r="AS3879" s="28">
        <v>127</v>
      </c>
      <c r="AT3879" s="28">
        <v>0</v>
      </c>
      <c r="AU3879" s="62"/>
      <c r="DV3879" s="31" t="s">
        <v>2712</v>
      </c>
      <c r="DW3879" s="31" t="s">
        <v>2717</v>
      </c>
      <c r="DX3879" s="63"/>
      <c r="DY3879" s="63"/>
      <c r="DZ3879" s="63"/>
      <c r="EA3879" s="167"/>
      <c r="EB3879" s="60"/>
      <c r="EC3879" s="60"/>
      <c r="ED3879" s="60"/>
      <c r="EE3879" s="60"/>
      <c r="EF3879" s="60"/>
      <c r="EG3879" s="60"/>
      <c r="EH3879" s="60"/>
      <c r="EI3879" s="60"/>
      <c r="EJ3879" s="60"/>
      <c r="EK3879" s="60"/>
      <c r="EL3879" s="60"/>
      <c r="EM3879" s="60"/>
      <c r="EN3879" s="60"/>
      <c r="EO3879" s="60"/>
      <c r="EP3879" s="60"/>
      <c r="EQ3879" s="60"/>
      <c r="ER3879" s="60"/>
      <c r="ES3879" s="60"/>
      <c r="ET3879" s="60"/>
      <c r="EU3879" s="60"/>
      <c r="EV3879" s="60"/>
      <c r="EW3879" s="60"/>
      <c r="EX3879" s="60"/>
      <c r="EY3879" s="60"/>
      <c r="EZ3879" s="60"/>
      <c r="FA3879" s="60"/>
      <c r="FB3879" s="60"/>
    </row>
    <row r="3880" spans="22:158" x14ac:dyDescent="0.25">
      <c r="W3880" s="33"/>
      <c r="X3880" s="33"/>
      <c r="AH3880" s="38">
        <v>100</v>
      </c>
      <c r="AI3880" s="38">
        <v>125</v>
      </c>
      <c r="AJ3880" s="38">
        <v>11730</v>
      </c>
      <c r="AK3880" s="38">
        <v>42</v>
      </c>
      <c r="AL3880" s="38">
        <v>4201658</v>
      </c>
      <c r="AM3880" s="61" t="s">
        <v>1816</v>
      </c>
      <c r="AN3880" s="61" t="s">
        <v>1692</v>
      </c>
      <c r="AO3880" s="61" t="s">
        <v>5079</v>
      </c>
      <c r="AP3880" s="61" t="s">
        <v>5037</v>
      </c>
      <c r="AQ3880" s="61" t="s">
        <v>1740</v>
      </c>
      <c r="AR3880" s="28">
        <v>0</v>
      </c>
      <c r="AS3880" s="28">
        <v>2343</v>
      </c>
      <c r="AT3880" s="28">
        <v>0</v>
      </c>
      <c r="AU3880" s="62"/>
      <c r="DV3880" s="31" t="s">
        <v>2712</v>
      </c>
      <c r="DW3880" s="31" t="s">
        <v>2717</v>
      </c>
      <c r="DX3880" s="63"/>
      <c r="DY3880" s="63"/>
      <c r="DZ3880" s="63"/>
      <c r="EA3880" s="167"/>
      <c r="EB3880" s="60"/>
      <c r="EC3880" s="60"/>
      <c r="ED3880" s="60"/>
      <c r="EE3880" s="60"/>
      <c r="EF3880" s="60"/>
      <c r="EG3880" s="60"/>
      <c r="EH3880" s="60"/>
      <c r="EI3880" s="60"/>
      <c r="EJ3880" s="60"/>
      <c r="EK3880" s="60"/>
      <c r="EL3880" s="60"/>
      <c r="EM3880" s="60"/>
      <c r="EN3880" s="60"/>
      <c r="EO3880" s="60"/>
      <c r="EP3880" s="60"/>
      <c r="EQ3880" s="60"/>
      <c r="ER3880" s="60"/>
      <c r="ES3880" s="60"/>
      <c r="ET3880" s="60"/>
      <c r="EU3880" s="60"/>
      <c r="EV3880" s="60"/>
      <c r="EW3880" s="60"/>
      <c r="EX3880" s="60"/>
      <c r="EY3880" s="60"/>
      <c r="EZ3880" s="60"/>
      <c r="FA3880" s="60"/>
      <c r="FB3880" s="60"/>
    </row>
    <row r="3881" spans="22:158" x14ac:dyDescent="0.25">
      <c r="V3881" s="1"/>
      <c r="W3881" s="33"/>
      <c r="X3881" s="33"/>
      <c r="AH3881" s="38">
        <v>100</v>
      </c>
      <c r="AI3881" s="38">
        <v>125</v>
      </c>
      <c r="AJ3881" s="38">
        <v>11800</v>
      </c>
      <c r="AK3881" s="38">
        <v>42</v>
      </c>
      <c r="AL3881" s="38">
        <v>4201658</v>
      </c>
      <c r="AM3881" s="61" t="s">
        <v>1816</v>
      </c>
      <c r="AN3881" s="61" t="s">
        <v>1692</v>
      </c>
      <c r="AO3881" s="61" t="s">
        <v>5081</v>
      </c>
      <c r="AP3881" s="61" t="s">
        <v>5037</v>
      </c>
      <c r="AQ3881" s="61" t="s">
        <v>1740</v>
      </c>
      <c r="AR3881" s="28">
        <v>4003</v>
      </c>
      <c r="AS3881" s="28">
        <v>0</v>
      </c>
      <c r="AT3881" s="28">
        <v>2112</v>
      </c>
      <c r="AU3881" s="62"/>
      <c r="DV3881" s="31" t="s">
        <v>2712</v>
      </c>
      <c r="DW3881" s="31" t="s">
        <v>2717</v>
      </c>
      <c r="DX3881" s="63"/>
      <c r="DY3881" s="63"/>
      <c r="DZ3881" s="63"/>
      <c r="EA3881" s="167"/>
      <c r="EB3881" s="60"/>
      <c r="EC3881" s="60"/>
      <c r="ED3881" s="60"/>
      <c r="EE3881" s="60"/>
      <c r="EF3881" s="60"/>
      <c r="EG3881" s="60"/>
      <c r="EH3881" s="60"/>
      <c r="EI3881" s="60"/>
      <c r="EJ3881" s="60"/>
      <c r="EK3881" s="60"/>
      <c r="EL3881" s="60"/>
      <c r="EM3881" s="60"/>
      <c r="EN3881" s="60"/>
      <c r="EO3881" s="60"/>
      <c r="EP3881" s="60"/>
      <c r="EQ3881" s="60"/>
      <c r="ER3881" s="60"/>
      <c r="ES3881" s="60"/>
      <c r="ET3881" s="60"/>
      <c r="EU3881" s="60"/>
      <c r="EV3881" s="60"/>
      <c r="EW3881" s="60"/>
      <c r="EX3881" s="60"/>
      <c r="EY3881" s="60"/>
      <c r="EZ3881" s="60"/>
      <c r="FA3881" s="60"/>
      <c r="FB3881" s="60"/>
    </row>
    <row r="3882" spans="22:158" x14ac:dyDescent="0.25">
      <c r="W3882" s="33"/>
      <c r="X3882" s="33"/>
      <c r="AH3882" s="38">
        <v>100</v>
      </c>
      <c r="AI3882" s="38">
        <v>125</v>
      </c>
      <c r="AJ3882" s="38">
        <v>13350</v>
      </c>
      <c r="AK3882" s="38">
        <v>42</v>
      </c>
      <c r="AL3882" s="38">
        <v>4201658</v>
      </c>
      <c r="AM3882" s="61" t="s">
        <v>1816</v>
      </c>
      <c r="AN3882" s="61" t="s">
        <v>1692</v>
      </c>
      <c r="AO3882" s="61" t="s">
        <v>5109</v>
      </c>
      <c r="AP3882" s="61" t="s">
        <v>5037</v>
      </c>
      <c r="AQ3882" s="61" t="s">
        <v>1740</v>
      </c>
      <c r="AR3882" s="28">
        <v>1307.2</v>
      </c>
      <c r="AS3882" s="28">
        <v>3970</v>
      </c>
      <c r="AT3882" s="28">
        <v>0</v>
      </c>
      <c r="AU3882" s="62"/>
      <c r="DV3882" s="31" t="s">
        <v>2712</v>
      </c>
      <c r="DW3882" s="31" t="s">
        <v>2717</v>
      </c>
      <c r="DX3882" s="63"/>
      <c r="DY3882" s="63"/>
      <c r="DZ3882" s="63"/>
      <c r="EA3882" s="167"/>
      <c r="EB3882" s="60"/>
      <c r="EC3882" s="60"/>
      <c r="ED3882" s="60"/>
      <c r="EE3882" s="60"/>
      <c r="EF3882" s="60"/>
      <c r="EG3882" s="60"/>
      <c r="EH3882" s="60"/>
      <c r="EI3882" s="60"/>
      <c r="EJ3882" s="60"/>
      <c r="EK3882" s="60"/>
      <c r="EL3882" s="60"/>
      <c r="EM3882" s="60"/>
      <c r="EN3882" s="60"/>
      <c r="EO3882" s="60"/>
      <c r="EP3882" s="60"/>
      <c r="EQ3882" s="60"/>
      <c r="ER3882" s="60"/>
      <c r="ES3882" s="60"/>
      <c r="ET3882" s="60"/>
      <c r="EU3882" s="60"/>
      <c r="EV3882" s="60"/>
      <c r="EW3882" s="60"/>
      <c r="EX3882" s="60"/>
      <c r="EY3882" s="60"/>
      <c r="EZ3882" s="60"/>
      <c r="FA3882" s="60"/>
      <c r="FB3882" s="60"/>
    </row>
    <row r="3883" spans="22:158" x14ac:dyDescent="0.25">
      <c r="W3883" s="33"/>
      <c r="X3883" s="33"/>
      <c r="AH3883" s="38">
        <v>100</v>
      </c>
      <c r="AI3883" s="38">
        <v>125</v>
      </c>
      <c r="AJ3883" s="38">
        <v>13750</v>
      </c>
      <c r="AK3883" s="38">
        <v>42</v>
      </c>
      <c r="AL3883" s="38">
        <v>4201658</v>
      </c>
      <c r="AM3883" s="61" t="s">
        <v>1816</v>
      </c>
      <c r="AN3883" s="61" t="s">
        <v>1692</v>
      </c>
      <c r="AO3883" s="61" t="s">
        <v>5119</v>
      </c>
      <c r="AP3883" s="61" t="s">
        <v>5037</v>
      </c>
      <c r="AQ3883" s="61" t="s">
        <v>1740</v>
      </c>
      <c r="AR3883" s="28">
        <v>0</v>
      </c>
      <c r="AS3883" s="28">
        <v>6783</v>
      </c>
      <c r="AT3883" s="28">
        <v>0</v>
      </c>
      <c r="AU3883" s="62"/>
      <c r="DV3883" s="31" t="s">
        <v>2712</v>
      </c>
      <c r="DW3883" s="31" t="s">
        <v>2717</v>
      </c>
      <c r="DX3883" s="63"/>
      <c r="DY3883" s="63"/>
      <c r="DZ3883" s="63"/>
      <c r="EA3883" s="167"/>
      <c r="EB3883" s="60"/>
      <c r="EC3883" s="60"/>
      <c r="ED3883" s="60"/>
      <c r="EE3883" s="60"/>
      <c r="EF3883" s="60"/>
      <c r="EG3883" s="60"/>
      <c r="EH3883" s="60"/>
      <c r="EI3883" s="60"/>
      <c r="EJ3883" s="60"/>
      <c r="EK3883" s="60"/>
      <c r="EL3883" s="60"/>
      <c r="EM3883" s="60"/>
      <c r="EN3883" s="60"/>
      <c r="EO3883" s="60"/>
      <c r="EP3883" s="60"/>
      <c r="EQ3883" s="60"/>
      <c r="ER3883" s="60"/>
      <c r="ES3883" s="60"/>
      <c r="ET3883" s="60"/>
      <c r="EU3883" s="60"/>
      <c r="EV3883" s="60"/>
      <c r="EW3883" s="60"/>
      <c r="EX3883" s="60"/>
      <c r="EY3883" s="60"/>
      <c r="EZ3883" s="60"/>
      <c r="FA3883" s="60"/>
      <c r="FB3883" s="60"/>
    </row>
    <row r="3884" spans="22:158" x14ac:dyDescent="0.25">
      <c r="W3884" s="33"/>
      <c r="X3884" s="33"/>
      <c r="AH3884" s="38">
        <v>100</v>
      </c>
      <c r="AI3884" s="38">
        <v>125</v>
      </c>
      <c r="AJ3884" s="38">
        <v>16380</v>
      </c>
      <c r="AK3884" s="38">
        <v>42</v>
      </c>
      <c r="AL3884" s="38">
        <v>4201658</v>
      </c>
      <c r="AM3884" s="61" t="s">
        <v>1816</v>
      </c>
      <c r="AN3884" s="61" t="s">
        <v>1692</v>
      </c>
      <c r="AO3884" s="61" t="s">
        <v>894</v>
      </c>
      <c r="AP3884" s="61" t="s">
        <v>5037</v>
      </c>
      <c r="AQ3884" s="61" t="s">
        <v>1740</v>
      </c>
      <c r="AR3884" s="28">
        <v>1555.7</v>
      </c>
      <c r="AS3884" s="28">
        <v>0</v>
      </c>
      <c r="AT3884" s="28">
        <v>0</v>
      </c>
      <c r="AU3884" s="62"/>
      <c r="DV3884" s="31" t="s">
        <v>2712</v>
      </c>
      <c r="DW3884" s="31" t="s">
        <v>2717</v>
      </c>
      <c r="DX3884" s="63"/>
      <c r="DY3884" s="63"/>
      <c r="DZ3884" s="63"/>
      <c r="EA3884" s="167"/>
      <c r="EB3884" s="60"/>
      <c r="EC3884" s="60"/>
      <c r="ED3884" s="60"/>
      <c r="EE3884" s="60"/>
      <c r="EF3884" s="60"/>
      <c r="EG3884" s="60"/>
      <c r="EH3884" s="60"/>
      <c r="EI3884" s="60"/>
      <c r="EJ3884" s="60"/>
      <c r="EK3884" s="60"/>
      <c r="EL3884" s="60"/>
      <c r="EM3884" s="60"/>
      <c r="EN3884" s="60"/>
      <c r="EO3884" s="60"/>
      <c r="EP3884" s="60"/>
      <c r="EQ3884" s="60"/>
      <c r="ER3884" s="60"/>
      <c r="ES3884" s="60"/>
      <c r="ET3884" s="60"/>
      <c r="EU3884" s="60"/>
      <c r="EV3884" s="60"/>
      <c r="EW3884" s="60"/>
      <c r="EX3884" s="60"/>
      <c r="EY3884" s="60"/>
      <c r="EZ3884" s="60"/>
      <c r="FA3884" s="60"/>
      <c r="FB3884" s="60"/>
    </row>
    <row r="3885" spans="22:158" x14ac:dyDescent="0.25">
      <c r="V3885" s="1"/>
      <c r="W3885" s="33"/>
      <c r="X3885" s="33"/>
      <c r="AH3885" s="38">
        <v>100</v>
      </c>
      <c r="AI3885" s="38">
        <v>130</v>
      </c>
      <c r="AJ3885" s="38">
        <v>13550</v>
      </c>
      <c r="AK3885" s="38">
        <v>42</v>
      </c>
      <c r="AL3885" s="38">
        <v>4201658</v>
      </c>
      <c r="AM3885" s="61" t="s">
        <v>1816</v>
      </c>
      <c r="AN3885" s="61" t="s">
        <v>1687</v>
      </c>
      <c r="AO3885" s="61" t="s">
        <v>5114</v>
      </c>
      <c r="AP3885" s="61" t="s">
        <v>5037</v>
      </c>
      <c r="AQ3885" s="61" t="s">
        <v>1740</v>
      </c>
      <c r="AR3885" s="28">
        <v>131.69999999999999</v>
      </c>
      <c r="AS3885" s="28">
        <v>0</v>
      </c>
      <c r="AT3885" s="28">
        <v>0</v>
      </c>
      <c r="AU3885" s="62"/>
      <c r="DV3885" s="31" t="s">
        <v>2712</v>
      </c>
      <c r="DW3885" s="31" t="s">
        <v>2718</v>
      </c>
      <c r="DX3885" s="63"/>
      <c r="DY3885" s="63"/>
      <c r="DZ3885" s="63"/>
      <c r="EA3885" s="167"/>
      <c r="EB3885" s="60"/>
      <c r="EC3885" s="60"/>
      <c r="ED3885" s="60"/>
      <c r="EE3885" s="60"/>
      <c r="EF3885" s="60"/>
      <c r="EG3885" s="60"/>
      <c r="EH3885" s="60"/>
      <c r="EI3885" s="60"/>
      <c r="EJ3885" s="60"/>
      <c r="EK3885" s="60"/>
      <c r="EL3885" s="60"/>
      <c r="EM3885" s="60"/>
      <c r="EN3885" s="60"/>
      <c r="EO3885" s="60"/>
      <c r="EP3885" s="60"/>
      <c r="EQ3885" s="60"/>
      <c r="ER3885" s="60"/>
      <c r="ES3885" s="60"/>
      <c r="ET3885" s="60"/>
      <c r="EU3885" s="60"/>
      <c r="EV3885" s="60"/>
      <c r="EW3885" s="60"/>
      <c r="EX3885" s="60"/>
      <c r="EY3885" s="60"/>
      <c r="EZ3885" s="60"/>
      <c r="FA3885" s="60"/>
      <c r="FB3885" s="60"/>
    </row>
    <row r="3886" spans="22:158" x14ac:dyDescent="0.25">
      <c r="W3886" s="33"/>
      <c r="X3886" s="33"/>
      <c r="AH3886" s="38">
        <v>100</v>
      </c>
      <c r="AI3886" s="38">
        <v>130</v>
      </c>
      <c r="AJ3886" s="38">
        <v>16300</v>
      </c>
      <c r="AK3886" s="38">
        <v>42</v>
      </c>
      <c r="AL3886" s="38">
        <v>4201658</v>
      </c>
      <c r="AM3886" s="61" t="s">
        <v>1816</v>
      </c>
      <c r="AN3886" s="61" t="s">
        <v>1687</v>
      </c>
      <c r="AO3886" s="61" t="s">
        <v>1617</v>
      </c>
      <c r="AP3886" s="61" t="s">
        <v>5037</v>
      </c>
      <c r="AQ3886" s="61" t="s">
        <v>1740</v>
      </c>
      <c r="AR3886" s="28">
        <v>0</v>
      </c>
      <c r="AS3886" s="28">
        <v>0</v>
      </c>
      <c r="AT3886" s="28">
        <v>181</v>
      </c>
      <c r="AU3886" s="62"/>
      <c r="DV3886" s="31" t="s">
        <v>2712</v>
      </c>
      <c r="DW3886" s="31" t="s">
        <v>2718</v>
      </c>
      <c r="DX3886" s="63"/>
      <c r="DY3886" s="63"/>
      <c r="DZ3886" s="63"/>
      <c r="EA3886" s="167"/>
      <c r="EB3886" s="60"/>
      <c r="EC3886" s="60"/>
      <c r="ED3886" s="60"/>
      <c r="EE3886" s="60"/>
      <c r="EF3886" s="60"/>
      <c r="EG3886" s="60"/>
      <c r="EH3886" s="60"/>
      <c r="EI3886" s="60"/>
      <c r="EJ3886" s="60"/>
      <c r="EK3886" s="60"/>
      <c r="EL3886" s="60"/>
      <c r="EM3886" s="60"/>
      <c r="EN3886" s="60"/>
      <c r="EO3886" s="60"/>
      <c r="EP3886" s="60"/>
      <c r="EQ3886" s="60"/>
      <c r="ER3886" s="60"/>
      <c r="ES3886" s="60"/>
      <c r="ET3886" s="60"/>
      <c r="EU3886" s="60"/>
      <c r="EV3886" s="60"/>
      <c r="EW3886" s="60"/>
      <c r="EX3886" s="60"/>
      <c r="EY3886" s="60"/>
      <c r="EZ3886" s="60"/>
      <c r="FA3886" s="60"/>
      <c r="FB3886" s="60"/>
    </row>
    <row r="3887" spans="22:158" x14ac:dyDescent="0.25">
      <c r="W3887" s="33"/>
      <c r="X3887" s="33"/>
      <c r="AH3887" s="38">
        <v>100</v>
      </c>
      <c r="AI3887" s="38">
        <v>130</v>
      </c>
      <c r="AJ3887" s="38">
        <v>17310</v>
      </c>
      <c r="AK3887" s="38">
        <v>42</v>
      </c>
      <c r="AL3887" s="38">
        <v>4201658</v>
      </c>
      <c r="AM3887" s="61" t="s">
        <v>1816</v>
      </c>
      <c r="AN3887" s="61" t="s">
        <v>1687</v>
      </c>
      <c r="AO3887" s="61" t="s">
        <v>1640</v>
      </c>
      <c r="AP3887" s="61" t="s">
        <v>5037</v>
      </c>
      <c r="AQ3887" s="61" t="s">
        <v>1740</v>
      </c>
      <c r="AR3887" s="28">
        <v>47</v>
      </c>
      <c r="AS3887" s="28">
        <v>0</v>
      </c>
      <c r="AT3887" s="28">
        <v>0</v>
      </c>
      <c r="AU3887" s="62"/>
      <c r="DV3887" s="31" t="s">
        <v>2712</v>
      </c>
      <c r="DW3887" s="31" t="s">
        <v>2718</v>
      </c>
      <c r="DX3887" s="63"/>
      <c r="DY3887" s="63"/>
      <c r="DZ3887" s="63"/>
      <c r="EA3887" s="167"/>
      <c r="EB3887" s="60"/>
      <c r="EC3887" s="60"/>
      <c r="ED3887" s="60"/>
      <c r="EE3887" s="60"/>
      <c r="EF3887" s="60"/>
      <c r="EG3887" s="60"/>
      <c r="EH3887" s="60"/>
      <c r="EI3887" s="60"/>
      <c r="EJ3887" s="60"/>
      <c r="EK3887" s="60"/>
      <c r="EL3887" s="60"/>
      <c r="EM3887" s="60"/>
      <c r="EN3887" s="60"/>
      <c r="EO3887" s="60"/>
      <c r="EP3887" s="60"/>
      <c r="EQ3887" s="60"/>
      <c r="ER3887" s="60"/>
      <c r="ES3887" s="60"/>
      <c r="ET3887" s="60"/>
      <c r="EU3887" s="60"/>
      <c r="EV3887" s="60"/>
      <c r="EW3887" s="60"/>
      <c r="EX3887" s="60"/>
      <c r="EY3887" s="60"/>
      <c r="EZ3887" s="60"/>
      <c r="FA3887" s="60"/>
      <c r="FB3887" s="60"/>
    </row>
    <row r="3888" spans="22:158" x14ac:dyDescent="0.25">
      <c r="W3888" s="33"/>
      <c r="X3888" s="33"/>
      <c r="AH3888" s="38">
        <v>100</v>
      </c>
      <c r="AI3888" s="38">
        <v>135</v>
      </c>
      <c r="AJ3888" s="38">
        <v>15400</v>
      </c>
      <c r="AK3888" s="38">
        <v>42</v>
      </c>
      <c r="AL3888" s="38">
        <v>4201658</v>
      </c>
      <c r="AM3888" s="61" t="s">
        <v>1816</v>
      </c>
      <c r="AN3888" s="61" t="s">
        <v>1693</v>
      </c>
      <c r="AO3888" s="61" t="s">
        <v>1599</v>
      </c>
      <c r="AP3888" s="61" t="s">
        <v>5037</v>
      </c>
      <c r="AQ3888" s="61" t="s">
        <v>1740</v>
      </c>
      <c r="AR3888" s="28">
        <v>0</v>
      </c>
      <c r="AS3888" s="28">
        <v>0</v>
      </c>
      <c r="AT3888" s="28">
        <v>0</v>
      </c>
      <c r="AU3888" s="62"/>
      <c r="DV3888" s="31" t="s">
        <v>2712</v>
      </c>
      <c r="DW3888" s="31" t="s">
        <v>2719</v>
      </c>
      <c r="DX3888" s="63"/>
      <c r="DY3888" s="63"/>
      <c r="DZ3888" s="63"/>
      <c r="EA3888" s="167"/>
      <c r="EB3888" s="60"/>
      <c r="EC3888" s="60"/>
      <c r="ED3888" s="60"/>
      <c r="EE3888" s="60"/>
      <c r="EF3888" s="60"/>
      <c r="EG3888" s="60"/>
      <c r="EH3888" s="60"/>
      <c r="EI3888" s="60"/>
      <c r="EJ3888" s="60"/>
      <c r="EK3888" s="60"/>
      <c r="EL3888" s="60"/>
      <c r="EM3888" s="60"/>
      <c r="EN3888" s="60"/>
      <c r="EO3888" s="60"/>
      <c r="EP3888" s="60"/>
      <c r="EQ3888" s="60"/>
      <c r="ER3888" s="60"/>
      <c r="ES3888" s="60"/>
      <c r="ET3888" s="60"/>
      <c r="EU3888" s="60"/>
      <c r="EV3888" s="60"/>
      <c r="EW3888" s="60"/>
      <c r="EX3888" s="60"/>
      <c r="EY3888" s="60"/>
      <c r="EZ3888" s="60"/>
      <c r="FA3888" s="60"/>
      <c r="FB3888" s="60"/>
    </row>
    <row r="3889" spans="22:158" x14ac:dyDescent="0.25">
      <c r="W3889" s="33"/>
      <c r="X3889" s="33"/>
      <c r="AH3889" s="38">
        <v>100</v>
      </c>
      <c r="AI3889" s="38">
        <v>140</v>
      </c>
      <c r="AJ3889" s="38">
        <v>12900</v>
      </c>
      <c r="AK3889" s="38">
        <v>42</v>
      </c>
      <c r="AL3889" s="38">
        <v>4201658</v>
      </c>
      <c r="AM3889" s="61" t="s">
        <v>1816</v>
      </c>
      <c r="AN3889" s="61" t="s">
        <v>1690</v>
      </c>
      <c r="AO3889" s="61" t="s">
        <v>5099</v>
      </c>
      <c r="AP3889" s="61" t="s">
        <v>5037</v>
      </c>
      <c r="AQ3889" s="61" t="s">
        <v>1740</v>
      </c>
      <c r="AR3889" s="28">
        <v>46.9</v>
      </c>
      <c r="AS3889" s="28">
        <v>0</v>
      </c>
      <c r="AT3889" s="28">
        <v>0</v>
      </c>
      <c r="AU3889" s="62"/>
      <c r="DV3889" s="31" t="s">
        <v>2712</v>
      </c>
      <c r="DW3889" s="31" t="s">
        <v>2720</v>
      </c>
      <c r="DX3889" s="63"/>
      <c r="DY3889" s="63"/>
      <c r="DZ3889" s="63"/>
      <c r="EA3889" s="167"/>
      <c r="EB3889" s="60"/>
      <c r="EC3889" s="60"/>
      <c r="ED3889" s="60"/>
      <c r="EE3889" s="60"/>
      <c r="EF3889" s="60"/>
      <c r="EG3889" s="60"/>
      <c r="EH3889" s="60"/>
      <c r="EI3889" s="60"/>
      <c r="EJ3889" s="60"/>
      <c r="EK3889" s="60"/>
      <c r="EL3889" s="60"/>
      <c r="EM3889" s="60"/>
      <c r="EN3889" s="60"/>
      <c r="EO3889" s="60"/>
      <c r="EP3889" s="60"/>
      <c r="EQ3889" s="60"/>
      <c r="ER3889" s="60"/>
      <c r="ES3889" s="60"/>
      <c r="ET3889" s="60"/>
      <c r="EU3889" s="60"/>
      <c r="EV3889" s="60"/>
      <c r="EW3889" s="60"/>
      <c r="EX3889" s="60"/>
      <c r="EY3889" s="60"/>
      <c r="EZ3889" s="60"/>
      <c r="FA3889" s="60"/>
      <c r="FB3889" s="60"/>
    </row>
    <row r="3890" spans="22:158" x14ac:dyDescent="0.25">
      <c r="W3890" s="33"/>
      <c r="X3890" s="33"/>
      <c r="AH3890" s="38">
        <v>100</v>
      </c>
      <c r="AI3890" s="38">
        <v>140</v>
      </c>
      <c r="AJ3890" s="38">
        <v>14600</v>
      </c>
      <c r="AK3890" s="38">
        <v>42</v>
      </c>
      <c r="AL3890" s="38">
        <v>4201658</v>
      </c>
      <c r="AM3890" s="61" t="s">
        <v>1816</v>
      </c>
      <c r="AN3890" s="61" t="s">
        <v>1690</v>
      </c>
      <c r="AO3890" s="61" t="s">
        <v>1580</v>
      </c>
      <c r="AP3890" s="61" t="s">
        <v>5037</v>
      </c>
      <c r="AQ3890" s="61" t="s">
        <v>1740</v>
      </c>
      <c r="AR3890" s="28">
        <v>0</v>
      </c>
      <c r="AS3890" s="28">
        <v>0</v>
      </c>
      <c r="AT3890" s="28">
        <v>0</v>
      </c>
      <c r="AU3890" s="62"/>
      <c r="DV3890" s="31" t="s">
        <v>2712</v>
      </c>
      <c r="DW3890" s="31" t="s">
        <v>2720</v>
      </c>
      <c r="DX3890" s="63"/>
      <c r="DY3890" s="63"/>
      <c r="DZ3890" s="63"/>
      <c r="EA3890" s="167"/>
      <c r="EB3890" s="60"/>
      <c r="EC3890" s="60"/>
      <c r="ED3890" s="60"/>
      <c r="EE3890" s="60"/>
      <c r="EF3890" s="60"/>
      <c r="EG3890" s="60"/>
      <c r="EH3890" s="60"/>
      <c r="EI3890" s="60"/>
      <c r="EJ3890" s="60"/>
      <c r="EK3890" s="60"/>
      <c r="EL3890" s="60"/>
      <c r="EM3890" s="60"/>
      <c r="EN3890" s="60"/>
      <c r="EO3890" s="60"/>
      <c r="EP3890" s="60"/>
      <c r="EQ3890" s="60"/>
      <c r="ER3890" s="60"/>
      <c r="ES3890" s="60"/>
      <c r="ET3890" s="60"/>
      <c r="EU3890" s="60"/>
      <c r="EV3890" s="60"/>
      <c r="EW3890" s="60"/>
      <c r="EX3890" s="60"/>
      <c r="EY3890" s="60"/>
      <c r="EZ3890" s="60"/>
      <c r="FA3890" s="60"/>
      <c r="FB3890" s="60"/>
    </row>
    <row r="3891" spans="22:158" x14ac:dyDescent="0.25">
      <c r="V3891" s="1"/>
      <c r="W3891" s="33"/>
      <c r="X3891" s="33"/>
      <c r="AH3891" s="38">
        <v>100</v>
      </c>
      <c r="AI3891" s="38">
        <v>145</v>
      </c>
      <c r="AJ3891" s="38">
        <v>12750</v>
      </c>
      <c r="AK3891" s="38">
        <v>42</v>
      </c>
      <c r="AL3891" s="38">
        <v>4201658</v>
      </c>
      <c r="AM3891" s="61" t="s">
        <v>1816</v>
      </c>
      <c r="AN3891" s="61" t="s">
        <v>1691</v>
      </c>
      <c r="AO3891" s="61" t="s">
        <v>5097</v>
      </c>
      <c r="AP3891" s="61" t="s">
        <v>5037</v>
      </c>
      <c r="AQ3891" s="61" t="s">
        <v>1740</v>
      </c>
      <c r="AR3891" s="28">
        <v>454.4</v>
      </c>
      <c r="AS3891" s="28">
        <v>0</v>
      </c>
      <c r="AT3891" s="28">
        <v>0</v>
      </c>
      <c r="AU3891" s="62"/>
      <c r="DV3891" s="31" t="s">
        <v>2712</v>
      </c>
      <c r="DW3891" s="31" t="s">
        <v>2721</v>
      </c>
      <c r="DX3891" s="63"/>
      <c r="DY3891" s="63"/>
      <c r="DZ3891" s="63"/>
      <c r="EA3891" s="167"/>
      <c r="EB3891" s="60"/>
      <c r="EC3891" s="60"/>
      <c r="ED3891" s="60"/>
      <c r="EE3891" s="60"/>
      <c r="EF3891" s="60"/>
      <c r="EG3891" s="60"/>
      <c r="EH3891" s="60"/>
      <c r="EI3891" s="60"/>
      <c r="EJ3891" s="60"/>
      <c r="EK3891" s="60"/>
      <c r="EL3891" s="60"/>
      <c r="EM3891" s="60"/>
      <c r="EN3891" s="60"/>
      <c r="EO3891" s="60"/>
      <c r="EP3891" s="60"/>
      <c r="EQ3891" s="60"/>
      <c r="ER3891" s="60"/>
      <c r="ES3891" s="60"/>
      <c r="ET3891" s="60"/>
      <c r="EU3891" s="60"/>
      <c r="EV3891" s="60"/>
      <c r="EW3891" s="60"/>
      <c r="EX3891" s="60"/>
      <c r="EY3891" s="60"/>
      <c r="EZ3891" s="60"/>
      <c r="FA3891" s="60"/>
      <c r="FB3891" s="60"/>
    </row>
    <row r="3892" spans="22:158" x14ac:dyDescent="0.25">
      <c r="W3892" s="33"/>
      <c r="X3892" s="33"/>
      <c r="AH3892" s="38">
        <v>100</v>
      </c>
      <c r="AI3892" s="38">
        <v>150</v>
      </c>
      <c r="AJ3892" s="38">
        <v>11600</v>
      </c>
      <c r="AK3892" s="38">
        <v>42</v>
      </c>
      <c r="AL3892" s="38">
        <v>4201658</v>
      </c>
      <c r="AM3892" s="61" t="s">
        <v>1816</v>
      </c>
      <c r="AN3892" s="61" t="s">
        <v>1695</v>
      </c>
      <c r="AO3892" s="61" t="s">
        <v>5076</v>
      </c>
      <c r="AP3892" s="61" t="s">
        <v>5037</v>
      </c>
      <c r="AQ3892" s="61" t="s">
        <v>1740</v>
      </c>
      <c r="AR3892" s="28">
        <v>0</v>
      </c>
      <c r="AS3892" s="28">
        <v>73780</v>
      </c>
      <c r="AT3892" s="28">
        <v>195886</v>
      </c>
      <c r="AU3892" s="62"/>
      <c r="DV3892" s="31" t="s">
        <v>2712</v>
      </c>
      <c r="DW3892" s="31" t="s">
        <v>2722</v>
      </c>
      <c r="DX3892" s="63"/>
      <c r="DY3892" s="63"/>
      <c r="DZ3892" s="63"/>
      <c r="EA3892" s="167"/>
      <c r="EB3892" s="60"/>
      <c r="EC3892" s="60"/>
      <c r="ED3892" s="60"/>
      <c r="EE3892" s="60"/>
      <c r="EF3892" s="60"/>
      <c r="EG3892" s="60"/>
      <c r="EH3892" s="60"/>
      <c r="EI3892" s="60"/>
      <c r="EJ3892" s="60"/>
      <c r="EK3892" s="60"/>
      <c r="EL3892" s="60"/>
      <c r="EM3892" s="60"/>
      <c r="EN3892" s="60"/>
      <c r="EO3892" s="60"/>
      <c r="EP3892" s="60"/>
      <c r="EQ3892" s="60"/>
      <c r="ER3892" s="60"/>
      <c r="ES3892" s="60"/>
      <c r="ET3892" s="60"/>
      <c r="EU3892" s="60"/>
      <c r="EV3892" s="60"/>
      <c r="EW3892" s="60"/>
      <c r="EX3892" s="60"/>
      <c r="EY3892" s="60"/>
      <c r="EZ3892" s="60"/>
      <c r="FA3892" s="60"/>
      <c r="FB3892" s="60"/>
    </row>
    <row r="3893" spans="22:158" x14ac:dyDescent="0.25">
      <c r="V3893" s="1"/>
      <c r="W3893" s="33"/>
      <c r="X3893" s="33"/>
      <c r="AH3893" s="38">
        <v>100</v>
      </c>
      <c r="AI3893" s="38">
        <v>150</v>
      </c>
      <c r="AJ3893" s="38">
        <v>13450</v>
      </c>
      <c r="AK3893" s="38">
        <v>42</v>
      </c>
      <c r="AL3893" s="38">
        <v>4201658</v>
      </c>
      <c r="AM3893" s="61" t="s">
        <v>1816</v>
      </c>
      <c r="AN3893" s="61" t="s">
        <v>1695</v>
      </c>
      <c r="AO3893" s="61" t="s">
        <v>5112</v>
      </c>
      <c r="AP3893" s="61" t="s">
        <v>5037</v>
      </c>
      <c r="AQ3893" s="61" t="s">
        <v>1740</v>
      </c>
      <c r="AR3893" s="28">
        <v>83879.3</v>
      </c>
      <c r="AS3893" s="28">
        <v>145229</v>
      </c>
      <c r="AT3893" s="28">
        <v>181271</v>
      </c>
      <c r="AU3893" s="62"/>
      <c r="DV3893" s="31" t="s">
        <v>2712</v>
      </c>
      <c r="DW3893" s="31" t="s">
        <v>2722</v>
      </c>
      <c r="DX3893" s="63"/>
      <c r="DY3893" s="63"/>
      <c r="DZ3893" s="63"/>
      <c r="EA3893" s="167"/>
      <c r="EB3893" s="60"/>
      <c r="EC3893" s="60"/>
      <c r="ED3893" s="60"/>
      <c r="EE3893" s="60"/>
      <c r="EF3893" s="60"/>
      <c r="EG3893" s="60"/>
      <c r="EH3893" s="60"/>
      <c r="EI3893" s="60"/>
      <c r="EJ3893" s="60"/>
      <c r="EK3893" s="60"/>
      <c r="EL3893" s="60"/>
      <c r="EM3893" s="60"/>
      <c r="EN3893" s="60"/>
      <c r="EO3893" s="60"/>
      <c r="EP3893" s="60"/>
      <c r="EQ3893" s="60"/>
      <c r="ER3893" s="60"/>
      <c r="ES3893" s="60"/>
      <c r="ET3893" s="60"/>
      <c r="EU3893" s="60"/>
      <c r="EV3893" s="60"/>
      <c r="EW3893" s="60"/>
      <c r="EX3893" s="60"/>
      <c r="EY3893" s="60"/>
      <c r="EZ3893" s="60"/>
      <c r="FA3893" s="60"/>
      <c r="FB3893" s="60"/>
    </row>
    <row r="3894" spans="22:158" x14ac:dyDescent="0.25">
      <c r="W3894" s="33"/>
      <c r="X3894" s="33"/>
      <c r="AH3894" s="38">
        <v>100</v>
      </c>
      <c r="AI3894" s="38">
        <v>150</v>
      </c>
      <c r="AJ3894" s="38">
        <v>14750</v>
      </c>
      <c r="AK3894" s="38">
        <v>42</v>
      </c>
      <c r="AL3894" s="38">
        <v>4201658</v>
      </c>
      <c r="AM3894" s="61" t="s">
        <v>1816</v>
      </c>
      <c r="AN3894" s="61" t="s">
        <v>1695</v>
      </c>
      <c r="AO3894" s="61" t="s">
        <v>1583</v>
      </c>
      <c r="AP3894" s="61" t="s">
        <v>5037</v>
      </c>
      <c r="AQ3894" s="61" t="s">
        <v>1740</v>
      </c>
      <c r="AR3894" s="28">
        <v>0</v>
      </c>
      <c r="AS3894" s="28">
        <v>14798</v>
      </c>
      <c r="AT3894" s="28">
        <v>0</v>
      </c>
      <c r="AU3894" s="62"/>
      <c r="DV3894" s="31" t="s">
        <v>2712</v>
      </c>
      <c r="DW3894" s="31" t="s">
        <v>2722</v>
      </c>
      <c r="DX3894" s="63"/>
      <c r="DY3894" s="63"/>
      <c r="DZ3894" s="63"/>
      <c r="EA3894" s="167"/>
      <c r="EB3894" s="60"/>
      <c r="EC3894" s="60"/>
      <c r="ED3894" s="60"/>
      <c r="EE3894" s="60"/>
      <c r="EF3894" s="60"/>
      <c r="EG3894" s="60"/>
      <c r="EH3894" s="60"/>
      <c r="EI3894" s="60"/>
      <c r="EJ3894" s="60"/>
      <c r="EK3894" s="60"/>
      <c r="EL3894" s="60"/>
      <c r="EM3894" s="60"/>
      <c r="EN3894" s="60"/>
      <c r="EO3894" s="60"/>
      <c r="EP3894" s="60"/>
      <c r="EQ3894" s="60"/>
      <c r="ER3894" s="60"/>
      <c r="ES3894" s="60"/>
      <c r="ET3894" s="60"/>
      <c r="EU3894" s="60"/>
      <c r="EV3894" s="60"/>
      <c r="EW3894" s="60"/>
      <c r="EX3894" s="60"/>
      <c r="EY3894" s="60"/>
      <c r="EZ3894" s="60"/>
      <c r="FA3894" s="60"/>
      <c r="FB3894" s="60"/>
    </row>
    <row r="3895" spans="22:158" x14ac:dyDescent="0.25">
      <c r="W3895" s="33"/>
      <c r="X3895" s="33"/>
      <c r="AH3895" s="38">
        <v>100</v>
      </c>
      <c r="AI3895" s="38">
        <v>150</v>
      </c>
      <c r="AJ3895" s="38">
        <v>15800</v>
      </c>
      <c r="AK3895" s="38">
        <v>42</v>
      </c>
      <c r="AL3895" s="38">
        <v>4201658</v>
      </c>
      <c r="AM3895" s="61" t="s">
        <v>1816</v>
      </c>
      <c r="AN3895" s="61" t="s">
        <v>1695</v>
      </c>
      <c r="AO3895" s="61" t="s">
        <v>1607</v>
      </c>
      <c r="AP3895" s="61" t="s">
        <v>5037</v>
      </c>
      <c r="AQ3895" s="61" t="s">
        <v>1740</v>
      </c>
      <c r="AR3895" s="28">
        <v>0</v>
      </c>
      <c r="AS3895" s="28">
        <v>0</v>
      </c>
      <c r="AT3895" s="28">
        <v>0</v>
      </c>
      <c r="AU3895" s="62"/>
      <c r="DV3895" s="31" t="s">
        <v>2712</v>
      </c>
      <c r="DW3895" s="31" t="s">
        <v>2722</v>
      </c>
      <c r="DX3895" s="63"/>
      <c r="DY3895" s="63"/>
      <c r="DZ3895" s="63"/>
      <c r="EA3895" s="167"/>
      <c r="EB3895" s="60"/>
      <c r="EC3895" s="60"/>
      <c r="ED3895" s="60"/>
      <c r="EE3895" s="60"/>
      <c r="EF3895" s="60"/>
      <c r="EG3895" s="60"/>
      <c r="EH3895" s="60"/>
      <c r="EI3895" s="60"/>
      <c r="EJ3895" s="60"/>
      <c r="EK3895" s="60"/>
      <c r="EL3895" s="60"/>
      <c r="EM3895" s="60"/>
      <c r="EN3895" s="60"/>
      <c r="EO3895" s="60"/>
      <c r="EP3895" s="60"/>
      <c r="EQ3895" s="60"/>
      <c r="ER3895" s="60"/>
      <c r="ES3895" s="60"/>
      <c r="ET3895" s="60"/>
      <c r="EU3895" s="60"/>
      <c r="EV3895" s="60"/>
      <c r="EW3895" s="60"/>
      <c r="EX3895" s="60"/>
      <c r="EY3895" s="60"/>
      <c r="EZ3895" s="60"/>
      <c r="FA3895" s="60"/>
      <c r="FB3895" s="60"/>
    </row>
    <row r="3896" spans="22:158" x14ac:dyDescent="0.25">
      <c r="W3896" s="33"/>
      <c r="X3896" s="33"/>
      <c r="AH3896" s="38">
        <v>100</v>
      </c>
      <c r="AI3896" s="38">
        <v>155</v>
      </c>
      <c r="AJ3896" s="38">
        <v>10650</v>
      </c>
      <c r="AK3896" s="38">
        <v>42</v>
      </c>
      <c r="AL3896" s="38">
        <v>4201658</v>
      </c>
      <c r="AM3896" s="61" t="s">
        <v>1816</v>
      </c>
      <c r="AN3896" s="61" t="s">
        <v>1686</v>
      </c>
      <c r="AO3896" s="61" t="s">
        <v>5056</v>
      </c>
      <c r="AP3896" s="61" t="s">
        <v>5037</v>
      </c>
      <c r="AQ3896" s="61" t="s">
        <v>1740</v>
      </c>
      <c r="AR3896" s="28">
        <v>0</v>
      </c>
      <c r="AS3896" s="28">
        <v>0</v>
      </c>
      <c r="AT3896" s="28">
        <v>0</v>
      </c>
      <c r="AU3896" s="62"/>
      <c r="DV3896" s="31" t="s">
        <v>2712</v>
      </c>
      <c r="DW3896" s="31" t="s">
        <v>2723</v>
      </c>
      <c r="DX3896" s="63"/>
      <c r="DY3896" s="63"/>
      <c r="DZ3896" s="63"/>
      <c r="EA3896" s="167"/>
      <c r="EB3896" s="60"/>
      <c r="EC3896" s="60"/>
      <c r="ED3896" s="60"/>
      <c r="EE3896" s="60"/>
      <c r="EF3896" s="60"/>
      <c r="EG3896" s="60"/>
      <c r="EH3896" s="60"/>
      <c r="EI3896" s="60"/>
      <c r="EJ3896" s="60"/>
      <c r="EK3896" s="60"/>
      <c r="EL3896" s="60"/>
      <c r="EM3896" s="60"/>
      <c r="EN3896" s="60"/>
      <c r="EO3896" s="60"/>
      <c r="EP3896" s="60"/>
      <c r="EQ3896" s="60"/>
      <c r="ER3896" s="60"/>
      <c r="ES3896" s="60"/>
      <c r="ET3896" s="60"/>
      <c r="EU3896" s="60"/>
      <c r="EV3896" s="60"/>
      <c r="EW3896" s="60"/>
      <c r="EX3896" s="60"/>
      <c r="EY3896" s="60"/>
      <c r="EZ3896" s="60"/>
      <c r="FA3896" s="60"/>
      <c r="FB3896" s="60"/>
    </row>
    <row r="3897" spans="22:158" x14ac:dyDescent="0.25">
      <c r="W3897" s="33"/>
      <c r="X3897" s="33"/>
      <c r="AH3897" s="38">
        <v>100</v>
      </c>
      <c r="AI3897" s="38">
        <v>155</v>
      </c>
      <c r="AJ3897" s="38">
        <v>13900</v>
      </c>
      <c r="AK3897" s="38">
        <v>42</v>
      </c>
      <c r="AL3897" s="38">
        <v>4201658</v>
      </c>
      <c r="AM3897" s="61" t="s">
        <v>1816</v>
      </c>
      <c r="AN3897" s="61" t="s">
        <v>1686</v>
      </c>
      <c r="AO3897" s="61" t="s">
        <v>5122</v>
      </c>
      <c r="AP3897" s="61" t="s">
        <v>5037</v>
      </c>
      <c r="AQ3897" s="61" t="s">
        <v>1740</v>
      </c>
      <c r="AR3897" s="28">
        <v>0</v>
      </c>
      <c r="AS3897" s="28">
        <v>0</v>
      </c>
      <c r="AT3897" s="28">
        <v>1047</v>
      </c>
      <c r="AU3897" s="62"/>
      <c r="DV3897" s="31" t="s">
        <v>2712</v>
      </c>
      <c r="DW3897" s="31" t="s">
        <v>2723</v>
      </c>
      <c r="DX3897" s="63"/>
      <c r="DY3897" s="63"/>
      <c r="DZ3897" s="63"/>
      <c r="EA3897" s="167"/>
      <c r="EB3897" s="60"/>
      <c r="EC3897" s="60"/>
      <c r="ED3897" s="60"/>
      <c r="EE3897" s="60"/>
      <c r="EF3897" s="60"/>
      <c r="EG3897" s="60"/>
      <c r="EH3897" s="60"/>
      <c r="EI3897" s="60"/>
      <c r="EJ3897" s="60"/>
      <c r="EK3897" s="60"/>
      <c r="EL3897" s="60"/>
      <c r="EM3897" s="60"/>
      <c r="EN3897" s="60"/>
      <c r="EO3897" s="60"/>
      <c r="EP3897" s="60"/>
      <c r="EQ3897" s="60"/>
      <c r="ER3897" s="60"/>
      <c r="ES3897" s="60"/>
      <c r="ET3897" s="60"/>
      <c r="EU3897" s="60"/>
      <c r="EV3897" s="60"/>
      <c r="EW3897" s="60"/>
      <c r="EX3897" s="60"/>
      <c r="EY3897" s="60"/>
      <c r="EZ3897" s="60"/>
      <c r="FA3897" s="60"/>
      <c r="FB3897" s="60"/>
    </row>
    <row r="3898" spans="22:158" x14ac:dyDescent="0.25">
      <c r="W3898" s="33"/>
      <c r="X3898" s="33"/>
      <c r="AH3898" s="38">
        <v>100</v>
      </c>
      <c r="AI3898" s="38">
        <v>155</v>
      </c>
      <c r="AJ3898" s="38">
        <v>17800</v>
      </c>
      <c r="AK3898" s="38">
        <v>42</v>
      </c>
      <c r="AL3898" s="38">
        <v>4201658</v>
      </c>
      <c r="AM3898" s="61" t="s">
        <v>1816</v>
      </c>
      <c r="AN3898" s="61" t="s">
        <v>1686</v>
      </c>
      <c r="AO3898" s="61" t="s">
        <v>1651</v>
      </c>
      <c r="AP3898" s="61" t="s">
        <v>5037</v>
      </c>
      <c r="AQ3898" s="61" t="s">
        <v>1740</v>
      </c>
      <c r="AR3898" s="28">
        <v>0</v>
      </c>
      <c r="AS3898" s="28">
        <v>86330</v>
      </c>
      <c r="AT3898" s="28">
        <v>0</v>
      </c>
      <c r="AU3898" s="62"/>
      <c r="DV3898" s="31" t="s">
        <v>2712</v>
      </c>
      <c r="DW3898" s="31" t="s">
        <v>2723</v>
      </c>
      <c r="DX3898" s="63"/>
      <c r="DY3898" s="63"/>
      <c r="DZ3898" s="63"/>
      <c r="EA3898" s="167"/>
      <c r="EB3898" s="60"/>
      <c r="EC3898" s="60"/>
      <c r="ED3898" s="60"/>
      <c r="EE3898" s="60"/>
      <c r="EF3898" s="60"/>
      <c r="EG3898" s="60"/>
      <c r="EH3898" s="60"/>
      <c r="EI3898" s="60"/>
      <c r="EJ3898" s="60"/>
      <c r="EK3898" s="60"/>
      <c r="EL3898" s="60"/>
      <c r="EM3898" s="60"/>
      <c r="EN3898" s="60"/>
      <c r="EO3898" s="60"/>
      <c r="EP3898" s="60"/>
      <c r="EQ3898" s="60"/>
      <c r="ER3898" s="60"/>
      <c r="ES3898" s="60"/>
      <c r="ET3898" s="60"/>
      <c r="EU3898" s="60"/>
      <c r="EV3898" s="60"/>
      <c r="EW3898" s="60"/>
      <c r="EX3898" s="60"/>
      <c r="EY3898" s="60"/>
      <c r="EZ3898" s="60"/>
      <c r="FA3898" s="60"/>
      <c r="FB3898" s="60"/>
    </row>
    <row r="3899" spans="22:158" x14ac:dyDescent="0.25">
      <c r="W3899" s="33"/>
      <c r="X3899" s="33"/>
      <c r="AH3899" s="38">
        <v>100</v>
      </c>
      <c r="AI3899" s="38">
        <v>155</v>
      </c>
      <c r="AJ3899" s="38">
        <v>18200</v>
      </c>
      <c r="AK3899" s="38">
        <v>42</v>
      </c>
      <c r="AL3899" s="38">
        <v>4201658</v>
      </c>
      <c r="AM3899" s="61" t="s">
        <v>1816</v>
      </c>
      <c r="AN3899" s="61" t="s">
        <v>1686</v>
      </c>
      <c r="AO3899" s="61" t="s">
        <v>1660</v>
      </c>
      <c r="AP3899" s="61" t="s">
        <v>5037</v>
      </c>
      <c r="AQ3899" s="61" t="s">
        <v>1740</v>
      </c>
      <c r="AR3899" s="28">
        <v>432765.4</v>
      </c>
      <c r="AS3899" s="28">
        <v>336782</v>
      </c>
      <c r="AT3899" s="28">
        <v>404590</v>
      </c>
      <c r="AU3899" s="62"/>
      <c r="DV3899" s="31" t="s">
        <v>2712</v>
      </c>
      <c r="DW3899" s="31" t="s">
        <v>2723</v>
      </c>
      <c r="DX3899" s="63"/>
      <c r="DY3899" s="63"/>
      <c r="DZ3899" s="63"/>
      <c r="EA3899" s="167"/>
      <c r="EB3899" s="60"/>
      <c r="EC3899" s="60"/>
      <c r="ED3899" s="60"/>
      <c r="EE3899" s="60"/>
      <c r="EF3899" s="60"/>
      <c r="EG3899" s="60"/>
      <c r="EH3899" s="60"/>
      <c r="EI3899" s="60"/>
      <c r="EJ3899" s="60"/>
      <c r="EK3899" s="60"/>
      <c r="EL3899" s="60"/>
      <c r="EM3899" s="60"/>
      <c r="EN3899" s="60"/>
      <c r="EO3899" s="60"/>
      <c r="EP3899" s="60"/>
      <c r="EQ3899" s="60"/>
      <c r="ER3899" s="60"/>
      <c r="ES3899" s="60"/>
      <c r="ET3899" s="60"/>
      <c r="EU3899" s="60"/>
      <c r="EV3899" s="60"/>
      <c r="EW3899" s="60"/>
      <c r="EX3899" s="60"/>
      <c r="EY3899" s="60"/>
      <c r="EZ3899" s="60"/>
      <c r="FA3899" s="60"/>
      <c r="FB3899" s="60"/>
    </row>
    <row r="3900" spans="22:158" x14ac:dyDescent="0.25">
      <c r="W3900" s="33"/>
      <c r="X3900" s="33"/>
      <c r="AH3900" s="38">
        <v>100</v>
      </c>
      <c r="AI3900" s="38">
        <v>160</v>
      </c>
      <c r="AJ3900" s="38">
        <v>11700</v>
      </c>
      <c r="AK3900" s="38">
        <v>42</v>
      </c>
      <c r="AL3900" s="38">
        <v>4201658</v>
      </c>
      <c r="AM3900" s="61" t="s">
        <v>1816</v>
      </c>
      <c r="AN3900" s="61" t="s">
        <v>1694</v>
      </c>
      <c r="AO3900" s="61" t="s">
        <v>5077</v>
      </c>
      <c r="AP3900" s="61" t="s">
        <v>5037</v>
      </c>
      <c r="AQ3900" s="61" t="s">
        <v>1740</v>
      </c>
      <c r="AR3900" s="28">
        <v>0</v>
      </c>
      <c r="AS3900" s="28">
        <v>0</v>
      </c>
      <c r="AT3900" s="28">
        <v>0</v>
      </c>
      <c r="AU3900" s="62"/>
      <c r="DV3900" s="31" t="s">
        <v>2712</v>
      </c>
      <c r="DW3900" s="31" t="s">
        <v>2724</v>
      </c>
      <c r="DX3900" s="63"/>
      <c r="DY3900" s="63"/>
      <c r="DZ3900" s="63"/>
      <c r="EA3900" s="167"/>
      <c r="EB3900" s="60"/>
      <c r="EC3900" s="60"/>
      <c r="ED3900" s="60"/>
      <c r="EE3900" s="60"/>
      <c r="EF3900" s="60"/>
      <c r="EG3900" s="60"/>
      <c r="EH3900" s="60"/>
      <c r="EI3900" s="60"/>
      <c r="EJ3900" s="60"/>
      <c r="EK3900" s="60"/>
      <c r="EL3900" s="60"/>
      <c r="EM3900" s="60"/>
      <c r="EN3900" s="60"/>
      <c r="EO3900" s="60"/>
      <c r="EP3900" s="60"/>
      <c r="EQ3900" s="60"/>
      <c r="ER3900" s="60"/>
      <c r="ES3900" s="60"/>
      <c r="ET3900" s="60"/>
      <c r="EU3900" s="60"/>
      <c r="EV3900" s="60"/>
      <c r="EW3900" s="60"/>
      <c r="EX3900" s="60"/>
      <c r="EY3900" s="60"/>
      <c r="EZ3900" s="60"/>
      <c r="FA3900" s="60"/>
      <c r="FB3900" s="60"/>
    </row>
    <row r="3901" spans="22:158" x14ac:dyDescent="0.25">
      <c r="W3901" s="33"/>
      <c r="X3901" s="33"/>
      <c r="AH3901" s="38">
        <v>100</v>
      </c>
      <c r="AI3901" s="38">
        <v>105</v>
      </c>
      <c r="AJ3901" s="38">
        <v>10900</v>
      </c>
      <c r="AK3901" s="38">
        <v>46</v>
      </c>
      <c r="AL3901" s="38">
        <v>4202258</v>
      </c>
      <c r="AM3901" s="61" t="s">
        <v>1816</v>
      </c>
      <c r="AN3901" s="61" t="s">
        <v>1688</v>
      </c>
      <c r="AO3901" s="61" t="s">
        <v>5061</v>
      </c>
      <c r="AP3901" s="61" t="s">
        <v>5016</v>
      </c>
      <c r="AQ3901" s="61" t="s">
        <v>1764</v>
      </c>
      <c r="AR3901" s="28">
        <v>82267.399999999994</v>
      </c>
      <c r="AS3901" s="28">
        <v>68768</v>
      </c>
      <c r="AT3901" s="28">
        <v>67402</v>
      </c>
      <c r="AU3901" s="62"/>
      <c r="DV3901" s="31" t="s">
        <v>2725</v>
      </c>
      <c r="DW3901" s="31" t="s">
        <v>2726</v>
      </c>
      <c r="DX3901" s="63"/>
      <c r="DY3901" s="63"/>
      <c r="DZ3901" s="63"/>
      <c r="EA3901" s="167"/>
      <c r="EB3901" s="60"/>
      <c r="EC3901" s="60"/>
      <c r="ED3901" s="60"/>
      <c r="EE3901" s="60"/>
      <c r="EF3901" s="60"/>
      <c r="EG3901" s="60"/>
      <c r="EH3901" s="60"/>
      <c r="EI3901" s="60"/>
      <c r="EJ3901" s="60"/>
      <c r="EK3901" s="60"/>
      <c r="EL3901" s="60"/>
      <c r="EM3901" s="60"/>
      <c r="EN3901" s="60"/>
      <c r="EO3901" s="60"/>
      <c r="EP3901" s="60"/>
      <c r="EQ3901" s="60"/>
      <c r="ER3901" s="60"/>
      <c r="ES3901" s="60"/>
      <c r="ET3901" s="60"/>
      <c r="EU3901" s="60"/>
      <c r="EV3901" s="60"/>
      <c r="EW3901" s="60"/>
      <c r="EX3901" s="60"/>
      <c r="EY3901" s="60"/>
      <c r="EZ3901" s="60"/>
      <c r="FA3901" s="60"/>
      <c r="FB3901" s="60"/>
    </row>
    <row r="3902" spans="22:158" x14ac:dyDescent="0.25">
      <c r="W3902" s="33"/>
      <c r="X3902" s="33"/>
      <c r="AH3902" s="38">
        <v>100</v>
      </c>
      <c r="AI3902" s="38">
        <v>105</v>
      </c>
      <c r="AJ3902" s="38">
        <v>11450</v>
      </c>
      <c r="AK3902" s="38">
        <v>46</v>
      </c>
      <c r="AL3902" s="38">
        <v>4202258</v>
      </c>
      <c r="AM3902" s="61" t="s">
        <v>1816</v>
      </c>
      <c r="AN3902" s="61" t="s">
        <v>1688</v>
      </c>
      <c r="AO3902" s="61" t="s">
        <v>5072</v>
      </c>
      <c r="AP3902" s="61" t="s">
        <v>5016</v>
      </c>
      <c r="AQ3902" s="61" t="s">
        <v>1764</v>
      </c>
      <c r="AR3902" s="28">
        <v>0</v>
      </c>
      <c r="AS3902" s="28">
        <v>24451</v>
      </c>
      <c r="AT3902" s="28">
        <v>0</v>
      </c>
      <c r="AU3902" s="62"/>
      <c r="DV3902" s="31" t="s">
        <v>2725</v>
      </c>
      <c r="DW3902" s="31" t="s">
        <v>2726</v>
      </c>
      <c r="DX3902" s="63"/>
      <c r="DY3902" s="63"/>
      <c r="DZ3902" s="63"/>
      <c r="EA3902" s="167"/>
      <c r="EB3902" s="60"/>
      <c r="EC3902" s="60"/>
      <c r="ED3902" s="60"/>
      <c r="EE3902" s="60"/>
      <c r="EF3902" s="60"/>
      <c r="EG3902" s="60"/>
      <c r="EH3902" s="60"/>
      <c r="EI3902" s="60"/>
      <c r="EJ3902" s="60"/>
      <c r="EK3902" s="60"/>
      <c r="EL3902" s="60"/>
      <c r="EM3902" s="60"/>
      <c r="EN3902" s="60"/>
      <c r="EO3902" s="60"/>
      <c r="EP3902" s="60"/>
      <c r="EQ3902" s="60"/>
      <c r="ER3902" s="60"/>
      <c r="ES3902" s="60"/>
      <c r="ET3902" s="60"/>
      <c r="EU3902" s="60"/>
      <c r="EV3902" s="60"/>
      <c r="EW3902" s="60"/>
      <c r="EX3902" s="60"/>
      <c r="EY3902" s="60"/>
      <c r="EZ3902" s="60"/>
      <c r="FA3902" s="60"/>
      <c r="FB3902" s="60"/>
    </row>
    <row r="3903" spans="22:158" x14ac:dyDescent="0.25">
      <c r="W3903" s="33"/>
      <c r="X3903" s="33"/>
      <c r="AH3903" s="38">
        <v>100</v>
      </c>
      <c r="AI3903" s="38">
        <v>105</v>
      </c>
      <c r="AJ3903" s="38">
        <v>11500</v>
      </c>
      <c r="AK3903" s="38">
        <v>46</v>
      </c>
      <c r="AL3903" s="38">
        <v>4202258</v>
      </c>
      <c r="AM3903" s="61" t="s">
        <v>1816</v>
      </c>
      <c r="AN3903" s="61" t="s">
        <v>1688</v>
      </c>
      <c r="AO3903" s="61" t="s">
        <v>5073</v>
      </c>
      <c r="AP3903" s="61" t="s">
        <v>5016</v>
      </c>
      <c r="AQ3903" s="61" t="s">
        <v>1764</v>
      </c>
      <c r="AR3903" s="28">
        <v>0</v>
      </c>
      <c r="AS3903" s="28">
        <v>0</v>
      </c>
      <c r="AT3903" s="28">
        <v>1576</v>
      </c>
      <c r="AU3903" s="62"/>
      <c r="DV3903" s="31" t="s">
        <v>2725</v>
      </c>
      <c r="DW3903" s="31" t="s">
        <v>2726</v>
      </c>
      <c r="DX3903" s="63"/>
      <c r="DY3903" s="63"/>
      <c r="DZ3903" s="63"/>
      <c r="EA3903" s="167"/>
      <c r="EB3903" s="60"/>
      <c r="EC3903" s="60"/>
      <c r="ED3903" s="60"/>
      <c r="EE3903" s="60"/>
      <c r="EF3903" s="60"/>
      <c r="EG3903" s="60"/>
      <c r="EH3903" s="60"/>
      <c r="EI3903" s="60"/>
      <c r="EJ3903" s="60"/>
      <c r="EK3903" s="60"/>
      <c r="EL3903" s="60"/>
      <c r="EM3903" s="60"/>
      <c r="EN3903" s="60"/>
      <c r="EO3903" s="60"/>
      <c r="EP3903" s="60"/>
      <c r="EQ3903" s="60"/>
      <c r="ER3903" s="60"/>
      <c r="ES3903" s="60"/>
      <c r="ET3903" s="60"/>
      <c r="EU3903" s="60"/>
      <c r="EV3903" s="60"/>
      <c r="EW3903" s="60"/>
      <c r="EX3903" s="60"/>
      <c r="EY3903" s="60"/>
      <c r="EZ3903" s="60"/>
      <c r="FA3903" s="60"/>
      <c r="FB3903" s="60"/>
    </row>
    <row r="3904" spans="22:158" x14ac:dyDescent="0.25">
      <c r="W3904" s="33"/>
      <c r="X3904" s="33"/>
      <c r="AH3904" s="38">
        <v>100</v>
      </c>
      <c r="AI3904" s="38">
        <v>105</v>
      </c>
      <c r="AJ3904" s="38">
        <v>13100</v>
      </c>
      <c r="AK3904" s="38">
        <v>46</v>
      </c>
      <c r="AL3904" s="38">
        <v>4202258</v>
      </c>
      <c r="AM3904" s="61" t="s">
        <v>1816</v>
      </c>
      <c r="AN3904" s="61" t="s">
        <v>1688</v>
      </c>
      <c r="AO3904" s="61" t="s">
        <v>5104</v>
      </c>
      <c r="AP3904" s="61" t="s">
        <v>5016</v>
      </c>
      <c r="AQ3904" s="61" t="s">
        <v>1764</v>
      </c>
      <c r="AR3904" s="28">
        <v>0</v>
      </c>
      <c r="AS3904" s="28">
        <v>0</v>
      </c>
      <c r="AT3904" s="28">
        <v>0</v>
      </c>
      <c r="AU3904" s="62"/>
      <c r="DV3904" s="31" t="s">
        <v>2725</v>
      </c>
      <c r="DW3904" s="31" t="s">
        <v>2726</v>
      </c>
      <c r="DX3904" s="63"/>
      <c r="DY3904" s="63"/>
      <c r="DZ3904" s="63"/>
      <c r="EA3904" s="167"/>
      <c r="EB3904" s="60"/>
      <c r="EC3904" s="60"/>
      <c r="ED3904" s="60"/>
      <c r="EE3904" s="60"/>
      <c r="EF3904" s="60"/>
      <c r="EG3904" s="60"/>
      <c r="EH3904" s="60"/>
      <c r="EI3904" s="60"/>
      <c r="EJ3904" s="60"/>
      <c r="EK3904" s="60"/>
      <c r="EL3904" s="60"/>
      <c r="EM3904" s="60"/>
      <c r="EN3904" s="60"/>
      <c r="EO3904" s="60"/>
      <c r="EP3904" s="60"/>
      <c r="EQ3904" s="60"/>
      <c r="ER3904" s="60"/>
      <c r="ES3904" s="60"/>
      <c r="ET3904" s="60"/>
      <c r="EU3904" s="60"/>
      <c r="EV3904" s="60"/>
      <c r="EW3904" s="60"/>
      <c r="EX3904" s="60"/>
      <c r="EY3904" s="60"/>
      <c r="EZ3904" s="60"/>
      <c r="FA3904" s="60"/>
      <c r="FB3904" s="60"/>
    </row>
    <row r="3905" spans="22:158" x14ac:dyDescent="0.25">
      <c r="W3905" s="33"/>
      <c r="X3905" s="33"/>
      <c r="AH3905" s="38">
        <v>100</v>
      </c>
      <c r="AI3905" s="38">
        <v>105</v>
      </c>
      <c r="AJ3905" s="38">
        <v>13800</v>
      </c>
      <c r="AK3905" s="38">
        <v>46</v>
      </c>
      <c r="AL3905" s="38">
        <v>4202258</v>
      </c>
      <c r="AM3905" s="61" t="s">
        <v>1816</v>
      </c>
      <c r="AN3905" s="61" t="s">
        <v>1688</v>
      </c>
      <c r="AO3905" s="61" t="s">
        <v>5120</v>
      </c>
      <c r="AP3905" s="61" t="s">
        <v>5016</v>
      </c>
      <c r="AQ3905" s="61" t="s">
        <v>1764</v>
      </c>
      <c r="AR3905" s="28">
        <v>1203875.7</v>
      </c>
      <c r="AS3905" s="28">
        <v>1024266</v>
      </c>
      <c r="AT3905" s="28">
        <v>871715</v>
      </c>
      <c r="AU3905" s="62"/>
      <c r="DV3905" s="31" t="s">
        <v>2725</v>
      </c>
      <c r="DW3905" s="31" t="s">
        <v>2726</v>
      </c>
      <c r="DX3905" s="63"/>
      <c r="DY3905" s="63"/>
      <c r="DZ3905" s="63"/>
      <c r="EA3905" s="167"/>
      <c r="EB3905" s="60"/>
      <c r="EC3905" s="60"/>
      <c r="ED3905" s="60"/>
      <c r="EE3905" s="60"/>
      <c r="EF3905" s="60"/>
      <c r="EG3905" s="60"/>
      <c r="EH3905" s="60"/>
      <c r="EI3905" s="60"/>
      <c r="EJ3905" s="60"/>
      <c r="EK3905" s="60"/>
      <c r="EL3905" s="60"/>
      <c r="EM3905" s="60"/>
      <c r="EN3905" s="60"/>
      <c r="EO3905" s="60"/>
      <c r="EP3905" s="60"/>
      <c r="EQ3905" s="60"/>
      <c r="ER3905" s="60"/>
      <c r="ES3905" s="60"/>
      <c r="ET3905" s="60"/>
      <c r="EU3905" s="60"/>
      <c r="EV3905" s="60"/>
      <c r="EW3905" s="60"/>
      <c r="EX3905" s="60"/>
      <c r="EY3905" s="60"/>
      <c r="EZ3905" s="60"/>
      <c r="FA3905" s="60"/>
      <c r="FB3905" s="60"/>
    </row>
    <row r="3906" spans="22:158" x14ac:dyDescent="0.25">
      <c r="W3906" s="33"/>
      <c r="X3906" s="33"/>
      <c r="AH3906" s="38">
        <v>100</v>
      </c>
      <c r="AI3906" s="38">
        <v>105</v>
      </c>
      <c r="AJ3906" s="38">
        <v>14000</v>
      </c>
      <c r="AK3906" s="38">
        <v>46</v>
      </c>
      <c r="AL3906" s="38">
        <v>4202258</v>
      </c>
      <c r="AM3906" s="61" t="s">
        <v>1816</v>
      </c>
      <c r="AN3906" s="61" t="s">
        <v>1688</v>
      </c>
      <c r="AO3906" s="61" t="s">
        <v>5124</v>
      </c>
      <c r="AP3906" s="61" t="s">
        <v>5016</v>
      </c>
      <c r="AQ3906" s="61" t="s">
        <v>1764</v>
      </c>
      <c r="AR3906" s="28">
        <v>6004.8</v>
      </c>
      <c r="AS3906" s="28">
        <v>132</v>
      </c>
      <c r="AT3906" s="28">
        <v>0</v>
      </c>
      <c r="AU3906" s="62"/>
      <c r="DV3906" s="31" t="s">
        <v>2725</v>
      </c>
      <c r="DW3906" s="31" t="s">
        <v>2726</v>
      </c>
      <c r="DX3906" s="63"/>
      <c r="DY3906" s="63"/>
      <c r="DZ3906" s="63"/>
      <c r="EA3906" s="167"/>
      <c r="EB3906" s="60"/>
      <c r="EC3906" s="60"/>
      <c r="ED3906" s="60"/>
      <c r="EE3906" s="60"/>
      <c r="EF3906" s="60"/>
      <c r="EG3906" s="60"/>
      <c r="EH3906" s="60"/>
      <c r="EI3906" s="60"/>
      <c r="EJ3906" s="60"/>
      <c r="EK3906" s="60"/>
      <c r="EL3906" s="60"/>
      <c r="EM3906" s="60"/>
      <c r="EN3906" s="60"/>
      <c r="EO3906" s="60"/>
      <c r="EP3906" s="60"/>
      <c r="EQ3906" s="60"/>
      <c r="ER3906" s="60"/>
      <c r="ES3906" s="60"/>
      <c r="ET3906" s="60"/>
      <c r="EU3906" s="60"/>
      <c r="EV3906" s="60"/>
      <c r="EW3906" s="60"/>
      <c r="EX3906" s="60"/>
      <c r="EY3906" s="60"/>
      <c r="EZ3906" s="60"/>
      <c r="FA3906" s="60"/>
      <c r="FB3906" s="60"/>
    </row>
    <row r="3907" spans="22:158" x14ac:dyDescent="0.25">
      <c r="V3907" s="1"/>
      <c r="W3907" s="33"/>
      <c r="X3907" s="33"/>
      <c r="AH3907" s="38">
        <v>100</v>
      </c>
      <c r="AI3907" s="38">
        <v>105</v>
      </c>
      <c r="AJ3907" s="38">
        <v>18400</v>
      </c>
      <c r="AK3907" s="38">
        <v>46</v>
      </c>
      <c r="AL3907" s="38">
        <v>4202258</v>
      </c>
      <c r="AM3907" s="61" t="s">
        <v>1816</v>
      </c>
      <c r="AN3907" s="61" t="s">
        <v>1688</v>
      </c>
      <c r="AO3907" s="61" t="s">
        <v>1664</v>
      </c>
      <c r="AP3907" s="61" t="s">
        <v>5016</v>
      </c>
      <c r="AQ3907" s="61" t="s">
        <v>1764</v>
      </c>
      <c r="AR3907" s="28">
        <v>203425.7</v>
      </c>
      <c r="AS3907" s="28">
        <v>75630</v>
      </c>
      <c r="AT3907" s="28">
        <v>122858</v>
      </c>
      <c r="AU3907" s="62"/>
      <c r="DV3907" s="31" t="s">
        <v>2725</v>
      </c>
      <c r="DW3907" s="31" t="s">
        <v>2726</v>
      </c>
      <c r="DX3907" s="63"/>
      <c r="DY3907" s="63"/>
      <c r="DZ3907" s="63"/>
      <c r="EA3907" s="167"/>
      <c r="EB3907" s="60"/>
      <c r="EC3907" s="60"/>
      <c r="ED3907" s="60"/>
      <c r="EE3907" s="60"/>
      <c r="EF3907" s="60"/>
      <c r="EG3907" s="60"/>
      <c r="EH3907" s="60"/>
      <c r="EI3907" s="60"/>
      <c r="EJ3907" s="60"/>
      <c r="EK3907" s="60"/>
      <c r="EL3907" s="60"/>
      <c r="EM3907" s="60"/>
      <c r="EN3907" s="60"/>
      <c r="EO3907" s="60"/>
      <c r="EP3907" s="60"/>
      <c r="EQ3907" s="60"/>
      <c r="ER3907" s="60"/>
      <c r="ES3907" s="60"/>
      <c r="ET3907" s="60"/>
      <c r="EU3907" s="60"/>
      <c r="EV3907" s="60"/>
      <c r="EW3907" s="60"/>
      <c r="EX3907" s="60"/>
      <c r="EY3907" s="60"/>
      <c r="EZ3907" s="60"/>
      <c r="FA3907" s="60"/>
      <c r="FB3907" s="60"/>
    </row>
    <row r="3908" spans="22:158" x14ac:dyDescent="0.25">
      <c r="W3908" s="33"/>
      <c r="X3908" s="33"/>
      <c r="AH3908" s="38">
        <v>100</v>
      </c>
      <c r="AI3908" s="38">
        <v>105</v>
      </c>
      <c r="AJ3908" s="38">
        <v>18550</v>
      </c>
      <c r="AK3908" s="38">
        <v>46</v>
      </c>
      <c r="AL3908" s="38">
        <v>4202258</v>
      </c>
      <c r="AM3908" s="61" t="s">
        <v>1816</v>
      </c>
      <c r="AN3908" s="61" t="s">
        <v>1688</v>
      </c>
      <c r="AO3908" s="61" t="s">
        <v>1667</v>
      </c>
      <c r="AP3908" s="61" t="s">
        <v>5016</v>
      </c>
      <c r="AQ3908" s="61" t="s">
        <v>1764</v>
      </c>
      <c r="AR3908" s="28">
        <v>0</v>
      </c>
      <c r="AS3908" s="28">
        <v>50332</v>
      </c>
      <c r="AT3908" s="28">
        <v>28580</v>
      </c>
      <c r="AU3908" s="62"/>
      <c r="DV3908" s="31" t="s">
        <v>2725</v>
      </c>
      <c r="DW3908" s="31" t="s">
        <v>2726</v>
      </c>
      <c r="DX3908" s="63"/>
      <c r="DY3908" s="63"/>
      <c r="DZ3908" s="63"/>
      <c r="EA3908" s="167"/>
      <c r="EB3908" s="60"/>
      <c r="EC3908" s="60"/>
      <c r="ED3908" s="60"/>
      <c r="EE3908" s="60"/>
      <c r="EF3908" s="60"/>
      <c r="EG3908" s="60"/>
      <c r="EH3908" s="60"/>
      <c r="EI3908" s="60"/>
      <c r="EJ3908" s="60"/>
      <c r="EK3908" s="60"/>
      <c r="EL3908" s="60"/>
      <c r="EM3908" s="60"/>
      <c r="EN3908" s="60"/>
      <c r="EO3908" s="60"/>
      <c r="EP3908" s="60"/>
      <c r="EQ3908" s="60"/>
      <c r="ER3908" s="60"/>
      <c r="ES3908" s="60"/>
      <c r="ET3908" s="60"/>
      <c r="EU3908" s="60"/>
      <c r="EV3908" s="60"/>
      <c r="EW3908" s="60"/>
      <c r="EX3908" s="60"/>
      <c r="EY3908" s="60"/>
      <c r="EZ3908" s="60"/>
      <c r="FA3908" s="60"/>
      <c r="FB3908" s="60"/>
    </row>
    <row r="3909" spans="22:158" x14ac:dyDescent="0.25">
      <c r="V3909" s="1"/>
      <c r="W3909" s="33"/>
      <c r="X3909" s="33"/>
      <c r="AH3909" s="38">
        <v>100</v>
      </c>
      <c r="AI3909" s="38">
        <v>110</v>
      </c>
      <c r="AJ3909" s="38">
        <v>15050</v>
      </c>
      <c r="AK3909" s="38">
        <v>46</v>
      </c>
      <c r="AL3909" s="38">
        <v>4202258</v>
      </c>
      <c r="AM3909" s="61" t="s">
        <v>1816</v>
      </c>
      <c r="AN3909" s="61" t="s">
        <v>1696</v>
      </c>
      <c r="AO3909" s="61" t="s">
        <v>1591</v>
      </c>
      <c r="AP3909" s="61" t="s">
        <v>5016</v>
      </c>
      <c r="AQ3909" s="61" t="s">
        <v>1764</v>
      </c>
      <c r="AR3909" s="28">
        <v>141.4</v>
      </c>
      <c r="AS3909" s="28">
        <v>0</v>
      </c>
      <c r="AT3909" s="28">
        <v>0</v>
      </c>
      <c r="AU3909" s="62"/>
      <c r="DV3909" s="31" t="s">
        <v>2725</v>
      </c>
      <c r="DW3909" s="31" t="s">
        <v>2727</v>
      </c>
      <c r="DX3909" s="63"/>
      <c r="DY3909" s="63"/>
      <c r="DZ3909" s="63"/>
      <c r="EA3909" s="167"/>
      <c r="EB3909" s="60"/>
      <c r="EC3909" s="60"/>
      <c r="ED3909" s="60"/>
      <c r="EE3909" s="60"/>
      <c r="EF3909" s="60"/>
      <c r="EG3909" s="60"/>
      <c r="EH3909" s="60"/>
      <c r="EI3909" s="60"/>
      <c r="EJ3909" s="60"/>
      <c r="EK3909" s="60"/>
      <c r="EL3909" s="60"/>
      <c r="EM3909" s="60"/>
      <c r="EN3909" s="60"/>
      <c r="EO3909" s="60"/>
      <c r="EP3909" s="60"/>
      <c r="EQ3909" s="60"/>
      <c r="ER3909" s="60"/>
      <c r="ES3909" s="60"/>
      <c r="ET3909" s="60"/>
      <c r="EU3909" s="60"/>
      <c r="EV3909" s="60"/>
      <c r="EW3909" s="60"/>
      <c r="EX3909" s="60"/>
      <c r="EY3909" s="60"/>
      <c r="EZ3909" s="60"/>
      <c r="FA3909" s="60"/>
      <c r="FB3909" s="60"/>
    </row>
    <row r="3910" spans="22:158" x14ac:dyDescent="0.25">
      <c r="W3910" s="33"/>
      <c r="X3910" s="33"/>
      <c r="AH3910" s="38">
        <v>100</v>
      </c>
      <c r="AI3910" s="38">
        <v>110</v>
      </c>
      <c r="AJ3910" s="38">
        <v>15900</v>
      </c>
      <c r="AK3910" s="38">
        <v>46</v>
      </c>
      <c r="AL3910" s="38">
        <v>4202258</v>
      </c>
      <c r="AM3910" s="61" t="s">
        <v>1816</v>
      </c>
      <c r="AN3910" s="61" t="s">
        <v>1696</v>
      </c>
      <c r="AO3910" s="61" t="s">
        <v>1609</v>
      </c>
      <c r="AP3910" s="61" t="s">
        <v>5016</v>
      </c>
      <c r="AQ3910" s="61" t="s">
        <v>1764</v>
      </c>
      <c r="AR3910" s="28">
        <v>0</v>
      </c>
      <c r="AS3910" s="28">
        <v>0</v>
      </c>
      <c r="AT3910" s="28">
        <v>18266</v>
      </c>
      <c r="AU3910" s="62"/>
      <c r="DV3910" s="31" t="s">
        <v>2725</v>
      </c>
      <c r="DW3910" s="31" t="s">
        <v>2727</v>
      </c>
      <c r="DX3910" s="63"/>
      <c r="DY3910" s="63"/>
      <c r="DZ3910" s="63"/>
      <c r="EA3910" s="167"/>
      <c r="EB3910" s="60"/>
      <c r="EC3910" s="60"/>
      <c r="ED3910" s="60"/>
      <c r="EE3910" s="60"/>
      <c r="EF3910" s="60"/>
      <c r="EG3910" s="60"/>
      <c r="EH3910" s="60"/>
      <c r="EI3910" s="60"/>
      <c r="EJ3910" s="60"/>
      <c r="EK3910" s="60"/>
      <c r="EL3910" s="60"/>
      <c r="EM3910" s="60"/>
      <c r="EN3910" s="60"/>
      <c r="EO3910" s="60"/>
      <c r="EP3910" s="60"/>
      <c r="EQ3910" s="60"/>
      <c r="ER3910" s="60"/>
      <c r="ES3910" s="60"/>
      <c r="ET3910" s="60"/>
      <c r="EU3910" s="60"/>
      <c r="EV3910" s="60"/>
      <c r="EW3910" s="60"/>
      <c r="EX3910" s="60"/>
      <c r="EY3910" s="60"/>
      <c r="EZ3910" s="60"/>
      <c r="FA3910" s="60"/>
      <c r="FB3910" s="60"/>
    </row>
    <row r="3911" spans="22:158" x14ac:dyDescent="0.25">
      <c r="W3911" s="33"/>
      <c r="X3911" s="33"/>
      <c r="AH3911" s="38">
        <v>100</v>
      </c>
      <c r="AI3911" s="38">
        <v>110</v>
      </c>
      <c r="AJ3911" s="38">
        <v>16800</v>
      </c>
      <c r="AK3911" s="38">
        <v>46</v>
      </c>
      <c r="AL3911" s="38">
        <v>4202258</v>
      </c>
      <c r="AM3911" s="61" t="s">
        <v>1816</v>
      </c>
      <c r="AN3911" s="61" t="s">
        <v>1696</v>
      </c>
      <c r="AO3911" s="61" t="s">
        <v>1629</v>
      </c>
      <c r="AP3911" s="61" t="s">
        <v>5016</v>
      </c>
      <c r="AQ3911" s="61" t="s">
        <v>1764</v>
      </c>
      <c r="AR3911" s="28">
        <v>0</v>
      </c>
      <c r="AS3911" s="28">
        <v>0</v>
      </c>
      <c r="AT3911" s="28">
        <v>0</v>
      </c>
      <c r="AU3911" s="62"/>
      <c r="DV3911" s="31" t="s">
        <v>2725</v>
      </c>
      <c r="DW3911" s="31" t="s">
        <v>2727</v>
      </c>
      <c r="DX3911" s="63"/>
      <c r="DY3911" s="63"/>
      <c r="DZ3911" s="63"/>
      <c r="EA3911" s="167"/>
      <c r="EB3911" s="60"/>
      <c r="EC3911" s="60"/>
      <c r="ED3911" s="60"/>
      <c r="EE3911" s="60"/>
      <c r="EF3911" s="60"/>
      <c r="EG3911" s="60"/>
      <c r="EH3911" s="60"/>
      <c r="EI3911" s="60"/>
      <c r="EJ3911" s="60"/>
      <c r="EK3911" s="60"/>
      <c r="EL3911" s="60"/>
      <c r="EM3911" s="60"/>
      <c r="EN3911" s="60"/>
      <c r="EO3911" s="60"/>
      <c r="EP3911" s="60"/>
      <c r="EQ3911" s="60"/>
      <c r="ER3911" s="60"/>
      <c r="ES3911" s="60"/>
      <c r="ET3911" s="60"/>
      <c r="EU3911" s="60"/>
      <c r="EV3911" s="60"/>
      <c r="EW3911" s="60"/>
      <c r="EX3911" s="60"/>
      <c r="EY3911" s="60"/>
      <c r="EZ3911" s="60"/>
      <c r="FA3911" s="60"/>
      <c r="FB3911" s="60"/>
    </row>
    <row r="3912" spans="22:158" x14ac:dyDescent="0.25">
      <c r="W3912" s="33"/>
      <c r="X3912" s="33"/>
      <c r="AH3912" s="38">
        <v>100</v>
      </c>
      <c r="AI3912" s="38">
        <v>110</v>
      </c>
      <c r="AJ3912" s="38">
        <v>17000</v>
      </c>
      <c r="AK3912" s="38">
        <v>46</v>
      </c>
      <c r="AL3912" s="38">
        <v>4202258</v>
      </c>
      <c r="AM3912" s="61" t="s">
        <v>1816</v>
      </c>
      <c r="AN3912" s="61" t="s">
        <v>1696</v>
      </c>
      <c r="AO3912" s="61" t="s">
        <v>1633</v>
      </c>
      <c r="AP3912" s="61" t="s">
        <v>5016</v>
      </c>
      <c r="AQ3912" s="61" t="s">
        <v>1764</v>
      </c>
      <c r="AR3912" s="28">
        <v>171.3</v>
      </c>
      <c r="AS3912" s="28">
        <v>0</v>
      </c>
      <c r="AT3912" s="28">
        <v>0</v>
      </c>
      <c r="AU3912" s="62"/>
      <c r="DV3912" s="31" t="s">
        <v>2725</v>
      </c>
      <c r="DW3912" s="31" t="s">
        <v>2727</v>
      </c>
      <c r="DX3912" s="63"/>
      <c r="DY3912" s="63"/>
      <c r="DZ3912" s="63"/>
      <c r="EA3912" s="167"/>
      <c r="EB3912" s="60"/>
      <c r="EC3912" s="60"/>
      <c r="ED3912" s="60"/>
      <c r="EE3912" s="60"/>
      <c r="EF3912" s="60"/>
      <c r="EG3912" s="60"/>
      <c r="EH3912" s="60"/>
      <c r="EI3912" s="60"/>
      <c r="EJ3912" s="60"/>
      <c r="EK3912" s="60"/>
      <c r="EL3912" s="60"/>
      <c r="EM3912" s="60"/>
      <c r="EN3912" s="60"/>
      <c r="EO3912" s="60"/>
      <c r="EP3912" s="60"/>
      <c r="EQ3912" s="60"/>
      <c r="ER3912" s="60"/>
      <c r="ES3912" s="60"/>
      <c r="ET3912" s="60"/>
      <c r="EU3912" s="60"/>
      <c r="EV3912" s="60"/>
      <c r="EW3912" s="60"/>
      <c r="EX3912" s="60"/>
      <c r="EY3912" s="60"/>
      <c r="EZ3912" s="60"/>
      <c r="FA3912" s="60"/>
      <c r="FB3912" s="60"/>
    </row>
    <row r="3913" spans="22:158" x14ac:dyDescent="0.25">
      <c r="V3913" s="1"/>
      <c r="W3913" s="33"/>
      <c r="X3913" s="33"/>
      <c r="AH3913" s="38">
        <v>100</v>
      </c>
      <c r="AI3913" s="38">
        <v>110</v>
      </c>
      <c r="AJ3913" s="38">
        <v>17620</v>
      </c>
      <c r="AK3913" s="38">
        <v>46</v>
      </c>
      <c r="AL3913" s="38">
        <v>4202258</v>
      </c>
      <c r="AM3913" s="61" t="s">
        <v>1816</v>
      </c>
      <c r="AN3913" s="61" t="s">
        <v>1696</v>
      </c>
      <c r="AO3913" s="61" t="s">
        <v>1646</v>
      </c>
      <c r="AP3913" s="61" t="s">
        <v>5016</v>
      </c>
      <c r="AQ3913" s="61" t="s">
        <v>1764</v>
      </c>
      <c r="AR3913" s="28">
        <v>41174.6</v>
      </c>
      <c r="AS3913" s="28">
        <v>18013</v>
      </c>
      <c r="AT3913" s="28">
        <v>0</v>
      </c>
      <c r="AU3913" s="62"/>
      <c r="DV3913" s="31" t="s">
        <v>2725</v>
      </c>
      <c r="DW3913" s="31" t="s">
        <v>2727</v>
      </c>
      <c r="DX3913" s="63"/>
      <c r="DY3913" s="63"/>
      <c r="DZ3913" s="63"/>
      <c r="EA3913" s="167"/>
      <c r="EB3913" s="60"/>
      <c r="EC3913" s="60"/>
      <c r="ED3913" s="60"/>
      <c r="EE3913" s="60"/>
      <c r="EF3913" s="60"/>
      <c r="EG3913" s="60"/>
      <c r="EH3913" s="60"/>
      <c r="EI3913" s="60"/>
      <c r="EJ3913" s="60"/>
      <c r="EK3913" s="60"/>
      <c r="EL3913" s="60"/>
      <c r="EM3913" s="60"/>
      <c r="EN3913" s="60"/>
      <c r="EO3913" s="60"/>
      <c r="EP3913" s="60"/>
      <c r="EQ3913" s="60"/>
      <c r="ER3913" s="60"/>
      <c r="ES3913" s="60"/>
      <c r="ET3913" s="60"/>
      <c r="EU3913" s="60"/>
      <c r="EV3913" s="60"/>
      <c r="EW3913" s="60"/>
      <c r="EX3913" s="60"/>
      <c r="EY3913" s="60"/>
      <c r="EZ3913" s="60"/>
      <c r="FA3913" s="60"/>
      <c r="FB3913" s="60"/>
    </row>
    <row r="3914" spans="22:158" x14ac:dyDescent="0.25">
      <c r="W3914" s="33"/>
      <c r="X3914" s="33"/>
      <c r="AH3914" s="38">
        <v>100</v>
      </c>
      <c r="AI3914" s="38">
        <v>115</v>
      </c>
      <c r="AJ3914" s="38">
        <v>16950</v>
      </c>
      <c r="AK3914" s="38">
        <v>46</v>
      </c>
      <c r="AL3914" s="38">
        <v>4202258</v>
      </c>
      <c r="AM3914" s="61" t="s">
        <v>1816</v>
      </c>
      <c r="AN3914" s="61" t="s">
        <v>1697</v>
      </c>
      <c r="AO3914" s="61" t="s">
        <v>1632</v>
      </c>
      <c r="AP3914" s="61" t="s">
        <v>5016</v>
      </c>
      <c r="AQ3914" s="61" t="s">
        <v>1764</v>
      </c>
      <c r="AR3914" s="28">
        <v>148.30000000000001</v>
      </c>
      <c r="AS3914" s="28">
        <v>29894</v>
      </c>
      <c r="AT3914" s="28">
        <v>0</v>
      </c>
      <c r="AU3914" s="62"/>
      <c r="DV3914" s="31" t="s">
        <v>2725</v>
      </c>
      <c r="DW3914" s="31" t="s">
        <v>2728</v>
      </c>
      <c r="DX3914" s="63"/>
      <c r="DY3914" s="63"/>
      <c r="DZ3914" s="63"/>
      <c r="EA3914" s="167"/>
      <c r="EB3914" s="60"/>
      <c r="EC3914" s="60"/>
      <c r="ED3914" s="60"/>
      <c r="EE3914" s="60"/>
      <c r="EF3914" s="60"/>
      <c r="EG3914" s="60"/>
      <c r="EH3914" s="60"/>
      <c r="EI3914" s="60"/>
      <c r="EJ3914" s="60"/>
      <c r="EK3914" s="60"/>
      <c r="EL3914" s="60"/>
      <c r="EM3914" s="60"/>
      <c r="EN3914" s="60"/>
      <c r="EO3914" s="60"/>
      <c r="EP3914" s="60"/>
      <c r="EQ3914" s="60"/>
      <c r="ER3914" s="60"/>
      <c r="ES3914" s="60"/>
      <c r="ET3914" s="60"/>
      <c r="EU3914" s="60"/>
      <c r="EV3914" s="60"/>
      <c r="EW3914" s="60"/>
      <c r="EX3914" s="60"/>
      <c r="EY3914" s="60"/>
      <c r="EZ3914" s="60"/>
      <c r="FA3914" s="60"/>
      <c r="FB3914" s="60"/>
    </row>
    <row r="3915" spans="22:158" x14ac:dyDescent="0.25">
      <c r="V3915" s="1"/>
      <c r="W3915" s="33"/>
      <c r="X3915" s="33"/>
      <c r="AH3915" s="38">
        <v>100</v>
      </c>
      <c r="AI3915" s="38">
        <v>115</v>
      </c>
      <c r="AJ3915" s="38">
        <v>18350</v>
      </c>
      <c r="AK3915" s="38">
        <v>46</v>
      </c>
      <c r="AL3915" s="38">
        <v>4202258</v>
      </c>
      <c r="AM3915" s="61" t="s">
        <v>1816</v>
      </c>
      <c r="AN3915" s="61" t="s">
        <v>1697</v>
      </c>
      <c r="AO3915" s="61" t="s">
        <v>1663</v>
      </c>
      <c r="AP3915" s="61" t="s">
        <v>5016</v>
      </c>
      <c r="AQ3915" s="61" t="s">
        <v>1764</v>
      </c>
      <c r="AR3915" s="28">
        <v>38514.199999999997</v>
      </c>
      <c r="AS3915" s="28">
        <v>43484</v>
      </c>
      <c r="AT3915" s="28">
        <v>48766</v>
      </c>
      <c r="AU3915" s="62"/>
      <c r="DV3915" s="31" t="s">
        <v>2725</v>
      </c>
      <c r="DW3915" s="31" t="s">
        <v>2728</v>
      </c>
      <c r="DX3915" s="63"/>
      <c r="DY3915" s="63"/>
      <c r="DZ3915" s="63"/>
      <c r="EA3915" s="167"/>
      <c r="EB3915" s="60"/>
      <c r="EC3915" s="60"/>
      <c r="ED3915" s="60"/>
      <c r="EE3915" s="60"/>
      <c r="EF3915" s="60"/>
      <c r="EG3915" s="60"/>
      <c r="EH3915" s="60"/>
      <c r="EI3915" s="60"/>
      <c r="EJ3915" s="60"/>
      <c r="EK3915" s="60"/>
      <c r="EL3915" s="60"/>
      <c r="EM3915" s="60"/>
      <c r="EN3915" s="60"/>
      <c r="EO3915" s="60"/>
      <c r="EP3915" s="60"/>
      <c r="EQ3915" s="60"/>
      <c r="ER3915" s="60"/>
      <c r="ES3915" s="60"/>
      <c r="ET3915" s="60"/>
      <c r="EU3915" s="60"/>
      <c r="EV3915" s="60"/>
      <c r="EW3915" s="60"/>
      <c r="EX3915" s="60"/>
      <c r="EY3915" s="60"/>
      <c r="EZ3915" s="60"/>
      <c r="FA3915" s="60"/>
      <c r="FB3915" s="60"/>
    </row>
    <row r="3916" spans="22:158" x14ac:dyDescent="0.25">
      <c r="W3916" s="33"/>
      <c r="X3916" s="33"/>
      <c r="AH3916" s="38">
        <v>100</v>
      </c>
      <c r="AI3916" s="38">
        <v>115</v>
      </c>
      <c r="AJ3916" s="38">
        <v>18450</v>
      </c>
      <c r="AK3916" s="38">
        <v>46</v>
      </c>
      <c r="AL3916" s="38">
        <v>4202258</v>
      </c>
      <c r="AM3916" s="61" t="s">
        <v>1816</v>
      </c>
      <c r="AN3916" s="61" t="s">
        <v>1697</v>
      </c>
      <c r="AO3916" s="61" t="s">
        <v>1665</v>
      </c>
      <c r="AP3916" s="61" t="s">
        <v>5016</v>
      </c>
      <c r="AQ3916" s="61" t="s">
        <v>1764</v>
      </c>
      <c r="AR3916" s="28">
        <v>622323.30000000005</v>
      </c>
      <c r="AS3916" s="28">
        <v>399457</v>
      </c>
      <c r="AT3916" s="28">
        <v>167025</v>
      </c>
      <c r="AU3916" s="62"/>
      <c r="DV3916" s="31" t="s">
        <v>2725</v>
      </c>
      <c r="DW3916" s="31" t="s">
        <v>2728</v>
      </c>
      <c r="DX3916" s="63"/>
      <c r="DY3916" s="63"/>
      <c r="DZ3916" s="63"/>
      <c r="EA3916" s="167"/>
      <c r="EB3916" s="60"/>
      <c r="EC3916" s="60"/>
      <c r="ED3916" s="60"/>
      <c r="EE3916" s="60"/>
      <c r="EF3916" s="60"/>
      <c r="EG3916" s="60"/>
      <c r="EH3916" s="60"/>
      <c r="EI3916" s="60"/>
      <c r="EJ3916" s="60"/>
      <c r="EK3916" s="60"/>
      <c r="EL3916" s="60"/>
      <c r="EM3916" s="60"/>
      <c r="EN3916" s="60"/>
      <c r="EO3916" s="60"/>
      <c r="EP3916" s="60"/>
      <c r="EQ3916" s="60"/>
      <c r="ER3916" s="60"/>
      <c r="ES3916" s="60"/>
      <c r="ET3916" s="60"/>
      <c r="EU3916" s="60"/>
      <c r="EV3916" s="60"/>
      <c r="EW3916" s="60"/>
      <c r="EX3916" s="60"/>
      <c r="EY3916" s="60"/>
      <c r="EZ3916" s="60"/>
      <c r="FA3916" s="60"/>
      <c r="FB3916" s="60"/>
    </row>
    <row r="3917" spans="22:158" x14ac:dyDescent="0.25">
      <c r="V3917" s="1"/>
      <c r="W3917" s="33"/>
      <c r="X3917" s="33"/>
      <c r="AH3917" s="38">
        <v>100</v>
      </c>
      <c r="AI3917" s="38">
        <v>120</v>
      </c>
      <c r="AJ3917" s="38">
        <v>10250</v>
      </c>
      <c r="AK3917" s="38">
        <v>46</v>
      </c>
      <c r="AL3917" s="38">
        <v>4202258</v>
      </c>
      <c r="AM3917" s="61" t="s">
        <v>1816</v>
      </c>
      <c r="AN3917" s="61" t="s">
        <v>1689</v>
      </c>
      <c r="AO3917" s="61" t="s">
        <v>5048</v>
      </c>
      <c r="AP3917" s="61" t="s">
        <v>5016</v>
      </c>
      <c r="AQ3917" s="61" t="s">
        <v>1764</v>
      </c>
      <c r="AR3917" s="28">
        <v>94.9</v>
      </c>
      <c r="AS3917" s="28">
        <v>0</v>
      </c>
      <c r="AT3917" s="28">
        <v>0</v>
      </c>
      <c r="AU3917" s="62"/>
      <c r="DV3917" s="31" t="s">
        <v>2725</v>
      </c>
      <c r="DW3917" s="31" t="s">
        <v>2729</v>
      </c>
      <c r="DX3917" s="63"/>
      <c r="DY3917" s="63"/>
      <c r="DZ3917" s="63"/>
      <c r="EA3917" s="167"/>
      <c r="EB3917" s="60"/>
      <c r="EC3917" s="60"/>
      <c r="ED3917" s="60"/>
      <c r="EE3917" s="60"/>
      <c r="EF3917" s="60"/>
      <c r="EG3917" s="60"/>
      <c r="EH3917" s="60"/>
      <c r="EI3917" s="60"/>
      <c r="EJ3917" s="60"/>
      <c r="EK3917" s="60"/>
      <c r="EL3917" s="60"/>
      <c r="EM3917" s="60"/>
      <c r="EN3917" s="60"/>
      <c r="EO3917" s="60"/>
      <c r="EP3917" s="60"/>
      <c r="EQ3917" s="60"/>
      <c r="ER3917" s="60"/>
      <c r="ES3917" s="60"/>
      <c r="ET3917" s="60"/>
      <c r="EU3917" s="60"/>
      <c r="EV3917" s="60"/>
      <c r="EW3917" s="60"/>
      <c r="EX3917" s="60"/>
      <c r="EY3917" s="60"/>
      <c r="EZ3917" s="60"/>
      <c r="FA3917" s="60"/>
      <c r="FB3917" s="60"/>
    </row>
    <row r="3918" spans="22:158" x14ac:dyDescent="0.25">
      <c r="W3918" s="33"/>
      <c r="X3918" s="33"/>
      <c r="AH3918" s="38">
        <v>100</v>
      </c>
      <c r="AI3918" s="38">
        <v>120</v>
      </c>
      <c r="AJ3918" s="38">
        <v>17550</v>
      </c>
      <c r="AK3918" s="38">
        <v>46</v>
      </c>
      <c r="AL3918" s="38">
        <v>4202258</v>
      </c>
      <c r="AM3918" s="61" t="s">
        <v>1816</v>
      </c>
      <c r="AN3918" s="61" t="s">
        <v>1689</v>
      </c>
      <c r="AO3918" s="61" t="s">
        <v>1645</v>
      </c>
      <c r="AP3918" s="61" t="s">
        <v>5016</v>
      </c>
      <c r="AQ3918" s="61" t="s">
        <v>1764</v>
      </c>
      <c r="AR3918" s="28">
        <v>117.8</v>
      </c>
      <c r="AS3918" s="28">
        <v>0</v>
      </c>
      <c r="AT3918" s="28">
        <v>0</v>
      </c>
      <c r="AU3918" s="62"/>
      <c r="DV3918" s="31" t="s">
        <v>2725</v>
      </c>
      <c r="DW3918" s="31" t="s">
        <v>2729</v>
      </c>
      <c r="DX3918" s="63"/>
      <c r="DY3918" s="63"/>
      <c r="DZ3918" s="63"/>
      <c r="EA3918" s="167"/>
      <c r="EB3918" s="60"/>
      <c r="EC3918" s="60"/>
      <c r="ED3918" s="60"/>
      <c r="EE3918" s="60"/>
      <c r="EF3918" s="60"/>
      <c r="EG3918" s="60"/>
      <c r="EH3918" s="60"/>
      <c r="EI3918" s="60"/>
      <c r="EJ3918" s="60"/>
      <c r="EK3918" s="60"/>
      <c r="EL3918" s="60"/>
      <c r="EM3918" s="60"/>
      <c r="EN3918" s="60"/>
      <c r="EO3918" s="60"/>
      <c r="EP3918" s="60"/>
      <c r="EQ3918" s="60"/>
      <c r="ER3918" s="60"/>
      <c r="ES3918" s="60"/>
      <c r="ET3918" s="60"/>
      <c r="EU3918" s="60"/>
      <c r="EV3918" s="60"/>
      <c r="EW3918" s="60"/>
      <c r="EX3918" s="60"/>
      <c r="EY3918" s="60"/>
      <c r="EZ3918" s="60"/>
      <c r="FA3918" s="60"/>
      <c r="FB3918" s="60"/>
    </row>
    <row r="3919" spans="22:158" x14ac:dyDescent="0.25">
      <c r="W3919" s="33"/>
      <c r="X3919" s="33"/>
      <c r="AH3919" s="38">
        <v>100</v>
      </c>
      <c r="AI3919" s="38">
        <v>125</v>
      </c>
      <c r="AJ3919" s="38">
        <v>11730</v>
      </c>
      <c r="AK3919" s="38">
        <v>46</v>
      </c>
      <c r="AL3919" s="38">
        <v>4202258</v>
      </c>
      <c r="AM3919" s="61" t="s">
        <v>1816</v>
      </c>
      <c r="AN3919" s="61" t="s">
        <v>1692</v>
      </c>
      <c r="AO3919" s="61" t="s">
        <v>5079</v>
      </c>
      <c r="AP3919" s="61" t="s">
        <v>5016</v>
      </c>
      <c r="AQ3919" s="61" t="s">
        <v>1764</v>
      </c>
      <c r="AR3919" s="28">
        <v>155353.29999999999</v>
      </c>
      <c r="AS3919" s="28">
        <v>0</v>
      </c>
      <c r="AT3919" s="28">
        <v>0</v>
      </c>
      <c r="AU3919" s="62"/>
      <c r="DV3919" s="31" t="s">
        <v>2725</v>
      </c>
      <c r="DW3919" s="31" t="s">
        <v>2730</v>
      </c>
      <c r="DX3919" s="63"/>
      <c r="DY3919" s="63"/>
      <c r="DZ3919" s="63"/>
      <c r="EA3919" s="167"/>
      <c r="EB3919" s="60"/>
      <c r="EC3919" s="60"/>
      <c r="ED3919" s="60"/>
      <c r="EE3919" s="60"/>
      <c r="EF3919" s="60"/>
      <c r="EG3919" s="60"/>
      <c r="EH3919" s="60"/>
      <c r="EI3919" s="60"/>
      <c r="EJ3919" s="60"/>
      <c r="EK3919" s="60"/>
      <c r="EL3919" s="60"/>
      <c r="EM3919" s="60"/>
      <c r="EN3919" s="60"/>
      <c r="EO3919" s="60"/>
      <c r="EP3919" s="60"/>
      <c r="EQ3919" s="60"/>
      <c r="ER3919" s="60"/>
      <c r="ES3919" s="60"/>
      <c r="ET3919" s="60"/>
      <c r="EU3919" s="60"/>
      <c r="EV3919" s="60"/>
      <c r="EW3919" s="60"/>
      <c r="EX3919" s="60"/>
      <c r="EY3919" s="60"/>
      <c r="EZ3919" s="60"/>
      <c r="FA3919" s="60"/>
      <c r="FB3919" s="60"/>
    </row>
    <row r="3920" spans="22:158" x14ac:dyDescent="0.25">
      <c r="W3920" s="33"/>
      <c r="X3920" s="33"/>
      <c r="AH3920" s="38">
        <v>100</v>
      </c>
      <c r="AI3920" s="38">
        <v>130</v>
      </c>
      <c r="AJ3920" s="38">
        <v>10110</v>
      </c>
      <c r="AK3920" s="38">
        <v>46</v>
      </c>
      <c r="AL3920" s="38">
        <v>4202258</v>
      </c>
      <c r="AM3920" s="61" t="s">
        <v>1816</v>
      </c>
      <c r="AN3920" s="61" t="s">
        <v>1687</v>
      </c>
      <c r="AO3920" s="61" t="s">
        <v>5045</v>
      </c>
      <c r="AP3920" s="61" t="s">
        <v>5016</v>
      </c>
      <c r="AQ3920" s="61" t="s">
        <v>1764</v>
      </c>
      <c r="AR3920" s="28">
        <v>0</v>
      </c>
      <c r="AS3920" s="28">
        <v>22570</v>
      </c>
      <c r="AT3920" s="28">
        <v>64414</v>
      </c>
      <c r="AU3920" s="62"/>
      <c r="DV3920" s="31" t="s">
        <v>2725</v>
      </c>
      <c r="DW3920" s="31" t="s">
        <v>2731</v>
      </c>
      <c r="DX3920" s="63"/>
      <c r="DY3920" s="63"/>
      <c r="DZ3920" s="63"/>
      <c r="EA3920" s="167"/>
      <c r="EB3920" s="60"/>
      <c r="EC3920" s="60"/>
      <c r="ED3920" s="60"/>
      <c r="EE3920" s="60"/>
      <c r="EF3920" s="60"/>
      <c r="EG3920" s="60"/>
      <c r="EH3920" s="60"/>
      <c r="EI3920" s="60"/>
      <c r="EJ3920" s="60"/>
      <c r="EK3920" s="60"/>
      <c r="EL3920" s="60"/>
      <c r="EM3920" s="60"/>
      <c r="EN3920" s="60"/>
      <c r="EO3920" s="60"/>
      <c r="EP3920" s="60"/>
      <c r="EQ3920" s="60"/>
      <c r="ER3920" s="60"/>
      <c r="ES3920" s="60"/>
      <c r="ET3920" s="60"/>
      <c r="EU3920" s="60"/>
      <c r="EV3920" s="60"/>
      <c r="EW3920" s="60"/>
      <c r="EX3920" s="60"/>
      <c r="EY3920" s="60"/>
      <c r="EZ3920" s="60"/>
      <c r="FA3920" s="60"/>
      <c r="FB3920" s="60"/>
    </row>
    <row r="3921" spans="22:158" x14ac:dyDescent="0.25">
      <c r="W3921" s="33"/>
      <c r="X3921" s="33"/>
      <c r="AH3921" s="38">
        <v>100</v>
      </c>
      <c r="AI3921" s="38">
        <v>130</v>
      </c>
      <c r="AJ3921" s="38">
        <v>13550</v>
      </c>
      <c r="AK3921" s="38">
        <v>46</v>
      </c>
      <c r="AL3921" s="38">
        <v>4202258</v>
      </c>
      <c r="AM3921" s="61" t="s">
        <v>1816</v>
      </c>
      <c r="AN3921" s="61" t="s">
        <v>1687</v>
      </c>
      <c r="AO3921" s="61" t="s">
        <v>5114</v>
      </c>
      <c r="AP3921" s="61" t="s">
        <v>5016</v>
      </c>
      <c r="AQ3921" s="61" t="s">
        <v>1764</v>
      </c>
      <c r="AR3921" s="28">
        <v>0.4</v>
      </c>
      <c r="AS3921" s="28">
        <v>0</v>
      </c>
      <c r="AT3921" s="28">
        <v>0</v>
      </c>
      <c r="AU3921" s="62"/>
      <c r="DV3921" s="31" t="s">
        <v>2725</v>
      </c>
      <c r="DW3921" s="31" t="s">
        <v>2731</v>
      </c>
      <c r="DX3921" s="63"/>
      <c r="DY3921" s="63"/>
      <c r="DZ3921" s="63"/>
      <c r="EA3921" s="167"/>
      <c r="EB3921" s="60"/>
      <c r="EC3921" s="60"/>
      <c r="ED3921" s="60"/>
      <c r="EE3921" s="60"/>
      <c r="EF3921" s="60"/>
      <c r="EG3921" s="60"/>
      <c r="EH3921" s="60"/>
      <c r="EI3921" s="60"/>
      <c r="EJ3921" s="60"/>
      <c r="EK3921" s="60"/>
      <c r="EL3921" s="60"/>
      <c r="EM3921" s="60"/>
      <c r="EN3921" s="60"/>
      <c r="EO3921" s="60"/>
      <c r="EP3921" s="60"/>
      <c r="EQ3921" s="60"/>
      <c r="ER3921" s="60"/>
      <c r="ES3921" s="60"/>
      <c r="ET3921" s="60"/>
      <c r="EU3921" s="60"/>
      <c r="EV3921" s="60"/>
      <c r="EW3921" s="60"/>
      <c r="EX3921" s="60"/>
      <c r="EY3921" s="60"/>
      <c r="EZ3921" s="60"/>
      <c r="FA3921" s="60"/>
      <c r="FB3921" s="60"/>
    </row>
    <row r="3922" spans="22:158" x14ac:dyDescent="0.25">
      <c r="W3922" s="33"/>
      <c r="X3922" s="33"/>
      <c r="AH3922" s="38">
        <v>100</v>
      </c>
      <c r="AI3922" s="38">
        <v>130</v>
      </c>
      <c r="AJ3922" s="38">
        <v>14200</v>
      </c>
      <c r="AK3922" s="38">
        <v>46</v>
      </c>
      <c r="AL3922" s="38">
        <v>4202258</v>
      </c>
      <c r="AM3922" s="61" t="s">
        <v>1816</v>
      </c>
      <c r="AN3922" s="61" t="s">
        <v>1687</v>
      </c>
      <c r="AO3922" s="61" t="s">
        <v>5127</v>
      </c>
      <c r="AP3922" s="61" t="s">
        <v>5016</v>
      </c>
      <c r="AQ3922" s="61" t="s">
        <v>1764</v>
      </c>
      <c r="AR3922" s="28">
        <v>433.7</v>
      </c>
      <c r="AS3922" s="28">
        <v>102</v>
      </c>
      <c r="AT3922" s="28">
        <v>602</v>
      </c>
      <c r="AU3922" s="62"/>
      <c r="DV3922" s="31" t="s">
        <v>2725</v>
      </c>
      <c r="DW3922" s="31" t="s">
        <v>2731</v>
      </c>
      <c r="DX3922" s="63"/>
      <c r="DY3922" s="63"/>
      <c r="DZ3922" s="63"/>
      <c r="EA3922" s="167"/>
      <c r="EB3922" s="60"/>
      <c r="EC3922" s="60"/>
      <c r="ED3922" s="60"/>
      <c r="EE3922" s="60"/>
      <c r="EF3922" s="60"/>
      <c r="EG3922" s="60"/>
      <c r="EH3922" s="60"/>
      <c r="EI3922" s="60"/>
      <c r="EJ3922" s="60"/>
      <c r="EK3922" s="60"/>
      <c r="EL3922" s="60"/>
      <c r="EM3922" s="60"/>
      <c r="EN3922" s="60"/>
      <c r="EO3922" s="60"/>
      <c r="EP3922" s="60"/>
      <c r="EQ3922" s="60"/>
      <c r="ER3922" s="60"/>
      <c r="ES3922" s="60"/>
      <c r="ET3922" s="60"/>
      <c r="EU3922" s="60"/>
      <c r="EV3922" s="60"/>
      <c r="EW3922" s="60"/>
      <c r="EX3922" s="60"/>
      <c r="EY3922" s="60"/>
      <c r="EZ3922" s="60"/>
      <c r="FA3922" s="60"/>
      <c r="FB3922" s="60"/>
    </row>
    <row r="3923" spans="22:158" x14ac:dyDescent="0.25">
      <c r="V3923" s="1"/>
      <c r="W3923" s="33"/>
      <c r="X3923" s="33"/>
      <c r="AH3923" s="38">
        <v>100</v>
      </c>
      <c r="AI3923" s="38">
        <v>130</v>
      </c>
      <c r="AJ3923" s="38">
        <v>14920</v>
      </c>
      <c r="AK3923" s="38">
        <v>46</v>
      </c>
      <c r="AL3923" s="38">
        <v>4202258</v>
      </c>
      <c r="AM3923" s="61" t="s">
        <v>1816</v>
      </c>
      <c r="AN3923" s="61" t="s">
        <v>1687</v>
      </c>
      <c r="AO3923" s="61" t="s">
        <v>1588</v>
      </c>
      <c r="AP3923" s="61" t="s">
        <v>5016</v>
      </c>
      <c r="AQ3923" s="61" t="s">
        <v>1764</v>
      </c>
      <c r="AR3923" s="28">
        <v>3.6</v>
      </c>
      <c r="AS3923" s="28">
        <v>0</v>
      </c>
      <c r="AT3923" s="28">
        <v>0</v>
      </c>
      <c r="AU3923" s="62"/>
      <c r="DV3923" s="31" t="s">
        <v>2725</v>
      </c>
      <c r="DW3923" s="31" t="s">
        <v>2731</v>
      </c>
      <c r="DX3923" s="63"/>
      <c r="DY3923" s="63"/>
      <c r="DZ3923" s="63"/>
      <c r="EA3923" s="167"/>
      <c r="EB3923" s="60"/>
      <c r="EC3923" s="60"/>
      <c r="ED3923" s="60"/>
      <c r="EE3923" s="60"/>
      <c r="EF3923" s="60"/>
      <c r="EG3923" s="60"/>
      <c r="EH3923" s="60"/>
      <c r="EI3923" s="60"/>
      <c r="EJ3923" s="60"/>
      <c r="EK3923" s="60"/>
      <c r="EL3923" s="60"/>
      <c r="EM3923" s="60"/>
      <c r="EN3923" s="60"/>
      <c r="EO3923" s="60"/>
      <c r="EP3923" s="60"/>
      <c r="EQ3923" s="60"/>
      <c r="ER3923" s="60"/>
      <c r="ES3923" s="60"/>
      <c r="ET3923" s="60"/>
      <c r="EU3923" s="60"/>
      <c r="EV3923" s="60"/>
      <c r="EW3923" s="60"/>
      <c r="EX3923" s="60"/>
      <c r="EY3923" s="60"/>
      <c r="EZ3923" s="60"/>
      <c r="FA3923" s="60"/>
      <c r="FB3923" s="60"/>
    </row>
    <row r="3924" spans="22:158" x14ac:dyDescent="0.25">
      <c r="W3924" s="33"/>
      <c r="X3924" s="33"/>
      <c r="AH3924" s="38">
        <v>100</v>
      </c>
      <c r="AI3924" s="38">
        <v>130</v>
      </c>
      <c r="AJ3924" s="38">
        <v>17310</v>
      </c>
      <c r="AK3924" s="38">
        <v>46</v>
      </c>
      <c r="AL3924" s="38">
        <v>4202258</v>
      </c>
      <c r="AM3924" s="61" t="s">
        <v>1816</v>
      </c>
      <c r="AN3924" s="61" t="s">
        <v>1687</v>
      </c>
      <c r="AO3924" s="61" t="s">
        <v>1640</v>
      </c>
      <c r="AP3924" s="61" t="s">
        <v>5016</v>
      </c>
      <c r="AQ3924" s="61" t="s">
        <v>1764</v>
      </c>
      <c r="AR3924" s="28">
        <v>3.7</v>
      </c>
      <c r="AS3924" s="28">
        <v>0</v>
      </c>
      <c r="AT3924" s="28">
        <v>0</v>
      </c>
      <c r="AU3924" s="62"/>
      <c r="DV3924" s="31" t="s">
        <v>2725</v>
      </c>
      <c r="DW3924" s="31" t="s">
        <v>2731</v>
      </c>
      <c r="DX3924" s="63"/>
      <c r="DY3924" s="63"/>
      <c r="DZ3924" s="63"/>
      <c r="EA3924" s="167"/>
      <c r="EB3924" s="60"/>
      <c r="EC3924" s="60"/>
      <c r="ED3924" s="60"/>
      <c r="EE3924" s="60"/>
      <c r="EF3924" s="60"/>
      <c r="EG3924" s="60"/>
      <c r="EH3924" s="60"/>
      <c r="EI3924" s="60"/>
      <c r="EJ3924" s="60"/>
      <c r="EK3924" s="60"/>
      <c r="EL3924" s="60"/>
      <c r="EM3924" s="60"/>
      <c r="EN3924" s="60"/>
      <c r="EO3924" s="60"/>
      <c r="EP3924" s="60"/>
      <c r="EQ3924" s="60"/>
      <c r="ER3924" s="60"/>
      <c r="ES3924" s="60"/>
      <c r="ET3924" s="60"/>
      <c r="EU3924" s="60"/>
      <c r="EV3924" s="60"/>
      <c r="EW3924" s="60"/>
      <c r="EX3924" s="60"/>
      <c r="EY3924" s="60"/>
      <c r="EZ3924" s="60"/>
      <c r="FA3924" s="60"/>
      <c r="FB3924" s="60"/>
    </row>
    <row r="3925" spans="22:158" x14ac:dyDescent="0.25">
      <c r="W3925" s="33"/>
      <c r="X3925" s="33"/>
      <c r="AH3925" s="38">
        <v>100</v>
      </c>
      <c r="AI3925" s="38">
        <v>130</v>
      </c>
      <c r="AJ3925" s="38">
        <v>17400</v>
      </c>
      <c r="AK3925" s="38">
        <v>46</v>
      </c>
      <c r="AL3925" s="38">
        <v>4202258</v>
      </c>
      <c r="AM3925" s="61" t="s">
        <v>1816</v>
      </c>
      <c r="AN3925" s="61" t="s">
        <v>1687</v>
      </c>
      <c r="AO3925" s="61" t="s">
        <v>1642</v>
      </c>
      <c r="AP3925" s="61" t="s">
        <v>5016</v>
      </c>
      <c r="AQ3925" s="61" t="s">
        <v>1764</v>
      </c>
      <c r="AR3925" s="28">
        <v>4772976.5</v>
      </c>
      <c r="AS3925" s="28">
        <v>3964162</v>
      </c>
      <c r="AT3925" s="28">
        <v>35320</v>
      </c>
      <c r="AU3925" s="62"/>
      <c r="DV3925" s="31" t="s">
        <v>2725</v>
      </c>
      <c r="DW3925" s="31" t="s">
        <v>2731</v>
      </c>
      <c r="DX3925" s="63"/>
      <c r="DY3925" s="63"/>
      <c r="DZ3925" s="63"/>
      <c r="EA3925" s="167"/>
      <c r="EB3925" s="60"/>
      <c r="EC3925" s="60"/>
      <c r="ED3925" s="60"/>
      <c r="EE3925" s="60"/>
      <c r="EF3925" s="60"/>
      <c r="EG3925" s="60"/>
      <c r="EH3925" s="60"/>
      <c r="EI3925" s="60"/>
      <c r="EJ3925" s="60"/>
      <c r="EK3925" s="60"/>
      <c r="EL3925" s="60"/>
      <c r="EM3925" s="60"/>
      <c r="EN3925" s="60"/>
      <c r="EO3925" s="60"/>
      <c r="EP3925" s="60"/>
      <c r="EQ3925" s="60"/>
      <c r="ER3925" s="60"/>
      <c r="ES3925" s="60"/>
      <c r="ET3925" s="60"/>
      <c r="EU3925" s="60"/>
      <c r="EV3925" s="60"/>
      <c r="EW3925" s="60"/>
      <c r="EX3925" s="60"/>
      <c r="EY3925" s="60"/>
      <c r="EZ3925" s="60"/>
      <c r="FA3925" s="60"/>
      <c r="FB3925" s="60"/>
    </row>
    <row r="3926" spans="22:158" x14ac:dyDescent="0.25">
      <c r="W3926" s="33"/>
      <c r="X3926" s="33"/>
      <c r="AH3926" s="38">
        <v>100</v>
      </c>
      <c r="AI3926" s="38">
        <v>130</v>
      </c>
      <c r="AJ3926" s="38">
        <v>17650</v>
      </c>
      <c r="AK3926" s="38">
        <v>46</v>
      </c>
      <c r="AL3926" s="38">
        <v>4202258</v>
      </c>
      <c r="AM3926" s="61" t="s">
        <v>1816</v>
      </c>
      <c r="AN3926" s="61" t="s">
        <v>1687</v>
      </c>
      <c r="AO3926" s="61" t="s">
        <v>1648</v>
      </c>
      <c r="AP3926" s="61" t="s">
        <v>5016</v>
      </c>
      <c r="AQ3926" s="61" t="s">
        <v>1764</v>
      </c>
      <c r="AR3926" s="28">
        <v>441713.9</v>
      </c>
      <c r="AS3926" s="28">
        <v>395186</v>
      </c>
      <c r="AT3926" s="28">
        <v>210449</v>
      </c>
      <c r="AU3926" s="62"/>
      <c r="DV3926" s="31" t="s">
        <v>2725</v>
      </c>
      <c r="DW3926" s="31" t="s">
        <v>2731</v>
      </c>
      <c r="DX3926" s="63"/>
      <c r="DY3926" s="63"/>
      <c r="DZ3926" s="63"/>
      <c r="EA3926" s="167"/>
      <c r="EB3926" s="60"/>
      <c r="EC3926" s="60"/>
      <c r="ED3926" s="60"/>
      <c r="EE3926" s="60"/>
      <c r="EF3926" s="60"/>
      <c r="EG3926" s="60"/>
      <c r="EH3926" s="60"/>
      <c r="EI3926" s="60"/>
      <c r="EJ3926" s="60"/>
      <c r="EK3926" s="60"/>
      <c r="EL3926" s="60"/>
      <c r="EM3926" s="60"/>
      <c r="EN3926" s="60"/>
      <c r="EO3926" s="60"/>
      <c r="EP3926" s="60"/>
      <c r="EQ3926" s="60"/>
      <c r="ER3926" s="60"/>
      <c r="ES3926" s="60"/>
      <c r="ET3926" s="60"/>
      <c r="EU3926" s="60"/>
      <c r="EV3926" s="60"/>
      <c r="EW3926" s="60"/>
      <c r="EX3926" s="60"/>
      <c r="EY3926" s="60"/>
      <c r="EZ3926" s="60"/>
      <c r="FA3926" s="60"/>
      <c r="FB3926" s="60"/>
    </row>
    <row r="3927" spans="22:158" x14ac:dyDescent="0.25">
      <c r="W3927" s="33"/>
      <c r="X3927" s="33"/>
      <c r="AH3927" s="38">
        <v>100</v>
      </c>
      <c r="AI3927" s="38">
        <v>130</v>
      </c>
      <c r="AJ3927" s="38">
        <v>17850</v>
      </c>
      <c r="AK3927" s="38">
        <v>46</v>
      </c>
      <c r="AL3927" s="38">
        <v>4202258</v>
      </c>
      <c r="AM3927" s="61" t="s">
        <v>1816</v>
      </c>
      <c r="AN3927" s="61" t="s">
        <v>1687</v>
      </c>
      <c r="AO3927" s="61" t="s">
        <v>1652</v>
      </c>
      <c r="AP3927" s="61" t="s">
        <v>5016</v>
      </c>
      <c r="AQ3927" s="61" t="s">
        <v>1764</v>
      </c>
      <c r="AR3927" s="28">
        <v>3.5</v>
      </c>
      <c r="AS3927" s="28">
        <v>0</v>
      </c>
      <c r="AT3927" s="28">
        <v>0</v>
      </c>
      <c r="AU3927" s="62"/>
      <c r="DV3927" s="31" t="s">
        <v>2725</v>
      </c>
      <c r="DW3927" s="31" t="s">
        <v>2731</v>
      </c>
      <c r="DX3927" s="63"/>
      <c r="DY3927" s="63"/>
      <c r="DZ3927" s="63"/>
      <c r="EA3927" s="167"/>
      <c r="EB3927" s="60"/>
      <c r="EC3927" s="60"/>
      <c r="ED3927" s="60"/>
      <c r="EE3927" s="60"/>
      <c r="EF3927" s="60"/>
      <c r="EG3927" s="60"/>
      <c r="EH3927" s="60"/>
      <c r="EI3927" s="60"/>
      <c r="EJ3927" s="60"/>
      <c r="EK3927" s="60"/>
      <c r="EL3927" s="60"/>
      <c r="EM3927" s="60"/>
      <c r="EN3927" s="60"/>
      <c r="EO3927" s="60"/>
      <c r="EP3927" s="60"/>
      <c r="EQ3927" s="60"/>
      <c r="ER3927" s="60"/>
      <c r="ES3927" s="60"/>
      <c r="ET3927" s="60"/>
      <c r="EU3927" s="60"/>
      <c r="EV3927" s="60"/>
      <c r="EW3927" s="60"/>
      <c r="EX3927" s="60"/>
      <c r="EY3927" s="60"/>
      <c r="EZ3927" s="60"/>
      <c r="FA3927" s="60"/>
      <c r="FB3927" s="60"/>
    </row>
    <row r="3928" spans="22:158" x14ac:dyDescent="0.25">
      <c r="V3928" s="1"/>
      <c r="W3928" s="33"/>
      <c r="X3928" s="33"/>
      <c r="AH3928" s="38">
        <v>100</v>
      </c>
      <c r="AI3928" s="38">
        <v>135</v>
      </c>
      <c r="AJ3928" s="38">
        <v>12100</v>
      </c>
      <c r="AK3928" s="38">
        <v>46</v>
      </c>
      <c r="AL3928" s="38">
        <v>4202258</v>
      </c>
      <c r="AM3928" s="61" t="s">
        <v>1816</v>
      </c>
      <c r="AN3928" s="61" t="s">
        <v>1693</v>
      </c>
      <c r="AO3928" s="61" t="s">
        <v>5086</v>
      </c>
      <c r="AP3928" s="61" t="s">
        <v>5016</v>
      </c>
      <c r="AQ3928" s="61" t="s">
        <v>1764</v>
      </c>
      <c r="AR3928" s="28">
        <v>0</v>
      </c>
      <c r="AS3928" s="28">
        <v>0</v>
      </c>
      <c r="AT3928" s="28">
        <v>4518</v>
      </c>
      <c r="AU3928" s="62"/>
      <c r="DV3928" s="31" t="s">
        <v>2725</v>
      </c>
      <c r="DW3928" s="31" t="s">
        <v>2732</v>
      </c>
      <c r="DX3928" s="63"/>
      <c r="DY3928" s="63"/>
      <c r="DZ3928" s="63"/>
      <c r="EA3928" s="167"/>
      <c r="EB3928" s="60"/>
      <c r="EC3928" s="60"/>
      <c r="ED3928" s="60"/>
      <c r="EE3928" s="60"/>
      <c r="EF3928" s="60"/>
      <c r="EG3928" s="60"/>
      <c r="EH3928" s="60"/>
      <c r="EI3928" s="60"/>
      <c r="EJ3928" s="60"/>
      <c r="EK3928" s="60"/>
      <c r="EL3928" s="60"/>
      <c r="EM3928" s="60"/>
      <c r="EN3928" s="60"/>
      <c r="EO3928" s="60"/>
      <c r="EP3928" s="60"/>
      <c r="EQ3928" s="60"/>
      <c r="ER3928" s="60"/>
      <c r="ES3928" s="60"/>
      <c r="ET3928" s="60"/>
      <c r="EU3928" s="60"/>
      <c r="EV3928" s="60"/>
      <c r="EW3928" s="60"/>
      <c r="EX3928" s="60"/>
      <c r="EY3928" s="60"/>
      <c r="EZ3928" s="60"/>
      <c r="FA3928" s="60"/>
      <c r="FB3928" s="60"/>
    </row>
    <row r="3929" spans="22:158" x14ac:dyDescent="0.25">
      <c r="W3929" s="33"/>
      <c r="X3929" s="33"/>
      <c r="AH3929" s="38">
        <v>100</v>
      </c>
      <c r="AI3929" s="38">
        <v>135</v>
      </c>
      <c r="AJ3929" s="38">
        <v>15270</v>
      </c>
      <c r="AK3929" s="38">
        <v>46</v>
      </c>
      <c r="AL3929" s="38">
        <v>4202258</v>
      </c>
      <c r="AM3929" s="61" t="s">
        <v>1816</v>
      </c>
      <c r="AN3929" s="61" t="s">
        <v>1693</v>
      </c>
      <c r="AO3929" s="61" t="s">
        <v>1596</v>
      </c>
      <c r="AP3929" s="61" t="s">
        <v>5016</v>
      </c>
      <c r="AQ3929" s="61" t="s">
        <v>1764</v>
      </c>
      <c r="AR3929" s="28">
        <v>605.29999999999995</v>
      </c>
      <c r="AS3929" s="28">
        <v>918</v>
      </c>
      <c r="AT3929" s="28">
        <v>0</v>
      </c>
      <c r="AU3929" s="62"/>
      <c r="DV3929" s="31" t="s">
        <v>2725</v>
      </c>
      <c r="DW3929" s="31" t="s">
        <v>2732</v>
      </c>
      <c r="DX3929" s="63"/>
      <c r="DY3929" s="63"/>
      <c r="DZ3929" s="63"/>
      <c r="EA3929" s="167"/>
      <c r="EB3929" s="60"/>
      <c r="EC3929" s="60"/>
      <c r="ED3929" s="60"/>
      <c r="EE3929" s="60"/>
      <c r="EF3929" s="60"/>
      <c r="EG3929" s="60"/>
      <c r="EH3929" s="60"/>
      <c r="EI3929" s="60"/>
      <c r="EJ3929" s="60"/>
      <c r="EK3929" s="60"/>
      <c r="EL3929" s="60"/>
      <c r="EM3929" s="60"/>
      <c r="EN3929" s="60"/>
      <c r="EO3929" s="60"/>
      <c r="EP3929" s="60"/>
      <c r="EQ3929" s="60"/>
      <c r="ER3929" s="60"/>
      <c r="ES3929" s="60"/>
      <c r="ET3929" s="60"/>
      <c r="EU3929" s="60"/>
      <c r="EV3929" s="60"/>
      <c r="EW3929" s="60"/>
      <c r="EX3929" s="60"/>
      <c r="EY3929" s="60"/>
      <c r="EZ3929" s="60"/>
      <c r="FA3929" s="60"/>
      <c r="FB3929" s="60"/>
    </row>
    <row r="3930" spans="22:158" x14ac:dyDescent="0.25">
      <c r="V3930" s="1"/>
      <c r="W3930" s="33"/>
      <c r="X3930" s="33"/>
      <c r="AH3930" s="38">
        <v>100</v>
      </c>
      <c r="AI3930" s="38">
        <v>135</v>
      </c>
      <c r="AJ3930" s="38">
        <v>15400</v>
      </c>
      <c r="AK3930" s="38">
        <v>46</v>
      </c>
      <c r="AL3930" s="38">
        <v>4202258</v>
      </c>
      <c r="AM3930" s="61" t="s">
        <v>1816</v>
      </c>
      <c r="AN3930" s="61" t="s">
        <v>1693</v>
      </c>
      <c r="AO3930" s="61" t="s">
        <v>1599</v>
      </c>
      <c r="AP3930" s="61" t="s">
        <v>5016</v>
      </c>
      <c r="AQ3930" s="61" t="s">
        <v>1764</v>
      </c>
      <c r="AR3930" s="28">
        <v>0</v>
      </c>
      <c r="AS3930" s="28">
        <v>0</v>
      </c>
      <c r="AT3930" s="28">
        <v>5114</v>
      </c>
      <c r="AU3930" s="62"/>
      <c r="DV3930" s="31" t="s">
        <v>2725</v>
      </c>
      <c r="DW3930" s="31" t="s">
        <v>2732</v>
      </c>
      <c r="DX3930" s="63"/>
      <c r="DY3930" s="63"/>
      <c r="DZ3930" s="63"/>
      <c r="EA3930" s="167"/>
      <c r="EB3930" s="60"/>
      <c r="EC3930" s="60"/>
      <c r="ED3930" s="60"/>
      <c r="EE3930" s="60"/>
      <c r="EF3930" s="60"/>
      <c r="EG3930" s="60"/>
      <c r="EH3930" s="60"/>
      <c r="EI3930" s="60"/>
      <c r="EJ3930" s="60"/>
      <c r="EK3930" s="60"/>
      <c r="EL3930" s="60"/>
      <c r="EM3930" s="60"/>
      <c r="EN3930" s="60"/>
      <c r="EO3930" s="60"/>
      <c r="EP3930" s="60"/>
      <c r="EQ3930" s="60"/>
      <c r="ER3930" s="60"/>
      <c r="ES3930" s="60"/>
      <c r="ET3930" s="60"/>
      <c r="EU3930" s="60"/>
      <c r="EV3930" s="60"/>
      <c r="EW3930" s="60"/>
      <c r="EX3930" s="60"/>
      <c r="EY3930" s="60"/>
      <c r="EZ3930" s="60"/>
      <c r="FA3930" s="60"/>
      <c r="FB3930" s="60"/>
    </row>
    <row r="3931" spans="22:158" x14ac:dyDescent="0.25">
      <c r="W3931" s="33"/>
      <c r="X3931" s="33"/>
      <c r="AH3931" s="38">
        <v>100</v>
      </c>
      <c r="AI3931" s="38">
        <v>135</v>
      </c>
      <c r="AJ3931" s="38">
        <v>18020</v>
      </c>
      <c r="AK3931" s="38">
        <v>46</v>
      </c>
      <c r="AL3931" s="38">
        <v>4202258</v>
      </c>
      <c r="AM3931" s="61" t="s">
        <v>1816</v>
      </c>
      <c r="AN3931" s="61" t="s">
        <v>1693</v>
      </c>
      <c r="AO3931" s="61" t="s">
        <v>1656</v>
      </c>
      <c r="AP3931" s="61" t="s">
        <v>5016</v>
      </c>
      <c r="AQ3931" s="61" t="s">
        <v>1764</v>
      </c>
      <c r="AR3931" s="28">
        <v>116816.9</v>
      </c>
      <c r="AS3931" s="28">
        <v>0</v>
      </c>
      <c r="AT3931" s="28">
        <v>0</v>
      </c>
      <c r="AU3931" s="62"/>
      <c r="DV3931" s="31" t="s">
        <v>2725</v>
      </c>
      <c r="DW3931" s="31" t="s">
        <v>2732</v>
      </c>
      <c r="DX3931" s="63"/>
      <c r="DY3931" s="63"/>
      <c r="DZ3931" s="63"/>
      <c r="EA3931" s="167"/>
      <c r="EB3931" s="60"/>
      <c r="EC3931" s="60"/>
      <c r="ED3931" s="60"/>
      <c r="EE3931" s="60"/>
      <c r="EF3931" s="60"/>
      <c r="EG3931" s="60"/>
      <c r="EH3931" s="60"/>
      <c r="EI3931" s="60"/>
      <c r="EJ3931" s="60"/>
      <c r="EK3931" s="60"/>
      <c r="EL3931" s="60"/>
      <c r="EM3931" s="60"/>
      <c r="EN3931" s="60"/>
      <c r="EO3931" s="60"/>
      <c r="EP3931" s="60"/>
      <c r="EQ3931" s="60"/>
      <c r="ER3931" s="60"/>
      <c r="ES3931" s="60"/>
      <c r="ET3931" s="60"/>
      <c r="EU3931" s="60"/>
      <c r="EV3931" s="60"/>
      <c r="EW3931" s="60"/>
      <c r="EX3931" s="60"/>
      <c r="EY3931" s="60"/>
      <c r="EZ3931" s="60"/>
      <c r="FA3931" s="60"/>
      <c r="FB3931" s="60"/>
    </row>
    <row r="3932" spans="22:158" x14ac:dyDescent="0.25">
      <c r="W3932" s="33"/>
      <c r="X3932" s="33"/>
      <c r="AH3932" s="38">
        <v>100</v>
      </c>
      <c r="AI3932" s="38">
        <v>140</v>
      </c>
      <c r="AJ3932" s="38">
        <v>10470</v>
      </c>
      <c r="AK3932" s="38">
        <v>46</v>
      </c>
      <c r="AL3932" s="38">
        <v>4202258</v>
      </c>
      <c r="AM3932" s="61" t="s">
        <v>1816</v>
      </c>
      <c r="AN3932" s="61" t="s">
        <v>1690</v>
      </c>
      <c r="AO3932" s="61" t="s">
        <v>5052</v>
      </c>
      <c r="AP3932" s="61" t="s">
        <v>5016</v>
      </c>
      <c r="AQ3932" s="61" t="s">
        <v>1764</v>
      </c>
      <c r="AR3932" s="28">
        <v>0</v>
      </c>
      <c r="AS3932" s="28">
        <v>13431</v>
      </c>
      <c r="AT3932" s="28">
        <v>125840</v>
      </c>
      <c r="AU3932" s="62"/>
      <c r="DV3932" s="31" t="s">
        <v>2725</v>
      </c>
      <c r="DW3932" s="31" t="s">
        <v>2733</v>
      </c>
      <c r="DX3932" s="63"/>
      <c r="DY3932" s="63"/>
      <c r="DZ3932" s="63"/>
      <c r="EA3932" s="167"/>
      <c r="EB3932" s="60"/>
      <c r="EC3932" s="60"/>
      <c r="ED3932" s="60"/>
      <c r="EE3932" s="60"/>
      <c r="EF3932" s="60"/>
      <c r="EG3932" s="60"/>
      <c r="EH3932" s="60"/>
      <c r="EI3932" s="60"/>
      <c r="EJ3932" s="60"/>
      <c r="EK3932" s="60"/>
      <c r="EL3932" s="60"/>
      <c r="EM3932" s="60"/>
      <c r="EN3932" s="60"/>
      <c r="EO3932" s="60"/>
      <c r="EP3932" s="60"/>
      <c r="EQ3932" s="60"/>
      <c r="ER3932" s="60"/>
      <c r="ES3932" s="60"/>
      <c r="ET3932" s="60"/>
      <c r="EU3932" s="60"/>
      <c r="EV3932" s="60"/>
      <c r="EW3932" s="60"/>
      <c r="EX3932" s="60"/>
      <c r="EY3932" s="60"/>
      <c r="EZ3932" s="60"/>
      <c r="FA3932" s="60"/>
      <c r="FB3932" s="60"/>
    </row>
    <row r="3933" spans="22:158" x14ac:dyDescent="0.25">
      <c r="W3933" s="33"/>
      <c r="X3933" s="33"/>
      <c r="AH3933" s="38">
        <v>100</v>
      </c>
      <c r="AI3933" s="38">
        <v>140</v>
      </c>
      <c r="AJ3933" s="38">
        <v>10470</v>
      </c>
      <c r="AK3933" s="38">
        <v>46</v>
      </c>
      <c r="AL3933" s="38">
        <v>4202258</v>
      </c>
      <c r="AM3933" s="61" t="s">
        <v>1816</v>
      </c>
      <c r="AN3933" s="61" t="s">
        <v>1690</v>
      </c>
      <c r="AO3933" s="61" t="s">
        <v>1112</v>
      </c>
      <c r="AP3933" s="61" t="s">
        <v>5016</v>
      </c>
      <c r="AQ3933" s="61" t="s">
        <v>1764</v>
      </c>
      <c r="AR3933" s="28">
        <v>20275.599999999999</v>
      </c>
      <c r="AS3933" s="28">
        <v>0</v>
      </c>
      <c r="AT3933" s="28">
        <v>0</v>
      </c>
      <c r="AU3933" s="62"/>
      <c r="DV3933" s="31" t="s">
        <v>2725</v>
      </c>
      <c r="DW3933" s="31" t="s">
        <v>2733</v>
      </c>
      <c r="DX3933" s="63"/>
      <c r="DY3933" s="63"/>
      <c r="DZ3933" s="63"/>
      <c r="EA3933" s="167"/>
      <c r="EB3933" s="60"/>
      <c r="EC3933" s="60"/>
      <c r="ED3933" s="60"/>
      <c r="EE3933" s="60"/>
      <c r="EF3933" s="60"/>
      <c r="EG3933" s="60"/>
      <c r="EH3933" s="60"/>
      <c r="EI3933" s="60"/>
      <c r="EJ3933" s="60"/>
      <c r="EK3933" s="60"/>
      <c r="EL3933" s="60"/>
      <c r="EM3933" s="60"/>
      <c r="EN3933" s="60"/>
      <c r="EO3933" s="60"/>
      <c r="EP3933" s="60"/>
      <c r="EQ3933" s="60"/>
      <c r="ER3933" s="60"/>
      <c r="ES3933" s="60"/>
      <c r="ET3933" s="60"/>
      <c r="EU3933" s="60"/>
      <c r="EV3933" s="60"/>
      <c r="EW3933" s="60"/>
      <c r="EX3933" s="60"/>
      <c r="EY3933" s="60"/>
      <c r="EZ3933" s="60"/>
      <c r="FA3933" s="60"/>
      <c r="FB3933" s="60"/>
    </row>
    <row r="3934" spans="22:158" x14ac:dyDescent="0.25">
      <c r="W3934" s="33"/>
      <c r="X3934" s="33"/>
      <c r="AH3934" s="38">
        <v>100</v>
      </c>
      <c r="AI3934" s="38">
        <v>140</v>
      </c>
      <c r="AJ3934" s="38">
        <v>10850</v>
      </c>
      <c r="AK3934" s="38">
        <v>46</v>
      </c>
      <c r="AL3934" s="38">
        <v>4202258</v>
      </c>
      <c r="AM3934" s="61" t="s">
        <v>1816</v>
      </c>
      <c r="AN3934" s="61" t="s">
        <v>1690</v>
      </c>
      <c r="AO3934" s="61" t="s">
        <v>5060</v>
      </c>
      <c r="AP3934" s="61" t="s">
        <v>5016</v>
      </c>
      <c r="AQ3934" s="61" t="s">
        <v>1764</v>
      </c>
      <c r="AR3934" s="28">
        <v>0</v>
      </c>
      <c r="AS3934" s="28">
        <v>309938</v>
      </c>
      <c r="AT3934" s="28">
        <v>408291</v>
      </c>
      <c r="AU3934" s="62"/>
      <c r="DV3934" s="31" t="s">
        <v>2725</v>
      </c>
      <c r="DW3934" s="31" t="s">
        <v>2733</v>
      </c>
      <c r="DX3934" s="63"/>
      <c r="DY3934" s="63"/>
      <c r="DZ3934" s="63"/>
      <c r="EA3934" s="167"/>
      <c r="EB3934" s="60"/>
      <c r="EC3934" s="60"/>
      <c r="ED3934" s="60"/>
      <c r="EE3934" s="60"/>
      <c r="EF3934" s="60"/>
      <c r="EG3934" s="60"/>
      <c r="EH3934" s="60"/>
      <c r="EI3934" s="60"/>
      <c r="EJ3934" s="60"/>
      <c r="EK3934" s="60"/>
      <c r="EL3934" s="60"/>
      <c r="EM3934" s="60"/>
      <c r="EN3934" s="60"/>
      <c r="EO3934" s="60"/>
      <c r="EP3934" s="60"/>
      <c r="EQ3934" s="60"/>
      <c r="ER3934" s="60"/>
      <c r="ES3934" s="60"/>
      <c r="ET3934" s="60"/>
      <c r="EU3934" s="60"/>
      <c r="EV3934" s="60"/>
      <c r="EW3934" s="60"/>
      <c r="EX3934" s="60"/>
      <c r="EY3934" s="60"/>
      <c r="EZ3934" s="60"/>
      <c r="FA3934" s="60"/>
      <c r="FB3934" s="60"/>
    </row>
    <row r="3935" spans="22:158" x14ac:dyDescent="0.25">
      <c r="V3935" s="1"/>
      <c r="W3935" s="33"/>
      <c r="X3935" s="33"/>
      <c r="AH3935" s="38">
        <v>100</v>
      </c>
      <c r="AI3935" s="38">
        <v>140</v>
      </c>
      <c r="AJ3935" s="38">
        <v>11400</v>
      </c>
      <c r="AK3935" s="38">
        <v>46</v>
      </c>
      <c r="AL3935" s="38">
        <v>4202258</v>
      </c>
      <c r="AM3935" s="61" t="s">
        <v>1816</v>
      </c>
      <c r="AN3935" s="61" t="s">
        <v>1690</v>
      </c>
      <c r="AO3935" s="61" t="s">
        <v>5071</v>
      </c>
      <c r="AP3935" s="61" t="s">
        <v>5016</v>
      </c>
      <c r="AQ3935" s="61" t="s">
        <v>1764</v>
      </c>
      <c r="AR3935" s="28">
        <v>21292889.399999999</v>
      </c>
      <c r="AS3935" s="28">
        <v>15328132</v>
      </c>
      <c r="AT3935" s="28">
        <v>10956890</v>
      </c>
      <c r="AU3935" s="62"/>
      <c r="DV3935" s="31" t="s">
        <v>2725</v>
      </c>
      <c r="DW3935" s="31" t="s">
        <v>2733</v>
      </c>
      <c r="DX3935" s="63"/>
      <c r="DY3935" s="63"/>
      <c r="DZ3935" s="63"/>
      <c r="EA3935" s="167"/>
      <c r="EB3935" s="60"/>
      <c r="EC3935" s="60"/>
      <c r="ED3935" s="60"/>
      <c r="EE3935" s="60"/>
      <c r="EF3935" s="60"/>
      <c r="EG3935" s="60"/>
      <c r="EH3935" s="60"/>
      <c r="EI3935" s="60"/>
      <c r="EJ3935" s="60"/>
      <c r="EK3935" s="60"/>
      <c r="EL3935" s="60"/>
      <c r="EM3935" s="60"/>
      <c r="EN3935" s="60"/>
      <c r="EO3935" s="60"/>
      <c r="EP3935" s="60"/>
      <c r="EQ3935" s="60"/>
      <c r="ER3935" s="60"/>
      <c r="ES3935" s="60"/>
      <c r="ET3935" s="60"/>
      <c r="EU3935" s="60"/>
      <c r="EV3935" s="60"/>
      <c r="EW3935" s="60"/>
      <c r="EX3935" s="60"/>
      <c r="EY3935" s="60"/>
      <c r="EZ3935" s="60"/>
      <c r="FA3935" s="60"/>
      <c r="FB3935" s="60"/>
    </row>
    <row r="3936" spans="22:158" x14ac:dyDescent="0.25">
      <c r="W3936" s="33"/>
      <c r="X3936" s="33"/>
      <c r="AH3936" s="38">
        <v>100</v>
      </c>
      <c r="AI3936" s="38">
        <v>140</v>
      </c>
      <c r="AJ3936" s="38">
        <v>12900</v>
      </c>
      <c r="AK3936" s="38">
        <v>46</v>
      </c>
      <c r="AL3936" s="38">
        <v>4202258</v>
      </c>
      <c r="AM3936" s="61" t="s">
        <v>1816</v>
      </c>
      <c r="AN3936" s="61" t="s">
        <v>1690</v>
      </c>
      <c r="AO3936" s="61" t="s">
        <v>5099</v>
      </c>
      <c r="AP3936" s="61" t="s">
        <v>5016</v>
      </c>
      <c r="AQ3936" s="61" t="s">
        <v>1764</v>
      </c>
      <c r="AR3936" s="28">
        <v>1294783.1000000001</v>
      </c>
      <c r="AS3936" s="28">
        <v>2441062</v>
      </c>
      <c r="AT3936" s="28">
        <v>1189361</v>
      </c>
      <c r="AU3936" s="62"/>
      <c r="DV3936" s="31" t="s">
        <v>2725</v>
      </c>
      <c r="DW3936" s="31" t="s">
        <v>2733</v>
      </c>
      <c r="DX3936" s="63"/>
      <c r="DY3936" s="63"/>
      <c r="DZ3936" s="63"/>
      <c r="EA3936" s="167"/>
      <c r="EB3936" s="60"/>
      <c r="EC3936" s="60"/>
      <c r="ED3936" s="60"/>
      <c r="EE3936" s="60"/>
      <c r="EF3936" s="60"/>
      <c r="EG3936" s="60"/>
      <c r="EH3936" s="60"/>
      <c r="EI3936" s="60"/>
      <c r="EJ3936" s="60"/>
      <c r="EK3936" s="60"/>
      <c r="EL3936" s="60"/>
      <c r="EM3936" s="60"/>
      <c r="EN3936" s="60"/>
      <c r="EO3936" s="60"/>
      <c r="EP3936" s="60"/>
      <c r="EQ3936" s="60"/>
      <c r="ER3936" s="60"/>
      <c r="ES3936" s="60"/>
      <c r="ET3936" s="60"/>
      <c r="EU3936" s="60"/>
      <c r="EV3936" s="60"/>
      <c r="EW3936" s="60"/>
      <c r="EX3936" s="60"/>
      <c r="EY3936" s="60"/>
      <c r="EZ3936" s="60"/>
      <c r="FA3936" s="60"/>
      <c r="FB3936" s="60"/>
    </row>
    <row r="3937" spans="22:158" x14ac:dyDescent="0.25">
      <c r="V3937" s="1"/>
      <c r="W3937" s="33"/>
      <c r="X3937" s="33"/>
      <c r="AH3937" s="38">
        <v>100</v>
      </c>
      <c r="AI3937" s="38">
        <v>140</v>
      </c>
      <c r="AJ3937" s="38">
        <v>13300</v>
      </c>
      <c r="AK3937" s="38">
        <v>46</v>
      </c>
      <c r="AL3937" s="38">
        <v>4202258</v>
      </c>
      <c r="AM3937" s="61" t="s">
        <v>1816</v>
      </c>
      <c r="AN3937" s="61" t="s">
        <v>1690</v>
      </c>
      <c r="AO3937" s="61" t="s">
        <v>5107</v>
      </c>
      <c r="AP3937" s="61" t="s">
        <v>5016</v>
      </c>
      <c r="AQ3937" s="61" t="s">
        <v>1764</v>
      </c>
      <c r="AR3937" s="28">
        <v>0</v>
      </c>
      <c r="AS3937" s="28">
        <v>0</v>
      </c>
      <c r="AT3937" s="28">
        <v>0</v>
      </c>
      <c r="AU3937" s="62"/>
      <c r="DV3937" s="31" t="s">
        <v>2725</v>
      </c>
      <c r="DW3937" s="31" t="s">
        <v>2733</v>
      </c>
      <c r="DX3937" s="63"/>
      <c r="DY3937" s="63"/>
      <c r="DZ3937" s="63"/>
      <c r="EA3937" s="167"/>
      <c r="EB3937" s="60"/>
      <c r="EC3937" s="60"/>
      <c r="ED3937" s="60"/>
      <c r="EE3937" s="60"/>
      <c r="EF3937" s="60"/>
      <c r="EG3937" s="60"/>
      <c r="EH3937" s="60"/>
      <c r="EI3937" s="60"/>
      <c r="EJ3937" s="60"/>
      <c r="EK3937" s="60"/>
      <c r="EL3937" s="60"/>
      <c r="EM3937" s="60"/>
      <c r="EN3937" s="60"/>
      <c r="EO3937" s="60"/>
      <c r="EP3937" s="60"/>
      <c r="EQ3937" s="60"/>
      <c r="ER3937" s="60"/>
      <c r="ES3937" s="60"/>
      <c r="ET3937" s="60"/>
      <c r="EU3937" s="60"/>
      <c r="EV3937" s="60"/>
      <c r="EW3937" s="60"/>
      <c r="EX3937" s="60"/>
      <c r="EY3937" s="60"/>
      <c r="EZ3937" s="60"/>
      <c r="FA3937" s="60"/>
      <c r="FB3937" s="60"/>
    </row>
    <row r="3938" spans="22:158" x14ac:dyDescent="0.25">
      <c r="W3938" s="33"/>
      <c r="X3938" s="33"/>
      <c r="AH3938" s="38">
        <v>100</v>
      </c>
      <c r="AI3938" s="38">
        <v>140</v>
      </c>
      <c r="AJ3938" s="38">
        <v>14870</v>
      </c>
      <c r="AK3938" s="38">
        <v>46</v>
      </c>
      <c r="AL3938" s="38">
        <v>4202258</v>
      </c>
      <c r="AM3938" s="61" t="s">
        <v>1816</v>
      </c>
      <c r="AN3938" s="61" t="s">
        <v>1690</v>
      </c>
      <c r="AO3938" s="61" t="s">
        <v>1586</v>
      </c>
      <c r="AP3938" s="61" t="s">
        <v>5016</v>
      </c>
      <c r="AQ3938" s="61" t="s">
        <v>1764</v>
      </c>
      <c r="AR3938" s="28">
        <v>112.6</v>
      </c>
      <c r="AS3938" s="28">
        <v>0</v>
      </c>
      <c r="AT3938" s="28">
        <v>0</v>
      </c>
      <c r="AU3938" s="62"/>
      <c r="DV3938" s="31" t="s">
        <v>2725</v>
      </c>
      <c r="DW3938" s="31" t="s">
        <v>2733</v>
      </c>
      <c r="DX3938" s="63"/>
      <c r="DY3938" s="63"/>
      <c r="DZ3938" s="63"/>
      <c r="EA3938" s="167"/>
      <c r="EB3938" s="60"/>
      <c r="EC3938" s="60"/>
      <c r="ED3938" s="60"/>
      <c r="EE3938" s="60"/>
      <c r="EF3938" s="60"/>
      <c r="EG3938" s="60"/>
      <c r="EH3938" s="60"/>
      <c r="EI3938" s="60"/>
      <c r="EJ3938" s="60"/>
      <c r="EK3938" s="60"/>
      <c r="EL3938" s="60"/>
      <c r="EM3938" s="60"/>
      <c r="EN3938" s="60"/>
      <c r="EO3938" s="60"/>
      <c r="EP3938" s="60"/>
      <c r="EQ3938" s="60"/>
      <c r="ER3938" s="60"/>
      <c r="ES3938" s="60"/>
      <c r="ET3938" s="60"/>
      <c r="EU3938" s="60"/>
      <c r="EV3938" s="60"/>
      <c r="EW3938" s="60"/>
      <c r="EX3938" s="60"/>
      <c r="EY3938" s="60"/>
      <c r="EZ3938" s="60"/>
      <c r="FA3938" s="60"/>
      <c r="FB3938" s="60"/>
    </row>
    <row r="3939" spans="22:158" x14ac:dyDescent="0.25">
      <c r="W3939" s="33"/>
      <c r="X3939" s="33"/>
      <c r="AH3939" s="38">
        <v>100</v>
      </c>
      <c r="AI3939" s="38">
        <v>140</v>
      </c>
      <c r="AJ3939" s="38">
        <v>14875</v>
      </c>
      <c r="AK3939" s="38">
        <v>46</v>
      </c>
      <c r="AL3939" s="38">
        <v>4202258</v>
      </c>
      <c r="AM3939" s="61" t="s">
        <v>1816</v>
      </c>
      <c r="AN3939" s="61" t="s">
        <v>1690</v>
      </c>
      <c r="AO3939" s="61" t="s">
        <v>1230</v>
      </c>
      <c r="AP3939" s="61" t="s">
        <v>5016</v>
      </c>
      <c r="AQ3939" s="61" t="s">
        <v>1764</v>
      </c>
      <c r="AR3939" s="28">
        <v>0</v>
      </c>
      <c r="AS3939" s="28">
        <v>176</v>
      </c>
      <c r="AT3939" s="28">
        <v>0</v>
      </c>
      <c r="AU3939" s="62"/>
      <c r="DV3939" s="31" t="s">
        <v>2725</v>
      </c>
      <c r="DW3939" s="31" t="s">
        <v>2733</v>
      </c>
      <c r="DX3939" s="63"/>
      <c r="DY3939" s="63"/>
      <c r="DZ3939" s="63"/>
      <c r="EA3939" s="167"/>
      <c r="EB3939" s="60"/>
      <c r="EC3939" s="60"/>
      <c r="ED3939" s="60"/>
      <c r="EE3939" s="60"/>
      <c r="EF3939" s="60"/>
      <c r="EG3939" s="60"/>
      <c r="EH3939" s="60"/>
      <c r="EI3939" s="60"/>
      <c r="EJ3939" s="60"/>
      <c r="EK3939" s="60"/>
      <c r="EL3939" s="60"/>
      <c r="EM3939" s="60"/>
      <c r="EN3939" s="60"/>
      <c r="EO3939" s="60"/>
      <c r="EP3939" s="60"/>
      <c r="EQ3939" s="60"/>
      <c r="ER3939" s="60"/>
      <c r="ES3939" s="60"/>
      <c r="ET3939" s="60"/>
      <c r="EU3939" s="60"/>
      <c r="EV3939" s="60"/>
      <c r="EW3939" s="60"/>
      <c r="EX3939" s="60"/>
      <c r="EY3939" s="60"/>
      <c r="EZ3939" s="60"/>
      <c r="FA3939" s="60"/>
      <c r="FB3939" s="60"/>
    </row>
    <row r="3940" spans="22:158" x14ac:dyDescent="0.25">
      <c r="W3940" s="33"/>
      <c r="X3940" s="33"/>
      <c r="AH3940" s="38">
        <v>100</v>
      </c>
      <c r="AI3940" s="38">
        <v>140</v>
      </c>
      <c r="AJ3940" s="38">
        <v>16100</v>
      </c>
      <c r="AK3940" s="38">
        <v>46</v>
      </c>
      <c r="AL3940" s="38">
        <v>4202258</v>
      </c>
      <c r="AM3940" s="61" t="s">
        <v>1816</v>
      </c>
      <c r="AN3940" s="61" t="s">
        <v>1690</v>
      </c>
      <c r="AO3940" s="61" t="s">
        <v>1612</v>
      </c>
      <c r="AP3940" s="61" t="s">
        <v>5016</v>
      </c>
      <c r="AQ3940" s="61" t="s">
        <v>1764</v>
      </c>
      <c r="AR3940" s="28">
        <v>359.1</v>
      </c>
      <c r="AS3940" s="28">
        <v>0</v>
      </c>
      <c r="AT3940" s="28">
        <v>72</v>
      </c>
      <c r="AU3940" s="62"/>
      <c r="DV3940" s="31" t="s">
        <v>2725</v>
      </c>
      <c r="DW3940" s="31" t="s">
        <v>2733</v>
      </c>
      <c r="DX3940" s="63"/>
      <c r="DY3940" s="63"/>
      <c r="DZ3940" s="63"/>
      <c r="EA3940" s="167"/>
      <c r="EB3940" s="60"/>
      <c r="EC3940" s="60"/>
      <c r="ED3940" s="60"/>
      <c r="EE3940" s="60"/>
      <c r="EF3940" s="60"/>
      <c r="EG3940" s="60"/>
      <c r="EH3940" s="60"/>
      <c r="EI3940" s="60"/>
      <c r="EJ3940" s="60"/>
      <c r="EK3940" s="60"/>
      <c r="EL3940" s="60"/>
      <c r="EM3940" s="60"/>
      <c r="EN3940" s="60"/>
      <c r="EO3940" s="60"/>
      <c r="EP3940" s="60"/>
      <c r="EQ3940" s="60"/>
      <c r="ER3940" s="60"/>
      <c r="ES3940" s="60"/>
      <c r="ET3940" s="60"/>
      <c r="EU3940" s="60"/>
      <c r="EV3940" s="60"/>
      <c r="EW3940" s="60"/>
      <c r="EX3940" s="60"/>
      <c r="EY3940" s="60"/>
      <c r="EZ3940" s="60"/>
      <c r="FA3940" s="60"/>
      <c r="FB3940" s="60"/>
    </row>
    <row r="3941" spans="22:158" x14ac:dyDescent="0.25">
      <c r="W3941" s="33"/>
      <c r="X3941" s="33"/>
      <c r="AH3941" s="38">
        <v>100</v>
      </c>
      <c r="AI3941" s="38">
        <v>140</v>
      </c>
      <c r="AJ3941" s="38">
        <v>16150</v>
      </c>
      <c r="AK3941" s="38">
        <v>46</v>
      </c>
      <c r="AL3941" s="38">
        <v>4202258</v>
      </c>
      <c r="AM3941" s="61" t="s">
        <v>1816</v>
      </c>
      <c r="AN3941" s="61" t="s">
        <v>1690</v>
      </c>
      <c r="AO3941" s="61" t="s">
        <v>1613</v>
      </c>
      <c r="AP3941" s="61" t="s">
        <v>5016</v>
      </c>
      <c r="AQ3941" s="61" t="s">
        <v>1764</v>
      </c>
      <c r="AR3941" s="28">
        <v>7300554.5999999996</v>
      </c>
      <c r="AS3941" s="28">
        <v>11058434</v>
      </c>
      <c r="AT3941" s="28">
        <v>8424714</v>
      </c>
      <c r="AU3941" s="62"/>
      <c r="DV3941" s="31" t="s">
        <v>2725</v>
      </c>
      <c r="DW3941" s="31" t="s">
        <v>2733</v>
      </c>
      <c r="DX3941" s="63"/>
      <c r="DY3941" s="63"/>
      <c r="DZ3941" s="63"/>
      <c r="EA3941" s="167"/>
      <c r="EB3941" s="60"/>
      <c r="EC3941" s="60"/>
      <c r="ED3941" s="60"/>
      <c r="EE3941" s="60"/>
      <c r="EF3941" s="60"/>
      <c r="EG3941" s="60"/>
      <c r="EH3941" s="60"/>
      <c r="EI3941" s="60"/>
      <c r="EJ3941" s="60"/>
      <c r="EK3941" s="60"/>
      <c r="EL3941" s="60"/>
      <c r="EM3941" s="60"/>
      <c r="EN3941" s="60"/>
      <c r="EO3941" s="60"/>
      <c r="EP3941" s="60"/>
      <c r="EQ3941" s="60"/>
      <c r="ER3941" s="60"/>
      <c r="ES3941" s="60"/>
      <c r="ET3941" s="60"/>
      <c r="EU3941" s="60"/>
      <c r="EV3941" s="60"/>
      <c r="EW3941" s="60"/>
      <c r="EX3941" s="60"/>
      <c r="EY3941" s="60"/>
      <c r="EZ3941" s="60"/>
      <c r="FA3941" s="60"/>
      <c r="FB3941" s="60"/>
    </row>
    <row r="3942" spans="22:158" x14ac:dyDescent="0.25">
      <c r="W3942" s="33"/>
      <c r="X3942" s="33"/>
      <c r="AH3942" s="38">
        <v>100</v>
      </c>
      <c r="AI3942" s="38">
        <v>145</v>
      </c>
      <c r="AJ3942" s="38">
        <v>10550</v>
      </c>
      <c r="AK3942" s="38">
        <v>46</v>
      </c>
      <c r="AL3942" s="38">
        <v>4202258</v>
      </c>
      <c r="AM3942" s="61" t="s">
        <v>1816</v>
      </c>
      <c r="AN3942" s="61" t="s">
        <v>1691</v>
      </c>
      <c r="AO3942" s="61" t="s">
        <v>5054</v>
      </c>
      <c r="AP3942" s="61" t="s">
        <v>5016</v>
      </c>
      <c r="AQ3942" s="61" t="s">
        <v>1764</v>
      </c>
      <c r="AR3942" s="28">
        <v>7039.1</v>
      </c>
      <c r="AS3942" s="28">
        <v>9371</v>
      </c>
      <c r="AT3942" s="28">
        <v>0</v>
      </c>
      <c r="AU3942" s="62"/>
      <c r="DV3942" s="31" t="s">
        <v>2725</v>
      </c>
      <c r="DW3942" s="31" t="s">
        <v>2734</v>
      </c>
      <c r="DX3942" s="63"/>
      <c r="DY3942" s="63"/>
      <c r="DZ3942" s="63"/>
      <c r="EA3942" s="167"/>
      <c r="EB3942" s="60"/>
      <c r="EC3942" s="60"/>
      <c r="ED3942" s="60"/>
      <c r="EE3942" s="60"/>
      <c r="EF3942" s="60"/>
      <c r="EG3942" s="60"/>
      <c r="EH3942" s="60"/>
      <c r="EI3942" s="60"/>
      <c r="EJ3942" s="60"/>
      <c r="EK3942" s="60"/>
      <c r="EL3942" s="60"/>
      <c r="EM3942" s="60"/>
      <c r="EN3942" s="60"/>
      <c r="EO3942" s="60"/>
      <c r="EP3942" s="60"/>
      <c r="EQ3942" s="60"/>
      <c r="ER3942" s="60"/>
      <c r="ES3942" s="60"/>
      <c r="ET3942" s="60"/>
      <c r="EU3942" s="60"/>
      <c r="EV3942" s="60"/>
      <c r="EW3942" s="60"/>
      <c r="EX3942" s="60"/>
      <c r="EY3942" s="60"/>
      <c r="EZ3942" s="60"/>
      <c r="FA3942" s="60"/>
      <c r="FB3942" s="60"/>
    </row>
    <row r="3943" spans="22:158" x14ac:dyDescent="0.25">
      <c r="W3943" s="33"/>
      <c r="X3943" s="33"/>
      <c r="AH3943" s="38">
        <v>100</v>
      </c>
      <c r="AI3943" s="38">
        <v>145</v>
      </c>
      <c r="AJ3943" s="38">
        <v>11000</v>
      </c>
      <c r="AK3943" s="38">
        <v>46</v>
      </c>
      <c r="AL3943" s="38">
        <v>4202258</v>
      </c>
      <c r="AM3943" s="61" t="s">
        <v>1816</v>
      </c>
      <c r="AN3943" s="61" t="s">
        <v>1691</v>
      </c>
      <c r="AO3943" s="61" t="s">
        <v>5063</v>
      </c>
      <c r="AP3943" s="61" t="s">
        <v>5016</v>
      </c>
      <c r="AQ3943" s="61" t="s">
        <v>1764</v>
      </c>
      <c r="AR3943" s="28">
        <v>140</v>
      </c>
      <c r="AS3943" s="28">
        <v>0</v>
      </c>
      <c r="AT3943" s="28">
        <v>0</v>
      </c>
      <c r="AU3943" s="62"/>
      <c r="DV3943" s="31" t="s">
        <v>2725</v>
      </c>
      <c r="DW3943" s="31" t="s">
        <v>2734</v>
      </c>
      <c r="DX3943" s="63"/>
      <c r="DY3943" s="63"/>
      <c r="DZ3943" s="63"/>
      <c r="EA3943" s="167"/>
      <c r="EB3943" s="60"/>
      <c r="EC3943" s="60"/>
      <c r="ED3943" s="60"/>
      <c r="EE3943" s="60"/>
      <c r="EF3943" s="60"/>
      <c r="EG3943" s="60"/>
      <c r="EH3943" s="60"/>
      <c r="EI3943" s="60"/>
      <c r="EJ3943" s="60"/>
      <c r="EK3943" s="60"/>
      <c r="EL3943" s="60"/>
      <c r="EM3943" s="60"/>
      <c r="EN3943" s="60"/>
      <c r="EO3943" s="60"/>
      <c r="EP3943" s="60"/>
      <c r="EQ3943" s="60"/>
      <c r="ER3943" s="60"/>
      <c r="ES3943" s="60"/>
      <c r="ET3943" s="60"/>
      <c r="EU3943" s="60"/>
      <c r="EV3943" s="60"/>
      <c r="EW3943" s="60"/>
      <c r="EX3943" s="60"/>
      <c r="EY3943" s="60"/>
      <c r="EZ3943" s="60"/>
      <c r="FA3943" s="60"/>
      <c r="FB3943" s="60"/>
    </row>
    <row r="3944" spans="22:158" x14ac:dyDescent="0.25">
      <c r="W3944" s="33"/>
      <c r="X3944" s="33"/>
      <c r="AH3944" s="38">
        <v>100</v>
      </c>
      <c r="AI3944" s="38">
        <v>145</v>
      </c>
      <c r="AJ3944" s="38">
        <v>12050</v>
      </c>
      <c r="AK3944" s="38">
        <v>46</v>
      </c>
      <c r="AL3944" s="38">
        <v>4202258</v>
      </c>
      <c r="AM3944" s="61" t="s">
        <v>1816</v>
      </c>
      <c r="AN3944" s="61" t="s">
        <v>1691</v>
      </c>
      <c r="AO3944" s="61" t="s">
        <v>5085</v>
      </c>
      <c r="AP3944" s="61" t="s">
        <v>5016</v>
      </c>
      <c r="AQ3944" s="61" t="s">
        <v>1764</v>
      </c>
      <c r="AR3944" s="28">
        <v>6927.2</v>
      </c>
      <c r="AS3944" s="28">
        <v>967</v>
      </c>
      <c r="AT3944" s="28">
        <v>0</v>
      </c>
      <c r="AU3944" s="62"/>
      <c r="DV3944" s="31" t="s">
        <v>2725</v>
      </c>
      <c r="DW3944" s="31" t="s">
        <v>2734</v>
      </c>
      <c r="DX3944" s="63"/>
      <c r="DY3944" s="63"/>
      <c r="DZ3944" s="63"/>
      <c r="EA3944" s="167"/>
      <c r="EB3944" s="60"/>
      <c r="EC3944" s="60"/>
      <c r="ED3944" s="60"/>
      <c r="EE3944" s="60"/>
      <c r="EF3944" s="60"/>
      <c r="EG3944" s="60"/>
      <c r="EH3944" s="60"/>
      <c r="EI3944" s="60"/>
      <c r="EJ3944" s="60"/>
      <c r="EK3944" s="60"/>
      <c r="EL3944" s="60"/>
      <c r="EM3944" s="60"/>
      <c r="EN3944" s="60"/>
      <c r="EO3944" s="60"/>
      <c r="EP3944" s="60"/>
      <c r="EQ3944" s="60"/>
      <c r="ER3944" s="60"/>
      <c r="ES3944" s="60"/>
      <c r="ET3944" s="60"/>
      <c r="EU3944" s="60"/>
      <c r="EV3944" s="60"/>
      <c r="EW3944" s="60"/>
      <c r="EX3944" s="60"/>
      <c r="EY3944" s="60"/>
      <c r="EZ3944" s="60"/>
      <c r="FA3944" s="60"/>
      <c r="FB3944" s="60"/>
    </row>
    <row r="3945" spans="22:158" x14ac:dyDescent="0.25">
      <c r="V3945" s="1"/>
      <c r="W3945" s="33"/>
      <c r="X3945" s="33"/>
      <c r="AH3945" s="38">
        <v>100</v>
      </c>
      <c r="AI3945" s="38">
        <v>145</v>
      </c>
      <c r="AJ3945" s="38">
        <v>12400</v>
      </c>
      <c r="AK3945" s="38">
        <v>46</v>
      </c>
      <c r="AL3945" s="38">
        <v>4202258</v>
      </c>
      <c r="AM3945" s="61" t="s">
        <v>1816</v>
      </c>
      <c r="AN3945" s="61" t="s">
        <v>1691</v>
      </c>
      <c r="AO3945" s="61" t="s">
        <v>5092</v>
      </c>
      <c r="AP3945" s="61" t="s">
        <v>5016</v>
      </c>
      <c r="AQ3945" s="61" t="s">
        <v>1764</v>
      </c>
      <c r="AR3945" s="28">
        <v>0</v>
      </c>
      <c r="AS3945" s="28">
        <v>0</v>
      </c>
      <c r="AT3945" s="28">
        <v>5813</v>
      </c>
      <c r="AU3945" s="62"/>
      <c r="DV3945" s="31" t="s">
        <v>2725</v>
      </c>
      <c r="DW3945" s="31" t="s">
        <v>2734</v>
      </c>
      <c r="DX3945" s="63"/>
      <c r="DY3945" s="63"/>
      <c r="DZ3945" s="63"/>
      <c r="EA3945" s="167"/>
      <c r="EB3945" s="60"/>
      <c r="EC3945" s="60"/>
      <c r="ED3945" s="60"/>
      <c r="EE3945" s="60"/>
      <c r="EF3945" s="60"/>
      <c r="EG3945" s="60"/>
      <c r="EH3945" s="60"/>
      <c r="EI3945" s="60"/>
      <c r="EJ3945" s="60"/>
      <c r="EK3945" s="60"/>
      <c r="EL3945" s="60"/>
      <c r="EM3945" s="60"/>
      <c r="EN3945" s="60"/>
      <c r="EO3945" s="60"/>
      <c r="EP3945" s="60"/>
      <c r="EQ3945" s="60"/>
      <c r="ER3945" s="60"/>
      <c r="ES3945" s="60"/>
      <c r="ET3945" s="60"/>
      <c r="EU3945" s="60"/>
      <c r="EV3945" s="60"/>
      <c r="EW3945" s="60"/>
      <c r="EX3945" s="60"/>
      <c r="EY3945" s="60"/>
      <c r="EZ3945" s="60"/>
      <c r="FA3945" s="60"/>
      <c r="FB3945" s="60"/>
    </row>
    <row r="3946" spans="22:158" x14ac:dyDescent="0.25">
      <c r="W3946" s="33"/>
      <c r="X3946" s="33"/>
      <c r="AH3946" s="38">
        <v>100</v>
      </c>
      <c r="AI3946" s="38">
        <v>145</v>
      </c>
      <c r="AJ3946" s="38">
        <v>12750</v>
      </c>
      <c r="AK3946" s="38">
        <v>46</v>
      </c>
      <c r="AL3946" s="38">
        <v>4202258</v>
      </c>
      <c r="AM3946" s="61" t="s">
        <v>1816</v>
      </c>
      <c r="AN3946" s="61" t="s">
        <v>1691</v>
      </c>
      <c r="AO3946" s="61" t="s">
        <v>5097</v>
      </c>
      <c r="AP3946" s="61" t="s">
        <v>5016</v>
      </c>
      <c r="AQ3946" s="61" t="s">
        <v>1764</v>
      </c>
      <c r="AR3946" s="28">
        <v>35</v>
      </c>
      <c r="AS3946" s="28">
        <v>0</v>
      </c>
      <c r="AT3946" s="28">
        <v>0</v>
      </c>
      <c r="AU3946" s="62"/>
      <c r="DV3946" s="31" t="s">
        <v>2725</v>
      </c>
      <c r="DW3946" s="31" t="s">
        <v>2734</v>
      </c>
      <c r="DX3946" s="63"/>
      <c r="DY3946" s="63"/>
      <c r="DZ3946" s="63"/>
      <c r="EA3946" s="167"/>
      <c r="EB3946" s="60"/>
      <c r="EC3946" s="60"/>
      <c r="ED3946" s="60"/>
      <c r="EE3946" s="60"/>
      <c r="EF3946" s="60"/>
      <c r="EG3946" s="60"/>
      <c r="EH3946" s="60"/>
      <c r="EI3946" s="60"/>
      <c r="EJ3946" s="60"/>
      <c r="EK3946" s="60"/>
      <c r="EL3946" s="60"/>
      <c r="EM3946" s="60"/>
      <c r="EN3946" s="60"/>
      <c r="EO3946" s="60"/>
      <c r="EP3946" s="60"/>
      <c r="EQ3946" s="60"/>
      <c r="ER3946" s="60"/>
      <c r="ES3946" s="60"/>
      <c r="ET3946" s="60"/>
      <c r="EU3946" s="60"/>
      <c r="EV3946" s="60"/>
      <c r="EW3946" s="60"/>
      <c r="EX3946" s="60"/>
      <c r="EY3946" s="60"/>
      <c r="EZ3946" s="60"/>
      <c r="FA3946" s="60"/>
      <c r="FB3946" s="60"/>
    </row>
    <row r="3947" spans="22:158" x14ac:dyDescent="0.25">
      <c r="W3947" s="33"/>
      <c r="X3947" s="33"/>
      <c r="AH3947" s="38">
        <v>100</v>
      </c>
      <c r="AI3947" s="38">
        <v>145</v>
      </c>
      <c r="AJ3947" s="38">
        <v>13310</v>
      </c>
      <c r="AK3947" s="38">
        <v>46</v>
      </c>
      <c r="AL3947" s="38">
        <v>4202258</v>
      </c>
      <c r="AM3947" s="61" t="s">
        <v>1816</v>
      </c>
      <c r="AN3947" s="61" t="s">
        <v>1691</v>
      </c>
      <c r="AO3947" s="61" t="s">
        <v>5108</v>
      </c>
      <c r="AP3947" s="61" t="s">
        <v>5016</v>
      </c>
      <c r="AQ3947" s="61" t="s">
        <v>1764</v>
      </c>
      <c r="AR3947" s="28">
        <v>22562.6</v>
      </c>
      <c r="AS3947" s="28">
        <v>28610</v>
      </c>
      <c r="AT3947" s="28">
        <v>0</v>
      </c>
      <c r="AU3947" s="62"/>
      <c r="DV3947" s="31" t="s">
        <v>2725</v>
      </c>
      <c r="DW3947" s="31" t="s">
        <v>2734</v>
      </c>
      <c r="DX3947" s="63"/>
      <c r="DY3947" s="63"/>
      <c r="DZ3947" s="63"/>
      <c r="EA3947" s="167"/>
      <c r="EB3947" s="60"/>
      <c r="EC3947" s="60"/>
      <c r="ED3947" s="60"/>
      <c r="EE3947" s="60"/>
      <c r="EF3947" s="60"/>
      <c r="EG3947" s="60"/>
      <c r="EH3947" s="60"/>
      <c r="EI3947" s="60"/>
      <c r="EJ3947" s="60"/>
      <c r="EK3947" s="60"/>
      <c r="EL3947" s="60"/>
      <c r="EM3947" s="60"/>
      <c r="EN3947" s="60"/>
      <c r="EO3947" s="60"/>
      <c r="EP3947" s="60"/>
      <c r="EQ3947" s="60"/>
      <c r="ER3947" s="60"/>
      <c r="ES3947" s="60"/>
      <c r="ET3947" s="60"/>
      <c r="EU3947" s="60"/>
      <c r="EV3947" s="60"/>
      <c r="EW3947" s="60"/>
      <c r="EX3947" s="60"/>
      <c r="EY3947" s="60"/>
      <c r="EZ3947" s="60"/>
      <c r="FA3947" s="60"/>
      <c r="FB3947" s="60"/>
    </row>
    <row r="3948" spans="22:158" x14ac:dyDescent="0.25">
      <c r="W3948" s="33"/>
      <c r="X3948" s="33"/>
      <c r="AH3948" s="38">
        <v>100</v>
      </c>
      <c r="AI3948" s="38">
        <v>145</v>
      </c>
      <c r="AJ3948" s="38">
        <v>13600</v>
      </c>
      <c r="AK3948" s="38">
        <v>46</v>
      </c>
      <c r="AL3948" s="38">
        <v>4202258</v>
      </c>
      <c r="AM3948" s="61" t="s">
        <v>1816</v>
      </c>
      <c r="AN3948" s="61" t="s">
        <v>1691</v>
      </c>
      <c r="AO3948" s="61" t="s">
        <v>5115</v>
      </c>
      <c r="AP3948" s="61" t="s">
        <v>5016</v>
      </c>
      <c r="AQ3948" s="61" t="s">
        <v>1764</v>
      </c>
      <c r="AR3948" s="28">
        <v>0</v>
      </c>
      <c r="AS3948" s="28">
        <v>0</v>
      </c>
      <c r="AT3948" s="28">
        <v>68335</v>
      </c>
      <c r="AU3948" s="62"/>
      <c r="DV3948" s="31" t="s">
        <v>2725</v>
      </c>
      <c r="DW3948" s="31" t="s">
        <v>2734</v>
      </c>
      <c r="DX3948" s="63"/>
      <c r="DY3948" s="63"/>
      <c r="DZ3948" s="63"/>
      <c r="EA3948" s="167"/>
      <c r="EB3948" s="60"/>
      <c r="EC3948" s="60"/>
      <c r="ED3948" s="60"/>
      <c r="EE3948" s="60"/>
      <c r="EF3948" s="60"/>
      <c r="EG3948" s="60"/>
      <c r="EH3948" s="60"/>
      <c r="EI3948" s="60"/>
      <c r="EJ3948" s="60"/>
      <c r="EK3948" s="60"/>
      <c r="EL3948" s="60"/>
      <c r="EM3948" s="60"/>
      <c r="EN3948" s="60"/>
      <c r="EO3948" s="60"/>
      <c r="EP3948" s="60"/>
      <c r="EQ3948" s="60"/>
      <c r="ER3948" s="60"/>
      <c r="ES3948" s="60"/>
      <c r="ET3948" s="60"/>
      <c r="EU3948" s="60"/>
      <c r="EV3948" s="60"/>
      <c r="EW3948" s="60"/>
      <c r="EX3948" s="60"/>
      <c r="EY3948" s="60"/>
      <c r="EZ3948" s="60"/>
      <c r="FA3948" s="60"/>
      <c r="FB3948" s="60"/>
    </row>
    <row r="3949" spans="22:158" x14ac:dyDescent="0.25">
      <c r="W3949" s="33"/>
      <c r="X3949" s="33"/>
      <c r="AH3949" s="38">
        <v>100</v>
      </c>
      <c r="AI3949" s="38">
        <v>145</v>
      </c>
      <c r="AJ3949" s="38">
        <v>13700</v>
      </c>
      <c r="AK3949" s="38">
        <v>46</v>
      </c>
      <c r="AL3949" s="38">
        <v>4202258</v>
      </c>
      <c r="AM3949" s="61" t="s">
        <v>1816</v>
      </c>
      <c r="AN3949" s="61" t="s">
        <v>1691</v>
      </c>
      <c r="AO3949" s="61" t="s">
        <v>5118</v>
      </c>
      <c r="AP3949" s="61" t="s">
        <v>5016</v>
      </c>
      <c r="AQ3949" s="61" t="s">
        <v>1764</v>
      </c>
      <c r="AR3949" s="28">
        <v>50954.400000000001</v>
      </c>
      <c r="AS3949" s="28">
        <v>3907</v>
      </c>
      <c r="AT3949" s="28">
        <v>5155</v>
      </c>
      <c r="AU3949" s="62"/>
      <c r="DV3949" s="31" t="s">
        <v>2725</v>
      </c>
      <c r="DW3949" s="31" t="s">
        <v>2734</v>
      </c>
      <c r="DX3949" s="63"/>
      <c r="DY3949" s="63"/>
      <c r="DZ3949" s="63"/>
      <c r="EA3949" s="167"/>
      <c r="EB3949" s="60"/>
      <c r="EC3949" s="60"/>
      <c r="ED3949" s="60"/>
      <c r="EE3949" s="60"/>
      <c r="EF3949" s="60"/>
      <c r="EG3949" s="60"/>
      <c r="EH3949" s="60"/>
      <c r="EI3949" s="60"/>
      <c r="EJ3949" s="60"/>
      <c r="EK3949" s="60"/>
      <c r="EL3949" s="60"/>
      <c r="EM3949" s="60"/>
      <c r="EN3949" s="60"/>
      <c r="EO3949" s="60"/>
      <c r="EP3949" s="60"/>
      <c r="EQ3949" s="60"/>
      <c r="ER3949" s="60"/>
      <c r="ES3949" s="60"/>
      <c r="ET3949" s="60"/>
      <c r="EU3949" s="60"/>
      <c r="EV3949" s="60"/>
      <c r="EW3949" s="60"/>
      <c r="EX3949" s="60"/>
      <c r="EY3949" s="60"/>
      <c r="EZ3949" s="60"/>
      <c r="FA3949" s="60"/>
      <c r="FB3949" s="60"/>
    </row>
    <row r="3950" spans="22:158" x14ac:dyDescent="0.25">
      <c r="W3950" s="33"/>
      <c r="X3950" s="33"/>
      <c r="AH3950" s="38">
        <v>100</v>
      </c>
      <c r="AI3950" s="38">
        <v>145</v>
      </c>
      <c r="AJ3950" s="38">
        <v>15450</v>
      </c>
      <c r="AK3950" s="38">
        <v>46</v>
      </c>
      <c r="AL3950" s="38">
        <v>4202258</v>
      </c>
      <c r="AM3950" s="61" t="s">
        <v>1816</v>
      </c>
      <c r="AN3950" s="61" t="s">
        <v>1691</v>
      </c>
      <c r="AO3950" s="61" t="s">
        <v>1600</v>
      </c>
      <c r="AP3950" s="61" t="s">
        <v>5016</v>
      </c>
      <c r="AQ3950" s="61" t="s">
        <v>1764</v>
      </c>
      <c r="AR3950" s="28">
        <v>0</v>
      </c>
      <c r="AS3950" s="28">
        <v>0</v>
      </c>
      <c r="AT3950" s="28">
        <v>17728</v>
      </c>
      <c r="AU3950" s="62"/>
      <c r="DV3950" s="31" t="s">
        <v>2725</v>
      </c>
      <c r="DW3950" s="31" t="s">
        <v>2734</v>
      </c>
      <c r="DX3950" s="63"/>
      <c r="DY3950" s="63"/>
      <c r="DZ3950" s="63"/>
      <c r="EA3950" s="167"/>
      <c r="EB3950" s="60"/>
      <c r="EC3950" s="60"/>
      <c r="ED3950" s="60"/>
      <c r="EE3950" s="60"/>
      <c r="EF3950" s="60"/>
      <c r="EG3950" s="60"/>
      <c r="EH3950" s="60"/>
      <c r="EI3950" s="60"/>
      <c r="EJ3950" s="60"/>
      <c r="EK3950" s="60"/>
      <c r="EL3950" s="60"/>
      <c r="EM3950" s="60"/>
      <c r="EN3950" s="60"/>
      <c r="EO3950" s="60"/>
      <c r="EP3950" s="60"/>
      <c r="EQ3950" s="60"/>
      <c r="ER3950" s="60"/>
      <c r="ES3950" s="60"/>
      <c r="ET3950" s="60"/>
      <c r="EU3950" s="60"/>
      <c r="EV3950" s="60"/>
      <c r="EW3950" s="60"/>
      <c r="EX3950" s="60"/>
      <c r="EY3950" s="60"/>
      <c r="EZ3950" s="60"/>
      <c r="FA3950" s="60"/>
      <c r="FB3950" s="60"/>
    </row>
    <row r="3951" spans="22:158" x14ac:dyDescent="0.25">
      <c r="W3951" s="33"/>
      <c r="X3951" s="33"/>
      <c r="AH3951" s="38">
        <v>100</v>
      </c>
      <c r="AI3951" s="38">
        <v>145</v>
      </c>
      <c r="AJ3951" s="38">
        <v>16180</v>
      </c>
      <c r="AK3951" s="38">
        <v>46</v>
      </c>
      <c r="AL3951" s="38">
        <v>4202258</v>
      </c>
      <c r="AM3951" s="61" t="s">
        <v>1816</v>
      </c>
      <c r="AN3951" s="61" t="s">
        <v>1691</v>
      </c>
      <c r="AO3951" s="61" t="s">
        <v>1614</v>
      </c>
      <c r="AP3951" s="61" t="s">
        <v>5016</v>
      </c>
      <c r="AQ3951" s="61" t="s">
        <v>1764</v>
      </c>
      <c r="AR3951" s="28">
        <v>0</v>
      </c>
      <c r="AS3951" s="28">
        <v>5815</v>
      </c>
      <c r="AT3951" s="28">
        <v>0</v>
      </c>
      <c r="AU3951" s="62"/>
      <c r="DV3951" s="31" t="s">
        <v>2725</v>
      </c>
      <c r="DW3951" s="31" t="s">
        <v>2734</v>
      </c>
      <c r="DX3951" s="63"/>
      <c r="DY3951" s="63"/>
      <c r="DZ3951" s="63"/>
      <c r="EA3951" s="167"/>
      <c r="EB3951" s="60"/>
      <c r="EC3951" s="60"/>
      <c r="ED3951" s="60"/>
      <c r="EE3951" s="60"/>
      <c r="EF3951" s="60"/>
      <c r="EG3951" s="60"/>
      <c r="EH3951" s="60"/>
      <c r="EI3951" s="60"/>
      <c r="EJ3951" s="60"/>
      <c r="EK3951" s="60"/>
      <c r="EL3951" s="60"/>
      <c r="EM3951" s="60"/>
      <c r="EN3951" s="60"/>
      <c r="EO3951" s="60"/>
      <c r="EP3951" s="60"/>
      <c r="EQ3951" s="60"/>
      <c r="ER3951" s="60"/>
      <c r="ES3951" s="60"/>
      <c r="ET3951" s="60"/>
      <c r="EU3951" s="60"/>
      <c r="EV3951" s="60"/>
      <c r="EW3951" s="60"/>
      <c r="EX3951" s="60"/>
      <c r="EY3951" s="60"/>
      <c r="EZ3951" s="60"/>
      <c r="FA3951" s="60"/>
      <c r="FB3951" s="60"/>
    </row>
    <row r="3952" spans="22:158" x14ac:dyDescent="0.25">
      <c r="W3952" s="33"/>
      <c r="X3952" s="33"/>
      <c r="AH3952" s="38">
        <v>100</v>
      </c>
      <c r="AI3952" s="38">
        <v>145</v>
      </c>
      <c r="AJ3952" s="38">
        <v>17050</v>
      </c>
      <c r="AK3952" s="38">
        <v>46</v>
      </c>
      <c r="AL3952" s="38">
        <v>4202258</v>
      </c>
      <c r="AM3952" s="61" t="s">
        <v>1816</v>
      </c>
      <c r="AN3952" s="61" t="s">
        <v>1691</v>
      </c>
      <c r="AO3952" s="61" t="s">
        <v>1634</v>
      </c>
      <c r="AP3952" s="61" t="s">
        <v>5016</v>
      </c>
      <c r="AQ3952" s="61" t="s">
        <v>1764</v>
      </c>
      <c r="AR3952" s="28">
        <v>21.2</v>
      </c>
      <c r="AS3952" s="28">
        <v>0</v>
      </c>
      <c r="AT3952" s="28">
        <v>0</v>
      </c>
      <c r="AU3952" s="62"/>
      <c r="DV3952" s="31" t="s">
        <v>2725</v>
      </c>
      <c r="DW3952" s="31" t="s">
        <v>2734</v>
      </c>
      <c r="DX3952" s="63"/>
      <c r="DY3952" s="63"/>
      <c r="DZ3952" s="63"/>
      <c r="EA3952" s="167"/>
      <c r="EB3952" s="60"/>
      <c r="EC3952" s="60"/>
      <c r="ED3952" s="60"/>
      <c r="EE3952" s="60"/>
      <c r="EF3952" s="60"/>
      <c r="EG3952" s="60"/>
      <c r="EH3952" s="60"/>
      <c r="EI3952" s="60"/>
      <c r="EJ3952" s="60"/>
      <c r="EK3952" s="60"/>
      <c r="EL3952" s="60"/>
      <c r="EM3952" s="60"/>
      <c r="EN3952" s="60"/>
      <c r="EO3952" s="60"/>
      <c r="EP3952" s="60"/>
      <c r="EQ3952" s="60"/>
      <c r="ER3952" s="60"/>
      <c r="ES3952" s="60"/>
      <c r="ET3952" s="60"/>
      <c r="EU3952" s="60"/>
      <c r="EV3952" s="60"/>
      <c r="EW3952" s="60"/>
      <c r="EX3952" s="60"/>
      <c r="EY3952" s="60"/>
      <c r="EZ3952" s="60"/>
      <c r="FA3952" s="60"/>
      <c r="FB3952" s="60"/>
    </row>
    <row r="3953" spans="22:158" x14ac:dyDescent="0.25">
      <c r="W3953" s="33"/>
      <c r="X3953" s="33"/>
      <c r="AH3953" s="38">
        <v>100</v>
      </c>
      <c r="AI3953" s="38">
        <v>145</v>
      </c>
      <c r="AJ3953" s="38">
        <v>17640</v>
      </c>
      <c r="AK3953" s="38">
        <v>46</v>
      </c>
      <c r="AL3953" s="38">
        <v>4202258</v>
      </c>
      <c r="AM3953" s="61" t="s">
        <v>1816</v>
      </c>
      <c r="AN3953" s="61" t="s">
        <v>1691</v>
      </c>
      <c r="AO3953" s="61" t="s">
        <v>1647</v>
      </c>
      <c r="AP3953" s="61" t="s">
        <v>5016</v>
      </c>
      <c r="AQ3953" s="61" t="s">
        <v>1764</v>
      </c>
      <c r="AR3953" s="28">
        <v>132387.20000000001</v>
      </c>
      <c r="AS3953" s="28">
        <v>60695</v>
      </c>
      <c r="AT3953" s="28">
        <v>0</v>
      </c>
      <c r="AU3953" s="62"/>
      <c r="DV3953" s="31" t="s">
        <v>2725</v>
      </c>
      <c r="DW3953" s="31" t="s">
        <v>2734</v>
      </c>
      <c r="DX3953" s="63"/>
      <c r="DY3953" s="63"/>
      <c r="DZ3953" s="63"/>
      <c r="EA3953" s="167"/>
      <c r="EB3953" s="60"/>
      <c r="EC3953" s="60"/>
      <c r="ED3953" s="60"/>
      <c r="EE3953" s="60"/>
      <c r="EF3953" s="60"/>
      <c r="EG3953" s="60"/>
      <c r="EH3953" s="60"/>
      <c r="EI3953" s="60"/>
      <c r="EJ3953" s="60"/>
      <c r="EK3953" s="60"/>
      <c r="EL3953" s="60"/>
      <c r="EM3953" s="60"/>
      <c r="EN3953" s="60"/>
      <c r="EO3953" s="60"/>
      <c r="EP3953" s="60"/>
      <c r="EQ3953" s="60"/>
      <c r="ER3953" s="60"/>
      <c r="ES3953" s="60"/>
      <c r="ET3953" s="60"/>
      <c r="EU3953" s="60"/>
      <c r="EV3953" s="60"/>
      <c r="EW3953" s="60"/>
      <c r="EX3953" s="60"/>
      <c r="EY3953" s="60"/>
      <c r="EZ3953" s="60"/>
      <c r="FA3953" s="60"/>
      <c r="FB3953" s="60"/>
    </row>
    <row r="3954" spans="22:158" x14ac:dyDescent="0.25">
      <c r="W3954" s="33"/>
      <c r="X3954" s="33"/>
      <c r="AH3954" s="38">
        <v>100</v>
      </c>
      <c r="AI3954" s="38">
        <v>145</v>
      </c>
      <c r="AJ3954" s="38">
        <v>18650</v>
      </c>
      <c r="AK3954" s="38">
        <v>46</v>
      </c>
      <c r="AL3954" s="38">
        <v>4202258</v>
      </c>
      <c r="AM3954" s="61" t="s">
        <v>1816</v>
      </c>
      <c r="AN3954" s="61" t="s">
        <v>1691</v>
      </c>
      <c r="AO3954" s="61" t="s">
        <v>1669</v>
      </c>
      <c r="AP3954" s="61" t="s">
        <v>5016</v>
      </c>
      <c r="AQ3954" s="61" t="s">
        <v>1764</v>
      </c>
      <c r="AR3954" s="28">
        <v>0</v>
      </c>
      <c r="AS3954" s="28">
        <v>0</v>
      </c>
      <c r="AT3954" s="28">
        <v>630</v>
      </c>
      <c r="AU3954" s="62"/>
      <c r="DV3954" s="31" t="s">
        <v>2725</v>
      </c>
      <c r="DW3954" s="31" t="s">
        <v>2734</v>
      </c>
      <c r="DX3954" s="63"/>
      <c r="DY3954" s="63"/>
      <c r="DZ3954" s="63"/>
      <c r="EA3954" s="167"/>
      <c r="EB3954" s="60"/>
      <c r="EC3954" s="60"/>
      <c r="ED3954" s="60"/>
      <c r="EE3954" s="60"/>
      <c r="EF3954" s="60"/>
      <c r="EG3954" s="60"/>
      <c r="EH3954" s="60"/>
      <c r="EI3954" s="60"/>
      <c r="EJ3954" s="60"/>
      <c r="EK3954" s="60"/>
      <c r="EL3954" s="60"/>
      <c r="EM3954" s="60"/>
      <c r="EN3954" s="60"/>
      <c r="EO3954" s="60"/>
      <c r="EP3954" s="60"/>
      <c r="EQ3954" s="60"/>
      <c r="ER3954" s="60"/>
      <c r="ES3954" s="60"/>
      <c r="ET3954" s="60"/>
      <c r="EU3954" s="60"/>
      <c r="EV3954" s="60"/>
      <c r="EW3954" s="60"/>
      <c r="EX3954" s="60"/>
      <c r="EY3954" s="60"/>
      <c r="EZ3954" s="60"/>
      <c r="FA3954" s="60"/>
      <c r="FB3954" s="60"/>
    </row>
    <row r="3955" spans="22:158" x14ac:dyDescent="0.25">
      <c r="W3955" s="33"/>
      <c r="X3955" s="33"/>
      <c r="AH3955" s="38">
        <v>100</v>
      </c>
      <c r="AI3955" s="38">
        <v>145</v>
      </c>
      <c r="AJ3955" s="38">
        <v>18700</v>
      </c>
      <c r="AK3955" s="38">
        <v>46</v>
      </c>
      <c r="AL3955" s="38">
        <v>4202258</v>
      </c>
      <c r="AM3955" s="61" t="s">
        <v>1816</v>
      </c>
      <c r="AN3955" s="61" t="s">
        <v>1691</v>
      </c>
      <c r="AO3955" s="61" t="s">
        <v>1670</v>
      </c>
      <c r="AP3955" s="61" t="s">
        <v>5016</v>
      </c>
      <c r="AQ3955" s="61" t="s">
        <v>1764</v>
      </c>
      <c r="AR3955" s="28">
        <v>0</v>
      </c>
      <c r="AS3955" s="28">
        <v>0</v>
      </c>
      <c r="AT3955" s="28">
        <v>80834</v>
      </c>
      <c r="AU3955" s="62"/>
      <c r="DV3955" s="31" t="s">
        <v>2725</v>
      </c>
      <c r="DW3955" s="31" t="s">
        <v>2734</v>
      </c>
      <c r="DX3955" s="63"/>
      <c r="DY3955" s="63"/>
      <c r="DZ3955" s="63"/>
      <c r="EA3955" s="167"/>
      <c r="EB3955" s="60"/>
      <c r="EC3955" s="60"/>
      <c r="ED3955" s="60"/>
      <c r="EE3955" s="60"/>
      <c r="EF3955" s="60"/>
      <c r="EG3955" s="60"/>
      <c r="EH3955" s="60"/>
      <c r="EI3955" s="60"/>
      <c r="EJ3955" s="60"/>
      <c r="EK3955" s="60"/>
      <c r="EL3955" s="60"/>
      <c r="EM3955" s="60"/>
      <c r="EN3955" s="60"/>
      <c r="EO3955" s="60"/>
      <c r="EP3955" s="60"/>
      <c r="EQ3955" s="60"/>
      <c r="ER3955" s="60"/>
      <c r="ES3955" s="60"/>
      <c r="ET3955" s="60"/>
      <c r="EU3955" s="60"/>
      <c r="EV3955" s="60"/>
      <c r="EW3955" s="60"/>
      <c r="EX3955" s="60"/>
      <c r="EY3955" s="60"/>
      <c r="EZ3955" s="60"/>
      <c r="FA3955" s="60"/>
      <c r="FB3955" s="60"/>
    </row>
    <row r="3956" spans="22:158" x14ac:dyDescent="0.25">
      <c r="W3956" s="33"/>
      <c r="X3956" s="33"/>
      <c r="AH3956" s="38">
        <v>100</v>
      </c>
      <c r="AI3956" s="38">
        <v>145</v>
      </c>
      <c r="AJ3956" s="38">
        <v>18710</v>
      </c>
      <c r="AK3956" s="38">
        <v>46</v>
      </c>
      <c r="AL3956" s="38">
        <v>4202258</v>
      </c>
      <c r="AM3956" s="61" t="s">
        <v>1816</v>
      </c>
      <c r="AN3956" s="61" t="s">
        <v>1691</v>
      </c>
      <c r="AO3956" s="61" t="s">
        <v>1671</v>
      </c>
      <c r="AP3956" s="61" t="s">
        <v>5016</v>
      </c>
      <c r="AQ3956" s="61" t="s">
        <v>1764</v>
      </c>
      <c r="AR3956" s="28">
        <v>32298.400000000001</v>
      </c>
      <c r="AS3956" s="28">
        <v>25104</v>
      </c>
      <c r="AT3956" s="28">
        <v>0</v>
      </c>
      <c r="AU3956" s="62"/>
      <c r="DV3956" s="31" t="s">
        <v>2725</v>
      </c>
      <c r="DW3956" s="31" t="s">
        <v>2734</v>
      </c>
      <c r="DX3956" s="63"/>
      <c r="DY3956" s="63"/>
      <c r="DZ3956" s="63"/>
      <c r="EA3956" s="167"/>
      <c r="EB3956" s="60"/>
      <c r="EC3956" s="60"/>
      <c r="ED3956" s="60"/>
      <c r="EE3956" s="60"/>
      <c r="EF3956" s="60"/>
      <c r="EG3956" s="60"/>
      <c r="EH3956" s="60"/>
      <c r="EI3956" s="60"/>
      <c r="EJ3956" s="60"/>
      <c r="EK3956" s="60"/>
      <c r="EL3956" s="60"/>
      <c r="EM3956" s="60"/>
      <c r="EN3956" s="60"/>
      <c r="EO3956" s="60"/>
      <c r="EP3956" s="60"/>
      <c r="EQ3956" s="60"/>
      <c r="ER3956" s="60"/>
      <c r="ES3956" s="60"/>
      <c r="ET3956" s="60"/>
      <c r="EU3956" s="60"/>
      <c r="EV3956" s="60"/>
      <c r="EW3956" s="60"/>
      <c r="EX3956" s="60"/>
      <c r="EY3956" s="60"/>
      <c r="EZ3956" s="60"/>
      <c r="FA3956" s="60"/>
      <c r="FB3956" s="60"/>
    </row>
    <row r="3957" spans="22:158" x14ac:dyDescent="0.25">
      <c r="W3957" s="33"/>
      <c r="X3957" s="33"/>
      <c r="AH3957" s="38">
        <v>100</v>
      </c>
      <c r="AI3957" s="38">
        <v>145</v>
      </c>
      <c r="AJ3957" s="38">
        <v>18750</v>
      </c>
      <c r="AK3957" s="38">
        <v>46</v>
      </c>
      <c r="AL3957" s="38">
        <v>4202258</v>
      </c>
      <c r="AM3957" s="61" t="s">
        <v>1816</v>
      </c>
      <c r="AN3957" s="61" t="s">
        <v>1691</v>
      </c>
      <c r="AO3957" s="61" t="s">
        <v>1672</v>
      </c>
      <c r="AP3957" s="61" t="s">
        <v>5016</v>
      </c>
      <c r="AQ3957" s="61" t="s">
        <v>1764</v>
      </c>
      <c r="AR3957" s="28">
        <v>403.4</v>
      </c>
      <c r="AS3957" s="28">
        <v>40</v>
      </c>
      <c r="AT3957" s="28">
        <v>2729</v>
      </c>
      <c r="AU3957" s="62"/>
      <c r="DV3957" s="31" t="s">
        <v>2725</v>
      </c>
      <c r="DW3957" s="31" t="s">
        <v>2734</v>
      </c>
      <c r="DX3957" s="63"/>
      <c r="DY3957" s="63"/>
      <c r="DZ3957" s="63"/>
      <c r="EA3957" s="167"/>
      <c r="EB3957" s="60"/>
      <c r="EC3957" s="60"/>
      <c r="ED3957" s="60"/>
      <c r="EE3957" s="60"/>
      <c r="EF3957" s="60"/>
      <c r="EG3957" s="60"/>
      <c r="EH3957" s="60"/>
      <c r="EI3957" s="60"/>
      <c r="EJ3957" s="60"/>
      <c r="EK3957" s="60"/>
      <c r="EL3957" s="60"/>
      <c r="EM3957" s="60"/>
      <c r="EN3957" s="60"/>
      <c r="EO3957" s="60"/>
      <c r="EP3957" s="60"/>
      <c r="EQ3957" s="60"/>
      <c r="ER3957" s="60"/>
      <c r="ES3957" s="60"/>
      <c r="ET3957" s="60"/>
      <c r="EU3957" s="60"/>
      <c r="EV3957" s="60"/>
      <c r="EW3957" s="60"/>
      <c r="EX3957" s="60"/>
      <c r="EY3957" s="60"/>
      <c r="EZ3957" s="60"/>
      <c r="FA3957" s="60"/>
      <c r="FB3957" s="60"/>
    </row>
    <row r="3958" spans="22:158" x14ac:dyDescent="0.25">
      <c r="W3958" s="33"/>
      <c r="X3958" s="33"/>
      <c r="AH3958" s="38">
        <v>100</v>
      </c>
      <c r="AI3958" s="38">
        <v>150</v>
      </c>
      <c r="AJ3958" s="38">
        <v>12000</v>
      </c>
      <c r="AK3958" s="38">
        <v>46</v>
      </c>
      <c r="AL3958" s="38">
        <v>4202258</v>
      </c>
      <c r="AM3958" s="61" t="s">
        <v>1816</v>
      </c>
      <c r="AN3958" s="61" t="s">
        <v>1695</v>
      </c>
      <c r="AO3958" s="61" t="s">
        <v>5084</v>
      </c>
      <c r="AP3958" s="61" t="s">
        <v>5016</v>
      </c>
      <c r="AQ3958" s="61" t="s">
        <v>1764</v>
      </c>
      <c r="AR3958" s="28">
        <v>144.69999999999999</v>
      </c>
      <c r="AS3958" s="28">
        <v>0</v>
      </c>
      <c r="AT3958" s="28">
        <v>0</v>
      </c>
      <c r="AU3958" s="62"/>
      <c r="DV3958" s="31" t="s">
        <v>2725</v>
      </c>
      <c r="DW3958" s="31" t="s">
        <v>2735</v>
      </c>
      <c r="DX3958" s="63"/>
      <c r="DY3958" s="63"/>
      <c r="DZ3958" s="63"/>
      <c r="EA3958" s="167"/>
      <c r="EB3958" s="60"/>
      <c r="EC3958" s="60"/>
      <c r="ED3958" s="60"/>
      <c r="EE3958" s="60"/>
      <c r="EF3958" s="60"/>
      <c r="EG3958" s="60"/>
      <c r="EH3958" s="60"/>
      <c r="EI3958" s="60"/>
      <c r="EJ3958" s="60"/>
      <c r="EK3958" s="60"/>
      <c r="EL3958" s="60"/>
      <c r="EM3958" s="60"/>
      <c r="EN3958" s="60"/>
      <c r="EO3958" s="60"/>
      <c r="EP3958" s="60"/>
      <c r="EQ3958" s="60"/>
      <c r="ER3958" s="60"/>
      <c r="ES3958" s="60"/>
      <c r="ET3958" s="60"/>
      <c r="EU3958" s="60"/>
      <c r="EV3958" s="60"/>
      <c r="EW3958" s="60"/>
      <c r="EX3958" s="60"/>
      <c r="EY3958" s="60"/>
      <c r="EZ3958" s="60"/>
      <c r="FA3958" s="60"/>
      <c r="FB3958" s="60"/>
    </row>
    <row r="3959" spans="22:158" x14ac:dyDescent="0.25">
      <c r="W3959" s="33"/>
      <c r="X3959" s="33"/>
      <c r="AH3959" s="38">
        <v>100</v>
      </c>
      <c r="AI3959" s="38">
        <v>150</v>
      </c>
      <c r="AJ3959" s="38">
        <v>13450</v>
      </c>
      <c r="AK3959" s="38">
        <v>46</v>
      </c>
      <c r="AL3959" s="38">
        <v>4202258</v>
      </c>
      <c r="AM3959" s="61" t="s">
        <v>1816</v>
      </c>
      <c r="AN3959" s="61" t="s">
        <v>1695</v>
      </c>
      <c r="AO3959" s="61" t="s">
        <v>5112</v>
      </c>
      <c r="AP3959" s="61" t="s">
        <v>5016</v>
      </c>
      <c r="AQ3959" s="61" t="s">
        <v>1764</v>
      </c>
      <c r="AR3959" s="28">
        <v>7</v>
      </c>
      <c r="AS3959" s="28">
        <v>21060</v>
      </c>
      <c r="AT3959" s="28">
        <v>14326</v>
      </c>
      <c r="AU3959" s="62"/>
      <c r="DV3959" s="31" t="s">
        <v>2725</v>
      </c>
      <c r="DW3959" s="31" t="s">
        <v>2735</v>
      </c>
      <c r="DX3959" s="63"/>
      <c r="DY3959" s="63"/>
      <c r="DZ3959" s="63"/>
      <c r="EA3959" s="167"/>
      <c r="EB3959" s="60"/>
      <c r="EC3959" s="60"/>
      <c r="ED3959" s="60"/>
      <c r="EE3959" s="60"/>
      <c r="EF3959" s="60"/>
      <c r="EG3959" s="60"/>
      <c r="EH3959" s="60"/>
      <c r="EI3959" s="60"/>
      <c r="EJ3959" s="60"/>
      <c r="EK3959" s="60"/>
      <c r="EL3959" s="60"/>
      <c r="EM3959" s="60"/>
      <c r="EN3959" s="60"/>
      <c r="EO3959" s="60"/>
      <c r="EP3959" s="60"/>
      <c r="EQ3959" s="60"/>
      <c r="ER3959" s="60"/>
      <c r="ES3959" s="60"/>
      <c r="ET3959" s="60"/>
      <c r="EU3959" s="60"/>
      <c r="EV3959" s="60"/>
      <c r="EW3959" s="60"/>
      <c r="EX3959" s="60"/>
      <c r="EY3959" s="60"/>
      <c r="EZ3959" s="60"/>
      <c r="FA3959" s="60"/>
      <c r="FB3959" s="60"/>
    </row>
    <row r="3960" spans="22:158" x14ac:dyDescent="0.25">
      <c r="V3960" s="1"/>
      <c r="W3960" s="33"/>
      <c r="X3960" s="33"/>
      <c r="AH3960" s="38">
        <v>100</v>
      </c>
      <c r="AI3960" s="38">
        <v>150</v>
      </c>
      <c r="AJ3960" s="38">
        <v>13500</v>
      </c>
      <c r="AK3960" s="38">
        <v>46</v>
      </c>
      <c r="AL3960" s="38">
        <v>4202258</v>
      </c>
      <c r="AM3960" s="61" t="s">
        <v>1816</v>
      </c>
      <c r="AN3960" s="61" t="s">
        <v>1695</v>
      </c>
      <c r="AO3960" s="61" t="s">
        <v>5113</v>
      </c>
      <c r="AP3960" s="61" t="s">
        <v>5016</v>
      </c>
      <c r="AQ3960" s="61" t="s">
        <v>1764</v>
      </c>
      <c r="AR3960" s="28">
        <v>0</v>
      </c>
      <c r="AS3960" s="28">
        <v>3719296</v>
      </c>
      <c r="AT3960" s="28">
        <v>76644</v>
      </c>
      <c r="AU3960" s="62"/>
      <c r="DV3960" s="31" t="s">
        <v>2725</v>
      </c>
      <c r="DW3960" s="31" t="s">
        <v>2735</v>
      </c>
      <c r="DX3960" s="63"/>
      <c r="DY3960" s="63"/>
      <c r="DZ3960" s="63"/>
      <c r="EA3960" s="167"/>
      <c r="EB3960" s="60"/>
      <c r="EC3960" s="60"/>
      <c r="ED3960" s="60"/>
      <c r="EE3960" s="60"/>
      <c r="EF3960" s="60"/>
      <c r="EG3960" s="60"/>
      <c r="EH3960" s="60"/>
      <c r="EI3960" s="60"/>
      <c r="EJ3960" s="60"/>
      <c r="EK3960" s="60"/>
      <c r="EL3960" s="60"/>
      <c r="EM3960" s="60"/>
      <c r="EN3960" s="60"/>
      <c r="EO3960" s="60"/>
      <c r="EP3960" s="60"/>
      <c r="EQ3960" s="60"/>
      <c r="ER3960" s="60"/>
      <c r="ES3960" s="60"/>
      <c r="ET3960" s="60"/>
      <c r="EU3960" s="60"/>
      <c r="EV3960" s="60"/>
      <c r="EW3960" s="60"/>
      <c r="EX3960" s="60"/>
      <c r="EY3960" s="60"/>
      <c r="EZ3960" s="60"/>
      <c r="FA3960" s="60"/>
      <c r="FB3960" s="60"/>
    </row>
    <row r="3961" spans="22:158" x14ac:dyDescent="0.25">
      <c r="W3961" s="33"/>
      <c r="X3961" s="33"/>
      <c r="AH3961" s="38">
        <v>100</v>
      </c>
      <c r="AI3961" s="38">
        <v>150</v>
      </c>
      <c r="AJ3961" s="38">
        <v>14750</v>
      </c>
      <c r="AK3961" s="38">
        <v>46</v>
      </c>
      <c r="AL3961" s="38">
        <v>4202258</v>
      </c>
      <c r="AM3961" s="61" t="s">
        <v>1816</v>
      </c>
      <c r="AN3961" s="61" t="s">
        <v>1695</v>
      </c>
      <c r="AO3961" s="61" t="s">
        <v>1583</v>
      </c>
      <c r="AP3961" s="61" t="s">
        <v>5016</v>
      </c>
      <c r="AQ3961" s="61" t="s">
        <v>1764</v>
      </c>
      <c r="AR3961" s="28">
        <v>0</v>
      </c>
      <c r="AS3961" s="28">
        <v>0</v>
      </c>
      <c r="AT3961" s="28">
        <v>38772</v>
      </c>
      <c r="AU3961" s="62"/>
      <c r="DV3961" s="31" t="s">
        <v>2725</v>
      </c>
      <c r="DW3961" s="31" t="s">
        <v>2735</v>
      </c>
      <c r="DX3961" s="63"/>
      <c r="DY3961" s="63"/>
      <c r="DZ3961" s="63"/>
      <c r="EA3961" s="167"/>
      <c r="EB3961" s="60"/>
      <c r="EC3961" s="60"/>
      <c r="ED3961" s="60"/>
      <c r="EE3961" s="60"/>
      <c r="EF3961" s="60"/>
      <c r="EG3961" s="60"/>
      <c r="EH3961" s="60"/>
      <c r="EI3961" s="60"/>
      <c r="EJ3961" s="60"/>
      <c r="EK3961" s="60"/>
      <c r="EL3961" s="60"/>
      <c r="EM3961" s="60"/>
      <c r="EN3961" s="60"/>
      <c r="EO3961" s="60"/>
      <c r="EP3961" s="60"/>
      <c r="EQ3961" s="60"/>
      <c r="ER3961" s="60"/>
      <c r="ES3961" s="60"/>
      <c r="ET3961" s="60"/>
      <c r="EU3961" s="60"/>
      <c r="EV3961" s="60"/>
      <c r="EW3961" s="60"/>
      <c r="EX3961" s="60"/>
      <c r="EY3961" s="60"/>
      <c r="EZ3961" s="60"/>
      <c r="FA3961" s="60"/>
      <c r="FB3961" s="60"/>
    </row>
    <row r="3962" spans="22:158" x14ac:dyDescent="0.25">
      <c r="W3962" s="33"/>
      <c r="X3962" s="33"/>
      <c r="AH3962" s="38">
        <v>100</v>
      </c>
      <c r="AI3962" s="38">
        <v>150</v>
      </c>
      <c r="AJ3962" s="38">
        <v>15800</v>
      </c>
      <c r="AK3962" s="38">
        <v>46</v>
      </c>
      <c r="AL3962" s="38">
        <v>4202258</v>
      </c>
      <c r="AM3962" s="61" t="s">
        <v>1816</v>
      </c>
      <c r="AN3962" s="61" t="s">
        <v>1695</v>
      </c>
      <c r="AO3962" s="61" t="s">
        <v>1607</v>
      </c>
      <c r="AP3962" s="61" t="s">
        <v>5016</v>
      </c>
      <c r="AQ3962" s="61" t="s">
        <v>1764</v>
      </c>
      <c r="AR3962" s="28">
        <v>25467.4</v>
      </c>
      <c r="AS3962" s="28">
        <v>0</v>
      </c>
      <c r="AT3962" s="28">
        <v>0</v>
      </c>
      <c r="AU3962" s="62"/>
      <c r="DV3962" s="31" t="s">
        <v>2725</v>
      </c>
      <c r="DW3962" s="31" t="s">
        <v>2735</v>
      </c>
      <c r="DX3962" s="63"/>
      <c r="DY3962" s="63"/>
      <c r="DZ3962" s="63"/>
      <c r="EA3962" s="167"/>
      <c r="EB3962" s="60"/>
      <c r="EC3962" s="60"/>
      <c r="ED3962" s="60"/>
      <c r="EE3962" s="60"/>
      <c r="EF3962" s="60"/>
      <c r="EG3962" s="60"/>
      <c r="EH3962" s="60"/>
      <c r="EI3962" s="60"/>
      <c r="EJ3962" s="60"/>
      <c r="EK3962" s="60"/>
      <c r="EL3962" s="60"/>
      <c r="EM3962" s="60"/>
      <c r="EN3962" s="60"/>
      <c r="EO3962" s="60"/>
      <c r="EP3962" s="60"/>
      <c r="EQ3962" s="60"/>
      <c r="ER3962" s="60"/>
      <c r="ES3962" s="60"/>
      <c r="ET3962" s="60"/>
      <c r="EU3962" s="60"/>
      <c r="EV3962" s="60"/>
      <c r="EW3962" s="60"/>
      <c r="EX3962" s="60"/>
      <c r="EY3962" s="60"/>
      <c r="EZ3962" s="60"/>
      <c r="FA3962" s="60"/>
      <c r="FB3962" s="60"/>
    </row>
    <row r="3963" spans="22:158" x14ac:dyDescent="0.25">
      <c r="W3963" s="33"/>
      <c r="X3963" s="33"/>
      <c r="AH3963" s="38">
        <v>100</v>
      </c>
      <c r="AI3963" s="38">
        <v>150</v>
      </c>
      <c r="AJ3963" s="38">
        <v>17500</v>
      </c>
      <c r="AK3963" s="38">
        <v>46</v>
      </c>
      <c r="AL3963" s="38">
        <v>4202258</v>
      </c>
      <c r="AM3963" s="61" t="s">
        <v>1816</v>
      </c>
      <c r="AN3963" s="61" t="s">
        <v>1695</v>
      </c>
      <c r="AO3963" s="61" t="s">
        <v>1644</v>
      </c>
      <c r="AP3963" s="61" t="s">
        <v>5016</v>
      </c>
      <c r="AQ3963" s="61" t="s">
        <v>1764</v>
      </c>
      <c r="AR3963" s="28">
        <v>41282537.899999999</v>
      </c>
      <c r="AS3963" s="28">
        <v>26969770</v>
      </c>
      <c r="AT3963" s="28">
        <v>17194450</v>
      </c>
      <c r="AU3963" s="62"/>
      <c r="DV3963" s="31" t="s">
        <v>2725</v>
      </c>
      <c r="DW3963" s="31" t="s">
        <v>2735</v>
      </c>
      <c r="DX3963" s="63"/>
      <c r="DY3963" s="63"/>
      <c r="DZ3963" s="63"/>
      <c r="EA3963" s="167"/>
      <c r="EB3963" s="60"/>
      <c r="EC3963" s="60"/>
      <c r="ED3963" s="60"/>
      <c r="EE3963" s="60"/>
      <c r="EF3963" s="60"/>
      <c r="EG3963" s="60"/>
      <c r="EH3963" s="60"/>
      <c r="EI3963" s="60"/>
      <c r="EJ3963" s="60"/>
      <c r="EK3963" s="60"/>
      <c r="EL3963" s="60"/>
      <c r="EM3963" s="60"/>
      <c r="EN3963" s="60"/>
      <c r="EO3963" s="60"/>
      <c r="EP3963" s="60"/>
      <c r="EQ3963" s="60"/>
      <c r="ER3963" s="60"/>
      <c r="ES3963" s="60"/>
      <c r="ET3963" s="60"/>
      <c r="EU3963" s="60"/>
      <c r="EV3963" s="60"/>
      <c r="EW3963" s="60"/>
      <c r="EX3963" s="60"/>
      <c r="EY3963" s="60"/>
      <c r="EZ3963" s="60"/>
      <c r="FA3963" s="60"/>
      <c r="FB3963" s="60"/>
    </row>
    <row r="3964" spans="22:158" x14ac:dyDescent="0.25">
      <c r="V3964" s="1"/>
      <c r="W3964" s="33"/>
      <c r="X3964" s="33"/>
      <c r="AH3964" s="38">
        <v>100</v>
      </c>
      <c r="AI3964" s="38">
        <v>150</v>
      </c>
      <c r="AJ3964" s="38">
        <v>17750</v>
      </c>
      <c r="AK3964" s="38">
        <v>46</v>
      </c>
      <c r="AL3964" s="38">
        <v>4202258</v>
      </c>
      <c r="AM3964" s="61" t="s">
        <v>1816</v>
      </c>
      <c r="AN3964" s="61" t="s">
        <v>1695</v>
      </c>
      <c r="AO3964" s="61" t="s">
        <v>1650</v>
      </c>
      <c r="AP3964" s="61" t="s">
        <v>5016</v>
      </c>
      <c r="AQ3964" s="61" t="s">
        <v>1764</v>
      </c>
      <c r="AR3964" s="28">
        <v>0</v>
      </c>
      <c r="AS3964" s="28">
        <v>1232276</v>
      </c>
      <c r="AT3964" s="28">
        <v>326792</v>
      </c>
      <c r="AU3964" s="62"/>
      <c r="DV3964" s="31" t="s">
        <v>2725</v>
      </c>
      <c r="DW3964" s="31" t="s">
        <v>2735</v>
      </c>
      <c r="DX3964" s="63"/>
      <c r="DY3964" s="63"/>
      <c r="DZ3964" s="63"/>
      <c r="EA3964" s="167"/>
      <c r="EB3964" s="60"/>
      <c r="EC3964" s="60"/>
      <c r="ED3964" s="60"/>
      <c r="EE3964" s="60"/>
      <c r="EF3964" s="60"/>
      <c r="EG3964" s="60"/>
      <c r="EH3964" s="60"/>
      <c r="EI3964" s="60"/>
      <c r="EJ3964" s="60"/>
      <c r="EK3964" s="60"/>
      <c r="EL3964" s="60"/>
      <c r="EM3964" s="60"/>
      <c r="EN3964" s="60"/>
      <c r="EO3964" s="60"/>
      <c r="EP3964" s="60"/>
      <c r="EQ3964" s="60"/>
      <c r="ER3964" s="60"/>
      <c r="ES3964" s="60"/>
      <c r="ET3964" s="60"/>
      <c r="EU3964" s="60"/>
      <c r="EV3964" s="60"/>
      <c r="EW3964" s="60"/>
      <c r="EX3964" s="60"/>
      <c r="EY3964" s="60"/>
      <c r="EZ3964" s="60"/>
      <c r="FA3964" s="60"/>
      <c r="FB3964" s="60"/>
    </row>
    <row r="3965" spans="22:158" x14ac:dyDescent="0.25">
      <c r="W3965" s="33"/>
      <c r="X3965" s="33"/>
      <c r="AH3965" s="38">
        <v>100</v>
      </c>
      <c r="AI3965" s="38">
        <v>155</v>
      </c>
      <c r="AJ3965" s="38">
        <v>10650</v>
      </c>
      <c r="AK3965" s="38">
        <v>46</v>
      </c>
      <c r="AL3965" s="38">
        <v>4202258</v>
      </c>
      <c r="AM3965" s="61" t="s">
        <v>1816</v>
      </c>
      <c r="AN3965" s="61" t="s">
        <v>1686</v>
      </c>
      <c r="AO3965" s="61" t="s">
        <v>5056</v>
      </c>
      <c r="AP3965" s="61" t="s">
        <v>5016</v>
      </c>
      <c r="AQ3965" s="61" t="s">
        <v>1764</v>
      </c>
      <c r="AR3965" s="28">
        <v>7511</v>
      </c>
      <c r="AS3965" s="28">
        <v>993</v>
      </c>
      <c r="AT3965" s="28">
        <v>0</v>
      </c>
      <c r="AU3965" s="62"/>
      <c r="DV3965" s="31" t="s">
        <v>2725</v>
      </c>
      <c r="DW3965" s="31" t="s">
        <v>2736</v>
      </c>
      <c r="DX3965" s="63"/>
      <c r="DY3965" s="63"/>
      <c r="DZ3965" s="63"/>
      <c r="EA3965" s="167"/>
      <c r="EB3965" s="60"/>
      <c r="EC3965" s="60"/>
      <c r="ED3965" s="60"/>
      <c r="EE3965" s="60"/>
      <c r="EF3965" s="60"/>
      <c r="EG3965" s="60"/>
      <c r="EH3965" s="60"/>
      <c r="EI3965" s="60"/>
      <c r="EJ3965" s="60"/>
      <c r="EK3965" s="60"/>
      <c r="EL3965" s="60"/>
      <c r="EM3965" s="60"/>
      <c r="EN3965" s="60"/>
      <c r="EO3965" s="60"/>
      <c r="EP3965" s="60"/>
      <c r="EQ3965" s="60"/>
      <c r="ER3965" s="60"/>
      <c r="ES3965" s="60"/>
      <c r="ET3965" s="60"/>
      <c r="EU3965" s="60"/>
      <c r="EV3965" s="60"/>
      <c r="EW3965" s="60"/>
      <c r="EX3965" s="60"/>
      <c r="EY3965" s="60"/>
      <c r="EZ3965" s="60"/>
      <c r="FA3965" s="60"/>
      <c r="FB3965" s="60"/>
    </row>
    <row r="3966" spans="22:158" x14ac:dyDescent="0.25">
      <c r="V3966" s="1"/>
      <c r="W3966" s="33"/>
      <c r="X3966" s="33"/>
      <c r="AH3966" s="38">
        <v>100</v>
      </c>
      <c r="AI3966" s="38">
        <v>155</v>
      </c>
      <c r="AJ3966" s="38">
        <v>13370</v>
      </c>
      <c r="AK3966" s="38">
        <v>46</v>
      </c>
      <c r="AL3966" s="38">
        <v>4202258</v>
      </c>
      <c r="AM3966" s="61" t="s">
        <v>1816</v>
      </c>
      <c r="AN3966" s="61" t="s">
        <v>1686</v>
      </c>
      <c r="AO3966" s="61" t="s">
        <v>5110</v>
      </c>
      <c r="AP3966" s="61" t="s">
        <v>5016</v>
      </c>
      <c r="AQ3966" s="61" t="s">
        <v>1764</v>
      </c>
      <c r="AR3966" s="28">
        <v>3.7</v>
      </c>
      <c r="AS3966" s="28">
        <v>2649</v>
      </c>
      <c r="AT3966" s="28">
        <v>0</v>
      </c>
      <c r="AU3966" s="62"/>
      <c r="DV3966" s="31" t="s">
        <v>2725</v>
      </c>
      <c r="DW3966" s="31" t="s">
        <v>2736</v>
      </c>
      <c r="DX3966" s="63"/>
      <c r="DY3966" s="63"/>
      <c r="DZ3966" s="63"/>
      <c r="EA3966" s="167"/>
      <c r="EB3966" s="60"/>
      <c r="EC3966" s="60"/>
      <c r="ED3966" s="60"/>
      <c r="EE3966" s="60"/>
      <c r="EF3966" s="60"/>
      <c r="EG3966" s="60"/>
      <c r="EH3966" s="60"/>
      <c r="EI3966" s="60"/>
      <c r="EJ3966" s="60"/>
      <c r="EK3966" s="60"/>
      <c r="EL3966" s="60"/>
      <c r="EM3966" s="60"/>
      <c r="EN3966" s="60"/>
      <c r="EO3966" s="60"/>
      <c r="EP3966" s="60"/>
      <c r="EQ3966" s="60"/>
      <c r="ER3966" s="60"/>
      <c r="ES3966" s="60"/>
      <c r="ET3966" s="60"/>
      <c r="EU3966" s="60"/>
      <c r="EV3966" s="60"/>
      <c r="EW3966" s="60"/>
      <c r="EX3966" s="60"/>
      <c r="EY3966" s="60"/>
      <c r="EZ3966" s="60"/>
      <c r="FA3966" s="60"/>
      <c r="FB3966" s="60"/>
    </row>
    <row r="3967" spans="22:158" x14ac:dyDescent="0.25">
      <c r="W3967" s="33"/>
      <c r="X3967" s="33"/>
      <c r="AH3967" s="38">
        <v>100</v>
      </c>
      <c r="AI3967" s="38">
        <v>155</v>
      </c>
      <c r="AJ3967" s="38">
        <v>17450</v>
      </c>
      <c r="AK3967" s="38">
        <v>46</v>
      </c>
      <c r="AL3967" s="38">
        <v>4202258</v>
      </c>
      <c r="AM3967" s="61" t="s">
        <v>1816</v>
      </c>
      <c r="AN3967" s="61" t="s">
        <v>1686</v>
      </c>
      <c r="AO3967" s="61" t="s">
        <v>1643</v>
      </c>
      <c r="AP3967" s="61" t="s">
        <v>5016</v>
      </c>
      <c r="AQ3967" s="61" t="s">
        <v>1764</v>
      </c>
      <c r="AR3967" s="28">
        <v>3226779.6</v>
      </c>
      <c r="AS3967" s="28">
        <v>1765747</v>
      </c>
      <c r="AT3967" s="28">
        <v>1465128</v>
      </c>
      <c r="AU3967" s="62"/>
      <c r="DV3967" s="31" t="s">
        <v>2725</v>
      </c>
      <c r="DW3967" s="31" t="s">
        <v>2736</v>
      </c>
      <c r="DX3967" s="63"/>
      <c r="DY3967" s="63"/>
      <c r="DZ3967" s="63"/>
      <c r="EA3967" s="167"/>
      <c r="EB3967" s="60"/>
      <c r="EC3967" s="60"/>
      <c r="ED3967" s="60"/>
      <c r="EE3967" s="60"/>
      <c r="EF3967" s="60"/>
      <c r="EG3967" s="60"/>
      <c r="EH3967" s="60"/>
      <c r="EI3967" s="60"/>
      <c r="EJ3967" s="60"/>
      <c r="EK3967" s="60"/>
      <c r="EL3967" s="60"/>
      <c r="EM3967" s="60"/>
      <c r="EN3967" s="60"/>
      <c r="EO3967" s="60"/>
      <c r="EP3967" s="60"/>
      <c r="EQ3967" s="60"/>
      <c r="ER3967" s="60"/>
      <c r="ES3967" s="60"/>
      <c r="ET3967" s="60"/>
      <c r="EU3967" s="60"/>
      <c r="EV3967" s="60"/>
      <c r="EW3967" s="60"/>
      <c r="EX3967" s="60"/>
      <c r="EY3967" s="60"/>
      <c r="EZ3967" s="60"/>
      <c r="FA3967" s="60"/>
      <c r="FB3967" s="60"/>
    </row>
    <row r="3968" spans="22:158" x14ac:dyDescent="0.25">
      <c r="V3968" s="1"/>
      <c r="W3968" s="33"/>
      <c r="X3968" s="33"/>
      <c r="AH3968" s="38">
        <v>100</v>
      </c>
      <c r="AI3968" s="38">
        <v>160</v>
      </c>
      <c r="AJ3968" s="38">
        <v>11700</v>
      </c>
      <c r="AK3968" s="38">
        <v>46</v>
      </c>
      <c r="AL3968" s="38">
        <v>4202258</v>
      </c>
      <c r="AM3968" s="61" t="s">
        <v>1816</v>
      </c>
      <c r="AN3968" s="61" t="s">
        <v>1694</v>
      </c>
      <c r="AO3968" s="61" t="s">
        <v>5077</v>
      </c>
      <c r="AP3968" s="61" t="s">
        <v>5016</v>
      </c>
      <c r="AQ3968" s="61" t="s">
        <v>1764</v>
      </c>
      <c r="AR3968" s="28">
        <v>98</v>
      </c>
      <c r="AS3968" s="28">
        <v>66</v>
      </c>
      <c r="AT3968" s="28">
        <v>62385</v>
      </c>
      <c r="AU3968" s="62"/>
      <c r="DV3968" s="31" t="s">
        <v>2725</v>
      </c>
      <c r="DW3968" s="31" t="s">
        <v>2737</v>
      </c>
      <c r="DX3968" s="63"/>
      <c r="DY3968" s="63"/>
      <c r="DZ3968" s="63"/>
      <c r="EA3968" s="167"/>
      <c r="EB3968" s="60"/>
      <c r="EC3968" s="60"/>
      <c r="ED3968" s="60"/>
      <c r="EE3968" s="60"/>
      <c r="EF3968" s="60"/>
      <c r="EG3968" s="60"/>
      <c r="EH3968" s="60"/>
      <c r="EI3968" s="60"/>
      <c r="EJ3968" s="60"/>
      <c r="EK3968" s="60"/>
      <c r="EL3968" s="60"/>
      <c r="EM3968" s="60"/>
      <c r="EN3968" s="60"/>
      <c r="EO3968" s="60"/>
      <c r="EP3968" s="60"/>
      <c r="EQ3968" s="60"/>
      <c r="ER3968" s="60"/>
      <c r="ES3968" s="60"/>
      <c r="ET3968" s="60"/>
      <c r="EU3968" s="60"/>
      <c r="EV3968" s="60"/>
      <c r="EW3968" s="60"/>
      <c r="EX3968" s="60"/>
      <c r="EY3968" s="60"/>
      <c r="EZ3968" s="60"/>
      <c r="FA3968" s="60"/>
      <c r="FB3968" s="60"/>
    </row>
    <row r="3969" spans="22:158" x14ac:dyDescent="0.25">
      <c r="W3969" s="33"/>
      <c r="X3969" s="33"/>
      <c r="AH3969" s="38">
        <v>100</v>
      </c>
      <c r="AI3969" s="38">
        <v>105</v>
      </c>
      <c r="AJ3969" s="38">
        <v>11300</v>
      </c>
      <c r="AK3969" s="38">
        <v>46</v>
      </c>
      <c r="AL3969" s="38">
        <v>4202658</v>
      </c>
      <c r="AM3969" s="61" t="s">
        <v>1816</v>
      </c>
      <c r="AN3969" s="61" t="s">
        <v>1688</v>
      </c>
      <c r="AO3969" s="61" t="s">
        <v>5069</v>
      </c>
      <c r="AP3969" s="61" t="s">
        <v>5016</v>
      </c>
      <c r="AQ3969" s="61" t="s">
        <v>1214</v>
      </c>
      <c r="AR3969" s="28">
        <v>44539.3</v>
      </c>
      <c r="AS3969" s="28">
        <v>0</v>
      </c>
      <c r="AT3969" s="28">
        <v>0</v>
      </c>
      <c r="AU3969" s="62"/>
      <c r="DV3969" s="31" t="s">
        <v>2738</v>
      </c>
      <c r="DW3969" s="31" t="s">
        <v>2739</v>
      </c>
      <c r="DX3969" s="63"/>
      <c r="DY3969" s="63"/>
      <c r="DZ3969" s="63"/>
      <c r="EA3969" s="167"/>
      <c r="EB3969" s="60"/>
      <c r="EC3969" s="60"/>
      <c r="ED3969" s="60"/>
      <c r="EE3969" s="60"/>
      <c r="EF3969" s="60"/>
      <c r="EG3969" s="60"/>
      <c r="EH3969" s="60"/>
      <c r="EI3969" s="60"/>
      <c r="EJ3969" s="60"/>
      <c r="EK3969" s="60"/>
      <c r="EL3969" s="60"/>
      <c r="EM3969" s="60"/>
      <c r="EN3969" s="60"/>
      <c r="EO3969" s="60"/>
      <c r="EP3969" s="60"/>
      <c r="EQ3969" s="60"/>
      <c r="ER3969" s="60"/>
      <c r="ES3969" s="60"/>
      <c r="ET3969" s="60"/>
      <c r="EU3969" s="60"/>
      <c r="EV3969" s="60"/>
      <c r="EW3969" s="60"/>
      <c r="EX3969" s="60"/>
      <c r="EY3969" s="60"/>
      <c r="EZ3969" s="60"/>
      <c r="FA3969" s="60"/>
      <c r="FB3969" s="60"/>
    </row>
    <row r="3970" spans="22:158" x14ac:dyDescent="0.25">
      <c r="W3970" s="33"/>
      <c r="X3970" s="33"/>
      <c r="AH3970" s="38">
        <v>100</v>
      </c>
      <c r="AI3970" s="38">
        <v>105</v>
      </c>
      <c r="AJ3970" s="38">
        <v>11500</v>
      </c>
      <c r="AK3970" s="38">
        <v>46</v>
      </c>
      <c r="AL3970" s="38">
        <v>4202658</v>
      </c>
      <c r="AM3970" s="61" t="s">
        <v>1816</v>
      </c>
      <c r="AN3970" s="61" t="s">
        <v>1688</v>
      </c>
      <c r="AO3970" s="61" t="s">
        <v>5073</v>
      </c>
      <c r="AP3970" s="61" t="s">
        <v>5016</v>
      </c>
      <c r="AQ3970" s="61" t="s">
        <v>1214</v>
      </c>
      <c r="AR3970" s="28">
        <v>0</v>
      </c>
      <c r="AS3970" s="28">
        <v>5552</v>
      </c>
      <c r="AT3970" s="28">
        <v>26418</v>
      </c>
      <c r="AU3970" s="62"/>
      <c r="DV3970" s="31" t="s">
        <v>2738</v>
      </c>
      <c r="DW3970" s="31" t="s">
        <v>2739</v>
      </c>
      <c r="DX3970" s="63"/>
      <c r="DY3970" s="63"/>
      <c r="DZ3970" s="63"/>
      <c r="EA3970" s="167"/>
      <c r="EB3970" s="60"/>
      <c r="EC3970" s="60"/>
      <c r="ED3970" s="60"/>
      <c r="EE3970" s="60"/>
      <c r="EF3970" s="60"/>
      <c r="EG3970" s="60"/>
      <c r="EH3970" s="60"/>
      <c r="EI3970" s="60"/>
      <c r="EJ3970" s="60"/>
      <c r="EK3970" s="60"/>
      <c r="EL3970" s="60"/>
      <c r="EM3970" s="60"/>
      <c r="EN3970" s="60"/>
      <c r="EO3970" s="60"/>
      <c r="EP3970" s="60"/>
      <c r="EQ3970" s="60"/>
      <c r="ER3970" s="60"/>
      <c r="ES3970" s="60"/>
      <c r="ET3970" s="60"/>
      <c r="EU3970" s="60"/>
      <c r="EV3970" s="60"/>
      <c r="EW3970" s="60"/>
      <c r="EX3970" s="60"/>
      <c r="EY3970" s="60"/>
      <c r="EZ3970" s="60"/>
      <c r="FA3970" s="60"/>
      <c r="FB3970" s="60"/>
    </row>
    <row r="3971" spans="22:158" x14ac:dyDescent="0.25">
      <c r="W3971" s="33"/>
      <c r="X3971" s="33"/>
      <c r="AH3971" s="38">
        <v>100</v>
      </c>
      <c r="AI3971" s="38">
        <v>105</v>
      </c>
      <c r="AJ3971" s="38">
        <v>13800</v>
      </c>
      <c r="AK3971" s="38">
        <v>46</v>
      </c>
      <c r="AL3971" s="38">
        <v>4202658</v>
      </c>
      <c r="AM3971" s="61" t="s">
        <v>1816</v>
      </c>
      <c r="AN3971" s="61" t="s">
        <v>1688</v>
      </c>
      <c r="AO3971" s="61" t="s">
        <v>5120</v>
      </c>
      <c r="AP3971" s="61" t="s">
        <v>5016</v>
      </c>
      <c r="AQ3971" s="61" t="s">
        <v>1214</v>
      </c>
      <c r="AR3971" s="28">
        <v>21529.8</v>
      </c>
      <c r="AS3971" s="28">
        <v>7308</v>
      </c>
      <c r="AT3971" s="28">
        <v>5290</v>
      </c>
      <c r="AU3971" s="62"/>
      <c r="DV3971" s="31" t="s">
        <v>2738</v>
      </c>
      <c r="DW3971" s="31" t="s">
        <v>2739</v>
      </c>
      <c r="DX3971" s="63"/>
      <c r="DY3971" s="63"/>
      <c r="DZ3971" s="63"/>
      <c r="EA3971" s="167"/>
      <c r="EB3971" s="60"/>
      <c r="EC3971" s="60"/>
      <c r="ED3971" s="60"/>
      <c r="EE3971" s="60"/>
      <c r="EF3971" s="60"/>
      <c r="EG3971" s="60"/>
      <c r="EH3971" s="60"/>
      <c r="EI3971" s="60"/>
      <c r="EJ3971" s="60"/>
      <c r="EK3971" s="60"/>
      <c r="EL3971" s="60"/>
      <c r="EM3971" s="60"/>
      <c r="EN3971" s="60"/>
      <c r="EO3971" s="60"/>
      <c r="EP3971" s="60"/>
      <c r="EQ3971" s="60"/>
      <c r="ER3971" s="60"/>
      <c r="ES3971" s="60"/>
      <c r="ET3971" s="60"/>
      <c r="EU3971" s="60"/>
      <c r="EV3971" s="60"/>
      <c r="EW3971" s="60"/>
      <c r="EX3971" s="60"/>
      <c r="EY3971" s="60"/>
      <c r="EZ3971" s="60"/>
      <c r="FA3971" s="60"/>
      <c r="FB3971" s="60"/>
    </row>
    <row r="3972" spans="22:158" x14ac:dyDescent="0.25">
      <c r="W3972" s="33"/>
      <c r="X3972" s="33"/>
      <c r="AH3972" s="38">
        <v>100</v>
      </c>
      <c r="AI3972" s="38">
        <v>105</v>
      </c>
      <c r="AJ3972" s="38">
        <v>14000</v>
      </c>
      <c r="AK3972" s="38">
        <v>46</v>
      </c>
      <c r="AL3972" s="38">
        <v>4202658</v>
      </c>
      <c r="AM3972" s="61" t="s">
        <v>1816</v>
      </c>
      <c r="AN3972" s="61" t="s">
        <v>1688</v>
      </c>
      <c r="AO3972" s="61" t="s">
        <v>5124</v>
      </c>
      <c r="AP3972" s="61" t="s">
        <v>5016</v>
      </c>
      <c r="AQ3972" s="61" t="s">
        <v>1214</v>
      </c>
      <c r="AR3972" s="28">
        <v>0</v>
      </c>
      <c r="AS3972" s="28">
        <v>969</v>
      </c>
      <c r="AT3972" s="28">
        <v>1078</v>
      </c>
      <c r="AU3972" s="62"/>
      <c r="DV3972" s="31" t="s">
        <v>2738</v>
      </c>
      <c r="DW3972" s="31" t="s">
        <v>2739</v>
      </c>
      <c r="DX3972" s="63"/>
      <c r="DY3972" s="63"/>
      <c r="DZ3972" s="63"/>
      <c r="EA3972" s="167"/>
      <c r="EB3972" s="60"/>
      <c r="EC3972" s="60"/>
      <c r="ED3972" s="60"/>
      <c r="EE3972" s="60"/>
      <c r="EF3972" s="60"/>
      <c r="EG3972" s="60"/>
      <c r="EH3972" s="60"/>
      <c r="EI3972" s="60"/>
      <c r="EJ3972" s="60"/>
      <c r="EK3972" s="60"/>
      <c r="EL3972" s="60"/>
      <c r="EM3972" s="60"/>
      <c r="EN3972" s="60"/>
      <c r="EO3972" s="60"/>
      <c r="EP3972" s="60"/>
      <c r="EQ3972" s="60"/>
      <c r="ER3972" s="60"/>
      <c r="ES3972" s="60"/>
      <c r="ET3972" s="60"/>
      <c r="EU3972" s="60"/>
      <c r="EV3972" s="60"/>
      <c r="EW3972" s="60"/>
      <c r="EX3972" s="60"/>
      <c r="EY3972" s="60"/>
      <c r="EZ3972" s="60"/>
      <c r="FA3972" s="60"/>
      <c r="FB3972" s="60"/>
    </row>
    <row r="3973" spans="22:158" x14ac:dyDescent="0.25">
      <c r="V3973" s="1"/>
      <c r="W3973" s="33"/>
      <c r="X3973" s="33"/>
      <c r="AH3973" s="38">
        <v>100</v>
      </c>
      <c r="AI3973" s="38">
        <v>105</v>
      </c>
      <c r="AJ3973" s="38">
        <v>18400</v>
      </c>
      <c r="AK3973" s="38">
        <v>46</v>
      </c>
      <c r="AL3973" s="38">
        <v>4202658</v>
      </c>
      <c r="AM3973" s="61" t="s">
        <v>1816</v>
      </c>
      <c r="AN3973" s="61" t="s">
        <v>1688</v>
      </c>
      <c r="AO3973" s="61" t="s">
        <v>1664</v>
      </c>
      <c r="AP3973" s="61" t="s">
        <v>5016</v>
      </c>
      <c r="AQ3973" s="61" t="s">
        <v>1214</v>
      </c>
      <c r="AR3973" s="28">
        <v>0</v>
      </c>
      <c r="AS3973" s="28">
        <v>5489</v>
      </c>
      <c r="AT3973" s="28">
        <v>79047</v>
      </c>
      <c r="AU3973" s="62"/>
      <c r="DV3973" s="31" t="s">
        <v>2738</v>
      </c>
      <c r="DW3973" s="31" t="s">
        <v>2739</v>
      </c>
      <c r="DX3973" s="63"/>
      <c r="DY3973" s="63"/>
      <c r="DZ3973" s="63"/>
      <c r="EA3973" s="167"/>
      <c r="EB3973" s="60"/>
      <c r="EC3973" s="60"/>
      <c r="ED3973" s="60"/>
      <c r="EE3973" s="60"/>
      <c r="EF3973" s="60"/>
      <c r="EG3973" s="60"/>
      <c r="EH3973" s="60"/>
      <c r="EI3973" s="60"/>
      <c r="EJ3973" s="60"/>
      <c r="EK3973" s="60"/>
      <c r="EL3973" s="60"/>
      <c r="EM3973" s="60"/>
      <c r="EN3973" s="60"/>
      <c r="EO3973" s="60"/>
      <c r="EP3973" s="60"/>
      <c r="EQ3973" s="60"/>
      <c r="ER3973" s="60"/>
      <c r="ES3973" s="60"/>
      <c r="ET3973" s="60"/>
      <c r="EU3973" s="60"/>
      <c r="EV3973" s="60"/>
      <c r="EW3973" s="60"/>
      <c r="EX3973" s="60"/>
      <c r="EY3973" s="60"/>
      <c r="EZ3973" s="60"/>
      <c r="FA3973" s="60"/>
      <c r="FB3973" s="60"/>
    </row>
    <row r="3974" spans="22:158" x14ac:dyDescent="0.25">
      <c r="W3974" s="33"/>
      <c r="X3974" s="33"/>
      <c r="AH3974" s="38">
        <v>100</v>
      </c>
      <c r="AI3974" s="38">
        <v>110</v>
      </c>
      <c r="AJ3974" s="38">
        <v>16800</v>
      </c>
      <c r="AK3974" s="38">
        <v>46</v>
      </c>
      <c r="AL3974" s="38">
        <v>4202658</v>
      </c>
      <c r="AM3974" s="61" t="s">
        <v>1816</v>
      </c>
      <c r="AN3974" s="61" t="s">
        <v>1696</v>
      </c>
      <c r="AO3974" s="61" t="s">
        <v>1629</v>
      </c>
      <c r="AP3974" s="61" t="s">
        <v>5016</v>
      </c>
      <c r="AQ3974" s="61" t="s">
        <v>1214</v>
      </c>
      <c r="AR3974" s="28">
        <v>0</v>
      </c>
      <c r="AS3974" s="28">
        <v>0</v>
      </c>
      <c r="AT3974" s="28">
        <v>0</v>
      </c>
      <c r="AU3974" s="62"/>
      <c r="DV3974" s="31" t="s">
        <v>2738</v>
      </c>
      <c r="DW3974" s="31" t="s">
        <v>2740</v>
      </c>
      <c r="DX3974" s="63"/>
      <c r="DY3974" s="63"/>
      <c r="DZ3974" s="63"/>
      <c r="EA3974" s="167"/>
      <c r="EB3974" s="60"/>
      <c r="EC3974" s="60"/>
      <c r="ED3974" s="60"/>
      <c r="EE3974" s="60"/>
      <c r="EF3974" s="60"/>
      <c r="EG3974" s="60"/>
      <c r="EH3974" s="60"/>
      <c r="EI3974" s="60"/>
      <c r="EJ3974" s="60"/>
      <c r="EK3974" s="60"/>
      <c r="EL3974" s="60"/>
      <c r="EM3974" s="60"/>
      <c r="EN3974" s="60"/>
      <c r="EO3974" s="60"/>
      <c r="EP3974" s="60"/>
      <c r="EQ3974" s="60"/>
      <c r="ER3974" s="60"/>
      <c r="ES3974" s="60"/>
      <c r="ET3974" s="60"/>
      <c r="EU3974" s="60"/>
      <c r="EV3974" s="60"/>
      <c r="EW3974" s="60"/>
      <c r="EX3974" s="60"/>
      <c r="EY3974" s="60"/>
      <c r="EZ3974" s="60"/>
      <c r="FA3974" s="60"/>
      <c r="FB3974" s="60"/>
    </row>
    <row r="3975" spans="22:158" x14ac:dyDescent="0.25">
      <c r="W3975" s="33"/>
      <c r="X3975" s="33"/>
      <c r="AH3975" s="38">
        <v>100</v>
      </c>
      <c r="AI3975" s="38">
        <v>110</v>
      </c>
      <c r="AJ3975" s="38">
        <v>17620</v>
      </c>
      <c r="AK3975" s="38">
        <v>46</v>
      </c>
      <c r="AL3975" s="38">
        <v>4202658</v>
      </c>
      <c r="AM3975" s="61" t="s">
        <v>1816</v>
      </c>
      <c r="AN3975" s="61" t="s">
        <v>1696</v>
      </c>
      <c r="AO3975" s="61" t="s">
        <v>1646</v>
      </c>
      <c r="AP3975" s="61" t="s">
        <v>5016</v>
      </c>
      <c r="AQ3975" s="61" t="s">
        <v>1214</v>
      </c>
      <c r="AR3975" s="28">
        <v>0</v>
      </c>
      <c r="AS3975" s="28">
        <v>299</v>
      </c>
      <c r="AT3975" s="28">
        <v>0</v>
      </c>
      <c r="AU3975" s="62"/>
      <c r="DV3975" s="31" t="s">
        <v>2738</v>
      </c>
      <c r="DW3975" s="31" t="s">
        <v>2740</v>
      </c>
      <c r="DX3975" s="63"/>
      <c r="DY3975" s="63"/>
      <c r="DZ3975" s="63"/>
      <c r="EA3975" s="167"/>
      <c r="EB3975" s="60"/>
      <c r="EC3975" s="60"/>
      <c r="ED3975" s="60"/>
      <c r="EE3975" s="60"/>
      <c r="EF3975" s="60"/>
      <c r="EG3975" s="60"/>
      <c r="EH3975" s="60"/>
      <c r="EI3975" s="60"/>
      <c r="EJ3975" s="60"/>
      <c r="EK3975" s="60"/>
      <c r="EL3975" s="60"/>
      <c r="EM3975" s="60"/>
      <c r="EN3975" s="60"/>
      <c r="EO3975" s="60"/>
      <c r="EP3975" s="60"/>
      <c r="EQ3975" s="60"/>
      <c r="ER3975" s="60"/>
      <c r="ES3975" s="60"/>
      <c r="ET3975" s="60"/>
      <c r="EU3975" s="60"/>
      <c r="EV3975" s="60"/>
      <c r="EW3975" s="60"/>
      <c r="EX3975" s="60"/>
      <c r="EY3975" s="60"/>
      <c r="EZ3975" s="60"/>
      <c r="FA3975" s="60"/>
      <c r="FB3975" s="60"/>
    </row>
    <row r="3976" spans="22:158" x14ac:dyDescent="0.25">
      <c r="W3976" s="33"/>
      <c r="X3976" s="33"/>
      <c r="AH3976" s="38">
        <v>100</v>
      </c>
      <c r="AI3976" s="38">
        <v>115</v>
      </c>
      <c r="AJ3976" s="38">
        <v>16950</v>
      </c>
      <c r="AK3976" s="38">
        <v>46</v>
      </c>
      <c r="AL3976" s="38">
        <v>4202658</v>
      </c>
      <c r="AM3976" s="61" t="s">
        <v>1816</v>
      </c>
      <c r="AN3976" s="61" t="s">
        <v>1697</v>
      </c>
      <c r="AO3976" s="61" t="s">
        <v>1632</v>
      </c>
      <c r="AP3976" s="61" t="s">
        <v>5016</v>
      </c>
      <c r="AQ3976" s="61" t="s">
        <v>1214</v>
      </c>
      <c r="AR3976" s="28">
        <v>0</v>
      </c>
      <c r="AS3976" s="28">
        <v>14228</v>
      </c>
      <c r="AT3976" s="28">
        <v>0</v>
      </c>
      <c r="AU3976" s="62"/>
      <c r="DV3976" s="31" t="s">
        <v>2738</v>
      </c>
      <c r="DW3976" s="31" t="s">
        <v>2741</v>
      </c>
      <c r="DX3976" s="63"/>
      <c r="DY3976" s="63"/>
      <c r="DZ3976" s="63"/>
      <c r="EA3976" s="167"/>
      <c r="EB3976" s="60"/>
      <c r="EC3976" s="60"/>
      <c r="ED3976" s="60"/>
      <c r="EE3976" s="60"/>
      <c r="EF3976" s="60"/>
      <c r="EG3976" s="60"/>
      <c r="EH3976" s="60"/>
      <c r="EI3976" s="60"/>
      <c r="EJ3976" s="60"/>
      <c r="EK3976" s="60"/>
      <c r="EL3976" s="60"/>
      <c r="EM3976" s="60"/>
      <c r="EN3976" s="60"/>
      <c r="EO3976" s="60"/>
      <c r="EP3976" s="60"/>
      <c r="EQ3976" s="60"/>
      <c r="ER3976" s="60"/>
      <c r="ES3976" s="60"/>
      <c r="ET3976" s="60"/>
      <c r="EU3976" s="60"/>
      <c r="EV3976" s="60"/>
      <c r="EW3976" s="60"/>
      <c r="EX3976" s="60"/>
      <c r="EY3976" s="60"/>
      <c r="EZ3976" s="60"/>
      <c r="FA3976" s="60"/>
      <c r="FB3976" s="60"/>
    </row>
    <row r="3977" spans="22:158" x14ac:dyDescent="0.25">
      <c r="W3977" s="33"/>
      <c r="X3977" s="33"/>
      <c r="AH3977" s="38">
        <v>100</v>
      </c>
      <c r="AI3977" s="38">
        <v>115</v>
      </c>
      <c r="AJ3977" s="38">
        <v>18350</v>
      </c>
      <c r="AK3977" s="38">
        <v>46</v>
      </c>
      <c r="AL3977" s="38">
        <v>4202658</v>
      </c>
      <c r="AM3977" s="61" t="s">
        <v>1816</v>
      </c>
      <c r="AN3977" s="61" t="s">
        <v>1697</v>
      </c>
      <c r="AO3977" s="61" t="s">
        <v>1663</v>
      </c>
      <c r="AP3977" s="61" t="s">
        <v>5016</v>
      </c>
      <c r="AQ3977" s="61" t="s">
        <v>1214</v>
      </c>
      <c r="AR3977" s="28">
        <v>523.29999999999995</v>
      </c>
      <c r="AS3977" s="28">
        <v>0</v>
      </c>
      <c r="AT3977" s="28">
        <v>2965</v>
      </c>
      <c r="AU3977" s="62"/>
      <c r="DV3977" s="31" t="s">
        <v>2738</v>
      </c>
      <c r="DW3977" s="31" t="s">
        <v>2741</v>
      </c>
      <c r="DX3977" s="63"/>
      <c r="DY3977" s="63"/>
      <c r="DZ3977" s="63"/>
      <c r="EA3977" s="167"/>
      <c r="EB3977" s="60"/>
      <c r="EC3977" s="60"/>
      <c r="ED3977" s="60"/>
      <c r="EE3977" s="60"/>
      <c r="EF3977" s="60"/>
      <c r="EG3977" s="60"/>
      <c r="EH3977" s="60"/>
      <c r="EI3977" s="60"/>
      <c r="EJ3977" s="60"/>
      <c r="EK3977" s="60"/>
      <c r="EL3977" s="60"/>
      <c r="EM3977" s="60"/>
      <c r="EN3977" s="60"/>
      <c r="EO3977" s="60"/>
      <c r="EP3977" s="60"/>
      <c r="EQ3977" s="60"/>
      <c r="ER3977" s="60"/>
      <c r="ES3977" s="60"/>
      <c r="ET3977" s="60"/>
      <c r="EU3977" s="60"/>
      <c r="EV3977" s="60"/>
      <c r="EW3977" s="60"/>
      <c r="EX3977" s="60"/>
      <c r="EY3977" s="60"/>
      <c r="EZ3977" s="60"/>
      <c r="FA3977" s="60"/>
      <c r="FB3977" s="60"/>
    </row>
    <row r="3978" spans="22:158" x14ac:dyDescent="0.25">
      <c r="W3978" s="33"/>
      <c r="X3978" s="33"/>
      <c r="AH3978" s="38">
        <v>100</v>
      </c>
      <c r="AI3978" s="38">
        <v>115</v>
      </c>
      <c r="AJ3978" s="38">
        <v>18450</v>
      </c>
      <c r="AK3978" s="38">
        <v>46</v>
      </c>
      <c r="AL3978" s="38">
        <v>4202658</v>
      </c>
      <c r="AM3978" s="61" t="s">
        <v>1816</v>
      </c>
      <c r="AN3978" s="61" t="s">
        <v>1697</v>
      </c>
      <c r="AO3978" s="61" t="s">
        <v>1665</v>
      </c>
      <c r="AP3978" s="61" t="s">
        <v>5016</v>
      </c>
      <c r="AQ3978" s="61" t="s">
        <v>1214</v>
      </c>
      <c r="AR3978" s="28">
        <v>0</v>
      </c>
      <c r="AS3978" s="28">
        <v>5467</v>
      </c>
      <c r="AT3978" s="28">
        <v>6916</v>
      </c>
      <c r="AU3978" s="62"/>
      <c r="DV3978" s="31" t="s">
        <v>2738</v>
      </c>
      <c r="DW3978" s="31" t="s">
        <v>2741</v>
      </c>
      <c r="DX3978" s="63"/>
      <c r="DY3978" s="63"/>
      <c r="DZ3978" s="63"/>
      <c r="EA3978" s="167"/>
      <c r="EB3978" s="60"/>
      <c r="EC3978" s="60"/>
      <c r="ED3978" s="60"/>
      <c r="EE3978" s="60"/>
      <c r="EF3978" s="60"/>
      <c r="EG3978" s="60"/>
      <c r="EH3978" s="60"/>
      <c r="EI3978" s="60"/>
      <c r="EJ3978" s="60"/>
      <c r="EK3978" s="60"/>
      <c r="EL3978" s="60"/>
      <c r="EM3978" s="60"/>
      <c r="EN3978" s="60"/>
      <c r="EO3978" s="60"/>
      <c r="EP3978" s="60"/>
      <c r="EQ3978" s="60"/>
      <c r="ER3978" s="60"/>
      <c r="ES3978" s="60"/>
      <c r="ET3978" s="60"/>
      <c r="EU3978" s="60"/>
      <c r="EV3978" s="60"/>
      <c r="EW3978" s="60"/>
      <c r="EX3978" s="60"/>
      <c r="EY3978" s="60"/>
      <c r="EZ3978" s="60"/>
      <c r="FA3978" s="60"/>
      <c r="FB3978" s="60"/>
    </row>
    <row r="3979" spans="22:158" x14ac:dyDescent="0.25">
      <c r="W3979" s="33"/>
      <c r="X3979" s="33"/>
      <c r="AH3979" s="38">
        <v>100</v>
      </c>
      <c r="AI3979" s="38">
        <v>125</v>
      </c>
      <c r="AJ3979" s="38">
        <v>11730</v>
      </c>
      <c r="AK3979" s="38">
        <v>46</v>
      </c>
      <c r="AL3979" s="38">
        <v>4202658</v>
      </c>
      <c r="AM3979" s="61" t="s">
        <v>1816</v>
      </c>
      <c r="AN3979" s="61" t="s">
        <v>1692</v>
      </c>
      <c r="AO3979" s="61" t="s">
        <v>5079</v>
      </c>
      <c r="AP3979" s="61" t="s">
        <v>5016</v>
      </c>
      <c r="AQ3979" s="61" t="s">
        <v>1214</v>
      </c>
      <c r="AR3979" s="28">
        <v>1654.1</v>
      </c>
      <c r="AS3979" s="28">
        <v>0</v>
      </c>
      <c r="AT3979" s="28">
        <v>0</v>
      </c>
      <c r="AU3979" s="62"/>
      <c r="DV3979" s="31" t="s">
        <v>2738</v>
      </c>
      <c r="DW3979" s="31" t="s">
        <v>2742</v>
      </c>
      <c r="DX3979" s="63"/>
      <c r="DY3979" s="63"/>
      <c r="DZ3979" s="63"/>
      <c r="EA3979" s="167"/>
      <c r="EB3979" s="60"/>
      <c r="EC3979" s="60"/>
      <c r="ED3979" s="60"/>
      <c r="EE3979" s="60"/>
      <c r="EF3979" s="60"/>
      <c r="EG3979" s="60"/>
      <c r="EH3979" s="60"/>
      <c r="EI3979" s="60"/>
      <c r="EJ3979" s="60"/>
      <c r="EK3979" s="60"/>
      <c r="EL3979" s="60"/>
      <c r="EM3979" s="60"/>
      <c r="EN3979" s="60"/>
      <c r="EO3979" s="60"/>
      <c r="EP3979" s="60"/>
      <c r="EQ3979" s="60"/>
      <c r="ER3979" s="60"/>
      <c r="ES3979" s="60"/>
      <c r="ET3979" s="60"/>
      <c r="EU3979" s="60"/>
      <c r="EV3979" s="60"/>
      <c r="EW3979" s="60"/>
      <c r="EX3979" s="60"/>
      <c r="EY3979" s="60"/>
      <c r="EZ3979" s="60"/>
      <c r="FA3979" s="60"/>
      <c r="FB3979" s="60"/>
    </row>
    <row r="3980" spans="22:158" x14ac:dyDescent="0.25">
      <c r="W3980" s="33"/>
      <c r="X3980" s="33"/>
      <c r="AH3980" s="38">
        <v>100</v>
      </c>
      <c r="AI3980" s="38">
        <v>125</v>
      </c>
      <c r="AJ3980" s="38">
        <v>16380</v>
      </c>
      <c r="AK3980" s="38">
        <v>46</v>
      </c>
      <c r="AL3980" s="38">
        <v>4202658</v>
      </c>
      <c r="AM3980" s="61" t="s">
        <v>1816</v>
      </c>
      <c r="AN3980" s="61" t="s">
        <v>1692</v>
      </c>
      <c r="AO3980" s="61" t="s">
        <v>894</v>
      </c>
      <c r="AP3980" s="61" t="s">
        <v>5016</v>
      </c>
      <c r="AQ3980" s="61" t="s">
        <v>1214</v>
      </c>
      <c r="AR3980" s="28">
        <v>24.6</v>
      </c>
      <c r="AS3980" s="28">
        <v>0</v>
      </c>
      <c r="AT3980" s="28">
        <v>0</v>
      </c>
      <c r="AU3980" s="62"/>
      <c r="DV3980" s="31" t="s">
        <v>2738</v>
      </c>
      <c r="DW3980" s="31" t="s">
        <v>2742</v>
      </c>
      <c r="DX3980" s="63"/>
      <c r="DY3980" s="63"/>
      <c r="DZ3980" s="63"/>
      <c r="EA3980" s="167"/>
      <c r="EB3980" s="60"/>
      <c r="EC3980" s="60"/>
      <c r="ED3980" s="60"/>
      <c r="EE3980" s="60"/>
      <c r="EF3980" s="60"/>
      <c r="EG3980" s="60"/>
      <c r="EH3980" s="60"/>
      <c r="EI3980" s="60"/>
      <c r="EJ3980" s="60"/>
      <c r="EK3980" s="60"/>
      <c r="EL3980" s="60"/>
      <c r="EM3980" s="60"/>
      <c r="EN3980" s="60"/>
      <c r="EO3980" s="60"/>
      <c r="EP3980" s="60"/>
      <c r="EQ3980" s="60"/>
      <c r="ER3980" s="60"/>
      <c r="ES3980" s="60"/>
      <c r="ET3980" s="60"/>
      <c r="EU3980" s="60"/>
      <c r="EV3980" s="60"/>
      <c r="EW3980" s="60"/>
      <c r="EX3980" s="60"/>
      <c r="EY3980" s="60"/>
      <c r="EZ3980" s="60"/>
      <c r="FA3980" s="60"/>
      <c r="FB3980" s="60"/>
    </row>
    <row r="3981" spans="22:158" x14ac:dyDescent="0.25">
      <c r="V3981" s="1"/>
      <c r="W3981" s="33"/>
      <c r="X3981" s="33"/>
      <c r="AH3981" s="38">
        <v>100</v>
      </c>
      <c r="AI3981" s="38">
        <v>130</v>
      </c>
      <c r="AJ3981" s="38">
        <v>10110</v>
      </c>
      <c r="AK3981" s="38">
        <v>46</v>
      </c>
      <c r="AL3981" s="38">
        <v>4202658</v>
      </c>
      <c r="AM3981" s="61" t="s">
        <v>1816</v>
      </c>
      <c r="AN3981" s="61" t="s">
        <v>1687</v>
      </c>
      <c r="AO3981" s="61" t="s">
        <v>5045</v>
      </c>
      <c r="AP3981" s="61" t="s">
        <v>5016</v>
      </c>
      <c r="AQ3981" s="61" t="s">
        <v>1214</v>
      </c>
      <c r="AR3981" s="28">
        <v>7.5</v>
      </c>
      <c r="AS3981" s="28">
        <v>1537</v>
      </c>
      <c r="AT3981" s="28">
        <v>4098</v>
      </c>
      <c r="AU3981" s="62"/>
      <c r="DV3981" s="31" t="s">
        <v>2738</v>
      </c>
      <c r="DW3981" s="31" t="s">
        <v>2743</v>
      </c>
      <c r="DX3981" s="63"/>
      <c r="DY3981" s="63"/>
      <c r="DZ3981" s="63"/>
      <c r="EA3981" s="167"/>
      <c r="EB3981" s="60"/>
      <c r="EC3981" s="60"/>
      <c r="ED3981" s="60"/>
      <c r="EE3981" s="60"/>
      <c r="EF3981" s="60"/>
      <c r="EG3981" s="60"/>
      <c r="EH3981" s="60"/>
      <c r="EI3981" s="60"/>
      <c r="EJ3981" s="60"/>
      <c r="EK3981" s="60"/>
      <c r="EL3981" s="60"/>
      <c r="EM3981" s="60"/>
      <c r="EN3981" s="60"/>
      <c r="EO3981" s="60"/>
      <c r="EP3981" s="60"/>
      <c r="EQ3981" s="60"/>
      <c r="ER3981" s="60"/>
      <c r="ES3981" s="60"/>
      <c r="ET3981" s="60"/>
      <c r="EU3981" s="60"/>
      <c r="EV3981" s="60"/>
      <c r="EW3981" s="60"/>
      <c r="EX3981" s="60"/>
      <c r="EY3981" s="60"/>
      <c r="EZ3981" s="60"/>
      <c r="FA3981" s="60"/>
      <c r="FB3981" s="60"/>
    </row>
    <row r="3982" spans="22:158" x14ac:dyDescent="0.25">
      <c r="W3982" s="33"/>
      <c r="X3982" s="33"/>
      <c r="AH3982" s="38">
        <v>100</v>
      </c>
      <c r="AI3982" s="38">
        <v>130</v>
      </c>
      <c r="AJ3982" s="38">
        <v>14200</v>
      </c>
      <c r="AK3982" s="38">
        <v>46</v>
      </c>
      <c r="AL3982" s="38">
        <v>4202658</v>
      </c>
      <c r="AM3982" s="61" t="s">
        <v>1816</v>
      </c>
      <c r="AN3982" s="61" t="s">
        <v>1687</v>
      </c>
      <c r="AO3982" s="61" t="s">
        <v>5127</v>
      </c>
      <c r="AP3982" s="61" t="s">
        <v>5016</v>
      </c>
      <c r="AQ3982" s="61" t="s">
        <v>1214</v>
      </c>
      <c r="AR3982" s="28">
        <v>64</v>
      </c>
      <c r="AS3982" s="28">
        <v>918</v>
      </c>
      <c r="AT3982" s="28">
        <v>970</v>
      </c>
      <c r="AU3982" s="62"/>
      <c r="DV3982" s="31" t="s">
        <v>2738</v>
      </c>
      <c r="DW3982" s="31" t="s">
        <v>2743</v>
      </c>
      <c r="DX3982" s="63"/>
      <c r="DY3982" s="63"/>
      <c r="DZ3982" s="63"/>
      <c r="EA3982" s="167"/>
      <c r="EB3982" s="60"/>
      <c r="EC3982" s="60"/>
      <c r="ED3982" s="60"/>
      <c r="EE3982" s="60"/>
      <c r="EF3982" s="60"/>
      <c r="EG3982" s="60"/>
      <c r="EH3982" s="60"/>
      <c r="EI3982" s="60"/>
      <c r="EJ3982" s="60"/>
      <c r="EK3982" s="60"/>
      <c r="EL3982" s="60"/>
      <c r="EM3982" s="60"/>
      <c r="EN3982" s="60"/>
      <c r="EO3982" s="60"/>
      <c r="EP3982" s="60"/>
      <c r="EQ3982" s="60"/>
      <c r="ER3982" s="60"/>
      <c r="ES3982" s="60"/>
      <c r="ET3982" s="60"/>
      <c r="EU3982" s="60"/>
      <c r="EV3982" s="60"/>
      <c r="EW3982" s="60"/>
      <c r="EX3982" s="60"/>
      <c r="EY3982" s="60"/>
      <c r="EZ3982" s="60"/>
      <c r="FA3982" s="60"/>
      <c r="FB3982" s="60"/>
    </row>
    <row r="3983" spans="22:158" x14ac:dyDescent="0.25">
      <c r="W3983" s="33"/>
      <c r="X3983" s="33"/>
      <c r="AH3983" s="38">
        <v>100</v>
      </c>
      <c r="AI3983" s="38">
        <v>130</v>
      </c>
      <c r="AJ3983" s="38">
        <v>17310</v>
      </c>
      <c r="AK3983" s="38">
        <v>46</v>
      </c>
      <c r="AL3983" s="38">
        <v>4202658</v>
      </c>
      <c r="AM3983" s="61" t="s">
        <v>1816</v>
      </c>
      <c r="AN3983" s="61" t="s">
        <v>1687</v>
      </c>
      <c r="AO3983" s="61" t="s">
        <v>1640</v>
      </c>
      <c r="AP3983" s="61" t="s">
        <v>5016</v>
      </c>
      <c r="AQ3983" s="61" t="s">
        <v>1214</v>
      </c>
      <c r="AR3983" s="28">
        <v>6.6</v>
      </c>
      <c r="AS3983" s="28">
        <v>0</v>
      </c>
      <c r="AT3983" s="28">
        <v>0</v>
      </c>
      <c r="AU3983" s="62"/>
      <c r="DV3983" s="31" t="s">
        <v>2738</v>
      </c>
      <c r="DW3983" s="31" t="s">
        <v>2743</v>
      </c>
      <c r="DX3983" s="63"/>
      <c r="DY3983" s="63"/>
      <c r="DZ3983" s="63"/>
      <c r="EA3983" s="167"/>
      <c r="EB3983" s="60"/>
      <c r="EC3983" s="60"/>
      <c r="ED3983" s="60"/>
      <c r="EE3983" s="60"/>
      <c r="EF3983" s="60"/>
      <c r="EG3983" s="60"/>
      <c r="EH3983" s="60"/>
      <c r="EI3983" s="60"/>
      <c r="EJ3983" s="60"/>
      <c r="EK3983" s="60"/>
      <c r="EL3983" s="60"/>
      <c r="EM3983" s="60"/>
      <c r="EN3983" s="60"/>
      <c r="EO3983" s="60"/>
      <c r="EP3983" s="60"/>
      <c r="EQ3983" s="60"/>
      <c r="ER3983" s="60"/>
      <c r="ES3983" s="60"/>
      <c r="ET3983" s="60"/>
      <c r="EU3983" s="60"/>
      <c r="EV3983" s="60"/>
      <c r="EW3983" s="60"/>
      <c r="EX3983" s="60"/>
      <c r="EY3983" s="60"/>
      <c r="EZ3983" s="60"/>
      <c r="FA3983" s="60"/>
      <c r="FB3983" s="60"/>
    </row>
    <row r="3984" spans="22:158" x14ac:dyDescent="0.25">
      <c r="W3984" s="33"/>
      <c r="X3984" s="33"/>
      <c r="AH3984" s="38">
        <v>100</v>
      </c>
      <c r="AI3984" s="38">
        <v>130</v>
      </c>
      <c r="AJ3984" s="38">
        <v>17400</v>
      </c>
      <c r="AK3984" s="38">
        <v>46</v>
      </c>
      <c r="AL3984" s="38">
        <v>4202658</v>
      </c>
      <c r="AM3984" s="61" t="s">
        <v>1816</v>
      </c>
      <c r="AN3984" s="61" t="s">
        <v>1687</v>
      </c>
      <c r="AO3984" s="61" t="s">
        <v>1642</v>
      </c>
      <c r="AP3984" s="61" t="s">
        <v>5016</v>
      </c>
      <c r="AQ3984" s="61" t="s">
        <v>1214</v>
      </c>
      <c r="AR3984" s="28">
        <v>0</v>
      </c>
      <c r="AS3984" s="28">
        <v>0</v>
      </c>
      <c r="AT3984" s="28">
        <v>10348</v>
      </c>
      <c r="AU3984" s="62"/>
      <c r="DV3984" s="31" t="s">
        <v>2738</v>
      </c>
      <c r="DW3984" s="31" t="s">
        <v>2743</v>
      </c>
      <c r="DX3984" s="63"/>
      <c r="DY3984" s="63"/>
      <c r="DZ3984" s="63"/>
      <c r="EA3984" s="167"/>
      <c r="EB3984" s="60"/>
      <c r="EC3984" s="60"/>
      <c r="ED3984" s="60"/>
      <c r="EE3984" s="60"/>
      <c r="EF3984" s="60"/>
      <c r="EG3984" s="60"/>
      <c r="EH3984" s="60"/>
      <c r="EI3984" s="60"/>
      <c r="EJ3984" s="60"/>
      <c r="EK3984" s="60"/>
      <c r="EL3984" s="60"/>
      <c r="EM3984" s="60"/>
      <c r="EN3984" s="60"/>
      <c r="EO3984" s="60"/>
      <c r="EP3984" s="60"/>
      <c r="EQ3984" s="60"/>
      <c r="ER3984" s="60"/>
      <c r="ES3984" s="60"/>
      <c r="ET3984" s="60"/>
      <c r="EU3984" s="60"/>
      <c r="EV3984" s="60"/>
      <c r="EW3984" s="60"/>
      <c r="EX3984" s="60"/>
      <c r="EY3984" s="60"/>
      <c r="EZ3984" s="60"/>
      <c r="FA3984" s="60"/>
      <c r="FB3984" s="60"/>
    </row>
    <row r="3985" spans="22:158" x14ac:dyDescent="0.25">
      <c r="W3985" s="33"/>
      <c r="X3985" s="33"/>
      <c r="AH3985" s="38">
        <v>100</v>
      </c>
      <c r="AI3985" s="38">
        <v>130</v>
      </c>
      <c r="AJ3985" s="38">
        <v>17650</v>
      </c>
      <c r="AK3985" s="38">
        <v>46</v>
      </c>
      <c r="AL3985" s="38">
        <v>4202658</v>
      </c>
      <c r="AM3985" s="61" t="s">
        <v>1816</v>
      </c>
      <c r="AN3985" s="61" t="s">
        <v>1687</v>
      </c>
      <c r="AO3985" s="61" t="s">
        <v>1648</v>
      </c>
      <c r="AP3985" s="61" t="s">
        <v>5016</v>
      </c>
      <c r="AQ3985" s="61" t="s">
        <v>1214</v>
      </c>
      <c r="AR3985" s="28">
        <v>61579.7</v>
      </c>
      <c r="AS3985" s="28">
        <v>35434</v>
      </c>
      <c r="AT3985" s="28">
        <v>73019</v>
      </c>
      <c r="AU3985" s="62"/>
      <c r="DV3985" s="31" t="s">
        <v>2738</v>
      </c>
      <c r="DW3985" s="31" t="s">
        <v>2743</v>
      </c>
      <c r="DX3985" s="63"/>
      <c r="DY3985" s="63"/>
      <c r="DZ3985" s="63"/>
      <c r="EA3985" s="167"/>
      <c r="EB3985" s="60"/>
      <c r="EC3985" s="60"/>
      <c r="ED3985" s="60"/>
      <c r="EE3985" s="60"/>
      <c r="EF3985" s="60"/>
      <c r="EG3985" s="60"/>
      <c r="EH3985" s="60"/>
      <c r="EI3985" s="60"/>
      <c r="EJ3985" s="60"/>
      <c r="EK3985" s="60"/>
      <c r="EL3985" s="60"/>
      <c r="EM3985" s="60"/>
      <c r="EN3985" s="60"/>
      <c r="EO3985" s="60"/>
      <c r="EP3985" s="60"/>
      <c r="EQ3985" s="60"/>
      <c r="ER3985" s="60"/>
      <c r="ES3985" s="60"/>
      <c r="ET3985" s="60"/>
      <c r="EU3985" s="60"/>
      <c r="EV3985" s="60"/>
      <c r="EW3985" s="60"/>
      <c r="EX3985" s="60"/>
      <c r="EY3985" s="60"/>
      <c r="EZ3985" s="60"/>
      <c r="FA3985" s="60"/>
      <c r="FB3985" s="60"/>
    </row>
    <row r="3986" spans="22:158" x14ac:dyDescent="0.25">
      <c r="W3986" s="33"/>
      <c r="X3986" s="33"/>
      <c r="AH3986" s="38">
        <v>100</v>
      </c>
      <c r="AI3986" s="38">
        <v>135</v>
      </c>
      <c r="AJ3986" s="38">
        <v>10950</v>
      </c>
      <c r="AK3986" s="38">
        <v>46</v>
      </c>
      <c r="AL3986" s="38">
        <v>4202658</v>
      </c>
      <c r="AM3986" s="61" t="s">
        <v>1816</v>
      </c>
      <c r="AN3986" s="61" t="s">
        <v>1693</v>
      </c>
      <c r="AO3986" s="61" t="s">
        <v>5062</v>
      </c>
      <c r="AP3986" s="61" t="s">
        <v>5016</v>
      </c>
      <c r="AQ3986" s="61" t="s">
        <v>1214</v>
      </c>
      <c r="AR3986" s="28">
        <v>1.3</v>
      </c>
      <c r="AS3986" s="28">
        <v>0</v>
      </c>
      <c r="AT3986" s="28">
        <v>0</v>
      </c>
      <c r="AU3986" s="62"/>
      <c r="DV3986" s="31" t="s">
        <v>2738</v>
      </c>
      <c r="DW3986" s="31" t="s">
        <v>2744</v>
      </c>
      <c r="DX3986" s="63"/>
      <c r="DY3986" s="63"/>
      <c r="DZ3986" s="63"/>
      <c r="EA3986" s="167"/>
      <c r="EB3986" s="60"/>
      <c r="EC3986" s="60"/>
      <c r="ED3986" s="60"/>
      <c r="EE3986" s="60"/>
      <c r="EF3986" s="60"/>
      <c r="EG3986" s="60"/>
      <c r="EH3986" s="60"/>
      <c r="EI3986" s="60"/>
      <c r="EJ3986" s="60"/>
      <c r="EK3986" s="60"/>
      <c r="EL3986" s="60"/>
      <c r="EM3986" s="60"/>
      <c r="EN3986" s="60"/>
      <c r="EO3986" s="60"/>
      <c r="EP3986" s="60"/>
      <c r="EQ3986" s="60"/>
      <c r="ER3986" s="60"/>
      <c r="ES3986" s="60"/>
      <c r="ET3986" s="60"/>
      <c r="EU3986" s="60"/>
      <c r="EV3986" s="60"/>
      <c r="EW3986" s="60"/>
      <c r="EX3986" s="60"/>
      <c r="EY3986" s="60"/>
      <c r="EZ3986" s="60"/>
      <c r="FA3986" s="60"/>
      <c r="FB3986" s="60"/>
    </row>
    <row r="3987" spans="22:158" x14ac:dyDescent="0.25">
      <c r="V3987" s="1"/>
      <c r="W3987" s="33"/>
      <c r="X3987" s="33"/>
      <c r="AH3987" s="38">
        <v>100</v>
      </c>
      <c r="AI3987" s="38">
        <v>135</v>
      </c>
      <c r="AJ3987" s="38">
        <v>12100</v>
      </c>
      <c r="AK3987" s="38">
        <v>46</v>
      </c>
      <c r="AL3987" s="38">
        <v>4202658</v>
      </c>
      <c r="AM3987" s="61" t="s">
        <v>1816</v>
      </c>
      <c r="AN3987" s="61" t="s">
        <v>1693</v>
      </c>
      <c r="AO3987" s="61" t="s">
        <v>5086</v>
      </c>
      <c r="AP3987" s="61" t="s">
        <v>5016</v>
      </c>
      <c r="AQ3987" s="61" t="s">
        <v>1214</v>
      </c>
      <c r="AR3987" s="28">
        <v>0</v>
      </c>
      <c r="AS3987" s="28">
        <v>0</v>
      </c>
      <c r="AT3987" s="28">
        <v>375</v>
      </c>
      <c r="AU3987" s="62"/>
      <c r="DV3987" s="31" t="s">
        <v>2738</v>
      </c>
      <c r="DW3987" s="31" t="s">
        <v>2744</v>
      </c>
      <c r="DX3987" s="63"/>
      <c r="DY3987" s="63"/>
      <c r="DZ3987" s="63"/>
      <c r="EA3987" s="167"/>
      <c r="EB3987" s="60"/>
      <c r="EC3987" s="60"/>
      <c r="ED3987" s="60"/>
      <c r="EE3987" s="60"/>
      <c r="EF3987" s="60"/>
      <c r="EG3987" s="60"/>
      <c r="EH3987" s="60"/>
      <c r="EI3987" s="60"/>
      <c r="EJ3987" s="60"/>
      <c r="EK3987" s="60"/>
      <c r="EL3987" s="60"/>
      <c r="EM3987" s="60"/>
      <c r="EN3987" s="60"/>
      <c r="EO3987" s="60"/>
      <c r="EP3987" s="60"/>
      <c r="EQ3987" s="60"/>
      <c r="ER3987" s="60"/>
      <c r="ES3987" s="60"/>
      <c r="ET3987" s="60"/>
      <c r="EU3987" s="60"/>
      <c r="EV3987" s="60"/>
      <c r="EW3987" s="60"/>
      <c r="EX3987" s="60"/>
      <c r="EY3987" s="60"/>
      <c r="EZ3987" s="60"/>
      <c r="FA3987" s="60"/>
      <c r="FB3987" s="60"/>
    </row>
    <row r="3988" spans="22:158" x14ac:dyDescent="0.25">
      <c r="W3988" s="33"/>
      <c r="X3988" s="33"/>
      <c r="AH3988" s="38">
        <v>100</v>
      </c>
      <c r="AI3988" s="38">
        <v>135</v>
      </c>
      <c r="AJ3988" s="38">
        <v>15270</v>
      </c>
      <c r="AK3988" s="38">
        <v>46</v>
      </c>
      <c r="AL3988" s="38">
        <v>4202658</v>
      </c>
      <c r="AM3988" s="61" t="s">
        <v>1816</v>
      </c>
      <c r="AN3988" s="61" t="s">
        <v>1693</v>
      </c>
      <c r="AO3988" s="61" t="s">
        <v>1596</v>
      </c>
      <c r="AP3988" s="61" t="s">
        <v>5016</v>
      </c>
      <c r="AQ3988" s="61" t="s">
        <v>1214</v>
      </c>
      <c r="AR3988" s="28">
        <v>54.4</v>
      </c>
      <c r="AS3988" s="28">
        <v>209</v>
      </c>
      <c r="AT3988" s="28">
        <v>0</v>
      </c>
      <c r="AU3988" s="62"/>
      <c r="DV3988" s="31" t="s">
        <v>2738</v>
      </c>
      <c r="DW3988" s="31" t="s">
        <v>2744</v>
      </c>
      <c r="DX3988" s="63"/>
      <c r="DY3988" s="63"/>
      <c r="DZ3988" s="63"/>
      <c r="EA3988" s="167"/>
      <c r="EB3988" s="60"/>
      <c r="EC3988" s="60"/>
      <c r="ED3988" s="60"/>
      <c r="EE3988" s="60"/>
      <c r="EF3988" s="60"/>
      <c r="EG3988" s="60"/>
      <c r="EH3988" s="60"/>
      <c r="EI3988" s="60"/>
      <c r="EJ3988" s="60"/>
      <c r="EK3988" s="60"/>
      <c r="EL3988" s="60"/>
      <c r="EM3988" s="60"/>
      <c r="EN3988" s="60"/>
      <c r="EO3988" s="60"/>
      <c r="EP3988" s="60"/>
      <c r="EQ3988" s="60"/>
      <c r="ER3988" s="60"/>
      <c r="ES3988" s="60"/>
      <c r="ET3988" s="60"/>
      <c r="EU3988" s="60"/>
      <c r="EV3988" s="60"/>
      <c r="EW3988" s="60"/>
      <c r="EX3988" s="60"/>
      <c r="EY3988" s="60"/>
      <c r="EZ3988" s="60"/>
      <c r="FA3988" s="60"/>
      <c r="FB3988" s="60"/>
    </row>
    <row r="3989" spans="22:158" x14ac:dyDescent="0.25">
      <c r="W3989" s="33"/>
      <c r="X3989" s="33"/>
      <c r="AH3989" s="38">
        <v>100</v>
      </c>
      <c r="AI3989" s="38">
        <v>135</v>
      </c>
      <c r="AJ3989" s="38">
        <v>15400</v>
      </c>
      <c r="AK3989" s="38">
        <v>46</v>
      </c>
      <c r="AL3989" s="38">
        <v>4202658</v>
      </c>
      <c r="AM3989" s="61" t="s">
        <v>1816</v>
      </c>
      <c r="AN3989" s="61" t="s">
        <v>1693</v>
      </c>
      <c r="AO3989" s="61" t="s">
        <v>1599</v>
      </c>
      <c r="AP3989" s="61" t="s">
        <v>5016</v>
      </c>
      <c r="AQ3989" s="61" t="s">
        <v>1214</v>
      </c>
      <c r="AR3989" s="28">
        <v>0</v>
      </c>
      <c r="AS3989" s="28">
        <v>0</v>
      </c>
      <c r="AT3989" s="28">
        <v>1068</v>
      </c>
      <c r="AU3989" s="62"/>
      <c r="DV3989" s="31" t="s">
        <v>2738</v>
      </c>
      <c r="DW3989" s="31" t="s">
        <v>2744</v>
      </c>
      <c r="DX3989" s="63"/>
      <c r="DY3989" s="63"/>
      <c r="DZ3989" s="63"/>
      <c r="EA3989" s="167"/>
      <c r="EB3989" s="60"/>
      <c r="EC3989" s="60"/>
      <c r="ED3989" s="60"/>
      <c r="EE3989" s="60"/>
      <c r="EF3989" s="60"/>
      <c r="EG3989" s="60"/>
      <c r="EH3989" s="60"/>
      <c r="EI3989" s="60"/>
      <c r="EJ3989" s="60"/>
      <c r="EK3989" s="60"/>
      <c r="EL3989" s="60"/>
      <c r="EM3989" s="60"/>
      <c r="EN3989" s="60"/>
      <c r="EO3989" s="60"/>
      <c r="EP3989" s="60"/>
      <c r="EQ3989" s="60"/>
      <c r="ER3989" s="60"/>
      <c r="ES3989" s="60"/>
      <c r="ET3989" s="60"/>
      <c r="EU3989" s="60"/>
      <c r="EV3989" s="60"/>
      <c r="EW3989" s="60"/>
      <c r="EX3989" s="60"/>
      <c r="EY3989" s="60"/>
      <c r="EZ3989" s="60"/>
      <c r="FA3989" s="60"/>
      <c r="FB3989" s="60"/>
    </row>
    <row r="3990" spans="22:158" x14ac:dyDescent="0.25">
      <c r="W3990" s="33"/>
      <c r="X3990" s="33"/>
      <c r="AH3990" s="38">
        <v>100</v>
      </c>
      <c r="AI3990" s="38">
        <v>140</v>
      </c>
      <c r="AJ3990" s="38">
        <v>10470</v>
      </c>
      <c r="AK3990" s="38">
        <v>46</v>
      </c>
      <c r="AL3990" s="38">
        <v>4202658</v>
      </c>
      <c r="AM3990" s="61" t="s">
        <v>1816</v>
      </c>
      <c r="AN3990" s="61" t="s">
        <v>1690</v>
      </c>
      <c r="AO3990" s="61" t="s">
        <v>5052</v>
      </c>
      <c r="AP3990" s="61" t="s">
        <v>5016</v>
      </c>
      <c r="AQ3990" s="61" t="s">
        <v>1214</v>
      </c>
      <c r="AR3990" s="28">
        <v>0</v>
      </c>
      <c r="AS3990" s="28">
        <v>11152</v>
      </c>
      <c r="AT3990" s="28">
        <v>36332</v>
      </c>
      <c r="AU3990" s="62"/>
      <c r="DV3990" s="31" t="s">
        <v>2738</v>
      </c>
      <c r="DW3990" s="31" t="s">
        <v>2745</v>
      </c>
      <c r="DX3990" s="63"/>
      <c r="DY3990" s="63"/>
      <c r="DZ3990" s="63"/>
      <c r="EA3990" s="167"/>
      <c r="EB3990" s="60"/>
      <c r="EC3990" s="60"/>
      <c r="ED3990" s="60"/>
      <c r="EE3990" s="60"/>
      <c r="EF3990" s="60"/>
      <c r="EG3990" s="60"/>
      <c r="EH3990" s="60"/>
      <c r="EI3990" s="60"/>
      <c r="EJ3990" s="60"/>
      <c r="EK3990" s="60"/>
      <c r="EL3990" s="60"/>
      <c r="EM3990" s="60"/>
      <c r="EN3990" s="60"/>
      <c r="EO3990" s="60"/>
      <c r="EP3990" s="60"/>
      <c r="EQ3990" s="60"/>
      <c r="ER3990" s="60"/>
      <c r="ES3990" s="60"/>
      <c r="ET3990" s="60"/>
      <c r="EU3990" s="60"/>
      <c r="EV3990" s="60"/>
      <c r="EW3990" s="60"/>
      <c r="EX3990" s="60"/>
      <c r="EY3990" s="60"/>
      <c r="EZ3990" s="60"/>
      <c r="FA3990" s="60"/>
      <c r="FB3990" s="60"/>
    </row>
    <row r="3991" spans="22:158" x14ac:dyDescent="0.25">
      <c r="W3991" s="33"/>
      <c r="X3991" s="33"/>
      <c r="AH3991" s="38">
        <v>100</v>
      </c>
      <c r="AI3991" s="38">
        <v>140</v>
      </c>
      <c r="AJ3991" s="38">
        <v>10470</v>
      </c>
      <c r="AK3991" s="38">
        <v>46</v>
      </c>
      <c r="AL3991" s="38">
        <v>4202658</v>
      </c>
      <c r="AM3991" s="61" t="s">
        <v>1816</v>
      </c>
      <c r="AN3991" s="61" t="s">
        <v>1690</v>
      </c>
      <c r="AO3991" s="61" t="s">
        <v>1112</v>
      </c>
      <c r="AP3991" s="61" t="s">
        <v>5016</v>
      </c>
      <c r="AQ3991" s="61" t="s">
        <v>1214</v>
      </c>
      <c r="AR3991" s="28">
        <v>2144.7999999999997</v>
      </c>
      <c r="AS3991" s="28">
        <v>0</v>
      </c>
      <c r="AT3991" s="28">
        <v>0</v>
      </c>
      <c r="AU3991" s="62"/>
      <c r="DV3991" s="31" t="s">
        <v>2738</v>
      </c>
      <c r="DW3991" s="31" t="s">
        <v>2745</v>
      </c>
      <c r="DX3991" s="63"/>
      <c r="DY3991" s="63"/>
      <c r="DZ3991" s="63"/>
      <c r="EA3991" s="167"/>
      <c r="EB3991" s="60"/>
      <c r="EC3991" s="60"/>
      <c r="ED3991" s="60"/>
      <c r="EE3991" s="60"/>
      <c r="EF3991" s="60"/>
      <c r="EG3991" s="60"/>
      <c r="EH3991" s="60"/>
      <c r="EI3991" s="60"/>
      <c r="EJ3991" s="60"/>
      <c r="EK3991" s="60"/>
      <c r="EL3991" s="60"/>
      <c r="EM3991" s="60"/>
      <c r="EN3991" s="60"/>
      <c r="EO3991" s="60"/>
      <c r="EP3991" s="60"/>
      <c r="EQ3991" s="60"/>
      <c r="ER3991" s="60"/>
      <c r="ES3991" s="60"/>
      <c r="ET3991" s="60"/>
      <c r="EU3991" s="60"/>
      <c r="EV3991" s="60"/>
      <c r="EW3991" s="60"/>
      <c r="EX3991" s="60"/>
      <c r="EY3991" s="60"/>
      <c r="EZ3991" s="60"/>
      <c r="FA3991" s="60"/>
      <c r="FB3991" s="60"/>
    </row>
    <row r="3992" spans="22:158" x14ac:dyDescent="0.25">
      <c r="W3992" s="33"/>
      <c r="X3992" s="33"/>
      <c r="AH3992" s="38">
        <v>100</v>
      </c>
      <c r="AI3992" s="38">
        <v>140</v>
      </c>
      <c r="AJ3992" s="38">
        <v>10850</v>
      </c>
      <c r="AK3992" s="38">
        <v>46</v>
      </c>
      <c r="AL3992" s="38">
        <v>4202658</v>
      </c>
      <c r="AM3992" s="61" t="s">
        <v>1816</v>
      </c>
      <c r="AN3992" s="61" t="s">
        <v>1690</v>
      </c>
      <c r="AO3992" s="61" t="s">
        <v>5060</v>
      </c>
      <c r="AP3992" s="61" t="s">
        <v>5016</v>
      </c>
      <c r="AQ3992" s="61" t="s">
        <v>1214</v>
      </c>
      <c r="AR3992" s="28">
        <v>0</v>
      </c>
      <c r="AS3992" s="28">
        <v>2306</v>
      </c>
      <c r="AT3992" s="28">
        <v>5985</v>
      </c>
      <c r="AU3992" s="62"/>
      <c r="DV3992" s="31" t="s">
        <v>2738</v>
      </c>
      <c r="DW3992" s="31" t="s">
        <v>2745</v>
      </c>
      <c r="DX3992" s="63"/>
      <c r="DY3992" s="63"/>
      <c r="DZ3992" s="63"/>
      <c r="EA3992" s="167"/>
      <c r="EB3992" s="60"/>
      <c r="EC3992" s="60"/>
      <c r="ED3992" s="60"/>
      <c r="EE3992" s="60"/>
      <c r="EF3992" s="60"/>
      <c r="EG3992" s="60"/>
      <c r="EH3992" s="60"/>
      <c r="EI3992" s="60"/>
      <c r="EJ3992" s="60"/>
      <c r="EK3992" s="60"/>
      <c r="EL3992" s="60"/>
      <c r="EM3992" s="60"/>
      <c r="EN3992" s="60"/>
      <c r="EO3992" s="60"/>
      <c r="EP3992" s="60"/>
      <c r="EQ3992" s="60"/>
      <c r="ER3992" s="60"/>
      <c r="ES3992" s="60"/>
      <c r="ET3992" s="60"/>
      <c r="EU3992" s="60"/>
      <c r="EV3992" s="60"/>
      <c r="EW3992" s="60"/>
      <c r="EX3992" s="60"/>
      <c r="EY3992" s="60"/>
      <c r="EZ3992" s="60"/>
      <c r="FA3992" s="60"/>
      <c r="FB3992" s="60"/>
    </row>
    <row r="3993" spans="22:158" x14ac:dyDescent="0.25">
      <c r="W3993" s="33"/>
      <c r="X3993" s="33"/>
      <c r="AH3993" s="38">
        <v>100</v>
      </c>
      <c r="AI3993" s="38">
        <v>140</v>
      </c>
      <c r="AJ3993" s="38">
        <v>11400</v>
      </c>
      <c r="AK3993" s="38">
        <v>46</v>
      </c>
      <c r="AL3993" s="38">
        <v>4202658</v>
      </c>
      <c r="AM3993" s="61" t="s">
        <v>1816</v>
      </c>
      <c r="AN3993" s="61" t="s">
        <v>1690</v>
      </c>
      <c r="AO3993" s="61" t="s">
        <v>5071</v>
      </c>
      <c r="AP3993" s="61" t="s">
        <v>5016</v>
      </c>
      <c r="AQ3993" s="61" t="s">
        <v>1214</v>
      </c>
      <c r="AR3993" s="28">
        <v>363109.2</v>
      </c>
      <c r="AS3993" s="28">
        <v>208703</v>
      </c>
      <c r="AT3993" s="28">
        <v>753715</v>
      </c>
      <c r="AU3993" s="62"/>
      <c r="DV3993" s="31" t="s">
        <v>2738</v>
      </c>
      <c r="DW3993" s="31" t="s">
        <v>2745</v>
      </c>
      <c r="DX3993" s="63"/>
      <c r="DY3993" s="63"/>
      <c r="DZ3993" s="63"/>
      <c r="EA3993" s="167"/>
      <c r="EB3993" s="60"/>
      <c r="EC3993" s="60"/>
      <c r="ED3993" s="60"/>
      <c r="EE3993" s="60"/>
      <c r="EF3993" s="60"/>
      <c r="EG3993" s="60"/>
      <c r="EH3993" s="60"/>
      <c r="EI3993" s="60"/>
      <c r="EJ3993" s="60"/>
      <c r="EK3993" s="60"/>
      <c r="EL3993" s="60"/>
      <c r="EM3993" s="60"/>
      <c r="EN3993" s="60"/>
      <c r="EO3993" s="60"/>
      <c r="EP3993" s="60"/>
      <c r="EQ3993" s="60"/>
      <c r="ER3993" s="60"/>
      <c r="ES3993" s="60"/>
      <c r="ET3993" s="60"/>
      <c r="EU3993" s="60"/>
      <c r="EV3993" s="60"/>
      <c r="EW3993" s="60"/>
      <c r="EX3993" s="60"/>
      <c r="EY3993" s="60"/>
      <c r="EZ3993" s="60"/>
      <c r="FA3993" s="60"/>
      <c r="FB3993" s="60"/>
    </row>
    <row r="3994" spans="22:158" x14ac:dyDescent="0.25">
      <c r="W3994" s="33"/>
      <c r="X3994" s="33"/>
      <c r="AH3994" s="38">
        <v>100</v>
      </c>
      <c r="AI3994" s="38">
        <v>140</v>
      </c>
      <c r="AJ3994" s="38">
        <v>12350</v>
      </c>
      <c r="AK3994" s="38">
        <v>46</v>
      </c>
      <c r="AL3994" s="38">
        <v>4202658</v>
      </c>
      <c r="AM3994" s="61" t="s">
        <v>1816</v>
      </c>
      <c r="AN3994" s="61" t="s">
        <v>1690</v>
      </c>
      <c r="AO3994" s="61" t="s">
        <v>5091</v>
      </c>
      <c r="AP3994" s="61" t="s">
        <v>5016</v>
      </c>
      <c r="AQ3994" s="61" t="s">
        <v>1214</v>
      </c>
      <c r="AR3994" s="28">
        <v>0</v>
      </c>
      <c r="AS3994" s="28">
        <v>18617</v>
      </c>
      <c r="AT3994" s="28">
        <v>110295</v>
      </c>
      <c r="AU3994" s="62"/>
      <c r="DV3994" s="31" t="s">
        <v>2738</v>
      </c>
      <c r="DW3994" s="31" t="s">
        <v>2745</v>
      </c>
      <c r="DX3994" s="63"/>
      <c r="DY3994" s="63"/>
      <c r="DZ3994" s="63"/>
      <c r="EA3994" s="167"/>
      <c r="EB3994" s="60"/>
      <c r="EC3994" s="60"/>
      <c r="ED3994" s="60"/>
      <c r="EE3994" s="60"/>
      <c r="EF3994" s="60"/>
      <c r="EG3994" s="60"/>
      <c r="EH3994" s="60"/>
      <c r="EI3994" s="60"/>
      <c r="EJ3994" s="60"/>
      <c r="EK3994" s="60"/>
      <c r="EL3994" s="60"/>
      <c r="EM3994" s="60"/>
      <c r="EN3994" s="60"/>
      <c r="EO3994" s="60"/>
      <c r="EP3994" s="60"/>
      <c r="EQ3994" s="60"/>
      <c r="ER3994" s="60"/>
      <c r="ES3994" s="60"/>
      <c r="ET3994" s="60"/>
      <c r="EU3994" s="60"/>
      <c r="EV3994" s="60"/>
      <c r="EW3994" s="60"/>
      <c r="EX3994" s="60"/>
      <c r="EY3994" s="60"/>
      <c r="EZ3994" s="60"/>
      <c r="FA3994" s="60"/>
      <c r="FB3994" s="60"/>
    </row>
    <row r="3995" spans="22:158" x14ac:dyDescent="0.25">
      <c r="W3995" s="33"/>
      <c r="X3995" s="33"/>
      <c r="AH3995" s="38">
        <v>100</v>
      </c>
      <c r="AI3995" s="38">
        <v>140</v>
      </c>
      <c r="AJ3995" s="38">
        <v>12900</v>
      </c>
      <c r="AK3995" s="38">
        <v>46</v>
      </c>
      <c r="AL3995" s="38">
        <v>4202658</v>
      </c>
      <c r="AM3995" s="61" t="s">
        <v>1816</v>
      </c>
      <c r="AN3995" s="61" t="s">
        <v>1690</v>
      </c>
      <c r="AO3995" s="61" t="s">
        <v>5099</v>
      </c>
      <c r="AP3995" s="61" t="s">
        <v>5016</v>
      </c>
      <c r="AQ3995" s="61" t="s">
        <v>1214</v>
      </c>
      <c r="AR3995" s="28">
        <v>0</v>
      </c>
      <c r="AS3995" s="28">
        <v>0</v>
      </c>
      <c r="AT3995" s="28">
        <v>149020</v>
      </c>
      <c r="AU3995" s="62"/>
      <c r="DV3995" s="31" t="s">
        <v>2738</v>
      </c>
      <c r="DW3995" s="31" t="s">
        <v>2745</v>
      </c>
      <c r="DX3995" s="63"/>
      <c r="DY3995" s="63"/>
      <c r="DZ3995" s="63"/>
      <c r="EA3995" s="167"/>
      <c r="EB3995" s="60"/>
      <c r="EC3995" s="60"/>
      <c r="ED3995" s="60"/>
      <c r="EE3995" s="60"/>
      <c r="EF3995" s="60"/>
      <c r="EG3995" s="60"/>
      <c r="EH3995" s="60"/>
      <c r="EI3995" s="60"/>
      <c r="EJ3995" s="60"/>
      <c r="EK3995" s="60"/>
      <c r="EL3995" s="60"/>
      <c r="EM3995" s="60"/>
      <c r="EN3995" s="60"/>
      <c r="EO3995" s="60"/>
      <c r="EP3995" s="60"/>
      <c r="EQ3995" s="60"/>
      <c r="ER3995" s="60"/>
      <c r="ES3995" s="60"/>
      <c r="ET3995" s="60"/>
      <c r="EU3995" s="60"/>
      <c r="EV3995" s="60"/>
      <c r="EW3995" s="60"/>
      <c r="EX3995" s="60"/>
      <c r="EY3995" s="60"/>
      <c r="EZ3995" s="60"/>
      <c r="FA3995" s="60"/>
      <c r="FB3995" s="60"/>
    </row>
    <row r="3996" spans="22:158" x14ac:dyDescent="0.25">
      <c r="W3996" s="33"/>
      <c r="X3996" s="33"/>
      <c r="AH3996" s="38">
        <v>100</v>
      </c>
      <c r="AI3996" s="38">
        <v>140</v>
      </c>
      <c r="AJ3996" s="38">
        <v>14875</v>
      </c>
      <c r="AK3996" s="38">
        <v>46</v>
      </c>
      <c r="AL3996" s="38">
        <v>4202658</v>
      </c>
      <c r="AM3996" s="61" t="s">
        <v>1816</v>
      </c>
      <c r="AN3996" s="61" t="s">
        <v>1690</v>
      </c>
      <c r="AO3996" s="61" t="s">
        <v>1230</v>
      </c>
      <c r="AP3996" s="61" t="s">
        <v>5016</v>
      </c>
      <c r="AQ3996" s="61" t="s">
        <v>1214</v>
      </c>
      <c r="AR3996" s="28">
        <v>0</v>
      </c>
      <c r="AS3996" s="28">
        <v>66</v>
      </c>
      <c r="AT3996" s="28">
        <v>0</v>
      </c>
      <c r="AU3996" s="62"/>
      <c r="DV3996" s="31" t="s">
        <v>2738</v>
      </c>
      <c r="DW3996" s="31" t="s">
        <v>2745</v>
      </c>
      <c r="DX3996" s="63"/>
      <c r="DY3996" s="63"/>
      <c r="DZ3996" s="63"/>
      <c r="EA3996" s="167"/>
      <c r="EB3996" s="60"/>
      <c r="EC3996" s="60"/>
      <c r="ED3996" s="60"/>
      <c r="EE3996" s="60"/>
      <c r="EF3996" s="60"/>
      <c r="EG3996" s="60"/>
      <c r="EH3996" s="60"/>
      <c r="EI3996" s="60"/>
      <c r="EJ3996" s="60"/>
      <c r="EK3996" s="60"/>
      <c r="EL3996" s="60"/>
      <c r="EM3996" s="60"/>
      <c r="EN3996" s="60"/>
      <c r="EO3996" s="60"/>
      <c r="EP3996" s="60"/>
      <c r="EQ3996" s="60"/>
      <c r="ER3996" s="60"/>
      <c r="ES3996" s="60"/>
      <c r="ET3996" s="60"/>
      <c r="EU3996" s="60"/>
      <c r="EV3996" s="60"/>
      <c r="EW3996" s="60"/>
      <c r="EX3996" s="60"/>
      <c r="EY3996" s="60"/>
      <c r="EZ3996" s="60"/>
      <c r="FA3996" s="60"/>
      <c r="FB3996" s="60"/>
    </row>
    <row r="3997" spans="22:158" x14ac:dyDescent="0.25">
      <c r="V3997" s="1"/>
      <c r="W3997" s="33"/>
      <c r="X3997" s="33"/>
      <c r="AH3997" s="38">
        <v>100</v>
      </c>
      <c r="AI3997" s="38">
        <v>140</v>
      </c>
      <c r="AJ3997" s="38">
        <v>16100</v>
      </c>
      <c r="AK3997" s="38">
        <v>46</v>
      </c>
      <c r="AL3997" s="38">
        <v>4202658</v>
      </c>
      <c r="AM3997" s="61" t="s">
        <v>1816</v>
      </c>
      <c r="AN3997" s="61" t="s">
        <v>1690</v>
      </c>
      <c r="AO3997" s="61" t="s">
        <v>1612</v>
      </c>
      <c r="AP3997" s="61" t="s">
        <v>5016</v>
      </c>
      <c r="AQ3997" s="61" t="s">
        <v>1214</v>
      </c>
      <c r="AR3997" s="28">
        <v>51</v>
      </c>
      <c r="AS3997" s="28">
        <v>0</v>
      </c>
      <c r="AT3997" s="28">
        <v>0</v>
      </c>
      <c r="AU3997" s="62"/>
      <c r="DV3997" s="31" t="s">
        <v>2738</v>
      </c>
      <c r="DW3997" s="31" t="s">
        <v>2745</v>
      </c>
      <c r="DX3997" s="63"/>
      <c r="DY3997" s="63"/>
      <c r="DZ3997" s="63"/>
      <c r="EA3997" s="167"/>
      <c r="EB3997" s="60"/>
      <c r="EC3997" s="60"/>
      <c r="ED3997" s="60"/>
      <c r="EE3997" s="60"/>
      <c r="EF3997" s="60"/>
      <c r="EG3997" s="60"/>
      <c r="EH3997" s="60"/>
      <c r="EI3997" s="60"/>
      <c r="EJ3997" s="60"/>
      <c r="EK3997" s="60"/>
      <c r="EL3997" s="60"/>
      <c r="EM3997" s="60"/>
      <c r="EN3997" s="60"/>
      <c r="EO3997" s="60"/>
      <c r="EP3997" s="60"/>
      <c r="EQ3997" s="60"/>
      <c r="ER3997" s="60"/>
      <c r="ES3997" s="60"/>
      <c r="ET3997" s="60"/>
      <c r="EU3997" s="60"/>
      <c r="EV3997" s="60"/>
      <c r="EW3997" s="60"/>
      <c r="EX3997" s="60"/>
      <c r="EY3997" s="60"/>
      <c r="EZ3997" s="60"/>
      <c r="FA3997" s="60"/>
      <c r="FB3997" s="60"/>
    </row>
    <row r="3998" spans="22:158" x14ac:dyDescent="0.25">
      <c r="W3998" s="33"/>
      <c r="X3998" s="33"/>
      <c r="AH3998" s="38">
        <v>100</v>
      </c>
      <c r="AI3998" s="38">
        <v>140</v>
      </c>
      <c r="AJ3998" s="38">
        <v>16150</v>
      </c>
      <c r="AK3998" s="38">
        <v>46</v>
      </c>
      <c r="AL3998" s="38">
        <v>4202658</v>
      </c>
      <c r="AM3998" s="61" t="s">
        <v>1816</v>
      </c>
      <c r="AN3998" s="61" t="s">
        <v>1690</v>
      </c>
      <c r="AO3998" s="61" t="s">
        <v>1613</v>
      </c>
      <c r="AP3998" s="61" t="s">
        <v>5016</v>
      </c>
      <c r="AQ3998" s="61" t="s">
        <v>1214</v>
      </c>
      <c r="AR3998" s="28">
        <v>37234.1</v>
      </c>
      <c r="AS3998" s="28">
        <v>60084</v>
      </c>
      <c r="AT3998" s="28">
        <v>250048</v>
      </c>
      <c r="AU3998" s="62"/>
      <c r="DV3998" s="31" t="s">
        <v>2738</v>
      </c>
      <c r="DW3998" s="31" t="s">
        <v>2745</v>
      </c>
      <c r="DX3998" s="63"/>
      <c r="DY3998" s="63"/>
      <c r="DZ3998" s="63"/>
      <c r="EA3998" s="167"/>
      <c r="EB3998" s="60"/>
      <c r="EC3998" s="60"/>
      <c r="ED3998" s="60"/>
      <c r="EE3998" s="60"/>
      <c r="EF3998" s="60"/>
      <c r="EG3998" s="60"/>
      <c r="EH3998" s="60"/>
      <c r="EI3998" s="60"/>
      <c r="EJ3998" s="60"/>
      <c r="EK3998" s="60"/>
      <c r="EL3998" s="60"/>
      <c r="EM3998" s="60"/>
      <c r="EN3998" s="60"/>
      <c r="EO3998" s="60"/>
      <c r="EP3998" s="60"/>
      <c r="EQ3998" s="60"/>
      <c r="ER3998" s="60"/>
      <c r="ES3998" s="60"/>
      <c r="ET3998" s="60"/>
      <c r="EU3998" s="60"/>
      <c r="EV3998" s="60"/>
      <c r="EW3998" s="60"/>
      <c r="EX3998" s="60"/>
      <c r="EY3998" s="60"/>
      <c r="EZ3998" s="60"/>
      <c r="FA3998" s="60"/>
      <c r="FB3998" s="60"/>
    </row>
    <row r="3999" spans="22:158" x14ac:dyDescent="0.25">
      <c r="V3999" s="1"/>
      <c r="W3999" s="33"/>
      <c r="X3999" s="33"/>
      <c r="AH3999" s="38">
        <v>100</v>
      </c>
      <c r="AI3999" s="38">
        <v>145</v>
      </c>
      <c r="AJ3999" s="38">
        <v>10550</v>
      </c>
      <c r="AK3999" s="38">
        <v>46</v>
      </c>
      <c r="AL3999" s="38">
        <v>4202658</v>
      </c>
      <c r="AM3999" s="61" t="s">
        <v>1816</v>
      </c>
      <c r="AN3999" s="61" t="s">
        <v>1691</v>
      </c>
      <c r="AO3999" s="61" t="s">
        <v>5054</v>
      </c>
      <c r="AP3999" s="61" t="s">
        <v>5016</v>
      </c>
      <c r="AQ3999" s="61" t="s">
        <v>1214</v>
      </c>
      <c r="AR3999" s="28">
        <v>26158.400000000001</v>
      </c>
      <c r="AS3999" s="28">
        <v>646</v>
      </c>
      <c r="AT3999" s="28">
        <v>0</v>
      </c>
      <c r="AU3999" s="62"/>
      <c r="DV3999" s="31" t="s">
        <v>2738</v>
      </c>
      <c r="DW3999" s="31" t="s">
        <v>2746</v>
      </c>
      <c r="DX3999" s="63"/>
      <c r="DY3999" s="63"/>
      <c r="DZ3999" s="63"/>
      <c r="EA3999" s="167"/>
      <c r="EB3999" s="60"/>
      <c r="EC3999" s="60"/>
      <c r="ED3999" s="60"/>
      <c r="EE3999" s="60"/>
      <c r="EF3999" s="60"/>
      <c r="EG3999" s="60"/>
      <c r="EH3999" s="60"/>
      <c r="EI3999" s="60"/>
      <c r="EJ3999" s="60"/>
      <c r="EK3999" s="60"/>
      <c r="EL3999" s="60"/>
      <c r="EM3999" s="60"/>
      <c r="EN3999" s="60"/>
      <c r="EO3999" s="60"/>
      <c r="EP3999" s="60"/>
      <c r="EQ3999" s="60"/>
      <c r="ER3999" s="60"/>
      <c r="ES3999" s="60"/>
      <c r="ET3999" s="60"/>
      <c r="EU3999" s="60"/>
      <c r="EV3999" s="60"/>
      <c r="EW3999" s="60"/>
      <c r="EX3999" s="60"/>
      <c r="EY3999" s="60"/>
      <c r="EZ3999" s="60"/>
      <c r="FA3999" s="60"/>
      <c r="FB3999" s="60"/>
    </row>
    <row r="4000" spans="22:158" x14ac:dyDescent="0.25">
      <c r="W4000" s="33"/>
      <c r="X4000" s="33"/>
      <c r="AH4000" s="38">
        <v>100</v>
      </c>
      <c r="AI4000" s="38">
        <v>145</v>
      </c>
      <c r="AJ4000" s="38">
        <v>12400</v>
      </c>
      <c r="AK4000" s="38">
        <v>46</v>
      </c>
      <c r="AL4000" s="38">
        <v>4202658</v>
      </c>
      <c r="AM4000" s="61" t="s">
        <v>1816</v>
      </c>
      <c r="AN4000" s="61" t="s">
        <v>1691</v>
      </c>
      <c r="AO4000" s="61" t="s">
        <v>5092</v>
      </c>
      <c r="AP4000" s="61" t="s">
        <v>5016</v>
      </c>
      <c r="AQ4000" s="61" t="s">
        <v>1214</v>
      </c>
      <c r="AR4000" s="28">
        <v>0</v>
      </c>
      <c r="AS4000" s="28">
        <v>0</v>
      </c>
      <c r="AT4000" s="28">
        <v>3817</v>
      </c>
      <c r="AU4000" s="62"/>
      <c r="DV4000" s="31" t="s">
        <v>2738</v>
      </c>
      <c r="DW4000" s="31" t="s">
        <v>2746</v>
      </c>
      <c r="DX4000" s="63"/>
      <c r="DY4000" s="63"/>
      <c r="DZ4000" s="63"/>
      <c r="EA4000" s="167"/>
      <c r="EB4000" s="60"/>
      <c r="EC4000" s="60"/>
      <c r="ED4000" s="60"/>
      <c r="EE4000" s="60"/>
      <c r="EF4000" s="60"/>
      <c r="EG4000" s="60"/>
      <c r="EH4000" s="60"/>
      <c r="EI4000" s="60"/>
      <c r="EJ4000" s="60"/>
      <c r="EK4000" s="60"/>
      <c r="EL4000" s="60"/>
      <c r="EM4000" s="60"/>
      <c r="EN4000" s="60"/>
      <c r="EO4000" s="60"/>
      <c r="EP4000" s="60"/>
      <c r="EQ4000" s="60"/>
      <c r="ER4000" s="60"/>
      <c r="ES4000" s="60"/>
      <c r="ET4000" s="60"/>
      <c r="EU4000" s="60"/>
      <c r="EV4000" s="60"/>
      <c r="EW4000" s="60"/>
      <c r="EX4000" s="60"/>
      <c r="EY4000" s="60"/>
      <c r="EZ4000" s="60"/>
      <c r="FA4000" s="60"/>
      <c r="FB4000" s="60"/>
    </row>
    <row r="4001" spans="22:158" x14ac:dyDescent="0.25">
      <c r="W4001" s="33"/>
      <c r="X4001" s="33"/>
      <c r="AH4001" s="38">
        <v>100</v>
      </c>
      <c r="AI4001" s="38">
        <v>145</v>
      </c>
      <c r="AJ4001" s="38">
        <v>13310</v>
      </c>
      <c r="AK4001" s="38">
        <v>46</v>
      </c>
      <c r="AL4001" s="38">
        <v>4202658</v>
      </c>
      <c r="AM4001" s="61" t="s">
        <v>1816</v>
      </c>
      <c r="AN4001" s="61" t="s">
        <v>1691</v>
      </c>
      <c r="AO4001" s="61" t="s">
        <v>5108</v>
      </c>
      <c r="AP4001" s="61" t="s">
        <v>5016</v>
      </c>
      <c r="AQ4001" s="61" t="s">
        <v>1214</v>
      </c>
      <c r="AR4001" s="28">
        <v>0</v>
      </c>
      <c r="AS4001" s="28">
        <v>481</v>
      </c>
      <c r="AT4001" s="28">
        <v>0</v>
      </c>
      <c r="AU4001" s="62"/>
      <c r="DV4001" s="31" t="s">
        <v>2738</v>
      </c>
      <c r="DW4001" s="31" t="s">
        <v>2746</v>
      </c>
      <c r="DX4001" s="63"/>
      <c r="DY4001" s="63"/>
      <c r="DZ4001" s="63"/>
      <c r="EA4001" s="167"/>
      <c r="EB4001" s="60"/>
      <c r="EC4001" s="60"/>
      <c r="ED4001" s="60"/>
      <c r="EE4001" s="60"/>
      <c r="EF4001" s="60"/>
      <c r="EG4001" s="60"/>
      <c r="EH4001" s="60"/>
      <c r="EI4001" s="60"/>
      <c r="EJ4001" s="60"/>
      <c r="EK4001" s="60"/>
      <c r="EL4001" s="60"/>
      <c r="EM4001" s="60"/>
      <c r="EN4001" s="60"/>
      <c r="EO4001" s="60"/>
      <c r="EP4001" s="60"/>
      <c r="EQ4001" s="60"/>
      <c r="ER4001" s="60"/>
      <c r="ES4001" s="60"/>
      <c r="ET4001" s="60"/>
      <c r="EU4001" s="60"/>
      <c r="EV4001" s="60"/>
      <c r="EW4001" s="60"/>
      <c r="EX4001" s="60"/>
      <c r="EY4001" s="60"/>
      <c r="EZ4001" s="60"/>
      <c r="FA4001" s="60"/>
      <c r="FB4001" s="60"/>
    </row>
    <row r="4002" spans="22:158" x14ac:dyDescent="0.25">
      <c r="W4002" s="33"/>
      <c r="X4002" s="33"/>
      <c r="AH4002" s="38">
        <v>100</v>
      </c>
      <c r="AI4002" s="38">
        <v>145</v>
      </c>
      <c r="AJ4002" s="38">
        <v>13700</v>
      </c>
      <c r="AK4002" s="38">
        <v>46</v>
      </c>
      <c r="AL4002" s="38">
        <v>4202658</v>
      </c>
      <c r="AM4002" s="61" t="s">
        <v>1816</v>
      </c>
      <c r="AN4002" s="61" t="s">
        <v>1691</v>
      </c>
      <c r="AO4002" s="61" t="s">
        <v>5118</v>
      </c>
      <c r="AP4002" s="61" t="s">
        <v>5016</v>
      </c>
      <c r="AQ4002" s="61" t="s">
        <v>1214</v>
      </c>
      <c r="AR4002" s="28">
        <v>4862.1000000000004</v>
      </c>
      <c r="AS4002" s="28">
        <v>0</v>
      </c>
      <c r="AT4002" s="28">
        <v>1182</v>
      </c>
      <c r="AU4002" s="62"/>
      <c r="DV4002" s="31" t="s">
        <v>2738</v>
      </c>
      <c r="DW4002" s="31" t="s">
        <v>2746</v>
      </c>
      <c r="DX4002" s="63"/>
      <c r="DY4002" s="63"/>
      <c r="DZ4002" s="63"/>
      <c r="EA4002" s="167"/>
      <c r="EB4002" s="60"/>
      <c r="EC4002" s="60"/>
      <c r="ED4002" s="60"/>
      <c r="EE4002" s="60"/>
      <c r="EF4002" s="60"/>
      <c r="EG4002" s="60"/>
      <c r="EH4002" s="60"/>
      <c r="EI4002" s="60"/>
      <c r="EJ4002" s="60"/>
      <c r="EK4002" s="60"/>
      <c r="EL4002" s="60"/>
      <c r="EM4002" s="60"/>
      <c r="EN4002" s="60"/>
      <c r="EO4002" s="60"/>
      <c r="EP4002" s="60"/>
      <c r="EQ4002" s="60"/>
      <c r="ER4002" s="60"/>
      <c r="ES4002" s="60"/>
      <c r="ET4002" s="60"/>
      <c r="EU4002" s="60"/>
      <c r="EV4002" s="60"/>
      <c r="EW4002" s="60"/>
      <c r="EX4002" s="60"/>
      <c r="EY4002" s="60"/>
      <c r="EZ4002" s="60"/>
      <c r="FA4002" s="60"/>
      <c r="FB4002" s="60"/>
    </row>
    <row r="4003" spans="22:158" x14ac:dyDescent="0.25">
      <c r="W4003" s="33"/>
      <c r="X4003" s="33"/>
      <c r="AH4003" s="38">
        <v>100</v>
      </c>
      <c r="AI4003" s="38">
        <v>145</v>
      </c>
      <c r="AJ4003" s="38">
        <v>15450</v>
      </c>
      <c r="AK4003" s="38">
        <v>46</v>
      </c>
      <c r="AL4003" s="38">
        <v>4202658</v>
      </c>
      <c r="AM4003" s="61" t="s">
        <v>1816</v>
      </c>
      <c r="AN4003" s="61" t="s">
        <v>1691</v>
      </c>
      <c r="AO4003" s="61" t="s">
        <v>1600</v>
      </c>
      <c r="AP4003" s="61" t="s">
        <v>5016</v>
      </c>
      <c r="AQ4003" s="61" t="s">
        <v>1214</v>
      </c>
      <c r="AR4003" s="28">
        <v>0</v>
      </c>
      <c r="AS4003" s="28">
        <v>0</v>
      </c>
      <c r="AT4003" s="28">
        <v>2911</v>
      </c>
      <c r="AU4003" s="62"/>
      <c r="DV4003" s="31" t="s">
        <v>2738</v>
      </c>
      <c r="DW4003" s="31" t="s">
        <v>2746</v>
      </c>
      <c r="DX4003" s="63"/>
      <c r="DY4003" s="63"/>
      <c r="DZ4003" s="63"/>
      <c r="EA4003" s="167"/>
      <c r="EB4003" s="60"/>
      <c r="EC4003" s="60"/>
      <c r="ED4003" s="60"/>
      <c r="EE4003" s="60"/>
      <c r="EF4003" s="60"/>
      <c r="EG4003" s="60"/>
      <c r="EH4003" s="60"/>
      <c r="EI4003" s="60"/>
      <c r="EJ4003" s="60"/>
      <c r="EK4003" s="60"/>
      <c r="EL4003" s="60"/>
      <c r="EM4003" s="60"/>
      <c r="EN4003" s="60"/>
      <c r="EO4003" s="60"/>
      <c r="EP4003" s="60"/>
      <c r="EQ4003" s="60"/>
      <c r="ER4003" s="60"/>
      <c r="ES4003" s="60"/>
      <c r="ET4003" s="60"/>
      <c r="EU4003" s="60"/>
      <c r="EV4003" s="60"/>
      <c r="EW4003" s="60"/>
      <c r="EX4003" s="60"/>
      <c r="EY4003" s="60"/>
      <c r="EZ4003" s="60"/>
      <c r="FA4003" s="60"/>
      <c r="FB4003" s="60"/>
    </row>
    <row r="4004" spans="22:158" x14ac:dyDescent="0.25">
      <c r="W4004" s="33"/>
      <c r="X4004" s="33"/>
      <c r="AH4004" s="38">
        <v>100</v>
      </c>
      <c r="AI4004" s="38">
        <v>145</v>
      </c>
      <c r="AJ4004" s="38">
        <v>16180</v>
      </c>
      <c r="AK4004" s="38">
        <v>46</v>
      </c>
      <c r="AL4004" s="38">
        <v>4202658</v>
      </c>
      <c r="AM4004" s="61" t="s">
        <v>1816</v>
      </c>
      <c r="AN4004" s="61" t="s">
        <v>1691</v>
      </c>
      <c r="AO4004" s="61" t="s">
        <v>1614</v>
      </c>
      <c r="AP4004" s="61" t="s">
        <v>5016</v>
      </c>
      <c r="AQ4004" s="61" t="s">
        <v>1214</v>
      </c>
      <c r="AR4004" s="28">
        <v>0</v>
      </c>
      <c r="AS4004" s="28">
        <v>896</v>
      </c>
      <c r="AT4004" s="28">
        <v>0</v>
      </c>
      <c r="AU4004" s="62"/>
      <c r="DV4004" s="31" t="s">
        <v>2738</v>
      </c>
      <c r="DW4004" s="31" t="s">
        <v>2746</v>
      </c>
      <c r="DX4004" s="63"/>
      <c r="DY4004" s="63"/>
      <c r="DZ4004" s="63"/>
      <c r="EA4004" s="167"/>
      <c r="EB4004" s="60"/>
      <c r="EC4004" s="60"/>
      <c r="ED4004" s="60"/>
      <c r="EE4004" s="60"/>
      <c r="EF4004" s="60"/>
      <c r="EG4004" s="60"/>
      <c r="EH4004" s="60"/>
      <c r="EI4004" s="60"/>
      <c r="EJ4004" s="60"/>
      <c r="EK4004" s="60"/>
      <c r="EL4004" s="60"/>
      <c r="EM4004" s="60"/>
      <c r="EN4004" s="60"/>
      <c r="EO4004" s="60"/>
      <c r="EP4004" s="60"/>
      <c r="EQ4004" s="60"/>
      <c r="ER4004" s="60"/>
      <c r="ES4004" s="60"/>
      <c r="ET4004" s="60"/>
      <c r="EU4004" s="60"/>
      <c r="EV4004" s="60"/>
      <c r="EW4004" s="60"/>
      <c r="EX4004" s="60"/>
      <c r="EY4004" s="60"/>
      <c r="EZ4004" s="60"/>
      <c r="FA4004" s="60"/>
      <c r="FB4004" s="60"/>
    </row>
    <row r="4005" spans="22:158" x14ac:dyDescent="0.25">
      <c r="W4005" s="33"/>
      <c r="X4005" s="33"/>
      <c r="AH4005" s="38">
        <v>100</v>
      </c>
      <c r="AI4005" s="38">
        <v>145</v>
      </c>
      <c r="AJ4005" s="38">
        <v>17640</v>
      </c>
      <c r="AK4005" s="38">
        <v>46</v>
      </c>
      <c r="AL4005" s="38">
        <v>4202658</v>
      </c>
      <c r="AM4005" s="61" t="s">
        <v>1816</v>
      </c>
      <c r="AN4005" s="61" t="s">
        <v>1691</v>
      </c>
      <c r="AO4005" s="61" t="s">
        <v>1647</v>
      </c>
      <c r="AP4005" s="61" t="s">
        <v>5016</v>
      </c>
      <c r="AQ4005" s="61" t="s">
        <v>1214</v>
      </c>
      <c r="AR4005" s="28">
        <v>3967.6</v>
      </c>
      <c r="AS4005" s="28">
        <v>4200</v>
      </c>
      <c r="AT4005" s="28">
        <v>0</v>
      </c>
      <c r="AU4005" s="62"/>
      <c r="DV4005" s="31" t="s">
        <v>2738</v>
      </c>
      <c r="DW4005" s="31" t="s">
        <v>2746</v>
      </c>
      <c r="DX4005" s="63"/>
      <c r="DY4005" s="63"/>
      <c r="DZ4005" s="63"/>
      <c r="EA4005" s="167"/>
      <c r="EB4005" s="60"/>
      <c r="EC4005" s="60"/>
      <c r="ED4005" s="60"/>
      <c r="EE4005" s="60"/>
      <c r="EF4005" s="60"/>
      <c r="EG4005" s="60"/>
      <c r="EH4005" s="60"/>
      <c r="EI4005" s="60"/>
      <c r="EJ4005" s="60"/>
      <c r="EK4005" s="60"/>
      <c r="EL4005" s="60"/>
      <c r="EM4005" s="60"/>
      <c r="EN4005" s="60"/>
      <c r="EO4005" s="60"/>
      <c r="EP4005" s="60"/>
      <c r="EQ4005" s="60"/>
      <c r="ER4005" s="60"/>
      <c r="ES4005" s="60"/>
      <c r="ET4005" s="60"/>
      <c r="EU4005" s="60"/>
      <c r="EV4005" s="60"/>
      <c r="EW4005" s="60"/>
      <c r="EX4005" s="60"/>
      <c r="EY4005" s="60"/>
      <c r="EZ4005" s="60"/>
      <c r="FA4005" s="60"/>
      <c r="FB4005" s="60"/>
    </row>
    <row r="4006" spans="22:158" x14ac:dyDescent="0.25">
      <c r="W4006" s="33"/>
      <c r="X4006" s="33"/>
      <c r="AH4006" s="38">
        <v>100</v>
      </c>
      <c r="AI4006" s="38">
        <v>145</v>
      </c>
      <c r="AJ4006" s="38">
        <v>18650</v>
      </c>
      <c r="AK4006" s="38">
        <v>46</v>
      </c>
      <c r="AL4006" s="38">
        <v>4202658</v>
      </c>
      <c r="AM4006" s="61" t="s">
        <v>1816</v>
      </c>
      <c r="AN4006" s="61" t="s">
        <v>1691</v>
      </c>
      <c r="AO4006" s="61" t="s">
        <v>1669</v>
      </c>
      <c r="AP4006" s="61" t="s">
        <v>5016</v>
      </c>
      <c r="AQ4006" s="61" t="s">
        <v>1214</v>
      </c>
      <c r="AR4006" s="28">
        <v>0</v>
      </c>
      <c r="AS4006" s="28">
        <v>0</v>
      </c>
      <c r="AT4006" s="28">
        <v>618</v>
      </c>
      <c r="AU4006" s="62"/>
      <c r="DV4006" s="31" t="s">
        <v>2738</v>
      </c>
      <c r="DW4006" s="31" t="s">
        <v>2746</v>
      </c>
      <c r="DX4006" s="63"/>
      <c r="DY4006" s="63"/>
      <c r="DZ4006" s="63"/>
      <c r="EA4006" s="167"/>
      <c r="EB4006" s="60"/>
      <c r="EC4006" s="60"/>
      <c r="ED4006" s="60"/>
      <c r="EE4006" s="60"/>
      <c r="EF4006" s="60"/>
      <c r="EG4006" s="60"/>
      <c r="EH4006" s="60"/>
      <c r="EI4006" s="60"/>
      <c r="EJ4006" s="60"/>
      <c r="EK4006" s="60"/>
      <c r="EL4006" s="60"/>
      <c r="EM4006" s="60"/>
      <c r="EN4006" s="60"/>
      <c r="EO4006" s="60"/>
      <c r="EP4006" s="60"/>
      <c r="EQ4006" s="60"/>
      <c r="ER4006" s="60"/>
      <c r="ES4006" s="60"/>
      <c r="ET4006" s="60"/>
      <c r="EU4006" s="60"/>
      <c r="EV4006" s="60"/>
      <c r="EW4006" s="60"/>
      <c r="EX4006" s="60"/>
      <c r="EY4006" s="60"/>
      <c r="EZ4006" s="60"/>
      <c r="FA4006" s="60"/>
      <c r="FB4006" s="60"/>
    </row>
    <row r="4007" spans="22:158" x14ac:dyDescent="0.25">
      <c r="W4007" s="33"/>
      <c r="X4007" s="33"/>
      <c r="AH4007" s="38">
        <v>100</v>
      </c>
      <c r="AI4007" s="38">
        <v>145</v>
      </c>
      <c r="AJ4007" s="38">
        <v>18700</v>
      </c>
      <c r="AK4007" s="38">
        <v>46</v>
      </c>
      <c r="AL4007" s="38">
        <v>4202658</v>
      </c>
      <c r="AM4007" s="61" t="s">
        <v>1816</v>
      </c>
      <c r="AN4007" s="61" t="s">
        <v>1691</v>
      </c>
      <c r="AO4007" s="61" t="s">
        <v>1670</v>
      </c>
      <c r="AP4007" s="61" t="s">
        <v>5016</v>
      </c>
      <c r="AQ4007" s="61" t="s">
        <v>1214</v>
      </c>
      <c r="AR4007" s="28">
        <v>0</v>
      </c>
      <c r="AS4007" s="28">
        <v>0</v>
      </c>
      <c r="AT4007" s="28">
        <v>5901</v>
      </c>
      <c r="AU4007" s="62"/>
      <c r="DV4007" s="31" t="s">
        <v>2738</v>
      </c>
      <c r="DW4007" s="31" t="s">
        <v>2746</v>
      </c>
      <c r="DX4007" s="63"/>
      <c r="DY4007" s="63"/>
      <c r="DZ4007" s="63"/>
      <c r="EA4007" s="167"/>
      <c r="EB4007" s="60"/>
      <c r="EC4007" s="60"/>
      <c r="ED4007" s="60"/>
      <c r="EE4007" s="60"/>
      <c r="EF4007" s="60"/>
      <c r="EG4007" s="60"/>
      <c r="EH4007" s="60"/>
      <c r="EI4007" s="60"/>
      <c r="EJ4007" s="60"/>
      <c r="EK4007" s="60"/>
      <c r="EL4007" s="60"/>
      <c r="EM4007" s="60"/>
      <c r="EN4007" s="60"/>
      <c r="EO4007" s="60"/>
      <c r="EP4007" s="60"/>
      <c r="EQ4007" s="60"/>
      <c r="ER4007" s="60"/>
      <c r="ES4007" s="60"/>
      <c r="ET4007" s="60"/>
      <c r="EU4007" s="60"/>
      <c r="EV4007" s="60"/>
      <c r="EW4007" s="60"/>
      <c r="EX4007" s="60"/>
      <c r="EY4007" s="60"/>
      <c r="EZ4007" s="60"/>
      <c r="FA4007" s="60"/>
      <c r="FB4007" s="60"/>
    </row>
    <row r="4008" spans="22:158" x14ac:dyDescent="0.25">
      <c r="W4008" s="33"/>
      <c r="X4008" s="33"/>
      <c r="AH4008" s="38">
        <v>100</v>
      </c>
      <c r="AI4008" s="38">
        <v>145</v>
      </c>
      <c r="AJ4008" s="38">
        <v>18710</v>
      </c>
      <c r="AK4008" s="38">
        <v>46</v>
      </c>
      <c r="AL4008" s="38">
        <v>4202658</v>
      </c>
      <c r="AM4008" s="61" t="s">
        <v>1816</v>
      </c>
      <c r="AN4008" s="61" t="s">
        <v>1691</v>
      </c>
      <c r="AO4008" s="61" t="s">
        <v>1671</v>
      </c>
      <c r="AP4008" s="61" t="s">
        <v>5016</v>
      </c>
      <c r="AQ4008" s="61" t="s">
        <v>1214</v>
      </c>
      <c r="AR4008" s="28">
        <v>2758.1</v>
      </c>
      <c r="AS4008" s="28">
        <v>2050</v>
      </c>
      <c r="AT4008" s="28">
        <v>0</v>
      </c>
      <c r="AU4008" s="62"/>
      <c r="DV4008" s="31" t="s">
        <v>2738</v>
      </c>
      <c r="DW4008" s="31" t="s">
        <v>2746</v>
      </c>
      <c r="DX4008" s="63"/>
      <c r="DY4008" s="63"/>
      <c r="DZ4008" s="63"/>
      <c r="EA4008" s="167"/>
      <c r="EB4008" s="60"/>
      <c r="EC4008" s="60"/>
      <c r="ED4008" s="60"/>
      <c r="EE4008" s="60"/>
      <c r="EF4008" s="60"/>
      <c r="EG4008" s="60"/>
      <c r="EH4008" s="60"/>
      <c r="EI4008" s="60"/>
      <c r="EJ4008" s="60"/>
      <c r="EK4008" s="60"/>
      <c r="EL4008" s="60"/>
      <c r="EM4008" s="60"/>
      <c r="EN4008" s="60"/>
      <c r="EO4008" s="60"/>
      <c r="EP4008" s="60"/>
      <c r="EQ4008" s="60"/>
      <c r="ER4008" s="60"/>
      <c r="ES4008" s="60"/>
      <c r="ET4008" s="60"/>
      <c r="EU4008" s="60"/>
      <c r="EV4008" s="60"/>
      <c r="EW4008" s="60"/>
      <c r="EX4008" s="60"/>
      <c r="EY4008" s="60"/>
      <c r="EZ4008" s="60"/>
      <c r="FA4008" s="60"/>
      <c r="FB4008" s="60"/>
    </row>
    <row r="4009" spans="22:158" x14ac:dyDescent="0.25">
      <c r="W4009" s="33"/>
      <c r="X4009" s="33"/>
      <c r="AH4009" s="38">
        <v>100</v>
      </c>
      <c r="AI4009" s="38">
        <v>145</v>
      </c>
      <c r="AJ4009" s="38">
        <v>18750</v>
      </c>
      <c r="AK4009" s="38">
        <v>46</v>
      </c>
      <c r="AL4009" s="38">
        <v>4202658</v>
      </c>
      <c r="AM4009" s="61" t="s">
        <v>1816</v>
      </c>
      <c r="AN4009" s="61" t="s">
        <v>1691</v>
      </c>
      <c r="AO4009" s="61" t="s">
        <v>1672</v>
      </c>
      <c r="AP4009" s="61" t="s">
        <v>5016</v>
      </c>
      <c r="AQ4009" s="61" t="s">
        <v>1214</v>
      </c>
      <c r="AR4009" s="28">
        <v>15548</v>
      </c>
      <c r="AS4009" s="28">
        <v>6457</v>
      </c>
      <c r="AT4009" s="28">
        <v>11948</v>
      </c>
      <c r="AU4009" s="62"/>
      <c r="DV4009" s="31" t="s">
        <v>2738</v>
      </c>
      <c r="DW4009" s="31" t="s">
        <v>2746</v>
      </c>
      <c r="DX4009" s="63"/>
      <c r="DY4009" s="63"/>
      <c r="DZ4009" s="63"/>
      <c r="EA4009" s="167"/>
      <c r="EB4009" s="60"/>
      <c r="EC4009" s="60"/>
      <c r="ED4009" s="60"/>
      <c r="EE4009" s="60"/>
      <c r="EF4009" s="60"/>
      <c r="EG4009" s="60"/>
      <c r="EH4009" s="60"/>
      <c r="EI4009" s="60"/>
      <c r="EJ4009" s="60"/>
      <c r="EK4009" s="60"/>
      <c r="EL4009" s="60"/>
      <c r="EM4009" s="60"/>
      <c r="EN4009" s="60"/>
      <c r="EO4009" s="60"/>
      <c r="EP4009" s="60"/>
      <c r="EQ4009" s="60"/>
      <c r="ER4009" s="60"/>
      <c r="ES4009" s="60"/>
      <c r="ET4009" s="60"/>
      <c r="EU4009" s="60"/>
      <c r="EV4009" s="60"/>
      <c r="EW4009" s="60"/>
      <c r="EX4009" s="60"/>
      <c r="EY4009" s="60"/>
      <c r="EZ4009" s="60"/>
      <c r="FA4009" s="60"/>
      <c r="FB4009" s="60"/>
    </row>
    <row r="4010" spans="22:158" x14ac:dyDescent="0.25">
      <c r="W4010" s="33"/>
      <c r="X4010" s="33"/>
      <c r="AH4010" s="38">
        <v>100</v>
      </c>
      <c r="AI4010" s="38">
        <v>150</v>
      </c>
      <c r="AJ4010" s="38">
        <v>12000</v>
      </c>
      <c r="AK4010" s="38">
        <v>46</v>
      </c>
      <c r="AL4010" s="38">
        <v>4202658</v>
      </c>
      <c r="AM4010" s="61" t="s">
        <v>1816</v>
      </c>
      <c r="AN4010" s="61" t="s">
        <v>1695</v>
      </c>
      <c r="AO4010" s="61" t="s">
        <v>5084</v>
      </c>
      <c r="AP4010" s="61" t="s">
        <v>5016</v>
      </c>
      <c r="AQ4010" s="61" t="s">
        <v>1214</v>
      </c>
      <c r="AR4010" s="28">
        <v>12.8</v>
      </c>
      <c r="AS4010" s="28">
        <v>0</v>
      </c>
      <c r="AT4010" s="28">
        <v>0</v>
      </c>
      <c r="AU4010" s="62"/>
      <c r="DV4010" s="31" t="s">
        <v>2738</v>
      </c>
      <c r="DW4010" s="31" t="s">
        <v>2747</v>
      </c>
      <c r="DX4010" s="63"/>
      <c r="DY4010" s="63"/>
      <c r="DZ4010" s="63"/>
      <c r="EA4010" s="167"/>
      <c r="EB4010" s="60"/>
      <c r="EC4010" s="60"/>
      <c r="ED4010" s="60"/>
      <c r="EE4010" s="60"/>
      <c r="EF4010" s="60"/>
      <c r="EG4010" s="60"/>
      <c r="EH4010" s="60"/>
      <c r="EI4010" s="60"/>
      <c r="EJ4010" s="60"/>
      <c r="EK4010" s="60"/>
      <c r="EL4010" s="60"/>
      <c r="EM4010" s="60"/>
      <c r="EN4010" s="60"/>
      <c r="EO4010" s="60"/>
      <c r="EP4010" s="60"/>
      <c r="EQ4010" s="60"/>
      <c r="ER4010" s="60"/>
      <c r="ES4010" s="60"/>
      <c r="ET4010" s="60"/>
      <c r="EU4010" s="60"/>
      <c r="EV4010" s="60"/>
      <c r="EW4010" s="60"/>
      <c r="EX4010" s="60"/>
      <c r="EY4010" s="60"/>
      <c r="EZ4010" s="60"/>
      <c r="FA4010" s="60"/>
      <c r="FB4010" s="60"/>
    </row>
    <row r="4011" spans="22:158" x14ac:dyDescent="0.25">
      <c r="V4011" s="1"/>
      <c r="W4011" s="33"/>
      <c r="X4011" s="33"/>
      <c r="AH4011" s="38">
        <v>100</v>
      </c>
      <c r="AI4011" s="38">
        <v>150</v>
      </c>
      <c r="AJ4011" s="38">
        <v>13450</v>
      </c>
      <c r="AK4011" s="38">
        <v>46</v>
      </c>
      <c r="AL4011" s="38">
        <v>4202658</v>
      </c>
      <c r="AM4011" s="61" t="s">
        <v>1816</v>
      </c>
      <c r="AN4011" s="61" t="s">
        <v>1695</v>
      </c>
      <c r="AO4011" s="61" t="s">
        <v>5112</v>
      </c>
      <c r="AP4011" s="61" t="s">
        <v>5016</v>
      </c>
      <c r="AQ4011" s="61" t="s">
        <v>1214</v>
      </c>
      <c r="AR4011" s="28">
        <v>11045.9</v>
      </c>
      <c r="AS4011" s="28">
        <v>4270</v>
      </c>
      <c r="AT4011" s="28">
        <v>84107</v>
      </c>
      <c r="AU4011" s="62"/>
      <c r="DV4011" s="31" t="s">
        <v>2738</v>
      </c>
      <c r="DW4011" s="31" t="s">
        <v>2747</v>
      </c>
      <c r="DX4011" s="63"/>
      <c r="DY4011" s="63"/>
      <c r="DZ4011" s="63"/>
      <c r="EA4011" s="167"/>
      <c r="EB4011" s="60"/>
      <c r="EC4011" s="60"/>
      <c r="ED4011" s="60"/>
      <c r="EE4011" s="60"/>
      <c r="EF4011" s="60"/>
      <c r="EG4011" s="60"/>
      <c r="EH4011" s="60"/>
      <c r="EI4011" s="60"/>
      <c r="EJ4011" s="60"/>
      <c r="EK4011" s="60"/>
      <c r="EL4011" s="60"/>
      <c r="EM4011" s="60"/>
      <c r="EN4011" s="60"/>
      <c r="EO4011" s="60"/>
      <c r="EP4011" s="60"/>
      <c r="EQ4011" s="60"/>
      <c r="ER4011" s="60"/>
      <c r="ES4011" s="60"/>
      <c r="ET4011" s="60"/>
      <c r="EU4011" s="60"/>
      <c r="EV4011" s="60"/>
      <c r="EW4011" s="60"/>
      <c r="EX4011" s="60"/>
      <c r="EY4011" s="60"/>
      <c r="EZ4011" s="60"/>
      <c r="FA4011" s="60"/>
      <c r="FB4011" s="60"/>
    </row>
    <row r="4012" spans="22:158" x14ac:dyDescent="0.25">
      <c r="W4012" s="33"/>
      <c r="X4012" s="33"/>
      <c r="AH4012" s="38">
        <v>100</v>
      </c>
      <c r="AI4012" s="38">
        <v>150</v>
      </c>
      <c r="AJ4012" s="38">
        <v>17500</v>
      </c>
      <c r="AK4012" s="38">
        <v>46</v>
      </c>
      <c r="AL4012" s="38">
        <v>4202658</v>
      </c>
      <c r="AM4012" s="61" t="s">
        <v>1816</v>
      </c>
      <c r="AN4012" s="61" t="s">
        <v>1695</v>
      </c>
      <c r="AO4012" s="61" t="s">
        <v>1644</v>
      </c>
      <c r="AP4012" s="61" t="s">
        <v>5016</v>
      </c>
      <c r="AQ4012" s="61" t="s">
        <v>1214</v>
      </c>
      <c r="AR4012" s="28">
        <v>0</v>
      </c>
      <c r="AS4012" s="28">
        <v>57</v>
      </c>
      <c r="AT4012" s="28">
        <v>15705</v>
      </c>
      <c r="AU4012" s="62"/>
      <c r="DV4012" s="31" t="s">
        <v>2738</v>
      </c>
      <c r="DW4012" s="31" t="s">
        <v>2747</v>
      </c>
      <c r="DX4012" s="63"/>
      <c r="DY4012" s="63"/>
      <c r="DZ4012" s="63"/>
      <c r="EA4012" s="167"/>
      <c r="EB4012" s="60"/>
      <c r="EC4012" s="60"/>
      <c r="ED4012" s="60"/>
      <c r="EE4012" s="60"/>
      <c r="EF4012" s="60"/>
      <c r="EG4012" s="60"/>
      <c r="EH4012" s="60"/>
      <c r="EI4012" s="60"/>
      <c r="EJ4012" s="60"/>
      <c r="EK4012" s="60"/>
      <c r="EL4012" s="60"/>
      <c r="EM4012" s="60"/>
      <c r="EN4012" s="60"/>
      <c r="EO4012" s="60"/>
      <c r="EP4012" s="60"/>
      <c r="EQ4012" s="60"/>
      <c r="ER4012" s="60"/>
      <c r="ES4012" s="60"/>
      <c r="ET4012" s="60"/>
      <c r="EU4012" s="60"/>
      <c r="EV4012" s="60"/>
      <c r="EW4012" s="60"/>
      <c r="EX4012" s="60"/>
      <c r="EY4012" s="60"/>
      <c r="EZ4012" s="60"/>
      <c r="FA4012" s="60"/>
      <c r="FB4012" s="60"/>
    </row>
    <row r="4013" spans="22:158" x14ac:dyDescent="0.25">
      <c r="W4013" s="33"/>
      <c r="X4013" s="33"/>
      <c r="AH4013" s="38">
        <v>100</v>
      </c>
      <c r="AI4013" s="38">
        <v>155</v>
      </c>
      <c r="AJ4013" s="38">
        <v>10650</v>
      </c>
      <c r="AK4013" s="38">
        <v>46</v>
      </c>
      <c r="AL4013" s="38">
        <v>4202658</v>
      </c>
      <c r="AM4013" s="61" t="s">
        <v>1816</v>
      </c>
      <c r="AN4013" s="61" t="s">
        <v>1686</v>
      </c>
      <c r="AO4013" s="61" t="s">
        <v>5056</v>
      </c>
      <c r="AP4013" s="61" t="s">
        <v>5016</v>
      </c>
      <c r="AQ4013" s="61" t="s">
        <v>1214</v>
      </c>
      <c r="AR4013" s="28">
        <v>45801.7</v>
      </c>
      <c r="AS4013" s="28">
        <v>0</v>
      </c>
      <c r="AT4013" s="28">
        <v>0</v>
      </c>
      <c r="AU4013" s="62"/>
      <c r="DV4013" s="31" t="s">
        <v>2738</v>
      </c>
      <c r="DW4013" s="31" t="s">
        <v>2748</v>
      </c>
      <c r="DX4013" s="63"/>
      <c r="DY4013" s="63"/>
      <c r="DZ4013" s="63"/>
      <c r="EA4013" s="167"/>
      <c r="EB4013" s="60"/>
      <c r="EC4013" s="60"/>
      <c r="ED4013" s="60"/>
      <c r="EE4013" s="60"/>
      <c r="EF4013" s="60"/>
      <c r="EG4013" s="60"/>
      <c r="EH4013" s="60"/>
      <c r="EI4013" s="60"/>
      <c r="EJ4013" s="60"/>
      <c r="EK4013" s="60"/>
      <c r="EL4013" s="60"/>
      <c r="EM4013" s="60"/>
      <c r="EN4013" s="60"/>
      <c r="EO4013" s="60"/>
      <c r="EP4013" s="60"/>
      <c r="EQ4013" s="60"/>
      <c r="ER4013" s="60"/>
      <c r="ES4013" s="60"/>
      <c r="ET4013" s="60"/>
      <c r="EU4013" s="60"/>
      <c r="EV4013" s="60"/>
      <c r="EW4013" s="60"/>
      <c r="EX4013" s="60"/>
      <c r="EY4013" s="60"/>
      <c r="EZ4013" s="60"/>
      <c r="FA4013" s="60"/>
      <c r="FB4013" s="60"/>
    </row>
    <row r="4014" spans="22:158" x14ac:dyDescent="0.25">
      <c r="V4014" s="1"/>
      <c r="W4014" s="33"/>
      <c r="X4014" s="33"/>
      <c r="AH4014" s="38">
        <v>100</v>
      </c>
      <c r="AI4014" s="38">
        <v>155</v>
      </c>
      <c r="AJ4014" s="38">
        <v>12300</v>
      </c>
      <c r="AK4014" s="38">
        <v>46</v>
      </c>
      <c r="AL4014" s="38">
        <v>4202658</v>
      </c>
      <c r="AM4014" s="61" t="s">
        <v>1816</v>
      </c>
      <c r="AN4014" s="61" t="s">
        <v>1686</v>
      </c>
      <c r="AO4014" s="61" t="s">
        <v>5090</v>
      </c>
      <c r="AP4014" s="61" t="s">
        <v>5016</v>
      </c>
      <c r="AQ4014" s="61" t="s">
        <v>1214</v>
      </c>
      <c r="AR4014" s="28">
        <v>127.8</v>
      </c>
      <c r="AS4014" s="28">
        <v>110</v>
      </c>
      <c r="AT4014" s="28">
        <v>0</v>
      </c>
      <c r="AU4014" s="62"/>
      <c r="DV4014" s="31" t="s">
        <v>2738</v>
      </c>
      <c r="DW4014" s="31" t="s">
        <v>2748</v>
      </c>
      <c r="DX4014" s="63"/>
      <c r="DY4014" s="63"/>
      <c r="DZ4014" s="63"/>
      <c r="EA4014" s="167"/>
      <c r="EB4014" s="60"/>
      <c r="EC4014" s="60"/>
      <c r="ED4014" s="60"/>
      <c r="EE4014" s="60"/>
      <c r="EF4014" s="60"/>
      <c r="EG4014" s="60"/>
      <c r="EH4014" s="60"/>
      <c r="EI4014" s="60"/>
      <c r="EJ4014" s="60"/>
      <c r="EK4014" s="60"/>
      <c r="EL4014" s="60"/>
      <c r="EM4014" s="60"/>
      <c r="EN4014" s="60"/>
      <c r="EO4014" s="60"/>
      <c r="EP4014" s="60"/>
      <c r="EQ4014" s="60"/>
      <c r="ER4014" s="60"/>
      <c r="ES4014" s="60"/>
      <c r="ET4014" s="60"/>
      <c r="EU4014" s="60"/>
      <c r="EV4014" s="60"/>
      <c r="EW4014" s="60"/>
      <c r="EX4014" s="60"/>
      <c r="EY4014" s="60"/>
      <c r="EZ4014" s="60"/>
      <c r="FA4014" s="60"/>
      <c r="FB4014" s="60"/>
    </row>
    <row r="4015" spans="22:158" x14ac:dyDescent="0.25">
      <c r="W4015" s="33"/>
      <c r="X4015" s="33"/>
      <c r="AH4015" s="38">
        <v>100</v>
      </c>
      <c r="AI4015" s="38">
        <v>155</v>
      </c>
      <c r="AJ4015" s="38">
        <v>13370</v>
      </c>
      <c r="AK4015" s="38">
        <v>46</v>
      </c>
      <c r="AL4015" s="38">
        <v>4202658</v>
      </c>
      <c r="AM4015" s="61" t="s">
        <v>1816</v>
      </c>
      <c r="AN4015" s="61" t="s">
        <v>1686</v>
      </c>
      <c r="AO4015" s="61" t="s">
        <v>5110</v>
      </c>
      <c r="AP4015" s="61" t="s">
        <v>5016</v>
      </c>
      <c r="AQ4015" s="61" t="s">
        <v>1214</v>
      </c>
      <c r="AR4015" s="28">
        <v>2.6</v>
      </c>
      <c r="AS4015" s="28">
        <v>0</v>
      </c>
      <c r="AT4015" s="28">
        <v>0</v>
      </c>
      <c r="AU4015" s="62"/>
      <c r="DV4015" s="31" t="s">
        <v>2738</v>
      </c>
      <c r="DW4015" s="31" t="s">
        <v>2748</v>
      </c>
      <c r="DX4015" s="63"/>
      <c r="DY4015" s="63"/>
      <c r="DZ4015" s="63"/>
      <c r="EA4015" s="167"/>
      <c r="EB4015" s="60"/>
      <c r="EC4015" s="60"/>
      <c r="ED4015" s="60"/>
      <c r="EE4015" s="60"/>
      <c r="EF4015" s="60"/>
      <c r="EG4015" s="60"/>
      <c r="EH4015" s="60"/>
      <c r="EI4015" s="60"/>
      <c r="EJ4015" s="60"/>
      <c r="EK4015" s="60"/>
      <c r="EL4015" s="60"/>
      <c r="EM4015" s="60"/>
      <c r="EN4015" s="60"/>
      <c r="EO4015" s="60"/>
      <c r="EP4015" s="60"/>
      <c r="EQ4015" s="60"/>
      <c r="ER4015" s="60"/>
      <c r="ES4015" s="60"/>
      <c r="ET4015" s="60"/>
      <c r="EU4015" s="60"/>
      <c r="EV4015" s="60"/>
      <c r="EW4015" s="60"/>
      <c r="EX4015" s="60"/>
      <c r="EY4015" s="60"/>
      <c r="EZ4015" s="60"/>
      <c r="FA4015" s="60"/>
      <c r="FB4015" s="60"/>
    </row>
    <row r="4016" spans="22:158" x14ac:dyDescent="0.25">
      <c r="W4016" s="33"/>
      <c r="X4016" s="33"/>
      <c r="AH4016" s="38">
        <v>100</v>
      </c>
      <c r="AI4016" s="38">
        <v>155</v>
      </c>
      <c r="AJ4016" s="38">
        <v>17450</v>
      </c>
      <c r="AK4016" s="38">
        <v>46</v>
      </c>
      <c r="AL4016" s="38">
        <v>4202658</v>
      </c>
      <c r="AM4016" s="61" t="s">
        <v>1816</v>
      </c>
      <c r="AN4016" s="61" t="s">
        <v>1686</v>
      </c>
      <c r="AO4016" s="61" t="s">
        <v>1643</v>
      </c>
      <c r="AP4016" s="61" t="s">
        <v>5016</v>
      </c>
      <c r="AQ4016" s="61" t="s">
        <v>1214</v>
      </c>
      <c r="AR4016" s="28">
        <v>86034.7</v>
      </c>
      <c r="AS4016" s="28">
        <v>19063</v>
      </c>
      <c r="AT4016" s="28">
        <v>43991</v>
      </c>
      <c r="AU4016" s="62"/>
      <c r="DV4016" s="31" t="s">
        <v>2738</v>
      </c>
      <c r="DW4016" s="31" t="s">
        <v>2748</v>
      </c>
      <c r="DX4016" s="63"/>
      <c r="DY4016" s="63"/>
      <c r="DZ4016" s="63"/>
      <c r="EA4016" s="167"/>
      <c r="EB4016" s="60"/>
      <c r="EC4016" s="60"/>
      <c r="ED4016" s="60"/>
      <c r="EE4016" s="60"/>
      <c r="EF4016" s="60"/>
      <c r="EG4016" s="60"/>
      <c r="EH4016" s="60"/>
      <c r="EI4016" s="60"/>
      <c r="EJ4016" s="60"/>
      <c r="EK4016" s="60"/>
      <c r="EL4016" s="60"/>
      <c r="EM4016" s="60"/>
      <c r="EN4016" s="60"/>
      <c r="EO4016" s="60"/>
      <c r="EP4016" s="60"/>
      <c r="EQ4016" s="60"/>
      <c r="ER4016" s="60"/>
      <c r="ES4016" s="60"/>
      <c r="ET4016" s="60"/>
      <c r="EU4016" s="60"/>
      <c r="EV4016" s="60"/>
      <c r="EW4016" s="60"/>
      <c r="EX4016" s="60"/>
      <c r="EY4016" s="60"/>
      <c r="EZ4016" s="60"/>
      <c r="FA4016" s="60"/>
      <c r="FB4016" s="60"/>
    </row>
    <row r="4017" spans="22:158" x14ac:dyDescent="0.25">
      <c r="W4017" s="33"/>
      <c r="X4017" s="33"/>
      <c r="AH4017" s="38">
        <v>100</v>
      </c>
      <c r="AI4017" s="38">
        <v>105</v>
      </c>
      <c r="AJ4017" s="38">
        <v>11500</v>
      </c>
      <c r="AK4017" s="38">
        <v>46</v>
      </c>
      <c r="AL4017" s="38">
        <v>4203458</v>
      </c>
      <c r="AM4017" s="61" t="s">
        <v>1816</v>
      </c>
      <c r="AN4017" s="61" t="s">
        <v>1688</v>
      </c>
      <c r="AO4017" s="61" t="s">
        <v>5073</v>
      </c>
      <c r="AP4017" s="61" t="s">
        <v>5016</v>
      </c>
      <c r="AQ4017" s="61" t="s">
        <v>1741</v>
      </c>
      <c r="AR4017" s="28">
        <v>0</v>
      </c>
      <c r="AS4017" s="28">
        <v>0</v>
      </c>
      <c r="AT4017" s="28">
        <v>47</v>
      </c>
      <c r="AU4017" s="62"/>
      <c r="DV4017" s="31" t="s">
        <v>2749</v>
      </c>
      <c r="DW4017" s="31" t="s">
        <v>2750</v>
      </c>
      <c r="DX4017" s="63"/>
      <c r="DY4017" s="63"/>
      <c r="DZ4017" s="63"/>
      <c r="EA4017" s="167"/>
      <c r="EB4017" s="60"/>
      <c r="EC4017" s="60"/>
      <c r="ED4017" s="60"/>
      <c r="EE4017" s="60"/>
      <c r="EF4017" s="60"/>
      <c r="EG4017" s="60"/>
      <c r="EH4017" s="60"/>
      <c r="EI4017" s="60"/>
      <c r="EJ4017" s="60"/>
      <c r="EK4017" s="60"/>
      <c r="EL4017" s="60"/>
      <c r="EM4017" s="60"/>
      <c r="EN4017" s="60"/>
      <c r="EO4017" s="60"/>
      <c r="EP4017" s="60"/>
      <c r="EQ4017" s="60"/>
      <c r="ER4017" s="60"/>
      <c r="ES4017" s="60"/>
      <c r="ET4017" s="60"/>
      <c r="EU4017" s="60"/>
      <c r="EV4017" s="60"/>
      <c r="EW4017" s="60"/>
      <c r="EX4017" s="60"/>
      <c r="EY4017" s="60"/>
      <c r="EZ4017" s="60"/>
      <c r="FA4017" s="60"/>
      <c r="FB4017" s="60"/>
    </row>
    <row r="4018" spans="22:158" x14ac:dyDescent="0.25">
      <c r="W4018" s="33"/>
      <c r="X4018" s="33"/>
      <c r="AH4018" s="38">
        <v>100</v>
      </c>
      <c r="AI4018" s="38">
        <v>105</v>
      </c>
      <c r="AJ4018" s="38">
        <v>13100</v>
      </c>
      <c r="AK4018" s="38">
        <v>46</v>
      </c>
      <c r="AL4018" s="38">
        <v>4203458</v>
      </c>
      <c r="AM4018" s="61" t="s">
        <v>1816</v>
      </c>
      <c r="AN4018" s="61" t="s">
        <v>1688</v>
      </c>
      <c r="AO4018" s="61" t="s">
        <v>5104</v>
      </c>
      <c r="AP4018" s="61" t="s">
        <v>5016</v>
      </c>
      <c r="AQ4018" s="61" t="s">
        <v>1741</v>
      </c>
      <c r="AR4018" s="28">
        <v>0</v>
      </c>
      <c r="AS4018" s="28">
        <v>34158</v>
      </c>
      <c r="AT4018" s="28">
        <v>16205</v>
      </c>
      <c r="AU4018" s="62"/>
      <c r="DV4018" s="31" t="s">
        <v>2749</v>
      </c>
      <c r="DW4018" s="31" t="s">
        <v>2750</v>
      </c>
      <c r="DX4018" s="63"/>
      <c r="DY4018" s="63"/>
      <c r="DZ4018" s="63"/>
      <c r="EA4018" s="167"/>
      <c r="EB4018" s="60"/>
      <c r="EC4018" s="60"/>
      <c r="ED4018" s="60"/>
      <c r="EE4018" s="60"/>
      <c r="EF4018" s="60"/>
      <c r="EG4018" s="60"/>
      <c r="EH4018" s="60"/>
      <c r="EI4018" s="60"/>
      <c r="EJ4018" s="60"/>
      <c r="EK4018" s="60"/>
      <c r="EL4018" s="60"/>
      <c r="EM4018" s="60"/>
      <c r="EN4018" s="60"/>
      <c r="EO4018" s="60"/>
      <c r="EP4018" s="60"/>
      <c r="EQ4018" s="60"/>
      <c r="ER4018" s="60"/>
      <c r="ES4018" s="60"/>
      <c r="ET4018" s="60"/>
      <c r="EU4018" s="60"/>
      <c r="EV4018" s="60"/>
      <c r="EW4018" s="60"/>
      <c r="EX4018" s="60"/>
      <c r="EY4018" s="60"/>
      <c r="EZ4018" s="60"/>
      <c r="FA4018" s="60"/>
      <c r="FB4018" s="60"/>
    </row>
    <row r="4019" spans="22:158" x14ac:dyDescent="0.25">
      <c r="W4019" s="33"/>
      <c r="X4019" s="33"/>
      <c r="AH4019" s="38">
        <v>100</v>
      </c>
      <c r="AI4019" s="38">
        <v>105</v>
      </c>
      <c r="AJ4019" s="38">
        <v>13800</v>
      </c>
      <c r="AK4019" s="38">
        <v>46</v>
      </c>
      <c r="AL4019" s="38">
        <v>4203458</v>
      </c>
      <c r="AM4019" s="61" t="s">
        <v>1816</v>
      </c>
      <c r="AN4019" s="61" t="s">
        <v>1688</v>
      </c>
      <c r="AO4019" s="61" t="s">
        <v>5120</v>
      </c>
      <c r="AP4019" s="61" t="s">
        <v>5016</v>
      </c>
      <c r="AQ4019" s="61" t="s">
        <v>1741</v>
      </c>
      <c r="AR4019" s="28">
        <v>0</v>
      </c>
      <c r="AS4019" s="28">
        <v>617</v>
      </c>
      <c r="AT4019" s="28">
        <v>0</v>
      </c>
      <c r="AU4019" s="62"/>
      <c r="DV4019" s="31" t="s">
        <v>2749</v>
      </c>
      <c r="DW4019" s="31" t="s">
        <v>2750</v>
      </c>
      <c r="DX4019" s="63"/>
      <c r="DY4019" s="63"/>
      <c r="DZ4019" s="63"/>
      <c r="EA4019" s="167"/>
      <c r="EB4019" s="60"/>
      <c r="EC4019" s="60"/>
      <c r="ED4019" s="60"/>
      <c r="EE4019" s="60"/>
      <c r="EF4019" s="60"/>
      <c r="EG4019" s="60"/>
      <c r="EH4019" s="60"/>
      <c r="EI4019" s="60"/>
      <c r="EJ4019" s="60"/>
      <c r="EK4019" s="60"/>
      <c r="EL4019" s="60"/>
      <c r="EM4019" s="60"/>
      <c r="EN4019" s="60"/>
      <c r="EO4019" s="60"/>
      <c r="EP4019" s="60"/>
      <c r="EQ4019" s="60"/>
      <c r="ER4019" s="60"/>
      <c r="ES4019" s="60"/>
      <c r="ET4019" s="60"/>
      <c r="EU4019" s="60"/>
      <c r="EV4019" s="60"/>
      <c r="EW4019" s="60"/>
      <c r="EX4019" s="60"/>
      <c r="EY4019" s="60"/>
      <c r="EZ4019" s="60"/>
      <c r="FA4019" s="60"/>
      <c r="FB4019" s="60"/>
    </row>
    <row r="4020" spans="22:158" x14ac:dyDescent="0.25">
      <c r="V4020" s="1"/>
      <c r="W4020" s="33"/>
      <c r="X4020" s="33"/>
      <c r="AH4020" s="38">
        <v>100</v>
      </c>
      <c r="AI4020" s="38">
        <v>105</v>
      </c>
      <c r="AJ4020" s="38">
        <v>14000</v>
      </c>
      <c r="AK4020" s="38">
        <v>46</v>
      </c>
      <c r="AL4020" s="38">
        <v>4203458</v>
      </c>
      <c r="AM4020" s="61" t="s">
        <v>1816</v>
      </c>
      <c r="AN4020" s="61" t="s">
        <v>1688</v>
      </c>
      <c r="AO4020" s="61" t="s">
        <v>5124</v>
      </c>
      <c r="AP4020" s="61" t="s">
        <v>5016</v>
      </c>
      <c r="AQ4020" s="61" t="s">
        <v>1741</v>
      </c>
      <c r="AR4020" s="28">
        <v>69593.899999999994</v>
      </c>
      <c r="AS4020" s="28">
        <v>100895</v>
      </c>
      <c r="AT4020" s="28">
        <v>10274</v>
      </c>
      <c r="AU4020" s="62"/>
      <c r="DV4020" s="31" t="s">
        <v>2749</v>
      </c>
      <c r="DW4020" s="31" t="s">
        <v>2750</v>
      </c>
      <c r="DX4020" s="63"/>
      <c r="DY4020" s="63"/>
      <c r="DZ4020" s="63"/>
      <c r="EA4020" s="167"/>
      <c r="EB4020" s="60"/>
      <c r="EC4020" s="60"/>
      <c r="ED4020" s="60"/>
      <c r="EE4020" s="60"/>
      <c r="EF4020" s="60"/>
      <c r="EG4020" s="60"/>
      <c r="EH4020" s="60"/>
      <c r="EI4020" s="60"/>
      <c r="EJ4020" s="60"/>
      <c r="EK4020" s="60"/>
      <c r="EL4020" s="60"/>
      <c r="EM4020" s="60"/>
      <c r="EN4020" s="60"/>
      <c r="EO4020" s="60"/>
      <c r="EP4020" s="60"/>
      <c r="EQ4020" s="60"/>
      <c r="ER4020" s="60"/>
      <c r="ES4020" s="60"/>
      <c r="ET4020" s="60"/>
      <c r="EU4020" s="60"/>
      <c r="EV4020" s="60"/>
      <c r="EW4020" s="60"/>
      <c r="EX4020" s="60"/>
      <c r="EY4020" s="60"/>
      <c r="EZ4020" s="60"/>
      <c r="FA4020" s="60"/>
      <c r="FB4020" s="60"/>
    </row>
    <row r="4021" spans="22:158" x14ac:dyDescent="0.25">
      <c r="W4021" s="33"/>
      <c r="X4021" s="33"/>
      <c r="AH4021" s="38">
        <v>100</v>
      </c>
      <c r="AI4021" s="38">
        <v>105</v>
      </c>
      <c r="AJ4021" s="38">
        <v>18400</v>
      </c>
      <c r="AK4021" s="38">
        <v>46</v>
      </c>
      <c r="AL4021" s="38">
        <v>4203458</v>
      </c>
      <c r="AM4021" s="61" t="s">
        <v>1816</v>
      </c>
      <c r="AN4021" s="61" t="s">
        <v>1688</v>
      </c>
      <c r="AO4021" s="61" t="s">
        <v>1664</v>
      </c>
      <c r="AP4021" s="61" t="s">
        <v>5016</v>
      </c>
      <c r="AQ4021" s="61" t="s">
        <v>1741</v>
      </c>
      <c r="AR4021" s="28">
        <v>0</v>
      </c>
      <c r="AS4021" s="28">
        <v>0</v>
      </c>
      <c r="AT4021" s="28">
        <v>0</v>
      </c>
      <c r="AU4021" s="62"/>
      <c r="DV4021" s="31" t="s">
        <v>2749</v>
      </c>
      <c r="DW4021" s="31" t="s">
        <v>2750</v>
      </c>
      <c r="DX4021" s="63"/>
      <c r="DY4021" s="63"/>
      <c r="DZ4021" s="63"/>
      <c r="EA4021" s="167"/>
      <c r="EB4021" s="60"/>
      <c r="EC4021" s="60"/>
      <c r="ED4021" s="60"/>
      <c r="EE4021" s="60"/>
      <c r="EF4021" s="60"/>
      <c r="EG4021" s="60"/>
      <c r="EH4021" s="60"/>
      <c r="EI4021" s="60"/>
      <c r="EJ4021" s="60"/>
      <c r="EK4021" s="60"/>
      <c r="EL4021" s="60"/>
      <c r="EM4021" s="60"/>
      <c r="EN4021" s="60"/>
      <c r="EO4021" s="60"/>
      <c r="EP4021" s="60"/>
      <c r="EQ4021" s="60"/>
      <c r="ER4021" s="60"/>
      <c r="ES4021" s="60"/>
      <c r="ET4021" s="60"/>
      <c r="EU4021" s="60"/>
      <c r="EV4021" s="60"/>
      <c r="EW4021" s="60"/>
      <c r="EX4021" s="60"/>
      <c r="EY4021" s="60"/>
      <c r="EZ4021" s="60"/>
      <c r="FA4021" s="60"/>
      <c r="FB4021" s="60"/>
    </row>
    <row r="4022" spans="22:158" x14ac:dyDescent="0.25">
      <c r="W4022" s="33"/>
      <c r="X4022" s="33"/>
      <c r="AH4022" s="38">
        <v>100</v>
      </c>
      <c r="AI4022" s="38">
        <v>110</v>
      </c>
      <c r="AJ4022" s="38">
        <v>12700</v>
      </c>
      <c r="AK4022" s="38">
        <v>46</v>
      </c>
      <c r="AL4022" s="38">
        <v>4203458</v>
      </c>
      <c r="AM4022" s="61" t="s">
        <v>1816</v>
      </c>
      <c r="AN4022" s="61" t="s">
        <v>1696</v>
      </c>
      <c r="AO4022" s="61" t="s">
        <v>5096</v>
      </c>
      <c r="AP4022" s="61" t="s">
        <v>5016</v>
      </c>
      <c r="AQ4022" s="61" t="s">
        <v>1741</v>
      </c>
      <c r="AR4022" s="28">
        <v>0</v>
      </c>
      <c r="AS4022" s="28">
        <v>0</v>
      </c>
      <c r="AT4022" s="28">
        <v>0</v>
      </c>
      <c r="AU4022" s="62"/>
      <c r="DV4022" s="31" t="s">
        <v>2749</v>
      </c>
      <c r="DW4022" s="31" t="s">
        <v>2751</v>
      </c>
      <c r="DX4022" s="63"/>
      <c r="DY4022" s="63"/>
      <c r="DZ4022" s="63"/>
      <c r="EA4022" s="167"/>
      <c r="EB4022" s="60"/>
      <c r="EC4022" s="60"/>
      <c r="ED4022" s="60"/>
      <c r="EE4022" s="60"/>
      <c r="EF4022" s="60"/>
      <c r="EG4022" s="60"/>
      <c r="EH4022" s="60"/>
      <c r="EI4022" s="60"/>
      <c r="EJ4022" s="60"/>
      <c r="EK4022" s="60"/>
      <c r="EL4022" s="60"/>
      <c r="EM4022" s="60"/>
      <c r="EN4022" s="60"/>
      <c r="EO4022" s="60"/>
      <c r="EP4022" s="60"/>
      <c r="EQ4022" s="60"/>
      <c r="ER4022" s="60"/>
      <c r="ES4022" s="60"/>
      <c r="ET4022" s="60"/>
      <c r="EU4022" s="60"/>
      <c r="EV4022" s="60"/>
      <c r="EW4022" s="60"/>
      <c r="EX4022" s="60"/>
      <c r="EY4022" s="60"/>
      <c r="EZ4022" s="60"/>
      <c r="FA4022" s="60"/>
      <c r="FB4022" s="60"/>
    </row>
    <row r="4023" spans="22:158" x14ac:dyDescent="0.25">
      <c r="W4023" s="33"/>
      <c r="X4023" s="33"/>
      <c r="AH4023" s="38">
        <v>100</v>
      </c>
      <c r="AI4023" s="38">
        <v>115</v>
      </c>
      <c r="AJ4023" s="38">
        <v>18350</v>
      </c>
      <c r="AK4023" s="38">
        <v>46</v>
      </c>
      <c r="AL4023" s="38">
        <v>4203458</v>
      </c>
      <c r="AM4023" s="61" t="s">
        <v>1816</v>
      </c>
      <c r="AN4023" s="61" t="s">
        <v>1697</v>
      </c>
      <c r="AO4023" s="61" t="s">
        <v>1663</v>
      </c>
      <c r="AP4023" s="61" t="s">
        <v>5016</v>
      </c>
      <c r="AQ4023" s="61" t="s">
        <v>1741</v>
      </c>
      <c r="AR4023" s="28">
        <v>6185.6</v>
      </c>
      <c r="AS4023" s="28">
        <v>3567</v>
      </c>
      <c r="AT4023" s="28">
        <v>194</v>
      </c>
      <c r="AU4023" s="62"/>
      <c r="DV4023" s="31" t="s">
        <v>2749</v>
      </c>
      <c r="DW4023" s="31" t="s">
        <v>2752</v>
      </c>
      <c r="DX4023" s="63"/>
      <c r="DY4023" s="63"/>
      <c r="DZ4023" s="63"/>
      <c r="EA4023" s="167"/>
      <c r="EB4023" s="60"/>
      <c r="EC4023" s="60"/>
      <c r="ED4023" s="60"/>
      <c r="EE4023" s="60"/>
      <c r="EF4023" s="60"/>
      <c r="EG4023" s="60"/>
      <c r="EH4023" s="60"/>
      <c r="EI4023" s="60"/>
      <c r="EJ4023" s="60"/>
      <c r="EK4023" s="60"/>
      <c r="EL4023" s="60"/>
      <c r="EM4023" s="60"/>
      <c r="EN4023" s="60"/>
      <c r="EO4023" s="60"/>
      <c r="EP4023" s="60"/>
      <c r="EQ4023" s="60"/>
      <c r="ER4023" s="60"/>
      <c r="ES4023" s="60"/>
      <c r="ET4023" s="60"/>
      <c r="EU4023" s="60"/>
      <c r="EV4023" s="60"/>
      <c r="EW4023" s="60"/>
      <c r="EX4023" s="60"/>
      <c r="EY4023" s="60"/>
      <c r="EZ4023" s="60"/>
      <c r="FA4023" s="60"/>
      <c r="FB4023" s="60"/>
    </row>
    <row r="4024" spans="22:158" x14ac:dyDescent="0.25">
      <c r="W4024" s="33"/>
      <c r="X4024" s="33"/>
      <c r="AH4024" s="38">
        <v>100</v>
      </c>
      <c r="AI4024" s="38">
        <v>120</v>
      </c>
      <c r="AJ4024" s="38">
        <v>10250</v>
      </c>
      <c r="AK4024" s="38">
        <v>46</v>
      </c>
      <c r="AL4024" s="38">
        <v>4203458</v>
      </c>
      <c r="AM4024" s="61" t="s">
        <v>1816</v>
      </c>
      <c r="AN4024" s="61" t="s">
        <v>1689</v>
      </c>
      <c r="AO4024" s="61" t="s">
        <v>5048</v>
      </c>
      <c r="AP4024" s="61" t="s">
        <v>5016</v>
      </c>
      <c r="AQ4024" s="61" t="s">
        <v>1741</v>
      </c>
      <c r="AR4024" s="28">
        <v>0</v>
      </c>
      <c r="AS4024" s="28">
        <v>16593</v>
      </c>
      <c r="AT4024" s="28">
        <v>14034</v>
      </c>
      <c r="AU4024" s="62"/>
      <c r="DV4024" s="31" t="s">
        <v>2749</v>
      </c>
      <c r="DW4024" s="31" t="s">
        <v>2753</v>
      </c>
      <c r="DX4024" s="63"/>
      <c r="DY4024" s="63"/>
      <c r="DZ4024" s="63"/>
      <c r="EA4024" s="167"/>
      <c r="EB4024" s="60"/>
      <c r="EC4024" s="60"/>
      <c r="ED4024" s="60"/>
      <c r="EE4024" s="60"/>
      <c r="EF4024" s="60"/>
      <c r="EG4024" s="60"/>
      <c r="EH4024" s="60"/>
      <c r="EI4024" s="60"/>
      <c r="EJ4024" s="60"/>
      <c r="EK4024" s="60"/>
      <c r="EL4024" s="60"/>
      <c r="EM4024" s="60"/>
      <c r="EN4024" s="60"/>
      <c r="EO4024" s="60"/>
      <c r="EP4024" s="60"/>
      <c r="EQ4024" s="60"/>
      <c r="ER4024" s="60"/>
      <c r="ES4024" s="60"/>
      <c r="ET4024" s="60"/>
      <c r="EU4024" s="60"/>
      <c r="EV4024" s="60"/>
      <c r="EW4024" s="60"/>
      <c r="EX4024" s="60"/>
      <c r="EY4024" s="60"/>
      <c r="EZ4024" s="60"/>
      <c r="FA4024" s="60"/>
      <c r="FB4024" s="60"/>
    </row>
    <row r="4025" spans="22:158" x14ac:dyDescent="0.25">
      <c r="W4025" s="33"/>
      <c r="X4025" s="33"/>
      <c r="AH4025" s="38">
        <v>100</v>
      </c>
      <c r="AI4025" s="38">
        <v>120</v>
      </c>
      <c r="AJ4025" s="38">
        <v>11350</v>
      </c>
      <c r="AK4025" s="38">
        <v>46</v>
      </c>
      <c r="AL4025" s="38">
        <v>4203458</v>
      </c>
      <c r="AM4025" s="61" t="s">
        <v>1816</v>
      </c>
      <c r="AN4025" s="61" t="s">
        <v>1689</v>
      </c>
      <c r="AO4025" s="61" t="s">
        <v>5070</v>
      </c>
      <c r="AP4025" s="61" t="s">
        <v>5016</v>
      </c>
      <c r="AQ4025" s="61" t="s">
        <v>1741</v>
      </c>
      <c r="AR4025" s="28">
        <v>0</v>
      </c>
      <c r="AS4025" s="28">
        <v>0</v>
      </c>
      <c r="AT4025" s="28">
        <v>3958</v>
      </c>
      <c r="AU4025" s="62"/>
      <c r="DV4025" s="31" t="s">
        <v>2749</v>
      </c>
      <c r="DW4025" s="31" t="s">
        <v>2753</v>
      </c>
      <c r="DX4025" s="63"/>
      <c r="DY4025" s="63"/>
      <c r="DZ4025" s="63"/>
      <c r="EA4025" s="167"/>
      <c r="EB4025" s="60"/>
      <c r="EC4025" s="60"/>
      <c r="ED4025" s="60"/>
      <c r="EE4025" s="60"/>
      <c r="EF4025" s="60"/>
      <c r="EG4025" s="60"/>
      <c r="EH4025" s="60"/>
      <c r="EI4025" s="60"/>
      <c r="EJ4025" s="60"/>
      <c r="EK4025" s="60"/>
      <c r="EL4025" s="60"/>
      <c r="EM4025" s="60"/>
      <c r="EN4025" s="60"/>
      <c r="EO4025" s="60"/>
      <c r="EP4025" s="60"/>
      <c r="EQ4025" s="60"/>
      <c r="ER4025" s="60"/>
      <c r="ES4025" s="60"/>
      <c r="ET4025" s="60"/>
      <c r="EU4025" s="60"/>
      <c r="EV4025" s="60"/>
      <c r="EW4025" s="60"/>
      <c r="EX4025" s="60"/>
      <c r="EY4025" s="60"/>
      <c r="EZ4025" s="60"/>
      <c r="FA4025" s="60"/>
      <c r="FB4025" s="60"/>
    </row>
    <row r="4026" spans="22:158" x14ac:dyDescent="0.25">
      <c r="W4026" s="33"/>
      <c r="X4026" s="33"/>
      <c r="AH4026" s="38">
        <v>100</v>
      </c>
      <c r="AI4026" s="38">
        <v>120</v>
      </c>
      <c r="AJ4026" s="38">
        <v>14850</v>
      </c>
      <c r="AK4026" s="38">
        <v>46</v>
      </c>
      <c r="AL4026" s="38">
        <v>4203458</v>
      </c>
      <c r="AM4026" s="61" t="s">
        <v>1816</v>
      </c>
      <c r="AN4026" s="61" t="s">
        <v>1689</v>
      </c>
      <c r="AO4026" s="61" t="s">
        <v>1585</v>
      </c>
      <c r="AP4026" s="61" t="s">
        <v>5016</v>
      </c>
      <c r="AQ4026" s="61" t="s">
        <v>1741</v>
      </c>
      <c r="AR4026" s="28">
        <v>0</v>
      </c>
      <c r="AS4026" s="28">
        <v>2693</v>
      </c>
      <c r="AT4026" s="28">
        <v>0</v>
      </c>
      <c r="AU4026" s="62"/>
      <c r="DV4026" s="31" t="s">
        <v>2749</v>
      </c>
      <c r="DW4026" s="31" t="s">
        <v>2753</v>
      </c>
      <c r="DX4026" s="63"/>
      <c r="DY4026" s="63"/>
      <c r="DZ4026" s="63"/>
      <c r="EA4026" s="167"/>
      <c r="EB4026" s="60"/>
      <c r="EC4026" s="60"/>
      <c r="ED4026" s="60"/>
      <c r="EE4026" s="60"/>
      <c r="EF4026" s="60"/>
      <c r="EG4026" s="60"/>
      <c r="EH4026" s="60"/>
      <c r="EI4026" s="60"/>
      <c r="EJ4026" s="60"/>
      <c r="EK4026" s="60"/>
      <c r="EL4026" s="60"/>
      <c r="EM4026" s="60"/>
      <c r="EN4026" s="60"/>
      <c r="EO4026" s="60"/>
      <c r="EP4026" s="60"/>
      <c r="EQ4026" s="60"/>
      <c r="ER4026" s="60"/>
      <c r="ES4026" s="60"/>
      <c r="ET4026" s="60"/>
      <c r="EU4026" s="60"/>
      <c r="EV4026" s="60"/>
      <c r="EW4026" s="60"/>
      <c r="EX4026" s="60"/>
      <c r="EY4026" s="60"/>
      <c r="EZ4026" s="60"/>
      <c r="FA4026" s="60"/>
      <c r="FB4026" s="60"/>
    </row>
    <row r="4027" spans="22:158" x14ac:dyDescent="0.25">
      <c r="W4027" s="33"/>
      <c r="X4027" s="33"/>
      <c r="AH4027" s="38">
        <v>100</v>
      </c>
      <c r="AI4027" s="38">
        <v>120</v>
      </c>
      <c r="AJ4027" s="38">
        <v>17550</v>
      </c>
      <c r="AK4027" s="38">
        <v>46</v>
      </c>
      <c r="AL4027" s="38">
        <v>4203458</v>
      </c>
      <c r="AM4027" s="61" t="s">
        <v>1816</v>
      </c>
      <c r="AN4027" s="61" t="s">
        <v>1689</v>
      </c>
      <c r="AO4027" s="61" t="s">
        <v>1645</v>
      </c>
      <c r="AP4027" s="61" t="s">
        <v>5016</v>
      </c>
      <c r="AQ4027" s="61" t="s">
        <v>1741</v>
      </c>
      <c r="AR4027" s="28">
        <v>0</v>
      </c>
      <c r="AS4027" s="28">
        <v>0</v>
      </c>
      <c r="AT4027" s="28">
        <v>501</v>
      </c>
      <c r="AU4027" s="62"/>
      <c r="DV4027" s="31" t="s">
        <v>2749</v>
      </c>
      <c r="DW4027" s="31" t="s">
        <v>2753</v>
      </c>
      <c r="DX4027" s="63"/>
      <c r="DY4027" s="63"/>
      <c r="DZ4027" s="63"/>
      <c r="EA4027" s="167"/>
      <c r="EB4027" s="60"/>
      <c r="EC4027" s="60"/>
      <c r="ED4027" s="60"/>
      <c r="EE4027" s="60"/>
      <c r="EF4027" s="60"/>
      <c r="EG4027" s="60"/>
      <c r="EH4027" s="60"/>
      <c r="EI4027" s="60"/>
      <c r="EJ4027" s="60"/>
      <c r="EK4027" s="60"/>
      <c r="EL4027" s="60"/>
      <c r="EM4027" s="60"/>
      <c r="EN4027" s="60"/>
      <c r="EO4027" s="60"/>
      <c r="EP4027" s="60"/>
      <c r="EQ4027" s="60"/>
      <c r="ER4027" s="60"/>
      <c r="ES4027" s="60"/>
      <c r="ET4027" s="60"/>
      <c r="EU4027" s="60"/>
      <c r="EV4027" s="60"/>
      <c r="EW4027" s="60"/>
      <c r="EX4027" s="60"/>
      <c r="EY4027" s="60"/>
      <c r="EZ4027" s="60"/>
      <c r="FA4027" s="60"/>
      <c r="FB4027" s="60"/>
    </row>
    <row r="4028" spans="22:158" x14ac:dyDescent="0.25">
      <c r="W4028" s="33"/>
      <c r="X4028" s="33"/>
      <c r="AH4028" s="38">
        <v>100</v>
      </c>
      <c r="AI4028" s="38">
        <v>130</v>
      </c>
      <c r="AJ4028" s="38">
        <v>10110</v>
      </c>
      <c r="AK4028" s="38">
        <v>46</v>
      </c>
      <c r="AL4028" s="38">
        <v>4203458</v>
      </c>
      <c r="AM4028" s="61" t="s">
        <v>1816</v>
      </c>
      <c r="AN4028" s="61" t="s">
        <v>1687</v>
      </c>
      <c r="AO4028" s="61" t="s">
        <v>5045</v>
      </c>
      <c r="AP4028" s="61" t="s">
        <v>5016</v>
      </c>
      <c r="AQ4028" s="61" t="s">
        <v>1741</v>
      </c>
      <c r="AR4028" s="28">
        <v>0</v>
      </c>
      <c r="AS4028" s="28">
        <v>0</v>
      </c>
      <c r="AT4028" s="28">
        <v>30</v>
      </c>
      <c r="AU4028" s="62"/>
      <c r="DV4028" s="31" t="s">
        <v>2749</v>
      </c>
      <c r="DW4028" s="31" t="s">
        <v>2754</v>
      </c>
      <c r="DX4028" s="63"/>
      <c r="DY4028" s="63"/>
      <c r="DZ4028" s="63"/>
      <c r="EA4028" s="167"/>
      <c r="EB4028" s="60"/>
      <c r="EC4028" s="60"/>
      <c r="ED4028" s="60"/>
      <c r="EE4028" s="60"/>
      <c r="EF4028" s="60"/>
      <c r="EG4028" s="60"/>
      <c r="EH4028" s="60"/>
      <c r="EI4028" s="60"/>
      <c r="EJ4028" s="60"/>
      <c r="EK4028" s="60"/>
      <c r="EL4028" s="60"/>
      <c r="EM4028" s="60"/>
      <c r="EN4028" s="60"/>
      <c r="EO4028" s="60"/>
      <c r="EP4028" s="60"/>
      <c r="EQ4028" s="60"/>
      <c r="ER4028" s="60"/>
      <c r="ES4028" s="60"/>
      <c r="ET4028" s="60"/>
      <c r="EU4028" s="60"/>
      <c r="EV4028" s="60"/>
      <c r="EW4028" s="60"/>
      <c r="EX4028" s="60"/>
      <c r="EY4028" s="60"/>
      <c r="EZ4028" s="60"/>
      <c r="FA4028" s="60"/>
      <c r="FB4028" s="60"/>
    </row>
    <row r="4029" spans="22:158" x14ac:dyDescent="0.25">
      <c r="W4029" s="33"/>
      <c r="X4029" s="33"/>
      <c r="AH4029" s="38">
        <v>100</v>
      </c>
      <c r="AI4029" s="38">
        <v>130</v>
      </c>
      <c r="AJ4029" s="38">
        <v>14200</v>
      </c>
      <c r="AK4029" s="38">
        <v>46</v>
      </c>
      <c r="AL4029" s="38">
        <v>4203458</v>
      </c>
      <c r="AM4029" s="61" t="s">
        <v>1816</v>
      </c>
      <c r="AN4029" s="61" t="s">
        <v>1687</v>
      </c>
      <c r="AO4029" s="61" t="s">
        <v>5127</v>
      </c>
      <c r="AP4029" s="61" t="s">
        <v>5016</v>
      </c>
      <c r="AQ4029" s="61" t="s">
        <v>1741</v>
      </c>
      <c r="AR4029" s="28">
        <v>0</v>
      </c>
      <c r="AS4029" s="28">
        <v>234</v>
      </c>
      <c r="AT4029" s="28">
        <v>66</v>
      </c>
      <c r="AU4029" s="62"/>
      <c r="DV4029" s="31" t="s">
        <v>2749</v>
      </c>
      <c r="DW4029" s="31" t="s">
        <v>2754</v>
      </c>
      <c r="DX4029" s="63"/>
      <c r="DY4029" s="63"/>
      <c r="DZ4029" s="63"/>
      <c r="EA4029" s="167"/>
      <c r="EB4029" s="60"/>
      <c r="EC4029" s="60"/>
      <c r="ED4029" s="60"/>
      <c r="EE4029" s="60"/>
      <c r="EF4029" s="60"/>
      <c r="EG4029" s="60"/>
      <c r="EH4029" s="60"/>
      <c r="EI4029" s="60"/>
      <c r="EJ4029" s="60"/>
      <c r="EK4029" s="60"/>
      <c r="EL4029" s="60"/>
      <c r="EM4029" s="60"/>
      <c r="EN4029" s="60"/>
      <c r="EO4029" s="60"/>
      <c r="EP4029" s="60"/>
      <c r="EQ4029" s="60"/>
      <c r="ER4029" s="60"/>
      <c r="ES4029" s="60"/>
      <c r="ET4029" s="60"/>
      <c r="EU4029" s="60"/>
      <c r="EV4029" s="60"/>
      <c r="EW4029" s="60"/>
      <c r="EX4029" s="60"/>
      <c r="EY4029" s="60"/>
      <c r="EZ4029" s="60"/>
      <c r="FA4029" s="60"/>
      <c r="FB4029" s="60"/>
    </row>
    <row r="4030" spans="22:158" x14ac:dyDescent="0.25">
      <c r="W4030" s="33"/>
      <c r="X4030" s="33"/>
      <c r="AH4030" s="38">
        <v>100</v>
      </c>
      <c r="AI4030" s="38">
        <v>130</v>
      </c>
      <c r="AJ4030" s="38">
        <v>16000</v>
      </c>
      <c r="AK4030" s="38">
        <v>46</v>
      </c>
      <c r="AL4030" s="38">
        <v>4203458</v>
      </c>
      <c r="AM4030" s="61" t="s">
        <v>1816</v>
      </c>
      <c r="AN4030" s="61" t="s">
        <v>1687</v>
      </c>
      <c r="AO4030" s="61" t="s">
        <v>1611</v>
      </c>
      <c r="AP4030" s="61" t="s">
        <v>5016</v>
      </c>
      <c r="AQ4030" s="61" t="s">
        <v>1741</v>
      </c>
      <c r="AR4030" s="28">
        <v>0</v>
      </c>
      <c r="AS4030" s="28">
        <v>0</v>
      </c>
      <c r="AT4030" s="28">
        <v>0</v>
      </c>
      <c r="AU4030" s="62"/>
      <c r="DV4030" s="31" t="s">
        <v>2749</v>
      </c>
      <c r="DW4030" s="31" t="s">
        <v>2754</v>
      </c>
      <c r="DX4030" s="63"/>
      <c r="DY4030" s="63"/>
      <c r="DZ4030" s="63"/>
      <c r="EA4030" s="167"/>
      <c r="EB4030" s="60"/>
      <c r="EC4030" s="60"/>
      <c r="ED4030" s="60"/>
      <c r="EE4030" s="60"/>
      <c r="EF4030" s="60"/>
      <c r="EG4030" s="60"/>
      <c r="EH4030" s="60"/>
      <c r="EI4030" s="60"/>
      <c r="EJ4030" s="60"/>
      <c r="EK4030" s="60"/>
      <c r="EL4030" s="60"/>
      <c r="EM4030" s="60"/>
      <c r="EN4030" s="60"/>
      <c r="EO4030" s="60"/>
      <c r="EP4030" s="60"/>
      <c r="EQ4030" s="60"/>
      <c r="ER4030" s="60"/>
      <c r="ES4030" s="60"/>
      <c r="ET4030" s="60"/>
      <c r="EU4030" s="60"/>
      <c r="EV4030" s="60"/>
      <c r="EW4030" s="60"/>
      <c r="EX4030" s="60"/>
      <c r="EY4030" s="60"/>
      <c r="EZ4030" s="60"/>
      <c r="FA4030" s="60"/>
      <c r="FB4030" s="60"/>
    </row>
    <row r="4031" spans="22:158" x14ac:dyDescent="0.25">
      <c r="W4031" s="33"/>
      <c r="X4031" s="33"/>
      <c r="AH4031" s="38">
        <v>100</v>
      </c>
      <c r="AI4031" s="38">
        <v>130</v>
      </c>
      <c r="AJ4031" s="38">
        <v>17310</v>
      </c>
      <c r="AK4031" s="38">
        <v>46</v>
      </c>
      <c r="AL4031" s="38">
        <v>4203458</v>
      </c>
      <c r="AM4031" s="61" t="s">
        <v>1816</v>
      </c>
      <c r="AN4031" s="61" t="s">
        <v>1687</v>
      </c>
      <c r="AO4031" s="61" t="s">
        <v>1640</v>
      </c>
      <c r="AP4031" s="61" t="s">
        <v>5016</v>
      </c>
      <c r="AQ4031" s="61" t="s">
        <v>1741</v>
      </c>
      <c r="AR4031" s="28">
        <v>95.5</v>
      </c>
      <c r="AS4031" s="28">
        <v>0</v>
      </c>
      <c r="AT4031" s="28">
        <v>0</v>
      </c>
      <c r="AU4031" s="62"/>
      <c r="DV4031" s="31" t="s">
        <v>2749</v>
      </c>
      <c r="DW4031" s="31" t="s">
        <v>2754</v>
      </c>
      <c r="DX4031" s="63"/>
      <c r="DY4031" s="63"/>
      <c r="DZ4031" s="63"/>
      <c r="EA4031" s="167"/>
      <c r="EB4031" s="60"/>
      <c r="EC4031" s="60"/>
      <c r="ED4031" s="60"/>
      <c r="EE4031" s="60"/>
      <c r="EF4031" s="60"/>
      <c r="EG4031" s="60"/>
      <c r="EH4031" s="60"/>
      <c r="EI4031" s="60"/>
      <c r="EJ4031" s="60"/>
      <c r="EK4031" s="60"/>
      <c r="EL4031" s="60"/>
      <c r="EM4031" s="60"/>
      <c r="EN4031" s="60"/>
      <c r="EO4031" s="60"/>
      <c r="EP4031" s="60"/>
      <c r="EQ4031" s="60"/>
      <c r="ER4031" s="60"/>
      <c r="ES4031" s="60"/>
      <c r="ET4031" s="60"/>
      <c r="EU4031" s="60"/>
      <c r="EV4031" s="60"/>
      <c r="EW4031" s="60"/>
      <c r="EX4031" s="60"/>
      <c r="EY4031" s="60"/>
      <c r="EZ4031" s="60"/>
      <c r="FA4031" s="60"/>
      <c r="FB4031" s="60"/>
    </row>
    <row r="4032" spans="22:158" x14ac:dyDescent="0.25">
      <c r="W4032" s="33"/>
      <c r="X4032" s="33"/>
      <c r="AH4032" s="38">
        <v>100</v>
      </c>
      <c r="AI4032" s="38">
        <v>135</v>
      </c>
      <c r="AJ4032" s="38">
        <v>18150</v>
      </c>
      <c r="AK4032" s="38">
        <v>46</v>
      </c>
      <c r="AL4032" s="38">
        <v>4203458</v>
      </c>
      <c r="AM4032" s="61" t="s">
        <v>1816</v>
      </c>
      <c r="AN4032" s="61" t="s">
        <v>1693</v>
      </c>
      <c r="AO4032" s="61" t="s">
        <v>1659</v>
      </c>
      <c r="AP4032" s="61" t="s">
        <v>5016</v>
      </c>
      <c r="AQ4032" s="61" t="s">
        <v>1741</v>
      </c>
      <c r="AR4032" s="28">
        <v>0</v>
      </c>
      <c r="AS4032" s="28">
        <v>17610</v>
      </c>
      <c r="AT4032" s="28">
        <v>0</v>
      </c>
      <c r="AU4032" s="62"/>
      <c r="DV4032" s="31" t="s">
        <v>2749</v>
      </c>
      <c r="DW4032" s="31" t="s">
        <v>2755</v>
      </c>
      <c r="DX4032" s="63"/>
      <c r="DY4032" s="63"/>
      <c r="DZ4032" s="63"/>
      <c r="EA4032" s="167"/>
      <c r="EB4032" s="60"/>
      <c r="EC4032" s="60"/>
      <c r="ED4032" s="60"/>
      <c r="EE4032" s="60"/>
      <c r="EF4032" s="60"/>
      <c r="EG4032" s="60"/>
      <c r="EH4032" s="60"/>
      <c r="EI4032" s="60"/>
      <c r="EJ4032" s="60"/>
      <c r="EK4032" s="60"/>
      <c r="EL4032" s="60"/>
      <c r="EM4032" s="60"/>
      <c r="EN4032" s="60"/>
      <c r="EO4032" s="60"/>
      <c r="EP4032" s="60"/>
      <c r="EQ4032" s="60"/>
      <c r="ER4032" s="60"/>
      <c r="ES4032" s="60"/>
      <c r="ET4032" s="60"/>
      <c r="EU4032" s="60"/>
      <c r="EV4032" s="60"/>
      <c r="EW4032" s="60"/>
      <c r="EX4032" s="60"/>
      <c r="EY4032" s="60"/>
      <c r="EZ4032" s="60"/>
      <c r="FA4032" s="60"/>
      <c r="FB4032" s="60"/>
    </row>
    <row r="4033" spans="22:158" x14ac:dyDescent="0.25">
      <c r="W4033" s="33"/>
      <c r="X4033" s="33"/>
      <c r="AH4033" s="38">
        <v>100</v>
      </c>
      <c r="AI4033" s="38">
        <v>140</v>
      </c>
      <c r="AJ4033" s="38">
        <v>10470</v>
      </c>
      <c r="AK4033" s="38">
        <v>46</v>
      </c>
      <c r="AL4033" s="38">
        <v>4203458</v>
      </c>
      <c r="AM4033" s="61" t="s">
        <v>1816</v>
      </c>
      <c r="AN4033" s="61" t="s">
        <v>1690</v>
      </c>
      <c r="AO4033" s="61" t="s">
        <v>5052</v>
      </c>
      <c r="AP4033" s="61" t="s">
        <v>5016</v>
      </c>
      <c r="AQ4033" s="61" t="s">
        <v>1741</v>
      </c>
      <c r="AR4033" s="28">
        <v>0</v>
      </c>
      <c r="AS4033" s="28">
        <v>0</v>
      </c>
      <c r="AT4033" s="28">
        <v>471</v>
      </c>
      <c r="AU4033" s="62"/>
      <c r="DV4033" s="31" t="s">
        <v>2749</v>
      </c>
      <c r="DW4033" s="31" t="s">
        <v>2756</v>
      </c>
      <c r="DX4033" s="63"/>
      <c r="DY4033" s="63"/>
      <c r="DZ4033" s="63"/>
      <c r="EA4033" s="167"/>
      <c r="EB4033" s="60"/>
      <c r="EC4033" s="60"/>
      <c r="ED4033" s="60"/>
      <c r="EE4033" s="60"/>
      <c r="EF4033" s="60"/>
      <c r="EG4033" s="60"/>
      <c r="EH4033" s="60"/>
      <c r="EI4033" s="60"/>
      <c r="EJ4033" s="60"/>
      <c r="EK4033" s="60"/>
      <c r="EL4033" s="60"/>
      <c r="EM4033" s="60"/>
      <c r="EN4033" s="60"/>
      <c r="EO4033" s="60"/>
      <c r="EP4033" s="60"/>
      <c r="EQ4033" s="60"/>
      <c r="ER4033" s="60"/>
      <c r="ES4033" s="60"/>
      <c r="ET4033" s="60"/>
      <c r="EU4033" s="60"/>
      <c r="EV4033" s="60"/>
      <c r="EW4033" s="60"/>
      <c r="EX4033" s="60"/>
      <c r="EY4033" s="60"/>
      <c r="EZ4033" s="60"/>
      <c r="FA4033" s="60"/>
      <c r="FB4033" s="60"/>
    </row>
    <row r="4034" spans="22:158" x14ac:dyDescent="0.25">
      <c r="W4034" s="33"/>
      <c r="X4034" s="33"/>
      <c r="AH4034" s="38">
        <v>100</v>
      </c>
      <c r="AI4034" s="38">
        <v>140</v>
      </c>
      <c r="AJ4034" s="38">
        <v>10470</v>
      </c>
      <c r="AK4034" s="38">
        <v>46</v>
      </c>
      <c r="AL4034" s="38">
        <v>4203458</v>
      </c>
      <c r="AM4034" s="61" t="s">
        <v>1816</v>
      </c>
      <c r="AN4034" s="61" t="s">
        <v>1690</v>
      </c>
      <c r="AO4034" s="61" t="s">
        <v>1112</v>
      </c>
      <c r="AP4034" s="61" t="s">
        <v>5016</v>
      </c>
      <c r="AQ4034" s="61" t="s">
        <v>1741</v>
      </c>
      <c r="AR4034" s="28">
        <v>835</v>
      </c>
      <c r="AS4034" s="28">
        <v>0</v>
      </c>
      <c r="AT4034" s="28">
        <v>0</v>
      </c>
      <c r="AU4034" s="62"/>
      <c r="DV4034" s="31" t="s">
        <v>2749</v>
      </c>
      <c r="DW4034" s="31" t="s">
        <v>2756</v>
      </c>
      <c r="DX4034" s="63"/>
      <c r="DY4034" s="63"/>
      <c r="DZ4034" s="63"/>
      <c r="EA4034" s="167"/>
      <c r="EB4034" s="60"/>
      <c r="EC4034" s="60"/>
      <c r="ED4034" s="60"/>
      <c r="EE4034" s="60"/>
      <c r="EF4034" s="60"/>
      <c r="EG4034" s="60"/>
      <c r="EH4034" s="60"/>
      <c r="EI4034" s="60"/>
      <c r="EJ4034" s="60"/>
      <c r="EK4034" s="60"/>
      <c r="EL4034" s="60"/>
      <c r="EM4034" s="60"/>
      <c r="EN4034" s="60"/>
      <c r="EO4034" s="60"/>
      <c r="EP4034" s="60"/>
      <c r="EQ4034" s="60"/>
      <c r="ER4034" s="60"/>
      <c r="ES4034" s="60"/>
      <c r="ET4034" s="60"/>
      <c r="EU4034" s="60"/>
      <c r="EV4034" s="60"/>
      <c r="EW4034" s="60"/>
      <c r="EX4034" s="60"/>
      <c r="EY4034" s="60"/>
      <c r="EZ4034" s="60"/>
      <c r="FA4034" s="60"/>
      <c r="FB4034" s="60"/>
    </row>
    <row r="4035" spans="22:158" x14ac:dyDescent="0.25">
      <c r="W4035" s="33"/>
      <c r="X4035" s="33"/>
      <c r="AH4035" s="38">
        <v>100</v>
      </c>
      <c r="AI4035" s="38">
        <v>140</v>
      </c>
      <c r="AJ4035" s="38">
        <v>12900</v>
      </c>
      <c r="AK4035" s="38">
        <v>46</v>
      </c>
      <c r="AL4035" s="38">
        <v>4203458</v>
      </c>
      <c r="AM4035" s="61" t="s">
        <v>1816</v>
      </c>
      <c r="AN4035" s="61" t="s">
        <v>1690</v>
      </c>
      <c r="AO4035" s="61" t="s">
        <v>5099</v>
      </c>
      <c r="AP4035" s="61" t="s">
        <v>5016</v>
      </c>
      <c r="AQ4035" s="61" t="s">
        <v>1741</v>
      </c>
      <c r="AR4035" s="28">
        <v>0</v>
      </c>
      <c r="AS4035" s="28">
        <v>7306</v>
      </c>
      <c r="AT4035" s="28">
        <v>0</v>
      </c>
      <c r="AU4035" s="62"/>
      <c r="DV4035" s="31" t="s">
        <v>2749</v>
      </c>
      <c r="DW4035" s="31" t="s">
        <v>2756</v>
      </c>
      <c r="DX4035" s="63"/>
      <c r="DY4035" s="63"/>
      <c r="DZ4035" s="63"/>
      <c r="EA4035" s="167"/>
      <c r="EB4035" s="60"/>
      <c r="EC4035" s="60"/>
      <c r="ED4035" s="60"/>
      <c r="EE4035" s="60"/>
      <c r="EF4035" s="60"/>
      <c r="EG4035" s="60"/>
      <c r="EH4035" s="60"/>
      <c r="EI4035" s="60"/>
      <c r="EJ4035" s="60"/>
      <c r="EK4035" s="60"/>
      <c r="EL4035" s="60"/>
      <c r="EM4035" s="60"/>
      <c r="EN4035" s="60"/>
      <c r="EO4035" s="60"/>
      <c r="EP4035" s="60"/>
      <c r="EQ4035" s="60"/>
      <c r="ER4035" s="60"/>
      <c r="ES4035" s="60"/>
      <c r="ET4035" s="60"/>
      <c r="EU4035" s="60"/>
      <c r="EV4035" s="60"/>
      <c r="EW4035" s="60"/>
      <c r="EX4035" s="60"/>
      <c r="EY4035" s="60"/>
      <c r="EZ4035" s="60"/>
      <c r="FA4035" s="60"/>
      <c r="FB4035" s="60"/>
    </row>
    <row r="4036" spans="22:158" x14ac:dyDescent="0.25">
      <c r="W4036" s="33"/>
      <c r="X4036" s="33"/>
      <c r="AH4036" s="38">
        <v>100</v>
      </c>
      <c r="AI4036" s="38">
        <v>140</v>
      </c>
      <c r="AJ4036" s="38">
        <v>16150</v>
      </c>
      <c r="AK4036" s="38">
        <v>46</v>
      </c>
      <c r="AL4036" s="38">
        <v>4203458</v>
      </c>
      <c r="AM4036" s="61" t="s">
        <v>1816</v>
      </c>
      <c r="AN4036" s="61" t="s">
        <v>1690</v>
      </c>
      <c r="AO4036" s="61" t="s">
        <v>1613</v>
      </c>
      <c r="AP4036" s="61" t="s">
        <v>5016</v>
      </c>
      <c r="AQ4036" s="61" t="s">
        <v>1741</v>
      </c>
      <c r="AR4036" s="28">
        <v>0</v>
      </c>
      <c r="AS4036" s="28">
        <v>0</v>
      </c>
      <c r="AT4036" s="28">
        <v>0</v>
      </c>
      <c r="AU4036" s="62"/>
      <c r="DV4036" s="31" t="s">
        <v>2749</v>
      </c>
      <c r="DW4036" s="31" t="s">
        <v>2756</v>
      </c>
      <c r="DX4036" s="63"/>
      <c r="DY4036" s="63"/>
      <c r="DZ4036" s="63"/>
      <c r="EA4036" s="167"/>
      <c r="EB4036" s="60"/>
      <c r="EC4036" s="60"/>
      <c r="ED4036" s="60"/>
      <c r="EE4036" s="60"/>
      <c r="EF4036" s="60"/>
      <c r="EG4036" s="60"/>
      <c r="EH4036" s="60"/>
      <c r="EI4036" s="60"/>
      <c r="EJ4036" s="60"/>
      <c r="EK4036" s="60"/>
      <c r="EL4036" s="60"/>
      <c r="EM4036" s="60"/>
      <c r="EN4036" s="60"/>
      <c r="EO4036" s="60"/>
      <c r="EP4036" s="60"/>
      <c r="EQ4036" s="60"/>
      <c r="ER4036" s="60"/>
      <c r="ES4036" s="60"/>
      <c r="ET4036" s="60"/>
      <c r="EU4036" s="60"/>
      <c r="EV4036" s="60"/>
      <c r="EW4036" s="60"/>
      <c r="EX4036" s="60"/>
      <c r="EY4036" s="60"/>
      <c r="EZ4036" s="60"/>
      <c r="FA4036" s="60"/>
      <c r="FB4036" s="60"/>
    </row>
    <row r="4037" spans="22:158" x14ac:dyDescent="0.25">
      <c r="W4037" s="33"/>
      <c r="X4037" s="33"/>
      <c r="AH4037" s="38">
        <v>100</v>
      </c>
      <c r="AI4037" s="38">
        <v>145</v>
      </c>
      <c r="AJ4037" s="38">
        <v>11000</v>
      </c>
      <c r="AK4037" s="38">
        <v>46</v>
      </c>
      <c r="AL4037" s="38">
        <v>4203458</v>
      </c>
      <c r="AM4037" s="61" t="s">
        <v>1816</v>
      </c>
      <c r="AN4037" s="61" t="s">
        <v>1691</v>
      </c>
      <c r="AO4037" s="61" t="s">
        <v>5063</v>
      </c>
      <c r="AP4037" s="61" t="s">
        <v>5016</v>
      </c>
      <c r="AQ4037" s="61" t="s">
        <v>1741</v>
      </c>
      <c r="AR4037" s="28">
        <v>533.6</v>
      </c>
      <c r="AS4037" s="28">
        <v>0</v>
      </c>
      <c r="AT4037" s="28">
        <v>0</v>
      </c>
      <c r="AU4037" s="62"/>
      <c r="DV4037" s="31" t="s">
        <v>2749</v>
      </c>
      <c r="DW4037" s="31" t="s">
        <v>2757</v>
      </c>
      <c r="DX4037" s="63"/>
      <c r="DY4037" s="63"/>
      <c r="DZ4037" s="63"/>
      <c r="EA4037" s="167"/>
      <c r="EB4037" s="60"/>
      <c r="EC4037" s="60"/>
      <c r="ED4037" s="60"/>
      <c r="EE4037" s="60"/>
      <c r="EF4037" s="60"/>
      <c r="EG4037" s="60"/>
      <c r="EH4037" s="60"/>
      <c r="EI4037" s="60"/>
      <c r="EJ4037" s="60"/>
      <c r="EK4037" s="60"/>
      <c r="EL4037" s="60"/>
      <c r="EM4037" s="60"/>
      <c r="EN4037" s="60"/>
      <c r="EO4037" s="60"/>
      <c r="EP4037" s="60"/>
      <c r="EQ4037" s="60"/>
      <c r="ER4037" s="60"/>
      <c r="ES4037" s="60"/>
      <c r="ET4037" s="60"/>
      <c r="EU4037" s="60"/>
      <c r="EV4037" s="60"/>
      <c r="EW4037" s="60"/>
      <c r="EX4037" s="60"/>
      <c r="EY4037" s="60"/>
      <c r="EZ4037" s="60"/>
      <c r="FA4037" s="60"/>
      <c r="FB4037" s="60"/>
    </row>
    <row r="4038" spans="22:158" x14ac:dyDescent="0.25">
      <c r="V4038" s="1"/>
      <c r="W4038" s="33"/>
      <c r="X4038" s="33"/>
      <c r="AH4038" s="38">
        <v>100</v>
      </c>
      <c r="AI4038" s="38">
        <v>145</v>
      </c>
      <c r="AJ4038" s="38">
        <v>12750</v>
      </c>
      <c r="AK4038" s="38">
        <v>46</v>
      </c>
      <c r="AL4038" s="38">
        <v>4203458</v>
      </c>
      <c r="AM4038" s="61" t="s">
        <v>1816</v>
      </c>
      <c r="AN4038" s="61" t="s">
        <v>1691</v>
      </c>
      <c r="AO4038" s="61" t="s">
        <v>5097</v>
      </c>
      <c r="AP4038" s="61" t="s">
        <v>5016</v>
      </c>
      <c r="AQ4038" s="61" t="s">
        <v>1741</v>
      </c>
      <c r="AR4038" s="28">
        <v>0</v>
      </c>
      <c r="AS4038" s="28">
        <v>0</v>
      </c>
      <c r="AT4038" s="28">
        <v>0</v>
      </c>
      <c r="AU4038" s="62"/>
      <c r="DV4038" s="31" t="s">
        <v>2749</v>
      </c>
      <c r="DW4038" s="31" t="s">
        <v>2757</v>
      </c>
      <c r="DX4038" s="63"/>
      <c r="DY4038" s="63"/>
      <c r="DZ4038" s="63"/>
      <c r="EA4038" s="167"/>
      <c r="EB4038" s="60"/>
      <c r="EC4038" s="60"/>
      <c r="ED4038" s="60"/>
      <c r="EE4038" s="60"/>
      <c r="EF4038" s="60"/>
      <c r="EG4038" s="60"/>
      <c r="EH4038" s="60"/>
      <c r="EI4038" s="60"/>
      <c r="EJ4038" s="60"/>
      <c r="EK4038" s="60"/>
      <c r="EL4038" s="60"/>
      <c r="EM4038" s="60"/>
      <c r="EN4038" s="60"/>
      <c r="EO4038" s="60"/>
      <c r="EP4038" s="60"/>
      <c r="EQ4038" s="60"/>
      <c r="ER4038" s="60"/>
      <c r="ES4038" s="60"/>
      <c r="ET4038" s="60"/>
      <c r="EU4038" s="60"/>
      <c r="EV4038" s="60"/>
      <c r="EW4038" s="60"/>
      <c r="EX4038" s="60"/>
      <c r="EY4038" s="60"/>
      <c r="EZ4038" s="60"/>
      <c r="FA4038" s="60"/>
      <c r="FB4038" s="60"/>
    </row>
    <row r="4039" spans="22:158" x14ac:dyDescent="0.25">
      <c r="W4039" s="33"/>
      <c r="X4039" s="33"/>
      <c r="AH4039" s="38">
        <v>100</v>
      </c>
      <c r="AI4039" s="38">
        <v>145</v>
      </c>
      <c r="AJ4039" s="38">
        <v>13700</v>
      </c>
      <c r="AK4039" s="38">
        <v>46</v>
      </c>
      <c r="AL4039" s="38">
        <v>4203458</v>
      </c>
      <c r="AM4039" s="61" t="s">
        <v>1816</v>
      </c>
      <c r="AN4039" s="61" t="s">
        <v>1691</v>
      </c>
      <c r="AO4039" s="61" t="s">
        <v>5118</v>
      </c>
      <c r="AP4039" s="61" t="s">
        <v>5016</v>
      </c>
      <c r="AQ4039" s="61" t="s">
        <v>1741</v>
      </c>
      <c r="AR4039" s="28">
        <v>0</v>
      </c>
      <c r="AS4039" s="28">
        <v>0</v>
      </c>
      <c r="AT4039" s="28">
        <v>0</v>
      </c>
      <c r="AU4039" s="62"/>
      <c r="DV4039" s="31" t="s">
        <v>2749</v>
      </c>
      <c r="DW4039" s="31" t="s">
        <v>2757</v>
      </c>
      <c r="DX4039" s="63"/>
      <c r="DY4039" s="63"/>
      <c r="DZ4039" s="63"/>
      <c r="EA4039" s="167"/>
      <c r="EB4039" s="60"/>
      <c r="EC4039" s="60"/>
      <c r="ED4039" s="60"/>
      <c r="EE4039" s="60"/>
      <c r="EF4039" s="60"/>
      <c r="EG4039" s="60"/>
      <c r="EH4039" s="60"/>
      <c r="EI4039" s="60"/>
      <c r="EJ4039" s="60"/>
      <c r="EK4039" s="60"/>
      <c r="EL4039" s="60"/>
      <c r="EM4039" s="60"/>
      <c r="EN4039" s="60"/>
      <c r="EO4039" s="60"/>
      <c r="EP4039" s="60"/>
      <c r="EQ4039" s="60"/>
      <c r="ER4039" s="60"/>
      <c r="ES4039" s="60"/>
      <c r="ET4039" s="60"/>
      <c r="EU4039" s="60"/>
      <c r="EV4039" s="60"/>
      <c r="EW4039" s="60"/>
      <c r="EX4039" s="60"/>
      <c r="EY4039" s="60"/>
      <c r="EZ4039" s="60"/>
      <c r="FA4039" s="60"/>
      <c r="FB4039" s="60"/>
    </row>
    <row r="4040" spans="22:158" x14ac:dyDescent="0.25">
      <c r="W4040" s="33"/>
      <c r="X4040" s="33"/>
      <c r="AH4040" s="38">
        <v>100</v>
      </c>
      <c r="AI4040" s="38">
        <v>145</v>
      </c>
      <c r="AJ4040" s="38">
        <v>18710</v>
      </c>
      <c r="AK4040" s="38">
        <v>46</v>
      </c>
      <c r="AL4040" s="38">
        <v>4203458</v>
      </c>
      <c r="AM4040" s="61" t="s">
        <v>1816</v>
      </c>
      <c r="AN4040" s="61" t="s">
        <v>1691</v>
      </c>
      <c r="AO4040" s="61" t="s">
        <v>1671</v>
      </c>
      <c r="AP4040" s="61" t="s">
        <v>5016</v>
      </c>
      <c r="AQ4040" s="61" t="s">
        <v>1741</v>
      </c>
      <c r="AR4040" s="28">
        <v>1044.5</v>
      </c>
      <c r="AS4040" s="28">
        <v>0</v>
      </c>
      <c r="AT4040" s="28">
        <v>0</v>
      </c>
      <c r="AU4040" s="62"/>
      <c r="DV4040" s="31" t="s">
        <v>2749</v>
      </c>
      <c r="DW4040" s="31" t="s">
        <v>2757</v>
      </c>
      <c r="DX4040" s="63"/>
      <c r="DY4040" s="63"/>
      <c r="DZ4040" s="63"/>
      <c r="EA4040" s="167"/>
      <c r="EB4040" s="60"/>
      <c r="EC4040" s="60"/>
      <c r="ED4040" s="60"/>
      <c r="EE4040" s="60"/>
      <c r="EF4040" s="60"/>
      <c r="EG4040" s="60"/>
      <c r="EH4040" s="60"/>
      <c r="EI4040" s="60"/>
      <c r="EJ4040" s="60"/>
      <c r="EK4040" s="60"/>
      <c r="EL4040" s="60"/>
      <c r="EM4040" s="60"/>
      <c r="EN4040" s="60"/>
      <c r="EO4040" s="60"/>
      <c r="EP4040" s="60"/>
      <c r="EQ4040" s="60"/>
      <c r="ER4040" s="60"/>
      <c r="ES4040" s="60"/>
      <c r="ET4040" s="60"/>
      <c r="EU4040" s="60"/>
      <c r="EV4040" s="60"/>
      <c r="EW4040" s="60"/>
      <c r="EX4040" s="60"/>
      <c r="EY4040" s="60"/>
      <c r="EZ4040" s="60"/>
      <c r="FA4040" s="60"/>
      <c r="FB4040" s="60"/>
    </row>
    <row r="4041" spans="22:158" x14ac:dyDescent="0.25">
      <c r="W4041" s="33"/>
      <c r="X4041" s="33"/>
      <c r="AH4041" s="38">
        <v>100</v>
      </c>
      <c r="AI4041" s="38">
        <v>145</v>
      </c>
      <c r="AJ4041" s="38">
        <v>18750</v>
      </c>
      <c r="AK4041" s="38">
        <v>46</v>
      </c>
      <c r="AL4041" s="38">
        <v>4203458</v>
      </c>
      <c r="AM4041" s="61" t="s">
        <v>1816</v>
      </c>
      <c r="AN4041" s="61" t="s">
        <v>1691</v>
      </c>
      <c r="AO4041" s="61" t="s">
        <v>1672</v>
      </c>
      <c r="AP4041" s="61" t="s">
        <v>5016</v>
      </c>
      <c r="AQ4041" s="61" t="s">
        <v>1741</v>
      </c>
      <c r="AR4041" s="28">
        <v>474.9</v>
      </c>
      <c r="AS4041" s="28">
        <v>22081</v>
      </c>
      <c r="AT4041" s="28">
        <v>5076</v>
      </c>
      <c r="AU4041" s="62"/>
      <c r="DV4041" s="31" t="s">
        <v>2749</v>
      </c>
      <c r="DW4041" s="31" t="s">
        <v>2757</v>
      </c>
      <c r="DX4041" s="63"/>
      <c r="DY4041" s="63"/>
      <c r="DZ4041" s="63"/>
      <c r="EA4041" s="167"/>
      <c r="EB4041" s="60"/>
      <c r="EC4041" s="60"/>
      <c r="ED4041" s="60"/>
      <c r="EE4041" s="60"/>
      <c r="EF4041" s="60"/>
      <c r="EG4041" s="60"/>
      <c r="EH4041" s="60"/>
      <c r="EI4041" s="60"/>
      <c r="EJ4041" s="60"/>
      <c r="EK4041" s="60"/>
      <c r="EL4041" s="60"/>
      <c r="EM4041" s="60"/>
      <c r="EN4041" s="60"/>
      <c r="EO4041" s="60"/>
      <c r="EP4041" s="60"/>
      <c r="EQ4041" s="60"/>
      <c r="ER4041" s="60"/>
      <c r="ES4041" s="60"/>
      <c r="ET4041" s="60"/>
      <c r="EU4041" s="60"/>
      <c r="EV4041" s="60"/>
      <c r="EW4041" s="60"/>
      <c r="EX4041" s="60"/>
      <c r="EY4041" s="60"/>
      <c r="EZ4041" s="60"/>
      <c r="FA4041" s="60"/>
      <c r="FB4041" s="60"/>
    </row>
    <row r="4042" spans="22:158" x14ac:dyDescent="0.25">
      <c r="W4042" s="33"/>
      <c r="X4042" s="33"/>
      <c r="AH4042" s="38">
        <v>100</v>
      </c>
      <c r="AI4042" s="38">
        <v>150</v>
      </c>
      <c r="AJ4042" s="38">
        <v>13450</v>
      </c>
      <c r="AK4042" s="38">
        <v>46</v>
      </c>
      <c r="AL4042" s="38">
        <v>4203458</v>
      </c>
      <c r="AM4042" s="61" t="s">
        <v>1816</v>
      </c>
      <c r="AN4042" s="61" t="s">
        <v>1695</v>
      </c>
      <c r="AO4042" s="61" t="s">
        <v>5112</v>
      </c>
      <c r="AP4042" s="61" t="s">
        <v>5016</v>
      </c>
      <c r="AQ4042" s="61" t="s">
        <v>1741</v>
      </c>
      <c r="AR4042" s="28">
        <v>0</v>
      </c>
      <c r="AS4042" s="28">
        <v>0</v>
      </c>
      <c r="AT4042" s="28">
        <v>2895</v>
      </c>
      <c r="AU4042" s="62"/>
      <c r="DV4042" s="31" t="s">
        <v>2749</v>
      </c>
      <c r="DW4042" s="31" t="s">
        <v>2758</v>
      </c>
      <c r="DX4042" s="63"/>
      <c r="DY4042" s="63"/>
      <c r="DZ4042" s="63"/>
      <c r="EA4042" s="167"/>
      <c r="EB4042" s="60"/>
      <c r="EC4042" s="60"/>
      <c r="ED4042" s="60"/>
      <c r="EE4042" s="60"/>
      <c r="EF4042" s="60"/>
      <c r="EG4042" s="60"/>
      <c r="EH4042" s="60"/>
      <c r="EI4042" s="60"/>
      <c r="EJ4042" s="60"/>
      <c r="EK4042" s="60"/>
      <c r="EL4042" s="60"/>
      <c r="EM4042" s="60"/>
      <c r="EN4042" s="60"/>
      <c r="EO4042" s="60"/>
      <c r="EP4042" s="60"/>
      <c r="EQ4042" s="60"/>
      <c r="ER4042" s="60"/>
      <c r="ES4042" s="60"/>
      <c r="ET4042" s="60"/>
      <c r="EU4042" s="60"/>
      <c r="EV4042" s="60"/>
      <c r="EW4042" s="60"/>
      <c r="EX4042" s="60"/>
      <c r="EY4042" s="60"/>
      <c r="EZ4042" s="60"/>
      <c r="FA4042" s="60"/>
      <c r="FB4042" s="60"/>
    </row>
    <row r="4043" spans="22:158" x14ac:dyDescent="0.25">
      <c r="W4043" s="33"/>
      <c r="X4043" s="33"/>
      <c r="AH4043" s="38">
        <v>100</v>
      </c>
      <c r="AI4043" s="38">
        <v>155</v>
      </c>
      <c r="AJ4043" s="38">
        <v>17700</v>
      </c>
      <c r="AK4043" s="38">
        <v>46</v>
      </c>
      <c r="AL4043" s="38">
        <v>4203458</v>
      </c>
      <c r="AM4043" s="61" t="s">
        <v>1816</v>
      </c>
      <c r="AN4043" s="61" t="s">
        <v>1686</v>
      </c>
      <c r="AO4043" s="61" t="s">
        <v>1649</v>
      </c>
      <c r="AP4043" s="61" t="s">
        <v>5016</v>
      </c>
      <c r="AQ4043" s="61" t="s">
        <v>1741</v>
      </c>
      <c r="AR4043" s="28">
        <v>0</v>
      </c>
      <c r="AS4043" s="28">
        <v>0</v>
      </c>
      <c r="AT4043" s="28">
        <v>0</v>
      </c>
      <c r="AU4043" s="62"/>
      <c r="DV4043" s="31" t="s">
        <v>2749</v>
      </c>
      <c r="DW4043" s="31" t="s">
        <v>2759</v>
      </c>
      <c r="DX4043" s="63"/>
      <c r="DY4043" s="63"/>
      <c r="DZ4043" s="63"/>
      <c r="EA4043" s="167"/>
      <c r="EB4043" s="60"/>
      <c r="EC4043" s="60"/>
      <c r="ED4043" s="60"/>
      <c r="EE4043" s="60"/>
      <c r="EF4043" s="60"/>
      <c r="EG4043" s="60"/>
      <c r="EH4043" s="60"/>
      <c r="EI4043" s="60"/>
      <c r="EJ4043" s="60"/>
      <c r="EK4043" s="60"/>
      <c r="EL4043" s="60"/>
      <c r="EM4043" s="60"/>
      <c r="EN4043" s="60"/>
      <c r="EO4043" s="60"/>
      <c r="EP4043" s="60"/>
      <c r="EQ4043" s="60"/>
      <c r="ER4043" s="60"/>
      <c r="ES4043" s="60"/>
      <c r="ET4043" s="60"/>
      <c r="EU4043" s="60"/>
      <c r="EV4043" s="60"/>
      <c r="EW4043" s="60"/>
      <c r="EX4043" s="60"/>
      <c r="EY4043" s="60"/>
      <c r="EZ4043" s="60"/>
      <c r="FA4043" s="60"/>
      <c r="FB4043" s="60"/>
    </row>
    <row r="4044" spans="22:158" x14ac:dyDescent="0.25">
      <c r="V4044" s="1"/>
      <c r="W4044" s="33"/>
      <c r="X4044" s="33"/>
      <c r="AA4044" s="26"/>
      <c r="AB4044" s="26"/>
      <c r="AH4044" s="38">
        <v>100</v>
      </c>
      <c r="AI4044" s="38">
        <v>155</v>
      </c>
      <c r="AJ4044" s="38">
        <v>17800</v>
      </c>
      <c r="AK4044" s="38">
        <v>46</v>
      </c>
      <c r="AL4044" s="38">
        <v>4203458</v>
      </c>
      <c r="AM4044" s="61" t="s">
        <v>1816</v>
      </c>
      <c r="AN4044" s="61" t="s">
        <v>1686</v>
      </c>
      <c r="AO4044" s="61" t="s">
        <v>1651</v>
      </c>
      <c r="AP4044" s="61" t="s">
        <v>5016</v>
      </c>
      <c r="AQ4044" s="61" t="s">
        <v>1741</v>
      </c>
      <c r="AR4044" s="28">
        <v>0</v>
      </c>
      <c r="AS4044" s="28">
        <v>10911</v>
      </c>
      <c r="AT4044" s="28">
        <v>0</v>
      </c>
      <c r="AU4044" s="62"/>
      <c r="DV4044" s="31" t="s">
        <v>2749</v>
      </c>
      <c r="DW4044" s="31" t="s">
        <v>2759</v>
      </c>
      <c r="DX4044" s="63"/>
      <c r="DY4044" s="63"/>
      <c r="DZ4044" s="63"/>
      <c r="EA4044" s="167"/>
      <c r="EB4044" s="60"/>
      <c r="EC4044" s="60"/>
      <c r="ED4044" s="60"/>
      <c r="EE4044" s="60"/>
      <c r="EF4044" s="60"/>
      <c r="EG4044" s="60"/>
      <c r="EH4044" s="60"/>
      <c r="EI4044" s="60"/>
      <c r="EJ4044" s="60"/>
      <c r="EK4044" s="60"/>
      <c r="EL4044" s="60"/>
      <c r="EM4044" s="60"/>
      <c r="EN4044" s="60"/>
      <c r="EO4044" s="60"/>
      <c r="EP4044" s="60"/>
      <c r="EQ4044" s="60"/>
      <c r="ER4044" s="60"/>
      <c r="ES4044" s="60"/>
      <c r="ET4044" s="60"/>
      <c r="EU4044" s="60"/>
      <c r="EV4044" s="60"/>
      <c r="EW4044" s="60"/>
      <c r="EX4044" s="60"/>
      <c r="EY4044" s="60"/>
      <c r="EZ4044" s="60"/>
      <c r="FA4044" s="60"/>
      <c r="FB4044" s="60"/>
    </row>
    <row r="4045" spans="22:158" x14ac:dyDescent="0.25">
      <c r="W4045" s="33"/>
      <c r="X4045" s="33"/>
      <c r="AH4045" s="38">
        <v>100</v>
      </c>
      <c r="AI4045" s="38">
        <v>105</v>
      </c>
      <c r="AJ4045" s="38">
        <v>10500</v>
      </c>
      <c r="AK4045" s="38">
        <v>48</v>
      </c>
      <c r="AL4045" s="38">
        <v>4203958</v>
      </c>
      <c r="AM4045" s="61" t="s">
        <v>1816</v>
      </c>
      <c r="AN4045" s="61" t="s">
        <v>1688</v>
      </c>
      <c r="AO4045" s="61" t="s">
        <v>5053</v>
      </c>
      <c r="AP4045" s="61" t="s">
        <v>5017</v>
      </c>
      <c r="AQ4045" s="61" t="s">
        <v>1742</v>
      </c>
      <c r="AR4045" s="28">
        <v>373.4</v>
      </c>
      <c r="AS4045" s="28">
        <v>223</v>
      </c>
      <c r="AT4045" s="28">
        <v>0</v>
      </c>
      <c r="AU4045" s="62"/>
      <c r="DV4045" s="31" t="s">
        <v>2760</v>
      </c>
      <c r="DW4045" s="31" t="s">
        <v>2761</v>
      </c>
      <c r="DX4045" s="63"/>
      <c r="DY4045" s="63"/>
      <c r="DZ4045" s="63"/>
      <c r="EA4045" s="167"/>
      <c r="EB4045" s="60"/>
      <c r="EC4045" s="60"/>
      <c r="ED4045" s="60"/>
      <c r="EE4045" s="60"/>
      <c r="EF4045" s="60"/>
      <c r="EG4045" s="60"/>
      <c r="EH4045" s="60"/>
      <c r="EI4045" s="60"/>
      <c r="EJ4045" s="60"/>
      <c r="EK4045" s="60"/>
      <c r="EL4045" s="60"/>
      <c r="EM4045" s="60"/>
      <c r="EN4045" s="60"/>
      <c r="EO4045" s="60"/>
      <c r="EP4045" s="60"/>
      <c r="EQ4045" s="60"/>
      <c r="ER4045" s="60"/>
      <c r="ES4045" s="60"/>
      <c r="ET4045" s="60"/>
      <c r="EU4045" s="60"/>
      <c r="EV4045" s="60"/>
      <c r="EW4045" s="60"/>
      <c r="EX4045" s="60"/>
      <c r="EY4045" s="60"/>
      <c r="EZ4045" s="60"/>
      <c r="FA4045" s="60"/>
      <c r="FB4045" s="60"/>
    </row>
    <row r="4046" spans="22:158" x14ac:dyDescent="0.25">
      <c r="W4046" s="33"/>
      <c r="X4046" s="33"/>
      <c r="AH4046" s="38">
        <v>100</v>
      </c>
      <c r="AI4046" s="38">
        <v>105</v>
      </c>
      <c r="AJ4046" s="38">
        <v>11500</v>
      </c>
      <c r="AK4046" s="38">
        <v>48</v>
      </c>
      <c r="AL4046" s="38">
        <v>4203958</v>
      </c>
      <c r="AM4046" s="61" t="s">
        <v>1816</v>
      </c>
      <c r="AN4046" s="61" t="s">
        <v>1688</v>
      </c>
      <c r="AO4046" s="61" t="s">
        <v>5073</v>
      </c>
      <c r="AP4046" s="61" t="s">
        <v>5017</v>
      </c>
      <c r="AQ4046" s="61" t="s">
        <v>1742</v>
      </c>
      <c r="AR4046" s="28">
        <v>0</v>
      </c>
      <c r="AS4046" s="28">
        <v>0</v>
      </c>
      <c r="AT4046" s="28">
        <v>1048</v>
      </c>
      <c r="AU4046" s="62"/>
      <c r="DV4046" s="31" t="s">
        <v>2760</v>
      </c>
      <c r="DW4046" s="31" t="s">
        <v>2761</v>
      </c>
      <c r="DX4046" s="63"/>
      <c r="DY4046" s="63"/>
      <c r="DZ4046" s="63"/>
      <c r="EA4046" s="167"/>
      <c r="EB4046" s="60"/>
      <c r="EC4046" s="60"/>
      <c r="ED4046" s="60"/>
      <c r="EE4046" s="60"/>
      <c r="EF4046" s="60"/>
      <c r="EG4046" s="60"/>
      <c r="EH4046" s="60"/>
      <c r="EI4046" s="60"/>
      <c r="EJ4046" s="60"/>
      <c r="EK4046" s="60"/>
      <c r="EL4046" s="60"/>
      <c r="EM4046" s="60"/>
      <c r="EN4046" s="60"/>
      <c r="EO4046" s="60"/>
      <c r="EP4046" s="60"/>
      <c r="EQ4046" s="60"/>
      <c r="ER4046" s="60"/>
      <c r="ES4046" s="60"/>
      <c r="ET4046" s="60"/>
      <c r="EU4046" s="60"/>
      <c r="EV4046" s="60"/>
      <c r="EW4046" s="60"/>
      <c r="EX4046" s="60"/>
      <c r="EY4046" s="60"/>
      <c r="EZ4046" s="60"/>
      <c r="FA4046" s="60"/>
      <c r="FB4046" s="60"/>
    </row>
    <row r="4047" spans="22:158" x14ac:dyDescent="0.25">
      <c r="W4047" s="33"/>
      <c r="X4047" s="33"/>
      <c r="AH4047" s="38">
        <v>100</v>
      </c>
      <c r="AI4047" s="38">
        <v>105</v>
      </c>
      <c r="AJ4047" s="38">
        <v>13100</v>
      </c>
      <c r="AK4047" s="38">
        <v>48</v>
      </c>
      <c r="AL4047" s="38">
        <v>4203958</v>
      </c>
      <c r="AM4047" s="61" t="s">
        <v>1816</v>
      </c>
      <c r="AN4047" s="61" t="s">
        <v>1688</v>
      </c>
      <c r="AO4047" s="61" t="s">
        <v>5104</v>
      </c>
      <c r="AP4047" s="61" t="s">
        <v>5017</v>
      </c>
      <c r="AQ4047" s="61" t="s">
        <v>1742</v>
      </c>
      <c r="AR4047" s="28">
        <v>0</v>
      </c>
      <c r="AS4047" s="28">
        <v>0</v>
      </c>
      <c r="AT4047" s="28">
        <v>155</v>
      </c>
      <c r="AU4047" s="62"/>
      <c r="DV4047" s="31" t="s">
        <v>2760</v>
      </c>
      <c r="DW4047" s="31" t="s">
        <v>2761</v>
      </c>
      <c r="DX4047" s="63"/>
      <c r="DY4047" s="63"/>
      <c r="DZ4047" s="63"/>
      <c r="EA4047" s="167"/>
      <c r="EB4047" s="60"/>
      <c r="EC4047" s="60"/>
      <c r="ED4047" s="60"/>
      <c r="EE4047" s="60"/>
      <c r="EF4047" s="60"/>
      <c r="EG4047" s="60"/>
      <c r="EH4047" s="60"/>
      <c r="EI4047" s="60"/>
      <c r="EJ4047" s="60"/>
      <c r="EK4047" s="60"/>
      <c r="EL4047" s="60"/>
      <c r="EM4047" s="60"/>
      <c r="EN4047" s="60"/>
      <c r="EO4047" s="60"/>
      <c r="EP4047" s="60"/>
      <c r="EQ4047" s="60"/>
      <c r="ER4047" s="60"/>
      <c r="ES4047" s="60"/>
      <c r="ET4047" s="60"/>
      <c r="EU4047" s="60"/>
      <c r="EV4047" s="60"/>
      <c r="EW4047" s="60"/>
      <c r="EX4047" s="60"/>
      <c r="EY4047" s="60"/>
      <c r="EZ4047" s="60"/>
      <c r="FA4047" s="60"/>
      <c r="FB4047" s="60"/>
    </row>
    <row r="4048" spans="22:158" x14ac:dyDescent="0.25">
      <c r="W4048" s="33"/>
      <c r="X4048" s="33"/>
      <c r="AH4048" s="38">
        <v>100</v>
      </c>
      <c r="AI4048" s="38">
        <v>105</v>
      </c>
      <c r="AJ4048" s="38">
        <v>13800</v>
      </c>
      <c r="AK4048" s="38">
        <v>48</v>
      </c>
      <c r="AL4048" s="38">
        <v>4203958</v>
      </c>
      <c r="AM4048" s="61" t="s">
        <v>1816</v>
      </c>
      <c r="AN4048" s="61" t="s">
        <v>1688</v>
      </c>
      <c r="AO4048" s="61" t="s">
        <v>5120</v>
      </c>
      <c r="AP4048" s="61" t="s">
        <v>5017</v>
      </c>
      <c r="AQ4048" s="61" t="s">
        <v>1742</v>
      </c>
      <c r="AR4048" s="28">
        <v>1992</v>
      </c>
      <c r="AS4048" s="28">
        <v>10181</v>
      </c>
      <c r="AT4048" s="28">
        <v>2916</v>
      </c>
      <c r="AU4048" s="62"/>
      <c r="DV4048" s="31" t="s">
        <v>2760</v>
      </c>
      <c r="DW4048" s="31" t="s">
        <v>2761</v>
      </c>
      <c r="DX4048" s="63"/>
      <c r="DY4048" s="63"/>
      <c r="DZ4048" s="63"/>
      <c r="EA4048" s="167"/>
      <c r="EB4048" s="60"/>
      <c r="EC4048" s="60"/>
      <c r="ED4048" s="60"/>
      <c r="EE4048" s="60"/>
      <c r="EF4048" s="60"/>
      <c r="EG4048" s="60"/>
      <c r="EH4048" s="60"/>
      <c r="EI4048" s="60"/>
      <c r="EJ4048" s="60"/>
      <c r="EK4048" s="60"/>
      <c r="EL4048" s="60"/>
      <c r="EM4048" s="60"/>
      <c r="EN4048" s="60"/>
      <c r="EO4048" s="60"/>
      <c r="EP4048" s="60"/>
      <c r="EQ4048" s="60"/>
      <c r="ER4048" s="60"/>
      <c r="ES4048" s="60"/>
      <c r="ET4048" s="60"/>
      <c r="EU4048" s="60"/>
      <c r="EV4048" s="60"/>
      <c r="EW4048" s="60"/>
      <c r="EX4048" s="60"/>
      <c r="EY4048" s="60"/>
      <c r="EZ4048" s="60"/>
      <c r="FA4048" s="60"/>
      <c r="FB4048" s="60"/>
    </row>
    <row r="4049" spans="22:158" x14ac:dyDescent="0.25">
      <c r="V4049" s="1"/>
      <c r="W4049" s="33"/>
      <c r="X4049" s="33"/>
      <c r="AH4049" s="38">
        <v>100</v>
      </c>
      <c r="AI4049" s="38">
        <v>105</v>
      </c>
      <c r="AJ4049" s="38">
        <v>14000</v>
      </c>
      <c r="AK4049" s="38">
        <v>48</v>
      </c>
      <c r="AL4049" s="38">
        <v>4203958</v>
      </c>
      <c r="AM4049" s="61" t="s">
        <v>1816</v>
      </c>
      <c r="AN4049" s="61" t="s">
        <v>1688</v>
      </c>
      <c r="AO4049" s="61" t="s">
        <v>5124</v>
      </c>
      <c r="AP4049" s="61" t="s">
        <v>5017</v>
      </c>
      <c r="AQ4049" s="61" t="s">
        <v>1742</v>
      </c>
      <c r="AR4049" s="28">
        <v>583.70000000000005</v>
      </c>
      <c r="AS4049" s="28">
        <v>392</v>
      </c>
      <c r="AT4049" s="28">
        <v>0</v>
      </c>
      <c r="AU4049" s="62"/>
      <c r="DV4049" s="31" t="s">
        <v>2760</v>
      </c>
      <c r="DW4049" s="31" t="s">
        <v>2761</v>
      </c>
      <c r="DX4049" s="63"/>
      <c r="DY4049" s="63"/>
      <c r="DZ4049" s="63"/>
      <c r="EA4049" s="167"/>
      <c r="EB4049" s="60"/>
      <c r="EC4049" s="60"/>
      <c r="ED4049" s="60"/>
      <c r="EE4049" s="60"/>
      <c r="EF4049" s="60"/>
      <c r="EG4049" s="60"/>
      <c r="EH4049" s="60"/>
      <c r="EI4049" s="60"/>
      <c r="EJ4049" s="60"/>
      <c r="EK4049" s="60"/>
      <c r="EL4049" s="60"/>
      <c r="EM4049" s="60"/>
      <c r="EN4049" s="60"/>
      <c r="EO4049" s="60"/>
      <c r="EP4049" s="60"/>
      <c r="EQ4049" s="60"/>
      <c r="ER4049" s="60"/>
      <c r="ES4049" s="60"/>
      <c r="ET4049" s="60"/>
      <c r="EU4049" s="60"/>
      <c r="EV4049" s="60"/>
      <c r="EW4049" s="60"/>
      <c r="EX4049" s="60"/>
      <c r="EY4049" s="60"/>
      <c r="EZ4049" s="60"/>
      <c r="FA4049" s="60"/>
      <c r="FB4049" s="60"/>
    </row>
    <row r="4050" spans="22:158" x14ac:dyDescent="0.25">
      <c r="W4050" s="33"/>
      <c r="X4050" s="33"/>
      <c r="AH4050" s="38">
        <v>100</v>
      </c>
      <c r="AI4050" s="38">
        <v>105</v>
      </c>
      <c r="AJ4050" s="38">
        <v>18400</v>
      </c>
      <c r="AK4050" s="38">
        <v>48</v>
      </c>
      <c r="AL4050" s="38">
        <v>4203958</v>
      </c>
      <c r="AM4050" s="61" t="s">
        <v>1816</v>
      </c>
      <c r="AN4050" s="61" t="s">
        <v>1688</v>
      </c>
      <c r="AO4050" s="61" t="s">
        <v>1664</v>
      </c>
      <c r="AP4050" s="61" t="s">
        <v>5017</v>
      </c>
      <c r="AQ4050" s="61" t="s">
        <v>1742</v>
      </c>
      <c r="AR4050" s="28">
        <v>2402.3000000000002</v>
      </c>
      <c r="AS4050" s="28">
        <v>0</v>
      </c>
      <c r="AT4050" s="28">
        <v>58</v>
      </c>
      <c r="AU4050" s="62"/>
      <c r="DV4050" s="31" t="s">
        <v>2760</v>
      </c>
      <c r="DW4050" s="31" t="s">
        <v>2761</v>
      </c>
      <c r="DX4050" s="63"/>
      <c r="DY4050" s="63"/>
      <c r="DZ4050" s="63"/>
      <c r="EA4050" s="167"/>
      <c r="EB4050" s="60"/>
      <c r="EC4050" s="60"/>
      <c r="ED4050" s="60"/>
      <c r="EE4050" s="60"/>
      <c r="EF4050" s="60"/>
      <c r="EG4050" s="60"/>
      <c r="EH4050" s="60"/>
      <c r="EI4050" s="60"/>
      <c r="EJ4050" s="60"/>
      <c r="EK4050" s="60"/>
      <c r="EL4050" s="60"/>
      <c r="EM4050" s="60"/>
      <c r="EN4050" s="60"/>
      <c r="EO4050" s="60"/>
      <c r="EP4050" s="60"/>
      <c r="EQ4050" s="60"/>
      <c r="ER4050" s="60"/>
      <c r="ES4050" s="60"/>
      <c r="ET4050" s="60"/>
      <c r="EU4050" s="60"/>
      <c r="EV4050" s="60"/>
      <c r="EW4050" s="60"/>
      <c r="EX4050" s="60"/>
      <c r="EY4050" s="60"/>
      <c r="EZ4050" s="60"/>
      <c r="FA4050" s="60"/>
      <c r="FB4050" s="60"/>
    </row>
    <row r="4051" spans="22:158" x14ac:dyDescent="0.25">
      <c r="V4051" s="1"/>
      <c r="W4051" s="33"/>
      <c r="X4051" s="33"/>
      <c r="AH4051" s="38">
        <v>100</v>
      </c>
      <c r="AI4051" s="38">
        <v>105</v>
      </c>
      <c r="AJ4051" s="38">
        <v>18550</v>
      </c>
      <c r="AK4051" s="38">
        <v>48</v>
      </c>
      <c r="AL4051" s="38">
        <v>4203958</v>
      </c>
      <c r="AM4051" s="61" t="s">
        <v>1816</v>
      </c>
      <c r="AN4051" s="61" t="s">
        <v>1688</v>
      </c>
      <c r="AO4051" s="61" t="s">
        <v>1667</v>
      </c>
      <c r="AP4051" s="61" t="s">
        <v>5017</v>
      </c>
      <c r="AQ4051" s="61" t="s">
        <v>1742</v>
      </c>
      <c r="AR4051" s="28">
        <v>0</v>
      </c>
      <c r="AS4051" s="28">
        <v>2587</v>
      </c>
      <c r="AT4051" s="28">
        <v>0</v>
      </c>
      <c r="AU4051" s="62"/>
      <c r="DV4051" s="31" t="s">
        <v>2760</v>
      </c>
      <c r="DW4051" s="31" t="s">
        <v>2761</v>
      </c>
      <c r="DX4051" s="63"/>
      <c r="DY4051" s="63"/>
      <c r="DZ4051" s="63"/>
      <c r="EA4051" s="167"/>
      <c r="EB4051" s="60"/>
      <c r="EC4051" s="60"/>
      <c r="ED4051" s="60"/>
      <c r="EE4051" s="60"/>
      <c r="EF4051" s="60"/>
      <c r="EG4051" s="60"/>
      <c r="EH4051" s="60"/>
      <c r="EI4051" s="60"/>
      <c r="EJ4051" s="60"/>
      <c r="EK4051" s="60"/>
      <c r="EL4051" s="60"/>
      <c r="EM4051" s="60"/>
      <c r="EN4051" s="60"/>
      <c r="EO4051" s="60"/>
      <c r="EP4051" s="60"/>
      <c r="EQ4051" s="60"/>
      <c r="ER4051" s="60"/>
      <c r="ES4051" s="60"/>
      <c r="ET4051" s="60"/>
      <c r="EU4051" s="60"/>
      <c r="EV4051" s="60"/>
      <c r="EW4051" s="60"/>
      <c r="EX4051" s="60"/>
      <c r="EY4051" s="60"/>
      <c r="EZ4051" s="60"/>
      <c r="FA4051" s="60"/>
      <c r="FB4051" s="60"/>
    </row>
    <row r="4052" spans="22:158" x14ac:dyDescent="0.25">
      <c r="W4052" s="33"/>
      <c r="X4052" s="33"/>
      <c r="AH4052" s="38">
        <v>100</v>
      </c>
      <c r="AI4052" s="38">
        <v>110</v>
      </c>
      <c r="AJ4052" s="38">
        <v>12700</v>
      </c>
      <c r="AK4052" s="38">
        <v>48</v>
      </c>
      <c r="AL4052" s="38">
        <v>4203958</v>
      </c>
      <c r="AM4052" s="61" t="s">
        <v>1816</v>
      </c>
      <c r="AN4052" s="61" t="s">
        <v>1696</v>
      </c>
      <c r="AO4052" s="61" t="s">
        <v>5096</v>
      </c>
      <c r="AP4052" s="61" t="s">
        <v>5017</v>
      </c>
      <c r="AQ4052" s="61" t="s">
        <v>1742</v>
      </c>
      <c r="AR4052" s="28">
        <v>0</v>
      </c>
      <c r="AS4052" s="28">
        <v>0</v>
      </c>
      <c r="AT4052" s="28">
        <v>919</v>
      </c>
      <c r="AU4052" s="62"/>
      <c r="DV4052" s="31" t="s">
        <v>2760</v>
      </c>
      <c r="DW4052" s="31" t="s">
        <v>5410</v>
      </c>
      <c r="DX4052" s="63"/>
      <c r="DY4052" s="63"/>
      <c r="DZ4052" s="63"/>
      <c r="EA4052" s="167"/>
      <c r="EB4052" s="60"/>
      <c r="EC4052" s="60"/>
      <c r="ED4052" s="60"/>
      <c r="EE4052" s="60"/>
      <c r="EF4052" s="60"/>
      <c r="EG4052" s="60"/>
      <c r="EH4052" s="60"/>
      <c r="EI4052" s="60"/>
      <c r="EJ4052" s="60"/>
      <c r="EK4052" s="60"/>
      <c r="EL4052" s="60"/>
      <c r="EM4052" s="60"/>
      <c r="EN4052" s="60"/>
      <c r="EO4052" s="60"/>
      <c r="EP4052" s="60"/>
      <c r="EQ4052" s="60"/>
      <c r="ER4052" s="60"/>
      <c r="ES4052" s="60"/>
      <c r="ET4052" s="60"/>
      <c r="EU4052" s="60"/>
      <c r="EV4052" s="60"/>
      <c r="EW4052" s="60"/>
      <c r="EX4052" s="60"/>
      <c r="EY4052" s="60"/>
      <c r="EZ4052" s="60"/>
      <c r="FA4052" s="60"/>
      <c r="FB4052" s="60"/>
    </row>
    <row r="4053" spans="22:158" x14ac:dyDescent="0.25">
      <c r="W4053" s="33"/>
      <c r="X4053" s="33"/>
      <c r="AH4053" s="38">
        <v>100</v>
      </c>
      <c r="AI4053" s="38">
        <v>110</v>
      </c>
      <c r="AJ4053" s="38">
        <v>14650</v>
      </c>
      <c r="AK4053" s="38">
        <v>48</v>
      </c>
      <c r="AL4053" s="38">
        <v>4203958</v>
      </c>
      <c r="AM4053" s="61" t="s">
        <v>1816</v>
      </c>
      <c r="AN4053" s="61" t="s">
        <v>1696</v>
      </c>
      <c r="AO4053" s="61" t="s">
        <v>1581</v>
      </c>
      <c r="AP4053" s="61" t="s">
        <v>5017</v>
      </c>
      <c r="AQ4053" s="61" t="s">
        <v>1742</v>
      </c>
      <c r="AR4053" s="28">
        <v>0</v>
      </c>
      <c r="AS4053" s="28">
        <v>0</v>
      </c>
      <c r="AT4053" s="28">
        <v>192</v>
      </c>
      <c r="AU4053" s="62"/>
      <c r="DV4053" s="31" t="s">
        <v>2760</v>
      </c>
      <c r="DW4053" s="31" t="s">
        <v>5410</v>
      </c>
      <c r="DX4053" s="63"/>
      <c r="DY4053" s="63"/>
      <c r="DZ4053" s="63"/>
      <c r="EA4053" s="167"/>
      <c r="EB4053" s="60"/>
      <c r="EC4053" s="60"/>
      <c r="ED4053" s="60"/>
      <c r="EE4053" s="60"/>
      <c r="EF4053" s="60"/>
      <c r="EG4053" s="60"/>
      <c r="EH4053" s="60"/>
      <c r="EI4053" s="60"/>
      <c r="EJ4053" s="60"/>
      <c r="EK4053" s="60"/>
      <c r="EL4053" s="60"/>
      <c r="EM4053" s="60"/>
      <c r="EN4053" s="60"/>
      <c r="EO4053" s="60"/>
      <c r="EP4053" s="60"/>
      <c r="EQ4053" s="60"/>
      <c r="ER4053" s="60"/>
      <c r="ES4053" s="60"/>
      <c r="ET4053" s="60"/>
      <c r="EU4053" s="60"/>
      <c r="EV4053" s="60"/>
      <c r="EW4053" s="60"/>
      <c r="EX4053" s="60"/>
      <c r="EY4053" s="60"/>
      <c r="EZ4053" s="60"/>
      <c r="FA4053" s="60"/>
      <c r="FB4053" s="60"/>
    </row>
    <row r="4054" spans="22:158" x14ac:dyDescent="0.25">
      <c r="W4054" s="33"/>
      <c r="X4054" s="33"/>
      <c r="AH4054" s="38">
        <v>100</v>
      </c>
      <c r="AI4054" s="38">
        <v>110</v>
      </c>
      <c r="AJ4054" s="38">
        <v>15050</v>
      </c>
      <c r="AK4054" s="38">
        <v>48</v>
      </c>
      <c r="AL4054" s="38">
        <v>4203958</v>
      </c>
      <c r="AM4054" s="61" t="s">
        <v>1816</v>
      </c>
      <c r="AN4054" s="61" t="s">
        <v>1696</v>
      </c>
      <c r="AO4054" s="61" t="s">
        <v>1591</v>
      </c>
      <c r="AP4054" s="61" t="s">
        <v>5017</v>
      </c>
      <c r="AQ4054" s="61" t="s">
        <v>1742</v>
      </c>
      <c r="AR4054" s="28">
        <v>37</v>
      </c>
      <c r="AS4054" s="28">
        <v>0</v>
      </c>
      <c r="AT4054" s="28">
        <v>0</v>
      </c>
      <c r="AU4054" s="62"/>
      <c r="DV4054" s="31" t="s">
        <v>2760</v>
      </c>
      <c r="DW4054" s="31" t="s">
        <v>5410</v>
      </c>
      <c r="DX4054" s="63"/>
      <c r="DY4054" s="63"/>
      <c r="DZ4054" s="63"/>
      <c r="EA4054" s="167"/>
      <c r="EB4054" s="60"/>
      <c r="EC4054" s="60"/>
      <c r="ED4054" s="60"/>
      <c r="EE4054" s="60"/>
      <c r="EF4054" s="60"/>
      <c r="EG4054" s="60"/>
      <c r="EH4054" s="60"/>
      <c r="EI4054" s="60"/>
      <c r="EJ4054" s="60"/>
      <c r="EK4054" s="60"/>
      <c r="EL4054" s="60"/>
      <c r="EM4054" s="60"/>
      <c r="EN4054" s="60"/>
      <c r="EO4054" s="60"/>
      <c r="EP4054" s="60"/>
      <c r="EQ4054" s="60"/>
      <c r="ER4054" s="60"/>
      <c r="ES4054" s="60"/>
      <c r="ET4054" s="60"/>
      <c r="EU4054" s="60"/>
      <c r="EV4054" s="60"/>
      <c r="EW4054" s="60"/>
      <c r="EX4054" s="60"/>
      <c r="EY4054" s="60"/>
      <c r="EZ4054" s="60"/>
      <c r="FA4054" s="60"/>
      <c r="FB4054" s="60"/>
    </row>
    <row r="4055" spans="22:158" x14ac:dyDescent="0.25">
      <c r="W4055" s="33"/>
      <c r="X4055" s="33"/>
      <c r="AH4055" s="38">
        <v>100</v>
      </c>
      <c r="AI4055" s="38">
        <v>110</v>
      </c>
      <c r="AJ4055" s="38">
        <v>15650</v>
      </c>
      <c r="AK4055" s="38">
        <v>48</v>
      </c>
      <c r="AL4055" s="38">
        <v>4203958</v>
      </c>
      <c r="AM4055" s="61" t="s">
        <v>1816</v>
      </c>
      <c r="AN4055" s="61" t="s">
        <v>1696</v>
      </c>
      <c r="AO4055" s="61" t="s">
        <v>1604</v>
      </c>
      <c r="AP4055" s="61" t="s">
        <v>5017</v>
      </c>
      <c r="AQ4055" s="61" t="s">
        <v>1742</v>
      </c>
      <c r="AR4055" s="28">
        <v>16.899999999999999</v>
      </c>
      <c r="AS4055" s="28">
        <v>0</v>
      </c>
      <c r="AT4055" s="28">
        <v>191</v>
      </c>
      <c r="AU4055" s="62"/>
      <c r="DV4055" s="31" t="s">
        <v>2760</v>
      </c>
      <c r="DW4055" s="31" t="s">
        <v>5410</v>
      </c>
      <c r="DX4055" s="63"/>
      <c r="DY4055" s="63"/>
      <c r="DZ4055" s="63"/>
      <c r="EA4055" s="167"/>
      <c r="EB4055" s="60"/>
      <c r="EC4055" s="60"/>
      <c r="ED4055" s="60"/>
      <c r="EE4055" s="60"/>
      <c r="EF4055" s="60"/>
      <c r="EG4055" s="60"/>
      <c r="EH4055" s="60"/>
      <c r="EI4055" s="60"/>
      <c r="EJ4055" s="60"/>
      <c r="EK4055" s="60"/>
      <c r="EL4055" s="60"/>
      <c r="EM4055" s="60"/>
      <c r="EN4055" s="60"/>
      <c r="EO4055" s="60"/>
      <c r="EP4055" s="60"/>
      <c r="EQ4055" s="60"/>
      <c r="ER4055" s="60"/>
      <c r="ES4055" s="60"/>
      <c r="ET4055" s="60"/>
      <c r="EU4055" s="60"/>
      <c r="EV4055" s="60"/>
      <c r="EW4055" s="60"/>
      <c r="EX4055" s="60"/>
      <c r="EY4055" s="60"/>
      <c r="EZ4055" s="60"/>
      <c r="FA4055" s="60"/>
      <c r="FB4055" s="60"/>
    </row>
    <row r="4056" spans="22:158" x14ac:dyDescent="0.25">
      <c r="W4056" s="33"/>
      <c r="X4056" s="33"/>
      <c r="AH4056" s="38">
        <v>100</v>
      </c>
      <c r="AI4056" s="38">
        <v>110</v>
      </c>
      <c r="AJ4056" s="38">
        <v>16400</v>
      </c>
      <c r="AK4056" s="38">
        <v>48</v>
      </c>
      <c r="AL4056" s="38">
        <v>4203958</v>
      </c>
      <c r="AM4056" s="61" t="s">
        <v>1816</v>
      </c>
      <c r="AN4056" s="61" t="s">
        <v>1696</v>
      </c>
      <c r="AO4056" s="61" t="s">
        <v>1620</v>
      </c>
      <c r="AP4056" s="61" t="s">
        <v>5017</v>
      </c>
      <c r="AQ4056" s="61" t="s">
        <v>1742</v>
      </c>
      <c r="AR4056" s="28">
        <v>0</v>
      </c>
      <c r="AS4056" s="28">
        <v>0</v>
      </c>
      <c r="AT4056" s="28">
        <v>0</v>
      </c>
      <c r="AU4056" s="62"/>
      <c r="DV4056" s="31" t="s">
        <v>2760</v>
      </c>
      <c r="DW4056" s="31" t="s">
        <v>5410</v>
      </c>
      <c r="DX4056" s="63"/>
      <c r="DY4056" s="63"/>
      <c r="DZ4056" s="63"/>
      <c r="EA4056" s="167"/>
      <c r="EB4056" s="60"/>
      <c r="EC4056" s="60"/>
      <c r="ED4056" s="60"/>
      <c r="EE4056" s="60"/>
      <c r="EF4056" s="60"/>
      <c r="EG4056" s="60"/>
      <c r="EH4056" s="60"/>
      <c r="EI4056" s="60"/>
      <c r="EJ4056" s="60"/>
      <c r="EK4056" s="60"/>
      <c r="EL4056" s="60"/>
      <c r="EM4056" s="60"/>
      <c r="EN4056" s="60"/>
      <c r="EO4056" s="60"/>
      <c r="EP4056" s="60"/>
      <c r="EQ4056" s="60"/>
      <c r="ER4056" s="60"/>
      <c r="ES4056" s="60"/>
      <c r="ET4056" s="60"/>
      <c r="EU4056" s="60"/>
      <c r="EV4056" s="60"/>
      <c r="EW4056" s="60"/>
      <c r="EX4056" s="60"/>
      <c r="EY4056" s="60"/>
      <c r="EZ4056" s="60"/>
      <c r="FA4056" s="60"/>
      <c r="FB4056" s="60"/>
    </row>
    <row r="4057" spans="22:158" x14ac:dyDescent="0.25">
      <c r="W4057" s="33"/>
      <c r="X4057" s="33"/>
      <c r="AH4057" s="38">
        <v>100</v>
      </c>
      <c r="AI4057" s="38">
        <v>110</v>
      </c>
      <c r="AJ4057" s="38">
        <v>17000</v>
      </c>
      <c r="AK4057" s="38">
        <v>48</v>
      </c>
      <c r="AL4057" s="38">
        <v>4203958</v>
      </c>
      <c r="AM4057" s="61" t="s">
        <v>1816</v>
      </c>
      <c r="AN4057" s="61" t="s">
        <v>1696</v>
      </c>
      <c r="AO4057" s="61" t="s">
        <v>1633</v>
      </c>
      <c r="AP4057" s="61" t="s">
        <v>5017</v>
      </c>
      <c r="AQ4057" s="61" t="s">
        <v>1742</v>
      </c>
      <c r="AR4057" s="28">
        <v>0</v>
      </c>
      <c r="AS4057" s="28">
        <v>1685</v>
      </c>
      <c r="AT4057" s="28">
        <v>0</v>
      </c>
      <c r="AU4057" s="62"/>
      <c r="DV4057" s="31" t="s">
        <v>2760</v>
      </c>
      <c r="DW4057" s="31" t="s">
        <v>5410</v>
      </c>
      <c r="DX4057" s="63"/>
      <c r="DY4057" s="63"/>
      <c r="DZ4057" s="63"/>
      <c r="EA4057" s="167"/>
      <c r="EB4057" s="60"/>
      <c r="EC4057" s="60"/>
      <c r="ED4057" s="60"/>
      <c r="EE4057" s="60"/>
      <c r="EF4057" s="60"/>
      <c r="EG4057" s="60"/>
      <c r="EH4057" s="60"/>
      <c r="EI4057" s="60"/>
      <c r="EJ4057" s="60"/>
      <c r="EK4057" s="60"/>
      <c r="EL4057" s="60"/>
      <c r="EM4057" s="60"/>
      <c r="EN4057" s="60"/>
      <c r="EO4057" s="60"/>
      <c r="EP4057" s="60"/>
      <c r="EQ4057" s="60"/>
      <c r="ER4057" s="60"/>
      <c r="ES4057" s="60"/>
      <c r="ET4057" s="60"/>
      <c r="EU4057" s="60"/>
      <c r="EV4057" s="60"/>
      <c r="EW4057" s="60"/>
      <c r="EX4057" s="60"/>
      <c r="EY4057" s="60"/>
      <c r="EZ4057" s="60"/>
      <c r="FA4057" s="60"/>
      <c r="FB4057" s="60"/>
    </row>
    <row r="4058" spans="22:158" x14ac:dyDescent="0.25">
      <c r="W4058" s="33"/>
      <c r="X4058" s="33"/>
      <c r="AH4058" s="38">
        <v>100</v>
      </c>
      <c r="AI4058" s="38">
        <v>110</v>
      </c>
      <c r="AJ4058" s="38">
        <v>17620</v>
      </c>
      <c r="AK4058" s="38">
        <v>48</v>
      </c>
      <c r="AL4058" s="38">
        <v>4203958</v>
      </c>
      <c r="AM4058" s="61" t="s">
        <v>1816</v>
      </c>
      <c r="AN4058" s="61" t="s">
        <v>1696</v>
      </c>
      <c r="AO4058" s="61" t="s">
        <v>1646</v>
      </c>
      <c r="AP4058" s="61" t="s">
        <v>5017</v>
      </c>
      <c r="AQ4058" s="61" t="s">
        <v>1742</v>
      </c>
      <c r="AR4058" s="28">
        <v>14.9</v>
      </c>
      <c r="AS4058" s="28">
        <v>20</v>
      </c>
      <c r="AT4058" s="28">
        <v>0</v>
      </c>
      <c r="AU4058" s="62"/>
      <c r="DV4058" s="31" t="s">
        <v>2760</v>
      </c>
      <c r="DW4058" s="31" t="s">
        <v>5410</v>
      </c>
      <c r="DX4058" s="63"/>
      <c r="DY4058" s="63"/>
      <c r="DZ4058" s="63"/>
      <c r="EA4058" s="167"/>
      <c r="EB4058" s="60"/>
      <c r="EC4058" s="60"/>
      <c r="ED4058" s="60"/>
      <c r="EE4058" s="60"/>
      <c r="EF4058" s="60"/>
      <c r="EG4058" s="60"/>
      <c r="EH4058" s="60"/>
      <c r="EI4058" s="60"/>
      <c r="EJ4058" s="60"/>
      <c r="EK4058" s="60"/>
      <c r="EL4058" s="60"/>
      <c r="EM4058" s="60"/>
      <c r="EN4058" s="60"/>
      <c r="EO4058" s="60"/>
      <c r="EP4058" s="60"/>
      <c r="EQ4058" s="60"/>
      <c r="ER4058" s="60"/>
      <c r="ES4058" s="60"/>
      <c r="ET4058" s="60"/>
      <c r="EU4058" s="60"/>
      <c r="EV4058" s="60"/>
      <c r="EW4058" s="60"/>
      <c r="EX4058" s="60"/>
      <c r="EY4058" s="60"/>
      <c r="EZ4058" s="60"/>
      <c r="FA4058" s="60"/>
      <c r="FB4058" s="60"/>
    </row>
    <row r="4059" spans="22:158" x14ac:dyDescent="0.25">
      <c r="W4059" s="33"/>
      <c r="X4059" s="33"/>
      <c r="AH4059" s="38">
        <v>100</v>
      </c>
      <c r="AI4059" s="38">
        <v>115</v>
      </c>
      <c r="AJ4059" s="38">
        <v>16950</v>
      </c>
      <c r="AK4059" s="38">
        <v>48</v>
      </c>
      <c r="AL4059" s="38">
        <v>4203958</v>
      </c>
      <c r="AM4059" s="61" t="s">
        <v>1816</v>
      </c>
      <c r="AN4059" s="61" t="s">
        <v>1697</v>
      </c>
      <c r="AO4059" s="61" t="s">
        <v>1632</v>
      </c>
      <c r="AP4059" s="61" t="s">
        <v>5017</v>
      </c>
      <c r="AQ4059" s="61" t="s">
        <v>1742</v>
      </c>
      <c r="AR4059" s="28">
        <v>21.3</v>
      </c>
      <c r="AS4059" s="28">
        <v>1620</v>
      </c>
      <c r="AT4059" s="28">
        <v>0</v>
      </c>
      <c r="AU4059" s="62"/>
      <c r="DV4059" s="31" t="s">
        <v>2760</v>
      </c>
      <c r="DW4059" s="31" t="s">
        <v>5411</v>
      </c>
      <c r="DX4059" s="63"/>
      <c r="DY4059" s="63"/>
      <c r="DZ4059" s="63"/>
      <c r="EA4059" s="167"/>
      <c r="EB4059" s="60"/>
      <c r="EC4059" s="60"/>
      <c r="ED4059" s="60"/>
      <c r="EE4059" s="60"/>
      <c r="EF4059" s="60"/>
      <c r="EG4059" s="60"/>
      <c r="EH4059" s="60"/>
      <c r="EI4059" s="60"/>
      <c r="EJ4059" s="60"/>
      <c r="EK4059" s="60"/>
      <c r="EL4059" s="60"/>
      <c r="EM4059" s="60"/>
      <c r="EN4059" s="60"/>
      <c r="EO4059" s="60"/>
      <c r="EP4059" s="60"/>
      <c r="EQ4059" s="60"/>
      <c r="ER4059" s="60"/>
      <c r="ES4059" s="60"/>
      <c r="ET4059" s="60"/>
      <c r="EU4059" s="60"/>
      <c r="EV4059" s="60"/>
      <c r="EW4059" s="60"/>
      <c r="EX4059" s="60"/>
      <c r="EY4059" s="60"/>
      <c r="EZ4059" s="60"/>
      <c r="FA4059" s="60"/>
      <c r="FB4059" s="60"/>
    </row>
    <row r="4060" spans="22:158" x14ac:dyDescent="0.25">
      <c r="W4060" s="33"/>
      <c r="X4060" s="33"/>
      <c r="AH4060" s="38">
        <v>100</v>
      </c>
      <c r="AI4060" s="38">
        <v>115</v>
      </c>
      <c r="AJ4060" s="38">
        <v>18350</v>
      </c>
      <c r="AK4060" s="38">
        <v>48</v>
      </c>
      <c r="AL4060" s="38">
        <v>4203958</v>
      </c>
      <c r="AM4060" s="61" t="s">
        <v>1816</v>
      </c>
      <c r="AN4060" s="61" t="s">
        <v>1697</v>
      </c>
      <c r="AO4060" s="61" t="s">
        <v>1663</v>
      </c>
      <c r="AP4060" s="61" t="s">
        <v>5017</v>
      </c>
      <c r="AQ4060" s="61" t="s">
        <v>1742</v>
      </c>
      <c r="AR4060" s="28">
        <v>2409.3000000000002</v>
      </c>
      <c r="AS4060" s="28">
        <v>1541</v>
      </c>
      <c r="AT4060" s="28">
        <v>309</v>
      </c>
      <c r="AU4060" s="62"/>
      <c r="DV4060" s="31" t="s">
        <v>2760</v>
      </c>
      <c r="DW4060" s="31" t="s">
        <v>5411</v>
      </c>
      <c r="DX4060" s="63"/>
      <c r="DY4060" s="63"/>
      <c r="DZ4060" s="63"/>
      <c r="EA4060" s="167"/>
      <c r="EB4060" s="60"/>
      <c r="EC4060" s="60"/>
      <c r="ED4060" s="60"/>
      <c r="EE4060" s="60"/>
      <c r="EF4060" s="60"/>
      <c r="EG4060" s="60"/>
      <c r="EH4060" s="60"/>
      <c r="EI4060" s="60"/>
      <c r="EJ4060" s="60"/>
      <c r="EK4060" s="60"/>
      <c r="EL4060" s="60"/>
      <c r="EM4060" s="60"/>
      <c r="EN4060" s="60"/>
      <c r="EO4060" s="60"/>
      <c r="EP4060" s="60"/>
      <c r="EQ4060" s="60"/>
      <c r="ER4060" s="60"/>
      <c r="ES4060" s="60"/>
      <c r="ET4060" s="60"/>
      <c r="EU4060" s="60"/>
      <c r="EV4060" s="60"/>
      <c r="EW4060" s="60"/>
      <c r="EX4060" s="60"/>
      <c r="EY4060" s="60"/>
      <c r="EZ4060" s="60"/>
      <c r="FA4060" s="60"/>
      <c r="FB4060" s="60"/>
    </row>
    <row r="4061" spans="22:158" x14ac:dyDescent="0.25">
      <c r="W4061" s="33"/>
      <c r="X4061" s="33"/>
      <c r="AH4061" s="38">
        <v>100</v>
      </c>
      <c r="AI4061" s="38">
        <v>120</v>
      </c>
      <c r="AJ4061" s="38">
        <v>14550</v>
      </c>
      <c r="AK4061" s="38">
        <v>48</v>
      </c>
      <c r="AL4061" s="38">
        <v>4203958</v>
      </c>
      <c r="AM4061" s="61" t="s">
        <v>1816</v>
      </c>
      <c r="AN4061" s="61" t="s">
        <v>1689</v>
      </c>
      <c r="AO4061" s="61" t="s">
        <v>1579</v>
      </c>
      <c r="AP4061" s="61" t="s">
        <v>5017</v>
      </c>
      <c r="AQ4061" s="61" t="s">
        <v>1742</v>
      </c>
      <c r="AR4061" s="28">
        <v>0</v>
      </c>
      <c r="AS4061" s="28">
        <v>51</v>
      </c>
      <c r="AT4061" s="28">
        <v>0</v>
      </c>
      <c r="AU4061" s="62"/>
      <c r="DV4061" s="31" t="s">
        <v>2760</v>
      </c>
      <c r="DW4061" s="31" t="s">
        <v>5412</v>
      </c>
      <c r="DX4061" s="63"/>
      <c r="DY4061" s="63"/>
      <c r="DZ4061" s="63"/>
      <c r="EA4061" s="167"/>
      <c r="EB4061" s="60"/>
      <c r="EC4061" s="60"/>
      <c r="ED4061" s="60"/>
      <c r="EE4061" s="60"/>
      <c r="EF4061" s="60"/>
      <c r="EG4061" s="60"/>
      <c r="EH4061" s="60"/>
      <c r="EI4061" s="60"/>
      <c r="EJ4061" s="60"/>
      <c r="EK4061" s="60"/>
      <c r="EL4061" s="60"/>
      <c r="EM4061" s="60"/>
      <c r="EN4061" s="60"/>
      <c r="EO4061" s="60"/>
      <c r="EP4061" s="60"/>
      <c r="EQ4061" s="60"/>
      <c r="ER4061" s="60"/>
      <c r="ES4061" s="60"/>
      <c r="ET4061" s="60"/>
      <c r="EU4061" s="60"/>
      <c r="EV4061" s="60"/>
      <c r="EW4061" s="60"/>
      <c r="EX4061" s="60"/>
      <c r="EY4061" s="60"/>
      <c r="EZ4061" s="60"/>
      <c r="FA4061" s="60"/>
      <c r="FB4061" s="60"/>
    </row>
    <row r="4062" spans="22:158" x14ac:dyDescent="0.25">
      <c r="W4062" s="33"/>
      <c r="X4062" s="33"/>
      <c r="AH4062" s="38">
        <v>100</v>
      </c>
      <c r="AI4062" s="38">
        <v>120</v>
      </c>
      <c r="AJ4062" s="38">
        <v>14850</v>
      </c>
      <c r="AK4062" s="38">
        <v>48</v>
      </c>
      <c r="AL4062" s="38">
        <v>4203958</v>
      </c>
      <c r="AM4062" s="61" t="s">
        <v>1816</v>
      </c>
      <c r="AN4062" s="61" t="s">
        <v>1689</v>
      </c>
      <c r="AO4062" s="61" t="s">
        <v>1585</v>
      </c>
      <c r="AP4062" s="61" t="s">
        <v>5017</v>
      </c>
      <c r="AQ4062" s="61" t="s">
        <v>1742</v>
      </c>
      <c r="AR4062" s="28">
        <v>0</v>
      </c>
      <c r="AS4062" s="28">
        <v>0</v>
      </c>
      <c r="AT4062" s="28">
        <v>0</v>
      </c>
      <c r="AU4062" s="62"/>
      <c r="DV4062" s="31" t="s">
        <v>2760</v>
      </c>
      <c r="DW4062" s="31" t="s">
        <v>5412</v>
      </c>
      <c r="DX4062" s="63"/>
      <c r="DY4062" s="63"/>
      <c r="DZ4062" s="63"/>
      <c r="EA4062" s="167"/>
      <c r="EB4062" s="60"/>
      <c r="EC4062" s="60"/>
      <c r="ED4062" s="60"/>
      <c r="EE4062" s="60"/>
      <c r="EF4062" s="60"/>
      <c r="EG4062" s="60"/>
      <c r="EH4062" s="60"/>
      <c r="EI4062" s="60"/>
      <c r="EJ4062" s="60"/>
      <c r="EK4062" s="60"/>
      <c r="EL4062" s="60"/>
      <c r="EM4062" s="60"/>
      <c r="EN4062" s="60"/>
      <c r="EO4062" s="60"/>
      <c r="EP4062" s="60"/>
      <c r="EQ4062" s="60"/>
      <c r="ER4062" s="60"/>
      <c r="ES4062" s="60"/>
      <c r="ET4062" s="60"/>
      <c r="EU4062" s="60"/>
      <c r="EV4062" s="60"/>
      <c r="EW4062" s="60"/>
      <c r="EX4062" s="60"/>
      <c r="EY4062" s="60"/>
      <c r="EZ4062" s="60"/>
      <c r="FA4062" s="60"/>
      <c r="FB4062" s="60"/>
    </row>
    <row r="4063" spans="22:158" x14ac:dyDescent="0.25">
      <c r="W4063" s="33"/>
      <c r="X4063" s="33"/>
      <c r="AH4063" s="38">
        <v>100</v>
      </c>
      <c r="AI4063" s="38">
        <v>125</v>
      </c>
      <c r="AJ4063" s="38">
        <v>13750</v>
      </c>
      <c r="AK4063" s="38">
        <v>48</v>
      </c>
      <c r="AL4063" s="38">
        <v>4203958</v>
      </c>
      <c r="AM4063" s="61" t="s">
        <v>1816</v>
      </c>
      <c r="AN4063" s="61" t="s">
        <v>1692</v>
      </c>
      <c r="AO4063" s="61" t="s">
        <v>5119</v>
      </c>
      <c r="AP4063" s="61" t="s">
        <v>5017</v>
      </c>
      <c r="AQ4063" s="61" t="s">
        <v>1742</v>
      </c>
      <c r="AR4063" s="28">
        <v>0</v>
      </c>
      <c r="AS4063" s="28">
        <v>0</v>
      </c>
      <c r="AT4063" s="28">
        <v>0</v>
      </c>
      <c r="AU4063" s="62"/>
      <c r="DV4063" s="31" t="s">
        <v>2760</v>
      </c>
      <c r="DW4063" s="31" t="s">
        <v>5413</v>
      </c>
      <c r="DX4063" s="63"/>
      <c r="DY4063" s="63"/>
      <c r="DZ4063" s="63"/>
      <c r="EA4063" s="167"/>
      <c r="EB4063" s="60"/>
      <c r="EC4063" s="60"/>
      <c r="ED4063" s="60"/>
      <c r="EE4063" s="60"/>
      <c r="EF4063" s="60"/>
      <c r="EG4063" s="60"/>
      <c r="EH4063" s="60"/>
      <c r="EI4063" s="60"/>
      <c r="EJ4063" s="60"/>
      <c r="EK4063" s="60"/>
      <c r="EL4063" s="60"/>
      <c r="EM4063" s="60"/>
      <c r="EN4063" s="60"/>
      <c r="EO4063" s="60"/>
      <c r="EP4063" s="60"/>
      <c r="EQ4063" s="60"/>
      <c r="ER4063" s="60"/>
      <c r="ES4063" s="60"/>
      <c r="ET4063" s="60"/>
      <c r="EU4063" s="60"/>
      <c r="EV4063" s="60"/>
      <c r="EW4063" s="60"/>
      <c r="EX4063" s="60"/>
      <c r="EY4063" s="60"/>
      <c r="EZ4063" s="60"/>
      <c r="FA4063" s="60"/>
      <c r="FB4063" s="60"/>
    </row>
    <row r="4064" spans="22:158" x14ac:dyDescent="0.25">
      <c r="W4064" s="33"/>
      <c r="X4064" s="33"/>
      <c r="AH4064" s="38">
        <v>100</v>
      </c>
      <c r="AI4064" s="38">
        <v>130</v>
      </c>
      <c r="AJ4064" s="38">
        <v>10110</v>
      </c>
      <c r="AK4064" s="38">
        <v>48</v>
      </c>
      <c r="AL4064" s="38">
        <v>4203958</v>
      </c>
      <c r="AM4064" s="61" t="s">
        <v>1816</v>
      </c>
      <c r="AN4064" s="61" t="s">
        <v>1687</v>
      </c>
      <c r="AO4064" s="61" t="s">
        <v>5045</v>
      </c>
      <c r="AP4064" s="61" t="s">
        <v>5017</v>
      </c>
      <c r="AQ4064" s="61" t="s">
        <v>1742</v>
      </c>
      <c r="AR4064" s="28">
        <v>1681.4</v>
      </c>
      <c r="AS4064" s="28">
        <v>6170</v>
      </c>
      <c r="AT4064" s="28">
        <v>518</v>
      </c>
      <c r="AU4064" s="62"/>
      <c r="DV4064" s="31" t="s">
        <v>2760</v>
      </c>
      <c r="DW4064" s="31" t="s">
        <v>5414</v>
      </c>
      <c r="DX4064" s="63"/>
      <c r="DY4064" s="63"/>
      <c r="DZ4064" s="63"/>
      <c r="EA4064" s="167"/>
      <c r="EB4064" s="60"/>
      <c r="EC4064" s="60"/>
      <c r="ED4064" s="60"/>
      <c r="EE4064" s="60"/>
      <c r="EF4064" s="60"/>
      <c r="EG4064" s="60"/>
      <c r="EH4064" s="60"/>
      <c r="EI4064" s="60"/>
      <c r="EJ4064" s="60"/>
      <c r="EK4064" s="60"/>
      <c r="EL4064" s="60"/>
      <c r="EM4064" s="60"/>
      <c r="EN4064" s="60"/>
      <c r="EO4064" s="60"/>
      <c r="EP4064" s="60"/>
      <c r="EQ4064" s="60"/>
      <c r="ER4064" s="60"/>
      <c r="ES4064" s="60"/>
      <c r="ET4064" s="60"/>
      <c r="EU4064" s="60"/>
      <c r="EV4064" s="60"/>
      <c r="EW4064" s="60"/>
      <c r="EX4064" s="60"/>
      <c r="EY4064" s="60"/>
      <c r="EZ4064" s="60"/>
      <c r="FA4064" s="60"/>
      <c r="FB4064" s="60"/>
    </row>
    <row r="4065" spans="22:158" x14ac:dyDescent="0.25">
      <c r="W4065" s="33"/>
      <c r="X4065" s="33"/>
      <c r="AH4065" s="38">
        <v>100</v>
      </c>
      <c r="AI4065" s="38">
        <v>130</v>
      </c>
      <c r="AJ4065" s="38">
        <v>13550</v>
      </c>
      <c r="AK4065" s="38">
        <v>48</v>
      </c>
      <c r="AL4065" s="38">
        <v>4203958</v>
      </c>
      <c r="AM4065" s="61" t="s">
        <v>1816</v>
      </c>
      <c r="AN4065" s="61" t="s">
        <v>1687</v>
      </c>
      <c r="AO4065" s="61" t="s">
        <v>5114</v>
      </c>
      <c r="AP4065" s="61" t="s">
        <v>5017</v>
      </c>
      <c r="AQ4065" s="61" t="s">
        <v>1742</v>
      </c>
      <c r="AR4065" s="28">
        <v>91.9</v>
      </c>
      <c r="AS4065" s="28">
        <v>0</v>
      </c>
      <c r="AT4065" s="28">
        <v>0</v>
      </c>
      <c r="AU4065" s="62"/>
      <c r="DV4065" s="31" t="s">
        <v>2760</v>
      </c>
      <c r="DW4065" s="31" t="s">
        <v>5414</v>
      </c>
      <c r="DX4065" s="63"/>
      <c r="DY4065" s="63"/>
      <c r="DZ4065" s="63"/>
      <c r="EA4065" s="167"/>
      <c r="EB4065" s="60"/>
      <c r="EC4065" s="60"/>
      <c r="ED4065" s="60"/>
      <c r="EE4065" s="60"/>
      <c r="EF4065" s="60"/>
      <c r="EG4065" s="60"/>
      <c r="EH4065" s="60"/>
      <c r="EI4065" s="60"/>
      <c r="EJ4065" s="60"/>
      <c r="EK4065" s="60"/>
      <c r="EL4065" s="60"/>
      <c r="EM4065" s="60"/>
      <c r="EN4065" s="60"/>
      <c r="EO4065" s="60"/>
      <c r="EP4065" s="60"/>
      <c r="EQ4065" s="60"/>
      <c r="ER4065" s="60"/>
      <c r="ES4065" s="60"/>
      <c r="ET4065" s="60"/>
      <c r="EU4065" s="60"/>
      <c r="EV4065" s="60"/>
      <c r="EW4065" s="60"/>
      <c r="EX4065" s="60"/>
      <c r="EY4065" s="60"/>
      <c r="EZ4065" s="60"/>
      <c r="FA4065" s="60"/>
      <c r="FB4065" s="60"/>
    </row>
    <row r="4066" spans="22:158" x14ac:dyDescent="0.25">
      <c r="W4066" s="33"/>
      <c r="X4066" s="33"/>
      <c r="AH4066" s="38">
        <v>100</v>
      </c>
      <c r="AI4066" s="38">
        <v>130</v>
      </c>
      <c r="AJ4066" s="38">
        <v>14200</v>
      </c>
      <c r="AK4066" s="38">
        <v>48</v>
      </c>
      <c r="AL4066" s="38">
        <v>4203958</v>
      </c>
      <c r="AM4066" s="61" t="s">
        <v>1816</v>
      </c>
      <c r="AN4066" s="61" t="s">
        <v>1687</v>
      </c>
      <c r="AO4066" s="61" t="s">
        <v>5127</v>
      </c>
      <c r="AP4066" s="61" t="s">
        <v>5017</v>
      </c>
      <c r="AQ4066" s="61" t="s">
        <v>1742</v>
      </c>
      <c r="AR4066" s="28">
        <v>2319.5</v>
      </c>
      <c r="AS4066" s="28">
        <v>3159</v>
      </c>
      <c r="AT4066" s="28">
        <v>2257</v>
      </c>
      <c r="AU4066" s="62"/>
      <c r="DV4066" s="31" t="s">
        <v>2760</v>
      </c>
      <c r="DW4066" s="31" t="s">
        <v>5414</v>
      </c>
      <c r="DX4066" s="63"/>
      <c r="DY4066" s="63"/>
      <c r="DZ4066" s="63"/>
      <c r="EA4066" s="167"/>
      <c r="EB4066" s="60"/>
      <c r="EC4066" s="60"/>
      <c r="ED4066" s="60"/>
      <c r="EE4066" s="60"/>
      <c r="EF4066" s="60"/>
      <c r="EG4066" s="60"/>
      <c r="EH4066" s="60"/>
      <c r="EI4066" s="60"/>
      <c r="EJ4066" s="60"/>
      <c r="EK4066" s="60"/>
      <c r="EL4066" s="60"/>
      <c r="EM4066" s="60"/>
      <c r="EN4066" s="60"/>
      <c r="EO4066" s="60"/>
      <c r="EP4066" s="60"/>
      <c r="EQ4066" s="60"/>
      <c r="ER4066" s="60"/>
      <c r="ES4066" s="60"/>
      <c r="ET4066" s="60"/>
      <c r="EU4066" s="60"/>
      <c r="EV4066" s="60"/>
      <c r="EW4066" s="60"/>
      <c r="EX4066" s="60"/>
      <c r="EY4066" s="60"/>
      <c r="EZ4066" s="60"/>
      <c r="FA4066" s="60"/>
      <c r="FB4066" s="60"/>
    </row>
    <row r="4067" spans="22:158" x14ac:dyDescent="0.25">
      <c r="W4067" s="33"/>
      <c r="X4067" s="33"/>
      <c r="AH4067" s="38">
        <v>100</v>
      </c>
      <c r="AI4067" s="38">
        <v>130</v>
      </c>
      <c r="AJ4067" s="38">
        <v>14920</v>
      </c>
      <c r="AK4067" s="38">
        <v>48</v>
      </c>
      <c r="AL4067" s="38">
        <v>4203958</v>
      </c>
      <c r="AM4067" s="61" t="s">
        <v>1816</v>
      </c>
      <c r="AN4067" s="61" t="s">
        <v>1687</v>
      </c>
      <c r="AO4067" s="61" t="s">
        <v>1588</v>
      </c>
      <c r="AP4067" s="61" t="s">
        <v>5017</v>
      </c>
      <c r="AQ4067" s="61" t="s">
        <v>1742</v>
      </c>
      <c r="AR4067" s="28">
        <v>3.1</v>
      </c>
      <c r="AS4067" s="28">
        <v>0</v>
      </c>
      <c r="AT4067" s="28">
        <v>0</v>
      </c>
      <c r="AU4067" s="62"/>
      <c r="DV4067" s="31" t="s">
        <v>2760</v>
      </c>
      <c r="DW4067" s="31" t="s">
        <v>5414</v>
      </c>
      <c r="DX4067" s="63"/>
      <c r="DY4067" s="63"/>
      <c r="DZ4067" s="63"/>
      <c r="EA4067" s="167"/>
      <c r="EB4067" s="60"/>
      <c r="EC4067" s="60"/>
      <c r="ED4067" s="60"/>
      <c r="EE4067" s="60"/>
      <c r="EF4067" s="60"/>
      <c r="EG4067" s="60"/>
      <c r="EH4067" s="60"/>
      <c r="EI4067" s="60"/>
      <c r="EJ4067" s="60"/>
      <c r="EK4067" s="60"/>
      <c r="EL4067" s="60"/>
      <c r="EM4067" s="60"/>
      <c r="EN4067" s="60"/>
      <c r="EO4067" s="60"/>
      <c r="EP4067" s="60"/>
      <c r="EQ4067" s="60"/>
      <c r="ER4067" s="60"/>
      <c r="ES4067" s="60"/>
      <c r="ET4067" s="60"/>
      <c r="EU4067" s="60"/>
      <c r="EV4067" s="60"/>
      <c r="EW4067" s="60"/>
      <c r="EX4067" s="60"/>
      <c r="EY4067" s="60"/>
      <c r="EZ4067" s="60"/>
      <c r="FA4067" s="60"/>
      <c r="FB4067" s="60"/>
    </row>
    <row r="4068" spans="22:158" x14ac:dyDescent="0.25">
      <c r="W4068" s="33"/>
      <c r="X4068" s="33"/>
      <c r="AH4068" s="38">
        <v>100</v>
      </c>
      <c r="AI4068" s="38">
        <v>130</v>
      </c>
      <c r="AJ4068" s="38">
        <v>16000</v>
      </c>
      <c r="AK4068" s="38">
        <v>48</v>
      </c>
      <c r="AL4068" s="38">
        <v>4203958</v>
      </c>
      <c r="AM4068" s="61" t="s">
        <v>1816</v>
      </c>
      <c r="AN4068" s="61" t="s">
        <v>1687</v>
      </c>
      <c r="AO4068" s="61" t="s">
        <v>1611</v>
      </c>
      <c r="AP4068" s="61" t="s">
        <v>5017</v>
      </c>
      <c r="AQ4068" s="61" t="s">
        <v>1742</v>
      </c>
      <c r="AR4068" s="28">
        <v>0</v>
      </c>
      <c r="AS4068" s="28">
        <v>0</v>
      </c>
      <c r="AT4068" s="28">
        <v>16</v>
      </c>
      <c r="AU4068" s="62"/>
      <c r="DV4068" s="31" t="s">
        <v>2760</v>
      </c>
      <c r="DW4068" s="31" t="s">
        <v>5414</v>
      </c>
      <c r="DX4068" s="63"/>
      <c r="DY4068" s="63"/>
      <c r="DZ4068" s="63"/>
      <c r="EA4068" s="167"/>
      <c r="EB4068" s="60"/>
      <c r="EC4068" s="60"/>
      <c r="ED4068" s="60"/>
      <c r="EE4068" s="60"/>
      <c r="EF4068" s="60"/>
      <c r="EG4068" s="60"/>
      <c r="EH4068" s="60"/>
      <c r="EI4068" s="60"/>
      <c r="EJ4068" s="60"/>
      <c r="EK4068" s="60"/>
      <c r="EL4068" s="60"/>
      <c r="EM4068" s="60"/>
      <c r="EN4068" s="60"/>
      <c r="EO4068" s="60"/>
      <c r="EP4068" s="60"/>
      <c r="EQ4068" s="60"/>
      <c r="ER4068" s="60"/>
      <c r="ES4068" s="60"/>
      <c r="ET4068" s="60"/>
      <c r="EU4068" s="60"/>
      <c r="EV4068" s="60"/>
      <c r="EW4068" s="60"/>
      <c r="EX4068" s="60"/>
      <c r="EY4068" s="60"/>
      <c r="EZ4068" s="60"/>
      <c r="FA4068" s="60"/>
      <c r="FB4068" s="60"/>
    </row>
    <row r="4069" spans="22:158" x14ac:dyDescent="0.25">
      <c r="W4069" s="33"/>
      <c r="X4069" s="33"/>
      <c r="AH4069" s="38">
        <v>100</v>
      </c>
      <c r="AI4069" s="38">
        <v>130</v>
      </c>
      <c r="AJ4069" s="38">
        <v>16300</v>
      </c>
      <c r="AK4069" s="38">
        <v>48</v>
      </c>
      <c r="AL4069" s="38">
        <v>4203958</v>
      </c>
      <c r="AM4069" s="61" t="s">
        <v>1816</v>
      </c>
      <c r="AN4069" s="61" t="s">
        <v>1687</v>
      </c>
      <c r="AO4069" s="61" t="s">
        <v>1617</v>
      </c>
      <c r="AP4069" s="61" t="s">
        <v>5017</v>
      </c>
      <c r="AQ4069" s="61" t="s">
        <v>1742</v>
      </c>
      <c r="AR4069" s="28">
        <v>0</v>
      </c>
      <c r="AS4069" s="28">
        <v>0</v>
      </c>
      <c r="AT4069" s="28">
        <v>7661</v>
      </c>
      <c r="AU4069" s="62"/>
      <c r="DV4069" s="31" t="s">
        <v>2760</v>
      </c>
      <c r="DW4069" s="31" t="s">
        <v>5414</v>
      </c>
      <c r="DX4069" s="63"/>
      <c r="DY4069" s="63"/>
      <c r="DZ4069" s="63"/>
      <c r="EA4069" s="167"/>
      <c r="EB4069" s="60"/>
      <c r="EC4069" s="60"/>
      <c r="ED4069" s="60"/>
      <c r="EE4069" s="60"/>
      <c r="EF4069" s="60"/>
      <c r="EG4069" s="60"/>
      <c r="EH4069" s="60"/>
      <c r="EI4069" s="60"/>
      <c r="EJ4069" s="60"/>
      <c r="EK4069" s="60"/>
      <c r="EL4069" s="60"/>
      <c r="EM4069" s="60"/>
      <c r="EN4069" s="60"/>
      <c r="EO4069" s="60"/>
      <c r="EP4069" s="60"/>
      <c r="EQ4069" s="60"/>
      <c r="ER4069" s="60"/>
      <c r="ES4069" s="60"/>
      <c r="ET4069" s="60"/>
      <c r="EU4069" s="60"/>
      <c r="EV4069" s="60"/>
      <c r="EW4069" s="60"/>
      <c r="EX4069" s="60"/>
      <c r="EY4069" s="60"/>
      <c r="EZ4069" s="60"/>
      <c r="FA4069" s="60"/>
      <c r="FB4069" s="60"/>
    </row>
    <row r="4070" spans="22:158" x14ac:dyDescent="0.25">
      <c r="W4070" s="33"/>
      <c r="X4070" s="33"/>
      <c r="AH4070" s="38">
        <v>100</v>
      </c>
      <c r="AI4070" s="38">
        <v>130</v>
      </c>
      <c r="AJ4070" s="38">
        <v>16850</v>
      </c>
      <c r="AK4070" s="38">
        <v>48</v>
      </c>
      <c r="AL4070" s="38">
        <v>4203958</v>
      </c>
      <c r="AM4070" s="61" t="s">
        <v>1816</v>
      </c>
      <c r="AN4070" s="61" t="s">
        <v>1687</v>
      </c>
      <c r="AO4070" s="61" t="s">
        <v>1630</v>
      </c>
      <c r="AP4070" s="61" t="s">
        <v>5017</v>
      </c>
      <c r="AQ4070" s="61" t="s">
        <v>1742</v>
      </c>
      <c r="AR4070" s="28">
        <v>0</v>
      </c>
      <c r="AS4070" s="28">
        <v>0</v>
      </c>
      <c r="AT4070" s="28">
        <v>0</v>
      </c>
      <c r="AU4070" s="62"/>
      <c r="DV4070" s="31" t="s">
        <v>2760</v>
      </c>
      <c r="DW4070" s="31" t="s">
        <v>5414</v>
      </c>
      <c r="DX4070" s="63"/>
      <c r="DY4070" s="63"/>
      <c r="DZ4070" s="63"/>
      <c r="EA4070" s="167"/>
      <c r="EB4070" s="60"/>
      <c r="EC4070" s="60"/>
      <c r="ED4070" s="60"/>
      <c r="EE4070" s="60"/>
      <c r="EF4070" s="60"/>
      <c r="EG4070" s="60"/>
      <c r="EH4070" s="60"/>
      <c r="EI4070" s="60"/>
      <c r="EJ4070" s="60"/>
      <c r="EK4070" s="60"/>
      <c r="EL4070" s="60"/>
      <c r="EM4070" s="60"/>
      <c r="EN4070" s="60"/>
      <c r="EO4070" s="60"/>
      <c r="EP4070" s="60"/>
      <c r="EQ4070" s="60"/>
      <c r="ER4070" s="60"/>
      <c r="ES4070" s="60"/>
      <c r="ET4070" s="60"/>
      <c r="EU4070" s="60"/>
      <c r="EV4070" s="60"/>
      <c r="EW4070" s="60"/>
      <c r="EX4070" s="60"/>
      <c r="EY4070" s="60"/>
      <c r="EZ4070" s="60"/>
      <c r="FA4070" s="60"/>
      <c r="FB4070" s="60"/>
    </row>
    <row r="4071" spans="22:158" x14ac:dyDescent="0.25">
      <c r="W4071" s="33"/>
      <c r="X4071" s="33"/>
      <c r="AH4071" s="38">
        <v>100</v>
      </c>
      <c r="AI4071" s="38">
        <v>130</v>
      </c>
      <c r="AJ4071" s="38">
        <v>17310</v>
      </c>
      <c r="AK4071" s="38">
        <v>48</v>
      </c>
      <c r="AL4071" s="38">
        <v>4203958</v>
      </c>
      <c r="AM4071" s="61" t="s">
        <v>1816</v>
      </c>
      <c r="AN4071" s="61" t="s">
        <v>1687</v>
      </c>
      <c r="AO4071" s="61" t="s">
        <v>1640</v>
      </c>
      <c r="AP4071" s="61" t="s">
        <v>5017</v>
      </c>
      <c r="AQ4071" s="61" t="s">
        <v>1742</v>
      </c>
      <c r="AR4071" s="28">
        <v>47.1</v>
      </c>
      <c r="AS4071" s="28">
        <v>21140</v>
      </c>
      <c r="AT4071" s="28">
        <v>0</v>
      </c>
      <c r="AU4071" s="62"/>
      <c r="DV4071" s="31" t="s">
        <v>2760</v>
      </c>
      <c r="DW4071" s="31" t="s">
        <v>5414</v>
      </c>
      <c r="DX4071" s="63"/>
      <c r="DY4071" s="63"/>
      <c r="DZ4071" s="63"/>
      <c r="EA4071" s="167"/>
      <c r="EB4071" s="60"/>
      <c r="EC4071" s="60"/>
      <c r="ED4071" s="60"/>
      <c r="EE4071" s="60"/>
      <c r="EF4071" s="60"/>
      <c r="EG4071" s="60"/>
      <c r="EH4071" s="60"/>
      <c r="EI4071" s="60"/>
      <c r="EJ4071" s="60"/>
      <c r="EK4071" s="60"/>
      <c r="EL4071" s="60"/>
      <c r="EM4071" s="60"/>
      <c r="EN4071" s="60"/>
      <c r="EO4071" s="60"/>
      <c r="EP4071" s="60"/>
      <c r="EQ4071" s="60"/>
      <c r="ER4071" s="60"/>
      <c r="ES4071" s="60"/>
      <c r="ET4071" s="60"/>
      <c r="EU4071" s="60"/>
      <c r="EV4071" s="60"/>
      <c r="EW4071" s="60"/>
      <c r="EX4071" s="60"/>
      <c r="EY4071" s="60"/>
      <c r="EZ4071" s="60"/>
      <c r="FA4071" s="60"/>
      <c r="FB4071" s="60"/>
    </row>
    <row r="4072" spans="22:158" x14ac:dyDescent="0.25">
      <c r="V4072" s="1"/>
      <c r="W4072" s="33"/>
      <c r="X4072" s="33"/>
      <c r="AH4072" s="38">
        <v>100</v>
      </c>
      <c r="AI4072" s="38">
        <v>130</v>
      </c>
      <c r="AJ4072" s="38">
        <v>17400</v>
      </c>
      <c r="AK4072" s="38">
        <v>48</v>
      </c>
      <c r="AL4072" s="38">
        <v>4203958</v>
      </c>
      <c r="AM4072" s="61" t="s">
        <v>1816</v>
      </c>
      <c r="AN4072" s="61" t="s">
        <v>1687</v>
      </c>
      <c r="AO4072" s="61" t="s">
        <v>1642</v>
      </c>
      <c r="AP4072" s="61" t="s">
        <v>5017</v>
      </c>
      <c r="AQ4072" s="61" t="s">
        <v>1742</v>
      </c>
      <c r="AR4072" s="28">
        <v>1602.6</v>
      </c>
      <c r="AS4072" s="28">
        <v>15785</v>
      </c>
      <c r="AT4072" s="28">
        <v>20164</v>
      </c>
      <c r="AU4072" s="62"/>
      <c r="DV4072" s="31" t="s">
        <v>2760</v>
      </c>
      <c r="DW4072" s="31" t="s">
        <v>5414</v>
      </c>
      <c r="DX4072" s="63"/>
      <c r="DY4072" s="63"/>
      <c r="DZ4072" s="63"/>
      <c r="EA4072" s="167"/>
      <c r="EB4072" s="60"/>
      <c r="EC4072" s="60"/>
      <c r="ED4072" s="60"/>
      <c r="EE4072" s="60"/>
      <c r="EF4072" s="60"/>
      <c r="EG4072" s="60"/>
      <c r="EH4072" s="60"/>
      <c r="EI4072" s="60"/>
      <c r="EJ4072" s="60"/>
      <c r="EK4072" s="60"/>
      <c r="EL4072" s="60"/>
      <c r="EM4072" s="60"/>
      <c r="EN4072" s="60"/>
      <c r="EO4072" s="60"/>
      <c r="EP4072" s="60"/>
      <c r="EQ4072" s="60"/>
      <c r="ER4072" s="60"/>
      <c r="ES4072" s="60"/>
      <c r="ET4072" s="60"/>
      <c r="EU4072" s="60"/>
      <c r="EV4072" s="60"/>
      <c r="EW4072" s="60"/>
      <c r="EX4072" s="60"/>
      <c r="EY4072" s="60"/>
      <c r="EZ4072" s="60"/>
      <c r="FA4072" s="60"/>
      <c r="FB4072" s="60"/>
    </row>
    <row r="4073" spans="22:158" x14ac:dyDescent="0.25">
      <c r="W4073" s="33"/>
      <c r="X4073" s="33"/>
      <c r="AH4073" s="38">
        <v>100</v>
      </c>
      <c r="AI4073" s="38">
        <v>130</v>
      </c>
      <c r="AJ4073" s="38">
        <v>17650</v>
      </c>
      <c r="AK4073" s="38">
        <v>48</v>
      </c>
      <c r="AL4073" s="38">
        <v>4203958</v>
      </c>
      <c r="AM4073" s="61" t="s">
        <v>1816</v>
      </c>
      <c r="AN4073" s="61" t="s">
        <v>1687</v>
      </c>
      <c r="AO4073" s="61" t="s">
        <v>1648</v>
      </c>
      <c r="AP4073" s="61" t="s">
        <v>5017</v>
      </c>
      <c r="AQ4073" s="61" t="s">
        <v>1742</v>
      </c>
      <c r="AR4073" s="28">
        <v>29.7</v>
      </c>
      <c r="AS4073" s="28">
        <v>2955</v>
      </c>
      <c r="AT4073" s="28">
        <v>5435</v>
      </c>
      <c r="AU4073" s="62"/>
      <c r="DV4073" s="31" t="s">
        <v>2760</v>
      </c>
      <c r="DW4073" s="31" t="s">
        <v>5414</v>
      </c>
      <c r="DX4073" s="63"/>
      <c r="DY4073" s="63"/>
      <c r="DZ4073" s="63"/>
      <c r="EA4073" s="167"/>
      <c r="EB4073" s="60"/>
      <c r="EC4073" s="60"/>
      <c r="ED4073" s="60"/>
      <c r="EE4073" s="60"/>
      <c r="EF4073" s="60"/>
      <c r="EG4073" s="60"/>
      <c r="EH4073" s="60"/>
      <c r="EI4073" s="60"/>
      <c r="EJ4073" s="60"/>
      <c r="EK4073" s="60"/>
      <c r="EL4073" s="60"/>
      <c r="EM4073" s="60"/>
      <c r="EN4073" s="60"/>
      <c r="EO4073" s="60"/>
      <c r="EP4073" s="60"/>
      <c r="EQ4073" s="60"/>
      <c r="ER4073" s="60"/>
      <c r="ES4073" s="60"/>
      <c r="ET4073" s="60"/>
      <c r="EU4073" s="60"/>
      <c r="EV4073" s="60"/>
      <c r="EW4073" s="60"/>
      <c r="EX4073" s="60"/>
      <c r="EY4073" s="60"/>
      <c r="EZ4073" s="60"/>
      <c r="FA4073" s="60"/>
      <c r="FB4073" s="60"/>
    </row>
    <row r="4074" spans="22:158" x14ac:dyDescent="0.25">
      <c r="W4074" s="33"/>
      <c r="X4074" s="33"/>
      <c r="AH4074" s="38">
        <v>100</v>
      </c>
      <c r="AI4074" s="38">
        <v>135</v>
      </c>
      <c r="AJ4074" s="38">
        <v>11150</v>
      </c>
      <c r="AK4074" s="38">
        <v>48</v>
      </c>
      <c r="AL4074" s="38">
        <v>4203958</v>
      </c>
      <c r="AM4074" s="61" t="s">
        <v>1816</v>
      </c>
      <c r="AN4074" s="61" t="s">
        <v>1693</v>
      </c>
      <c r="AO4074" s="61" t="s">
        <v>5066</v>
      </c>
      <c r="AP4074" s="61" t="s">
        <v>5017</v>
      </c>
      <c r="AQ4074" s="61" t="s">
        <v>1742</v>
      </c>
      <c r="AR4074" s="28">
        <v>0</v>
      </c>
      <c r="AS4074" s="28">
        <v>0</v>
      </c>
      <c r="AT4074" s="28">
        <v>0</v>
      </c>
      <c r="AU4074" s="62"/>
      <c r="DV4074" s="31" t="s">
        <v>2760</v>
      </c>
      <c r="DW4074" s="31" t="s">
        <v>5415</v>
      </c>
      <c r="DX4074" s="63"/>
      <c r="DY4074" s="63"/>
      <c r="DZ4074" s="63"/>
      <c r="EA4074" s="167"/>
      <c r="EB4074" s="60"/>
      <c r="EC4074" s="60"/>
      <c r="ED4074" s="60"/>
      <c r="EE4074" s="60"/>
      <c r="EF4074" s="60"/>
      <c r="EG4074" s="60"/>
      <c r="EH4074" s="60"/>
      <c r="EI4074" s="60"/>
      <c r="EJ4074" s="60"/>
      <c r="EK4074" s="60"/>
      <c r="EL4074" s="60"/>
      <c r="EM4074" s="60"/>
      <c r="EN4074" s="60"/>
      <c r="EO4074" s="60"/>
      <c r="EP4074" s="60"/>
      <c r="EQ4074" s="60"/>
      <c r="ER4074" s="60"/>
      <c r="ES4074" s="60"/>
      <c r="ET4074" s="60"/>
      <c r="EU4074" s="60"/>
      <c r="EV4074" s="60"/>
      <c r="EW4074" s="60"/>
      <c r="EX4074" s="60"/>
      <c r="EY4074" s="60"/>
      <c r="EZ4074" s="60"/>
      <c r="FA4074" s="60"/>
      <c r="FB4074" s="60"/>
    </row>
    <row r="4075" spans="22:158" x14ac:dyDescent="0.25">
      <c r="W4075" s="33"/>
      <c r="X4075" s="33"/>
      <c r="AH4075" s="38">
        <v>100</v>
      </c>
      <c r="AI4075" s="38">
        <v>135</v>
      </c>
      <c r="AJ4075" s="38">
        <v>11200</v>
      </c>
      <c r="AK4075" s="38">
        <v>48</v>
      </c>
      <c r="AL4075" s="38">
        <v>4203958</v>
      </c>
      <c r="AM4075" s="61" t="s">
        <v>1816</v>
      </c>
      <c r="AN4075" s="61" t="s">
        <v>1693</v>
      </c>
      <c r="AO4075" s="61" t="s">
        <v>5067</v>
      </c>
      <c r="AP4075" s="61" t="s">
        <v>5017</v>
      </c>
      <c r="AQ4075" s="61" t="s">
        <v>1742</v>
      </c>
      <c r="AR4075" s="28">
        <v>186.2</v>
      </c>
      <c r="AS4075" s="28">
        <v>0</v>
      </c>
      <c r="AT4075" s="28">
        <v>0</v>
      </c>
      <c r="AU4075" s="62"/>
      <c r="DV4075" s="31" t="s">
        <v>2760</v>
      </c>
      <c r="DW4075" s="31" t="s">
        <v>5415</v>
      </c>
      <c r="DX4075" s="63"/>
      <c r="DY4075" s="63"/>
      <c r="DZ4075" s="63"/>
      <c r="EA4075" s="167"/>
      <c r="EB4075" s="60"/>
      <c r="EC4075" s="60"/>
      <c r="ED4075" s="60"/>
      <c r="EE4075" s="60"/>
      <c r="EF4075" s="60"/>
      <c r="EG4075" s="60"/>
      <c r="EH4075" s="60"/>
      <c r="EI4075" s="60"/>
      <c r="EJ4075" s="60"/>
      <c r="EK4075" s="60"/>
      <c r="EL4075" s="60"/>
      <c r="EM4075" s="60"/>
      <c r="EN4075" s="60"/>
      <c r="EO4075" s="60"/>
      <c r="EP4075" s="60"/>
      <c r="EQ4075" s="60"/>
      <c r="ER4075" s="60"/>
      <c r="ES4075" s="60"/>
      <c r="ET4075" s="60"/>
      <c r="EU4075" s="60"/>
      <c r="EV4075" s="60"/>
      <c r="EW4075" s="60"/>
      <c r="EX4075" s="60"/>
      <c r="EY4075" s="60"/>
      <c r="EZ4075" s="60"/>
      <c r="FA4075" s="60"/>
      <c r="FB4075" s="60"/>
    </row>
    <row r="4076" spans="22:158" x14ac:dyDescent="0.25">
      <c r="V4076" s="1"/>
      <c r="W4076" s="33"/>
      <c r="X4076" s="33"/>
      <c r="AH4076" s="38">
        <v>100</v>
      </c>
      <c r="AI4076" s="38">
        <v>135</v>
      </c>
      <c r="AJ4076" s="38">
        <v>12100</v>
      </c>
      <c r="AK4076" s="38">
        <v>48</v>
      </c>
      <c r="AL4076" s="38">
        <v>4203958</v>
      </c>
      <c r="AM4076" s="61" t="s">
        <v>1816</v>
      </c>
      <c r="AN4076" s="61" t="s">
        <v>1693</v>
      </c>
      <c r="AO4076" s="61" t="s">
        <v>5086</v>
      </c>
      <c r="AP4076" s="61" t="s">
        <v>5017</v>
      </c>
      <c r="AQ4076" s="61" t="s">
        <v>1742</v>
      </c>
      <c r="AR4076" s="28">
        <v>0</v>
      </c>
      <c r="AS4076" s="28">
        <v>0</v>
      </c>
      <c r="AT4076" s="28">
        <v>1482</v>
      </c>
      <c r="AU4076" s="62"/>
      <c r="DV4076" s="31" t="s">
        <v>2760</v>
      </c>
      <c r="DW4076" s="31" t="s">
        <v>5415</v>
      </c>
      <c r="DX4076" s="63"/>
      <c r="DY4076" s="63"/>
      <c r="DZ4076" s="63"/>
      <c r="EA4076" s="167"/>
      <c r="EB4076" s="60"/>
      <c r="EC4076" s="60"/>
      <c r="ED4076" s="60"/>
      <c r="EE4076" s="60"/>
      <c r="EF4076" s="60"/>
      <c r="EG4076" s="60"/>
      <c r="EH4076" s="60"/>
      <c r="EI4076" s="60"/>
      <c r="EJ4076" s="60"/>
      <c r="EK4076" s="60"/>
      <c r="EL4076" s="60"/>
      <c r="EM4076" s="60"/>
      <c r="EN4076" s="60"/>
      <c r="EO4076" s="60"/>
      <c r="EP4076" s="60"/>
      <c r="EQ4076" s="60"/>
      <c r="ER4076" s="60"/>
      <c r="ES4076" s="60"/>
      <c r="ET4076" s="60"/>
      <c r="EU4076" s="60"/>
      <c r="EV4076" s="60"/>
      <c r="EW4076" s="60"/>
      <c r="EX4076" s="60"/>
      <c r="EY4076" s="60"/>
      <c r="EZ4076" s="60"/>
      <c r="FA4076" s="60"/>
      <c r="FB4076" s="60"/>
    </row>
    <row r="4077" spans="22:158" x14ac:dyDescent="0.25">
      <c r="W4077" s="33"/>
      <c r="X4077" s="33"/>
      <c r="AH4077" s="38">
        <v>100</v>
      </c>
      <c r="AI4077" s="38">
        <v>135</v>
      </c>
      <c r="AJ4077" s="38">
        <v>12600</v>
      </c>
      <c r="AK4077" s="38">
        <v>48</v>
      </c>
      <c r="AL4077" s="38">
        <v>4203958</v>
      </c>
      <c r="AM4077" s="61" t="s">
        <v>1816</v>
      </c>
      <c r="AN4077" s="61" t="s">
        <v>1693</v>
      </c>
      <c r="AO4077" s="61" t="s">
        <v>5095</v>
      </c>
      <c r="AP4077" s="61" t="s">
        <v>5017</v>
      </c>
      <c r="AQ4077" s="61" t="s">
        <v>1742</v>
      </c>
      <c r="AR4077" s="28">
        <v>0</v>
      </c>
      <c r="AS4077" s="28">
        <v>3787</v>
      </c>
      <c r="AT4077" s="28">
        <v>32</v>
      </c>
      <c r="AU4077" s="62"/>
      <c r="DV4077" s="31" t="s">
        <v>2760</v>
      </c>
      <c r="DW4077" s="31" t="s">
        <v>5415</v>
      </c>
      <c r="DX4077" s="63"/>
      <c r="DY4077" s="63"/>
      <c r="DZ4077" s="63"/>
      <c r="EA4077" s="167"/>
      <c r="EB4077" s="60"/>
      <c r="EC4077" s="60"/>
      <c r="ED4077" s="60"/>
      <c r="EE4077" s="60"/>
      <c r="EF4077" s="60"/>
      <c r="EG4077" s="60"/>
      <c r="EH4077" s="60"/>
      <c r="EI4077" s="60"/>
      <c r="EJ4077" s="60"/>
      <c r="EK4077" s="60"/>
      <c r="EL4077" s="60"/>
      <c r="EM4077" s="60"/>
      <c r="EN4077" s="60"/>
      <c r="EO4077" s="60"/>
      <c r="EP4077" s="60"/>
      <c r="EQ4077" s="60"/>
      <c r="ER4077" s="60"/>
      <c r="ES4077" s="60"/>
      <c r="ET4077" s="60"/>
      <c r="EU4077" s="60"/>
      <c r="EV4077" s="60"/>
      <c r="EW4077" s="60"/>
      <c r="EX4077" s="60"/>
      <c r="EY4077" s="60"/>
      <c r="EZ4077" s="60"/>
      <c r="FA4077" s="60"/>
      <c r="FB4077" s="60"/>
    </row>
    <row r="4078" spans="22:158" x14ac:dyDescent="0.25">
      <c r="V4078" s="1"/>
      <c r="W4078" s="33"/>
      <c r="X4078" s="33"/>
      <c r="AH4078" s="38">
        <v>100</v>
      </c>
      <c r="AI4078" s="38">
        <v>135</v>
      </c>
      <c r="AJ4078" s="38">
        <v>15270</v>
      </c>
      <c r="AK4078" s="38">
        <v>48</v>
      </c>
      <c r="AL4078" s="38">
        <v>4203958</v>
      </c>
      <c r="AM4078" s="61" t="s">
        <v>1816</v>
      </c>
      <c r="AN4078" s="61" t="s">
        <v>1693</v>
      </c>
      <c r="AO4078" s="61" t="s">
        <v>1596</v>
      </c>
      <c r="AP4078" s="61" t="s">
        <v>5017</v>
      </c>
      <c r="AQ4078" s="61" t="s">
        <v>1742</v>
      </c>
      <c r="AR4078" s="28">
        <v>366.3</v>
      </c>
      <c r="AS4078" s="28">
        <v>2163</v>
      </c>
      <c r="AT4078" s="28">
        <v>0</v>
      </c>
      <c r="AU4078" s="62"/>
      <c r="DV4078" s="31" t="s">
        <v>2760</v>
      </c>
      <c r="DW4078" s="31" t="s">
        <v>5415</v>
      </c>
      <c r="DX4078" s="63"/>
      <c r="DY4078" s="63"/>
      <c r="DZ4078" s="63"/>
      <c r="EA4078" s="167"/>
      <c r="EB4078" s="60"/>
      <c r="EC4078" s="60"/>
      <c r="ED4078" s="60"/>
      <c r="EE4078" s="60"/>
      <c r="EF4078" s="60"/>
      <c r="EG4078" s="60"/>
      <c r="EH4078" s="60"/>
      <c r="EI4078" s="60"/>
      <c r="EJ4078" s="60"/>
      <c r="EK4078" s="60"/>
      <c r="EL4078" s="60"/>
      <c r="EM4078" s="60"/>
      <c r="EN4078" s="60"/>
      <c r="EO4078" s="60"/>
      <c r="EP4078" s="60"/>
      <c r="EQ4078" s="60"/>
      <c r="ER4078" s="60"/>
      <c r="ES4078" s="60"/>
      <c r="ET4078" s="60"/>
      <c r="EU4078" s="60"/>
      <c r="EV4078" s="60"/>
      <c r="EW4078" s="60"/>
      <c r="EX4078" s="60"/>
      <c r="EY4078" s="60"/>
      <c r="EZ4078" s="60"/>
      <c r="FA4078" s="60"/>
      <c r="FB4078" s="60"/>
    </row>
    <row r="4079" spans="22:158" x14ac:dyDescent="0.25">
      <c r="V4079" s="1"/>
      <c r="W4079" s="33"/>
      <c r="X4079" s="33"/>
      <c r="AH4079" s="38">
        <v>100</v>
      </c>
      <c r="AI4079" s="38">
        <v>135</v>
      </c>
      <c r="AJ4079" s="38">
        <v>15400</v>
      </c>
      <c r="AK4079" s="38">
        <v>48</v>
      </c>
      <c r="AL4079" s="38">
        <v>4203958</v>
      </c>
      <c r="AM4079" s="61" t="s">
        <v>1816</v>
      </c>
      <c r="AN4079" s="61" t="s">
        <v>1693</v>
      </c>
      <c r="AO4079" s="61" t="s">
        <v>1599</v>
      </c>
      <c r="AP4079" s="61" t="s">
        <v>5017</v>
      </c>
      <c r="AQ4079" s="61" t="s">
        <v>1742</v>
      </c>
      <c r="AR4079" s="28">
        <v>0</v>
      </c>
      <c r="AS4079" s="28">
        <v>0</v>
      </c>
      <c r="AT4079" s="28">
        <v>2829</v>
      </c>
      <c r="AU4079" s="62"/>
      <c r="DV4079" s="31" t="s">
        <v>2760</v>
      </c>
      <c r="DW4079" s="31" t="s">
        <v>5415</v>
      </c>
      <c r="DX4079" s="63"/>
      <c r="DY4079" s="63"/>
      <c r="DZ4079" s="63"/>
      <c r="EA4079" s="167"/>
      <c r="EB4079" s="60"/>
      <c r="EC4079" s="60"/>
      <c r="ED4079" s="60"/>
      <c r="EE4079" s="60"/>
      <c r="EF4079" s="60"/>
      <c r="EG4079" s="60"/>
      <c r="EH4079" s="60"/>
      <c r="EI4079" s="60"/>
      <c r="EJ4079" s="60"/>
      <c r="EK4079" s="60"/>
      <c r="EL4079" s="60"/>
      <c r="EM4079" s="60"/>
      <c r="EN4079" s="60"/>
      <c r="EO4079" s="60"/>
      <c r="EP4079" s="60"/>
      <c r="EQ4079" s="60"/>
      <c r="ER4079" s="60"/>
      <c r="ES4079" s="60"/>
      <c r="ET4079" s="60"/>
      <c r="EU4079" s="60"/>
      <c r="EV4079" s="60"/>
      <c r="EW4079" s="60"/>
      <c r="EX4079" s="60"/>
      <c r="EY4079" s="60"/>
      <c r="EZ4079" s="60"/>
      <c r="FA4079" s="60"/>
      <c r="FB4079" s="60"/>
    </row>
    <row r="4080" spans="22:158" x14ac:dyDescent="0.25">
      <c r="V4080" s="1"/>
      <c r="W4080" s="33"/>
      <c r="X4080" s="33"/>
      <c r="AH4080" s="38">
        <v>100</v>
      </c>
      <c r="AI4080" s="38">
        <v>140</v>
      </c>
      <c r="AJ4080" s="38">
        <v>10470</v>
      </c>
      <c r="AK4080" s="38">
        <v>48</v>
      </c>
      <c r="AL4080" s="38">
        <v>4203958</v>
      </c>
      <c r="AM4080" s="61" t="s">
        <v>1816</v>
      </c>
      <c r="AN4080" s="61" t="s">
        <v>1690</v>
      </c>
      <c r="AO4080" s="61" t="s">
        <v>5052</v>
      </c>
      <c r="AP4080" s="61" t="s">
        <v>5017</v>
      </c>
      <c r="AQ4080" s="61" t="s">
        <v>1742</v>
      </c>
      <c r="AR4080" s="28">
        <v>0</v>
      </c>
      <c r="AS4080" s="28">
        <v>23709</v>
      </c>
      <c r="AT4080" s="28">
        <v>11793</v>
      </c>
      <c r="AU4080" s="62"/>
      <c r="DV4080" s="31" t="s">
        <v>2760</v>
      </c>
      <c r="DW4080" s="31" t="s">
        <v>5416</v>
      </c>
      <c r="DX4080" s="63"/>
      <c r="DY4080" s="63"/>
      <c r="DZ4080" s="63"/>
      <c r="EA4080" s="167"/>
      <c r="EB4080" s="60"/>
      <c r="EC4080" s="60"/>
      <c r="ED4080" s="60"/>
      <c r="EE4080" s="60"/>
      <c r="EF4080" s="60"/>
      <c r="EG4080" s="60"/>
      <c r="EH4080" s="60"/>
      <c r="EI4080" s="60"/>
      <c r="EJ4080" s="60"/>
      <c r="EK4080" s="60"/>
      <c r="EL4080" s="60"/>
      <c r="EM4080" s="60"/>
      <c r="EN4080" s="60"/>
      <c r="EO4080" s="60"/>
      <c r="EP4080" s="60"/>
      <c r="EQ4080" s="60"/>
      <c r="ER4080" s="60"/>
      <c r="ES4080" s="60"/>
      <c r="ET4080" s="60"/>
      <c r="EU4080" s="60"/>
      <c r="EV4080" s="60"/>
      <c r="EW4080" s="60"/>
      <c r="EX4080" s="60"/>
      <c r="EY4080" s="60"/>
      <c r="EZ4080" s="60"/>
      <c r="FA4080" s="60"/>
      <c r="FB4080" s="60"/>
    </row>
    <row r="4081" spans="22:158" x14ac:dyDescent="0.25">
      <c r="W4081" s="33"/>
      <c r="X4081" s="33"/>
      <c r="AH4081" s="38">
        <v>100</v>
      </c>
      <c r="AI4081" s="38">
        <v>140</v>
      </c>
      <c r="AJ4081" s="38">
        <v>10470</v>
      </c>
      <c r="AK4081" s="38">
        <v>48</v>
      </c>
      <c r="AL4081" s="38">
        <v>4203958</v>
      </c>
      <c r="AM4081" s="61" t="s">
        <v>1816</v>
      </c>
      <c r="AN4081" s="61" t="s">
        <v>1690</v>
      </c>
      <c r="AO4081" s="61" t="s">
        <v>1112</v>
      </c>
      <c r="AP4081" s="61" t="s">
        <v>5017</v>
      </c>
      <c r="AQ4081" s="61" t="s">
        <v>1742</v>
      </c>
      <c r="AR4081" s="28">
        <v>1747.7</v>
      </c>
      <c r="AS4081" s="28">
        <v>0</v>
      </c>
      <c r="AT4081" s="28">
        <v>0</v>
      </c>
      <c r="AU4081" s="62"/>
      <c r="DV4081" s="31" t="s">
        <v>2760</v>
      </c>
      <c r="DW4081" s="31" t="s">
        <v>5416</v>
      </c>
      <c r="DX4081" s="63"/>
      <c r="DY4081" s="63"/>
      <c r="DZ4081" s="63"/>
      <c r="EA4081" s="167"/>
      <c r="EB4081" s="60"/>
      <c r="EC4081" s="60"/>
      <c r="ED4081" s="60"/>
      <c r="EE4081" s="60"/>
      <c r="EF4081" s="60"/>
      <c r="EG4081" s="60"/>
      <c r="EH4081" s="60"/>
      <c r="EI4081" s="60"/>
      <c r="EJ4081" s="60"/>
      <c r="EK4081" s="60"/>
      <c r="EL4081" s="60"/>
      <c r="EM4081" s="60"/>
      <c r="EN4081" s="60"/>
      <c r="EO4081" s="60"/>
      <c r="EP4081" s="60"/>
      <c r="EQ4081" s="60"/>
      <c r="ER4081" s="60"/>
      <c r="ES4081" s="60"/>
      <c r="ET4081" s="60"/>
      <c r="EU4081" s="60"/>
      <c r="EV4081" s="60"/>
      <c r="EW4081" s="60"/>
      <c r="EX4081" s="60"/>
      <c r="EY4081" s="60"/>
      <c r="EZ4081" s="60"/>
      <c r="FA4081" s="60"/>
      <c r="FB4081" s="60"/>
    </row>
    <row r="4082" spans="22:158" x14ac:dyDescent="0.25">
      <c r="W4082" s="33"/>
      <c r="X4082" s="33"/>
      <c r="AH4082" s="38">
        <v>100</v>
      </c>
      <c r="AI4082" s="38">
        <v>140</v>
      </c>
      <c r="AJ4082" s="38">
        <v>11400</v>
      </c>
      <c r="AK4082" s="38">
        <v>48</v>
      </c>
      <c r="AL4082" s="38">
        <v>4203958</v>
      </c>
      <c r="AM4082" s="61" t="s">
        <v>1816</v>
      </c>
      <c r="AN4082" s="61" t="s">
        <v>1690</v>
      </c>
      <c r="AO4082" s="61" t="s">
        <v>5071</v>
      </c>
      <c r="AP4082" s="61" t="s">
        <v>5017</v>
      </c>
      <c r="AQ4082" s="61" t="s">
        <v>1742</v>
      </c>
      <c r="AR4082" s="28">
        <v>4555.3</v>
      </c>
      <c r="AS4082" s="28">
        <v>61554</v>
      </c>
      <c r="AT4082" s="28">
        <v>3882</v>
      </c>
      <c r="AU4082" s="62"/>
      <c r="DV4082" s="31" t="s">
        <v>2760</v>
      </c>
      <c r="DW4082" s="31" t="s">
        <v>5416</v>
      </c>
      <c r="DX4082" s="63"/>
      <c r="DY4082" s="63"/>
      <c r="DZ4082" s="63"/>
      <c r="EA4082" s="167"/>
      <c r="EB4082" s="60"/>
      <c r="EC4082" s="60"/>
      <c r="ED4082" s="60"/>
      <c r="EE4082" s="60"/>
      <c r="EF4082" s="60"/>
      <c r="EG4082" s="60"/>
      <c r="EH4082" s="60"/>
      <c r="EI4082" s="60"/>
      <c r="EJ4082" s="60"/>
      <c r="EK4082" s="60"/>
      <c r="EL4082" s="60"/>
      <c r="EM4082" s="60"/>
      <c r="EN4082" s="60"/>
      <c r="EO4082" s="60"/>
      <c r="EP4082" s="60"/>
      <c r="EQ4082" s="60"/>
      <c r="ER4082" s="60"/>
      <c r="ES4082" s="60"/>
      <c r="ET4082" s="60"/>
      <c r="EU4082" s="60"/>
      <c r="EV4082" s="60"/>
      <c r="EW4082" s="60"/>
      <c r="EX4082" s="60"/>
      <c r="EY4082" s="60"/>
      <c r="EZ4082" s="60"/>
      <c r="FA4082" s="60"/>
      <c r="FB4082" s="60"/>
    </row>
    <row r="4083" spans="22:158" x14ac:dyDescent="0.25">
      <c r="V4083" s="1"/>
      <c r="W4083" s="33"/>
      <c r="X4083" s="33"/>
      <c r="AH4083" s="38">
        <v>100</v>
      </c>
      <c r="AI4083" s="38">
        <v>140</v>
      </c>
      <c r="AJ4083" s="38">
        <v>12350</v>
      </c>
      <c r="AK4083" s="38">
        <v>48</v>
      </c>
      <c r="AL4083" s="38">
        <v>4203958</v>
      </c>
      <c r="AM4083" s="61" t="s">
        <v>1816</v>
      </c>
      <c r="AN4083" s="61" t="s">
        <v>1690</v>
      </c>
      <c r="AO4083" s="61" t="s">
        <v>5091</v>
      </c>
      <c r="AP4083" s="61" t="s">
        <v>5017</v>
      </c>
      <c r="AQ4083" s="61" t="s">
        <v>1742</v>
      </c>
      <c r="AR4083" s="28">
        <v>0</v>
      </c>
      <c r="AS4083" s="28">
        <v>8605</v>
      </c>
      <c r="AT4083" s="28">
        <v>796</v>
      </c>
      <c r="AU4083" s="62"/>
      <c r="DV4083" s="31" t="s">
        <v>2760</v>
      </c>
      <c r="DW4083" s="31" t="s">
        <v>5416</v>
      </c>
      <c r="DX4083" s="63"/>
      <c r="DY4083" s="63"/>
      <c r="DZ4083" s="63"/>
      <c r="EA4083" s="167"/>
      <c r="EB4083" s="60"/>
      <c r="EC4083" s="60"/>
      <c r="ED4083" s="60"/>
      <c r="EE4083" s="60"/>
      <c r="EF4083" s="60"/>
      <c r="EG4083" s="60"/>
      <c r="EH4083" s="60"/>
      <c r="EI4083" s="60"/>
      <c r="EJ4083" s="60"/>
      <c r="EK4083" s="60"/>
      <c r="EL4083" s="60"/>
      <c r="EM4083" s="60"/>
      <c r="EN4083" s="60"/>
      <c r="EO4083" s="60"/>
      <c r="EP4083" s="60"/>
      <c r="EQ4083" s="60"/>
      <c r="ER4083" s="60"/>
      <c r="ES4083" s="60"/>
      <c r="ET4083" s="60"/>
      <c r="EU4083" s="60"/>
      <c r="EV4083" s="60"/>
      <c r="EW4083" s="60"/>
      <c r="EX4083" s="60"/>
      <c r="EY4083" s="60"/>
      <c r="EZ4083" s="60"/>
      <c r="FA4083" s="60"/>
      <c r="FB4083" s="60"/>
    </row>
    <row r="4084" spans="22:158" x14ac:dyDescent="0.25">
      <c r="W4084" s="33"/>
      <c r="X4084" s="33"/>
      <c r="AH4084" s="38">
        <v>100</v>
      </c>
      <c r="AI4084" s="38">
        <v>140</v>
      </c>
      <c r="AJ4084" s="38">
        <v>12900</v>
      </c>
      <c r="AK4084" s="38">
        <v>48</v>
      </c>
      <c r="AL4084" s="38">
        <v>4203958</v>
      </c>
      <c r="AM4084" s="61" t="s">
        <v>1816</v>
      </c>
      <c r="AN4084" s="61" t="s">
        <v>1690</v>
      </c>
      <c r="AO4084" s="61" t="s">
        <v>5099</v>
      </c>
      <c r="AP4084" s="61" t="s">
        <v>5017</v>
      </c>
      <c r="AQ4084" s="61" t="s">
        <v>1742</v>
      </c>
      <c r="AR4084" s="28">
        <v>676</v>
      </c>
      <c r="AS4084" s="28">
        <v>454</v>
      </c>
      <c r="AT4084" s="28">
        <v>224</v>
      </c>
      <c r="AU4084" s="62"/>
      <c r="DV4084" s="31" t="s">
        <v>2760</v>
      </c>
      <c r="DW4084" s="31" t="s">
        <v>5416</v>
      </c>
      <c r="DX4084" s="63"/>
      <c r="DY4084" s="63"/>
      <c r="DZ4084" s="63"/>
      <c r="EA4084" s="167"/>
      <c r="EB4084" s="60"/>
      <c r="EC4084" s="60"/>
      <c r="ED4084" s="60"/>
      <c r="EE4084" s="60"/>
      <c r="EF4084" s="60"/>
      <c r="EG4084" s="60"/>
      <c r="EH4084" s="60"/>
      <c r="EI4084" s="60"/>
      <c r="EJ4084" s="60"/>
      <c r="EK4084" s="60"/>
      <c r="EL4084" s="60"/>
      <c r="EM4084" s="60"/>
      <c r="EN4084" s="60"/>
      <c r="EO4084" s="60"/>
      <c r="EP4084" s="60"/>
      <c r="EQ4084" s="60"/>
      <c r="ER4084" s="60"/>
      <c r="ES4084" s="60"/>
      <c r="ET4084" s="60"/>
      <c r="EU4084" s="60"/>
      <c r="EV4084" s="60"/>
      <c r="EW4084" s="60"/>
      <c r="EX4084" s="60"/>
      <c r="EY4084" s="60"/>
      <c r="EZ4084" s="60"/>
      <c r="FA4084" s="60"/>
      <c r="FB4084" s="60"/>
    </row>
    <row r="4085" spans="22:158" x14ac:dyDescent="0.25">
      <c r="V4085" s="1"/>
      <c r="W4085" s="33"/>
      <c r="X4085" s="33"/>
      <c r="AH4085" s="38">
        <v>100</v>
      </c>
      <c r="AI4085" s="38">
        <v>140</v>
      </c>
      <c r="AJ4085" s="38">
        <v>14600</v>
      </c>
      <c r="AK4085" s="38">
        <v>48</v>
      </c>
      <c r="AL4085" s="38">
        <v>4203958</v>
      </c>
      <c r="AM4085" s="61" t="s">
        <v>1816</v>
      </c>
      <c r="AN4085" s="61" t="s">
        <v>1690</v>
      </c>
      <c r="AO4085" s="61" t="s">
        <v>1580</v>
      </c>
      <c r="AP4085" s="61" t="s">
        <v>5017</v>
      </c>
      <c r="AQ4085" s="61" t="s">
        <v>1742</v>
      </c>
      <c r="AR4085" s="28">
        <v>0</v>
      </c>
      <c r="AS4085" s="28">
        <v>5671</v>
      </c>
      <c r="AT4085" s="28">
        <v>0</v>
      </c>
      <c r="AU4085" s="62"/>
      <c r="DV4085" s="31" t="s">
        <v>2760</v>
      </c>
      <c r="DW4085" s="31" t="s">
        <v>5416</v>
      </c>
      <c r="DX4085" s="63"/>
      <c r="DY4085" s="63"/>
      <c r="DZ4085" s="63"/>
      <c r="EA4085" s="167"/>
      <c r="EB4085" s="60"/>
      <c r="EC4085" s="60"/>
      <c r="ED4085" s="60"/>
      <c r="EE4085" s="60"/>
      <c r="EF4085" s="60"/>
      <c r="EG4085" s="60"/>
      <c r="EH4085" s="60"/>
      <c r="EI4085" s="60"/>
      <c r="EJ4085" s="60"/>
      <c r="EK4085" s="60"/>
      <c r="EL4085" s="60"/>
      <c r="EM4085" s="60"/>
      <c r="EN4085" s="60"/>
      <c r="EO4085" s="60"/>
      <c r="EP4085" s="60"/>
      <c r="EQ4085" s="60"/>
      <c r="ER4085" s="60"/>
      <c r="ES4085" s="60"/>
      <c r="ET4085" s="60"/>
      <c r="EU4085" s="60"/>
      <c r="EV4085" s="60"/>
      <c r="EW4085" s="60"/>
      <c r="EX4085" s="60"/>
      <c r="EY4085" s="60"/>
      <c r="EZ4085" s="60"/>
      <c r="FA4085" s="60"/>
      <c r="FB4085" s="60"/>
    </row>
    <row r="4086" spans="22:158" x14ac:dyDescent="0.25">
      <c r="W4086" s="33"/>
      <c r="X4086" s="33"/>
      <c r="AH4086" s="38">
        <v>100</v>
      </c>
      <c r="AI4086" s="38">
        <v>140</v>
      </c>
      <c r="AJ4086" s="38">
        <v>14875</v>
      </c>
      <c r="AK4086" s="38">
        <v>48</v>
      </c>
      <c r="AL4086" s="38">
        <v>4203958</v>
      </c>
      <c r="AM4086" s="61" t="s">
        <v>1816</v>
      </c>
      <c r="AN4086" s="61" t="s">
        <v>1690</v>
      </c>
      <c r="AO4086" s="61" t="s">
        <v>1230</v>
      </c>
      <c r="AP4086" s="61" t="s">
        <v>5017</v>
      </c>
      <c r="AQ4086" s="61" t="s">
        <v>1742</v>
      </c>
      <c r="AR4086" s="28">
        <v>0</v>
      </c>
      <c r="AS4086" s="28">
        <v>203</v>
      </c>
      <c r="AT4086" s="28">
        <v>0</v>
      </c>
      <c r="AU4086" s="62"/>
      <c r="DV4086" s="31" t="s">
        <v>2760</v>
      </c>
      <c r="DW4086" s="31" t="s">
        <v>5416</v>
      </c>
      <c r="DX4086" s="63"/>
      <c r="DY4086" s="63"/>
      <c r="DZ4086" s="63"/>
      <c r="EA4086" s="167"/>
      <c r="EB4086" s="60"/>
      <c r="EC4086" s="60"/>
      <c r="ED4086" s="60"/>
      <c r="EE4086" s="60"/>
      <c r="EF4086" s="60"/>
      <c r="EG4086" s="60"/>
      <c r="EH4086" s="60"/>
      <c r="EI4086" s="60"/>
      <c r="EJ4086" s="60"/>
      <c r="EK4086" s="60"/>
      <c r="EL4086" s="60"/>
      <c r="EM4086" s="60"/>
      <c r="EN4086" s="60"/>
      <c r="EO4086" s="60"/>
      <c r="EP4086" s="60"/>
      <c r="EQ4086" s="60"/>
      <c r="ER4086" s="60"/>
      <c r="ES4086" s="60"/>
      <c r="ET4086" s="60"/>
      <c r="EU4086" s="60"/>
      <c r="EV4086" s="60"/>
      <c r="EW4086" s="60"/>
      <c r="EX4086" s="60"/>
      <c r="EY4086" s="60"/>
      <c r="EZ4086" s="60"/>
      <c r="FA4086" s="60"/>
      <c r="FB4086" s="60"/>
    </row>
    <row r="4087" spans="22:158" x14ac:dyDescent="0.25">
      <c r="W4087" s="33"/>
      <c r="X4087" s="33"/>
      <c r="AH4087" s="38">
        <v>100</v>
      </c>
      <c r="AI4087" s="38">
        <v>140</v>
      </c>
      <c r="AJ4087" s="38">
        <v>16150</v>
      </c>
      <c r="AK4087" s="38">
        <v>48</v>
      </c>
      <c r="AL4087" s="38">
        <v>4203958</v>
      </c>
      <c r="AM4087" s="61" t="s">
        <v>1816</v>
      </c>
      <c r="AN4087" s="61" t="s">
        <v>1690</v>
      </c>
      <c r="AO4087" s="61" t="s">
        <v>1613</v>
      </c>
      <c r="AP4087" s="61" t="s">
        <v>5017</v>
      </c>
      <c r="AQ4087" s="61" t="s">
        <v>1742</v>
      </c>
      <c r="AR4087" s="28">
        <v>0</v>
      </c>
      <c r="AS4087" s="28">
        <v>75878</v>
      </c>
      <c r="AT4087" s="28">
        <v>10001</v>
      </c>
      <c r="AU4087" s="62"/>
      <c r="DV4087" s="31" t="s">
        <v>2760</v>
      </c>
      <c r="DW4087" s="31" t="s">
        <v>5416</v>
      </c>
      <c r="DX4087" s="63"/>
      <c r="DY4087" s="63"/>
      <c r="DZ4087" s="63"/>
      <c r="EA4087" s="167"/>
      <c r="EB4087" s="60"/>
      <c r="EC4087" s="60"/>
      <c r="ED4087" s="60"/>
      <c r="EE4087" s="60"/>
      <c r="EF4087" s="60"/>
      <c r="EG4087" s="60"/>
      <c r="EH4087" s="60"/>
      <c r="EI4087" s="60"/>
      <c r="EJ4087" s="60"/>
      <c r="EK4087" s="60"/>
      <c r="EL4087" s="60"/>
      <c r="EM4087" s="60"/>
      <c r="EN4087" s="60"/>
      <c r="EO4087" s="60"/>
      <c r="EP4087" s="60"/>
      <c r="EQ4087" s="60"/>
      <c r="ER4087" s="60"/>
      <c r="ES4087" s="60"/>
      <c r="ET4087" s="60"/>
      <c r="EU4087" s="60"/>
      <c r="EV4087" s="60"/>
      <c r="EW4087" s="60"/>
      <c r="EX4087" s="60"/>
      <c r="EY4087" s="60"/>
      <c r="EZ4087" s="60"/>
      <c r="FA4087" s="60"/>
      <c r="FB4087" s="60"/>
    </row>
    <row r="4088" spans="22:158" x14ac:dyDescent="0.25">
      <c r="W4088" s="33"/>
      <c r="X4088" s="33"/>
      <c r="AH4088" s="38">
        <v>100</v>
      </c>
      <c r="AI4088" s="38">
        <v>140</v>
      </c>
      <c r="AJ4088" s="38">
        <v>16750</v>
      </c>
      <c r="AK4088" s="38">
        <v>48</v>
      </c>
      <c r="AL4088" s="38">
        <v>4203958</v>
      </c>
      <c r="AM4088" s="61" t="s">
        <v>1816</v>
      </c>
      <c r="AN4088" s="61" t="s">
        <v>1690</v>
      </c>
      <c r="AO4088" s="61" t="s">
        <v>1628</v>
      </c>
      <c r="AP4088" s="61" t="s">
        <v>5017</v>
      </c>
      <c r="AQ4088" s="61" t="s">
        <v>1742</v>
      </c>
      <c r="AR4088" s="28">
        <v>0</v>
      </c>
      <c r="AS4088" s="28">
        <v>0</v>
      </c>
      <c r="AT4088" s="28">
        <v>211</v>
      </c>
      <c r="AU4088" s="62"/>
      <c r="DV4088" s="31" t="s">
        <v>2760</v>
      </c>
      <c r="DW4088" s="31" t="s">
        <v>5416</v>
      </c>
      <c r="DX4088" s="63"/>
      <c r="DY4088" s="63"/>
      <c r="DZ4088" s="63"/>
      <c r="EA4088" s="167"/>
      <c r="EB4088" s="60"/>
      <c r="EC4088" s="60"/>
      <c r="ED4088" s="60"/>
      <c r="EE4088" s="60"/>
      <c r="EF4088" s="60"/>
      <c r="EG4088" s="60"/>
      <c r="EH4088" s="60"/>
      <c r="EI4088" s="60"/>
      <c r="EJ4088" s="60"/>
      <c r="EK4088" s="60"/>
      <c r="EL4088" s="60"/>
      <c r="EM4088" s="60"/>
      <c r="EN4088" s="60"/>
      <c r="EO4088" s="60"/>
      <c r="EP4088" s="60"/>
      <c r="EQ4088" s="60"/>
      <c r="ER4088" s="60"/>
      <c r="ES4088" s="60"/>
      <c r="ET4088" s="60"/>
      <c r="EU4088" s="60"/>
      <c r="EV4088" s="60"/>
      <c r="EW4088" s="60"/>
      <c r="EX4088" s="60"/>
      <c r="EY4088" s="60"/>
      <c r="EZ4088" s="60"/>
      <c r="FA4088" s="60"/>
      <c r="FB4088" s="60"/>
    </row>
    <row r="4089" spans="22:158" x14ac:dyDescent="0.25">
      <c r="W4089" s="33"/>
      <c r="X4089" s="33"/>
      <c r="AH4089" s="38">
        <v>100</v>
      </c>
      <c r="AI4089" s="38">
        <v>145</v>
      </c>
      <c r="AJ4089" s="38">
        <v>10550</v>
      </c>
      <c r="AK4089" s="38">
        <v>48</v>
      </c>
      <c r="AL4089" s="38">
        <v>4203958</v>
      </c>
      <c r="AM4089" s="61" t="s">
        <v>1816</v>
      </c>
      <c r="AN4089" s="61" t="s">
        <v>1691</v>
      </c>
      <c r="AO4089" s="61" t="s">
        <v>5054</v>
      </c>
      <c r="AP4089" s="61" t="s">
        <v>5017</v>
      </c>
      <c r="AQ4089" s="61" t="s">
        <v>1742</v>
      </c>
      <c r="AR4089" s="28">
        <v>0</v>
      </c>
      <c r="AS4089" s="28">
        <v>1767</v>
      </c>
      <c r="AT4089" s="28">
        <v>0</v>
      </c>
      <c r="AU4089" s="62"/>
      <c r="DV4089" s="31" t="s">
        <v>2760</v>
      </c>
      <c r="DW4089" s="31" t="s">
        <v>5417</v>
      </c>
      <c r="DX4089" s="63"/>
      <c r="DY4089" s="63"/>
      <c r="DZ4089" s="63"/>
      <c r="EA4089" s="167"/>
      <c r="EB4089" s="60"/>
      <c r="EC4089" s="60"/>
      <c r="ED4089" s="60"/>
      <c r="EE4089" s="60"/>
      <c r="EF4089" s="60"/>
      <c r="EG4089" s="60"/>
      <c r="EH4089" s="60"/>
      <c r="EI4089" s="60"/>
      <c r="EJ4089" s="60"/>
      <c r="EK4089" s="60"/>
      <c r="EL4089" s="60"/>
      <c r="EM4089" s="60"/>
      <c r="EN4089" s="60"/>
      <c r="EO4089" s="60"/>
      <c r="EP4089" s="60"/>
      <c r="EQ4089" s="60"/>
      <c r="ER4089" s="60"/>
      <c r="ES4089" s="60"/>
      <c r="ET4089" s="60"/>
      <c r="EU4089" s="60"/>
      <c r="EV4089" s="60"/>
      <c r="EW4089" s="60"/>
      <c r="EX4089" s="60"/>
      <c r="EY4089" s="60"/>
      <c r="EZ4089" s="60"/>
      <c r="FA4089" s="60"/>
      <c r="FB4089" s="60"/>
    </row>
    <row r="4090" spans="22:158" x14ac:dyDescent="0.25">
      <c r="V4090" s="1"/>
      <c r="W4090" s="33"/>
      <c r="X4090" s="33"/>
      <c r="AH4090" s="38">
        <v>100</v>
      </c>
      <c r="AI4090" s="38">
        <v>145</v>
      </c>
      <c r="AJ4090" s="38">
        <v>11050</v>
      </c>
      <c r="AK4090" s="38">
        <v>48</v>
      </c>
      <c r="AL4090" s="38">
        <v>4203958</v>
      </c>
      <c r="AM4090" s="61" t="s">
        <v>1816</v>
      </c>
      <c r="AN4090" s="61" t="s">
        <v>1691</v>
      </c>
      <c r="AO4090" s="61" t="s">
        <v>5064</v>
      </c>
      <c r="AP4090" s="61" t="s">
        <v>5017</v>
      </c>
      <c r="AQ4090" s="61" t="s">
        <v>1742</v>
      </c>
      <c r="AR4090" s="28">
        <v>0</v>
      </c>
      <c r="AS4090" s="28">
        <v>0</v>
      </c>
      <c r="AT4090" s="28">
        <v>0</v>
      </c>
      <c r="AU4090" s="62"/>
      <c r="DV4090" s="31" t="s">
        <v>2760</v>
      </c>
      <c r="DW4090" s="31" t="s">
        <v>5417</v>
      </c>
      <c r="DX4090" s="63"/>
      <c r="DY4090" s="63"/>
      <c r="DZ4090" s="63"/>
      <c r="EA4090" s="167"/>
      <c r="EB4090" s="60"/>
      <c r="EC4090" s="60"/>
      <c r="ED4090" s="60"/>
      <c r="EE4090" s="60"/>
      <c r="EF4090" s="60"/>
      <c r="EG4090" s="60"/>
      <c r="EH4090" s="60"/>
      <c r="EI4090" s="60"/>
      <c r="EJ4090" s="60"/>
      <c r="EK4090" s="60"/>
      <c r="EL4090" s="60"/>
      <c r="EM4090" s="60"/>
      <c r="EN4090" s="60"/>
      <c r="EO4090" s="60"/>
      <c r="EP4090" s="60"/>
      <c r="EQ4090" s="60"/>
      <c r="ER4090" s="60"/>
      <c r="ES4090" s="60"/>
      <c r="ET4090" s="60"/>
      <c r="EU4090" s="60"/>
      <c r="EV4090" s="60"/>
      <c r="EW4090" s="60"/>
      <c r="EX4090" s="60"/>
      <c r="EY4090" s="60"/>
      <c r="EZ4090" s="60"/>
      <c r="FA4090" s="60"/>
      <c r="FB4090" s="60"/>
    </row>
    <row r="4091" spans="22:158" x14ac:dyDescent="0.25">
      <c r="W4091" s="33"/>
      <c r="X4091" s="33"/>
      <c r="AH4091" s="38">
        <v>100</v>
      </c>
      <c r="AI4091" s="38">
        <v>145</v>
      </c>
      <c r="AJ4091" s="38">
        <v>12750</v>
      </c>
      <c r="AK4091" s="38">
        <v>48</v>
      </c>
      <c r="AL4091" s="38">
        <v>4203958</v>
      </c>
      <c r="AM4091" s="61" t="s">
        <v>1816</v>
      </c>
      <c r="AN4091" s="61" t="s">
        <v>1691</v>
      </c>
      <c r="AO4091" s="61" t="s">
        <v>5097</v>
      </c>
      <c r="AP4091" s="61" t="s">
        <v>5017</v>
      </c>
      <c r="AQ4091" s="61" t="s">
        <v>1742</v>
      </c>
      <c r="AR4091" s="28">
        <v>0</v>
      </c>
      <c r="AS4091" s="28">
        <v>0</v>
      </c>
      <c r="AT4091" s="28">
        <v>48</v>
      </c>
      <c r="AU4091" s="62"/>
      <c r="DV4091" s="31" t="s">
        <v>2760</v>
      </c>
      <c r="DW4091" s="31" t="s">
        <v>5417</v>
      </c>
      <c r="DX4091" s="63"/>
      <c r="DY4091" s="63"/>
      <c r="DZ4091" s="63"/>
      <c r="EA4091" s="167"/>
      <c r="EB4091" s="60"/>
      <c r="EC4091" s="60"/>
      <c r="ED4091" s="60"/>
      <c r="EE4091" s="60"/>
      <c r="EF4091" s="60"/>
      <c r="EG4091" s="60"/>
      <c r="EH4091" s="60"/>
      <c r="EI4091" s="60"/>
      <c r="EJ4091" s="60"/>
      <c r="EK4091" s="60"/>
      <c r="EL4091" s="60"/>
      <c r="EM4091" s="60"/>
      <c r="EN4091" s="60"/>
      <c r="EO4091" s="60"/>
      <c r="EP4091" s="60"/>
      <c r="EQ4091" s="60"/>
      <c r="ER4091" s="60"/>
      <c r="ES4091" s="60"/>
      <c r="ET4091" s="60"/>
      <c r="EU4091" s="60"/>
      <c r="EV4091" s="60"/>
      <c r="EW4091" s="60"/>
      <c r="EX4091" s="60"/>
      <c r="EY4091" s="60"/>
      <c r="EZ4091" s="60"/>
      <c r="FA4091" s="60"/>
      <c r="FB4091" s="60"/>
    </row>
    <row r="4092" spans="22:158" x14ac:dyDescent="0.25">
      <c r="W4092" s="33"/>
      <c r="X4092" s="33"/>
      <c r="AA4092" s="26"/>
      <c r="AB4092" s="26"/>
      <c r="AH4092" s="38">
        <v>100</v>
      </c>
      <c r="AI4092" s="38">
        <v>145</v>
      </c>
      <c r="AJ4092" s="38">
        <v>13310</v>
      </c>
      <c r="AK4092" s="38">
        <v>48</v>
      </c>
      <c r="AL4092" s="38">
        <v>4203958</v>
      </c>
      <c r="AM4092" s="61" t="s">
        <v>1816</v>
      </c>
      <c r="AN4092" s="61" t="s">
        <v>1691</v>
      </c>
      <c r="AO4092" s="61" t="s">
        <v>5108</v>
      </c>
      <c r="AP4092" s="61" t="s">
        <v>5017</v>
      </c>
      <c r="AQ4092" s="61" t="s">
        <v>1742</v>
      </c>
      <c r="AR4092" s="28">
        <v>765.1</v>
      </c>
      <c r="AS4092" s="28">
        <v>3262</v>
      </c>
      <c r="AT4092" s="28">
        <v>0</v>
      </c>
      <c r="AU4092" s="62"/>
      <c r="DV4092" s="31" t="s">
        <v>2760</v>
      </c>
      <c r="DW4092" s="31" t="s">
        <v>5417</v>
      </c>
      <c r="DX4092" s="63"/>
      <c r="DY4092" s="63"/>
      <c r="DZ4092" s="63"/>
      <c r="EA4092" s="167"/>
      <c r="EB4092" s="60"/>
      <c r="EC4092" s="60"/>
      <c r="ED4092" s="60"/>
      <c r="EE4092" s="60"/>
      <c r="EF4092" s="60"/>
      <c r="EG4092" s="60"/>
      <c r="EH4092" s="60"/>
      <c r="EI4092" s="60"/>
      <c r="EJ4092" s="60"/>
      <c r="EK4092" s="60"/>
      <c r="EL4092" s="60"/>
      <c r="EM4092" s="60"/>
      <c r="EN4092" s="60"/>
      <c r="EO4092" s="60"/>
      <c r="EP4092" s="60"/>
      <c r="EQ4092" s="60"/>
      <c r="ER4092" s="60"/>
      <c r="ES4092" s="60"/>
      <c r="ET4092" s="60"/>
      <c r="EU4092" s="60"/>
      <c r="EV4092" s="60"/>
      <c r="EW4092" s="60"/>
      <c r="EX4092" s="60"/>
      <c r="EY4092" s="60"/>
      <c r="EZ4092" s="60"/>
      <c r="FA4092" s="60"/>
      <c r="FB4092" s="60"/>
    </row>
    <row r="4093" spans="22:158" x14ac:dyDescent="0.25">
      <c r="W4093" s="33"/>
      <c r="X4093" s="33"/>
      <c r="AH4093" s="38">
        <v>100</v>
      </c>
      <c r="AI4093" s="38">
        <v>145</v>
      </c>
      <c r="AJ4093" s="38">
        <v>13700</v>
      </c>
      <c r="AK4093" s="38">
        <v>48</v>
      </c>
      <c r="AL4093" s="38">
        <v>4203958</v>
      </c>
      <c r="AM4093" s="61" t="s">
        <v>1816</v>
      </c>
      <c r="AN4093" s="61" t="s">
        <v>1691</v>
      </c>
      <c r="AO4093" s="61" t="s">
        <v>5118</v>
      </c>
      <c r="AP4093" s="61" t="s">
        <v>5017</v>
      </c>
      <c r="AQ4093" s="61" t="s">
        <v>1742</v>
      </c>
      <c r="AR4093" s="28">
        <v>11002</v>
      </c>
      <c r="AS4093" s="28">
        <v>10884</v>
      </c>
      <c r="AT4093" s="28">
        <v>40563</v>
      </c>
      <c r="AU4093" s="62"/>
      <c r="DV4093" s="31" t="s">
        <v>2760</v>
      </c>
      <c r="DW4093" s="31" t="s">
        <v>5417</v>
      </c>
      <c r="DX4093" s="63"/>
      <c r="DY4093" s="63"/>
      <c r="DZ4093" s="63"/>
      <c r="EA4093" s="167"/>
      <c r="EB4093" s="60"/>
      <c r="EC4093" s="60"/>
      <c r="ED4093" s="60"/>
      <c r="EE4093" s="60"/>
      <c r="EF4093" s="60"/>
      <c r="EG4093" s="60"/>
      <c r="EH4093" s="60"/>
      <c r="EI4093" s="60"/>
      <c r="EJ4093" s="60"/>
      <c r="EK4093" s="60"/>
      <c r="EL4093" s="60"/>
      <c r="EM4093" s="60"/>
      <c r="EN4093" s="60"/>
      <c r="EO4093" s="60"/>
      <c r="EP4093" s="60"/>
      <c r="EQ4093" s="60"/>
      <c r="ER4093" s="60"/>
      <c r="ES4093" s="60"/>
      <c r="ET4093" s="60"/>
      <c r="EU4093" s="60"/>
      <c r="EV4093" s="60"/>
      <c r="EW4093" s="60"/>
      <c r="EX4093" s="60"/>
      <c r="EY4093" s="60"/>
      <c r="EZ4093" s="60"/>
      <c r="FA4093" s="60"/>
      <c r="FB4093" s="60"/>
    </row>
    <row r="4094" spans="22:158" x14ac:dyDescent="0.25">
      <c r="W4094" s="33"/>
      <c r="X4094" s="33"/>
      <c r="AH4094" s="38">
        <v>100</v>
      </c>
      <c r="AI4094" s="38">
        <v>145</v>
      </c>
      <c r="AJ4094" s="38">
        <v>15450</v>
      </c>
      <c r="AK4094" s="38">
        <v>48</v>
      </c>
      <c r="AL4094" s="38">
        <v>4203958</v>
      </c>
      <c r="AM4094" s="61" t="s">
        <v>1816</v>
      </c>
      <c r="AN4094" s="61" t="s">
        <v>1691</v>
      </c>
      <c r="AO4094" s="61" t="s">
        <v>1600</v>
      </c>
      <c r="AP4094" s="61" t="s">
        <v>5017</v>
      </c>
      <c r="AQ4094" s="61" t="s">
        <v>1742</v>
      </c>
      <c r="AR4094" s="28">
        <v>0</v>
      </c>
      <c r="AS4094" s="28">
        <v>0</v>
      </c>
      <c r="AT4094" s="28">
        <v>9922</v>
      </c>
      <c r="AU4094" s="62"/>
      <c r="DV4094" s="31" t="s">
        <v>2760</v>
      </c>
      <c r="DW4094" s="31" t="s">
        <v>5417</v>
      </c>
      <c r="DX4094" s="63"/>
      <c r="DY4094" s="63"/>
      <c r="DZ4094" s="63"/>
      <c r="EA4094" s="167"/>
      <c r="EB4094" s="60"/>
      <c r="EC4094" s="60"/>
      <c r="ED4094" s="60"/>
      <c r="EE4094" s="60"/>
      <c r="EF4094" s="60"/>
      <c r="EG4094" s="60"/>
      <c r="EH4094" s="60"/>
      <c r="EI4094" s="60"/>
      <c r="EJ4094" s="60"/>
      <c r="EK4094" s="60"/>
      <c r="EL4094" s="60"/>
      <c r="EM4094" s="60"/>
      <c r="EN4094" s="60"/>
      <c r="EO4094" s="60"/>
      <c r="EP4094" s="60"/>
      <c r="EQ4094" s="60"/>
      <c r="ER4094" s="60"/>
      <c r="ES4094" s="60"/>
      <c r="ET4094" s="60"/>
      <c r="EU4094" s="60"/>
      <c r="EV4094" s="60"/>
      <c r="EW4094" s="60"/>
      <c r="EX4094" s="60"/>
      <c r="EY4094" s="60"/>
      <c r="EZ4094" s="60"/>
      <c r="FA4094" s="60"/>
      <c r="FB4094" s="60"/>
    </row>
    <row r="4095" spans="22:158" x14ac:dyDescent="0.25">
      <c r="W4095" s="33"/>
      <c r="X4095" s="33"/>
      <c r="AH4095" s="38">
        <v>100</v>
      </c>
      <c r="AI4095" s="38">
        <v>145</v>
      </c>
      <c r="AJ4095" s="38">
        <v>16180</v>
      </c>
      <c r="AK4095" s="38">
        <v>48</v>
      </c>
      <c r="AL4095" s="38">
        <v>4203958</v>
      </c>
      <c r="AM4095" s="61" t="s">
        <v>1816</v>
      </c>
      <c r="AN4095" s="61" t="s">
        <v>1691</v>
      </c>
      <c r="AO4095" s="61" t="s">
        <v>1614</v>
      </c>
      <c r="AP4095" s="61" t="s">
        <v>5017</v>
      </c>
      <c r="AQ4095" s="61" t="s">
        <v>1742</v>
      </c>
      <c r="AR4095" s="28">
        <v>130</v>
      </c>
      <c r="AS4095" s="28">
        <v>109</v>
      </c>
      <c r="AT4095" s="28">
        <v>0</v>
      </c>
      <c r="AU4095" s="62"/>
      <c r="DV4095" s="31" t="s">
        <v>2760</v>
      </c>
      <c r="DW4095" s="31" t="s">
        <v>5417</v>
      </c>
      <c r="DX4095" s="63"/>
      <c r="DY4095" s="63"/>
      <c r="DZ4095" s="63"/>
      <c r="EA4095" s="167"/>
      <c r="EB4095" s="60"/>
      <c r="EC4095" s="60"/>
      <c r="ED4095" s="60"/>
      <c r="EE4095" s="60"/>
      <c r="EF4095" s="60"/>
      <c r="EG4095" s="60"/>
      <c r="EH4095" s="60"/>
      <c r="EI4095" s="60"/>
      <c r="EJ4095" s="60"/>
      <c r="EK4095" s="60"/>
      <c r="EL4095" s="60"/>
      <c r="EM4095" s="60"/>
      <c r="EN4095" s="60"/>
      <c r="EO4095" s="60"/>
      <c r="EP4095" s="60"/>
      <c r="EQ4095" s="60"/>
      <c r="ER4095" s="60"/>
      <c r="ES4095" s="60"/>
      <c r="ET4095" s="60"/>
      <c r="EU4095" s="60"/>
      <c r="EV4095" s="60"/>
      <c r="EW4095" s="60"/>
      <c r="EX4095" s="60"/>
      <c r="EY4095" s="60"/>
      <c r="EZ4095" s="60"/>
      <c r="FA4095" s="60"/>
      <c r="FB4095" s="60"/>
    </row>
    <row r="4096" spans="22:158" x14ac:dyDescent="0.25">
      <c r="W4096" s="33"/>
      <c r="X4096" s="33"/>
      <c r="AH4096" s="38">
        <v>100</v>
      </c>
      <c r="AI4096" s="38">
        <v>145</v>
      </c>
      <c r="AJ4096" s="38">
        <v>18650</v>
      </c>
      <c r="AK4096" s="38">
        <v>48</v>
      </c>
      <c r="AL4096" s="38">
        <v>4203958</v>
      </c>
      <c r="AM4096" s="61" t="s">
        <v>1816</v>
      </c>
      <c r="AN4096" s="61" t="s">
        <v>1691</v>
      </c>
      <c r="AO4096" s="61" t="s">
        <v>1669</v>
      </c>
      <c r="AP4096" s="61" t="s">
        <v>5017</v>
      </c>
      <c r="AQ4096" s="61" t="s">
        <v>1742</v>
      </c>
      <c r="AR4096" s="28">
        <v>0</v>
      </c>
      <c r="AS4096" s="28">
        <v>0</v>
      </c>
      <c r="AT4096" s="28">
        <v>0</v>
      </c>
      <c r="AU4096" s="62"/>
      <c r="DV4096" s="31" t="s">
        <v>2760</v>
      </c>
      <c r="DW4096" s="31" t="s">
        <v>5417</v>
      </c>
      <c r="DX4096" s="63"/>
      <c r="DY4096" s="63"/>
      <c r="DZ4096" s="63"/>
      <c r="EA4096" s="167"/>
      <c r="EB4096" s="60"/>
      <c r="EC4096" s="60"/>
      <c r="ED4096" s="60"/>
      <c r="EE4096" s="60"/>
      <c r="EF4096" s="60"/>
      <c r="EG4096" s="60"/>
      <c r="EH4096" s="60"/>
      <c r="EI4096" s="60"/>
      <c r="EJ4096" s="60"/>
      <c r="EK4096" s="60"/>
      <c r="EL4096" s="60"/>
      <c r="EM4096" s="60"/>
      <c r="EN4096" s="60"/>
      <c r="EO4096" s="60"/>
      <c r="EP4096" s="60"/>
      <c r="EQ4096" s="60"/>
      <c r="ER4096" s="60"/>
      <c r="ES4096" s="60"/>
      <c r="ET4096" s="60"/>
      <c r="EU4096" s="60"/>
      <c r="EV4096" s="60"/>
      <c r="EW4096" s="60"/>
      <c r="EX4096" s="60"/>
      <c r="EY4096" s="60"/>
      <c r="EZ4096" s="60"/>
      <c r="FA4096" s="60"/>
      <c r="FB4096" s="60"/>
    </row>
    <row r="4097" spans="22:158" x14ac:dyDescent="0.25">
      <c r="W4097" s="33"/>
      <c r="X4097" s="33"/>
      <c r="AH4097" s="38">
        <v>100</v>
      </c>
      <c r="AI4097" s="38">
        <v>145</v>
      </c>
      <c r="AJ4097" s="38">
        <v>18700</v>
      </c>
      <c r="AK4097" s="38">
        <v>48</v>
      </c>
      <c r="AL4097" s="38">
        <v>4203958</v>
      </c>
      <c r="AM4097" s="61" t="s">
        <v>1816</v>
      </c>
      <c r="AN4097" s="61" t="s">
        <v>1691</v>
      </c>
      <c r="AO4097" s="61" t="s">
        <v>1670</v>
      </c>
      <c r="AP4097" s="61" t="s">
        <v>5017</v>
      </c>
      <c r="AQ4097" s="61" t="s">
        <v>1742</v>
      </c>
      <c r="AR4097" s="28">
        <v>0</v>
      </c>
      <c r="AS4097" s="28">
        <v>0</v>
      </c>
      <c r="AT4097" s="28">
        <v>53</v>
      </c>
      <c r="AU4097" s="62"/>
      <c r="DV4097" s="31" t="s">
        <v>2760</v>
      </c>
      <c r="DW4097" s="31" t="s">
        <v>5417</v>
      </c>
      <c r="DX4097" s="63"/>
      <c r="DY4097" s="63"/>
      <c r="DZ4097" s="63"/>
      <c r="EA4097" s="167"/>
      <c r="EB4097" s="60"/>
      <c r="EC4097" s="60"/>
      <c r="ED4097" s="60"/>
      <c r="EE4097" s="60"/>
      <c r="EF4097" s="60"/>
      <c r="EG4097" s="60"/>
      <c r="EH4097" s="60"/>
      <c r="EI4097" s="60"/>
      <c r="EJ4097" s="60"/>
      <c r="EK4097" s="60"/>
      <c r="EL4097" s="60"/>
      <c r="EM4097" s="60"/>
      <c r="EN4097" s="60"/>
      <c r="EO4097" s="60"/>
      <c r="EP4097" s="60"/>
      <c r="EQ4097" s="60"/>
      <c r="ER4097" s="60"/>
      <c r="ES4097" s="60"/>
      <c r="ET4097" s="60"/>
      <c r="EU4097" s="60"/>
      <c r="EV4097" s="60"/>
      <c r="EW4097" s="60"/>
      <c r="EX4097" s="60"/>
      <c r="EY4097" s="60"/>
      <c r="EZ4097" s="60"/>
      <c r="FA4097" s="60"/>
      <c r="FB4097" s="60"/>
    </row>
    <row r="4098" spans="22:158" x14ac:dyDescent="0.25">
      <c r="V4098" s="1"/>
      <c r="W4098" s="33"/>
      <c r="X4098" s="33"/>
      <c r="AH4098" s="38">
        <v>100</v>
      </c>
      <c r="AI4098" s="38">
        <v>145</v>
      </c>
      <c r="AJ4098" s="38">
        <v>18710</v>
      </c>
      <c r="AK4098" s="38">
        <v>48</v>
      </c>
      <c r="AL4098" s="38">
        <v>4203958</v>
      </c>
      <c r="AM4098" s="61" t="s">
        <v>1816</v>
      </c>
      <c r="AN4098" s="61" t="s">
        <v>1691</v>
      </c>
      <c r="AO4098" s="61" t="s">
        <v>1671</v>
      </c>
      <c r="AP4098" s="61" t="s">
        <v>5017</v>
      </c>
      <c r="AQ4098" s="61" t="s">
        <v>1742</v>
      </c>
      <c r="AR4098" s="28">
        <v>438.3</v>
      </c>
      <c r="AS4098" s="28">
        <v>176</v>
      </c>
      <c r="AT4098" s="28">
        <v>0</v>
      </c>
      <c r="AU4098" s="62"/>
      <c r="DV4098" s="31" t="s">
        <v>2760</v>
      </c>
      <c r="DW4098" s="31" t="s">
        <v>5417</v>
      </c>
      <c r="DX4098" s="63"/>
      <c r="DY4098" s="63"/>
      <c r="DZ4098" s="63"/>
      <c r="EA4098" s="167"/>
      <c r="EB4098" s="60"/>
      <c r="EC4098" s="60"/>
      <c r="ED4098" s="60"/>
      <c r="EE4098" s="60"/>
      <c r="EF4098" s="60"/>
      <c r="EG4098" s="60"/>
      <c r="EH4098" s="60"/>
      <c r="EI4098" s="60"/>
      <c r="EJ4098" s="60"/>
      <c r="EK4098" s="60"/>
      <c r="EL4098" s="60"/>
      <c r="EM4098" s="60"/>
      <c r="EN4098" s="60"/>
      <c r="EO4098" s="60"/>
      <c r="EP4098" s="60"/>
      <c r="EQ4098" s="60"/>
      <c r="ER4098" s="60"/>
      <c r="ES4098" s="60"/>
      <c r="ET4098" s="60"/>
      <c r="EU4098" s="60"/>
      <c r="EV4098" s="60"/>
      <c r="EW4098" s="60"/>
      <c r="EX4098" s="60"/>
      <c r="EY4098" s="60"/>
      <c r="EZ4098" s="60"/>
      <c r="FA4098" s="60"/>
      <c r="FB4098" s="60"/>
    </row>
    <row r="4099" spans="22:158" x14ac:dyDescent="0.25">
      <c r="W4099" s="33"/>
      <c r="X4099" s="33"/>
      <c r="AH4099" s="38">
        <v>100</v>
      </c>
      <c r="AI4099" s="38">
        <v>145</v>
      </c>
      <c r="AJ4099" s="38">
        <v>18750</v>
      </c>
      <c r="AK4099" s="38">
        <v>48</v>
      </c>
      <c r="AL4099" s="38">
        <v>4203958</v>
      </c>
      <c r="AM4099" s="61" t="s">
        <v>1816</v>
      </c>
      <c r="AN4099" s="61" t="s">
        <v>1691</v>
      </c>
      <c r="AO4099" s="61" t="s">
        <v>1672</v>
      </c>
      <c r="AP4099" s="61" t="s">
        <v>5017</v>
      </c>
      <c r="AQ4099" s="61" t="s">
        <v>1742</v>
      </c>
      <c r="AR4099" s="28">
        <v>47249.1</v>
      </c>
      <c r="AS4099" s="28">
        <v>28552</v>
      </c>
      <c r="AT4099" s="28">
        <v>57594</v>
      </c>
      <c r="AU4099" s="62"/>
      <c r="DV4099" s="31" t="s">
        <v>2760</v>
      </c>
      <c r="DW4099" s="31" t="s">
        <v>5417</v>
      </c>
      <c r="DX4099" s="63"/>
      <c r="DY4099" s="63"/>
      <c r="DZ4099" s="63"/>
      <c r="EA4099" s="167"/>
      <c r="EB4099" s="60"/>
      <c r="EC4099" s="60"/>
      <c r="ED4099" s="60"/>
      <c r="EE4099" s="60"/>
      <c r="EF4099" s="60"/>
      <c r="EG4099" s="60"/>
      <c r="EH4099" s="60"/>
      <c r="EI4099" s="60"/>
      <c r="EJ4099" s="60"/>
      <c r="EK4099" s="60"/>
      <c r="EL4099" s="60"/>
      <c r="EM4099" s="60"/>
      <c r="EN4099" s="60"/>
      <c r="EO4099" s="60"/>
      <c r="EP4099" s="60"/>
      <c r="EQ4099" s="60"/>
      <c r="ER4099" s="60"/>
      <c r="ES4099" s="60"/>
      <c r="ET4099" s="60"/>
      <c r="EU4099" s="60"/>
      <c r="EV4099" s="60"/>
      <c r="EW4099" s="60"/>
      <c r="EX4099" s="60"/>
      <c r="EY4099" s="60"/>
      <c r="EZ4099" s="60"/>
      <c r="FA4099" s="60"/>
      <c r="FB4099" s="60"/>
    </row>
    <row r="4100" spans="22:158" x14ac:dyDescent="0.25">
      <c r="W4100" s="33"/>
      <c r="X4100" s="33"/>
      <c r="AH4100" s="38">
        <v>100</v>
      </c>
      <c r="AI4100" s="38">
        <v>150</v>
      </c>
      <c r="AJ4100" s="38">
        <v>11600</v>
      </c>
      <c r="AK4100" s="38">
        <v>48</v>
      </c>
      <c r="AL4100" s="38">
        <v>4203958</v>
      </c>
      <c r="AM4100" s="61" t="s">
        <v>1816</v>
      </c>
      <c r="AN4100" s="61" t="s">
        <v>1695</v>
      </c>
      <c r="AO4100" s="61" t="s">
        <v>5076</v>
      </c>
      <c r="AP4100" s="61" t="s">
        <v>5017</v>
      </c>
      <c r="AQ4100" s="61" t="s">
        <v>1742</v>
      </c>
      <c r="AR4100" s="28">
        <v>0</v>
      </c>
      <c r="AS4100" s="28">
        <v>0</v>
      </c>
      <c r="AT4100" s="28">
        <v>24708</v>
      </c>
      <c r="AU4100" s="62"/>
      <c r="DV4100" s="31" t="s">
        <v>2760</v>
      </c>
      <c r="DW4100" s="31" t="s">
        <v>5418</v>
      </c>
      <c r="DX4100" s="63"/>
      <c r="DY4100" s="63"/>
      <c r="DZ4100" s="63"/>
      <c r="EA4100" s="167"/>
      <c r="EB4100" s="60"/>
      <c r="EC4100" s="60"/>
      <c r="ED4100" s="60"/>
      <c r="EE4100" s="60"/>
      <c r="EF4100" s="60"/>
      <c r="EG4100" s="60"/>
      <c r="EH4100" s="60"/>
      <c r="EI4100" s="60"/>
      <c r="EJ4100" s="60"/>
      <c r="EK4100" s="60"/>
      <c r="EL4100" s="60"/>
      <c r="EM4100" s="60"/>
      <c r="EN4100" s="60"/>
      <c r="EO4100" s="60"/>
      <c r="EP4100" s="60"/>
      <c r="EQ4100" s="60"/>
      <c r="ER4100" s="60"/>
      <c r="ES4100" s="60"/>
      <c r="ET4100" s="60"/>
      <c r="EU4100" s="60"/>
      <c r="EV4100" s="60"/>
      <c r="EW4100" s="60"/>
      <c r="EX4100" s="60"/>
      <c r="EY4100" s="60"/>
      <c r="EZ4100" s="60"/>
      <c r="FA4100" s="60"/>
      <c r="FB4100" s="60"/>
    </row>
    <row r="4101" spans="22:158" x14ac:dyDescent="0.25">
      <c r="W4101" s="33"/>
      <c r="X4101" s="33"/>
      <c r="AH4101" s="38">
        <v>100</v>
      </c>
      <c r="AI4101" s="38">
        <v>150</v>
      </c>
      <c r="AJ4101" s="38">
        <v>12000</v>
      </c>
      <c r="AK4101" s="38">
        <v>48</v>
      </c>
      <c r="AL4101" s="38">
        <v>4203958</v>
      </c>
      <c r="AM4101" s="61" t="s">
        <v>1816</v>
      </c>
      <c r="AN4101" s="61" t="s">
        <v>1695</v>
      </c>
      <c r="AO4101" s="61" t="s">
        <v>5084</v>
      </c>
      <c r="AP4101" s="61" t="s">
        <v>5017</v>
      </c>
      <c r="AQ4101" s="61" t="s">
        <v>1742</v>
      </c>
      <c r="AR4101" s="28">
        <v>31</v>
      </c>
      <c r="AS4101" s="28">
        <v>0</v>
      </c>
      <c r="AT4101" s="28">
        <v>2156</v>
      </c>
      <c r="AU4101" s="62"/>
      <c r="DV4101" s="31" t="s">
        <v>2760</v>
      </c>
      <c r="DW4101" s="31" t="s">
        <v>5418</v>
      </c>
      <c r="DX4101" s="63"/>
      <c r="DY4101" s="63"/>
      <c r="DZ4101" s="63"/>
      <c r="EA4101" s="167"/>
      <c r="EB4101" s="60"/>
      <c r="EC4101" s="60"/>
      <c r="ED4101" s="60"/>
      <c r="EE4101" s="60"/>
      <c r="EF4101" s="60"/>
      <c r="EG4101" s="60"/>
      <c r="EH4101" s="60"/>
      <c r="EI4101" s="60"/>
      <c r="EJ4101" s="60"/>
      <c r="EK4101" s="60"/>
      <c r="EL4101" s="60"/>
      <c r="EM4101" s="60"/>
      <c r="EN4101" s="60"/>
      <c r="EO4101" s="60"/>
      <c r="EP4101" s="60"/>
      <c r="EQ4101" s="60"/>
      <c r="ER4101" s="60"/>
      <c r="ES4101" s="60"/>
      <c r="ET4101" s="60"/>
      <c r="EU4101" s="60"/>
      <c r="EV4101" s="60"/>
      <c r="EW4101" s="60"/>
      <c r="EX4101" s="60"/>
      <c r="EY4101" s="60"/>
      <c r="EZ4101" s="60"/>
      <c r="FA4101" s="60"/>
      <c r="FB4101" s="60"/>
    </row>
    <row r="4102" spans="22:158" x14ac:dyDescent="0.25">
      <c r="W4102" s="33"/>
      <c r="X4102" s="33"/>
      <c r="AH4102" s="38">
        <v>100</v>
      </c>
      <c r="AI4102" s="38">
        <v>150</v>
      </c>
      <c r="AJ4102" s="38">
        <v>13450</v>
      </c>
      <c r="AK4102" s="38">
        <v>48</v>
      </c>
      <c r="AL4102" s="38">
        <v>4203958</v>
      </c>
      <c r="AM4102" s="61" t="s">
        <v>1816</v>
      </c>
      <c r="AN4102" s="61" t="s">
        <v>1695</v>
      </c>
      <c r="AO4102" s="61" t="s">
        <v>5112</v>
      </c>
      <c r="AP4102" s="61" t="s">
        <v>5017</v>
      </c>
      <c r="AQ4102" s="61" t="s">
        <v>1742</v>
      </c>
      <c r="AR4102" s="28">
        <v>70387.7</v>
      </c>
      <c r="AS4102" s="28">
        <v>43063</v>
      </c>
      <c r="AT4102" s="28">
        <v>67973</v>
      </c>
      <c r="AU4102" s="62"/>
      <c r="DV4102" s="31" t="s">
        <v>2760</v>
      </c>
      <c r="DW4102" s="31" t="s">
        <v>5418</v>
      </c>
      <c r="DX4102" s="63"/>
      <c r="DY4102" s="63"/>
      <c r="DZ4102" s="63"/>
      <c r="EA4102" s="167"/>
      <c r="EB4102" s="60"/>
      <c r="EC4102" s="60"/>
      <c r="ED4102" s="60"/>
      <c r="EE4102" s="60"/>
      <c r="EF4102" s="60"/>
      <c r="EG4102" s="60"/>
      <c r="EH4102" s="60"/>
      <c r="EI4102" s="60"/>
      <c r="EJ4102" s="60"/>
      <c r="EK4102" s="60"/>
      <c r="EL4102" s="60"/>
      <c r="EM4102" s="60"/>
      <c r="EN4102" s="60"/>
      <c r="EO4102" s="60"/>
      <c r="EP4102" s="60"/>
      <c r="EQ4102" s="60"/>
      <c r="ER4102" s="60"/>
      <c r="ES4102" s="60"/>
      <c r="ET4102" s="60"/>
      <c r="EU4102" s="60"/>
      <c r="EV4102" s="60"/>
      <c r="EW4102" s="60"/>
      <c r="EX4102" s="60"/>
      <c r="EY4102" s="60"/>
      <c r="EZ4102" s="60"/>
      <c r="FA4102" s="60"/>
      <c r="FB4102" s="60"/>
    </row>
    <row r="4103" spans="22:158" x14ac:dyDescent="0.25">
      <c r="W4103" s="33"/>
      <c r="X4103" s="33"/>
      <c r="AH4103" s="38">
        <v>100</v>
      </c>
      <c r="AI4103" s="38">
        <v>150</v>
      </c>
      <c r="AJ4103" s="38">
        <v>13500</v>
      </c>
      <c r="AK4103" s="38">
        <v>48</v>
      </c>
      <c r="AL4103" s="38">
        <v>4203958</v>
      </c>
      <c r="AM4103" s="61" t="s">
        <v>1816</v>
      </c>
      <c r="AN4103" s="61" t="s">
        <v>1695</v>
      </c>
      <c r="AO4103" s="61" t="s">
        <v>5113</v>
      </c>
      <c r="AP4103" s="61" t="s">
        <v>5017</v>
      </c>
      <c r="AQ4103" s="61" t="s">
        <v>1742</v>
      </c>
      <c r="AR4103" s="28">
        <v>427.8</v>
      </c>
      <c r="AS4103" s="28">
        <v>1065</v>
      </c>
      <c r="AT4103" s="28">
        <v>0</v>
      </c>
      <c r="AU4103" s="62"/>
      <c r="DV4103" s="31" t="s">
        <v>2760</v>
      </c>
      <c r="DW4103" s="31" t="s">
        <v>5418</v>
      </c>
      <c r="DX4103" s="63"/>
      <c r="DY4103" s="63"/>
      <c r="DZ4103" s="63"/>
      <c r="EA4103" s="167"/>
      <c r="EB4103" s="60"/>
      <c r="EC4103" s="60"/>
      <c r="ED4103" s="60"/>
      <c r="EE4103" s="60"/>
      <c r="EF4103" s="60"/>
      <c r="EG4103" s="60"/>
      <c r="EH4103" s="60"/>
      <c r="EI4103" s="60"/>
      <c r="EJ4103" s="60"/>
      <c r="EK4103" s="60"/>
      <c r="EL4103" s="60"/>
      <c r="EM4103" s="60"/>
      <c r="EN4103" s="60"/>
      <c r="EO4103" s="60"/>
      <c r="EP4103" s="60"/>
      <c r="EQ4103" s="60"/>
      <c r="ER4103" s="60"/>
      <c r="ES4103" s="60"/>
      <c r="ET4103" s="60"/>
      <c r="EU4103" s="60"/>
      <c r="EV4103" s="60"/>
      <c r="EW4103" s="60"/>
      <c r="EX4103" s="60"/>
      <c r="EY4103" s="60"/>
      <c r="EZ4103" s="60"/>
      <c r="FA4103" s="60"/>
      <c r="FB4103" s="60"/>
    </row>
    <row r="4104" spans="22:158" x14ac:dyDescent="0.25">
      <c r="V4104" s="1"/>
      <c r="W4104" s="33"/>
      <c r="X4104" s="33"/>
      <c r="AH4104" s="38">
        <v>100</v>
      </c>
      <c r="AI4104" s="38">
        <v>150</v>
      </c>
      <c r="AJ4104" s="38">
        <v>14750</v>
      </c>
      <c r="AK4104" s="38">
        <v>48</v>
      </c>
      <c r="AL4104" s="38">
        <v>4203958</v>
      </c>
      <c r="AM4104" s="61" t="s">
        <v>1816</v>
      </c>
      <c r="AN4104" s="61" t="s">
        <v>1695</v>
      </c>
      <c r="AO4104" s="61" t="s">
        <v>1583</v>
      </c>
      <c r="AP4104" s="61" t="s">
        <v>5017</v>
      </c>
      <c r="AQ4104" s="61" t="s">
        <v>1742</v>
      </c>
      <c r="AR4104" s="28">
        <v>6986.6</v>
      </c>
      <c r="AS4104" s="28">
        <v>142625</v>
      </c>
      <c r="AT4104" s="28">
        <v>260395</v>
      </c>
      <c r="AU4104" s="62"/>
      <c r="DV4104" s="31" t="s">
        <v>2760</v>
      </c>
      <c r="DW4104" s="31" t="s">
        <v>5418</v>
      </c>
      <c r="DX4104" s="63"/>
      <c r="DY4104" s="63"/>
      <c r="DZ4104" s="63"/>
      <c r="EA4104" s="167"/>
      <c r="EB4104" s="60"/>
      <c r="EC4104" s="60"/>
      <c r="ED4104" s="60"/>
      <c r="EE4104" s="60"/>
      <c r="EF4104" s="60"/>
      <c r="EG4104" s="60"/>
      <c r="EH4104" s="60"/>
      <c r="EI4104" s="60"/>
      <c r="EJ4104" s="60"/>
      <c r="EK4104" s="60"/>
      <c r="EL4104" s="60"/>
      <c r="EM4104" s="60"/>
      <c r="EN4104" s="60"/>
      <c r="EO4104" s="60"/>
      <c r="EP4104" s="60"/>
      <c r="EQ4104" s="60"/>
      <c r="ER4104" s="60"/>
      <c r="ES4104" s="60"/>
      <c r="ET4104" s="60"/>
      <c r="EU4104" s="60"/>
      <c r="EV4104" s="60"/>
      <c r="EW4104" s="60"/>
      <c r="EX4104" s="60"/>
      <c r="EY4104" s="60"/>
      <c r="EZ4104" s="60"/>
      <c r="FA4104" s="60"/>
      <c r="FB4104" s="60"/>
    </row>
    <row r="4105" spans="22:158" x14ac:dyDescent="0.25">
      <c r="W4105" s="33"/>
      <c r="X4105" s="33"/>
      <c r="AH4105" s="38">
        <v>100</v>
      </c>
      <c r="AI4105" s="38">
        <v>150</v>
      </c>
      <c r="AJ4105" s="38">
        <v>17500</v>
      </c>
      <c r="AK4105" s="38">
        <v>48</v>
      </c>
      <c r="AL4105" s="38">
        <v>4203958</v>
      </c>
      <c r="AM4105" s="61" t="s">
        <v>1816</v>
      </c>
      <c r="AN4105" s="61" t="s">
        <v>1695</v>
      </c>
      <c r="AO4105" s="61" t="s">
        <v>1644</v>
      </c>
      <c r="AP4105" s="61" t="s">
        <v>5017</v>
      </c>
      <c r="AQ4105" s="61" t="s">
        <v>1742</v>
      </c>
      <c r="AR4105" s="28">
        <v>2057.6</v>
      </c>
      <c r="AS4105" s="28">
        <v>227</v>
      </c>
      <c r="AT4105" s="28">
        <v>1690</v>
      </c>
      <c r="AU4105" s="62"/>
      <c r="DV4105" s="31" t="s">
        <v>2760</v>
      </c>
      <c r="DW4105" s="31" t="s">
        <v>5418</v>
      </c>
      <c r="DX4105" s="63"/>
      <c r="DY4105" s="63"/>
      <c r="DZ4105" s="63"/>
      <c r="EA4105" s="167"/>
      <c r="EB4105" s="60"/>
      <c r="EC4105" s="60"/>
      <c r="ED4105" s="60"/>
      <c r="EE4105" s="60"/>
      <c r="EF4105" s="60"/>
      <c r="EG4105" s="60"/>
      <c r="EH4105" s="60"/>
      <c r="EI4105" s="60"/>
      <c r="EJ4105" s="60"/>
      <c r="EK4105" s="60"/>
      <c r="EL4105" s="60"/>
      <c r="EM4105" s="60"/>
      <c r="EN4105" s="60"/>
      <c r="EO4105" s="60"/>
      <c r="EP4105" s="60"/>
      <c r="EQ4105" s="60"/>
      <c r="ER4105" s="60"/>
      <c r="ES4105" s="60"/>
      <c r="ET4105" s="60"/>
      <c r="EU4105" s="60"/>
      <c r="EV4105" s="60"/>
      <c r="EW4105" s="60"/>
      <c r="EX4105" s="60"/>
      <c r="EY4105" s="60"/>
      <c r="EZ4105" s="60"/>
      <c r="FA4105" s="60"/>
      <c r="FB4105" s="60"/>
    </row>
    <row r="4106" spans="22:158" x14ac:dyDescent="0.25">
      <c r="W4106" s="33"/>
      <c r="X4106" s="33"/>
      <c r="AH4106" s="38">
        <v>100</v>
      </c>
      <c r="AI4106" s="38">
        <v>155</v>
      </c>
      <c r="AJ4106" s="38">
        <v>10050</v>
      </c>
      <c r="AK4106" s="38">
        <v>48</v>
      </c>
      <c r="AL4106" s="38">
        <v>4203958</v>
      </c>
      <c r="AM4106" s="61" t="s">
        <v>1816</v>
      </c>
      <c r="AN4106" s="61" t="s">
        <v>1686</v>
      </c>
      <c r="AO4106" s="61" t="s">
        <v>5044</v>
      </c>
      <c r="AP4106" s="61" t="s">
        <v>5017</v>
      </c>
      <c r="AQ4106" s="61" t="s">
        <v>1742</v>
      </c>
      <c r="AR4106" s="28">
        <v>0</v>
      </c>
      <c r="AS4106" s="28">
        <v>12084</v>
      </c>
      <c r="AT4106" s="28">
        <v>0</v>
      </c>
      <c r="AU4106" s="62"/>
      <c r="DV4106" s="31" t="s">
        <v>2760</v>
      </c>
      <c r="DW4106" s="31" t="s">
        <v>5419</v>
      </c>
      <c r="DX4106" s="63"/>
      <c r="DY4106" s="63"/>
      <c r="DZ4106" s="63"/>
      <c r="EA4106" s="167"/>
      <c r="EB4106" s="60"/>
      <c r="EC4106" s="60"/>
      <c r="ED4106" s="60"/>
      <c r="EE4106" s="60"/>
      <c r="EF4106" s="60"/>
      <c r="EG4106" s="60"/>
      <c r="EH4106" s="60"/>
      <c r="EI4106" s="60"/>
      <c r="EJ4106" s="60"/>
      <c r="EK4106" s="60"/>
      <c r="EL4106" s="60"/>
      <c r="EM4106" s="60"/>
      <c r="EN4106" s="60"/>
      <c r="EO4106" s="60"/>
      <c r="EP4106" s="60"/>
      <c r="EQ4106" s="60"/>
      <c r="ER4106" s="60"/>
      <c r="ES4106" s="60"/>
      <c r="ET4106" s="60"/>
      <c r="EU4106" s="60"/>
      <c r="EV4106" s="60"/>
      <c r="EW4106" s="60"/>
      <c r="EX4106" s="60"/>
      <c r="EY4106" s="60"/>
      <c r="EZ4106" s="60"/>
      <c r="FA4106" s="60"/>
      <c r="FB4106" s="60"/>
    </row>
    <row r="4107" spans="22:158" x14ac:dyDescent="0.25">
      <c r="V4107" s="1"/>
      <c r="W4107" s="33"/>
      <c r="X4107" s="33"/>
      <c r="AH4107" s="38">
        <v>100</v>
      </c>
      <c r="AI4107" s="38">
        <v>155</v>
      </c>
      <c r="AJ4107" s="38">
        <v>10300</v>
      </c>
      <c r="AK4107" s="38">
        <v>48</v>
      </c>
      <c r="AL4107" s="38">
        <v>4203958</v>
      </c>
      <c r="AM4107" s="61" t="s">
        <v>1816</v>
      </c>
      <c r="AN4107" s="61" t="s">
        <v>1686</v>
      </c>
      <c r="AO4107" s="61" t="s">
        <v>5049</v>
      </c>
      <c r="AP4107" s="61" t="s">
        <v>5017</v>
      </c>
      <c r="AQ4107" s="61" t="s">
        <v>1742</v>
      </c>
      <c r="AR4107" s="28">
        <v>0</v>
      </c>
      <c r="AS4107" s="28">
        <v>8463</v>
      </c>
      <c r="AT4107" s="28">
        <v>0</v>
      </c>
      <c r="AU4107" s="62"/>
      <c r="DV4107" s="31" t="s">
        <v>2760</v>
      </c>
      <c r="DW4107" s="31" t="s">
        <v>5419</v>
      </c>
      <c r="DX4107" s="63"/>
      <c r="DY4107" s="63"/>
      <c r="DZ4107" s="63"/>
      <c r="EA4107" s="167"/>
      <c r="EB4107" s="60"/>
      <c r="EC4107" s="60"/>
      <c r="ED4107" s="60"/>
      <c r="EE4107" s="60"/>
      <c r="EF4107" s="60"/>
      <c r="EG4107" s="60"/>
      <c r="EH4107" s="60"/>
      <c r="EI4107" s="60"/>
      <c r="EJ4107" s="60"/>
      <c r="EK4107" s="60"/>
      <c r="EL4107" s="60"/>
      <c r="EM4107" s="60"/>
      <c r="EN4107" s="60"/>
      <c r="EO4107" s="60"/>
      <c r="EP4107" s="60"/>
      <c r="EQ4107" s="60"/>
      <c r="ER4107" s="60"/>
      <c r="ES4107" s="60"/>
      <c r="ET4107" s="60"/>
      <c r="EU4107" s="60"/>
      <c r="EV4107" s="60"/>
      <c r="EW4107" s="60"/>
      <c r="EX4107" s="60"/>
      <c r="EY4107" s="60"/>
      <c r="EZ4107" s="60"/>
      <c r="FA4107" s="60"/>
      <c r="FB4107" s="60"/>
    </row>
    <row r="4108" spans="22:158" x14ac:dyDescent="0.25">
      <c r="W4108" s="33"/>
      <c r="X4108" s="33"/>
      <c r="AH4108" s="38">
        <v>100</v>
      </c>
      <c r="AI4108" s="38">
        <v>155</v>
      </c>
      <c r="AJ4108" s="38">
        <v>10650</v>
      </c>
      <c r="AK4108" s="38">
        <v>48</v>
      </c>
      <c r="AL4108" s="38">
        <v>4203958</v>
      </c>
      <c r="AM4108" s="61" t="s">
        <v>1816</v>
      </c>
      <c r="AN4108" s="61" t="s">
        <v>1686</v>
      </c>
      <c r="AO4108" s="61" t="s">
        <v>5056</v>
      </c>
      <c r="AP4108" s="61" t="s">
        <v>5017</v>
      </c>
      <c r="AQ4108" s="61" t="s">
        <v>1742</v>
      </c>
      <c r="AR4108" s="28">
        <v>10537.7</v>
      </c>
      <c r="AS4108" s="28">
        <v>0</v>
      </c>
      <c r="AT4108" s="28">
        <v>0</v>
      </c>
      <c r="AU4108" s="62"/>
      <c r="DV4108" s="31" t="s">
        <v>2760</v>
      </c>
      <c r="DW4108" s="31" t="s">
        <v>5419</v>
      </c>
      <c r="DX4108" s="63"/>
      <c r="DY4108" s="63"/>
      <c r="DZ4108" s="63"/>
      <c r="EA4108" s="167"/>
      <c r="EB4108" s="60"/>
      <c r="EC4108" s="60"/>
      <c r="ED4108" s="60"/>
      <c r="EE4108" s="60"/>
      <c r="EF4108" s="60"/>
      <c r="EG4108" s="60"/>
      <c r="EH4108" s="60"/>
      <c r="EI4108" s="60"/>
      <c r="EJ4108" s="60"/>
      <c r="EK4108" s="60"/>
      <c r="EL4108" s="60"/>
      <c r="EM4108" s="60"/>
      <c r="EN4108" s="60"/>
      <c r="EO4108" s="60"/>
      <c r="EP4108" s="60"/>
      <c r="EQ4108" s="60"/>
      <c r="ER4108" s="60"/>
      <c r="ES4108" s="60"/>
      <c r="ET4108" s="60"/>
      <c r="EU4108" s="60"/>
      <c r="EV4108" s="60"/>
      <c r="EW4108" s="60"/>
      <c r="EX4108" s="60"/>
      <c r="EY4108" s="60"/>
      <c r="EZ4108" s="60"/>
      <c r="FA4108" s="60"/>
      <c r="FB4108" s="60"/>
    </row>
    <row r="4109" spans="22:158" x14ac:dyDescent="0.25">
      <c r="W4109" s="33"/>
      <c r="X4109" s="33"/>
      <c r="AH4109" s="38">
        <v>100</v>
      </c>
      <c r="AI4109" s="38">
        <v>155</v>
      </c>
      <c r="AJ4109" s="38">
        <v>13370</v>
      </c>
      <c r="AK4109" s="38">
        <v>48</v>
      </c>
      <c r="AL4109" s="38">
        <v>4203958</v>
      </c>
      <c r="AM4109" s="61" t="s">
        <v>1816</v>
      </c>
      <c r="AN4109" s="61" t="s">
        <v>1686</v>
      </c>
      <c r="AO4109" s="61" t="s">
        <v>5110</v>
      </c>
      <c r="AP4109" s="61" t="s">
        <v>5017</v>
      </c>
      <c r="AQ4109" s="61" t="s">
        <v>1742</v>
      </c>
      <c r="AR4109" s="28">
        <v>3.1</v>
      </c>
      <c r="AS4109" s="28">
        <v>0</v>
      </c>
      <c r="AT4109" s="28">
        <v>0</v>
      </c>
      <c r="AU4109" s="62"/>
      <c r="DV4109" s="31" t="s">
        <v>2760</v>
      </c>
      <c r="DW4109" s="31" t="s">
        <v>5419</v>
      </c>
      <c r="DX4109" s="63"/>
      <c r="DY4109" s="63"/>
      <c r="DZ4109" s="63"/>
      <c r="EA4109" s="167"/>
      <c r="EB4109" s="60"/>
      <c r="EC4109" s="60"/>
      <c r="ED4109" s="60"/>
      <c r="EE4109" s="60"/>
      <c r="EF4109" s="60"/>
      <c r="EG4109" s="60"/>
      <c r="EH4109" s="60"/>
      <c r="EI4109" s="60"/>
      <c r="EJ4109" s="60"/>
      <c r="EK4109" s="60"/>
      <c r="EL4109" s="60"/>
      <c r="EM4109" s="60"/>
      <c r="EN4109" s="60"/>
      <c r="EO4109" s="60"/>
      <c r="EP4109" s="60"/>
      <c r="EQ4109" s="60"/>
      <c r="ER4109" s="60"/>
      <c r="ES4109" s="60"/>
      <c r="ET4109" s="60"/>
      <c r="EU4109" s="60"/>
      <c r="EV4109" s="60"/>
      <c r="EW4109" s="60"/>
      <c r="EX4109" s="60"/>
      <c r="EY4109" s="60"/>
      <c r="EZ4109" s="60"/>
      <c r="FA4109" s="60"/>
      <c r="FB4109" s="60"/>
    </row>
    <row r="4110" spans="22:158" x14ac:dyDescent="0.25">
      <c r="W4110" s="33"/>
      <c r="X4110" s="33"/>
      <c r="AH4110" s="38">
        <v>100</v>
      </c>
      <c r="AI4110" s="38">
        <v>155</v>
      </c>
      <c r="AJ4110" s="38">
        <v>13900</v>
      </c>
      <c r="AK4110" s="38">
        <v>48</v>
      </c>
      <c r="AL4110" s="38">
        <v>4203958</v>
      </c>
      <c r="AM4110" s="61" t="s">
        <v>1816</v>
      </c>
      <c r="AN4110" s="61" t="s">
        <v>1686</v>
      </c>
      <c r="AO4110" s="61" t="s">
        <v>5122</v>
      </c>
      <c r="AP4110" s="61" t="s">
        <v>5017</v>
      </c>
      <c r="AQ4110" s="61" t="s">
        <v>1742</v>
      </c>
      <c r="AR4110" s="28">
        <v>0</v>
      </c>
      <c r="AS4110" s="28">
        <v>0</v>
      </c>
      <c r="AT4110" s="28">
        <v>203</v>
      </c>
      <c r="AU4110" s="62"/>
      <c r="DV4110" s="31" t="s">
        <v>2760</v>
      </c>
      <c r="DW4110" s="31" t="s">
        <v>5419</v>
      </c>
      <c r="DX4110" s="63"/>
      <c r="DY4110" s="63"/>
      <c r="DZ4110" s="63"/>
      <c r="EA4110" s="167"/>
      <c r="EB4110" s="60"/>
      <c r="EC4110" s="60"/>
      <c r="ED4110" s="60"/>
      <c r="EE4110" s="60"/>
      <c r="EF4110" s="60"/>
      <c r="EG4110" s="60"/>
      <c r="EH4110" s="60"/>
      <c r="EI4110" s="60"/>
      <c r="EJ4110" s="60"/>
      <c r="EK4110" s="60"/>
      <c r="EL4110" s="60"/>
      <c r="EM4110" s="60"/>
      <c r="EN4110" s="60"/>
      <c r="EO4110" s="60"/>
      <c r="EP4110" s="60"/>
      <c r="EQ4110" s="60"/>
      <c r="ER4110" s="60"/>
      <c r="ES4110" s="60"/>
      <c r="ET4110" s="60"/>
      <c r="EU4110" s="60"/>
      <c r="EV4110" s="60"/>
      <c r="EW4110" s="60"/>
      <c r="EX4110" s="60"/>
      <c r="EY4110" s="60"/>
      <c r="EZ4110" s="60"/>
      <c r="FA4110" s="60"/>
      <c r="FB4110" s="60"/>
    </row>
    <row r="4111" spans="22:158" x14ac:dyDescent="0.25">
      <c r="W4111" s="33"/>
      <c r="X4111" s="33"/>
      <c r="AH4111" s="38">
        <v>100</v>
      </c>
      <c r="AI4111" s="38">
        <v>155</v>
      </c>
      <c r="AJ4111" s="38">
        <v>14050</v>
      </c>
      <c r="AK4111" s="38">
        <v>48</v>
      </c>
      <c r="AL4111" s="38">
        <v>4203958</v>
      </c>
      <c r="AM4111" s="61" t="s">
        <v>1816</v>
      </c>
      <c r="AN4111" s="61" t="s">
        <v>1686</v>
      </c>
      <c r="AO4111" s="61" t="s">
        <v>5125</v>
      </c>
      <c r="AP4111" s="61" t="s">
        <v>5017</v>
      </c>
      <c r="AQ4111" s="61" t="s">
        <v>1742</v>
      </c>
      <c r="AR4111" s="28">
        <v>0</v>
      </c>
      <c r="AS4111" s="28">
        <v>0</v>
      </c>
      <c r="AT4111" s="28">
        <v>1092</v>
      </c>
      <c r="AU4111" s="62"/>
      <c r="DV4111" s="31" t="s">
        <v>2760</v>
      </c>
      <c r="DW4111" s="31" t="s">
        <v>5419</v>
      </c>
      <c r="DX4111" s="63"/>
      <c r="DY4111" s="63"/>
      <c r="DZ4111" s="63"/>
      <c r="EA4111" s="167"/>
      <c r="EB4111" s="60"/>
      <c r="EC4111" s="60"/>
      <c r="ED4111" s="60"/>
      <c r="EE4111" s="60"/>
      <c r="EF4111" s="60"/>
      <c r="EG4111" s="60"/>
      <c r="EH4111" s="60"/>
      <c r="EI4111" s="60"/>
      <c r="EJ4111" s="60"/>
      <c r="EK4111" s="60"/>
      <c r="EL4111" s="60"/>
      <c r="EM4111" s="60"/>
      <c r="EN4111" s="60"/>
      <c r="EO4111" s="60"/>
      <c r="EP4111" s="60"/>
      <c r="EQ4111" s="60"/>
      <c r="ER4111" s="60"/>
      <c r="ES4111" s="60"/>
      <c r="ET4111" s="60"/>
      <c r="EU4111" s="60"/>
      <c r="EV4111" s="60"/>
      <c r="EW4111" s="60"/>
      <c r="EX4111" s="60"/>
      <c r="EY4111" s="60"/>
      <c r="EZ4111" s="60"/>
      <c r="FA4111" s="60"/>
      <c r="FB4111" s="60"/>
    </row>
    <row r="4112" spans="22:158" x14ac:dyDescent="0.25">
      <c r="W4112" s="33"/>
      <c r="X4112" s="33"/>
      <c r="AH4112" s="38">
        <v>100</v>
      </c>
      <c r="AI4112" s="38">
        <v>155</v>
      </c>
      <c r="AJ4112" s="38">
        <v>17800</v>
      </c>
      <c r="AK4112" s="38">
        <v>48</v>
      </c>
      <c r="AL4112" s="38">
        <v>4203958</v>
      </c>
      <c r="AM4112" s="61" t="s">
        <v>1816</v>
      </c>
      <c r="AN4112" s="61" t="s">
        <v>1686</v>
      </c>
      <c r="AO4112" s="61" t="s">
        <v>1651</v>
      </c>
      <c r="AP4112" s="61" t="s">
        <v>5017</v>
      </c>
      <c r="AQ4112" s="61" t="s">
        <v>1742</v>
      </c>
      <c r="AR4112" s="28">
        <v>128207.8</v>
      </c>
      <c r="AS4112" s="28">
        <v>287558</v>
      </c>
      <c r="AT4112" s="28">
        <v>94346</v>
      </c>
      <c r="AU4112" s="62"/>
      <c r="DV4112" s="31" t="s">
        <v>2760</v>
      </c>
      <c r="DW4112" s="31" t="s">
        <v>5419</v>
      </c>
      <c r="DX4112" s="63"/>
      <c r="DY4112" s="63"/>
      <c r="DZ4112" s="63"/>
      <c r="EA4112" s="167"/>
      <c r="EB4112" s="60"/>
      <c r="EC4112" s="60"/>
      <c r="ED4112" s="60"/>
      <c r="EE4112" s="60"/>
      <c r="EF4112" s="60"/>
      <c r="EG4112" s="60"/>
      <c r="EH4112" s="60"/>
      <c r="EI4112" s="60"/>
      <c r="EJ4112" s="60"/>
      <c r="EK4112" s="60"/>
      <c r="EL4112" s="60"/>
      <c r="EM4112" s="60"/>
      <c r="EN4112" s="60"/>
      <c r="EO4112" s="60"/>
      <c r="EP4112" s="60"/>
      <c r="EQ4112" s="60"/>
      <c r="ER4112" s="60"/>
      <c r="ES4112" s="60"/>
      <c r="ET4112" s="60"/>
      <c r="EU4112" s="60"/>
      <c r="EV4112" s="60"/>
      <c r="EW4112" s="60"/>
      <c r="EX4112" s="60"/>
      <c r="EY4112" s="60"/>
      <c r="EZ4112" s="60"/>
      <c r="FA4112" s="60"/>
      <c r="FB4112" s="60"/>
    </row>
    <row r="4113" spans="22:158" x14ac:dyDescent="0.25">
      <c r="W4113" s="33"/>
      <c r="X4113" s="33"/>
      <c r="AH4113" s="38">
        <v>100</v>
      </c>
      <c r="AI4113" s="38">
        <v>155</v>
      </c>
      <c r="AJ4113" s="38">
        <v>18200</v>
      </c>
      <c r="AK4113" s="38">
        <v>48</v>
      </c>
      <c r="AL4113" s="38">
        <v>4203958</v>
      </c>
      <c r="AM4113" s="61" t="s">
        <v>1816</v>
      </c>
      <c r="AN4113" s="61" t="s">
        <v>1686</v>
      </c>
      <c r="AO4113" s="61" t="s">
        <v>1660</v>
      </c>
      <c r="AP4113" s="61" t="s">
        <v>5017</v>
      </c>
      <c r="AQ4113" s="61" t="s">
        <v>1742</v>
      </c>
      <c r="AR4113" s="28">
        <v>116741.5</v>
      </c>
      <c r="AS4113" s="28">
        <v>88683</v>
      </c>
      <c r="AT4113" s="28">
        <v>449812</v>
      </c>
      <c r="AU4113" s="62"/>
      <c r="DV4113" s="31" t="s">
        <v>2760</v>
      </c>
      <c r="DW4113" s="31" t="s">
        <v>5419</v>
      </c>
      <c r="DX4113" s="63"/>
      <c r="DY4113" s="63"/>
      <c r="DZ4113" s="63"/>
      <c r="EA4113" s="167"/>
      <c r="EB4113" s="60"/>
      <c r="EC4113" s="60"/>
      <c r="ED4113" s="60"/>
      <c r="EE4113" s="60"/>
      <c r="EF4113" s="60"/>
      <c r="EG4113" s="60"/>
      <c r="EH4113" s="60"/>
      <c r="EI4113" s="60"/>
      <c r="EJ4113" s="60"/>
      <c r="EK4113" s="60"/>
      <c r="EL4113" s="60"/>
      <c r="EM4113" s="60"/>
      <c r="EN4113" s="60"/>
      <c r="EO4113" s="60"/>
      <c r="EP4113" s="60"/>
      <c r="EQ4113" s="60"/>
      <c r="ER4113" s="60"/>
      <c r="ES4113" s="60"/>
      <c r="ET4113" s="60"/>
      <c r="EU4113" s="60"/>
      <c r="EV4113" s="60"/>
      <c r="EW4113" s="60"/>
      <c r="EX4113" s="60"/>
      <c r="EY4113" s="60"/>
      <c r="EZ4113" s="60"/>
      <c r="FA4113" s="60"/>
      <c r="FB4113" s="60"/>
    </row>
    <row r="4114" spans="22:158" x14ac:dyDescent="0.25">
      <c r="W4114" s="33"/>
      <c r="X4114" s="33"/>
      <c r="AH4114" s="38">
        <v>100</v>
      </c>
      <c r="AI4114" s="38">
        <v>160</v>
      </c>
      <c r="AJ4114" s="38">
        <v>11700</v>
      </c>
      <c r="AK4114" s="38">
        <v>48</v>
      </c>
      <c r="AL4114" s="38">
        <v>4203958</v>
      </c>
      <c r="AM4114" s="61" t="s">
        <v>1816</v>
      </c>
      <c r="AN4114" s="61" t="s">
        <v>1694</v>
      </c>
      <c r="AO4114" s="61" t="s">
        <v>5077</v>
      </c>
      <c r="AP4114" s="61" t="s">
        <v>5017</v>
      </c>
      <c r="AQ4114" s="61" t="s">
        <v>1742</v>
      </c>
      <c r="AR4114" s="28">
        <v>717464.6</v>
      </c>
      <c r="AS4114" s="28">
        <v>42475</v>
      </c>
      <c r="AT4114" s="28">
        <v>434358</v>
      </c>
      <c r="AU4114" s="62"/>
      <c r="DV4114" s="31" t="s">
        <v>2760</v>
      </c>
      <c r="DW4114" s="31" t="s">
        <v>5420</v>
      </c>
      <c r="DX4114" s="63"/>
      <c r="DY4114" s="63"/>
      <c r="DZ4114" s="63"/>
      <c r="EA4114" s="167"/>
      <c r="EB4114" s="60"/>
      <c r="EC4114" s="60"/>
      <c r="ED4114" s="60"/>
      <c r="EE4114" s="60"/>
      <c r="EF4114" s="60"/>
      <c r="EG4114" s="60"/>
      <c r="EH4114" s="60"/>
      <c r="EI4114" s="60"/>
      <c r="EJ4114" s="60"/>
      <c r="EK4114" s="60"/>
      <c r="EL4114" s="60"/>
      <c r="EM4114" s="60"/>
      <c r="EN4114" s="60"/>
      <c r="EO4114" s="60"/>
      <c r="EP4114" s="60"/>
      <c r="EQ4114" s="60"/>
      <c r="ER4114" s="60"/>
      <c r="ES4114" s="60"/>
      <c r="ET4114" s="60"/>
      <c r="EU4114" s="60"/>
      <c r="EV4114" s="60"/>
      <c r="EW4114" s="60"/>
      <c r="EX4114" s="60"/>
      <c r="EY4114" s="60"/>
      <c r="EZ4114" s="60"/>
      <c r="FA4114" s="60"/>
      <c r="FB4114" s="60"/>
    </row>
    <row r="4115" spans="22:158" x14ac:dyDescent="0.25">
      <c r="W4115" s="33"/>
      <c r="X4115" s="33"/>
      <c r="AH4115" s="38">
        <v>100</v>
      </c>
      <c r="AI4115" s="38">
        <v>105</v>
      </c>
      <c r="AJ4115" s="38">
        <v>10500</v>
      </c>
      <c r="AK4115" s="38">
        <v>48</v>
      </c>
      <c r="AL4115" s="38">
        <v>4204358</v>
      </c>
      <c r="AM4115" s="61" t="s">
        <v>1816</v>
      </c>
      <c r="AN4115" s="61" t="s">
        <v>1688</v>
      </c>
      <c r="AO4115" s="61" t="s">
        <v>5053</v>
      </c>
      <c r="AP4115" s="61" t="s">
        <v>5017</v>
      </c>
      <c r="AQ4115" s="61" t="s">
        <v>1745</v>
      </c>
      <c r="AR4115" s="28">
        <v>0</v>
      </c>
      <c r="AS4115" s="28">
        <v>13</v>
      </c>
      <c r="AT4115" s="28">
        <v>0</v>
      </c>
      <c r="AU4115" s="62"/>
      <c r="DV4115" s="31" t="s">
        <v>5421</v>
      </c>
      <c r="DW4115" s="31" t="s">
        <v>5422</v>
      </c>
      <c r="DX4115" s="63"/>
      <c r="DY4115" s="63"/>
      <c r="DZ4115" s="63"/>
      <c r="EA4115" s="167"/>
      <c r="EB4115" s="60"/>
      <c r="EC4115" s="60"/>
      <c r="ED4115" s="60"/>
      <c r="EE4115" s="60"/>
      <c r="EF4115" s="60"/>
      <c r="EG4115" s="60"/>
      <c r="EH4115" s="60"/>
      <c r="EI4115" s="60"/>
      <c r="EJ4115" s="60"/>
      <c r="EK4115" s="60"/>
      <c r="EL4115" s="60"/>
      <c r="EM4115" s="60"/>
      <c r="EN4115" s="60"/>
      <c r="EO4115" s="60"/>
      <c r="EP4115" s="60"/>
      <c r="EQ4115" s="60"/>
      <c r="ER4115" s="60"/>
      <c r="ES4115" s="60"/>
      <c r="ET4115" s="60"/>
      <c r="EU4115" s="60"/>
      <c r="EV4115" s="60"/>
      <c r="EW4115" s="60"/>
      <c r="EX4115" s="60"/>
      <c r="EY4115" s="60"/>
      <c r="EZ4115" s="60"/>
      <c r="FA4115" s="60"/>
      <c r="FB4115" s="60"/>
    </row>
    <row r="4116" spans="22:158" x14ac:dyDescent="0.25">
      <c r="W4116" s="33"/>
      <c r="X4116" s="33"/>
      <c r="AH4116" s="38">
        <v>100</v>
      </c>
      <c r="AI4116" s="38">
        <v>105</v>
      </c>
      <c r="AJ4116" s="38">
        <v>10900</v>
      </c>
      <c r="AK4116" s="38">
        <v>48</v>
      </c>
      <c r="AL4116" s="38">
        <v>4204358</v>
      </c>
      <c r="AM4116" s="61" t="s">
        <v>1816</v>
      </c>
      <c r="AN4116" s="61" t="s">
        <v>1688</v>
      </c>
      <c r="AO4116" s="61" t="s">
        <v>5061</v>
      </c>
      <c r="AP4116" s="61" t="s">
        <v>5017</v>
      </c>
      <c r="AQ4116" s="61" t="s">
        <v>1745</v>
      </c>
      <c r="AR4116" s="28">
        <v>5.4</v>
      </c>
      <c r="AS4116" s="28">
        <v>445</v>
      </c>
      <c r="AT4116" s="28">
        <v>259</v>
      </c>
      <c r="AU4116" s="62"/>
      <c r="DV4116" s="31" t="s">
        <v>5421</v>
      </c>
      <c r="DW4116" s="31" t="s">
        <v>5422</v>
      </c>
      <c r="DX4116" s="63"/>
      <c r="DY4116" s="63"/>
      <c r="DZ4116" s="63"/>
      <c r="EA4116" s="167"/>
      <c r="EB4116" s="60"/>
      <c r="EC4116" s="60"/>
      <c r="ED4116" s="60"/>
      <c r="EE4116" s="60"/>
      <c r="EF4116" s="60"/>
      <c r="EG4116" s="60"/>
      <c r="EH4116" s="60"/>
      <c r="EI4116" s="60"/>
      <c r="EJ4116" s="60"/>
      <c r="EK4116" s="60"/>
      <c r="EL4116" s="60"/>
      <c r="EM4116" s="60"/>
      <c r="EN4116" s="60"/>
      <c r="EO4116" s="60"/>
      <c r="EP4116" s="60"/>
      <c r="EQ4116" s="60"/>
      <c r="ER4116" s="60"/>
      <c r="ES4116" s="60"/>
      <c r="ET4116" s="60"/>
      <c r="EU4116" s="60"/>
      <c r="EV4116" s="60"/>
      <c r="EW4116" s="60"/>
      <c r="EX4116" s="60"/>
      <c r="EY4116" s="60"/>
      <c r="EZ4116" s="60"/>
      <c r="FA4116" s="60"/>
      <c r="FB4116" s="60"/>
    </row>
    <row r="4117" spans="22:158" x14ac:dyDescent="0.25">
      <c r="W4117" s="33"/>
      <c r="X4117" s="33"/>
      <c r="AH4117" s="38">
        <v>100</v>
      </c>
      <c r="AI4117" s="38">
        <v>105</v>
      </c>
      <c r="AJ4117" s="38">
        <v>13800</v>
      </c>
      <c r="AK4117" s="38">
        <v>48</v>
      </c>
      <c r="AL4117" s="38">
        <v>4204358</v>
      </c>
      <c r="AM4117" s="61" t="s">
        <v>1816</v>
      </c>
      <c r="AN4117" s="61" t="s">
        <v>1688</v>
      </c>
      <c r="AO4117" s="61" t="s">
        <v>5120</v>
      </c>
      <c r="AP4117" s="61" t="s">
        <v>5017</v>
      </c>
      <c r="AQ4117" s="61" t="s">
        <v>1745</v>
      </c>
      <c r="AR4117" s="28">
        <v>3820.4</v>
      </c>
      <c r="AS4117" s="28">
        <v>682</v>
      </c>
      <c r="AT4117" s="28">
        <v>194</v>
      </c>
      <c r="AU4117" s="62"/>
      <c r="DV4117" s="31" t="s">
        <v>5421</v>
      </c>
      <c r="DW4117" s="31" t="s">
        <v>5422</v>
      </c>
      <c r="DX4117" s="63"/>
      <c r="DY4117" s="63"/>
      <c r="DZ4117" s="63"/>
      <c r="EA4117" s="167"/>
      <c r="EB4117" s="60"/>
      <c r="EC4117" s="60"/>
      <c r="ED4117" s="60"/>
      <c r="EE4117" s="60"/>
      <c r="EF4117" s="60"/>
      <c r="EG4117" s="60"/>
      <c r="EH4117" s="60"/>
      <c r="EI4117" s="60"/>
      <c r="EJ4117" s="60"/>
      <c r="EK4117" s="60"/>
      <c r="EL4117" s="60"/>
      <c r="EM4117" s="60"/>
      <c r="EN4117" s="60"/>
      <c r="EO4117" s="60"/>
      <c r="EP4117" s="60"/>
      <c r="EQ4117" s="60"/>
      <c r="ER4117" s="60"/>
      <c r="ES4117" s="60"/>
      <c r="ET4117" s="60"/>
      <c r="EU4117" s="60"/>
      <c r="EV4117" s="60"/>
      <c r="EW4117" s="60"/>
      <c r="EX4117" s="60"/>
      <c r="EY4117" s="60"/>
      <c r="EZ4117" s="60"/>
      <c r="FA4117" s="60"/>
      <c r="FB4117" s="60"/>
    </row>
    <row r="4118" spans="22:158" x14ac:dyDescent="0.25">
      <c r="W4118" s="33"/>
      <c r="X4118" s="33"/>
      <c r="AH4118" s="38">
        <v>100</v>
      </c>
      <c r="AI4118" s="38">
        <v>105</v>
      </c>
      <c r="AJ4118" s="38">
        <v>18400</v>
      </c>
      <c r="AK4118" s="38">
        <v>48</v>
      </c>
      <c r="AL4118" s="38">
        <v>4204358</v>
      </c>
      <c r="AM4118" s="61" t="s">
        <v>1816</v>
      </c>
      <c r="AN4118" s="61" t="s">
        <v>1688</v>
      </c>
      <c r="AO4118" s="61" t="s">
        <v>1664</v>
      </c>
      <c r="AP4118" s="61" t="s">
        <v>5017</v>
      </c>
      <c r="AQ4118" s="61" t="s">
        <v>1745</v>
      </c>
      <c r="AR4118" s="28">
        <v>86.6</v>
      </c>
      <c r="AS4118" s="28">
        <v>401</v>
      </c>
      <c r="AT4118" s="28">
        <v>24468</v>
      </c>
      <c r="AU4118" s="62"/>
      <c r="DV4118" s="31" t="s">
        <v>5421</v>
      </c>
      <c r="DW4118" s="31" t="s">
        <v>5422</v>
      </c>
      <c r="DX4118" s="63"/>
      <c r="DY4118" s="63"/>
      <c r="DZ4118" s="63"/>
      <c r="EA4118" s="167"/>
      <c r="EB4118" s="60"/>
      <c r="EC4118" s="60"/>
      <c r="ED4118" s="60"/>
      <c r="EE4118" s="60"/>
      <c r="EF4118" s="60"/>
      <c r="EG4118" s="60"/>
      <c r="EH4118" s="60"/>
      <c r="EI4118" s="60"/>
      <c r="EJ4118" s="60"/>
      <c r="EK4118" s="60"/>
      <c r="EL4118" s="60"/>
      <c r="EM4118" s="60"/>
      <c r="EN4118" s="60"/>
      <c r="EO4118" s="60"/>
      <c r="EP4118" s="60"/>
      <c r="EQ4118" s="60"/>
      <c r="ER4118" s="60"/>
      <c r="ES4118" s="60"/>
      <c r="ET4118" s="60"/>
      <c r="EU4118" s="60"/>
      <c r="EV4118" s="60"/>
      <c r="EW4118" s="60"/>
      <c r="EX4118" s="60"/>
      <c r="EY4118" s="60"/>
      <c r="EZ4118" s="60"/>
      <c r="FA4118" s="60"/>
      <c r="FB4118" s="60"/>
    </row>
    <row r="4119" spans="22:158" x14ac:dyDescent="0.25">
      <c r="W4119" s="33"/>
      <c r="X4119" s="33"/>
      <c r="AH4119" s="38">
        <v>100</v>
      </c>
      <c r="AI4119" s="38">
        <v>110</v>
      </c>
      <c r="AJ4119" s="38">
        <v>14650</v>
      </c>
      <c r="AK4119" s="38">
        <v>48</v>
      </c>
      <c r="AL4119" s="38">
        <v>4204358</v>
      </c>
      <c r="AM4119" s="61" t="s">
        <v>1816</v>
      </c>
      <c r="AN4119" s="61" t="s">
        <v>1696</v>
      </c>
      <c r="AO4119" s="61" t="s">
        <v>1581</v>
      </c>
      <c r="AP4119" s="61" t="s">
        <v>5017</v>
      </c>
      <c r="AQ4119" s="61" t="s">
        <v>1745</v>
      </c>
      <c r="AR4119" s="28">
        <v>0</v>
      </c>
      <c r="AS4119" s="28">
        <v>0</v>
      </c>
      <c r="AT4119" s="28">
        <v>0</v>
      </c>
      <c r="AU4119" s="62"/>
      <c r="DV4119" s="31" t="s">
        <v>5421</v>
      </c>
      <c r="DW4119" s="31" t="s">
        <v>5423</v>
      </c>
      <c r="DX4119" s="63"/>
      <c r="DY4119" s="63"/>
      <c r="DZ4119" s="63"/>
      <c r="EA4119" s="167"/>
      <c r="EB4119" s="60"/>
      <c r="EC4119" s="60"/>
      <c r="ED4119" s="60"/>
      <c r="EE4119" s="60"/>
      <c r="EF4119" s="60"/>
      <c r="EG4119" s="60"/>
      <c r="EH4119" s="60"/>
      <c r="EI4119" s="60"/>
      <c r="EJ4119" s="60"/>
      <c r="EK4119" s="60"/>
      <c r="EL4119" s="60"/>
      <c r="EM4119" s="60"/>
      <c r="EN4119" s="60"/>
      <c r="EO4119" s="60"/>
      <c r="EP4119" s="60"/>
      <c r="EQ4119" s="60"/>
      <c r="ER4119" s="60"/>
      <c r="ES4119" s="60"/>
      <c r="ET4119" s="60"/>
      <c r="EU4119" s="60"/>
      <c r="EV4119" s="60"/>
      <c r="EW4119" s="60"/>
      <c r="EX4119" s="60"/>
      <c r="EY4119" s="60"/>
      <c r="EZ4119" s="60"/>
      <c r="FA4119" s="60"/>
      <c r="FB4119" s="60"/>
    </row>
    <row r="4120" spans="22:158" x14ac:dyDescent="0.25">
      <c r="W4120" s="33"/>
      <c r="X4120" s="33"/>
      <c r="AH4120" s="38">
        <v>100</v>
      </c>
      <c r="AI4120" s="38">
        <v>110</v>
      </c>
      <c r="AJ4120" s="38">
        <v>15050</v>
      </c>
      <c r="AK4120" s="38">
        <v>48</v>
      </c>
      <c r="AL4120" s="38">
        <v>4204358</v>
      </c>
      <c r="AM4120" s="61" t="s">
        <v>1816</v>
      </c>
      <c r="AN4120" s="61" t="s">
        <v>1696</v>
      </c>
      <c r="AO4120" s="61" t="s">
        <v>1591</v>
      </c>
      <c r="AP4120" s="61" t="s">
        <v>5017</v>
      </c>
      <c r="AQ4120" s="61" t="s">
        <v>1745</v>
      </c>
      <c r="AR4120" s="28">
        <v>45.3</v>
      </c>
      <c r="AS4120" s="28">
        <v>0</v>
      </c>
      <c r="AT4120" s="28">
        <v>0</v>
      </c>
      <c r="AU4120" s="62"/>
      <c r="DV4120" s="31" t="s">
        <v>5421</v>
      </c>
      <c r="DW4120" s="31" t="s">
        <v>5423</v>
      </c>
      <c r="DX4120" s="63"/>
      <c r="DY4120" s="63"/>
      <c r="DZ4120" s="63"/>
      <c r="EA4120" s="167"/>
      <c r="EB4120" s="60"/>
      <c r="EC4120" s="60"/>
      <c r="ED4120" s="60"/>
      <c r="EE4120" s="60"/>
      <c r="EF4120" s="60"/>
      <c r="EG4120" s="60"/>
      <c r="EH4120" s="60"/>
      <c r="EI4120" s="60"/>
      <c r="EJ4120" s="60"/>
      <c r="EK4120" s="60"/>
      <c r="EL4120" s="60"/>
      <c r="EM4120" s="60"/>
      <c r="EN4120" s="60"/>
      <c r="EO4120" s="60"/>
      <c r="EP4120" s="60"/>
      <c r="EQ4120" s="60"/>
      <c r="ER4120" s="60"/>
      <c r="ES4120" s="60"/>
      <c r="ET4120" s="60"/>
      <c r="EU4120" s="60"/>
      <c r="EV4120" s="60"/>
      <c r="EW4120" s="60"/>
      <c r="EX4120" s="60"/>
      <c r="EY4120" s="60"/>
      <c r="EZ4120" s="60"/>
      <c r="FA4120" s="60"/>
      <c r="FB4120" s="60"/>
    </row>
    <row r="4121" spans="22:158" x14ac:dyDescent="0.25">
      <c r="V4121" s="1"/>
      <c r="W4121" s="33"/>
      <c r="X4121" s="33"/>
      <c r="AH4121" s="38">
        <v>100</v>
      </c>
      <c r="AI4121" s="38">
        <v>110</v>
      </c>
      <c r="AJ4121" s="38">
        <v>16400</v>
      </c>
      <c r="AK4121" s="38">
        <v>48</v>
      </c>
      <c r="AL4121" s="38">
        <v>4204358</v>
      </c>
      <c r="AM4121" s="61" t="s">
        <v>1816</v>
      </c>
      <c r="AN4121" s="61" t="s">
        <v>1696</v>
      </c>
      <c r="AO4121" s="61" t="s">
        <v>1620</v>
      </c>
      <c r="AP4121" s="61" t="s">
        <v>5017</v>
      </c>
      <c r="AQ4121" s="61" t="s">
        <v>1745</v>
      </c>
      <c r="AR4121" s="28">
        <v>0</v>
      </c>
      <c r="AS4121" s="28">
        <v>0</v>
      </c>
      <c r="AT4121" s="28">
        <v>0</v>
      </c>
      <c r="AU4121" s="62"/>
      <c r="DV4121" s="31" t="s">
        <v>5421</v>
      </c>
      <c r="DW4121" s="31" t="s">
        <v>5423</v>
      </c>
      <c r="DX4121" s="63"/>
      <c r="DY4121" s="63"/>
      <c r="DZ4121" s="63"/>
      <c r="EA4121" s="167"/>
      <c r="EB4121" s="60"/>
      <c r="EC4121" s="60"/>
      <c r="ED4121" s="60"/>
      <c r="EE4121" s="60"/>
      <c r="EF4121" s="60"/>
      <c r="EG4121" s="60"/>
      <c r="EH4121" s="60"/>
      <c r="EI4121" s="60"/>
      <c r="EJ4121" s="60"/>
      <c r="EK4121" s="60"/>
      <c r="EL4121" s="60"/>
      <c r="EM4121" s="60"/>
      <c r="EN4121" s="60"/>
      <c r="EO4121" s="60"/>
      <c r="EP4121" s="60"/>
      <c r="EQ4121" s="60"/>
      <c r="ER4121" s="60"/>
      <c r="ES4121" s="60"/>
      <c r="ET4121" s="60"/>
      <c r="EU4121" s="60"/>
      <c r="EV4121" s="60"/>
      <c r="EW4121" s="60"/>
      <c r="EX4121" s="60"/>
      <c r="EY4121" s="60"/>
      <c r="EZ4121" s="60"/>
      <c r="FA4121" s="60"/>
      <c r="FB4121" s="60"/>
    </row>
    <row r="4122" spans="22:158" x14ac:dyDescent="0.25">
      <c r="W4122" s="33"/>
      <c r="X4122" s="33"/>
      <c r="AH4122" s="38">
        <v>100</v>
      </c>
      <c r="AI4122" s="38">
        <v>110</v>
      </c>
      <c r="AJ4122" s="38">
        <v>17620</v>
      </c>
      <c r="AK4122" s="38">
        <v>48</v>
      </c>
      <c r="AL4122" s="38">
        <v>4204358</v>
      </c>
      <c r="AM4122" s="61" t="s">
        <v>1816</v>
      </c>
      <c r="AN4122" s="61" t="s">
        <v>1696</v>
      </c>
      <c r="AO4122" s="61" t="s">
        <v>1646</v>
      </c>
      <c r="AP4122" s="61" t="s">
        <v>5017</v>
      </c>
      <c r="AQ4122" s="61" t="s">
        <v>1745</v>
      </c>
      <c r="AR4122" s="28">
        <v>0</v>
      </c>
      <c r="AS4122" s="28">
        <v>2238</v>
      </c>
      <c r="AT4122" s="28">
        <v>0</v>
      </c>
      <c r="AU4122" s="62"/>
      <c r="DV4122" s="31" t="s">
        <v>5421</v>
      </c>
      <c r="DW4122" s="31" t="s">
        <v>5423</v>
      </c>
      <c r="DX4122" s="63"/>
      <c r="DY4122" s="63"/>
      <c r="DZ4122" s="63"/>
      <c r="EA4122" s="167"/>
      <c r="EB4122" s="60"/>
      <c r="EC4122" s="60"/>
      <c r="ED4122" s="60"/>
      <c r="EE4122" s="60"/>
      <c r="EF4122" s="60"/>
      <c r="EG4122" s="60"/>
      <c r="EH4122" s="60"/>
      <c r="EI4122" s="60"/>
      <c r="EJ4122" s="60"/>
      <c r="EK4122" s="60"/>
      <c r="EL4122" s="60"/>
      <c r="EM4122" s="60"/>
      <c r="EN4122" s="60"/>
      <c r="EO4122" s="60"/>
      <c r="EP4122" s="60"/>
      <c r="EQ4122" s="60"/>
      <c r="ER4122" s="60"/>
      <c r="ES4122" s="60"/>
      <c r="ET4122" s="60"/>
      <c r="EU4122" s="60"/>
      <c r="EV4122" s="60"/>
      <c r="EW4122" s="60"/>
      <c r="EX4122" s="60"/>
      <c r="EY4122" s="60"/>
      <c r="EZ4122" s="60"/>
      <c r="FA4122" s="60"/>
      <c r="FB4122" s="60"/>
    </row>
    <row r="4123" spans="22:158" x14ac:dyDescent="0.25">
      <c r="V4123" s="1"/>
      <c r="W4123" s="33"/>
      <c r="X4123" s="33"/>
      <c r="AH4123" s="38">
        <v>100</v>
      </c>
      <c r="AI4123" s="38">
        <v>115</v>
      </c>
      <c r="AJ4123" s="38">
        <v>16950</v>
      </c>
      <c r="AK4123" s="38">
        <v>48</v>
      </c>
      <c r="AL4123" s="38">
        <v>4204358</v>
      </c>
      <c r="AM4123" s="61" t="s">
        <v>1816</v>
      </c>
      <c r="AN4123" s="61" t="s">
        <v>1697</v>
      </c>
      <c r="AO4123" s="61" t="s">
        <v>1632</v>
      </c>
      <c r="AP4123" s="61" t="s">
        <v>5017</v>
      </c>
      <c r="AQ4123" s="61" t="s">
        <v>1745</v>
      </c>
      <c r="AR4123" s="28">
        <v>855.8</v>
      </c>
      <c r="AS4123" s="28">
        <v>744</v>
      </c>
      <c r="AT4123" s="28">
        <v>923</v>
      </c>
      <c r="AU4123" s="62"/>
      <c r="DV4123" s="31" t="s">
        <v>5421</v>
      </c>
      <c r="DW4123" s="31" t="s">
        <v>5424</v>
      </c>
      <c r="DX4123" s="63"/>
      <c r="DY4123" s="63"/>
      <c r="DZ4123" s="63"/>
      <c r="EA4123" s="167"/>
      <c r="EB4123" s="60"/>
      <c r="EC4123" s="60"/>
      <c r="ED4123" s="60"/>
      <c r="EE4123" s="60"/>
      <c r="EF4123" s="60"/>
      <c r="EG4123" s="60"/>
      <c r="EH4123" s="60"/>
      <c r="EI4123" s="60"/>
      <c r="EJ4123" s="60"/>
      <c r="EK4123" s="60"/>
      <c r="EL4123" s="60"/>
      <c r="EM4123" s="60"/>
      <c r="EN4123" s="60"/>
      <c r="EO4123" s="60"/>
      <c r="EP4123" s="60"/>
      <c r="EQ4123" s="60"/>
      <c r="ER4123" s="60"/>
      <c r="ES4123" s="60"/>
      <c r="ET4123" s="60"/>
      <c r="EU4123" s="60"/>
      <c r="EV4123" s="60"/>
      <c r="EW4123" s="60"/>
      <c r="EX4123" s="60"/>
      <c r="EY4123" s="60"/>
      <c r="EZ4123" s="60"/>
      <c r="FA4123" s="60"/>
      <c r="FB4123" s="60"/>
    </row>
    <row r="4124" spans="22:158" x14ac:dyDescent="0.25">
      <c r="W4124" s="33"/>
      <c r="X4124" s="33"/>
      <c r="AH4124" s="38">
        <v>100</v>
      </c>
      <c r="AI4124" s="38">
        <v>115</v>
      </c>
      <c r="AJ4124" s="38">
        <v>18350</v>
      </c>
      <c r="AK4124" s="38">
        <v>48</v>
      </c>
      <c r="AL4124" s="38">
        <v>4204358</v>
      </c>
      <c r="AM4124" s="61" t="s">
        <v>1816</v>
      </c>
      <c r="AN4124" s="61" t="s">
        <v>1697</v>
      </c>
      <c r="AO4124" s="61" t="s">
        <v>1663</v>
      </c>
      <c r="AP4124" s="61" t="s">
        <v>5017</v>
      </c>
      <c r="AQ4124" s="61" t="s">
        <v>1745</v>
      </c>
      <c r="AR4124" s="28">
        <v>1450.6</v>
      </c>
      <c r="AS4124" s="28">
        <v>0</v>
      </c>
      <c r="AT4124" s="28">
        <v>0</v>
      </c>
      <c r="AU4124" s="62"/>
      <c r="DV4124" s="31" t="s">
        <v>5421</v>
      </c>
      <c r="DW4124" s="31" t="s">
        <v>5424</v>
      </c>
      <c r="DX4124" s="63"/>
      <c r="DY4124" s="63"/>
      <c r="DZ4124" s="63"/>
      <c r="EA4124" s="167"/>
      <c r="EB4124" s="60"/>
      <c r="EC4124" s="60"/>
      <c r="ED4124" s="60"/>
      <c r="EE4124" s="60"/>
      <c r="EF4124" s="60"/>
      <c r="EG4124" s="60"/>
      <c r="EH4124" s="60"/>
      <c r="EI4124" s="60"/>
      <c r="EJ4124" s="60"/>
      <c r="EK4124" s="60"/>
      <c r="EL4124" s="60"/>
      <c r="EM4124" s="60"/>
      <c r="EN4124" s="60"/>
      <c r="EO4124" s="60"/>
      <c r="EP4124" s="60"/>
      <c r="EQ4124" s="60"/>
      <c r="ER4124" s="60"/>
      <c r="ES4124" s="60"/>
      <c r="ET4124" s="60"/>
      <c r="EU4124" s="60"/>
      <c r="EV4124" s="60"/>
      <c r="EW4124" s="60"/>
      <c r="EX4124" s="60"/>
      <c r="EY4124" s="60"/>
      <c r="EZ4124" s="60"/>
      <c r="FA4124" s="60"/>
      <c r="FB4124" s="60"/>
    </row>
    <row r="4125" spans="22:158" x14ac:dyDescent="0.25">
      <c r="V4125" s="1"/>
      <c r="W4125" s="33"/>
      <c r="X4125" s="33"/>
      <c r="AH4125" s="38">
        <v>100</v>
      </c>
      <c r="AI4125" s="38">
        <v>120</v>
      </c>
      <c r="AJ4125" s="38">
        <v>11350</v>
      </c>
      <c r="AK4125" s="38">
        <v>48</v>
      </c>
      <c r="AL4125" s="38">
        <v>4204358</v>
      </c>
      <c r="AM4125" s="61" t="s">
        <v>1816</v>
      </c>
      <c r="AN4125" s="61" t="s">
        <v>1689</v>
      </c>
      <c r="AO4125" s="61" t="s">
        <v>5070</v>
      </c>
      <c r="AP4125" s="61" t="s">
        <v>5017</v>
      </c>
      <c r="AQ4125" s="61" t="s">
        <v>1745</v>
      </c>
      <c r="AR4125" s="28">
        <v>0</v>
      </c>
      <c r="AS4125" s="28">
        <v>0</v>
      </c>
      <c r="AT4125" s="28">
        <v>244</v>
      </c>
      <c r="AU4125" s="62"/>
      <c r="DV4125" s="31" t="s">
        <v>5421</v>
      </c>
      <c r="DW4125" s="31" t="s">
        <v>5425</v>
      </c>
      <c r="DX4125" s="63"/>
      <c r="DY4125" s="63"/>
      <c r="DZ4125" s="63"/>
      <c r="EA4125" s="167"/>
      <c r="EB4125" s="60"/>
      <c r="EC4125" s="60"/>
      <c r="ED4125" s="60"/>
      <c r="EE4125" s="60"/>
      <c r="EF4125" s="60"/>
      <c r="EG4125" s="60"/>
      <c r="EH4125" s="60"/>
      <c r="EI4125" s="60"/>
      <c r="EJ4125" s="60"/>
      <c r="EK4125" s="60"/>
      <c r="EL4125" s="60"/>
      <c r="EM4125" s="60"/>
      <c r="EN4125" s="60"/>
      <c r="EO4125" s="60"/>
      <c r="EP4125" s="60"/>
      <c r="EQ4125" s="60"/>
      <c r="ER4125" s="60"/>
      <c r="ES4125" s="60"/>
      <c r="ET4125" s="60"/>
      <c r="EU4125" s="60"/>
      <c r="EV4125" s="60"/>
      <c r="EW4125" s="60"/>
      <c r="EX4125" s="60"/>
      <c r="EY4125" s="60"/>
      <c r="EZ4125" s="60"/>
      <c r="FA4125" s="60"/>
      <c r="FB4125" s="60"/>
    </row>
    <row r="4126" spans="22:158" x14ac:dyDescent="0.25">
      <c r="W4126" s="33"/>
      <c r="X4126" s="33"/>
      <c r="AH4126" s="38">
        <v>100</v>
      </c>
      <c r="AI4126" s="38">
        <v>125</v>
      </c>
      <c r="AJ4126" s="38">
        <v>13750</v>
      </c>
      <c r="AK4126" s="38">
        <v>48</v>
      </c>
      <c r="AL4126" s="38">
        <v>4204358</v>
      </c>
      <c r="AM4126" s="61" t="s">
        <v>1816</v>
      </c>
      <c r="AN4126" s="61" t="s">
        <v>1692</v>
      </c>
      <c r="AO4126" s="61" t="s">
        <v>5119</v>
      </c>
      <c r="AP4126" s="61" t="s">
        <v>5017</v>
      </c>
      <c r="AQ4126" s="61" t="s">
        <v>1745</v>
      </c>
      <c r="AR4126" s="28">
        <v>0</v>
      </c>
      <c r="AS4126" s="28">
        <v>0</v>
      </c>
      <c r="AT4126" s="28">
        <v>0</v>
      </c>
      <c r="AU4126" s="62"/>
      <c r="DV4126" s="31" t="s">
        <v>5421</v>
      </c>
      <c r="DW4126" s="31" t="s">
        <v>5426</v>
      </c>
      <c r="DX4126" s="63"/>
      <c r="DY4126" s="63"/>
      <c r="DZ4126" s="63"/>
      <c r="EA4126" s="167"/>
      <c r="EB4126" s="60"/>
      <c r="EC4126" s="60"/>
      <c r="ED4126" s="60"/>
      <c r="EE4126" s="60"/>
      <c r="EF4126" s="60"/>
      <c r="EG4126" s="60"/>
      <c r="EH4126" s="60"/>
      <c r="EI4126" s="60"/>
      <c r="EJ4126" s="60"/>
      <c r="EK4126" s="60"/>
      <c r="EL4126" s="60"/>
      <c r="EM4126" s="60"/>
      <c r="EN4126" s="60"/>
      <c r="EO4126" s="60"/>
      <c r="EP4126" s="60"/>
      <c r="EQ4126" s="60"/>
      <c r="ER4126" s="60"/>
      <c r="ES4126" s="60"/>
      <c r="ET4126" s="60"/>
      <c r="EU4126" s="60"/>
      <c r="EV4126" s="60"/>
      <c r="EW4126" s="60"/>
      <c r="EX4126" s="60"/>
      <c r="EY4126" s="60"/>
      <c r="EZ4126" s="60"/>
      <c r="FA4126" s="60"/>
      <c r="FB4126" s="60"/>
    </row>
    <row r="4127" spans="22:158" x14ac:dyDescent="0.25">
      <c r="W4127" s="33"/>
      <c r="X4127" s="33"/>
      <c r="AH4127" s="38">
        <v>100</v>
      </c>
      <c r="AI4127" s="38">
        <v>130</v>
      </c>
      <c r="AJ4127" s="38">
        <v>10110</v>
      </c>
      <c r="AK4127" s="38">
        <v>48</v>
      </c>
      <c r="AL4127" s="38">
        <v>4204358</v>
      </c>
      <c r="AM4127" s="61" t="s">
        <v>1816</v>
      </c>
      <c r="AN4127" s="61" t="s">
        <v>1687</v>
      </c>
      <c r="AO4127" s="61" t="s">
        <v>5045</v>
      </c>
      <c r="AP4127" s="61" t="s">
        <v>5017</v>
      </c>
      <c r="AQ4127" s="61" t="s">
        <v>1745</v>
      </c>
      <c r="AR4127" s="28">
        <v>0</v>
      </c>
      <c r="AS4127" s="28">
        <v>0</v>
      </c>
      <c r="AT4127" s="28">
        <v>0</v>
      </c>
      <c r="AU4127" s="62"/>
      <c r="DV4127" s="31" t="s">
        <v>5421</v>
      </c>
      <c r="DW4127" s="31" t="s">
        <v>5427</v>
      </c>
      <c r="DX4127" s="63"/>
      <c r="DY4127" s="63"/>
      <c r="DZ4127" s="63"/>
      <c r="EA4127" s="167"/>
      <c r="EB4127" s="60"/>
      <c r="EC4127" s="60"/>
      <c r="ED4127" s="60"/>
      <c r="EE4127" s="60"/>
      <c r="EF4127" s="60"/>
      <c r="EG4127" s="60"/>
      <c r="EH4127" s="60"/>
      <c r="EI4127" s="60"/>
      <c r="EJ4127" s="60"/>
      <c r="EK4127" s="60"/>
      <c r="EL4127" s="60"/>
      <c r="EM4127" s="60"/>
      <c r="EN4127" s="60"/>
      <c r="EO4127" s="60"/>
      <c r="EP4127" s="60"/>
      <c r="EQ4127" s="60"/>
      <c r="ER4127" s="60"/>
      <c r="ES4127" s="60"/>
      <c r="ET4127" s="60"/>
      <c r="EU4127" s="60"/>
      <c r="EV4127" s="60"/>
      <c r="EW4127" s="60"/>
      <c r="EX4127" s="60"/>
      <c r="EY4127" s="60"/>
      <c r="EZ4127" s="60"/>
      <c r="FA4127" s="60"/>
      <c r="FB4127" s="60"/>
    </row>
    <row r="4128" spans="22:158" x14ac:dyDescent="0.25">
      <c r="W4128" s="33"/>
      <c r="X4128" s="33"/>
      <c r="AH4128" s="38">
        <v>100</v>
      </c>
      <c r="AI4128" s="38">
        <v>130</v>
      </c>
      <c r="AJ4128" s="38">
        <v>13650</v>
      </c>
      <c r="AK4128" s="38">
        <v>48</v>
      </c>
      <c r="AL4128" s="38">
        <v>4204358</v>
      </c>
      <c r="AM4128" s="61" t="s">
        <v>1816</v>
      </c>
      <c r="AN4128" s="61" t="s">
        <v>1687</v>
      </c>
      <c r="AO4128" s="61" t="s">
        <v>5116</v>
      </c>
      <c r="AP4128" s="61" t="s">
        <v>5017</v>
      </c>
      <c r="AQ4128" s="61" t="s">
        <v>1745</v>
      </c>
      <c r="AR4128" s="28">
        <v>0</v>
      </c>
      <c r="AS4128" s="28">
        <v>0</v>
      </c>
      <c r="AT4128" s="28">
        <v>0</v>
      </c>
      <c r="AU4128" s="62"/>
      <c r="DV4128" s="31" t="s">
        <v>5421</v>
      </c>
      <c r="DW4128" s="31" t="s">
        <v>5427</v>
      </c>
      <c r="DX4128" s="63"/>
      <c r="DY4128" s="63"/>
      <c r="DZ4128" s="63"/>
      <c r="EA4128" s="167"/>
      <c r="EB4128" s="60"/>
      <c r="EC4128" s="60"/>
      <c r="ED4128" s="60"/>
      <c r="EE4128" s="60"/>
      <c r="EF4128" s="60"/>
      <c r="EG4128" s="60"/>
      <c r="EH4128" s="60"/>
      <c r="EI4128" s="60"/>
      <c r="EJ4128" s="60"/>
      <c r="EK4128" s="60"/>
      <c r="EL4128" s="60"/>
      <c r="EM4128" s="60"/>
      <c r="EN4128" s="60"/>
      <c r="EO4128" s="60"/>
      <c r="EP4128" s="60"/>
      <c r="EQ4128" s="60"/>
      <c r="ER4128" s="60"/>
      <c r="ES4128" s="60"/>
      <c r="ET4128" s="60"/>
      <c r="EU4128" s="60"/>
      <c r="EV4128" s="60"/>
      <c r="EW4128" s="60"/>
      <c r="EX4128" s="60"/>
      <c r="EY4128" s="60"/>
      <c r="EZ4128" s="60"/>
      <c r="FA4128" s="60"/>
      <c r="FB4128" s="60"/>
    </row>
    <row r="4129" spans="22:158" x14ac:dyDescent="0.25">
      <c r="W4129" s="33"/>
      <c r="X4129" s="33"/>
      <c r="AH4129" s="38">
        <v>100</v>
      </c>
      <c r="AI4129" s="38">
        <v>130</v>
      </c>
      <c r="AJ4129" s="38">
        <v>14200</v>
      </c>
      <c r="AK4129" s="38">
        <v>48</v>
      </c>
      <c r="AL4129" s="38">
        <v>4204358</v>
      </c>
      <c r="AM4129" s="61" t="s">
        <v>1816</v>
      </c>
      <c r="AN4129" s="61" t="s">
        <v>1687</v>
      </c>
      <c r="AO4129" s="61" t="s">
        <v>5127</v>
      </c>
      <c r="AP4129" s="61" t="s">
        <v>5017</v>
      </c>
      <c r="AQ4129" s="61" t="s">
        <v>1745</v>
      </c>
      <c r="AR4129" s="28">
        <v>0</v>
      </c>
      <c r="AS4129" s="28">
        <v>352</v>
      </c>
      <c r="AT4129" s="28">
        <v>60</v>
      </c>
      <c r="AU4129" s="62"/>
      <c r="DV4129" s="31" t="s">
        <v>5421</v>
      </c>
      <c r="DW4129" s="31" t="s">
        <v>5427</v>
      </c>
      <c r="DX4129" s="63"/>
      <c r="DY4129" s="63"/>
      <c r="DZ4129" s="63"/>
      <c r="EA4129" s="167"/>
      <c r="EB4129" s="60"/>
      <c r="EC4129" s="60"/>
      <c r="ED4129" s="60"/>
      <c r="EE4129" s="60"/>
      <c r="EF4129" s="60"/>
      <c r="EG4129" s="60"/>
      <c r="EH4129" s="60"/>
      <c r="EI4129" s="60"/>
      <c r="EJ4129" s="60"/>
      <c r="EK4129" s="60"/>
      <c r="EL4129" s="60"/>
      <c r="EM4129" s="60"/>
      <c r="EN4129" s="60"/>
      <c r="EO4129" s="60"/>
      <c r="EP4129" s="60"/>
      <c r="EQ4129" s="60"/>
      <c r="ER4129" s="60"/>
      <c r="ES4129" s="60"/>
      <c r="ET4129" s="60"/>
      <c r="EU4129" s="60"/>
      <c r="EV4129" s="60"/>
      <c r="EW4129" s="60"/>
      <c r="EX4129" s="60"/>
      <c r="EY4129" s="60"/>
      <c r="EZ4129" s="60"/>
      <c r="FA4129" s="60"/>
      <c r="FB4129" s="60"/>
    </row>
    <row r="4130" spans="22:158" x14ac:dyDescent="0.25">
      <c r="W4130" s="33"/>
      <c r="X4130" s="33"/>
      <c r="AH4130" s="38">
        <v>100</v>
      </c>
      <c r="AI4130" s="38">
        <v>130</v>
      </c>
      <c r="AJ4130" s="38">
        <v>16000</v>
      </c>
      <c r="AK4130" s="38">
        <v>48</v>
      </c>
      <c r="AL4130" s="38">
        <v>4204358</v>
      </c>
      <c r="AM4130" s="61" t="s">
        <v>1816</v>
      </c>
      <c r="AN4130" s="61" t="s">
        <v>1687</v>
      </c>
      <c r="AO4130" s="61" t="s">
        <v>1611</v>
      </c>
      <c r="AP4130" s="61" t="s">
        <v>5017</v>
      </c>
      <c r="AQ4130" s="61" t="s">
        <v>1745</v>
      </c>
      <c r="AR4130" s="28">
        <v>0</v>
      </c>
      <c r="AS4130" s="28">
        <v>0</v>
      </c>
      <c r="AT4130" s="28">
        <v>52</v>
      </c>
      <c r="AU4130" s="62"/>
      <c r="DV4130" s="31" t="s">
        <v>5421</v>
      </c>
      <c r="DW4130" s="31" t="s">
        <v>5427</v>
      </c>
      <c r="DX4130" s="63"/>
      <c r="DY4130" s="63"/>
      <c r="DZ4130" s="63"/>
      <c r="EA4130" s="167"/>
      <c r="EB4130" s="60"/>
      <c r="EC4130" s="60"/>
      <c r="ED4130" s="60"/>
      <c r="EE4130" s="60"/>
      <c r="EF4130" s="60"/>
      <c r="EG4130" s="60"/>
      <c r="EH4130" s="60"/>
      <c r="EI4130" s="60"/>
      <c r="EJ4130" s="60"/>
      <c r="EK4130" s="60"/>
      <c r="EL4130" s="60"/>
      <c r="EM4130" s="60"/>
      <c r="EN4130" s="60"/>
      <c r="EO4130" s="60"/>
      <c r="EP4130" s="60"/>
      <c r="EQ4130" s="60"/>
      <c r="ER4130" s="60"/>
      <c r="ES4130" s="60"/>
      <c r="ET4130" s="60"/>
      <c r="EU4130" s="60"/>
      <c r="EV4130" s="60"/>
      <c r="EW4130" s="60"/>
      <c r="EX4130" s="60"/>
      <c r="EY4130" s="60"/>
      <c r="EZ4130" s="60"/>
      <c r="FA4130" s="60"/>
      <c r="FB4130" s="60"/>
    </row>
    <row r="4131" spans="22:158" x14ac:dyDescent="0.25">
      <c r="V4131" s="1"/>
      <c r="W4131" s="33"/>
      <c r="X4131" s="33"/>
      <c r="AH4131" s="38">
        <v>100</v>
      </c>
      <c r="AI4131" s="38">
        <v>130</v>
      </c>
      <c r="AJ4131" s="38">
        <v>16300</v>
      </c>
      <c r="AK4131" s="38">
        <v>48</v>
      </c>
      <c r="AL4131" s="38">
        <v>4204358</v>
      </c>
      <c r="AM4131" s="61" t="s">
        <v>1816</v>
      </c>
      <c r="AN4131" s="61" t="s">
        <v>1687</v>
      </c>
      <c r="AO4131" s="61" t="s">
        <v>1617</v>
      </c>
      <c r="AP4131" s="61" t="s">
        <v>5017</v>
      </c>
      <c r="AQ4131" s="61" t="s">
        <v>1745</v>
      </c>
      <c r="AR4131" s="28">
        <v>0</v>
      </c>
      <c r="AS4131" s="28">
        <v>0</v>
      </c>
      <c r="AT4131" s="28">
        <v>578</v>
      </c>
      <c r="AU4131" s="62"/>
      <c r="DV4131" s="31" t="s">
        <v>5421</v>
      </c>
      <c r="DW4131" s="31" t="s">
        <v>5427</v>
      </c>
      <c r="DX4131" s="63"/>
      <c r="DY4131" s="63"/>
      <c r="DZ4131" s="63"/>
      <c r="EA4131" s="167"/>
      <c r="EB4131" s="60"/>
      <c r="EC4131" s="60"/>
      <c r="ED4131" s="60"/>
      <c r="EE4131" s="60"/>
      <c r="EF4131" s="60"/>
      <c r="EG4131" s="60"/>
      <c r="EH4131" s="60"/>
      <c r="EI4131" s="60"/>
      <c r="EJ4131" s="60"/>
      <c r="EK4131" s="60"/>
      <c r="EL4131" s="60"/>
      <c r="EM4131" s="60"/>
      <c r="EN4131" s="60"/>
      <c r="EO4131" s="60"/>
      <c r="EP4131" s="60"/>
      <c r="EQ4131" s="60"/>
      <c r="ER4131" s="60"/>
      <c r="ES4131" s="60"/>
      <c r="ET4131" s="60"/>
      <c r="EU4131" s="60"/>
      <c r="EV4131" s="60"/>
      <c r="EW4131" s="60"/>
      <c r="EX4131" s="60"/>
      <c r="EY4131" s="60"/>
      <c r="EZ4131" s="60"/>
      <c r="FA4131" s="60"/>
      <c r="FB4131" s="60"/>
    </row>
    <row r="4132" spans="22:158" x14ac:dyDescent="0.25">
      <c r="W4132" s="33"/>
      <c r="X4132" s="33"/>
      <c r="AH4132" s="38">
        <v>100</v>
      </c>
      <c r="AI4132" s="38">
        <v>130</v>
      </c>
      <c r="AJ4132" s="38">
        <v>16850</v>
      </c>
      <c r="AK4132" s="38">
        <v>48</v>
      </c>
      <c r="AL4132" s="38">
        <v>4204358</v>
      </c>
      <c r="AM4132" s="61" t="s">
        <v>1816</v>
      </c>
      <c r="AN4132" s="61" t="s">
        <v>1687</v>
      </c>
      <c r="AO4132" s="61" t="s">
        <v>1630</v>
      </c>
      <c r="AP4132" s="61" t="s">
        <v>5017</v>
      </c>
      <c r="AQ4132" s="61" t="s">
        <v>1745</v>
      </c>
      <c r="AR4132" s="28">
        <v>0</v>
      </c>
      <c r="AS4132" s="28">
        <v>0</v>
      </c>
      <c r="AT4132" s="28">
        <v>0</v>
      </c>
      <c r="AU4132" s="62"/>
      <c r="DV4132" s="31" t="s">
        <v>5421</v>
      </c>
      <c r="DW4132" s="31" t="s">
        <v>5427</v>
      </c>
      <c r="DX4132" s="63"/>
      <c r="DY4132" s="63"/>
      <c r="DZ4132" s="63"/>
      <c r="EA4132" s="167"/>
      <c r="EB4132" s="60"/>
      <c r="EC4132" s="60"/>
      <c r="ED4132" s="60"/>
      <c r="EE4132" s="60"/>
      <c r="EF4132" s="60"/>
      <c r="EG4132" s="60"/>
      <c r="EH4132" s="60"/>
      <c r="EI4132" s="60"/>
      <c r="EJ4132" s="60"/>
      <c r="EK4132" s="60"/>
      <c r="EL4132" s="60"/>
      <c r="EM4132" s="60"/>
      <c r="EN4132" s="60"/>
      <c r="EO4132" s="60"/>
      <c r="EP4132" s="60"/>
      <c r="EQ4132" s="60"/>
      <c r="ER4132" s="60"/>
      <c r="ES4132" s="60"/>
      <c r="ET4132" s="60"/>
      <c r="EU4132" s="60"/>
      <c r="EV4132" s="60"/>
      <c r="EW4132" s="60"/>
      <c r="EX4132" s="60"/>
      <c r="EY4132" s="60"/>
      <c r="EZ4132" s="60"/>
      <c r="FA4132" s="60"/>
      <c r="FB4132" s="60"/>
    </row>
    <row r="4133" spans="22:158" x14ac:dyDescent="0.25">
      <c r="W4133" s="33"/>
      <c r="X4133" s="33"/>
      <c r="AH4133" s="38">
        <v>100</v>
      </c>
      <c r="AI4133" s="38">
        <v>130</v>
      </c>
      <c r="AJ4133" s="38">
        <v>17310</v>
      </c>
      <c r="AK4133" s="38">
        <v>48</v>
      </c>
      <c r="AL4133" s="38">
        <v>4204358</v>
      </c>
      <c r="AM4133" s="61" t="s">
        <v>1816</v>
      </c>
      <c r="AN4133" s="61" t="s">
        <v>1687</v>
      </c>
      <c r="AO4133" s="61" t="s">
        <v>1640</v>
      </c>
      <c r="AP4133" s="61" t="s">
        <v>5017</v>
      </c>
      <c r="AQ4133" s="61" t="s">
        <v>1745</v>
      </c>
      <c r="AR4133" s="28">
        <v>2039.1</v>
      </c>
      <c r="AS4133" s="28">
        <v>148411</v>
      </c>
      <c r="AT4133" s="28">
        <v>0</v>
      </c>
      <c r="AU4133" s="62"/>
      <c r="DV4133" s="31" t="s">
        <v>5421</v>
      </c>
      <c r="DW4133" s="31" t="s">
        <v>5427</v>
      </c>
      <c r="DX4133" s="63"/>
      <c r="DY4133" s="63"/>
      <c r="DZ4133" s="63"/>
      <c r="EA4133" s="167"/>
      <c r="EB4133" s="60"/>
      <c r="EC4133" s="60"/>
      <c r="ED4133" s="60"/>
      <c r="EE4133" s="60"/>
      <c r="EF4133" s="60"/>
      <c r="EG4133" s="60"/>
      <c r="EH4133" s="60"/>
      <c r="EI4133" s="60"/>
      <c r="EJ4133" s="60"/>
      <c r="EK4133" s="60"/>
      <c r="EL4133" s="60"/>
      <c r="EM4133" s="60"/>
      <c r="EN4133" s="60"/>
      <c r="EO4133" s="60"/>
      <c r="EP4133" s="60"/>
      <c r="EQ4133" s="60"/>
      <c r="ER4133" s="60"/>
      <c r="ES4133" s="60"/>
      <c r="ET4133" s="60"/>
      <c r="EU4133" s="60"/>
      <c r="EV4133" s="60"/>
      <c r="EW4133" s="60"/>
      <c r="EX4133" s="60"/>
      <c r="EY4133" s="60"/>
      <c r="EZ4133" s="60"/>
      <c r="FA4133" s="60"/>
      <c r="FB4133" s="60"/>
    </row>
    <row r="4134" spans="22:158" x14ac:dyDescent="0.25">
      <c r="W4134" s="33"/>
      <c r="X4134" s="33"/>
      <c r="AH4134" s="38">
        <v>100</v>
      </c>
      <c r="AI4134" s="38">
        <v>130</v>
      </c>
      <c r="AJ4134" s="38">
        <v>17400</v>
      </c>
      <c r="AK4134" s="38">
        <v>48</v>
      </c>
      <c r="AL4134" s="38">
        <v>4204358</v>
      </c>
      <c r="AM4134" s="61" t="s">
        <v>1816</v>
      </c>
      <c r="AN4134" s="61" t="s">
        <v>1687</v>
      </c>
      <c r="AO4134" s="61" t="s">
        <v>1642</v>
      </c>
      <c r="AP4134" s="61" t="s">
        <v>5017</v>
      </c>
      <c r="AQ4134" s="61" t="s">
        <v>1745</v>
      </c>
      <c r="AR4134" s="28">
        <v>152271.6</v>
      </c>
      <c r="AS4134" s="28">
        <v>208245</v>
      </c>
      <c r="AT4134" s="28">
        <v>288038</v>
      </c>
      <c r="AU4134" s="62"/>
      <c r="DV4134" s="31" t="s">
        <v>5421</v>
      </c>
      <c r="DW4134" s="31" t="s">
        <v>5427</v>
      </c>
      <c r="DX4134" s="63"/>
      <c r="DY4134" s="63"/>
      <c r="DZ4134" s="63"/>
      <c r="EA4134" s="167"/>
      <c r="EB4134" s="60"/>
      <c r="EC4134" s="60"/>
      <c r="ED4134" s="60"/>
      <c r="EE4134" s="60"/>
      <c r="EF4134" s="60"/>
      <c r="EG4134" s="60"/>
      <c r="EH4134" s="60"/>
      <c r="EI4134" s="60"/>
      <c r="EJ4134" s="60"/>
      <c r="EK4134" s="60"/>
      <c r="EL4134" s="60"/>
      <c r="EM4134" s="60"/>
      <c r="EN4134" s="60"/>
      <c r="EO4134" s="60"/>
      <c r="EP4134" s="60"/>
      <c r="EQ4134" s="60"/>
      <c r="ER4134" s="60"/>
      <c r="ES4134" s="60"/>
      <c r="ET4134" s="60"/>
      <c r="EU4134" s="60"/>
      <c r="EV4134" s="60"/>
      <c r="EW4134" s="60"/>
      <c r="EX4134" s="60"/>
      <c r="EY4134" s="60"/>
      <c r="EZ4134" s="60"/>
      <c r="FA4134" s="60"/>
      <c r="FB4134" s="60"/>
    </row>
    <row r="4135" spans="22:158" x14ac:dyDescent="0.25">
      <c r="W4135" s="33"/>
      <c r="X4135" s="33"/>
      <c r="AH4135" s="38">
        <v>100</v>
      </c>
      <c r="AI4135" s="38">
        <v>130</v>
      </c>
      <c r="AJ4135" s="38">
        <v>17650</v>
      </c>
      <c r="AK4135" s="38">
        <v>48</v>
      </c>
      <c r="AL4135" s="38">
        <v>4204358</v>
      </c>
      <c r="AM4135" s="61" t="s">
        <v>1816</v>
      </c>
      <c r="AN4135" s="61" t="s">
        <v>1687</v>
      </c>
      <c r="AO4135" s="61" t="s">
        <v>1648</v>
      </c>
      <c r="AP4135" s="61" t="s">
        <v>5017</v>
      </c>
      <c r="AQ4135" s="61" t="s">
        <v>1745</v>
      </c>
      <c r="AR4135" s="28">
        <v>25267.4</v>
      </c>
      <c r="AS4135" s="28">
        <v>40893</v>
      </c>
      <c r="AT4135" s="28">
        <v>61864</v>
      </c>
      <c r="AU4135" s="62"/>
      <c r="DV4135" s="31" t="s">
        <v>5421</v>
      </c>
      <c r="DW4135" s="31" t="s">
        <v>5427</v>
      </c>
      <c r="DX4135" s="63"/>
      <c r="DY4135" s="63"/>
      <c r="DZ4135" s="63"/>
      <c r="EA4135" s="167"/>
      <c r="EB4135" s="60"/>
      <c r="EC4135" s="60"/>
      <c r="ED4135" s="60"/>
      <c r="EE4135" s="60"/>
      <c r="EF4135" s="60"/>
      <c r="EG4135" s="60"/>
      <c r="EH4135" s="60"/>
      <c r="EI4135" s="60"/>
      <c r="EJ4135" s="60"/>
      <c r="EK4135" s="60"/>
      <c r="EL4135" s="60"/>
      <c r="EM4135" s="60"/>
      <c r="EN4135" s="60"/>
      <c r="EO4135" s="60"/>
      <c r="EP4135" s="60"/>
      <c r="EQ4135" s="60"/>
      <c r="ER4135" s="60"/>
      <c r="ES4135" s="60"/>
      <c r="ET4135" s="60"/>
      <c r="EU4135" s="60"/>
      <c r="EV4135" s="60"/>
      <c r="EW4135" s="60"/>
      <c r="EX4135" s="60"/>
      <c r="EY4135" s="60"/>
      <c r="EZ4135" s="60"/>
      <c r="FA4135" s="60"/>
      <c r="FB4135" s="60"/>
    </row>
    <row r="4136" spans="22:158" x14ac:dyDescent="0.25">
      <c r="W4136" s="33"/>
      <c r="X4136" s="33"/>
      <c r="AH4136" s="38">
        <v>100</v>
      </c>
      <c r="AI4136" s="38">
        <v>135</v>
      </c>
      <c r="AJ4136" s="38">
        <v>12100</v>
      </c>
      <c r="AK4136" s="38">
        <v>48</v>
      </c>
      <c r="AL4136" s="38">
        <v>4204358</v>
      </c>
      <c r="AM4136" s="61" t="s">
        <v>1816</v>
      </c>
      <c r="AN4136" s="61" t="s">
        <v>1693</v>
      </c>
      <c r="AO4136" s="61" t="s">
        <v>5086</v>
      </c>
      <c r="AP4136" s="61" t="s">
        <v>5017</v>
      </c>
      <c r="AQ4136" s="61" t="s">
        <v>1745</v>
      </c>
      <c r="AR4136" s="28">
        <v>0</v>
      </c>
      <c r="AS4136" s="28">
        <v>0</v>
      </c>
      <c r="AT4136" s="28">
        <v>4395</v>
      </c>
      <c r="AU4136" s="62"/>
      <c r="DV4136" s="31" t="s">
        <v>5421</v>
      </c>
      <c r="DW4136" s="31" t="s">
        <v>5428</v>
      </c>
      <c r="DX4136" s="63"/>
      <c r="DY4136" s="63"/>
      <c r="DZ4136" s="63"/>
      <c r="EA4136" s="167"/>
      <c r="EB4136" s="60"/>
      <c r="EC4136" s="60"/>
      <c r="ED4136" s="60"/>
      <c r="EE4136" s="60"/>
      <c r="EF4136" s="60"/>
      <c r="EG4136" s="60"/>
      <c r="EH4136" s="60"/>
      <c r="EI4136" s="60"/>
      <c r="EJ4136" s="60"/>
      <c r="EK4136" s="60"/>
      <c r="EL4136" s="60"/>
      <c r="EM4136" s="60"/>
      <c r="EN4136" s="60"/>
      <c r="EO4136" s="60"/>
      <c r="EP4136" s="60"/>
      <c r="EQ4136" s="60"/>
      <c r="ER4136" s="60"/>
      <c r="ES4136" s="60"/>
      <c r="ET4136" s="60"/>
      <c r="EU4136" s="60"/>
      <c r="EV4136" s="60"/>
      <c r="EW4136" s="60"/>
      <c r="EX4136" s="60"/>
      <c r="EY4136" s="60"/>
      <c r="EZ4136" s="60"/>
      <c r="FA4136" s="60"/>
      <c r="FB4136" s="60"/>
    </row>
    <row r="4137" spans="22:158" x14ac:dyDescent="0.25">
      <c r="W4137" s="33"/>
      <c r="X4137" s="33"/>
      <c r="AH4137" s="38">
        <v>100</v>
      </c>
      <c r="AI4137" s="38">
        <v>135</v>
      </c>
      <c r="AJ4137" s="38">
        <v>12600</v>
      </c>
      <c r="AK4137" s="38">
        <v>48</v>
      </c>
      <c r="AL4137" s="38">
        <v>4204358</v>
      </c>
      <c r="AM4137" s="61" t="s">
        <v>1816</v>
      </c>
      <c r="AN4137" s="61" t="s">
        <v>1693</v>
      </c>
      <c r="AO4137" s="61" t="s">
        <v>5095</v>
      </c>
      <c r="AP4137" s="61" t="s">
        <v>5017</v>
      </c>
      <c r="AQ4137" s="61" t="s">
        <v>1745</v>
      </c>
      <c r="AR4137" s="28">
        <v>2603</v>
      </c>
      <c r="AS4137" s="28">
        <v>0</v>
      </c>
      <c r="AT4137" s="28">
        <v>9</v>
      </c>
      <c r="AU4137" s="62"/>
      <c r="DV4137" s="31" t="s">
        <v>5421</v>
      </c>
      <c r="DW4137" s="31" t="s">
        <v>5428</v>
      </c>
      <c r="DX4137" s="63"/>
      <c r="DY4137" s="63"/>
      <c r="DZ4137" s="63"/>
      <c r="EA4137" s="167"/>
      <c r="EB4137" s="60"/>
      <c r="EC4137" s="60"/>
      <c r="ED4137" s="60"/>
      <c r="EE4137" s="60"/>
      <c r="EF4137" s="60"/>
      <c r="EG4137" s="60"/>
      <c r="EH4137" s="60"/>
      <c r="EI4137" s="60"/>
      <c r="EJ4137" s="60"/>
      <c r="EK4137" s="60"/>
      <c r="EL4137" s="60"/>
      <c r="EM4137" s="60"/>
      <c r="EN4137" s="60"/>
      <c r="EO4137" s="60"/>
      <c r="EP4137" s="60"/>
      <c r="EQ4137" s="60"/>
      <c r="ER4137" s="60"/>
      <c r="ES4137" s="60"/>
      <c r="ET4137" s="60"/>
      <c r="EU4137" s="60"/>
      <c r="EV4137" s="60"/>
      <c r="EW4137" s="60"/>
      <c r="EX4137" s="60"/>
      <c r="EY4137" s="60"/>
      <c r="EZ4137" s="60"/>
      <c r="FA4137" s="60"/>
      <c r="FB4137" s="60"/>
    </row>
    <row r="4138" spans="22:158" x14ac:dyDescent="0.25">
      <c r="W4138" s="33"/>
      <c r="X4138" s="33"/>
      <c r="AH4138" s="38">
        <v>100</v>
      </c>
      <c r="AI4138" s="38">
        <v>135</v>
      </c>
      <c r="AJ4138" s="38">
        <v>15270</v>
      </c>
      <c r="AK4138" s="38">
        <v>48</v>
      </c>
      <c r="AL4138" s="38">
        <v>4204358</v>
      </c>
      <c r="AM4138" s="61" t="s">
        <v>1816</v>
      </c>
      <c r="AN4138" s="61" t="s">
        <v>1693</v>
      </c>
      <c r="AO4138" s="61" t="s">
        <v>1596</v>
      </c>
      <c r="AP4138" s="61" t="s">
        <v>5017</v>
      </c>
      <c r="AQ4138" s="61" t="s">
        <v>1745</v>
      </c>
      <c r="AR4138" s="28">
        <v>95611.3</v>
      </c>
      <c r="AS4138" s="28">
        <v>0</v>
      </c>
      <c r="AT4138" s="28">
        <v>0</v>
      </c>
      <c r="AU4138" s="62"/>
      <c r="DV4138" s="31" t="s">
        <v>5421</v>
      </c>
      <c r="DW4138" s="31" t="s">
        <v>5428</v>
      </c>
      <c r="DX4138" s="63"/>
      <c r="DY4138" s="63"/>
      <c r="DZ4138" s="63"/>
      <c r="EA4138" s="167"/>
      <c r="EB4138" s="60"/>
      <c r="EC4138" s="60"/>
      <c r="ED4138" s="60"/>
      <c r="EE4138" s="60"/>
      <c r="EF4138" s="60"/>
      <c r="EG4138" s="60"/>
      <c r="EH4138" s="60"/>
      <c r="EI4138" s="60"/>
      <c r="EJ4138" s="60"/>
      <c r="EK4138" s="60"/>
      <c r="EL4138" s="60"/>
      <c r="EM4138" s="60"/>
      <c r="EN4138" s="60"/>
      <c r="EO4138" s="60"/>
      <c r="EP4138" s="60"/>
      <c r="EQ4138" s="60"/>
      <c r="ER4138" s="60"/>
      <c r="ES4138" s="60"/>
      <c r="ET4138" s="60"/>
      <c r="EU4138" s="60"/>
      <c r="EV4138" s="60"/>
      <c r="EW4138" s="60"/>
      <c r="EX4138" s="60"/>
      <c r="EY4138" s="60"/>
      <c r="EZ4138" s="60"/>
      <c r="FA4138" s="60"/>
      <c r="FB4138" s="60"/>
    </row>
    <row r="4139" spans="22:158" x14ac:dyDescent="0.25">
      <c r="V4139" s="1"/>
      <c r="W4139" s="33"/>
      <c r="X4139" s="33"/>
      <c r="AH4139" s="38">
        <v>100</v>
      </c>
      <c r="AI4139" s="38">
        <v>135</v>
      </c>
      <c r="AJ4139" s="38">
        <v>15400</v>
      </c>
      <c r="AK4139" s="38">
        <v>48</v>
      </c>
      <c r="AL4139" s="38">
        <v>4204358</v>
      </c>
      <c r="AM4139" s="61" t="s">
        <v>1816</v>
      </c>
      <c r="AN4139" s="61" t="s">
        <v>1693</v>
      </c>
      <c r="AO4139" s="61" t="s">
        <v>1599</v>
      </c>
      <c r="AP4139" s="61" t="s">
        <v>5017</v>
      </c>
      <c r="AQ4139" s="61" t="s">
        <v>1745</v>
      </c>
      <c r="AR4139" s="28">
        <v>0</v>
      </c>
      <c r="AS4139" s="28">
        <v>0</v>
      </c>
      <c r="AT4139" s="28">
        <v>3077</v>
      </c>
      <c r="AU4139" s="62"/>
      <c r="DV4139" s="31" t="s">
        <v>5421</v>
      </c>
      <c r="DW4139" s="31" t="s">
        <v>5428</v>
      </c>
      <c r="DX4139" s="63"/>
      <c r="DY4139" s="63"/>
      <c r="DZ4139" s="63"/>
      <c r="EA4139" s="167"/>
      <c r="EB4139" s="60"/>
      <c r="EC4139" s="60"/>
      <c r="ED4139" s="60"/>
      <c r="EE4139" s="60"/>
      <c r="EF4139" s="60"/>
      <c r="EG4139" s="60"/>
      <c r="EH4139" s="60"/>
      <c r="EI4139" s="60"/>
      <c r="EJ4139" s="60"/>
      <c r="EK4139" s="60"/>
      <c r="EL4139" s="60"/>
      <c r="EM4139" s="60"/>
      <c r="EN4139" s="60"/>
      <c r="EO4139" s="60"/>
      <c r="EP4139" s="60"/>
      <c r="EQ4139" s="60"/>
      <c r="ER4139" s="60"/>
      <c r="ES4139" s="60"/>
      <c r="ET4139" s="60"/>
      <c r="EU4139" s="60"/>
      <c r="EV4139" s="60"/>
      <c r="EW4139" s="60"/>
      <c r="EX4139" s="60"/>
      <c r="EY4139" s="60"/>
      <c r="EZ4139" s="60"/>
      <c r="FA4139" s="60"/>
      <c r="FB4139" s="60"/>
    </row>
    <row r="4140" spans="22:158" x14ac:dyDescent="0.25">
      <c r="W4140" s="33"/>
      <c r="X4140" s="33"/>
      <c r="AH4140" s="38">
        <v>100</v>
      </c>
      <c r="AI4140" s="38">
        <v>135</v>
      </c>
      <c r="AJ4140" s="38">
        <v>15850</v>
      </c>
      <c r="AK4140" s="38">
        <v>48</v>
      </c>
      <c r="AL4140" s="38">
        <v>4204358</v>
      </c>
      <c r="AM4140" s="61" t="s">
        <v>1816</v>
      </c>
      <c r="AN4140" s="61" t="s">
        <v>1693</v>
      </c>
      <c r="AO4140" s="61" t="s">
        <v>1608</v>
      </c>
      <c r="AP4140" s="61" t="s">
        <v>5017</v>
      </c>
      <c r="AQ4140" s="61" t="s">
        <v>1745</v>
      </c>
      <c r="AR4140" s="28">
        <v>2733.4</v>
      </c>
      <c r="AS4140" s="28">
        <v>0</v>
      </c>
      <c r="AT4140" s="28">
        <v>0</v>
      </c>
      <c r="AU4140" s="62"/>
      <c r="DV4140" s="31" t="s">
        <v>5421</v>
      </c>
      <c r="DW4140" s="31" t="s">
        <v>5428</v>
      </c>
      <c r="DX4140" s="63"/>
      <c r="DY4140" s="63"/>
      <c r="DZ4140" s="63"/>
      <c r="EA4140" s="167"/>
      <c r="EB4140" s="60"/>
      <c r="EC4140" s="60"/>
      <c r="ED4140" s="60"/>
      <c r="EE4140" s="60"/>
      <c r="EF4140" s="60"/>
      <c r="EG4140" s="60"/>
      <c r="EH4140" s="60"/>
      <c r="EI4140" s="60"/>
      <c r="EJ4140" s="60"/>
      <c r="EK4140" s="60"/>
      <c r="EL4140" s="60"/>
      <c r="EM4140" s="60"/>
      <c r="EN4140" s="60"/>
      <c r="EO4140" s="60"/>
      <c r="EP4140" s="60"/>
      <c r="EQ4140" s="60"/>
      <c r="ER4140" s="60"/>
      <c r="ES4140" s="60"/>
      <c r="ET4140" s="60"/>
      <c r="EU4140" s="60"/>
      <c r="EV4140" s="60"/>
      <c r="EW4140" s="60"/>
      <c r="EX4140" s="60"/>
      <c r="EY4140" s="60"/>
      <c r="EZ4140" s="60"/>
      <c r="FA4140" s="60"/>
      <c r="FB4140" s="60"/>
    </row>
    <row r="4141" spans="22:158" x14ac:dyDescent="0.25">
      <c r="V4141" s="1"/>
      <c r="W4141" s="33"/>
      <c r="X4141" s="33"/>
      <c r="AH4141" s="38">
        <v>100</v>
      </c>
      <c r="AI4141" s="38">
        <v>135</v>
      </c>
      <c r="AJ4141" s="38">
        <v>18020</v>
      </c>
      <c r="AK4141" s="38">
        <v>48</v>
      </c>
      <c r="AL4141" s="38">
        <v>4204358</v>
      </c>
      <c r="AM4141" s="61" t="s">
        <v>1816</v>
      </c>
      <c r="AN4141" s="61" t="s">
        <v>1693</v>
      </c>
      <c r="AO4141" s="61" t="s">
        <v>1656</v>
      </c>
      <c r="AP4141" s="61" t="s">
        <v>5017</v>
      </c>
      <c r="AQ4141" s="61" t="s">
        <v>1745</v>
      </c>
      <c r="AR4141" s="28">
        <v>81320.7</v>
      </c>
      <c r="AS4141" s="28">
        <v>0</v>
      </c>
      <c r="AT4141" s="28">
        <v>0</v>
      </c>
      <c r="AU4141" s="62"/>
      <c r="DV4141" s="31" t="s">
        <v>5421</v>
      </c>
      <c r="DW4141" s="31" t="s">
        <v>5428</v>
      </c>
      <c r="DX4141" s="63"/>
      <c r="DY4141" s="63"/>
      <c r="DZ4141" s="63"/>
      <c r="EA4141" s="167"/>
      <c r="EB4141" s="60"/>
      <c r="EC4141" s="60"/>
      <c r="ED4141" s="60"/>
      <c r="EE4141" s="60"/>
      <c r="EF4141" s="60"/>
      <c r="EG4141" s="60"/>
      <c r="EH4141" s="60"/>
      <c r="EI4141" s="60"/>
      <c r="EJ4141" s="60"/>
      <c r="EK4141" s="60"/>
      <c r="EL4141" s="60"/>
      <c r="EM4141" s="60"/>
      <c r="EN4141" s="60"/>
      <c r="EO4141" s="60"/>
      <c r="EP4141" s="60"/>
      <c r="EQ4141" s="60"/>
      <c r="ER4141" s="60"/>
      <c r="ES4141" s="60"/>
      <c r="ET4141" s="60"/>
      <c r="EU4141" s="60"/>
      <c r="EV4141" s="60"/>
      <c r="EW4141" s="60"/>
      <c r="EX4141" s="60"/>
      <c r="EY4141" s="60"/>
      <c r="EZ4141" s="60"/>
      <c r="FA4141" s="60"/>
      <c r="FB4141" s="60"/>
    </row>
    <row r="4142" spans="22:158" x14ac:dyDescent="0.25">
      <c r="W4142" s="33"/>
      <c r="X4142" s="33"/>
      <c r="AH4142" s="38">
        <v>100</v>
      </c>
      <c r="AI4142" s="38">
        <v>135</v>
      </c>
      <c r="AJ4142" s="38">
        <v>18150</v>
      </c>
      <c r="AK4142" s="38">
        <v>48</v>
      </c>
      <c r="AL4142" s="38">
        <v>4204358</v>
      </c>
      <c r="AM4142" s="61" t="s">
        <v>1816</v>
      </c>
      <c r="AN4142" s="61" t="s">
        <v>1693</v>
      </c>
      <c r="AO4142" s="61" t="s">
        <v>1659</v>
      </c>
      <c r="AP4142" s="61" t="s">
        <v>5017</v>
      </c>
      <c r="AQ4142" s="61" t="s">
        <v>1745</v>
      </c>
      <c r="AR4142" s="28">
        <v>0</v>
      </c>
      <c r="AS4142" s="28">
        <v>0</v>
      </c>
      <c r="AT4142" s="28">
        <v>8859</v>
      </c>
      <c r="AU4142" s="62"/>
      <c r="DV4142" s="31" t="s">
        <v>5421</v>
      </c>
      <c r="DW4142" s="31" t="s">
        <v>5428</v>
      </c>
      <c r="DX4142" s="63"/>
      <c r="DY4142" s="63"/>
      <c r="DZ4142" s="63"/>
      <c r="EA4142" s="167"/>
      <c r="EB4142" s="60"/>
      <c r="EC4142" s="60"/>
      <c r="ED4142" s="60"/>
      <c r="EE4142" s="60"/>
      <c r="EF4142" s="60"/>
      <c r="EG4142" s="60"/>
      <c r="EH4142" s="60"/>
      <c r="EI4142" s="60"/>
      <c r="EJ4142" s="60"/>
      <c r="EK4142" s="60"/>
      <c r="EL4142" s="60"/>
      <c r="EM4142" s="60"/>
      <c r="EN4142" s="60"/>
      <c r="EO4142" s="60"/>
      <c r="EP4142" s="60"/>
      <c r="EQ4142" s="60"/>
      <c r="ER4142" s="60"/>
      <c r="ES4142" s="60"/>
      <c r="ET4142" s="60"/>
      <c r="EU4142" s="60"/>
      <c r="EV4142" s="60"/>
      <c r="EW4142" s="60"/>
      <c r="EX4142" s="60"/>
      <c r="EY4142" s="60"/>
      <c r="EZ4142" s="60"/>
      <c r="FA4142" s="60"/>
      <c r="FB4142" s="60"/>
    </row>
    <row r="4143" spans="22:158" x14ac:dyDescent="0.25">
      <c r="W4143" s="33"/>
      <c r="X4143" s="33"/>
      <c r="AH4143" s="38">
        <v>100</v>
      </c>
      <c r="AI4143" s="38">
        <v>140</v>
      </c>
      <c r="AJ4143" s="38">
        <v>10470</v>
      </c>
      <c r="AK4143" s="38">
        <v>48</v>
      </c>
      <c r="AL4143" s="38">
        <v>4204358</v>
      </c>
      <c r="AM4143" s="61" t="s">
        <v>1816</v>
      </c>
      <c r="AN4143" s="61" t="s">
        <v>1690</v>
      </c>
      <c r="AO4143" s="61" t="s">
        <v>5052</v>
      </c>
      <c r="AP4143" s="61" t="s">
        <v>5017</v>
      </c>
      <c r="AQ4143" s="61" t="s">
        <v>1745</v>
      </c>
      <c r="AR4143" s="28">
        <v>0</v>
      </c>
      <c r="AS4143" s="28">
        <v>167622</v>
      </c>
      <c r="AT4143" s="28">
        <v>77227</v>
      </c>
      <c r="AU4143" s="62"/>
      <c r="DV4143" s="31" t="s">
        <v>5421</v>
      </c>
      <c r="DW4143" s="31" t="s">
        <v>5429</v>
      </c>
      <c r="DX4143" s="63"/>
      <c r="DY4143" s="63"/>
      <c r="DZ4143" s="63"/>
      <c r="EA4143" s="167"/>
      <c r="EB4143" s="60"/>
      <c r="EC4143" s="60"/>
      <c r="ED4143" s="60"/>
      <c r="EE4143" s="60"/>
      <c r="EF4143" s="60"/>
      <c r="EG4143" s="60"/>
      <c r="EH4143" s="60"/>
      <c r="EI4143" s="60"/>
      <c r="EJ4143" s="60"/>
      <c r="EK4143" s="60"/>
      <c r="EL4143" s="60"/>
      <c r="EM4143" s="60"/>
      <c r="EN4143" s="60"/>
      <c r="EO4143" s="60"/>
      <c r="EP4143" s="60"/>
      <c r="EQ4143" s="60"/>
      <c r="ER4143" s="60"/>
      <c r="ES4143" s="60"/>
      <c r="ET4143" s="60"/>
      <c r="EU4143" s="60"/>
      <c r="EV4143" s="60"/>
      <c r="EW4143" s="60"/>
      <c r="EX4143" s="60"/>
      <c r="EY4143" s="60"/>
      <c r="EZ4143" s="60"/>
      <c r="FA4143" s="60"/>
      <c r="FB4143" s="60"/>
    </row>
    <row r="4144" spans="22:158" x14ac:dyDescent="0.25">
      <c r="W4144" s="33"/>
      <c r="X4144" s="33"/>
      <c r="AH4144" s="38">
        <v>100</v>
      </c>
      <c r="AI4144" s="38">
        <v>140</v>
      </c>
      <c r="AJ4144" s="38">
        <v>10470</v>
      </c>
      <c r="AK4144" s="38">
        <v>48</v>
      </c>
      <c r="AL4144" s="38">
        <v>4204358</v>
      </c>
      <c r="AM4144" s="61" t="s">
        <v>1816</v>
      </c>
      <c r="AN4144" s="61" t="s">
        <v>1690</v>
      </c>
      <c r="AO4144" s="61" t="s">
        <v>1112</v>
      </c>
      <c r="AP4144" s="61" t="s">
        <v>5017</v>
      </c>
      <c r="AQ4144" s="61" t="s">
        <v>1745</v>
      </c>
      <c r="AR4144" s="28">
        <v>72688.899999999994</v>
      </c>
      <c r="AS4144" s="28">
        <v>0</v>
      </c>
      <c r="AT4144" s="28">
        <v>0</v>
      </c>
      <c r="AU4144" s="62"/>
      <c r="DV4144" s="31" t="s">
        <v>5421</v>
      </c>
      <c r="DW4144" s="31" t="s">
        <v>5429</v>
      </c>
      <c r="DX4144" s="63"/>
      <c r="DY4144" s="63"/>
      <c r="DZ4144" s="63"/>
      <c r="EA4144" s="167"/>
      <c r="EB4144" s="60"/>
      <c r="EC4144" s="60"/>
      <c r="ED4144" s="60"/>
      <c r="EE4144" s="60"/>
      <c r="EF4144" s="60"/>
      <c r="EG4144" s="60"/>
      <c r="EH4144" s="60"/>
      <c r="EI4144" s="60"/>
      <c r="EJ4144" s="60"/>
      <c r="EK4144" s="60"/>
      <c r="EL4144" s="60"/>
      <c r="EM4144" s="60"/>
      <c r="EN4144" s="60"/>
      <c r="EO4144" s="60"/>
      <c r="EP4144" s="60"/>
      <c r="EQ4144" s="60"/>
      <c r="ER4144" s="60"/>
      <c r="ES4144" s="60"/>
      <c r="ET4144" s="60"/>
      <c r="EU4144" s="60"/>
      <c r="EV4144" s="60"/>
      <c r="EW4144" s="60"/>
      <c r="EX4144" s="60"/>
      <c r="EY4144" s="60"/>
      <c r="EZ4144" s="60"/>
      <c r="FA4144" s="60"/>
      <c r="FB4144" s="60"/>
    </row>
    <row r="4145" spans="22:158" x14ac:dyDescent="0.25">
      <c r="W4145" s="33"/>
      <c r="X4145" s="33"/>
      <c r="AH4145" s="38">
        <v>100</v>
      </c>
      <c r="AI4145" s="38">
        <v>140</v>
      </c>
      <c r="AJ4145" s="38">
        <v>10850</v>
      </c>
      <c r="AK4145" s="38">
        <v>48</v>
      </c>
      <c r="AL4145" s="38">
        <v>4204358</v>
      </c>
      <c r="AM4145" s="61" t="s">
        <v>1816</v>
      </c>
      <c r="AN4145" s="61" t="s">
        <v>1690</v>
      </c>
      <c r="AO4145" s="61" t="s">
        <v>5060</v>
      </c>
      <c r="AP4145" s="61" t="s">
        <v>5017</v>
      </c>
      <c r="AQ4145" s="61" t="s">
        <v>1745</v>
      </c>
      <c r="AR4145" s="28">
        <v>129.30000000000001</v>
      </c>
      <c r="AS4145" s="28">
        <v>0</v>
      </c>
      <c r="AT4145" s="28">
        <v>51</v>
      </c>
      <c r="AU4145" s="62"/>
      <c r="DV4145" s="31" t="s">
        <v>5421</v>
      </c>
      <c r="DW4145" s="31" t="s">
        <v>5429</v>
      </c>
      <c r="DX4145" s="63"/>
      <c r="DY4145" s="63"/>
      <c r="DZ4145" s="63"/>
      <c r="EA4145" s="167"/>
      <c r="EB4145" s="60"/>
      <c r="EC4145" s="60"/>
      <c r="ED4145" s="60"/>
      <c r="EE4145" s="60"/>
      <c r="EF4145" s="60"/>
      <c r="EG4145" s="60"/>
      <c r="EH4145" s="60"/>
      <c r="EI4145" s="60"/>
      <c r="EJ4145" s="60"/>
      <c r="EK4145" s="60"/>
      <c r="EL4145" s="60"/>
      <c r="EM4145" s="60"/>
      <c r="EN4145" s="60"/>
      <c r="EO4145" s="60"/>
      <c r="EP4145" s="60"/>
      <c r="EQ4145" s="60"/>
      <c r="ER4145" s="60"/>
      <c r="ES4145" s="60"/>
      <c r="ET4145" s="60"/>
      <c r="EU4145" s="60"/>
      <c r="EV4145" s="60"/>
      <c r="EW4145" s="60"/>
      <c r="EX4145" s="60"/>
      <c r="EY4145" s="60"/>
      <c r="EZ4145" s="60"/>
      <c r="FA4145" s="60"/>
      <c r="FB4145" s="60"/>
    </row>
    <row r="4146" spans="22:158" x14ac:dyDescent="0.25">
      <c r="W4146" s="33"/>
      <c r="X4146" s="33"/>
      <c r="AH4146" s="38">
        <v>100</v>
      </c>
      <c r="AI4146" s="38">
        <v>140</v>
      </c>
      <c r="AJ4146" s="38">
        <v>11400</v>
      </c>
      <c r="AK4146" s="38">
        <v>48</v>
      </c>
      <c r="AL4146" s="38">
        <v>4204358</v>
      </c>
      <c r="AM4146" s="61" t="s">
        <v>1816</v>
      </c>
      <c r="AN4146" s="61" t="s">
        <v>1690</v>
      </c>
      <c r="AO4146" s="61" t="s">
        <v>5071</v>
      </c>
      <c r="AP4146" s="61" t="s">
        <v>5017</v>
      </c>
      <c r="AQ4146" s="61" t="s">
        <v>1745</v>
      </c>
      <c r="AR4146" s="28">
        <v>4220833.4000000004</v>
      </c>
      <c r="AS4146" s="28">
        <v>5454808</v>
      </c>
      <c r="AT4146" s="28">
        <v>1942433</v>
      </c>
      <c r="AU4146" s="62"/>
      <c r="DV4146" s="31" t="s">
        <v>5421</v>
      </c>
      <c r="DW4146" s="31" t="s">
        <v>5429</v>
      </c>
      <c r="DX4146" s="63"/>
      <c r="DY4146" s="63"/>
      <c r="DZ4146" s="63"/>
      <c r="EA4146" s="167"/>
      <c r="EB4146" s="60"/>
      <c r="EC4146" s="60"/>
      <c r="ED4146" s="60"/>
      <c r="EE4146" s="60"/>
      <c r="EF4146" s="60"/>
      <c r="EG4146" s="60"/>
      <c r="EH4146" s="60"/>
      <c r="EI4146" s="60"/>
      <c r="EJ4146" s="60"/>
      <c r="EK4146" s="60"/>
      <c r="EL4146" s="60"/>
      <c r="EM4146" s="60"/>
      <c r="EN4146" s="60"/>
      <c r="EO4146" s="60"/>
      <c r="EP4146" s="60"/>
      <c r="EQ4146" s="60"/>
      <c r="ER4146" s="60"/>
      <c r="ES4146" s="60"/>
      <c r="ET4146" s="60"/>
      <c r="EU4146" s="60"/>
      <c r="EV4146" s="60"/>
      <c r="EW4146" s="60"/>
      <c r="EX4146" s="60"/>
      <c r="EY4146" s="60"/>
      <c r="EZ4146" s="60"/>
      <c r="FA4146" s="60"/>
      <c r="FB4146" s="60"/>
    </row>
    <row r="4147" spans="22:158" x14ac:dyDescent="0.25">
      <c r="W4147" s="33"/>
      <c r="X4147" s="33"/>
      <c r="AH4147" s="38">
        <v>100</v>
      </c>
      <c r="AI4147" s="38">
        <v>140</v>
      </c>
      <c r="AJ4147" s="38">
        <v>12350</v>
      </c>
      <c r="AK4147" s="38">
        <v>48</v>
      </c>
      <c r="AL4147" s="38">
        <v>4204358</v>
      </c>
      <c r="AM4147" s="61" t="s">
        <v>1816</v>
      </c>
      <c r="AN4147" s="61" t="s">
        <v>1690</v>
      </c>
      <c r="AO4147" s="61" t="s">
        <v>5091</v>
      </c>
      <c r="AP4147" s="61" t="s">
        <v>5017</v>
      </c>
      <c r="AQ4147" s="61" t="s">
        <v>1745</v>
      </c>
      <c r="AR4147" s="28">
        <v>0</v>
      </c>
      <c r="AS4147" s="28">
        <v>166061</v>
      </c>
      <c r="AT4147" s="28">
        <v>72196</v>
      </c>
      <c r="AU4147" s="62"/>
      <c r="DV4147" s="31" t="s">
        <v>5421</v>
      </c>
      <c r="DW4147" s="31" t="s">
        <v>5429</v>
      </c>
      <c r="DX4147" s="63"/>
      <c r="DY4147" s="63"/>
      <c r="DZ4147" s="63"/>
      <c r="EA4147" s="167"/>
      <c r="EB4147" s="60"/>
      <c r="EC4147" s="60"/>
      <c r="ED4147" s="60"/>
      <c r="EE4147" s="60"/>
      <c r="EF4147" s="60"/>
      <c r="EG4147" s="60"/>
      <c r="EH4147" s="60"/>
      <c r="EI4147" s="60"/>
      <c r="EJ4147" s="60"/>
      <c r="EK4147" s="60"/>
      <c r="EL4147" s="60"/>
      <c r="EM4147" s="60"/>
      <c r="EN4147" s="60"/>
      <c r="EO4147" s="60"/>
      <c r="EP4147" s="60"/>
      <c r="EQ4147" s="60"/>
      <c r="ER4147" s="60"/>
      <c r="ES4147" s="60"/>
      <c r="ET4147" s="60"/>
      <c r="EU4147" s="60"/>
      <c r="EV4147" s="60"/>
      <c r="EW4147" s="60"/>
      <c r="EX4147" s="60"/>
      <c r="EY4147" s="60"/>
      <c r="EZ4147" s="60"/>
      <c r="FA4147" s="60"/>
      <c r="FB4147" s="60"/>
    </row>
    <row r="4148" spans="22:158" x14ac:dyDescent="0.25">
      <c r="W4148" s="33"/>
      <c r="X4148" s="33"/>
      <c r="AH4148" s="38">
        <v>100</v>
      </c>
      <c r="AI4148" s="38">
        <v>140</v>
      </c>
      <c r="AJ4148" s="38">
        <v>12900</v>
      </c>
      <c r="AK4148" s="38">
        <v>48</v>
      </c>
      <c r="AL4148" s="38">
        <v>4204358</v>
      </c>
      <c r="AM4148" s="61" t="s">
        <v>1816</v>
      </c>
      <c r="AN4148" s="61" t="s">
        <v>1690</v>
      </c>
      <c r="AO4148" s="61" t="s">
        <v>5099</v>
      </c>
      <c r="AP4148" s="61" t="s">
        <v>5017</v>
      </c>
      <c r="AQ4148" s="61" t="s">
        <v>1745</v>
      </c>
      <c r="AR4148" s="28">
        <v>27053</v>
      </c>
      <c r="AS4148" s="28">
        <v>74277</v>
      </c>
      <c r="AT4148" s="28">
        <v>113027</v>
      </c>
      <c r="AU4148" s="62"/>
      <c r="DV4148" s="31" t="s">
        <v>5421</v>
      </c>
      <c r="DW4148" s="31" t="s">
        <v>5429</v>
      </c>
      <c r="DX4148" s="63"/>
      <c r="DY4148" s="63"/>
      <c r="DZ4148" s="63"/>
      <c r="EA4148" s="167"/>
      <c r="EB4148" s="60"/>
      <c r="EC4148" s="60"/>
      <c r="ED4148" s="60"/>
      <c r="EE4148" s="60"/>
      <c r="EF4148" s="60"/>
      <c r="EG4148" s="60"/>
      <c r="EH4148" s="60"/>
      <c r="EI4148" s="60"/>
      <c r="EJ4148" s="60"/>
      <c r="EK4148" s="60"/>
      <c r="EL4148" s="60"/>
      <c r="EM4148" s="60"/>
      <c r="EN4148" s="60"/>
      <c r="EO4148" s="60"/>
      <c r="EP4148" s="60"/>
      <c r="EQ4148" s="60"/>
      <c r="ER4148" s="60"/>
      <c r="ES4148" s="60"/>
      <c r="ET4148" s="60"/>
      <c r="EU4148" s="60"/>
      <c r="EV4148" s="60"/>
      <c r="EW4148" s="60"/>
      <c r="EX4148" s="60"/>
      <c r="EY4148" s="60"/>
      <c r="EZ4148" s="60"/>
      <c r="FA4148" s="60"/>
      <c r="FB4148" s="60"/>
    </row>
    <row r="4149" spans="22:158" x14ac:dyDescent="0.25">
      <c r="W4149" s="33"/>
      <c r="X4149" s="33"/>
      <c r="AH4149" s="38">
        <v>100</v>
      </c>
      <c r="AI4149" s="38">
        <v>140</v>
      </c>
      <c r="AJ4149" s="38">
        <v>14875</v>
      </c>
      <c r="AK4149" s="38">
        <v>48</v>
      </c>
      <c r="AL4149" s="38">
        <v>4204358</v>
      </c>
      <c r="AM4149" s="61" t="s">
        <v>1816</v>
      </c>
      <c r="AN4149" s="61" t="s">
        <v>1690</v>
      </c>
      <c r="AO4149" s="61" t="s">
        <v>1230</v>
      </c>
      <c r="AP4149" s="61" t="s">
        <v>5017</v>
      </c>
      <c r="AQ4149" s="61" t="s">
        <v>1745</v>
      </c>
      <c r="AR4149" s="28">
        <v>0</v>
      </c>
      <c r="AS4149" s="28">
        <v>686</v>
      </c>
      <c r="AT4149" s="28">
        <v>0</v>
      </c>
      <c r="AU4149" s="62"/>
      <c r="DV4149" s="31" t="s">
        <v>5421</v>
      </c>
      <c r="DW4149" s="31" t="s">
        <v>5429</v>
      </c>
      <c r="DX4149" s="63"/>
      <c r="DY4149" s="63"/>
      <c r="DZ4149" s="63"/>
      <c r="EA4149" s="167"/>
      <c r="EB4149" s="60"/>
      <c r="EC4149" s="60"/>
      <c r="ED4149" s="60"/>
      <c r="EE4149" s="60"/>
      <c r="EF4149" s="60"/>
      <c r="EG4149" s="60"/>
      <c r="EH4149" s="60"/>
      <c r="EI4149" s="60"/>
      <c r="EJ4149" s="60"/>
      <c r="EK4149" s="60"/>
      <c r="EL4149" s="60"/>
      <c r="EM4149" s="60"/>
      <c r="EN4149" s="60"/>
      <c r="EO4149" s="60"/>
      <c r="EP4149" s="60"/>
      <c r="EQ4149" s="60"/>
      <c r="ER4149" s="60"/>
      <c r="ES4149" s="60"/>
      <c r="ET4149" s="60"/>
      <c r="EU4149" s="60"/>
      <c r="EV4149" s="60"/>
      <c r="EW4149" s="60"/>
      <c r="EX4149" s="60"/>
      <c r="EY4149" s="60"/>
      <c r="EZ4149" s="60"/>
      <c r="FA4149" s="60"/>
      <c r="FB4149" s="60"/>
    </row>
    <row r="4150" spans="22:158" x14ac:dyDescent="0.25">
      <c r="W4150" s="33"/>
      <c r="X4150" s="33"/>
      <c r="AH4150" s="38">
        <v>100</v>
      </c>
      <c r="AI4150" s="38">
        <v>140</v>
      </c>
      <c r="AJ4150" s="38">
        <v>16100</v>
      </c>
      <c r="AK4150" s="38">
        <v>48</v>
      </c>
      <c r="AL4150" s="38">
        <v>4204358</v>
      </c>
      <c r="AM4150" s="61" t="s">
        <v>1816</v>
      </c>
      <c r="AN4150" s="61" t="s">
        <v>1690</v>
      </c>
      <c r="AO4150" s="61" t="s">
        <v>1612</v>
      </c>
      <c r="AP4150" s="61" t="s">
        <v>5017</v>
      </c>
      <c r="AQ4150" s="61" t="s">
        <v>1745</v>
      </c>
      <c r="AR4150" s="28">
        <v>0</v>
      </c>
      <c r="AS4150" s="28">
        <v>0</v>
      </c>
      <c r="AT4150" s="28">
        <v>40997</v>
      </c>
      <c r="AU4150" s="62"/>
      <c r="DV4150" s="31" t="s">
        <v>5421</v>
      </c>
      <c r="DW4150" s="31" t="s">
        <v>5429</v>
      </c>
      <c r="DX4150" s="63"/>
      <c r="DY4150" s="63"/>
      <c r="DZ4150" s="63"/>
      <c r="EA4150" s="167"/>
      <c r="EB4150" s="60"/>
      <c r="EC4150" s="60"/>
      <c r="ED4150" s="60"/>
      <c r="EE4150" s="60"/>
      <c r="EF4150" s="60"/>
      <c r="EG4150" s="60"/>
      <c r="EH4150" s="60"/>
      <c r="EI4150" s="60"/>
      <c r="EJ4150" s="60"/>
      <c r="EK4150" s="60"/>
      <c r="EL4150" s="60"/>
      <c r="EM4150" s="60"/>
      <c r="EN4150" s="60"/>
      <c r="EO4150" s="60"/>
      <c r="EP4150" s="60"/>
      <c r="EQ4150" s="60"/>
      <c r="ER4150" s="60"/>
      <c r="ES4150" s="60"/>
      <c r="ET4150" s="60"/>
      <c r="EU4150" s="60"/>
      <c r="EV4150" s="60"/>
      <c r="EW4150" s="60"/>
      <c r="EX4150" s="60"/>
      <c r="EY4150" s="60"/>
      <c r="EZ4150" s="60"/>
      <c r="FA4150" s="60"/>
      <c r="FB4150" s="60"/>
    </row>
    <row r="4151" spans="22:158" x14ac:dyDescent="0.25">
      <c r="V4151" s="1"/>
      <c r="W4151" s="33"/>
      <c r="X4151" s="33"/>
      <c r="AH4151" s="38">
        <v>100</v>
      </c>
      <c r="AI4151" s="38">
        <v>140</v>
      </c>
      <c r="AJ4151" s="38">
        <v>16150</v>
      </c>
      <c r="AK4151" s="38">
        <v>48</v>
      </c>
      <c r="AL4151" s="38">
        <v>4204358</v>
      </c>
      <c r="AM4151" s="61" t="s">
        <v>1816</v>
      </c>
      <c r="AN4151" s="61" t="s">
        <v>1690</v>
      </c>
      <c r="AO4151" s="61" t="s">
        <v>1613</v>
      </c>
      <c r="AP4151" s="61" t="s">
        <v>5017</v>
      </c>
      <c r="AQ4151" s="61" t="s">
        <v>1745</v>
      </c>
      <c r="AR4151" s="28">
        <v>567888.9</v>
      </c>
      <c r="AS4151" s="28">
        <v>6519505</v>
      </c>
      <c r="AT4151" s="28">
        <v>2922676</v>
      </c>
      <c r="AU4151" s="62"/>
      <c r="DV4151" s="31" t="s">
        <v>5421</v>
      </c>
      <c r="DW4151" s="31" t="s">
        <v>5429</v>
      </c>
      <c r="DX4151" s="63"/>
      <c r="DY4151" s="63"/>
      <c r="DZ4151" s="63"/>
      <c r="EA4151" s="167"/>
      <c r="EB4151" s="60"/>
      <c r="EC4151" s="60"/>
      <c r="ED4151" s="60"/>
      <c r="EE4151" s="60"/>
      <c r="EF4151" s="60"/>
      <c r="EG4151" s="60"/>
      <c r="EH4151" s="60"/>
      <c r="EI4151" s="60"/>
      <c r="EJ4151" s="60"/>
      <c r="EK4151" s="60"/>
      <c r="EL4151" s="60"/>
      <c r="EM4151" s="60"/>
      <c r="EN4151" s="60"/>
      <c r="EO4151" s="60"/>
      <c r="EP4151" s="60"/>
      <c r="EQ4151" s="60"/>
      <c r="ER4151" s="60"/>
      <c r="ES4151" s="60"/>
      <c r="ET4151" s="60"/>
      <c r="EU4151" s="60"/>
      <c r="EV4151" s="60"/>
      <c r="EW4151" s="60"/>
      <c r="EX4151" s="60"/>
      <c r="EY4151" s="60"/>
      <c r="EZ4151" s="60"/>
      <c r="FA4151" s="60"/>
      <c r="FB4151" s="60"/>
    </row>
    <row r="4152" spans="22:158" x14ac:dyDescent="0.25">
      <c r="W4152" s="33"/>
      <c r="X4152" s="33"/>
      <c r="AH4152" s="38">
        <v>100</v>
      </c>
      <c r="AI4152" s="38">
        <v>140</v>
      </c>
      <c r="AJ4152" s="38">
        <v>16750</v>
      </c>
      <c r="AK4152" s="38">
        <v>48</v>
      </c>
      <c r="AL4152" s="38">
        <v>4204358</v>
      </c>
      <c r="AM4152" s="61" t="s">
        <v>1816</v>
      </c>
      <c r="AN4152" s="61" t="s">
        <v>1690</v>
      </c>
      <c r="AO4152" s="61" t="s">
        <v>1628</v>
      </c>
      <c r="AP4152" s="61" t="s">
        <v>5017</v>
      </c>
      <c r="AQ4152" s="61" t="s">
        <v>1745</v>
      </c>
      <c r="AR4152" s="28">
        <v>0</v>
      </c>
      <c r="AS4152" s="28">
        <v>0</v>
      </c>
      <c r="AT4152" s="28">
        <v>34</v>
      </c>
      <c r="AU4152" s="62"/>
      <c r="DV4152" s="31" t="s">
        <v>5421</v>
      </c>
      <c r="DW4152" s="31" t="s">
        <v>5429</v>
      </c>
      <c r="DX4152" s="63"/>
      <c r="DY4152" s="63"/>
      <c r="DZ4152" s="63"/>
      <c r="EA4152" s="167"/>
      <c r="EB4152" s="60"/>
      <c r="EC4152" s="60"/>
      <c r="ED4152" s="60"/>
      <c r="EE4152" s="60"/>
      <c r="EF4152" s="60"/>
      <c r="EG4152" s="60"/>
      <c r="EH4152" s="60"/>
      <c r="EI4152" s="60"/>
      <c r="EJ4152" s="60"/>
      <c r="EK4152" s="60"/>
      <c r="EL4152" s="60"/>
      <c r="EM4152" s="60"/>
      <c r="EN4152" s="60"/>
      <c r="EO4152" s="60"/>
      <c r="EP4152" s="60"/>
      <c r="EQ4152" s="60"/>
      <c r="ER4152" s="60"/>
      <c r="ES4152" s="60"/>
      <c r="ET4152" s="60"/>
      <c r="EU4152" s="60"/>
      <c r="EV4152" s="60"/>
      <c r="EW4152" s="60"/>
      <c r="EX4152" s="60"/>
      <c r="EY4152" s="60"/>
      <c r="EZ4152" s="60"/>
      <c r="FA4152" s="60"/>
      <c r="FB4152" s="60"/>
    </row>
    <row r="4153" spans="22:158" x14ac:dyDescent="0.25">
      <c r="W4153" s="33"/>
      <c r="X4153" s="33"/>
      <c r="AH4153" s="38">
        <v>100</v>
      </c>
      <c r="AI4153" s="38">
        <v>140</v>
      </c>
      <c r="AJ4153" s="38">
        <v>18100</v>
      </c>
      <c r="AK4153" s="38">
        <v>48</v>
      </c>
      <c r="AL4153" s="38">
        <v>4204358</v>
      </c>
      <c r="AM4153" s="61" t="s">
        <v>1816</v>
      </c>
      <c r="AN4153" s="61" t="s">
        <v>1690</v>
      </c>
      <c r="AO4153" s="61" t="s">
        <v>1658</v>
      </c>
      <c r="AP4153" s="61" t="s">
        <v>5017</v>
      </c>
      <c r="AQ4153" s="61" t="s">
        <v>1745</v>
      </c>
      <c r="AR4153" s="28">
        <v>108393</v>
      </c>
      <c r="AS4153" s="28">
        <v>0</v>
      </c>
      <c r="AT4153" s="28">
        <v>0</v>
      </c>
      <c r="AU4153" s="62"/>
      <c r="DV4153" s="31" t="s">
        <v>5421</v>
      </c>
      <c r="DW4153" s="31" t="s">
        <v>5429</v>
      </c>
      <c r="DX4153" s="63"/>
      <c r="DY4153" s="63"/>
      <c r="DZ4153" s="63"/>
      <c r="EA4153" s="167"/>
      <c r="EB4153" s="60"/>
      <c r="EC4153" s="60"/>
      <c r="ED4153" s="60"/>
      <c r="EE4153" s="60"/>
      <c r="EF4153" s="60"/>
      <c r="EG4153" s="60"/>
      <c r="EH4153" s="60"/>
      <c r="EI4153" s="60"/>
      <c r="EJ4153" s="60"/>
      <c r="EK4153" s="60"/>
      <c r="EL4153" s="60"/>
      <c r="EM4153" s="60"/>
      <c r="EN4153" s="60"/>
      <c r="EO4153" s="60"/>
      <c r="EP4153" s="60"/>
      <c r="EQ4153" s="60"/>
      <c r="ER4153" s="60"/>
      <c r="ES4153" s="60"/>
      <c r="ET4153" s="60"/>
      <c r="EU4153" s="60"/>
      <c r="EV4153" s="60"/>
      <c r="EW4153" s="60"/>
      <c r="EX4153" s="60"/>
      <c r="EY4153" s="60"/>
      <c r="EZ4153" s="60"/>
      <c r="FA4153" s="60"/>
      <c r="FB4153" s="60"/>
    </row>
    <row r="4154" spans="22:158" x14ac:dyDescent="0.25">
      <c r="V4154" s="1"/>
      <c r="W4154" s="33"/>
      <c r="X4154" s="33"/>
      <c r="AH4154" s="38">
        <v>100</v>
      </c>
      <c r="AI4154" s="38">
        <v>145</v>
      </c>
      <c r="AJ4154" s="38">
        <v>10550</v>
      </c>
      <c r="AK4154" s="38">
        <v>48</v>
      </c>
      <c r="AL4154" s="38">
        <v>4204358</v>
      </c>
      <c r="AM4154" s="61" t="s">
        <v>1816</v>
      </c>
      <c r="AN4154" s="61" t="s">
        <v>1691</v>
      </c>
      <c r="AO4154" s="61" t="s">
        <v>5054</v>
      </c>
      <c r="AP4154" s="61" t="s">
        <v>5017</v>
      </c>
      <c r="AQ4154" s="61" t="s">
        <v>1745</v>
      </c>
      <c r="AR4154" s="28">
        <v>91996.5</v>
      </c>
      <c r="AS4154" s="28">
        <v>14936</v>
      </c>
      <c r="AT4154" s="28">
        <v>16777</v>
      </c>
      <c r="AU4154" s="62"/>
      <c r="DV4154" s="31" t="s">
        <v>5421</v>
      </c>
      <c r="DW4154" s="31" t="s">
        <v>5430</v>
      </c>
      <c r="DX4154" s="63"/>
      <c r="DY4154" s="63"/>
      <c r="DZ4154" s="63"/>
      <c r="EA4154" s="167"/>
      <c r="EB4154" s="60"/>
      <c r="EC4154" s="60"/>
      <c r="ED4154" s="60"/>
      <c r="EE4154" s="60"/>
      <c r="EF4154" s="60"/>
      <c r="EG4154" s="60"/>
      <c r="EH4154" s="60"/>
      <c r="EI4154" s="60"/>
      <c r="EJ4154" s="60"/>
      <c r="EK4154" s="60"/>
      <c r="EL4154" s="60"/>
      <c r="EM4154" s="60"/>
      <c r="EN4154" s="60"/>
      <c r="EO4154" s="60"/>
      <c r="EP4154" s="60"/>
      <c r="EQ4154" s="60"/>
      <c r="ER4154" s="60"/>
      <c r="ES4154" s="60"/>
      <c r="ET4154" s="60"/>
      <c r="EU4154" s="60"/>
      <c r="EV4154" s="60"/>
      <c r="EW4154" s="60"/>
      <c r="EX4154" s="60"/>
      <c r="EY4154" s="60"/>
      <c r="EZ4154" s="60"/>
      <c r="FA4154" s="60"/>
      <c r="FB4154" s="60"/>
    </row>
    <row r="4155" spans="22:158" x14ac:dyDescent="0.25">
      <c r="W4155" s="33"/>
      <c r="X4155" s="33"/>
      <c r="AH4155" s="38">
        <v>100</v>
      </c>
      <c r="AI4155" s="38">
        <v>145</v>
      </c>
      <c r="AJ4155" s="38">
        <v>11000</v>
      </c>
      <c r="AK4155" s="38">
        <v>48</v>
      </c>
      <c r="AL4155" s="38">
        <v>4204358</v>
      </c>
      <c r="AM4155" s="61" t="s">
        <v>1816</v>
      </c>
      <c r="AN4155" s="61" t="s">
        <v>1691</v>
      </c>
      <c r="AO4155" s="61" t="s">
        <v>5063</v>
      </c>
      <c r="AP4155" s="61" t="s">
        <v>5017</v>
      </c>
      <c r="AQ4155" s="61" t="s">
        <v>1745</v>
      </c>
      <c r="AR4155" s="28">
        <v>20446.7</v>
      </c>
      <c r="AS4155" s="28">
        <v>19459</v>
      </c>
      <c r="AT4155" s="28">
        <v>0</v>
      </c>
      <c r="AU4155" s="62"/>
      <c r="DV4155" s="31" t="s">
        <v>5421</v>
      </c>
      <c r="DW4155" s="31" t="s">
        <v>5430</v>
      </c>
      <c r="DX4155" s="63"/>
      <c r="DY4155" s="63"/>
      <c r="DZ4155" s="63"/>
      <c r="EA4155" s="167"/>
      <c r="EB4155" s="60"/>
      <c r="EC4155" s="60"/>
      <c r="ED4155" s="60"/>
      <c r="EE4155" s="60"/>
      <c r="EF4155" s="60"/>
      <c r="EG4155" s="60"/>
      <c r="EH4155" s="60"/>
      <c r="EI4155" s="60"/>
      <c r="EJ4155" s="60"/>
      <c r="EK4155" s="60"/>
      <c r="EL4155" s="60"/>
      <c r="EM4155" s="60"/>
      <c r="EN4155" s="60"/>
      <c r="EO4155" s="60"/>
      <c r="EP4155" s="60"/>
      <c r="EQ4155" s="60"/>
      <c r="ER4155" s="60"/>
      <c r="ES4155" s="60"/>
      <c r="ET4155" s="60"/>
      <c r="EU4155" s="60"/>
      <c r="EV4155" s="60"/>
      <c r="EW4155" s="60"/>
      <c r="EX4155" s="60"/>
      <c r="EY4155" s="60"/>
      <c r="EZ4155" s="60"/>
      <c r="FA4155" s="60"/>
      <c r="FB4155" s="60"/>
    </row>
    <row r="4156" spans="22:158" x14ac:dyDescent="0.25">
      <c r="V4156" s="1"/>
      <c r="W4156" s="33"/>
      <c r="X4156" s="33"/>
      <c r="AH4156" s="38">
        <v>100</v>
      </c>
      <c r="AI4156" s="38">
        <v>145</v>
      </c>
      <c r="AJ4156" s="38">
        <v>11050</v>
      </c>
      <c r="AK4156" s="38">
        <v>48</v>
      </c>
      <c r="AL4156" s="38">
        <v>4204358</v>
      </c>
      <c r="AM4156" s="61" t="s">
        <v>1816</v>
      </c>
      <c r="AN4156" s="61" t="s">
        <v>1691</v>
      </c>
      <c r="AO4156" s="61" t="s">
        <v>5064</v>
      </c>
      <c r="AP4156" s="61" t="s">
        <v>5017</v>
      </c>
      <c r="AQ4156" s="61" t="s">
        <v>1745</v>
      </c>
      <c r="AR4156" s="28">
        <v>4432.5</v>
      </c>
      <c r="AS4156" s="28">
        <v>0</v>
      </c>
      <c r="AT4156" s="28">
        <v>0</v>
      </c>
      <c r="AU4156" s="62"/>
      <c r="DV4156" s="31" t="s">
        <v>5421</v>
      </c>
      <c r="DW4156" s="31" t="s">
        <v>5430</v>
      </c>
      <c r="DX4156" s="63"/>
      <c r="DY4156" s="63"/>
      <c r="DZ4156" s="63"/>
      <c r="EA4156" s="167"/>
      <c r="EB4156" s="60"/>
      <c r="EC4156" s="60"/>
      <c r="ED4156" s="60"/>
      <c r="EE4156" s="60"/>
      <c r="EF4156" s="60"/>
      <c r="EG4156" s="60"/>
      <c r="EH4156" s="60"/>
      <c r="EI4156" s="60"/>
      <c r="EJ4156" s="60"/>
      <c r="EK4156" s="60"/>
      <c r="EL4156" s="60"/>
      <c r="EM4156" s="60"/>
      <c r="EN4156" s="60"/>
      <c r="EO4156" s="60"/>
      <c r="EP4156" s="60"/>
      <c r="EQ4156" s="60"/>
      <c r="ER4156" s="60"/>
      <c r="ES4156" s="60"/>
      <c r="ET4156" s="60"/>
      <c r="EU4156" s="60"/>
      <c r="EV4156" s="60"/>
      <c r="EW4156" s="60"/>
      <c r="EX4156" s="60"/>
      <c r="EY4156" s="60"/>
      <c r="EZ4156" s="60"/>
      <c r="FA4156" s="60"/>
      <c r="FB4156" s="60"/>
    </row>
    <row r="4157" spans="22:158" x14ac:dyDescent="0.25">
      <c r="V4157" s="1"/>
      <c r="W4157" s="33"/>
      <c r="X4157" s="33"/>
      <c r="AH4157" s="38">
        <v>100</v>
      </c>
      <c r="AI4157" s="38">
        <v>145</v>
      </c>
      <c r="AJ4157" s="38">
        <v>12400</v>
      </c>
      <c r="AK4157" s="38">
        <v>48</v>
      </c>
      <c r="AL4157" s="38">
        <v>4204358</v>
      </c>
      <c r="AM4157" s="61" t="s">
        <v>1816</v>
      </c>
      <c r="AN4157" s="61" t="s">
        <v>1691</v>
      </c>
      <c r="AO4157" s="61" t="s">
        <v>5092</v>
      </c>
      <c r="AP4157" s="61" t="s">
        <v>5017</v>
      </c>
      <c r="AQ4157" s="61" t="s">
        <v>1745</v>
      </c>
      <c r="AR4157" s="28">
        <v>0</v>
      </c>
      <c r="AS4157" s="28">
        <v>0</v>
      </c>
      <c r="AT4157" s="28">
        <v>4054</v>
      </c>
      <c r="AU4157" s="62"/>
      <c r="DV4157" s="31" t="s">
        <v>5421</v>
      </c>
      <c r="DW4157" s="31" t="s">
        <v>5430</v>
      </c>
      <c r="DX4157" s="63"/>
      <c r="DY4157" s="63"/>
      <c r="DZ4157" s="63"/>
      <c r="EA4157" s="167"/>
      <c r="EB4157" s="60"/>
      <c r="EC4157" s="60"/>
      <c r="ED4157" s="60"/>
      <c r="EE4157" s="60"/>
      <c r="EF4157" s="60"/>
      <c r="EG4157" s="60"/>
      <c r="EH4157" s="60"/>
      <c r="EI4157" s="60"/>
      <c r="EJ4157" s="60"/>
      <c r="EK4157" s="60"/>
      <c r="EL4157" s="60"/>
      <c r="EM4157" s="60"/>
      <c r="EN4157" s="60"/>
      <c r="EO4157" s="60"/>
      <c r="EP4157" s="60"/>
      <c r="EQ4157" s="60"/>
      <c r="ER4157" s="60"/>
      <c r="ES4157" s="60"/>
      <c r="ET4157" s="60"/>
      <c r="EU4157" s="60"/>
      <c r="EV4157" s="60"/>
      <c r="EW4157" s="60"/>
      <c r="EX4157" s="60"/>
      <c r="EY4157" s="60"/>
      <c r="EZ4157" s="60"/>
      <c r="FA4157" s="60"/>
      <c r="FB4157" s="60"/>
    </row>
    <row r="4158" spans="22:158" x14ac:dyDescent="0.25">
      <c r="W4158" s="33"/>
      <c r="X4158" s="33"/>
      <c r="AH4158" s="38">
        <v>100</v>
      </c>
      <c r="AI4158" s="38">
        <v>145</v>
      </c>
      <c r="AJ4158" s="38">
        <v>12750</v>
      </c>
      <c r="AK4158" s="38">
        <v>48</v>
      </c>
      <c r="AL4158" s="38">
        <v>4204358</v>
      </c>
      <c r="AM4158" s="61" t="s">
        <v>1816</v>
      </c>
      <c r="AN4158" s="61" t="s">
        <v>1691</v>
      </c>
      <c r="AO4158" s="61" t="s">
        <v>5097</v>
      </c>
      <c r="AP4158" s="61" t="s">
        <v>5017</v>
      </c>
      <c r="AQ4158" s="61" t="s">
        <v>1745</v>
      </c>
      <c r="AR4158" s="28">
        <v>0</v>
      </c>
      <c r="AS4158" s="28">
        <v>0</v>
      </c>
      <c r="AT4158" s="28">
        <v>256</v>
      </c>
      <c r="AU4158" s="62"/>
      <c r="DV4158" s="31" t="s">
        <v>5421</v>
      </c>
      <c r="DW4158" s="31" t="s">
        <v>5430</v>
      </c>
      <c r="DX4158" s="63"/>
      <c r="DY4158" s="63"/>
      <c r="DZ4158" s="63"/>
      <c r="EA4158" s="167"/>
      <c r="EB4158" s="60"/>
      <c r="EC4158" s="60"/>
      <c r="ED4158" s="60"/>
      <c r="EE4158" s="60"/>
      <c r="EF4158" s="60"/>
      <c r="EG4158" s="60"/>
      <c r="EH4158" s="60"/>
      <c r="EI4158" s="60"/>
      <c r="EJ4158" s="60"/>
      <c r="EK4158" s="60"/>
      <c r="EL4158" s="60"/>
      <c r="EM4158" s="60"/>
      <c r="EN4158" s="60"/>
      <c r="EO4158" s="60"/>
      <c r="EP4158" s="60"/>
      <c r="EQ4158" s="60"/>
      <c r="ER4158" s="60"/>
      <c r="ES4158" s="60"/>
      <c r="ET4158" s="60"/>
      <c r="EU4158" s="60"/>
      <c r="EV4158" s="60"/>
      <c r="EW4158" s="60"/>
      <c r="EX4158" s="60"/>
      <c r="EY4158" s="60"/>
      <c r="EZ4158" s="60"/>
      <c r="FA4158" s="60"/>
      <c r="FB4158" s="60"/>
    </row>
    <row r="4159" spans="22:158" x14ac:dyDescent="0.25">
      <c r="W4159" s="33"/>
      <c r="X4159" s="33"/>
      <c r="AH4159" s="38">
        <v>100</v>
      </c>
      <c r="AI4159" s="38">
        <v>145</v>
      </c>
      <c r="AJ4159" s="38">
        <v>13700</v>
      </c>
      <c r="AK4159" s="38">
        <v>48</v>
      </c>
      <c r="AL4159" s="38">
        <v>4204358</v>
      </c>
      <c r="AM4159" s="61" t="s">
        <v>1816</v>
      </c>
      <c r="AN4159" s="61" t="s">
        <v>1691</v>
      </c>
      <c r="AO4159" s="61" t="s">
        <v>5118</v>
      </c>
      <c r="AP4159" s="61" t="s">
        <v>5017</v>
      </c>
      <c r="AQ4159" s="61" t="s">
        <v>1745</v>
      </c>
      <c r="AR4159" s="28">
        <v>2086204</v>
      </c>
      <c r="AS4159" s="28">
        <v>9826591</v>
      </c>
      <c r="AT4159" s="28">
        <v>4651790</v>
      </c>
      <c r="AU4159" s="62"/>
      <c r="DV4159" s="31" t="s">
        <v>5421</v>
      </c>
      <c r="DW4159" s="31" t="s">
        <v>5430</v>
      </c>
      <c r="DX4159" s="63"/>
      <c r="DY4159" s="63"/>
      <c r="DZ4159" s="63"/>
      <c r="EA4159" s="167"/>
      <c r="EB4159" s="60"/>
      <c r="EC4159" s="60"/>
      <c r="ED4159" s="60"/>
      <c r="EE4159" s="60"/>
      <c r="EF4159" s="60"/>
      <c r="EG4159" s="60"/>
      <c r="EH4159" s="60"/>
      <c r="EI4159" s="60"/>
      <c r="EJ4159" s="60"/>
      <c r="EK4159" s="60"/>
      <c r="EL4159" s="60"/>
      <c r="EM4159" s="60"/>
      <c r="EN4159" s="60"/>
      <c r="EO4159" s="60"/>
      <c r="EP4159" s="60"/>
      <c r="EQ4159" s="60"/>
      <c r="ER4159" s="60"/>
      <c r="ES4159" s="60"/>
      <c r="ET4159" s="60"/>
      <c r="EU4159" s="60"/>
      <c r="EV4159" s="60"/>
      <c r="EW4159" s="60"/>
      <c r="EX4159" s="60"/>
      <c r="EY4159" s="60"/>
      <c r="EZ4159" s="60"/>
      <c r="FA4159" s="60"/>
      <c r="FB4159" s="60"/>
    </row>
    <row r="4160" spans="22:158" x14ac:dyDescent="0.25">
      <c r="W4160" s="33"/>
      <c r="X4160" s="33"/>
      <c r="AH4160" s="38">
        <v>100</v>
      </c>
      <c r="AI4160" s="38">
        <v>145</v>
      </c>
      <c r="AJ4160" s="38">
        <v>15450</v>
      </c>
      <c r="AK4160" s="38">
        <v>48</v>
      </c>
      <c r="AL4160" s="38">
        <v>4204358</v>
      </c>
      <c r="AM4160" s="61" t="s">
        <v>1816</v>
      </c>
      <c r="AN4160" s="61" t="s">
        <v>1691</v>
      </c>
      <c r="AO4160" s="61" t="s">
        <v>1600</v>
      </c>
      <c r="AP4160" s="61" t="s">
        <v>5017</v>
      </c>
      <c r="AQ4160" s="61" t="s">
        <v>1745</v>
      </c>
      <c r="AR4160" s="28">
        <v>0</v>
      </c>
      <c r="AS4160" s="28">
        <v>0</v>
      </c>
      <c r="AT4160" s="28">
        <v>2654</v>
      </c>
      <c r="AU4160" s="62"/>
      <c r="DV4160" s="31" t="s">
        <v>5421</v>
      </c>
      <c r="DW4160" s="31" t="s">
        <v>5430</v>
      </c>
      <c r="DX4160" s="63"/>
      <c r="DY4160" s="63"/>
      <c r="DZ4160" s="63"/>
      <c r="EA4160" s="167"/>
      <c r="EB4160" s="60"/>
      <c r="EC4160" s="60"/>
      <c r="ED4160" s="60"/>
      <c r="EE4160" s="60"/>
      <c r="EF4160" s="60"/>
      <c r="EG4160" s="60"/>
      <c r="EH4160" s="60"/>
      <c r="EI4160" s="60"/>
      <c r="EJ4160" s="60"/>
      <c r="EK4160" s="60"/>
      <c r="EL4160" s="60"/>
      <c r="EM4160" s="60"/>
      <c r="EN4160" s="60"/>
      <c r="EO4160" s="60"/>
      <c r="EP4160" s="60"/>
      <c r="EQ4160" s="60"/>
      <c r="ER4160" s="60"/>
      <c r="ES4160" s="60"/>
      <c r="ET4160" s="60"/>
      <c r="EU4160" s="60"/>
      <c r="EV4160" s="60"/>
      <c r="EW4160" s="60"/>
      <c r="EX4160" s="60"/>
      <c r="EY4160" s="60"/>
      <c r="EZ4160" s="60"/>
      <c r="FA4160" s="60"/>
      <c r="FB4160" s="60"/>
    </row>
    <row r="4161" spans="22:158" x14ac:dyDescent="0.25">
      <c r="V4161" s="1"/>
      <c r="W4161" s="33"/>
      <c r="X4161" s="33"/>
      <c r="AH4161" s="38">
        <v>100</v>
      </c>
      <c r="AI4161" s="38">
        <v>145</v>
      </c>
      <c r="AJ4161" s="38">
        <v>17640</v>
      </c>
      <c r="AK4161" s="38">
        <v>48</v>
      </c>
      <c r="AL4161" s="38">
        <v>4204358</v>
      </c>
      <c r="AM4161" s="61" t="s">
        <v>1816</v>
      </c>
      <c r="AN4161" s="61" t="s">
        <v>1691</v>
      </c>
      <c r="AO4161" s="61" t="s">
        <v>1647</v>
      </c>
      <c r="AP4161" s="61" t="s">
        <v>5017</v>
      </c>
      <c r="AQ4161" s="61" t="s">
        <v>1745</v>
      </c>
      <c r="AR4161" s="28">
        <v>0</v>
      </c>
      <c r="AS4161" s="28">
        <v>115</v>
      </c>
      <c r="AT4161" s="28">
        <v>0</v>
      </c>
      <c r="AU4161" s="62"/>
      <c r="DV4161" s="31" t="s">
        <v>5421</v>
      </c>
      <c r="DW4161" s="31" t="s">
        <v>5430</v>
      </c>
      <c r="DX4161" s="63"/>
      <c r="DY4161" s="63"/>
      <c r="DZ4161" s="63"/>
      <c r="EA4161" s="167"/>
      <c r="EB4161" s="60"/>
      <c r="EC4161" s="60"/>
      <c r="ED4161" s="60"/>
      <c r="EE4161" s="60"/>
      <c r="EF4161" s="60"/>
      <c r="EG4161" s="60"/>
      <c r="EH4161" s="60"/>
      <c r="EI4161" s="60"/>
      <c r="EJ4161" s="60"/>
      <c r="EK4161" s="60"/>
      <c r="EL4161" s="60"/>
      <c r="EM4161" s="60"/>
      <c r="EN4161" s="60"/>
      <c r="EO4161" s="60"/>
      <c r="EP4161" s="60"/>
      <c r="EQ4161" s="60"/>
      <c r="ER4161" s="60"/>
      <c r="ES4161" s="60"/>
      <c r="ET4161" s="60"/>
      <c r="EU4161" s="60"/>
      <c r="EV4161" s="60"/>
      <c r="EW4161" s="60"/>
      <c r="EX4161" s="60"/>
      <c r="EY4161" s="60"/>
      <c r="EZ4161" s="60"/>
      <c r="FA4161" s="60"/>
      <c r="FB4161" s="60"/>
    </row>
    <row r="4162" spans="22:158" x14ac:dyDescent="0.25">
      <c r="W4162" s="33"/>
      <c r="X4162" s="33"/>
      <c r="AH4162" s="38">
        <v>100</v>
      </c>
      <c r="AI4162" s="38">
        <v>145</v>
      </c>
      <c r="AJ4162" s="38">
        <v>18650</v>
      </c>
      <c r="AK4162" s="38">
        <v>48</v>
      </c>
      <c r="AL4162" s="38">
        <v>4204358</v>
      </c>
      <c r="AM4162" s="61" t="s">
        <v>1816</v>
      </c>
      <c r="AN4162" s="61" t="s">
        <v>1691</v>
      </c>
      <c r="AO4162" s="61" t="s">
        <v>1669</v>
      </c>
      <c r="AP4162" s="61" t="s">
        <v>5017</v>
      </c>
      <c r="AQ4162" s="61" t="s">
        <v>1745</v>
      </c>
      <c r="AR4162" s="28">
        <v>0</v>
      </c>
      <c r="AS4162" s="28">
        <v>0</v>
      </c>
      <c r="AT4162" s="28">
        <v>2644</v>
      </c>
      <c r="AU4162" s="62"/>
      <c r="DV4162" s="31" t="s">
        <v>5421</v>
      </c>
      <c r="DW4162" s="31" t="s">
        <v>5430</v>
      </c>
      <c r="DX4162" s="63"/>
      <c r="DY4162" s="63"/>
      <c r="DZ4162" s="63"/>
      <c r="EA4162" s="167"/>
      <c r="EB4162" s="60"/>
      <c r="EC4162" s="60"/>
      <c r="ED4162" s="60"/>
      <c r="EE4162" s="60"/>
      <c r="EF4162" s="60"/>
      <c r="EG4162" s="60"/>
      <c r="EH4162" s="60"/>
      <c r="EI4162" s="60"/>
      <c r="EJ4162" s="60"/>
      <c r="EK4162" s="60"/>
      <c r="EL4162" s="60"/>
      <c r="EM4162" s="60"/>
      <c r="EN4162" s="60"/>
      <c r="EO4162" s="60"/>
      <c r="EP4162" s="60"/>
      <c r="EQ4162" s="60"/>
      <c r="ER4162" s="60"/>
      <c r="ES4162" s="60"/>
      <c r="ET4162" s="60"/>
      <c r="EU4162" s="60"/>
      <c r="EV4162" s="60"/>
      <c r="EW4162" s="60"/>
      <c r="EX4162" s="60"/>
      <c r="EY4162" s="60"/>
      <c r="EZ4162" s="60"/>
      <c r="FA4162" s="60"/>
      <c r="FB4162" s="60"/>
    </row>
    <row r="4163" spans="22:158" x14ac:dyDescent="0.25">
      <c r="W4163" s="33"/>
      <c r="X4163" s="33"/>
      <c r="AH4163" s="38">
        <v>100</v>
      </c>
      <c r="AI4163" s="38">
        <v>145</v>
      </c>
      <c r="AJ4163" s="38">
        <v>18700</v>
      </c>
      <c r="AK4163" s="38">
        <v>48</v>
      </c>
      <c r="AL4163" s="38">
        <v>4204358</v>
      </c>
      <c r="AM4163" s="61" t="s">
        <v>1816</v>
      </c>
      <c r="AN4163" s="61" t="s">
        <v>1691</v>
      </c>
      <c r="AO4163" s="61" t="s">
        <v>1670</v>
      </c>
      <c r="AP4163" s="61" t="s">
        <v>5017</v>
      </c>
      <c r="AQ4163" s="61" t="s">
        <v>1745</v>
      </c>
      <c r="AR4163" s="28">
        <v>0</v>
      </c>
      <c r="AS4163" s="28">
        <v>0</v>
      </c>
      <c r="AT4163" s="28">
        <v>0</v>
      </c>
      <c r="AU4163" s="62"/>
      <c r="DV4163" s="31" t="s">
        <v>5421</v>
      </c>
      <c r="DW4163" s="31" t="s">
        <v>5430</v>
      </c>
      <c r="DX4163" s="63"/>
      <c r="DY4163" s="63"/>
      <c r="DZ4163" s="63"/>
      <c r="EA4163" s="167"/>
      <c r="EB4163" s="60"/>
      <c r="EC4163" s="60"/>
      <c r="ED4163" s="60"/>
      <c r="EE4163" s="60"/>
      <c r="EF4163" s="60"/>
      <c r="EG4163" s="60"/>
      <c r="EH4163" s="60"/>
      <c r="EI4163" s="60"/>
      <c r="EJ4163" s="60"/>
      <c r="EK4163" s="60"/>
      <c r="EL4163" s="60"/>
      <c r="EM4163" s="60"/>
      <c r="EN4163" s="60"/>
      <c r="EO4163" s="60"/>
      <c r="EP4163" s="60"/>
      <c r="EQ4163" s="60"/>
      <c r="ER4163" s="60"/>
      <c r="ES4163" s="60"/>
      <c r="ET4163" s="60"/>
      <c r="EU4163" s="60"/>
      <c r="EV4163" s="60"/>
      <c r="EW4163" s="60"/>
      <c r="EX4163" s="60"/>
      <c r="EY4163" s="60"/>
      <c r="EZ4163" s="60"/>
      <c r="FA4163" s="60"/>
      <c r="FB4163" s="60"/>
    </row>
    <row r="4164" spans="22:158" x14ac:dyDescent="0.25">
      <c r="V4164" s="1"/>
      <c r="W4164" s="33"/>
      <c r="X4164" s="33"/>
      <c r="AH4164" s="38">
        <v>100</v>
      </c>
      <c r="AI4164" s="38">
        <v>145</v>
      </c>
      <c r="AJ4164" s="38">
        <v>18710</v>
      </c>
      <c r="AK4164" s="38">
        <v>48</v>
      </c>
      <c r="AL4164" s="38">
        <v>4204358</v>
      </c>
      <c r="AM4164" s="61" t="s">
        <v>1816</v>
      </c>
      <c r="AN4164" s="61" t="s">
        <v>1691</v>
      </c>
      <c r="AO4164" s="61" t="s">
        <v>1671</v>
      </c>
      <c r="AP4164" s="61" t="s">
        <v>5017</v>
      </c>
      <c r="AQ4164" s="61" t="s">
        <v>1745</v>
      </c>
      <c r="AR4164" s="28">
        <v>1436.7</v>
      </c>
      <c r="AS4164" s="28">
        <v>4045</v>
      </c>
      <c r="AT4164" s="28">
        <v>0</v>
      </c>
      <c r="AU4164" s="62"/>
      <c r="DV4164" s="31" t="s">
        <v>5421</v>
      </c>
      <c r="DW4164" s="31" t="s">
        <v>5430</v>
      </c>
      <c r="DX4164" s="63"/>
      <c r="DY4164" s="63"/>
      <c r="DZ4164" s="63"/>
      <c r="EA4164" s="167"/>
      <c r="EB4164" s="60"/>
      <c r="EC4164" s="60"/>
      <c r="ED4164" s="60"/>
      <c r="EE4164" s="60"/>
      <c r="EF4164" s="60"/>
      <c r="EG4164" s="60"/>
      <c r="EH4164" s="60"/>
      <c r="EI4164" s="60"/>
      <c r="EJ4164" s="60"/>
      <c r="EK4164" s="60"/>
      <c r="EL4164" s="60"/>
      <c r="EM4164" s="60"/>
      <c r="EN4164" s="60"/>
      <c r="EO4164" s="60"/>
      <c r="EP4164" s="60"/>
      <c r="EQ4164" s="60"/>
      <c r="ER4164" s="60"/>
      <c r="ES4164" s="60"/>
      <c r="ET4164" s="60"/>
      <c r="EU4164" s="60"/>
      <c r="EV4164" s="60"/>
      <c r="EW4164" s="60"/>
      <c r="EX4164" s="60"/>
      <c r="EY4164" s="60"/>
      <c r="EZ4164" s="60"/>
      <c r="FA4164" s="60"/>
      <c r="FB4164" s="60"/>
    </row>
    <row r="4165" spans="22:158" x14ac:dyDescent="0.25">
      <c r="W4165" s="33"/>
      <c r="X4165" s="33"/>
      <c r="AH4165" s="38">
        <v>100</v>
      </c>
      <c r="AI4165" s="38">
        <v>145</v>
      </c>
      <c r="AJ4165" s="38">
        <v>18750</v>
      </c>
      <c r="AK4165" s="38">
        <v>48</v>
      </c>
      <c r="AL4165" s="38">
        <v>4204358</v>
      </c>
      <c r="AM4165" s="61" t="s">
        <v>1816</v>
      </c>
      <c r="AN4165" s="61" t="s">
        <v>1691</v>
      </c>
      <c r="AO4165" s="61" t="s">
        <v>1672</v>
      </c>
      <c r="AP4165" s="61" t="s">
        <v>5017</v>
      </c>
      <c r="AQ4165" s="61" t="s">
        <v>1745</v>
      </c>
      <c r="AR4165" s="28">
        <v>5028379.0999999996</v>
      </c>
      <c r="AS4165" s="28">
        <v>24470338</v>
      </c>
      <c r="AT4165" s="28">
        <v>13390501</v>
      </c>
      <c r="AU4165" s="62"/>
      <c r="DV4165" s="31" t="s">
        <v>5421</v>
      </c>
      <c r="DW4165" s="31" t="s">
        <v>5430</v>
      </c>
      <c r="DX4165" s="63"/>
      <c r="DY4165" s="63"/>
      <c r="DZ4165" s="63"/>
      <c r="EA4165" s="167"/>
      <c r="EB4165" s="60"/>
      <c r="EC4165" s="60"/>
      <c r="ED4165" s="60"/>
      <c r="EE4165" s="60"/>
      <c r="EF4165" s="60"/>
      <c r="EG4165" s="60"/>
      <c r="EH4165" s="60"/>
      <c r="EI4165" s="60"/>
      <c r="EJ4165" s="60"/>
      <c r="EK4165" s="60"/>
      <c r="EL4165" s="60"/>
      <c r="EM4165" s="60"/>
      <c r="EN4165" s="60"/>
      <c r="EO4165" s="60"/>
      <c r="EP4165" s="60"/>
      <c r="EQ4165" s="60"/>
      <c r="ER4165" s="60"/>
      <c r="ES4165" s="60"/>
      <c r="ET4165" s="60"/>
      <c r="EU4165" s="60"/>
      <c r="EV4165" s="60"/>
      <c r="EW4165" s="60"/>
      <c r="EX4165" s="60"/>
      <c r="EY4165" s="60"/>
      <c r="EZ4165" s="60"/>
      <c r="FA4165" s="60"/>
      <c r="FB4165" s="60"/>
    </row>
    <row r="4166" spans="22:158" x14ac:dyDescent="0.25">
      <c r="W4166" s="33"/>
      <c r="X4166" s="33"/>
      <c r="AH4166" s="38">
        <v>100</v>
      </c>
      <c r="AI4166" s="38">
        <v>150</v>
      </c>
      <c r="AJ4166" s="38">
        <v>11600</v>
      </c>
      <c r="AK4166" s="38">
        <v>48</v>
      </c>
      <c r="AL4166" s="38">
        <v>4204358</v>
      </c>
      <c r="AM4166" s="61" t="s">
        <v>1816</v>
      </c>
      <c r="AN4166" s="61" t="s">
        <v>1695</v>
      </c>
      <c r="AO4166" s="61" t="s">
        <v>5076</v>
      </c>
      <c r="AP4166" s="61" t="s">
        <v>5017</v>
      </c>
      <c r="AQ4166" s="61" t="s">
        <v>1745</v>
      </c>
      <c r="AR4166" s="28">
        <v>3237387.9</v>
      </c>
      <c r="AS4166" s="28">
        <v>2505367</v>
      </c>
      <c r="AT4166" s="28">
        <v>137350</v>
      </c>
      <c r="AU4166" s="62"/>
      <c r="DV4166" s="31" t="s">
        <v>5421</v>
      </c>
      <c r="DW4166" s="31" t="s">
        <v>5431</v>
      </c>
      <c r="DX4166" s="63"/>
      <c r="DY4166" s="63"/>
      <c r="DZ4166" s="63"/>
      <c r="EA4166" s="167"/>
      <c r="EB4166" s="60"/>
      <c r="EC4166" s="60"/>
      <c r="ED4166" s="60"/>
      <c r="EE4166" s="60"/>
      <c r="EF4166" s="60"/>
      <c r="EG4166" s="60"/>
      <c r="EH4166" s="60"/>
      <c r="EI4166" s="60"/>
      <c r="EJ4166" s="60"/>
      <c r="EK4166" s="60"/>
      <c r="EL4166" s="60"/>
      <c r="EM4166" s="60"/>
      <c r="EN4166" s="60"/>
      <c r="EO4166" s="60"/>
      <c r="EP4166" s="60"/>
      <c r="EQ4166" s="60"/>
      <c r="ER4166" s="60"/>
      <c r="ES4166" s="60"/>
      <c r="ET4166" s="60"/>
      <c r="EU4166" s="60"/>
      <c r="EV4166" s="60"/>
      <c r="EW4166" s="60"/>
      <c r="EX4166" s="60"/>
      <c r="EY4166" s="60"/>
      <c r="EZ4166" s="60"/>
      <c r="FA4166" s="60"/>
      <c r="FB4166" s="60"/>
    </row>
    <row r="4167" spans="22:158" x14ac:dyDescent="0.25">
      <c r="W4167" s="33"/>
      <c r="X4167" s="33"/>
      <c r="AH4167" s="38">
        <v>100</v>
      </c>
      <c r="AI4167" s="38">
        <v>150</v>
      </c>
      <c r="AJ4167" s="38">
        <v>12200</v>
      </c>
      <c r="AK4167" s="38">
        <v>48</v>
      </c>
      <c r="AL4167" s="38">
        <v>4204358</v>
      </c>
      <c r="AM4167" s="61" t="s">
        <v>1816</v>
      </c>
      <c r="AN4167" s="61" t="s">
        <v>1695</v>
      </c>
      <c r="AO4167" s="61" t="s">
        <v>5088</v>
      </c>
      <c r="AP4167" s="61" t="s">
        <v>5017</v>
      </c>
      <c r="AQ4167" s="61" t="s">
        <v>1745</v>
      </c>
      <c r="AR4167" s="28">
        <v>2428176.4</v>
      </c>
      <c r="AS4167" s="28">
        <v>0</v>
      </c>
      <c r="AT4167" s="28">
        <v>14597</v>
      </c>
      <c r="AU4167" s="62"/>
      <c r="DV4167" s="31" t="s">
        <v>5421</v>
      </c>
      <c r="DW4167" s="31" t="s">
        <v>5431</v>
      </c>
      <c r="DX4167" s="63"/>
      <c r="DY4167" s="63"/>
      <c r="DZ4167" s="63"/>
      <c r="EA4167" s="167"/>
      <c r="EB4167" s="60"/>
      <c r="EC4167" s="60"/>
      <c r="ED4167" s="60"/>
      <c r="EE4167" s="60"/>
      <c r="EF4167" s="60"/>
      <c r="EG4167" s="60"/>
      <c r="EH4167" s="60"/>
      <c r="EI4167" s="60"/>
      <c r="EJ4167" s="60"/>
      <c r="EK4167" s="60"/>
      <c r="EL4167" s="60"/>
      <c r="EM4167" s="60"/>
      <c r="EN4167" s="60"/>
      <c r="EO4167" s="60"/>
      <c r="EP4167" s="60"/>
      <c r="EQ4167" s="60"/>
      <c r="ER4167" s="60"/>
      <c r="ES4167" s="60"/>
      <c r="ET4167" s="60"/>
      <c r="EU4167" s="60"/>
      <c r="EV4167" s="60"/>
      <c r="EW4167" s="60"/>
      <c r="EX4167" s="60"/>
      <c r="EY4167" s="60"/>
      <c r="EZ4167" s="60"/>
      <c r="FA4167" s="60"/>
      <c r="FB4167" s="60"/>
    </row>
    <row r="4168" spans="22:158" x14ac:dyDescent="0.25">
      <c r="W4168" s="33"/>
      <c r="X4168" s="33"/>
      <c r="AH4168" s="38">
        <v>100</v>
      </c>
      <c r="AI4168" s="38">
        <v>150</v>
      </c>
      <c r="AJ4168" s="38">
        <v>13450</v>
      </c>
      <c r="AK4168" s="38">
        <v>48</v>
      </c>
      <c r="AL4168" s="38">
        <v>4204358</v>
      </c>
      <c r="AM4168" s="61" t="s">
        <v>1816</v>
      </c>
      <c r="AN4168" s="61" t="s">
        <v>1695</v>
      </c>
      <c r="AO4168" s="61" t="s">
        <v>5112</v>
      </c>
      <c r="AP4168" s="61" t="s">
        <v>5017</v>
      </c>
      <c r="AQ4168" s="61" t="s">
        <v>1745</v>
      </c>
      <c r="AR4168" s="28">
        <v>142.19999999999999</v>
      </c>
      <c r="AS4168" s="28">
        <v>811</v>
      </c>
      <c r="AT4168" s="28">
        <v>66</v>
      </c>
      <c r="AU4168" s="62"/>
      <c r="DV4168" s="31" t="s">
        <v>5421</v>
      </c>
      <c r="DW4168" s="31" t="s">
        <v>5431</v>
      </c>
      <c r="DX4168" s="63"/>
      <c r="DY4168" s="63"/>
      <c r="DZ4168" s="63"/>
      <c r="EA4168" s="167"/>
      <c r="EB4168" s="60"/>
      <c r="EC4168" s="60"/>
      <c r="ED4168" s="60"/>
      <c r="EE4168" s="60"/>
      <c r="EF4168" s="60"/>
      <c r="EG4168" s="60"/>
      <c r="EH4168" s="60"/>
      <c r="EI4168" s="60"/>
      <c r="EJ4168" s="60"/>
      <c r="EK4168" s="60"/>
      <c r="EL4168" s="60"/>
      <c r="EM4168" s="60"/>
      <c r="EN4168" s="60"/>
      <c r="EO4168" s="60"/>
      <c r="EP4168" s="60"/>
      <c r="EQ4168" s="60"/>
      <c r="ER4168" s="60"/>
      <c r="ES4168" s="60"/>
      <c r="ET4168" s="60"/>
      <c r="EU4168" s="60"/>
      <c r="EV4168" s="60"/>
      <c r="EW4168" s="60"/>
      <c r="EX4168" s="60"/>
      <c r="EY4168" s="60"/>
      <c r="EZ4168" s="60"/>
      <c r="FA4168" s="60"/>
      <c r="FB4168" s="60"/>
    </row>
    <row r="4169" spans="22:158" x14ac:dyDescent="0.25">
      <c r="W4169" s="33"/>
      <c r="X4169" s="33"/>
      <c r="AH4169" s="38">
        <v>100</v>
      </c>
      <c r="AI4169" s="38">
        <v>150</v>
      </c>
      <c r="AJ4169" s="38">
        <v>13500</v>
      </c>
      <c r="AK4169" s="38">
        <v>48</v>
      </c>
      <c r="AL4169" s="38">
        <v>4204358</v>
      </c>
      <c r="AM4169" s="61" t="s">
        <v>1816</v>
      </c>
      <c r="AN4169" s="61" t="s">
        <v>1695</v>
      </c>
      <c r="AO4169" s="61" t="s">
        <v>5113</v>
      </c>
      <c r="AP4169" s="61" t="s">
        <v>5017</v>
      </c>
      <c r="AQ4169" s="61" t="s">
        <v>1745</v>
      </c>
      <c r="AR4169" s="28">
        <v>0</v>
      </c>
      <c r="AS4169" s="28">
        <v>73032</v>
      </c>
      <c r="AT4169" s="28">
        <v>0</v>
      </c>
      <c r="AU4169" s="62"/>
      <c r="DV4169" s="31" t="s">
        <v>5421</v>
      </c>
      <c r="DW4169" s="31" t="s">
        <v>5431</v>
      </c>
      <c r="DX4169" s="63"/>
      <c r="DY4169" s="63"/>
      <c r="DZ4169" s="63"/>
      <c r="EA4169" s="167"/>
      <c r="EB4169" s="60"/>
      <c r="EC4169" s="60"/>
      <c r="ED4169" s="60"/>
      <c r="EE4169" s="60"/>
      <c r="EF4169" s="60"/>
      <c r="EG4169" s="60"/>
      <c r="EH4169" s="60"/>
      <c r="EI4169" s="60"/>
      <c r="EJ4169" s="60"/>
      <c r="EK4169" s="60"/>
      <c r="EL4169" s="60"/>
      <c r="EM4169" s="60"/>
      <c r="EN4169" s="60"/>
      <c r="EO4169" s="60"/>
      <c r="EP4169" s="60"/>
      <c r="EQ4169" s="60"/>
      <c r="ER4169" s="60"/>
      <c r="ES4169" s="60"/>
      <c r="ET4169" s="60"/>
      <c r="EU4169" s="60"/>
      <c r="EV4169" s="60"/>
      <c r="EW4169" s="60"/>
      <c r="EX4169" s="60"/>
      <c r="EY4169" s="60"/>
      <c r="EZ4169" s="60"/>
      <c r="FA4169" s="60"/>
      <c r="FB4169" s="60"/>
    </row>
    <row r="4170" spans="22:158" x14ac:dyDescent="0.25">
      <c r="W4170" s="33"/>
      <c r="X4170" s="33"/>
      <c r="AH4170" s="38">
        <v>100</v>
      </c>
      <c r="AI4170" s="38">
        <v>150</v>
      </c>
      <c r="AJ4170" s="38">
        <v>14300</v>
      </c>
      <c r="AK4170" s="38">
        <v>48</v>
      </c>
      <c r="AL4170" s="38">
        <v>4204358</v>
      </c>
      <c r="AM4170" s="61" t="s">
        <v>1816</v>
      </c>
      <c r="AN4170" s="61" t="s">
        <v>1695</v>
      </c>
      <c r="AO4170" s="61" t="s">
        <v>1574</v>
      </c>
      <c r="AP4170" s="61" t="s">
        <v>5017</v>
      </c>
      <c r="AQ4170" s="61" t="s">
        <v>1745</v>
      </c>
      <c r="AR4170" s="28">
        <v>31802.2</v>
      </c>
      <c r="AS4170" s="28">
        <v>0</v>
      </c>
      <c r="AT4170" s="28">
        <v>438</v>
      </c>
      <c r="AU4170" s="62"/>
      <c r="DV4170" s="31" t="s">
        <v>5421</v>
      </c>
      <c r="DW4170" s="31" t="s">
        <v>5431</v>
      </c>
      <c r="DX4170" s="63"/>
      <c r="DY4170" s="63"/>
      <c r="DZ4170" s="63"/>
      <c r="EA4170" s="167"/>
      <c r="EB4170" s="60"/>
      <c r="EC4170" s="60"/>
      <c r="ED4170" s="60"/>
      <c r="EE4170" s="60"/>
      <c r="EF4170" s="60"/>
      <c r="EG4170" s="60"/>
      <c r="EH4170" s="60"/>
      <c r="EI4170" s="60"/>
      <c r="EJ4170" s="60"/>
      <c r="EK4170" s="60"/>
      <c r="EL4170" s="60"/>
      <c r="EM4170" s="60"/>
      <c r="EN4170" s="60"/>
      <c r="EO4170" s="60"/>
      <c r="EP4170" s="60"/>
      <c r="EQ4170" s="60"/>
      <c r="ER4170" s="60"/>
      <c r="ES4170" s="60"/>
      <c r="ET4170" s="60"/>
      <c r="EU4170" s="60"/>
      <c r="EV4170" s="60"/>
      <c r="EW4170" s="60"/>
      <c r="EX4170" s="60"/>
      <c r="EY4170" s="60"/>
      <c r="EZ4170" s="60"/>
      <c r="FA4170" s="60"/>
      <c r="FB4170" s="60"/>
    </row>
    <row r="4171" spans="22:158" x14ac:dyDescent="0.25">
      <c r="W4171" s="33"/>
      <c r="X4171" s="33"/>
      <c r="AH4171" s="38">
        <v>100</v>
      </c>
      <c r="AI4171" s="38">
        <v>150</v>
      </c>
      <c r="AJ4171" s="38">
        <v>14750</v>
      </c>
      <c r="AK4171" s="38">
        <v>48</v>
      </c>
      <c r="AL4171" s="38">
        <v>4204358</v>
      </c>
      <c r="AM4171" s="61" t="s">
        <v>1816</v>
      </c>
      <c r="AN4171" s="61" t="s">
        <v>1695</v>
      </c>
      <c r="AO4171" s="61" t="s">
        <v>1583</v>
      </c>
      <c r="AP4171" s="61" t="s">
        <v>5017</v>
      </c>
      <c r="AQ4171" s="61" t="s">
        <v>1745</v>
      </c>
      <c r="AR4171" s="28">
        <v>0</v>
      </c>
      <c r="AS4171" s="28">
        <v>453</v>
      </c>
      <c r="AT4171" s="28">
        <v>25174</v>
      </c>
      <c r="AU4171" s="62"/>
      <c r="DV4171" s="31" t="s">
        <v>5421</v>
      </c>
      <c r="DW4171" s="31" t="s">
        <v>5431</v>
      </c>
      <c r="DX4171" s="63"/>
      <c r="DY4171" s="63"/>
      <c r="DZ4171" s="63"/>
      <c r="EA4171" s="167"/>
      <c r="EB4171" s="60"/>
      <c r="EC4171" s="60"/>
      <c r="ED4171" s="60"/>
      <c r="EE4171" s="60"/>
      <c r="EF4171" s="60"/>
      <c r="EG4171" s="60"/>
      <c r="EH4171" s="60"/>
      <c r="EI4171" s="60"/>
      <c r="EJ4171" s="60"/>
      <c r="EK4171" s="60"/>
      <c r="EL4171" s="60"/>
      <c r="EM4171" s="60"/>
      <c r="EN4171" s="60"/>
      <c r="EO4171" s="60"/>
      <c r="EP4171" s="60"/>
      <c r="EQ4171" s="60"/>
      <c r="ER4171" s="60"/>
      <c r="ES4171" s="60"/>
      <c r="ET4171" s="60"/>
      <c r="EU4171" s="60"/>
      <c r="EV4171" s="60"/>
      <c r="EW4171" s="60"/>
      <c r="EX4171" s="60"/>
      <c r="EY4171" s="60"/>
      <c r="EZ4171" s="60"/>
      <c r="FA4171" s="60"/>
      <c r="FB4171" s="60"/>
    </row>
    <row r="4172" spans="22:158" x14ac:dyDescent="0.25">
      <c r="W4172" s="33"/>
      <c r="X4172" s="33"/>
      <c r="AH4172" s="38">
        <v>100</v>
      </c>
      <c r="AI4172" s="38">
        <v>150</v>
      </c>
      <c r="AJ4172" s="38">
        <v>15550</v>
      </c>
      <c r="AK4172" s="38">
        <v>48</v>
      </c>
      <c r="AL4172" s="38">
        <v>4204358</v>
      </c>
      <c r="AM4172" s="61" t="s">
        <v>1816</v>
      </c>
      <c r="AN4172" s="61" t="s">
        <v>1695</v>
      </c>
      <c r="AO4172" s="61" t="s">
        <v>1602</v>
      </c>
      <c r="AP4172" s="61" t="s">
        <v>5017</v>
      </c>
      <c r="AQ4172" s="61" t="s">
        <v>1745</v>
      </c>
      <c r="AR4172" s="28">
        <v>0</v>
      </c>
      <c r="AS4172" s="28">
        <v>470745</v>
      </c>
      <c r="AT4172" s="28">
        <v>0</v>
      </c>
      <c r="AU4172" s="62"/>
      <c r="DV4172" s="31" t="s">
        <v>5421</v>
      </c>
      <c r="DW4172" s="31" t="s">
        <v>5431</v>
      </c>
      <c r="DX4172" s="63"/>
      <c r="DY4172" s="63"/>
      <c r="DZ4172" s="63"/>
      <c r="EA4172" s="167"/>
      <c r="EB4172" s="60"/>
      <c r="EC4172" s="60"/>
      <c r="ED4172" s="60"/>
      <c r="EE4172" s="60"/>
      <c r="EF4172" s="60"/>
      <c r="EG4172" s="60"/>
      <c r="EH4172" s="60"/>
      <c r="EI4172" s="60"/>
      <c r="EJ4172" s="60"/>
      <c r="EK4172" s="60"/>
      <c r="EL4172" s="60"/>
      <c r="EM4172" s="60"/>
      <c r="EN4172" s="60"/>
      <c r="EO4172" s="60"/>
      <c r="EP4172" s="60"/>
      <c r="EQ4172" s="60"/>
      <c r="ER4172" s="60"/>
      <c r="ES4172" s="60"/>
      <c r="ET4172" s="60"/>
      <c r="EU4172" s="60"/>
      <c r="EV4172" s="60"/>
      <c r="EW4172" s="60"/>
      <c r="EX4172" s="60"/>
      <c r="EY4172" s="60"/>
      <c r="EZ4172" s="60"/>
      <c r="FA4172" s="60"/>
      <c r="FB4172" s="60"/>
    </row>
    <row r="4173" spans="22:158" x14ac:dyDescent="0.25">
      <c r="W4173" s="33"/>
      <c r="X4173" s="33"/>
      <c r="AH4173" s="38">
        <v>100</v>
      </c>
      <c r="AI4173" s="38">
        <v>150</v>
      </c>
      <c r="AJ4173" s="38">
        <v>17500</v>
      </c>
      <c r="AK4173" s="38">
        <v>48</v>
      </c>
      <c r="AL4173" s="38">
        <v>4204358</v>
      </c>
      <c r="AM4173" s="61" t="s">
        <v>1816</v>
      </c>
      <c r="AN4173" s="61" t="s">
        <v>1695</v>
      </c>
      <c r="AO4173" s="61" t="s">
        <v>1644</v>
      </c>
      <c r="AP4173" s="61" t="s">
        <v>5017</v>
      </c>
      <c r="AQ4173" s="61" t="s">
        <v>1745</v>
      </c>
      <c r="AR4173" s="28">
        <v>477271.9</v>
      </c>
      <c r="AS4173" s="28">
        <v>722984</v>
      </c>
      <c r="AT4173" s="28">
        <v>261169</v>
      </c>
      <c r="AU4173" s="62"/>
      <c r="DV4173" s="31" t="s">
        <v>5421</v>
      </c>
      <c r="DW4173" s="31" t="s">
        <v>5431</v>
      </c>
      <c r="DX4173" s="63"/>
      <c r="DY4173" s="63"/>
      <c r="DZ4173" s="63"/>
      <c r="EA4173" s="167"/>
      <c r="EB4173" s="60"/>
      <c r="EC4173" s="60"/>
      <c r="ED4173" s="60"/>
      <c r="EE4173" s="60"/>
      <c r="EF4173" s="60"/>
      <c r="EG4173" s="60"/>
      <c r="EH4173" s="60"/>
      <c r="EI4173" s="60"/>
      <c r="EJ4173" s="60"/>
      <c r="EK4173" s="60"/>
      <c r="EL4173" s="60"/>
      <c r="EM4173" s="60"/>
      <c r="EN4173" s="60"/>
      <c r="EO4173" s="60"/>
      <c r="EP4173" s="60"/>
      <c r="EQ4173" s="60"/>
      <c r="ER4173" s="60"/>
      <c r="ES4173" s="60"/>
      <c r="ET4173" s="60"/>
      <c r="EU4173" s="60"/>
      <c r="EV4173" s="60"/>
      <c r="EW4173" s="60"/>
      <c r="EX4173" s="60"/>
      <c r="EY4173" s="60"/>
      <c r="EZ4173" s="60"/>
      <c r="FA4173" s="60"/>
      <c r="FB4173" s="60"/>
    </row>
    <row r="4174" spans="22:158" x14ac:dyDescent="0.25">
      <c r="W4174" s="33"/>
      <c r="X4174" s="33"/>
      <c r="AH4174" s="38">
        <v>100</v>
      </c>
      <c r="AI4174" s="38">
        <v>150</v>
      </c>
      <c r="AJ4174" s="38">
        <v>17750</v>
      </c>
      <c r="AK4174" s="38">
        <v>48</v>
      </c>
      <c r="AL4174" s="38">
        <v>4204358</v>
      </c>
      <c r="AM4174" s="61" t="s">
        <v>1816</v>
      </c>
      <c r="AN4174" s="61" t="s">
        <v>1695</v>
      </c>
      <c r="AO4174" s="61" t="s">
        <v>1650</v>
      </c>
      <c r="AP4174" s="61" t="s">
        <v>5017</v>
      </c>
      <c r="AQ4174" s="61" t="s">
        <v>1745</v>
      </c>
      <c r="AR4174" s="28">
        <v>0</v>
      </c>
      <c r="AS4174" s="28">
        <v>0</v>
      </c>
      <c r="AT4174" s="28">
        <v>32843</v>
      </c>
      <c r="AU4174" s="62"/>
      <c r="DV4174" s="31" t="s">
        <v>5421</v>
      </c>
      <c r="DW4174" s="31" t="s">
        <v>5431</v>
      </c>
      <c r="DX4174" s="63"/>
      <c r="DY4174" s="63"/>
      <c r="DZ4174" s="63"/>
      <c r="EA4174" s="167"/>
      <c r="EB4174" s="60"/>
      <c r="EC4174" s="60"/>
      <c r="ED4174" s="60"/>
      <c r="EE4174" s="60"/>
      <c r="EF4174" s="60"/>
      <c r="EG4174" s="60"/>
      <c r="EH4174" s="60"/>
      <c r="EI4174" s="60"/>
      <c r="EJ4174" s="60"/>
      <c r="EK4174" s="60"/>
      <c r="EL4174" s="60"/>
      <c r="EM4174" s="60"/>
      <c r="EN4174" s="60"/>
      <c r="EO4174" s="60"/>
      <c r="EP4174" s="60"/>
      <c r="EQ4174" s="60"/>
      <c r="ER4174" s="60"/>
      <c r="ES4174" s="60"/>
      <c r="ET4174" s="60"/>
      <c r="EU4174" s="60"/>
      <c r="EV4174" s="60"/>
      <c r="EW4174" s="60"/>
      <c r="EX4174" s="60"/>
      <c r="EY4174" s="60"/>
      <c r="EZ4174" s="60"/>
      <c r="FA4174" s="60"/>
      <c r="FB4174" s="60"/>
    </row>
    <row r="4175" spans="22:158" x14ac:dyDescent="0.25">
      <c r="V4175" s="1"/>
      <c r="W4175" s="33"/>
      <c r="X4175" s="33"/>
      <c r="AH4175" s="38">
        <v>100</v>
      </c>
      <c r="AI4175" s="38">
        <v>155</v>
      </c>
      <c r="AJ4175" s="38">
        <v>10050</v>
      </c>
      <c r="AK4175" s="38">
        <v>48</v>
      </c>
      <c r="AL4175" s="38">
        <v>4204358</v>
      </c>
      <c r="AM4175" s="61" t="s">
        <v>1816</v>
      </c>
      <c r="AN4175" s="61" t="s">
        <v>1686</v>
      </c>
      <c r="AO4175" s="61" t="s">
        <v>5044</v>
      </c>
      <c r="AP4175" s="61" t="s">
        <v>5017</v>
      </c>
      <c r="AQ4175" s="61" t="s">
        <v>1745</v>
      </c>
      <c r="AR4175" s="28">
        <v>0</v>
      </c>
      <c r="AS4175" s="28">
        <v>56531</v>
      </c>
      <c r="AT4175" s="28">
        <v>0</v>
      </c>
      <c r="AU4175" s="62"/>
      <c r="DV4175" s="31" t="s">
        <v>5421</v>
      </c>
      <c r="DW4175" s="31" t="s">
        <v>5432</v>
      </c>
      <c r="DX4175" s="63"/>
      <c r="DY4175" s="63"/>
      <c r="DZ4175" s="63"/>
      <c r="EA4175" s="167"/>
      <c r="EB4175" s="60"/>
      <c r="EC4175" s="60"/>
      <c r="ED4175" s="60"/>
      <c r="EE4175" s="60"/>
      <c r="EF4175" s="60"/>
      <c r="EG4175" s="60"/>
      <c r="EH4175" s="60"/>
      <c r="EI4175" s="60"/>
      <c r="EJ4175" s="60"/>
      <c r="EK4175" s="60"/>
      <c r="EL4175" s="60"/>
      <c r="EM4175" s="60"/>
      <c r="EN4175" s="60"/>
      <c r="EO4175" s="60"/>
      <c r="EP4175" s="60"/>
      <c r="EQ4175" s="60"/>
      <c r="ER4175" s="60"/>
      <c r="ES4175" s="60"/>
      <c r="ET4175" s="60"/>
      <c r="EU4175" s="60"/>
      <c r="EV4175" s="60"/>
      <c r="EW4175" s="60"/>
      <c r="EX4175" s="60"/>
      <c r="EY4175" s="60"/>
      <c r="EZ4175" s="60"/>
      <c r="FA4175" s="60"/>
      <c r="FB4175" s="60"/>
    </row>
    <row r="4176" spans="22:158" x14ac:dyDescent="0.25">
      <c r="W4176" s="33"/>
      <c r="X4176" s="33"/>
      <c r="AH4176" s="38">
        <v>100</v>
      </c>
      <c r="AI4176" s="38">
        <v>155</v>
      </c>
      <c r="AJ4176" s="38">
        <v>10650</v>
      </c>
      <c r="AK4176" s="38">
        <v>48</v>
      </c>
      <c r="AL4176" s="38">
        <v>4204358</v>
      </c>
      <c r="AM4176" s="61" t="s">
        <v>1816</v>
      </c>
      <c r="AN4176" s="61" t="s">
        <v>1686</v>
      </c>
      <c r="AO4176" s="61" t="s">
        <v>5056</v>
      </c>
      <c r="AP4176" s="61" t="s">
        <v>5017</v>
      </c>
      <c r="AQ4176" s="61" t="s">
        <v>1745</v>
      </c>
      <c r="AR4176" s="28">
        <v>1800.7</v>
      </c>
      <c r="AS4176" s="28">
        <v>2098765</v>
      </c>
      <c r="AT4176" s="28">
        <v>549</v>
      </c>
      <c r="AU4176" s="62"/>
      <c r="DV4176" s="31" t="s">
        <v>5421</v>
      </c>
      <c r="DW4176" s="31" t="s">
        <v>5432</v>
      </c>
      <c r="DX4176" s="63"/>
      <c r="DY4176" s="63"/>
      <c r="DZ4176" s="63"/>
      <c r="EA4176" s="167"/>
      <c r="EB4176" s="60"/>
      <c r="EC4176" s="60"/>
      <c r="ED4176" s="60"/>
      <c r="EE4176" s="60"/>
      <c r="EF4176" s="60"/>
      <c r="EG4176" s="60"/>
      <c r="EH4176" s="60"/>
      <c r="EI4176" s="60"/>
      <c r="EJ4176" s="60"/>
      <c r="EK4176" s="60"/>
      <c r="EL4176" s="60"/>
      <c r="EM4176" s="60"/>
      <c r="EN4176" s="60"/>
      <c r="EO4176" s="60"/>
      <c r="EP4176" s="60"/>
      <c r="EQ4176" s="60"/>
      <c r="ER4176" s="60"/>
      <c r="ES4176" s="60"/>
      <c r="ET4176" s="60"/>
      <c r="EU4176" s="60"/>
      <c r="EV4176" s="60"/>
      <c r="EW4176" s="60"/>
      <c r="EX4176" s="60"/>
      <c r="EY4176" s="60"/>
      <c r="EZ4176" s="60"/>
      <c r="FA4176" s="60"/>
      <c r="FB4176" s="60"/>
    </row>
    <row r="4177" spans="22:158" x14ac:dyDescent="0.25">
      <c r="W4177" s="33"/>
      <c r="X4177" s="33"/>
      <c r="AH4177" s="38">
        <v>100</v>
      </c>
      <c r="AI4177" s="38">
        <v>155</v>
      </c>
      <c r="AJ4177" s="38">
        <v>13370</v>
      </c>
      <c r="AK4177" s="38">
        <v>48</v>
      </c>
      <c r="AL4177" s="38">
        <v>4204358</v>
      </c>
      <c r="AM4177" s="61" t="s">
        <v>1816</v>
      </c>
      <c r="AN4177" s="61" t="s">
        <v>1686</v>
      </c>
      <c r="AO4177" s="61" t="s">
        <v>5110</v>
      </c>
      <c r="AP4177" s="61" t="s">
        <v>5017</v>
      </c>
      <c r="AQ4177" s="61" t="s">
        <v>1745</v>
      </c>
      <c r="AR4177" s="28">
        <v>38.1</v>
      </c>
      <c r="AS4177" s="28">
        <v>0</v>
      </c>
      <c r="AT4177" s="28">
        <v>0</v>
      </c>
      <c r="AU4177" s="62"/>
      <c r="DV4177" s="31" t="s">
        <v>5421</v>
      </c>
      <c r="DW4177" s="31" t="s">
        <v>5432</v>
      </c>
      <c r="DX4177" s="63"/>
      <c r="DY4177" s="63"/>
      <c r="DZ4177" s="63"/>
      <c r="EA4177" s="167"/>
      <c r="EB4177" s="60"/>
      <c r="EC4177" s="60"/>
      <c r="ED4177" s="60"/>
      <c r="EE4177" s="60"/>
      <c r="EF4177" s="60"/>
      <c r="EG4177" s="60"/>
      <c r="EH4177" s="60"/>
      <c r="EI4177" s="60"/>
      <c r="EJ4177" s="60"/>
      <c r="EK4177" s="60"/>
      <c r="EL4177" s="60"/>
      <c r="EM4177" s="60"/>
      <c r="EN4177" s="60"/>
      <c r="EO4177" s="60"/>
      <c r="EP4177" s="60"/>
      <c r="EQ4177" s="60"/>
      <c r="ER4177" s="60"/>
      <c r="ES4177" s="60"/>
      <c r="ET4177" s="60"/>
      <c r="EU4177" s="60"/>
      <c r="EV4177" s="60"/>
      <c r="EW4177" s="60"/>
      <c r="EX4177" s="60"/>
      <c r="EY4177" s="60"/>
      <c r="EZ4177" s="60"/>
      <c r="FA4177" s="60"/>
      <c r="FB4177" s="60"/>
    </row>
    <row r="4178" spans="22:158" x14ac:dyDescent="0.25">
      <c r="W4178" s="33"/>
      <c r="X4178" s="33"/>
      <c r="AH4178" s="38">
        <v>100</v>
      </c>
      <c r="AI4178" s="38">
        <v>155</v>
      </c>
      <c r="AJ4178" s="38">
        <v>14050</v>
      </c>
      <c r="AK4178" s="38">
        <v>48</v>
      </c>
      <c r="AL4178" s="38">
        <v>4204358</v>
      </c>
      <c r="AM4178" s="61" t="s">
        <v>1816</v>
      </c>
      <c r="AN4178" s="61" t="s">
        <v>1686</v>
      </c>
      <c r="AO4178" s="61" t="s">
        <v>5125</v>
      </c>
      <c r="AP4178" s="61" t="s">
        <v>5017</v>
      </c>
      <c r="AQ4178" s="61" t="s">
        <v>1745</v>
      </c>
      <c r="AR4178" s="28">
        <v>0</v>
      </c>
      <c r="AS4178" s="28">
        <v>0</v>
      </c>
      <c r="AT4178" s="28">
        <v>12138</v>
      </c>
      <c r="AU4178" s="62"/>
      <c r="DV4178" s="31" t="s">
        <v>5421</v>
      </c>
      <c r="DW4178" s="31" t="s">
        <v>5432</v>
      </c>
      <c r="DX4178" s="63"/>
      <c r="DY4178" s="63"/>
      <c r="DZ4178" s="63"/>
      <c r="EA4178" s="167"/>
      <c r="EB4178" s="60"/>
      <c r="EC4178" s="60"/>
      <c r="ED4178" s="60"/>
      <c r="EE4178" s="60"/>
      <c r="EF4178" s="60"/>
      <c r="EG4178" s="60"/>
      <c r="EH4178" s="60"/>
      <c r="EI4178" s="60"/>
      <c r="EJ4178" s="60"/>
      <c r="EK4178" s="60"/>
      <c r="EL4178" s="60"/>
      <c r="EM4178" s="60"/>
      <c r="EN4178" s="60"/>
      <c r="EO4178" s="60"/>
      <c r="EP4178" s="60"/>
      <c r="EQ4178" s="60"/>
      <c r="ER4178" s="60"/>
      <c r="ES4178" s="60"/>
      <c r="ET4178" s="60"/>
      <c r="EU4178" s="60"/>
      <c r="EV4178" s="60"/>
      <c r="EW4178" s="60"/>
      <c r="EX4178" s="60"/>
      <c r="EY4178" s="60"/>
      <c r="EZ4178" s="60"/>
      <c r="FA4178" s="60"/>
      <c r="FB4178" s="60"/>
    </row>
    <row r="4179" spans="22:158" x14ac:dyDescent="0.25">
      <c r="W4179" s="33"/>
      <c r="X4179" s="33"/>
      <c r="AH4179" s="38">
        <v>100</v>
      </c>
      <c r="AI4179" s="38">
        <v>155</v>
      </c>
      <c r="AJ4179" s="38">
        <v>15500</v>
      </c>
      <c r="AK4179" s="38">
        <v>48</v>
      </c>
      <c r="AL4179" s="38">
        <v>4204358</v>
      </c>
      <c r="AM4179" s="61" t="s">
        <v>1816</v>
      </c>
      <c r="AN4179" s="61" t="s">
        <v>1686</v>
      </c>
      <c r="AO4179" s="61" t="s">
        <v>1601</v>
      </c>
      <c r="AP4179" s="61" t="s">
        <v>5017</v>
      </c>
      <c r="AQ4179" s="61" t="s">
        <v>1745</v>
      </c>
      <c r="AR4179" s="28">
        <v>35258.5</v>
      </c>
      <c r="AS4179" s="28">
        <v>0</v>
      </c>
      <c r="AT4179" s="28">
        <v>0</v>
      </c>
      <c r="AU4179" s="62"/>
      <c r="DV4179" s="31" t="s">
        <v>5421</v>
      </c>
      <c r="DW4179" s="31" t="s">
        <v>5432</v>
      </c>
      <c r="DX4179" s="63"/>
      <c r="DY4179" s="63"/>
      <c r="DZ4179" s="63"/>
      <c r="EA4179" s="167"/>
      <c r="EB4179" s="60"/>
      <c r="EC4179" s="60"/>
      <c r="ED4179" s="60"/>
      <c r="EE4179" s="60"/>
      <c r="EF4179" s="60"/>
      <c r="EG4179" s="60"/>
      <c r="EH4179" s="60"/>
      <c r="EI4179" s="60"/>
      <c r="EJ4179" s="60"/>
      <c r="EK4179" s="60"/>
      <c r="EL4179" s="60"/>
      <c r="EM4179" s="60"/>
      <c r="EN4179" s="60"/>
      <c r="EO4179" s="60"/>
      <c r="EP4179" s="60"/>
      <c r="EQ4179" s="60"/>
      <c r="ER4179" s="60"/>
      <c r="ES4179" s="60"/>
      <c r="ET4179" s="60"/>
      <c r="EU4179" s="60"/>
      <c r="EV4179" s="60"/>
      <c r="EW4179" s="60"/>
      <c r="EX4179" s="60"/>
      <c r="EY4179" s="60"/>
      <c r="EZ4179" s="60"/>
      <c r="FA4179" s="60"/>
      <c r="FB4179" s="60"/>
    </row>
    <row r="4180" spans="22:158" x14ac:dyDescent="0.25">
      <c r="W4180" s="33"/>
      <c r="X4180" s="33"/>
      <c r="AH4180" s="38">
        <v>100</v>
      </c>
      <c r="AI4180" s="38">
        <v>155</v>
      </c>
      <c r="AJ4180" s="38">
        <v>17450</v>
      </c>
      <c r="AK4180" s="38">
        <v>48</v>
      </c>
      <c r="AL4180" s="38">
        <v>4204358</v>
      </c>
      <c r="AM4180" s="61" t="s">
        <v>1816</v>
      </c>
      <c r="AN4180" s="61" t="s">
        <v>1686</v>
      </c>
      <c r="AO4180" s="61" t="s">
        <v>1643</v>
      </c>
      <c r="AP4180" s="61" t="s">
        <v>5017</v>
      </c>
      <c r="AQ4180" s="61" t="s">
        <v>1745</v>
      </c>
      <c r="AR4180" s="28">
        <v>0</v>
      </c>
      <c r="AS4180" s="28">
        <v>0</v>
      </c>
      <c r="AT4180" s="28">
        <v>9515</v>
      </c>
      <c r="AU4180" s="62"/>
      <c r="DV4180" s="31" t="s">
        <v>5421</v>
      </c>
      <c r="DW4180" s="31" t="s">
        <v>5432</v>
      </c>
      <c r="DX4180" s="63"/>
      <c r="DY4180" s="63"/>
      <c r="DZ4180" s="63"/>
      <c r="EA4180" s="167"/>
      <c r="EB4180" s="60"/>
      <c r="EC4180" s="60"/>
      <c r="ED4180" s="60"/>
      <c r="EE4180" s="60"/>
      <c r="EF4180" s="60"/>
      <c r="EG4180" s="60"/>
      <c r="EH4180" s="60"/>
      <c r="EI4180" s="60"/>
      <c r="EJ4180" s="60"/>
      <c r="EK4180" s="60"/>
      <c r="EL4180" s="60"/>
      <c r="EM4180" s="60"/>
      <c r="EN4180" s="60"/>
      <c r="EO4180" s="60"/>
      <c r="EP4180" s="60"/>
      <c r="EQ4180" s="60"/>
      <c r="ER4180" s="60"/>
      <c r="ES4180" s="60"/>
      <c r="ET4180" s="60"/>
      <c r="EU4180" s="60"/>
      <c r="EV4180" s="60"/>
      <c r="EW4180" s="60"/>
      <c r="EX4180" s="60"/>
      <c r="EY4180" s="60"/>
      <c r="EZ4180" s="60"/>
      <c r="FA4180" s="60"/>
      <c r="FB4180" s="60"/>
    </row>
    <row r="4181" spans="22:158" x14ac:dyDescent="0.25">
      <c r="W4181" s="33"/>
      <c r="X4181" s="33"/>
      <c r="AH4181" s="38">
        <v>100</v>
      </c>
      <c r="AI4181" s="38">
        <v>155</v>
      </c>
      <c r="AJ4181" s="38">
        <v>18200</v>
      </c>
      <c r="AK4181" s="38">
        <v>48</v>
      </c>
      <c r="AL4181" s="38">
        <v>4204358</v>
      </c>
      <c r="AM4181" s="61" t="s">
        <v>1816</v>
      </c>
      <c r="AN4181" s="61" t="s">
        <v>1686</v>
      </c>
      <c r="AO4181" s="61" t="s">
        <v>1660</v>
      </c>
      <c r="AP4181" s="61" t="s">
        <v>5017</v>
      </c>
      <c r="AQ4181" s="61" t="s">
        <v>1745</v>
      </c>
      <c r="AR4181" s="28">
        <v>0</v>
      </c>
      <c r="AS4181" s="28">
        <v>4135</v>
      </c>
      <c r="AT4181" s="28">
        <v>0</v>
      </c>
      <c r="AU4181" s="62"/>
      <c r="DV4181" s="31" t="s">
        <v>5421</v>
      </c>
      <c r="DW4181" s="31" t="s">
        <v>5432</v>
      </c>
      <c r="DX4181" s="63"/>
      <c r="DY4181" s="63"/>
      <c r="DZ4181" s="63"/>
      <c r="EA4181" s="167"/>
      <c r="EB4181" s="60"/>
      <c r="EC4181" s="60"/>
      <c r="ED4181" s="60"/>
      <c r="EE4181" s="60"/>
      <c r="EF4181" s="60"/>
      <c r="EG4181" s="60"/>
      <c r="EH4181" s="60"/>
      <c r="EI4181" s="60"/>
      <c r="EJ4181" s="60"/>
      <c r="EK4181" s="60"/>
      <c r="EL4181" s="60"/>
      <c r="EM4181" s="60"/>
      <c r="EN4181" s="60"/>
      <c r="EO4181" s="60"/>
      <c r="EP4181" s="60"/>
      <c r="EQ4181" s="60"/>
      <c r="ER4181" s="60"/>
      <c r="ES4181" s="60"/>
      <c r="ET4181" s="60"/>
      <c r="EU4181" s="60"/>
      <c r="EV4181" s="60"/>
      <c r="EW4181" s="60"/>
      <c r="EX4181" s="60"/>
      <c r="EY4181" s="60"/>
      <c r="EZ4181" s="60"/>
      <c r="FA4181" s="60"/>
      <c r="FB4181" s="60"/>
    </row>
    <row r="4182" spans="22:158" x14ac:dyDescent="0.25">
      <c r="W4182" s="33"/>
      <c r="X4182" s="33"/>
      <c r="AH4182" s="38">
        <v>100</v>
      </c>
      <c r="AI4182" s="38">
        <v>105</v>
      </c>
      <c r="AJ4182" s="38">
        <v>10500</v>
      </c>
      <c r="AK4182" s="38">
        <v>48</v>
      </c>
      <c r="AL4182" s="38">
        <v>4205558</v>
      </c>
      <c r="AM4182" s="61" t="s">
        <v>1816</v>
      </c>
      <c r="AN4182" s="61" t="s">
        <v>1688</v>
      </c>
      <c r="AO4182" s="61" t="s">
        <v>5053</v>
      </c>
      <c r="AP4182" s="61" t="s">
        <v>5017</v>
      </c>
      <c r="AQ4182" s="61" t="s">
        <v>1751</v>
      </c>
      <c r="AR4182" s="28">
        <v>184868.6</v>
      </c>
      <c r="AS4182" s="28">
        <v>346575</v>
      </c>
      <c r="AT4182" s="28">
        <v>223907</v>
      </c>
      <c r="AU4182" s="62"/>
      <c r="DV4182" s="31" t="s">
        <v>5433</v>
      </c>
      <c r="DW4182" s="31" t="s">
        <v>5434</v>
      </c>
      <c r="DX4182" s="63"/>
      <c r="DY4182" s="63"/>
      <c r="DZ4182" s="63"/>
      <c r="EA4182" s="167"/>
      <c r="EB4182" s="60"/>
      <c r="EC4182" s="60"/>
      <c r="ED4182" s="60"/>
      <c r="EE4182" s="60"/>
      <c r="EF4182" s="60"/>
      <c r="EG4182" s="60"/>
      <c r="EH4182" s="60"/>
      <c r="EI4182" s="60"/>
      <c r="EJ4182" s="60"/>
      <c r="EK4182" s="60"/>
      <c r="EL4182" s="60"/>
      <c r="EM4182" s="60"/>
      <c r="EN4182" s="60"/>
      <c r="EO4182" s="60"/>
      <c r="EP4182" s="60"/>
      <c r="EQ4182" s="60"/>
      <c r="ER4182" s="60"/>
      <c r="ES4182" s="60"/>
      <c r="ET4182" s="60"/>
      <c r="EU4182" s="60"/>
      <c r="EV4182" s="60"/>
      <c r="EW4182" s="60"/>
      <c r="EX4182" s="60"/>
      <c r="EY4182" s="60"/>
      <c r="EZ4182" s="60"/>
      <c r="FA4182" s="60"/>
      <c r="FB4182" s="60"/>
    </row>
    <row r="4183" spans="22:158" x14ac:dyDescent="0.25">
      <c r="W4183" s="33"/>
      <c r="X4183" s="33"/>
      <c r="AH4183" s="38">
        <v>100</v>
      </c>
      <c r="AI4183" s="38">
        <v>105</v>
      </c>
      <c r="AJ4183" s="38">
        <v>10900</v>
      </c>
      <c r="AK4183" s="38">
        <v>48</v>
      </c>
      <c r="AL4183" s="38">
        <v>4205558</v>
      </c>
      <c r="AM4183" s="61" t="s">
        <v>1816</v>
      </c>
      <c r="AN4183" s="61" t="s">
        <v>1688</v>
      </c>
      <c r="AO4183" s="61" t="s">
        <v>5061</v>
      </c>
      <c r="AP4183" s="61" t="s">
        <v>5017</v>
      </c>
      <c r="AQ4183" s="61" t="s">
        <v>1751</v>
      </c>
      <c r="AR4183" s="28">
        <v>94.6</v>
      </c>
      <c r="AS4183" s="28">
        <v>0</v>
      </c>
      <c r="AT4183" s="28">
        <v>0</v>
      </c>
      <c r="AU4183" s="62"/>
      <c r="DV4183" s="31" t="s">
        <v>5433</v>
      </c>
      <c r="DW4183" s="31" t="s">
        <v>5434</v>
      </c>
      <c r="DX4183" s="63"/>
      <c r="DY4183" s="63"/>
      <c r="DZ4183" s="63"/>
      <c r="EA4183" s="167"/>
      <c r="EB4183" s="60"/>
      <c r="EC4183" s="60"/>
      <c r="ED4183" s="60"/>
      <c r="EE4183" s="60"/>
      <c r="EF4183" s="60"/>
      <c r="EG4183" s="60"/>
      <c r="EH4183" s="60"/>
      <c r="EI4183" s="60"/>
      <c r="EJ4183" s="60"/>
      <c r="EK4183" s="60"/>
      <c r="EL4183" s="60"/>
      <c r="EM4183" s="60"/>
      <c r="EN4183" s="60"/>
      <c r="EO4183" s="60"/>
      <c r="EP4183" s="60"/>
      <c r="EQ4183" s="60"/>
      <c r="ER4183" s="60"/>
      <c r="ES4183" s="60"/>
      <c r="ET4183" s="60"/>
      <c r="EU4183" s="60"/>
      <c r="EV4183" s="60"/>
      <c r="EW4183" s="60"/>
      <c r="EX4183" s="60"/>
      <c r="EY4183" s="60"/>
      <c r="EZ4183" s="60"/>
      <c r="FA4183" s="60"/>
      <c r="FB4183" s="60"/>
    </row>
    <row r="4184" spans="22:158" x14ac:dyDescent="0.25">
      <c r="W4184" s="33"/>
      <c r="X4184" s="33"/>
      <c r="AH4184" s="38">
        <v>100</v>
      </c>
      <c r="AI4184" s="38">
        <v>105</v>
      </c>
      <c r="AJ4184" s="38">
        <v>11500</v>
      </c>
      <c r="AK4184" s="38">
        <v>48</v>
      </c>
      <c r="AL4184" s="38">
        <v>4205558</v>
      </c>
      <c r="AM4184" s="61" t="s">
        <v>1816</v>
      </c>
      <c r="AN4184" s="61" t="s">
        <v>1688</v>
      </c>
      <c r="AO4184" s="61" t="s">
        <v>5073</v>
      </c>
      <c r="AP4184" s="61" t="s">
        <v>5017</v>
      </c>
      <c r="AQ4184" s="61" t="s">
        <v>1751</v>
      </c>
      <c r="AR4184" s="28">
        <v>0</v>
      </c>
      <c r="AS4184" s="28">
        <v>0</v>
      </c>
      <c r="AT4184" s="28">
        <v>26145</v>
      </c>
      <c r="AU4184" s="62"/>
      <c r="DV4184" s="31" t="s">
        <v>5433</v>
      </c>
      <c r="DW4184" s="31" t="s">
        <v>5434</v>
      </c>
      <c r="DX4184" s="63"/>
      <c r="DY4184" s="63"/>
      <c r="DZ4184" s="63"/>
      <c r="EA4184" s="167"/>
      <c r="EB4184" s="60"/>
      <c r="EC4184" s="60"/>
      <c r="ED4184" s="60"/>
      <c r="EE4184" s="60"/>
      <c r="EF4184" s="60"/>
      <c r="EG4184" s="60"/>
      <c r="EH4184" s="60"/>
      <c r="EI4184" s="60"/>
      <c r="EJ4184" s="60"/>
      <c r="EK4184" s="60"/>
      <c r="EL4184" s="60"/>
      <c r="EM4184" s="60"/>
      <c r="EN4184" s="60"/>
      <c r="EO4184" s="60"/>
      <c r="EP4184" s="60"/>
      <c r="EQ4184" s="60"/>
      <c r="ER4184" s="60"/>
      <c r="ES4184" s="60"/>
      <c r="ET4184" s="60"/>
      <c r="EU4184" s="60"/>
      <c r="EV4184" s="60"/>
      <c r="EW4184" s="60"/>
      <c r="EX4184" s="60"/>
      <c r="EY4184" s="60"/>
      <c r="EZ4184" s="60"/>
      <c r="FA4184" s="60"/>
      <c r="FB4184" s="60"/>
    </row>
    <row r="4185" spans="22:158" x14ac:dyDescent="0.25">
      <c r="W4185" s="33"/>
      <c r="X4185" s="33"/>
      <c r="AH4185" s="38">
        <v>100</v>
      </c>
      <c r="AI4185" s="38">
        <v>105</v>
      </c>
      <c r="AJ4185" s="38">
        <v>13100</v>
      </c>
      <c r="AK4185" s="38">
        <v>48</v>
      </c>
      <c r="AL4185" s="38">
        <v>4205558</v>
      </c>
      <c r="AM4185" s="61" t="s">
        <v>1816</v>
      </c>
      <c r="AN4185" s="61" t="s">
        <v>1688</v>
      </c>
      <c r="AO4185" s="61" t="s">
        <v>5104</v>
      </c>
      <c r="AP4185" s="61" t="s">
        <v>5017</v>
      </c>
      <c r="AQ4185" s="61" t="s">
        <v>1751</v>
      </c>
      <c r="AR4185" s="28">
        <v>180612.9</v>
      </c>
      <c r="AS4185" s="28">
        <v>537775</v>
      </c>
      <c r="AT4185" s="28">
        <v>723691</v>
      </c>
      <c r="AU4185" s="62"/>
      <c r="DV4185" s="31" t="s">
        <v>5433</v>
      </c>
      <c r="DW4185" s="31" t="s">
        <v>5434</v>
      </c>
      <c r="DX4185" s="63"/>
      <c r="DY4185" s="63"/>
      <c r="DZ4185" s="63"/>
      <c r="EA4185" s="167"/>
      <c r="EB4185" s="60"/>
      <c r="EC4185" s="60"/>
      <c r="ED4185" s="60"/>
      <c r="EE4185" s="60"/>
      <c r="EF4185" s="60"/>
      <c r="EG4185" s="60"/>
      <c r="EH4185" s="60"/>
      <c r="EI4185" s="60"/>
      <c r="EJ4185" s="60"/>
      <c r="EK4185" s="60"/>
      <c r="EL4185" s="60"/>
      <c r="EM4185" s="60"/>
      <c r="EN4185" s="60"/>
      <c r="EO4185" s="60"/>
      <c r="EP4185" s="60"/>
      <c r="EQ4185" s="60"/>
      <c r="ER4185" s="60"/>
      <c r="ES4185" s="60"/>
      <c r="ET4185" s="60"/>
      <c r="EU4185" s="60"/>
      <c r="EV4185" s="60"/>
      <c r="EW4185" s="60"/>
      <c r="EX4185" s="60"/>
      <c r="EY4185" s="60"/>
      <c r="EZ4185" s="60"/>
      <c r="FA4185" s="60"/>
      <c r="FB4185" s="60"/>
    </row>
    <row r="4186" spans="22:158" x14ac:dyDescent="0.25">
      <c r="W4186" s="33"/>
      <c r="X4186" s="33"/>
      <c r="AH4186" s="38">
        <v>100</v>
      </c>
      <c r="AI4186" s="38">
        <v>105</v>
      </c>
      <c r="AJ4186" s="38">
        <v>13800</v>
      </c>
      <c r="AK4186" s="38">
        <v>48</v>
      </c>
      <c r="AL4186" s="38">
        <v>4205558</v>
      </c>
      <c r="AM4186" s="61" t="s">
        <v>1816</v>
      </c>
      <c r="AN4186" s="61" t="s">
        <v>1688</v>
      </c>
      <c r="AO4186" s="61" t="s">
        <v>5120</v>
      </c>
      <c r="AP4186" s="61" t="s">
        <v>5017</v>
      </c>
      <c r="AQ4186" s="61" t="s">
        <v>1751</v>
      </c>
      <c r="AR4186" s="28">
        <v>320977.3</v>
      </c>
      <c r="AS4186" s="28">
        <v>203535</v>
      </c>
      <c r="AT4186" s="28">
        <v>660021</v>
      </c>
      <c r="AU4186" s="62"/>
      <c r="DV4186" s="31" t="s">
        <v>5433</v>
      </c>
      <c r="DW4186" s="31" t="s">
        <v>5434</v>
      </c>
      <c r="DX4186" s="63"/>
      <c r="DY4186" s="63"/>
      <c r="DZ4186" s="63"/>
      <c r="EA4186" s="167"/>
      <c r="EB4186" s="60"/>
      <c r="EC4186" s="60"/>
      <c r="ED4186" s="60"/>
      <c r="EE4186" s="60"/>
      <c r="EF4186" s="60"/>
      <c r="EG4186" s="60"/>
      <c r="EH4186" s="60"/>
      <c r="EI4186" s="60"/>
      <c r="EJ4186" s="60"/>
      <c r="EK4186" s="60"/>
      <c r="EL4186" s="60"/>
      <c r="EM4186" s="60"/>
      <c r="EN4186" s="60"/>
      <c r="EO4186" s="60"/>
      <c r="EP4186" s="60"/>
      <c r="EQ4186" s="60"/>
      <c r="ER4186" s="60"/>
      <c r="ES4186" s="60"/>
      <c r="ET4186" s="60"/>
      <c r="EU4186" s="60"/>
      <c r="EV4186" s="60"/>
      <c r="EW4186" s="60"/>
      <c r="EX4186" s="60"/>
      <c r="EY4186" s="60"/>
      <c r="EZ4186" s="60"/>
      <c r="FA4186" s="60"/>
      <c r="FB4186" s="60"/>
    </row>
    <row r="4187" spans="22:158" x14ac:dyDescent="0.25">
      <c r="V4187" s="1"/>
      <c r="W4187" s="33"/>
      <c r="X4187" s="33"/>
      <c r="AH4187" s="38">
        <v>100</v>
      </c>
      <c r="AI4187" s="38">
        <v>105</v>
      </c>
      <c r="AJ4187" s="38">
        <v>14000</v>
      </c>
      <c r="AK4187" s="38">
        <v>48</v>
      </c>
      <c r="AL4187" s="38">
        <v>4205558</v>
      </c>
      <c r="AM4187" s="61" t="s">
        <v>1816</v>
      </c>
      <c r="AN4187" s="61" t="s">
        <v>1688</v>
      </c>
      <c r="AO4187" s="61" t="s">
        <v>5124</v>
      </c>
      <c r="AP4187" s="61" t="s">
        <v>5017</v>
      </c>
      <c r="AQ4187" s="61" t="s">
        <v>1751</v>
      </c>
      <c r="AR4187" s="28">
        <v>2442300.2000000002</v>
      </c>
      <c r="AS4187" s="28">
        <v>2453970</v>
      </c>
      <c r="AT4187" s="28">
        <v>1513159</v>
      </c>
      <c r="AU4187" s="62"/>
      <c r="DV4187" s="31" t="s">
        <v>5433</v>
      </c>
      <c r="DW4187" s="31" t="s">
        <v>5434</v>
      </c>
      <c r="DX4187" s="63"/>
      <c r="DY4187" s="63"/>
      <c r="DZ4187" s="63"/>
      <c r="EA4187" s="167"/>
      <c r="EB4187" s="60"/>
      <c r="EC4187" s="60"/>
      <c r="ED4187" s="60"/>
      <c r="EE4187" s="60"/>
      <c r="EF4187" s="60"/>
      <c r="EG4187" s="60"/>
      <c r="EH4187" s="60"/>
      <c r="EI4187" s="60"/>
      <c r="EJ4187" s="60"/>
      <c r="EK4187" s="60"/>
      <c r="EL4187" s="60"/>
      <c r="EM4187" s="60"/>
      <c r="EN4187" s="60"/>
      <c r="EO4187" s="60"/>
      <c r="EP4187" s="60"/>
      <c r="EQ4187" s="60"/>
      <c r="ER4187" s="60"/>
      <c r="ES4187" s="60"/>
      <c r="ET4187" s="60"/>
      <c r="EU4187" s="60"/>
      <c r="EV4187" s="60"/>
      <c r="EW4187" s="60"/>
      <c r="EX4187" s="60"/>
      <c r="EY4187" s="60"/>
      <c r="EZ4187" s="60"/>
      <c r="FA4187" s="60"/>
      <c r="FB4187" s="60"/>
    </row>
    <row r="4188" spans="22:158" x14ac:dyDescent="0.25">
      <c r="W4188" s="33"/>
      <c r="X4188" s="33"/>
      <c r="AH4188" s="38">
        <v>100</v>
      </c>
      <c r="AI4188" s="38">
        <v>105</v>
      </c>
      <c r="AJ4188" s="38">
        <v>14900</v>
      </c>
      <c r="AK4188" s="38">
        <v>48</v>
      </c>
      <c r="AL4188" s="38">
        <v>4205558</v>
      </c>
      <c r="AM4188" s="61" t="s">
        <v>1816</v>
      </c>
      <c r="AN4188" s="61" t="s">
        <v>1688</v>
      </c>
      <c r="AO4188" s="61" t="s">
        <v>1587</v>
      </c>
      <c r="AP4188" s="61" t="s">
        <v>5017</v>
      </c>
      <c r="AQ4188" s="61" t="s">
        <v>1751</v>
      </c>
      <c r="AR4188" s="28">
        <v>0</v>
      </c>
      <c r="AS4188" s="28">
        <v>0</v>
      </c>
      <c r="AT4188" s="28">
        <v>1021</v>
      </c>
      <c r="AU4188" s="62"/>
      <c r="DV4188" s="31" t="s">
        <v>5433</v>
      </c>
      <c r="DW4188" s="31" t="s">
        <v>5434</v>
      </c>
      <c r="DX4188" s="63"/>
      <c r="DY4188" s="63"/>
      <c r="DZ4188" s="63"/>
      <c r="EA4188" s="167"/>
      <c r="EB4188" s="60"/>
      <c r="EC4188" s="60"/>
      <c r="ED4188" s="60"/>
      <c r="EE4188" s="60"/>
      <c r="EF4188" s="60"/>
      <c r="EG4188" s="60"/>
      <c r="EH4188" s="60"/>
      <c r="EI4188" s="60"/>
      <c r="EJ4188" s="60"/>
      <c r="EK4188" s="60"/>
      <c r="EL4188" s="60"/>
      <c r="EM4188" s="60"/>
      <c r="EN4188" s="60"/>
      <c r="EO4188" s="60"/>
      <c r="EP4188" s="60"/>
      <c r="EQ4188" s="60"/>
      <c r="ER4188" s="60"/>
      <c r="ES4188" s="60"/>
      <c r="ET4188" s="60"/>
      <c r="EU4188" s="60"/>
      <c r="EV4188" s="60"/>
      <c r="EW4188" s="60"/>
      <c r="EX4188" s="60"/>
      <c r="EY4188" s="60"/>
      <c r="EZ4188" s="60"/>
      <c r="FA4188" s="60"/>
      <c r="FB4188" s="60"/>
    </row>
    <row r="4189" spans="22:158" x14ac:dyDescent="0.25">
      <c r="W4189" s="33"/>
      <c r="X4189" s="33"/>
      <c r="AH4189" s="38">
        <v>100</v>
      </c>
      <c r="AI4189" s="38">
        <v>105</v>
      </c>
      <c r="AJ4189" s="38">
        <v>16350</v>
      </c>
      <c r="AK4189" s="38">
        <v>48</v>
      </c>
      <c r="AL4189" s="38">
        <v>4205558</v>
      </c>
      <c r="AM4189" s="61" t="s">
        <v>1816</v>
      </c>
      <c r="AN4189" s="61" t="s">
        <v>1688</v>
      </c>
      <c r="AO4189" s="61" t="s">
        <v>1618</v>
      </c>
      <c r="AP4189" s="61" t="s">
        <v>5017</v>
      </c>
      <c r="AQ4189" s="61" t="s">
        <v>1751</v>
      </c>
      <c r="AR4189" s="28">
        <v>157873.9</v>
      </c>
      <c r="AS4189" s="28">
        <v>150214</v>
      </c>
      <c r="AT4189" s="28">
        <v>94456</v>
      </c>
      <c r="AU4189" s="62"/>
      <c r="DV4189" s="31" t="s">
        <v>5433</v>
      </c>
      <c r="DW4189" s="31" t="s">
        <v>5434</v>
      </c>
      <c r="DX4189" s="63"/>
      <c r="DY4189" s="63"/>
      <c r="DZ4189" s="63"/>
      <c r="EA4189" s="167"/>
      <c r="EB4189" s="60"/>
      <c r="EC4189" s="60"/>
      <c r="ED4189" s="60"/>
      <c r="EE4189" s="60"/>
      <c r="EF4189" s="60"/>
      <c r="EG4189" s="60"/>
      <c r="EH4189" s="60"/>
      <c r="EI4189" s="60"/>
      <c r="EJ4189" s="60"/>
      <c r="EK4189" s="60"/>
      <c r="EL4189" s="60"/>
      <c r="EM4189" s="60"/>
      <c r="EN4189" s="60"/>
      <c r="EO4189" s="60"/>
      <c r="EP4189" s="60"/>
      <c r="EQ4189" s="60"/>
      <c r="ER4189" s="60"/>
      <c r="ES4189" s="60"/>
      <c r="ET4189" s="60"/>
      <c r="EU4189" s="60"/>
      <c r="EV4189" s="60"/>
      <c r="EW4189" s="60"/>
      <c r="EX4189" s="60"/>
      <c r="EY4189" s="60"/>
      <c r="EZ4189" s="60"/>
      <c r="FA4189" s="60"/>
      <c r="FB4189" s="60"/>
    </row>
    <row r="4190" spans="22:158" x14ac:dyDescent="0.25">
      <c r="W4190" s="33"/>
      <c r="X4190" s="33"/>
      <c r="AH4190" s="38">
        <v>100</v>
      </c>
      <c r="AI4190" s="38">
        <v>105</v>
      </c>
      <c r="AJ4190" s="38">
        <v>18400</v>
      </c>
      <c r="AK4190" s="38">
        <v>48</v>
      </c>
      <c r="AL4190" s="38">
        <v>4205558</v>
      </c>
      <c r="AM4190" s="61" t="s">
        <v>1816</v>
      </c>
      <c r="AN4190" s="61" t="s">
        <v>1688</v>
      </c>
      <c r="AO4190" s="61" t="s">
        <v>1664</v>
      </c>
      <c r="AP4190" s="61" t="s">
        <v>5017</v>
      </c>
      <c r="AQ4190" s="61" t="s">
        <v>1751</v>
      </c>
      <c r="AR4190" s="28">
        <v>109954.2</v>
      </c>
      <c r="AS4190" s="28">
        <v>158705</v>
      </c>
      <c r="AT4190" s="28">
        <v>495490</v>
      </c>
      <c r="AU4190" s="62"/>
      <c r="DV4190" s="31" t="s">
        <v>5433</v>
      </c>
      <c r="DW4190" s="31" t="s">
        <v>5434</v>
      </c>
      <c r="DX4190" s="63"/>
      <c r="DY4190" s="63"/>
      <c r="DZ4190" s="63"/>
      <c r="EA4190" s="167"/>
      <c r="EB4190" s="60"/>
      <c r="EC4190" s="60"/>
      <c r="ED4190" s="60"/>
      <c r="EE4190" s="60"/>
      <c r="EF4190" s="60"/>
      <c r="EG4190" s="60"/>
      <c r="EH4190" s="60"/>
      <c r="EI4190" s="60"/>
      <c r="EJ4190" s="60"/>
      <c r="EK4190" s="60"/>
      <c r="EL4190" s="60"/>
      <c r="EM4190" s="60"/>
      <c r="EN4190" s="60"/>
      <c r="EO4190" s="60"/>
      <c r="EP4190" s="60"/>
      <c r="EQ4190" s="60"/>
      <c r="ER4190" s="60"/>
      <c r="ES4190" s="60"/>
      <c r="ET4190" s="60"/>
      <c r="EU4190" s="60"/>
      <c r="EV4190" s="60"/>
      <c r="EW4190" s="60"/>
      <c r="EX4190" s="60"/>
      <c r="EY4190" s="60"/>
      <c r="EZ4190" s="60"/>
      <c r="FA4190" s="60"/>
      <c r="FB4190" s="60"/>
    </row>
    <row r="4191" spans="22:158" x14ac:dyDescent="0.25">
      <c r="W4191" s="33"/>
      <c r="X4191" s="33"/>
      <c r="AH4191" s="38">
        <v>100</v>
      </c>
      <c r="AI4191" s="38">
        <v>105</v>
      </c>
      <c r="AJ4191" s="38">
        <v>18550</v>
      </c>
      <c r="AK4191" s="38">
        <v>48</v>
      </c>
      <c r="AL4191" s="38">
        <v>4205558</v>
      </c>
      <c r="AM4191" s="61" t="s">
        <v>1816</v>
      </c>
      <c r="AN4191" s="61" t="s">
        <v>1688</v>
      </c>
      <c r="AO4191" s="61" t="s">
        <v>1667</v>
      </c>
      <c r="AP4191" s="61" t="s">
        <v>5017</v>
      </c>
      <c r="AQ4191" s="61" t="s">
        <v>1751</v>
      </c>
      <c r="AR4191" s="28">
        <v>127304</v>
      </c>
      <c r="AS4191" s="28">
        <v>183796</v>
      </c>
      <c r="AT4191" s="28">
        <v>366344</v>
      </c>
      <c r="AU4191" s="62"/>
      <c r="DV4191" s="31" t="s">
        <v>5433</v>
      </c>
      <c r="DW4191" s="31" t="s">
        <v>5434</v>
      </c>
      <c r="DX4191" s="63"/>
      <c r="DY4191" s="63"/>
      <c r="DZ4191" s="63"/>
      <c r="EA4191" s="167"/>
      <c r="EB4191" s="60"/>
      <c r="EC4191" s="60"/>
      <c r="ED4191" s="60"/>
      <c r="EE4191" s="60"/>
      <c r="EF4191" s="60"/>
      <c r="EG4191" s="60"/>
      <c r="EH4191" s="60"/>
      <c r="EI4191" s="60"/>
      <c r="EJ4191" s="60"/>
      <c r="EK4191" s="60"/>
      <c r="EL4191" s="60"/>
      <c r="EM4191" s="60"/>
      <c r="EN4191" s="60"/>
      <c r="EO4191" s="60"/>
      <c r="EP4191" s="60"/>
      <c r="EQ4191" s="60"/>
      <c r="ER4191" s="60"/>
      <c r="ES4191" s="60"/>
      <c r="ET4191" s="60"/>
      <c r="EU4191" s="60"/>
      <c r="EV4191" s="60"/>
      <c r="EW4191" s="60"/>
      <c r="EX4191" s="60"/>
      <c r="EY4191" s="60"/>
      <c r="EZ4191" s="60"/>
      <c r="FA4191" s="60"/>
      <c r="FB4191" s="60"/>
    </row>
    <row r="4192" spans="22:158" x14ac:dyDescent="0.25">
      <c r="W4192" s="33"/>
      <c r="X4192" s="33"/>
      <c r="AH4192" s="38">
        <v>100</v>
      </c>
      <c r="AI4192" s="38">
        <v>110</v>
      </c>
      <c r="AJ4192" s="38">
        <v>11720</v>
      </c>
      <c r="AK4192" s="38">
        <v>48</v>
      </c>
      <c r="AL4192" s="38">
        <v>4205558</v>
      </c>
      <c r="AM4192" s="61" t="s">
        <v>1816</v>
      </c>
      <c r="AN4192" s="61" t="s">
        <v>1696</v>
      </c>
      <c r="AO4192" s="61" t="s">
        <v>5078</v>
      </c>
      <c r="AP4192" s="61" t="s">
        <v>5017</v>
      </c>
      <c r="AQ4192" s="61" t="s">
        <v>1751</v>
      </c>
      <c r="AR4192" s="28">
        <v>3.2</v>
      </c>
      <c r="AS4192" s="28">
        <v>0</v>
      </c>
      <c r="AT4192" s="28">
        <v>128</v>
      </c>
      <c r="AU4192" s="62"/>
      <c r="DV4192" s="31" t="s">
        <v>5433</v>
      </c>
      <c r="DW4192" s="31" t="s">
        <v>5435</v>
      </c>
      <c r="DX4192" s="63"/>
      <c r="DY4192" s="63"/>
      <c r="DZ4192" s="63"/>
      <c r="EA4192" s="167"/>
      <c r="EB4192" s="60"/>
      <c r="EC4192" s="60"/>
      <c r="ED4192" s="60"/>
      <c r="EE4192" s="60"/>
      <c r="EF4192" s="60"/>
      <c r="EG4192" s="60"/>
      <c r="EH4192" s="60"/>
      <c r="EI4192" s="60"/>
      <c r="EJ4192" s="60"/>
      <c r="EK4192" s="60"/>
      <c r="EL4192" s="60"/>
      <c r="EM4192" s="60"/>
      <c r="EN4192" s="60"/>
      <c r="EO4192" s="60"/>
      <c r="EP4192" s="60"/>
      <c r="EQ4192" s="60"/>
      <c r="ER4192" s="60"/>
      <c r="ES4192" s="60"/>
      <c r="ET4192" s="60"/>
      <c r="EU4192" s="60"/>
      <c r="EV4192" s="60"/>
      <c r="EW4192" s="60"/>
      <c r="EX4192" s="60"/>
      <c r="EY4192" s="60"/>
      <c r="EZ4192" s="60"/>
      <c r="FA4192" s="60"/>
      <c r="FB4192" s="60"/>
    </row>
    <row r="4193" spans="22:158" x14ac:dyDescent="0.25">
      <c r="W4193" s="33"/>
      <c r="X4193" s="33"/>
      <c r="AH4193" s="38">
        <v>100</v>
      </c>
      <c r="AI4193" s="38">
        <v>110</v>
      </c>
      <c r="AJ4193" s="38">
        <v>12700</v>
      </c>
      <c r="AK4193" s="38">
        <v>48</v>
      </c>
      <c r="AL4193" s="38">
        <v>4205558</v>
      </c>
      <c r="AM4193" s="61" t="s">
        <v>1816</v>
      </c>
      <c r="AN4193" s="61" t="s">
        <v>1696</v>
      </c>
      <c r="AO4193" s="61" t="s">
        <v>5096</v>
      </c>
      <c r="AP4193" s="61" t="s">
        <v>5017</v>
      </c>
      <c r="AQ4193" s="61" t="s">
        <v>1751</v>
      </c>
      <c r="AR4193" s="28">
        <v>0</v>
      </c>
      <c r="AS4193" s="28">
        <v>0</v>
      </c>
      <c r="AT4193" s="28">
        <v>14</v>
      </c>
      <c r="AU4193" s="62"/>
      <c r="DV4193" s="31" t="s">
        <v>5433</v>
      </c>
      <c r="DW4193" s="31" t="s">
        <v>5435</v>
      </c>
      <c r="DX4193" s="63"/>
      <c r="DY4193" s="63"/>
      <c r="DZ4193" s="63"/>
      <c r="EA4193" s="167"/>
      <c r="EB4193" s="60"/>
      <c r="EC4193" s="60"/>
      <c r="ED4193" s="60"/>
      <c r="EE4193" s="60"/>
      <c r="EF4193" s="60"/>
      <c r="EG4193" s="60"/>
      <c r="EH4193" s="60"/>
      <c r="EI4193" s="60"/>
      <c r="EJ4193" s="60"/>
      <c r="EK4193" s="60"/>
      <c r="EL4193" s="60"/>
      <c r="EM4193" s="60"/>
      <c r="EN4193" s="60"/>
      <c r="EO4193" s="60"/>
      <c r="EP4193" s="60"/>
      <c r="EQ4193" s="60"/>
      <c r="ER4193" s="60"/>
      <c r="ES4193" s="60"/>
      <c r="ET4193" s="60"/>
      <c r="EU4193" s="60"/>
      <c r="EV4193" s="60"/>
      <c r="EW4193" s="60"/>
      <c r="EX4193" s="60"/>
      <c r="EY4193" s="60"/>
      <c r="EZ4193" s="60"/>
      <c r="FA4193" s="60"/>
      <c r="FB4193" s="60"/>
    </row>
    <row r="4194" spans="22:158" x14ac:dyDescent="0.25">
      <c r="W4194" s="33"/>
      <c r="X4194" s="33"/>
      <c r="AH4194" s="38">
        <v>100</v>
      </c>
      <c r="AI4194" s="38">
        <v>110</v>
      </c>
      <c r="AJ4194" s="38">
        <v>14650</v>
      </c>
      <c r="AK4194" s="38">
        <v>48</v>
      </c>
      <c r="AL4194" s="38">
        <v>4205558</v>
      </c>
      <c r="AM4194" s="61" t="s">
        <v>1816</v>
      </c>
      <c r="AN4194" s="61" t="s">
        <v>1696</v>
      </c>
      <c r="AO4194" s="61" t="s">
        <v>1581</v>
      </c>
      <c r="AP4194" s="61" t="s">
        <v>5017</v>
      </c>
      <c r="AQ4194" s="61" t="s">
        <v>1751</v>
      </c>
      <c r="AR4194" s="28">
        <v>395.4</v>
      </c>
      <c r="AS4194" s="28">
        <v>361</v>
      </c>
      <c r="AT4194" s="28">
        <v>11534</v>
      </c>
      <c r="AU4194" s="62"/>
      <c r="DV4194" s="31" t="s">
        <v>5433</v>
      </c>
      <c r="DW4194" s="31" t="s">
        <v>5435</v>
      </c>
      <c r="DX4194" s="63"/>
      <c r="DY4194" s="63"/>
      <c r="DZ4194" s="63"/>
      <c r="EA4194" s="167"/>
      <c r="EB4194" s="60"/>
      <c r="EC4194" s="60"/>
      <c r="ED4194" s="60"/>
      <c r="EE4194" s="60"/>
      <c r="EF4194" s="60"/>
      <c r="EG4194" s="60"/>
      <c r="EH4194" s="60"/>
      <c r="EI4194" s="60"/>
      <c r="EJ4194" s="60"/>
      <c r="EK4194" s="60"/>
      <c r="EL4194" s="60"/>
      <c r="EM4194" s="60"/>
      <c r="EN4194" s="60"/>
      <c r="EO4194" s="60"/>
      <c r="EP4194" s="60"/>
      <c r="EQ4194" s="60"/>
      <c r="ER4194" s="60"/>
      <c r="ES4194" s="60"/>
      <c r="ET4194" s="60"/>
      <c r="EU4194" s="60"/>
      <c r="EV4194" s="60"/>
      <c r="EW4194" s="60"/>
      <c r="EX4194" s="60"/>
      <c r="EY4194" s="60"/>
      <c r="EZ4194" s="60"/>
      <c r="FA4194" s="60"/>
      <c r="FB4194" s="60"/>
    </row>
    <row r="4195" spans="22:158" x14ac:dyDescent="0.25">
      <c r="W4195" s="33"/>
      <c r="X4195" s="33"/>
      <c r="AH4195" s="38">
        <v>100</v>
      </c>
      <c r="AI4195" s="38">
        <v>110</v>
      </c>
      <c r="AJ4195" s="38">
        <v>15050</v>
      </c>
      <c r="AK4195" s="38">
        <v>48</v>
      </c>
      <c r="AL4195" s="38">
        <v>4205558</v>
      </c>
      <c r="AM4195" s="61" t="s">
        <v>1816</v>
      </c>
      <c r="AN4195" s="61" t="s">
        <v>1696</v>
      </c>
      <c r="AO4195" s="61" t="s">
        <v>1591</v>
      </c>
      <c r="AP4195" s="61" t="s">
        <v>5017</v>
      </c>
      <c r="AQ4195" s="61" t="s">
        <v>1751</v>
      </c>
      <c r="AR4195" s="28">
        <v>78.5</v>
      </c>
      <c r="AS4195" s="28">
        <v>0</v>
      </c>
      <c r="AT4195" s="28">
        <v>0</v>
      </c>
      <c r="AU4195" s="62"/>
      <c r="DV4195" s="31" t="s">
        <v>5433</v>
      </c>
      <c r="DW4195" s="31" t="s">
        <v>5435</v>
      </c>
      <c r="DX4195" s="63"/>
      <c r="DY4195" s="63"/>
      <c r="DZ4195" s="63"/>
      <c r="EA4195" s="167"/>
      <c r="EB4195" s="60"/>
      <c r="EC4195" s="60"/>
      <c r="ED4195" s="60"/>
      <c r="EE4195" s="60"/>
      <c r="EF4195" s="60"/>
      <c r="EG4195" s="60"/>
      <c r="EH4195" s="60"/>
      <c r="EI4195" s="60"/>
      <c r="EJ4195" s="60"/>
      <c r="EK4195" s="60"/>
      <c r="EL4195" s="60"/>
      <c r="EM4195" s="60"/>
      <c r="EN4195" s="60"/>
      <c r="EO4195" s="60"/>
      <c r="EP4195" s="60"/>
      <c r="EQ4195" s="60"/>
      <c r="ER4195" s="60"/>
      <c r="ES4195" s="60"/>
      <c r="ET4195" s="60"/>
      <c r="EU4195" s="60"/>
      <c r="EV4195" s="60"/>
      <c r="EW4195" s="60"/>
      <c r="EX4195" s="60"/>
      <c r="EY4195" s="60"/>
      <c r="EZ4195" s="60"/>
      <c r="FA4195" s="60"/>
      <c r="FB4195" s="60"/>
    </row>
    <row r="4196" spans="22:158" x14ac:dyDescent="0.25">
      <c r="V4196" s="1"/>
      <c r="W4196" s="33"/>
      <c r="X4196" s="33"/>
      <c r="AH4196" s="38">
        <v>100</v>
      </c>
      <c r="AI4196" s="38">
        <v>110</v>
      </c>
      <c r="AJ4196" s="38">
        <v>15650</v>
      </c>
      <c r="AK4196" s="38">
        <v>48</v>
      </c>
      <c r="AL4196" s="38">
        <v>4205558</v>
      </c>
      <c r="AM4196" s="61" t="s">
        <v>1816</v>
      </c>
      <c r="AN4196" s="61" t="s">
        <v>1696</v>
      </c>
      <c r="AO4196" s="61" t="s">
        <v>1604</v>
      </c>
      <c r="AP4196" s="61" t="s">
        <v>5017</v>
      </c>
      <c r="AQ4196" s="61" t="s">
        <v>1751</v>
      </c>
      <c r="AR4196" s="28">
        <v>143.19999999999999</v>
      </c>
      <c r="AS4196" s="28">
        <v>3982</v>
      </c>
      <c r="AT4196" s="28">
        <v>88</v>
      </c>
      <c r="AU4196" s="62"/>
      <c r="DV4196" s="31" t="s">
        <v>5433</v>
      </c>
      <c r="DW4196" s="31" t="s">
        <v>5435</v>
      </c>
      <c r="DX4196" s="63"/>
      <c r="DY4196" s="63"/>
      <c r="DZ4196" s="63"/>
      <c r="EA4196" s="167"/>
      <c r="EB4196" s="60"/>
      <c r="EC4196" s="60"/>
      <c r="ED4196" s="60"/>
      <c r="EE4196" s="60"/>
      <c r="EF4196" s="60"/>
      <c r="EG4196" s="60"/>
      <c r="EH4196" s="60"/>
      <c r="EI4196" s="60"/>
      <c r="EJ4196" s="60"/>
      <c r="EK4196" s="60"/>
      <c r="EL4196" s="60"/>
      <c r="EM4196" s="60"/>
      <c r="EN4196" s="60"/>
      <c r="EO4196" s="60"/>
      <c r="EP4196" s="60"/>
      <c r="EQ4196" s="60"/>
      <c r="ER4196" s="60"/>
      <c r="ES4196" s="60"/>
      <c r="ET4196" s="60"/>
      <c r="EU4196" s="60"/>
      <c r="EV4196" s="60"/>
      <c r="EW4196" s="60"/>
      <c r="EX4196" s="60"/>
      <c r="EY4196" s="60"/>
      <c r="EZ4196" s="60"/>
      <c r="FA4196" s="60"/>
      <c r="FB4196" s="60"/>
    </row>
    <row r="4197" spans="22:158" x14ac:dyDescent="0.25">
      <c r="W4197" s="33"/>
      <c r="X4197" s="33"/>
      <c r="AH4197" s="38">
        <v>100</v>
      </c>
      <c r="AI4197" s="38">
        <v>110</v>
      </c>
      <c r="AJ4197" s="38">
        <v>16400</v>
      </c>
      <c r="AK4197" s="38">
        <v>48</v>
      </c>
      <c r="AL4197" s="38">
        <v>4205558</v>
      </c>
      <c r="AM4197" s="61" t="s">
        <v>1816</v>
      </c>
      <c r="AN4197" s="61" t="s">
        <v>1696</v>
      </c>
      <c r="AO4197" s="61" t="s">
        <v>1620</v>
      </c>
      <c r="AP4197" s="61" t="s">
        <v>5017</v>
      </c>
      <c r="AQ4197" s="61" t="s">
        <v>1751</v>
      </c>
      <c r="AR4197" s="28">
        <v>22971.8</v>
      </c>
      <c r="AS4197" s="28">
        <v>31323</v>
      </c>
      <c r="AT4197" s="28">
        <v>94218</v>
      </c>
      <c r="AU4197" s="62"/>
      <c r="DV4197" s="31" t="s">
        <v>5433</v>
      </c>
      <c r="DW4197" s="31" t="s">
        <v>5435</v>
      </c>
      <c r="DX4197" s="63"/>
      <c r="DY4197" s="63"/>
      <c r="DZ4197" s="63"/>
      <c r="EA4197" s="167"/>
      <c r="EB4197" s="60"/>
      <c r="EC4197" s="60"/>
      <c r="ED4197" s="60"/>
      <c r="EE4197" s="60"/>
      <c r="EF4197" s="60"/>
      <c r="EG4197" s="60"/>
      <c r="EH4197" s="60"/>
      <c r="EI4197" s="60"/>
      <c r="EJ4197" s="60"/>
      <c r="EK4197" s="60"/>
      <c r="EL4197" s="60"/>
      <c r="EM4197" s="60"/>
      <c r="EN4197" s="60"/>
      <c r="EO4197" s="60"/>
      <c r="EP4197" s="60"/>
      <c r="EQ4197" s="60"/>
      <c r="ER4197" s="60"/>
      <c r="ES4197" s="60"/>
      <c r="ET4197" s="60"/>
      <c r="EU4197" s="60"/>
      <c r="EV4197" s="60"/>
      <c r="EW4197" s="60"/>
      <c r="EX4197" s="60"/>
      <c r="EY4197" s="60"/>
      <c r="EZ4197" s="60"/>
      <c r="FA4197" s="60"/>
      <c r="FB4197" s="60"/>
    </row>
    <row r="4198" spans="22:158" x14ac:dyDescent="0.25">
      <c r="W4198" s="33"/>
      <c r="X4198" s="33"/>
      <c r="AH4198" s="38">
        <v>100</v>
      </c>
      <c r="AI4198" s="38">
        <v>110</v>
      </c>
      <c r="AJ4198" s="38">
        <v>17000</v>
      </c>
      <c r="AK4198" s="38">
        <v>48</v>
      </c>
      <c r="AL4198" s="38">
        <v>4205558</v>
      </c>
      <c r="AM4198" s="61" t="s">
        <v>1816</v>
      </c>
      <c r="AN4198" s="61" t="s">
        <v>1696</v>
      </c>
      <c r="AO4198" s="61" t="s">
        <v>1633</v>
      </c>
      <c r="AP4198" s="61" t="s">
        <v>5017</v>
      </c>
      <c r="AQ4198" s="61" t="s">
        <v>1751</v>
      </c>
      <c r="AR4198" s="28">
        <v>0</v>
      </c>
      <c r="AS4198" s="28">
        <v>0</v>
      </c>
      <c r="AT4198" s="28">
        <v>700</v>
      </c>
      <c r="AU4198" s="62"/>
      <c r="DV4198" s="31" t="s">
        <v>5433</v>
      </c>
      <c r="DW4198" s="31" t="s">
        <v>5435</v>
      </c>
      <c r="DX4198" s="63"/>
      <c r="DY4198" s="63"/>
      <c r="DZ4198" s="63"/>
      <c r="EA4198" s="167"/>
      <c r="EB4198" s="60"/>
      <c r="EC4198" s="60"/>
      <c r="ED4198" s="60"/>
      <c r="EE4198" s="60"/>
      <c r="EF4198" s="60"/>
      <c r="EG4198" s="60"/>
      <c r="EH4198" s="60"/>
      <c r="EI4198" s="60"/>
      <c r="EJ4198" s="60"/>
      <c r="EK4198" s="60"/>
      <c r="EL4198" s="60"/>
      <c r="EM4198" s="60"/>
      <c r="EN4198" s="60"/>
      <c r="EO4198" s="60"/>
      <c r="EP4198" s="60"/>
      <c r="EQ4198" s="60"/>
      <c r="ER4198" s="60"/>
      <c r="ES4198" s="60"/>
      <c r="ET4198" s="60"/>
      <c r="EU4198" s="60"/>
      <c r="EV4198" s="60"/>
      <c r="EW4198" s="60"/>
      <c r="EX4198" s="60"/>
      <c r="EY4198" s="60"/>
      <c r="EZ4198" s="60"/>
      <c r="FA4198" s="60"/>
      <c r="FB4198" s="60"/>
    </row>
    <row r="4199" spans="22:158" x14ac:dyDescent="0.25">
      <c r="W4199" s="33"/>
      <c r="X4199" s="33"/>
      <c r="AH4199" s="38">
        <v>100</v>
      </c>
      <c r="AI4199" s="38">
        <v>110</v>
      </c>
      <c r="AJ4199" s="38">
        <v>17620</v>
      </c>
      <c r="AK4199" s="38">
        <v>48</v>
      </c>
      <c r="AL4199" s="38">
        <v>4205558</v>
      </c>
      <c r="AM4199" s="61" t="s">
        <v>1816</v>
      </c>
      <c r="AN4199" s="61" t="s">
        <v>1696</v>
      </c>
      <c r="AO4199" s="61" t="s">
        <v>1646</v>
      </c>
      <c r="AP4199" s="61" t="s">
        <v>5017</v>
      </c>
      <c r="AQ4199" s="61" t="s">
        <v>1751</v>
      </c>
      <c r="AR4199" s="28">
        <v>31.6</v>
      </c>
      <c r="AS4199" s="28">
        <v>158</v>
      </c>
      <c r="AT4199" s="28">
        <v>0</v>
      </c>
      <c r="AU4199" s="62"/>
      <c r="DV4199" s="31" t="s">
        <v>5433</v>
      </c>
      <c r="DW4199" s="31" t="s">
        <v>5435</v>
      </c>
      <c r="DX4199" s="63"/>
      <c r="DY4199" s="63"/>
      <c r="DZ4199" s="63"/>
      <c r="EA4199" s="167"/>
      <c r="EB4199" s="60"/>
      <c r="EC4199" s="60"/>
      <c r="ED4199" s="60"/>
      <c r="EE4199" s="60"/>
      <c r="EF4199" s="60"/>
      <c r="EG4199" s="60"/>
      <c r="EH4199" s="60"/>
      <c r="EI4199" s="60"/>
      <c r="EJ4199" s="60"/>
      <c r="EK4199" s="60"/>
      <c r="EL4199" s="60"/>
      <c r="EM4199" s="60"/>
      <c r="EN4199" s="60"/>
      <c r="EO4199" s="60"/>
      <c r="EP4199" s="60"/>
      <c r="EQ4199" s="60"/>
      <c r="ER4199" s="60"/>
      <c r="ES4199" s="60"/>
      <c r="ET4199" s="60"/>
      <c r="EU4199" s="60"/>
      <c r="EV4199" s="60"/>
      <c r="EW4199" s="60"/>
      <c r="EX4199" s="60"/>
      <c r="EY4199" s="60"/>
      <c r="EZ4199" s="60"/>
      <c r="FA4199" s="60"/>
      <c r="FB4199" s="60"/>
    </row>
    <row r="4200" spans="22:158" x14ac:dyDescent="0.25">
      <c r="W4200" s="33"/>
      <c r="X4200" s="33"/>
      <c r="AH4200" s="38">
        <v>100</v>
      </c>
      <c r="AI4200" s="38">
        <v>115</v>
      </c>
      <c r="AJ4200" s="38">
        <v>16950</v>
      </c>
      <c r="AK4200" s="38">
        <v>48</v>
      </c>
      <c r="AL4200" s="38">
        <v>4205558</v>
      </c>
      <c r="AM4200" s="61" t="s">
        <v>1816</v>
      </c>
      <c r="AN4200" s="61" t="s">
        <v>1697</v>
      </c>
      <c r="AO4200" s="61" t="s">
        <v>1632</v>
      </c>
      <c r="AP4200" s="61" t="s">
        <v>5017</v>
      </c>
      <c r="AQ4200" s="61" t="s">
        <v>1751</v>
      </c>
      <c r="AR4200" s="28">
        <v>2666.7</v>
      </c>
      <c r="AS4200" s="28">
        <v>70600</v>
      </c>
      <c r="AT4200" s="28">
        <v>133317</v>
      </c>
      <c r="AU4200" s="62"/>
      <c r="DV4200" s="31" t="s">
        <v>5433</v>
      </c>
      <c r="DW4200" s="31" t="s">
        <v>5436</v>
      </c>
      <c r="DX4200" s="63"/>
      <c r="DY4200" s="63"/>
      <c r="DZ4200" s="63"/>
      <c r="EA4200" s="167"/>
      <c r="EB4200" s="60"/>
      <c r="EC4200" s="60"/>
      <c r="ED4200" s="60"/>
      <c r="EE4200" s="60"/>
      <c r="EF4200" s="60"/>
      <c r="EG4200" s="60"/>
      <c r="EH4200" s="60"/>
      <c r="EI4200" s="60"/>
      <c r="EJ4200" s="60"/>
      <c r="EK4200" s="60"/>
      <c r="EL4200" s="60"/>
      <c r="EM4200" s="60"/>
      <c r="EN4200" s="60"/>
      <c r="EO4200" s="60"/>
      <c r="EP4200" s="60"/>
      <c r="EQ4200" s="60"/>
      <c r="ER4200" s="60"/>
      <c r="ES4200" s="60"/>
      <c r="ET4200" s="60"/>
      <c r="EU4200" s="60"/>
      <c r="EV4200" s="60"/>
      <c r="EW4200" s="60"/>
      <c r="EX4200" s="60"/>
      <c r="EY4200" s="60"/>
      <c r="EZ4200" s="60"/>
      <c r="FA4200" s="60"/>
      <c r="FB4200" s="60"/>
    </row>
    <row r="4201" spans="22:158" x14ac:dyDescent="0.25">
      <c r="W4201" s="33"/>
      <c r="X4201" s="33"/>
      <c r="AH4201" s="38">
        <v>100</v>
      </c>
      <c r="AI4201" s="38">
        <v>115</v>
      </c>
      <c r="AJ4201" s="38">
        <v>18350</v>
      </c>
      <c r="AK4201" s="38">
        <v>48</v>
      </c>
      <c r="AL4201" s="38">
        <v>4205558</v>
      </c>
      <c r="AM4201" s="61" t="s">
        <v>1816</v>
      </c>
      <c r="AN4201" s="61" t="s">
        <v>1697</v>
      </c>
      <c r="AO4201" s="61" t="s">
        <v>1663</v>
      </c>
      <c r="AP4201" s="61" t="s">
        <v>5017</v>
      </c>
      <c r="AQ4201" s="61" t="s">
        <v>1751</v>
      </c>
      <c r="AR4201" s="28">
        <v>3.3</v>
      </c>
      <c r="AS4201" s="28">
        <v>1583</v>
      </c>
      <c r="AT4201" s="28">
        <v>3515</v>
      </c>
      <c r="AU4201" s="62"/>
      <c r="DV4201" s="31" t="s">
        <v>5433</v>
      </c>
      <c r="DW4201" s="31" t="s">
        <v>5436</v>
      </c>
      <c r="DX4201" s="63"/>
      <c r="DY4201" s="63"/>
      <c r="DZ4201" s="63"/>
      <c r="EA4201" s="167"/>
      <c r="EB4201" s="60"/>
      <c r="EC4201" s="60"/>
      <c r="ED4201" s="60"/>
      <c r="EE4201" s="60"/>
      <c r="EF4201" s="60"/>
      <c r="EG4201" s="60"/>
      <c r="EH4201" s="60"/>
      <c r="EI4201" s="60"/>
      <c r="EJ4201" s="60"/>
      <c r="EK4201" s="60"/>
      <c r="EL4201" s="60"/>
      <c r="EM4201" s="60"/>
      <c r="EN4201" s="60"/>
      <c r="EO4201" s="60"/>
      <c r="EP4201" s="60"/>
      <c r="EQ4201" s="60"/>
      <c r="ER4201" s="60"/>
      <c r="ES4201" s="60"/>
      <c r="ET4201" s="60"/>
      <c r="EU4201" s="60"/>
      <c r="EV4201" s="60"/>
      <c r="EW4201" s="60"/>
      <c r="EX4201" s="60"/>
      <c r="EY4201" s="60"/>
      <c r="EZ4201" s="60"/>
      <c r="FA4201" s="60"/>
      <c r="FB4201" s="60"/>
    </row>
    <row r="4202" spans="22:158" x14ac:dyDescent="0.25">
      <c r="W4202" s="33"/>
      <c r="X4202" s="33"/>
      <c r="AH4202" s="38">
        <v>100</v>
      </c>
      <c r="AI4202" s="38">
        <v>115</v>
      </c>
      <c r="AJ4202" s="38">
        <v>18450</v>
      </c>
      <c r="AK4202" s="38">
        <v>48</v>
      </c>
      <c r="AL4202" s="38">
        <v>4205558</v>
      </c>
      <c r="AM4202" s="61" t="s">
        <v>1816</v>
      </c>
      <c r="AN4202" s="61" t="s">
        <v>1697</v>
      </c>
      <c r="AO4202" s="61" t="s">
        <v>1665</v>
      </c>
      <c r="AP4202" s="61" t="s">
        <v>5017</v>
      </c>
      <c r="AQ4202" s="61" t="s">
        <v>1751</v>
      </c>
      <c r="AR4202" s="28">
        <v>84766.9</v>
      </c>
      <c r="AS4202" s="28">
        <v>79433</v>
      </c>
      <c r="AT4202" s="28">
        <v>33651</v>
      </c>
      <c r="AU4202" s="62"/>
      <c r="DV4202" s="31" t="s">
        <v>5433</v>
      </c>
      <c r="DW4202" s="31" t="s">
        <v>5436</v>
      </c>
      <c r="DX4202" s="63"/>
      <c r="DY4202" s="63"/>
      <c r="DZ4202" s="63"/>
      <c r="EA4202" s="167"/>
      <c r="EB4202" s="60"/>
      <c r="EC4202" s="60"/>
      <c r="ED4202" s="60"/>
      <c r="EE4202" s="60"/>
      <c r="EF4202" s="60"/>
      <c r="EG4202" s="60"/>
      <c r="EH4202" s="60"/>
      <c r="EI4202" s="60"/>
      <c r="EJ4202" s="60"/>
      <c r="EK4202" s="60"/>
      <c r="EL4202" s="60"/>
      <c r="EM4202" s="60"/>
      <c r="EN4202" s="60"/>
      <c r="EO4202" s="60"/>
      <c r="EP4202" s="60"/>
      <c r="EQ4202" s="60"/>
      <c r="ER4202" s="60"/>
      <c r="ES4202" s="60"/>
      <c r="ET4202" s="60"/>
      <c r="EU4202" s="60"/>
      <c r="EV4202" s="60"/>
      <c r="EW4202" s="60"/>
      <c r="EX4202" s="60"/>
      <c r="EY4202" s="60"/>
      <c r="EZ4202" s="60"/>
      <c r="FA4202" s="60"/>
      <c r="FB4202" s="60"/>
    </row>
    <row r="4203" spans="22:158" x14ac:dyDescent="0.25">
      <c r="V4203" s="1"/>
      <c r="W4203" s="33"/>
      <c r="X4203" s="33"/>
      <c r="AH4203" s="38">
        <v>100</v>
      </c>
      <c r="AI4203" s="38">
        <v>120</v>
      </c>
      <c r="AJ4203" s="38">
        <v>10250</v>
      </c>
      <c r="AK4203" s="38">
        <v>48</v>
      </c>
      <c r="AL4203" s="38">
        <v>4205558</v>
      </c>
      <c r="AM4203" s="61" t="s">
        <v>1816</v>
      </c>
      <c r="AN4203" s="61" t="s">
        <v>1689</v>
      </c>
      <c r="AO4203" s="61" t="s">
        <v>5048</v>
      </c>
      <c r="AP4203" s="61" t="s">
        <v>5017</v>
      </c>
      <c r="AQ4203" s="61" t="s">
        <v>1751</v>
      </c>
      <c r="AR4203" s="28">
        <v>266979.3</v>
      </c>
      <c r="AS4203" s="28">
        <v>511748</v>
      </c>
      <c r="AT4203" s="28">
        <v>549516</v>
      </c>
      <c r="AU4203" s="62"/>
      <c r="DV4203" s="31" t="s">
        <v>5433</v>
      </c>
      <c r="DW4203" s="31" t="s">
        <v>5437</v>
      </c>
      <c r="DX4203" s="63"/>
      <c r="DY4203" s="63"/>
      <c r="DZ4203" s="63"/>
      <c r="EA4203" s="167"/>
      <c r="EB4203" s="60"/>
      <c r="EC4203" s="60"/>
      <c r="ED4203" s="60"/>
      <c r="EE4203" s="60"/>
      <c r="EF4203" s="60"/>
      <c r="EG4203" s="60"/>
      <c r="EH4203" s="60"/>
      <c r="EI4203" s="60"/>
      <c r="EJ4203" s="60"/>
      <c r="EK4203" s="60"/>
      <c r="EL4203" s="60"/>
      <c r="EM4203" s="60"/>
      <c r="EN4203" s="60"/>
      <c r="EO4203" s="60"/>
      <c r="EP4203" s="60"/>
      <c r="EQ4203" s="60"/>
      <c r="ER4203" s="60"/>
      <c r="ES4203" s="60"/>
      <c r="ET4203" s="60"/>
      <c r="EU4203" s="60"/>
      <c r="EV4203" s="60"/>
      <c r="EW4203" s="60"/>
      <c r="EX4203" s="60"/>
      <c r="EY4203" s="60"/>
      <c r="EZ4203" s="60"/>
      <c r="FA4203" s="60"/>
      <c r="FB4203" s="60"/>
    </row>
    <row r="4204" spans="22:158" x14ac:dyDescent="0.25">
      <c r="W4204" s="33"/>
      <c r="X4204" s="33"/>
      <c r="AH4204" s="38">
        <v>100</v>
      </c>
      <c r="AI4204" s="38">
        <v>120</v>
      </c>
      <c r="AJ4204" s="38">
        <v>11350</v>
      </c>
      <c r="AK4204" s="38">
        <v>48</v>
      </c>
      <c r="AL4204" s="38">
        <v>4205558</v>
      </c>
      <c r="AM4204" s="61" t="s">
        <v>1816</v>
      </c>
      <c r="AN4204" s="61" t="s">
        <v>1689</v>
      </c>
      <c r="AO4204" s="61" t="s">
        <v>5070</v>
      </c>
      <c r="AP4204" s="61" t="s">
        <v>5017</v>
      </c>
      <c r="AQ4204" s="61" t="s">
        <v>1751</v>
      </c>
      <c r="AR4204" s="28">
        <v>692578.2</v>
      </c>
      <c r="AS4204" s="28">
        <v>892917</v>
      </c>
      <c r="AT4204" s="28">
        <v>670650</v>
      </c>
      <c r="AU4204" s="62"/>
      <c r="DV4204" s="31" t="s">
        <v>5433</v>
      </c>
      <c r="DW4204" s="31" t="s">
        <v>5437</v>
      </c>
      <c r="DX4204" s="63"/>
      <c r="DY4204" s="63"/>
      <c r="DZ4204" s="63"/>
      <c r="EA4204" s="167"/>
      <c r="EB4204" s="60"/>
      <c r="EC4204" s="60"/>
      <c r="ED4204" s="60"/>
      <c r="EE4204" s="60"/>
      <c r="EF4204" s="60"/>
      <c r="EG4204" s="60"/>
      <c r="EH4204" s="60"/>
      <c r="EI4204" s="60"/>
      <c r="EJ4204" s="60"/>
      <c r="EK4204" s="60"/>
      <c r="EL4204" s="60"/>
      <c r="EM4204" s="60"/>
      <c r="EN4204" s="60"/>
      <c r="EO4204" s="60"/>
      <c r="EP4204" s="60"/>
      <c r="EQ4204" s="60"/>
      <c r="ER4204" s="60"/>
      <c r="ES4204" s="60"/>
      <c r="ET4204" s="60"/>
      <c r="EU4204" s="60"/>
      <c r="EV4204" s="60"/>
      <c r="EW4204" s="60"/>
      <c r="EX4204" s="60"/>
      <c r="EY4204" s="60"/>
      <c r="EZ4204" s="60"/>
      <c r="FA4204" s="60"/>
      <c r="FB4204" s="60"/>
    </row>
    <row r="4205" spans="22:158" x14ac:dyDescent="0.25">
      <c r="W4205" s="33"/>
      <c r="X4205" s="33"/>
      <c r="AH4205" s="38">
        <v>100</v>
      </c>
      <c r="AI4205" s="38">
        <v>120</v>
      </c>
      <c r="AJ4205" s="38">
        <v>14550</v>
      </c>
      <c r="AK4205" s="38">
        <v>48</v>
      </c>
      <c r="AL4205" s="38">
        <v>4205558</v>
      </c>
      <c r="AM4205" s="61" t="s">
        <v>1816</v>
      </c>
      <c r="AN4205" s="61" t="s">
        <v>1689</v>
      </c>
      <c r="AO4205" s="61" t="s">
        <v>1579</v>
      </c>
      <c r="AP4205" s="61" t="s">
        <v>5017</v>
      </c>
      <c r="AQ4205" s="61" t="s">
        <v>1751</v>
      </c>
      <c r="AR4205" s="28">
        <v>22.8</v>
      </c>
      <c r="AS4205" s="28">
        <v>21400</v>
      </c>
      <c r="AT4205" s="28">
        <v>18094</v>
      </c>
      <c r="AU4205" s="62"/>
      <c r="DV4205" s="31" t="s">
        <v>5433</v>
      </c>
      <c r="DW4205" s="31" t="s">
        <v>5437</v>
      </c>
      <c r="DX4205" s="63"/>
      <c r="DY4205" s="63"/>
      <c r="DZ4205" s="63"/>
      <c r="EA4205" s="167"/>
      <c r="EB4205" s="60"/>
      <c r="EC4205" s="60"/>
      <c r="ED4205" s="60"/>
      <c r="EE4205" s="60"/>
      <c r="EF4205" s="60"/>
      <c r="EG4205" s="60"/>
      <c r="EH4205" s="60"/>
      <c r="EI4205" s="60"/>
      <c r="EJ4205" s="60"/>
      <c r="EK4205" s="60"/>
      <c r="EL4205" s="60"/>
      <c r="EM4205" s="60"/>
      <c r="EN4205" s="60"/>
      <c r="EO4205" s="60"/>
      <c r="EP4205" s="60"/>
      <c r="EQ4205" s="60"/>
      <c r="ER4205" s="60"/>
      <c r="ES4205" s="60"/>
      <c r="ET4205" s="60"/>
      <c r="EU4205" s="60"/>
      <c r="EV4205" s="60"/>
      <c r="EW4205" s="60"/>
      <c r="EX4205" s="60"/>
      <c r="EY4205" s="60"/>
      <c r="EZ4205" s="60"/>
      <c r="FA4205" s="60"/>
      <c r="FB4205" s="60"/>
    </row>
    <row r="4206" spans="22:158" x14ac:dyDescent="0.25">
      <c r="W4206" s="33"/>
      <c r="X4206" s="33"/>
      <c r="AH4206" s="38">
        <v>100</v>
      </c>
      <c r="AI4206" s="38">
        <v>120</v>
      </c>
      <c r="AJ4206" s="38">
        <v>14850</v>
      </c>
      <c r="AK4206" s="38">
        <v>48</v>
      </c>
      <c r="AL4206" s="38">
        <v>4205558</v>
      </c>
      <c r="AM4206" s="61" t="s">
        <v>1816</v>
      </c>
      <c r="AN4206" s="61" t="s">
        <v>1689</v>
      </c>
      <c r="AO4206" s="61" t="s">
        <v>1585</v>
      </c>
      <c r="AP4206" s="61" t="s">
        <v>5017</v>
      </c>
      <c r="AQ4206" s="61" t="s">
        <v>1751</v>
      </c>
      <c r="AR4206" s="28">
        <v>216383.6</v>
      </c>
      <c r="AS4206" s="28">
        <v>352189</v>
      </c>
      <c r="AT4206" s="28">
        <v>224511</v>
      </c>
      <c r="AU4206" s="62"/>
      <c r="DV4206" s="31" t="s">
        <v>5433</v>
      </c>
      <c r="DW4206" s="31" t="s">
        <v>5437</v>
      </c>
      <c r="DX4206" s="63"/>
      <c r="DY4206" s="63"/>
      <c r="DZ4206" s="63"/>
      <c r="EA4206" s="167"/>
      <c r="EB4206" s="60"/>
      <c r="EC4206" s="60"/>
      <c r="ED4206" s="60"/>
      <c r="EE4206" s="60"/>
      <c r="EF4206" s="60"/>
      <c r="EG4206" s="60"/>
      <c r="EH4206" s="60"/>
      <c r="EI4206" s="60"/>
      <c r="EJ4206" s="60"/>
      <c r="EK4206" s="60"/>
      <c r="EL4206" s="60"/>
      <c r="EM4206" s="60"/>
      <c r="EN4206" s="60"/>
      <c r="EO4206" s="60"/>
      <c r="EP4206" s="60"/>
      <c r="EQ4206" s="60"/>
      <c r="ER4206" s="60"/>
      <c r="ES4206" s="60"/>
      <c r="ET4206" s="60"/>
      <c r="EU4206" s="60"/>
      <c r="EV4206" s="60"/>
      <c r="EW4206" s="60"/>
      <c r="EX4206" s="60"/>
      <c r="EY4206" s="60"/>
      <c r="EZ4206" s="60"/>
      <c r="FA4206" s="60"/>
      <c r="FB4206" s="60"/>
    </row>
    <row r="4207" spans="22:158" x14ac:dyDescent="0.25">
      <c r="W4207" s="33"/>
      <c r="X4207" s="33"/>
      <c r="AH4207" s="38">
        <v>100</v>
      </c>
      <c r="AI4207" s="38">
        <v>120</v>
      </c>
      <c r="AJ4207" s="38">
        <v>16610</v>
      </c>
      <c r="AK4207" s="38">
        <v>48</v>
      </c>
      <c r="AL4207" s="38">
        <v>4205558</v>
      </c>
      <c r="AM4207" s="61" t="s">
        <v>1816</v>
      </c>
      <c r="AN4207" s="61" t="s">
        <v>1689</v>
      </c>
      <c r="AO4207" s="61" t="s">
        <v>1625</v>
      </c>
      <c r="AP4207" s="61" t="s">
        <v>5017</v>
      </c>
      <c r="AQ4207" s="61" t="s">
        <v>1751</v>
      </c>
      <c r="AR4207" s="28">
        <v>92054</v>
      </c>
      <c r="AS4207" s="28">
        <v>38138</v>
      </c>
      <c r="AT4207" s="28">
        <v>71412</v>
      </c>
      <c r="AU4207" s="62"/>
      <c r="DV4207" s="31" t="s">
        <v>5433</v>
      </c>
      <c r="DW4207" s="31" t="s">
        <v>5437</v>
      </c>
      <c r="DX4207" s="63"/>
      <c r="DY4207" s="63"/>
      <c r="DZ4207" s="63"/>
      <c r="EA4207" s="167"/>
      <c r="EB4207" s="60"/>
      <c r="EC4207" s="60"/>
      <c r="ED4207" s="60"/>
      <c r="EE4207" s="60"/>
      <c r="EF4207" s="60"/>
      <c r="EG4207" s="60"/>
      <c r="EH4207" s="60"/>
      <c r="EI4207" s="60"/>
      <c r="EJ4207" s="60"/>
      <c r="EK4207" s="60"/>
      <c r="EL4207" s="60"/>
      <c r="EM4207" s="60"/>
      <c r="EN4207" s="60"/>
      <c r="EO4207" s="60"/>
      <c r="EP4207" s="60"/>
      <c r="EQ4207" s="60"/>
      <c r="ER4207" s="60"/>
      <c r="ES4207" s="60"/>
      <c r="ET4207" s="60"/>
      <c r="EU4207" s="60"/>
      <c r="EV4207" s="60"/>
      <c r="EW4207" s="60"/>
      <c r="EX4207" s="60"/>
      <c r="EY4207" s="60"/>
      <c r="EZ4207" s="60"/>
      <c r="FA4207" s="60"/>
      <c r="FB4207" s="60"/>
    </row>
    <row r="4208" spans="22:158" x14ac:dyDescent="0.25">
      <c r="W4208" s="33"/>
      <c r="X4208" s="33"/>
      <c r="AH4208" s="38">
        <v>100</v>
      </c>
      <c r="AI4208" s="38">
        <v>120</v>
      </c>
      <c r="AJ4208" s="38">
        <v>17550</v>
      </c>
      <c r="AK4208" s="38">
        <v>48</v>
      </c>
      <c r="AL4208" s="38">
        <v>4205558</v>
      </c>
      <c r="AM4208" s="61" t="s">
        <v>1816</v>
      </c>
      <c r="AN4208" s="61" t="s">
        <v>1689</v>
      </c>
      <c r="AO4208" s="61" t="s">
        <v>1645</v>
      </c>
      <c r="AP4208" s="61" t="s">
        <v>5017</v>
      </c>
      <c r="AQ4208" s="61" t="s">
        <v>1751</v>
      </c>
      <c r="AR4208" s="28">
        <v>0</v>
      </c>
      <c r="AS4208" s="28">
        <v>26448</v>
      </c>
      <c r="AT4208" s="28">
        <v>14013</v>
      </c>
      <c r="AU4208" s="62"/>
      <c r="DV4208" s="31" t="s">
        <v>5433</v>
      </c>
      <c r="DW4208" s="31" t="s">
        <v>5437</v>
      </c>
      <c r="DX4208" s="63"/>
      <c r="DY4208" s="63"/>
      <c r="DZ4208" s="63"/>
      <c r="EA4208" s="167"/>
      <c r="EB4208" s="60"/>
      <c r="EC4208" s="60"/>
      <c r="ED4208" s="60"/>
      <c r="EE4208" s="60"/>
      <c r="EF4208" s="60"/>
      <c r="EG4208" s="60"/>
      <c r="EH4208" s="60"/>
      <c r="EI4208" s="60"/>
      <c r="EJ4208" s="60"/>
      <c r="EK4208" s="60"/>
      <c r="EL4208" s="60"/>
      <c r="EM4208" s="60"/>
      <c r="EN4208" s="60"/>
      <c r="EO4208" s="60"/>
      <c r="EP4208" s="60"/>
      <c r="EQ4208" s="60"/>
      <c r="ER4208" s="60"/>
      <c r="ES4208" s="60"/>
      <c r="ET4208" s="60"/>
      <c r="EU4208" s="60"/>
      <c r="EV4208" s="60"/>
      <c r="EW4208" s="60"/>
      <c r="EX4208" s="60"/>
      <c r="EY4208" s="60"/>
      <c r="EZ4208" s="60"/>
      <c r="FA4208" s="60"/>
      <c r="FB4208" s="60"/>
    </row>
    <row r="4209" spans="22:158" x14ac:dyDescent="0.25">
      <c r="W4209" s="33"/>
      <c r="X4209" s="33"/>
      <c r="AH4209" s="38">
        <v>100</v>
      </c>
      <c r="AI4209" s="38">
        <v>125</v>
      </c>
      <c r="AJ4209" s="38">
        <v>11800</v>
      </c>
      <c r="AK4209" s="38">
        <v>48</v>
      </c>
      <c r="AL4209" s="38">
        <v>4205558</v>
      </c>
      <c r="AM4209" s="61" t="s">
        <v>1816</v>
      </c>
      <c r="AN4209" s="61" t="s">
        <v>1692</v>
      </c>
      <c r="AO4209" s="61" t="s">
        <v>5081</v>
      </c>
      <c r="AP4209" s="61" t="s">
        <v>5017</v>
      </c>
      <c r="AQ4209" s="61" t="s">
        <v>1751</v>
      </c>
      <c r="AR4209" s="28">
        <v>21553.9</v>
      </c>
      <c r="AS4209" s="28">
        <v>53468</v>
      </c>
      <c r="AT4209" s="28">
        <v>44630</v>
      </c>
      <c r="AU4209" s="62"/>
      <c r="DV4209" s="31" t="s">
        <v>5433</v>
      </c>
      <c r="DW4209" s="31" t="s">
        <v>5438</v>
      </c>
      <c r="DX4209" s="63"/>
      <c r="DY4209" s="63"/>
      <c r="DZ4209" s="63"/>
      <c r="EA4209" s="167"/>
      <c r="EB4209" s="60"/>
      <c r="EC4209" s="60"/>
      <c r="ED4209" s="60"/>
      <c r="EE4209" s="60"/>
      <c r="EF4209" s="60"/>
      <c r="EG4209" s="60"/>
      <c r="EH4209" s="60"/>
      <c r="EI4209" s="60"/>
      <c r="EJ4209" s="60"/>
      <c r="EK4209" s="60"/>
      <c r="EL4209" s="60"/>
      <c r="EM4209" s="60"/>
      <c r="EN4209" s="60"/>
      <c r="EO4209" s="60"/>
      <c r="EP4209" s="60"/>
      <c r="EQ4209" s="60"/>
      <c r="ER4209" s="60"/>
      <c r="ES4209" s="60"/>
      <c r="ET4209" s="60"/>
      <c r="EU4209" s="60"/>
      <c r="EV4209" s="60"/>
      <c r="EW4209" s="60"/>
      <c r="EX4209" s="60"/>
      <c r="EY4209" s="60"/>
      <c r="EZ4209" s="60"/>
      <c r="FA4209" s="60"/>
      <c r="FB4209" s="60"/>
    </row>
    <row r="4210" spans="22:158" x14ac:dyDescent="0.25">
      <c r="W4210" s="33"/>
      <c r="X4210" s="33"/>
      <c r="AH4210" s="38">
        <v>100</v>
      </c>
      <c r="AI4210" s="38">
        <v>125</v>
      </c>
      <c r="AJ4210" s="38">
        <v>13750</v>
      </c>
      <c r="AK4210" s="38">
        <v>48</v>
      </c>
      <c r="AL4210" s="38">
        <v>4205558</v>
      </c>
      <c r="AM4210" s="61" t="s">
        <v>1816</v>
      </c>
      <c r="AN4210" s="61" t="s">
        <v>1692</v>
      </c>
      <c r="AO4210" s="61" t="s">
        <v>5119</v>
      </c>
      <c r="AP4210" s="61" t="s">
        <v>5017</v>
      </c>
      <c r="AQ4210" s="61" t="s">
        <v>1751</v>
      </c>
      <c r="AR4210" s="28">
        <v>0</v>
      </c>
      <c r="AS4210" s="28">
        <v>394</v>
      </c>
      <c r="AT4210" s="28">
        <v>0</v>
      </c>
      <c r="AU4210" s="62"/>
      <c r="DV4210" s="31" t="s">
        <v>5433</v>
      </c>
      <c r="DW4210" s="31" t="s">
        <v>5438</v>
      </c>
      <c r="DX4210" s="63"/>
      <c r="DY4210" s="63"/>
      <c r="DZ4210" s="63"/>
      <c r="EA4210" s="167"/>
      <c r="EB4210" s="60"/>
      <c r="EC4210" s="60"/>
      <c r="ED4210" s="60"/>
      <c r="EE4210" s="60"/>
      <c r="EF4210" s="60"/>
      <c r="EG4210" s="60"/>
      <c r="EH4210" s="60"/>
      <c r="EI4210" s="60"/>
      <c r="EJ4210" s="60"/>
      <c r="EK4210" s="60"/>
      <c r="EL4210" s="60"/>
      <c r="EM4210" s="60"/>
      <c r="EN4210" s="60"/>
      <c r="EO4210" s="60"/>
      <c r="EP4210" s="60"/>
      <c r="EQ4210" s="60"/>
      <c r="ER4210" s="60"/>
      <c r="ES4210" s="60"/>
      <c r="ET4210" s="60"/>
      <c r="EU4210" s="60"/>
      <c r="EV4210" s="60"/>
      <c r="EW4210" s="60"/>
      <c r="EX4210" s="60"/>
      <c r="EY4210" s="60"/>
      <c r="EZ4210" s="60"/>
      <c r="FA4210" s="60"/>
      <c r="FB4210" s="60"/>
    </row>
    <row r="4211" spans="22:158" x14ac:dyDescent="0.25">
      <c r="W4211" s="33"/>
      <c r="X4211" s="33"/>
      <c r="AH4211" s="38">
        <v>100</v>
      </c>
      <c r="AI4211" s="38">
        <v>125</v>
      </c>
      <c r="AJ4211" s="38">
        <v>14350</v>
      </c>
      <c r="AK4211" s="38">
        <v>48</v>
      </c>
      <c r="AL4211" s="38">
        <v>4205558</v>
      </c>
      <c r="AM4211" s="61" t="s">
        <v>1816</v>
      </c>
      <c r="AN4211" s="61" t="s">
        <v>1692</v>
      </c>
      <c r="AO4211" s="61" t="s">
        <v>1575</v>
      </c>
      <c r="AP4211" s="61" t="s">
        <v>5017</v>
      </c>
      <c r="AQ4211" s="61" t="s">
        <v>1751</v>
      </c>
      <c r="AR4211" s="28">
        <v>81630.899999999994</v>
      </c>
      <c r="AS4211" s="28">
        <v>130226</v>
      </c>
      <c r="AT4211" s="28">
        <v>24878</v>
      </c>
      <c r="AU4211" s="62"/>
      <c r="DV4211" s="31" t="s">
        <v>5433</v>
      </c>
      <c r="DW4211" s="31" t="s">
        <v>5438</v>
      </c>
      <c r="DX4211" s="63"/>
      <c r="DY4211" s="63"/>
      <c r="DZ4211" s="63"/>
      <c r="EA4211" s="167"/>
      <c r="EB4211" s="60"/>
      <c r="EC4211" s="60"/>
      <c r="ED4211" s="60"/>
      <c r="EE4211" s="60"/>
      <c r="EF4211" s="60"/>
      <c r="EG4211" s="60"/>
      <c r="EH4211" s="60"/>
      <c r="EI4211" s="60"/>
      <c r="EJ4211" s="60"/>
      <c r="EK4211" s="60"/>
      <c r="EL4211" s="60"/>
      <c r="EM4211" s="60"/>
      <c r="EN4211" s="60"/>
      <c r="EO4211" s="60"/>
      <c r="EP4211" s="60"/>
      <c r="EQ4211" s="60"/>
      <c r="ER4211" s="60"/>
      <c r="ES4211" s="60"/>
      <c r="ET4211" s="60"/>
      <c r="EU4211" s="60"/>
      <c r="EV4211" s="60"/>
      <c r="EW4211" s="60"/>
      <c r="EX4211" s="60"/>
      <c r="EY4211" s="60"/>
      <c r="EZ4211" s="60"/>
      <c r="FA4211" s="60"/>
      <c r="FB4211" s="60"/>
    </row>
    <row r="4212" spans="22:158" x14ac:dyDescent="0.25">
      <c r="W4212" s="33"/>
      <c r="X4212" s="33"/>
      <c r="AH4212" s="38">
        <v>100</v>
      </c>
      <c r="AI4212" s="38">
        <v>125</v>
      </c>
      <c r="AJ4212" s="38">
        <v>15700</v>
      </c>
      <c r="AK4212" s="38">
        <v>48</v>
      </c>
      <c r="AL4212" s="38">
        <v>4205558</v>
      </c>
      <c r="AM4212" s="61" t="s">
        <v>1816</v>
      </c>
      <c r="AN4212" s="61" t="s">
        <v>1692</v>
      </c>
      <c r="AO4212" s="61" t="s">
        <v>1605</v>
      </c>
      <c r="AP4212" s="61" t="s">
        <v>5017</v>
      </c>
      <c r="AQ4212" s="61" t="s">
        <v>1751</v>
      </c>
      <c r="AR4212" s="28">
        <v>0</v>
      </c>
      <c r="AS4212" s="28">
        <v>0</v>
      </c>
      <c r="AT4212" s="28">
        <v>0</v>
      </c>
      <c r="AU4212" s="62"/>
      <c r="DV4212" s="31" t="s">
        <v>5433</v>
      </c>
      <c r="DW4212" s="31" t="s">
        <v>5438</v>
      </c>
      <c r="DX4212" s="63"/>
      <c r="DY4212" s="63"/>
      <c r="DZ4212" s="63"/>
      <c r="EA4212" s="167"/>
      <c r="EB4212" s="60"/>
      <c r="EC4212" s="60"/>
      <c r="ED4212" s="60"/>
      <c r="EE4212" s="60"/>
      <c r="EF4212" s="60"/>
      <c r="EG4212" s="60"/>
      <c r="EH4212" s="60"/>
      <c r="EI4212" s="60"/>
      <c r="EJ4212" s="60"/>
      <c r="EK4212" s="60"/>
      <c r="EL4212" s="60"/>
      <c r="EM4212" s="60"/>
      <c r="EN4212" s="60"/>
      <c r="EO4212" s="60"/>
      <c r="EP4212" s="60"/>
      <c r="EQ4212" s="60"/>
      <c r="ER4212" s="60"/>
      <c r="ES4212" s="60"/>
      <c r="ET4212" s="60"/>
      <c r="EU4212" s="60"/>
      <c r="EV4212" s="60"/>
      <c r="EW4212" s="60"/>
      <c r="EX4212" s="60"/>
      <c r="EY4212" s="60"/>
      <c r="EZ4212" s="60"/>
      <c r="FA4212" s="60"/>
      <c r="FB4212" s="60"/>
    </row>
    <row r="4213" spans="22:158" x14ac:dyDescent="0.25">
      <c r="W4213" s="33"/>
      <c r="X4213" s="33"/>
      <c r="AH4213" s="38">
        <v>100</v>
      </c>
      <c r="AI4213" s="38">
        <v>125</v>
      </c>
      <c r="AJ4213" s="38">
        <v>16420</v>
      </c>
      <c r="AK4213" s="38">
        <v>48</v>
      </c>
      <c r="AL4213" s="38">
        <v>4205558</v>
      </c>
      <c r="AM4213" s="61" t="s">
        <v>1816</v>
      </c>
      <c r="AN4213" s="61" t="s">
        <v>1692</v>
      </c>
      <c r="AO4213" s="61" t="s">
        <v>1621</v>
      </c>
      <c r="AP4213" s="61" t="s">
        <v>5017</v>
      </c>
      <c r="AQ4213" s="61" t="s">
        <v>1751</v>
      </c>
      <c r="AR4213" s="28">
        <v>0</v>
      </c>
      <c r="AS4213" s="28">
        <v>0</v>
      </c>
      <c r="AT4213" s="28">
        <v>21974</v>
      </c>
      <c r="AU4213" s="62"/>
      <c r="DV4213" s="31" t="s">
        <v>5433</v>
      </c>
      <c r="DW4213" s="31" t="s">
        <v>5438</v>
      </c>
      <c r="DX4213" s="63"/>
      <c r="DY4213" s="63"/>
      <c r="DZ4213" s="63"/>
      <c r="EA4213" s="167"/>
      <c r="EB4213" s="60"/>
      <c r="EC4213" s="60"/>
      <c r="ED4213" s="60"/>
      <c r="EE4213" s="60"/>
      <c r="EF4213" s="60"/>
      <c r="EG4213" s="60"/>
      <c r="EH4213" s="60"/>
      <c r="EI4213" s="60"/>
      <c r="EJ4213" s="60"/>
      <c r="EK4213" s="60"/>
      <c r="EL4213" s="60"/>
      <c r="EM4213" s="60"/>
      <c r="EN4213" s="60"/>
      <c r="EO4213" s="60"/>
      <c r="EP4213" s="60"/>
      <c r="EQ4213" s="60"/>
      <c r="ER4213" s="60"/>
      <c r="ES4213" s="60"/>
      <c r="ET4213" s="60"/>
      <c r="EU4213" s="60"/>
      <c r="EV4213" s="60"/>
      <c r="EW4213" s="60"/>
      <c r="EX4213" s="60"/>
      <c r="EY4213" s="60"/>
      <c r="EZ4213" s="60"/>
      <c r="FA4213" s="60"/>
      <c r="FB4213" s="60"/>
    </row>
    <row r="4214" spans="22:158" x14ac:dyDescent="0.25">
      <c r="W4214" s="33"/>
      <c r="X4214" s="33"/>
      <c r="AH4214" s="38">
        <v>100</v>
      </c>
      <c r="AI4214" s="38">
        <v>130</v>
      </c>
      <c r="AJ4214" s="38">
        <v>13550</v>
      </c>
      <c r="AK4214" s="38">
        <v>48</v>
      </c>
      <c r="AL4214" s="38">
        <v>4205558</v>
      </c>
      <c r="AM4214" s="61" t="s">
        <v>1816</v>
      </c>
      <c r="AN4214" s="61" t="s">
        <v>1687</v>
      </c>
      <c r="AO4214" s="61" t="s">
        <v>5114</v>
      </c>
      <c r="AP4214" s="61" t="s">
        <v>5017</v>
      </c>
      <c r="AQ4214" s="61" t="s">
        <v>1751</v>
      </c>
      <c r="AR4214" s="28">
        <v>190.6</v>
      </c>
      <c r="AS4214" s="28">
        <v>0</v>
      </c>
      <c r="AT4214" s="28">
        <v>0</v>
      </c>
      <c r="AU4214" s="62"/>
      <c r="DV4214" s="31" t="s">
        <v>5433</v>
      </c>
      <c r="DW4214" s="31" t="s">
        <v>5439</v>
      </c>
      <c r="DX4214" s="63"/>
      <c r="DY4214" s="63"/>
      <c r="DZ4214" s="63"/>
      <c r="EA4214" s="167"/>
      <c r="EB4214" s="60"/>
      <c r="EC4214" s="60"/>
      <c r="ED4214" s="60"/>
      <c r="EE4214" s="60"/>
      <c r="EF4214" s="60"/>
      <c r="EG4214" s="60"/>
      <c r="EH4214" s="60"/>
      <c r="EI4214" s="60"/>
      <c r="EJ4214" s="60"/>
      <c r="EK4214" s="60"/>
      <c r="EL4214" s="60"/>
      <c r="EM4214" s="60"/>
      <c r="EN4214" s="60"/>
      <c r="EO4214" s="60"/>
      <c r="EP4214" s="60"/>
      <c r="EQ4214" s="60"/>
      <c r="ER4214" s="60"/>
      <c r="ES4214" s="60"/>
      <c r="ET4214" s="60"/>
      <c r="EU4214" s="60"/>
      <c r="EV4214" s="60"/>
      <c r="EW4214" s="60"/>
      <c r="EX4214" s="60"/>
      <c r="EY4214" s="60"/>
      <c r="EZ4214" s="60"/>
      <c r="FA4214" s="60"/>
      <c r="FB4214" s="60"/>
    </row>
    <row r="4215" spans="22:158" x14ac:dyDescent="0.25">
      <c r="W4215" s="33"/>
      <c r="X4215" s="33"/>
      <c r="AH4215" s="38">
        <v>100</v>
      </c>
      <c r="AI4215" s="38">
        <v>130</v>
      </c>
      <c r="AJ4215" s="38">
        <v>14200</v>
      </c>
      <c r="AK4215" s="38">
        <v>48</v>
      </c>
      <c r="AL4215" s="38">
        <v>4205558</v>
      </c>
      <c r="AM4215" s="61" t="s">
        <v>1816</v>
      </c>
      <c r="AN4215" s="61" t="s">
        <v>1687</v>
      </c>
      <c r="AO4215" s="61" t="s">
        <v>5127</v>
      </c>
      <c r="AP4215" s="61" t="s">
        <v>5017</v>
      </c>
      <c r="AQ4215" s="61" t="s">
        <v>1751</v>
      </c>
      <c r="AR4215" s="28">
        <v>1291.7</v>
      </c>
      <c r="AS4215" s="28">
        <v>4262</v>
      </c>
      <c r="AT4215" s="28">
        <v>2185</v>
      </c>
      <c r="AU4215" s="62"/>
      <c r="DV4215" s="31" t="s">
        <v>5433</v>
      </c>
      <c r="DW4215" s="31" t="s">
        <v>5439</v>
      </c>
      <c r="DX4215" s="63"/>
      <c r="DY4215" s="63"/>
      <c r="DZ4215" s="63"/>
      <c r="EA4215" s="167"/>
      <c r="EB4215" s="60"/>
      <c r="EC4215" s="60"/>
      <c r="ED4215" s="60"/>
      <c r="EE4215" s="60"/>
      <c r="EF4215" s="60"/>
      <c r="EG4215" s="60"/>
      <c r="EH4215" s="60"/>
      <c r="EI4215" s="60"/>
      <c r="EJ4215" s="60"/>
      <c r="EK4215" s="60"/>
      <c r="EL4215" s="60"/>
      <c r="EM4215" s="60"/>
      <c r="EN4215" s="60"/>
      <c r="EO4215" s="60"/>
      <c r="EP4215" s="60"/>
      <c r="EQ4215" s="60"/>
      <c r="ER4215" s="60"/>
      <c r="ES4215" s="60"/>
      <c r="ET4215" s="60"/>
      <c r="EU4215" s="60"/>
      <c r="EV4215" s="60"/>
      <c r="EW4215" s="60"/>
      <c r="EX4215" s="60"/>
      <c r="EY4215" s="60"/>
      <c r="EZ4215" s="60"/>
      <c r="FA4215" s="60"/>
      <c r="FB4215" s="60"/>
    </row>
    <row r="4216" spans="22:158" x14ac:dyDescent="0.25">
      <c r="W4216" s="33"/>
      <c r="X4216" s="33"/>
      <c r="AH4216" s="38">
        <v>100</v>
      </c>
      <c r="AI4216" s="38">
        <v>130</v>
      </c>
      <c r="AJ4216" s="38">
        <v>16000</v>
      </c>
      <c r="AK4216" s="38">
        <v>48</v>
      </c>
      <c r="AL4216" s="38">
        <v>4205558</v>
      </c>
      <c r="AM4216" s="61" t="s">
        <v>1816</v>
      </c>
      <c r="AN4216" s="61" t="s">
        <v>1687</v>
      </c>
      <c r="AO4216" s="61" t="s">
        <v>1611</v>
      </c>
      <c r="AP4216" s="61" t="s">
        <v>5017</v>
      </c>
      <c r="AQ4216" s="61" t="s">
        <v>1751</v>
      </c>
      <c r="AR4216" s="28">
        <v>0</v>
      </c>
      <c r="AS4216" s="28">
        <v>0</v>
      </c>
      <c r="AT4216" s="28">
        <v>11</v>
      </c>
      <c r="AU4216" s="62"/>
      <c r="DV4216" s="31" t="s">
        <v>5433</v>
      </c>
      <c r="DW4216" s="31" t="s">
        <v>5439</v>
      </c>
      <c r="DX4216" s="63"/>
      <c r="DY4216" s="63"/>
      <c r="DZ4216" s="63"/>
      <c r="EA4216" s="167"/>
      <c r="EB4216" s="60"/>
      <c r="EC4216" s="60"/>
      <c r="ED4216" s="60"/>
      <c r="EE4216" s="60"/>
      <c r="EF4216" s="60"/>
      <c r="EG4216" s="60"/>
      <c r="EH4216" s="60"/>
      <c r="EI4216" s="60"/>
      <c r="EJ4216" s="60"/>
      <c r="EK4216" s="60"/>
      <c r="EL4216" s="60"/>
      <c r="EM4216" s="60"/>
      <c r="EN4216" s="60"/>
      <c r="EO4216" s="60"/>
      <c r="EP4216" s="60"/>
      <c r="EQ4216" s="60"/>
      <c r="ER4216" s="60"/>
      <c r="ES4216" s="60"/>
      <c r="ET4216" s="60"/>
      <c r="EU4216" s="60"/>
      <c r="EV4216" s="60"/>
      <c r="EW4216" s="60"/>
      <c r="EX4216" s="60"/>
      <c r="EY4216" s="60"/>
      <c r="EZ4216" s="60"/>
      <c r="FA4216" s="60"/>
      <c r="FB4216" s="60"/>
    </row>
    <row r="4217" spans="22:158" x14ac:dyDescent="0.25">
      <c r="W4217" s="33"/>
      <c r="X4217" s="33"/>
      <c r="AH4217" s="38">
        <v>100</v>
      </c>
      <c r="AI4217" s="38">
        <v>130</v>
      </c>
      <c r="AJ4217" s="38">
        <v>16300</v>
      </c>
      <c r="AK4217" s="38">
        <v>48</v>
      </c>
      <c r="AL4217" s="38">
        <v>4205558</v>
      </c>
      <c r="AM4217" s="61" t="s">
        <v>1816</v>
      </c>
      <c r="AN4217" s="61" t="s">
        <v>1687</v>
      </c>
      <c r="AO4217" s="61" t="s">
        <v>1617</v>
      </c>
      <c r="AP4217" s="61" t="s">
        <v>5017</v>
      </c>
      <c r="AQ4217" s="61" t="s">
        <v>1751</v>
      </c>
      <c r="AR4217" s="28">
        <v>0</v>
      </c>
      <c r="AS4217" s="28">
        <v>0</v>
      </c>
      <c r="AT4217" s="28">
        <v>81017</v>
      </c>
      <c r="AU4217" s="62"/>
      <c r="DV4217" s="31" t="s">
        <v>5433</v>
      </c>
      <c r="DW4217" s="31" t="s">
        <v>5439</v>
      </c>
      <c r="DX4217" s="63"/>
      <c r="DY4217" s="63"/>
      <c r="DZ4217" s="63"/>
      <c r="EA4217" s="167"/>
      <c r="EB4217" s="60"/>
      <c r="EC4217" s="60"/>
      <c r="ED4217" s="60"/>
      <c r="EE4217" s="60"/>
      <c r="EF4217" s="60"/>
      <c r="EG4217" s="60"/>
      <c r="EH4217" s="60"/>
      <c r="EI4217" s="60"/>
      <c r="EJ4217" s="60"/>
      <c r="EK4217" s="60"/>
      <c r="EL4217" s="60"/>
      <c r="EM4217" s="60"/>
      <c r="EN4217" s="60"/>
      <c r="EO4217" s="60"/>
      <c r="EP4217" s="60"/>
      <c r="EQ4217" s="60"/>
      <c r="ER4217" s="60"/>
      <c r="ES4217" s="60"/>
      <c r="ET4217" s="60"/>
      <c r="EU4217" s="60"/>
      <c r="EV4217" s="60"/>
      <c r="EW4217" s="60"/>
      <c r="EX4217" s="60"/>
      <c r="EY4217" s="60"/>
      <c r="EZ4217" s="60"/>
      <c r="FA4217" s="60"/>
      <c r="FB4217" s="60"/>
    </row>
    <row r="4218" spans="22:158" x14ac:dyDescent="0.25">
      <c r="W4218" s="33"/>
      <c r="X4218" s="33"/>
      <c r="AH4218" s="38">
        <v>100</v>
      </c>
      <c r="AI4218" s="38">
        <v>130</v>
      </c>
      <c r="AJ4218" s="38">
        <v>17310</v>
      </c>
      <c r="AK4218" s="38">
        <v>48</v>
      </c>
      <c r="AL4218" s="38">
        <v>4205558</v>
      </c>
      <c r="AM4218" s="61" t="s">
        <v>1816</v>
      </c>
      <c r="AN4218" s="61" t="s">
        <v>1687</v>
      </c>
      <c r="AO4218" s="61" t="s">
        <v>1640</v>
      </c>
      <c r="AP4218" s="61" t="s">
        <v>5017</v>
      </c>
      <c r="AQ4218" s="61" t="s">
        <v>1751</v>
      </c>
      <c r="AR4218" s="28">
        <v>151273.29999999999</v>
      </c>
      <c r="AS4218" s="28">
        <v>68519</v>
      </c>
      <c r="AT4218" s="28">
        <v>0</v>
      </c>
      <c r="AU4218" s="62"/>
      <c r="DV4218" s="31" t="s">
        <v>5433</v>
      </c>
      <c r="DW4218" s="31" t="s">
        <v>5439</v>
      </c>
      <c r="DX4218" s="63"/>
      <c r="DY4218" s="63"/>
      <c r="DZ4218" s="63"/>
      <c r="EA4218" s="167"/>
      <c r="EB4218" s="60"/>
      <c r="EC4218" s="60"/>
      <c r="ED4218" s="60"/>
      <c r="EE4218" s="60"/>
      <c r="EF4218" s="60"/>
      <c r="EG4218" s="60"/>
      <c r="EH4218" s="60"/>
      <c r="EI4218" s="60"/>
      <c r="EJ4218" s="60"/>
      <c r="EK4218" s="60"/>
      <c r="EL4218" s="60"/>
      <c r="EM4218" s="60"/>
      <c r="EN4218" s="60"/>
      <c r="EO4218" s="60"/>
      <c r="EP4218" s="60"/>
      <c r="EQ4218" s="60"/>
      <c r="ER4218" s="60"/>
      <c r="ES4218" s="60"/>
      <c r="ET4218" s="60"/>
      <c r="EU4218" s="60"/>
      <c r="EV4218" s="60"/>
      <c r="EW4218" s="60"/>
      <c r="EX4218" s="60"/>
      <c r="EY4218" s="60"/>
      <c r="EZ4218" s="60"/>
      <c r="FA4218" s="60"/>
      <c r="FB4218" s="60"/>
    </row>
    <row r="4219" spans="22:158" x14ac:dyDescent="0.25">
      <c r="W4219" s="33"/>
      <c r="X4219" s="33"/>
      <c r="AH4219" s="38">
        <v>100</v>
      </c>
      <c r="AI4219" s="38">
        <v>130</v>
      </c>
      <c r="AJ4219" s="38">
        <v>17400</v>
      </c>
      <c r="AK4219" s="38">
        <v>48</v>
      </c>
      <c r="AL4219" s="38">
        <v>4205558</v>
      </c>
      <c r="AM4219" s="61" t="s">
        <v>1816</v>
      </c>
      <c r="AN4219" s="61" t="s">
        <v>1687</v>
      </c>
      <c r="AO4219" s="61" t="s">
        <v>1642</v>
      </c>
      <c r="AP4219" s="61" t="s">
        <v>5017</v>
      </c>
      <c r="AQ4219" s="61" t="s">
        <v>1751</v>
      </c>
      <c r="AR4219" s="28">
        <v>3876.3</v>
      </c>
      <c r="AS4219" s="28">
        <v>120484</v>
      </c>
      <c r="AT4219" s="28">
        <v>146998</v>
      </c>
      <c r="AU4219" s="62"/>
      <c r="DV4219" s="31" t="s">
        <v>5433</v>
      </c>
      <c r="DW4219" s="31" t="s">
        <v>5439</v>
      </c>
      <c r="DX4219" s="63"/>
      <c r="DY4219" s="63"/>
      <c r="DZ4219" s="63"/>
      <c r="EA4219" s="167"/>
      <c r="EB4219" s="60"/>
      <c r="EC4219" s="60"/>
      <c r="ED4219" s="60"/>
      <c r="EE4219" s="60"/>
      <c r="EF4219" s="60"/>
      <c r="EG4219" s="60"/>
      <c r="EH4219" s="60"/>
      <c r="EI4219" s="60"/>
      <c r="EJ4219" s="60"/>
      <c r="EK4219" s="60"/>
      <c r="EL4219" s="60"/>
      <c r="EM4219" s="60"/>
      <c r="EN4219" s="60"/>
      <c r="EO4219" s="60"/>
      <c r="EP4219" s="60"/>
      <c r="EQ4219" s="60"/>
      <c r="ER4219" s="60"/>
      <c r="ES4219" s="60"/>
      <c r="ET4219" s="60"/>
      <c r="EU4219" s="60"/>
      <c r="EV4219" s="60"/>
      <c r="EW4219" s="60"/>
      <c r="EX4219" s="60"/>
      <c r="EY4219" s="60"/>
      <c r="EZ4219" s="60"/>
      <c r="FA4219" s="60"/>
      <c r="FB4219" s="60"/>
    </row>
    <row r="4220" spans="22:158" x14ac:dyDescent="0.25">
      <c r="W4220" s="33"/>
      <c r="X4220" s="33"/>
      <c r="AH4220" s="38">
        <v>100</v>
      </c>
      <c r="AI4220" s="38">
        <v>130</v>
      </c>
      <c r="AJ4220" s="38">
        <v>17650</v>
      </c>
      <c r="AK4220" s="38">
        <v>48</v>
      </c>
      <c r="AL4220" s="38">
        <v>4205558</v>
      </c>
      <c r="AM4220" s="61" t="s">
        <v>1816</v>
      </c>
      <c r="AN4220" s="61" t="s">
        <v>1687</v>
      </c>
      <c r="AO4220" s="61" t="s">
        <v>1648</v>
      </c>
      <c r="AP4220" s="61" t="s">
        <v>5017</v>
      </c>
      <c r="AQ4220" s="61" t="s">
        <v>1751</v>
      </c>
      <c r="AR4220" s="28">
        <v>157.5</v>
      </c>
      <c r="AS4220" s="28">
        <v>24606</v>
      </c>
      <c r="AT4220" s="28">
        <v>21434</v>
      </c>
      <c r="AU4220" s="62"/>
      <c r="DV4220" s="31" t="s">
        <v>5433</v>
      </c>
      <c r="DW4220" s="31" t="s">
        <v>5439</v>
      </c>
      <c r="DX4220" s="63"/>
      <c r="DY4220" s="63"/>
      <c r="DZ4220" s="63"/>
      <c r="EA4220" s="167"/>
      <c r="EB4220" s="60"/>
      <c r="EC4220" s="60"/>
      <c r="ED4220" s="60"/>
      <c r="EE4220" s="60"/>
      <c r="EF4220" s="60"/>
      <c r="EG4220" s="60"/>
      <c r="EH4220" s="60"/>
      <c r="EI4220" s="60"/>
      <c r="EJ4220" s="60"/>
      <c r="EK4220" s="60"/>
      <c r="EL4220" s="60"/>
      <c r="EM4220" s="60"/>
      <c r="EN4220" s="60"/>
      <c r="EO4220" s="60"/>
      <c r="EP4220" s="60"/>
      <c r="EQ4220" s="60"/>
      <c r="ER4220" s="60"/>
      <c r="ES4220" s="60"/>
      <c r="ET4220" s="60"/>
      <c r="EU4220" s="60"/>
      <c r="EV4220" s="60"/>
      <c r="EW4220" s="60"/>
      <c r="EX4220" s="60"/>
      <c r="EY4220" s="60"/>
      <c r="EZ4220" s="60"/>
      <c r="FA4220" s="60"/>
      <c r="FB4220" s="60"/>
    </row>
    <row r="4221" spans="22:158" x14ac:dyDescent="0.25">
      <c r="V4221" s="1"/>
      <c r="W4221" s="33"/>
      <c r="X4221" s="33"/>
      <c r="AH4221" s="38">
        <v>100</v>
      </c>
      <c r="AI4221" s="38">
        <v>135</v>
      </c>
      <c r="AJ4221" s="38">
        <v>12100</v>
      </c>
      <c r="AK4221" s="38">
        <v>48</v>
      </c>
      <c r="AL4221" s="38">
        <v>4205558</v>
      </c>
      <c r="AM4221" s="61" t="s">
        <v>1816</v>
      </c>
      <c r="AN4221" s="61" t="s">
        <v>1693</v>
      </c>
      <c r="AO4221" s="61" t="s">
        <v>5086</v>
      </c>
      <c r="AP4221" s="61" t="s">
        <v>5017</v>
      </c>
      <c r="AQ4221" s="61" t="s">
        <v>1751</v>
      </c>
      <c r="AR4221" s="28">
        <v>0</v>
      </c>
      <c r="AS4221" s="28">
        <v>0</v>
      </c>
      <c r="AT4221" s="28">
        <v>18124</v>
      </c>
      <c r="AU4221" s="62"/>
      <c r="DV4221" s="31" t="s">
        <v>5433</v>
      </c>
      <c r="DW4221" s="31" t="s">
        <v>5440</v>
      </c>
      <c r="DX4221" s="63"/>
      <c r="DY4221" s="63"/>
      <c r="DZ4221" s="63"/>
      <c r="EA4221" s="167"/>
      <c r="EB4221" s="60"/>
      <c r="EC4221" s="60"/>
      <c r="ED4221" s="60"/>
      <c r="EE4221" s="60"/>
      <c r="EF4221" s="60"/>
      <c r="EG4221" s="60"/>
      <c r="EH4221" s="60"/>
      <c r="EI4221" s="60"/>
      <c r="EJ4221" s="60"/>
      <c r="EK4221" s="60"/>
      <c r="EL4221" s="60"/>
      <c r="EM4221" s="60"/>
      <c r="EN4221" s="60"/>
      <c r="EO4221" s="60"/>
      <c r="EP4221" s="60"/>
      <c r="EQ4221" s="60"/>
      <c r="ER4221" s="60"/>
      <c r="ES4221" s="60"/>
      <c r="ET4221" s="60"/>
      <c r="EU4221" s="60"/>
      <c r="EV4221" s="60"/>
      <c r="EW4221" s="60"/>
      <c r="EX4221" s="60"/>
      <c r="EY4221" s="60"/>
      <c r="EZ4221" s="60"/>
      <c r="FA4221" s="60"/>
      <c r="FB4221" s="60"/>
    </row>
    <row r="4222" spans="22:158" x14ac:dyDescent="0.25">
      <c r="W4222" s="33"/>
      <c r="X4222" s="33"/>
      <c r="AH4222" s="38">
        <v>100</v>
      </c>
      <c r="AI4222" s="38">
        <v>135</v>
      </c>
      <c r="AJ4222" s="38">
        <v>12600</v>
      </c>
      <c r="AK4222" s="38">
        <v>48</v>
      </c>
      <c r="AL4222" s="38">
        <v>4205558</v>
      </c>
      <c r="AM4222" s="61" t="s">
        <v>1816</v>
      </c>
      <c r="AN4222" s="61" t="s">
        <v>1693</v>
      </c>
      <c r="AO4222" s="61" t="s">
        <v>5095</v>
      </c>
      <c r="AP4222" s="61" t="s">
        <v>5017</v>
      </c>
      <c r="AQ4222" s="61" t="s">
        <v>1751</v>
      </c>
      <c r="AR4222" s="28">
        <v>0</v>
      </c>
      <c r="AS4222" s="28">
        <v>26648</v>
      </c>
      <c r="AT4222" s="28">
        <v>68218</v>
      </c>
      <c r="AU4222" s="62"/>
      <c r="DV4222" s="31" t="s">
        <v>5433</v>
      </c>
      <c r="DW4222" s="31" t="s">
        <v>5440</v>
      </c>
      <c r="DX4222" s="63"/>
      <c r="DY4222" s="63"/>
      <c r="DZ4222" s="63"/>
      <c r="EA4222" s="167"/>
      <c r="EB4222" s="60"/>
      <c r="EC4222" s="60"/>
      <c r="ED4222" s="60"/>
      <c r="EE4222" s="60"/>
      <c r="EF4222" s="60"/>
      <c r="EG4222" s="60"/>
      <c r="EH4222" s="60"/>
      <c r="EI4222" s="60"/>
      <c r="EJ4222" s="60"/>
      <c r="EK4222" s="60"/>
      <c r="EL4222" s="60"/>
      <c r="EM4222" s="60"/>
      <c r="EN4222" s="60"/>
      <c r="EO4222" s="60"/>
      <c r="EP4222" s="60"/>
      <c r="EQ4222" s="60"/>
      <c r="ER4222" s="60"/>
      <c r="ES4222" s="60"/>
      <c r="ET4222" s="60"/>
      <c r="EU4222" s="60"/>
      <c r="EV4222" s="60"/>
      <c r="EW4222" s="60"/>
      <c r="EX4222" s="60"/>
      <c r="EY4222" s="60"/>
      <c r="EZ4222" s="60"/>
      <c r="FA4222" s="60"/>
      <c r="FB4222" s="60"/>
    </row>
    <row r="4223" spans="22:158" x14ac:dyDescent="0.25">
      <c r="W4223" s="33"/>
      <c r="X4223" s="33"/>
      <c r="AH4223" s="38">
        <v>100</v>
      </c>
      <c r="AI4223" s="38">
        <v>135</v>
      </c>
      <c r="AJ4223" s="38">
        <v>15270</v>
      </c>
      <c r="AK4223" s="38">
        <v>48</v>
      </c>
      <c r="AL4223" s="38">
        <v>4205558</v>
      </c>
      <c r="AM4223" s="61" t="s">
        <v>1816</v>
      </c>
      <c r="AN4223" s="61" t="s">
        <v>1693</v>
      </c>
      <c r="AO4223" s="61" t="s">
        <v>1596</v>
      </c>
      <c r="AP4223" s="61" t="s">
        <v>5017</v>
      </c>
      <c r="AQ4223" s="61" t="s">
        <v>1751</v>
      </c>
      <c r="AR4223" s="28">
        <v>88.4</v>
      </c>
      <c r="AS4223" s="28">
        <v>95438</v>
      </c>
      <c r="AT4223" s="28">
        <v>0</v>
      </c>
      <c r="AU4223" s="62"/>
      <c r="DV4223" s="31" t="s">
        <v>5433</v>
      </c>
      <c r="DW4223" s="31" t="s">
        <v>5440</v>
      </c>
      <c r="DX4223" s="63"/>
      <c r="DY4223" s="63"/>
      <c r="DZ4223" s="63"/>
      <c r="EA4223" s="167"/>
      <c r="EB4223" s="60"/>
      <c r="EC4223" s="60"/>
      <c r="ED4223" s="60"/>
      <c r="EE4223" s="60"/>
      <c r="EF4223" s="60"/>
      <c r="EG4223" s="60"/>
      <c r="EH4223" s="60"/>
      <c r="EI4223" s="60"/>
      <c r="EJ4223" s="60"/>
      <c r="EK4223" s="60"/>
      <c r="EL4223" s="60"/>
      <c r="EM4223" s="60"/>
      <c r="EN4223" s="60"/>
      <c r="EO4223" s="60"/>
      <c r="EP4223" s="60"/>
      <c r="EQ4223" s="60"/>
      <c r="ER4223" s="60"/>
      <c r="ES4223" s="60"/>
      <c r="ET4223" s="60"/>
      <c r="EU4223" s="60"/>
      <c r="EV4223" s="60"/>
      <c r="EW4223" s="60"/>
      <c r="EX4223" s="60"/>
      <c r="EY4223" s="60"/>
      <c r="EZ4223" s="60"/>
      <c r="FA4223" s="60"/>
      <c r="FB4223" s="60"/>
    </row>
    <row r="4224" spans="22:158" x14ac:dyDescent="0.25">
      <c r="W4224" s="33"/>
      <c r="X4224" s="33"/>
      <c r="AH4224" s="38">
        <v>100</v>
      </c>
      <c r="AI4224" s="38">
        <v>135</v>
      </c>
      <c r="AJ4224" s="38">
        <v>15400</v>
      </c>
      <c r="AK4224" s="38">
        <v>48</v>
      </c>
      <c r="AL4224" s="38">
        <v>4205558</v>
      </c>
      <c r="AM4224" s="61" t="s">
        <v>1816</v>
      </c>
      <c r="AN4224" s="61" t="s">
        <v>1693</v>
      </c>
      <c r="AO4224" s="61" t="s">
        <v>1599</v>
      </c>
      <c r="AP4224" s="61" t="s">
        <v>5017</v>
      </c>
      <c r="AQ4224" s="61" t="s">
        <v>1751</v>
      </c>
      <c r="AR4224" s="28">
        <v>0</v>
      </c>
      <c r="AS4224" s="28">
        <v>0</v>
      </c>
      <c r="AT4224" s="28">
        <v>389</v>
      </c>
      <c r="AU4224" s="62"/>
      <c r="DV4224" s="31" t="s">
        <v>5433</v>
      </c>
      <c r="DW4224" s="31" t="s">
        <v>5440</v>
      </c>
      <c r="DX4224" s="63"/>
      <c r="DY4224" s="63"/>
      <c r="DZ4224" s="63"/>
      <c r="EA4224" s="167"/>
      <c r="EB4224" s="60"/>
      <c r="EC4224" s="60"/>
      <c r="ED4224" s="60"/>
      <c r="EE4224" s="60"/>
      <c r="EF4224" s="60"/>
      <c r="EG4224" s="60"/>
      <c r="EH4224" s="60"/>
      <c r="EI4224" s="60"/>
      <c r="EJ4224" s="60"/>
      <c r="EK4224" s="60"/>
      <c r="EL4224" s="60"/>
      <c r="EM4224" s="60"/>
      <c r="EN4224" s="60"/>
      <c r="EO4224" s="60"/>
      <c r="EP4224" s="60"/>
      <c r="EQ4224" s="60"/>
      <c r="ER4224" s="60"/>
      <c r="ES4224" s="60"/>
      <c r="ET4224" s="60"/>
      <c r="EU4224" s="60"/>
      <c r="EV4224" s="60"/>
      <c r="EW4224" s="60"/>
      <c r="EX4224" s="60"/>
      <c r="EY4224" s="60"/>
      <c r="EZ4224" s="60"/>
      <c r="FA4224" s="60"/>
      <c r="FB4224" s="60"/>
    </row>
    <row r="4225" spans="22:158" x14ac:dyDescent="0.25">
      <c r="W4225" s="33"/>
      <c r="X4225" s="33"/>
      <c r="AH4225" s="38">
        <v>100</v>
      </c>
      <c r="AI4225" s="38">
        <v>135</v>
      </c>
      <c r="AJ4225" s="38">
        <v>15850</v>
      </c>
      <c r="AK4225" s="38">
        <v>48</v>
      </c>
      <c r="AL4225" s="38">
        <v>4205558</v>
      </c>
      <c r="AM4225" s="61" t="s">
        <v>1816</v>
      </c>
      <c r="AN4225" s="61" t="s">
        <v>1693</v>
      </c>
      <c r="AO4225" s="61" t="s">
        <v>1608</v>
      </c>
      <c r="AP4225" s="61" t="s">
        <v>5017</v>
      </c>
      <c r="AQ4225" s="61" t="s">
        <v>1751</v>
      </c>
      <c r="AR4225" s="28">
        <v>0</v>
      </c>
      <c r="AS4225" s="28">
        <v>256</v>
      </c>
      <c r="AT4225" s="28">
        <v>123065</v>
      </c>
      <c r="AU4225" s="62"/>
      <c r="DV4225" s="31" t="s">
        <v>5433</v>
      </c>
      <c r="DW4225" s="31" t="s">
        <v>5440</v>
      </c>
      <c r="DX4225" s="63"/>
      <c r="DY4225" s="63"/>
      <c r="DZ4225" s="63"/>
      <c r="EA4225" s="167"/>
      <c r="EB4225" s="60"/>
      <c r="EC4225" s="60"/>
      <c r="ED4225" s="60"/>
      <c r="EE4225" s="60"/>
      <c r="EF4225" s="60"/>
      <c r="EG4225" s="60"/>
      <c r="EH4225" s="60"/>
      <c r="EI4225" s="60"/>
      <c r="EJ4225" s="60"/>
      <c r="EK4225" s="60"/>
      <c r="EL4225" s="60"/>
      <c r="EM4225" s="60"/>
      <c r="EN4225" s="60"/>
      <c r="EO4225" s="60"/>
      <c r="EP4225" s="60"/>
      <c r="EQ4225" s="60"/>
      <c r="ER4225" s="60"/>
      <c r="ES4225" s="60"/>
      <c r="ET4225" s="60"/>
      <c r="EU4225" s="60"/>
      <c r="EV4225" s="60"/>
      <c r="EW4225" s="60"/>
      <c r="EX4225" s="60"/>
      <c r="EY4225" s="60"/>
      <c r="EZ4225" s="60"/>
      <c r="FA4225" s="60"/>
      <c r="FB4225" s="60"/>
    </row>
    <row r="4226" spans="22:158" x14ac:dyDescent="0.25">
      <c r="W4226" s="33"/>
      <c r="X4226" s="33"/>
      <c r="AH4226" s="38">
        <v>100</v>
      </c>
      <c r="AI4226" s="38">
        <v>135</v>
      </c>
      <c r="AJ4226" s="38">
        <v>18020</v>
      </c>
      <c r="AK4226" s="38">
        <v>48</v>
      </c>
      <c r="AL4226" s="38">
        <v>4205558</v>
      </c>
      <c r="AM4226" s="61" t="s">
        <v>1816</v>
      </c>
      <c r="AN4226" s="61" t="s">
        <v>1693</v>
      </c>
      <c r="AO4226" s="61" t="s">
        <v>1656</v>
      </c>
      <c r="AP4226" s="61" t="s">
        <v>5017</v>
      </c>
      <c r="AQ4226" s="61" t="s">
        <v>1751</v>
      </c>
      <c r="AR4226" s="28">
        <v>45895.1</v>
      </c>
      <c r="AS4226" s="28">
        <v>0</v>
      </c>
      <c r="AT4226" s="28">
        <v>0</v>
      </c>
      <c r="AU4226" s="62"/>
      <c r="DV4226" s="31" t="s">
        <v>5433</v>
      </c>
      <c r="DW4226" s="31" t="s">
        <v>5440</v>
      </c>
      <c r="DX4226" s="63"/>
      <c r="DY4226" s="63"/>
      <c r="DZ4226" s="63"/>
      <c r="EA4226" s="167"/>
      <c r="EB4226" s="60"/>
      <c r="EC4226" s="60"/>
      <c r="ED4226" s="60"/>
      <c r="EE4226" s="60"/>
      <c r="EF4226" s="60"/>
      <c r="EG4226" s="60"/>
      <c r="EH4226" s="60"/>
      <c r="EI4226" s="60"/>
      <c r="EJ4226" s="60"/>
      <c r="EK4226" s="60"/>
      <c r="EL4226" s="60"/>
      <c r="EM4226" s="60"/>
      <c r="EN4226" s="60"/>
      <c r="EO4226" s="60"/>
      <c r="EP4226" s="60"/>
      <c r="EQ4226" s="60"/>
      <c r="ER4226" s="60"/>
      <c r="ES4226" s="60"/>
      <c r="ET4226" s="60"/>
      <c r="EU4226" s="60"/>
      <c r="EV4226" s="60"/>
      <c r="EW4226" s="60"/>
      <c r="EX4226" s="60"/>
      <c r="EY4226" s="60"/>
      <c r="EZ4226" s="60"/>
      <c r="FA4226" s="60"/>
      <c r="FB4226" s="60"/>
    </row>
    <row r="4227" spans="22:158" x14ac:dyDescent="0.25">
      <c r="W4227" s="33"/>
      <c r="X4227" s="33"/>
      <c r="AH4227" s="38">
        <v>100</v>
      </c>
      <c r="AI4227" s="38">
        <v>135</v>
      </c>
      <c r="AJ4227" s="38">
        <v>18150</v>
      </c>
      <c r="AK4227" s="38">
        <v>48</v>
      </c>
      <c r="AL4227" s="38">
        <v>4205558</v>
      </c>
      <c r="AM4227" s="61" t="s">
        <v>1816</v>
      </c>
      <c r="AN4227" s="61" t="s">
        <v>1693</v>
      </c>
      <c r="AO4227" s="61" t="s">
        <v>1659</v>
      </c>
      <c r="AP4227" s="61" t="s">
        <v>5017</v>
      </c>
      <c r="AQ4227" s="61" t="s">
        <v>1751</v>
      </c>
      <c r="AR4227" s="28">
        <v>16804.8</v>
      </c>
      <c r="AS4227" s="28">
        <v>0</v>
      </c>
      <c r="AT4227" s="28">
        <v>28410</v>
      </c>
      <c r="AU4227" s="62"/>
      <c r="DV4227" s="31" t="s">
        <v>5433</v>
      </c>
      <c r="DW4227" s="31" t="s">
        <v>5440</v>
      </c>
      <c r="DX4227" s="63"/>
      <c r="DY4227" s="63"/>
      <c r="DZ4227" s="63"/>
      <c r="EA4227" s="167"/>
      <c r="EB4227" s="60"/>
      <c r="EC4227" s="60"/>
      <c r="ED4227" s="60"/>
      <c r="EE4227" s="60"/>
      <c r="EF4227" s="60"/>
      <c r="EG4227" s="60"/>
      <c r="EH4227" s="60"/>
      <c r="EI4227" s="60"/>
      <c r="EJ4227" s="60"/>
      <c r="EK4227" s="60"/>
      <c r="EL4227" s="60"/>
      <c r="EM4227" s="60"/>
      <c r="EN4227" s="60"/>
      <c r="EO4227" s="60"/>
      <c r="EP4227" s="60"/>
      <c r="EQ4227" s="60"/>
      <c r="ER4227" s="60"/>
      <c r="ES4227" s="60"/>
      <c r="ET4227" s="60"/>
      <c r="EU4227" s="60"/>
      <c r="EV4227" s="60"/>
      <c r="EW4227" s="60"/>
      <c r="EX4227" s="60"/>
      <c r="EY4227" s="60"/>
      <c r="EZ4227" s="60"/>
      <c r="FA4227" s="60"/>
      <c r="FB4227" s="60"/>
    </row>
    <row r="4228" spans="22:158" x14ac:dyDescent="0.25">
      <c r="V4228" s="1"/>
      <c r="W4228" s="33"/>
      <c r="X4228" s="33"/>
      <c r="AH4228" s="38">
        <v>100</v>
      </c>
      <c r="AI4228" s="38">
        <v>140</v>
      </c>
      <c r="AJ4228" s="38">
        <v>10470</v>
      </c>
      <c r="AK4228" s="38">
        <v>48</v>
      </c>
      <c r="AL4228" s="38">
        <v>4205558</v>
      </c>
      <c r="AM4228" s="61" t="s">
        <v>1816</v>
      </c>
      <c r="AN4228" s="61" t="s">
        <v>1690</v>
      </c>
      <c r="AO4228" s="61" t="s">
        <v>5052</v>
      </c>
      <c r="AP4228" s="61" t="s">
        <v>5017</v>
      </c>
      <c r="AQ4228" s="61" t="s">
        <v>1751</v>
      </c>
      <c r="AR4228" s="28">
        <v>0</v>
      </c>
      <c r="AS4228" s="28">
        <v>372754</v>
      </c>
      <c r="AT4228" s="28">
        <v>494695</v>
      </c>
      <c r="AU4228" s="62"/>
      <c r="DV4228" s="31" t="s">
        <v>5433</v>
      </c>
      <c r="DW4228" s="31" t="s">
        <v>5441</v>
      </c>
      <c r="DX4228" s="63"/>
      <c r="DY4228" s="63"/>
      <c r="DZ4228" s="63"/>
      <c r="EA4228" s="167"/>
      <c r="EB4228" s="60"/>
      <c r="EC4228" s="60"/>
      <c r="ED4228" s="60"/>
      <c r="EE4228" s="60"/>
      <c r="EF4228" s="60"/>
      <c r="EG4228" s="60"/>
      <c r="EH4228" s="60"/>
      <c r="EI4228" s="60"/>
      <c r="EJ4228" s="60"/>
      <c r="EK4228" s="60"/>
      <c r="EL4228" s="60"/>
      <c r="EM4228" s="60"/>
      <c r="EN4228" s="60"/>
      <c r="EO4228" s="60"/>
      <c r="EP4228" s="60"/>
      <c r="EQ4228" s="60"/>
      <c r="ER4228" s="60"/>
      <c r="ES4228" s="60"/>
      <c r="ET4228" s="60"/>
      <c r="EU4228" s="60"/>
      <c r="EV4228" s="60"/>
      <c r="EW4228" s="60"/>
      <c r="EX4228" s="60"/>
      <c r="EY4228" s="60"/>
      <c r="EZ4228" s="60"/>
      <c r="FA4228" s="60"/>
      <c r="FB4228" s="60"/>
    </row>
    <row r="4229" spans="22:158" x14ac:dyDescent="0.25">
      <c r="W4229" s="33"/>
      <c r="X4229" s="33"/>
      <c r="AH4229" s="38">
        <v>100</v>
      </c>
      <c r="AI4229" s="38">
        <v>140</v>
      </c>
      <c r="AJ4229" s="38">
        <v>10470</v>
      </c>
      <c r="AK4229" s="38">
        <v>48</v>
      </c>
      <c r="AL4229" s="38">
        <v>4205558</v>
      </c>
      <c r="AM4229" s="61" t="s">
        <v>1816</v>
      </c>
      <c r="AN4229" s="61" t="s">
        <v>1690</v>
      </c>
      <c r="AO4229" s="61" t="s">
        <v>1112</v>
      </c>
      <c r="AP4229" s="61" t="s">
        <v>5017</v>
      </c>
      <c r="AQ4229" s="61" t="s">
        <v>1751</v>
      </c>
      <c r="AR4229" s="28">
        <v>41673.1</v>
      </c>
      <c r="AS4229" s="28">
        <v>0</v>
      </c>
      <c r="AT4229" s="28">
        <v>0</v>
      </c>
      <c r="AU4229" s="62"/>
      <c r="DV4229" s="31" t="s">
        <v>5433</v>
      </c>
      <c r="DW4229" s="31" t="s">
        <v>5441</v>
      </c>
      <c r="DX4229" s="63"/>
      <c r="DY4229" s="63"/>
      <c r="DZ4229" s="63"/>
      <c r="EA4229" s="167"/>
      <c r="EB4229" s="60"/>
      <c r="EC4229" s="60"/>
      <c r="ED4229" s="60"/>
      <c r="EE4229" s="60"/>
      <c r="EF4229" s="60"/>
      <c r="EG4229" s="60"/>
      <c r="EH4229" s="60"/>
      <c r="EI4229" s="60"/>
      <c r="EJ4229" s="60"/>
      <c r="EK4229" s="60"/>
      <c r="EL4229" s="60"/>
      <c r="EM4229" s="60"/>
      <c r="EN4229" s="60"/>
      <c r="EO4229" s="60"/>
      <c r="EP4229" s="60"/>
      <c r="EQ4229" s="60"/>
      <c r="ER4229" s="60"/>
      <c r="ES4229" s="60"/>
      <c r="ET4229" s="60"/>
      <c r="EU4229" s="60"/>
      <c r="EV4229" s="60"/>
      <c r="EW4229" s="60"/>
      <c r="EX4229" s="60"/>
      <c r="EY4229" s="60"/>
      <c r="EZ4229" s="60"/>
      <c r="FA4229" s="60"/>
      <c r="FB4229" s="60"/>
    </row>
    <row r="4230" spans="22:158" x14ac:dyDescent="0.25">
      <c r="W4230" s="33"/>
      <c r="X4230" s="33"/>
      <c r="AH4230" s="38">
        <v>100</v>
      </c>
      <c r="AI4230" s="38">
        <v>140</v>
      </c>
      <c r="AJ4230" s="38">
        <v>10850</v>
      </c>
      <c r="AK4230" s="38">
        <v>48</v>
      </c>
      <c r="AL4230" s="38">
        <v>4205558</v>
      </c>
      <c r="AM4230" s="61" t="s">
        <v>1816</v>
      </c>
      <c r="AN4230" s="61" t="s">
        <v>1690</v>
      </c>
      <c r="AO4230" s="61" t="s">
        <v>5060</v>
      </c>
      <c r="AP4230" s="61" t="s">
        <v>5017</v>
      </c>
      <c r="AQ4230" s="61" t="s">
        <v>1751</v>
      </c>
      <c r="AR4230" s="28">
        <v>0</v>
      </c>
      <c r="AS4230" s="28">
        <v>44</v>
      </c>
      <c r="AT4230" s="28">
        <v>0</v>
      </c>
      <c r="AU4230" s="62"/>
      <c r="DV4230" s="31" t="s">
        <v>5433</v>
      </c>
      <c r="DW4230" s="31" t="s">
        <v>5441</v>
      </c>
      <c r="DX4230" s="63"/>
      <c r="DY4230" s="63"/>
      <c r="DZ4230" s="63"/>
      <c r="EA4230" s="167"/>
      <c r="EB4230" s="60"/>
      <c r="EC4230" s="60"/>
      <c r="ED4230" s="60"/>
      <c r="EE4230" s="60"/>
      <c r="EF4230" s="60"/>
      <c r="EG4230" s="60"/>
      <c r="EH4230" s="60"/>
      <c r="EI4230" s="60"/>
      <c r="EJ4230" s="60"/>
      <c r="EK4230" s="60"/>
      <c r="EL4230" s="60"/>
      <c r="EM4230" s="60"/>
      <c r="EN4230" s="60"/>
      <c r="EO4230" s="60"/>
      <c r="EP4230" s="60"/>
      <c r="EQ4230" s="60"/>
      <c r="ER4230" s="60"/>
      <c r="ES4230" s="60"/>
      <c r="ET4230" s="60"/>
      <c r="EU4230" s="60"/>
      <c r="EV4230" s="60"/>
      <c r="EW4230" s="60"/>
      <c r="EX4230" s="60"/>
      <c r="EY4230" s="60"/>
      <c r="EZ4230" s="60"/>
      <c r="FA4230" s="60"/>
      <c r="FB4230" s="60"/>
    </row>
    <row r="4231" spans="22:158" x14ac:dyDescent="0.25">
      <c r="W4231" s="33"/>
      <c r="X4231" s="33"/>
      <c r="AH4231" s="38">
        <v>100</v>
      </c>
      <c r="AI4231" s="38">
        <v>140</v>
      </c>
      <c r="AJ4231" s="38">
        <v>11400</v>
      </c>
      <c r="AK4231" s="38">
        <v>48</v>
      </c>
      <c r="AL4231" s="38">
        <v>4205558</v>
      </c>
      <c r="AM4231" s="61" t="s">
        <v>1816</v>
      </c>
      <c r="AN4231" s="61" t="s">
        <v>1690</v>
      </c>
      <c r="AO4231" s="61" t="s">
        <v>5071</v>
      </c>
      <c r="AP4231" s="61" t="s">
        <v>5017</v>
      </c>
      <c r="AQ4231" s="61" t="s">
        <v>1751</v>
      </c>
      <c r="AR4231" s="28">
        <v>19159.5</v>
      </c>
      <c r="AS4231" s="28">
        <v>90786</v>
      </c>
      <c r="AT4231" s="28">
        <v>161752</v>
      </c>
      <c r="AU4231" s="62"/>
      <c r="DV4231" s="31" t="s">
        <v>5433</v>
      </c>
      <c r="DW4231" s="31" t="s">
        <v>5441</v>
      </c>
      <c r="DX4231" s="63"/>
      <c r="DY4231" s="63"/>
      <c r="DZ4231" s="63"/>
      <c r="EA4231" s="167"/>
      <c r="EB4231" s="60"/>
      <c r="EC4231" s="60"/>
      <c r="ED4231" s="60"/>
      <c r="EE4231" s="60"/>
      <c r="EF4231" s="60"/>
      <c r="EG4231" s="60"/>
      <c r="EH4231" s="60"/>
      <c r="EI4231" s="60"/>
      <c r="EJ4231" s="60"/>
      <c r="EK4231" s="60"/>
      <c r="EL4231" s="60"/>
      <c r="EM4231" s="60"/>
      <c r="EN4231" s="60"/>
      <c r="EO4231" s="60"/>
      <c r="EP4231" s="60"/>
      <c r="EQ4231" s="60"/>
      <c r="ER4231" s="60"/>
      <c r="ES4231" s="60"/>
      <c r="ET4231" s="60"/>
      <c r="EU4231" s="60"/>
      <c r="EV4231" s="60"/>
      <c r="EW4231" s="60"/>
      <c r="EX4231" s="60"/>
      <c r="EY4231" s="60"/>
      <c r="EZ4231" s="60"/>
      <c r="FA4231" s="60"/>
      <c r="FB4231" s="60"/>
    </row>
    <row r="4232" spans="22:158" x14ac:dyDescent="0.25">
      <c r="W4232" s="33"/>
      <c r="X4232" s="33"/>
      <c r="AH4232" s="38">
        <v>100</v>
      </c>
      <c r="AI4232" s="38">
        <v>140</v>
      </c>
      <c r="AJ4232" s="38">
        <v>12350</v>
      </c>
      <c r="AK4232" s="38">
        <v>48</v>
      </c>
      <c r="AL4232" s="38">
        <v>4205558</v>
      </c>
      <c r="AM4232" s="61" t="s">
        <v>1816</v>
      </c>
      <c r="AN4232" s="61" t="s">
        <v>1690</v>
      </c>
      <c r="AO4232" s="61" t="s">
        <v>5091</v>
      </c>
      <c r="AP4232" s="61" t="s">
        <v>5017</v>
      </c>
      <c r="AQ4232" s="61" t="s">
        <v>1751</v>
      </c>
      <c r="AR4232" s="28">
        <v>0</v>
      </c>
      <c r="AS4232" s="28">
        <v>4542</v>
      </c>
      <c r="AT4232" s="28">
        <v>310</v>
      </c>
      <c r="AU4232" s="62"/>
      <c r="DV4232" s="31" t="s">
        <v>5433</v>
      </c>
      <c r="DW4232" s="31" t="s">
        <v>5441</v>
      </c>
      <c r="DX4232" s="63"/>
      <c r="DY4232" s="63"/>
      <c r="DZ4232" s="63"/>
      <c r="EA4232" s="167"/>
      <c r="EB4232" s="60"/>
      <c r="EC4232" s="60"/>
      <c r="ED4232" s="60"/>
      <c r="EE4232" s="60"/>
      <c r="EF4232" s="60"/>
      <c r="EG4232" s="60"/>
      <c r="EH4232" s="60"/>
      <c r="EI4232" s="60"/>
      <c r="EJ4232" s="60"/>
      <c r="EK4232" s="60"/>
      <c r="EL4232" s="60"/>
      <c r="EM4232" s="60"/>
      <c r="EN4232" s="60"/>
      <c r="EO4232" s="60"/>
      <c r="EP4232" s="60"/>
      <c r="EQ4232" s="60"/>
      <c r="ER4232" s="60"/>
      <c r="ES4232" s="60"/>
      <c r="ET4232" s="60"/>
      <c r="EU4232" s="60"/>
      <c r="EV4232" s="60"/>
      <c r="EW4232" s="60"/>
      <c r="EX4232" s="60"/>
      <c r="EY4232" s="60"/>
      <c r="EZ4232" s="60"/>
      <c r="FA4232" s="60"/>
      <c r="FB4232" s="60"/>
    </row>
    <row r="4233" spans="22:158" x14ac:dyDescent="0.25">
      <c r="V4233" s="1"/>
      <c r="W4233" s="33"/>
      <c r="X4233" s="33"/>
      <c r="AH4233" s="38">
        <v>100</v>
      </c>
      <c r="AI4233" s="38">
        <v>140</v>
      </c>
      <c r="AJ4233" s="38">
        <v>12900</v>
      </c>
      <c r="AK4233" s="38">
        <v>48</v>
      </c>
      <c r="AL4233" s="38">
        <v>4205558</v>
      </c>
      <c r="AM4233" s="61" t="s">
        <v>1816</v>
      </c>
      <c r="AN4233" s="61" t="s">
        <v>1690</v>
      </c>
      <c r="AO4233" s="61" t="s">
        <v>5099</v>
      </c>
      <c r="AP4233" s="61" t="s">
        <v>5017</v>
      </c>
      <c r="AQ4233" s="61" t="s">
        <v>1751</v>
      </c>
      <c r="AR4233" s="28">
        <v>789216.8</v>
      </c>
      <c r="AS4233" s="28">
        <v>899751</v>
      </c>
      <c r="AT4233" s="28">
        <v>748702</v>
      </c>
      <c r="AU4233" s="62"/>
      <c r="DV4233" s="31" t="s">
        <v>5433</v>
      </c>
      <c r="DW4233" s="31" t="s">
        <v>5441</v>
      </c>
      <c r="DX4233" s="63"/>
      <c r="DY4233" s="63"/>
      <c r="DZ4233" s="63"/>
      <c r="EA4233" s="167"/>
      <c r="EB4233" s="60"/>
      <c r="EC4233" s="60"/>
      <c r="ED4233" s="60"/>
      <c r="EE4233" s="60"/>
      <c r="EF4233" s="60"/>
      <c r="EG4233" s="60"/>
      <c r="EH4233" s="60"/>
      <c r="EI4233" s="60"/>
      <c r="EJ4233" s="60"/>
      <c r="EK4233" s="60"/>
      <c r="EL4233" s="60"/>
      <c r="EM4233" s="60"/>
      <c r="EN4233" s="60"/>
      <c r="EO4233" s="60"/>
      <c r="EP4233" s="60"/>
      <c r="EQ4233" s="60"/>
      <c r="ER4233" s="60"/>
      <c r="ES4233" s="60"/>
      <c r="ET4233" s="60"/>
      <c r="EU4233" s="60"/>
      <c r="EV4233" s="60"/>
      <c r="EW4233" s="60"/>
      <c r="EX4233" s="60"/>
      <c r="EY4233" s="60"/>
      <c r="EZ4233" s="60"/>
      <c r="FA4233" s="60"/>
      <c r="FB4233" s="60"/>
    </row>
    <row r="4234" spans="22:158" x14ac:dyDescent="0.25">
      <c r="W4234" s="33"/>
      <c r="X4234" s="33"/>
      <c r="AH4234" s="38">
        <v>100</v>
      </c>
      <c r="AI4234" s="38">
        <v>140</v>
      </c>
      <c r="AJ4234" s="38">
        <v>14600</v>
      </c>
      <c r="AK4234" s="38">
        <v>48</v>
      </c>
      <c r="AL4234" s="38">
        <v>4205558</v>
      </c>
      <c r="AM4234" s="61" t="s">
        <v>1816</v>
      </c>
      <c r="AN4234" s="61" t="s">
        <v>1690</v>
      </c>
      <c r="AO4234" s="61" t="s">
        <v>1580</v>
      </c>
      <c r="AP4234" s="61" t="s">
        <v>5017</v>
      </c>
      <c r="AQ4234" s="61" t="s">
        <v>1751</v>
      </c>
      <c r="AR4234" s="28">
        <v>0</v>
      </c>
      <c r="AS4234" s="28">
        <v>295593</v>
      </c>
      <c r="AT4234" s="28">
        <v>0</v>
      </c>
      <c r="AU4234" s="62"/>
      <c r="DV4234" s="31" t="s">
        <v>5433</v>
      </c>
      <c r="DW4234" s="31" t="s">
        <v>5441</v>
      </c>
      <c r="DX4234" s="63"/>
      <c r="DY4234" s="63"/>
      <c r="DZ4234" s="63"/>
      <c r="EA4234" s="167"/>
      <c r="EB4234" s="60"/>
      <c r="EC4234" s="60"/>
      <c r="ED4234" s="60"/>
      <c r="EE4234" s="60"/>
      <c r="EF4234" s="60"/>
      <c r="EG4234" s="60"/>
      <c r="EH4234" s="60"/>
      <c r="EI4234" s="60"/>
      <c r="EJ4234" s="60"/>
      <c r="EK4234" s="60"/>
      <c r="EL4234" s="60"/>
      <c r="EM4234" s="60"/>
      <c r="EN4234" s="60"/>
      <c r="EO4234" s="60"/>
      <c r="EP4234" s="60"/>
      <c r="EQ4234" s="60"/>
      <c r="ER4234" s="60"/>
      <c r="ES4234" s="60"/>
      <c r="ET4234" s="60"/>
      <c r="EU4234" s="60"/>
      <c r="EV4234" s="60"/>
      <c r="EW4234" s="60"/>
      <c r="EX4234" s="60"/>
      <c r="EY4234" s="60"/>
      <c r="EZ4234" s="60"/>
      <c r="FA4234" s="60"/>
      <c r="FB4234" s="60"/>
    </row>
    <row r="4235" spans="22:158" x14ac:dyDescent="0.25">
      <c r="W4235" s="33"/>
      <c r="X4235" s="33"/>
      <c r="AH4235" s="38">
        <v>100</v>
      </c>
      <c r="AI4235" s="38">
        <v>140</v>
      </c>
      <c r="AJ4235" s="38">
        <v>14875</v>
      </c>
      <c r="AK4235" s="38">
        <v>48</v>
      </c>
      <c r="AL4235" s="38">
        <v>4205558</v>
      </c>
      <c r="AM4235" s="61" t="s">
        <v>1816</v>
      </c>
      <c r="AN4235" s="61" t="s">
        <v>1690</v>
      </c>
      <c r="AO4235" s="61" t="s">
        <v>1230</v>
      </c>
      <c r="AP4235" s="61" t="s">
        <v>5017</v>
      </c>
      <c r="AQ4235" s="61" t="s">
        <v>1751</v>
      </c>
      <c r="AR4235" s="28">
        <v>0</v>
      </c>
      <c r="AS4235" s="28">
        <v>21</v>
      </c>
      <c r="AT4235" s="28">
        <v>0</v>
      </c>
      <c r="AU4235" s="62"/>
      <c r="DV4235" s="31" t="s">
        <v>5433</v>
      </c>
      <c r="DW4235" s="31" t="s">
        <v>5441</v>
      </c>
      <c r="DX4235" s="63"/>
      <c r="DY4235" s="63"/>
      <c r="DZ4235" s="63"/>
      <c r="EA4235" s="167"/>
      <c r="EB4235" s="60"/>
      <c r="EC4235" s="60"/>
      <c r="ED4235" s="60"/>
      <c r="EE4235" s="60"/>
      <c r="EF4235" s="60"/>
      <c r="EG4235" s="60"/>
      <c r="EH4235" s="60"/>
      <c r="EI4235" s="60"/>
      <c r="EJ4235" s="60"/>
      <c r="EK4235" s="60"/>
      <c r="EL4235" s="60"/>
      <c r="EM4235" s="60"/>
      <c r="EN4235" s="60"/>
      <c r="EO4235" s="60"/>
      <c r="EP4235" s="60"/>
      <c r="EQ4235" s="60"/>
      <c r="ER4235" s="60"/>
      <c r="ES4235" s="60"/>
      <c r="ET4235" s="60"/>
      <c r="EU4235" s="60"/>
      <c r="EV4235" s="60"/>
      <c r="EW4235" s="60"/>
      <c r="EX4235" s="60"/>
      <c r="EY4235" s="60"/>
      <c r="EZ4235" s="60"/>
      <c r="FA4235" s="60"/>
      <c r="FB4235" s="60"/>
    </row>
    <row r="4236" spans="22:158" x14ac:dyDescent="0.25">
      <c r="W4236" s="33"/>
      <c r="X4236" s="33"/>
      <c r="AH4236" s="38">
        <v>100</v>
      </c>
      <c r="AI4236" s="38">
        <v>140</v>
      </c>
      <c r="AJ4236" s="38">
        <v>16150</v>
      </c>
      <c r="AK4236" s="38">
        <v>48</v>
      </c>
      <c r="AL4236" s="38">
        <v>4205558</v>
      </c>
      <c r="AM4236" s="61" t="s">
        <v>1816</v>
      </c>
      <c r="AN4236" s="61" t="s">
        <v>1690</v>
      </c>
      <c r="AO4236" s="61" t="s">
        <v>1613</v>
      </c>
      <c r="AP4236" s="61" t="s">
        <v>5017</v>
      </c>
      <c r="AQ4236" s="61" t="s">
        <v>1751</v>
      </c>
      <c r="AR4236" s="28">
        <v>0</v>
      </c>
      <c r="AS4236" s="28">
        <v>55953</v>
      </c>
      <c r="AT4236" s="28">
        <v>122187</v>
      </c>
      <c r="AU4236" s="62"/>
      <c r="DV4236" s="31" t="s">
        <v>5433</v>
      </c>
      <c r="DW4236" s="31" t="s">
        <v>5441</v>
      </c>
      <c r="DX4236" s="63"/>
      <c r="DY4236" s="63"/>
      <c r="DZ4236" s="63"/>
      <c r="EA4236" s="167"/>
      <c r="EB4236" s="60"/>
      <c r="EC4236" s="60"/>
      <c r="ED4236" s="60"/>
      <c r="EE4236" s="60"/>
      <c r="EF4236" s="60"/>
      <c r="EG4236" s="60"/>
      <c r="EH4236" s="60"/>
      <c r="EI4236" s="60"/>
      <c r="EJ4236" s="60"/>
      <c r="EK4236" s="60"/>
      <c r="EL4236" s="60"/>
      <c r="EM4236" s="60"/>
      <c r="EN4236" s="60"/>
      <c r="EO4236" s="60"/>
      <c r="EP4236" s="60"/>
      <c r="EQ4236" s="60"/>
      <c r="ER4236" s="60"/>
      <c r="ES4236" s="60"/>
      <c r="ET4236" s="60"/>
      <c r="EU4236" s="60"/>
      <c r="EV4236" s="60"/>
      <c r="EW4236" s="60"/>
      <c r="EX4236" s="60"/>
      <c r="EY4236" s="60"/>
      <c r="EZ4236" s="60"/>
      <c r="FA4236" s="60"/>
      <c r="FB4236" s="60"/>
    </row>
    <row r="4237" spans="22:158" x14ac:dyDescent="0.25">
      <c r="V4237" s="1"/>
      <c r="W4237" s="33"/>
      <c r="X4237" s="33"/>
      <c r="AH4237" s="38">
        <v>100</v>
      </c>
      <c r="AI4237" s="38">
        <v>140</v>
      </c>
      <c r="AJ4237" s="38">
        <v>16750</v>
      </c>
      <c r="AK4237" s="38">
        <v>48</v>
      </c>
      <c r="AL4237" s="38">
        <v>4205558</v>
      </c>
      <c r="AM4237" s="61" t="s">
        <v>1816</v>
      </c>
      <c r="AN4237" s="61" t="s">
        <v>1690</v>
      </c>
      <c r="AO4237" s="61" t="s">
        <v>1628</v>
      </c>
      <c r="AP4237" s="61" t="s">
        <v>5017</v>
      </c>
      <c r="AQ4237" s="61" t="s">
        <v>1751</v>
      </c>
      <c r="AR4237" s="28">
        <v>0</v>
      </c>
      <c r="AS4237" s="28">
        <v>0</v>
      </c>
      <c r="AT4237" s="28">
        <v>17</v>
      </c>
      <c r="AU4237" s="62"/>
      <c r="DV4237" s="31" t="s">
        <v>5433</v>
      </c>
      <c r="DW4237" s="31" t="s">
        <v>5441</v>
      </c>
      <c r="DX4237" s="63"/>
      <c r="DY4237" s="63"/>
      <c r="DZ4237" s="63"/>
      <c r="EA4237" s="167"/>
      <c r="EB4237" s="60"/>
      <c r="EC4237" s="60"/>
      <c r="ED4237" s="60"/>
      <c r="EE4237" s="60"/>
      <c r="EF4237" s="60"/>
      <c r="EG4237" s="60"/>
      <c r="EH4237" s="60"/>
      <c r="EI4237" s="60"/>
      <c r="EJ4237" s="60"/>
      <c r="EK4237" s="60"/>
      <c r="EL4237" s="60"/>
      <c r="EM4237" s="60"/>
      <c r="EN4237" s="60"/>
      <c r="EO4237" s="60"/>
      <c r="EP4237" s="60"/>
      <c r="EQ4237" s="60"/>
      <c r="ER4237" s="60"/>
      <c r="ES4237" s="60"/>
      <c r="ET4237" s="60"/>
      <c r="EU4237" s="60"/>
      <c r="EV4237" s="60"/>
      <c r="EW4237" s="60"/>
      <c r="EX4237" s="60"/>
      <c r="EY4237" s="60"/>
      <c r="EZ4237" s="60"/>
      <c r="FA4237" s="60"/>
      <c r="FB4237" s="60"/>
    </row>
    <row r="4238" spans="22:158" x14ac:dyDescent="0.25">
      <c r="W4238" s="33"/>
      <c r="X4238" s="33"/>
      <c r="AH4238" s="38">
        <v>100</v>
      </c>
      <c r="AI4238" s="38">
        <v>140</v>
      </c>
      <c r="AJ4238" s="38">
        <v>18100</v>
      </c>
      <c r="AK4238" s="38">
        <v>48</v>
      </c>
      <c r="AL4238" s="38">
        <v>4205558</v>
      </c>
      <c r="AM4238" s="61" t="s">
        <v>1816</v>
      </c>
      <c r="AN4238" s="61" t="s">
        <v>1690</v>
      </c>
      <c r="AO4238" s="61" t="s">
        <v>1658</v>
      </c>
      <c r="AP4238" s="61" t="s">
        <v>5017</v>
      </c>
      <c r="AQ4238" s="61" t="s">
        <v>1751</v>
      </c>
      <c r="AR4238" s="28">
        <v>3.3</v>
      </c>
      <c r="AS4238" s="28">
        <v>0</v>
      </c>
      <c r="AT4238" s="28">
        <v>0</v>
      </c>
      <c r="AU4238" s="62"/>
      <c r="DV4238" s="31" t="s">
        <v>5433</v>
      </c>
      <c r="DW4238" s="31" t="s">
        <v>5441</v>
      </c>
      <c r="DX4238" s="63"/>
      <c r="DY4238" s="63"/>
      <c r="DZ4238" s="63"/>
      <c r="EA4238" s="167"/>
      <c r="EB4238" s="60"/>
      <c r="EC4238" s="60"/>
      <c r="ED4238" s="60"/>
      <c r="EE4238" s="60"/>
      <c r="EF4238" s="60"/>
      <c r="EG4238" s="60"/>
      <c r="EH4238" s="60"/>
      <c r="EI4238" s="60"/>
      <c r="EJ4238" s="60"/>
      <c r="EK4238" s="60"/>
      <c r="EL4238" s="60"/>
      <c r="EM4238" s="60"/>
      <c r="EN4238" s="60"/>
      <c r="EO4238" s="60"/>
      <c r="EP4238" s="60"/>
      <c r="EQ4238" s="60"/>
      <c r="ER4238" s="60"/>
      <c r="ES4238" s="60"/>
      <c r="ET4238" s="60"/>
      <c r="EU4238" s="60"/>
      <c r="EV4238" s="60"/>
      <c r="EW4238" s="60"/>
      <c r="EX4238" s="60"/>
      <c r="EY4238" s="60"/>
      <c r="EZ4238" s="60"/>
      <c r="FA4238" s="60"/>
      <c r="FB4238" s="60"/>
    </row>
    <row r="4239" spans="22:158" x14ac:dyDescent="0.25">
      <c r="W4239" s="33"/>
      <c r="X4239" s="33"/>
      <c r="AH4239" s="38">
        <v>100</v>
      </c>
      <c r="AI4239" s="38">
        <v>145</v>
      </c>
      <c r="AJ4239" s="38">
        <v>10550</v>
      </c>
      <c r="AK4239" s="38">
        <v>48</v>
      </c>
      <c r="AL4239" s="38">
        <v>4205558</v>
      </c>
      <c r="AM4239" s="61" t="s">
        <v>1816</v>
      </c>
      <c r="AN4239" s="61" t="s">
        <v>1691</v>
      </c>
      <c r="AO4239" s="61" t="s">
        <v>5054</v>
      </c>
      <c r="AP4239" s="61" t="s">
        <v>5017</v>
      </c>
      <c r="AQ4239" s="61" t="s">
        <v>1751</v>
      </c>
      <c r="AR4239" s="28">
        <v>35906.6</v>
      </c>
      <c r="AS4239" s="28">
        <v>57559</v>
      </c>
      <c r="AT4239" s="28">
        <v>26902</v>
      </c>
      <c r="AU4239" s="62"/>
      <c r="DV4239" s="31" t="s">
        <v>5433</v>
      </c>
      <c r="DW4239" s="31" t="s">
        <v>5442</v>
      </c>
      <c r="DX4239" s="63"/>
      <c r="DY4239" s="63"/>
      <c r="DZ4239" s="63"/>
      <c r="EA4239" s="167"/>
      <c r="EB4239" s="60"/>
      <c r="EC4239" s="60"/>
      <c r="ED4239" s="60"/>
      <c r="EE4239" s="60"/>
      <c r="EF4239" s="60"/>
      <c r="EG4239" s="60"/>
      <c r="EH4239" s="60"/>
      <c r="EI4239" s="60"/>
      <c r="EJ4239" s="60"/>
      <c r="EK4239" s="60"/>
      <c r="EL4239" s="60"/>
      <c r="EM4239" s="60"/>
      <c r="EN4239" s="60"/>
      <c r="EO4239" s="60"/>
      <c r="EP4239" s="60"/>
      <c r="EQ4239" s="60"/>
      <c r="ER4239" s="60"/>
      <c r="ES4239" s="60"/>
      <c r="ET4239" s="60"/>
      <c r="EU4239" s="60"/>
      <c r="EV4239" s="60"/>
      <c r="EW4239" s="60"/>
      <c r="EX4239" s="60"/>
      <c r="EY4239" s="60"/>
      <c r="EZ4239" s="60"/>
      <c r="FA4239" s="60"/>
      <c r="FB4239" s="60"/>
    </row>
    <row r="4240" spans="22:158" x14ac:dyDescent="0.25">
      <c r="W4240" s="33"/>
      <c r="X4240" s="33"/>
      <c r="AH4240" s="38">
        <v>100</v>
      </c>
      <c r="AI4240" s="38">
        <v>145</v>
      </c>
      <c r="AJ4240" s="38">
        <v>12050</v>
      </c>
      <c r="AK4240" s="38">
        <v>48</v>
      </c>
      <c r="AL4240" s="38">
        <v>4205558</v>
      </c>
      <c r="AM4240" s="61" t="s">
        <v>1816</v>
      </c>
      <c r="AN4240" s="61" t="s">
        <v>1691</v>
      </c>
      <c r="AO4240" s="61" t="s">
        <v>5085</v>
      </c>
      <c r="AP4240" s="61" t="s">
        <v>5017</v>
      </c>
      <c r="AQ4240" s="61" t="s">
        <v>1751</v>
      </c>
      <c r="AR4240" s="28">
        <v>0</v>
      </c>
      <c r="AS4240" s="28">
        <v>0</v>
      </c>
      <c r="AT4240" s="28">
        <v>0</v>
      </c>
      <c r="AU4240" s="62"/>
      <c r="DV4240" s="31" t="s">
        <v>5433</v>
      </c>
      <c r="DW4240" s="31" t="s">
        <v>5442</v>
      </c>
      <c r="DX4240" s="63"/>
      <c r="DY4240" s="63"/>
      <c r="DZ4240" s="63"/>
      <c r="EA4240" s="167"/>
      <c r="EB4240" s="60"/>
      <c r="EC4240" s="60"/>
      <c r="ED4240" s="60"/>
      <c r="EE4240" s="60"/>
      <c r="EF4240" s="60"/>
      <c r="EG4240" s="60"/>
      <c r="EH4240" s="60"/>
      <c r="EI4240" s="60"/>
      <c r="EJ4240" s="60"/>
      <c r="EK4240" s="60"/>
      <c r="EL4240" s="60"/>
      <c r="EM4240" s="60"/>
      <c r="EN4240" s="60"/>
      <c r="EO4240" s="60"/>
      <c r="EP4240" s="60"/>
      <c r="EQ4240" s="60"/>
      <c r="ER4240" s="60"/>
      <c r="ES4240" s="60"/>
      <c r="ET4240" s="60"/>
      <c r="EU4240" s="60"/>
      <c r="EV4240" s="60"/>
      <c r="EW4240" s="60"/>
      <c r="EX4240" s="60"/>
      <c r="EY4240" s="60"/>
      <c r="EZ4240" s="60"/>
      <c r="FA4240" s="60"/>
      <c r="FB4240" s="60"/>
    </row>
    <row r="4241" spans="22:158" x14ac:dyDescent="0.25">
      <c r="W4241" s="33"/>
      <c r="X4241" s="33"/>
      <c r="AH4241" s="38">
        <v>100</v>
      </c>
      <c r="AI4241" s="38">
        <v>145</v>
      </c>
      <c r="AJ4241" s="38">
        <v>12400</v>
      </c>
      <c r="AK4241" s="38">
        <v>48</v>
      </c>
      <c r="AL4241" s="38">
        <v>4205558</v>
      </c>
      <c r="AM4241" s="61" t="s">
        <v>1816</v>
      </c>
      <c r="AN4241" s="61" t="s">
        <v>1691</v>
      </c>
      <c r="AO4241" s="61" t="s">
        <v>5092</v>
      </c>
      <c r="AP4241" s="61" t="s">
        <v>5017</v>
      </c>
      <c r="AQ4241" s="61" t="s">
        <v>1751</v>
      </c>
      <c r="AR4241" s="28">
        <v>0</v>
      </c>
      <c r="AS4241" s="28">
        <v>0</v>
      </c>
      <c r="AT4241" s="28">
        <v>141</v>
      </c>
      <c r="AU4241" s="62"/>
      <c r="DV4241" s="31" t="s">
        <v>5433</v>
      </c>
      <c r="DW4241" s="31" t="s">
        <v>5442</v>
      </c>
      <c r="DX4241" s="63"/>
      <c r="DY4241" s="63"/>
      <c r="DZ4241" s="63"/>
      <c r="EA4241" s="167"/>
      <c r="EB4241" s="60"/>
      <c r="EC4241" s="60"/>
      <c r="ED4241" s="60"/>
      <c r="EE4241" s="60"/>
      <c r="EF4241" s="60"/>
      <c r="EG4241" s="60"/>
      <c r="EH4241" s="60"/>
      <c r="EI4241" s="60"/>
      <c r="EJ4241" s="60"/>
      <c r="EK4241" s="60"/>
      <c r="EL4241" s="60"/>
      <c r="EM4241" s="60"/>
      <c r="EN4241" s="60"/>
      <c r="EO4241" s="60"/>
      <c r="EP4241" s="60"/>
      <c r="EQ4241" s="60"/>
      <c r="ER4241" s="60"/>
      <c r="ES4241" s="60"/>
      <c r="ET4241" s="60"/>
      <c r="EU4241" s="60"/>
      <c r="EV4241" s="60"/>
      <c r="EW4241" s="60"/>
      <c r="EX4241" s="60"/>
      <c r="EY4241" s="60"/>
      <c r="EZ4241" s="60"/>
      <c r="FA4241" s="60"/>
      <c r="FB4241" s="60"/>
    </row>
    <row r="4242" spans="22:158" x14ac:dyDescent="0.25">
      <c r="W4242" s="33"/>
      <c r="X4242" s="33"/>
      <c r="AH4242" s="38">
        <v>100</v>
      </c>
      <c r="AI4242" s="38">
        <v>145</v>
      </c>
      <c r="AJ4242" s="38">
        <v>12750</v>
      </c>
      <c r="AK4242" s="38">
        <v>48</v>
      </c>
      <c r="AL4242" s="38">
        <v>4205558</v>
      </c>
      <c r="AM4242" s="61" t="s">
        <v>1816</v>
      </c>
      <c r="AN4242" s="61" t="s">
        <v>1691</v>
      </c>
      <c r="AO4242" s="61" t="s">
        <v>5097</v>
      </c>
      <c r="AP4242" s="61" t="s">
        <v>5017</v>
      </c>
      <c r="AQ4242" s="61" t="s">
        <v>1751</v>
      </c>
      <c r="AR4242" s="28">
        <v>93758.6</v>
      </c>
      <c r="AS4242" s="28">
        <v>94606</v>
      </c>
      <c r="AT4242" s="28">
        <v>126600</v>
      </c>
      <c r="AU4242" s="62"/>
      <c r="DV4242" s="31" t="s">
        <v>5433</v>
      </c>
      <c r="DW4242" s="31" t="s">
        <v>5442</v>
      </c>
      <c r="DX4242" s="63"/>
      <c r="DY4242" s="63"/>
      <c r="DZ4242" s="63"/>
      <c r="EA4242" s="167"/>
      <c r="EB4242" s="60"/>
      <c r="EC4242" s="60"/>
      <c r="ED4242" s="60"/>
      <c r="EE4242" s="60"/>
      <c r="EF4242" s="60"/>
      <c r="EG4242" s="60"/>
      <c r="EH4242" s="60"/>
      <c r="EI4242" s="60"/>
      <c r="EJ4242" s="60"/>
      <c r="EK4242" s="60"/>
      <c r="EL4242" s="60"/>
      <c r="EM4242" s="60"/>
      <c r="EN4242" s="60"/>
      <c r="EO4242" s="60"/>
      <c r="EP4242" s="60"/>
      <c r="EQ4242" s="60"/>
      <c r="ER4242" s="60"/>
      <c r="ES4242" s="60"/>
      <c r="ET4242" s="60"/>
      <c r="EU4242" s="60"/>
      <c r="EV4242" s="60"/>
      <c r="EW4242" s="60"/>
      <c r="EX4242" s="60"/>
      <c r="EY4242" s="60"/>
      <c r="EZ4242" s="60"/>
      <c r="FA4242" s="60"/>
      <c r="FB4242" s="60"/>
    </row>
    <row r="4243" spans="22:158" x14ac:dyDescent="0.25">
      <c r="W4243" s="33"/>
      <c r="X4243" s="33"/>
      <c r="AH4243" s="38">
        <v>100</v>
      </c>
      <c r="AI4243" s="38">
        <v>145</v>
      </c>
      <c r="AJ4243" s="38">
        <v>13310</v>
      </c>
      <c r="AK4243" s="38">
        <v>48</v>
      </c>
      <c r="AL4243" s="38">
        <v>4205558</v>
      </c>
      <c r="AM4243" s="61" t="s">
        <v>1816</v>
      </c>
      <c r="AN4243" s="61" t="s">
        <v>1691</v>
      </c>
      <c r="AO4243" s="61" t="s">
        <v>5108</v>
      </c>
      <c r="AP4243" s="61" t="s">
        <v>5017</v>
      </c>
      <c r="AQ4243" s="61" t="s">
        <v>1751</v>
      </c>
      <c r="AR4243" s="28">
        <v>49.3</v>
      </c>
      <c r="AS4243" s="28">
        <v>0</v>
      </c>
      <c r="AT4243" s="28">
        <v>0</v>
      </c>
      <c r="AU4243" s="62"/>
      <c r="DV4243" s="31" t="s">
        <v>5433</v>
      </c>
      <c r="DW4243" s="31" t="s">
        <v>5442</v>
      </c>
      <c r="DX4243" s="63"/>
      <c r="DY4243" s="63"/>
      <c r="DZ4243" s="63"/>
      <c r="EA4243" s="167"/>
      <c r="EB4243" s="60"/>
      <c r="EC4243" s="60"/>
      <c r="ED4243" s="60"/>
      <c r="EE4243" s="60"/>
      <c r="EF4243" s="60"/>
      <c r="EG4243" s="60"/>
      <c r="EH4243" s="60"/>
      <c r="EI4243" s="60"/>
      <c r="EJ4243" s="60"/>
      <c r="EK4243" s="60"/>
      <c r="EL4243" s="60"/>
      <c r="EM4243" s="60"/>
      <c r="EN4243" s="60"/>
      <c r="EO4243" s="60"/>
      <c r="EP4243" s="60"/>
      <c r="EQ4243" s="60"/>
      <c r="ER4243" s="60"/>
      <c r="ES4243" s="60"/>
      <c r="ET4243" s="60"/>
      <c r="EU4243" s="60"/>
      <c r="EV4243" s="60"/>
      <c r="EW4243" s="60"/>
      <c r="EX4243" s="60"/>
      <c r="EY4243" s="60"/>
      <c r="EZ4243" s="60"/>
      <c r="FA4243" s="60"/>
      <c r="FB4243" s="60"/>
    </row>
    <row r="4244" spans="22:158" x14ac:dyDescent="0.25">
      <c r="W4244" s="33"/>
      <c r="X4244" s="33"/>
      <c r="AH4244" s="38">
        <v>100</v>
      </c>
      <c r="AI4244" s="38">
        <v>145</v>
      </c>
      <c r="AJ4244" s="38">
        <v>13700</v>
      </c>
      <c r="AK4244" s="38">
        <v>48</v>
      </c>
      <c r="AL4244" s="38">
        <v>4205558</v>
      </c>
      <c r="AM4244" s="61" t="s">
        <v>1816</v>
      </c>
      <c r="AN4244" s="61" t="s">
        <v>1691</v>
      </c>
      <c r="AO4244" s="61" t="s">
        <v>5118</v>
      </c>
      <c r="AP4244" s="61" t="s">
        <v>5017</v>
      </c>
      <c r="AQ4244" s="61" t="s">
        <v>1751</v>
      </c>
      <c r="AR4244" s="28">
        <v>163445.9</v>
      </c>
      <c r="AS4244" s="28">
        <v>192203</v>
      </c>
      <c r="AT4244" s="28">
        <v>315320</v>
      </c>
      <c r="AU4244" s="62"/>
      <c r="DV4244" s="31" t="s">
        <v>5433</v>
      </c>
      <c r="DW4244" s="31" t="s">
        <v>5442</v>
      </c>
      <c r="DX4244" s="63"/>
      <c r="DY4244" s="63"/>
      <c r="DZ4244" s="63"/>
      <c r="EA4244" s="167"/>
      <c r="EB4244" s="60"/>
      <c r="EC4244" s="60"/>
      <c r="ED4244" s="60"/>
      <c r="EE4244" s="60"/>
      <c r="EF4244" s="60"/>
      <c r="EG4244" s="60"/>
      <c r="EH4244" s="60"/>
      <c r="EI4244" s="60"/>
      <c r="EJ4244" s="60"/>
      <c r="EK4244" s="60"/>
      <c r="EL4244" s="60"/>
      <c r="EM4244" s="60"/>
      <c r="EN4244" s="60"/>
      <c r="EO4244" s="60"/>
      <c r="EP4244" s="60"/>
      <c r="EQ4244" s="60"/>
      <c r="ER4244" s="60"/>
      <c r="ES4244" s="60"/>
      <c r="ET4244" s="60"/>
      <c r="EU4244" s="60"/>
      <c r="EV4244" s="60"/>
      <c r="EW4244" s="60"/>
      <c r="EX4244" s="60"/>
      <c r="EY4244" s="60"/>
      <c r="EZ4244" s="60"/>
      <c r="FA4244" s="60"/>
      <c r="FB4244" s="60"/>
    </row>
    <row r="4245" spans="22:158" x14ac:dyDescent="0.25">
      <c r="W4245" s="33"/>
      <c r="X4245" s="33"/>
      <c r="AH4245" s="38">
        <v>100</v>
      </c>
      <c r="AI4245" s="38">
        <v>145</v>
      </c>
      <c r="AJ4245" s="38">
        <v>15450</v>
      </c>
      <c r="AK4245" s="38">
        <v>48</v>
      </c>
      <c r="AL4245" s="38">
        <v>4205558</v>
      </c>
      <c r="AM4245" s="61" t="s">
        <v>1816</v>
      </c>
      <c r="AN4245" s="61" t="s">
        <v>1691</v>
      </c>
      <c r="AO4245" s="61" t="s">
        <v>1600</v>
      </c>
      <c r="AP4245" s="61" t="s">
        <v>5017</v>
      </c>
      <c r="AQ4245" s="61" t="s">
        <v>1751</v>
      </c>
      <c r="AR4245" s="28">
        <v>0</v>
      </c>
      <c r="AS4245" s="28">
        <v>0</v>
      </c>
      <c r="AT4245" s="28">
        <v>339</v>
      </c>
      <c r="AU4245" s="62"/>
      <c r="DV4245" s="31" t="s">
        <v>5433</v>
      </c>
      <c r="DW4245" s="31" t="s">
        <v>5442</v>
      </c>
      <c r="DX4245" s="63"/>
      <c r="DY4245" s="63"/>
      <c r="DZ4245" s="63"/>
      <c r="EA4245" s="167"/>
      <c r="EB4245" s="60"/>
      <c r="EC4245" s="60"/>
      <c r="ED4245" s="60"/>
      <c r="EE4245" s="60"/>
      <c r="EF4245" s="60"/>
      <c r="EG4245" s="60"/>
      <c r="EH4245" s="60"/>
      <c r="EI4245" s="60"/>
      <c r="EJ4245" s="60"/>
      <c r="EK4245" s="60"/>
      <c r="EL4245" s="60"/>
      <c r="EM4245" s="60"/>
      <c r="EN4245" s="60"/>
      <c r="EO4245" s="60"/>
      <c r="EP4245" s="60"/>
      <c r="EQ4245" s="60"/>
      <c r="ER4245" s="60"/>
      <c r="ES4245" s="60"/>
      <c r="ET4245" s="60"/>
      <c r="EU4245" s="60"/>
      <c r="EV4245" s="60"/>
      <c r="EW4245" s="60"/>
      <c r="EX4245" s="60"/>
      <c r="EY4245" s="60"/>
      <c r="EZ4245" s="60"/>
      <c r="FA4245" s="60"/>
      <c r="FB4245" s="60"/>
    </row>
    <row r="4246" spans="22:158" x14ac:dyDescent="0.25">
      <c r="W4246" s="33"/>
      <c r="X4246" s="33"/>
      <c r="AH4246" s="38">
        <v>100</v>
      </c>
      <c r="AI4246" s="38">
        <v>145</v>
      </c>
      <c r="AJ4246" s="38">
        <v>16180</v>
      </c>
      <c r="AK4246" s="38">
        <v>48</v>
      </c>
      <c r="AL4246" s="38">
        <v>4205558</v>
      </c>
      <c r="AM4246" s="61" t="s">
        <v>1816</v>
      </c>
      <c r="AN4246" s="61" t="s">
        <v>1691</v>
      </c>
      <c r="AO4246" s="61" t="s">
        <v>1614</v>
      </c>
      <c r="AP4246" s="61" t="s">
        <v>5017</v>
      </c>
      <c r="AQ4246" s="61" t="s">
        <v>1751</v>
      </c>
      <c r="AR4246" s="28">
        <v>695918</v>
      </c>
      <c r="AS4246" s="28">
        <v>117221</v>
      </c>
      <c r="AT4246" s="28">
        <v>0</v>
      </c>
      <c r="AU4246" s="62"/>
      <c r="DV4246" s="31" t="s">
        <v>5433</v>
      </c>
      <c r="DW4246" s="31" t="s">
        <v>5442</v>
      </c>
      <c r="DX4246" s="63"/>
      <c r="DY4246" s="63"/>
      <c r="DZ4246" s="63"/>
      <c r="EA4246" s="167"/>
      <c r="EB4246" s="60"/>
      <c r="EC4246" s="60"/>
      <c r="ED4246" s="60"/>
      <c r="EE4246" s="60"/>
      <c r="EF4246" s="60"/>
      <c r="EG4246" s="60"/>
      <c r="EH4246" s="60"/>
      <c r="EI4246" s="60"/>
      <c r="EJ4246" s="60"/>
      <c r="EK4246" s="60"/>
      <c r="EL4246" s="60"/>
      <c r="EM4246" s="60"/>
      <c r="EN4246" s="60"/>
      <c r="EO4246" s="60"/>
      <c r="EP4246" s="60"/>
      <c r="EQ4246" s="60"/>
      <c r="ER4246" s="60"/>
      <c r="ES4246" s="60"/>
      <c r="ET4246" s="60"/>
      <c r="EU4246" s="60"/>
      <c r="EV4246" s="60"/>
      <c r="EW4246" s="60"/>
      <c r="EX4246" s="60"/>
      <c r="EY4246" s="60"/>
      <c r="EZ4246" s="60"/>
      <c r="FA4246" s="60"/>
      <c r="FB4246" s="60"/>
    </row>
    <row r="4247" spans="22:158" x14ac:dyDescent="0.25">
      <c r="V4247" s="1"/>
      <c r="W4247" s="33"/>
      <c r="X4247" s="33"/>
      <c r="AH4247" s="38">
        <v>100</v>
      </c>
      <c r="AI4247" s="38">
        <v>145</v>
      </c>
      <c r="AJ4247" s="38">
        <v>17250</v>
      </c>
      <c r="AK4247" s="38">
        <v>48</v>
      </c>
      <c r="AL4247" s="38">
        <v>4205558</v>
      </c>
      <c r="AM4247" s="61" t="s">
        <v>1816</v>
      </c>
      <c r="AN4247" s="61" t="s">
        <v>1691</v>
      </c>
      <c r="AO4247" s="61" t="s">
        <v>1638</v>
      </c>
      <c r="AP4247" s="61" t="s">
        <v>5017</v>
      </c>
      <c r="AQ4247" s="61" t="s">
        <v>1751</v>
      </c>
      <c r="AR4247" s="28">
        <v>0</v>
      </c>
      <c r="AS4247" s="28">
        <v>0</v>
      </c>
      <c r="AT4247" s="28">
        <v>364089</v>
      </c>
      <c r="AU4247" s="62"/>
      <c r="DV4247" s="31" t="s">
        <v>5433</v>
      </c>
      <c r="DW4247" s="31" t="s">
        <v>5442</v>
      </c>
      <c r="DX4247" s="63"/>
      <c r="DY4247" s="63"/>
      <c r="DZ4247" s="63"/>
      <c r="EA4247" s="167"/>
      <c r="EB4247" s="60"/>
      <c r="EC4247" s="60"/>
      <c r="ED4247" s="60"/>
      <c r="EE4247" s="60"/>
      <c r="EF4247" s="60"/>
      <c r="EG4247" s="60"/>
      <c r="EH4247" s="60"/>
      <c r="EI4247" s="60"/>
      <c r="EJ4247" s="60"/>
      <c r="EK4247" s="60"/>
      <c r="EL4247" s="60"/>
      <c r="EM4247" s="60"/>
      <c r="EN4247" s="60"/>
      <c r="EO4247" s="60"/>
      <c r="EP4247" s="60"/>
      <c r="EQ4247" s="60"/>
      <c r="ER4247" s="60"/>
      <c r="ES4247" s="60"/>
      <c r="ET4247" s="60"/>
      <c r="EU4247" s="60"/>
      <c r="EV4247" s="60"/>
      <c r="EW4247" s="60"/>
      <c r="EX4247" s="60"/>
      <c r="EY4247" s="60"/>
      <c r="EZ4247" s="60"/>
      <c r="FA4247" s="60"/>
      <c r="FB4247" s="60"/>
    </row>
    <row r="4248" spans="22:158" x14ac:dyDescent="0.25">
      <c r="W4248" s="33"/>
      <c r="X4248" s="33"/>
      <c r="AH4248" s="38">
        <v>100</v>
      </c>
      <c r="AI4248" s="38">
        <v>145</v>
      </c>
      <c r="AJ4248" s="38">
        <v>17640</v>
      </c>
      <c r="AK4248" s="38">
        <v>48</v>
      </c>
      <c r="AL4248" s="38">
        <v>4205558</v>
      </c>
      <c r="AM4248" s="61" t="s">
        <v>1816</v>
      </c>
      <c r="AN4248" s="61" t="s">
        <v>1691</v>
      </c>
      <c r="AO4248" s="61" t="s">
        <v>1647</v>
      </c>
      <c r="AP4248" s="61" t="s">
        <v>5017</v>
      </c>
      <c r="AQ4248" s="61" t="s">
        <v>1751</v>
      </c>
      <c r="AR4248" s="28">
        <v>0</v>
      </c>
      <c r="AS4248" s="28">
        <v>19</v>
      </c>
      <c r="AT4248" s="28">
        <v>0</v>
      </c>
      <c r="AU4248" s="62"/>
      <c r="DV4248" s="31" t="s">
        <v>5433</v>
      </c>
      <c r="DW4248" s="31" t="s">
        <v>5442</v>
      </c>
      <c r="DX4248" s="63"/>
      <c r="DY4248" s="63"/>
      <c r="DZ4248" s="63"/>
      <c r="EA4248" s="167"/>
      <c r="EB4248" s="60"/>
      <c r="EC4248" s="60"/>
      <c r="ED4248" s="60"/>
      <c r="EE4248" s="60"/>
      <c r="EF4248" s="60"/>
      <c r="EG4248" s="60"/>
      <c r="EH4248" s="60"/>
      <c r="EI4248" s="60"/>
      <c r="EJ4248" s="60"/>
      <c r="EK4248" s="60"/>
      <c r="EL4248" s="60"/>
      <c r="EM4248" s="60"/>
      <c r="EN4248" s="60"/>
      <c r="EO4248" s="60"/>
      <c r="EP4248" s="60"/>
      <c r="EQ4248" s="60"/>
      <c r="ER4248" s="60"/>
      <c r="ES4248" s="60"/>
      <c r="ET4248" s="60"/>
      <c r="EU4248" s="60"/>
      <c r="EV4248" s="60"/>
      <c r="EW4248" s="60"/>
      <c r="EX4248" s="60"/>
      <c r="EY4248" s="60"/>
      <c r="EZ4248" s="60"/>
      <c r="FA4248" s="60"/>
      <c r="FB4248" s="60"/>
    </row>
    <row r="4249" spans="22:158" x14ac:dyDescent="0.25">
      <c r="W4249" s="33"/>
      <c r="X4249" s="33"/>
      <c r="AH4249" s="38">
        <v>100</v>
      </c>
      <c r="AI4249" s="38">
        <v>145</v>
      </c>
      <c r="AJ4249" s="38">
        <v>18650</v>
      </c>
      <c r="AK4249" s="38">
        <v>48</v>
      </c>
      <c r="AL4249" s="38">
        <v>4205558</v>
      </c>
      <c r="AM4249" s="61" t="s">
        <v>1816</v>
      </c>
      <c r="AN4249" s="61" t="s">
        <v>1691</v>
      </c>
      <c r="AO4249" s="61" t="s">
        <v>1669</v>
      </c>
      <c r="AP4249" s="61" t="s">
        <v>5017</v>
      </c>
      <c r="AQ4249" s="61" t="s">
        <v>1751</v>
      </c>
      <c r="AR4249" s="28">
        <v>0</v>
      </c>
      <c r="AS4249" s="28">
        <v>0</v>
      </c>
      <c r="AT4249" s="28">
        <v>170</v>
      </c>
      <c r="AU4249" s="62"/>
      <c r="DV4249" s="31" t="s">
        <v>5433</v>
      </c>
      <c r="DW4249" s="31" t="s">
        <v>5442</v>
      </c>
      <c r="DX4249" s="63"/>
      <c r="DY4249" s="63"/>
      <c r="DZ4249" s="63"/>
      <c r="EA4249" s="167"/>
      <c r="EB4249" s="60"/>
      <c r="EC4249" s="60"/>
      <c r="ED4249" s="60"/>
      <c r="EE4249" s="60"/>
      <c r="EF4249" s="60"/>
      <c r="EG4249" s="60"/>
      <c r="EH4249" s="60"/>
      <c r="EI4249" s="60"/>
      <c r="EJ4249" s="60"/>
      <c r="EK4249" s="60"/>
      <c r="EL4249" s="60"/>
      <c r="EM4249" s="60"/>
      <c r="EN4249" s="60"/>
      <c r="EO4249" s="60"/>
      <c r="EP4249" s="60"/>
      <c r="EQ4249" s="60"/>
      <c r="ER4249" s="60"/>
      <c r="ES4249" s="60"/>
      <c r="ET4249" s="60"/>
      <c r="EU4249" s="60"/>
      <c r="EV4249" s="60"/>
      <c r="EW4249" s="60"/>
      <c r="EX4249" s="60"/>
      <c r="EY4249" s="60"/>
      <c r="EZ4249" s="60"/>
      <c r="FA4249" s="60"/>
      <c r="FB4249" s="60"/>
    </row>
    <row r="4250" spans="22:158" x14ac:dyDescent="0.25">
      <c r="W4250" s="33"/>
      <c r="X4250" s="33"/>
      <c r="AH4250" s="38">
        <v>100</v>
      </c>
      <c r="AI4250" s="38">
        <v>145</v>
      </c>
      <c r="AJ4250" s="38">
        <v>18700</v>
      </c>
      <c r="AK4250" s="38">
        <v>48</v>
      </c>
      <c r="AL4250" s="38">
        <v>4205558</v>
      </c>
      <c r="AM4250" s="61" t="s">
        <v>1816</v>
      </c>
      <c r="AN4250" s="61" t="s">
        <v>1691</v>
      </c>
      <c r="AO4250" s="61" t="s">
        <v>1670</v>
      </c>
      <c r="AP4250" s="61" t="s">
        <v>5017</v>
      </c>
      <c r="AQ4250" s="61" t="s">
        <v>1751</v>
      </c>
      <c r="AR4250" s="28">
        <v>0</v>
      </c>
      <c r="AS4250" s="28">
        <v>0</v>
      </c>
      <c r="AT4250" s="28">
        <v>10029</v>
      </c>
      <c r="AU4250" s="62"/>
      <c r="DV4250" s="31" t="s">
        <v>5433</v>
      </c>
      <c r="DW4250" s="31" t="s">
        <v>5442</v>
      </c>
      <c r="DX4250" s="63"/>
      <c r="DY4250" s="63"/>
      <c r="DZ4250" s="63"/>
      <c r="EA4250" s="167"/>
      <c r="EB4250" s="60"/>
      <c r="EC4250" s="60"/>
      <c r="ED4250" s="60"/>
      <c r="EE4250" s="60"/>
      <c r="EF4250" s="60"/>
      <c r="EG4250" s="60"/>
      <c r="EH4250" s="60"/>
      <c r="EI4250" s="60"/>
      <c r="EJ4250" s="60"/>
      <c r="EK4250" s="60"/>
      <c r="EL4250" s="60"/>
      <c r="EM4250" s="60"/>
      <c r="EN4250" s="60"/>
      <c r="EO4250" s="60"/>
      <c r="EP4250" s="60"/>
      <c r="EQ4250" s="60"/>
      <c r="ER4250" s="60"/>
      <c r="ES4250" s="60"/>
      <c r="ET4250" s="60"/>
      <c r="EU4250" s="60"/>
      <c r="EV4250" s="60"/>
      <c r="EW4250" s="60"/>
      <c r="EX4250" s="60"/>
      <c r="EY4250" s="60"/>
      <c r="EZ4250" s="60"/>
      <c r="FA4250" s="60"/>
      <c r="FB4250" s="60"/>
    </row>
    <row r="4251" spans="22:158" x14ac:dyDescent="0.25">
      <c r="W4251" s="33"/>
      <c r="X4251" s="33"/>
      <c r="AH4251" s="38">
        <v>100</v>
      </c>
      <c r="AI4251" s="38">
        <v>145</v>
      </c>
      <c r="AJ4251" s="38">
        <v>18710</v>
      </c>
      <c r="AK4251" s="38">
        <v>48</v>
      </c>
      <c r="AL4251" s="38">
        <v>4205558</v>
      </c>
      <c r="AM4251" s="61" t="s">
        <v>1816</v>
      </c>
      <c r="AN4251" s="61" t="s">
        <v>1691</v>
      </c>
      <c r="AO4251" s="61" t="s">
        <v>1671</v>
      </c>
      <c r="AP4251" s="61" t="s">
        <v>5017</v>
      </c>
      <c r="AQ4251" s="61" t="s">
        <v>1751</v>
      </c>
      <c r="AR4251" s="28">
        <v>2479.3000000000002</v>
      </c>
      <c r="AS4251" s="28">
        <v>127</v>
      </c>
      <c r="AT4251" s="28">
        <v>0</v>
      </c>
      <c r="AU4251" s="62"/>
      <c r="DV4251" s="31" t="s">
        <v>5433</v>
      </c>
      <c r="DW4251" s="31" t="s">
        <v>5442</v>
      </c>
      <c r="DX4251" s="63"/>
      <c r="DY4251" s="63"/>
      <c r="DZ4251" s="63"/>
      <c r="EA4251" s="167"/>
      <c r="EB4251" s="60"/>
      <c r="EC4251" s="60"/>
      <c r="ED4251" s="60"/>
      <c r="EE4251" s="60"/>
      <c r="EF4251" s="60"/>
      <c r="EG4251" s="60"/>
      <c r="EH4251" s="60"/>
      <c r="EI4251" s="60"/>
      <c r="EJ4251" s="60"/>
      <c r="EK4251" s="60"/>
      <c r="EL4251" s="60"/>
      <c r="EM4251" s="60"/>
      <c r="EN4251" s="60"/>
      <c r="EO4251" s="60"/>
      <c r="EP4251" s="60"/>
      <c r="EQ4251" s="60"/>
      <c r="ER4251" s="60"/>
      <c r="ES4251" s="60"/>
      <c r="ET4251" s="60"/>
      <c r="EU4251" s="60"/>
      <c r="EV4251" s="60"/>
      <c r="EW4251" s="60"/>
      <c r="EX4251" s="60"/>
      <c r="EY4251" s="60"/>
      <c r="EZ4251" s="60"/>
      <c r="FA4251" s="60"/>
      <c r="FB4251" s="60"/>
    </row>
    <row r="4252" spans="22:158" x14ac:dyDescent="0.25">
      <c r="W4252" s="33"/>
      <c r="X4252" s="33"/>
      <c r="AH4252" s="38">
        <v>100</v>
      </c>
      <c r="AI4252" s="38">
        <v>145</v>
      </c>
      <c r="AJ4252" s="38">
        <v>18750</v>
      </c>
      <c r="AK4252" s="38">
        <v>48</v>
      </c>
      <c r="AL4252" s="38">
        <v>4205558</v>
      </c>
      <c r="AM4252" s="61" t="s">
        <v>1816</v>
      </c>
      <c r="AN4252" s="61" t="s">
        <v>1691</v>
      </c>
      <c r="AO4252" s="61" t="s">
        <v>1672</v>
      </c>
      <c r="AP4252" s="61" t="s">
        <v>5017</v>
      </c>
      <c r="AQ4252" s="61" t="s">
        <v>1751</v>
      </c>
      <c r="AR4252" s="28">
        <v>26943.7</v>
      </c>
      <c r="AS4252" s="28">
        <v>412580</v>
      </c>
      <c r="AT4252" s="28">
        <v>149767</v>
      </c>
      <c r="AU4252" s="62"/>
      <c r="DV4252" s="31" t="s">
        <v>5433</v>
      </c>
      <c r="DW4252" s="31" t="s">
        <v>5442</v>
      </c>
      <c r="DX4252" s="63"/>
      <c r="DY4252" s="63"/>
      <c r="DZ4252" s="63"/>
      <c r="EA4252" s="167"/>
      <c r="EB4252" s="60"/>
      <c r="EC4252" s="60"/>
      <c r="ED4252" s="60"/>
      <c r="EE4252" s="60"/>
      <c r="EF4252" s="60"/>
      <c r="EG4252" s="60"/>
      <c r="EH4252" s="60"/>
      <c r="EI4252" s="60"/>
      <c r="EJ4252" s="60"/>
      <c r="EK4252" s="60"/>
      <c r="EL4252" s="60"/>
      <c r="EM4252" s="60"/>
      <c r="EN4252" s="60"/>
      <c r="EO4252" s="60"/>
      <c r="EP4252" s="60"/>
      <c r="EQ4252" s="60"/>
      <c r="ER4252" s="60"/>
      <c r="ES4252" s="60"/>
      <c r="ET4252" s="60"/>
      <c r="EU4252" s="60"/>
      <c r="EV4252" s="60"/>
      <c r="EW4252" s="60"/>
      <c r="EX4252" s="60"/>
      <c r="EY4252" s="60"/>
      <c r="EZ4252" s="60"/>
      <c r="FA4252" s="60"/>
      <c r="FB4252" s="60"/>
    </row>
    <row r="4253" spans="22:158" x14ac:dyDescent="0.25">
      <c r="W4253" s="33"/>
      <c r="X4253" s="33"/>
      <c r="AH4253" s="38">
        <v>100</v>
      </c>
      <c r="AI4253" s="38">
        <v>150</v>
      </c>
      <c r="AJ4253" s="38">
        <v>12000</v>
      </c>
      <c r="AK4253" s="38">
        <v>48</v>
      </c>
      <c r="AL4253" s="38">
        <v>4205558</v>
      </c>
      <c r="AM4253" s="61" t="s">
        <v>1816</v>
      </c>
      <c r="AN4253" s="61" t="s">
        <v>1695</v>
      </c>
      <c r="AO4253" s="61" t="s">
        <v>5084</v>
      </c>
      <c r="AP4253" s="61" t="s">
        <v>5017</v>
      </c>
      <c r="AQ4253" s="61" t="s">
        <v>1751</v>
      </c>
      <c r="AR4253" s="28">
        <v>262.8</v>
      </c>
      <c r="AS4253" s="28">
        <v>0</v>
      </c>
      <c r="AT4253" s="28">
        <v>61703</v>
      </c>
      <c r="AU4253" s="62"/>
      <c r="DV4253" s="31" t="s">
        <v>5433</v>
      </c>
      <c r="DW4253" s="31" t="s">
        <v>5443</v>
      </c>
      <c r="DX4253" s="63"/>
      <c r="DY4253" s="63"/>
      <c r="DZ4253" s="63"/>
      <c r="EA4253" s="167"/>
      <c r="EB4253" s="60"/>
      <c r="EC4253" s="60"/>
      <c r="ED4253" s="60"/>
      <c r="EE4253" s="60"/>
      <c r="EF4253" s="60"/>
      <c r="EG4253" s="60"/>
      <c r="EH4253" s="60"/>
      <c r="EI4253" s="60"/>
      <c r="EJ4253" s="60"/>
      <c r="EK4253" s="60"/>
      <c r="EL4253" s="60"/>
      <c r="EM4253" s="60"/>
      <c r="EN4253" s="60"/>
      <c r="EO4253" s="60"/>
      <c r="EP4253" s="60"/>
      <c r="EQ4253" s="60"/>
      <c r="ER4253" s="60"/>
      <c r="ES4253" s="60"/>
      <c r="ET4253" s="60"/>
      <c r="EU4253" s="60"/>
      <c r="EV4253" s="60"/>
      <c r="EW4253" s="60"/>
      <c r="EX4253" s="60"/>
      <c r="EY4253" s="60"/>
      <c r="EZ4253" s="60"/>
      <c r="FA4253" s="60"/>
      <c r="FB4253" s="60"/>
    </row>
    <row r="4254" spans="22:158" x14ac:dyDescent="0.25">
      <c r="W4254" s="33"/>
      <c r="X4254" s="33"/>
      <c r="AH4254" s="38">
        <v>100</v>
      </c>
      <c r="AI4254" s="38">
        <v>150</v>
      </c>
      <c r="AJ4254" s="38">
        <v>13450</v>
      </c>
      <c r="AK4254" s="38">
        <v>48</v>
      </c>
      <c r="AL4254" s="38">
        <v>4205558</v>
      </c>
      <c r="AM4254" s="61" t="s">
        <v>1816</v>
      </c>
      <c r="AN4254" s="61" t="s">
        <v>1695</v>
      </c>
      <c r="AO4254" s="61" t="s">
        <v>5112</v>
      </c>
      <c r="AP4254" s="61" t="s">
        <v>5017</v>
      </c>
      <c r="AQ4254" s="61" t="s">
        <v>1751</v>
      </c>
      <c r="AR4254" s="28">
        <v>71149.2</v>
      </c>
      <c r="AS4254" s="28">
        <v>258</v>
      </c>
      <c r="AT4254" s="28">
        <v>96925</v>
      </c>
      <c r="AU4254" s="62"/>
      <c r="DV4254" s="31" t="s">
        <v>5433</v>
      </c>
      <c r="DW4254" s="31" t="s">
        <v>5443</v>
      </c>
      <c r="DX4254" s="63"/>
      <c r="DY4254" s="63"/>
      <c r="DZ4254" s="63"/>
      <c r="EA4254" s="167"/>
      <c r="EB4254" s="60"/>
      <c r="EC4254" s="60"/>
      <c r="ED4254" s="60"/>
      <c r="EE4254" s="60"/>
      <c r="EF4254" s="60"/>
      <c r="EG4254" s="60"/>
      <c r="EH4254" s="60"/>
      <c r="EI4254" s="60"/>
      <c r="EJ4254" s="60"/>
      <c r="EK4254" s="60"/>
      <c r="EL4254" s="60"/>
      <c r="EM4254" s="60"/>
      <c r="EN4254" s="60"/>
      <c r="EO4254" s="60"/>
      <c r="EP4254" s="60"/>
      <c r="EQ4254" s="60"/>
      <c r="ER4254" s="60"/>
      <c r="ES4254" s="60"/>
      <c r="ET4254" s="60"/>
      <c r="EU4254" s="60"/>
      <c r="EV4254" s="60"/>
      <c r="EW4254" s="60"/>
      <c r="EX4254" s="60"/>
      <c r="EY4254" s="60"/>
      <c r="EZ4254" s="60"/>
      <c r="FA4254" s="60"/>
      <c r="FB4254" s="60"/>
    </row>
    <row r="4255" spans="22:158" x14ac:dyDescent="0.25">
      <c r="W4255" s="33"/>
      <c r="X4255" s="33"/>
      <c r="AH4255" s="38">
        <v>100</v>
      </c>
      <c r="AI4255" s="38">
        <v>150</v>
      </c>
      <c r="AJ4255" s="38">
        <v>13500</v>
      </c>
      <c r="AK4255" s="38">
        <v>48</v>
      </c>
      <c r="AL4255" s="38">
        <v>4205558</v>
      </c>
      <c r="AM4255" s="61" t="s">
        <v>1816</v>
      </c>
      <c r="AN4255" s="61" t="s">
        <v>1695</v>
      </c>
      <c r="AO4255" s="61" t="s">
        <v>5113</v>
      </c>
      <c r="AP4255" s="61" t="s">
        <v>5017</v>
      </c>
      <c r="AQ4255" s="61" t="s">
        <v>1751</v>
      </c>
      <c r="AR4255" s="28">
        <v>2265.8000000000002</v>
      </c>
      <c r="AS4255" s="28">
        <v>39985</v>
      </c>
      <c r="AT4255" s="28">
        <v>300013</v>
      </c>
      <c r="AU4255" s="62"/>
      <c r="DV4255" s="31" t="s">
        <v>5433</v>
      </c>
      <c r="DW4255" s="31" t="s">
        <v>5443</v>
      </c>
      <c r="DX4255" s="63"/>
      <c r="DY4255" s="63"/>
      <c r="DZ4255" s="63"/>
      <c r="EA4255" s="167"/>
      <c r="EB4255" s="60"/>
      <c r="EC4255" s="60"/>
      <c r="ED4255" s="60"/>
      <c r="EE4255" s="60"/>
      <c r="EF4255" s="60"/>
      <c r="EG4255" s="60"/>
      <c r="EH4255" s="60"/>
      <c r="EI4255" s="60"/>
      <c r="EJ4255" s="60"/>
      <c r="EK4255" s="60"/>
      <c r="EL4255" s="60"/>
      <c r="EM4255" s="60"/>
      <c r="EN4255" s="60"/>
      <c r="EO4255" s="60"/>
      <c r="EP4255" s="60"/>
      <c r="EQ4255" s="60"/>
      <c r="ER4255" s="60"/>
      <c r="ES4255" s="60"/>
      <c r="ET4255" s="60"/>
      <c r="EU4255" s="60"/>
      <c r="EV4255" s="60"/>
      <c r="EW4255" s="60"/>
      <c r="EX4255" s="60"/>
      <c r="EY4255" s="60"/>
      <c r="EZ4255" s="60"/>
      <c r="FA4255" s="60"/>
      <c r="FB4255" s="60"/>
    </row>
    <row r="4256" spans="22:158" x14ac:dyDescent="0.25">
      <c r="W4256" s="33"/>
      <c r="X4256" s="33"/>
      <c r="AH4256" s="38">
        <v>100</v>
      </c>
      <c r="AI4256" s="38">
        <v>150</v>
      </c>
      <c r="AJ4256" s="38">
        <v>14750</v>
      </c>
      <c r="AK4256" s="38">
        <v>48</v>
      </c>
      <c r="AL4256" s="38">
        <v>4205558</v>
      </c>
      <c r="AM4256" s="61" t="s">
        <v>1816</v>
      </c>
      <c r="AN4256" s="61" t="s">
        <v>1695</v>
      </c>
      <c r="AO4256" s="61" t="s">
        <v>1583</v>
      </c>
      <c r="AP4256" s="61" t="s">
        <v>5017</v>
      </c>
      <c r="AQ4256" s="61" t="s">
        <v>1751</v>
      </c>
      <c r="AR4256" s="28">
        <v>17330.599999999999</v>
      </c>
      <c r="AS4256" s="28">
        <v>0</v>
      </c>
      <c r="AT4256" s="28">
        <v>275</v>
      </c>
      <c r="AU4256" s="62"/>
      <c r="DV4256" s="31" t="s">
        <v>5433</v>
      </c>
      <c r="DW4256" s="31" t="s">
        <v>5443</v>
      </c>
      <c r="DX4256" s="63"/>
      <c r="DY4256" s="63"/>
      <c r="DZ4256" s="63"/>
      <c r="EA4256" s="167"/>
      <c r="EB4256" s="60"/>
      <c r="EC4256" s="60"/>
      <c r="ED4256" s="60"/>
      <c r="EE4256" s="60"/>
      <c r="EF4256" s="60"/>
      <c r="EG4256" s="60"/>
      <c r="EH4256" s="60"/>
      <c r="EI4256" s="60"/>
      <c r="EJ4256" s="60"/>
      <c r="EK4256" s="60"/>
      <c r="EL4256" s="60"/>
      <c r="EM4256" s="60"/>
      <c r="EN4256" s="60"/>
      <c r="EO4256" s="60"/>
      <c r="EP4256" s="60"/>
      <c r="EQ4256" s="60"/>
      <c r="ER4256" s="60"/>
      <c r="ES4256" s="60"/>
      <c r="ET4256" s="60"/>
      <c r="EU4256" s="60"/>
      <c r="EV4256" s="60"/>
      <c r="EW4256" s="60"/>
      <c r="EX4256" s="60"/>
      <c r="EY4256" s="60"/>
      <c r="EZ4256" s="60"/>
      <c r="FA4256" s="60"/>
      <c r="FB4256" s="60"/>
    </row>
    <row r="4257" spans="22:158" x14ac:dyDescent="0.25">
      <c r="W4257" s="33"/>
      <c r="X4257" s="33"/>
      <c r="AH4257" s="38">
        <v>100</v>
      </c>
      <c r="AI4257" s="38">
        <v>150</v>
      </c>
      <c r="AJ4257" s="38">
        <v>17500</v>
      </c>
      <c r="AK4257" s="38">
        <v>48</v>
      </c>
      <c r="AL4257" s="38">
        <v>4205558</v>
      </c>
      <c r="AM4257" s="61" t="s">
        <v>1816</v>
      </c>
      <c r="AN4257" s="61" t="s">
        <v>1695</v>
      </c>
      <c r="AO4257" s="61" t="s">
        <v>1644</v>
      </c>
      <c r="AP4257" s="61" t="s">
        <v>5017</v>
      </c>
      <c r="AQ4257" s="61" t="s">
        <v>1751</v>
      </c>
      <c r="AR4257" s="28">
        <v>221413.3</v>
      </c>
      <c r="AS4257" s="28">
        <v>2988768</v>
      </c>
      <c r="AT4257" s="28">
        <v>4088651</v>
      </c>
      <c r="AU4257" s="62"/>
      <c r="DV4257" s="31" t="s">
        <v>5433</v>
      </c>
      <c r="DW4257" s="31" t="s">
        <v>5443</v>
      </c>
      <c r="DX4257" s="63"/>
      <c r="DY4257" s="63"/>
      <c r="DZ4257" s="63"/>
      <c r="EA4257" s="167"/>
      <c r="EB4257" s="60"/>
      <c r="EC4257" s="60"/>
      <c r="ED4257" s="60"/>
      <c r="EE4257" s="60"/>
      <c r="EF4257" s="60"/>
      <c r="EG4257" s="60"/>
      <c r="EH4257" s="60"/>
      <c r="EI4257" s="60"/>
      <c r="EJ4257" s="60"/>
      <c r="EK4257" s="60"/>
      <c r="EL4257" s="60"/>
      <c r="EM4257" s="60"/>
      <c r="EN4257" s="60"/>
      <c r="EO4257" s="60"/>
      <c r="EP4257" s="60"/>
      <c r="EQ4257" s="60"/>
      <c r="ER4257" s="60"/>
      <c r="ES4257" s="60"/>
      <c r="ET4257" s="60"/>
      <c r="EU4257" s="60"/>
      <c r="EV4257" s="60"/>
      <c r="EW4257" s="60"/>
      <c r="EX4257" s="60"/>
      <c r="EY4257" s="60"/>
      <c r="EZ4257" s="60"/>
      <c r="FA4257" s="60"/>
      <c r="FB4257" s="60"/>
    </row>
    <row r="4258" spans="22:158" x14ac:dyDescent="0.25">
      <c r="W4258" s="33"/>
      <c r="X4258" s="33"/>
      <c r="AH4258" s="38">
        <v>100</v>
      </c>
      <c r="AI4258" s="38">
        <v>150</v>
      </c>
      <c r="AJ4258" s="38">
        <v>17750</v>
      </c>
      <c r="AK4258" s="38">
        <v>48</v>
      </c>
      <c r="AL4258" s="38">
        <v>4205558</v>
      </c>
      <c r="AM4258" s="61" t="s">
        <v>1816</v>
      </c>
      <c r="AN4258" s="61" t="s">
        <v>1695</v>
      </c>
      <c r="AO4258" s="61" t="s">
        <v>1650</v>
      </c>
      <c r="AP4258" s="61" t="s">
        <v>5017</v>
      </c>
      <c r="AQ4258" s="61" t="s">
        <v>1751</v>
      </c>
      <c r="AR4258" s="28">
        <v>77.2</v>
      </c>
      <c r="AS4258" s="28">
        <v>0</v>
      </c>
      <c r="AT4258" s="28">
        <v>991080</v>
      </c>
      <c r="AU4258" s="62"/>
      <c r="DV4258" s="31" t="s">
        <v>5433</v>
      </c>
      <c r="DW4258" s="31" t="s">
        <v>5443</v>
      </c>
      <c r="DX4258" s="63"/>
      <c r="DY4258" s="63"/>
      <c r="DZ4258" s="63"/>
      <c r="EA4258" s="167"/>
      <c r="EB4258" s="60"/>
      <c r="EC4258" s="60"/>
      <c r="ED4258" s="60"/>
      <c r="EE4258" s="60"/>
      <c r="EF4258" s="60"/>
      <c r="EG4258" s="60"/>
      <c r="EH4258" s="60"/>
      <c r="EI4258" s="60"/>
      <c r="EJ4258" s="60"/>
      <c r="EK4258" s="60"/>
      <c r="EL4258" s="60"/>
      <c r="EM4258" s="60"/>
      <c r="EN4258" s="60"/>
      <c r="EO4258" s="60"/>
      <c r="EP4258" s="60"/>
      <c r="EQ4258" s="60"/>
      <c r="ER4258" s="60"/>
      <c r="ES4258" s="60"/>
      <c r="ET4258" s="60"/>
      <c r="EU4258" s="60"/>
      <c r="EV4258" s="60"/>
      <c r="EW4258" s="60"/>
      <c r="EX4258" s="60"/>
      <c r="EY4258" s="60"/>
      <c r="EZ4258" s="60"/>
      <c r="FA4258" s="60"/>
      <c r="FB4258" s="60"/>
    </row>
    <row r="4259" spans="22:158" x14ac:dyDescent="0.25">
      <c r="W4259" s="33"/>
      <c r="X4259" s="33"/>
      <c r="AH4259" s="38">
        <v>100</v>
      </c>
      <c r="AI4259" s="38">
        <v>155</v>
      </c>
      <c r="AJ4259" s="38">
        <v>10050</v>
      </c>
      <c r="AK4259" s="38">
        <v>48</v>
      </c>
      <c r="AL4259" s="38">
        <v>4205558</v>
      </c>
      <c r="AM4259" s="61" t="s">
        <v>1816</v>
      </c>
      <c r="AN4259" s="61" t="s">
        <v>1686</v>
      </c>
      <c r="AO4259" s="61" t="s">
        <v>5044</v>
      </c>
      <c r="AP4259" s="61" t="s">
        <v>5017</v>
      </c>
      <c r="AQ4259" s="61" t="s">
        <v>1751</v>
      </c>
      <c r="AR4259" s="28">
        <v>116498.7</v>
      </c>
      <c r="AS4259" s="28">
        <v>51180</v>
      </c>
      <c r="AT4259" s="28">
        <v>0</v>
      </c>
      <c r="AU4259" s="62"/>
      <c r="DV4259" s="31" t="s">
        <v>5433</v>
      </c>
      <c r="DW4259" s="31" t="s">
        <v>5444</v>
      </c>
      <c r="DX4259" s="63"/>
      <c r="DY4259" s="63"/>
      <c r="DZ4259" s="63"/>
      <c r="EA4259" s="167"/>
      <c r="EB4259" s="60"/>
      <c r="EC4259" s="60"/>
      <c r="ED4259" s="60"/>
      <c r="EE4259" s="60"/>
      <c r="EF4259" s="60"/>
      <c r="EG4259" s="60"/>
      <c r="EH4259" s="60"/>
      <c r="EI4259" s="60"/>
      <c r="EJ4259" s="60"/>
      <c r="EK4259" s="60"/>
      <c r="EL4259" s="60"/>
      <c r="EM4259" s="60"/>
      <c r="EN4259" s="60"/>
      <c r="EO4259" s="60"/>
      <c r="EP4259" s="60"/>
      <c r="EQ4259" s="60"/>
      <c r="ER4259" s="60"/>
      <c r="ES4259" s="60"/>
      <c r="ET4259" s="60"/>
      <c r="EU4259" s="60"/>
      <c r="EV4259" s="60"/>
      <c r="EW4259" s="60"/>
      <c r="EX4259" s="60"/>
      <c r="EY4259" s="60"/>
      <c r="EZ4259" s="60"/>
      <c r="FA4259" s="60"/>
      <c r="FB4259" s="60"/>
    </row>
    <row r="4260" spans="22:158" x14ac:dyDescent="0.25">
      <c r="W4260" s="33"/>
      <c r="X4260" s="33"/>
      <c r="AH4260" s="38">
        <v>100</v>
      </c>
      <c r="AI4260" s="38">
        <v>155</v>
      </c>
      <c r="AJ4260" s="38">
        <v>10650</v>
      </c>
      <c r="AK4260" s="38">
        <v>48</v>
      </c>
      <c r="AL4260" s="38">
        <v>4205558</v>
      </c>
      <c r="AM4260" s="61" t="s">
        <v>1816</v>
      </c>
      <c r="AN4260" s="61" t="s">
        <v>1686</v>
      </c>
      <c r="AO4260" s="61" t="s">
        <v>5056</v>
      </c>
      <c r="AP4260" s="61" t="s">
        <v>5017</v>
      </c>
      <c r="AQ4260" s="61" t="s">
        <v>1751</v>
      </c>
      <c r="AR4260" s="28">
        <v>2763344.5</v>
      </c>
      <c r="AS4260" s="28">
        <v>0</v>
      </c>
      <c r="AT4260" s="28">
        <v>0</v>
      </c>
      <c r="AU4260" s="62"/>
      <c r="DV4260" s="31" t="s">
        <v>5433</v>
      </c>
      <c r="DW4260" s="31" t="s">
        <v>5444</v>
      </c>
      <c r="DX4260" s="63"/>
      <c r="DY4260" s="63"/>
      <c r="DZ4260" s="63"/>
      <c r="EA4260" s="167"/>
      <c r="EB4260" s="60"/>
      <c r="EC4260" s="60"/>
      <c r="ED4260" s="60"/>
      <c r="EE4260" s="60"/>
      <c r="EF4260" s="60"/>
      <c r="EG4260" s="60"/>
      <c r="EH4260" s="60"/>
      <c r="EI4260" s="60"/>
      <c r="EJ4260" s="60"/>
      <c r="EK4260" s="60"/>
      <c r="EL4260" s="60"/>
      <c r="EM4260" s="60"/>
      <c r="EN4260" s="60"/>
      <c r="EO4260" s="60"/>
      <c r="EP4260" s="60"/>
      <c r="EQ4260" s="60"/>
      <c r="ER4260" s="60"/>
      <c r="ES4260" s="60"/>
      <c r="ET4260" s="60"/>
      <c r="EU4260" s="60"/>
      <c r="EV4260" s="60"/>
      <c r="EW4260" s="60"/>
      <c r="EX4260" s="60"/>
      <c r="EY4260" s="60"/>
      <c r="EZ4260" s="60"/>
      <c r="FA4260" s="60"/>
      <c r="FB4260" s="60"/>
    </row>
    <row r="4261" spans="22:158" x14ac:dyDescent="0.25">
      <c r="V4261" s="1"/>
      <c r="W4261" s="33"/>
      <c r="X4261" s="33"/>
      <c r="AH4261" s="38">
        <v>100</v>
      </c>
      <c r="AI4261" s="38">
        <v>155</v>
      </c>
      <c r="AJ4261" s="38">
        <v>12300</v>
      </c>
      <c r="AK4261" s="38">
        <v>48</v>
      </c>
      <c r="AL4261" s="38">
        <v>4205558</v>
      </c>
      <c r="AM4261" s="61" t="s">
        <v>1816</v>
      </c>
      <c r="AN4261" s="61" t="s">
        <v>1686</v>
      </c>
      <c r="AO4261" s="61" t="s">
        <v>5090</v>
      </c>
      <c r="AP4261" s="61" t="s">
        <v>5017</v>
      </c>
      <c r="AQ4261" s="61" t="s">
        <v>1751</v>
      </c>
      <c r="AR4261" s="28">
        <v>169533.8</v>
      </c>
      <c r="AS4261" s="28">
        <v>1010406</v>
      </c>
      <c r="AT4261" s="28">
        <v>0</v>
      </c>
      <c r="AU4261" s="62"/>
      <c r="DV4261" s="31" t="s">
        <v>5433</v>
      </c>
      <c r="DW4261" s="31" t="s">
        <v>5444</v>
      </c>
      <c r="DX4261" s="63"/>
      <c r="DY4261" s="63"/>
      <c r="DZ4261" s="63"/>
      <c r="EA4261" s="167"/>
      <c r="EB4261" s="60"/>
      <c r="EC4261" s="60"/>
      <c r="ED4261" s="60"/>
      <c r="EE4261" s="60"/>
      <c r="EF4261" s="60"/>
      <c r="EG4261" s="60"/>
      <c r="EH4261" s="60"/>
      <c r="EI4261" s="60"/>
      <c r="EJ4261" s="60"/>
      <c r="EK4261" s="60"/>
      <c r="EL4261" s="60"/>
      <c r="EM4261" s="60"/>
      <c r="EN4261" s="60"/>
      <c r="EO4261" s="60"/>
      <c r="EP4261" s="60"/>
      <c r="EQ4261" s="60"/>
      <c r="ER4261" s="60"/>
      <c r="ES4261" s="60"/>
      <c r="ET4261" s="60"/>
      <c r="EU4261" s="60"/>
      <c r="EV4261" s="60"/>
      <c r="EW4261" s="60"/>
      <c r="EX4261" s="60"/>
      <c r="EY4261" s="60"/>
      <c r="EZ4261" s="60"/>
      <c r="FA4261" s="60"/>
      <c r="FB4261" s="60"/>
    </row>
    <row r="4262" spans="22:158" x14ac:dyDescent="0.25">
      <c r="W4262" s="33"/>
      <c r="X4262" s="33"/>
      <c r="AH4262" s="38">
        <v>100</v>
      </c>
      <c r="AI4262" s="38">
        <v>155</v>
      </c>
      <c r="AJ4262" s="38">
        <v>13370</v>
      </c>
      <c r="AK4262" s="38">
        <v>48</v>
      </c>
      <c r="AL4262" s="38">
        <v>4205558</v>
      </c>
      <c r="AM4262" s="61" t="s">
        <v>1816</v>
      </c>
      <c r="AN4262" s="61" t="s">
        <v>1686</v>
      </c>
      <c r="AO4262" s="61" t="s">
        <v>5110</v>
      </c>
      <c r="AP4262" s="61" t="s">
        <v>5017</v>
      </c>
      <c r="AQ4262" s="61" t="s">
        <v>1751</v>
      </c>
      <c r="AR4262" s="28">
        <v>0</v>
      </c>
      <c r="AS4262" s="28">
        <v>3</v>
      </c>
      <c r="AT4262" s="28">
        <v>0</v>
      </c>
      <c r="AU4262" s="62"/>
      <c r="DV4262" s="31" t="s">
        <v>5433</v>
      </c>
      <c r="DW4262" s="31" t="s">
        <v>5444</v>
      </c>
      <c r="DX4262" s="63"/>
      <c r="DY4262" s="63"/>
      <c r="DZ4262" s="63"/>
      <c r="EA4262" s="167"/>
      <c r="EB4262" s="60"/>
      <c r="EC4262" s="60"/>
      <c r="ED4262" s="60"/>
      <c r="EE4262" s="60"/>
      <c r="EF4262" s="60"/>
      <c r="EG4262" s="60"/>
      <c r="EH4262" s="60"/>
      <c r="EI4262" s="60"/>
      <c r="EJ4262" s="60"/>
      <c r="EK4262" s="60"/>
      <c r="EL4262" s="60"/>
      <c r="EM4262" s="60"/>
      <c r="EN4262" s="60"/>
      <c r="EO4262" s="60"/>
      <c r="EP4262" s="60"/>
      <c r="EQ4262" s="60"/>
      <c r="ER4262" s="60"/>
      <c r="ES4262" s="60"/>
      <c r="ET4262" s="60"/>
      <c r="EU4262" s="60"/>
      <c r="EV4262" s="60"/>
      <c r="EW4262" s="60"/>
      <c r="EX4262" s="60"/>
      <c r="EY4262" s="60"/>
      <c r="EZ4262" s="60"/>
      <c r="FA4262" s="60"/>
      <c r="FB4262" s="60"/>
    </row>
    <row r="4263" spans="22:158" x14ac:dyDescent="0.25">
      <c r="V4263" s="1"/>
      <c r="W4263" s="33"/>
      <c r="X4263" s="33"/>
      <c r="AH4263" s="38">
        <v>100</v>
      </c>
      <c r="AI4263" s="38">
        <v>155</v>
      </c>
      <c r="AJ4263" s="38">
        <v>14050</v>
      </c>
      <c r="AK4263" s="38">
        <v>48</v>
      </c>
      <c r="AL4263" s="38">
        <v>4205558</v>
      </c>
      <c r="AM4263" s="61" t="s">
        <v>1816</v>
      </c>
      <c r="AN4263" s="61" t="s">
        <v>1686</v>
      </c>
      <c r="AO4263" s="61" t="s">
        <v>5125</v>
      </c>
      <c r="AP4263" s="61" t="s">
        <v>5017</v>
      </c>
      <c r="AQ4263" s="61" t="s">
        <v>1751</v>
      </c>
      <c r="AR4263" s="28">
        <v>0</v>
      </c>
      <c r="AS4263" s="28">
        <v>0</v>
      </c>
      <c r="AT4263" s="28">
        <v>923609</v>
      </c>
      <c r="AU4263" s="62"/>
      <c r="DV4263" s="31" t="s">
        <v>5433</v>
      </c>
      <c r="DW4263" s="31" t="s">
        <v>5444</v>
      </c>
      <c r="DX4263" s="63"/>
      <c r="DY4263" s="63"/>
      <c r="DZ4263" s="63"/>
      <c r="EA4263" s="167"/>
      <c r="EB4263" s="60"/>
      <c r="EC4263" s="60"/>
      <c r="ED4263" s="60"/>
      <c r="EE4263" s="60"/>
      <c r="EF4263" s="60"/>
      <c r="EG4263" s="60"/>
      <c r="EH4263" s="60"/>
      <c r="EI4263" s="60"/>
      <c r="EJ4263" s="60"/>
      <c r="EK4263" s="60"/>
      <c r="EL4263" s="60"/>
      <c r="EM4263" s="60"/>
      <c r="EN4263" s="60"/>
      <c r="EO4263" s="60"/>
      <c r="EP4263" s="60"/>
      <c r="EQ4263" s="60"/>
      <c r="ER4263" s="60"/>
      <c r="ES4263" s="60"/>
      <c r="ET4263" s="60"/>
      <c r="EU4263" s="60"/>
      <c r="EV4263" s="60"/>
      <c r="EW4263" s="60"/>
      <c r="EX4263" s="60"/>
      <c r="EY4263" s="60"/>
      <c r="EZ4263" s="60"/>
      <c r="FA4263" s="60"/>
      <c r="FB4263" s="60"/>
    </row>
    <row r="4264" spans="22:158" x14ac:dyDescent="0.25">
      <c r="W4264" s="33"/>
      <c r="X4264" s="33"/>
      <c r="AH4264" s="38">
        <v>100</v>
      </c>
      <c r="AI4264" s="38">
        <v>155</v>
      </c>
      <c r="AJ4264" s="38">
        <v>17450</v>
      </c>
      <c r="AK4264" s="38">
        <v>48</v>
      </c>
      <c r="AL4264" s="38">
        <v>4205558</v>
      </c>
      <c r="AM4264" s="61" t="s">
        <v>1816</v>
      </c>
      <c r="AN4264" s="61" t="s">
        <v>1686</v>
      </c>
      <c r="AO4264" s="61" t="s">
        <v>1643</v>
      </c>
      <c r="AP4264" s="61" t="s">
        <v>5017</v>
      </c>
      <c r="AQ4264" s="61" t="s">
        <v>1751</v>
      </c>
      <c r="AR4264" s="28">
        <v>32.6</v>
      </c>
      <c r="AS4264" s="28">
        <v>0</v>
      </c>
      <c r="AT4264" s="28">
        <v>0</v>
      </c>
      <c r="AU4264" s="62"/>
      <c r="DV4264" s="31" t="s">
        <v>5433</v>
      </c>
      <c r="DW4264" s="31" t="s">
        <v>5444</v>
      </c>
      <c r="DX4264" s="63"/>
      <c r="DY4264" s="63"/>
      <c r="DZ4264" s="63"/>
      <c r="EA4264" s="167"/>
      <c r="EB4264" s="60"/>
      <c r="EC4264" s="60"/>
      <c r="ED4264" s="60"/>
      <c r="EE4264" s="60"/>
      <c r="EF4264" s="60"/>
      <c r="EG4264" s="60"/>
      <c r="EH4264" s="60"/>
      <c r="EI4264" s="60"/>
      <c r="EJ4264" s="60"/>
      <c r="EK4264" s="60"/>
      <c r="EL4264" s="60"/>
      <c r="EM4264" s="60"/>
      <c r="EN4264" s="60"/>
      <c r="EO4264" s="60"/>
      <c r="EP4264" s="60"/>
      <c r="EQ4264" s="60"/>
      <c r="ER4264" s="60"/>
      <c r="ES4264" s="60"/>
      <c r="ET4264" s="60"/>
      <c r="EU4264" s="60"/>
      <c r="EV4264" s="60"/>
      <c r="EW4264" s="60"/>
      <c r="EX4264" s="60"/>
      <c r="EY4264" s="60"/>
      <c r="EZ4264" s="60"/>
      <c r="FA4264" s="60"/>
      <c r="FB4264" s="60"/>
    </row>
    <row r="4265" spans="22:158" x14ac:dyDescent="0.25">
      <c r="V4265" s="1"/>
      <c r="W4265" s="33"/>
      <c r="X4265" s="33"/>
      <c r="AH4265" s="38">
        <v>100</v>
      </c>
      <c r="AI4265" s="38">
        <v>155</v>
      </c>
      <c r="AJ4265" s="38">
        <v>17800</v>
      </c>
      <c r="AK4265" s="38">
        <v>48</v>
      </c>
      <c r="AL4265" s="38">
        <v>4205558</v>
      </c>
      <c r="AM4265" s="61" t="s">
        <v>1816</v>
      </c>
      <c r="AN4265" s="61" t="s">
        <v>1686</v>
      </c>
      <c r="AO4265" s="61" t="s">
        <v>1651</v>
      </c>
      <c r="AP4265" s="61" t="s">
        <v>5017</v>
      </c>
      <c r="AQ4265" s="61" t="s">
        <v>1751</v>
      </c>
      <c r="AR4265" s="28">
        <v>2838618.9</v>
      </c>
      <c r="AS4265" s="28">
        <v>5121156</v>
      </c>
      <c r="AT4265" s="28">
        <v>678091</v>
      </c>
      <c r="AU4265" s="62"/>
      <c r="DV4265" s="31" t="s">
        <v>5433</v>
      </c>
      <c r="DW4265" s="31" t="s">
        <v>5444</v>
      </c>
      <c r="DX4265" s="63"/>
      <c r="DY4265" s="63"/>
      <c r="DZ4265" s="63"/>
      <c r="EA4265" s="167"/>
      <c r="EB4265" s="60"/>
      <c r="EC4265" s="60"/>
      <c r="ED4265" s="60"/>
      <c r="EE4265" s="60"/>
      <c r="EF4265" s="60"/>
      <c r="EG4265" s="60"/>
      <c r="EH4265" s="60"/>
      <c r="EI4265" s="60"/>
      <c r="EJ4265" s="60"/>
      <c r="EK4265" s="60"/>
      <c r="EL4265" s="60"/>
      <c r="EM4265" s="60"/>
      <c r="EN4265" s="60"/>
      <c r="EO4265" s="60"/>
      <c r="EP4265" s="60"/>
      <c r="EQ4265" s="60"/>
      <c r="ER4265" s="60"/>
      <c r="ES4265" s="60"/>
      <c r="ET4265" s="60"/>
      <c r="EU4265" s="60"/>
      <c r="EV4265" s="60"/>
      <c r="EW4265" s="60"/>
      <c r="EX4265" s="60"/>
      <c r="EY4265" s="60"/>
      <c r="EZ4265" s="60"/>
      <c r="FA4265" s="60"/>
      <c r="FB4265" s="60"/>
    </row>
    <row r="4266" spans="22:158" x14ac:dyDescent="0.25">
      <c r="W4266" s="33"/>
      <c r="X4266" s="33"/>
      <c r="AH4266" s="38">
        <v>100</v>
      </c>
      <c r="AI4266" s="38">
        <v>155</v>
      </c>
      <c r="AJ4266" s="38">
        <v>18200</v>
      </c>
      <c r="AK4266" s="38">
        <v>48</v>
      </c>
      <c r="AL4266" s="38">
        <v>4205558</v>
      </c>
      <c r="AM4266" s="61" t="s">
        <v>1816</v>
      </c>
      <c r="AN4266" s="61" t="s">
        <v>1686</v>
      </c>
      <c r="AO4266" s="61" t="s">
        <v>1660</v>
      </c>
      <c r="AP4266" s="61" t="s">
        <v>5017</v>
      </c>
      <c r="AQ4266" s="61" t="s">
        <v>1751</v>
      </c>
      <c r="AR4266" s="28">
        <v>561078.19999999995</v>
      </c>
      <c r="AS4266" s="28">
        <v>0</v>
      </c>
      <c r="AT4266" s="28">
        <v>40723</v>
      </c>
      <c r="AU4266" s="62"/>
      <c r="DV4266" s="31" t="s">
        <v>5433</v>
      </c>
      <c r="DW4266" s="31" t="s">
        <v>5444</v>
      </c>
      <c r="DX4266" s="63"/>
      <c r="DY4266" s="63"/>
      <c r="DZ4266" s="63"/>
      <c r="EA4266" s="167"/>
      <c r="EB4266" s="60"/>
      <c r="EC4266" s="60"/>
      <c r="ED4266" s="60"/>
      <c r="EE4266" s="60"/>
      <c r="EF4266" s="60"/>
      <c r="EG4266" s="60"/>
      <c r="EH4266" s="60"/>
      <c r="EI4266" s="60"/>
      <c r="EJ4266" s="60"/>
      <c r="EK4266" s="60"/>
      <c r="EL4266" s="60"/>
      <c r="EM4266" s="60"/>
      <c r="EN4266" s="60"/>
      <c r="EO4266" s="60"/>
      <c r="EP4266" s="60"/>
      <c r="EQ4266" s="60"/>
      <c r="ER4266" s="60"/>
      <c r="ES4266" s="60"/>
      <c r="ET4266" s="60"/>
      <c r="EU4266" s="60"/>
      <c r="EV4266" s="60"/>
      <c r="EW4266" s="60"/>
      <c r="EX4266" s="60"/>
      <c r="EY4266" s="60"/>
      <c r="EZ4266" s="60"/>
      <c r="FA4266" s="60"/>
      <c r="FB4266" s="60"/>
    </row>
    <row r="4267" spans="22:158" x14ac:dyDescent="0.25">
      <c r="W4267" s="33"/>
      <c r="X4267" s="33"/>
      <c r="AH4267" s="38">
        <v>100</v>
      </c>
      <c r="AI4267" s="38">
        <v>160</v>
      </c>
      <c r="AJ4267" s="38">
        <v>11700</v>
      </c>
      <c r="AK4267" s="38">
        <v>48</v>
      </c>
      <c r="AL4267" s="38">
        <v>4205558</v>
      </c>
      <c r="AM4267" s="61" t="s">
        <v>1816</v>
      </c>
      <c r="AN4267" s="61" t="s">
        <v>1694</v>
      </c>
      <c r="AO4267" s="61" t="s">
        <v>5077</v>
      </c>
      <c r="AP4267" s="61" t="s">
        <v>5017</v>
      </c>
      <c r="AQ4267" s="61" t="s">
        <v>1751</v>
      </c>
      <c r="AR4267" s="28">
        <v>186487.2</v>
      </c>
      <c r="AS4267" s="28">
        <v>1214</v>
      </c>
      <c r="AT4267" s="28">
        <v>109739</v>
      </c>
      <c r="AU4267" s="62"/>
      <c r="DV4267" s="31" t="s">
        <v>5433</v>
      </c>
      <c r="DW4267" s="31" t="s">
        <v>5445</v>
      </c>
      <c r="DX4267" s="63"/>
      <c r="DY4267" s="63"/>
      <c r="DZ4267" s="63"/>
      <c r="EA4267" s="167"/>
      <c r="EB4267" s="60"/>
      <c r="EC4267" s="60"/>
      <c r="ED4267" s="60"/>
      <c r="EE4267" s="60"/>
      <c r="EF4267" s="60"/>
      <c r="EG4267" s="60"/>
      <c r="EH4267" s="60"/>
      <c r="EI4267" s="60"/>
      <c r="EJ4267" s="60"/>
      <c r="EK4267" s="60"/>
      <c r="EL4267" s="60"/>
      <c r="EM4267" s="60"/>
      <c r="EN4267" s="60"/>
      <c r="EO4267" s="60"/>
      <c r="EP4267" s="60"/>
      <c r="EQ4267" s="60"/>
      <c r="ER4267" s="60"/>
      <c r="ES4267" s="60"/>
      <c r="ET4267" s="60"/>
      <c r="EU4267" s="60"/>
      <c r="EV4267" s="60"/>
      <c r="EW4267" s="60"/>
      <c r="EX4267" s="60"/>
      <c r="EY4267" s="60"/>
      <c r="EZ4267" s="60"/>
      <c r="FA4267" s="60"/>
      <c r="FB4267" s="60"/>
    </row>
    <row r="4268" spans="22:158" x14ac:dyDescent="0.25">
      <c r="W4268" s="33"/>
      <c r="X4268" s="33"/>
      <c r="AH4268" s="38">
        <v>100</v>
      </c>
      <c r="AI4268" s="38">
        <v>105</v>
      </c>
      <c r="AJ4268" s="38">
        <v>10350</v>
      </c>
      <c r="AK4268" s="38">
        <v>48</v>
      </c>
      <c r="AL4268" s="38">
        <v>4205758</v>
      </c>
      <c r="AM4268" s="61" t="s">
        <v>1816</v>
      </c>
      <c r="AN4268" s="61" t="s">
        <v>1688</v>
      </c>
      <c r="AO4268" s="61" t="s">
        <v>5050</v>
      </c>
      <c r="AP4268" s="61" t="s">
        <v>5017</v>
      </c>
      <c r="AQ4268" s="61" t="s">
        <v>1752</v>
      </c>
      <c r="AR4268" s="28">
        <v>0</v>
      </c>
      <c r="AS4268" s="28">
        <v>0</v>
      </c>
      <c r="AT4268" s="28">
        <v>63</v>
      </c>
      <c r="AU4268" s="62"/>
      <c r="DV4268" s="31" t="s">
        <v>5446</v>
      </c>
      <c r="DW4268" s="31" t="s">
        <v>5447</v>
      </c>
      <c r="DX4268" s="63"/>
      <c r="DY4268" s="63"/>
      <c r="DZ4268" s="63"/>
      <c r="EA4268" s="167"/>
      <c r="EB4268" s="60"/>
      <c r="EC4268" s="60"/>
      <c r="ED4268" s="60"/>
      <c r="EE4268" s="60"/>
      <c r="EF4268" s="60"/>
      <c r="EG4268" s="60"/>
      <c r="EH4268" s="60"/>
      <c r="EI4268" s="60"/>
      <c r="EJ4268" s="60"/>
      <c r="EK4268" s="60"/>
      <c r="EL4268" s="60"/>
      <c r="EM4268" s="60"/>
      <c r="EN4268" s="60"/>
      <c r="EO4268" s="60"/>
      <c r="EP4268" s="60"/>
      <c r="EQ4268" s="60"/>
      <c r="ER4268" s="60"/>
      <c r="ES4268" s="60"/>
      <c r="ET4268" s="60"/>
      <c r="EU4268" s="60"/>
      <c r="EV4268" s="60"/>
      <c r="EW4268" s="60"/>
      <c r="EX4268" s="60"/>
      <c r="EY4268" s="60"/>
      <c r="EZ4268" s="60"/>
      <c r="FA4268" s="60"/>
      <c r="FB4268" s="60"/>
    </row>
    <row r="4269" spans="22:158" x14ac:dyDescent="0.25">
      <c r="W4269" s="33"/>
      <c r="X4269" s="33"/>
      <c r="AH4269" s="38">
        <v>100</v>
      </c>
      <c r="AI4269" s="38">
        <v>105</v>
      </c>
      <c r="AJ4269" s="38">
        <v>10500</v>
      </c>
      <c r="AK4269" s="38">
        <v>48</v>
      </c>
      <c r="AL4269" s="38">
        <v>4205758</v>
      </c>
      <c r="AM4269" s="61" t="s">
        <v>1816</v>
      </c>
      <c r="AN4269" s="61" t="s">
        <v>1688</v>
      </c>
      <c r="AO4269" s="61" t="s">
        <v>5053</v>
      </c>
      <c r="AP4269" s="61" t="s">
        <v>5017</v>
      </c>
      <c r="AQ4269" s="61" t="s">
        <v>1752</v>
      </c>
      <c r="AR4269" s="28">
        <v>0</v>
      </c>
      <c r="AS4269" s="28">
        <v>4035</v>
      </c>
      <c r="AT4269" s="28">
        <v>126</v>
      </c>
      <c r="AU4269" s="62"/>
      <c r="DV4269" s="31" t="s">
        <v>5446</v>
      </c>
      <c r="DW4269" s="31" t="s">
        <v>5447</v>
      </c>
      <c r="DX4269" s="63"/>
      <c r="DY4269" s="63"/>
      <c r="DZ4269" s="63"/>
      <c r="EA4269" s="167"/>
      <c r="EB4269" s="60"/>
      <c r="EC4269" s="60"/>
      <c r="ED4269" s="60"/>
      <c r="EE4269" s="60"/>
      <c r="EF4269" s="60"/>
      <c r="EG4269" s="60"/>
      <c r="EH4269" s="60"/>
      <c r="EI4269" s="60"/>
      <c r="EJ4269" s="60"/>
      <c r="EK4269" s="60"/>
      <c r="EL4269" s="60"/>
      <c r="EM4269" s="60"/>
      <c r="EN4269" s="60"/>
      <c r="EO4269" s="60"/>
      <c r="EP4269" s="60"/>
      <c r="EQ4269" s="60"/>
      <c r="ER4269" s="60"/>
      <c r="ES4269" s="60"/>
      <c r="ET4269" s="60"/>
      <c r="EU4269" s="60"/>
      <c r="EV4269" s="60"/>
      <c r="EW4269" s="60"/>
      <c r="EX4269" s="60"/>
      <c r="EY4269" s="60"/>
      <c r="EZ4269" s="60"/>
      <c r="FA4269" s="60"/>
      <c r="FB4269" s="60"/>
    </row>
    <row r="4270" spans="22:158" x14ac:dyDescent="0.25">
      <c r="W4270" s="33"/>
      <c r="X4270" s="33"/>
      <c r="AH4270" s="38">
        <v>100</v>
      </c>
      <c r="AI4270" s="38">
        <v>105</v>
      </c>
      <c r="AJ4270" s="38">
        <v>10750</v>
      </c>
      <c r="AK4270" s="38">
        <v>48</v>
      </c>
      <c r="AL4270" s="38">
        <v>4205758</v>
      </c>
      <c r="AM4270" s="61" t="s">
        <v>1816</v>
      </c>
      <c r="AN4270" s="61" t="s">
        <v>1688</v>
      </c>
      <c r="AO4270" s="61" t="s">
        <v>5058</v>
      </c>
      <c r="AP4270" s="61" t="s">
        <v>5017</v>
      </c>
      <c r="AQ4270" s="61" t="s">
        <v>1752</v>
      </c>
      <c r="AR4270" s="28">
        <v>20.8</v>
      </c>
      <c r="AS4270" s="28">
        <v>0</v>
      </c>
      <c r="AT4270" s="28">
        <v>0</v>
      </c>
      <c r="AU4270" s="62"/>
      <c r="DV4270" s="31" t="s">
        <v>5446</v>
      </c>
      <c r="DW4270" s="31" t="s">
        <v>5447</v>
      </c>
      <c r="DX4270" s="63"/>
      <c r="DY4270" s="63"/>
      <c r="DZ4270" s="63"/>
      <c r="EA4270" s="167"/>
      <c r="EB4270" s="60"/>
      <c r="EC4270" s="60"/>
      <c r="ED4270" s="60"/>
      <c r="EE4270" s="60"/>
      <c r="EF4270" s="60"/>
      <c r="EG4270" s="60"/>
      <c r="EH4270" s="60"/>
      <c r="EI4270" s="60"/>
      <c r="EJ4270" s="60"/>
      <c r="EK4270" s="60"/>
      <c r="EL4270" s="60"/>
      <c r="EM4270" s="60"/>
      <c r="EN4270" s="60"/>
      <c r="EO4270" s="60"/>
      <c r="EP4270" s="60"/>
      <c r="EQ4270" s="60"/>
      <c r="ER4270" s="60"/>
      <c r="ES4270" s="60"/>
      <c r="ET4270" s="60"/>
      <c r="EU4270" s="60"/>
      <c r="EV4270" s="60"/>
      <c r="EW4270" s="60"/>
      <c r="EX4270" s="60"/>
      <c r="EY4270" s="60"/>
      <c r="EZ4270" s="60"/>
      <c r="FA4270" s="60"/>
      <c r="FB4270" s="60"/>
    </row>
    <row r="4271" spans="22:158" x14ac:dyDescent="0.25">
      <c r="W4271" s="33"/>
      <c r="X4271" s="33"/>
      <c r="AH4271" s="38">
        <v>100</v>
      </c>
      <c r="AI4271" s="38">
        <v>105</v>
      </c>
      <c r="AJ4271" s="38">
        <v>10900</v>
      </c>
      <c r="AK4271" s="38">
        <v>48</v>
      </c>
      <c r="AL4271" s="38">
        <v>4205758</v>
      </c>
      <c r="AM4271" s="61" t="s">
        <v>1816</v>
      </c>
      <c r="AN4271" s="61" t="s">
        <v>1688</v>
      </c>
      <c r="AO4271" s="61" t="s">
        <v>5061</v>
      </c>
      <c r="AP4271" s="61" t="s">
        <v>5017</v>
      </c>
      <c r="AQ4271" s="61" t="s">
        <v>1752</v>
      </c>
      <c r="AR4271" s="28">
        <v>8889.7999999999993</v>
      </c>
      <c r="AS4271" s="28">
        <v>0</v>
      </c>
      <c r="AT4271" s="28">
        <v>0</v>
      </c>
      <c r="AU4271" s="62"/>
      <c r="DV4271" s="31" t="s">
        <v>5446</v>
      </c>
      <c r="DW4271" s="31" t="s">
        <v>5447</v>
      </c>
      <c r="DX4271" s="63"/>
      <c r="DY4271" s="63"/>
      <c r="DZ4271" s="63"/>
      <c r="EA4271" s="167"/>
      <c r="EB4271" s="60"/>
      <c r="EC4271" s="60"/>
      <c r="ED4271" s="60"/>
      <c r="EE4271" s="60"/>
      <c r="EF4271" s="60"/>
      <c r="EG4271" s="60"/>
      <c r="EH4271" s="60"/>
      <c r="EI4271" s="60"/>
      <c r="EJ4271" s="60"/>
      <c r="EK4271" s="60"/>
      <c r="EL4271" s="60"/>
      <c r="EM4271" s="60"/>
      <c r="EN4271" s="60"/>
      <c r="EO4271" s="60"/>
      <c r="EP4271" s="60"/>
      <c r="EQ4271" s="60"/>
      <c r="ER4271" s="60"/>
      <c r="ES4271" s="60"/>
      <c r="ET4271" s="60"/>
      <c r="EU4271" s="60"/>
      <c r="EV4271" s="60"/>
      <c r="EW4271" s="60"/>
      <c r="EX4271" s="60"/>
      <c r="EY4271" s="60"/>
      <c r="EZ4271" s="60"/>
      <c r="FA4271" s="60"/>
      <c r="FB4271" s="60"/>
    </row>
    <row r="4272" spans="22:158" x14ac:dyDescent="0.25">
      <c r="W4272" s="33"/>
      <c r="X4272" s="33"/>
      <c r="AH4272" s="38">
        <v>100</v>
      </c>
      <c r="AI4272" s="38">
        <v>105</v>
      </c>
      <c r="AJ4272" s="38">
        <v>11450</v>
      </c>
      <c r="AK4272" s="38">
        <v>48</v>
      </c>
      <c r="AL4272" s="38">
        <v>4205758</v>
      </c>
      <c r="AM4272" s="61" t="s">
        <v>1816</v>
      </c>
      <c r="AN4272" s="61" t="s">
        <v>1688</v>
      </c>
      <c r="AO4272" s="61" t="s">
        <v>5072</v>
      </c>
      <c r="AP4272" s="61" t="s">
        <v>5017</v>
      </c>
      <c r="AQ4272" s="61" t="s">
        <v>1752</v>
      </c>
      <c r="AR4272" s="28">
        <v>26459.7</v>
      </c>
      <c r="AS4272" s="28">
        <v>7153</v>
      </c>
      <c r="AT4272" s="28">
        <v>0</v>
      </c>
      <c r="AU4272" s="62"/>
      <c r="DV4272" s="31" t="s">
        <v>5446</v>
      </c>
      <c r="DW4272" s="31" t="s">
        <v>5447</v>
      </c>
      <c r="DX4272" s="63"/>
      <c r="DY4272" s="63"/>
      <c r="DZ4272" s="63"/>
      <c r="EA4272" s="167"/>
      <c r="EB4272" s="60"/>
      <c r="EC4272" s="60"/>
      <c r="ED4272" s="60"/>
      <c r="EE4272" s="60"/>
      <c r="EF4272" s="60"/>
      <c r="EG4272" s="60"/>
      <c r="EH4272" s="60"/>
      <c r="EI4272" s="60"/>
      <c r="EJ4272" s="60"/>
      <c r="EK4272" s="60"/>
      <c r="EL4272" s="60"/>
      <c r="EM4272" s="60"/>
      <c r="EN4272" s="60"/>
      <c r="EO4272" s="60"/>
      <c r="EP4272" s="60"/>
      <c r="EQ4272" s="60"/>
      <c r="ER4272" s="60"/>
      <c r="ES4272" s="60"/>
      <c r="ET4272" s="60"/>
      <c r="EU4272" s="60"/>
      <c r="EV4272" s="60"/>
      <c r="EW4272" s="60"/>
      <c r="EX4272" s="60"/>
      <c r="EY4272" s="60"/>
      <c r="EZ4272" s="60"/>
      <c r="FA4272" s="60"/>
      <c r="FB4272" s="60"/>
    </row>
    <row r="4273" spans="23:158" x14ac:dyDescent="0.25">
      <c r="W4273" s="33"/>
      <c r="X4273" s="33"/>
      <c r="AH4273" s="38">
        <v>100</v>
      </c>
      <c r="AI4273" s="38">
        <v>105</v>
      </c>
      <c r="AJ4273" s="38">
        <v>11500</v>
      </c>
      <c r="AK4273" s="38">
        <v>48</v>
      </c>
      <c r="AL4273" s="38">
        <v>4205758</v>
      </c>
      <c r="AM4273" s="61" t="s">
        <v>1816</v>
      </c>
      <c r="AN4273" s="61" t="s">
        <v>1688</v>
      </c>
      <c r="AO4273" s="61" t="s">
        <v>5073</v>
      </c>
      <c r="AP4273" s="61" t="s">
        <v>5017</v>
      </c>
      <c r="AQ4273" s="61" t="s">
        <v>1752</v>
      </c>
      <c r="AR4273" s="28">
        <v>62578.400000000001</v>
      </c>
      <c r="AS4273" s="28">
        <v>31593</v>
      </c>
      <c r="AT4273" s="28">
        <v>0</v>
      </c>
      <c r="AU4273" s="62"/>
      <c r="DV4273" s="31" t="s">
        <v>5446</v>
      </c>
      <c r="DW4273" s="31" t="s">
        <v>5447</v>
      </c>
      <c r="DX4273" s="63"/>
      <c r="DY4273" s="63"/>
      <c r="DZ4273" s="63"/>
      <c r="EA4273" s="167"/>
      <c r="EB4273" s="60"/>
      <c r="EC4273" s="60"/>
      <c r="ED4273" s="60"/>
      <c r="EE4273" s="60"/>
      <c r="EF4273" s="60"/>
      <c r="EG4273" s="60"/>
      <c r="EH4273" s="60"/>
      <c r="EI4273" s="60"/>
      <c r="EJ4273" s="60"/>
      <c r="EK4273" s="60"/>
      <c r="EL4273" s="60"/>
      <c r="EM4273" s="60"/>
      <c r="EN4273" s="60"/>
      <c r="EO4273" s="60"/>
      <c r="EP4273" s="60"/>
      <c r="EQ4273" s="60"/>
      <c r="ER4273" s="60"/>
      <c r="ES4273" s="60"/>
      <c r="ET4273" s="60"/>
      <c r="EU4273" s="60"/>
      <c r="EV4273" s="60"/>
      <c r="EW4273" s="60"/>
      <c r="EX4273" s="60"/>
      <c r="EY4273" s="60"/>
      <c r="EZ4273" s="60"/>
      <c r="FA4273" s="60"/>
      <c r="FB4273" s="60"/>
    </row>
    <row r="4274" spans="23:158" x14ac:dyDescent="0.25">
      <c r="W4274" s="33"/>
      <c r="X4274" s="33"/>
      <c r="AH4274" s="38">
        <v>100</v>
      </c>
      <c r="AI4274" s="38">
        <v>105</v>
      </c>
      <c r="AJ4274" s="38">
        <v>13100</v>
      </c>
      <c r="AK4274" s="38">
        <v>48</v>
      </c>
      <c r="AL4274" s="38">
        <v>4205758</v>
      </c>
      <c r="AM4274" s="61" t="s">
        <v>1816</v>
      </c>
      <c r="AN4274" s="61" t="s">
        <v>1688</v>
      </c>
      <c r="AO4274" s="61" t="s">
        <v>5104</v>
      </c>
      <c r="AP4274" s="61" t="s">
        <v>5017</v>
      </c>
      <c r="AQ4274" s="61" t="s">
        <v>1752</v>
      </c>
      <c r="AR4274" s="28">
        <v>0</v>
      </c>
      <c r="AS4274" s="28">
        <v>0</v>
      </c>
      <c r="AT4274" s="28">
        <v>0</v>
      </c>
      <c r="AU4274" s="62"/>
      <c r="DV4274" s="31" t="s">
        <v>5446</v>
      </c>
      <c r="DW4274" s="31" t="s">
        <v>5447</v>
      </c>
      <c r="DX4274" s="63"/>
      <c r="DY4274" s="63"/>
      <c r="DZ4274" s="63"/>
      <c r="EA4274" s="167"/>
      <c r="EB4274" s="60"/>
      <c r="EC4274" s="60"/>
      <c r="ED4274" s="60"/>
      <c r="EE4274" s="60"/>
      <c r="EF4274" s="60"/>
      <c r="EG4274" s="60"/>
      <c r="EH4274" s="60"/>
      <c r="EI4274" s="60"/>
      <c r="EJ4274" s="60"/>
      <c r="EK4274" s="60"/>
      <c r="EL4274" s="60"/>
      <c r="EM4274" s="60"/>
      <c r="EN4274" s="60"/>
      <c r="EO4274" s="60"/>
      <c r="EP4274" s="60"/>
      <c r="EQ4274" s="60"/>
      <c r="ER4274" s="60"/>
      <c r="ES4274" s="60"/>
      <c r="ET4274" s="60"/>
      <c r="EU4274" s="60"/>
      <c r="EV4274" s="60"/>
      <c r="EW4274" s="60"/>
      <c r="EX4274" s="60"/>
      <c r="EY4274" s="60"/>
      <c r="EZ4274" s="60"/>
      <c r="FA4274" s="60"/>
      <c r="FB4274" s="60"/>
    </row>
    <row r="4275" spans="23:158" x14ac:dyDescent="0.25">
      <c r="W4275" s="33"/>
      <c r="X4275" s="33"/>
      <c r="AH4275" s="38">
        <v>100</v>
      </c>
      <c r="AI4275" s="38">
        <v>105</v>
      </c>
      <c r="AJ4275" s="38">
        <v>13800</v>
      </c>
      <c r="AK4275" s="38">
        <v>48</v>
      </c>
      <c r="AL4275" s="38">
        <v>4205758</v>
      </c>
      <c r="AM4275" s="61" t="s">
        <v>1816</v>
      </c>
      <c r="AN4275" s="61" t="s">
        <v>1688</v>
      </c>
      <c r="AO4275" s="61" t="s">
        <v>5120</v>
      </c>
      <c r="AP4275" s="61" t="s">
        <v>5017</v>
      </c>
      <c r="AQ4275" s="61" t="s">
        <v>1752</v>
      </c>
      <c r="AR4275" s="28">
        <v>320.5</v>
      </c>
      <c r="AS4275" s="28">
        <v>249</v>
      </c>
      <c r="AT4275" s="28">
        <v>0</v>
      </c>
      <c r="AU4275" s="62"/>
      <c r="DV4275" s="31" t="s">
        <v>5446</v>
      </c>
      <c r="DW4275" s="31" t="s">
        <v>5447</v>
      </c>
      <c r="DX4275" s="63"/>
      <c r="DY4275" s="63"/>
      <c r="DZ4275" s="63"/>
      <c r="EA4275" s="167"/>
      <c r="EB4275" s="60"/>
      <c r="EC4275" s="60"/>
      <c r="ED4275" s="60"/>
      <c r="EE4275" s="60"/>
      <c r="EF4275" s="60"/>
      <c r="EG4275" s="60"/>
      <c r="EH4275" s="60"/>
      <c r="EI4275" s="60"/>
      <c r="EJ4275" s="60"/>
      <c r="EK4275" s="60"/>
      <c r="EL4275" s="60"/>
      <c r="EM4275" s="60"/>
      <c r="EN4275" s="60"/>
      <c r="EO4275" s="60"/>
      <c r="EP4275" s="60"/>
      <c r="EQ4275" s="60"/>
      <c r="ER4275" s="60"/>
      <c r="ES4275" s="60"/>
      <c r="ET4275" s="60"/>
      <c r="EU4275" s="60"/>
      <c r="EV4275" s="60"/>
      <c r="EW4275" s="60"/>
      <c r="EX4275" s="60"/>
      <c r="EY4275" s="60"/>
      <c r="EZ4275" s="60"/>
      <c r="FA4275" s="60"/>
      <c r="FB4275" s="60"/>
    </row>
    <row r="4276" spans="23:158" x14ac:dyDescent="0.25">
      <c r="W4276" s="33"/>
      <c r="X4276" s="33"/>
      <c r="AH4276" s="38">
        <v>100</v>
      </c>
      <c r="AI4276" s="38">
        <v>105</v>
      </c>
      <c r="AJ4276" s="38">
        <v>14000</v>
      </c>
      <c r="AK4276" s="38">
        <v>48</v>
      </c>
      <c r="AL4276" s="38">
        <v>4205758</v>
      </c>
      <c r="AM4276" s="61" t="s">
        <v>1816</v>
      </c>
      <c r="AN4276" s="61" t="s">
        <v>1688</v>
      </c>
      <c r="AO4276" s="61" t="s">
        <v>5124</v>
      </c>
      <c r="AP4276" s="61" t="s">
        <v>5017</v>
      </c>
      <c r="AQ4276" s="61" t="s">
        <v>1752</v>
      </c>
      <c r="AR4276" s="28">
        <v>0</v>
      </c>
      <c r="AS4276" s="28">
        <v>1874</v>
      </c>
      <c r="AT4276" s="28">
        <v>0</v>
      </c>
      <c r="AU4276" s="62"/>
      <c r="DV4276" s="31" t="s">
        <v>5446</v>
      </c>
      <c r="DW4276" s="31" t="s">
        <v>5447</v>
      </c>
      <c r="DX4276" s="63"/>
      <c r="DY4276" s="63"/>
      <c r="DZ4276" s="63"/>
      <c r="EA4276" s="167"/>
      <c r="EB4276" s="60"/>
      <c r="EC4276" s="60"/>
      <c r="ED4276" s="60"/>
      <c r="EE4276" s="60"/>
      <c r="EF4276" s="60"/>
      <c r="EG4276" s="60"/>
      <c r="EH4276" s="60"/>
      <c r="EI4276" s="60"/>
      <c r="EJ4276" s="60"/>
      <c r="EK4276" s="60"/>
      <c r="EL4276" s="60"/>
      <c r="EM4276" s="60"/>
      <c r="EN4276" s="60"/>
      <c r="EO4276" s="60"/>
      <c r="EP4276" s="60"/>
      <c r="EQ4276" s="60"/>
      <c r="ER4276" s="60"/>
      <c r="ES4276" s="60"/>
      <c r="ET4276" s="60"/>
      <c r="EU4276" s="60"/>
      <c r="EV4276" s="60"/>
      <c r="EW4276" s="60"/>
      <c r="EX4276" s="60"/>
      <c r="EY4276" s="60"/>
      <c r="EZ4276" s="60"/>
      <c r="FA4276" s="60"/>
      <c r="FB4276" s="60"/>
    </row>
    <row r="4277" spans="23:158" x14ac:dyDescent="0.25">
      <c r="W4277" s="33"/>
      <c r="X4277" s="33"/>
      <c r="AH4277" s="38">
        <v>100</v>
      </c>
      <c r="AI4277" s="38">
        <v>105</v>
      </c>
      <c r="AJ4277" s="38">
        <v>15950</v>
      </c>
      <c r="AK4277" s="38">
        <v>48</v>
      </c>
      <c r="AL4277" s="38">
        <v>4205758</v>
      </c>
      <c r="AM4277" s="61" t="s">
        <v>1816</v>
      </c>
      <c r="AN4277" s="61" t="s">
        <v>1688</v>
      </c>
      <c r="AO4277" s="61" t="s">
        <v>1610</v>
      </c>
      <c r="AP4277" s="61" t="s">
        <v>5017</v>
      </c>
      <c r="AQ4277" s="61" t="s">
        <v>1752</v>
      </c>
      <c r="AR4277" s="28">
        <v>0</v>
      </c>
      <c r="AS4277" s="28">
        <v>0</v>
      </c>
      <c r="AT4277" s="28">
        <v>7474</v>
      </c>
      <c r="AU4277" s="62"/>
      <c r="DV4277" s="31" t="s">
        <v>5446</v>
      </c>
      <c r="DW4277" s="31" t="s">
        <v>5447</v>
      </c>
      <c r="DX4277" s="63"/>
      <c r="DY4277" s="63"/>
      <c r="DZ4277" s="63"/>
      <c r="EA4277" s="167"/>
      <c r="EB4277" s="60"/>
      <c r="EC4277" s="60"/>
      <c r="ED4277" s="60"/>
      <c r="EE4277" s="60"/>
      <c r="EF4277" s="60"/>
      <c r="EG4277" s="60"/>
      <c r="EH4277" s="60"/>
      <c r="EI4277" s="60"/>
      <c r="EJ4277" s="60"/>
      <c r="EK4277" s="60"/>
      <c r="EL4277" s="60"/>
      <c r="EM4277" s="60"/>
      <c r="EN4277" s="60"/>
      <c r="EO4277" s="60"/>
      <c r="EP4277" s="60"/>
      <c r="EQ4277" s="60"/>
      <c r="ER4277" s="60"/>
      <c r="ES4277" s="60"/>
      <c r="ET4277" s="60"/>
      <c r="EU4277" s="60"/>
      <c r="EV4277" s="60"/>
      <c r="EW4277" s="60"/>
      <c r="EX4277" s="60"/>
      <c r="EY4277" s="60"/>
      <c r="EZ4277" s="60"/>
      <c r="FA4277" s="60"/>
      <c r="FB4277" s="60"/>
    </row>
    <row r="4278" spans="23:158" x14ac:dyDescent="0.25">
      <c r="W4278" s="33"/>
      <c r="X4278" s="33"/>
      <c r="AH4278" s="38">
        <v>100</v>
      </c>
      <c r="AI4278" s="38">
        <v>105</v>
      </c>
      <c r="AJ4278" s="38">
        <v>16350</v>
      </c>
      <c r="AK4278" s="38">
        <v>48</v>
      </c>
      <c r="AL4278" s="38">
        <v>4205758</v>
      </c>
      <c r="AM4278" s="61" t="s">
        <v>1816</v>
      </c>
      <c r="AN4278" s="61" t="s">
        <v>1688</v>
      </c>
      <c r="AO4278" s="61" t="s">
        <v>1618</v>
      </c>
      <c r="AP4278" s="61" t="s">
        <v>5017</v>
      </c>
      <c r="AQ4278" s="61" t="s">
        <v>1752</v>
      </c>
      <c r="AR4278" s="28">
        <v>0</v>
      </c>
      <c r="AS4278" s="28">
        <v>0</v>
      </c>
      <c r="AT4278" s="28">
        <v>0</v>
      </c>
      <c r="AU4278" s="62"/>
      <c r="DV4278" s="31" t="s">
        <v>5446</v>
      </c>
      <c r="DW4278" s="31" t="s">
        <v>5447</v>
      </c>
      <c r="DX4278" s="63"/>
      <c r="DY4278" s="63"/>
      <c r="DZ4278" s="63"/>
      <c r="EA4278" s="167"/>
      <c r="EB4278" s="60"/>
      <c r="EC4278" s="60"/>
      <c r="ED4278" s="60"/>
      <c r="EE4278" s="60"/>
      <c r="EF4278" s="60"/>
      <c r="EG4278" s="60"/>
      <c r="EH4278" s="60"/>
      <c r="EI4278" s="60"/>
      <c r="EJ4278" s="60"/>
      <c r="EK4278" s="60"/>
      <c r="EL4278" s="60"/>
      <c r="EM4278" s="60"/>
      <c r="EN4278" s="60"/>
      <c r="EO4278" s="60"/>
      <c r="EP4278" s="60"/>
      <c r="EQ4278" s="60"/>
      <c r="ER4278" s="60"/>
      <c r="ES4278" s="60"/>
      <c r="ET4278" s="60"/>
      <c r="EU4278" s="60"/>
      <c r="EV4278" s="60"/>
      <c r="EW4278" s="60"/>
      <c r="EX4278" s="60"/>
      <c r="EY4278" s="60"/>
      <c r="EZ4278" s="60"/>
      <c r="FA4278" s="60"/>
      <c r="FB4278" s="60"/>
    </row>
    <row r="4279" spans="23:158" x14ac:dyDescent="0.25">
      <c r="W4279" s="33"/>
      <c r="X4279" s="33"/>
      <c r="AH4279" s="38">
        <v>100</v>
      </c>
      <c r="AI4279" s="38">
        <v>105</v>
      </c>
      <c r="AJ4279" s="38">
        <v>16700</v>
      </c>
      <c r="AK4279" s="38">
        <v>48</v>
      </c>
      <c r="AL4279" s="38">
        <v>4205758</v>
      </c>
      <c r="AM4279" s="61" t="s">
        <v>1816</v>
      </c>
      <c r="AN4279" s="61" t="s">
        <v>1688</v>
      </c>
      <c r="AO4279" s="61" t="s">
        <v>1627</v>
      </c>
      <c r="AP4279" s="61" t="s">
        <v>5017</v>
      </c>
      <c r="AQ4279" s="61" t="s">
        <v>1752</v>
      </c>
      <c r="AR4279" s="28">
        <v>0</v>
      </c>
      <c r="AS4279" s="28">
        <v>0</v>
      </c>
      <c r="AT4279" s="28">
        <v>1303</v>
      </c>
      <c r="AU4279" s="62"/>
      <c r="DV4279" s="31" t="s">
        <v>5446</v>
      </c>
      <c r="DW4279" s="31" t="s">
        <v>5447</v>
      </c>
      <c r="DX4279" s="63"/>
      <c r="DY4279" s="63"/>
      <c r="DZ4279" s="63"/>
      <c r="EA4279" s="167"/>
      <c r="EB4279" s="60"/>
      <c r="EC4279" s="60"/>
      <c r="ED4279" s="60"/>
      <c r="EE4279" s="60"/>
      <c r="EF4279" s="60"/>
      <c r="EG4279" s="60"/>
      <c r="EH4279" s="60"/>
      <c r="EI4279" s="60"/>
      <c r="EJ4279" s="60"/>
      <c r="EK4279" s="60"/>
      <c r="EL4279" s="60"/>
      <c r="EM4279" s="60"/>
      <c r="EN4279" s="60"/>
      <c r="EO4279" s="60"/>
      <c r="EP4279" s="60"/>
      <c r="EQ4279" s="60"/>
      <c r="ER4279" s="60"/>
      <c r="ES4279" s="60"/>
      <c r="ET4279" s="60"/>
      <c r="EU4279" s="60"/>
      <c r="EV4279" s="60"/>
      <c r="EW4279" s="60"/>
      <c r="EX4279" s="60"/>
      <c r="EY4279" s="60"/>
      <c r="EZ4279" s="60"/>
      <c r="FA4279" s="60"/>
      <c r="FB4279" s="60"/>
    </row>
    <row r="4280" spans="23:158" x14ac:dyDescent="0.25">
      <c r="W4280" s="33"/>
      <c r="X4280" s="33"/>
      <c r="AH4280" s="38">
        <v>100</v>
      </c>
      <c r="AI4280" s="38">
        <v>105</v>
      </c>
      <c r="AJ4280" s="38">
        <v>18000</v>
      </c>
      <c r="AK4280" s="38">
        <v>48</v>
      </c>
      <c r="AL4280" s="38">
        <v>4205758</v>
      </c>
      <c r="AM4280" s="61" t="s">
        <v>1816</v>
      </c>
      <c r="AN4280" s="61" t="s">
        <v>1688</v>
      </c>
      <c r="AO4280" s="61" t="s">
        <v>1655</v>
      </c>
      <c r="AP4280" s="61" t="s">
        <v>5017</v>
      </c>
      <c r="AQ4280" s="61" t="s">
        <v>1752</v>
      </c>
      <c r="AR4280" s="28">
        <v>0</v>
      </c>
      <c r="AS4280" s="28">
        <v>0</v>
      </c>
      <c r="AT4280" s="28">
        <v>0</v>
      </c>
      <c r="AU4280" s="62"/>
      <c r="DV4280" s="31" t="s">
        <v>5446</v>
      </c>
      <c r="DW4280" s="31" t="s">
        <v>5447</v>
      </c>
      <c r="DX4280" s="63"/>
      <c r="DY4280" s="63"/>
      <c r="DZ4280" s="63"/>
      <c r="EA4280" s="167"/>
      <c r="EB4280" s="60"/>
      <c r="EC4280" s="60"/>
      <c r="ED4280" s="60"/>
      <c r="EE4280" s="60"/>
      <c r="EF4280" s="60"/>
      <c r="EG4280" s="60"/>
      <c r="EH4280" s="60"/>
      <c r="EI4280" s="60"/>
      <c r="EJ4280" s="60"/>
      <c r="EK4280" s="60"/>
      <c r="EL4280" s="60"/>
      <c r="EM4280" s="60"/>
      <c r="EN4280" s="60"/>
      <c r="EO4280" s="60"/>
      <c r="EP4280" s="60"/>
      <c r="EQ4280" s="60"/>
      <c r="ER4280" s="60"/>
      <c r="ES4280" s="60"/>
      <c r="ET4280" s="60"/>
      <c r="EU4280" s="60"/>
      <c r="EV4280" s="60"/>
      <c r="EW4280" s="60"/>
      <c r="EX4280" s="60"/>
      <c r="EY4280" s="60"/>
      <c r="EZ4280" s="60"/>
      <c r="FA4280" s="60"/>
      <c r="FB4280" s="60"/>
    </row>
    <row r="4281" spans="23:158" x14ac:dyDescent="0.25">
      <c r="W4281" s="33"/>
      <c r="X4281" s="33"/>
      <c r="AH4281" s="38">
        <v>100</v>
      </c>
      <c r="AI4281" s="38">
        <v>105</v>
      </c>
      <c r="AJ4281" s="38">
        <v>18400</v>
      </c>
      <c r="AK4281" s="38">
        <v>48</v>
      </c>
      <c r="AL4281" s="38">
        <v>4205758</v>
      </c>
      <c r="AM4281" s="61" t="s">
        <v>1816</v>
      </c>
      <c r="AN4281" s="61" t="s">
        <v>1688</v>
      </c>
      <c r="AO4281" s="61" t="s">
        <v>1664</v>
      </c>
      <c r="AP4281" s="61" t="s">
        <v>5017</v>
      </c>
      <c r="AQ4281" s="61" t="s">
        <v>1752</v>
      </c>
      <c r="AR4281" s="28">
        <v>149014.20000000001</v>
      </c>
      <c r="AS4281" s="28">
        <v>443</v>
      </c>
      <c r="AT4281" s="28">
        <v>0</v>
      </c>
      <c r="AU4281" s="62"/>
      <c r="DV4281" s="31" t="s">
        <v>5446</v>
      </c>
      <c r="DW4281" s="31" t="s">
        <v>5447</v>
      </c>
      <c r="DX4281" s="63"/>
      <c r="DY4281" s="63"/>
      <c r="DZ4281" s="63"/>
      <c r="EA4281" s="167"/>
      <c r="EB4281" s="60"/>
      <c r="EC4281" s="60"/>
      <c r="ED4281" s="60"/>
      <c r="EE4281" s="60"/>
      <c r="EF4281" s="60"/>
      <c r="EG4281" s="60"/>
      <c r="EH4281" s="60"/>
      <c r="EI4281" s="60"/>
      <c r="EJ4281" s="60"/>
      <c r="EK4281" s="60"/>
      <c r="EL4281" s="60"/>
      <c r="EM4281" s="60"/>
      <c r="EN4281" s="60"/>
      <c r="EO4281" s="60"/>
      <c r="EP4281" s="60"/>
      <c r="EQ4281" s="60"/>
      <c r="ER4281" s="60"/>
      <c r="ES4281" s="60"/>
      <c r="ET4281" s="60"/>
      <c r="EU4281" s="60"/>
      <c r="EV4281" s="60"/>
      <c r="EW4281" s="60"/>
      <c r="EX4281" s="60"/>
      <c r="EY4281" s="60"/>
      <c r="EZ4281" s="60"/>
      <c r="FA4281" s="60"/>
      <c r="FB4281" s="60"/>
    </row>
    <row r="4282" spans="23:158" x14ac:dyDescent="0.25">
      <c r="W4282" s="33"/>
      <c r="X4282" s="33"/>
      <c r="AH4282" s="38">
        <v>100</v>
      </c>
      <c r="AI4282" s="38">
        <v>105</v>
      </c>
      <c r="AJ4282" s="38">
        <v>18550</v>
      </c>
      <c r="AK4282" s="38">
        <v>48</v>
      </c>
      <c r="AL4282" s="38">
        <v>4205758</v>
      </c>
      <c r="AM4282" s="61" t="s">
        <v>1816</v>
      </c>
      <c r="AN4282" s="61" t="s">
        <v>1688</v>
      </c>
      <c r="AO4282" s="61" t="s">
        <v>1667</v>
      </c>
      <c r="AP4282" s="61" t="s">
        <v>5017</v>
      </c>
      <c r="AQ4282" s="61" t="s">
        <v>1752</v>
      </c>
      <c r="AR4282" s="28">
        <v>0</v>
      </c>
      <c r="AS4282" s="28">
        <v>0</v>
      </c>
      <c r="AT4282" s="28">
        <v>0</v>
      </c>
      <c r="AU4282" s="62"/>
      <c r="DV4282" s="31" t="s">
        <v>5446</v>
      </c>
      <c r="DW4282" s="31" t="s">
        <v>5447</v>
      </c>
      <c r="DX4282" s="63"/>
      <c r="DY4282" s="63"/>
      <c r="DZ4282" s="63"/>
      <c r="EA4282" s="167"/>
      <c r="EB4282" s="60"/>
      <c r="EC4282" s="60"/>
      <c r="ED4282" s="60"/>
      <c r="EE4282" s="60"/>
      <c r="EF4282" s="60"/>
      <c r="EG4282" s="60"/>
      <c r="EH4282" s="60"/>
      <c r="EI4282" s="60"/>
      <c r="EJ4282" s="60"/>
      <c r="EK4282" s="60"/>
      <c r="EL4282" s="60"/>
      <c r="EM4282" s="60"/>
      <c r="EN4282" s="60"/>
      <c r="EO4282" s="60"/>
      <c r="EP4282" s="60"/>
      <c r="EQ4282" s="60"/>
      <c r="ER4282" s="60"/>
      <c r="ES4282" s="60"/>
      <c r="ET4282" s="60"/>
      <c r="EU4282" s="60"/>
      <c r="EV4282" s="60"/>
      <c r="EW4282" s="60"/>
      <c r="EX4282" s="60"/>
      <c r="EY4282" s="60"/>
      <c r="EZ4282" s="60"/>
      <c r="FA4282" s="60"/>
      <c r="FB4282" s="60"/>
    </row>
    <row r="4283" spans="23:158" x14ac:dyDescent="0.25">
      <c r="W4283" s="33"/>
      <c r="X4283" s="33"/>
      <c r="AH4283" s="38">
        <v>100</v>
      </c>
      <c r="AI4283" s="38">
        <v>110</v>
      </c>
      <c r="AJ4283" s="38">
        <v>11720</v>
      </c>
      <c r="AK4283" s="38">
        <v>48</v>
      </c>
      <c r="AL4283" s="38">
        <v>4205758</v>
      </c>
      <c r="AM4283" s="61" t="s">
        <v>1816</v>
      </c>
      <c r="AN4283" s="61" t="s">
        <v>1696</v>
      </c>
      <c r="AO4283" s="61" t="s">
        <v>5078</v>
      </c>
      <c r="AP4283" s="61" t="s">
        <v>5017</v>
      </c>
      <c r="AQ4283" s="61" t="s">
        <v>1752</v>
      </c>
      <c r="AR4283" s="28">
        <v>187377.4</v>
      </c>
      <c r="AS4283" s="28">
        <v>67186</v>
      </c>
      <c r="AT4283" s="28">
        <v>4926</v>
      </c>
      <c r="AU4283" s="62"/>
      <c r="DV4283" s="31" t="s">
        <v>5446</v>
      </c>
      <c r="DW4283" s="31" t="s">
        <v>5448</v>
      </c>
      <c r="DX4283" s="63"/>
      <c r="DY4283" s="63"/>
      <c r="DZ4283" s="63"/>
      <c r="EA4283" s="167"/>
      <c r="EB4283" s="60"/>
      <c r="EC4283" s="60"/>
      <c r="ED4283" s="60"/>
      <c r="EE4283" s="60"/>
      <c r="EF4283" s="60"/>
      <c r="EG4283" s="60"/>
      <c r="EH4283" s="60"/>
      <c r="EI4283" s="60"/>
      <c r="EJ4283" s="60"/>
      <c r="EK4283" s="60"/>
      <c r="EL4283" s="60"/>
      <c r="EM4283" s="60"/>
      <c r="EN4283" s="60"/>
      <c r="EO4283" s="60"/>
      <c r="EP4283" s="60"/>
      <c r="EQ4283" s="60"/>
      <c r="ER4283" s="60"/>
      <c r="ES4283" s="60"/>
      <c r="ET4283" s="60"/>
      <c r="EU4283" s="60"/>
      <c r="EV4283" s="60"/>
      <c r="EW4283" s="60"/>
      <c r="EX4283" s="60"/>
      <c r="EY4283" s="60"/>
      <c r="EZ4283" s="60"/>
      <c r="FA4283" s="60"/>
      <c r="FB4283" s="60"/>
    </row>
    <row r="4284" spans="23:158" x14ac:dyDescent="0.25">
      <c r="W4284" s="33"/>
      <c r="X4284" s="33"/>
      <c r="AH4284" s="38">
        <v>100</v>
      </c>
      <c r="AI4284" s="38">
        <v>110</v>
      </c>
      <c r="AJ4284" s="38">
        <v>12700</v>
      </c>
      <c r="AK4284" s="38">
        <v>48</v>
      </c>
      <c r="AL4284" s="38">
        <v>4205758</v>
      </c>
      <c r="AM4284" s="61" t="s">
        <v>1816</v>
      </c>
      <c r="AN4284" s="61" t="s">
        <v>1696</v>
      </c>
      <c r="AO4284" s="61" t="s">
        <v>5096</v>
      </c>
      <c r="AP4284" s="61" t="s">
        <v>5017</v>
      </c>
      <c r="AQ4284" s="61" t="s">
        <v>1752</v>
      </c>
      <c r="AR4284" s="28">
        <v>1510.9</v>
      </c>
      <c r="AS4284" s="28">
        <v>8965</v>
      </c>
      <c r="AT4284" s="28">
        <v>1981</v>
      </c>
      <c r="AU4284" s="62"/>
      <c r="DV4284" s="31" t="s">
        <v>5446</v>
      </c>
      <c r="DW4284" s="31" t="s">
        <v>5448</v>
      </c>
      <c r="DX4284" s="63"/>
      <c r="DY4284" s="63"/>
      <c r="DZ4284" s="63"/>
      <c r="EA4284" s="167"/>
      <c r="EB4284" s="60"/>
      <c r="EC4284" s="60"/>
      <c r="ED4284" s="60"/>
      <c r="EE4284" s="60"/>
      <c r="EF4284" s="60"/>
      <c r="EG4284" s="60"/>
      <c r="EH4284" s="60"/>
      <c r="EI4284" s="60"/>
      <c r="EJ4284" s="60"/>
      <c r="EK4284" s="60"/>
      <c r="EL4284" s="60"/>
      <c r="EM4284" s="60"/>
      <c r="EN4284" s="60"/>
      <c r="EO4284" s="60"/>
      <c r="EP4284" s="60"/>
      <c r="EQ4284" s="60"/>
      <c r="ER4284" s="60"/>
      <c r="ES4284" s="60"/>
      <c r="ET4284" s="60"/>
      <c r="EU4284" s="60"/>
      <c r="EV4284" s="60"/>
      <c r="EW4284" s="60"/>
      <c r="EX4284" s="60"/>
      <c r="EY4284" s="60"/>
      <c r="EZ4284" s="60"/>
      <c r="FA4284" s="60"/>
      <c r="FB4284" s="60"/>
    </row>
    <row r="4285" spans="23:158" x14ac:dyDescent="0.25">
      <c r="W4285" s="33"/>
      <c r="X4285" s="33"/>
      <c r="AH4285" s="38">
        <v>100</v>
      </c>
      <c r="AI4285" s="38">
        <v>110</v>
      </c>
      <c r="AJ4285" s="38">
        <v>13050</v>
      </c>
      <c r="AK4285" s="38">
        <v>48</v>
      </c>
      <c r="AL4285" s="38">
        <v>4205758</v>
      </c>
      <c r="AM4285" s="61" t="s">
        <v>1816</v>
      </c>
      <c r="AN4285" s="61" t="s">
        <v>1696</v>
      </c>
      <c r="AO4285" s="61" t="s">
        <v>5103</v>
      </c>
      <c r="AP4285" s="61" t="s">
        <v>5017</v>
      </c>
      <c r="AQ4285" s="61" t="s">
        <v>1752</v>
      </c>
      <c r="AR4285" s="28">
        <v>1246.4000000000001</v>
      </c>
      <c r="AS4285" s="28">
        <v>0</v>
      </c>
      <c r="AT4285" s="28">
        <v>0</v>
      </c>
      <c r="AU4285" s="62"/>
      <c r="DV4285" s="31" t="s">
        <v>5446</v>
      </c>
      <c r="DW4285" s="31" t="s">
        <v>5448</v>
      </c>
      <c r="DX4285" s="63"/>
      <c r="DY4285" s="63"/>
      <c r="DZ4285" s="63"/>
      <c r="EA4285" s="167"/>
      <c r="EB4285" s="60"/>
      <c r="EC4285" s="60"/>
      <c r="ED4285" s="60"/>
      <c r="EE4285" s="60"/>
      <c r="EF4285" s="60"/>
      <c r="EG4285" s="60"/>
      <c r="EH4285" s="60"/>
      <c r="EI4285" s="60"/>
      <c r="EJ4285" s="60"/>
      <c r="EK4285" s="60"/>
      <c r="EL4285" s="60"/>
      <c r="EM4285" s="60"/>
      <c r="EN4285" s="60"/>
      <c r="EO4285" s="60"/>
      <c r="EP4285" s="60"/>
      <c r="EQ4285" s="60"/>
      <c r="ER4285" s="60"/>
      <c r="ES4285" s="60"/>
      <c r="ET4285" s="60"/>
      <c r="EU4285" s="60"/>
      <c r="EV4285" s="60"/>
      <c r="EW4285" s="60"/>
      <c r="EX4285" s="60"/>
      <c r="EY4285" s="60"/>
      <c r="EZ4285" s="60"/>
      <c r="FA4285" s="60"/>
      <c r="FB4285" s="60"/>
    </row>
    <row r="4286" spans="23:158" x14ac:dyDescent="0.25">
      <c r="W4286" s="33"/>
      <c r="X4286" s="33"/>
      <c r="AH4286" s="38">
        <v>100</v>
      </c>
      <c r="AI4286" s="38">
        <v>110</v>
      </c>
      <c r="AJ4286" s="38">
        <v>13400</v>
      </c>
      <c r="AK4286" s="38">
        <v>48</v>
      </c>
      <c r="AL4286" s="38">
        <v>4205758</v>
      </c>
      <c r="AM4286" s="61" t="s">
        <v>1816</v>
      </c>
      <c r="AN4286" s="61" t="s">
        <v>1696</v>
      </c>
      <c r="AO4286" s="61" t="s">
        <v>5111</v>
      </c>
      <c r="AP4286" s="61" t="s">
        <v>5017</v>
      </c>
      <c r="AQ4286" s="61" t="s">
        <v>1752</v>
      </c>
      <c r="AR4286" s="28">
        <v>0</v>
      </c>
      <c r="AS4286" s="28">
        <v>0</v>
      </c>
      <c r="AT4286" s="28">
        <v>0</v>
      </c>
      <c r="AU4286" s="62"/>
      <c r="DV4286" s="31" t="s">
        <v>5446</v>
      </c>
      <c r="DW4286" s="31" t="s">
        <v>5448</v>
      </c>
      <c r="DX4286" s="63"/>
      <c r="DY4286" s="63"/>
      <c r="DZ4286" s="63"/>
      <c r="EA4286" s="167"/>
      <c r="EB4286" s="60"/>
      <c r="EC4286" s="60"/>
      <c r="ED4286" s="60"/>
      <c r="EE4286" s="60"/>
      <c r="EF4286" s="60"/>
      <c r="EG4286" s="60"/>
      <c r="EH4286" s="60"/>
      <c r="EI4286" s="60"/>
      <c r="EJ4286" s="60"/>
      <c r="EK4286" s="60"/>
      <c r="EL4286" s="60"/>
      <c r="EM4286" s="60"/>
      <c r="EN4286" s="60"/>
      <c r="EO4286" s="60"/>
      <c r="EP4286" s="60"/>
      <c r="EQ4286" s="60"/>
      <c r="ER4286" s="60"/>
      <c r="ES4286" s="60"/>
      <c r="ET4286" s="60"/>
      <c r="EU4286" s="60"/>
      <c r="EV4286" s="60"/>
      <c r="EW4286" s="60"/>
      <c r="EX4286" s="60"/>
      <c r="EY4286" s="60"/>
      <c r="EZ4286" s="60"/>
      <c r="FA4286" s="60"/>
      <c r="FB4286" s="60"/>
    </row>
    <row r="4287" spans="23:158" x14ac:dyDescent="0.25">
      <c r="W4287" s="33"/>
      <c r="X4287" s="33"/>
      <c r="AH4287" s="38">
        <v>100</v>
      </c>
      <c r="AI4287" s="38">
        <v>110</v>
      </c>
      <c r="AJ4287" s="38">
        <v>15050</v>
      </c>
      <c r="AK4287" s="38">
        <v>48</v>
      </c>
      <c r="AL4287" s="38">
        <v>4205758</v>
      </c>
      <c r="AM4287" s="61" t="s">
        <v>1816</v>
      </c>
      <c r="AN4287" s="61" t="s">
        <v>1696</v>
      </c>
      <c r="AO4287" s="61" t="s">
        <v>1591</v>
      </c>
      <c r="AP4287" s="61" t="s">
        <v>5017</v>
      </c>
      <c r="AQ4287" s="61" t="s">
        <v>1752</v>
      </c>
      <c r="AR4287" s="28">
        <v>17597.5</v>
      </c>
      <c r="AS4287" s="28">
        <v>878</v>
      </c>
      <c r="AT4287" s="28">
        <v>7</v>
      </c>
      <c r="AU4287" s="62"/>
      <c r="DV4287" s="31" t="s">
        <v>5446</v>
      </c>
      <c r="DW4287" s="31" t="s">
        <v>5448</v>
      </c>
      <c r="DX4287" s="63"/>
      <c r="DY4287" s="63"/>
      <c r="DZ4287" s="63"/>
      <c r="EA4287" s="167"/>
      <c r="EB4287" s="60"/>
      <c r="EC4287" s="60"/>
      <c r="ED4287" s="60"/>
      <c r="EE4287" s="60"/>
      <c r="EF4287" s="60"/>
      <c r="EG4287" s="60"/>
      <c r="EH4287" s="60"/>
      <c r="EI4287" s="60"/>
      <c r="EJ4287" s="60"/>
      <c r="EK4287" s="60"/>
      <c r="EL4287" s="60"/>
      <c r="EM4287" s="60"/>
      <c r="EN4287" s="60"/>
      <c r="EO4287" s="60"/>
      <c r="EP4287" s="60"/>
      <c r="EQ4287" s="60"/>
      <c r="ER4287" s="60"/>
      <c r="ES4287" s="60"/>
      <c r="ET4287" s="60"/>
      <c r="EU4287" s="60"/>
      <c r="EV4287" s="60"/>
      <c r="EW4287" s="60"/>
      <c r="EX4287" s="60"/>
      <c r="EY4287" s="60"/>
      <c r="EZ4287" s="60"/>
      <c r="FA4287" s="60"/>
      <c r="FB4287" s="60"/>
    </row>
    <row r="4288" spans="23:158" x14ac:dyDescent="0.25">
      <c r="W4288" s="33"/>
      <c r="X4288" s="33"/>
      <c r="AH4288" s="38">
        <v>100</v>
      </c>
      <c r="AI4288" s="38">
        <v>110</v>
      </c>
      <c r="AJ4288" s="38">
        <v>15250</v>
      </c>
      <c r="AK4288" s="38">
        <v>48</v>
      </c>
      <c r="AL4288" s="38">
        <v>4205758</v>
      </c>
      <c r="AM4288" s="61" t="s">
        <v>1816</v>
      </c>
      <c r="AN4288" s="61" t="s">
        <v>1696</v>
      </c>
      <c r="AO4288" s="61" t="s">
        <v>1595</v>
      </c>
      <c r="AP4288" s="61" t="s">
        <v>5017</v>
      </c>
      <c r="AQ4288" s="61" t="s">
        <v>1752</v>
      </c>
      <c r="AR4288" s="28">
        <v>0</v>
      </c>
      <c r="AS4288" s="28">
        <v>0</v>
      </c>
      <c r="AT4288" s="28">
        <v>0</v>
      </c>
      <c r="AU4288" s="62"/>
      <c r="DV4288" s="31" t="s">
        <v>5446</v>
      </c>
      <c r="DW4288" s="31" t="s">
        <v>5448</v>
      </c>
      <c r="DX4288" s="63"/>
      <c r="DY4288" s="63"/>
      <c r="DZ4288" s="63"/>
      <c r="EA4288" s="167"/>
      <c r="EB4288" s="60"/>
      <c r="EC4288" s="60"/>
      <c r="ED4288" s="60"/>
      <c r="EE4288" s="60"/>
      <c r="EF4288" s="60"/>
      <c r="EG4288" s="60"/>
      <c r="EH4288" s="60"/>
      <c r="EI4288" s="60"/>
      <c r="EJ4288" s="60"/>
      <c r="EK4288" s="60"/>
      <c r="EL4288" s="60"/>
      <c r="EM4288" s="60"/>
      <c r="EN4288" s="60"/>
      <c r="EO4288" s="60"/>
      <c r="EP4288" s="60"/>
      <c r="EQ4288" s="60"/>
      <c r="ER4288" s="60"/>
      <c r="ES4288" s="60"/>
      <c r="ET4288" s="60"/>
      <c r="EU4288" s="60"/>
      <c r="EV4288" s="60"/>
      <c r="EW4288" s="60"/>
      <c r="EX4288" s="60"/>
      <c r="EY4288" s="60"/>
      <c r="EZ4288" s="60"/>
      <c r="FA4288" s="60"/>
      <c r="FB4288" s="60"/>
    </row>
    <row r="4289" spans="22:158" x14ac:dyDescent="0.25">
      <c r="W4289" s="33"/>
      <c r="X4289" s="33"/>
      <c r="AH4289" s="38">
        <v>100</v>
      </c>
      <c r="AI4289" s="38">
        <v>110</v>
      </c>
      <c r="AJ4289" s="38">
        <v>15650</v>
      </c>
      <c r="AK4289" s="38">
        <v>48</v>
      </c>
      <c r="AL4289" s="38">
        <v>4205758</v>
      </c>
      <c r="AM4289" s="61" t="s">
        <v>1816</v>
      </c>
      <c r="AN4289" s="61" t="s">
        <v>1696</v>
      </c>
      <c r="AO4289" s="61" t="s">
        <v>1604</v>
      </c>
      <c r="AP4289" s="61" t="s">
        <v>5017</v>
      </c>
      <c r="AQ4289" s="61" t="s">
        <v>1752</v>
      </c>
      <c r="AR4289" s="28">
        <v>825814</v>
      </c>
      <c r="AS4289" s="28">
        <v>158884</v>
      </c>
      <c r="AT4289" s="28">
        <v>130</v>
      </c>
      <c r="AU4289" s="62"/>
      <c r="DV4289" s="31" t="s">
        <v>5446</v>
      </c>
      <c r="DW4289" s="31" t="s">
        <v>5448</v>
      </c>
      <c r="DX4289" s="63"/>
      <c r="DY4289" s="63"/>
      <c r="DZ4289" s="63"/>
      <c r="EA4289" s="167"/>
      <c r="EB4289" s="60"/>
      <c r="EC4289" s="60"/>
      <c r="ED4289" s="60"/>
      <c r="EE4289" s="60"/>
      <c r="EF4289" s="60"/>
      <c r="EG4289" s="60"/>
      <c r="EH4289" s="60"/>
      <c r="EI4289" s="60"/>
      <c r="EJ4289" s="60"/>
      <c r="EK4289" s="60"/>
      <c r="EL4289" s="60"/>
      <c r="EM4289" s="60"/>
      <c r="EN4289" s="60"/>
      <c r="EO4289" s="60"/>
      <c r="EP4289" s="60"/>
      <c r="EQ4289" s="60"/>
      <c r="ER4289" s="60"/>
      <c r="ES4289" s="60"/>
      <c r="ET4289" s="60"/>
      <c r="EU4289" s="60"/>
      <c r="EV4289" s="60"/>
      <c r="EW4289" s="60"/>
      <c r="EX4289" s="60"/>
      <c r="EY4289" s="60"/>
      <c r="EZ4289" s="60"/>
      <c r="FA4289" s="60"/>
      <c r="FB4289" s="60"/>
    </row>
    <row r="4290" spans="22:158" x14ac:dyDescent="0.25">
      <c r="V4290" s="1"/>
      <c r="W4290" s="33"/>
      <c r="X4290" s="33"/>
      <c r="AH4290" s="38">
        <v>100</v>
      </c>
      <c r="AI4290" s="38">
        <v>110</v>
      </c>
      <c r="AJ4290" s="38">
        <v>16400</v>
      </c>
      <c r="AK4290" s="38">
        <v>48</v>
      </c>
      <c r="AL4290" s="38">
        <v>4205758</v>
      </c>
      <c r="AM4290" s="61" t="s">
        <v>1816</v>
      </c>
      <c r="AN4290" s="61" t="s">
        <v>1696</v>
      </c>
      <c r="AO4290" s="61" t="s">
        <v>1620</v>
      </c>
      <c r="AP4290" s="61" t="s">
        <v>5017</v>
      </c>
      <c r="AQ4290" s="61" t="s">
        <v>1752</v>
      </c>
      <c r="AR4290" s="28">
        <v>2116.4</v>
      </c>
      <c r="AS4290" s="28">
        <v>2962</v>
      </c>
      <c r="AT4290" s="28">
        <v>2085</v>
      </c>
      <c r="AU4290" s="62"/>
      <c r="DV4290" s="31" t="s">
        <v>5446</v>
      </c>
      <c r="DW4290" s="31" t="s">
        <v>5448</v>
      </c>
      <c r="DX4290" s="63"/>
      <c r="DY4290" s="63"/>
      <c r="DZ4290" s="63"/>
      <c r="EA4290" s="167"/>
      <c r="EB4290" s="60"/>
      <c r="EC4290" s="60"/>
      <c r="ED4290" s="60"/>
      <c r="EE4290" s="60"/>
      <c r="EF4290" s="60"/>
      <c r="EG4290" s="60"/>
      <c r="EH4290" s="60"/>
      <c r="EI4290" s="60"/>
      <c r="EJ4290" s="60"/>
      <c r="EK4290" s="60"/>
      <c r="EL4290" s="60"/>
      <c r="EM4290" s="60"/>
      <c r="EN4290" s="60"/>
      <c r="EO4290" s="60"/>
      <c r="EP4290" s="60"/>
      <c r="EQ4290" s="60"/>
      <c r="ER4290" s="60"/>
      <c r="ES4290" s="60"/>
      <c r="ET4290" s="60"/>
      <c r="EU4290" s="60"/>
      <c r="EV4290" s="60"/>
      <c r="EW4290" s="60"/>
      <c r="EX4290" s="60"/>
      <c r="EY4290" s="60"/>
      <c r="EZ4290" s="60"/>
      <c r="FA4290" s="60"/>
      <c r="FB4290" s="60"/>
    </row>
    <row r="4291" spans="22:158" x14ac:dyDescent="0.25">
      <c r="W4291" s="33"/>
      <c r="X4291" s="33"/>
      <c r="AH4291" s="38">
        <v>100</v>
      </c>
      <c r="AI4291" s="38">
        <v>110</v>
      </c>
      <c r="AJ4291" s="38">
        <v>16800</v>
      </c>
      <c r="AK4291" s="38">
        <v>48</v>
      </c>
      <c r="AL4291" s="38">
        <v>4205758</v>
      </c>
      <c r="AM4291" s="61" t="s">
        <v>1816</v>
      </c>
      <c r="AN4291" s="61" t="s">
        <v>1696</v>
      </c>
      <c r="AO4291" s="61" t="s">
        <v>1629</v>
      </c>
      <c r="AP4291" s="61" t="s">
        <v>5017</v>
      </c>
      <c r="AQ4291" s="61" t="s">
        <v>1752</v>
      </c>
      <c r="AR4291" s="28">
        <v>0</v>
      </c>
      <c r="AS4291" s="28">
        <v>0</v>
      </c>
      <c r="AT4291" s="28">
        <v>0</v>
      </c>
      <c r="AU4291" s="62"/>
      <c r="DV4291" s="31" t="s">
        <v>5446</v>
      </c>
      <c r="DW4291" s="31" t="s">
        <v>5448</v>
      </c>
      <c r="DX4291" s="63"/>
      <c r="DY4291" s="63"/>
      <c r="DZ4291" s="63"/>
      <c r="EA4291" s="167"/>
      <c r="EB4291" s="60"/>
      <c r="EC4291" s="60"/>
      <c r="ED4291" s="60"/>
      <c r="EE4291" s="60"/>
      <c r="EF4291" s="60"/>
      <c r="EG4291" s="60"/>
      <c r="EH4291" s="60"/>
      <c r="EI4291" s="60"/>
      <c r="EJ4291" s="60"/>
      <c r="EK4291" s="60"/>
      <c r="EL4291" s="60"/>
      <c r="EM4291" s="60"/>
      <c r="EN4291" s="60"/>
      <c r="EO4291" s="60"/>
      <c r="EP4291" s="60"/>
      <c r="EQ4291" s="60"/>
      <c r="ER4291" s="60"/>
      <c r="ES4291" s="60"/>
      <c r="ET4291" s="60"/>
      <c r="EU4291" s="60"/>
      <c r="EV4291" s="60"/>
      <c r="EW4291" s="60"/>
      <c r="EX4291" s="60"/>
      <c r="EY4291" s="60"/>
      <c r="EZ4291" s="60"/>
      <c r="FA4291" s="60"/>
      <c r="FB4291" s="60"/>
    </row>
    <row r="4292" spans="22:158" x14ac:dyDescent="0.25">
      <c r="W4292" s="33"/>
      <c r="X4292" s="33"/>
      <c r="AH4292" s="38">
        <v>100</v>
      </c>
      <c r="AI4292" s="38">
        <v>110</v>
      </c>
      <c r="AJ4292" s="38">
        <v>17000</v>
      </c>
      <c r="AK4292" s="38">
        <v>48</v>
      </c>
      <c r="AL4292" s="38">
        <v>4205758</v>
      </c>
      <c r="AM4292" s="61" t="s">
        <v>1816</v>
      </c>
      <c r="AN4292" s="61" t="s">
        <v>1696</v>
      </c>
      <c r="AO4292" s="61" t="s">
        <v>1633</v>
      </c>
      <c r="AP4292" s="61" t="s">
        <v>5017</v>
      </c>
      <c r="AQ4292" s="61" t="s">
        <v>1752</v>
      </c>
      <c r="AR4292" s="28">
        <v>141661.29999999999</v>
      </c>
      <c r="AS4292" s="28">
        <v>43832</v>
      </c>
      <c r="AT4292" s="28">
        <v>95182</v>
      </c>
      <c r="AU4292" s="62"/>
      <c r="DV4292" s="31" t="s">
        <v>5446</v>
      </c>
      <c r="DW4292" s="31" t="s">
        <v>5448</v>
      </c>
      <c r="DX4292" s="63"/>
      <c r="DY4292" s="63"/>
      <c r="DZ4292" s="63"/>
      <c r="EA4292" s="167"/>
      <c r="EB4292" s="60"/>
      <c r="EC4292" s="60"/>
      <c r="ED4292" s="60"/>
      <c r="EE4292" s="60"/>
      <c r="EF4292" s="60"/>
      <c r="EG4292" s="60"/>
      <c r="EH4292" s="60"/>
      <c r="EI4292" s="60"/>
      <c r="EJ4292" s="60"/>
      <c r="EK4292" s="60"/>
      <c r="EL4292" s="60"/>
      <c r="EM4292" s="60"/>
      <c r="EN4292" s="60"/>
      <c r="EO4292" s="60"/>
      <c r="EP4292" s="60"/>
      <c r="EQ4292" s="60"/>
      <c r="ER4292" s="60"/>
      <c r="ES4292" s="60"/>
      <c r="ET4292" s="60"/>
      <c r="EU4292" s="60"/>
      <c r="EV4292" s="60"/>
      <c r="EW4292" s="60"/>
      <c r="EX4292" s="60"/>
      <c r="EY4292" s="60"/>
      <c r="EZ4292" s="60"/>
      <c r="FA4292" s="60"/>
      <c r="FB4292" s="60"/>
    </row>
    <row r="4293" spans="22:158" x14ac:dyDescent="0.25">
      <c r="W4293" s="33"/>
      <c r="X4293" s="33"/>
      <c r="AH4293" s="38">
        <v>100</v>
      </c>
      <c r="AI4293" s="38">
        <v>110</v>
      </c>
      <c r="AJ4293" s="38">
        <v>17620</v>
      </c>
      <c r="AK4293" s="38">
        <v>48</v>
      </c>
      <c r="AL4293" s="38">
        <v>4205758</v>
      </c>
      <c r="AM4293" s="61" t="s">
        <v>1816</v>
      </c>
      <c r="AN4293" s="61" t="s">
        <v>1696</v>
      </c>
      <c r="AO4293" s="61" t="s">
        <v>1646</v>
      </c>
      <c r="AP4293" s="61" t="s">
        <v>5017</v>
      </c>
      <c r="AQ4293" s="61" t="s">
        <v>1752</v>
      </c>
      <c r="AR4293" s="28">
        <v>1904228.1</v>
      </c>
      <c r="AS4293" s="28">
        <v>68539</v>
      </c>
      <c r="AT4293" s="28">
        <v>0</v>
      </c>
      <c r="AU4293" s="62"/>
      <c r="DV4293" s="31" t="s">
        <v>5446</v>
      </c>
      <c r="DW4293" s="31" t="s">
        <v>5448</v>
      </c>
      <c r="DX4293" s="63"/>
      <c r="DY4293" s="63"/>
      <c r="DZ4293" s="63"/>
      <c r="EA4293" s="167"/>
      <c r="EB4293" s="60"/>
      <c r="EC4293" s="60"/>
      <c r="ED4293" s="60"/>
      <c r="EE4293" s="60"/>
      <c r="EF4293" s="60"/>
      <c r="EG4293" s="60"/>
      <c r="EH4293" s="60"/>
      <c r="EI4293" s="60"/>
      <c r="EJ4293" s="60"/>
      <c r="EK4293" s="60"/>
      <c r="EL4293" s="60"/>
      <c r="EM4293" s="60"/>
      <c r="EN4293" s="60"/>
      <c r="EO4293" s="60"/>
      <c r="EP4293" s="60"/>
      <c r="EQ4293" s="60"/>
      <c r="ER4293" s="60"/>
      <c r="ES4293" s="60"/>
      <c r="ET4293" s="60"/>
      <c r="EU4293" s="60"/>
      <c r="EV4293" s="60"/>
      <c r="EW4293" s="60"/>
      <c r="EX4293" s="60"/>
      <c r="EY4293" s="60"/>
      <c r="EZ4293" s="60"/>
      <c r="FA4293" s="60"/>
      <c r="FB4293" s="60"/>
    </row>
    <row r="4294" spans="22:158" x14ac:dyDescent="0.25">
      <c r="W4294" s="33"/>
      <c r="X4294" s="33"/>
      <c r="AH4294" s="38">
        <v>100</v>
      </c>
      <c r="AI4294" s="38">
        <v>115</v>
      </c>
      <c r="AJ4294" s="38">
        <v>14400</v>
      </c>
      <c r="AK4294" s="38">
        <v>48</v>
      </c>
      <c r="AL4294" s="38">
        <v>4205758</v>
      </c>
      <c r="AM4294" s="61" t="s">
        <v>1816</v>
      </c>
      <c r="AN4294" s="61" t="s">
        <v>1697</v>
      </c>
      <c r="AO4294" s="61" t="s">
        <v>1576</v>
      </c>
      <c r="AP4294" s="61" t="s">
        <v>5017</v>
      </c>
      <c r="AQ4294" s="61" t="s">
        <v>1752</v>
      </c>
      <c r="AR4294" s="28">
        <v>27.7</v>
      </c>
      <c r="AS4294" s="28">
        <v>87</v>
      </c>
      <c r="AT4294" s="28">
        <v>0</v>
      </c>
      <c r="AU4294" s="62"/>
      <c r="DV4294" s="31" t="s">
        <v>5446</v>
      </c>
      <c r="DW4294" s="31" t="s">
        <v>5449</v>
      </c>
      <c r="DX4294" s="63"/>
      <c r="DY4294" s="63"/>
      <c r="DZ4294" s="63"/>
      <c r="EA4294" s="167"/>
      <c r="EB4294" s="60"/>
      <c r="EC4294" s="60"/>
      <c r="ED4294" s="60"/>
      <c r="EE4294" s="60"/>
      <c r="EF4294" s="60"/>
      <c r="EG4294" s="60"/>
      <c r="EH4294" s="60"/>
      <c r="EI4294" s="60"/>
      <c r="EJ4294" s="60"/>
      <c r="EK4294" s="60"/>
      <c r="EL4294" s="60"/>
      <c r="EM4294" s="60"/>
      <c r="EN4294" s="60"/>
      <c r="EO4294" s="60"/>
      <c r="EP4294" s="60"/>
      <c r="EQ4294" s="60"/>
      <c r="ER4294" s="60"/>
      <c r="ES4294" s="60"/>
      <c r="ET4294" s="60"/>
      <c r="EU4294" s="60"/>
      <c r="EV4294" s="60"/>
      <c r="EW4294" s="60"/>
      <c r="EX4294" s="60"/>
      <c r="EY4294" s="60"/>
      <c r="EZ4294" s="60"/>
      <c r="FA4294" s="60"/>
      <c r="FB4294" s="60"/>
    </row>
    <row r="4295" spans="22:158" x14ac:dyDescent="0.25">
      <c r="W4295" s="33"/>
      <c r="X4295" s="33"/>
      <c r="AH4295" s="38">
        <v>100</v>
      </c>
      <c r="AI4295" s="38">
        <v>115</v>
      </c>
      <c r="AJ4295" s="38">
        <v>16900</v>
      </c>
      <c r="AK4295" s="38">
        <v>48</v>
      </c>
      <c r="AL4295" s="38">
        <v>4205758</v>
      </c>
      <c r="AM4295" s="61" t="s">
        <v>1816</v>
      </c>
      <c r="AN4295" s="61" t="s">
        <v>1697</v>
      </c>
      <c r="AO4295" s="61" t="s">
        <v>1631</v>
      </c>
      <c r="AP4295" s="61" t="s">
        <v>5017</v>
      </c>
      <c r="AQ4295" s="61" t="s">
        <v>1752</v>
      </c>
      <c r="AR4295" s="28">
        <v>8483</v>
      </c>
      <c r="AS4295" s="28">
        <v>10924</v>
      </c>
      <c r="AT4295" s="28">
        <v>0</v>
      </c>
      <c r="AU4295" s="62"/>
      <c r="DV4295" s="31" t="s">
        <v>5446</v>
      </c>
      <c r="DW4295" s="31" t="s">
        <v>5449</v>
      </c>
      <c r="DX4295" s="63"/>
      <c r="DY4295" s="63"/>
      <c r="DZ4295" s="63"/>
      <c r="EA4295" s="167"/>
      <c r="EB4295" s="60"/>
      <c r="EC4295" s="60"/>
      <c r="ED4295" s="60"/>
      <c r="EE4295" s="60"/>
      <c r="EF4295" s="60"/>
      <c r="EG4295" s="60"/>
      <c r="EH4295" s="60"/>
      <c r="EI4295" s="60"/>
      <c r="EJ4295" s="60"/>
      <c r="EK4295" s="60"/>
      <c r="EL4295" s="60"/>
      <c r="EM4295" s="60"/>
      <c r="EN4295" s="60"/>
      <c r="EO4295" s="60"/>
      <c r="EP4295" s="60"/>
      <c r="EQ4295" s="60"/>
      <c r="ER4295" s="60"/>
      <c r="ES4295" s="60"/>
      <c r="ET4295" s="60"/>
      <c r="EU4295" s="60"/>
      <c r="EV4295" s="60"/>
      <c r="EW4295" s="60"/>
      <c r="EX4295" s="60"/>
      <c r="EY4295" s="60"/>
      <c r="EZ4295" s="60"/>
      <c r="FA4295" s="60"/>
      <c r="FB4295" s="60"/>
    </row>
    <row r="4296" spans="22:158" x14ac:dyDescent="0.25">
      <c r="W4296" s="33"/>
      <c r="X4296" s="33"/>
      <c r="AH4296" s="38">
        <v>100</v>
      </c>
      <c r="AI4296" s="38">
        <v>115</v>
      </c>
      <c r="AJ4296" s="38">
        <v>16950</v>
      </c>
      <c r="AK4296" s="38">
        <v>48</v>
      </c>
      <c r="AL4296" s="38">
        <v>4205758</v>
      </c>
      <c r="AM4296" s="61" t="s">
        <v>1816</v>
      </c>
      <c r="AN4296" s="61" t="s">
        <v>1697</v>
      </c>
      <c r="AO4296" s="61" t="s">
        <v>1632</v>
      </c>
      <c r="AP4296" s="61" t="s">
        <v>5017</v>
      </c>
      <c r="AQ4296" s="61" t="s">
        <v>1752</v>
      </c>
      <c r="AR4296" s="28">
        <v>3.5</v>
      </c>
      <c r="AS4296" s="28">
        <v>8663</v>
      </c>
      <c r="AT4296" s="28">
        <v>0</v>
      </c>
      <c r="AU4296" s="62"/>
      <c r="DV4296" s="31" t="s">
        <v>5446</v>
      </c>
      <c r="DW4296" s="31" t="s">
        <v>5449</v>
      </c>
      <c r="DX4296" s="63"/>
      <c r="DY4296" s="63"/>
      <c r="DZ4296" s="63"/>
      <c r="EA4296" s="167"/>
      <c r="EB4296" s="60"/>
      <c r="EC4296" s="60"/>
      <c r="ED4296" s="60"/>
      <c r="EE4296" s="60"/>
      <c r="EF4296" s="60"/>
      <c r="EG4296" s="60"/>
      <c r="EH4296" s="60"/>
      <c r="EI4296" s="60"/>
      <c r="EJ4296" s="60"/>
      <c r="EK4296" s="60"/>
      <c r="EL4296" s="60"/>
      <c r="EM4296" s="60"/>
      <c r="EN4296" s="60"/>
      <c r="EO4296" s="60"/>
      <c r="EP4296" s="60"/>
      <c r="EQ4296" s="60"/>
      <c r="ER4296" s="60"/>
      <c r="ES4296" s="60"/>
      <c r="ET4296" s="60"/>
      <c r="EU4296" s="60"/>
      <c r="EV4296" s="60"/>
      <c r="EW4296" s="60"/>
      <c r="EX4296" s="60"/>
      <c r="EY4296" s="60"/>
      <c r="EZ4296" s="60"/>
      <c r="FA4296" s="60"/>
      <c r="FB4296" s="60"/>
    </row>
    <row r="4297" spans="22:158" x14ac:dyDescent="0.25">
      <c r="W4297" s="33"/>
      <c r="X4297" s="33"/>
      <c r="AH4297" s="38">
        <v>100</v>
      </c>
      <c r="AI4297" s="38">
        <v>115</v>
      </c>
      <c r="AJ4297" s="38">
        <v>18350</v>
      </c>
      <c r="AK4297" s="38">
        <v>48</v>
      </c>
      <c r="AL4297" s="38">
        <v>4205758</v>
      </c>
      <c r="AM4297" s="61" t="s">
        <v>1816</v>
      </c>
      <c r="AN4297" s="61" t="s">
        <v>1697</v>
      </c>
      <c r="AO4297" s="61" t="s">
        <v>1663</v>
      </c>
      <c r="AP4297" s="61" t="s">
        <v>5017</v>
      </c>
      <c r="AQ4297" s="61" t="s">
        <v>1752</v>
      </c>
      <c r="AR4297" s="28">
        <v>2727.9</v>
      </c>
      <c r="AS4297" s="28">
        <v>3365</v>
      </c>
      <c r="AT4297" s="28">
        <v>1824</v>
      </c>
      <c r="AU4297" s="62"/>
      <c r="DV4297" s="31" t="s">
        <v>5446</v>
      </c>
      <c r="DW4297" s="31" t="s">
        <v>5449</v>
      </c>
      <c r="DX4297" s="63"/>
      <c r="DY4297" s="63"/>
      <c r="DZ4297" s="63"/>
      <c r="EA4297" s="167"/>
      <c r="EB4297" s="60"/>
      <c r="EC4297" s="60"/>
      <c r="ED4297" s="60"/>
      <c r="EE4297" s="60"/>
      <c r="EF4297" s="60"/>
      <c r="EG4297" s="60"/>
      <c r="EH4297" s="60"/>
      <c r="EI4297" s="60"/>
      <c r="EJ4297" s="60"/>
      <c r="EK4297" s="60"/>
      <c r="EL4297" s="60"/>
      <c r="EM4297" s="60"/>
      <c r="EN4297" s="60"/>
      <c r="EO4297" s="60"/>
      <c r="EP4297" s="60"/>
      <c r="EQ4297" s="60"/>
      <c r="ER4297" s="60"/>
      <c r="ES4297" s="60"/>
      <c r="ET4297" s="60"/>
      <c r="EU4297" s="60"/>
      <c r="EV4297" s="60"/>
      <c r="EW4297" s="60"/>
      <c r="EX4297" s="60"/>
      <c r="EY4297" s="60"/>
      <c r="EZ4297" s="60"/>
      <c r="FA4297" s="60"/>
      <c r="FB4297" s="60"/>
    </row>
    <row r="4298" spans="22:158" x14ac:dyDescent="0.25">
      <c r="V4298" s="1"/>
      <c r="W4298" s="33"/>
      <c r="X4298" s="33"/>
      <c r="AH4298" s="38">
        <v>100</v>
      </c>
      <c r="AI4298" s="38">
        <v>115</v>
      </c>
      <c r="AJ4298" s="38">
        <v>18450</v>
      </c>
      <c r="AK4298" s="38">
        <v>48</v>
      </c>
      <c r="AL4298" s="38">
        <v>4205758</v>
      </c>
      <c r="AM4298" s="61" t="s">
        <v>1816</v>
      </c>
      <c r="AN4298" s="61" t="s">
        <v>1697</v>
      </c>
      <c r="AO4298" s="61" t="s">
        <v>1665</v>
      </c>
      <c r="AP4298" s="61" t="s">
        <v>5017</v>
      </c>
      <c r="AQ4298" s="61" t="s">
        <v>1752</v>
      </c>
      <c r="AR4298" s="28">
        <v>0</v>
      </c>
      <c r="AS4298" s="28">
        <v>0</v>
      </c>
      <c r="AT4298" s="28">
        <v>0</v>
      </c>
      <c r="AU4298" s="62"/>
      <c r="DV4298" s="31" t="s">
        <v>5446</v>
      </c>
      <c r="DW4298" s="31" t="s">
        <v>5449</v>
      </c>
      <c r="DX4298" s="63"/>
      <c r="DY4298" s="63"/>
      <c r="DZ4298" s="63"/>
      <c r="EA4298" s="167"/>
      <c r="EB4298" s="60"/>
      <c r="EC4298" s="60"/>
      <c r="ED4298" s="60"/>
      <c r="EE4298" s="60"/>
      <c r="EF4298" s="60"/>
      <c r="EG4298" s="60"/>
      <c r="EH4298" s="60"/>
      <c r="EI4298" s="60"/>
      <c r="EJ4298" s="60"/>
      <c r="EK4298" s="60"/>
      <c r="EL4298" s="60"/>
      <c r="EM4298" s="60"/>
      <c r="EN4298" s="60"/>
      <c r="EO4298" s="60"/>
      <c r="EP4298" s="60"/>
      <c r="EQ4298" s="60"/>
      <c r="ER4298" s="60"/>
      <c r="ES4298" s="60"/>
      <c r="ET4298" s="60"/>
      <c r="EU4298" s="60"/>
      <c r="EV4298" s="60"/>
      <c r="EW4298" s="60"/>
      <c r="EX4298" s="60"/>
      <c r="EY4298" s="60"/>
      <c r="EZ4298" s="60"/>
      <c r="FA4298" s="60"/>
      <c r="FB4298" s="60"/>
    </row>
    <row r="4299" spans="22:158" x14ac:dyDescent="0.25">
      <c r="W4299" s="33"/>
      <c r="X4299" s="33"/>
      <c r="AH4299" s="38">
        <v>100</v>
      </c>
      <c r="AI4299" s="38">
        <v>120</v>
      </c>
      <c r="AJ4299" s="38">
        <v>10250</v>
      </c>
      <c r="AK4299" s="38">
        <v>48</v>
      </c>
      <c r="AL4299" s="38">
        <v>4205758</v>
      </c>
      <c r="AM4299" s="61" t="s">
        <v>1816</v>
      </c>
      <c r="AN4299" s="61" t="s">
        <v>1689</v>
      </c>
      <c r="AO4299" s="61" t="s">
        <v>5048</v>
      </c>
      <c r="AP4299" s="61" t="s">
        <v>5017</v>
      </c>
      <c r="AQ4299" s="61" t="s">
        <v>1752</v>
      </c>
      <c r="AR4299" s="28">
        <v>0</v>
      </c>
      <c r="AS4299" s="28">
        <v>471</v>
      </c>
      <c r="AT4299" s="28">
        <v>0</v>
      </c>
      <c r="AU4299" s="62"/>
      <c r="DV4299" s="31" t="s">
        <v>5446</v>
      </c>
      <c r="DW4299" s="31" t="s">
        <v>5450</v>
      </c>
      <c r="DX4299" s="63"/>
      <c r="DY4299" s="63"/>
      <c r="DZ4299" s="63"/>
      <c r="EA4299" s="167"/>
      <c r="EB4299" s="60"/>
      <c r="EC4299" s="60"/>
      <c r="ED4299" s="60"/>
      <c r="EE4299" s="60"/>
      <c r="EF4299" s="60"/>
      <c r="EG4299" s="60"/>
      <c r="EH4299" s="60"/>
      <c r="EI4299" s="60"/>
      <c r="EJ4299" s="60"/>
      <c r="EK4299" s="60"/>
      <c r="EL4299" s="60"/>
      <c r="EM4299" s="60"/>
      <c r="EN4299" s="60"/>
      <c r="EO4299" s="60"/>
      <c r="EP4299" s="60"/>
      <c r="EQ4299" s="60"/>
      <c r="ER4299" s="60"/>
      <c r="ES4299" s="60"/>
      <c r="ET4299" s="60"/>
      <c r="EU4299" s="60"/>
      <c r="EV4299" s="60"/>
      <c r="EW4299" s="60"/>
      <c r="EX4299" s="60"/>
      <c r="EY4299" s="60"/>
      <c r="EZ4299" s="60"/>
      <c r="FA4299" s="60"/>
      <c r="FB4299" s="60"/>
    </row>
    <row r="4300" spans="22:158" x14ac:dyDescent="0.25">
      <c r="W4300" s="33"/>
      <c r="X4300" s="33"/>
      <c r="AH4300" s="38">
        <v>100</v>
      </c>
      <c r="AI4300" s="38">
        <v>120</v>
      </c>
      <c r="AJ4300" s="38">
        <v>11350</v>
      </c>
      <c r="AK4300" s="38">
        <v>48</v>
      </c>
      <c r="AL4300" s="38">
        <v>4205758</v>
      </c>
      <c r="AM4300" s="61" t="s">
        <v>1816</v>
      </c>
      <c r="AN4300" s="61" t="s">
        <v>1689</v>
      </c>
      <c r="AO4300" s="61" t="s">
        <v>5070</v>
      </c>
      <c r="AP4300" s="61" t="s">
        <v>5017</v>
      </c>
      <c r="AQ4300" s="61" t="s">
        <v>1752</v>
      </c>
      <c r="AR4300" s="28">
        <v>0</v>
      </c>
      <c r="AS4300" s="28">
        <v>0</v>
      </c>
      <c r="AT4300" s="28">
        <v>0</v>
      </c>
      <c r="AU4300" s="62"/>
      <c r="DV4300" s="31" t="s">
        <v>5446</v>
      </c>
      <c r="DW4300" s="31" t="s">
        <v>5450</v>
      </c>
      <c r="DX4300" s="63"/>
      <c r="DY4300" s="63"/>
      <c r="DZ4300" s="63"/>
      <c r="EA4300" s="167"/>
      <c r="EB4300" s="60"/>
      <c r="EC4300" s="60"/>
      <c r="ED4300" s="60"/>
      <c r="EE4300" s="60"/>
      <c r="EF4300" s="60"/>
      <c r="EG4300" s="60"/>
      <c r="EH4300" s="60"/>
      <c r="EI4300" s="60"/>
      <c r="EJ4300" s="60"/>
      <c r="EK4300" s="60"/>
      <c r="EL4300" s="60"/>
      <c r="EM4300" s="60"/>
      <c r="EN4300" s="60"/>
      <c r="EO4300" s="60"/>
      <c r="EP4300" s="60"/>
      <c r="EQ4300" s="60"/>
      <c r="ER4300" s="60"/>
      <c r="ES4300" s="60"/>
      <c r="ET4300" s="60"/>
      <c r="EU4300" s="60"/>
      <c r="EV4300" s="60"/>
      <c r="EW4300" s="60"/>
      <c r="EX4300" s="60"/>
      <c r="EY4300" s="60"/>
      <c r="EZ4300" s="60"/>
      <c r="FA4300" s="60"/>
      <c r="FB4300" s="60"/>
    </row>
    <row r="4301" spans="22:158" x14ac:dyDescent="0.25">
      <c r="W4301" s="33"/>
      <c r="X4301" s="33"/>
      <c r="AH4301" s="38">
        <v>100</v>
      </c>
      <c r="AI4301" s="38">
        <v>120</v>
      </c>
      <c r="AJ4301" s="38">
        <v>14550</v>
      </c>
      <c r="AK4301" s="38">
        <v>48</v>
      </c>
      <c r="AL4301" s="38">
        <v>4205758</v>
      </c>
      <c r="AM4301" s="61" t="s">
        <v>1816</v>
      </c>
      <c r="AN4301" s="61" t="s">
        <v>1689</v>
      </c>
      <c r="AO4301" s="61" t="s">
        <v>1579</v>
      </c>
      <c r="AP4301" s="61" t="s">
        <v>5017</v>
      </c>
      <c r="AQ4301" s="61" t="s">
        <v>1752</v>
      </c>
      <c r="AR4301" s="28">
        <v>0</v>
      </c>
      <c r="AS4301" s="28">
        <v>4101</v>
      </c>
      <c r="AT4301" s="28">
        <v>0</v>
      </c>
      <c r="AU4301" s="62"/>
      <c r="DV4301" s="31" t="s">
        <v>5446</v>
      </c>
      <c r="DW4301" s="31" t="s">
        <v>5450</v>
      </c>
      <c r="DX4301" s="63"/>
      <c r="DY4301" s="63"/>
      <c r="DZ4301" s="63"/>
      <c r="EA4301" s="167"/>
      <c r="EB4301" s="60"/>
      <c r="EC4301" s="60"/>
      <c r="ED4301" s="60"/>
      <c r="EE4301" s="60"/>
      <c r="EF4301" s="60"/>
      <c r="EG4301" s="60"/>
      <c r="EH4301" s="60"/>
      <c r="EI4301" s="60"/>
      <c r="EJ4301" s="60"/>
      <c r="EK4301" s="60"/>
      <c r="EL4301" s="60"/>
      <c r="EM4301" s="60"/>
      <c r="EN4301" s="60"/>
      <c r="EO4301" s="60"/>
      <c r="EP4301" s="60"/>
      <c r="EQ4301" s="60"/>
      <c r="ER4301" s="60"/>
      <c r="ES4301" s="60"/>
      <c r="ET4301" s="60"/>
      <c r="EU4301" s="60"/>
      <c r="EV4301" s="60"/>
      <c r="EW4301" s="60"/>
      <c r="EX4301" s="60"/>
      <c r="EY4301" s="60"/>
      <c r="EZ4301" s="60"/>
      <c r="FA4301" s="60"/>
      <c r="FB4301" s="60"/>
    </row>
    <row r="4302" spans="22:158" x14ac:dyDescent="0.25">
      <c r="W4302" s="33"/>
      <c r="X4302" s="33"/>
      <c r="AH4302" s="38">
        <v>100</v>
      </c>
      <c r="AI4302" s="38">
        <v>120</v>
      </c>
      <c r="AJ4302" s="38">
        <v>14850</v>
      </c>
      <c r="AK4302" s="38">
        <v>48</v>
      </c>
      <c r="AL4302" s="38">
        <v>4205758</v>
      </c>
      <c r="AM4302" s="61" t="s">
        <v>1816</v>
      </c>
      <c r="AN4302" s="61" t="s">
        <v>1689</v>
      </c>
      <c r="AO4302" s="61" t="s">
        <v>1585</v>
      </c>
      <c r="AP4302" s="61" t="s">
        <v>5017</v>
      </c>
      <c r="AQ4302" s="61" t="s">
        <v>1752</v>
      </c>
      <c r="AR4302" s="28">
        <v>88</v>
      </c>
      <c r="AS4302" s="28">
        <v>0</v>
      </c>
      <c r="AT4302" s="28">
        <v>49</v>
      </c>
      <c r="AU4302" s="62"/>
      <c r="DV4302" s="31" t="s">
        <v>5446</v>
      </c>
      <c r="DW4302" s="31" t="s">
        <v>5450</v>
      </c>
      <c r="DX4302" s="63"/>
      <c r="DY4302" s="63"/>
      <c r="DZ4302" s="63"/>
      <c r="EA4302" s="167"/>
      <c r="EB4302" s="60"/>
      <c r="EC4302" s="60"/>
      <c r="ED4302" s="60"/>
      <c r="EE4302" s="60"/>
      <c r="EF4302" s="60"/>
      <c r="EG4302" s="60"/>
      <c r="EH4302" s="60"/>
      <c r="EI4302" s="60"/>
      <c r="EJ4302" s="60"/>
      <c r="EK4302" s="60"/>
      <c r="EL4302" s="60"/>
      <c r="EM4302" s="60"/>
      <c r="EN4302" s="60"/>
      <c r="EO4302" s="60"/>
      <c r="EP4302" s="60"/>
      <c r="EQ4302" s="60"/>
      <c r="ER4302" s="60"/>
      <c r="ES4302" s="60"/>
      <c r="ET4302" s="60"/>
      <c r="EU4302" s="60"/>
      <c r="EV4302" s="60"/>
      <c r="EW4302" s="60"/>
      <c r="EX4302" s="60"/>
      <c r="EY4302" s="60"/>
      <c r="EZ4302" s="60"/>
      <c r="FA4302" s="60"/>
      <c r="FB4302" s="60"/>
    </row>
    <row r="4303" spans="22:158" x14ac:dyDescent="0.25">
      <c r="W4303" s="33"/>
      <c r="X4303" s="33"/>
      <c r="AH4303" s="38">
        <v>100</v>
      </c>
      <c r="AI4303" s="38">
        <v>120</v>
      </c>
      <c r="AJ4303" s="38">
        <v>16610</v>
      </c>
      <c r="AK4303" s="38">
        <v>48</v>
      </c>
      <c r="AL4303" s="38">
        <v>4205758</v>
      </c>
      <c r="AM4303" s="61" t="s">
        <v>1816</v>
      </c>
      <c r="AN4303" s="61" t="s">
        <v>1689</v>
      </c>
      <c r="AO4303" s="61" t="s">
        <v>1625</v>
      </c>
      <c r="AP4303" s="61" t="s">
        <v>5017</v>
      </c>
      <c r="AQ4303" s="61" t="s">
        <v>1752</v>
      </c>
      <c r="AR4303" s="28">
        <v>3125.5</v>
      </c>
      <c r="AS4303" s="28">
        <v>8412</v>
      </c>
      <c r="AT4303" s="28">
        <v>0</v>
      </c>
      <c r="AU4303" s="62"/>
      <c r="DV4303" s="31" t="s">
        <v>5446</v>
      </c>
      <c r="DW4303" s="31" t="s">
        <v>5450</v>
      </c>
      <c r="DX4303" s="63"/>
      <c r="DY4303" s="63"/>
      <c r="DZ4303" s="63"/>
      <c r="EA4303" s="167"/>
      <c r="EB4303" s="60"/>
      <c r="EC4303" s="60"/>
      <c r="ED4303" s="60"/>
      <c r="EE4303" s="60"/>
      <c r="EF4303" s="60"/>
      <c r="EG4303" s="60"/>
      <c r="EH4303" s="60"/>
      <c r="EI4303" s="60"/>
      <c r="EJ4303" s="60"/>
      <c r="EK4303" s="60"/>
      <c r="EL4303" s="60"/>
      <c r="EM4303" s="60"/>
      <c r="EN4303" s="60"/>
      <c r="EO4303" s="60"/>
      <c r="EP4303" s="60"/>
      <c r="EQ4303" s="60"/>
      <c r="ER4303" s="60"/>
      <c r="ES4303" s="60"/>
      <c r="ET4303" s="60"/>
      <c r="EU4303" s="60"/>
      <c r="EV4303" s="60"/>
      <c r="EW4303" s="60"/>
      <c r="EX4303" s="60"/>
      <c r="EY4303" s="60"/>
      <c r="EZ4303" s="60"/>
      <c r="FA4303" s="60"/>
      <c r="FB4303" s="60"/>
    </row>
    <row r="4304" spans="22:158" x14ac:dyDescent="0.25">
      <c r="V4304" s="1"/>
      <c r="W4304" s="33"/>
      <c r="X4304" s="33"/>
      <c r="AH4304" s="38">
        <v>100</v>
      </c>
      <c r="AI4304" s="38">
        <v>120</v>
      </c>
      <c r="AJ4304" s="38">
        <v>17550</v>
      </c>
      <c r="AK4304" s="38">
        <v>48</v>
      </c>
      <c r="AL4304" s="38">
        <v>4205758</v>
      </c>
      <c r="AM4304" s="61" t="s">
        <v>1816</v>
      </c>
      <c r="AN4304" s="61" t="s">
        <v>1689</v>
      </c>
      <c r="AO4304" s="61" t="s">
        <v>1645</v>
      </c>
      <c r="AP4304" s="61" t="s">
        <v>5017</v>
      </c>
      <c r="AQ4304" s="61" t="s">
        <v>1752</v>
      </c>
      <c r="AR4304" s="28">
        <v>0</v>
      </c>
      <c r="AS4304" s="28">
        <v>48</v>
      </c>
      <c r="AT4304" s="28">
        <v>0</v>
      </c>
      <c r="AU4304" s="62"/>
      <c r="DV4304" s="31" t="s">
        <v>5446</v>
      </c>
      <c r="DW4304" s="31" t="s">
        <v>5450</v>
      </c>
      <c r="DX4304" s="63"/>
      <c r="DY4304" s="63"/>
      <c r="DZ4304" s="63"/>
      <c r="EA4304" s="167"/>
      <c r="EB4304" s="60"/>
      <c r="EC4304" s="60"/>
      <c r="ED4304" s="60"/>
      <c r="EE4304" s="60"/>
      <c r="EF4304" s="60"/>
      <c r="EG4304" s="60"/>
      <c r="EH4304" s="60"/>
      <c r="EI4304" s="60"/>
      <c r="EJ4304" s="60"/>
      <c r="EK4304" s="60"/>
      <c r="EL4304" s="60"/>
      <c r="EM4304" s="60"/>
      <c r="EN4304" s="60"/>
      <c r="EO4304" s="60"/>
      <c r="EP4304" s="60"/>
      <c r="EQ4304" s="60"/>
      <c r="ER4304" s="60"/>
      <c r="ES4304" s="60"/>
      <c r="ET4304" s="60"/>
      <c r="EU4304" s="60"/>
      <c r="EV4304" s="60"/>
      <c r="EW4304" s="60"/>
      <c r="EX4304" s="60"/>
      <c r="EY4304" s="60"/>
      <c r="EZ4304" s="60"/>
      <c r="FA4304" s="60"/>
      <c r="FB4304" s="60"/>
    </row>
    <row r="4305" spans="22:158" x14ac:dyDescent="0.25">
      <c r="W4305" s="33"/>
      <c r="X4305" s="33"/>
      <c r="AH4305" s="38">
        <v>100</v>
      </c>
      <c r="AI4305" s="38">
        <v>125</v>
      </c>
      <c r="AJ4305" s="38">
        <v>10600</v>
      </c>
      <c r="AK4305" s="38">
        <v>48</v>
      </c>
      <c r="AL4305" s="38">
        <v>4205758</v>
      </c>
      <c r="AM4305" s="61" t="s">
        <v>1816</v>
      </c>
      <c r="AN4305" s="61" t="s">
        <v>1692</v>
      </c>
      <c r="AO4305" s="61" t="s">
        <v>5055</v>
      </c>
      <c r="AP4305" s="61" t="s">
        <v>5017</v>
      </c>
      <c r="AQ4305" s="61" t="s">
        <v>1752</v>
      </c>
      <c r="AR4305" s="28">
        <v>0</v>
      </c>
      <c r="AS4305" s="28">
        <v>7758</v>
      </c>
      <c r="AT4305" s="28">
        <v>36493</v>
      </c>
      <c r="AU4305" s="62"/>
      <c r="DV4305" s="31" t="s">
        <v>5446</v>
      </c>
      <c r="DW4305" s="31" t="s">
        <v>5451</v>
      </c>
      <c r="DX4305" s="63"/>
      <c r="DY4305" s="63"/>
      <c r="DZ4305" s="63"/>
      <c r="EA4305" s="167"/>
      <c r="EB4305" s="60"/>
      <c r="EC4305" s="60"/>
      <c r="ED4305" s="60"/>
      <c r="EE4305" s="60"/>
      <c r="EF4305" s="60"/>
      <c r="EG4305" s="60"/>
      <c r="EH4305" s="60"/>
      <c r="EI4305" s="60"/>
      <c r="EJ4305" s="60"/>
      <c r="EK4305" s="60"/>
      <c r="EL4305" s="60"/>
      <c r="EM4305" s="60"/>
      <c r="EN4305" s="60"/>
      <c r="EO4305" s="60"/>
      <c r="EP4305" s="60"/>
      <c r="EQ4305" s="60"/>
      <c r="ER4305" s="60"/>
      <c r="ES4305" s="60"/>
      <c r="ET4305" s="60"/>
      <c r="EU4305" s="60"/>
      <c r="EV4305" s="60"/>
      <c r="EW4305" s="60"/>
      <c r="EX4305" s="60"/>
      <c r="EY4305" s="60"/>
      <c r="EZ4305" s="60"/>
      <c r="FA4305" s="60"/>
      <c r="FB4305" s="60"/>
    </row>
    <row r="4306" spans="22:158" x14ac:dyDescent="0.25">
      <c r="W4306" s="33"/>
      <c r="X4306" s="33"/>
      <c r="AH4306" s="38">
        <v>100</v>
      </c>
      <c r="AI4306" s="38">
        <v>125</v>
      </c>
      <c r="AJ4306" s="38">
        <v>11730</v>
      </c>
      <c r="AK4306" s="38">
        <v>48</v>
      </c>
      <c r="AL4306" s="38">
        <v>4205758</v>
      </c>
      <c r="AM4306" s="61" t="s">
        <v>1816</v>
      </c>
      <c r="AN4306" s="61" t="s">
        <v>1692</v>
      </c>
      <c r="AO4306" s="61" t="s">
        <v>5079</v>
      </c>
      <c r="AP4306" s="61" t="s">
        <v>5017</v>
      </c>
      <c r="AQ4306" s="61" t="s">
        <v>1752</v>
      </c>
      <c r="AR4306" s="28">
        <v>995.8</v>
      </c>
      <c r="AS4306" s="28">
        <v>7358</v>
      </c>
      <c r="AT4306" s="28">
        <v>0</v>
      </c>
      <c r="AU4306" s="62"/>
      <c r="DV4306" s="31" t="s">
        <v>5446</v>
      </c>
      <c r="DW4306" s="31" t="s">
        <v>5451</v>
      </c>
      <c r="DX4306" s="63"/>
      <c r="DY4306" s="63"/>
      <c r="DZ4306" s="63"/>
      <c r="EA4306" s="167"/>
      <c r="EB4306" s="60"/>
      <c r="EC4306" s="60"/>
      <c r="ED4306" s="60"/>
      <c r="EE4306" s="60"/>
      <c r="EF4306" s="60"/>
      <c r="EG4306" s="60"/>
      <c r="EH4306" s="60"/>
      <c r="EI4306" s="60"/>
      <c r="EJ4306" s="60"/>
      <c r="EK4306" s="60"/>
      <c r="EL4306" s="60"/>
      <c r="EM4306" s="60"/>
      <c r="EN4306" s="60"/>
      <c r="EO4306" s="60"/>
      <c r="EP4306" s="60"/>
      <c r="EQ4306" s="60"/>
      <c r="ER4306" s="60"/>
      <c r="ES4306" s="60"/>
      <c r="ET4306" s="60"/>
      <c r="EU4306" s="60"/>
      <c r="EV4306" s="60"/>
      <c r="EW4306" s="60"/>
      <c r="EX4306" s="60"/>
      <c r="EY4306" s="60"/>
      <c r="EZ4306" s="60"/>
      <c r="FA4306" s="60"/>
      <c r="FB4306" s="60"/>
    </row>
    <row r="4307" spans="22:158" x14ac:dyDescent="0.25">
      <c r="V4307" s="1"/>
      <c r="W4307" s="33"/>
      <c r="X4307" s="33"/>
      <c r="AH4307" s="38">
        <v>100</v>
      </c>
      <c r="AI4307" s="38">
        <v>125</v>
      </c>
      <c r="AJ4307" s="38">
        <v>11800</v>
      </c>
      <c r="AK4307" s="38">
        <v>48</v>
      </c>
      <c r="AL4307" s="38">
        <v>4205758</v>
      </c>
      <c r="AM4307" s="61" t="s">
        <v>1816</v>
      </c>
      <c r="AN4307" s="61" t="s">
        <v>1692</v>
      </c>
      <c r="AO4307" s="61" t="s">
        <v>5081</v>
      </c>
      <c r="AP4307" s="61" t="s">
        <v>5017</v>
      </c>
      <c r="AQ4307" s="61" t="s">
        <v>1752</v>
      </c>
      <c r="AR4307" s="28">
        <v>0</v>
      </c>
      <c r="AS4307" s="28">
        <v>0</v>
      </c>
      <c r="AT4307" s="28">
        <v>0</v>
      </c>
      <c r="AU4307" s="62"/>
      <c r="DV4307" s="31" t="s">
        <v>5446</v>
      </c>
      <c r="DW4307" s="31" t="s">
        <v>5451</v>
      </c>
      <c r="DX4307" s="63"/>
      <c r="DY4307" s="63"/>
      <c r="DZ4307" s="63"/>
      <c r="EA4307" s="167"/>
      <c r="EB4307" s="60"/>
      <c r="EC4307" s="60"/>
      <c r="ED4307" s="60"/>
      <c r="EE4307" s="60"/>
      <c r="EF4307" s="60"/>
      <c r="EG4307" s="60"/>
      <c r="EH4307" s="60"/>
      <c r="EI4307" s="60"/>
      <c r="EJ4307" s="60"/>
      <c r="EK4307" s="60"/>
      <c r="EL4307" s="60"/>
      <c r="EM4307" s="60"/>
      <c r="EN4307" s="60"/>
      <c r="EO4307" s="60"/>
      <c r="EP4307" s="60"/>
      <c r="EQ4307" s="60"/>
      <c r="ER4307" s="60"/>
      <c r="ES4307" s="60"/>
      <c r="ET4307" s="60"/>
      <c r="EU4307" s="60"/>
      <c r="EV4307" s="60"/>
      <c r="EW4307" s="60"/>
      <c r="EX4307" s="60"/>
      <c r="EY4307" s="60"/>
      <c r="EZ4307" s="60"/>
      <c r="FA4307" s="60"/>
      <c r="FB4307" s="60"/>
    </row>
    <row r="4308" spans="22:158" x14ac:dyDescent="0.25">
      <c r="W4308" s="33"/>
      <c r="X4308" s="33"/>
      <c r="AH4308" s="38">
        <v>100</v>
      </c>
      <c r="AI4308" s="38">
        <v>125</v>
      </c>
      <c r="AJ4308" s="38">
        <v>12250</v>
      </c>
      <c r="AK4308" s="38">
        <v>48</v>
      </c>
      <c r="AL4308" s="38">
        <v>4205758</v>
      </c>
      <c r="AM4308" s="61" t="s">
        <v>1816</v>
      </c>
      <c r="AN4308" s="61" t="s">
        <v>1692</v>
      </c>
      <c r="AO4308" s="61" t="s">
        <v>5089</v>
      </c>
      <c r="AP4308" s="61" t="s">
        <v>5017</v>
      </c>
      <c r="AQ4308" s="61" t="s">
        <v>1752</v>
      </c>
      <c r="AR4308" s="28">
        <v>0</v>
      </c>
      <c r="AS4308" s="28">
        <v>0</v>
      </c>
      <c r="AT4308" s="28">
        <v>850</v>
      </c>
      <c r="AU4308" s="62"/>
      <c r="DV4308" s="31" t="s">
        <v>5446</v>
      </c>
      <c r="DW4308" s="31" t="s">
        <v>5451</v>
      </c>
      <c r="DX4308" s="63"/>
      <c r="DY4308" s="63"/>
      <c r="DZ4308" s="63"/>
      <c r="EA4308" s="167"/>
      <c r="EB4308" s="60"/>
      <c r="EC4308" s="60"/>
      <c r="ED4308" s="60"/>
      <c r="EE4308" s="60"/>
      <c r="EF4308" s="60"/>
      <c r="EG4308" s="60"/>
      <c r="EH4308" s="60"/>
      <c r="EI4308" s="60"/>
      <c r="EJ4308" s="60"/>
      <c r="EK4308" s="60"/>
      <c r="EL4308" s="60"/>
      <c r="EM4308" s="60"/>
      <c r="EN4308" s="60"/>
      <c r="EO4308" s="60"/>
      <c r="EP4308" s="60"/>
      <c r="EQ4308" s="60"/>
      <c r="ER4308" s="60"/>
      <c r="ES4308" s="60"/>
      <c r="ET4308" s="60"/>
      <c r="EU4308" s="60"/>
      <c r="EV4308" s="60"/>
      <c r="EW4308" s="60"/>
      <c r="EX4308" s="60"/>
      <c r="EY4308" s="60"/>
      <c r="EZ4308" s="60"/>
      <c r="FA4308" s="60"/>
      <c r="FB4308" s="60"/>
    </row>
    <row r="4309" spans="22:158" x14ac:dyDescent="0.25">
      <c r="W4309" s="33"/>
      <c r="X4309" s="33"/>
      <c r="AH4309" s="38">
        <v>100</v>
      </c>
      <c r="AI4309" s="38">
        <v>125</v>
      </c>
      <c r="AJ4309" s="38">
        <v>13350</v>
      </c>
      <c r="AK4309" s="38">
        <v>48</v>
      </c>
      <c r="AL4309" s="38">
        <v>4205758</v>
      </c>
      <c r="AM4309" s="61" t="s">
        <v>1816</v>
      </c>
      <c r="AN4309" s="61" t="s">
        <v>1692</v>
      </c>
      <c r="AO4309" s="61" t="s">
        <v>5109</v>
      </c>
      <c r="AP4309" s="61" t="s">
        <v>5017</v>
      </c>
      <c r="AQ4309" s="61" t="s">
        <v>1752</v>
      </c>
      <c r="AR4309" s="28">
        <v>6402.9</v>
      </c>
      <c r="AS4309" s="28">
        <v>0</v>
      </c>
      <c r="AT4309" s="28">
        <v>0</v>
      </c>
      <c r="AU4309" s="62"/>
      <c r="DV4309" s="31" t="s">
        <v>5446</v>
      </c>
      <c r="DW4309" s="31" t="s">
        <v>5451</v>
      </c>
      <c r="DX4309" s="63"/>
      <c r="DY4309" s="63"/>
      <c r="DZ4309" s="63"/>
      <c r="EA4309" s="167"/>
      <c r="EB4309" s="60"/>
      <c r="EC4309" s="60"/>
      <c r="ED4309" s="60"/>
      <c r="EE4309" s="60"/>
      <c r="EF4309" s="60"/>
      <c r="EG4309" s="60"/>
      <c r="EH4309" s="60"/>
      <c r="EI4309" s="60"/>
      <c r="EJ4309" s="60"/>
      <c r="EK4309" s="60"/>
      <c r="EL4309" s="60"/>
      <c r="EM4309" s="60"/>
      <c r="EN4309" s="60"/>
      <c r="EO4309" s="60"/>
      <c r="EP4309" s="60"/>
      <c r="EQ4309" s="60"/>
      <c r="ER4309" s="60"/>
      <c r="ES4309" s="60"/>
      <c r="ET4309" s="60"/>
      <c r="EU4309" s="60"/>
      <c r="EV4309" s="60"/>
      <c r="EW4309" s="60"/>
      <c r="EX4309" s="60"/>
      <c r="EY4309" s="60"/>
      <c r="EZ4309" s="60"/>
      <c r="FA4309" s="60"/>
      <c r="FB4309" s="60"/>
    </row>
    <row r="4310" spans="22:158" x14ac:dyDescent="0.25">
      <c r="W4310" s="33"/>
      <c r="X4310" s="33"/>
      <c r="AH4310" s="38">
        <v>100</v>
      </c>
      <c r="AI4310" s="38">
        <v>125</v>
      </c>
      <c r="AJ4310" s="38">
        <v>13750</v>
      </c>
      <c r="AK4310" s="38">
        <v>48</v>
      </c>
      <c r="AL4310" s="38">
        <v>4205758</v>
      </c>
      <c r="AM4310" s="61" t="s">
        <v>1816</v>
      </c>
      <c r="AN4310" s="61" t="s">
        <v>1692</v>
      </c>
      <c r="AO4310" s="61" t="s">
        <v>5119</v>
      </c>
      <c r="AP4310" s="61" t="s">
        <v>5017</v>
      </c>
      <c r="AQ4310" s="61" t="s">
        <v>1752</v>
      </c>
      <c r="AR4310" s="28">
        <v>0</v>
      </c>
      <c r="AS4310" s="28">
        <v>222210</v>
      </c>
      <c r="AT4310" s="28">
        <v>652</v>
      </c>
      <c r="AU4310" s="62"/>
      <c r="DV4310" s="31" t="s">
        <v>5446</v>
      </c>
      <c r="DW4310" s="31" t="s">
        <v>5451</v>
      </c>
      <c r="DX4310" s="63"/>
      <c r="DY4310" s="63"/>
      <c r="DZ4310" s="63"/>
      <c r="EA4310" s="167"/>
      <c r="EB4310" s="60"/>
      <c r="EC4310" s="60"/>
      <c r="ED4310" s="60"/>
      <c r="EE4310" s="60"/>
      <c r="EF4310" s="60"/>
      <c r="EG4310" s="60"/>
      <c r="EH4310" s="60"/>
      <c r="EI4310" s="60"/>
      <c r="EJ4310" s="60"/>
      <c r="EK4310" s="60"/>
      <c r="EL4310" s="60"/>
      <c r="EM4310" s="60"/>
      <c r="EN4310" s="60"/>
      <c r="EO4310" s="60"/>
      <c r="EP4310" s="60"/>
      <c r="EQ4310" s="60"/>
      <c r="ER4310" s="60"/>
      <c r="ES4310" s="60"/>
      <c r="ET4310" s="60"/>
      <c r="EU4310" s="60"/>
      <c r="EV4310" s="60"/>
      <c r="EW4310" s="60"/>
      <c r="EX4310" s="60"/>
      <c r="EY4310" s="60"/>
      <c r="EZ4310" s="60"/>
      <c r="FA4310" s="60"/>
      <c r="FB4310" s="60"/>
    </row>
    <row r="4311" spans="22:158" x14ac:dyDescent="0.25">
      <c r="V4311" s="1"/>
      <c r="W4311" s="33"/>
      <c r="X4311" s="33"/>
      <c r="AH4311" s="38">
        <v>100</v>
      </c>
      <c r="AI4311" s="38">
        <v>130</v>
      </c>
      <c r="AJ4311" s="38">
        <v>10400</v>
      </c>
      <c r="AK4311" s="38">
        <v>48</v>
      </c>
      <c r="AL4311" s="38">
        <v>4205758</v>
      </c>
      <c r="AM4311" s="61" t="s">
        <v>1816</v>
      </c>
      <c r="AN4311" s="61" t="s">
        <v>1687</v>
      </c>
      <c r="AO4311" s="61" t="s">
        <v>5051</v>
      </c>
      <c r="AP4311" s="61" t="s">
        <v>5017</v>
      </c>
      <c r="AQ4311" s="61" t="s">
        <v>1752</v>
      </c>
      <c r="AR4311" s="28">
        <v>0</v>
      </c>
      <c r="AS4311" s="28">
        <v>0</v>
      </c>
      <c r="AT4311" s="28">
        <v>0</v>
      </c>
      <c r="AU4311" s="62"/>
      <c r="DV4311" s="31" t="s">
        <v>5446</v>
      </c>
      <c r="DW4311" s="31" t="s">
        <v>5452</v>
      </c>
      <c r="DX4311" s="63"/>
      <c r="DY4311" s="63"/>
      <c r="DZ4311" s="63"/>
      <c r="EA4311" s="167"/>
      <c r="EB4311" s="60"/>
      <c r="EC4311" s="60"/>
      <c r="ED4311" s="60"/>
      <c r="EE4311" s="60"/>
      <c r="EF4311" s="60"/>
      <c r="EG4311" s="60"/>
      <c r="EH4311" s="60"/>
      <c r="EI4311" s="60"/>
      <c r="EJ4311" s="60"/>
      <c r="EK4311" s="60"/>
      <c r="EL4311" s="60"/>
      <c r="EM4311" s="60"/>
      <c r="EN4311" s="60"/>
      <c r="EO4311" s="60"/>
      <c r="EP4311" s="60"/>
      <c r="EQ4311" s="60"/>
      <c r="ER4311" s="60"/>
      <c r="ES4311" s="60"/>
      <c r="ET4311" s="60"/>
      <c r="EU4311" s="60"/>
      <c r="EV4311" s="60"/>
      <c r="EW4311" s="60"/>
      <c r="EX4311" s="60"/>
      <c r="EY4311" s="60"/>
      <c r="EZ4311" s="60"/>
      <c r="FA4311" s="60"/>
      <c r="FB4311" s="60"/>
    </row>
    <row r="4312" spans="22:158" x14ac:dyDescent="0.25">
      <c r="W4312" s="33"/>
      <c r="X4312" s="33"/>
      <c r="AH4312" s="38">
        <v>100</v>
      </c>
      <c r="AI4312" s="38">
        <v>130</v>
      </c>
      <c r="AJ4312" s="38">
        <v>10700</v>
      </c>
      <c r="AK4312" s="38">
        <v>48</v>
      </c>
      <c r="AL4312" s="38">
        <v>4205758</v>
      </c>
      <c r="AM4312" s="61" t="s">
        <v>1816</v>
      </c>
      <c r="AN4312" s="61" t="s">
        <v>1687</v>
      </c>
      <c r="AO4312" s="61" t="s">
        <v>5057</v>
      </c>
      <c r="AP4312" s="61" t="s">
        <v>5017</v>
      </c>
      <c r="AQ4312" s="61" t="s">
        <v>1752</v>
      </c>
      <c r="AR4312" s="28">
        <v>0</v>
      </c>
      <c r="AS4312" s="28">
        <v>0</v>
      </c>
      <c r="AT4312" s="28">
        <v>16</v>
      </c>
      <c r="AU4312" s="62"/>
      <c r="DV4312" s="31" t="s">
        <v>5446</v>
      </c>
      <c r="DW4312" s="31" t="s">
        <v>5452</v>
      </c>
      <c r="DX4312" s="63"/>
      <c r="DY4312" s="63"/>
      <c r="DZ4312" s="63"/>
      <c r="EA4312" s="167"/>
      <c r="EB4312" s="60"/>
      <c r="EC4312" s="60"/>
      <c r="ED4312" s="60"/>
      <c r="EE4312" s="60"/>
      <c r="EF4312" s="60"/>
      <c r="EG4312" s="60"/>
      <c r="EH4312" s="60"/>
      <c r="EI4312" s="60"/>
      <c r="EJ4312" s="60"/>
      <c r="EK4312" s="60"/>
      <c r="EL4312" s="60"/>
      <c r="EM4312" s="60"/>
      <c r="EN4312" s="60"/>
      <c r="EO4312" s="60"/>
      <c r="EP4312" s="60"/>
      <c r="EQ4312" s="60"/>
      <c r="ER4312" s="60"/>
      <c r="ES4312" s="60"/>
      <c r="ET4312" s="60"/>
      <c r="EU4312" s="60"/>
      <c r="EV4312" s="60"/>
      <c r="EW4312" s="60"/>
      <c r="EX4312" s="60"/>
      <c r="EY4312" s="60"/>
      <c r="EZ4312" s="60"/>
      <c r="FA4312" s="60"/>
      <c r="FB4312" s="60"/>
    </row>
    <row r="4313" spans="22:158" x14ac:dyDescent="0.25">
      <c r="W4313" s="33"/>
      <c r="X4313" s="33"/>
      <c r="AH4313" s="38">
        <v>100</v>
      </c>
      <c r="AI4313" s="38">
        <v>130</v>
      </c>
      <c r="AJ4313" s="38">
        <v>13010</v>
      </c>
      <c r="AK4313" s="38">
        <v>48</v>
      </c>
      <c r="AL4313" s="38">
        <v>4205758</v>
      </c>
      <c r="AM4313" s="61" t="s">
        <v>1816</v>
      </c>
      <c r="AN4313" s="61" t="s">
        <v>1687</v>
      </c>
      <c r="AO4313" s="61" t="s">
        <v>5102</v>
      </c>
      <c r="AP4313" s="61" t="s">
        <v>5017</v>
      </c>
      <c r="AQ4313" s="61" t="s">
        <v>1752</v>
      </c>
      <c r="AR4313" s="28">
        <v>8135.9</v>
      </c>
      <c r="AS4313" s="28">
        <v>0</v>
      </c>
      <c r="AT4313" s="28">
        <v>0</v>
      </c>
      <c r="AU4313" s="62"/>
      <c r="DV4313" s="31" t="s">
        <v>5446</v>
      </c>
      <c r="DW4313" s="31" t="s">
        <v>5452</v>
      </c>
      <c r="DX4313" s="63"/>
      <c r="DY4313" s="63"/>
      <c r="DZ4313" s="63"/>
      <c r="EA4313" s="167"/>
      <c r="EB4313" s="60"/>
      <c r="EC4313" s="60"/>
      <c r="ED4313" s="60"/>
      <c r="EE4313" s="60"/>
      <c r="EF4313" s="60"/>
      <c r="EG4313" s="60"/>
      <c r="EH4313" s="60"/>
      <c r="EI4313" s="60"/>
      <c r="EJ4313" s="60"/>
      <c r="EK4313" s="60"/>
      <c r="EL4313" s="60"/>
      <c r="EM4313" s="60"/>
      <c r="EN4313" s="60"/>
      <c r="EO4313" s="60"/>
      <c r="EP4313" s="60"/>
      <c r="EQ4313" s="60"/>
      <c r="ER4313" s="60"/>
      <c r="ES4313" s="60"/>
      <c r="ET4313" s="60"/>
      <c r="EU4313" s="60"/>
      <c r="EV4313" s="60"/>
      <c r="EW4313" s="60"/>
      <c r="EX4313" s="60"/>
      <c r="EY4313" s="60"/>
      <c r="EZ4313" s="60"/>
      <c r="FA4313" s="60"/>
      <c r="FB4313" s="60"/>
    </row>
    <row r="4314" spans="22:158" x14ac:dyDescent="0.25">
      <c r="V4314" s="1"/>
      <c r="W4314" s="33"/>
      <c r="X4314" s="33"/>
      <c r="AH4314" s="38">
        <v>100</v>
      </c>
      <c r="AI4314" s="38">
        <v>130</v>
      </c>
      <c r="AJ4314" s="38">
        <v>13550</v>
      </c>
      <c r="AK4314" s="38">
        <v>48</v>
      </c>
      <c r="AL4314" s="38">
        <v>4205758</v>
      </c>
      <c r="AM4314" s="61" t="s">
        <v>1816</v>
      </c>
      <c r="AN4314" s="61" t="s">
        <v>1687</v>
      </c>
      <c r="AO4314" s="61" t="s">
        <v>5114</v>
      </c>
      <c r="AP4314" s="61" t="s">
        <v>5017</v>
      </c>
      <c r="AQ4314" s="61" t="s">
        <v>1752</v>
      </c>
      <c r="AR4314" s="28">
        <v>11106</v>
      </c>
      <c r="AS4314" s="28">
        <v>3576</v>
      </c>
      <c r="AT4314" s="28">
        <v>5344</v>
      </c>
      <c r="AU4314" s="62"/>
      <c r="DV4314" s="31" t="s">
        <v>5446</v>
      </c>
      <c r="DW4314" s="31" t="s">
        <v>5452</v>
      </c>
      <c r="DX4314" s="63"/>
      <c r="DY4314" s="63"/>
      <c r="DZ4314" s="63"/>
      <c r="EA4314" s="167"/>
      <c r="EB4314" s="60"/>
      <c r="EC4314" s="60"/>
      <c r="ED4314" s="60"/>
      <c r="EE4314" s="60"/>
      <c r="EF4314" s="60"/>
      <c r="EG4314" s="60"/>
      <c r="EH4314" s="60"/>
      <c r="EI4314" s="60"/>
      <c r="EJ4314" s="60"/>
      <c r="EK4314" s="60"/>
      <c r="EL4314" s="60"/>
      <c r="EM4314" s="60"/>
      <c r="EN4314" s="60"/>
      <c r="EO4314" s="60"/>
      <c r="EP4314" s="60"/>
      <c r="EQ4314" s="60"/>
      <c r="ER4314" s="60"/>
      <c r="ES4314" s="60"/>
      <c r="ET4314" s="60"/>
      <c r="EU4314" s="60"/>
      <c r="EV4314" s="60"/>
      <c r="EW4314" s="60"/>
      <c r="EX4314" s="60"/>
      <c r="EY4314" s="60"/>
      <c r="EZ4314" s="60"/>
      <c r="FA4314" s="60"/>
      <c r="FB4314" s="60"/>
    </row>
    <row r="4315" spans="22:158" x14ac:dyDescent="0.25">
      <c r="V4315" s="1"/>
      <c r="W4315" s="33"/>
      <c r="X4315" s="33"/>
      <c r="AH4315" s="38">
        <v>100</v>
      </c>
      <c r="AI4315" s="38">
        <v>130</v>
      </c>
      <c r="AJ4315" s="38">
        <v>13650</v>
      </c>
      <c r="AK4315" s="38">
        <v>48</v>
      </c>
      <c r="AL4315" s="38">
        <v>4205758</v>
      </c>
      <c r="AM4315" s="61" t="s">
        <v>1816</v>
      </c>
      <c r="AN4315" s="61" t="s">
        <v>1687</v>
      </c>
      <c r="AO4315" s="61" t="s">
        <v>5116</v>
      </c>
      <c r="AP4315" s="61" t="s">
        <v>5017</v>
      </c>
      <c r="AQ4315" s="61" t="s">
        <v>1752</v>
      </c>
      <c r="AR4315" s="28">
        <v>0</v>
      </c>
      <c r="AS4315" s="28">
        <v>4225</v>
      </c>
      <c r="AT4315" s="28">
        <v>0</v>
      </c>
      <c r="AU4315" s="62"/>
      <c r="DV4315" s="31" t="s">
        <v>5446</v>
      </c>
      <c r="DW4315" s="31" t="s">
        <v>5452</v>
      </c>
      <c r="DX4315" s="63"/>
      <c r="DY4315" s="63"/>
      <c r="DZ4315" s="63"/>
      <c r="EA4315" s="167"/>
      <c r="EB4315" s="60"/>
      <c r="EC4315" s="60"/>
      <c r="ED4315" s="60"/>
      <c r="EE4315" s="60"/>
      <c r="EF4315" s="60"/>
      <c r="EG4315" s="60"/>
      <c r="EH4315" s="60"/>
      <c r="EI4315" s="60"/>
      <c r="EJ4315" s="60"/>
      <c r="EK4315" s="60"/>
      <c r="EL4315" s="60"/>
      <c r="EM4315" s="60"/>
      <c r="EN4315" s="60"/>
      <c r="EO4315" s="60"/>
      <c r="EP4315" s="60"/>
      <c r="EQ4315" s="60"/>
      <c r="ER4315" s="60"/>
      <c r="ES4315" s="60"/>
      <c r="ET4315" s="60"/>
      <c r="EU4315" s="60"/>
      <c r="EV4315" s="60"/>
      <c r="EW4315" s="60"/>
      <c r="EX4315" s="60"/>
      <c r="EY4315" s="60"/>
      <c r="EZ4315" s="60"/>
      <c r="FA4315" s="60"/>
      <c r="FB4315" s="60"/>
    </row>
    <row r="4316" spans="22:158" x14ac:dyDescent="0.25">
      <c r="W4316" s="33"/>
      <c r="X4316" s="33"/>
      <c r="AH4316" s="38">
        <v>100</v>
      </c>
      <c r="AI4316" s="38">
        <v>130</v>
      </c>
      <c r="AJ4316" s="38">
        <v>13660</v>
      </c>
      <c r="AK4316" s="38">
        <v>48</v>
      </c>
      <c r="AL4316" s="38">
        <v>4205758</v>
      </c>
      <c r="AM4316" s="61" t="s">
        <v>1816</v>
      </c>
      <c r="AN4316" s="61" t="s">
        <v>1687</v>
      </c>
      <c r="AO4316" s="61" t="s">
        <v>5117</v>
      </c>
      <c r="AP4316" s="61" t="s">
        <v>5017</v>
      </c>
      <c r="AQ4316" s="61" t="s">
        <v>1752</v>
      </c>
      <c r="AR4316" s="28">
        <v>33413.800000000003</v>
      </c>
      <c r="AS4316" s="28">
        <v>540512</v>
      </c>
      <c r="AT4316" s="28">
        <v>0</v>
      </c>
      <c r="AU4316" s="62"/>
      <c r="DV4316" s="31" t="s">
        <v>5446</v>
      </c>
      <c r="DW4316" s="31" t="s">
        <v>5452</v>
      </c>
      <c r="DX4316" s="63"/>
      <c r="DY4316" s="63"/>
      <c r="DZ4316" s="63"/>
      <c r="EA4316" s="167"/>
      <c r="EB4316" s="60"/>
      <c r="EC4316" s="60"/>
      <c r="ED4316" s="60"/>
      <c r="EE4316" s="60"/>
      <c r="EF4316" s="60"/>
      <c r="EG4316" s="60"/>
      <c r="EH4316" s="60"/>
      <c r="EI4316" s="60"/>
      <c r="EJ4316" s="60"/>
      <c r="EK4316" s="60"/>
      <c r="EL4316" s="60"/>
      <c r="EM4316" s="60"/>
      <c r="EN4316" s="60"/>
      <c r="EO4316" s="60"/>
      <c r="EP4316" s="60"/>
      <c r="EQ4316" s="60"/>
      <c r="ER4316" s="60"/>
      <c r="ES4316" s="60"/>
      <c r="ET4316" s="60"/>
      <c r="EU4316" s="60"/>
      <c r="EV4316" s="60"/>
      <c r="EW4316" s="60"/>
      <c r="EX4316" s="60"/>
      <c r="EY4316" s="60"/>
      <c r="EZ4316" s="60"/>
      <c r="FA4316" s="60"/>
      <c r="FB4316" s="60"/>
    </row>
    <row r="4317" spans="22:158" x14ac:dyDescent="0.25">
      <c r="V4317" s="1"/>
      <c r="W4317" s="33"/>
      <c r="X4317" s="33"/>
      <c r="AH4317" s="38">
        <v>100</v>
      </c>
      <c r="AI4317" s="38">
        <v>130</v>
      </c>
      <c r="AJ4317" s="38">
        <v>14200</v>
      </c>
      <c r="AK4317" s="38">
        <v>48</v>
      </c>
      <c r="AL4317" s="38">
        <v>4205758</v>
      </c>
      <c r="AM4317" s="61" t="s">
        <v>1816</v>
      </c>
      <c r="AN4317" s="61" t="s">
        <v>1687</v>
      </c>
      <c r="AO4317" s="61" t="s">
        <v>5127</v>
      </c>
      <c r="AP4317" s="61" t="s">
        <v>5017</v>
      </c>
      <c r="AQ4317" s="61" t="s">
        <v>1752</v>
      </c>
      <c r="AR4317" s="28">
        <v>24917.9</v>
      </c>
      <c r="AS4317" s="28">
        <v>25037</v>
      </c>
      <c r="AT4317" s="28">
        <v>150077</v>
      </c>
      <c r="AU4317" s="62"/>
      <c r="DV4317" s="31" t="s">
        <v>5446</v>
      </c>
      <c r="DW4317" s="31" t="s">
        <v>5452</v>
      </c>
      <c r="DX4317" s="63"/>
      <c r="DY4317" s="63"/>
      <c r="DZ4317" s="63"/>
      <c r="EA4317" s="167"/>
      <c r="EB4317" s="60"/>
      <c r="EC4317" s="60"/>
      <c r="ED4317" s="60"/>
      <c r="EE4317" s="60"/>
      <c r="EF4317" s="60"/>
      <c r="EG4317" s="60"/>
      <c r="EH4317" s="60"/>
      <c r="EI4317" s="60"/>
      <c r="EJ4317" s="60"/>
      <c r="EK4317" s="60"/>
      <c r="EL4317" s="60"/>
      <c r="EM4317" s="60"/>
      <c r="EN4317" s="60"/>
      <c r="EO4317" s="60"/>
      <c r="EP4317" s="60"/>
      <c r="EQ4317" s="60"/>
      <c r="ER4317" s="60"/>
      <c r="ES4317" s="60"/>
      <c r="ET4317" s="60"/>
      <c r="EU4317" s="60"/>
      <c r="EV4317" s="60"/>
      <c r="EW4317" s="60"/>
      <c r="EX4317" s="60"/>
      <c r="EY4317" s="60"/>
      <c r="EZ4317" s="60"/>
      <c r="FA4317" s="60"/>
      <c r="FB4317" s="60"/>
    </row>
    <row r="4318" spans="22:158" x14ac:dyDescent="0.25">
      <c r="W4318" s="33"/>
      <c r="X4318" s="33"/>
      <c r="AH4318" s="38">
        <v>100</v>
      </c>
      <c r="AI4318" s="38">
        <v>130</v>
      </c>
      <c r="AJ4318" s="38">
        <v>14920</v>
      </c>
      <c r="AK4318" s="38">
        <v>48</v>
      </c>
      <c r="AL4318" s="38">
        <v>4205758</v>
      </c>
      <c r="AM4318" s="61" t="s">
        <v>1816</v>
      </c>
      <c r="AN4318" s="61" t="s">
        <v>1687</v>
      </c>
      <c r="AO4318" s="61" t="s">
        <v>1588</v>
      </c>
      <c r="AP4318" s="61" t="s">
        <v>5017</v>
      </c>
      <c r="AQ4318" s="61" t="s">
        <v>1752</v>
      </c>
      <c r="AR4318" s="28">
        <v>40327.9</v>
      </c>
      <c r="AS4318" s="28">
        <v>20026</v>
      </c>
      <c r="AT4318" s="28">
        <v>0</v>
      </c>
      <c r="AU4318" s="62"/>
      <c r="DV4318" s="31" t="s">
        <v>5446</v>
      </c>
      <c r="DW4318" s="31" t="s">
        <v>5452</v>
      </c>
      <c r="DX4318" s="63"/>
      <c r="DY4318" s="63"/>
      <c r="DZ4318" s="63"/>
      <c r="EA4318" s="167"/>
      <c r="EB4318" s="60"/>
      <c r="EC4318" s="60"/>
      <c r="ED4318" s="60"/>
      <c r="EE4318" s="60"/>
      <c r="EF4318" s="60"/>
      <c r="EG4318" s="60"/>
      <c r="EH4318" s="60"/>
      <c r="EI4318" s="60"/>
      <c r="EJ4318" s="60"/>
      <c r="EK4318" s="60"/>
      <c r="EL4318" s="60"/>
      <c r="EM4318" s="60"/>
      <c r="EN4318" s="60"/>
      <c r="EO4318" s="60"/>
      <c r="EP4318" s="60"/>
      <c r="EQ4318" s="60"/>
      <c r="ER4318" s="60"/>
      <c r="ES4318" s="60"/>
      <c r="ET4318" s="60"/>
      <c r="EU4318" s="60"/>
      <c r="EV4318" s="60"/>
      <c r="EW4318" s="60"/>
      <c r="EX4318" s="60"/>
      <c r="EY4318" s="60"/>
      <c r="EZ4318" s="60"/>
      <c r="FA4318" s="60"/>
      <c r="FB4318" s="60"/>
    </row>
    <row r="4319" spans="22:158" x14ac:dyDescent="0.25">
      <c r="V4319" s="1"/>
      <c r="W4319" s="33"/>
      <c r="X4319" s="33"/>
      <c r="AH4319" s="38">
        <v>100</v>
      </c>
      <c r="AI4319" s="38">
        <v>130</v>
      </c>
      <c r="AJ4319" s="38">
        <v>15100</v>
      </c>
      <c r="AK4319" s="38">
        <v>48</v>
      </c>
      <c r="AL4319" s="38">
        <v>4205758</v>
      </c>
      <c r="AM4319" s="61" t="s">
        <v>1816</v>
      </c>
      <c r="AN4319" s="61" t="s">
        <v>1687</v>
      </c>
      <c r="AO4319" s="61" t="s">
        <v>1592</v>
      </c>
      <c r="AP4319" s="61" t="s">
        <v>5017</v>
      </c>
      <c r="AQ4319" s="61" t="s">
        <v>1752</v>
      </c>
      <c r="AR4319" s="28">
        <v>0</v>
      </c>
      <c r="AS4319" s="28">
        <v>0</v>
      </c>
      <c r="AT4319" s="28">
        <v>0</v>
      </c>
      <c r="AU4319" s="62"/>
      <c r="DV4319" s="31" t="s">
        <v>5446</v>
      </c>
      <c r="DW4319" s="31" t="s">
        <v>5452</v>
      </c>
      <c r="DX4319" s="63"/>
      <c r="DY4319" s="63"/>
      <c r="DZ4319" s="63"/>
      <c r="EA4319" s="167"/>
      <c r="EB4319" s="60"/>
      <c r="EC4319" s="60"/>
      <c r="ED4319" s="60"/>
      <c r="EE4319" s="60"/>
      <c r="EF4319" s="60"/>
      <c r="EG4319" s="60"/>
      <c r="EH4319" s="60"/>
      <c r="EI4319" s="60"/>
      <c r="EJ4319" s="60"/>
      <c r="EK4319" s="60"/>
      <c r="EL4319" s="60"/>
      <c r="EM4319" s="60"/>
      <c r="EN4319" s="60"/>
      <c r="EO4319" s="60"/>
      <c r="EP4319" s="60"/>
      <c r="EQ4319" s="60"/>
      <c r="ER4319" s="60"/>
      <c r="ES4319" s="60"/>
      <c r="ET4319" s="60"/>
      <c r="EU4319" s="60"/>
      <c r="EV4319" s="60"/>
      <c r="EW4319" s="60"/>
      <c r="EX4319" s="60"/>
      <c r="EY4319" s="60"/>
      <c r="EZ4319" s="60"/>
      <c r="FA4319" s="60"/>
      <c r="FB4319" s="60"/>
    </row>
    <row r="4320" spans="22:158" x14ac:dyDescent="0.25">
      <c r="W4320" s="33"/>
      <c r="X4320" s="33"/>
      <c r="AH4320" s="38">
        <v>100</v>
      </c>
      <c r="AI4320" s="38">
        <v>130</v>
      </c>
      <c r="AJ4320" s="38">
        <v>15300</v>
      </c>
      <c r="AK4320" s="38">
        <v>48</v>
      </c>
      <c r="AL4320" s="38">
        <v>4205758</v>
      </c>
      <c r="AM4320" s="61" t="s">
        <v>1816</v>
      </c>
      <c r="AN4320" s="61" t="s">
        <v>1687</v>
      </c>
      <c r="AO4320" s="61" t="s">
        <v>1597</v>
      </c>
      <c r="AP4320" s="61" t="s">
        <v>5017</v>
      </c>
      <c r="AQ4320" s="61" t="s">
        <v>1752</v>
      </c>
      <c r="AR4320" s="28">
        <v>2076528.9</v>
      </c>
      <c r="AS4320" s="28">
        <v>519105</v>
      </c>
      <c r="AT4320" s="28">
        <v>249812</v>
      </c>
      <c r="AU4320" s="62"/>
      <c r="DV4320" s="31" t="s">
        <v>5446</v>
      </c>
      <c r="DW4320" s="31" t="s">
        <v>5452</v>
      </c>
      <c r="DX4320" s="63"/>
      <c r="DY4320" s="63"/>
      <c r="DZ4320" s="63"/>
      <c r="EA4320" s="167"/>
      <c r="EB4320" s="60"/>
      <c r="EC4320" s="60"/>
      <c r="ED4320" s="60"/>
      <c r="EE4320" s="60"/>
      <c r="EF4320" s="60"/>
      <c r="EG4320" s="60"/>
      <c r="EH4320" s="60"/>
      <c r="EI4320" s="60"/>
      <c r="EJ4320" s="60"/>
      <c r="EK4320" s="60"/>
      <c r="EL4320" s="60"/>
      <c r="EM4320" s="60"/>
      <c r="EN4320" s="60"/>
      <c r="EO4320" s="60"/>
      <c r="EP4320" s="60"/>
      <c r="EQ4320" s="60"/>
      <c r="ER4320" s="60"/>
      <c r="ES4320" s="60"/>
      <c r="ET4320" s="60"/>
      <c r="EU4320" s="60"/>
      <c r="EV4320" s="60"/>
      <c r="EW4320" s="60"/>
      <c r="EX4320" s="60"/>
      <c r="EY4320" s="60"/>
      <c r="EZ4320" s="60"/>
      <c r="FA4320" s="60"/>
      <c r="FB4320" s="60"/>
    </row>
    <row r="4321" spans="22:158" x14ac:dyDescent="0.25">
      <c r="W4321" s="33"/>
      <c r="X4321" s="33"/>
      <c r="AH4321" s="38">
        <v>100</v>
      </c>
      <c r="AI4321" s="38">
        <v>130</v>
      </c>
      <c r="AJ4321" s="38">
        <v>15600</v>
      </c>
      <c r="AK4321" s="38">
        <v>48</v>
      </c>
      <c r="AL4321" s="38">
        <v>4205758</v>
      </c>
      <c r="AM4321" s="61" t="s">
        <v>1816</v>
      </c>
      <c r="AN4321" s="61" t="s">
        <v>1687</v>
      </c>
      <c r="AO4321" s="61" t="s">
        <v>1603</v>
      </c>
      <c r="AP4321" s="61" t="s">
        <v>5017</v>
      </c>
      <c r="AQ4321" s="61" t="s">
        <v>1752</v>
      </c>
      <c r="AR4321" s="28">
        <v>0</v>
      </c>
      <c r="AS4321" s="28">
        <v>0</v>
      </c>
      <c r="AT4321" s="28">
        <v>0</v>
      </c>
      <c r="AU4321" s="62"/>
      <c r="DV4321" s="31" t="s">
        <v>5446</v>
      </c>
      <c r="DW4321" s="31" t="s">
        <v>5452</v>
      </c>
      <c r="DX4321" s="63"/>
      <c r="DY4321" s="63"/>
      <c r="DZ4321" s="63"/>
      <c r="EA4321" s="167"/>
      <c r="EB4321" s="60"/>
      <c r="EC4321" s="60"/>
      <c r="ED4321" s="60"/>
      <c r="EE4321" s="60"/>
      <c r="EF4321" s="60"/>
      <c r="EG4321" s="60"/>
      <c r="EH4321" s="60"/>
      <c r="EI4321" s="60"/>
      <c r="EJ4321" s="60"/>
      <c r="EK4321" s="60"/>
      <c r="EL4321" s="60"/>
      <c r="EM4321" s="60"/>
      <c r="EN4321" s="60"/>
      <c r="EO4321" s="60"/>
      <c r="EP4321" s="60"/>
      <c r="EQ4321" s="60"/>
      <c r="ER4321" s="60"/>
      <c r="ES4321" s="60"/>
      <c r="ET4321" s="60"/>
      <c r="EU4321" s="60"/>
      <c r="EV4321" s="60"/>
      <c r="EW4321" s="60"/>
      <c r="EX4321" s="60"/>
      <c r="EY4321" s="60"/>
      <c r="EZ4321" s="60"/>
      <c r="FA4321" s="60"/>
      <c r="FB4321" s="60"/>
    </row>
    <row r="4322" spans="22:158" x14ac:dyDescent="0.25">
      <c r="V4322" s="1"/>
      <c r="W4322" s="33"/>
      <c r="X4322" s="33"/>
      <c r="AH4322" s="38">
        <v>100</v>
      </c>
      <c r="AI4322" s="38">
        <v>130</v>
      </c>
      <c r="AJ4322" s="38">
        <v>15750</v>
      </c>
      <c r="AK4322" s="38">
        <v>48</v>
      </c>
      <c r="AL4322" s="38">
        <v>4205758</v>
      </c>
      <c r="AM4322" s="61" t="s">
        <v>1816</v>
      </c>
      <c r="AN4322" s="61" t="s">
        <v>1687</v>
      </c>
      <c r="AO4322" s="61" t="s">
        <v>1606</v>
      </c>
      <c r="AP4322" s="61" t="s">
        <v>5017</v>
      </c>
      <c r="AQ4322" s="61" t="s">
        <v>1752</v>
      </c>
      <c r="AR4322" s="28">
        <v>677582</v>
      </c>
      <c r="AS4322" s="28">
        <v>93681</v>
      </c>
      <c r="AT4322" s="28">
        <v>73700</v>
      </c>
      <c r="AU4322" s="62"/>
      <c r="DV4322" s="31" t="s">
        <v>5446</v>
      </c>
      <c r="DW4322" s="31" t="s">
        <v>5452</v>
      </c>
      <c r="DX4322" s="63"/>
      <c r="DY4322" s="63"/>
      <c r="DZ4322" s="63"/>
      <c r="EA4322" s="167"/>
      <c r="EB4322" s="60"/>
      <c r="EC4322" s="60"/>
      <c r="ED4322" s="60"/>
      <c r="EE4322" s="60"/>
      <c r="EF4322" s="60"/>
      <c r="EG4322" s="60"/>
      <c r="EH4322" s="60"/>
      <c r="EI4322" s="60"/>
      <c r="EJ4322" s="60"/>
      <c r="EK4322" s="60"/>
      <c r="EL4322" s="60"/>
      <c r="EM4322" s="60"/>
      <c r="EN4322" s="60"/>
      <c r="EO4322" s="60"/>
      <c r="EP4322" s="60"/>
      <c r="EQ4322" s="60"/>
      <c r="ER4322" s="60"/>
      <c r="ES4322" s="60"/>
      <c r="ET4322" s="60"/>
      <c r="EU4322" s="60"/>
      <c r="EV4322" s="60"/>
      <c r="EW4322" s="60"/>
      <c r="EX4322" s="60"/>
      <c r="EY4322" s="60"/>
      <c r="EZ4322" s="60"/>
      <c r="FA4322" s="60"/>
      <c r="FB4322" s="60"/>
    </row>
    <row r="4323" spans="22:158" x14ac:dyDescent="0.25">
      <c r="W4323" s="33"/>
      <c r="X4323" s="33"/>
      <c r="AH4323" s="38">
        <v>100</v>
      </c>
      <c r="AI4323" s="38">
        <v>130</v>
      </c>
      <c r="AJ4323" s="38">
        <v>16000</v>
      </c>
      <c r="AK4323" s="38">
        <v>48</v>
      </c>
      <c r="AL4323" s="38">
        <v>4205758</v>
      </c>
      <c r="AM4323" s="61" t="s">
        <v>1816</v>
      </c>
      <c r="AN4323" s="61" t="s">
        <v>1687</v>
      </c>
      <c r="AO4323" s="61" t="s">
        <v>1611</v>
      </c>
      <c r="AP4323" s="61" t="s">
        <v>5017</v>
      </c>
      <c r="AQ4323" s="61" t="s">
        <v>1752</v>
      </c>
      <c r="AR4323" s="28">
        <v>0</v>
      </c>
      <c r="AS4323" s="28">
        <v>0</v>
      </c>
      <c r="AT4323" s="28">
        <v>0</v>
      </c>
      <c r="AU4323" s="62"/>
      <c r="DV4323" s="31" t="s">
        <v>5446</v>
      </c>
      <c r="DW4323" s="31" t="s">
        <v>5452</v>
      </c>
      <c r="DX4323" s="63"/>
      <c r="DY4323" s="63"/>
      <c r="DZ4323" s="63"/>
      <c r="EA4323" s="167"/>
      <c r="EB4323" s="60"/>
      <c r="EC4323" s="60"/>
      <c r="ED4323" s="60"/>
      <c r="EE4323" s="60"/>
      <c r="EF4323" s="60"/>
      <c r="EG4323" s="60"/>
      <c r="EH4323" s="60"/>
      <c r="EI4323" s="60"/>
      <c r="EJ4323" s="60"/>
      <c r="EK4323" s="60"/>
      <c r="EL4323" s="60"/>
      <c r="EM4323" s="60"/>
      <c r="EN4323" s="60"/>
      <c r="EO4323" s="60"/>
      <c r="EP4323" s="60"/>
      <c r="EQ4323" s="60"/>
      <c r="ER4323" s="60"/>
      <c r="ES4323" s="60"/>
      <c r="ET4323" s="60"/>
      <c r="EU4323" s="60"/>
      <c r="EV4323" s="60"/>
      <c r="EW4323" s="60"/>
      <c r="EX4323" s="60"/>
      <c r="EY4323" s="60"/>
      <c r="EZ4323" s="60"/>
      <c r="FA4323" s="60"/>
      <c r="FB4323" s="60"/>
    </row>
    <row r="4324" spans="22:158" x14ac:dyDescent="0.25">
      <c r="W4324" s="33"/>
      <c r="X4324" s="33"/>
      <c r="AH4324" s="38">
        <v>100</v>
      </c>
      <c r="AI4324" s="38">
        <v>130</v>
      </c>
      <c r="AJ4324" s="38">
        <v>16300</v>
      </c>
      <c r="AK4324" s="38">
        <v>48</v>
      </c>
      <c r="AL4324" s="38">
        <v>4205758</v>
      </c>
      <c r="AM4324" s="61" t="s">
        <v>1816</v>
      </c>
      <c r="AN4324" s="61" t="s">
        <v>1687</v>
      </c>
      <c r="AO4324" s="61" t="s">
        <v>1617</v>
      </c>
      <c r="AP4324" s="61" t="s">
        <v>5017</v>
      </c>
      <c r="AQ4324" s="61" t="s">
        <v>1752</v>
      </c>
      <c r="AR4324" s="28">
        <v>0</v>
      </c>
      <c r="AS4324" s="28">
        <v>0</v>
      </c>
      <c r="AT4324" s="28">
        <v>27508</v>
      </c>
      <c r="AU4324" s="62"/>
      <c r="DV4324" s="31" t="s">
        <v>5446</v>
      </c>
      <c r="DW4324" s="31" t="s">
        <v>5452</v>
      </c>
      <c r="DX4324" s="63"/>
      <c r="DY4324" s="63"/>
      <c r="DZ4324" s="63"/>
      <c r="EA4324" s="167"/>
      <c r="EB4324" s="60"/>
      <c r="EC4324" s="60"/>
      <c r="ED4324" s="60"/>
      <c r="EE4324" s="60"/>
      <c r="EF4324" s="60"/>
      <c r="EG4324" s="60"/>
      <c r="EH4324" s="60"/>
      <c r="EI4324" s="60"/>
      <c r="EJ4324" s="60"/>
      <c r="EK4324" s="60"/>
      <c r="EL4324" s="60"/>
      <c r="EM4324" s="60"/>
      <c r="EN4324" s="60"/>
      <c r="EO4324" s="60"/>
      <c r="EP4324" s="60"/>
      <c r="EQ4324" s="60"/>
      <c r="ER4324" s="60"/>
      <c r="ES4324" s="60"/>
      <c r="ET4324" s="60"/>
      <c r="EU4324" s="60"/>
      <c r="EV4324" s="60"/>
      <c r="EW4324" s="60"/>
      <c r="EX4324" s="60"/>
      <c r="EY4324" s="60"/>
      <c r="EZ4324" s="60"/>
      <c r="FA4324" s="60"/>
      <c r="FB4324" s="60"/>
    </row>
    <row r="4325" spans="22:158" x14ac:dyDescent="0.25">
      <c r="W4325" s="33"/>
      <c r="X4325" s="33"/>
      <c r="AH4325" s="38">
        <v>100</v>
      </c>
      <c r="AI4325" s="38">
        <v>130</v>
      </c>
      <c r="AJ4325" s="38">
        <v>16500</v>
      </c>
      <c r="AK4325" s="38">
        <v>48</v>
      </c>
      <c r="AL4325" s="38">
        <v>4205758</v>
      </c>
      <c r="AM4325" s="61" t="s">
        <v>1816</v>
      </c>
      <c r="AN4325" s="61" t="s">
        <v>1687</v>
      </c>
      <c r="AO4325" s="61" t="s">
        <v>1623</v>
      </c>
      <c r="AP4325" s="61" t="s">
        <v>5017</v>
      </c>
      <c r="AQ4325" s="61" t="s">
        <v>1752</v>
      </c>
      <c r="AR4325" s="28">
        <v>0</v>
      </c>
      <c r="AS4325" s="28">
        <v>0</v>
      </c>
      <c r="AT4325" s="28">
        <v>876</v>
      </c>
      <c r="AU4325" s="62"/>
      <c r="DV4325" s="31" t="s">
        <v>5446</v>
      </c>
      <c r="DW4325" s="31" t="s">
        <v>5452</v>
      </c>
      <c r="DX4325" s="63"/>
      <c r="DY4325" s="63"/>
      <c r="DZ4325" s="63"/>
      <c r="EA4325" s="167"/>
      <c r="EB4325" s="60"/>
      <c r="EC4325" s="60"/>
      <c r="ED4325" s="60"/>
      <c r="EE4325" s="60"/>
      <c r="EF4325" s="60"/>
      <c r="EG4325" s="60"/>
      <c r="EH4325" s="60"/>
      <c r="EI4325" s="60"/>
      <c r="EJ4325" s="60"/>
      <c r="EK4325" s="60"/>
      <c r="EL4325" s="60"/>
      <c r="EM4325" s="60"/>
      <c r="EN4325" s="60"/>
      <c r="EO4325" s="60"/>
      <c r="EP4325" s="60"/>
      <c r="EQ4325" s="60"/>
      <c r="ER4325" s="60"/>
      <c r="ES4325" s="60"/>
      <c r="ET4325" s="60"/>
      <c r="EU4325" s="60"/>
      <c r="EV4325" s="60"/>
      <c r="EW4325" s="60"/>
      <c r="EX4325" s="60"/>
      <c r="EY4325" s="60"/>
      <c r="EZ4325" s="60"/>
      <c r="FA4325" s="60"/>
      <c r="FB4325" s="60"/>
    </row>
    <row r="4326" spans="22:158" x14ac:dyDescent="0.25">
      <c r="V4326" s="1"/>
      <c r="W4326" s="33"/>
      <c r="X4326" s="33"/>
      <c r="AH4326" s="38">
        <v>100</v>
      </c>
      <c r="AI4326" s="38">
        <v>130</v>
      </c>
      <c r="AJ4326" s="38">
        <v>16850</v>
      </c>
      <c r="AK4326" s="38">
        <v>48</v>
      </c>
      <c r="AL4326" s="38">
        <v>4205758</v>
      </c>
      <c r="AM4326" s="61" t="s">
        <v>1816</v>
      </c>
      <c r="AN4326" s="61" t="s">
        <v>1687</v>
      </c>
      <c r="AO4326" s="61" t="s">
        <v>1630</v>
      </c>
      <c r="AP4326" s="61" t="s">
        <v>5017</v>
      </c>
      <c r="AQ4326" s="61" t="s">
        <v>1752</v>
      </c>
      <c r="AR4326" s="28">
        <v>0</v>
      </c>
      <c r="AS4326" s="28">
        <v>0</v>
      </c>
      <c r="AT4326" s="28">
        <v>309</v>
      </c>
      <c r="AU4326" s="62"/>
      <c r="DV4326" s="31" t="s">
        <v>5446</v>
      </c>
      <c r="DW4326" s="31" t="s">
        <v>5452</v>
      </c>
      <c r="DX4326" s="63"/>
      <c r="DY4326" s="63"/>
      <c r="DZ4326" s="63"/>
      <c r="EA4326" s="167"/>
      <c r="EB4326" s="60"/>
      <c r="EC4326" s="60"/>
      <c r="ED4326" s="60"/>
      <c r="EE4326" s="60"/>
      <c r="EF4326" s="60"/>
      <c r="EG4326" s="60"/>
      <c r="EH4326" s="60"/>
      <c r="EI4326" s="60"/>
      <c r="EJ4326" s="60"/>
      <c r="EK4326" s="60"/>
      <c r="EL4326" s="60"/>
      <c r="EM4326" s="60"/>
      <c r="EN4326" s="60"/>
      <c r="EO4326" s="60"/>
      <c r="EP4326" s="60"/>
      <c r="EQ4326" s="60"/>
      <c r="ER4326" s="60"/>
      <c r="ES4326" s="60"/>
      <c r="ET4326" s="60"/>
      <c r="EU4326" s="60"/>
      <c r="EV4326" s="60"/>
      <c r="EW4326" s="60"/>
      <c r="EX4326" s="60"/>
      <c r="EY4326" s="60"/>
      <c r="EZ4326" s="60"/>
      <c r="FA4326" s="60"/>
      <c r="FB4326" s="60"/>
    </row>
    <row r="4327" spans="22:158" x14ac:dyDescent="0.25">
      <c r="W4327" s="33"/>
      <c r="X4327" s="33"/>
      <c r="AH4327" s="38">
        <v>100</v>
      </c>
      <c r="AI4327" s="38">
        <v>130</v>
      </c>
      <c r="AJ4327" s="38">
        <v>17300</v>
      </c>
      <c r="AK4327" s="38">
        <v>48</v>
      </c>
      <c r="AL4327" s="38">
        <v>4205758</v>
      </c>
      <c r="AM4327" s="61" t="s">
        <v>1816</v>
      </c>
      <c r="AN4327" s="61" t="s">
        <v>1687</v>
      </c>
      <c r="AO4327" s="61" t="s">
        <v>1639</v>
      </c>
      <c r="AP4327" s="61" t="s">
        <v>5017</v>
      </c>
      <c r="AQ4327" s="61" t="s">
        <v>1752</v>
      </c>
      <c r="AR4327" s="28">
        <v>0</v>
      </c>
      <c r="AS4327" s="28">
        <v>0</v>
      </c>
      <c r="AT4327" s="28">
        <v>13051</v>
      </c>
      <c r="AU4327" s="62"/>
      <c r="DV4327" s="31" t="s">
        <v>5446</v>
      </c>
      <c r="DW4327" s="31" t="s">
        <v>5452</v>
      </c>
      <c r="DX4327" s="63"/>
      <c r="DY4327" s="63"/>
      <c r="DZ4327" s="63"/>
      <c r="EA4327" s="167"/>
      <c r="EB4327" s="60"/>
      <c r="EC4327" s="60"/>
      <c r="ED4327" s="60"/>
      <c r="EE4327" s="60"/>
      <c r="EF4327" s="60"/>
      <c r="EG4327" s="60"/>
      <c r="EH4327" s="60"/>
      <c r="EI4327" s="60"/>
      <c r="EJ4327" s="60"/>
      <c r="EK4327" s="60"/>
      <c r="EL4327" s="60"/>
      <c r="EM4327" s="60"/>
      <c r="EN4327" s="60"/>
      <c r="EO4327" s="60"/>
      <c r="EP4327" s="60"/>
      <c r="EQ4327" s="60"/>
      <c r="ER4327" s="60"/>
      <c r="ES4327" s="60"/>
      <c r="ET4327" s="60"/>
      <c r="EU4327" s="60"/>
      <c r="EV4327" s="60"/>
      <c r="EW4327" s="60"/>
      <c r="EX4327" s="60"/>
      <c r="EY4327" s="60"/>
      <c r="EZ4327" s="60"/>
      <c r="FA4327" s="60"/>
      <c r="FB4327" s="60"/>
    </row>
    <row r="4328" spans="22:158" x14ac:dyDescent="0.25">
      <c r="W4328" s="33"/>
      <c r="X4328" s="33"/>
      <c r="AH4328" s="38">
        <v>100</v>
      </c>
      <c r="AI4328" s="38">
        <v>130</v>
      </c>
      <c r="AJ4328" s="38">
        <v>17310</v>
      </c>
      <c r="AK4328" s="38">
        <v>48</v>
      </c>
      <c r="AL4328" s="38">
        <v>4205758</v>
      </c>
      <c r="AM4328" s="61" t="s">
        <v>1816</v>
      </c>
      <c r="AN4328" s="61" t="s">
        <v>1687</v>
      </c>
      <c r="AO4328" s="61" t="s">
        <v>1640</v>
      </c>
      <c r="AP4328" s="61" t="s">
        <v>5017</v>
      </c>
      <c r="AQ4328" s="61" t="s">
        <v>1752</v>
      </c>
      <c r="AR4328" s="28">
        <v>28279.1</v>
      </c>
      <c r="AS4328" s="28">
        <v>11901</v>
      </c>
      <c r="AT4328" s="28">
        <v>0</v>
      </c>
      <c r="AU4328" s="62"/>
      <c r="DV4328" s="31" t="s">
        <v>5446</v>
      </c>
      <c r="DW4328" s="31" t="s">
        <v>5452</v>
      </c>
      <c r="DX4328" s="63"/>
      <c r="DY4328" s="63"/>
      <c r="DZ4328" s="63"/>
      <c r="EA4328" s="167"/>
      <c r="EB4328" s="60"/>
      <c r="EC4328" s="60"/>
      <c r="ED4328" s="60"/>
      <c r="EE4328" s="60"/>
      <c r="EF4328" s="60"/>
      <c r="EG4328" s="60"/>
      <c r="EH4328" s="60"/>
      <c r="EI4328" s="60"/>
      <c r="EJ4328" s="60"/>
      <c r="EK4328" s="60"/>
      <c r="EL4328" s="60"/>
      <c r="EM4328" s="60"/>
      <c r="EN4328" s="60"/>
      <c r="EO4328" s="60"/>
      <c r="EP4328" s="60"/>
      <c r="EQ4328" s="60"/>
      <c r="ER4328" s="60"/>
      <c r="ES4328" s="60"/>
      <c r="ET4328" s="60"/>
      <c r="EU4328" s="60"/>
      <c r="EV4328" s="60"/>
      <c r="EW4328" s="60"/>
      <c r="EX4328" s="60"/>
      <c r="EY4328" s="60"/>
      <c r="EZ4328" s="60"/>
      <c r="FA4328" s="60"/>
      <c r="FB4328" s="60"/>
    </row>
    <row r="4329" spans="22:158" x14ac:dyDescent="0.25">
      <c r="W4329" s="33"/>
      <c r="X4329" s="33"/>
      <c r="AH4329" s="38">
        <v>100</v>
      </c>
      <c r="AI4329" s="38">
        <v>130</v>
      </c>
      <c r="AJ4329" s="38">
        <v>17400</v>
      </c>
      <c r="AK4329" s="38">
        <v>48</v>
      </c>
      <c r="AL4329" s="38">
        <v>4205758</v>
      </c>
      <c r="AM4329" s="61" t="s">
        <v>1816</v>
      </c>
      <c r="AN4329" s="61" t="s">
        <v>1687</v>
      </c>
      <c r="AO4329" s="61" t="s">
        <v>1642</v>
      </c>
      <c r="AP4329" s="61" t="s">
        <v>5017</v>
      </c>
      <c r="AQ4329" s="61" t="s">
        <v>1752</v>
      </c>
      <c r="AR4329" s="28">
        <v>0</v>
      </c>
      <c r="AS4329" s="28">
        <v>4956</v>
      </c>
      <c r="AT4329" s="28">
        <v>0</v>
      </c>
      <c r="AU4329" s="62"/>
      <c r="DV4329" s="31" t="s">
        <v>5446</v>
      </c>
      <c r="DW4329" s="31" t="s">
        <v>5452</v>
      </c>
      <c r="DX4329" s="63"/>
      <c r="DY4329" s="63"/>
      <c r="DZ4329" s="63"/>
      <c r="EA4329" s="167"/>
      <c r="EB4329" s="60"/>
      <c r="EC4329" s="60"/>
      <c r="ED4329" s="60"/>
      <c r="EE4329" s="60"/>
      <c r="EF4329" s="60"/>
      <c r="EG4329" s="60"/>
      <c r="EH4329" s="60"/>
      <c r="EI4329" s="60"/>
      <c r="EJ4329" s="60"/>
      <c r="EK4329" s="60"/>
      <c r="EL4329" s="60"/>
      <c r="EM4329" s="60"/>
      <c r="EN4329" s="60"/>
      <c r="EO4329" s="60"/>
      <c r="EP4329" s="60"/>
      <c r="EQ4329" s="60"/>
      <c r="ER4329" s="60"/>
      <c r="ES4329" s="60"/>
      <c r="ET4329" s="60"/>
      <c r="EU4329" s="60"/>
      <c r="EV4329" s="60"/>
      <c r="EW4329" s="60"/>
      <c r="EX4329" s="60"/>
      <c r="EY4329" s="60"/>
      <c r="EZ4329" s="60"/>
      <c r="FA4329" s="60"/>
      <c r="FB4329" s="60"/>
    </row>
    <row r="4330" spans="22:158" x14ac:dyDescent="0.25">
      <c r="W4330" s="33"/>
      <c r="X4330" s="33"/>
      <c r="AH4330" s="38">
        <v>100</v>
      </c>
      <c r="AI4330" s="38">
        <v>130</v>
      </c>
      <c r="AJ4330" s="38">
        <v>17650</v>
      </c>
      <c r="AK4330" s="38">
        <v>48</v>
      </c>
      <c r="AL4330" s="38">
        <v>4205758</v>
      </c>
      <c r="AM4330" s="61" t="s">
        <v>1816</v>
      </c>
      <c r="AN4330" s="61" t="s">
        <v>1687</v>
      </c>
      <c r="AO4330" s="61" t="s">
        <v>1648</v>
      </c>
      <c r="AP4330" s="61" t="s">
        <v>5017</v>
      </c>
      <c r="AQ4330" s="61" t="s">
        <v>1752</v>
      </c>
      <c r="AR4330" s="28">
        <v>0</v>
      </c>
      <c r="AS4330" s="28">
        <v>0</v>
      </c>
      <c r="AT4330" s="28">
        <v>1564</v>
      </c>
      <c r="AU4330" s="62"/>
      <c r="DV4330" s="31" t="s">
        <v>5446</v>
      </c>
      <c r="DW4330" s="31" t="s">
        <v>5452</v>
      </c>
      <c r="DX4330" s="63"/>
      <c r="DY4330" s="63"/>
      <c r="DZ4330" s="63"/>
      <c r="EA4330" s="167"/>
      <c r="EB4330" s="60"/>
      <c r="EC4330" s="60"/>
      <c r="ED4330" s="60"/>
      <c r="EE4330" s="60"/>
      <c r="EF4330" s="60"/>
      <c r="EG4330" s="60"/>
      <c r="EH4330" s="60"/>
      <c r="EI4330" s="60"/>
      <c r="EJ4330" s="60"/>
      <c r="EK4330" s="60"/>
      <c r="EL4330" s="60"/>
      <c r="EM4330" s="60"/>
      <c r="EN4330" s="60"/>
      <c r="EO4330" s="60"/>
      <c r="EP4330" s="60"/>
      <c r="EQ4330" s="60"/>
      <c r="ER4330" s="60"/>
      <c r="ES4330" s="60"/>
      <c r="ET4330" s="60"/>
      <c r="EU4330" s="60"/>
      <c r="EV4330" s="60"/>
      <c r="EW4330" s="60"/>
      <c r="EX4330" s="60"/>
      <c r="EY4330" s="60"/>
      <c r="EZ4330" s="60"/>
      <c r="FA4330" s="60"/>
      <c r="FB4330" s="60"/>
    </row>
    <row r="4331" spans="22:158" x14ac:dyDescent="0.25">
      <c r="W4331" s="33"/>
      <c r="X4331" s="33"/>
      <c r="AH4331" s="38">
        <v>100</v>
      </c>
      <c r="AI4331" s="38">
        <v>130</v>
      </c>
      <c r="AJ4331" s="38">
        <v>17850</v>
      </c>
      <c r="AK4331" s="38">
        <v>48</v>
      </c>
      <c r="AL4331" s="38">
        <v>4205758</v>
      </c>
      <c r="AM4331" s="61" t="s">
        <v>1816</v>
      </c>
      <c r="AN4331" s="61" t="s">
        <v>1687</v>
      </c>
      <c r="AO4331" s="61" t="s">
        <v>1652</v>
      </c>
      <c r="AP4331" s="61" t="s">
        <v>5017</v>
      </c>
      <c r="AQ4331" s="61" t="s">
        <v>1752</v>
      </c>
      <c r="AR4331" s="28">
        <v>0</v>
      </c>
      <c r="AS4331" s="28">
        <v>0</v>
      </c>
      <c r="AT4331" s="28">
        <v>0</v>
      </c>
      <c r="AU4331" s="62"/>
      <c r="DV4331" s="31" t="s">
        <v>5446</v>
      </c>
      <c r="DW4331" s="31" t="s">
        <v>5452</v>
      </c>
      <c r="DX4331" s="63"/>
      <c r="DY4331" s="63"/>
      <c r="DZ4331" s="63"/>
      <c r="EA4331" s="167"/>
      <c r="EB4331" s="60"/>
      <c r="EC4331" s="60"/>
      <c r="ED4331" s="60"/>
      <c r="EE4331" s="60"/>
      <c r="EF4331" s="60"/>
      <c r="EG4331" s="60"/>
      <c r="EH4331" s="60"/>
      <c r="EI4331" s="60"/>
      <c r="EJ4331" s="60"/>
      <c r="EK4331" s="60"/>
      <c r="EL4331" s="60"/>
      <c r="EM4331" s="60"/>
      <c r="EN4331" s="60"/>
      <c r="EO4331" s="60"/>
      <c r="EP4331" s="60"/>
      <c r="EQ4331" s="60"/>
      <c r="ER4331" s="60"/>
      <c r="ES4331" s="60"/>
      <c r="ET4331" s="60"/>
      <c r="EU4331" s="60"/>
      <c r="EV4331" s="60"/>
      <c r="EW4331" s="60"/>
      <c r="EX4331" s="60"/>
      <c r="EY4331" s="60"/>
      <c r="EZ4331" s="60"/>
      <c r="FA4331" s="60"/>
      <c r="FB4331" s="60"/>
    </row>
    <row r="4332" spans="22:158" x14ac:dyDescent="0.25">
      <c r="W4332" s="33"/>
      <c r="X4332" s="33"/>
      <c r="AH4332" s="38">
        <v>100</v>
      </c>
      <c r="AI4332" s="38">
        <v>130</v>
      </c>
      <c r="AJ4332" s="38">
        <v>18600</v>
      </c>
      <c r="AK4332" s="38">
        <v>48</v>
      </c>
      <c r="AL4332" s="38">
        <v>4205758</v>
      </c>
      <c r="AM4332" s="61" t="s">
        <v>1816</v>
      </c>
      <c r="AN4332" s="61" t="s">
        <v>1687</v>
      </c>
      <c r="AO4332" s="61" t="s">
        <v>1668</v>
      </c>
      <c r="AP4332" s="61" t="s">
        <v>5017</v>
      </c>
      <c r="AQ4332" s="61" t="s">
        <v>1752</v>
      </c>
      <c r="AR4332" s="28">
        <v>0</v>
      </c>
      <c r="AS4332" s="28">
        <v>0</v>
      </c>
      <c r="AT4332" s="28">
        <v>0</v>
      </c>
      <c r="AU4332" s="62"/>
      <c r="DV4332" s="31" t="s">
        <v>5446</v>
      </c>
      <c r="DW4332" s="31" t="s">
        <v>5452</v>
      </c>
      <c r="DX4332" s="63"/>
      <c r="DY4332" s="63"/>
      <c r="DZ4332" s="63"/>
      <c r="EA4332" s="167"/>
      <c r="EB4332" s="60"/>
      <c r="EC4332" s="60"/>
      <c r="ED4332" s="60"/>
      <c r="EE4332" s="60"/>
      <c r="EF4332" s="60"/>
      <c r="EG4332" s="60"/>
      <c r="EH4332" s="60"/>
      <c r="EI4332" s="60"/>
      <c r="EJ4332" s="60"/>
      <c r="EK4332" s="60"/>
      <c r="EL4332" s="60"/>
      <c r="EM4332" s="60"/>
      <c r="EN4332" s="60"/>
      <c r="EO4332" s="60"/>
      <c r="EP4332" s="60"/>
      <c r="EQ4332" s="60"/>
      <c r="ER4332" s="60"/>
      <c r="ES4332" s="60"/>
      <c r="ET4332" s="60"/>
      <c r="EU4332" s="60"/>
      <c r="EV4332" s="60"/>
      <c r="EW4332" s="60"/>
      <c r="EX4332" s="60"/>
      <c r="EY4332" s="60"/>
      <c r="EZ4332" s="60"/>
      <c r="FA4332" s="60"/>
      <c r="FB4332" s="60"/>
    </row>
    <row r="4333" spans="22:158" x14ac:dyDescent="0.25">
      <c r="V4333" s="1"/>
      <c r="W4333" s="33"/>
      <c r="X4333" s="33"/>
      <c r="AH4333" s="38">
        <v>100</v>
      </c>
      <c r="AI4333" s="38">
        <v>135</v>
      </c>
      <c r="AJ4333" s="38">
        <v>10950</v>
      </c>
      <c r="AK4333" s="38">
        <v>48</v>
      </c>
      <c r="AL4333" s="38">
        <v>4205758</v>
      </c>
      <c r="AM4333" s="61" t="s">
        <v>1816</v>
      </c>
      <c r="AN4333" s="61" t="s">
        <v>1693</v>
      </c>
      <c r="AO4333" s="61" t="s">
        <v>5062</v>
      </c>
      <c r="AP4333" s="61" t="s">
        <v>5017</v>
      </c>
      <c r="AQ4333" s="61" t="s">
        <v>1752</v>
      </c>
      <c r="AR4333" s="28">
        <v>30167</v>
      </c>
      <c r="AS4333" s="28">
        <v>0</v>
      </c>
      <c r="AT4333" s="28">
        <v>0</v>
      </c>
      <c r="AU4333" s="62"/>
      <c r="DV4333" s="31" t="s">
        <v>5446</v>
      </c>
      <c r="DW4333" s="31" t="s">
        <v>5453</v>
      </c>
      <c r="DX4333" s="63"/>
      <c r="DY4333" s="63"/>
      <c r="DZ4333" s="63"/>
      <c r="EA4333" s="167"/>
      <c r="EB4333" s="60"/>
      <c r="EC4333" s="60"/>
      <c r="ED4333" s="60"/>
      <c r="EE4333" s="60"/>
      <c r="EF4333" s="60"/>
      <c r="EG4333" s="60"/>
      <c r="EH4333" s="60"/>
      <c r="EI4333" s="60"/>
      <c r="EJ4333" s="60"/>
      <c r="EK4333" s="60"/>
      <c r="EL4333" s="60"/>
      <c r="EM4333" s="60"/>
      <c r="EN4333" s="60"/>
      <c r="EO4333" s="60"/>
      <c r="EP4333" s="60"/>
      <c r="EQ4333" s="60"/>
      <c r="ER4333" s="60"/>
      <c r="ES4333" s="60"/>
      <c r="ET4333" s="60"/>
      <c r="EU4333" s="60"/>
      <c r="EV4333" s="60"/>
      <c r="EW4333" s="60"/>
      <c r="EX4333" s="60"/>
      <c r="EY4333" s="60"/>
      <c r="EZ4333" s="60"/>
      <c r="FA4333" s="60"/>
      <c r="FB4333" s="60"/>
    </row>
    <row r="4334" spans="22:158" x14ac:dyDescent="0.25">
      <c r="W4334" s="33"/>
      <c r="X4334" s="33"/>
      <c r="AH4334" s="38">
        <v>100</v>
      </c>
      <c r="AI4334" s="38">
        <v>135</v>
      </c>
      <c r="AJ4334" s="38">
        <v>11950</v>
      </c>
      <c r="AK4334" s="38">
        <v>48</v>
      </c>
      <c r="AL4334" s="38">
        <v>4205758</v>
      </c>
      <c r="AM4334" s="61" t="s">
        <v>1816</v>
      </c>
      <c r="AN4334" s="61" t="s">
        <v>1693</v>
      </c>
      <c r="AO4334" s="61" t="s">
        <v>5083</v>
      </c>
      <c r="AP4334" s="61" t="s">
        <v>5017</v>
      </c>
      <c r="AQ4334" s="61" t="s">
        <v>1752</v>
      </c>
      <c r="AR4334" s="28">
        <v>0</v>
      </c>
      <c r="AS4334" s="28">
        <v>0</v>
      </c>
      <c r="AT4334" s="28">
        <v>0</v>
      </c>
      <c r="AU4334" s="62"/>
      <c r="DV4334" s="31" t="s">
        <v>5446</v>
      </c>
      <c r="DW4334" s="31" t="s">
        <v>5453</v>
      </c>
      <c r="DX4334" s="63"/>
      <c r="DY4334" s="63"/>
      <c r="DZ4334" s="63"/>
      <c r="EA4334" s="167"/>
      <c r="EB4334" s="60"/>
      <c r="EC4334" s="60"/>
      <c r="ED4334" s="60"/>
      <c r="EE4334" s="60"/>
      <c r="EF4334" s="60"/>
      <c r="EG4334" s="60"/>
      <c r="EH4334" s="60"/>
      <c r="EI4334" s="60"/>
      <c r="EJ4334" s="60"/>
      <c r="EK4334" s="60"/>
      <c r="EL4334" s="60"/>
      <c r="EM4334" s="60"/>
      <c r="EN4334" s="60"/>
      <c r="EO4334" s="60"/>
      <c r="EP4334" s="60"/>
      <c r="EQ4334" s="60"/>
      <c r="ER4334" s="60"/>
      <c r="ES4334" s="60"/>
      <c r="ET4334" s="60"/>
      <c r="EU4334" s="60"/>
      <c r="EV4334" s="60"/>
      <c r="EW4334" s="60"/>
      <c r="EX4334" s="60"/>
      <c r="EY4334" s="60"/>
      <c r="EZ4334" s="60"/>
      <c r="FA4334" s="60"/>
      <c r="FB4334" s="60"/>
    </row>
    <row r="4335" spans="22:158" x14ac:dyDescent="0.25">
      <c r="W4335" s="33"/>
      <c r="X4335" s="33"/>
      <c r="AH4335" s="38">
        <v>100</v>
      </c>
      <c r="AI4335" s="38">
        <v>135</v>
      </c>
      <c r="AJ4335" s="38">
        <v>12100</v>
      </c>
      <c r="AK4335" s="38">
        <v>48</v>
      </c>
      <c r="AL4335" s="38">
        <v>4205758</v>
      </c>
      <c r="AM4335" s="61" t="s">
        <v>1816</v>
      </c>
      <c r="AN4335" s="61" t="s">
        <v>1693</v>
      </c>
      <c r="AO4335" s="61" t="s">
        <v>5086</v>
      </c>
      <c r="AP4335" s="61" t="s">
        <v>5017</v>
      </c>
      <c r="AQ4335" s="61" t="s">
        <v>1752</v>
      </c>
      <c r="AR4335" s="28">
        <v>0</v>
      </c>
      <c r="AS4335" s="28">
        <v>0</v>
      </c>
      <c r="AT4335" s="28">
        <v>0</v>
      </c>
      <c r="AU4335" s="62"/>
      <c r="DV4335" s="31" t="s">
        <v>5446</v>
      </c>
      <c r="DW4335" s="31" t="s">
        <v>5453</v>
      </c>
      <c r="DX4335" s="63"/>
      <c r="DY4335" s="63"/>
      <c r="DZ4335" s="63"/>
      <c r="EA4335" s="167"/>
      <c r="EB4335" s="60"/>
      <c r="EC4335" s="60"/>
      <c r="ED4335" s="60"/>
      <c r="EE4335" s="60"/>
      <c r="EF4335" s="60"/>
      <c r="EG4335" s="60"/>
      <c r="EH4335" s="60"/>
      <c r="EI4335" s="60"/>
      <c r="EJ4335" s="60"/>
      <c r="EK4335" s="60"/>
      <c r="EL4335" s="60"/>
      <c r="EM4335" s="60"/>
      <c r="EN4335" s="60"/>
      <c r="EO4335" s="60"/>
      <c r="EP4335" s="60"/>
      <c r="EQ4335" s="60"/>
      <c r="ER4335" s="60"/>
      <c r="ES4335" s="60"/>
      <c r="ET4335" s="60"/>
      <c r="EU4335" s="60"/>
      <c r="EV4335" s="60"/>
      <c r="EW4335" s="60"/>
      <c r="EX4335" s="60"/>
      <c r="EY4335" s="60"/>
      <c r="EZ4335" s="60"/>
      <c r="FA4335" s="60"/>
      <c r="FB4335" s="60"/>
    </row>
    <row r="4336" spans="22:158" x14ac:dyDescent="0.25">
      <c r="W4336" s="33"/>
      <c r="X4336" s="33"/>
      <c r="AH4336" s="38">
        <v>100</v>
      </c>
      <c r="AI4336" s="38">
        <v>135</v>
      </c>
      <c r="AJ4336" s="38">
        <v>12150</v>
      </c>
      <c r="AK4336" s="38">
        <v>48</v>
      </c>
      <c r="AL4336" s="38">
        <v>4205758</v>
      </c>
      <c r="AM4336" s="61" t="s">
        <v>1816</v>
      </c>
      <c r="AN4336" s="61" t="s">
        <v>1693</v>
      </c>
      <c r="AO4336" s="61" t="s">
        <v>5087</v>
      </c>
      <c r="AP4336" s="61" t="s">
        <v>5017</v>
      </c>
      <c r="AQ4336" s="61" t="s">
        <v>1752</v>
      </c>
      <c r="AR4336" s="28">
        <v>0</v>
      </c>
      <c r="AS4336" s="28">
        <v>0</v>
      </c>
      <c r="AT4336" s="28">
        <v>0</v>
      </c>
      <c r="AU4336" s="62"/>
      <c r="DV4336" s="31" t="s">
        <v>5446</v>
      </c>
      <c r="DW4336" s="31" t="s">
        <v>5453</v>
      </c>
      <c r="DX4336" s="63"/>
      <c r="DY4336" s="63"/>
      <c r="DZ4336" s="63"/>
      <c r="EA4336" s="167"/>
      <c r="EB4336" s="60"/>
      <c r="EC4336" s="60"/>
      <c r="ED4336" s="60"/>
      <c r="EE4336" s="60"/>
      <c r="EF4336" s="60"/>
      <c r="EG4336" s="60"/>
      <c r="EH4336" s="60"/>
      <c r="EI4336" s="60"/>
      <c r="EJ4336" s="60"/>
      <c r="EK4336" s="60"/>
      <c r="EL4336" s="60"/>
      <c r="EM4336" s="60"/>
      <c r="EN4336" s="60"/>
      <c r="EO4336" s="60"/>
      <c r="EP4336" s="60"/>
      <c r="EQ4336" s="60"/>
      <c r="ER4336" s="60"/>
      <c r="ES4336" s="60"/>
      <c r="ET4336" s="60"/>
      <c r="EU4336" s="60"/>
      <c r="EV4336" s="60"/>
      <c r="EW4336" s="60"/>
      <c r="EX4336" s="60"/>
      <c r="EY4336" s="60"/>
      <c r="EZ4336" s="60"/>
      <c r="FA4336" s="60"/>
      <c r="FB4336" s="60"/>
    </row>
    <row r="4337" spans="22:158" x14ac:dyDescent="0.25">
      <c r="V4337" s="1"/>
      <c r="W4337" s="33"/>
      <c r="X4337" s="33"/>
      <c r="AH4337" s="38">
        <v>100</v>
      </c>
      <c r="AI4337" s="38">
        <v>135</v>
      </c>
      <c r="AJ4337" s="38">
        <v>12600</v>
      </c>
      <c r="AK4337" s="38">
        <v>48</v>
      </c>
      <c r="AL4337" s="38">
        <v>4205758</v>
      </c>
      <c r="AM4337" s="61" t="s">
        <v>1816</v>
      </c>
      <c r="AN4337" s="61" t="s">
        <v>1693</v>
      </c>
      <c r="AO4337" s="61" t="s">
        <v>5095</v>
      </c>
      <c r="AP4337" s="61" t="s">
        <v>5017</v>
      </c>
      <c r="AQ4337" s="61" t="s">
        <v>1752</v>
      </c>
      <c r="AR4337" s="28">
        <v>36834.9</v>
      </c>
      <c r="AS4337" s="28">
        <v>1579</v>
      </c>
      <c r="AT4337" s="28">
        <v>34</v>
      </c>
      <c r="AU4337" s="62"/>
      <c r="DV4337" s="31" t="s">
        <v>5446</v>
      </c>
      <c r="DW4337" s="31" t="s">
        <v>5453</v>
      </c>
      <c r="DX4337" s="63"/>
      <c r="DY4337" s="63"/>
      <c r="DZ4337" s="63"/>
      <c r="EA4337" s="167"/>
      <c r="EB4337" s="60"/>
      <c r="EC4337" s="60"/>
      <c r="ED4337" s="60"/>
      <c r="EE4337" s="60"/>
      <c r="EF4337" s="60"/>
      <c r="EG4337" s="60"/>
      <c r="EH4337" s="60"/>
      <c r="EI4337" s="60"/>
      <c r="EJ4337" s="60"/>
      <c r="EK4337" s="60"/>
      <c r="EL4337" s="60"/>
      <c r="EM4337" s="60"/>
      <c r="EN4337" s="60"/>
      <c r="EO4337" s="60"/>
      <c r="EP4337" s="60"/>
      <c r="EQ4337" s="60"/>
      <c r="ER4337" s="60"/>
      <c r="ES4337" s="60"/>
      <c r="ET4337" s="60"/>
      <c r="EU4337" s="60"/>
      <c r="EV4337" s="60"/>
      <c r="EW4337" s="60"/>
      <c r="EX4337" s="60"/>
      <c r="EY4337" s="60"/>
      <c r="EZ4337" s="60"/>
      <c r="FA4337" s="60"/>
      <c r="FB4337" s="60"/>
    </row>
    <row r="4338" spans="22:158" x14ac:dyDescent="0.25">
      <c r="W4338" s="33"/>
      <c r="X4338" s="33"/>
      <c r="AH4338" s="38">
        <v>100</v>
      </c>
      <c r="AI4338" s="38">
        <v>135</v>
      </c>
      <c r="AJ4338" s="38">
        <v>12950</v>
      </c>
      <c r="AK4338" s="38">
        <v>48</v>
      </c>
      <c r="AL4338" s="38">
        <v>4205758</v>
      </c>
      <c r="AM4338" s="61" t="s">
        <v>1816</v>
      </c>
      <c r="AN4338" s="61" t="s">
        <v>1693</v>
      </c>
      <c r="AO4338" s="61" t="s">
        <v>5100</v>
      </c>
      <c r="AP4338" s="61" t="s">
        <v>5017</v>
      </c>
      <c r="AQ4338" s="61" t="s">
        <v>1752</v>
      </c>
      <c r="AR4338" s="28">
        <v>121832.8</v>
      </c>
      <c r="AS4338" s="28">
        <v>24335</v>
      </c>
      <c r="AT4338" s="28">
        <v>16527</v>
      </c>
      <c r="AU4338" s="62"/>
      <c r="DV4338" s="31" t="s">
        <v>5446</v>
      </c>
      <c r="DW4338" s="31" t="s">
        <v>5453</v>
      </c>
      <c r="DX4338" s="63"/>
      <c r="DY4338" s="63"/>
      <c r="DZ4338" s="63"/>
      <c r="EA4338" s="167"/>
      <c r="EB4338" s="60"/>
      <c r="EC4338" s="60"/>
      <c r="ED4338" s="60"/>
      <c r="EE4338" s="60"/>
      <c r="EF4338" s="60"/>
      <c r="EG4338" s="60"/>
      <c r="EH4338" s="60"/>
      <c r="EI4338" s="60"/>
      <c r="EJ4338" s="60"/>
      <c r="EK4338" s="60"/>
      <c r="EL4338" s="60"/>
      <c r="EM4338" s="60"/>
      <c r="EN4338" s="60"/>
      <c r="EO4338" s="60"/>
      <c r="EP4338" s="60"/>
      <c r="EQ4338" s="60"/>
      <c r="ER4338" s="60"/>
      <c r="ES4338" s="60"/>
      <c r="ET4338" s="60"/>
      <c r="EU4338" s="60"/>
      <c r="EV4338" s="60"/>
      <c r="EW4338" s="60"/>
      <c r="EX4338" s="60"/>
      <c r="EY4338" s="60"/>
      <c r="EZ4338" s="60"/>
      <c r="FA4338" s="60"/>
      <c r="FB4338" s="60"/>
    </row>
    <row r="4339" spans="22:158" x14ac:dyDescent="0.25">
      <c r="V4339" s="1"/>
      <c r="W4339" s="33"/>
      <c r="X4339" s="33"/>
      <c r="AH4339" s="38">
        <v>100</v>
      </c>
      <c r="AI4339" s="38">
        <v>135</v>
      </c>
      <c r="AJ4339" s="38">
        <v>15270</v>
      </c>
      <c r="AK4339" s="38">
        <v>48</v>
      </c>
      <c r="AL4339" s="38">
        <v>4205758</v>
      </c>
      <c r="AM4339" s="61" t="s">
        <v>1816</v>
      </c>
      <c r="AN4339" s="61" t="s">
        <v>1693</v>
      </c>
      <c r="AO4339" s="61" t="s">
        <v>1596</v>
      </c>
      <c r="AP4339" s="61" t="s">
        <v>5017</v>
      </c>
      <c r="AQ4339" s="61" t="s">
        <v>1752</v>
      </c>
      <c r="AR4339" s="28">
        <v>580612.9</v>
      </c>
      <c r="AS4339" s="28">
        <v>158436</v>
      </c>
      <c r="AT4339" s="28">
        <v>0</v>
      </c>
      <c r="AU4339" s="62"/>
      <c r="DV4339" s="31" t="s">
        <v>5446</v>
      </c>
      <c r="DW4339" s="31" t="s">
        <v>5453</v>
      </c>
      <c r="DX4339" s="63"/>
      <c r="DY4339" s="63"/>
      <c r="DZ4339" s="63"/>
      <c r="EA4339" s="167"/>
      <c r="EB4339" s="60"/>
      <c r="EC4339" s="60"/>
      <c r="ED4339" s="60"/>
      <c r="EE4339" s="60"/>
      <c r="EF4339" s="60"/>
      <c r="EG4339" s="60"/>
      <c r="EH4339" s="60"/>
      <c r="EI4339" s="60"/>
      <c r="EJ4339" s="60"/>
      <c r="EK4339" s="60"/>
      <c r="EL4339" s="60"/>
      <c r="EM4339" s="60"/>
      <c r="EN4339" s="60"/>
      <c r="EO4339" s="60"/>
      <c r="EP4339" s="60"/>
      <c r="EQ4339" s="60"/>
      <c r="ER4339" s="60"/>
      <c r="ES4339" s="60"/>
      <c r="ET4339" s="60"/>
      <c r="EU4339" s="60"/>
      <c r="EV4339" s="60"/>
      <c r="EW4339" s="60"/>
      <c r="EX4339" s="60"/>
      <c r="EY4339" s="60"/>
      <c r="EZ4339" s="60"/>
      <c r="FA4339" s="60"/>
      <c r="FB4339" s="60"/>
    </row>
    <row r="4340" spans="22:158" x14ac:dyDescent="0.25">
      <c r="W4340" s="33"/>
      <c r="X4340" s="33"/>
      <c r="AH4340" s="38">
        <v>100</v>
      </c>
      <c r="AI4340" s="38">
        <v>135</v>
      </c>
      <c r="AJ4340" s="38">
        <v>15400</v>
      </c>
      <c r="AK4340" s="38">
        <v>48</v>
      </c>
      <c r="AL4340" s="38">
        <v>4205758</v>
      </c>
      <c r="AM4340" s="61" t="s">
        <v>1816</v>
      </c>
      <c r="AN4340" s="61" t="s">
        <v>1693</v>
      </c>
      <c r="AO4340" s="61" t="s">
        <v>1599</v>
      </c>
      <c r="AP4340" s="61" t="s">
        <v>5017</v>
      </c>
      <c r="AQ4340" s="61" t="s">
        <v>1752</v>
      </c>
      <c r="AR4340" s="28">
        <v>0</v>
      </c>
      <c r="AS4340" s="28">
        <v>0</v>
      </c>
      <c r="AT4340" s="28">
        <v>27496</v>
      </c>
      <c r="AU4340" s="62"/>
      <c r="DV4340" s="31" t="s">
        <v>5446</v>
      </c>
      <c r="DW4340" s="31" t="s">
        <v>5453</v>
      </c>
      <c r="DX4340" s="63"/>
      <c r="DY4340" s="63"/>
      <c r="DZ4340" s="63"/>
      <c r="EA4340" s="167"/>
      <c r="EB4340" s="60"/>
      <c r="EC4340" s="60"/>
      <c r="ED4340" s="60"/>
      <c r="EE4340" s="60"/>
      <c r="EF4340" s="60"/>
      <c r="EG4340" s="60"/>
      <c r="EH4340" s="60"/>
      <c r="EI4340" s="60"/>
      <c r="EJ4340" s="60"/>
      <c r="EK4340" s="60"/>
      <c r="EL4340" s="60"/>
      <c r="EM4340" s="60"/>
      <c r="EN4340" s="60"/>
      <c r="EO4340" s="60"/>
      <c r="EP4340" s="60"/>
      <c r="EQ4340" s="60"/>
      <c r="ER4340" s="60"/>
      <c r="ES4340" s="60"/>
      <c r="ET4340" s="60"/>
      <c r="EU4340" s="60"/>
      <c r="EV4340" s="60"/>
      <c r="EW4340" s="60"/>
      <c r="EX4340" s="60"/>
      <c r="EY4340" s="60"/>
      <c r="EZ4340" s="60"/>
      <c r="FA4340" s="60"/>
      <c r="FB4340" s="60"/>
    </row>
    <row r="4341" spans="22:158" x14ac:dyDescent="0.25">
      <c r="W4341" s="33"/>
      <c r="X4341" s="33"/>
      <c r="AH4341" s="38">
        <v>100</v>
      </c>
      <c r="AI4341" s="38">
        <v>135</v>
      </c>
      <c r="AJ4341" s="38">
        <v>15850</v>
      </c>
      <c r="AK4341" s="38">
        <v>48</v>
      </c>
      <c r="AL4341" s="38">
        <v>4205758</v>
      </c>
      <c r="AM4341" s="61" t="s">
        <v>1816</v>
      </c>
      <c r="AN4341" s="61" t="s">
        <v>1693</v>
      </c>
      <c r="AO4341" s="61" t="s">
        <v>1608</v>
      </c>
      <c r="AP4341" s="61" t="s">
        <v>5017</v>
      </c>
      <c r="AQ4341" s="61" t="s">
        <v>1752</v>
      </c>
      <c r="AR4341" s="28">
        <v>30561.5</v>
      </c>
      <c r="AS4341" s="28">
        <v>24</v>
      </c>
      <c r="AT4341" s="28">
        <v>183</v>
      </c>
      <c r="AU4341" s="62"/>
      <c r="DV4341" s="31" t="s">
        <v>5446</v>
      </c>
      <c r="DW4341" s="31" t="s">
        <v>5453</v>
      </c>
      <c r="DX4341" s="63"/>
      <c r="DY4341" s="63"/>
      <c r="DZ4341" s="63"/>
      <c r="EA4341" s="167"/>
      <c r="EB4341" s="60"/>
      <c r="EC4341" s="60"/>
      <c r="ED4341" s="60"/>
      <c r="EE4341" s="60"/>
      <c r="EF4341" s="60"/>
      <c r="EG4341" s="60"/>
      <c r="EH4341" s="60"/>
      <c r="EI4341" s="60"/>
      <c r="EJ4341" s="60"/>
      <c r="EK4341" s="60"/>
      <c r="EL4341" s="60"/>
      <c r="EM4341" s="60"/>
      <c r="EN4341" s="60"/>
      <c r="EO4341" s="60"/>
      <c r="EP4341" s="60"/>
      <c r="EQ4341" s="60"/>
      <c r="ER4341" s="60"/>
      <c r="ES4341" s="60"/>
      <c r="ET4341" s="60"/>
      <c r="EU4341" s="60"/>
      <c r="EV4341" s="60"/>
      <c r="EW4341" s="60"/>
      <c r="EX4341" s="60"/>
      <c r="EY4341" s="60"/>
      <c r="EZ4341" s="60"/>
      <c r="FA4341" s="60"/>
      <c r="FB4341" s="60"/>
    </row>
    <row r="4342" spans="22:158" x14ac:dyDescent="0.25">
      <c r="W4342" s="33"/>
      <c r="X4342" s="33"/>
      <c r="AH4342" s="38">
        <v>100</v>
      </c>
      <c r="AI4342" s="38">
        <v>135</v>
      </c>
      <c r="AJ4342" s="38">
        <v>17950</v>
      </c>
      <c r="AK4342" s="38">
        <v>48</v>
      </c>
      <c r="AL4342" s="38">
        <v>4205758</v>
      </c>
      <c r="AM4342" s="61" t="s">
        <v>1816</v>
      </c>
      <c r="AN4342" s="61" t="s">
        <v>1693</v>
      </c>
      <c r="AO4342" s="61" t="s">
        <v>1654</v>
      </c>
      <c r="AP4342" s="61" t="s">
        <v>5017</v>
      </c>
      <c r="AQ4342" s="61" t="s">
        <v>1752</v>
      </c>
      <c r="AR4342" s="28">
        <v>0</v>
      </c>
      <c r="AS4342" s="28">
        <v>5717</v>
      </c>
      <c r="AT4342" s="28">
        <v>0</v>
      </c>
      <c r="AU4342" s="62"/>
      <c r="DV4342" s="31" t="s">
        <v>5446</v>
      </c>
      <c r="DW4342" s="31" t="s">
        <v>5453</v>
      </c>
      <c r="DX4342" s="63"/>
      <c r="DY4342" s="63"/>
      <c r="DZ4342" s="63"/>
      <c r="EA4342" s="167"/>
      <c r="EB4342" s="60"/>
      <c r="EC4342" s="60"/>
      <c r="ED4342" s="60"/>
      <c r="EE4342" s="60"/>
      <c r="EF4342" s="60"/>
      <c r="EG4342" s="60"/>
      <c r="EH4342" s="60"/>
      <c r="EI4342" s="60"/>
      <c r="EJ4342" s="60"/>
      <c r="EK4342" s="60"/>
      <c r="EL4342" s="60"/>
      <c r="EM4342" s="60"/>
      <c r="EN4342" s="60"/>
      <c r="EO4342" s="60"/>
      <c r="EP4342" s="60"/>
      <c r="EQ4342" s="60"/>
      <c r="ER4342" s="60"/>
      <c r="ES4342" s="60"/>
      <c r="ET4342" s="60"/>
      <c r="EU4342" s="60"/>
      <c r="EV4342" s="60"/>
      <c r="EW4342" s="60"/>
      <c r="EX4342" s="60"/>
      <c r="EY4342" s="60"/>
      <c r="EZ4342" s="60"/>
      <c r="FA4342" s="60"/>
      <c r="FB4342" s="60"/>
    </row>
    <row r="4343" spans="22:158" x14ac:dyDescent="0.25">
      <c r="W4343" s="33"/>
      <c r="X4343" s="33"/>
      <c r="AH4343" s="38">
        <v>100</v>
      </c>
      <c r="AI4343" s="38">
        <v>135</v>
      </c>
      <c r="AJ4343" s="38">
        <v>18020</v>
      </c>
      <c r="AK4343" s="38">
        <v>48</v>
      </c>
      <c r="AL4343" s="38">
        <v>4205758</v>
      </c>
      <c r="AM4343" s="61" t="s">
        <v>1816</v>
      </c>
      <c r="AN4343" s="61" t="s">
        <v>1693</v>
      </c>
      <c r="AO4343" s="61" t="s">
        <v>1656</v>
      </c>
      <c r="AP4343" s="61" t="s">
        <v>5017</v>
      </c>
      <c r="AQ4343" s="61" t="s">
        <v>1752</v>
      </c>
      <c r="AR4343" s="28">
        <v>13341.6</v>
      </c>
      <c r="AS4343" s="28">
        <v>2226</v>
      </c>
      <c r="AT4343" s="28">
        <v>0</v>
      </c>
      <c r="AU4343" s="62"/>
      <c r="DV4343" s="31" t="s">
        <v>5446</v>
      </c>
      <c r="DW4343" s="31" t="s">
        <v>5453</v>
      </c>
      <c r="DX4343" s="63"/>
      <c r="DY4343" s="63"/>
      <c r="DZ4343" s="63"/>
      <c r="EA4343" s="167"/>
      <c r="EB4343" s="60"/>
      <c r="EC4343" s="60"/>
      <c r="ED4343" s="60"/>
      <c r="EE4343" s="60"/>
      <c r="EF4343" s="60"/>
      <c r="EG4343" s="60"/>
      <c r="EH4343" s="60"/>
      <c r="EI4343" s="60"/>
      <c r="EJ4343" s="60"/>
      <c r="EK4343" s="60"/>
      <c r="EL4343" s="60"/>
      <c r="EM4343" s="60"/>
      <c r="EN4343" s="60"/>
      <c r="EO4343" s="60"/>
      <c r="EP4343" s="60"/>
      <c r="EQ4343" s="60"/>
      <c r="ER4343" s="60"/>
      <c r="ES4343" s="60"/>
      <c r="ET4343" s="60"/>
      <c r="EU4343" s="60"/>
      <c r="EV4343" s="60"/>
      <c r="EW4343" s="60"/>
      <c r="EX4343" s="60"/>
      <c r="EY4343" s="60"/>
      <c r="EZ4343" s="60"/>
      <c r="FA4343" s="60"/>
      <c r="FB4343" s="60"/>
    </row>
    <row r="4344" spans="22:158" x14ac:dyDescent="0.25">
      <c r="W4344" s="33"/>
      <c r="X4344" s="33"/>
      <c r="AH4344" s="38">
        <v>100</v>
      </c>
      <c r="AI4344" s="38">
        <v>135</v>
      </c>
      <c r="AJ4344" s="38">
        <v>18150</v>
      </c>
      <c r="AK4344" s="38">
        <v>48</v>
      </c>
      <c r="AL4344" s="38">
        <v>4205758</v>
      </c>
      <c r="AM4344" s="61" t="s">
        <v>1816</v>
      </c>
      <c r="AN4344" s="61" t="s">
        <v>1693</v>
      </c>
      <c r="AO4344" s="61" t="s">
        <v>1659</v>
      </c>
      <c r="AP4344" s="61" t="s">
        <v>5017</v>
      </c>
      <c r="AQ4344" s="61" t="s">
        <v>1752</v>
      </c>
      <c r="AR4344" s="28">
        <v>25619.3</v>
      </c>
      <c r="AS4344" s="28">
        <v>0</v>
      </c>
      <c r="AT4344" s="28">
        <v>0</v>
      </c>
      <c r="AU4344" s="62"/>
      <c r="DV4344" s="31" t="s">
        <v>5446</v>
      </c>
      <c r="DW4344" s="31" t="s">
        <v>5453</v>
      </c>
      <c r="DX4344" s="63"/>
      <c r="DY4344" s="63"/>
      <c r="DZ4344" s="63"/>
      <c r="EA4344" s="167"/>
      <c r="EB4344" s="60"/>
      <c r="EC4344" s="60"/>
      <c r="ED4344" s="60"/>
      <c r="EE4344" s="60"/>
      <c r="EF4344" s="60"/>
      <c r="EG4344" s="60"/>
      <c r="EH4344" s="60"/>
      <c r="EI4344" s="60"/>
      <c r="EJ4344" s="60"/>
      <c r="EK4344" s="60"/>
      <c r="EL4344" s="60"/>
      <c r="EM4344" s="60"/>
      <c r="EN4344" s="60"/>
      <c r="EO4344" s="60"/>
      <c r="EP4344" s="60"/>
      <c r="EQ4344" s="60"/>
      <c r="ER4344" s="60"/>
      <c r="ES4344" s="60"/>
      <c r="ET4344" s="60"/>
      <c r="EU4344" s="60"/>
      <c r="EV4344" s="60"/>
      <c r="EW4344" s="60"/>
      <c r="EX4344" s="60"/>
      <c r="EY4344" s="60"/>
      <c r="EZ4344" s="60"/>
      <c r="FA4344" s="60"/>
      <c r="FB4344" s="60"/>
    </row>
    <row r="4345" spans="22:158" x14ac:dyDescent="0.25">
      <c r="W4345" s="33"/>
      <c r="X4345" s="33"/>
      <c r="AH4345" s="38">
        <v>100</v>
      </c>
      <c r="AI4345" s="38">
        <v>140</v>
      </c>
      <c r="AJ4345" s="38">
        <v>10470</v>
      </c>
      <c r="AK4345" s="38">
        <v>48</v>
      </c>
      <c r="AL4345" s="38">
        <v>4205758</v>
      </c>
      <c r="AM4345" s="61" t="s">
        <v>1816</v>
      </c>
      <c r="AN4345" s="61" t="s">
        <v>1690</v>
      </c>
      <c r="AO4345" s="61" t="s">
        <v>5052</v>
      </c>
      <c r="AP4345" s="61" t="s">
        <v>5017</v>
      </c>
      <c r="AQ4345" s="61" t="s">
        <v>1752</v>
      </c>
      <c r="AR4345" s="28">
        <v>0</v>
      </c>
      <c r="AS4345" s="28">
        <v>1929</v>
      </c>
      <c r="AT4345" s="28">
        <v>1043</v>
      </c>
      <c r="AU4345" s="62"/>
      <c r="DV4345" s="31" t="s">
        <v>5446</v>
      </c>
      <c r="DW4345" s="31" t="s">
        <v>5454</v>
      </c>
      <c r="DX4345" s="63"/>
      <c r="DY4345" s="63"/>
      <c r="DZ4345" s="63"/>
      <c r="EA4345" s="167"/>
      <c r="EB4345" s="60"/>
      <c r="EC4345" s="60"/>
      <c r="ED4345" s="60"/>
      <c r="EE4345" s="60"/>
      <c r="EF4345" s="60"/>
      <c r="EG4345" s="60"/>
      <c r="EH4345" s="60"/>
      <c r="EI4345" s="60"/>
      <c r="EJ4345" s="60"/>
      <c r="EK4345" s="60"/>
      <c r="EL4345" s="60"/>
      <c r="EM4345" s="60"/>
      <c r="EN4345" s="60"/>
      <c r="EO4345" s="60"/>
      <c r="EP4345" s="60"/>
      <c r="EQ4345" s="60"/>
      <c r="ER4345" s="60"/>
      <c r="ES4345" s="60"/>
      <c r="ET4345" s="60"/>
      <c r="EU4345" s="60"/>
      <c r="EV4345" s="60"/>
      <c r="EW4345" s="60"/>
      <c r="EX4345" s="60"/>
      <c r="EY4345" s="60"/>
      <c r="EZ4345" s="60"/>
      <c r="FA4345" s="60"/>
      <c r="FB4345" s="60"/>
    </row>
    <row r="4346" spans="22:158" x14ac:dyDescent="0.25">
      <c r="W4346" s="33"/>
      <c r="X4346" s="33"/>
      <c r="AH4346" s="38">
        <v>100</v>
      </c>
      <c r="AI4346" s="38">
        <v>140</v>
      </c>
      <c r="AJ4346" s="38">
        <v>10470</v>
      </c>
      <c r="AK4346" s="38">
        <v>48</v>
      </c>
      <c r="AL4346" s="38">
        <v>4205758</v>
      </c>
      <c r="AM4346" s="61" t="s">
        <v>1816</v>
      </c>
      <c r="AN4346" s="61" t="s">
        <v>1690</v>
      </c>
      <c r="AO4346" s="61" t="s">
        <v>1112</v>
      </c>
      <c r="AP4346" s="61" t="s">
        <v>5017</v>
      </c>
      <c r="AQ4346" s="61" t="s">
        <v>1752</v>
      </c>
      <c r="AR4346" s="28">
        <v>41902.9</v>
      </c>
      <c r="AS4346" s="28">
        <v>0</v>
      </c>
      <c r="AT4346" s="28">
        <v>0</v>
      </c>
      <c r="AU4346" s="62"/>
      <c r="DV4346" s="31" t="s">
        <v>5446</v>
      </c>
      <c r="DW4346" s="31" t="s">
        <v>5454</v>
      </c>
      <c r="DX4346" s="63"/>
      <c r="DY4346" s="63"/>
      <c r="DZ4346" s="63"/>
      <c r="EA4346" s="167"/>
      <c r="EB4346" s="60"/>
      <c r="EC4346" s="60"/>
      <c r="ED4346" s="60"/>
      <c r="EE4346" s="60"/>
      <c r="EF4346" s="60"/>
      <c r="EG4346" s="60"/>
      <c r="EH4346" s="60"/>
      <c r="EI4346" s="60"/>
      <c r="EJ4346" s="60"/>
      <c r="EK4346" s="60"/>
      <c r="EL4346" s="60"/>
      <c r="EM4346" s="60"/>
      <c r="EN4346" s="60"/>
      <c r="EO4346" s="60"/>
      <c r="EP4346" s="60"/>
      <c r="EQ4346" s="60"/>
      <c r="ER4346" s="60"/>
      <c r="ES4346" s="60"/>
      <c r="ET4346" s="60"/>
      <c r="EU4346" s="60"/>
      <c r="EV4346" s="60"/>
      <c r="EW4346" s="60"/>
      <c r="EX4346" s="60"/>
      <c r="EY4346" s="60"/>
      <c r="EZ4346" s="60"/>
      <c r="FA4346" s="60"/>
      <c r="FB4346" s="60"/>
    </row>
    <row r="4347" spans="22:158" x14ac:dyDescent="0.25">
      <c r="W4347" s="33"/>
      <c r="X4347" s="33"/>
      <c r="AH4347" s="38">
        <v>100</v>
      </c>
      <c r="AI4347" s="38">
        <v>140</v>
      </c>
      <c r="AJ4347" s="38">
        <v>10800</v>
      </c>
      <c r="AK4347" s="38">
        <v>48</v>
      </c>
      <c r="AL4347" s="38">
        <v>4205758</v>
      </c>
      <c r="AM4347" s="61" t="s">
        <v>1816</v>
      </c>
      <c r="AN4347" s="61" t="s">
        <v>1690</v>
      </c>
      <c r="AO4347" s="61" t="s">
        <v>5059</v>
      </c>
      <c r="AP4347" s="61" t="s">
        <v>5017</v>
      </c>
      <c r="AQ4347" s="61" t="s">
        <v>1752</v>
      </c>
      <c r="AR4347" s="28">
        <v>26041.8</v>
      </c>
      <c r="AS4347" s="28">
        <v>0</v>
      </c>
      <c r="AT4347" s="28">
        <v>0</v>
      </c>
      <c r="AU4347" s="62"/>
      <c r="DV4347" s="31" t="s">
        <v>5446</v>
      </c>
      <c r="DW4347" s="31" t="s">
        <v>5454</v>
      </c>
      <c r="DX4347" s="63"/>
      <c r="DY4347" s="63"/>
      <c r="DZ4347" s="63"/>
      <c r="EA4347" s="167"/>
      <c r="EB4347" s="60"/>
      <c r="EC4347" s="60"/>
      <c r="ED4347" s="60"/>
      <c r="EE4347" s="60"/>
      <c r="EF4347" s="60"/>
      <c r="EG4347" s="60"/>
      <c r="EH4347" s="60"/>
      <c r="EI4347" s="60"/>
      <c r="EJ4347" s="60"/>
      <c r="EK4347" s="60"/>
      <c r="EL4347" s="60"/>
      <c r="EM4347" s="60"/>
      <c r="EN4347" s="60"/>
      <c r="EO4347" s="60"/>
      <c r="EP4347" s="60"/>
      <c r="EQ4347" s="60"/>
      <c r="ER4347" s="60"/>
      <c r="ES4347" s="60"/>
      <c r="ET4347" s="60"/>
      <c r="EU4347" s="60"/>
      <c r="EV4347" s="60"/>
      <c r="EW4347" s="60"/>
      <c r="EX4347" s="60"/>
      <c r="EY4347" s="60"/>
      <c r="EZ4347" s="60"/>
      <c r="FA4347" s="60"/>
      <c r="FB4347" s="60"/>
    </row>
    <row r="4348" spans="22:158" x14ac:dyDescent="0.25">
      <c r="W4348" s="33"/>
      <c r="X4348" s="33"/>
      <c r="AH4348" s="38">
        <v>100</v>
      </c>
      <c r="AI4348" s="38">
        <v>140</v>
      </c>
      <c r="AJ4348" s="38">
        <v>10850</v>
      </c>
      <c r="AK4348" s="38">
        <v>48</v>
      </c>
      <c r="AL4348" s="38">
        <v>4205758</v>
      </c>
      <c r="AM4348" s="61" t="s">
        <v>1816</v>
      </c>
      <c r="AN4348" s="61" t="s">
        <v>1690</v>
      </c>
      <c r="AO4348" s="61" t="s">
        <v>5060</v>
      </c>
      <c r="AP4348" s="61" t="s">
        <v>5017</v>
      </c>
      <c r="AQ4348" s="61" t="s">
        <v>1752</v>
      </c>
      <c r="AR4348" s="28">
        <v>1489.9</v>
      </c>
      <c r="AS4348" s="28">
        <v>25</v>
      </c>
      <c r="AT4348" s="28">
        <v>118</v>
      </c>
      <c r="AU4348" s="62"/>
      <c r="DV4348" s="31" t="s">
        <v>5446</v>
      </c>
      <c r="DW4348" s="31" t="s">
        <v>5454</v>
      </c>
      <c r="DX4348" s="63"/>
      <c r="DY4348" s="63"/>
      <c r="DZ4348" s="63"/>
      <c r="EA4348" s="167"/>
      <c r="EB4348" s="60"/>
      <c r="EC4348" s="60"/>
      <c r="ED4348" s="60"/>
      <c r="EE4348" s="60"/>
      <c r="EF4348" s="60"/>
      <c r="EG4348" s="60"/>
      <c r="EH4348" s="60"/>
      <c r="EI4348" s="60"/>
      <c r="EJ4348" s="60"/>
      <c r="EK4348" s="60"/>
      <c r="EL4348" s="60"/>
      <c r="EM4348" s="60"/>
      <c r="EN4348" s="60"/>
      <c r="EO4348" s="60"/>
      <c r="EP4348" s="60"/>
      <c r="EQ4348" s="60"/>
      <c r="ER4348" s="60"/>
      <c r="ES4348" s="60"/>
      <c r="ET4348" s="60"/>
      <c r="EU4348" s="60"/>
      <c r="EV4348" s="60"/>
      <c r="EW4348" s="60"/>
      <c r="EX4348" s="60"/>
      <c r="EY4348" s="60"/>
      <c r="EZ4348" s="60"/>
      <c r="FA4348" s="60"/>
      <c r="FB4348" s="60"/>
    </row>
    <row r="4349" spans="22:158" x14ac:dyDescent="0.25">
      <c r="W4349" s="33"/>
      <c r="X4349" s="33"/>
      <c r="AH4349" s="38">
        <v>100</v>
      </c>
      <c r="AI4349" s="38">
        <v>140</v>
      </c>
      <c r="AJ4349" s="38">
        <v>11400</v>
      </c>
      <c r="AK4349" s="38">
        <v>48</v>
      </c>
      <c r="AL4349" s="38">
        <v>4205758</v>
      </c>
      <c r="AM4349" s="61" t="s">
        <v>1816</v>
      </c>
      <c r="AN4349" s="61" t="s">
        <v>1690</v>
      </c>
      <c r="AO4349" s="61" t="s">
        <v>5071</v>
      </c>
      <c r="AP4349" s="61" t="s">
        <v>5017</v>
      </c>
      <c r="AQ4349" s="61" t="s">
        <v>1752</v>
      </c>
      <c r="AR4349" s="28">
        <v>228206.5</v>
      </c>
      <c r="AS4349" s="28">
        <v>18198</v>
      </c>
      <c r="AT4349" s="28">
        <v>3606</v>
      </c>
      <c r="AU4349" s="62"/>
      <c r="DV4349" s="31" t="s">
        <v>5446</v>
      </c>
      <c r="DW4349" s="31" t="s">
        <v>5454</v>
      </c>
      <c r="DX4349" s="63"/>
      <c r="DY4349" s="63"/>
      <c r="DZ4349" s="63"/>
      <c r="EA4349" s="167"/>
      <c r="EB4349" s="60"/>
      <c r="EC4349" s="60"/>
      <c r="ED4349" s="60"/>
      <c r="EE4349" s="60"/>
      <c r="EF4349" s="60"/>
      <c r="EG4349" s="60"/>
      <c r="EH4349" s="60"/>
      <c r="EI4349" s="60"/>
      <c r="EJ4349" s="60"/>
      <c r="EK4349" s="60"/>
      <c r="EL4349" s="60"/>
      <c r="EM4349" s="60"/>
      <c r="EN4349" s="60"/>
      <c r="EO4349" s="60"/>
      <c r="EP4349" s="60"/>
      <c r="EQ4349" s="60"/>
      <c r="ER4349" s="60"/>
      <c r="ES4349" s="60"/>
      <c r="ET4349" s="60"/>
      <c r="EU4349" s="60"/>
      <c r="EV4349" s="60"/>
      <c r="EW4349" s="60"/>
      <c r="EX4349" s="60"/>
      <c r="EY4349" s="60"/>
      <c r="EZ4349" s="60"/>
      <c r="FA4349" s="60"/>
      <c r="FB4349" s="60"/>
    </row>
    <row r="4350" spans="22:158" x14ac:dyDescent="0.25">
      <c r="W4350" s="33"/>
      <c r="X4350" s="33"/>
      <c r="AH4350" s="38">
        <v>100</v>
      </c>
      <c r="AI4350" s="38">
        <v>140</v>
      </c>
      <c r="AJ4350" s="38">
        <v>12350</v>
      </c>
      <c r="AK4350" s="38">
        <v>48</v>
      </c>
      <c r="AL4350" s="38">
        <v>4205758</v>
      </c>
      <c r="AM4350" s="61" t="s">
        <v>1816</v>
      </c>
      <c r="AN4350" s="61" t="s">
        <v>1690</v>
      </c>
      <c r="AO4350" s="61" t="s">
        <v>5091</v>
      </c>
      <c r="AP4350" s="61" t="s">
        <v>5017</v>
      </c>
      <c r="AQ4350" s="61" t="s">
        <v>1752</v>
      </c>
      <c r="AR4350" s="28">
        <v>4221</v>
      </c>
      <c r="AS4350" s="28">
        <v>59703</v>
      </c>
      <c r="AT4350" s="28">
        <v>12773</v>
      </c>
      <c r="AU4350" s="62"/>
      <c r="DV4350" s="31" t="s">
        <v>5446</v>
      </c>
      <c r="DW4350" s="31" t="s">
        <v>5454</v>
      </c>
      <c r="DX4350" s="63"/>
      <c r="DY4350" s="63"/>
      <c r="DZ4350" s="63"/>
      <c r="EA4350" s="167"/>
      <c r="EB4350" s="60"/>
      <c r="EC4350" s="60"/>
      <c r="ED4350" s="60"/>
      <c r="EE4350" s="60"/>
      <c r="EF4350" s="60"/>
      <c r="EG4350" s="60"/>
      <c r="EH4350" s="60"/>
      <c r="EI4350" s="60"/>
      <c r="EJ4350" s="60"/>
      <c r="EK4350" s="60"/>
      <c r="EL4350" s="60"/>
      <c r="EM4350" s="60"/>
      <c r="EN4350" s="60"/>
      <c r="EO4350" s="60"/>
      <c r="EP4350" s="60"/>
      <c r="EQ4350" s="60"/>
      <c r="ER4350" s="60"/>
      <c r="ES4350" s="60"/>
      <c r="ET4350" s="60"/>
      <c r="EU4350" s="60"/>
      <c r="EV4350" s="60"/>
      <c r="EW4350" s="60"/>
      <c r="EX4350" s="60"/>
      <c r="EY4350" s="60"/>
      <c r="EZ4350" s="60"/>
      <c r="FA4350" s="60"/>
      <c r="FB4350" s="60"/>
    </row>
    <row r="4351" spans="22:158" x14ac:dyDescent="0.25">
      <c r="W4351" s="33"/>
      <c r="X4351" s="33"/>
      <c r="AH4351" s="38">
        <v>100</v>
      </c>
      <c r="AI4351" s="38">
        <v>140</v>
      </c>
      <c r="AJ4351" s="38">
        <v>12900</v>
      </c>
      <c r="AK4351" s="38">
        <v>48</v>
      </c>
      <c r="AL4351" s="38">
        <v>4205758</v>
      </c>
      <c r="AM4351" s="61" t="s">
        <v>1816</v>
      </c>
      <c r="AN4351" s="61" t="s">
        <v>1690</v>
      </c>
      <c r="AO4351" s="61" t="s">
        <v>5099</v>
      </c>
      <c r="AP4351" s="61" t="s">
        <v>5017</v>
      </c>
      <c r="AQ4351" s="61" t="s">
        <v>1752</v>
      </c>
      <c r="AR4351" s="28">
        <v>107870.2</v>
      </c>
      <c r="AS4351" s="28">
        <v>13830</v>
      </c>
      <c r="AT4351" s="28">
        <v>3103</v>
      </c>
      <c r="AU4351" s="62"/>
      <c r="DV4351" s="31" t="s">
        <v>5446</v>
      </c>
      <c r="DW4351" s="31" t="s">
        <v>5454</v>
      </c>
      <c r="DX4351" s="63"/>
      <c r="DY4351" s="63"/>
      <c r="DZ4351" s="63"/>
      <c r="EA4351" s="167"/>
      <c r="EB4351" s="60"/>
      <c r="EC4351" s="60"/>
      <c r="ED4351" s="60"/>
      <c r="EE4351" s="60"/>
      <c r="EF4351" s="60"/>
      <c r="EG4351" s="60"/>
      <c r="EH4351" s="60"/>
      <c r="EI4351" s="60"/>
      <c r="EJ4351" s="60"/>
      <c r="EK4351" s="60"/>
      <c r="EL4351" s="60"/>
      <c r="EM4351" s="60"/>
      <c r="EN4351" s="60"/>
      <c r="EO4351" s="60"/>
      <c r="EP4351" s="60"/>
      <c r="EQ4351" s="60"/>
      <c r="ER4351" s="60"/>
      <c r="ES4351" s="60"/>
      <c r="ET4351" s="60"/>
      <c r="EU4351" s="60"/>
      <c r="EV4351" s="60"/>
      <c r="EW4351" s="60"/>
      <c r="EX4351" s="60"/>
      <c r="EY4351" s="60"/>
      <c r="EZ4351" s="60"/>
      <c r="FA4351" s="60"/>
      <c r="FB4351" s="60"/>
    </row>
    <row r="4352" spans="22:158" x14ac:dyDescent="0.25">
      <c r="W4352" s="33"/>
      <c r="X4352" s="33"/>
      <c r="AH4352" s="38">
        <v>100</v>
      </c>
      <c r="AI4352" s="38">
        <v>140</v>
      </c>
      <c r="AJ4352" s="38">
        <v>13300</v>
      </c>
      <c r="AK4352" s="38">
        <v>48</v>
      </c>
      <c r="AL4352" s="38">
        <v>4205758</v>
      </c>
      <c r="AM4352" s="61" t="s">
        <v>1816</v>
      </c>
      <c r="AN4352" s="61" t="s">
        <v>1690</v>
      </c>
      <c r="AO4352" s="61" t="s">
        <v>5107</v>
      </c>
      <c r="AP4352" s="61" t="s">
        <v>5017</v>
      </c>
      <c r="AQ4352" s="61" t="s">
        <v>1752</v>
      </c>
      <c r="AR4352" s="28">
        <v>0</v>
      </c>
      <c r="AS4352" s="28">
        <v>0</v>
      </c>
      <c r="AT4352" s="28">
        <v>679</v>
      </c>
      <c r="AU4352" s="62"/>
      <c r="DV4352" s="31" t="s">
        <v>5446</v>
      </c>
      <c r="DW4352" s="31" t="s">
        <v>5454</v>
      </c>
      <c r="DX4352" s="63"/>
      <c r="DY4352" s="63"/>
      <c r="DZ4352" s="63"/>
      <c r="EA4352" s="167"/>
      <c r="EB4352" s="60"/>
      <c r="EC4352" s="60"/>
      <c r="ED4352" s="60"/>
      <c r="EE4352" s="60"/>
      <c r="EF4352" s="60"/>
      <c r="EG4352" s="60"/>
      <c r="EH4352" s="60"/>
      <c r="EI4352" s="60"/>
      <c r="EJ4352" s="60"/>
      <c r="EK4352" s="60"/>
      <c r="EL4352" s="60"/>
      <c r="EM4352" s="60"/>
      <c r="EN4352" s="60"/>
      <c r="EO4352" s="60"/>
      <c r="EP4352" s="60"/>
      <c r="EQ4352" s="60"/>
      <c r="ER4352" s="60"/>
      <c r="ES4352" s="60"/>
      <c r="ET4352" s="60"/>
      <c r="EU4352" s="60"/>
      <c r="EV4352" s="60"/>
      <c r="EW4352" s="60"/>
      <c r="EX4352" s="60"/>
      <c r="EY4352" s="60"/>
      <c r="EZ4352" s="60"/>
      <c r="FA4352" s="60"/>
      <c r="FB4352" s="60"/>
    </row>
    <row r="4353" spans="22:158" x14ac:dyDescent="0.25">
      <c r="W4353" s="33"/>
      <c r="X4353" s="33"/>
      <c r="AH4353" s="38">
        <v>100</v>
      </c>
      <c r="AI4353" s="38">
        <v>140</v>
      </c>
      <c r="AJ4353" s="38">
        <v>14600</v>
      </c>
      <c r="AK4353" s="38">
        <v>48</v>
      </c>
      <c r="AL4353" s="38">
        <v>4205758</v>
      </c>
      <c r="AM4353" s="61" t="s">
        <v>1816</v>
      </c>
      <c r="AN4353" s="61" t="s">
        <v>1690</v>
      </c>
      <c r="AO4353" s="61" t="s">
        <v>1580</v>
      </c>
      <c r="AP4353" s="61" t="s">
        <v>5017</v>
      </c>
      <c r="AQ4353" s="61" t="s">
        <v>1752</v>
      </c>
      <c r="AR4353" s="28">
        <v>0</v>
      </c>
      <c r="AS4353" s="28">
        <v>0</v>
      </c>
      <c r="AT4353" s="28">
        <v>0</v>
      </c>
      <c r="AU4353" s="62"/>
      <c r="DV4353" s="31" t="s">
        <v>5446</v>
      </c>
      <c r="DW4353" s="31" t="s">
        <v>5454</v>
      </c>
      <c r="DX4353" s="63"/>
      <c r="DY4353" s="63"/>
      <c r="DZ4353" s="63"/>
      <c r="EA4353" s="167"/>
      <c r="EB4353" s="60"/>
      <c r="EC4353" s="60"/>
      <c r="ED4353" s="60"/>
      <c r="EE4353" s="60"/>
      <c r="EF4353" s="60"/>
      <c r="EG4353" s="60"/>
      <c r="EH4353" s="60"/>
      <c r="EI4353" s="60"/>
      <c r="EJ4353" s="60"/>
      <c r="EK4353" s="60"/>
      <c r="EL4353" s="60"/>
      <c r="EM4353" s="60"/>
      <c r="EN4353" s="60"/>
      <c r="EO4353" s="60"/>
      <c r="EP4353" s="60"/>
      <c r="EQ4353" s="60"/>
      <c r="ER4353" s="60"/>
      <c r="ES4353" s="60"/>
      <c r="ET4353" s="60"/>
      <c r="EU4353" s="60"/>
      <c r="EV4353" s="60"/>
      <c r="EW4353" s="60"/>
      <c r="EX4353" s="60"/>
      <c r="EY4353" s="60"/>
      <c r="EZ4353" s="60"/>
      <c r="FA4353" s="60"/>
      <c r="FB4353" s="60"/>
    </row>
    <row r="4354" spans="22:158" x14ac:dyDescent="0.25">
      <c r="W4354" s="33"/>
      <c r="X4354" s="33"/>
      <c r="AH4354" s="38">
        <v>100</v>
      </c>
      <c r="AI4354" s="38">
        <v>140</v>
      </c>
      <c r="AJ4354" s="38">
        <v>14870</v>
      </c>
      <c r="AK4354" s="38">
        <v>48</v>
      </c>
      <c r="AL4354" s="38">
        <v>4205758</v>
      </c>
      <c r="AM4354" s="61" t="s">
        <v>1816</v>
      </c>
      <c r="AN4354" s="61" t="s">
        <v>1690</v>
      </c>
      <c r="AO4354" s="61" t="s">
        <v>1586</v>
      </c>
      <c r="AP4354" s="61" t="s">
        <v>5017</v>
      </c>
      <c r="AQ4354" s="61" t="s">
        <v>1752</v>
      </c>
      <c r="AR4354" s="28">
        <v>11022.3</v>
      </c>
      <c r="AS4354" s="28">
        <v>933</v>
      </c>
      <c r="AT4354" s="28">
        <v>0</v>
      </c>
      <c r="AU4354" s="62"/>
      <c r="DV4354" s="31" t="s">
        <v>5446</v>
      </c>
      <c r="DW4354" s="31" t="s">
        <v>5454</v>
      </c>
      <c r="DX4354" s="63"/>
      <c r="DY4354" s="63"/>
      <c r="DZ4354" s="63"/>
      <c r="EA4354" s="167"/>
      <c r="EB4354" s="60"/>
      <c r="EC4354" s="60"/>
      <c r="ED4354" s="60"/>
      <c r="EE4354" s="60"/>
      <c r="EF4354" s="60"/>
      <c r="EG4354" s="60"/>
      <c r="EH4354" s="60"/>
      <c r="EI4354" s="60"/>
      <c r="EJ4354" s="60"/>
      <c r="EK4354" s="60"/>
      <c r="EL4354" s="60"/>
      <c r="EM4354" s="60"/>
      <c r="EN4354" s="60"/>
      <c r="EO4354" s="60"/>
      <c r="EP4354" s="60"/>
      <c r="EQ4354" s="60"/>
      <c r="ER4354" s="60"/>
      <c r="ES4354" s="60"/>
      <c r="ET4354" s="60"/>
      <c r="EU4354" s="60"/>
      <c r="EV4354" s="60"/>
      <c r="EW4354" s="60"/>
      <c r="EX4354" s="60"/>
      <c r="EY4354" s="60"/>
      <c r="EZ4354" s="60"/>
      <c r="FA4354" s="60"/>
      <c r="FB4354" s="60"/>
    </row>
    <row r="4355" spans="22:158" x14ac:dyDescent="0.25">
      <c r="W4355" s="33"/>
      <c r="X4355" s="33"/>
      <c r="AH4355" s="38">
        <v>100</v>
      </c>
      <c r="AI4355" s="38">
        <v>140</v>
      </c>
      <c r="AJ4355" s="38">
        <v>14875</v>
      </c>
      <c r="AK4355" s="38">
        <v>48</v>
      </c>
      <c r="AL4355" s="38">
        <v>4205758</v>
      </c>
      <c r="AM4355" s="61" t="s">
        <v>1816</v>
      </c>
      <c r="AN4355" s="61" t="s">
        <v>1690</v>
      </c>
      <c r="AO4355" s="61" t="s">
        <v>1230</v>
      </c>
      <c r="AP4355" s="61" t="s">
        <v>5017</v>
      </c>
      <c r="AQ4355" s="61" t="s">
        <v>1752</v>
      </c>
      <c r="AR4355" s="28">
        <v>0</v>
      </c>
      <c r="AS4355" s="28">
        <v>60081</v>
      </c>
      <c r="AT4355" s="28">
        <v>0</v>
      </c>
      <c r="AU4355" s="62"/>
      <c r="DV4355" s="31" t="s">
        <v>5446</v>
      </c>
      <c r="DW4355" s="31" t="s">
        <v>5454</v>
      </c>
      <c r="DX4355" s="63"/>
      <c r="DY4355" s="63"/>
      <c r="DZ4355" s="63"/>
      <c r="EA4355" s="167"/>
      <c r="EB4355" s="60"/>
      <c r="EC4355" s="60"/>
      <c r="ED4355" s="60"/>
      <c r="EE4355" s="60"/>
      <c r="EF4355" s="60"/>
      <c r="EG4355" s="60"/>
      <c r="EH4355" s="60"/>
      <c r="EI4355" s="60"/>
      <c r="EJ4355" s="60"/>
      <c r="EK4355" s="60"/>
      <c r="EL4355" s="60"/>
      <c r="EM4355" s="60"/>
      <c r="EN4355" s="60"/>
      <c r="EO4355" s="60"/>
      <c r="EP4355" s="60"/>
      <c r="EQ4355" s="60"/>
      <c r="ER4355" s="60"/>
      <c r="ES4355" s="60"/>
      <c r="ET4355" s="60"/>
      <c r="EU4355" s="60"/>
      <c r="EV4355" s="60"/>
      <c r="EW4355" s="60"/>
      <c r="EX4355" s="60"/>
      <c r="EY4355" s="60"/>
      <c r="EZ4355" s="60"/>
      <c r="FA4355" s="60"/>
      <c r="FB4355" s="60"/>
    </row>
    <row r="4356" spans="22:158" x14ac:dyDescent="0.25">
      <c r="V4356" s="1"/>
      <c r="W4356" s="33"/>
      <c r="X4356" s="33"/>
      <c r="AH4356" s="38">
        <v>100</v>
      </c>
      <c r="AI4356" s="38">
        <v>140</v>
      </c>
      <c r="AJ4356" s="38">
        <v>15270</v>
      </c>
      <c r="AK4356" s="38">
        <v>48</v>
      </c>
      <c r="AL4356" s="38">
        <v>4205758</v>
      </c>
      <c r="AM4356" s="61" t="s">
        <v>1816</v>
      </c>
      <c r="AN4356" s="61" t="s">
        <v>1690</v>
      </c>
      <c r="AO4356" s="61" t="s">
        <v>1596</v>
      </c>
      <c r="AP4356" s="61" t="s">
        <v>5017</v>
      </c>
      <c r="AQ4356" s="61" t="s">
        <v>1752</v>
      </c>
      <c r="AR4356" s="28">
        <v>70006.100000000006</v>
      </c>
      <c r="AS4356" s="28">
        <v>0</v>
      </c>
      <c r="AT4356" s="28">
        <v>0</v>
      </c>
      <c r="AU4356" s="62"/>
      <c r="DV4356" s="31" t="s">
        <v>5446</v>
      </c>
      <c r="DW4356" s="31" t="s">
        <v>5454</v>
      </c>
      <c r="DX4356" s="63"/>
      <c r="DY4356" s="63"/>
      <c r="DZ4356" s="63"/>
      <c r="EA4356" s="167"/>
      <c r="EB4356" s="60"/>
      <c r="EC4356" s="60"/>
      <c r="ED4356" s="60"/>
      <c r="EE4356" s="60"/>
      <c r="EF4356" s="60"/>
      <c r="EG4356" s="60"/>
      <c r="EH4356" s="60"/>
      <c r="EI4356" s="60"/>
      <c r="EJ4356" s="60"/>
      <c r="EK4356" s="60"/>
      <c r="EL4356" s="60"/>
      <c r="EM4356" s="60"/>
      <c r="EN4356" s="60"/>
      <c r="EO4356" s="60"/>
      <c r="EP4356" s="60"/>
      <c r="EQ4356" s="60"/>
      <c r="ER4356" s="60"/>
      <c r="ES4356" s="60"/>
      <c r="ET4356" s="60"/>
      <c r="EU4356" s="60"/>
      <c r="EV4356" s="60"/>
      <c r="EW4356" s="60"/>
      <c r="EX4356" s="60"/>
      <c r="EY4356" s="60"/>
      <c r="EZ4356" s="60"/>
      <c r="FA4356" s="60"/>
      <c r="FB4356" s="60"/>
    </row>
    <row r="4357" spans="22:158" x14ac:dyDescent="0.25">
      <c r="W4357" s="33"/>
      <c r="X4357" s="33"/>
      <c r="AH4357" s="38">
        <v>100</v>
      </c>
      <c r="AI4357" s="38">
        <v>140</v>
      </c>
      <c r="AJ4357" s="38">
        <v>16100</v>
      </c>
      <c r="AK4357" s="38">
        <v>48</v>
      </c>
      <c r="AL4357" s="38">
        <v>4205758</v>
      </c>
      <c r="AM4357" s="61" t="s">
        <v>1816</v>
      </c>
      <c r="AN4357" s="61" t="s">
        <v>1690</v>
      </c>
      <c r="AO4357" s="61" t="s">
        <v>1612</v>
      </c>
      <c r="AP4357" s="61" t="s">
        <v>5017</v>
      </c>
      <c r="AQ4357" s="61" t="s">
        <v>1752</v>
      </c>
      <c r="AR4357" s="28">
        <v>3009.3</v>
      </c>
      <c r="AS4357" s="28">
        <v>336</v>
      </c>
      <c r="AT4357" s="28">
        <v>0</v>
      </c>
      <c r="AU4357" s="62"/>
      <c r="DV4357" s="31" t="s">
        <v>5446</v>
      </c>
      <c r="DW4357" s="31" t="s">
        <v>5454</v>
      </c>
      <c r="DX4357" s="63"/>
      <c r="DY4357" s="63"/>
      <c r="DZ4357" s="63"/>
      <c r="EA4357" s="167"/>
      <c r="EB4357" s="60"/>
      <c r="EC4357" s="60"/>
      <c r="ED4357" s="60"/>
      <c r="EE4357" s="60"/>
      <c r="EF4357" s="60"/>
      <c r="EG4357" s="60"/>
      <c r="EH4357" s="60"/>
      <c r="EI4357" s="60"/>
      <c r="EJ4357" s="60"/>
      <c r="EK4357" s="60"/>
      <c r="EL4357" s="60"/>
      <c r="EM4357" s="60"/>
      <c r="EN4357" s="60"/>
      <c r="EO4357" s="60"/>
      <c r="EP4357" s="60"/>
      <c r="EQ4357" s="60"/>
      <c r="ER4357" s="60"/>
      <c r="ES4357" s="60"/>
      <c r="ET4357" s="60"/>
      <c r="EU4357" s="60"/>
      <c r="EV4357" s="60"/>
      <c r="EW4357" s="60"/>
      <c r="EX4357" s="60"/>
      <c r="EY4357" s="60"/>
      <c r="EZ4357" s="60"/>
      <c r="FA4357" s="60"/>
      <c r="FB4357" s="60"/>
    </row>
    <row r="4358" spans="22:158" x14ac:dyDescent="0.25">
      <c r="W4358" s="33"/>
      <c r="X4358" s="33"/>
      <c r="AH4358" s="38">
        <v>100</v>
      </c>
      <c r="AI4358" s="38">
        <v>140</v>
      </c>
      <c r="AJ4358" s="38">
        <v>16150</v>
      </c>
      <c r="AK4358" s="38">
        <v>48</v>
      </c>
      <c r="AL4358" s="38">
        <v>4205758</v>
      </c>
      <c r="AM4358" s="61" t="s">
        <v>1816</v>
      </c>
      <c r="AN4358" s="61" t="s">
        <v>1690</v>
      </c>
      <c r="AO4358" s="61" t="s">
        <v>1613</v>
      </c>
      <c r="AP4358" s="61" t="s">
        <v>5017</v>
      </c>
      <c r="AQ4358" s="61" t="s">
        <v>1752</v>
      </c>
      <c r="AR4358" s="28">
        <v>10111</v>
      </c>
      <c r="AS4358" s="28">
        <v>2774</v>
      </c>
      <c r="AT4358" s="28">
        <v>847</v>
      </c>
      <c r="AU4358" s="62"/>
      <c r="DV4358" s="31" t="s">
        <v>5446</v>
      </c>
      <c r="DW4358" s="31" t="s">
        <v>5454</v>
      </c>
      <c r="DX4358" s="63"/>
      <c r="DY4358" s="63"/>
      <c r="DZ4358" s="63"/>
      <c r="EA4358" s="167"/>
      <c r="EB4358" s="60"/>
      <c r="EC4358" s="60"/>
      <c r="ED4358" s="60"/>
      <c r="EE4358" s="60"/>
      <c r="EF4358" s="60"/>
      <c r="EG4358" s="60"/>
      <c r="EH4358" s="60"/>
      <c r="EI4358" s="60"/>
      <c r="EJ4358" s="60"/>
      <c r="EK4358" s="60"/>
      <c r="EL4358" s="60"/>
      <c r="EM4358" s="60"/>
      <c r="EN4358" s="60"/>
      <c r="EO4358" s="60"/>
      <c r="EP4358" s="60"/>
      <c r="EQ4358" s="60"/>
      <c r="ER4358" s="60"/>
      <c r="ES4358" s="60"/>
      <c r="ET4358" s="60"/>
      <c r="EU4358" s="60"/>
      <c r="EV4358" s="60"/>
      <c r="EW4358" s="60"/>
      <c r="EX4358" s="60"/>
      <c r="EY4358" s="60"/>
      <c r="EZ4358" s="60"/>
      <c r="FA4358" s="60"/>
      <c r="FB4358" s="60"/>
    </row>
    <row r="4359" spans="22:158" x14ac:dyDescent="0.25">
      <c r="W4359" s="33"/>
      <c r="X4359" s="33"/>
      <c r="AH4359" s="38">
        <v>100</v>
      </c>
      <c r="AI4359" s="38">
        <v>140</v>
      </c>
      <c r="AJ4359" s="38">
        <v>16200</v>
      </c>
      <c r="AK4359" s="38">
        <v>48</v>
      </c>
      <c r="AL4359" s="38">
        <v>4205758</v>
      </c>
      <c r="AM4359" s="61" t="s">
        <v>1816</v>
      </c>
      <c r="AN4359" s="61" t="s">
        <v>1690</v>
      </c>
      <c r="AO4359" s="61" t="s">
        <v>1615</v>
      </c>
      <c r="AP4359" s="61" t="s">
        <v>5017</v>
      </c>
      <c r="AQ4359" s="61" t="s">
        <v>1752</v>
      </c>
      <c r="AR4359" s="28">
        <v>1100.5</v>
      </c>
      <c r="AS4359" s="28">
        <v>15671</v>
      </c>
      <c r="AT4359" s="28">
        <v>20769</v>
      </c>
      <c r="AU4359" s="62"/>
      <c r="DV4359" s="31" t="s">
        <v>5446</v>
      </c>
      <c r="DW4359" s="31" t="s">
        <v>5454</v>
      </c>
      <c r="DX4359" s="63"/>
      <c r="DY4359" s="63"/>
      <c r="DZ4359" s="63"/>
      <c r="EA4359" s="167"/>
      <c r="EB4359" s="60"/>
      <c r="EC4359" s="60"/>
      <c r="ED4359" s="60"/>
      <c r="EE4359" s="60"/>
      <c r="EF4359" s="60"/>
      <c r="EG4359" s="60"/>
      <c r="EH4359" s="60"/>
      <c r="EI4359" s="60"/>
      <c r="EJ4359" s="60"/>
      <c r="EK4359" s="60"/>
      <c r="EL4359" s="60"/>
      <c r="EM4359" s="60"/>
      <c r="EN4359" s="60"/>
      <c r="EO4359" s="60"/>
      <c r="EP4359" s="60"/>
      <c r="EQ4359" s="60"/>
      <c r="ER4359" s="60"/>
      <c r="ES4359" s="60"/>
      <c r="ET4359" s="60"/>
      <c r="EU4359" s="60"/>
      <c r="EV4359" s="60"/>
      <c r="EW4359" s="60"/>
      <c r="EX4359" s="60"/>
      <c r="EY4359" s="60"/>
      <c r="EZ4359" s="60"/>
      <c r="FA4359" s="60"/>
      <c r="FB4359" s="60"/>
    </row>
    <row r="4360" spans="22:158" x14ac:dyDescent="0.25">
      <c r="W4360" s="33"/>
      <c r="X4360" s="33"/>
      <c r="AH4360" s="38">
        <v>100</v>
      </c>
      <c r="AI4360" s="38">
        <v>140</v>
      </c>
      <c r="AJ4360" s="38">
        <v>16750</v>
      </c>
      <c r="AK4360" s="38">
        <v>48</v>
      </c>
      <c r="AL4360" s="38">
        <v>4205758</v>
      </c>
      <c r="AM4360" s="61" t="s">
        <v>1816</v>
      </c>
      <c r="AN4360" s="61" t="s">
        <v>1690</v>
      </c>
      <c r="AO4360" s="61" t="s">
        <v>1628</v>
      </c>
      <c r="AP4360" s="61" t="s">
        <v>5017</v>
      </c>
      <c r="AQ4360" s="61" t="s">
        <v>1752</v>
      </c>
      <c r="AR4360" s="28">
        <v>0</v>
      </c>
      <c r="AS4360" s="28">
        <v>0</v>
      </c>
      <c r="AT4360" s="28">
        <v>3</v>
      </c>
      <c r="AU4360" s="62"/>
      <c r="DV4360" s="31" t="s">
        <v>5446</v>
      </c>
      <c r="DW4360" s="31" t="s">
        <v>5454</v>
      </c>
      <c r="DX4360" s="63"/>
      <c r="DY4360" s="63"/>
      <c r="DZ4360" s="63"/>
      <c r="EA4360" s="167"/>
      <c r="EB4360" s="60"/>
      <c r="EC4360" s="60"/>
      <c r="ED4360" s="60"/>
      <c r="EE4360" s="60"/>
      <c r="EF4360" s="60"/>
      <c r="EG4360" s="60"/>
      <c r="EH4360" s="60"/>
      <c r="EI4360" s="60"/>
      <c r="EJ4360" s="60"/>
      <c r="EK4360" s="60"/>
      <c r="EL4360" s="60"/>
      <c r="EM4360" s="60"/>
      <c r="EN4360" s="60"/>
      <c r="EO4360" s="60"/>
      <c r="EP4360" s="60"/>
      <c r="EQ4360" s="60"/>
      <c r="ER4360" s="60"/>
      <c r="ES4360" s="60"/>
      <c r="ET4360" s="60"/>
      <c r="EU4360" s="60"/>
      <c r="EV4360" s="60"/>
      <c r="EW4360" s="60"/>
      <c r="EX4360" s="60"/>
      <c r="EY4360" s="60"/>
      <c r="EZ4360" s="60"/>
      <c r="FA4360" s="60"/>
      <c r="FB4360" s="60"/>
    </row>
    <row r="4361" spans="22:158" x14ac:dyDescent="0.25">
      <c r="W4361" s="33"/>
      <c r="X4361" s="33"/>
      <c r="AH4361" s="38">
        <v>100</v>
      </c>
      <c r="AI4361" s="38">
        <v>140</v>
      </c>
      <c r="AJ4361" s="38">
        <v>18100</v>
      </c>
      <c r="AK4361" s="38">
        <v>48</v>
      </c>
      <c r="AL4361" s="38">
        <v>4205758</v>
      </c>
      <c r="AM4361" s="61" t="s">
        <v>1816</v>
      </c>
      <c r="AN4361" s="61" t="s">
        <v>1690</v>
      </c>
      <c r="AO4361" s="61" t="s">
        <v>1658</v>
      </c>
      <c r="AP4361" s="61" t="s">
        <v>5017</v>
      </c>
      <c r="AQ4361" s="61" t="s">
        <v>1752</v>
      </c>
      <c r="AR4361" s="28">
        <v>21641.4</v>
      </c>
      <c r="AS4361" s="28">
        <v>0</v>
      </c>
      <c r="AT4361" s="28">
        <v>1939</v>
      </c>
      <c r="AU4361" s="62"/>
      <c r="DV4361" s="31" t="s">
        <v>5446</v>
      </c>
      <c r="DW4361" s="31" t="s">
        <v>5454</v>
      </c>
      <c r="DX4361" s="63"/>
      <c r="DY4361" s="63"/>
      <c r="DZ4361" s="63"/>
      <c r="EA4361" s="167"/>
      <c r="EB4361" s="60"/>
      <c r="EC4361" s="60"/>
      <c r="ED4361" s="60"/>
      <c r="EE4361" s="60"/>
      <c r="EF4361" s="60"/>
      <c r="EG4361" s="60"/>
      <c r="EH4361" s="60"/>
      <c r="EI4361" s="60"/>
      <c r="EJ4361" s="60"/>
      <c r="EK4361" s="60"/>
      <c r="EL4361" s="60"/>
      <c r="EM4361" s="60"/>
      <c r="EN4361" s="60"/>
      <c r="EO4361" s="60"/>
      <c r="EP4361" s="60"/>
      <c r="EQ4361" s="60"/>
      <c r="ER4361" s="60"/>
      <c r="ES4361" s="60"/>
      <c r="ET4361" s="60"/>
      <c r="EU4361" s="60"/>
      <c r="EV4361" s="60"/>
      <c r="EW4361" s="60"/>
      <c r="EX4361" s="60"/>
      <c r="EY4361" s="60"/>
      <c r="EZ4361" s="60"/>
      <c r="FA4361" s="60"/>
      <c r="FB4361" s="60"/>
    </row>
    <row r="4362" spans="22:158" x14ac:dyDescent="0.25">
      <c r="W4362" s="33"/>
      <c r="X4362" s="33"/>
      <c r="AH4362" s="38">
        <v>100</v>
      </c>
      <c r="AI4362" s="38">
        <v>145</v>
      </c>
      <c r="AJ4362" s="38">
        <v>10550</v>
      </c>
      <c r="AK4362" s="38">
        <v>48</v>
      </c>
      <c r="AL4362" s="38">
        <v>4205758</v>
      </c>
      <c r="AM4362" s="61" t="s">
        <v>1816</v>
      </c>
      <c r="AN4362" s="61" t="s">
        <v>1691</v>
      </c>
      <c r="AO4362" s="61" t="s">
        <v>5054</v>
      </c>
      <c r="AP4362" s="61" t="s">
        <v>5017</v>
      </c>
      <c r="AQ4362" s="61" t="s">
        <v>1752</v>
      </c>
      <c r="AR4362" s="28">
        <v>1319.4</v>
      </c>
      <c r="AS4362" s="28">
        <v>1820</v>
      </c>
      <c r="AT4362" s="28">
        <v>2110</v>
      </c>
      <c r="AU4362" s="62"/>
      <c r="DV4362" s="31" t="s">
        <v>5446</v>
      </c>
      <c r="DW4362" s="31" t="s">
        <v>5455</v>
      </c>
      <c r="DX4362" s="63"/>
      <c r="DY4362" s="63"/>
      <c r="DZ4362" s="63"/>
      <c r="EA4362" s="167"/>
      <c r="EB4362" s="60"/>
      <c r="EC4362" s="60"/>
      <c r="ED4362" s="60"/>
      <c r="EE4362" s="60"/>
      <c r="EF4362" s="60"/>
      <c r="EG4362" s="60"/>
      <c r="EH4362" s="60"/>
      <c r="EI4362" s="60"/>
      <c r="EJ4362" s="60"/>
      <c r="EK4362" s="60"/>
      <c r="EL4362" s="60"/>
      <c r="EM4362" s="60"/>
      <c r="EN4362" s="60"/>
      <c r="EO4362" s="60"/>
      <c r="EP4362" s="60"/>
      <c r="EQ4362" s="60"/>
      <c r="ER4362" s="60"/>
      <c r="ES4362" s="60"/>
      <c r="ET4362" s="60"/>
      <c r="EU4362" s="60"/>
      <c r="EV4362" s="60"/>
      <c r="EW4362" s="60"/>
      <c r="EX4362" s="60"/>
      <c r="EY4362" s="60"/>
      <c r="EZ4362" s="60"/>
      <c r="FA4362" s="60"/>
      <c r="FB4362" s="60"/>
    </row>
    <row r="4363" spans="22:158" x14ac:dyDescent="0.25">
      <c r="W4363" s="33"/>
      <c r="X4363" s="33"/>
      <c r="AH4363" s="38">
        <v>100</v>
      </c>
      <c r="AI4363" s="38">
        <v>145</v>
      </c>
      <c r="AJ4363" s="38">
        <v>11050</v>
      </c>
      <c r="AK4363" s="38">
        <v>48</v>
      </c>
      <c r="AL4363" s="38">
        <v>4205758</v>
      </c>
      <c r="AM4363" s="61" t="s">
        <v>1816</v>
      </c>
      <c r="AN4363" s="61" t="s">
        <v>1691</v>
      </c>
      <c r="AO4363" s="61" t="s">
        <v>5064</v>
      </c>
      <c r="AP4363" s="61" t="s">
        <v>5017</v>
      </c>
      <c r="AQ4363" s="61" t="s">
        <v>1752</v>
      </c>
      <c r="AR4363" s="28">
        <v>0</v>
      </c>
      <c r="AS4363" s="28">
        <v>0</v>
      </c>
      <c r="AT4363" s="28">
        <v>157</v>
      </c>
      <c r="AU4363" s="62"/>
      <c r="DV4363" s="31" t="s">
        <v>5446</v>
      </c>
      <c r="DW4363" s="31" t="s">
        <v>5455</v>
      </c>
      <c r="DX4363" s="63"/>
      <c r="DY4363" s="63"/>
      <c r="DZ4363" s="63"/>
      <c r="EA4363" s="167"/>
      <c r="EB4363" s="60"/>
      <c r="EC4363" s="60"/>
      <c r="ED4363" s="60"/>
      <c r="EE4363" s="60"/>
      <c r="EF4363" s="60"/>
      <c r="EG4363" s="60"/>
      <c r="EH4363" s="60"/>
      <c r="EI4363" s="60"/>
      <c r="EJ4363" s="60"/>
      <c r="EK4363" s="60"/>
      <c r="EL4363" s="60"/>
      <c r="EM4363" s="60"/>
      <c r="EN4363" s="60"/>
      <c r="EO4363" s="60"/>
      <c r="EP4363" s="60"/>
      <c r="EQ4363" s="60"/>
      <c r="ER4363" s="60"/>
      <c r="ES4363" s="60"/>
      <c r="ET4363" s="60"/>
      <c r="EU4363" s="60"/>
      <c r="EV4363" s="60"/>
      <c r="EW4363" s="60"/>
      <c r="EX4363" s="60"/>
      <c r="EY4363" s="60"/>
      <c r="EZ4363" s="60"/>
      <c r="FA4363" s="60"/>
      <c r="FB4363" s="60"/>
    </row>
    <row r="4364" spans="22:158" x14ac:dyDescent="0.25">
      <c r="W4364" s="33"/>
      <c r="X4364" s="33"/>
      <c r="AH4364" s="38">
        <v>100</v>
      </c>
      <c r="AI4364" s="38">
        <v>145</v>
      </c>
      <c r="AJ4364" s="38">
        <v>12400</v>
      </c>
      <c r="AK4364" s="38">
        <v>48</v>
      </c>
      <c r="AL4364" s="38">
        <v>4205758</v>
      </c>
      <c r="AM4364" s="61" t="s">
        <v>1816</v>
      </c>
      <c r="AN4364" s="61" t="s">
        <v>1691</v>
      </c>
      <c r="AO4364" s="61" t="s">
        <v>5092</v>
      </c>
      <c r="AP4364" s="61" t="s">
        <v>5017</v>
      </c>
      <c r="AQ4364" s="61" t="s">
        <v>1752</v>
      </c>
      <c r="AR4364" s="28">
        <v>0</v>
      </c>
      <c r="AS4364" s="28">
        <v>0</v>
      </c>
      <c r="AT4364" s="28">
        <v>0</v>
      </c>
      <c r="AU4364" s="62"/>
      <c r="DV4364" s="31" t="s">
        <v>5446</v>
      </c>
      <c r="DW4364" s="31" t="s">
        <v>5455</v>
      </c>
      <c r="DX4364" s="63"/>
      <c r="DY4364" s="63"/>
      <c r="DZ4364" s="63"/>
      <c r="EA4364" s="167"/>
      <c r="EB4364" s="60"/>
      <c r="EC4364" s="60"/>
      <c r="ED4364" s="60"/>
      <c r="EE4364" s="60"/>
      <c r="EF4364" s="60"/>
      <c r="EG4364" s="60"/>
      <c r="EH4364" s="60"/>
      <c r="EI4364" s="60"/>
      <c r="EJ4364" s="60"/>
      <c r="EK4364" s="60"/>
      <c r="EL4364" s="60"/>
      <c r="EM4364" s="60"/>
      <c r="EN4364" s="60"/>
      <c r="EO4364" s="60"/>
      <c r="EP4364" s="60"/>
      <c r="EQ4364" s="60"/>
      <c r="ER4364" s="60"/>
      <c r="ES4364" s="60"/>
      <c r="ET4364" s="60"/>
      <c r="EU4364" s="60"/>
      <c r="EV4364" s="60"/>
      <c r="EW4364" s="60"/>
      <c r="EX4364" s="60"/>
      <c r="EY4364" s="60"/>
      <c r="EZ4364" s="60"/>
      <c r="FA4364" s="60"/>
      <c r="FB4364" s="60"/>
    </row>
    <row r="4365" spans="22:158" x14ac:dyDescent="0.25">
      <c r="W4365" s="33"/>
      <c r="X4365" s="33"/>
      <c r="AH4365" s="38">
        <v>100</v>
      </c>
      <c r="AI4365" s="38">
        <v>145</v>
      </c>
      <c r="AJ4365" s="38">
        <v>12750</v>
      </c>
      <c r="AK4365" s="38">
        <v>48</v>
      </c>
      <c r="AL4365" s="38">
        <v>4205758</v>
      </c>
      <c r="AM4365" s="61" t="s">
        <v>1816</v>
      </c>
      <c r="AN4365" s="61" t="s">
        <v>1691</v>
      </c>
      <c r="AO4365" s="61" t="s">
        <v>5097</v>
      </c>
      <c r="AP4365" s="61" t="s">
        <v>5017</v>
      </c>
      <c r="AQ4365" s="61" t="s">
        <v>1752</v>
      </c>
      <c r="AR4365" s="28">
        <v>0</v>
      </c>
      <c r="AS4365" s="28">
        <v>385</v>
      </c>
      <c r="AT4365" s="28">
        <v>39</v>
      </c>
      <c r="AU4365" s="62"/>
      <c r="DV4365" s="31" t="s">
        <v>5446</v>
      </c>
      <c r="DW4365" s="31" t="s">
        <v>5455</v>
      </c>
      <c r="DX4365" s="63"/>
      <c r="DY4365" s="63"/>
      <c r="DZ4365" s="63"/>
      <c r="EA4365" s="167"/>
      <c r="EB4365" s="60"/>
      <c r="EC4365" s="60"/>
      <c r="ED4365" s="60"/>
      <c r="EE4365" s="60"/>
      <c r="EF4365" s="60"/>
      <c r="EG4365" s="60"/>
      <c r="EH4365" s="60"/>
      <c r="EI4365" s="60"/>
      <c r="EJ4365" s="60"/>
      <c r="EK4365" s="60"/>
      <c r="EL4365" s="60"/>
      <c r="EM4365" s="60"/>
      <c r="EN4365" s="60"/>
      <c r="EO4365" s="60"/>
      <c r="EP4365" s="60"/>
      <c r="EQ4365" s="60"/>
      <c r="ER4365" s="60"/>
      <c r="ES4365" s="60"/>
      <c r="ET4365" s="60"/>
      <c r="EU4365" s="60"/>
      <c r="EV4365" s="60"/>
      <c r="EW4365" s="60"/>
      <c r="EX4365" s="60"/>
      <c r="EY4365" s="60"/>
      <c r="EZ4365" s="60"/>
      <c r="FA4365" s="60"/>
      <c r="FB4365" s="60"/>
    </row>
    <row r="4366" spans="22:158" x14ac:dyDescent="0.25">
      <c r="W4366" s="33"/>
      <c r="X4366" s="33"/>
      <c r="AH4366" s="38">
        <v>100</v>
      </c>
      <c r="AI4366" s="38">
        <v>145</v>
      </c>
      <c r="AJ4366" s="38">
        <v>13310</v>
      </c>
      <c r="AK4366" s="38">
        <v>48</v>
      </c>
      <c r="AL4366" s="38">
        <v>4205758</v>
      </c>
      <c r="AM4366" s="61" t="s">
        <v>1816</v>
      </c>
      <c r="AN4366" s="61" t="s">
        <v>1691</v>
      </c>
      <c r="AO4366" s="61" t="s">
        <v>5108</v>
      </c>
      <c r="AP4366" s="61" t="s">
        <v>5017</v>
      </c>
      <c r="AQ4366" s="61" t="s">
        <v>1752</v>
      </c>
      <c r="AR4366" s="28">
        <v>306593.7</v>
      </c>
      <c r="AS4366" s="28">
        <v>1134</v>
      </c>
      <c r="AT4366" s="28">
        <v>0</v>
      </c>
      <c r="AU4366" s="62"/>
      <c r="DV4366" s="31" t="s">
        <v>5446</v>
      </c>
      <c r="DW4366" s="31" t="s">
        <v>5455</v>
      </c>
      <c r="DX4366" s="63"/>
      <c r="DY4366" s="63"/>
      <c r="DZ4366" s="63"/>
      <c r="EA4366" s="167"/>
      <c r="EB4366" s="60"/>
      <c r="EC4366" s="60"/>
      <c r="ED4366" s="60"/>
      <c r="EE4366" s="60"/>
      <c r="EF4366" s="60"/>
      <c r="EG4366" s="60"/>
      <c r="EH4366" s="60"/>
      <c r="EI4366" s="60"/>
      <c r="EJ4366" s="60"/>
      <c r="EK4366" s="60"/>
      <c r="EL4366" s="60"/>
      <c r="EM4366" s="60"/>
      <c r="EN4366" s="60"/>
      <c r="EO4366" s="60"/>
      <c r="EP4366" s="60"/>
      <c r="EQ4366" s="60"/>
      <c r="ER4366" s="60"/>
      <c r="ES4366" s="60"/>
      <c r="ET4366" s="60"/>
      <c r="EU4366" s="60"/>
      <c r="EV4366" s="60"/>
      <c r="EW4366" s="60"/>
      <c r="EX4366" s="60"/>
      <c r="EY4366" s="60"/>
      <c r="EZ4366" s="60"/>
      <c r="FA4366" s="60"/>
      <c r="FB4366" s="60"/>
    </row>
    <row r="4367" spans="22:158" x14ac:dyDescent="0.25">
      <c r="W4367" s="33"/>
      <c r="X4367" s="33"/>
      <c r="AH4367" s="38">
        <v>100</v>
      </c>
      <c r="AI4367" s="38">
        <v>145</v>
      </c>
      <c r="AJ4367" s="38">
        <v>13600</v>
      </c>
      <c r="AK4367" s="38">
        <v>48</v>
      </c>
      <c r="AL4367" s="38">
        <v>4205758</v>
      </c>
      <c r="AM4367" s="61" t="s">
        <v>1816</v>
      </c>
      <c r="AN4367" s="61" t="s">
        <v>1691</v>
      </c>
      <c r="AO4367" s="61" t="s">
        <v>5115</v>
      </c>
      <c r="AP4367" s="61" t="s">
        <v>5017</v>
      </c>
      <c r="AQ4367" s="61" t="s">
        <v>1752</v>
      </c>
      <c r="AR4367" s="28">
        <v>0</v>
      </c>
      <c r="AS4367" s="28">
        <v>0</v>
      </c>
      <c r="AT4367" s="28">
        <v>3</v>
      </c>
      <c r="AU4367" s="62"/>
      <c r="DV4367" s="31" t="s">
        <v>5446</v>
      </c>
      <c r="DW4367" s="31" t="s">
        <v>5455</v>
      </c>
      <c r="DX4367" s="63"/>
      <c r="DY4367" s="63"/>
      <c r="DZ4367" s="63"/>
      <c r="EA4367" s="167"/>
      <c r="EB4367" s="60"/>
      <c r="EC4367" s="60"/>
      <c r="ED4367" s="60"/>
      <c r="EE4367" s="60"/>
      <c r="EF4367" s="60"/>
      <c r="EG4367" s="60"/>
      <c r="EH4367" s="60"/>
      <c r="EI4367" s="60"/>
      <c r="EJ4367" s="60"/>
      <c r="EK4367" s="60"/>
      <c r="EL4367" s="60"/>
      <c r="EM4367" s="60"/>
      <c r="EN4367" s="60"/>
      <c r="EO4367" s="60"/>
      <c r="EP4367" s="60"/>
      <c r="EQ4367" s="60"/>
      <c r="ER4367" s="60"/>
      <c r="ES4367" s="60"/>
      <c r="ET4367" s="60"/>
      <c r="EU4367" s="60"/>
      <c r="EV4367" s="60"/>
      <c r="EW4367" s="60"/>
      <c r="EX4367" s="60"/>
      <c r="EY4367" s="60"/>
      <c r="EZ4367" s="60"/>
      <c r="FA4367" s="60"/>
      <c r="FB4367" s="60"/>
    </row>
    <row r="4368" spans="22:158" x14ac:dyDescent="0.25">
      <c r="W4368" s="33"/>
      <c r="X4368" s="33"/>
      <c r="AH4368" s="38">
        <v>100</v>
      </c>
      <c r="AI4368" s="38">
        <v>145</v>
      </c>
      <c r="AJ4368" s="38">
        <v>13700</v>
      </c>
      <c r="AK4368" s="38">
        <v>48</v>
      </c>
      <c r="AL4368" s="38">
        <v>4205758</v>
      </c>
      <c r="AM4368" s="61" t="s">
        <v>1816</v>
      </c>
      <c r="AN4368" s="61" t="s">
        <v>1691</v>
      </c>
      <c r="AO4368" s="61" t="s">
        <v>5118</v>
      </c>
      <c r="AP4368" s="61" t="s">
        <v>5017</v>
      </c>
      <c r="AQ4368" s="61" t="s">
        <v>1752</v>
      </c>
      <c r="AR4368" s="28">
        <v>17195.8</v>
      </c>
      <c r="AS4368" s="28">
        <v>2045</v>
      </c>
      <c r="AT4368" s="28">
        <v>0</v>
      </c>
      <c r="AU4368" s="62"/>
      <c r="DV4368" s="31" t="s">
        <v>5446</v>
      </c>
      <c r="DW4368" s="31" t="s">
        <v>5455</v>
      </c>
      <c r="DX4368" s="63"/>
      <c r="DY4368" s="63"/>
      <c r="DZ4368" s="63"/>
      <c r="EA4368" s="167"/>
      <c r="EB4368" s="60"/>
      <c r="EC4368" s="60"/>
      <c r="ED4368" s="60"/>
      <c r="EE4368" s="60"/>
      <c r="EF4368" s="60"/>
      <c r="EG4368" s="60"/>
      <c r="EH4368" s="60"/>
      <c r="EI4368" s="60"/>
      <c r="EJ4368" s="60"/>
      <c r="EK4368" s="60"/>
      <c r="EL4368" s="60"/>
      <c r="EM4368" s="60"/>
      <c r="EN4368" s="60"/>
      <c r="EO4368" s="60"/>
      <c r="EP4368" s="60"/>
      <c r="EQ4368" s="60"/>
      <c r="ER4368" s="60"/>
      <c r="ES4368" s="60"/>
      <c r="ET4368" s="60"/>
      <c r="EU4368" s="60"/>
      <c r="EV4368" s="60"/>
      <c r="EW4368" s="60"/>
      <c r="EX4368" s="60"/>
      <c r="EY4368" s="60"/>
      <c r="EZ4368" s="60"/>
      <c r="FA4368" s="60"/>
      <c r="FB4368" s="60"/>
    </row>
    <row r="4369" spans="22:158" x14ac:dyDescent="0.25">
      <c r="W4369" s="33"/>
      <c r="X4369" s="33"/>
      <c r="AH4369" s="38">
        <v>100</v>
      </c>
      <c r="AI4369" s="38">
        <v>145</v>
      </c>
      <c r="AJ4369" s="38">
        <v>15450</v>
      </c>
      <c r="AK4369" s="38">
        <v>48</v>
      </c>
      <c r="AL4369" s="38">
        <v>4205758</v>
      </c>
      <c r="AM4369" s="61" t="s">
        <v>1816</v>
      </c>
      <c r="AN4369" s="61" t="s">
        <v>1691</v>
      </c>
      <c r="AO4369" s="61" t="s">
        <v>1600</v>
      </c>
      <c r="AP4369" s="61" t="s">
        <v>5017</v>
      </c>
      <c r="AQ4369" s="61" t="s">
        <v>1752</v>
      </c>
      <c r="AR4369" s="28">
        <v>0</v>
      </c>
      <c r="AS4369" s="28">
        <v>0</v>
      </c>
      <c r="AT4369" s="28">
        <v>8</v>
      </c>
      <c r="AU4369" s="62"/>
      <c r="DV4369" s="31" t="s">
        <v>5446</v>
      </c>
      <c r="DW4369" s="31" t="s">
        <v>5455</v>
      </c>
      <c r="DX4369" s="63"/>
      <c r="DY4369" s="63"/>
      <c r="DZ4369" s="63"/>
      <c r="EA4369" s="167"/>
      <c r="EB4369" s="60"/>
      <c r="EC4369" s="60"/>
      <c r="ED4369" s="60"/>
      <c r="EE4369" s="60"/>
      <c r="EF4369" s="60"/>
      <c r="EG4369" s="60"/>
      <c r="EH4369" s="60"/>
      <c r="EI4369" s="60"/>
      <c r="EJ4369" s="60"/>
      <c r="EK4369" s="60"/>
      <c r="EL4369" s="60"/>
      <c r="EM4369" s="60"/>
      <c r="EN4369" s="60"/>
      <c r="EO4369" s="60"/>
      <c r="EP4369" s="60"/>
      <c r="EQ4369" s="60"/>
      <c r="ER4369" s="60"/>
      <c r="ES4369" s="60"/>
      <c r="ET4369" s="60"/>
      <c r="EU4369" s="60"/>
      <c r="EV4369" s="60"/>
      <c r="EW4369" s="60"/>
      <c r="EX4369" s="60"/>
      <c r="EY4369" s="60"/>
      <c r="EZ4369" s="60"/>
      <c r="FA4369" s="60"/>
      <c r="FB4369" s="60"/>
    </row>
    <row r="4370" spans="22:158" x14ac:dyDescent="0.25">
      <c r="V4370" s="1"/>
      <c r="W4370" s="33"/>
      <c r="X4370" s="33"/>
      <c r="AH4370" s="38">
        <v>100</v>
      </c>
      <c r="AI4370" s="38">
        <v>145</v>
      </c>
      <c r="AJ4370" s="38">
        <v>16180</v>
      </c>
      <c r="AK4370" s="38">
        <v>48</v>
      </c>
      <c r="AL4370" s="38">
        <v>4205758</v>
      </c>
      <c r="AM4370" s="61" t="s">
        <v>1816</v>
      </c>
      <c r="AN4370" s="61" t="s">
        <v>1691</v>
      </c>
      <c r="AO4370" s="61" t="s">
        <v>1614</v>
      </c>
      <c r="AP4370" s="61" t="s">
        <v>5017</v>
      </c>
      <c r="AQ4370" s="61" t="s">
        <v>1752</v>
      </c>
      <c r="AR4370" s="28">
        <v>770</v>
      </c>
      <c r="AS4370" s="28">
        <v>234</v>
      </c>
      <c r="AT4370" s="28">
        <v>0</v>
      </c>
      <c r="AU4370" s="62"/>
      <c r="DV4370" s="31" t="s">
        <v>5446</v>
      </c>
      <c r="DW4370" s="31" t="s">
        <v>5455</v>
      </c>
      <c r="DX4370" s="63"/>
      <c r="DY4370" s="63"/>
      <c r="DZ4370" s="63"/>
      <c r="EA4370" s="167"/>
      <c r="EB4370" s="60"/>
      <c r="EC4370" s="60"/>
      <c r="ED4370" s="60"/>
      <c r="EE4370" s="60"/>
      <c r="EF4370" s="60"/>
      <c r="EG4370" s="60"/>
      <c r="EH4370" s="60"/>
      <c r="EI4370" s="60"/>
      <c r="EJ4370" s="60"/>
      <c r="EK4370" s="60"/>
      <c r="EL4370" s="60"/>
      <c r="EM4370" s="60"/>
      <c r="EN4370" s="60"/>
      <c r="EO4370" s="60"/>
      <c r="EP4370" s="60"/>
      <c r="EQ4370" s="60"/>
      <c r="ER4370" s="60"/>
      <c r="ES4370" s="60"/>
      <c r="ET4370" s="60"/>
      <c r="EU4370" s="60"/>
      <c r="EV4370" s="60"/>
      <c r="EW4370" s="60"/>
      <c r="EX4370" s="60"/>
      <c r="EY4370" s="60"/>
      <c r="EZ4370" s="60"/>
      <c r="FA4370" s="60"/>
      <c r="FB4370" s="60"/>
    </row>
    <row r="4371" spans="22:158" x14ac:dyDescent="0.25">
      <c r="V4371" s="1"/>
      <c r="W4371" s="33"/>
      <c r="X4371" s="33"/>
      <c r="AH4371" s="38">
        <v>100</v>
      </c>
      <c r="AI4371" s="38">
        <v>145</v>
      </c>
      <c r="AJ4371" s="38">
        <v>16470</v>
      </c>
      <c r="AK4371" s="38">
        <v>48</v>
      </c>
      <c r="AL4371" s="38">
        <v>4205758</v>
      </c>
      <c r="AM4371" s="61" t="s">
        <v>1816</v>
      </c>
      <c r="AN4371" s="61" t="s">
        <v>1691</v>
      </c>
      <c r="AO4371" s="61" t="s">
        <v>1622</v>
      </c>
      <c r="AP4371" s="61" t="s">
        <v>5017</v>
      </c>
      <c r="AQ4371" s="61" t="s">
        <v>1752</v>
      </c>
      <c r="AR4371" s="28">
        <v>2.4</v>
      </c>
      <c r="AS4371" s="28">
        <v>0</v>
      </c>
      <c r="AT4371" s="28">
        <v>0</v>
      </c>
      <c r="AU4371" s="62"/>
      <c r="DV4371" s="31" t="s">
        <v>5446</v>
      </c>
      <c r="DW4371" s="31" t="s">
        <v>5455</v>
      </c>
      <c r="DX4371" s="63"/>
      <c r="DY4371" s="63"/>
      <c r="DZ4371" s="63"/>
      <c r="EA4371" s="167"/>
      <c r="EB4371" s="60"/>
      <c r="EC4371" s="60"/>
      <c r="ED4371" s="60"/>
      <c r="EE4371" s="60"/>
      <c r="EF4371" s="60"/>
      <c r="EG4371" s="60"/>
      <c r="EH4371" s="60"/>
      <c r="EI4371" s="60"/>
      <c r="EJ4371" s="60"/>
      <c r="EK4371" s="60"/>
      <c r="EL4371" s="60"/>
      <c r="EM4371" s="60"/>
      <c r="EN4371" s="60"/>
      <c r="EO4371" s="60"/>
      <c r="EP4371" s="60"/>
      <c r="EQ4371" s="60"/>
      <c r="ER4371" s="60"/>
      <c r="ES4371" s="60"/>
      <c r="ET4371" s="60"/>
      <c r="EU4371" s="60"/>
      <c r="EV4371" s="60"/>
      <c r="EW4371" s="60"/>
      <c r="EX4371" s="60"/>
      <c r="EY4371" s="60"/>
      <c r="EZ4371" s="60"/>
      <c r="FA4371" s="60"/>
      <c r="FB4371" s="60"/>
    </row>
    <row r="4372" spans="22:158" x14ac:dyDescent="0.25">
      <c r="W4372" s="33"/>
      <c r="X4372" s="33"/>
      <c r="AH4372" s="38">
        <v>100</v>
      </c>
      <c r="AI4372" s="38">
        <v>145</v>
      </c>
      <c r="AJ4372" s="38">
        <v>17250</v>
      </c>
      <c r="AK4372" s="38">
        <v>48</v>
      </c>
      <c r="AL4372" s="38">
        <v>4205758</v>
      </c>
      <c r="AM4372" s="61" t="s">
        <v>1816</v>
      </c>
      <c r="AN4372" s="61" t="s">
        <v>1691</v>
      </c>
      <c r="AO4372" s="61" t="s">
        <v>1638</v>
      </c>
      <c r="AP4372" s="61" t="s">
        <v>5017</v>
      </c>
      <c r="AQ4372" s="61" t="s">
        <v>1752</v>
      </c>
      <c r="AR4372" s="28">
        <v>0</v>
      </c>
      <c r="AS4372" s="28">
        <v>0</v>
      </c>
      <c r="AT4372" s="28">
        <v>0</v>
      </c>
      <c r="AU4372" s="62"/>
      <c r="DV4372" s="31" t="s">
        <v>5446</v>
      </c>
      <c r="DW4372" s="31" t="s">
        <v>5455</v>
      </c>
      <c r="DX4372" s="63"/>
      <c r="DY4372" s="63"/>
      <c r="DZ4372" s="63"/>
      <c r="EA4372" s="167"/>
      <c r="EB4372" s="60"/>
      <c r="EC4372" s="60"/>
      <c r="ED4372" s="60"/>
      <c r="EE4372" s="60"/>
      <c r="EF4372" s="60"/>
      <c r="EG4372" s="60"/>
      <c r="EH4372" s="60"/>
      <c r="EI4372" s="60"/>
      <c r="EJ4372" s="60"/>
      <c r="EK4372" s="60"/>
      <c r="EL4372" s="60"/>
      <c r="EM4372" s="60"/>
      <c r="EN4372" s="60"/>
      <c r="EO4372" s="60"/>
      <c r="EP4372" s="60"/>
      <c r="EQ4372" s="60"/>
      <c r="ER4372" s="60"/>
      <c r="ES4372" s="60"/>
      <c r="ET4372" s="60"/>
      <c r="EU4372" s="60"/>
      <c r="EV4372" s="60"/>
      <c r="EW4372" s="60"/>
      <c r="EX4372" s="60"/>
      <c r="EY4372" s="60"/>
      <c r="EZ4372" s="60"/>
      <c r="FA4372" s="60"/>
      <c r="FB4372" s="60"/>
    </row>
    <row r="4373" spans="22:158" x14ac:dyDescent="0.25">
      <c r="W4373" s="33"/>
      <c r="X4373" s="33"/>
      <c r="AH4373" s="38">
        <v>100</v>
      </c>
      <c r="AI4373" s="38">
        <v>145</v>
      </c>
      <c r="AJ4373" s="38">
        <v>17640</v>
      </c>
      <c r="AK4373" s="38">
        <v>48</v>
      </c>
      <c r="AL4373" s="38">
        <v>4205758</v>
      </c>
      <c r="AM4373" s="61" t="s">
        <v>1816</v>
      </c>
      <c r="AN4373" s="61" t="s">
        <v>1691</v>
      </c>
      <c r="AO4373" s="61" t="s">
        <v>1647</v>
      </c>
      <c r="AP4373" s="61" t="s">
        <v>5017</v>
      </c>
      <c r="AQ4373" s="61" t="s">
        <v>1752</v>
      </c>
      <c r="AR4373" s="28">
        <v>123136.7</v>
      </c>
      <c r="AS4373" s="28">
        <v>128</v>
      </c>
      <c r="AT4373" s="28">
        <v>0</v>
      </c>
      <c r="AU4373" s="62"/>
      <c r="DV4373" s="31" t="s">
        <v>5446</v>
      </c>
      <c r="DW4373" s="31" t="s">
        <v>5455</v>
      </c>
      <c r="DX4373" s="63"/>
      <c r="DY4373" s="63"/>
      <c r="DZ4373" s="63"/>
      <c r="EA4373" s="167"/>
      <c r="EB4373" s="60"/>
      <c r="EC4373" s="60"/>
      <c r="ED4373" s="60"/>
      <c r="EE4373" s="60"/>
      <c r="EF4373" s="60"/>
      <c r="EG4373" s="60"/>
      <c r="EH4373" s="60"/>
      <c r="EI4373" s="60"/>
      <c r="EJ4373" s="60"/>
      <c r="EK4373" s="60"/>
      <c r="EL4373" s="60"/>
      <c r="EM4373" s="60"/>
      <c r="EN4373" s="60"/>
      <c r="EO4373" s="60"/>
      <c r="EP4373" s="60"/>
      <c r="EQ4373" s="60"/>
      <c r="ER4373" s="60"/>
      <c r="ES4373" s="60"/>
      <c r="ET4373" s="60"/>
      <c r="EU4373" s="60"/>
      <c r="EV4373" s="60"/>
      <c r="EW4373" s="60"/>
      <c r="EX4373" s="60"/>
      <c r="EY4373" s="60"/>
      <c r="EZ4373" s="60"/>
      <c r="FA4373" s="60"/>
      <c r="FB4373" s="60"/>
    </row>
    <row r="4374" spans="22:158" x14ac:dyDescent="0.25">
      <c r="W4374" s="33"/>
      <c r="X4374" s="33"/>
      <c r="AH4374" s="38">
        <v>100</v>
      </c>
      <c r="AI4374" s="38">
        <v>145</v>
      </c>
      <c r="AJ4374" s="38">
        <v>18650</v>
      </c>
      <c r="AK4374" s="38">
        <v>48</v>
      </c>
      <c r="AL4374" s="38">
        <v>4205758</v>
      </c>
      <c r="AM4374" s="61" t="s">
        <v>1816</v>
      </c>
      <c r="AN4374" s="61" t="s">
        <v>1691</v>
      </c>
      <c r="AO4374" s="61" t="s">
        <v>1669</v>
      </c>
      <c r="AP4374" s="61" t="s">
        <v>5017</v>
      </c>
      <c r="AQ4374" s="61" t="s">
        <v>1752</v>
      </c>
      <c r="AR4374" s="28">
        <v>0</v>
      </c>
      <c r="AS4374" s="28">
        <v>0</v>
      </c>
      <c r="AT4374" s="28">
        <v>149</v>
      </c>
      <c r="AU4374" s="62"/>
      <c r="DV4374" s="31" t="s">
        <v>5446</v>
      </c>
      <c r="DW4374" s="31" t="s">
        <v>5455</v>
      </c>
      <c r="DX4374" s="63"/>
      <c r="DY4374" s="63"/>
      <c r="DZ4374" s="63"/>
      <c r="EA4374" s="167"/>
      <c r="EB4374" s="60"/>
      <c r="EC4374" s="60"/>
      <c r="ED4374" s="60"/>
      <c r="EE4374" s="60"/>
      <c r="EF4374" s="60"/>
      <c r="EG4374" s="60"/>
      <c r="EH4374" s="60"/>
      <c r="EI4374" s="60"/>
      <c r="EJ4374" s="60"/>
      <c r="EK4374" s="60"/>
      <c r="EL4374" s="60"/>
      <c r="EM4374" s="60"/>
      <c r="EN4374" s="60"/>
      <c r="EO4374" s="60"/>
      <c r="EP4374" s="60"/>
      <c r="EQ4374" s="60"/>
      <c r="ER4374" s="60"/>
      <c r="ES4374" s="60"/>
      <c r="ET4374" s="60"/>
      <c r="EU4374" s="60"/>
      <c r="EV4374" s="60"/>
      <c r="EW4374" s="60"/>
      <c r="EX4374" s="60"/>
      <c r="EY4374" s="60"/>
      <c r="EZ4374" s="60"/>
      <c r="FA4374" s="60"/>
      <c r="FB4374" s="60"/>
    </row>
    <row r="4375" spans="22:158" x14ac:dyDescent="0.25">
      <c r="W4375" s="33"/>
      <c r="X4375" s="33"/>
      <c r="AH4375" s="38">
        <v>100</v>
      </c>
      <c r="AI4375" s="38">
        <v>145</v>
      </c>
      <c r="AJ4375" s="38">
        <v>18700</v>
      </c>
      <c r="AK4375" s="38">
        <v>48</v>
      </c>
      <c r="AL4375" s="38">
        <v>4205758</v>
      </c>
      <c r="AM4375" s="61" t="s">
        <v>1816</v>
      </c>
      <c r="AN4375" s="61" t="s">
        <v>1691</v>
      </c>
      <c r="AO4375" s="61" t="s">
        <v>1670</v>
      </c>
      <c r="AP4375" s="61" t="s">
        <v>5017</v>
      </c>
      <c r="AQ4375" s="61" t="s">
        <v>1752</v>
      </c>
      <c r="AR4375" s="28">
        <v>0</v>
      </c>
      <c r="AS4375" s="28">
        <v>0</v>
      </c>
      <c r="AT4375" s="28">
        <v>0</v>
      </c>
      <c r="AU4375" s="62"/>
      <c r="DV4375" s="31" t="s">
        <v>5446</v>
      </c>
      <c r="DW4375" s="31" t="s">
        <v>5455</v>
      </c>
      <c r="DX4375" s="63"/>
      <c r="DY4375" s="63"/>
      <c r="DZ4375" s="63"/>
      <c r="EA4375" s="167"/>
      <c r="EB4375" s="60"/>
      <c r="EC4375" s="60"/>
      <c r="ED4375" s="60"/>
      <c r="EE4375" s="60"/>
      <c r="EF4375" s="60"/>
      <c r="EG4375" s="60"/>
      <c r="EH4375" s="60"/>
      <c r="EI4375" s="60"/>
      <c r="EJ4375" s="60"/>
      <c r="EK4375" s="60"/>
      <c r="EL4375" s="60"/>
      <c r="EM4375" s="60"/>
      <c r="EN4375" s="60"/>
      <c r="EO4375" s="60"/>
      <c r="EP4375" s="60"/>
      <c r="EQ4375" s="60"/>
      <c r="ER4375" s="60"/>
      <c r="ES4375" s="60"/>
      <c r="ET4375" s="60"/>
      <c r="EU4375" s="60"/>
      <c r="EV4375" s="60"/>
      <c r="EW4375" s="60"/>
      <c r="EX4375" s="60"/>
      <c r="EY4375" s="60"/>
      <c r="EZ4375" s="60"/>
      <c r="FA4375" s="60"/>
      <c r="FB4375" s="60"/>
    </row>
    <row r="4376" spans="22:158" x14ac:dyDescent="0.25">
      <c r="W4376" s="33"/>
      <c r="X4376" s="33"/>
      <c r="AH4376" s="38">
        <v>100</v>
      </c>
      <c r="AI4376" s="38">
        <v>145</v>
      </c>
      <c r="AJ4376" s="38">
        <v>18710</v>
      </c>
      <c r="AK4376" s="38">
        <v>48</v>
      </c>
      <c r="AL4376" s="38">
        <v>4205758</v>
      </c>
      <c r="AM4376" s="61" t="s">
        <v>1816</v>
      </c>
      <c r="AN4376" s="61" t="s">
        <v>1691</v>
      </c>
      <c r="AO4376" s="61" t="s">
        <v>1671</v>
      </c>
      <c r="AP4376" s="61" t="s">
        <v>5017</v>
      </c>
      <c r="AQ4376" s="61" t="s">
        <v>1752</v>
      </c>
      <c r="AR4376" s="28">
        <v>47901.9</v>
      </c>
      <c r="AS4376" s="28">
        <v>5770</v>
      </c>
      <c r="AT4376" s="28">
        <v>0</v>
      </c>
      <c r="AU4376" s="62"/>
      <c r="DV4376" s="31" t="s">
        <v>5446</v>
      </c>
      <c r="DW4376" s="31" t="s">
        <v>5455</v>
      </c>
      <c r="DX4376" s="63"/>
      <c r="DY4376" s="63"/>
      <c r="DZ4376" s="63"/>
      <c r="EA4376" s="167"/>
      <c r="EB4376" s="60"/>
      <c r="EC4376" s="60"/>
      <c r="ED4376" s="60"/>
      <c r="EE4376" s="60"/>
      <c r="EF4376" s="60"/>
      <c r="EG4376" s="60"/>
      <c r="EH4376" s="60"/>
      <c r="EI4376" s="60"/>
      <c r="EJ4376" s="60"/>
      <c r="EK4376" s="60"/>
      <c r="EL4376" s="60"/>
      <c r="EM4376" s="60"/>
      <c r="EN4376" s="60"/>
      <c r="EO4376" s="60"/>
      <c r="EP4376" s="60"/>
      <c r="EQ4376" s="60"/>
      <c r="ER4376" s="60"/>
      <c r="ES4376" s="60"/>
      <c r="ET4376" s="60"/>
      <c r="EU4376" s="60"/>
      <c r="EV4376" s="60"/>
      <c r="EW4376" s="60"/>
      <c r="EX4376" s="60"/>
      <c r="EY4376" s="60"/>
      <c r="EZ4376" s="60"/>
      <c r="FA4376" s="60"/>
      <c r="FB4376" s="60"/>
    </row>
    <row r="4377" spans="22:158" x14ac:dyDescent="0.25">
      <c r="W4377" s="33"/>
      <c r="X4377" s="33"/>
      <c r="AH4377" s="38">
        <v>100</v>
      </c>
      <c r="AI4377" s="38">
        <v>145</v>
      </c>
      <c r="AJ4377" s="38">
        <v>18750</v>
      </c>
      <c r="AK4377" s="38">
        <v>48</v>
      </c>
      <c r="AL4377" s="38">
        <v>4205758</v>
      </c>
      <c r="AM4377" s="61" t="s">
        <v>1816</v>
      </c>
      <c r="AN4377" s="61" t="s">
        <v>1691</v>
      </c>
      <c r="AO4377" s="61" t="s">
        <v>1672</v>
      </c>
      <c r="AP4377" s="61" t="s">
        <v>5017</v>
      </c>
      <c r="AQ4377" s="61" t="s">
        <v>1752</v>
      </c>
      <c r="AR4377" s="28">
        <v>215.8</v>
      </c>
      <c r="AS4377" s="28">
        <v>0</v>
      </c>
      <c r="AT4377" s="28">
        <v>225310</v>
      </c>
      <c r="AU4377" s="62"/>
      <c r="DV4377" s="31" t="s">
        <v>5446</v>
      </c>
      <c r="DW4377" s="31" t="s">
        <v>5455</v>
      </c>
      <c r="DX4377" s="63"/>
      <c r="DY4377" s="63"/>
      <c r="DZ4377" s="63"/>
      <c r="EA4377" s="167"/>
      <c r="EB4377" s="60"/>
      <c r="EC4377" s="60"/>
      <c r="ED4377" s="60"/>
      <c r="EE4377" s="60"/>
      <c r="EF4377" s="60"/>
      <c r="EG4377" s="60"/>
      <c r="EH4377" s="60"/>
      <c r="EI4377" s="60"/>
      <c r="EJ4377" s="60"/>
      <c r="EK4377" s="60"/>
      <c r="EL4377" s="60"/>
      <c r="EM4377" s="60"/>
      <c r="EN4377" s="60"/>
      <c r="EO4377" s="60"/>
      <c r="EP4377" s="60"/>
      <c r="EQ4377" s="60"/>
      <c r="ER4377" s="60"/>
      <c r="ES4377" s="60"/>
      <c r="ET4377" s="60"/>
      <c r="EU4377" s="60"/>
      <c r="EV4377" s="60"/>
      <c r="EW4377" s="60"/>
      <c r="EX4377" s="60"/>
      <c r="EY4377" s="60"/>
      <c r="EZ4377" s="60"/>
      <c r="FA4377" s="60"/>
      <c r="FB4377" s="60"/>
    </row>
    <row r="4378" spans="22:158" x14ac:dyDescent="0.25">
      <c r="W4378" s="33"/>
      <c r="X4378" s="33"/>
      <c r="AH4378" s="38">
        <v>100</v>
      </c>
      <c r="AI4378" s="38">
        <v>150</v>
      </c>
      <c r="AJ4378" s="38">
        <v>11600</v>
      </c>
      <c r="AK4378" s="38">
        <v>48</v>
      </c>
      <c r="AL4378" s="38">
        <v>4205758</v>
      </c>
      <c r="AM4378" s="61" t="s">
        <v>1816</v>
      </c>
      <c r="AN4378" s="61" t="s">
        <v>1695</v>
      </c>
      <c r="AO4378" s="61" t="s">
        <v>5076</v>
      </c>
      <c r="AP4378" s="61" t="s">
        <v>5017</v>
      </c>
      <c r="AQ4378" s="61" t="s">
        <v>1752</v>
      </c>
      <c r="AR4378" s="28">
        <v>428340.5</v>
      </c>
      <c r="AS4378" s="28">
        <v>1498557</v>
      </c>
      <c r="AT4378" s="28">
        <v>0</v>
      </c>
      <c r="AU4378" s="62"/>
      <c r="DV4378" s="31" t="s">
        <v>5446</v>
      </c>
      <c r="DW4378" s="31" t="s">
        <v>5456</v>
      </c>
      <c r="DX4378" s="63"/>
      <c r="DY4378" s="63"/>
      <c r="DZ4378" s="63"/>
      <c r="EA4378" s="167"/>
      <c r="EB4378" s="60"/>
      <c r="EC4378" s="60"/>
      <c r="ED4378" s="60"/>
      <c r="EE4378" s="60"/>
      <c r="EF4378" s="60"/>
      <c r="EG4378" s="60"/>
      <c r="EH4378" s="60"/>
      <c r="EI4378" s="60"/>
      <c r="EJ4378" s="60"/>
      <c r="EK4378" s="60"/>
      <c r="EL4378" s="60"/>
      <c r="EM4378" s="60"/>
      <c r="EN4378" s="60"/>
      <c r="EO4378" s="60"/>
      <c r="EP4378" s="60"/>
      <c r="EQ4378" s="60"/>
      <c r="ER4378" s="60"/>
      <c r="ES4378" s="60"/>
      <c r="ET4378" s="60"/>
      <c r="EU4378" s="60"/>
      <c r="EV4378" s="60"/>
      <c r="EW4378" s="60"/>
      <c r="EX4378" s="60"/>
      <c r="EY4378" s="60"/>
      <c r="EZ4378" s="60"/>
      <c r="FA4378" s="60"/>
      <c r="FB4378" s="60"/>
    </row>
    <row r="4379" spans="22:158" x14ac:dyDescent="0.25">
      <c r="W4379" s="33"/>
      <c r="X4379" s="33"/>
      <c r="AH4379" s="38">
        <v>100</v>
      </c>
      <c r="AI4379" s="38">
        <v>150</v>
      </c>
      <c r="AJ4379" s="38">
        <v>12000</v>
      </c>
      <c r="AK4379" s="38">
        <v>48</v>
      </c>
      <c r="AL4379" s="38">
        <v>4205758</v>
      </c>
      <c r="AM4379" s="61" t="s">
        <v>1816</v>
      </c>
      <c r="AN4379" s="61" t="s">
        <v>1695</v>
      </c>
      <c r="AO4379" s="61" t="s">
        <v>5084</v>
      </c>
      <c r="AP4379" s="61" t="s">
        <v>5017</v>
      </c>
      <c r="AQ4379" s="61" t="s">
        <v>1752</v>
      </c>
      <c r="AR4379" s="28">
        <v>0</v>
      </c>
      <c r="AS4379" s="28">
        <v>1311</v>
      </c>
      <c r="AT4379" s="28">
        <v>0</v>
      </c>
      <c r="AU4379" s="62"/>
      <c r="DV4379" s="31" t="s">
        <v>5446</v>
      </c>
      <c r="DW4379" s="31" t="s">
        <v>5456</v>
      </c>
      <c r="DX4379" s="63"/>
      <c r="DY4379" s="63"/>
      <c r="DZ4379" s="63"/>
      <c r="EA4379" s="167"/>
      <c r="EB4379" s="60"/>
      <c r="EC4379" s="60"/>
      <c r="ED4379" s="60"/>
      <c r="EE4379" s="60"/>
      <c r="EF4379" s="60"/>
      <c r="EG4379" s="60"/>
      <c r="EH4379" s="60"/>
      <c r="EI4379" s="60"/>
      <c r="EJ4379" s="60"/>
      <c r="EK4379" s="60"/>
      <c r="EL4379" s="60"/>
      <c r="EM4379" s="60"/>
      <c r="EN4379" s="60"/>
      <c r="EO4379" s="60"/>
      <c r="EP4379" s="60"/>
      <c r="EQ4379" s="60"/>
      <c r="ER4379" s="60"/>
      <c r="ES4379" s="60"/>
      <c r="ET4379" s="60"/>
      <c r="EU4379" s="60"/>
      <c r="EV4379" s="60"/>
      <c r="EW4379" s="60"/>
      <c r="EX4379" s="60"/>
      <c r="EY4379" s="60"/>
      <c r="EZ4379" s="60"/>
      <c r="FA4379" s="60"/>
      <c r="FB4379" s="60"/>
    </row>
    <row r="4380" spans="22:158" x14ac:dyDescent="0.25">
      <c r="W4380" s="33"/>
      <c r="X4380" s="33"/>
      <c r="AH4380" s="38">
        <v>100</v>
      </c>
      <c r="AI4380" s="38">
        <v>150</v>
      </c>
      <c r="AJ4380" s="38">
        <v>13450</v>
      </c>
      <c r="AK4380" s="38">
        <v>48</v>
      </c>
      <c r="AL4380" s="38">
        <v>4205758</v>
      </c>
      <c r="AM4380" s="61" t="s">
        <v>1816</v>
      </c>
      <c r="AN4380" s="61" t="s">
        <v>1695</v>
      </c>
      <c r="AO4380" s="61" t="s">
        <v>5112</v>
      </c>
      <c r="AP4380" s="61" t="s">
        <v>5017</v>
      </c>
      <c r="AQ4380" s="61" t="s">
        <v>1752</v>
      </c>
      <c r="AR4380" s="28">
        <v>19.3</v>
      </c>
      <c r="AS4380" s="28">
        <v>12171</v>
      </c>
      <c r="AT4380" s="28">
        <v>16504</v>
      </c>
      <c r="AU4380" s="62"/>
      <c r="DV4380" s="31" t="s">
        <v>5446</v>
      </c>
      <c r="DW4380" s="31" t="s">
        <v>5456</v>
      </c>
      <c r="DX4380" s="63"/>
      <c r="DY4380" s="63"/>
      <c r="DZ4380" s="63"/>
      <c r="EA4380" s="167"/>
      <c r="EB4380" s="60"/>
      <c r="EC4380" s="60"/>
      <c r="ED4380" s="60"/>
      <c r="EE4380" s="60"/>
      <c r="EF4380" s="60"/>
      <c r="EG4380" s="60"/>
      <c r="EH4380" s="60"/>
      <c r="EI4380" s="60"/>
      <c r="EJ4380" s="60"/>
      <c r="EK4380" s="60"/>
      <c r="EL4380" s="60"/>
      <c r="EM4380" s="60"/>
      <c r="EN4380" s="60"/>
      <c r="EO4380" s="60"/>
      <c r="EP4380" s="60"/>
      <c r="EQ4380" s="60"/>
      <c r="ER4380" s="60"/>
      <c r="ES4380" s="60"/>
      <c r="ET4380" s="60"/>
      <c r="EU4380" s="60"/>
      <c r="EV4380" s="60"/>
      <c r="EW4380" s="60"/>
      <c r="EX4380" s="60"/>
      <c r="EY4380" s="60"/>
      <c r="EZ4380" s="60"/>
      <c r="FA4380" s="60"/>
      <c r="FB4380" s="60"/>
    </row>
    <row r="4381" spans="22:158" x14ac:dyDescent="0.25">
      <c r="W4381" s="33"/>
      <c r="X4381" s="33"/>
      <c r="AH4381" s="38">
        <v>100</v>
      </c>
      <c r="AI4381" s="38">
        <v>150</v>
      </c>
      <c r="AJ4381" s="38">
        <v>13500</v>
      </c>
      <c r="AK4381" s="38">
        <v>48</v>
      </c>
      <c r="AL4381" s="38">
        <v>4205758</v>
      </c>
      <c r="AM4381" s="61" t="s">
        <v>1816</v>
      </c>
      <c r="AN4381" s="61" t="s">
        <v>1695</v>
      </c>
      <c r="AO4381" s="61" t="s">
        <v>5113</v>
      </c>
      <c r="AP4381" s="61" t="s">
        <v>5017</v>
      </c>
      <c r="AQ4381" s="61" t="s">
        <v>1752</v>
      </c>
      <c r="AR4381" s="28">
        <v>0</v>
      </c>
      <c r="AS4381" s="28">
        <v>0</v>
      </c>
      <c r="AT4381" s="28">
        <v>0</v>
      </c>
      <c r="AU4381" s="62"/>
      <c r="DV4381" s="31" t="s">
        <v>5446</v>
      </c>
      <c r="DW4381" s="31" t="s">
        <v>5456</v>
      </c>
      <c r="DX4381" s="63"/>
      <c r="DY4381" s="63"/>
      <c r="DZ4381" s="63"/>
      <c r="EA4381" s="167"/>
      <c r="EB4381" s="60"/>
      <c r="EC4381" s="60"/>
      <c r="ED4381" s="60"/>
      <c r="EE4381" s="60"/>
      <c r="EF4381" s="60"/>
      <c r="EG4381" s="60"/>
      <c r="EH4381" s="60"/>
      <c r="EI4381" s="60"/>
      <c r="EJ4381" s="60"/>
      <c r="EK4381" s="60"/>
      <c r="EL4381" s="60"/>
      <c r="EM4381" s="60"/>
      <c r="EN4381" s="60"/>
      <c r="EO4381" s="60"/>
      <c r="EP4381" s="60"/>
      <c r="EQ4381" s="60"/>
      <c r="ER4381" s="60"/>
      <c r="ES4381" s="60"/>
      <c r="ET4381" s="60"/>
      <c r="EU4381" s="60"/>
      <c r="EV4381" s="60"/>
      <c r="EW4381" s="60"/>
      <c r="EX4381" s="60"/>
      <c r="EY4381" s="60"/>
      <c r="EZ4381" s="60"/>
      <c r="FA4381" s="60"/>
      <c r="FB4381" s="60"/>
    </row>
    <row r="4382" spans="22:158" x14ac:dyDescent="0.25">
      <c r="W4382" s="33"/>
      <c r="X4382" s="33"/>
      <c r="AH4382" s="38">
        <v>100</v>
      </c>
      <c r="AI4382" s="38">
        <v>150</v>
      </c>
      <c r="AJ4382" s="38">
        <v>13850</v>
      </c>
      <c r="AK4382" s="38">
        <v>48</v>
      </c>
      <c r="AL4382" s="38">
        <v>4205758</v>
      </c>
      <c r="AM4382" s="61" t="s">
        <v>1816</v>
      </c>
      <c r="AN4382" s="61" t="s">
        <v>1695</v>
      </c>
      <c r="AO4382" s="61" t="s">
        <v>5121</v>
      </c>
      <c r="AP4382" s="61" t="s">
        <v>5017</v>
      </c>
      <c r="AQ4382" s="61" t="s">
        <v>1752</v>
      </c>
      <c r="AR4382" s="28">
        <v>24392.799999999999</v>
      </c>
      <c r="AS4382" s="28">
        <v>43627</v>
      </c>
      <c r="AT4382" s="28">
        <v>0</v>
      </c>
      <c r="AU4382" s="62"/>
      <c r="DV4382" s="31" t="s">
        <v>5446</v>
      </c>
      <c r="DW4382" s="31" t="s">
        <v>5456</v>
      </c>
      <c r="DX4382" s="63"/>
      <c r="DY4382" s="63"/>
      <c r="DZ4382" s="63"/>
      <c r="EA4382" s="167"/>
      <c r="EB4382" s="60"/>
      <c r="EC4382" s="60"/>
      <c r="ED4382" s="60"/>
      <c r="EE4382" s="60"/>
      <c r="EF4382" s="60"/>
      <c r="EG4382" s="60"/>
      <c r="EH4382" s="60"/>
      <c r="EI4382" s="60"/>
      <c r="EJ4382" s="60"/>
      <c r="EK4382" s="60"/>
      <c r="EL4382" s="60"/>
      <c r="EM4382" s="60"/>
      <c r="EN4382" s="60"/>
      <c r="EO4382" s="60"/>
      <c r="EP4382" s="60"/>
      <c r="EQ4382" s="60"/>
      <c r="ER4382" s="60"/>
      <c r="ES4382" s="60"/>
      <c r="ET4382" s="60"/>
      <c r="EU4382" s="60"/>
      <c r="EV4382" s="60"/>
      <c r="EW4382" s="60"/>
      <c r="EX4382" s="60"/>
      <c r="EY4382" s="60"/>
      <c r="EZ4382" s="60"/>
      <c r="FA4382" s="60"/>
      <c r="FB4382" s="60"/>
    </row>
    <row r="4383" spans="22:158" x14ac:dyDescent="0.25">
      <c r="W4383" s="33"/>
      <c r="X4383" s="33"/>
      <c r="AH4383" s="38">
        <v>100</v>
      </c>
      <c r="AI4383" s="38">
        <v>150</v>
      </c>
      <c r="AJ4383" s="38">
        <v>14300</v>
      </c>
      <c r="AK4383" s="38">
        <v>48</v>
      </c>
      <c r="AL4383" s="38">
        <v>4205758</v>
      </c>
      <c r="AM4383" s="61" t="s">
        <v>1816</v>
      </c>
      <c r="AN4383" s="61" t="s">
        <v>1695</v>
      </c>
      <c r="AO4383" s="61" t="s">
        <v>1574</v>
      </c>
      <c r="AP4383" s="61" t="s">
        <v>5017</v>
      </c>
      <c r="AQ4383" s="61" t="s">
        <v>1752</v>
      </c>
      <c r="AR4383" s="28">
        <v>4547.1000000000004</v>
      </c>
      <c r="AS4383" s="28">
        <v>1512</v>
      </c>
      <c r="AT4383" s="28">
        <v>17</v>
      </c>
      <c r="AU4383" s="62"/>
      <c r="DV4383" s="31" t="s">
        <v>5446</v>
      </c>
      <c r="DW4383" s="31" t="s">
        <v>5456</v>
      </c>
      <c r="DX4383" s="63"/>
      <c r="DY4383" s="63"/>
      <c r="DZ4383" s="63"/>
      <c r="EA4383" s="167"/>
      <c r="EB4383" s="60"/>
      <c r="EC4383" s="60"/>
      <c r="ED4383" s="60"/>
      <c r="EE4383" s="60"/>
      <c r="EF4383" s="60"/>
      <c r="EG4383" s="60"/>
      <c r="EH4383" s="60"/>
      <c r="EI4383" s="60"/>
      <c r="EJ4383" s="60"/>
      <c r="EK4383" s="60"/>
      <c r="EL4383" s="60"/>
      <c r="EM4383" s="60"/>
      <c r="EN4383" s="60"/>
      <c r="EO4383" s="60"/>
      <c r="EP4383" s="60"/>
      <c r="EQ4383" s="60"/>
      <c r="ER4383" s="60"/>
      <c r="ES4383" s="60"/>
      <c r="ET4383" s="60"/>
      <c r="EU4383" s="60"/>
      <c r="EV4383" s="60"/>
      <c r="EW4383" s="60"/>
      <c r="EX4383" s="60"/>
      <c r="EY4383" s="60"/>
      <c r="EZ4383" s="60"/>
      <c r="FA4383" s="60"/>
      <c r="FB4383" s="60"/>
    </row>
    <row r="4384" spans="22:158" x14ac:dyDescent="0.25">
      <c r="W4384" s="33"/>
      <c r="X4384" s="33"/>
      <c r="AH4384" s="38">
        <v>100</v>
      </c>
      <c r="AI4384" s="38">
        <v>150</v>
      </c>
      <c r="AJ4384" s="38">
        <v>14750</v>
      </c>
      <c r="AK4384" s="38">
        <v>48</v>
      </c>
      <c r="AL4384" s="38">
        <v>4205758</v>
      </c>
      <c r="AM4384" s="61" t="s">
        <v>1816</v>
      </c>
      <c r="AN4384" s="61" t="s">
        <v>1695</v>
      </c>
      <c r="AO4384" s="61" t="s">
        <v>1583</v>
      </c>
      <c r="AP4384" s="61" t="s">
        <v>5017</v>
      </c>
      <c r="AQ4384" s="61" t="s">
        <v>1752</v>
      </c>
      <c r="AR4384" s="28">
        <v>0</v>
      </c>
      <c r="AS4384" s="28">
        <v>9240</v>
      </c>
      <c r="AT4384" s="28">
        <v>0</v>
      </c>
      <c r="AU4384" s="62"/>
      <c r="DV4384" s="31" t="s">
        <v>5446</v>
      </c>
      <c r="DW4384" s="31" t="s">
        <v>5456</v>
      </c>
      <c r="DX4384" s="63"/>
      <c r="DY4384" s="63"/>
      <c r="DZ4384" s="63"/>
      <c r="EA4384" s="167"/>
      <c r="EB4384" s="60"/>
      <c r="EC4384" s="60"/>
      <c r="ED4384" s="60"/>
      <c r="EE4384" s="60"/>
      <c r="EF4384" s="60"/>
      <c r="EG4384" s="60"/>
      <c r="EH4384" s="60"/>
      <c r="EI4384" s="60"/>
      <c r="EJ4384" s="60"/>
      <c r="EK4384" s="60"/>
      <c r="EL4384" s="60"/>
      <c r="EM4384" s="60"/>
      <c r="EN4384" s="60"/>
      <c r="EO4384" s="60"/>
      <c r="EP4384" s="60"/>
      <c r="EQ4384" s="60"/>
      <c r="ER4384" s="60"/>
      <c r="ES4384" s="60"/>
      <c r="ET4384" s="60"/>
      <c r="EU4384" s="60"/>
      <c r="EV4384" s="60"/>
      <c r="EW4384" s="60"/>
      <c r="EX4384" s="60"/>
      <c r="EY4384" s="60"/>
      <c r="EZ4384" s="60"/>
      <c r="FA4384" s="60"/>
      <c r="FB4384" s="60"/>
    </row>
    <row r="4385" spans="22:158" x14ac:dyDescent="0.25">
      <c r="W4385" s="33"/>
      <c r="X4385" s="33"/>
      <c r="AH4385" s="38">
        <v>100</v>
      </c>
      <c r="AI4385" s="38">
        <v>150</v>
      </c>
      <c r="AJ4385" s="38">
        <v>15550</v>
      </c>
      <c r="AK4385" s="38">
        <v>48</v>
      </c>
      <c r="AL4385" s="38">
        <v>4205758</v>
      </c>
      <c r="AM4385" s="61" t="s">
        <v>1816</v>
      </c>
      <c r="AN4385" s="61" t="s">
        <v>1695</v>
      </c>
      <c r="AO4385" s="61" t="s">
        <v>1602</v>
      </c>
      <c r="AP4385" s="61" t="s">
        <v>5017</v>
      </c>
      <c r="AQ4385" s="61" t="s">
        <v>1752</v>
      </c>
      <c r="AR4385" s="28">
        <v>3847809.7</v>
      </c>
      <c r="AS4385" s="28">
        <v>4015</v>
      </c>
      <c r="AT4385" s="28">
        <v>0</v>
      </c>
      <c r="AU4385" s="62"/>
      <c r="DV4385" s="31" t="s">
        <v>5446</v>
      </c>
      <c r="DW4385" s="31" t="s">
        <v>5456</v>
      </c>
      <c r="DX4385" s="63"/>
      <c r="DY4385" s="63"/>
      <c r="DZ4385" s="63"/>
      <c r="EA4385" s="167"/>
      <c r="EB4385" s="60"/>
      <c r="EC4385" s="60"/>
      <c r="ED4385" s="60"/>
      <c r="EE4385" s="60"/>
      <c r="EF4385" s="60"/>
      <c r="EG4385" s="60"/>
      <c r="EH4385" s="60"/>
      <c r="EI4385" s="60"/>
      <c r="EJ4385" s="60"/>
      <c r="EK4385" s="60"/>
      <c r="EL4385" s="60"/>
      <c r="EM4385" s="60"/>
      <c r="EN4385" s="60"/>
      <c r="EO4385" s="60"/>
      <c r="EP4385" s="60"/>
      <c r="EQ4385" s="60"/>
      <c r="ER4385" s="60"/>
      <c r="ES4385" s="60"/>
      <c r="ET4385" s="60"/>
      <c r="EU4385" s="60"/>
      <c r="EV4385" s="60"/>
      <c r="EW4385" s="60"/>
      <c r="EX4385" s="60"/>
      <c r="EY4385" s="60"/>
      <c r="EZ4385" s="60"/>
      <c r="FA4385" s="60"/>
      <c r="FB4385" s="60"/>
    </row>
    <row r="4386" spans="22:158" x14ac:dyDescent="0.25">
      <c r="V4386" s="1"/>
      <c r="W4386" s="33"/>
      <c r="X4386" s="33"/>
      <c r="AH4386" s="38">
        <v>100</v>
      </c>
      <c r="AI4386" s="38">
        <v>150</v>
      </c>
      <c r="AJ4386" s="38">
        <v>15800</v>
      </c>
      <c r="AK4386" s="38">
        <v>48</v>
      </c>
      <c r="AL4386" s="38">
        <v>4205758</v>
      </c>
      <c r="AM4386" s="61" t="s">
        <v>1816</v>
      </c>
      <c r="AN4386" s="61" t="s">
        <v>1695</v>
      </c>
      <c r="AO4386" s="61" t="s">
        <v>1607</v>
      </c>
      <c r="AP4386" s="61" t="s">
        <v>5017</v>
      </c>
      <c r="AQ4386" s="61" t="s">
        <v>1752</v>
      </c>
      <c r="AR4386" s="28">
        <v>0</v>
      </c>
      <c r="AS4386" s="28">
        <v>57685</v>
      </c>
      <c r="AT4386" s="28">
        <v>47353</v>
      </c>
      <c r="AU4386" s="62"/>
      <c r="DV4386" s="31" t="s">
        <v>5446</v>
      </c>
      <c r="DW4386" s="31" t="s">
        <v>5456</v>
      </c>
      <c r="DX4386" s="63"/>
      <c r="DY4386" s="63"/>
      <c r="DZ4386" s="63"/>
      <c r="EA4386" s="167"/>
      <c r="EB4386" s="60"/>
      <c r="EC4386" s="60"/>
      <c r="ED4386" s="60"/>
      <c r="EE4386" s="60"/>
      <c r="EF4386" s="60"/>
      <c r="EG4386" s="60"/>
      <c r="EH4386" s="60"/>
      <c r="EI4386" s="60"/>
      <c r="EJ4386" s="60"/>
      <c r="EK4386" s="60"/>
      <c r="EL4386" s="60"/>
      <c r="EM4386" s="60"/>
      <c r="EN4386" s="60"/>
      <c r="EO4386" s="60"/>
      <c r="EP4386" s="60"/>
      <c r="EQ4386" s="60"/>
      <c r="ER4386" s="60"/>
      <c r="ES4386" s="60"/>
      <c r="ET4386" s="60"/>
      <c r="EU4386" s="60"/>
      <c r="EV4386" s="60"/>
      <c r="EW4386" s="60"/>
      <c r="EX4386" s="60"/>
      <c r="EY4386" s="60"/>
      <c r="EZ4386" s="60"/>
      <c r="FA4386" s="60"/>
      <c r="FB4386" s="60"/>
    </row>
    <row r="4387" spans="22:158" x14ac:dyDescent="0.25">
      <c r="W4387" s="33"/>
      <c r="X4387" s="33"/>
      <c r="AH4387" s="38">
        <v>100</v>
      </c>
      <c r="AI4387" s="38">
        <v>150</v>
      </c>
      <c r="AJ4387" s="38">
        <v>17350</v>
      </c>
      <c r="AK4387" s="38">
        <v>48</v>
      </c>
      <c r="AL4387" s="38">
        <v>4205758</v>
      </c>
      <c r="AM4387" s="61" t="s">
        <v>1816</v>
      </c>
      <c r="AN4387" s="61" t="s">
        <v>1695</v>
      </c>
      <c r="AO4387" s="61" t="s">
        <v>1641</v>
      </c>
      <c r="AP4387" s="61" t="s">
        <v>5017</v>
      </c>
      <c r="AQ4387" s="61" t="s">
        <v>1752</v>
      </c>
      <c r="AR4387" s="28">
        <v>0</v>
      </c>
      <c r="AS4387" s="28">
        <v>1286</v>
      </c>
      <c r="AT4387" s="28">
        <v>391</v>
      </c>
      <c r="AU4387" s="62"/>
      <c r="DV4387" s="31" t="s">
        <v>5446</v>
      </c>
      <c r="DW4387" s="31" t="s">
        <v>5456</v>
      </c>
      <c r="DX4387" s="63"/>
      <c r="DY4387" s="63"/>
      <c r="DZ4387" s="63"/>
      <c r="EA4387" s="167"/>
      <c r="EB4387" s="60"/>
      <c r="EC4387" s="60"/>
      <c r="ED4387" s="60"/>
      <c r="EE4387" s="60"/>
      <c r="EF4387" s="60"/>
      <c r="EG4387" s="60"/>
      <c r="EH4387" s="60"/>
      <c r="EI4387" s="60"/>
      <c r="EJ4387" s="60"/>
      <c r="EK4387" s="60"/>
      <c r="EL4387" s="60"/>
      <c r="EM4387" s="60"/>
      <c r="EN4387" s="60"/>
      <c r="EO4387" s="60"/>
      <c r="EP4387" s="60"/>
      <c r="EQ4387" s="60"/>
      <c r="ER4387" s="60"/>
      <c r="ES4387" s="60"/>
      <c r="ET4387" s="60"/>
      <c r="EU4387" s="60"/>
      <c r="EV4387" s="60"/>
      <c r="EW4387" s="60"/>
      <c r="EX4387" s="60"/>
      <c r="EY4387" s="60"/>
      <c r="EZ4387" s="60"/>
      <c r="FA4387" s="60"/>
      <c r="FB4387" s="60"/>
    </row>
    <row r="4388" spans="22:158" x14ac:dyDescent="0.25">
      <c r="W4388" s="33"/>
      <c r="X4388" s="33"/>
      <c r="AH4388" s="38">
        <v>100</v>
      </c>
      <c r="AI4388" s="38">
        <v>150</v>
      </c>
      <c r="AJ4388" s="38">
        <v>17750</v>
      </c>
      <c r="AK4388" s="38">
        <v>48</v>
      </c>
      <c r="AL4388" s="38">
        <v>4205758</v>
      </c>
      <c r="AM4388" s="61" t="s">
        <v>1816</v>
      </c>
      <c r="AN4388" s="61" t="s">
        <v>1695</v>
      </c>
      <c r="AO4388" s="61" t="s">
        <v>1650</v>
      </c>
      <c r="AP4388" s="61" t="s">
        <v>5017</v>
      </c>
      <c r="AQ4388" s="61" t="s">
        <v>1752</v>
      </c>
      <c r="AR4388" s="28">
        <v>197346.8</v>
      </c>
      <c r="AS4388" s="28">
        <v>56887</v>
      </c>
      <c r="AT4388" s="28">
        <v>10517</v>
      </c>
      <c r="AU4388" s="62"/>
      <c r="DV4388" s="31" t="s">
        <v>5446</v>
      </c>
      <c r="DW4388" s="31" t="s">
        <v>5456</v>
      </c>
      <c r="DX4388" s="63"/>
      <c r="DY4388" s="63"/>
      <c r="DZ4388" s="63"/>
      <c r="EA4388" s="167"/>
      <c r="EB4388" s="60"/>
      <c r="EC4388" s="60"/>
      <c r="ED4388" s="60"/>
      <c r="EE4388" s="60"/>
      <c r="EF4388" s="60"/>
      <c r="EG4388" s="60"/>
      <c r="EH4388" s="60"/>
      <c r="EI4388" s="60"/>
      <c r="EJ4388" s="60"/>
      <c r="EK4388" s="60"/>
      <c r="EL4388" s="60"/>
      <c r="EM4388" s="60"/>
      <c r="EN4388" s="60"/>
      <c r="EO4388" s="60"/>
      <c r="EP4388" s="60"/>
      <c r="EQ4388" s="60"/>
      <c r="ER4388" s="60"/>
      <c r="ES4388" s="60"/>
      <c r="ET4388" s="60"/>
      <c r="EU4388" s="60"/>
      <c r="EV4388" s="60"/>
      <c r="EW4388" s="60"/>
      <c r="EX4388" s="60"/>
      <c r="EY4388" s="60"/>
      <c r="EZ4388" s="60"/>
      <c r="FA4388" s="60"/>
      <c r="FB4388" s="60"/>
    </row>
    <row r="4389" spans="22:158" x14ac:dyDescent="0.25">
      <c r="W4389" s="33"/>
      <c r="X4389" s="33"/>
      <c r="AH4389" s="38">
        <v>100</v>
      </c>
      <c r="AI4389" s="38">
        <v>155</v>
      </c>
      <c r="AJ4389" s="38">
        <v>10050</v>
      </c>
      <c r="AK4389" s="38">
        <v>48</v>
      </c>
      <c r="AL4389" s="38">
        <v>4205758</v>
      </c>
      <c r="AM4389" s="61" t="s">
        <v>1816</v>
      </c>
      <c r="AN4389" s="61" t="s">
        <v>1686</v>
      </c>
      <c r="AO4389" s="61" t="s">
        <v>5044</v>
      </c>
      <c r="AP4389" s="61" t="s">
        <v>5017</v>
      </c>
      <c r="AQ4389" s="61" t="s">
        <v>1752</v>
      </c>
      <c r="AR4389" s="28">
        <v>0</v>
      </c>
      <c r="AS4389" s="28">
        <v>0</v>
      </c>
      <c r="AT4389" s="28">
        <v>0</v>
      </c>
      <c r="AU4389" s="62"/>
      <c r="DV4389" s="31" t="s">
        <v>5446</v>
      </c>
      <c r="DW4389" s="31" t="s">
        <v>5457</v>
      </c>
      <c r="DX4389" s="63"/>
      <c r="DY4389" s="63"/>
      <c r="DZ4389" s="63"/>
      <c r="EA4389" s="167"/>
      <c r="EB4389" s="60"/>
      <c r="EC4389" s="60"/>
      <c r="ED4389" s="60"/>
      <c r="EE4389" s="60"/>
      <c r="EF4389" s="60"/>
      <c r="EG4389" s="60"/>
      <c r="EH4389" s="60"/>
      <c r="EI4389" s="60"/>
      <c r="EJ4389" s="60"/>
      <c r="EK4389" s="60"/>
      <c r="EL4389" s="60"/>
      <c r="EM4389" s="60"/>
      <c r="EN4389" s="60"/>
      <c r="EO4389" s="60"/>
      <c r="EP4389" s="60"/>
      <c r="EQ4389" s="60"/>
      <c r="ER4389" s="60"/>
      <c r="ES4389" s="60"/>
      <c r="ET4389" s="60"/>
      <c r="EU4389" s="60"/>
      <c r="EV4389" s="60"/>
      <c r="EW4389" s="60"/>
      <c r="EX4389" s="60"/>
      <c r="EY4389" s="60"/>
      <c r="EZ4389" s="60"/>
      <c r="FA4389" s="60"/>
      <c r="FB4389" s="60"/>
    </row>
    <row r="4390" spans="22:158" x14ac:dyDescent="0.25">
      <c r="W4390" s="33"/>
      <c r="X4390" s="33"/>
      <c r="AH4390" s="38">
        <v>100</v>
      </c>
      <c r="AI4390" s="38">
        <v>155</v>
      </c>
      <c r="AJ4390" s="38">
        <v>10300</v>
      </c>
      <c r="AK4390" s="38">
        <v>48</v>
      </c>
      <c r="AL4390" s="38">
        <v>4205758</v>
      </c>
      <c r="AM4390" s="61" t="s">
        <v>1816</v>
      </c>
      <c r="AN4390" s="61" t="s">
        <v>1686</v>
      </c>
      <c r="AO4390" s="61" t="s">
        <v>5049</v>
      </c>
      <c r="AP4390" s="61" t="s">
        <v>5017</v>
      </c>
      <c r="AQ4390" s="61" t="s">
        <v>1752</v>
      </c>
      <c r="AR4390" s="28">
        <v>64308.6</v>
      </c>
      <c r="AS4390" s="28">
        <v>6457</v>
      </c>
      <c r="AT4390" s="28">
        <v>70246</v>
      </c>
      <c r="AU4390" s="62"/>
      <c r="DV4390" s="31" t="s">
        <v>5446</v>
      </c>
      <c r="DW4390" s="31" t="s">
        <v>5457</v>
      </c>
      <c r="DX4390" s="63"/>
      <c r="DY4390" s="63"/>
      <c r="DZ4390" s="63"/>
      <c r="EA4390" s="167"/>
      <c r="EB4390" s="60"/>
      <c r="EC4390" s="60"/>
      <c r="ED4390" s="60"/>
      <c r="EE4390" s="60"/>
      <c r="EF4390" s="60"/>
      <c r="EG4390" s="60"/>
      <c r="EH4390" s="60"/>
      <c r="EI4390" s="60"/>
      <c r="EJ4390" s="60"/>
      <c r="EK4390" s="60"/>
      <c r="EL4390" s="60"/>
      <c r="EM4390" s="60"/>
      <c r="EN4390" s="60"/>
      <c r="EO4390" s="60"/>
      <c r="EP4390" s="60"/>
      <c r="EQ4390" s="60"/>
      <c r="ER4390" s="60"/>
      <c r="ES4390" s="60"/>
      <c r="ET4390" s="60"/>
      <c r="EU4390" s="60"/>
      <c r="EV4390" s="60"/>
      <c r="EW4390" s="60"/>
      <c r="EX4390" s="60"/>
      <c r="EY4390" s="60"/>
      <c r="EZ4390" s="60"/>
      <c r="FA4390" s="60"/>
      <c r="FB4390" s="60"/>
    </row>
    <row r="4391" spans="22:158" x14ac:dyDescent="0.25">
      <c r="W4391" s="33"/>
      <c r="X4391" s="33"/>
      <c r="AH4391" s="38">
        <v>100</v>
      </c>
      <c r="AI4391" s="38">
        <v>155</v>
      </c>
      <c r="AJ4391" s="38">
        <v>10650</v>
      </c>
      <c r="AK4391" s="38">
        <v>48</v>
      </c>
      <c r="AL4391" s="38">
        <v>4205758</v>
      </c>
      <c r="AM4391" s="61" t="s">
        <v>1816</v>
      </c>
      <c r="AN4391" s="61" t="s">
        <v>1686</v>
      </c>
      <c r="AO4391" s="61" t="s">
        <v>5056</v>
      </c>
      <c r="AP4391" s="61" t="s">
        <v>5017</v>
      </c>
      <c r="AQ4391" s="61" t="s">
        <v>1752</v>
      </c>
      <c r="AR4391" s="28">
        <v>186235</v>
      </c>
      <c r="AS4391" s="28">
        <v>39512</v>
      </c>
      <c r="AT4391" s="28">
        <v>2582</v>
      </c>
      <c r="AU4391" s="62"/>
      <c r="DV4391" s="31" t="s">
        <v>5446</v>
      </c>
      <c r="DW4391" s="31" t="s">
        <v>5457</v>
      </c>
      <c r="DX4391" s="63"/>
      <c r="DY4391" s="63"/>
      <c r="DZ4391" s="63"/>
      <c r="EA4391" s="167"/>
      <c r="EB4391" s="60"/>
      <c r="EC4391" s="60"/>
      <c r="ED4391" s="60"/>
      <c r="EE4391" s="60"/>
      <c r="EF4391" s="60"/>
      <c r="EG4391" s="60"/>
      <c r="EH4391" s="60"/>
      <c r="EI4391" s="60"/>
      <c r="EJ4391" s="60"/>
      <c r="EK4391" s="60"/>
      <c r="EL4391" s="60"/>
      <c r="EM4391" s="60"/>
      <c r="EN4391" s="60"/>
      <c r="EO4391" s="60"/>
      <c r="EP4391" s="60"/>
      <c r="EQ4391" s="60"/>
      <c r="ER4391" s="60"/>
      <c r="ES4391" s="60"/>
      <c r="ET4391" s="60"/>
      <c r="EU4391" s="60"/>
      <c r="EV4391" s="60"/>
      <c r="EW4391" s="60"/>
      <c r="EX4391" s="60"/>
      <c r="EY4391" s="60"/>
      <c r="EZ4391" s="60"/>
      <c r="FA4391" s="60"/>
      <c r="FB4391" s="60"/>
    </row>
    <row r="4392" spans="22:158" x14ac:dyDescent="0.25">
      <c r="W4392" s="33"/>
      <c r="X4392" s="33"/>
      <c r="AH4392" s="38">
        <v>100</v>
      </c>
      <c r="AI4392" s="38">
        <v>155</v>
      </c>
      <c r="AJ4392" s="38">
        <v>11860</v>
      </c>
      <c r="AK4392" s="38">
        <v>48</v>
      </c>
      <c r="AL4392" s="38">
        <v>4205758</v>
      </c>
      <c r="AM4392" s="61" t="s">
        <v>1816</v>
      </c>
      <c r="AN4392" s="61" t="s">
        <v>1686</v>
      </c>
      <c r="AO4392" s="61" t="s">
        <v>5082</v>
      </c>
      <c r="AP4392" s="61" t="s">
        <v>5017</v>
      </c>
      <c r="AQ4392" s="61" t="s">
        <v>1752</v>
      </c>
      <c r="AR4392" s="28">
        <v>15066.3</v>
      </c>
      <c r="AS4392" s="28">
        <v>4867</v>
      </c>
      <c r="AT4392" s="28">
        <v>0</v>
      </c>
      <c r="AU4392" s="62"/>
      <c r="DV4392" s="31" t="s">
        <v>5446</v>
      </c>
      <c r="DW4392" s="31" t="s">
        <v>5457</v>
      </c>
      <c r="DX4392" s="63"/>
      <c r="DY4392" s="63"/>
      <c r="DZ4392" s="63"/>
      <c r="EA4392" s="167"/>
      <c r="EB4392" s="60"/>
      <c r="EC4392" s="60"/>
      <c r="ED4392" s="60"/>
      <c r="EE4392" s="60"/>
      <c r="EF4392" s="60"/>
      <c r="EG4392" s="60"/>
      <c r="EH4392" s="60"/>
      <c r="EI4392" s="60"/>
      <c r="EJ4392" s="60"/>
      <c r="EK4392" s="60"/>
      <c r="EL4392" s="60"/>
      <c r="EM4392" s="60"/>
      <c r="EN4392" s="60"/>
      <c r="EO4392" s="60"/>
      <c r="EP4392" s="60"/>
      <c r="EQ4392" s="60"/>
      <c r="ER4392" s="60"/>
      <c r="ES4392" s="60"/>
      <c r="ET4392" s="60"/>
      <c r="EU4392" s="60"/>
      <c r="EV4392" s="60"/>
      <c r="EW4392" s="60"/>
      <c r="EX4392" s="60"/>
      <c r="EY4392" s="60"/>
      <c r="EZ4392" s="60"/>
      <c r="FA4392" s="60"/>
      <c r="FB4392" s="60"/>
    </row>
    <row r="4393" spans="22:158" x14ac:dyDescent="0.25">
      <c r="W4393" s="33"/>
      <c r="X4393" s="33"/>
      <c r="AH4393" s="38">
        <v>100</v>
      </c>
      <c r="AI4393" s="38">
        <v>155</v>
      </c>
      <c r="AJ4393" s="38">
        <v>12300</v>
      </c>
      <c r="AK4393" s="38">
        <v>48</v>
      </c>
      <c r="AL4393" s="38">
        <v>4205758</v>
      </c>
      <c r="AM4393" s="61" t="s">
        <v>1816</v>
      </c>
      <c r="AN4393" s="61" t="s">
        <v>1686</v>
      </c>
      <c r="AO4393" s="61" t="s">
        <v>5090</v>
      </c>
      <c r="AP4393" s="61" t="s">
        <v>5017</v>
      </c>
      <c r="AQ4393" s="61" t="s">
        <v>1752</v>
      </c>
      <c r="AR4393" s="28">
        <v>0</v>
      </c>
      <c r="AS4393" s="28">
        <v>24588</v>
      </c>
      <c r="AT4393" s="28">
        <v>0</v>
      </c>
      <c r="AU4393" s="62"/>
      <c r="DV4393" s="31" t="s">
        <v>5446</v>
      </c>
      <c r="DW4393" s="31" t="s">
        <v>5457</v>
      </c>
      <c r="DX4393" s="63"/>
      <c r="DY4393" s="63"/>
      <c r="DZ4393" s="63"/>
      <c r="EA4393" s="167"/>
      <c r="EB4393" s="60"/>
      <c r="EC4393" s="60"/>
      <c r="ED4393" s="60"/>
      <c r="EE4393" s="60"/>
      <c r="EF4393" s="60"/>
      <c r="EG4393" s="60"/>
      <c r="EH4393" s="60"/>
      <c r="EI4393" s="60"/>
      <c r="EJ4393" s="60"/>
      <c r="EK4393" s="60"/>
      <c r="EL4393" s="60"/>
      <c r="EM4393" s="60"/>
      <c r="EN4393" s="60"/>
      <c r="EO4393" s="60"/>
      <c r="EP4393" s="60"/>
      <c r="EQ4393" s="60"/>
      <c r="ER4393" s="60"/>
      <c r="ES4393" s="60"/>
      <c r="ET4393" s="60"/>
      <c r="EU4393" s="60"/>
      <c r="EV4393" s="60"/>
      <c r="EW4393" s="60"/>
      <c r="EX4393" s="60"/>
      <c r="EY4393" s="60"/>
      <c r="EZ4393" s="60"/>
      <c r="FA4393" s="60"/>
      <c r="FB4393" s="60"/>
    </row>
    <row r="4394" spans="22:158" x14ac:dyDescent="0.25">
      <c r="V4394" s="1"/>
      <c r="W4394" s="33"/>
      <c r="X4394" s="33"/>
      <c r="AH4394" s="38">
        <v>100</v>
      </c>
      <c r="AI4394" s="38">
        <v>155</v>
      </c>
      <c r="AJ4394" s="38">
        <v>13370</v>
      </c>
      <c r="AK4394" s="38">
        <v>48</v>
      </c>
      <c r="AL4394" s="38">
        <v>4205758</v>
      </c>
      <c r="AM4394" s="61" t="s">
        <v>1816</v>
      </c>
      <c r="AN4394" s="61" t="s">
        <v>1686</v>
      </c>
      <c r="AO4394" s="61" t="s">
        <v>5110</v>
      </c>
      <c r="AP4394" s="61" t="s">
        <v>5017</v>
      </c>
      <c r="AQ4394" s="61" t="s">
        <v>1752</v>
      </c>
      <c r="AR4394" s="28">
        <v>20165.5</v>
      </c>
      <c r="AS4394" s="28">
        <v>2076</v>
      </c>
      <c r="AT4394" s="28">
        <v>0</v>
      </c>
      <c r="AU4394" s="62"/>
      <c r="DV4394" s="31" t="s">
        <v>5446</v>
      </c>
      <c r="DW4394" s="31" t="s">
        <v>5457</v>
      </c>
      <c r="DX4394" s="63"/>
      <c r="DY4394" s="63"/>
      <c r="DZ4394" s="63"/>
      <c r="EA4394" s="167"/>
      <c r="EB4394" s="60"/>
      <c r="EC4394" s="60"/>
      <c r="ED4394" s="60"/>
      <c r="EE4394" s="60"/>
      <c r="EF4394" s="60"/>
      <c r="EG4394" s="60"/>
      <c r="EH4394" s="60"/>
      <c r="EI4394" s="60"/>
      <c r="EJ4394" s="60"/>
      <c r="EK4394" s="60"/>
      <c r="EL4394" s="60"/>
      <c r="EM4394" s="60"/>
      <c r="EN4394" s="60"/>
      <c r="EO4394" s="60"/>
      <c r="EP4394" s="60"/>
      <c r="EQ4394" s="60"/>
      <c r="ER4394" s="60"/>
      <c r="ES4394" s="60"/>
      <c r="ET4394" s="60"/>
      <c r="EU4394" s="60"/>
      <c r="EV4394" s="60"/>
      <c r="EW4394" s="60"/>
      <c r="EX4394" s="60"/>
      <c r="EY4394" s="60"/>
      <c r="EZ4394" s="60"/>
      <c r="FA4394" s="60"/>
      <c r="FB4394" s="60"/>
    </row>
    <row r="4395" spans="22:158" x14ac:dyDescent="0.25">
      <c r="V4395" s="1"/>
      <c r="W4395" s="33"/>
      <c r="X4395" s="33"/>
      <c r="AH4395" s="38">
        <v>100</v>
      </c>
      <c r="AI4395" s="38">
        <v>155</v>
      </c>
      <c r="AJ4395" s="38">
        <v>13900</v>
      </c>
      <c r="AK4395" s="38">
        <v>48</v>
      </c>
      <c r="AL4395" s="38">
        <v>4205758</v>
      </c>
      <c r="AM4395" s="61" t="s">
        <v>1816</v>
      </c>
      <c r="AN4395" s="61" t="s">
        <v>1686</v>
      </c>
      <c r="AO4395" s="61" t="s">
        <v>5122</v>
      </c>
      <c r="AP4395" s="61" t="s">
        <v>5017</v>
      </c>
      <c r="AQ4395" s="61" t="s">
        <v>1752</v>
      </c>
      <c r="AR4395" s="28">
        <v>0</v>
      </c>
      <c r="AS4395" s="28">
        <v>0</v>
      </c>
      <c r="AT4395" s="28">
        <v>7914</v>
      </c>
      <c r="AU4395" s="62"/>
      <c r="DV4395" s="31" t="s">
        <v>5446</v>
      </c>
      <c r="DW4395" s="31" t="s">
        <v>5457</v>
      </c>
      <c r="DX4395" s="63"/>
      <c r="DY4395" s="63"/>
      <c r="DZ4395" s="63"/>
      <c r="EA4395" s="167"/>
      <c r="EB4395" s="60"/>
      <c r="EC4395" s="60"/>
      <c r="ED4395" s="60"/>
      <c r="EE4395" s="60"/>
      <c r="EF4395" s="60"/>
      <c r="EG4395" s="60"/>
      <c r="EH4395" s="60"/>
      <c r="EI4395" s="60"/>
      <c r="EJ4395" s="60"/>
      <c r="EK4395" s="60"/>
      <c r="EL4395" s="60"/>
      <c r="EM4395" s="60"/>
      <c r="EN4395" s="60"/>
      <c r="EO4395" s="60"/>
      <c r="EP4395" s="60"/>
      <c r="EQ4395" s="60"/>
      <c r="ER4395" s="60"/>
      <c r="ES4395" s="60"/>
      <c r="ET4395" s="60"/>
      <c r="EU4395" s="60"/>
      <c r="EV4395" s="60"/>
      <c r="EW4395" s="60"/>
      <c r="EX4395" s="60"/>
      <c r="EY4395" s="60"/>
      <c r="EZ4395" s="60"/>
      <c r="FA4395" s="60"/>
      <c r="FB4395" s="60"/>
    </row>
    <row r="4396" spans="22:158" x14ac:dyDescent="0.25">
      <c r="W4396" s="33"/>
      <c r="X4396" s="33"/>
      <c r="AH4396" s="38">
        <v>100</v>
      </c>
      <c r="AI4396" s="38">
        <v>155</v>
      </c>
      <c r="AJ4396" s="38">
        <v>14050</v>
      </c>
      <c r="AK4396" s="38">
        <v>48</v>
      </c>
      <c r="AL4396" s="38">
        <v>4205758</v>
      </c>
      <c r="AM4396" s="61" t="s">
        <v>1816</v>
      </c>
      <c r="AN4396" s="61" t="s">
        <v>1686</v>
      </c>
      <c r="AO4396" s="61" t="s">
        <v>5125</v>
      </c>
      <c r="AP4396" s="61" t="s">
        <v>5017</v>
      </c>
      <c r="AQ4396" s="61" t="s">
        <v>1752</v>
      </c>
      <c r="AR4396" s="28">
        <v>0</v>
      </c>
      <c r="AS4396" s="28">
        <v>0</v>
      </c>
      <c r="AT4396" s="28">
        <v>260</v>
      </c>
      <c r="AU4396" s="62"/>
      <c r="DV4396" s="31" t="s">
        <v>5446</v>
      </c>
      <c r="DW4396" s="31" t="s">
        <v>5457</v>
      </c>
      <c r="DX4396" s="63"/>
      <c r="DY4396" s="63"/>
      <c r="DZ4396" s="63"/>
      <c r="EA4396" s="167"/>
      <c r="EB4396" s="60"/>
      <c r="EC4396" s="60"/>
      <c r="ED4396" s="60"/>
      <c r="EE4396" s="60"/>
      <c r="EF4396" s="60"/>
      <c r="EG4396" s="60"/>
      <c r="EH4396" s="60"/>
      <c r="EI4396" s="60"/>
      <c r="EJ4396" s="60"/>
      <c r="EK4396" s="60"/>
      <c r="EL4396" s="60"/>
      <c r="EM4396" s="60"/>
      <c r="EN4396" s="60"/>
      <c r="EO4396" s="60"/>
      <c r="EP4396" s="60"/>
      <c r="EQ4396" s="60"/>
      <c r="ER4396" s="60"/>
      <c r="ES4396" s="60"/>
      <c r="ET4396" s="60"/>
      <c r="EU4396" s="60"/>
      <c r="EV4396" s="60"/>
      <c r="EW4396" s="60"/>
      <c r="EX4396" s="60"/>
      <c r="EY4396" s="60"/>
      <c r="EZ4396" s="60"/>
      <c r="FA4396" s="60"/>
      <c r="FB4396" s="60"/>
    </row>
    <row r="4397" spans="22:158" x14ac:dyDescent="0.25">
      <c r="V4397" s="1"/>
      <c r="W4397" s="33"/>
      <c r="X4397" s="33"/>
      <c r="AH4397" s="38">
        <v>100</v>
      </c>
      <c r="AI4397" s="38">
        <v>155</v>
      </c>
      <c r="AJ4397" s="38">
        <v>14250</v>
      </c>
      <c r="AK4397" s="38">
        <v>48</v>
      </c>
      <c r="AL4397" s="38">
        <v>4205758</v>
      </c>
      <c r="AM4397" s="61" t="s">
        <v>1816</v>
      </c>
      <c r="AN4397" s="61" t="s">
        <v>1686</v>
      </c>
      <c r="AO4397" s="61" t="s">
        <v>1573</v>
      </c>
      <c r="AP4397" s="61" t="s">
        <v>5017</v>
      </c>
      <c r="AQ4397" s="61" t="s">
        <v>1752</v>
      </c>
      <c r="AR4397" s="28">
        <v>838057.5</v>
      </c>
      <c r="AS4397" s="28">
        <v>216057</v>
      </c>
      <c r="AT4397" s="28">
        <v>0</v>
      </c>
      <c r="AU4397" s="62"/>
      <c r="DV4397" s="31" t="s">
        <v>5446</v>
      </c>
      <c r="DW4397" s="31" t="s">
        <v>5457</v>
      </c>
      <c r="DX4397" s="63"/>
      <c r="DY4397" s="63"/>
      <c r="DZ4397" s="63"/>
      <c r="EA4397" s="167"/>
      <c r="EB4397" s="60"/>
      <c r="EC4397" s="60"/>
      <c r="ED4397" s="60"/>
      <c r="EE4397" s="60"/>
      <c r="EF4397" s="60"/>
      <c r="EG4397" s="60"/>
      <c r="EH4397" s="60"/>
      <c r="EI4397" s="60"/>
      <c r="EJ4397" s="60"/>
      <c r="EK4397" s="60"/>
      <c r="EL4397" s="60"/>
      <c r="EM4397" s="60"/>
      <c r="EN4397" s="60"/>
      <c r="EO4397" s="60"/>
      <c r="EP4397" s="60"/>
      <c r="EQ4397" s="60"/>
      <c r="ER4397" s="60"/>
      <c r="ES4397" s="60"/>
      <c r="ET4397" s="60"/>
      <c r="EU4397" s="60"/>
      <c r="EV4397" s="60"/>
      <c r="EW4397" s="60"/>
      <c r="EX4397" s="60"/>
      <c r="EY4397" s="60"/>
      <c r="EZ4397" s="60"/>
      <c r="FA4397" s="60"/>
      <c r="FB4397" s="60"/>
    </row>
    <row r="4398" spans="22:158" x14ac:dyDescent="0.25">
      <c r="W4398" s="33"/>
      <c r="X4398" s="33"/>
      <c r="AH4398" s="38">
        <v>100</v>
      </c>
      <c r="AI4398" s="38">
        <v>155</v>
      </c>
      <c r="AJ4398" s="38">
        <v>15500</v>
      </c>
      <c r="AK4398" s="38">
        <v>48</v>
      </c>
      <c r="AL4398" s="38">
        <v>4205758</v>
      </c>
      <c r="AM4398" s="61" t="s">
        <v>1816</v>
      </c>
      <c r="AN4398" s="61" t="s">
        <v>1686</v>
      </c>
      <c r="AO4398" s="61" t="s">
        <v>1601</v>
      </c>
      <c r="AP4398" s="61" t="s">
        <v>5017</v>
      </c>
      <c r="AQ4398" s="61" t="s">
        <v>1752</v>
      </c>
      <c r="AR4398" s="28">
        <v>6329.9</v>
      </c>
      <c r="AS4398" s="28">
        <v>60074</v>
      </c>
      <c r="AT4398" s="28">
        <v>1835</v>
      </c>
      <c r="AU4398" s="62"/>
      <c r="DV4398" s="31" t="s">
        <v>5446</v>
      </c>
      <c r="DW4398" s="31" t="s">
        <v>5457</v>
      </c>
      <c r="DX4398" s="63"/>
      <c r="DY4398" s="63"/>
      <c r="DZ4398" s="63"/>
      <c r="EA4398" s="167"/>
      <c r="EB4398" s="60"/>
      <c r="EC4398" s="60"/>
      <c r="ED4398" s="60"/>
      <c r="EE4398" s="60"/>
      <c r="EF4398" s="60"/>
      <c r="EG4398" s="60"/>
      <c r="EH4398" s="60"/>
      <c r="EI4398" s="60"/>
      <c r="EJ4398" s="60"/>
      <c r="EK4398" s="60"/>
      <c r="EL4398" s="60"/>
      <c r="EM4398" s="60"/>
      <c r="EN4398" s="60"/>
      <c r="EO4398" s="60"/>
      <c r="EP4398" s="60"/>
      <c r="EQ4398" s="60"/>
      <c r="ER4398" s="60"/>
      <c r="ES4398" s="60"/>
      <c r="ET4398" s="60"/>
      <c r="EU4398" s="60"/>
      <c r="EV4398" s="60"/>
      <c r="EW4398" s="60"/>
      <c r="EX4398" s="60"/>
      <c r="EY4398" s="60"/>
      <c r="EZ4398" s="60"/>
      <c r="FA4398" s="60"/>
      <c r="FB4398" s="60"/>
    </row>
    <row r="4399" spans="22:158" x14ac:dyDescent="0.25">
      <c r="W4399" s="33"/>
      <c r="X4399" s="33"/>
      <c r="AH4399" s="38">
        <v>100</v>
      </c>
      <c r="AI4399" s="38">
        <v>155</v>
      </c>
      <c r="AJ4399" s="38">
        <v>17450</v>
      </c>
      <c r="AK4399" s="38">
        <v>48</v>
      </c>
      <c r="AL4399" s="38">
        <v>4205758</v>
      </c>
      <c r="AM4399" s="61" t="s">
        <v>1816</v>
      </c>
      <c r="AN4399" s="61" t="s">
        <v>1686</v>
      </c>
      <c r="AO4399" s="61" t="s">
        <v>1643</v>
      </c>
      <c r="AP4399" s="61" t="s">
        <v>5017</v>
      </c>
      <c r="AQ4399" s="61" t="s">
        <v>1752</v>
      </c>
      <c r="AR4399" s="28">
        <v>1517.7</v>
      </c>
      <c r="AS4399" s="28">
        <v>3776</v>
      </c>
      <c r="AT4399" s="28">
        <v>0</v>
      </c>
      <c r="AU4399" s="62"/>
      <c r="DV4399" s="31" t="s">
        <v>5446</v>
      </c>
      <c r="DW4399" s="31" t="s">
        <v>5457</v>
      </c>
      <c r="DX4399" s="63"/>
      <c r="DY4399" s="63"/>
      <c r="DZ4399" s="63"/>
      <c r="EA4399" s="167"/>
      <c r="EB4399" s="60"/>
      <c r="EC4399" s="60"/>
      <c r="ED4399" s="60"/>
      <c r="EE4399" s="60"/>
      <c r="EF4399" s="60"/>
      <c r="EG4399" s="60"/>
      <c r="EH4399" s="60"/>
      <c r="EI4399" s="60"/>
      <c r="EJ4399" s="60"/>
      <c r="EK4399" s="60"/>
      <c r="EL4399" s="60"/>
      <c r="EM4399" s="60"/>
      <c r="EN4399" s="60"/>
      <c r="EO4399" s="60"/>
      <c r="EP4399" s="60"/>
      <c r="EQ4399" s="60"/>
      <c r="ER4399" s="60"/>
      <c r="ES4399" s="60"/>
      <c r="ET4399" s="60"/>
      <c r="EU4399" s="60"/>
      <c r="EV4399" s="60"/>
      <c r="EW4399" s="60"/>
      <c r="EX4399" s="60"/>
      <c r="EY4399" s="60"/>
      <c r="EZ4399" s="60"/>
      <c r="FA4399" s="60"/>
      <c r="FB4399" s="60"/>
    </row>
    <row r="4400" spans="22:158" x14ac:dyDescent="0.25">
      <c r="V4400" s="1"/>
      <c r="W4400" s="33"/>
      <c r="X4400" s="33"/>
      <c r="AH4400" s="38">
        <v>100</v>
      </c>
      <c r="AI4400" s="38">
        <v>155</v>
      </c>
      <c r="AJ4400" s="38">
        <v>17700</v>
      </c>
      <c r="AK4400" s="38">
        <v>48</v>
      </c>
      <c r="AL4400" s="38">
        <v>4205758</v>
      </c>
      <c r="AM4400" s="61" t="s">
        <v>1816</v>
      </c>
      <c r="AN4400" s="61" t="s">
        <v>1686</v>
      </c>
      <c r="AO4400" s="61" t="s">
        <v>1649</v>
      </c>
      <c r="AP4400" s="61" t="s">
        <v>5017</v>
      </c>
      <c r="AQ4400" s="61" t="s">
        <v>1752</v>
      </c>
      <c r="AR4400" s="28">
        <v>1096.3</v>
      </c>
      <c r="AS4400" s="28">
        <v>0</v>
      </c>
      <c r="AT4400" s="28">
        <v>0</v>
      </c>
      <c r="AU4400" s="62"/>
      <c r="DV4400" s="31" t="s">
        <v>5446</v>
      </c>
      <c r="DW4400" s="31" t="s">
        <v>5457</v>
      </c>
      <c r="DX4400" s="63"/>
      <c r="DY4400" s="63"/>
      <c r="DZ4400" s="63"/>
      <c r="EA4400" s="167"/>
      <c r="EB4400" s="60"/>
      <c r="EC4400" s="60"/>
      <c r="ED4400" s="60"/>
      <c r="EE4400" s="60"/>
      <c r="EF4400" s="60"/>
      <c r="EG4400" s="60"/>
      <c r="EH4400" s="60"/>
      <c r="EI4400" s="60"/>
      <c r="EJ4400" s="60"/>
      <c r="EK4400" s="60"/>
      <c r="EL4400" s="60"/>
      <c r="EM4400" s="60"/>
      <c r="EN4400" s="60"/>
      <c r="EO4400" s="60"/>
      <c r="EP4400" s="60"/>
      <c r="EQ4400" s="60"/>
      <c r="ER4400" s="60"/>
      <c r="ES4400" s="60"/>
      <c r="ET4400" s="60"/>
      <c r="EU4400" s="60"/>
      <c r="EV4400" s="60"/>
      <c r="EW4400" s="60"/>
      <c r="EX4400" s="60"/>
      <c r="EY4400" s="60"/>
      <c r="EZ4400" s="60"/>
      <c r="FA4400" s="60"/>
      <c r="FB4400" s="60"/>
    </row>
    <row r="4401" spans="22:158" x14ac:dyDescent="0.25">
      <c r="W4401" s="33"/>
      <c r="X4401" s="33"/>
      <c r="AH4401" s="38">
        <v>100</v>
      </c>
      <c r="AI4401" s="38">
        <v>155</v>
      </c>
      <c r="AJ4401" s="38">
        <v>17800</v>
      </c>
      <c r="AK4401" s="38">
        <v>48</v>
      </c>
      <c r="AL4401" s="38">
        <v>4205758</v>
      </c>
      <c r="AM4401" s="61" t="s">
        <v>1816</v>
      </c>
      <c r="AN4401" s="61" t="s">
        <v>1686</v>
      </c>
      <c r="AO4401" s="61" t="s">
        <v>1651</v>
      </c>
      <c r="AP4401" s="61" t="s">
        <v>5017</v>
      </c>
      <c r="AQ4401" s="61" t="s">
        <v>1752</v>
      </c>
      <c r="AR4401" s="28">
        <v>5412.3</v>
      </c>
      <c r="AS4401" s="28">
        <v>754</v>
      </c>
      <c r="AT4401" s="28">
        <v>4587</v>
      </c>
      <c r="AU4401" s="62"/>
      <c r="DV4401" s="31" t="s">
        <v>5446</v>
      </c>
      <c r="DW4401" s="31" t="s">
        <v>5457</v>
      </c>
      <c r="DX4401" s="63"/>
      <c r="DY4401" s="63"/>
      <c r="DZ4401" s="63"/>
      <c r="EA4401" s="167"/>
      <c r="EB4401" s="60"/>
      <c r="EC4401" s="60"/>
      <c r="ED4401" s="60"/>
      <c r="EE4401" s="60"/>
      <c r="EF4401" s="60"/>
      <c r="EG4401" s="60"/>
      <c r="EH4401" s="60"/>
      <c r="EI4401" s="60"/>
      <c r="EJ4401" s="60"/>
      <c r="EK4401" s="60"/>
      <c r="EL4401" s="60"/>
      <c r="EM4401" s="60"/>
      <c r="EN4401" s="60"/>
      <c r="EO4401" s="60"/>
      <c r="EP4401" s="60"/>
      <c r="EQ4401" s="60"/>
      <c r="ER4401" s="60"/>
      <c r="ES4401" s="60"/>
      <c r="ET4401" s="60"/>
      <c r="EU4401" s="60"/>
      <c r="EV4401" s="60"/>
      <c r="EW4401" s="60"/>
      <c r="EX4401" s="60"/>
      <c r="EY4401" s="60"/>
      <c r="EZ4401" s="60"/>
      <c r="FA4401" s="60"/>
      <c r="FB4401" s="60"/>
    </row>
    <row r="4402" spans="22:158" x14ac:dyDescent="0.25">
      <c r="W4402" s="33"/>
      <c r="X4402" s="33"/>
      <c r="AH4402" s="38">
        <v>100</v>
      </c>
      <c r="AI4402" s="38">
        <v>155</v>
      </c>
      <c r="AJ4402" s="38">
        <v>18200</v>
      </c>
      <c r="AK4402" s="38">
        <v>48</v>
      </c>
      <c r="AL4402" s="38">
        <v>4205758</v>
      </c>
      <c r="AM4402" s="61" t="s">
        <v>1816</v>
      </c>
      <c r="AN4402" s="61" t="s">
        <v>1686</v>
      </c>
      <c r="AO4402" s="61" t="s">
        <v>1660</v>
      </c>
      <c r="AP4402" s="61" t="s">
        <v>5017</v>
      </c>
      <c r="AQ4402" s="61" t="s">
        <v>1752</v>
      </c>
      <c r="AR4402" s="28">
        <v>56271.199999999997</v>
      </c>
      <c r="AS4402" s="28">
        <v>8830</v>
      </c>
      <c r="AT4402" s="28">
        <v>58126</v>
      </c>
      <c r="AU4402" s="62"/>
      <c r="DV4402" s="31" t="s">
        <v>5446</v>
      </c>
      <c r="DW4402" s="31" t="s">
        <v>5457</v>
      </c>
      <c r="DX4402" s="63"/>
      <c r="DY4402" s="63"/>
      <c r="DZ4402" s="63"/>
      <c r="EA4402" s="167"/>
      <c r="EB4402" s="60"/>
      <c r="EC4402" s="60"/>
      <c r="ED4402" s="60"/>
      <c r="EE4402" s="60"/>
      <c r="EF4402" s="60"/>
      <c r="EG4402" s="60"/>
      <c r="EH4402" s="60"/>
      <c r="EI4402" s="60"/>
      <c r="EJ4402" s="60"/>
      <c r="EK4402" s="60"/>
      <c r="EL4402" s="60"/>
      <c r="EM4402" s="60"/>
      <c r="EN4402" s="60"/>
      <c r="EO4402" s="60"/>
      <c r="EP4402" s="60"/>
      <c r="EQ4402" s="60"/>
      <c r="ER4402" s="60"/>
      <c r="ES4402" s="60"/>
      <c r="ET4402" s="60"/>
      <c r="EU4402" s="60"/>
      <c r="EV4402" s="60"/>
      <c r="EW4402" s="60"/>
      <c r="EX4402" s="60"/>
      <c r="EY4402" s="60"/>
      <c r="EZ4402" s="60"/>
      <c r="FA4402" s="60"/>
      <c r="FB4402" s="60"/>
    </row>
    <row r="4403" spans="22:158" x14ac:dyDescent="0.25">
      <c r="V4403" s="1"/>
      <c r="W4403" s="33"/>
      <c r="X4403" s="33"/>
      <c r="AH4403" s="38">
        <v>100</v>
      </c>
      <c r="AI4403" s="38">
        <v>105</v>
      </c>
      <c r="AJ4403" s="38">
        <v>10500</v>
      </c>
      <c r="AK4403" s="38">
        <v>48</v>
      </c>
      <c r="AL4403" s="38">
        <v>4206258</v>
      </c>
      <c r="AM4403" s="61" t="s">
        <v>1816</v>
      </c>
      <c r="AN4403" s="61" t="s">
        <v>1688</v>
      </c>
      <c r="AO4403" s="61" t="s">
        <v>5053</v>
      </c>
      <c r="AP4403" s="61" t="s">
        <v>5017</v>
      </c>
      <c r="AQ4403" s="61" t="s">
        <v>1753</v>
      </c>
      <c r="AR4403" s="28">
        <v>467699.5</v>
      </c>
      <c r="AS4403" s="28">
        <v>0</v>
      </c>
      <c r="AT4403" s="28">
        <v>0</v>
      </c>
      <c r="AU4403" s="62"/>
      <c r="DV4403" s="31" t="s">
        <v>5458</v>
      </c>
      <c r="DW4403" s="31" t="s">
        <v>5459</v>
      </c>
      <c r="DX4403" s="63"/>
      <c r="DY4403" s="63"/>
      <c r="DZ4403" s="63"/>
      <c r="EA4403" s="167"/>
      <c r="EB4403" s="60"/>
      <c r="EC4403" s="60"/>
      <c r="ED4403" s="60"/>
      <c r="EE4403" s="60"/>
      <c r="EF4403" s="60"/>
      <c r="EG4403" s="60"/>
      <c r="EH4403" s="60"/>
      <c r="EI4403" s="60"/>
      <c r="EJ4403" s="60"/>
      <c r="EK4403" s="60"/>
      <c r="EL4403" s="60"/>
      <c r="EM4403" s="60"/>
      <c r="EN4403" s="60"/>
      <c r="EO4403" s="60"/>
      <c r="EP4403" s="60"/>
      <c r="EQ4403" s="60"/>
      <c r="ER4403" s="60"/>
      <c r="ES4403" s="60"/>
      <c r="ET4403" s="60"/>
      <c r="EU4403" s="60"/>
      <c r="EV4403" s="60"/>
      <c r="EW4403" s="60"/>
      <c r="EX4403" s="60"/>
      <c r="EY4403" s="60"/>
      <c r="EZ4403" s="60"/>
      <c r="FA4403" s="60"/>
      <c r="FB4403" s="60"/>
    </row>
    <row r="4404" spans="22:158" x14ac:dyDescent="0.25">
      <c r="W4404" s="33"/>
      <c r="X4404" s="33"/>
      <c r="AH4404" s="38">
        <v>100</v>
      </c>
      <c r="AI4404" s="38">
        <v>105</v>
      </c>
      <c r="AJ4404" s="38">
        <v>10750</v>
      </c>
      <c r="AK4404" s="38">
        <v>48</v>
      </c>
      <c r="AL4404" s="38">
        <v>4206258</v>
      </c>
      <c r="AM4404" s="61" t="s">
        <v>1816</v>
      </c>
      <c r="AN4404" s="61" t="s">
        <v>1688</v>
      </c>
      <c r="AO4404" s="61" t="s">
        <v>5058</v>
      </c>
      <c r="AP4404" s="61" t="s">
        <v>5017</v>
      </c>
      <c r="AQ4404" s="61" t="s">
        <v>1753</v>
      </c>
      <c r="AR4404" s="28">
        <v>0.7</v>
      </c>
      <c r="AS4404" s="28">
        <v>0</v>
      </c>
      <c r="AT4404" s="28">
        <v>0</v>
      </c>
      <c r="AU4404" s="62"/>
      <c r="DV4404" s="31" t="s">
        <v>5458</v>
      </c>
      <c r="DW4404" s="31" t="s">
        <v>5459</v>
      </c>
      <c r="DX4404" s="63"/>
      <c r="DY4404" s="63"/>
      <c r="DZ4404" s="63"/>
      <c r="EA4404" s="167"/>
      <c r="EB4404" s="60"/>
      <c r="EC4404" s="60"/>
      <c r="ED4404" s="60"/>
      <c r="EE4404" s="60"/>
      <c r="EF4404" s="60"/>
      <c r="EG4404" s="60"/>
      <c r="EH4404" s="60"/>
      <c r="EI4404" s="60"/>
      <c r="EJ4404" s="60"/>
      <c r="EK4404" s="60"/>
      <c r="EL4404" s="60"/>
      <c r="EM4404" s="60"/>
      <c r="EN4404" s="60"/>
      <c r="EO4404" s="60"/>
      <c r="EP4404" s="60"/>
      <c r="EQ4404" s="60"/>
      <c r="ER4404" s="60"/>
      <c r="ES4404" s="60"/>
      <c r="ET4404" s="60"/>
      <c r="EU4404" s="60"/>
      <c r="EV4404" s="60"/>
      <c r="EW4404" s="60"/>
      <c r="EX4404" s="60"/>
      <c r="EY4404" s="60"/>
      <c r="EZ4404" s="60"/>
      <c r="FA4404" s="60"/>
      <c r="FB4404" s="60"/>
    </row>
    <row r="4405" spans="22:158" x14ac:dyDescent="0.25">
      <c r="V4405" s="1"/>
      <c r="W4405" s="33"/>
      <c r="X4405" s="33"/>
      <c r="AH4405" s="38">
        <v>100</v>
      </c>
      <c r="AI4405" s="38">
        <v>105</v>
      </c>
      <c r="AJ4405" s="38">
        <v>10900</v>
      </c>
      <c r="AK4405" s="38">
        <v>48</v>
      </c>
      <c r="AL4405" s="38">
        <v>4206258</v>
      </c>
      <c r="AM4405" s="61" t="s">
        <v>1816</v>
      </c>
      <c r="AN4405" s="61" t="s">
        <v>1688</v>
      </c>
      <c r="AO4405" s="61" t="s">
        <v>5061</v>
      </c>
      <c r="AP4405" s="61" t="s">
        <v>5017</v>
      </c>
      <c r="AQ4405" s="61" t="s">
        <v>1753</v>
      </c>
      <c r="AR4405" s="28">
        <v>234.3</v>
      </c>
      <c r="AS4405" s="28">
        <v>0</v>
      </c>
      <c r="AT4405" s="28">
        <v>0</v>
      </c>
      <c r="AU4405" s="62"/>
      <c r="DV4405" s="31" t="s">
        <v>5458</v>
      </c>
      <c r="DW4405" s="31" t="s">
        <v>5459</v>
      </c>
      <c r="DX4405" s="63"/>
      <c r="DY4405" s="63"/>
      <c r="DZ4405" s="63"/>
      <c r="EA4405" s="167"/>
      <c r="EB4405" s="60"/>
      <c r="EC4405" s="60"/>
      <c r="ED4405" s="60"/>
      <c r="EE4405" s="60"/>
      <c r="EF4405" s="60"/>
      <c r="EG4405" s="60"/>
      <c r="EH4405" s="60"/>
      <c r="EI4405" s="60"/>
      <c r="EJ4405" s="60"/>
      <c r="EK4405" s="60"/>
      <c r="EL4405" s="60"/>
      <c r="EM4405" s="60"/>
      <c r="EN4405" s="60"/>
      <c r="EO4405" s="60"/>
      <c r="EP4405" s="60"/>
      <c r="EQ4405" s="60"/>
      <c r="ER4405" s="60"/>
      <c r="ES4405" s="60"/>
      <c r="ET4405" s="60"/>
      <c r="EU4405" s="60"/>
      <c r="EV4405" s="60"/>
      <c r="EW4405" s="60"/>
      <c r="EX4405" s="60"/>
      <c r="EY4405" s="60"/>
      <c r="EZ4405" s="60"/>
      <c r="FA4405" s="60"/>
      <c r="FB4405" s="60"/>
    </row>
    <row r="4406" spans="22:158" x14ac:dyDescent="0.25">
      <c r="W4406" s="33"/>
      <c r="X4406" s="33"/>
      <c r="AH4406" s="38">
        <v>100</v>
      </c>
      <c r="AI4406" s="38">
        <v>105</v>
      </c>
      <c r="AJ4406" s="38">
        <v>11450</v>
      </c>
      <c r="AK4406" s="38">
        <v>48</v>
      </c>
      <c r="AL4406" s="38">
        <v>4206258</v>
      </c>
      <c r="AM4406" s="61" t="s">
        <v>1816</v>
      </c>
      <c r="AN4406" s="61" t="s">
        <v>1688</v>
      </c>
      <c r="AO4406" s="61" t="s">
        <v>5072</v>
      </c>
      <c r="AP4406" s="61" t="s">
        <v>5017</v>
      </c>
      <c r="AQ4406" s="61" t="s">
        <v>1753</v>
      </c>
      <c r="AR4406" s="28">
        <v>31932</v>
      </c>
      <c r="AS4406" s="28">
        <v>0</v>
      </c>
      <c r="AT4406" s="28">
        <v>0</v>
      </c>
      <c r="AU4406" s="62"/>
      <c r="DV4406" s="31" t="s">
        <v>5458</v>
      </c>
      <c r="DW4406" s="31" t="s">
        <v>5459</v>
      </c>
      <c r="DX4406" s="63"/>
      <c r="DY4406" s="63"/>
      <c r="DZ4406" s="63"/>
      <c r="EA4406" s="167"/>
      <c r="EB4406" s="60"/>
      <c r="EC4406" s="60"/>
      <c r="ED4406" s="60"/>
      <c r="EE4406" s="60"/>
      <c r="EF4406" s="60"/>
      <c r="EG4406" s="60"/>
      <c r="EH4406" s="60"/>
      <c r="EI4406" s="60"/>
      <c r="EJ4406" s="60"/>
      <c r="EK4406" s="60"/>
      <c r="EL4406" s="60"/>
      <c r="EM4406" s="60"/>
      <c r="EN4406" s="60"/>
      <c r="EO4406" s="60"/>
      <c r="EP4406" s="60"/>
      <c r="EQ4406" s="60"/>
      <c r="ER4406" s="60"/>
      <c r="ES4406" s="60"/>
      <c r="ET4406" s="60"/>
      <c r="EU4406" s="60"/>
      <c r="EV4406" s="60"/>
      <c r="EW4406" s="60"/>
      <c r="EX4406" s="60"/>
      <c r="EY4406" s="60"/>
      <c r="EZ4406" s="60"/>
      <c r="FA4406" s="60"/>
      <c r="FB4406" s="60"/>
    </row>
    <row r="4407" spans="22:158" x14ac:dyDescent="0.25">
      <c r="W4407" s="33"/>
      <c r="X4407" s="33"/>
      <c r="AH4407" s="38">
        <v>100</v>
      </c>
      <c r="AI4407" s="38">
        <v>105</v>
      </c>
      <c r="AJ4407" s="38">
        <v>11500</v>
      </c>
      <c r="AK4407" s="38">
        <v>48</v>
      </c>
      <c r="AL4407" s="38">
        <v>4206258</v>
      </c>
      <c r="AM4407" s="61" t="s">
        <v>1816</v>
      </c>
      <c r="AN4407" s="61" t="s">
        <v>1688</v>
      </c>
      <c r="AO4407" s="61" t="s">
        <v>5073</v>
      </c>
      <c r="AP4407" s="61" t="s">
        <v>5017</v>
      </c>
      <c r="AQ4407" s="61" t="s">
        <v>1753</v>
      </c>
      <c r="AR4407" s="28">
        <v>31654.5</v>
      </c>
      <c r="AS4407" s="28">
        <v>0</v>
      </c>
      <c r="AT4407" s="28">
        <v>0</v>
      </c>
      <c r="AU4407" s="62"/>
      <c r="DV4407" s="31" t="s">
        <v>5458</v>
      </c>
      <c r="DW4407" s="31" t="s">
        <v>5459</v>
      </c>
      <c r="DX4407" s="63"/>
      <c r="DY4407" s="63"/>
      <c r="DZ4407" s="63"/>
      <c r="EA4407" s="167"/>
      <c r="EB4407" s="60"/>
      <c r="EC4407" s="60"/>
      <c r="ED4407" s="60"/>
      <c r="EE4407" s="60"/>
      <c r="EF4407" s="60"/>
      <c r="EG4407" s="60"/>
      <c r="EH4407" s="60"/>
      <c r="EI4407" s="60"/>
      <c r="EJ4407" s="60"/>
      <c r="EK4407" s="60"/>
      <c r="EL4407" s="60"/>
      <c r="EM4407" s="60"/>
      <c r="EN4407" s="60"/>
      <c r="EO4407" s="60"/>
      <c r="EP4407" s="60"/>
      <c r="EQ4407" s="60"/>
      <c r="ER4407" s="60"/>
      <c r="ES4407" s="60"/>
      <c r="ET4407" s="60"/>
      <c r="EU4407" s="60"/>
      <c r="EV4407" s="60"/>
      <c r="EW4407" s="60"/>
      <c r="EX4407" s="60"/>
      <c r="EY4407" s="60"/>
      <c r="EZ4407" s="60"/>
      <c r="FA4407" s="60"/>
      <c r="FB4407" s="60"/>
    </row>
    <row r="4408" spans="22:158" x14ac:dyDescent="0.25">
      <c r="W4408" s="33"/>
      <c r="X4408" s="33"/>
      <c r="AH4408" s="38">
        <v>100</v>
      </c>
      <c r="AI4408" s="38">
        <v>105</v>
      </c>
      <c r="AJ4408" s="38">
        <v>13100</v>
      </c>
      <c r="AK4408" s="38">
        <v>48</v>
      </c>
      <c r="AL4408" s="38">
        <v>4206258</v>
      </c>
      <c r="AM4408" s="61" t="s">
        <v>1816</v>
      </c>
      <c r="AN4408" s="61" t="s">
        <v>1688</v>
      </c>
      <c r="AO4408" s="61" t="s">
        <v>5104</v>
      </c>
      <c r="AP4408" s="61" t="s">
        <v>5017</v>
      </c>
      <c r="AQ4408" s="61" t="s">
        <v>1753</v>
      </c>
      <c r="AR4408" s="28">
        <v>84498.4</v>
      </c>
      <c r="AS4408" s="28">
        <v>0</v>
      </c>
      <c r="AT4408" s="28">
        <v>0</v>
      </c>
      <c r="AU4408" s="62"/>
      <c r="DV4408" s="31" t="s">
        <v>5458</v>
      </c>
      <c r="DW4408" s="31" t="s">
        <v>5459</v>
      </c>
      <c r="DX4408" s="63"/>
      <c r="DY4408" s="63"/>
      <c r="DZ4408" s="63"/>
      <c r="EA4408" s="167"/>
      <c r="EB4408" s="60"/>
      <c r="EC4408" s="60"/>
      <c r="ED4408" s="60"/>
      <c r="EE4408" s="60"/>
      <c r="EF4408" s="60"/>
      <c r="EG4408" s="60"/>
      <c r="EH4408" s="60"/>
      <c r="EI4408" s="60"/>
      <c r="EJ4408" s="60"/>
      <c r="EK4408" s="60"/>
      <c r="EL4408" s="60"/>
      <c r="EM4408" s="60"/>
      <c r="EN4408" s="60"/>
      <c r="EO4408" s="60"/>
      <c r="EP4408" s="60"/>
      <c r="EQ4408" s="60"/>
      <c r="ER4408" s="60"/>
      <c r="ES4408" s="60"/>
      <c r="ET4408" s="60"/>
      <c r="EU4408" s="60"/>
      <c r="EV4408" s="60"/>
      <c r="EW4408" s="60"/>
      <c r="EX4408" s="60"/>
      <c r="EY4408" s="60"/>
      <c r="EZ4408" s="60"/>
      <c r="FA4408" s="60"/>
      <c r="FB4408" s="60"/>
    </row>
    <row r="4409" spans="22:158" x14ac:dyDescent="0.25">
      <c r="V4409" s="1"/>
      <c r="W4409" s="33"/>
      <c r="X4409" s="33"/>
      <c r="AH4409" s="38">
        <v>100</v>
      </c>
      <c r="AI4409" s="38">
        <v>105</v>
      </c>
      <c r="AJ4409" s="38">
        <v>13800</v>
      </c>
      <c r="AK4409" s="38">
        <v>48</v>
      </c>
      <c r="AL4409" s="38">
        <v>4206258</v>
      </c>
      <c r="AM4409" s="61" t="s">
        <v>1816</v>
      </c>
      <c r="AN4409" s="61" t="s">
        <v>1688</v>
      </c>
      <c r="AO4409" s="61" t="s">
        <v>5120</v>
      </c>
      <c r="AP4409" s="61" t="s">
        <v>5017</v>
      </c>
      <c r="AQ4409" s="61" t="s">
        <v>1753</v>
      </c>
      <c r="AR4409" s="28">
        <v>221617</v>
      </c>
      <c r="AS4409" s="28">
        <v>0</v>
      </c>
      <c r="AT4409" s="28">
        <v>0</v>
      </c>
      <c r="AU4409" s="62"/>
      <c r="DV4409" s="31" t="s">
        <v>5458</v>
      </c>
      <c r="DW4409" s="31" t="s">
        <v>5459</v>
      </c>
      <c r="DX4409" s="63"/>
      <c r="DY4409" s="63"/>
      <c r="DZ4409" s="63"/>
      <c r="EA4409" s="167"/>
      <c r="EB4409" s="60"/>
      <c r="EC4409" s="60"/>
      <c r="ED4409" s="60"/>
      <c r="EE4409" s="60"/>
      <c r="EF4409" s="60"/>
      <c r="EG4409" s="60"/>
      <c r="EH4409" s="60"/>
      <c r="EI4409" s="60"/>
      <c r="EJ4409" s="60"/>
      <c r="EK4409" s="60"/>
      <c r="EL4409" s="60"/>
      <c r="EM4409" s="60"/>
      <c r="EN4409" s="60"/>
      <c r="EO4409" s="60"/>
      <c r="EP4409" s="60"/>
      <c r="EQ4409" s="60"/>
      <c r="ER4409" s="60"/>
      <c r="ES4409" s="60"/>
      <c r="ET4409" s="60"/>
      <c r="EU4409" s="60"/>
      <c r="EV4409" s="60"/>
      <c r="EW4409" s="60"/>
      <c r="EX4409" s="60"/>
      <c r="EY4409" s="60"/>
      <c r="EZ4409" s="60"/>
      <c r="FA4409" s="60"/>
      <c r="FB4409" s="60"/>
    </row>
    <row r="4410" spans="22:158" x14ac:dyDescent="0.25">
      <c r="W4410" s="33"/>
      <c r="X4410" s="33"/>
      <c r="AH4410" s="38">
        <v>100</v>
      </c>
      <c r="AI4410" s="38">
        <v>105</v>
      </c>
      <c r="AJ4410" s="38">
        <v>14000</v>
      </c>
      <c r="AK4410" s="38">
        <v>48</v>
      </c>
      <c r="AL4410" s="38">
        <v>4206258</v>
      </c>
      <c r="AM4410" s="61" t="s">
        <v>1816</v>
      </c>
      <c r="AN4410" s="61" t="s">
        <v>1688</v>
      </c>
      <c r="AO4410" s="61" t="s">
        <v>5124</v>
      </c>
      <c r="AP4410" s="61" t="s">
        <v>5017</v>
      </c>
      <c r="AQ4410" s="61" t="s">
        <v>1753</v>
      </c>
      <c r="AR4410" s="28">
        <v>1576960.6</v>
      </c>
      <c r="AS4410" s="28">
        <v>0</v>
      </c>
      <c r="AT4410" s="28">
        <v>0</v>
      </c>
      <c r="AU4410" s="62"/>
      <c r="DV4410" s="31" t="s">
        <v>5458</v>
      </c>
      <c r="DW4410" s="31" t="s">
        <v>5459</v>
      </c>
      <c r="DX4410" s="63"/>
      <c r="DY4410" s="63"/>
      <c r="DZ4410" s="63"/>
      <c r="EA4410" s="167"/>
      <c r="EB4410" s="60"/>
      <c r="EC4410" s="60"/>
      <c r="ED4410" s="60"/>
      <c r="EE4410" s="60"/>
      <c r="EF4410" s="60"/>
      <c r="EG4410" s="60"/>
      <c r="EH4410" s="60"/>
      <c r="EI4410" s="60"/>
      <c r="EJ4410" s="60"/>
      <c r="EK4410" s="60"/>
      <c r="EL4410" s="60"/>
      <c r="EM4410" s="60"/>
      <c r="EN4410" s="60"/>
      <c r="EO4410" s="60"/>
      <c r="EP4410" s="60"/>
      <c r="EQ4410" s="60"/>
      <c r="ER4410" s="60"/>
      <c r="ES4410" s="60"/>
      <c r="ET4410" s="60"/>
      <c r="EU4410" s="60"/>
      <c r="EV4410" s="60"/>
      <c r="EW4410" s="60"/>
      <c r="EX4410" s="60"/>
      <c r="EY4410" s="60"/>
      <c r="EZ4410" s="60"/>
      <c r="FA4410" s="60"/>
      <c r="FB4410" s="60"/>
    </row>
    <row r="4411" spans="22:158" x14ac:dyDescent="0.25">
      <c r="W4411" s="33"/>
      <c r="X4411" s="33"/>
      <c r="AH4411" s="38">
        <v>100</v>
      </c>
      <c r="AI4411" s="38">
        <v>105</v>
      </c>
      <c r="AJ4411" s="38">
        <v>16350</v>
      </c>
      <c r="AK4411" s="38">
        <v>48</v>
      </c>
      <c r="AL4411" s="38">
        <v>4206258</v>
      </c>
      <c r="AM4411" s="61" t="s">
        <v>1816</v>
      </c>
      <c r="AN4411" s="61" t="s">
        <v>1688</v>
      </c>
      <c r="AO4411" s="61" t="s">
        <v>1618</v>
      </c>
      <c r="AP4411" s="61" t="s">
        <v>5017</v>
      </c>
      <c r="AQ4411" s="61" t="s">
        <v>1753</v>
      </c>
      <c r="AR4411" s="28">
        <v>192328.6</v>
      </c>
      <c r="AS4411" s="28">
        <v>0</v>
      </c>
      <c r="AT4411" s="28">
        <v>0</v>
      </c>
      <c r="AU4411" s="62"/>
      <c r="DV4411" s="31" t="s">
        <v>5458</v>
      </c>
      <c r="DW4411" s="31" t="s">
        <v>5459</v>
      </c>
      <c r="DX4411" s="63"/>
      <c r="DY4411" s="63"/>
      <c r="DZ4411" s="63"/>
      <c r="EA4411" s="167"/>
      <c r="EB4411" s="60"/>
      <c r="EC4411" s="60"/>
      <c r="ED4411" s="60"/>
      <c r="EE4411" s="60"/>
      <c r="EF4411" s="60"/>
      <c r="EG4411" s="60"/>
      <c r="EH4411" s="60"/>
      <c r="EI4411" s="60"/>
      <c r="EJ4411" s="60"/>
      <c r="EK4411" s="60"/>
      <c r="EL4411" s="60"/>
      <c r="EM4411" s="60"/>
      <c r="EN4411" s="60"/>
      <c r="EO4411" s="60"/>
      <c r="EP4411" s="60"/>
      <c r="EQ4411" s="60"/>
      <c r="ER4411" s="60"/>
      <c r="ES4411" s="60"/>
      <c r="ET4411" s="60"/>
      <c r="EU4411" s="60"/>
      <c r="EV4411" s="60"/>
      <c r="EW4411" s="60"/>
      <c r="EX4411" s="60"/>
      <c r="EY4411" s="60"/>
      <c r="EZ4411" s="60"/>
      <c r="FA4411" s="60"/>
      <c r="FB4411" s="60"/>
    </row>
    <row r="4412" spans="22:158" x14ac:dyDescent="0.25">
      <c r="W4412" s="33"/>
      <c r="X4412" s="33"/>
      <c r="AH4412" s="38">
        <v>100</v>
      </c>
      <c r="AI4412" s="38">
        <v>105</v>
      </c>
      <c r="AJ4412" s="38">
        <v>18400</v>
      </c>
      <c r="AK4412" s="38">
        <v>48</v>
      </c>
      <c r="AL4412" s="38">
        <v>4206258</v>
      </c>
      <c r="AM4412" s="61" t="s">
        <v>1816</v>
      </c>
      <c r="AN4412" s="61" t="s">
        <v>1688</v>
      </c>
      <c r="AO4412" s="61" t="s">
        <v>1664</v>
      </c>
      <c r="AP4412" s="61" t="s">
        <v>5017</v>
      </c>
      <c r="AQ4412" s="61" t="s">
        <v>1753</v>
      </c>
      <c r="AR4412" s="28">
        <v>150773.79999999999</v>
      </c>
      <c r="AS4412" s="28">
        <v>0</v>
      </c>
      <c r="AT4412" s="28">
        <v>0</v>
      </c>
      <c r="AU4412" s="62"/>
      <c r="DV4412" s="31" t="s">
        <v>5458</v>
      </c>
      <c r="DW4412" s="31" t="s">
        <v>5459</v>
      </c>
      <c r="DX4412" s="63"/>
      <c r="DY4412" s="63"/>
      <c r="DZ4412" s="63"/>
      <c r="EA4412" s="167"/>
      <c r="EB4412" s="60"/>
      <c r="EC4412" s="60"/>
      <c r="ED4412" s="60"/>
      <c r="EE4412" s="60"/>
      <c r="EF4412" s="60"/>
      <c r="EG4412" s="60"/>
      <c r="EH4412" s="60"/>
      <c r="EI4412" s="60"/>
      <c r="EJ4412" s="60"/>
      <c r="EK4412" s="60"/>
      <c r="EL4412" s="60"/>
      <c r="EM4412" s="60"/>
      <c r="EN4412" s="60"/>
      <c r="EO4412" s="60"/>
      <c r="EP4412" s="60"/>
      <c r="EQ4412" s="60"/>
      <c r="ER4412" s="60"/>
      <c r="ES4412" s="60"/>
      <c r="ET4412" s="60"/>
      <c r="EU4412" s="60"/>
      <c r="EV4412" s="60"/>
      <c r="EW4412" s="60"/>
      <c r="EX4412" s="60"/>
      <c r="EY4412" s="60"/>
      <c r="EZ4412" s="60"/>
      <c r="FA4412" s="60"/>
      <c r="FB4412" s="60"/>
    </row>
    <row r="4413" spans="22:158" x14ac:dyDescent="0.25">
      <c r="V4413" s="1"/>
      <c r="W4413" s="33"/>
      <c r="X4413" s="33"/>
      <c r="AH4413" s="38">
        <v>100</v>
      </c>
      <c r="AI4413" s="38">
        <v>105</v>
      </c>
      <c r="AJ4413" s="38">
        <v>18550</v>
      </c>
      <c r="AK4413" s="38">
        <v>48</v>
      </c>
      <c r="AL4413" s="38">
        <v>4206258</v>
      </c>
      <c r="AM4413" s="61" t="s">
        <v>1816</v>
      </c>
      <c r="AN4413" s="61" t="s">
        <v>1688</v>
      </c>
      <c r="AO4413" s="61" t="s">
        <v>1667</v>
      </c>
      <c r="AP4413" s="61" t="s">
        <v>5017</v>
      </c>
      <c r="AQ4413" s="61" t="s">
        <v>1753</v>
      </c>
      <c r="AR4413" s="28">
        <v>96368.7</v>
      </c>
      <c r="AS4413" s="28">
        <v>0</v>
      </c>
      <c r="AT4413" s="28">
        <v>0</v>
      </c>
      <c r="AU4413" s="62"/>
      <c r="DV4413" s="31" t="s">
        <v>5458</v>
      </c>
      <c r="DW4413" s="31" t="s">
        <v>5459</v>
      </c>
      <c r="DX4413" s="63"/>
      <c r="DY4413" s="63"/>
      <c r="DZ4413" s="63"/>
      <c r="EA4413" s="167"/>
      <c r="EB4413" s="60"/>
      <c r="EC4413" s="60"/>
      <c r="ED4413" s="60"/>
      <c r="EE4413" s="60"/>
      <c r="EF4413" s="60"/>
      <c r="EG4413" s="60"/>
      <c r="EH4413" s="60"/>
      <c r="EI4413" s="60"/>
      <c r="EJ4413" s="60"/>
      <c r="EK4413" s="60"/>
      <c r="EL4413" s="60"/>
      <c r="EM4413" s="60"/>
      <c r="EN4413" s="60"/>
      <c r="EO4413" s="60"/>
      <c r="EP4413" s="60"/>
      <c r="EQ4413" s="60"/>
      <c r="ER4413" s="60"/>
      <c r="ES4413" s="60"/>
      <c r="ET4413" s="60"/>
      <c r="EU4413" s="60"/>
      <c r="EV4413" s="60"/>
      <c r="EW4413" s="60"/>
      <c r="EX4413" s="60"/>
      <c r="EY4413" s="60"/>
      <c r="EZ4413" s="60"/>
      <c r="FA4413" s="60"/>
      <c r="FB4413" s="60"/>
    </row>
    <row r="4414" spans="22:158" x14ac:dyDescent="0.25">
      <c r="W4414" s="33"/>
      <c r="X4414" s="33"/>
      <c r="AH4414" s="38">
        <v>100</v>
      </c>
      <c r="AI4414" s="38">
        <v>110</v>
      </c>
      <c r="AJ4414" s="38">
        <v>11720</v>
      </c>
      <c r="AK4414" s="38">
        <v>48</v>
      </c>
      <c r="AL4414" s="38">
        <v>4206258</v>
      </c>
      <c r="AM4414" s="61" t="s">
        <v>1816</v>
      </c>
      <c r="AN4414" s="61" t="s">
        <v>1696</v>
      </c>
      <c r="AO4414" s="61" t="s">
        <v>5078</v>
      </c>
      <c r="AP4414" s="61" t="s">
        <v>5017</v>
      </c>
      <c r="AQ4414" s="61" t="s">
        <v>1753</v>
      </c>
      <c r="AR4414" s="28">
        <v>1653.6</v>
      </c>
      <c r="AS4414" s="28">
        <v>0</v>
      </c>
      <c r="AT4414" s="28">
        <v>0</v>
      </c>
      <c r="AU4414" s="62"/>
      <c r="DV4414" s="31" t="s">
        <v>5458</v>
      </c>
      <c r="DW4414" s="31" t="s">
        <v>5460</v>
      </c>
      <c r="DX4414" s="63"/>
      <c r="DY4414" s="63"/>
      <c r="DZ4414" s="63"/>
      <c r="EA4414" s="167"/>
      <c r="EB4414" s="60"/>
      <c r="EC4414" s="60"/>
      <c r="ED4414" s="60"/>
      <c r="EE4414" s="60"/>
      <c r="EF4414" s="60"/>
      <c r="EG4414" s="60"/>
      <c r="EH4414" s="60"/>
      <c r="EI4414" s="60"/>
      <c r="EJ4414" s="60"/>
      <c r="EK4414" s="60"/>
      <c r="EL4414" s="60"/>
      <c r="EM4414" s="60"/>
      <c r="EN4414" s="60"/>
      <c r="EO4414" s="60"/>
      <c r="EP4414" s="60"/>
      <c r="EQ4414" s="60"/>
      <c r="ER4414" s="60"/>
      <c r="ES4414" s="60"/>
      <c r="ET4414" s="60"/>
      <c r="EU4414" s="60"/>
      <c r="EV4414" s="60"/>
      <c r="EW4414" s="60"/>
      <c r="EX4414" s="60"/>
      <c r="EY4414" s="60"/>
      <c r="EZ4414" s="60"/>
      <c r="FA4414" s="60"/>
      <c r="FB4414" s="60"/>
    </row>
    <row r="4415" spans="22:158" x14ac:dyDescent="0.25">
      <c r="W4415" s="33"/>
      <c r="X4415" s="33"/>
      <c r="AH4415" s="38">
        <v>100</v>
      </c>
      <c r="AI4415" s="38">
        <v>110</v>
      </c>
      <c r="AJ4415" s="38">
        <v>13050</v>
      </c>
      <c r="AK4415" s="38">
        <v>48</v>
      </c>
      <c r="AL4415" s="38">
        <v>4206258</v>
      </c>
      <c r="AM4415" s="61" t="s">
        <v>1816</v>
      </c>
      <c r="AN4415" s="61" t="s">
        <v>1696</v>
      </c>
      <c r="AO4415" s="61" t="s">
        <v>5103</v>
      </c>
      <c r="AP4415" s="61" t="s">
        <v>5017</v>
      </c>
      <c r="AQ4415" s="61" t="s">
        <v>1753</v>
      </c>
      <c r="AR4415" s="28">
        <v>24.4</v>
      </c>
      <c r="AS4415" s="28">
        <v>0</v>
      </c>
      <c r="AT4415" s="28">
        <v>0</v>
      </c>
      <c r="AU4415" s="62"/>
      <c r="DV4415" s="31" t="s">
        <v>5458</v>
      </c>
      <c r="DW4415" s="31" t="s">
        <v>5460</v>
      </c>
      <c r="DX4415" s="63"/>
      <c r="DY4415" s="63"/>
      <c r="DZ4415" s="63"/>
      <c r="EA4415" s="167"/>
      <c r="EB4415" s="60"/>
      <c r="EC4415" s="60"/>
      <c r="ED4415" s="60"/>
      <c r="EE4415" s="60"/>
      <c r="EF4415" s="60"/>
      <c r="EG4415" s="60"/>
      <c r="EH4415" s="60"/>
      <c r="EI4415" s="60"/>
      <c r="EJ4415" s="60"/>
      <c r="EK4415" s="60"/>
      <c r="EL4415" s="60"/>
      <c r="EM4415" s="60"/>
      <c r="EN4415" s="60"/>
      <c r="EO4415" s="60"/>
      <c r="EP4415" s="60"/>
      <c r="EQ4415" s="60"/>
      <c r="ER4415" s="60"/>
      <c r="ES4415" s="60"/>
      <c r="ET4415" s="60"/>
      <c r="EU4415" s="60"/>
      <c r="EV4415" s="60"/>
      <c r="EW4415" s="60"/>
      <c r="EX4415" s="60"/>
      <c r="EY4415" s="60"/>
      <c r="EZ4415" s="60"/>
      <c r="FA4415" s="60"/>
      <c r="FB4415" s="60"/>
    </row>
    <row r="4416" spans="22:158" x14ac:dyDescent="0.25">
      <c r="W4416" s="33"/>
      <c r="X4416" s="33"/>
      <c r="AH4416" s="38">
        <v>100</v>
      </c>
      <c r="AI4416" s="38">
        <v>110</v>
      </c>
      <c r="AJ4416" s="38">
        <v>14650</v>
      </c>
      <c r="AK4416" s="38">
        <v>48</v>
      </c>
      <c r="AL4416" s="38">
        <v>4206258</v>
      </c>
      <c r="AM4416" s="61" t="s">
        <v>1816</v>
      </c>
      <c r="AN4416" s="61" t="s">
        <v>1696</v>
      </c>
      <c r="AO4416" s="61" t="s">
        <v>1581</v>
      </c>
      <c r="AP4416" s="61" t="s">
        <v>5017</v>
      </c>
      <c r="AQ4416" s="61" t="s">
        <v>1753</v>
      </c>
      <c r="AR4416" s="28">
        <v>213.4</v>
      </c>
      <c r="AS4416" s="28">
        <v>0</v>
      </c>
      <c r="AT4416" s="28">
        <v>0</v>
      </c>
      <c r="AU4416" s="62"/>
      <c r="DV4416" s="31" t="s">
        <v>5458</v>
      </c>
      <c r="DW4416" s="31" t="s">
        <v>5460</v>
      </c>
      <c r="DX4416" s="63"/>
      <c r="DY4416" s="63"/>
      <c r="DZ4416" s="63"/>
      <c r="EA4416" s="167"/>
      <c r="EB4416" s="60"/>
      <c r="EC4416" s="60"/>
      <c r="ED4416" s="60"/>
      <c r="EE4416" s="60"/>
      <c r="EF4416" s="60"/>
      <c r="EG4416" s="60"/>
      <c r="EH4416" s="60"/>
      <c r="EI4416" s="60"/>
      <c r="EJ4416" s="60"/>
      <c r="EK4416" s="60"/>
      <c r="EL4416" s="60"/>
      <c r="EM4416" s="60"/>
      <c r="EN4416" s="60"/>
      <c r="EO4416" s="60"/>
      <c r="EP4416" s="60"/>
      <c r="EQ4416" s="60"/>
      <c r="ER4416" s="60"/>
      <c r="ES4416" s="60"/>
      <c r="ET4416" s="60"/>
      <c r="EU4416" s="60"/>
      <c r="EV4416" s="60"/>
      <c r="EW4416" s="60"/>
      <c r="EX4416" s="60"/>
      <c r="EY4416" s="60"/>
      <c r="EZ4416" s="60"/>
      <c r="FA4416" s="60"/>
      <c r="FB4416" s="60"/>
    </row>
    <row r="4417" spans="22:158" x14ac:dyDescent="0.25">
      <c r="V4417" s="1"/>
      <c r="W4417" s="33"/>
      <c r="X4417" s="33"/>
      <c r="AH4417" s="38">
        <v>100</v>
      </c>
      <c r="AI4417" s="38">
        <v>110</v>
      </c>
      <c r="AJ4417" s="38">
        <v>15050</v>
      </c>
      <c r="AK4417" s="38">
        <v>48</v>
      </c>
      <c r="AL4417" s="38">
        <v>4206258</v>
      </c>
      <c r="AM4417" s="61" t="s">
        <v>1816</v>
      </c>
      <c r="AN4417" s="61" t="s">
        <v>1696</v>
      </c>
      <c r="AO4417" s="61" t="s">
        <v>1591</v>
      </c>
      <c r="AP4417" s="61" t="s">
        <v>5017</v>
      </c>
      <c r="AQ4417" s="61" t="s">
        <v>1753</v>
      </c>
      <c r="AR4417" s="28">
        <v>141.19999999999999</v>
      </c>
      <c r="AS4417" s="28">
        <v>0</v>
      </c>
      <c r="AT4417" s="28">
        <v>0</v>
      </c>
      <c r="AU4417" s="62"/>
      <c r="DV4417" s="31" t="s">
        <v>5458</v>
      </c>
      <c r="DW4417" s="31" t="s">
        <v>5460</v>
      </c>
      <c r="DX4417" s="63"/>
      <c r="DY4417" s="63"/>
      <c r="DZ4417" s="63"/>
      <c r="EA4417" s="167"/>
      <c r="EB4417" s="60"/>
      <c r="EC4417" s="60"/>
      <c r="ED4417" s="60"/>
      <c r="EE4417" s="60"/>
      <c r="EF4417" s="60"/>
      <c r="EG4417" s="60"/>
      <c r="EH4417" s="60"/>
      <c r="EI4417" s="60"/>
      <c r="EJ4417" s="60"/>
      <c r="EK4417" s="60"/>
      <c r="EL4417" s="60"/>
      <c r="EM4417" s="60"/>
      <c r="EN4417" s="60"/>
      <c r="EO4417" s="60"/>
      <c r="EP4417" s="60"/>
      <c r="EQ4417" s="60"/>
      <c r="ER4417" s="60"/>
      <c r="ES4417" s="60"/>
      <c r="ET4417" s="60"/>
      <c r="EU4417" s="60"/>
      <c r="EV4417" s="60"/>
      <c r="EW4417" s="60"/>
      <c r="EX4417" s="60"/>
      <c r="EY4417" s="60"/>
      <c r="EZ4417" s="60"/>
      <c r="FA4417" s="60"/>
      <c r="FB4417" s="60"/>
    </row>
    <row r="4418" spans="22:158" x14ac:dyDescent="0.25">
      <c r="W4418" s="33"/>
      <c r="X4418" s="33"/>
      <c r="AH4418" s="38">
        <v>100</v>
      </c>
      <c r="AI4418" s="38">
        <v>110</v>
      </c>
      <c r="AJ4418" s="38">
        <v>15650</v>
      </c>
      <c r="AK4418" s="38">
        <v>48</v>
      </c>
      <c r="AL4418" s="38">
        <v>4206258</v>
      </c>
      <c r="AM4418" s="61" t="s">
        <v>1816</v>
      </c>
      <c r="AN4418" s="61" t="s">
        <v>1696</v>
      </c>
      <c r="AO4418" s="61" t="s">
        <v>1604</v>
      </c>
      <c r="AP4418" s="61" t="s">
        <v>5017</v>
      </c>
      <c r="AQ4418" s="61" t="s">
        <v>1753</v>
      </c>
      <c r="AR4418" s="28">
        <v>23.8</v>
      </c>
      <c r="AS4418" s="28">
        <v>0</v>
      </c>
      <c r="AT4418" s="28">
        <v>0</v>
      </c>
      <c r="AU4418" s="62"/>
      <c r="DV4418" s="31" t="s">
        <v>5458</v>
      </c>
      <c r="DW4418" s="31" t="s">
        <v>5460</v>
      </c>
      <c r="DX4418" s="63"/>
      <c r="DY4418" s="63"/>
      <c r="DZ4418" s="63"/>
      <c r="EA4418" s="167"/>
      <c r="EB4418" s="60"/>
      <c r="EC4418" s="60"/>
      <c r="ED4418" s="60"/>
      <c r="EE4418" s="60"/>
      <c r="EF4418" s="60"/>
      <c r="EG4418" s="60"/>
      <c r="EH4418" s="60"/>
      <c r="EI4418" s="60"/>
      <c r="EJ4418" s="60"/>
      <c r="EK4418" s="60"/>
      <c r="EL4418" s="60"/>
      <c r="EM4418" s="60"/>
      <c r="EN4418" s="60"/>
      <c r="EO4418" s="60"/>
      <c r="EP4418" s="60"/>
      <c r="EQ4418" s="60"/>
      <c r="ER4418" s="60"/>
      <c r="ES4418" s="60"/>
      <c r="ET4418" s="60"/>
      <c r="EU4418" s="60"/>
      <c r="EV4418" s="60"/>
      <c r="EW4418" s="60"/>
      <c r="EX4418" s="60"/>
      <c r="EY4418" s="60"/>
      <c r="EZ4418" s="60"/>
      <c r="FA4418" s="60"/>
      <c r="FB4418" s="60"/>
    </row>
    <row r="4419" spans="22:158" x14ac:dyDescent="0.25">
      <c r="W4419" s="33"/>
      <c r="X4419" s="33"/>
      <c r="AH4419" s="38">
        <v>100</v>
      </c>
      <c r="AI4419" s="38">
        <v>110</v>
      </c>
      <c r="AJ4419" s="38">
        <v>16400</v>
      </c>
      <c r="AK4419" s="38">
        <v>48</v>
      </c>
      <c r="AL4419" s="38">
        <v>4206258</v>
      </c>
      <c r="AM4419" s="61" t="s">
        <v>1816</v>
      </c>
      <c r="AN4419" s="61" t="s">
        <v>1696</v>
      </c>
      <c r="AO4419" s="61" t="s">
        <v>1620</v>
      </c>
      <c r="AP4419" s="61" t="s">
        <v>5017</v>
      </c>
      <c r="AQ4419" s="61" t="s">
        <v>1753</v>
      </c>
      <c r="AR4419" s="28">
        <v>29628.9</v>
      </c>
      <c r="AS4419" s="28">
        <v>0</v>
      </c>
      <c r="AT4419" s="28">
        <v>0</v>
      </c>
      <c r="AU4419" s="62"/>
      <c r="DV4419" s="31" t="s">
        <v>5458</v>
      </c>
      <c r="DW4419" s="31" t="s">
        <v>5460</v>
      </c>
      <c r="DX4419" s="63"/>
      <c r="DY4419" s="63"/>
      <c r="DZ4419" s="63"/>
      <c r="EA4419" s="167"/>
      <c r="EB4419" s="60"/>
      <c r="EC4419" s="60"/>
      <c r="ED4419" s="60"/>
      <c r="EE4419" s="60"/>
      <c r="EF4419" s="60"/>
      <c r="EG4419" s="60"/>
      <c r="EH4419" s="60"/>
      <c r="EI4419" s="60"/>
      <c r="EJ4419" s="60"/>
      <c r="EK4419" s="60"/>
      <c r="EL4419" s="60"/>
      <c r="EM4419" s="60"/>
      <c r="EN4419" s="60"/>
      <c r="EO4419" s="60"/>
      <c r="EP4419" s="60"/>
      <c r="EQ4419" s="60"/>
      <c r="ER4419" s="60"/>
      <c r="ES4419" s="60"/>
      <c r="ET4419" s="60"/>
      <c r="EU4419" s="60"/>
      <c r="EV4419" s="60"/>
      <c r="EW4419" s="60"/>
      <c r="EX4419" s="60"/>
      <c r="EY4419" s="60"/>
      <c r="EZ4419" s="60"/>
      <c r="FA4419" s="60"/>
      <c r="FB4419" s="60"/>
    </row>
    <row r="4420" spans="22:158" x14ac:dyDescent="0.25">
      <c r="W4420" s="33"/>
      <c r="X4420" s="33"/>
      <c r="AH4420" s="38">
        <v>100</v>
      </c>
      <c r="AI4420" s="38">
        <v>110</v>
      </c>
      <c r="AJ4420" s="38">
        <v>17620</v>
      </c>
      <c r="AK4420" s="38">
        <v>48</v>
      </c>
      <c r="AL4420" s="38">
        <v>4206258</v>
      </c>
      <c r="AM4420" s="61" t="s">
        <v>1816</v>
      </c>
      <c r="AN4420" s="61" t="s">
        <v>1696</v>
      </c>
      <c r="AO4420" s="61" t="s">
        <v>1646</v>
      </c>
      <c r="AP4420" s="61" t="s">
        <v>5017</v>
      </c>
      <c r="AQ4420" s="61" t="s">
        <v>1753</v>
      </c>
      <c r="AR4420" s="28">
        <v>30.8</v>
      </c>
      <c r="AS4420" s="28">
        <v>0</v>
      </c>
      <c r="AT4420" s="28">
        <v>0</v>
      </c>
      <c r="AU4420" s="62"/>
      <c r="DV4420" s="31" t="s">
        <v>5458</v>
      </c>
      <c r="DW4420" s="31" t="s">
        <v>5460</v>
      </c>
      <c r="DX4420" s="63"/>
      <c r="DY4420" s="63"/>
      <c r="DZ4420" s="63"/>
      <c r="EA4420" s="167"/>
      <c r="EB4420" s="60"/>
      <c r="EC4420" s="60"/>
      <c r="ED4420" s="60"/>
      <c r="EE4420" s="60"/>
      <c r="EF4420" s="60"/>
      <c r="EG4420" s="60"/>
      <c r="EH4420" s="60"/>
      <c r="EI4420" s="60"/>
      <c r="EJ4420" s="60"/>
      <c r="EK4420" s="60"/>
      <c r="EL4420" s="60"/>
      <c r="EM4420" s="60"/>
      <c r="EN4420" s="60"/>
      <c r="EO4420" s="60"/>
      <c r="EP4420" s="60"/>
      <c r="EQ4420" s="60"/>
      <c r="ER4420" s="60"/>
      <c r="ES4420" s="60"/>
      <c r="ET4420" s="60"/>
      <c r="EU4420" s="60"/>
      <c r="EV4420" s="60"/>
      <c r="EW4420" s="60"/>
      <c r="EX4420" s="60"/>
      <c r="EY4420" s="60"/>
      <c r="EZ4420" s="60"/>
      <c r="FA4420" s="60"/>
      <c r="FB4420" s="60"/>
    </row>
    <row r="4421" spans="22:158" x14ac:dyDescent="0.25">
      <c r="W4421" s="33"/>
      <c r="X4421" s="33"/>
      <c r="AH4421" s="38">
        <v>100</v>
      </c>
      <c r="AI4421" s="38">
        <v>115</v>
      </c>
      <c r="AJ4421" s="38">
        <v>16950</v>
      </c>
      <c r="AK4421" s="38">
        <v>48</v>
      </c>
      <c r="AL4421" s="38">
        <v>4206258</v>
      </c>
      <c r="AM4421" s="61" t="s">
        <v>1816</v>
      </c>
      <c r="AN4421" s="61" t="s">
        <v>1697</v>
      </c>
      <c r="AO4421" s="61" t="s">
        <v>1632</v>
      </c>
      <c r="AP4421" s="61" t="s">
        <v>5017</v>
      </c>
      <c r="AQ4421" s="61" t="s">
        <v>1753</v>
      </c>
      <c r="AR4421" s="28">
        <v>1736.6</v>
      </c>
      <c r="AS4421" s="28">
        <v>0</v>
      </c>
      <c r="AT4421" s="28">
        <v>0</v>
      </c>
      <c r="AU4421" s="62"/>
      <c r="DV4421" s="31" t="s">
        <v>5458</v>
      </c>
      <c r="DW4421" s="31" t="s">
        <v>5461</v>
      </c>
      <c r="DX4421" s="63"/>
      <c r="DY4421" s="63"/>
      <c r="DZ4421" s="63"/>
      <c r="EA4421" s="167"/>
      <c r="EB4421" s="60"/>
      <c r="EC4421" s="60"/>
      <c r="ED4421" s="60"/>
      <c r="EE4421" s="60"/>
      <c r="EF4421" s="60"/>
      <c r="EG4421" s="60"/>
      <c r="EH4421" s="60"/>
      <c r="EI4421" s="60"/>
      <c r="EJ4421" s="60"/>
      <c r="EK4421" s="60"/>
      <c r="EL4421" s="60"/>
      <c r="EM4421" s="60"/>
      <c r="EN4421" s="60"/>
      <c r="EO4421" s="60"/>
      <c r="EP4421" s="60"/>
      <c r="EQ4421" s="60"/>
      <c r="ER4421" s="60"/>
      <c r="ES4421" s="60"/>
      <c r="ET4421" s="60"/>
      <c r="EU4421" s="60"/>
      <c r="EV4421" s="60"/>
      <c r="EW4421" s="60"/>
      <c r="EX4421" s="60"/>
      <c r="EY4421" s="60"/>
      <c r="EZ4421" s="60"/>
      <c r="FA4421" s="60"/>
      <c r="FB4421" s="60"/>
    </row>
    <row r="4422" spans="22:158" x14ac:dyDescent="0.25">
      <c r="W4422" s="33"/>
      <c r="X4422" s="33"/>
      <c r="AH4422" s="38">
        <v>100</v>
      </c>
      <c r="AI4422" s="38">
        <v>115</v>
      </c>
      <c r="AJ4422" s="38">
        <v>18350</v>
      </c>
      <c r="AK4422" s="38">
        <v>48</v>
      </c>
      <c r="AL4422" s="38">
        <v>4206258</v>
      </c>
      <c r="AM4422" s="61" t="s">
        <v>1816</v>
      </c>
      <c r="AN4422" s="61" t="s">
        <v>1697</v>
      </c>
      <c r="AO4422" s="61" t="s">
        <v>1663</v>
      </c>
      <c r="AP4422" s="61" t="s">
        <v>5017</v>
      </c>
      <c r="AQ4422" s="61" t="s">
        <v>1753</v>
      </c>
      <c r="AR4422" s="28">
        <v>5511.8</v>
      </c>
      <c r="AS4422" s="28">
        <v>0</v>
      </c>
      <c r="AT4422" s="28">
        <v>0</v>
      </c>
      <c r="AU4422" s="62"/>
      <c r="DV4422" s="31" t="s">
        <v>5458</v>
      </c>
      <c r="DW4422" s="31" t="s">
        <v>5461</v>
      </c>
      <c r="DX4422" s="63"/>
      <c r="DY4422" s="63"/>
      <c r="DZ4422" s="63"/>
      <c r="EA4422" s="167"/>
      <c r="EB4422" s="60"/>
      <c r="EC4422" s="60"/>
      <c r="ED4422" s="60"/>
      <c r="EE4422" s="60"/>
      <c r="EF4422" s="60"/>
      <c r="EG4422" s="60"/>
      <c r="EH4422" s="60"/>
      <c r="EI4422" s="60"/>
      <c r="EJ4422" s="60"/>
      <c r="EK4422" s="60"/>
      <c r="EL4422" s="60"/>
      <c r="EM4422" s="60"/>
      <c r="EN4422" s="60"/>
      <c r="EO4422" s="60"/>
      <c r="EP4422" s="60"/>
      <c r="EQ4422" s="60"/>
      <c r="ER4422" s="60"/>
      <c r="ES4422" s="60"/>
      <c r="ET4422" s="60"/>
      <c r="EU4422" s="60"/>
      <c r="EV4422" s="60"/>
      <c r="EW4422" s="60"/>
      <c r="EX4422" s="60"/>
      <c r="EY4422" s="60"/>
      <c r="EZ4422" s="60"/>
      <c r="FA4422" s="60"/>
      <c r="FB4422" s="60"/>
    </row>
    <row r="4423" spans="22:158" x14ac:dyDescent="0.25">
      <c r="W4423" s="33"/>
      <c r="X4423" s="33"/>
      <c r="AH4423" s="38">
        <v>100</v>
      </c>
      <c r="AI4423" s="38">
        <v>115</v>
      </c>
      <c r="AJ4423" s="38">
        <v>18450</v>
      </c>
      <c r="AK4423" s="38">
        <v>48</v>
      </c>
      <c r="AL4423" s="38">
        <v>4206258</v>
      </c>
      <c r="AM4423" s="61" t="s">
        <v>1816</v>
      </c>
      <c r="AN4423" s="61" t="s">
        <v>1697</v>
      </c>
      <c r="AO4423" s="61" t="s">
        <v>1665</v>
      </c>
      <c r="AP4423" s="61" t="s">
        <v>5017</v>
      </c>
      <c r="AQ4423" s="61" t="s">
        <v>1753</v>
      </c>
      <c r="AR4423" s="28">
        <v>427788.2</v>
      </c>
      <c r="AS4423" s="28">
        <v>0</v>
      </c>
      <c r="AT4423" s="28">
        <v>0</v>
      </c>
      <c r="AU4423" s="62"/>
      <c r="DV4423" s="31" t="s">
        <v>5458</v>
      </c>
      <c r="DW4423" s="31" t="s">
        <v>5461</v>
      </c>
      <c r="DX4423" s="63"/>
      <c r="DY4423" s="63"/>
      <c r="DZ4423" s="63"/>
      <c r="EA4423" s="167"/>
      <c r="EB4423" s="60"/>
      <c r="EC4423" s="60"/>
      <c r="ED4423" s="60"/>
      <c r="EE4423" s="60"/>
      <c r="EF4423" s="60"/>
      <c r="EG4423" s="60"/>
      <c r="EH4423" s="60"/>
      <c r="EI4423" s="60"/>
      <c r="EJ4423" s="60"/>
      <c r="EK4423" s="60"/>
      <c r="EL4423" s="60"/>
      <c r="EM4423" s="60"/>
      <c r="EN4423" s="60"/>
      <c r="EO4423" s="60"/>
      <c r="EP4423" s="60"/>
      <c r="EQ4423" s="60"/>
      <c r="ER4423" s="60"/>
      <c r="ES4423" s="60"/>
      <c r="ET4423" s="60"/>
      <c r="EU4423" s="60"/>
      <c r="EV4423" s="60"/>
      <c r="EW4423" s="60"/>
      <c r="EX4423" s="60"/>
      <c r="EY4423" s="60"/>
      <c r="EZ4423" s="60"/>
      <c r="FA4423" s="60"/>
      <c r="FB4423" s="60"/>
    </row>
    <row r="4424" spans="22:158" x14ac:dyDescent="0.25">
      <c r="W4424" s="33"/>
      <c r="X4424" s="33"/>
      <c r="AH4424" s="38">
        <v>100</v>
      </c>
      <c r="AI4424" s="38">
        <v>120</v>
      </c>
      <c r="AJ4424" s="38">
        <v>10250</v>
      </c>
      <c r="AK4424" s="38">
        <v>48</v>
      </c>
      <c r="AL4424" s="38">
        <v>4206258</v>
      </c>
      <c r="AM4424" s="61" t="s">
        <v>1816</v>
      </c>
      <c r="AN4424" s="61" t="s">
        <v>1689</v>
      </c>
      <c r="AO4424" s="61" t="s">
        <v>5048</v>
      </c>
      <c r="AP4424" s="61" t="s">
        <v>5017</v>
      </c>
      <c r="AQ4424" s="61" t="s">
        <v>1753</v>
      </c>
      <c r="AR4424" s="28">
        <v>332827.7</v>
      </c>
      <c r="AS4424" s="28">
        <v>0</v>
      </c>
      <c r="AT4424" s="28">
        <v>0</v>
      </c>
      <c r="AU4424" s="62"/>
      <c r="DV4424" s="31" t="s">
        <v>5458</v>
      </c>
      <c r="DW4424" s="31" t="s">
        <v>5462</v>
      </c>
      <c r="DX4424" s="63"/>
      <c r="DY4424" s="63"/>
      <c r="DZ4424" s="63"/>
      <c r="EA4424" s="167"/>
      <c r="EB4424" s="60"/>
      <c r="EC4424" s="60"/>
      <c r="ED4424" s="60"/>
      <c r="EE4424" s="60"/>
      <c r="EF4424" s="60"/>
      <c r="EG4424" s="60"/>
      <c r="EH4424" s="60"/>
      <c r="EI4424" s="60"/>
      <c r="EJ4424" s="60"/>
      <c r="EK4424" s="60"/>
      <c r="EL4424" s="60"/>
      <c r="EM4424" s="60"/>
      <c r="EN4424" s="60"/>
      <c r="EO4424" s="60"/>
      <c r="EP4424" s="60"/>
      <c r="EQ4424" s="60"/>
      <c r="ER4424" s="60"/>
      <c r="ES4424" s="60"/>
      <c r="ET4424" s="60"/>
      <c r="EU4424" s="60"/>
      <c r="EV4424" s="60"/>
      <c r="EW4424" s="60"/>
      <c r="EX4424" s="60"/>
      <c r="EY4424" s="60"/>
      <c r="EZ4424" s="60"/>
      <c r="FA4424" s="60"/>
      <c r="FB4424" s="60"/>
    </row>
    <row r="4425" spans="22:158" x14ac:dyDescent="0.25">
      <c r="V4425" s="1"/>
      <c r="W4425" s="33"/>
      <c r="X4425" s="33"/>
      <c r="AH4425" s="38">
        <v>100</v>
      </c>
      <c r="AI4425" s="38">
        <v>120</v>
      </c>
      <c r="AJ4425" s="38">
        <v>11350</v>
      </c>
      <c r="AK4425" s="38">
        <v>48</v>
      </c>
      <c r="AL4425" s="38">
        <v>4206258</v>
      </c>
      <c r="AM4425" s="61" t="s">
        <v>1816</v>
      </c>
      <c r="AN4425" s="61" t="s">
        <v>1689</v>
      </c>
      <c r="AO4425" s="61" t="s">
        <v>5070</v>
      </c>
      <c r="AP4425" s="61" t="s">
        <v>5017</v>
      </c>
      <c r="AQ4425" s="61" t="s">
        <v>1753</v>
      </c>
      <c r="AR4425" s="28">
        <v>483187.6</v>
      </c>
      <c r="AS4425" s="28">
        <v>0</v>
      </c>
      <c r="AT4425" s="28">
        <v>0</v>
      </c>
      <c r="AU4425" s="62"/>
      <c r="DV4425" s="31" t="s">
        <v>5458</v>
      </c>
      <c r="DW4425" s="31" t="s">
        <v>5462</v>
      </c>
      <c r="DX4425" s="63"/>
      <c r="DY4425" s="63"/>
      <c r="DZ4425" s="63"/>
      <c r="EA4425" s="167"/>
      <c r="EB4425" s="60"/>
      <c r="EC4425" s="60"/>
      <c r="ED4425" s="60"/>
      <c r="EE4425" s="60"/>
      <c r="EF4425" s="60"/>
      <c r="EG4425" s="60"/>
      <c r="EH4425" s="60"/>
      <c r="EI4425" s="60"/>
      <c r="EJ4425" s="60"/>
      <c r="EK4425" s="60"/>
      <c r="EL4425" s="60"/>
      <c r="EM4425" s="60"/>
      <c r="EN4425" s="60"/>
      <c r="EO4425" s="60"/>
      <c r="EP4425" s="60"/>
      <c r="EQ4425" s="60"/>
      <c r="ER4425" s="60"/>
      <c r="ES4425" s="60"/>
      <c r="ET4425" s="60"/>
      <c r="EU4425" s="60"/>
      <c r="EV4425" s="60"/>
      <c r="EW4425" s="60"/>
      <c r="EX4425" s="60"/>
      <c r="EY4425" s="60"/>
      <c r="EZ4425" s="60"/>
      <c r="FA4425" s="60"/>
      <c r="FB4425" s="60"/>
    </row>
    <row r="4426" spans="22:158" x14ac:dyDescent="0.25">
      <c r="W4426" s="33"/>
      <c r="X4426" s="33"/>
      <c r="AH4426" s="38">
        <v>100</v>
      </c>
      <c r="AI4426" s="38">
        <v>120</v>
      </c>
      <c r="AJ4426" s="38">
        <v>14550</v>
      </c>
      <c r="AK4426" s="38">
        <v>48</v>
      </c>
      <c r="AL4426" s="38">
        <v>4206258</v>
      </c>
      <c r="AM4426" s="61" t="s">
        <v>1816</v>
      </c>
      <c r="AN4426" s="61" t="s">
        <v>1689</v>
      </c>
      <c r="AO4426" s="61" t="s">
        <v>1579</v>
      </c>
      <c r="AP4426" s="61" t="s">
        <v>5017</v>
      </c>
      <c r="AQ4426" s="61" t="s">
        <v>1753</v>
      </c>
      <c r="AR4426" s="28">
        <v>23.1</v>
      </c>
      <c r="AS4426" s="28">
        <v>0</v>
      </c>
      <c r="AT4426" s="28">
        <v>0</v>
      </c>
      <c r="AU4426" s="62"/>
      <c r="DV4426" s="31" t="s">
        <v>5458</v>
      </c>
      <c r="DW4426" s="31" t="s">
        <v>5462</v>
      </c>
      <c r="DX4426" s="63"/>
      <c r="DY4426" s="63"/>
      <c r="DZ4426" s="63"/>
      <c r="EA4426" s="167"/>
      <c r="EB4426" s="60"/>
      <c r="EC4426" s="60"/>
      <c r="ED4426" s="60"/>
      <c r="EE4426" s="60"/>
      <c r="EF4426" s="60"/>
      <c r="EG4426" s="60"/>
      <c r="EH4426" s="60"/>
      <c r="EI4426" s="60"/>
      <c r="EJ4426" s="60"/>
      <c r="EK4426" s="60"/>
      <c r="EL4426" s="60"/>
      <c r="EM4426" s="60"/>
      <c r="EN4426" s="60"/>
      <c r="EO4426" s="60"/>
      <c r="EP4426" s="60"/>
      <c r="EQ4426" s="60"/>
      <c r="ER4426" s="60"/>
      <c r="ES4426" s="60"/>
      <c r="ET4426" s="60"/>
      <c r="EU4426" s="60"/>
      <c r="EV4426" s="60"/>
      <c r="EW4426" s="60"/>
      <c r="EX4426" s="60"/>
      <c r="EY4426" s="60"/>
      <c r="EZ4426" s="60"/>
      <c r="FA4426" s="60"/>
      <c r="FB4426" s="60"/>
    </row>
    <row r="4427" spans="22:158" x14ac:dyDescent="0.25">
      <c r="V4427" s="1"/>
      <c r="W4427" s="33"/>
      <c r="X4427" s="33"/>
      <c r="AH4427" s="38">
        <v>100</v>
      </c>
      <c r="AI4427" s="38">
        <v>120</v>
      </c>
      <c r="AJ4427" s="38">
        <v>14850</v>
      </c>
      <c r="AK4427" s="38">
        <v>48</v>
      </c>
      <c r="AL4427" s="38">
        <v>4206258</v>
      </c>
      <c r="AM4427" s="61" t="s">
        <v>1816</v>
      </c>
      <c r="AN4427" s="61" t="s">
        <v>1689</v>
      </c>
      <c r="AO4427" s="61" t="s">
        <v>1585</v>
      </c>
      <c r="AP4427" s="61" t="s">
        <v>5017</v>
      </c>
      <c r="AQ4427" s="61" t="s">
        <v>1753</v>
      </c>
      <c r="AR4427" s="28">
        <v>128288.2</v>
      </c>
      <c r="AS4427" s="28">
        <v>0</v>
      </c>
      <c r="AT4427" s="28">
        <v>0</v>
      </c>
      <c r="AU4427" s="62"/>
      <c r="DV4427" s="31" t="s">
        <v>5458</v>
      </c>
      <c r="DW4427" s="31" t="s">
        <v>5462</v>
      </c>
      <c r="DX4427" s="63"/>
      <c r="DY4427" s="63"/>
      <c r="DZ4427" s="63"/>
      <c r="EA4427" s="167"/>
      <c r="EB4427" s="60"/>
      <c r="EC4427" s="60"/>
      <c r="ED4427" s="60"/>
      <c r="EE4427" s="60"/>
      <c r="EF4427" s="60"/>
      <c r="EG4427" s="60"/>
      <c r="EH4427" s="60"/>
      <c r="EI4427" s="60"/>
      <c r="EJ4427" s="60"/>
      <c r="EK4427" s="60"/>
      <c r="EL4427" s="60"/>
      <c r="EM4427" s="60"/>
      <c r="EN4427" s="60"/>
      <c r="EO4427" s="60"/>
      <c r="EP4427" s="60"/>
      <c r="EQ4427" s="60"/>
      <c r="ER4427" s="60"/>
      <c r="ES4427" s="60"/>
      <c r="ET4427" s="60"/>
      <c r="EU4427" s="60"/>
      <c r="EV4427" s="60"/>
      <c r="EW4427" s="60"/>
      <c r="EX4427" s="60"/>
      <c r="EY4427" s="60"/>
      <c r="EZ4427" s="60"/>
      <c r="FA4427" s="60"/>
      <c r="FB4427" s="60"/>
    </row>
    <row r="4428" spans="22:158" x14ac:dyDescent="0.25">
      <c r="W4428" s="33"/>
      <c r="X4428" s="33"/>
      <c r="AH4428" s="38">
        <v>100</v>
      </c>
      <c r="AI4428" s="38">
        <v>120</v>
      </c>
      <c r="AJ4428" s="38">
        <v>16610</v>
      </c>
      <c r="AK4428" s="38">
        <v>48</v>
      </c>
      <c r="AL4428" s="38">
        <v>4206258</v>
      </c>
      <c r="AM4428" s="61" t="s">
        <v>1816</v>
      </c>
      <c r="AN4428" s="61" t="s">
        <v>1689</v>
      </c>
      <c r="AO4428" s="61" t="s">
        <v>1625</v>
      </c>
      <c r="AP4428" s="61" t="s">
        <v>5017</v>
      </c>
      <c r="AQ4428" s="61" t="s">
        <v>1753</v>
      </c>
      <c r="AR4428" s="28">
        <v>31907.8</v>
      </c>
      <c r="AS4428" s="28">
        <v>0</v>
      </c>
      <c r="AT4428" s="28">
        <v>0</v>
      </c>
      <c r="AU4428" s="62"/>
      <c r="DV4428" s="31" t="s">
        <v>5458</v>
      </c>
      <c r="DW4428" s="31" t="s">
        <v>5462</v>
      </c>
      <c r="DX4428" s="63"/>
      <c r="DY4428" s="63"/>
      <c r="DZ4428" s="63"/>
      <c r="EA4428" s="167"/>
      <c r="EB4428" s="60"/>
      <c r="EC4428" s="60"/>
      <c r="ED4428" s="60"/>
      <c r="EE4428" s="60"/>
      <c r="EF4428" s="60"/>
      <c r="EG4428" s="60"/>
      <c r="EH4428" s="60"/>
      <c r="EI4428" s="60"/>
      <c r="EJ4428" s="60"/>
      <c r="EK4428" s="60"/>
      <c r="EL4428" s="60"/>
      <c r="EM4428" s="60"/>
      <c r="EN4428" s="60"/>
      <c r="EO4428" s="60"/>
      <c r="EP4428" s="60"/>
      <c r="EQ4428" s="60"/>
      <c r="ER4428" s="60"/>
      <c r="ES4428" s="60"/>
      <c r="ET4428" s="60"/>
      <c r="EU4428" s="60"/>
      <c r="EV4428" s="60"/>
      <c r="EW4428" s="60"/>
      <c r="EX4428" s="60"/>
      <c r="EY4428" s="60"/>
      <c r="EZ4428" s="60"/>
      <c r="FA4428" s="60"/>
      <c r="FB4428" s="60"/>
    </row>
    <row r="4429" spans="22:158" x14ac:dyDescent="0.25">
      <c r="W4429" s="33"/>
      <c r="X4429" s="33"/>
      <c r="AH4429" s="38">
        <v>100</v>
      </c>
      <c r="AI4429" s="38">
        <v>120</v>
      </c>
      <c r="AJ4429" s="38">
        <v>17550</v>
      </c>
      <c r="AK4429" s="38">
        <v>48</v>
      </c>
      <c r="AL4429" s="38">
        <v>4206258</v>
      </c>
      <c r="AM4429" s="61" t="s">
        <v>1816</v>
      </c>
      <c r="AN4429" s="61" t="s">
        <v>1689</v>
      </c>
      <c r="AO4429" s="61" t="s">
        <v>1645</v>
      </c>
      <c r="AP4429" s="61" t="s">
        <v>5017</v>
      </c>
      <c r="AQ4429" s="61" t="s">
        <v>1753</v>
      </c>
      <c r="AR4429" s="28">
        <v>178.1</v>
      </c>
      <c r="AS4429" s="28">
        <v>0</v>
      </c>
      <c r="AT4429" s="28">
        <v>0</v>
      </c>
      <c r="AU4429" s="62"/>
      <c r="DV4429" s="31" t="s">
        <v>5458</v>
      </c>
      <c r="DW4429" s="31" t="s">
        <v>5462</v>
      </c>
      <c r="DX4429" s="63"/>
      <c r="DY4429" s="63"/>
      <c r="DZ4429" s="63"/>
      <c r="EA4429" s="167"/>
      <c r="EB4429" s="60"/>
      <c r="EC4429" s="60"/>
      <c r="ED4429" s="60"/>
      <c r="EE4429" s="60"/>
      <c r="EF4429" s="60"/>
      <c r="EG4429" s="60"/>
      <c r="EH4429" s="60"/>
      <c r="EI4429" s="60"/>
      <c r="EJ4429" s="60"/>
      <c r="EK4429" s="60"/>
      <c r="EL4429" s="60"/>
      <c r="EM4429" s="60"/>
      <c r="EN4429" s="60"/>
      <c r="EO4429" s="60"/>
      <c r="EP4429" s="60"/>
      <c r="EQ4429" s="60"/>
      <c r="ER4429" s="60"/>
      <c r="ES4429" s="60"/>
      <c r="ET4429" s="60"/>
      <c r="EU4429" s="60"/>
      <c r="EV4429" s="60"/>
      <c r="EW4429" s="60"/>
      <c r="EX4429" s="60"/>
      <c r="EY4429" s="60"/>
      <c r="EZ4429" s="60"/>
      <c r="FA4429" s="60"/>
      <c r="FB4429" s="60"/>
    </row>
    <row r="4430" spans="22:158" x14ac:dyDescent="0.25">
      <c r="W4430" s="33"/>
      <c r="X4430" s="33"/>
      <c r="AH4430" s="38">
        <v>100</v>
      </c>
      <c r="AI4430" s="38">
        <v>125</v>
      </c>
      <c r="AJ4430" s="38">
        <v>11730</v>
      </c>
      <c r="AK4430" s="38">
        <v>48</v>
      </c>
      <c r="AL4430" s="38">
        <v>4206258</v>
      </c>
      <c r="AM4430" s="61" t="s">
        <v>1816</v>
      </c>
      <c r="AN4430" s="61" t="s">
        <v>1692</v>
      </c>
      <c r="AO4430" s="61" t="s">
        <v>5079</v>
      </c>
      <c r="AP4430" s="61" t="s">
        <v>5017</v>
      </c>
      <c r="AQ4430" s="61" t="s">
        <v>1753</v>
      </c>
      <c r="AR4430" s="28">
        <v>711.8</v>
      </c>
      <c r="AS4430" s="28">
        <v>0</v>
      </c>
      <c r="AT4430" s="28">
        <v>0</v>
      </c>
      <c r="AU4430" s="62"/>
      <c r="DV4430" s="31" t="s">
        <v>5458</v>
      </c>
      <c r="DW4430" s="31" t="s">
        <v>5463</v>
      </c>
      <c r="DX4430" s="63"/>
      <c r="DY4430" s="63"/>
      <c r="DZ4430" s="63"/>
      <c r="EA4430" s="167"/>
      <c r="EB4430" s="60"/>
      <c r="EC4430" s="60"/>
      <c r="ED4430" s="60"/>
      <c r="EE4430" s="60"/>
      <c r="EF4430" s="60"/>
      <c r="EG4430" s="60"/>
      <c r="EH4430" s="60"/>
      <c r="EI4430" s="60"/>
      <c r="EJ4430" s="60"/>
      <c r="EK4430" s="60"/>
      <c r="EL4430" s="60"/>
      <c r="EM4430" s="60"/>
      <c r="EN4430" s="60"/>
      <c r="EO4430" s="60"/>
      <c r="EP4430" s="60"/>
      <c r="EQ4430" s="60"/>
      <c r="ER4430" s="60"/>
      <c r="ES4430" s="60"/>
      <c r="ET4430" s="60"/>
      <c r="EU4430" s="60"/>
      <c r="EV4430" s="60"/>
      <c r="EW4430" s="60"/>
      <c r="EX4430" s="60"/>
      <c r="EY4430" s="60"/>
      <c r="EZ4430" s="60"/>
      <c r="FA4430" s="60"/>
      <c r="FB4430" s="60"/>
    </row>
    <row r="4431" spans="22:158" x14ac:dyDescent="0.25">
      <c r="W4431" s="33"/>
      <c r="X4431" s="33"/>
      <c r="AH4431" s="38">
        <v>100</v>
      </c>
      <c r="AI4431" s="38">
        <v>125</v>
      </c>
      <c r="AJ4431" s="38">
        <v>11800</v>
      </c>
      <c r="AK4431" s="38">
        <v>48</v>
      </c>
      <c r="AL4431" s="38">
        <v>4206258</v>
      </c>
      <c r="AM4431" s="61" t="s">
        <v>1816</v>
      </c>
      <c r="AN4431" s="61" t="s">
        <v>1692</v>
      </c>
      <c r="AO4431" s="61" t="s">
        <v>5081</v>
      </c>
      <c r="AP4431" s="61" t="s">
        <v>5017</v>
      </c>
      <c r="AQ4431" s="61" t="s">
        <v>1753</v>
      </c>
      <c r="AR4431" s="28">
        <v>6153.6</v>
      </c>
      <c r="AS4431" s="28">
        <v>0</v>
      </c>
      <c r="AT4431" s="28">
        <v>0</v>
      </c>
      <c r="AU4431" s="62"/>
      <c r="DV4431" s="31" t="s">
        <v>5458</v>
      </c>
      <c r="DW4431" s="31" t="s">
        <v>5463</v>
      </c>
      <c r="DX4431" s="63"/>
      <c r="DY4431" s="63"/>
      <c r="DZ4431" s="63"/>
      <c r="EA4431" s="167"/>
      <c r="EB4431" s="60"/>
      <c r="EC4431" s="60"/>
      <c r="ED4431" s="60"/>
      <c r="EE4431" s="60"/>
      <c r="EF4431" s="60"/>
      <c r="EG4431" s="60"/>
      <c r="EH4431" s="60"/>
      <c r="EI4431" s="60"/>
      <c r="EJ4431" s="60"/>
      <c r="EK4431" s="60"/>
      <c r="EL4431" s="60"/>
      <c r="EM4431" s="60"/>
      <c r="EN4431" s="60"/>
      <c r="EO4431" s="60"/>
      <c r="EP4431" s="60"/>
      <c r="EQ4431" s="60"/>
      <c r="ER4431" s="60"/>
      <c r="ES4431" s="60"/>
      <c r="ET4431" s="60"/>
      <c r="EU4431" s="60"/>
      <c r="EV4431" s="60"/>
      <c r="EW4431" s="60"/>
      <c r="EX4431" s="60"/>
      <c r="EY4431" s="60"/>
      <c r="EZ4431" s="60"/>
      <c r="FA4431" s="60"/>
      <c r="FB4431" s="60"/>
    </row>
    <row r="4432" spans="22:158" x14ac:dyDescent="0.25">
      <c r="W4432" s="33"/>
      <c r="X4432" s="33"/>
      <c r="AH4432" s="38">
        <v>100</v>
      </c>
      <c r="AI4432" s="38">
        <v>125</v>
      </c>
      <c r="AJ4432" s="38">
        <v>13350</v>
      </c>
      <c r="AK4432" s="38">
        <v>48</v>
      </c>
      <c r="AL4432" s="38">
        <v>4206258</v>
      </c>
      <c r="AM4432" s="61" t="s">
        <v>1816</v>
      </c>
      <c r="AN4432" s="61" t="s">
        <v>1692</v>
      </c>
      <c r="AO4432" s="61" t="s">
        <v>5109</v>
      </c>
      <c r="AP4432" s="61" t="s">
        <v>5017</v>
      </c>
      <c r="AQ4432" s="61" t="s">
        <v>1753</v>
      </c>
      <c r="AR4432" s="28">
        <v>336.5</v>
      </c>
      <c r="AS4432" s="28">
        <v>0</v>
      </c>
      <c r="AT4432" s="28">
        <v>0</v>
      </c>
      <c r="AU4432" s="62"/>
      <c r="DV4432" s="31" t="s">
        <v>5458</v>
      </c>
      <c r="DW4432" s="31" t="s">
        <v>5463</v>
      </c>
      <c r="DX4432" s="63"/>
      <c r="DY4432" s="63"/>
      <c r="DZ4432" s="63"/>
      <c r="EA4432" s="167"/>
      <c r="EB4432" s="60"/>
      <c r="EC4432" s="60"/>
      <c r="ED4432" s="60"/>
      <c r="EE4432" s="60"/>
      <c r="EF4432" s="60"/>
      <c r="EG4432" s="60"/>
      <c r="EH4432" s="60"/>
      <c r="EI4432" s="60"/>
      <c r="EJ4432" s="60"/>
      <c r="EK4432" s="60"/>
      <c r="EL4432" s="60"/>
      <c r="EM4432" s="60"/>
      <c r="EN4432" s="60"/>
      <c r="EO4432" s="60"/>
      <c r="EP4432" s="60"/>
      <c r="EQ4432" s="60"/>
      <c r="ER4432" s="60"/>
      <c r="ES4432" s="60"/>
      <c r="ET4432" s="60"/>
      <c r="EU4432" s="60"/>
      <c r="EV4432" s="60"/>
      <c r="EW4432" s="60"/>
      <c r="EX4432" s="60"/>
      <c r="EY4432" s="60"/>
      <c r="EZ4432" s="60"/>
      <c r="FA4432" s="60"/>
      <c r="FB4432" s="60"/>
    </row>
    <row r="4433" spans="22:158" x14ac:dyDescent="0.25">
      <c r="V4433" s="1"/>
      <c r="W4433" s="33"/>
      <c r="X4433" s="33"/>
      <c r="AH4433" s="38">
        <v>100</v>
      </c>
      <c r="AI4433" s="38">
        <v>125</v>
      </c>
      <c r="AJ4433" s="38">
        <v>14350</v>
      </c>
      <c r="AK4433" s="38">
        <v>48</v>
      </c>
      <c r="AL4433" s="38">
        <v>4206258</v>
      </c>
      <c r="AM4433" s="61" t="s">
        <v>1816</v>
      </c>
      <c r="AN4433" s="61" t="s">
        <v>1692</v>
      </c>
      <c r="AO4433" s="61" t="s">
        <v>1575</v>
      </c>
      <c r="AP4433" s="61" t="s">
        <v>5017</v>
      </c>
      <c r="AQ4433" s="61" t="s">
        <v>1753</v>
      </c>
      <c r="AR4433" s="28">
        <v>170628.4</v>
      </c>
      <c r="AS4433" s="28">
        <v>0</v>
      </c>
      <c r="AT4433" s="28">
        <v>0</v>
      </c>
      <c r="AU4433" s="62"/>
      <c r="DV4433" s="31" t="s">
        <v>5458</v>
      </c>
      <c r="DW4433" s="31" t="s">
        <v>5463</v>
      </c>
      <c r="DX4433" s="63"/>
      <c r="DY4433" s="63"/>
      <c r="DZ4433" s="63"/>
      <c r="EA4433" s="167"/>
      <c r="EB4433" s="60"/>
      <c r="EC4433" s="60"/>
      <c r="ED4433" s="60"/>
      <c r="EE4433" s="60"/>
      <c r="EF4433" s="60"/>
      <c r="EG4433" s="60"/>
      <c r="EH4433" s="60"/>
      <c r="EI4433" s="60"/>
      <c r="EJ4433" s="60"/>
      <c r="EK4433" s="60"/>
      <c r="EL4433" s="60"/>
      <c r="EM4433" s="60"/>
      <c r="EN4433" s="60"/>
      <c r="EO4433" s="60"/>
      <c r="EP4433" s="60"/>
      <c r="EQ4433" s="60"/>
      <c r="ER4433" s="60"/>
      <c r="ES4433" s="60"/>
      <c r="ET4433" s="60"/>
      <c r="EU4433" s="60"/>
      <c r="EV4433" s="60"/>
      <c r="EW4433" s="60"/>
      <c r="EX4433" s="60"/>
      <c r="EY4433" s="60"/>
      <c r="EZ4433" s="60"/>
      <c r="FA4433" s="60"/>
      <c r="FB4433" s="60"/>
    </row>
    <row r="4434" spans="22:158" x14ac:dyDescent="0.25">
      <c r="V4434" s="1"/>
      <c r="W4434" s="33"/>
      <c r="X4434" s="33"/>
      <c r="AH4434" s="38">
        <v>100</v>
      </c>
      <c r="AI4434" s="38">
        <v>125</v>
      </c>
      <c r="AJ4434" s="38">
        <v>15700</v>
      </c>
      <c r="AK4434" s="38">
        <v>48</v>
      </c>
      <c r="AL4434" s="38">
        <v>4206258</v>
      </c>
      <c r="AM4434" s="61" t="s">
        <v>1816</v>
      </c>
      <c r="AN4434" s="61" t="s">
        <v>1692</v>
      </c>
      <c r="AO4434" s="61" t="s">
        <v>1605</v>
      </c>
      <c r="AP4434" s="61" t="s">
        <v>5017</v>
      </c>
      <c r="AQ4434" s="61" t="s">
        <v>1753</v>
      </c>
      <c r="AR4434" s="28">
        <v>24667.3</v>
      </c>
      <c r="AS4434" s="28">
        <v>0</v>
      </c>
      <c r="AT4434" s="28">
        <v>0</v>
      </c>
      <c r="AU4434" s="62"/>
      <c r="DV4434" s="31" t="s">
        <v>5458</v>
      </c>
      <c r="DW4434" s="31" t="s">
        <v>5463</v>
      </c>
      <c r="DX4434" s="63"/>
      <c r="DY4434" s="63"/>
      <c r="DZ4434" s="63"/>
      <c r="EA4434" s="167"/>
      <c r="EB4434" s="60"/>
      <c r="EC4434" s="60"/>
      <c r="ED4434" s="60"/>
      <c r="EE4434" s="60"/>
      <c r="EF4434" s="60"/>
      <c r="EG4434" s="60"/>
      <c r="EH4434" s="60"/>
      <c r="EI4434" s="60"/>
      <c r="EJ4434" s="60"/>
      <c r="EK4434" s="60"/>
      <c r="EL4434" s="60"/>
      <c r="EM4434" s="60"/>
      <c r="EN4434" s="60"/>
      <c r="EO4434" s="60"/>
      <c r="EP4434" s="60"/>
      <c r="EQ4434" s="60"/>
      <c r="ER4434" s="60"/>
      <c r="ES4434" s="60"/>
      <c r="ET4434" s="60"/>
      <c r="EU4434" s="60"/>
      <c r="EV4434" s="60"/>
      <c r="EW4434" s="60"/>
      <c r="EX4434" s="60"/>
      <c r="EY4434" s="60"/>
      <c r="EZ4434" s="60"/>
      <c r="FA4434" s="60"/>
      <c r="FB4434" s="60"/>
    </row>
    <row r="4435" spans="22:158" x14ac:dyDescent="0.25">
      <c r="W4435" s="33"/>
      <c r="X4435" s="33"/>
      <c r="AH4435" s="38">
        <v>100</v>
      </c>
      <c r="AI4435" s="38">
        <v>125</v>
      </c>
      <c r="AJ4435" s="38">
        <v>16380</v>
      </c>
      <c r="AK4435" s="38">
        <v>48</v>
      </c>
      <c r="AL4435" s="38">
        <v>4206258</v>
      </c>
      <c r="AM4435" s="61" t="s">
        <v>1816</v>
      </c>
      <c r="AN4435" s="61" t="s">
        <v>1692</v>
      </c>
      <c r="AO4435" s="61" t="s">
        <v>894</v>
      </c>
      <c r="AP4435" s="61" t="s">
        <v>5017</v>
      </c>
      <c r="AQ4435" s="61" t="s">
        <v>1753</v>
      </c>
      <c r="AR4435" s="28">
        <v>95.4</v>
      </c>
      <c r="AS4435" s="28">
        <v>0</v>
      </c>
      <c r="AT4435" s="28">
        <v>0</v>
      </c>
      <c r="AU4435" s="62"/>
      <c r="DV4435" s="31" t="s">
        <v>5458</v>
      </c>
      <c r="DW4435" s="31" t="s">
        <v>5463</v>
      </c>
      <c r="DX4435" s="63"/>
      <c r="DY4435" s="63"/>
      <c r="DZ4435" s="63"/>
      <c r="EA4435" s="167"/>
      <c r="EB4435" s="60"/>
      <c r="EC4435" s="60"/>
      <c r="ED4435" s="60"/>
      <c r="EE4435" s="60"/>
      <c r="EF4435" s="60"/>
      <c r="EG4435" s="60"/>
      <c r="EH4435" s="60"/>
      <c r="EI4435" s="60"/>
      <c r="EJ4435" s="60"/>
      <c r="EK4435" s="60"/>
      <c r="EL4435" s="60"/>
      <c r="EM4435" s="60"/>
      <c r="EN4435" s="60"/>
      <c r="EO4435" s="60"/>
      <c r="EP4435" s="60"/>
      <c r="EQ4435" s="60"/>
      <c r="ER4435" s="60"/>
      <c r="ES4435" s="60"/>
      <c r="ET4435" s="60"/>
      <c r="EU4435" s="60"/>
      <c r="EV4435" s="60"/>
      <c r="EW4435" s="60"/>
      <c r="EX4435" s="60"/>
      <c r="EY4435" s="60"/>
      <c r="EZ4435" s="60"/>
      <c r="FA4435" s="60"/>
      <c r="FB4435" s="60"/>
    </row>
    <row r="4436" spans="22:158" x14ac:dyDescent="0.25">
      <c r="W4436" s="33"/>
      <c r="X4436" s="33"/>
      <c r="AH4436" s="38">
        <v>100</v>
      </c>
      <c r="AI4436" s="38">
        <v>130</v>
      </c>
      <c r="AJ4436" s="38">
        <v>13550</v>
      </c>
      <c r="AK4436" s="38">
        <v>48</v>
      </c>
      <c r="AL4436" s="38">
        <v>4206258</v>
      </c>
      <c r="AM4436" s="61" t="s">
        <v>1816</v>
      </c>
      <c r="AN4436" s="61" t="s">
        <v>1687</v>
      </c>
      <c r="AO4436" s="61" t="s">
        <v>5114</v>
      </c>
      <c r="AP4436" s="61" t="s">
        <v>5017</v>
      </c>
      <c r="AQ4436" s="61" t="s">
        <v>1753</v>
      </c>
      <c r="AR4436" s="28">
        <v>12.7</v>
      </c>
      <c r="AS4436" s="28">
        <v>0</v>
      </c>
      <c r="AT4436" s="28">
        <v>0</v>
      </c>
      <c r="AU4436" s="62"/>
      <c r="DV4436" s="31" t="s">
        <v>5458</v>
      </c>
      <c r="DW4436" s="31" t="s">
        <v>5464</v>
      </c>
      <c r="DX4436" s="63"/>
      <c r="DY4436" s="63"/>
      <c r="DZ4436" s="63"/>
      <c r="EA4436" s="167"/>
      <c r="EB4436" s="60"/>
      <c r="EC4436" s="60"/>
      <c r="ED4436" s="60"/>
      <c r="EE4436" s="60"/>
      <c r="EF4436" s="60"/>
      <c r="EG4436" s="60"/>
      <c r="EH4436" s="60"/>
      <c r="EI4436" s="60"/>
      <c r="EJ4436" s="60"/>
      <c r="EK4436" s="60"/>
      <c r="EL4436" s="60"/>
      <c r="EM4436" s="60"/>
      <c r="EN4436" s="60"/>
      <c r="EO4436" s="60"/>
      <c r="EP4436" s="60"/>
      <c r="EQ4436" s="60"/>
      <c r="ER4436" s="60"/>
      <c r="ES4436" s="60"/>
      <c r="ET4436" s="60"/>
      <c r="EU4436" s="60"/>
      <c r="EV4436" s="60"/>
      <c r="EW4436" s="60"/>
      <c r="EX4436" s="60"/>
      <c r="EY4436" s="60"/>
      <c r="EZ4436" s="60"/>
      <c r="FA4436" s="60"/>
      <c r="FB4436" s="60"/>
    </row>
    <row r="4437" spans="22:158" x14ac:dyDescent="0.25">
      <c r="W4437" s="33"/>
      <c r="X4437" s="33"/>
      <c r="AH4437" s="38">
        <v>100</v>
      </c>
      <c r="AI4437" s="38">
        <v>130</v>
      </c>
      <c r="AJ4437" s="38">
        <v>14200</v>
      </c>
      <c r="AK4437" s="38">
        <v>48</v>
      </c>
      <c r="AL4437" s="38">
        <v>4206258</v>
      </c>
      <c r="AM4437" s="61" t="s">
        <v>1816</v>
      </c>
      <c r="AN4437" s="61" t="s">
        <v>1687</v>
      </c>
      <c r="AO4437" s="61" t="s">
        <v>5127</v>
      </c>
      <c r="AP4437" s="61" t="s">
        <v>5017</v>
      </c>
      <c r="AQ4437" s="61" t="s">
        <v>1753</v>
      </c>
      <c r="AR4437" s="28">
        <v>6041.7</v>
      </c>
      <c r="AS4437" s="28">
        <v>0</v>
      </c>
      <c r="AT4437" s="28">
        <v>0</v>
      </c>
      <c r="AU4437" s="62"/>
      <c r="DV4437" s="31" t="s">
        <v>5458</v>
      </c>
      <c r="DW4437" s="31" t="s">
        <v>5464</v>
      </c>
      <c r="DX4437" s="63"/>
      <c r="DY4437" s="63"/>
      <c r="DZ4437" s="63"/>
      <c r="EA4437" s="167"/>
      <c r="EB4437" s="60"/>
      <c r="EC4437" s="60"/>
      <c r="ED4437" s="60"/>
      <c r="EE4437" s="60"/>
      <c r="EF4437" s="60"/>
      <c r="EG4437" s="60"/>
      <c r="EH4437" s="60"/>
      <c r="EI4437" s="60"/>
      <c r="EJ4437" s="60"/>
      <c r="EK4437" s="60"/>
      <c r="EL4437" s="60"/>
      <c r="EM4437" s="60"/>
      <c r="EN4437" s="60"/>
      <c r="EO4437" s="60"/>
      <c r="EP4437" s="60"/>
      <c r="EQ4437" s="60"/>
      <c r="ER4437" s="60"/>
      <c r="ES4437" s="60"/>
      <c r="ET4437" s="60"/>
      <c r="EU4437" s="60"/>
      <c r="EV4437" s="60"/>
      <c r="EW4437" s="60"/>
      <c r="EX4437" s="60"/>
      <c r="EY4437" s="60"/>
      <c r="EZ4437" s="60"/>
      <c r="FA4437" s="60"/>
      <c r="FB4437" s="60"/>
    </row>
    <row r="4438" spans="22:158" x14ac:dyDescent="0.25">
      <c r="V4438" s="1"/>
      <c r="W4438" s="33"/>
      <c r="X4438" s="33"/>
      <c r="AH4438" s="38">
        <v>100</v>
      </c>
      <c r="AI4438" s="38">
        <v>130</v>
      </c>
      <c r="AJ4438" s="38">
        <v>14920</v>
      </c>
      <c r="AK4438" s="38">
        <v>48</v>
      </c>
      <c r="AL4438" s="38">
        <v>4206258</v>
      </c>
      <c r="AM4438" s="61" t="s">
        <v>1816</v>
      </c>
      <c r="AN4438" s="61" t="s">
        <v>1687</v>
      </c>
      <c r="AO4438" s="61" t="s">
        <v>1588</v>
      </c>
      <c r="AP4438" s="61" t="s">
        <v>5017</v>
      </c>
      <c r="AQ4438" s="61" t="s">
        <v>1753</v>
      </c>
      <c r="AR4438" s="28">
        <v>9.9</v>
      </c>
      <c r="AS4438" s="28">
        <v>0</v>
      </c>
      <c r="AT4438" s="28">
        <v>0</v>
      </c>
      <c r="AU4438" s="62"/>
      <c r="DV4438" s="31" t="s">
        <v>5458</v>
      </c>
      <c r="DW4438" s="31" t="s">
        <v>5464</v>
      </c>
      <c r="DX4438" s="63"/>
      <c r="DY4438" s="63"/>
      <c r="DZ4438" s="63"/>
      <c r="EA4438" s="167"/>
      <c r="EB4438" s="60"/>
      <c r="EC4438" s="60"/>
      <c r="ED4438" s="60"/>
      <c r="EE4438" s="60"/>
      <c r="EF4438" s="60"/>
      <c r="EG4438" s="60"/>
      <c r="EH4438" s="60"/>
      <c r="EI4438" s="60"/>
      <c r="EJ4438" s="60"/>
      <c r="EK4438" s="60"/>
      <c r="EL4438" s="60"/>
      <c r="EM4438" s="60"/>
      <c r="EN4438" s="60"/>
      <c r="EO4438" s="60"/>
      <c r="EP4438" s="60"/>
      <c r="EQ4438" s="60"/>
      <c r="ER4438" s="60"/>
      <c r="ES4438" s="60"/>
      <c r="ET4438" s="60"/>
      <c r="EU4438" s="60"/>
      <c r="EV4438" s="60"/>
      <c r="EW4438" s="60"/>
      <c r="EX4438" s="60"/>
      <c r="EY4438" s="60"/>
      <c r="EZ4438" s="60"/>
      <c r="FA4438" s="60"/>
      <c r="FB4438" s="60"/>
    </row>
    <row r="4439" spans="22:158" x14ac:dyDescent="0.25">
      <c r="W4439" s="33"/>
      <c r="X4439" s="33"/>
      <c r="AH4439" s="38">
        <v>100</v>
      </c>
      <c r="AI4439" s="38">
        <v>130</v>
      </c>
      <c r="AJ4439" s="38">
        <v>15750</v>
      </c>
      <c r="AK4439" s="38">
        <v>48</v>
      </c>
      <c r="AL4439" s="38">
        <v>4206258</v>
      </c>
      <c r="AM4439" s="61" t="s">
        <v>1816</v>
      </c>
      <c r="AN4439" s="61" t="s">
        <v>1687</v>
      </c>
      <c r="AO4439" s="61" t="s">
        <v>1606</v>
      </c>
      <c r="AP4439" s="61" t="s">
        <v>5017</v>
      </c>
      <c r="AQ4439" s="61" t="s">
        <v>1753</v>
      </c>
      <c r="AR4439" s="28">
        <v>197.8</v>
      </c>
      <c r="AS4439" s="28">
        <v>0</v>
      </c>
      <c r="AT4439" s="28">
        <v>0</v>
      </c>
      <c r="AU4439" s="62"/>
      <c r="DV4439" s="31" t="s">
        <v>5458</v>
      </c>
      <c r="DW4439" s="31" t="s">
        <v>5464</v>
      </c>
      <c r="DX4439" s="63"/>
      <c r="DY4439" s="63"/>
      <c r="DZ4439" s="63"/>
      <c r="EA4439" s="167"/>
      <c r="EB4439" s="60"/>
      <c r="EC4439" s="60"/>
      <c r="ED4439" s="60"/>
      <c r="EE4439" s="60"/>
      <c r="EF4439" s="60"/>
      <c r="EG4439" s="60"/>
      <c r="EH4439" s="60"/>
      <c r="EI4439" s="60"/>
      <c r="EJ4439" s="60"/>
      <c r="EK4439" s="60"/>
      <c r="EL4439" s="60"/>
      <c r="EM4439" s="60"/>
      <c r="EN4439" s="60"/>
      <c r="EO4439" s="60"/>
      <c r="EP4439" s="60"/>
      <c r="EQ4439" s="60"/>
      <c r="ER4439" s="60"/>
      <c r="ES4439" s="60"/>
      <c r="ET4439" s="60"/>
      <c r="EU4439" s="60"/>
      <c r="EV4439" s="60"/>
      <c r="EW4439" s="60"/>
      <c r="EX4439" s="60"/>
      <c r="EY4439" s="60"/>
      <c r="EZ4439" s="60"/>
      <c r="FA4439" s="60"/>
      <c r="FB4439" s="60"/>
    </row>
    <row r="4440" spans="22:158" x14ac:dyDescent="0.25">
      <c r="W4440" s="33"/>
      <c r="X4440" s="33"/>
      <c r="AH4440" s="38">
        <v>100</v>
      </c>
      <c r="AI4440" s="38">
        <v>130</v>
      </c>
      <c r="AJ4440" s="38">
        <v>17310</v>
      </c>
      <c r="AK4440" s="38">
        <v>48</v>
      </c>
      <c r="AL4440" s="38">
        <v>4206258</v>
      </c>
      <c r="AM4440" s="61" t="s">
        <v>1816</v>
      </c>
      <c r="AN4440" s="61" t="s">
        <v>1687</v>
      </c>
      <c r="AO4440" s="61" t="s">
        <v>1640</v>
      </c>
      <c r="AP4440" s="61" t="s">
        <v>5017</v>
      </c>
      <c r="AQ4440" s="61" t="s">
        <v>1753</v>
      </c>
      <c r="AR4440" s="28">
        <v>3569.4</v>
      </c>
      <c r="AS4440" s="28">
        <v>0</v>
      </c>
      <c r="AT4440" s="28">
        <v>0</v>
      </c>
      <c r="AU4440" s="62"/>
      <c r="DV4440" s="31" t="s">
        <v>5458</v>
      </c>
      <c r="DW4440" s="31" t="s">
        <v>5464</v>
      </c>
      <c r="DX4440" s="63"/>
      <c r="DY4440" s="63"/>
      <c r="DZ4440" s="63"/>
      <c r="EA4440" s="167"/>
      <c r="EB4440" s="60"/>
      <c r="EC4440" s="60"/>
      <c r="ED4440" s="60"/>
      <c r="EE4440" s="60"/>
      <c r="EF4440" s="60"/>
      <c r="EG4440" s="60"/>
      <c r="EH4440" s="60"/>
      <c r="EI4440" s="60"/>
      <c r="EJ4440" s="60"/>
      <c r="EK4440" s="60"/>
      <c r="EL4440" s="60"/>
      <c r="EM4440" s="60"/>
      <c r="EN4440" s="60"/>
      <c r="EO4440" s="60"/>
      <c r="EP4440" s="60"/>
      <c r="EQ4440" s="60"/>
      <c r="ER4440" s="60"/>
      <c r="ES4440" s="60"/>
      <c r="ET4440" s="60"/>
      <c r="EU4440" s="60"/>
      <c r="EV4440" s="60"/>
      <c r="EW4440" s="60"/>
      <c r="EX4440" s="60"/>
      <c r="EY4440" s="60"/>
      <c r="EZ4440" s="60"/>
      <c r="FA4440" s="60"/>
      <c r="FB4440" s="60"/>
    </row>
    <row r="4441" spans="22:158" x14ac:dyDescent="0.25">
      <c r="V4441" s="1"/>
      <c r="W4441" s="33"/>
      <c r="X4441" s="33"/>
      <c r="AH4441" s="38">
        <v>100</v>
      </c>
      <c r="AI4441" s="38">
        <v>130</v>
      </c>
      <c r="AJ4441" s="38">
        <v>17400</v>
      </c>
      <c r="AK4441" s="38">
        <v>48</v>
      </c>
      <c r="AL4441" s="38">
        <v>4206258</v>
      </c>
      <c r="AM4441" s="61" t="s">
        <v>1816</v>
      </c>
      <c r="AN4441" s="61" t="s">
        <v>1687</v>
      </c>
      <c r="AO4441" s="61" t="s">
        <v>1642</v>
      </c>
      <c r="AP4441" s="61" t="s">
        <v>5017</v>
      </c>
      <c r="AQ4441" s="61" t="s">
        <v>1753</v>
      </c>
      <c r="AR4441" s="28">
        <v>3912.4</v>
      </c>
      <c r="AS4441" s="28">
        <v>0</v>
      </c>
      <c r="AT4441" s="28">
        <v>0</v>
      </c>
      <c r="AU4441" s="62"/>
      <c r="DV4441" s="31" t="s">
        <v>5458</v>
      </c>
      <c r="DW4441" s="31" t="s">
        <v>5464</v>
      </c>
      <c r="DX4441" s="63"/>
      <c r="DY4441" s="63"/>
      <c r="DZ4441" s="63"/>
      <c r="EA4441" s="167"/>
      <c r="EB4441" s="60"/>
      <c r="EC4441" s="60"/>
      <c r="ED4441" s="60"/>
      <c r="EE4441" s="60"/>
      <c r="EF4441" s="60"/>
      <c r="EG4441" s="60"/>
      <c r="EH4441" s="60"/>
      <c r="EI4441" s="60"/>
      <c r="EJ4441" s="60"/>
      <c r="EK4441" s="60"/>
      <c r="EL4441" s="60"/>
      <c r="EM4441" s="60"/>
      <c r="EN4441" s="60"/>
      <c r="EO4441" s="60"/>
      <c r="EP4441" s="60"/>
      <c r="EQ4441" s="60"/>
      <c r="ER4441" s="60"/>
      <c r="ES4441" s="60"/>
      <c r="ET4441" s="60"/>
      <c r="EU4441" s="60"/>
      <c r="EV4441" s="60"/>
      <c r="EW4441" s="60"/>
      <c r="EX4441" s="60"/>
      <c r="EY4441" s="60"/>
      <c r="EZ4441" s="60"/>
      <c r="FA4441" s="60"/>
      <c r="FB4441" s="60"/>
    </row>
    <row r="4442" spans="22:158" x14ac:dyDescent="0.25">
      <c r="W4442" s="33"/>
      <c r="X4442" s="33"/>
      <c r="AH4442" s="38">
        <v>100</v>
      </c>
      <c r="AI4442" s="38">
        <v>130</v>
      </c>
      <c r="AJ4442" s="38">
        <v>17650</v>
      </c>
      <c r="AK4442" s="38">
        <v>48</v>
      </c>
      <c r="AL4442" s="38">
        <v>4206258</v>
      </c>
      <c r="AM4442" s="61" t="s">
        <v>1816</v>
      </c>
      <c r="AN4442" s="61" t="s">
        <v>1687</v>
      </c>
      <c r="AO4442" s="61" t="s">
        <v>1648</v>
      </c>
      <c r="AP4442" s="61" t="s">
        <v>5017</v>
      </c>
      <c r="AQ4442" s="61" t="s">
        <v>1753</v>
      </c>
      <c r="AR4442" s="28">
        <v>1589.9</v>
      </c>
      <c r="AS4442" s="28">
        <v>0</v>
      </c>
      <c r="AT4442" s="28">
        <v>0</v>
      </c>
      <c r="AU4442" s="62"/>
      <c r="DV4442" s="31" t="s">
        <v>5458</v>
      </c>
      <c r="DW4442" s="31" t="s">
        <v>5464</v>
      </c>
      <c r="DX4442" s="63"/>
      <c r="DY4442" s="63"/>
      <c r="DZ4442" s="63"/>
      <c r="EA4442" s="167"/>
      <c r="EB4442" s="60"/>
      <c r="EC4442" s="60"/>
      <c r="ED4442" s="60"/>
      <c r="EE4442" s="60"/>
      <c r="EF4442" s="60"/>
      <c r="EG4442" s="60"/>
      <c r="EH4442" s="60"/>
      <c r="EI4442" s="60"/>
      <c r="EJ4442" s="60"/>
      <c r="EK4442" s="60"/>
      <c r="EL4442" s="60"/>
      <c r="EM4442" s="60"/>
      <c r="EN4442" s="60"/>
      <c r="EO4442" s="60"/>
      <c r="EP4442" s="60"/>
      <c r="EQ4442" s="60"/>
      <c r="ER4442" s="60"/>
      <c r="ES4442" s="60"/>
      <c r="ET4442" s="60"/>
      <c r="EU4442" s="60"/>
      <c r="EV4442" s="60"/>
      <c r="EW4442" s="60"/>
      <c r="EX4442" s="60"/>
      <c r="EY4442" s="60"/>
      <c r="EZ4442" s="60"/>
      <c r="FA4442" s="60"/>
      <c r="FB4442" s="60"/>
    </row>
    <row r="4443" spans="22:158" x14ac:dyDescent="0.25">
      <c r="W4443" s="33"/>
      <c r="X4443" s="33"/>
      <c r="AH4443" s="38">
        <v>100</v>
      </c>
      <c r="AI4443" s="38">
        <v>135</v>
      </c>
      <c r="AJ4443" s="38">
        <v>15270</v>
      </c>
      <c r="AK4443" s="38">
        <v>48</v>
      </c>
      <c r="AL4443" s="38">
        <v>4206258</v>
      </c>
      <c r="AM4443" s="61" t="s">
        <v>1816</v>
      </c>
      <c r="AN4443" s="61" t="s">
        <v>1693</v>
      </c>
      <c r="AO4443" s="61" t="s">
        <v>1596</v>
      </c>
      <c r="AP4443" s="61" t="s">
        <v>5017</v>
      </c>
      <c r="AQ4443" s="61" t="s">
        <v>1753</v>
      </c>
      <c r="AR4443" s="28">
        <v>859.2</v>
      </c>
      <c r="AS4443" s="28">
        <v>0</v>
      </c>
      <c r="AT4443" s="28">
        <v>0</v>
      </c>
      <c r="AU4443" s="62"/>
      <c r="DV4443" s="31" t="s">
        <v>5458</v>
      </c>
      <c r="DW4443" s="31" t="s">
        <v>5465</v>
      </c>
      <c r="DX4443" s="63"/>
      <c r="DY4443" s="63"/>
      <c r="DZ4443" s="63"/>
      <c r="EA4443" s="167"/>
      <c r="EB4443" s="60"/>
      <c r="EC4443" s="60"/>
      <c r="ED4443" s="60"/>
      <c r="EE4443" s="60"/>
      <c r="EF4443" s="60"/>
      <c r="EG4443" s="60"/>
      <c r="EH4443" s="60"/>
      <c r="EI4443" s="60"/>
      <c r="EJ4443" s="60"/>
      <c r="EK4443" s="60"/>
      <c r="EL4443" s="60"/>
      <c r="EM4443" s="60"/>
      <c r="EN4443" s="60"/>
      <c r="EO4443" s="60"/>
      <c r="EP4443" s="60"/>
      <c r="EQ4443" s="60"/>
      <c r="ER4443" s="60"/>
      <c r="ES4443" s="60"/>
      <c r="ET4443" s="60"/>
      <c r="EU4443" s="60"/>
      <c r="EV4443" s="60"/>
      <c r="EW4443" s="60"/>
      <c r="EX4443" s="60"/>
      <c r="EY4443" s="60"/>
      <c r="EZ4443" s="60"/>
      <c r="FA4443" s="60"/>
      <c r="FB4443" s="60"/>
    </row>
    <row r="4444" spans="22:158" x14ac:dyDescent="0.25">
      <c r="W4444" s="33"/>
      <c r="X4444" s="33"/>
      <c r="AH4444" s="38">
        <v>100</v>
      </c>
      <c r="AI4444" s="38">
        <v>135</v>
      </c>
      <c r="AJ4444" s="38">
        <v>18020</v>
      </c>
      <c r="AK4444" s="38">
        <v>48</v>
      </c>
      <c r="AL4444" s="38">
        <v>4206258</v>
      </c>
      <c r="AM4444" s="61" t="s">
        <v>1816</v>
      </c>
      <c r="AN4444" s="61" t="s">
        <v>1693</v>
      </c>
      <c r="AO4444" s="61" t="s">
        <v>1656</v>
      </c>
      <c r="AP4444" s="61" t="s">
        <v>5017</v>
      </c>
      <c r="AQ4444" s="61" t="s">
        <v>1753</v>
      </c>
      <c r="AR4444" s="28">
        <v>44286.9</v>
      </c>
      <c r="AS4444" s="28">
        <v>0</v>
      </c>
      <c r="AT4444" s="28">
        <v>0</v>
      </c>
      <c r="AU4444" s="62"/>
      <c r="DV4444" s="31" t="s">
        <v>5458</v>
      </c>
      <c r="DW4444" s="31" t="s">
        <v>5465</v>
      </c>
      <c r="DX4444" s="63"/>
      <c r="DY4444" s="63"/>
      <c r="DZ4444" s="63"/>
      <c r="EA4444" s="167"/>
      <c r="EB4444" s="60"/>
      <c r="EC4444" s="60"/>
      <c r="ED4444" s="60"/>
      <c r="EE4444" s="60"/>
      <c r="EF4444" s="60"/>
      <c r="EG4444" s="60"/>
      <c r="EH4444" s="60"/>
      <c r="EI4444" s="60"/>
      <c r="EJ4444" s="60"/>
      <c r="EK4444" s="60"/>
      <c r="EL4444" s="60"/>
      <c r="EM4444" s="60"/>
      <c r="EN4444" s="60"/>
      <c r="EO4444" s="60"/>
      <c r="EP4444" s="60"/>
      <c r="EQ4444" s="60"/>
      <c r="ER4444" s="60"/>
      <c r="ES4444" s="60"/>
      <c r="ET4444" s="60"/>
      <c r="EU4444" s="60"/>
      <c r="EV4444" s="60"/>
      <c r="EW4444" s="60"/>
      <c r="EX4444" s="60"/>
      <c r="EY4444" s="60"/>
      <c r="EZ4444" s="60"/>
      <c r="FA4444" s="60"/>
      <c r="FB4444" s="60"/>
    </row>
    <row r="4445" spans="22:158" x14ac:dyDescent="0.25">
      <c r="W4445" s="33"/>
      <c r="X4445" s="33"/>
      <c r="AH4445" s="38">
        <v>100</v>
      </c>
      <c r="AI4445" s="38">
        <v>135</v>
      </c>
      <c r="AJ4445" s="38">
        <v>18150</v>
      </c>
      <c r="AK4445" s="38">
        <v>48</v>
      </c>
      <c r="AL4445" s="38">
        <v>4206258</v>
      </c>
      <c r="AM4445" s="61" t="s">
        <v>1816</v>
      </c>
      <c r="AN4445" s="61" t="s">
        <v>1693</v>
      </c>
      <c r="AO4445" s="61" t="s">
        <v>1659</v>
      </c>
      <c r="AP4445" s="61" t="s">
        <v>5017</v>
      </c>
      <c r="AQ4445" s="61" t="s">
        <v>1753</v>
      </c>
      <c r="AR4445" s="28">
        <v>21621.3</v>
      </c>
      <c r="AS4445" s="28">
        <v>0</v>
      </c>
      <c r="AT4445" s="28">
        <v>0</v>
      </c>
      <c r="AU4445" s="62"/>
      <c r="DV4445" s="31" t="s">
        <v>5458</v>
      </c>
      <c r="DW4445" s="31" t="s">
        <v>5465</v>
      </c>
      <c r="DX4445" s="63"/>
      <c r="DY4445" s="63"/>
      <c r="DZ4445" s="63"/>
      <c r="EA4445" s="167"/>
      <c r="EB4445" s="60"/>
      <c r="EC4445" s="60"/>
      <c r="ED4445" s="60"/>
      <c r="EE4445" s="60"/>
      <c r="EF4445" s="60"/>
      <c r="EG4445" s="60"/>
      <c r="EH4445" s="60"/>
      <c r="EI4445" s="60"/>
      <c r="EJ4445" s="60"/>
      <c r="EK4445" s="60"/>
      <c r="EL4445" s="60"/>
      <c r="EM4445" s="60"/>
      <c r="EN4445" s="60"/>
      <c r="EO4445" s="60"/>
      <c r="EP4445" s="60"/>
      <c r="EQ4445" s="60"/>
      <c r="ER4445" s="60"/>
      <c r="ES4445" s="60"/>
      <c r="ET4445" s="60"/>
      <c r="EU4445" s="60"/>
      <c r="EV4445" s="60"/>
      <c r="EW4445" s="60"/>
      <c r="EX4445" s="60"/>
      <c r="EY4445" s="60"/>
      <c r="EZ4445" s="60"/>
      <c r="FA4445" s="60"/>
      <c r="FB4445" s="60"/>
    </row>
    <row r="4446" spans="22:158" x14ac:dyDescent="0.25">
      <c r="V4446" s="1"/>
      <c r="W4446" s="33"/>
      <c r="X4446" s="33"/>
      <c r="AH4446" s="38">
        <v>100</v>
      </c>
      <c r="AI4446" s="38">
        <v>140</v>
      </c>
      <c r="AJ4446" s="38">
        <v>10470</v>
      </c>
      <c r="AK4446" s="38">
        <v>48</v>
      </c>
      <c r="AL4446" s="38">
        <v>4206258</v>
      </c>
      <c r="AM4446" s="61" t="s">
        <v>1816</v>
      </c>
      <c r="AN4446" s="61" t="s">
        <v>1690</v>
      </c>
      <c r="AO4446" s="61" t="s">
        <v>1112</v>
      </c>
      <c r="AP4446" s="61" t="s">
        <v>5017</v>
      </c>
      <c r="AQ4446" s="61" t="s">
        <v>1753</v>
      </c>
      <c r="AR4446" s="28">
        <v>140034.6</v>
      </c>
      <c r="AS4446" s="28">
        <v>0</v>
      </c>
      <c r="AT4446" s="28">
        <v>0</v>
      </c>
      <c r="AU4446" s="62"/>
      <c r="DV4446" s="31" t="s">
        <v>5458</v>
      </c>
      <c r="DW4446" s="31" t="s">
        <v>5466</v>
      </c>
      <c r="DX4446" s="63"/>
      <c r="DY4446" s="63"/>
      <c r="DZ4446" s="63"/>
      <c r="EA4446" s="167"/>
      <c r="EB4446" s="60"/>
      <c r="EC4446" s="60"/>
      <c r="ED4446" s="60"/>
      <c r="EE4446" s="60"/>
      <c r="EF4446" s="60"/>
      <c r="EG4446" s="60"/>
      <c r="EH4446" s="60"/>
      <c r="EI4446" s="60"/>
      <c r="EJ4446" s="60"/>
      <c r="EK4446" s="60"/>
      <c r="EL4446" s="60"/>
      <c r="EM4446" s="60"/>
      <c r="EN4446" s="60"/>
      <c r="EO4446" s="60"/>
      <c r="EP4446" s="60"/>
      <c r="EQ4446" s="60"/>
      <c r="ER4446" s="60"/>
      <c r="ES4446" s="60"/>
      <c r="ET4446" s="60"/>
      <c r="EU4446" s="60"/>
      <c r="EV4446" s="60"/>
      <c r="EW4446" s="60"/>
      <c r="EX4446" s="60"/>
      <c r="EY4446" s="60"/>
      <c r="EZ4446" s="60"/>
      <c r="FA4446" s="60"/>
      <c r="FB4446" s="60"/>
    </row>
    <row r="4447" spans="22:158" x14ac:dyDescent="0.25">
      <c r="V4447" s="1"/>
      <c r="W4447" s="33"/>
      <c r="X4447" s="33"/>
      <c r="AH4447" s="38">
        <v>100</v>
      </c>
      <c r="AI4447" s="38">
        <v>140</v>
      </c>
      <c r="AJ4447" s="38">
        <v>10850</v>
      </c>
      <c r="AK4447" s="38">
        <v>48</v>
      </c>
      <c r="AL4447" s="38">
        <v>4206258</v>
      </c>
      <c r="AM4447" s="61" t="s">
        <v>1816</v>
      </c>
      <c r="AN4447" s="61" t="s">
        <v>1690</v>
      </c>
      <c r="AO4447" s="61" t="s">
        <v>5060</v>
      </c>
      <c r="AP4447" s="61" t="s">
        <v>5017</v>
      </c>
      <c r="AQ4447" s="61" t="s">
        <v>1753</v>
      </c>
      <c r="AR4447" s="28">
        <v>34.200000000000003</v>
      </c>
      <c r="AS4447" s="28">
        <v>0</v>
      </c>
      <c r="AT4447" s="28">
        <v>0</v>
      </c>
      <c r="AU4447" s="62"/>
      <c r="DV4447" s="31" t="s">
        <v>5458</v>
      </c>
      <c r="DW4447" s="31" t="s">
        <v>5466</v>
      </c>
      <c r="DX4447" s="63"/>
      <c r="DY4447" s="63"/>
      <c r="DZ4447" s="63"/>
      <c r="EA4447" s="167"/>
      <c r="EB4447" s="60"/>
      <c r="EC4447" s="60"/>
      <c r="ED4447" s="60"/>
      <c r="EE4447" s="60"/>
      <c r="EF4447" s="60"/>
      <c r="EG4447" s="60"/>
      <c r="EH4447" s="60"/>
      <c r="EI4447" s="60"/>
      <c r="EJ4447" s="60"/>
      <c r="EK4447" s="60"/>
      <c r="EL4447" s="60"/>
      <c r="EM4447" s="60"/>
      <c r="EN4447" s="60"/>
      <c r="EO4447" s="60"/>
      <c r="EP4447" s="60"/>
      <c r="EQ4447" s="60"/>
      <c r="ER4447" s="60"/>
      <c r="ES4447" s="60"/>
      <c r="ET4447" s="60"/>
      <c r="EU4447" s="60"/>
      <c r="EV4447" s="60"/>
      <c r="EW4447" s="60"/>
      <c r="EX4447" s="60"/>
      <c r="EY4447" s="60"/>
      <c r="EZ4447" s="60"/>
      <c r="FA4447" s="60"/>
      <c r="FB4447" s="60"/>
    </row>
    <row r="4448" spans="22:158" x14ac:dyDescent="0.25">
      <c r="W4448" s="33"/>
      <c r="X4448" s="33"/>
      <c r="AH4448" s="38">
        <v>100</v>
      </c>
      <c r="AI4448" s="38">
        <v>140</v>
      </c>
      <c r="AJ4448" s="38">
        <v>11400</v>
      </c>
      <c r="AK4448" s="38">
        <v>48</v>
      </c>
      <c r="AL4448" s="38">
        <v>4206258</v>
      </c>
      <c r="AM4448" s="61" t="s">
        <v>1816</v>
      </c>
      <c r="AN4448" s="61" t="s">
        <v>1690</v>
      </c>
      <c r="AO4448" s="61" t="s">
        <v>5071</v>
      </c>
      <c r="AP4448" s="61" t="s">
        <v>5017</v>
      </c>
      <c r="AQ4448" s="61" t="s">
        <v>1753</v>
      </c>
      <c r="AR4448" s="28">
        <v>57038.400000000001</v>
      </c>
      <c r="AS4448" s="28">
        <v>0</v>
      </c>
      <c r="AT4448" s="28">
        <v>0</v>
      </c>
      <c r="AU4448" s="62"/>
      <c r="DV4448" s="31" t="s">
        <v>5458</v>
      </c>
      <c r="DW4448" s="31" t="s">
        <v>5466</v>
      </c>
      <c r="DX4448" s="63"/>
      <c r="DY4448" s="63"/>
      <c r="DZ4448" s="63"/>
      <c r="EA4448" s="167"/>
      <c r="EB4448" s="60"/>
      <c r="EC4448" s="60"/>
      <c r="ED4448" s="60"/>
      <c r="EE4448" s="60"/>
      <c r="EF4448" s="60"/>
      <c r="EG4448" s="60"/>
      <c r="EH4448" s="60"/>
      <c r="EI4448" s="60"/>
      <c r="EJ4448" s="60"/>
      <c r="EK4448" s="60"/>
      <c r="EL4448" s="60"/>
      <c r="EM4448" s="60"/>
      <c r="EN4448" s="60"/>
      <c r="EO4448" s="60"/>
      <c r="EP4448" s="60"/>
      <c r="EQ4448" s="60"/>
      <c r="ER4448" s="60"/>
      <c r="ES4448" s="60"/>
      <c r="ET4448" s="60"/>
      <c r="EU4448" s="60"/>
      <c r="EV4448" s="60"/>
      <c r="EW4448" s="60"/>
      <c r="EX4448" s="60"/>
      <c r="EY4448" s="60"/>
      <c r="EZ4448" s="60"/>
      <c r="FA4448" s="60"/>
      <c r="FB4448" s="60"/>
    </row>
    <row r="4449" spans="22:158" x14ac:dyDescent="0.25">
      <c r="W4449" s="33"/>
      <c r="X4449" s="33"/>
      <c r="AH4449" s="38">
        <v>100</v>
      </c>
      <c r="AI4449" s="38">
        <v>140</v>
      </c>
      <c r="AJ4449" s="38">
        <v>12900</v>
      </c>
      <c r="AK4449" s="38">
        <v>48</v>
      </c>
      <c r="AL4449" s="38">
        <v>4206258</v>
      </c>
      <c r="AM4449" s="61" t="s">
        <v>1816</v>
      </c>
      <c r="AN4449" s="61" t="s">
        <v>1690</v>
      </c>
      <c r="AO4449" s="61" t="s">
        <v>5099</v>
      </c>
      <c r="AP4449" s="61" t="s">
        <v>5017</v>
      </c>
      <c r="AQ4449" s="61" t="s">
        <v>1753</v>
      </c>
      <c r="AR4449" s="28">
        <v>1369288.4</v>
      </c>
      <c r="AS4449" s="28">
        <v>0</v>
      </c>
      <c r="AT4449" s="28">
        <v>0</v>
      </c>
      <c r="AU4449" s="62"/>
      <c r="DV4449" s="31" t="s">
        <v>5458</v>
      </c>
      <c r="DW4449" s="31" t="s">
        <v>5466</v>
      </c>
      <c r="DX4449" s="63"/>
      <c r="DY4449" s="63"/>
      <c r="DZ4449" s="63"/>
      <c r="EA4449" s="167"/>
      <c r="EB4449" s="60"/>
      <c r="EC4449" s="60"/>
      <c r="ED4449" s="60"/>
      <c r="EE4449" s="60"/>
      <c r="EF4449" s="60"/>
      <c r="EG4449" s="60"/>
      <c r="EH4449" s="60"/>
      <c r="EI4449" s="60"/>
      <c r="EJ4449" s="60"/>
      <c r="EK4449" s="60"/>
      <c r="EL4449" s="60"/>
      <c r="EM4449" s="60"/>
      <c r="EN4449" s="60"/>
      <c r="EO4449" s="60"/>
      <c r="EP4449" s="60"/>
      <c r="EQ4449" s="60"/>
      <c r="ER4449" s="60"/>
      <c r="ES4449" s="60"/>
      <c r="ET4449" s="60"/>
      <c r="EU4449" s="60"/>
      <c r="EV4449" s="60"/>
      <c r="EW4449" s="60"/>
      <c r="EX4449" s="60"/>
      <c r="EY4449" s="60"/>
      <c r="EZ4449" s="60"/>
      <c r="FA4449" s="60"/>
      <c r="FB4449" s="60"/>
    </row>
    <row r="4450" spans="22:158" x14ac:dyDescent="0.25">
      <c r="W4450" s="33"/>
      <c r="X4450" s="33"/>
      <c r="AH4450" s="38">
        <v>100</v>
      </c>
      <c r="AI4450" s="38">
        <v>140</v>
      </c>
      <c r="AJ4450" s="38">
        <v>16100</v>
      </c>
      <c r="AK4450" s="38">
        <v>48</v>
      </c>
      <c r="AL4450" s="38">
        <v>4206258</v>
      </c>
      <c r="AM4450" s="61" t="s">
        <v>1816</v>
      </c>
      <c r="AN4450" s="61" t="s">
        <v>1690</v>
      </c>
      <c r="AO4450" s="61" t="s">
        <v>1612</v>
      </c>
      <c r="AP4450" s="61" t="s">
        <v>5017</v>
      </c>
      <c r="AQ4450" s="61" t="s">
        <v>1753</v>
      </c>
      <c r="AR4450" s="28">
        <v>65.8</v>
      </c>
      <c r="AS4450" s="28">
        <v>0</v>
      </c>
      <c r="AT4450" s="28">
        <v>0</v>
      </c>
      <c r="AU4450" s="62"/>
      <c r="DV4450" s="31" t="s">
        <v>5458</v>
      </c>
      <c r="DW4450" s="31" t="s">
        <v>5466</v>
      </c>
      <c r="DX4450" s="63"/>
      <c r="DY4450" s="63"/>
      <c r="DZ4450" s="63"/>
      <c r="EA4450" s="167"/>
      <c r="EB4450" s="60"/>
      <c r="EC4450" s="60"/>
      <c r="ED4450" s="60"/>
      <c r="EE4450" s="60"/>
      <c r="EF4450" s="60"/>
      <c r="EG4450" s="60"/>
      <c r="EH4450" s="60"/>
      <c r="EI4450" s="60"/>
      <c r="EJ4450" s="60"/>
      <c r="EK4450" s="60"/>
      <c r="EL4450" s="60"/>
      <c r="EM4450" s="60"/>
      <c r="EN4450" s="60"/>
      <c r="EO4450" s="60"/>
      <c r="EP4450" s="60"/>
      <c r="EQ4450" s="60"/>
      <c r="ER4450" s="60"/>
      <c r="ES4450" s="60"/>
      <c r="ET4450" s="60"/>
      <c r="EU4450" s="60"/>
      <c r="EV4450" s="60"/>
      <c r="EW4450" s="60"/>
      <c r="EX4450" s="60"/>
      <c r="EY4450" s="60"/>
      <c r="EZ4450" s="60"/>
      <c r="FA4450" s="60"/>
      <c r="FB4450" s="60"/>
    </row>
    <row r="4451" spans="22:158" x14ac:dyDescent="0.25">
      <c r="W4451" s="33"/>
      <c r="X4451" s="33"/>
      <c r="AH4451" s="38">
        <v>100</v>
      </c>
      <c r="AI4451" s="38">
        <v>145</v>
      </c>
      <c r="AJ4451" s="38">
        <v>10550</v>
      </c>
      <c r="AK4451" s="38">
        <v>48</v>
      </c>
      <c r="AL4451" s="38">
        <v>4206258</v>
      </c>
      <c r="AM4451" s="61" t="s">
        <v>1816</v>
      </c>
      <c r="AN4451" s="61" t="s">
        <v>1691</v>
      </c>
      <c r="AO4451" s="61" t="s">
        <v>5054</v>
      </c>
      <c r="AP4451" s="61" t="s">
        <v>5017</v>
      </c>
      <c r="AQ4451" s="61" t="s">
        <v>1753</v>
      </c>
      <c r="AR4451" s="28">
        <v>41926.800000000003</v>
      </c>
      <c r="AS4451" s="28">
        <v>0</v>
      </c>
      <c r="AT4451" s="28">
        <v>0</v>
      </c>
      <c r="AU4451" s="62"/>
      <c r="DV4451" s="31" t="s">
        <v>5458</v>
      </c>
      <c r="DW4451" s="31" t="s">
        <v>5467</v>
      </c>
      <c r="DX4451" s="63"/>
      <c r="DY4451" s="63"/>
      <c r="DZ4451" s="63"/>
      <c r="EA4451" s="167"/>
      <c r="EB4451" s="60"/>
      <c r="EC4451" s="60"/>
      <c r="ED4451" s="60"/>
      <c r="EE4451" s="60"/>
      <c r="EF4451" s="60"/>
      <c r="EG4451" s="60"/>
      <c r="EH4451" s="60"/>
      <c r="EI4451" s="60"/>
      <c r="EJ4451" s="60"/>
      <c r="EK4451" s="60"/>
      <c r="EL4451" s="60"/>
      <c r="EM4451" s="60"/>
      <c r="EN4451" s="60"/>
      <c r="EO4451" s="60"/>
      <c r="EP4451" s="60"/>
      <c r="EQ4451" s="60"/>
      <c r="ER4451" s="60"/>
      <c r="ES4451" s="60"/>
      <c r="ET4451" s="60"/>
      <c r="EU4451" s="60"/>
      <c r="EV4451" s="60"/>
      <c r="EW4451" s="60"/>
      <c r="EX4451" s="60"/>
      <c r="EY4451" s="60"/>
      <c r="EZ4451" s="60"/>
      <c r="FA4451" s="60"/>
      <c r="FB4451" s="60"/>
    </row>
    <row r="4452" spans="22:158" x14ac:dyDescent="0.25">
      <c r="W4452" s="33"/>
      <c r="X4452" s="33"/>
      <c r="AH4452" s="38">
        <v>100</v>
      </c>
      <c r="AI4452" s="38">
        <v>145</v>
      </c>
      <c r="AJ4452" s="38">
        <v>11000</v>
      </c>
      <c r="AK4452" s="38">
        <v>48</v>
      </c>
      <c r="AL4452" s="38">
        <v>4206258</v>
      </c>
      <c r="AM4452" s="61" t="s">
        <v>1816</v>
      </c>
      <c r="AN4452" s="61" t="s">
        <v>1691</v>
      </c>
      <c r="AO4452" s="61" t="s">
        <v>5063</v>
      </c>
      <c r="AP4452" s="61" t="s">
        <v>5017</v>
      </c>
      <c r="AQ4452" s="61" t="s">
        <v>1753</v>
      </c>
      <c r="AR4452" s="28">
        <v>39.700000000000003</v>
      </c>
      <c r="AS4452" s="28">
        <v>0</v>
      </c>
      <c r="AT4452" s="28">
        <v>0</v>
      </c>
      <c r="AU4452" s="62"/>
      <c r="DV4452" s="31" t="s">
        <v>5458</v>
      </c>
      <c r="DW4452" s="31" t="s">
        <v>5467</v>
      </c>
      <c r="DX4452" s="63"/>
      <c r="DY4452" s="63"/>
      <c r="DZ4452" s="63"/>
      <c r="EA4452" s="167"/>
      <c r="EB4452" s="60"/>
      <c r="EC4452" s="60"/>
      <c r="ED4452" s="60"/>
      <c r="EE4452" s="60"/>
      <c r="EF4452" s="60"/>
      <c r="EG4452" s="60"/>
      <c r="EH4452" s="60"/>
      <c r="EI4452" s="60"/>
      <c r="EJ4452" s="60"/>
      <c r="EK4452" s="60"/>
      <c r="EL4452" s="60"/>
      <c r="EM4452" s="60"/>
      <c r="EN4452" s="60"/>
      <c r="EO4452" s="60"/>
      <c r="EP4452" s="60"/>
      <c r="EQ4452" s="60"/>
      <c r="ER4452" s="60"/>
      <c r="ES4452" s="60"/>
      <c r="ET4452" s="60"/>
      <c r="EU4452" s="60"/>
      <c r="EV4452" s="60"/>
      <c r="EW4452" s="60"/>
      <c r="EX4452" s="60"/>
      <c r="EY4452" s="60"/>
      <c r="EZ4452" s="60"/>
      <c r="FA4452" s="60"/>
      <c r="FB4452" s="60"/>
    </row>
    <row r="4453" spans="22:158" x14ac:dyDescent="0.25">
      <c r="W4453" s="33"/>
      <c r="X4453" s="33"/>
      <c r="AH4453" s="38">
        <v>100</v>
      </c>
      <c r="AI4453" s="38">
        <v>145</v>
      </c>
      <c r="AJ4453" s="38">
        <v>12750</v>
      </c>
      <c r="AK4453" s="38">
        <v>48</v>
      </c>
      <c r="AL4453" s="38">
        <v>4206258</v>
      </c>
      <c r="AM4453" s="61" t="s">
        <v>1816</v>
      </c>
      <c r="AN4453" s="61" t="s">
        <v>1691</v>
      </c>
      <c r="AO4453" s="61" t="s">
        <v>5097</v>
      </c>
      <c r="AP4453" s="61" t="s">
        <v>5017</v>
      </c>
      <c r="AQ4453" s="61" t="s">
        <v>1753</v>
      </c>
      <c r="AR4453" s="28">
        <v>138756.79999999999</v>
      </c>
      <c r="AS4453" s="28">
        <v>0</v>
      </c>
      <c r="AT4453" s="28">
        <v>0</v>
      </c>
      <c r="AU4453" s="62"/>
      <c r="DV4453" s="31" t="s">
        <v>5458</v>
      </c>
      <c r="DW4453" s="31" t="s">
        <v>5467</v>
      </c>
      <c r="DX4453" s="63"/>
      <c r="DY4453" s="63"/>
      <c r="DZ4453" s="63"/>
      <c r="EA4453" s="167"/>
      <c r="EB4453" s="60"/>
      <c r="EC4453" s="60"/>
      <c r="ED4453" s="60"/>
      <c r="EE4453" s="60"/>
      <c r="EF4453" s="60"/>
      <c r="EG4453" s="60"/>
      <c r="EH4453" s="60"/>
      <c r="EI4453" s="60"/>
      <c r="EJ4453" s="60"/>
      <c r="EK4453" s="60"/>
      <c r="EL4453" s="60"/>
      <c r="EM4453" s="60"/>
      <c r="EN4453" s="60"/>
      <c r="EO4453" s="60"/>
      <c r="EP4453" s="60"/>
      <c r="EQ4453" s="60"/>
      <c r="ER4453" s="60"/>
      <c r="ES4453" s="60"/>
      <c r="ET4453" s="60"/>
      <c r="EU4453" s="60"/>
      <c r="EV4453" s="60"/>
      <c r="EW4453" s="60"/>
      <c r="EX4453" s="60"/>
      <c r="EY4453" s="60"/>
      <c r="EZ4453" s="60"/>
      <c r="FA4453" s="60"/>
      <c r="FB4453" s="60"/>
    </row>
    <row r="4454" spans="22:158" x14ac:dyDescent="0.25">
      <c r="W4454" s="33"/>
      <c r="X4454" s="33"/>
      <c r="AH4454" s="38">
        <v>100</v>
      </c>
      <c r="AI4454" s="38">
        <v>145</v>
      </c>
      <c r="AJ4454" s="38">
        <v>13310</v>
      </c>
      <c r="AK4454" s="38">
        <v>48</v>
      </c>
      <c r="AL4454" s="38">
        <v>4206258</v>
      </c>
      <c r="AM4454" s="61" t="s">
        <v>1816</v>
      </c>
      <c r="AN4454" s="61" t="s">
        <v>1691</v>
      </c>
      <c r="AO4454" s="61" t="s">
        <v>5108</v>
      </c>
      <c r="AP4454" s="61" t="s">
        <v>5017</v>
      </c>
      <c r="AQ4454" s="61" t="s">
        <v>1753</v>
      </c>
      <c r="AR4454" s="28">
        <v>6430.9</v>
      </c>
      <c r="AS4454" s="28">
        <v>0</v>
      </c>
      <c r="AT4454" s="28">
        <v>0</v>
      </c>
      <c r="AU4454" s="62"/>
      <c r="DV4454" s="31" t="s">
        <v>5458</v>
      </c>
      <c r="DW4454" s="31" t="s">
        <v>5467</v>
      </c>
      <c r="DX4454" s="63"/>
      <c r="DY4454" s="63"/>
      <c r="DZ4454" s="63"/>
      <c r="EA4454" s="167"/>
      <c r="EB4454" s="60"/>
      <c r="EC4454" s="60"/>
      <c r="ED4454" s="60"/>
      <c r="EE4454" s="60"/>
      <c r="EF4454" s="60"/>
      <c r="EG4454" s="60"/>
      <c r="EH4454" s="60"/>
      <c r="EI4454" s="60"/>
      <c r="EJ4454" s="60"/>
      <c r="EK4454" s="60"/>
      <c r="EL4454" s="60"/>
      <c r="EM4454" s="60"/>
      <c r="EN4454" s="60"/>
      <c r="EO4454" s="60"/>
      <c r="EP4454" s="60"/>
      <c r="EQ4454" s="60"/>
      <c r="ER4454" s="60"/>
      <c r="ES4454" s="60"/>
      <c r="ET4454" s="60"/>
      <c r="EU4454" s="60"/>
      <c r="EV4454" s="60"/>
      <c r="EW4454" s="60"/>
      <c r="EX4454" s="60"/>
      <c r="EY4454" s="60"/>
      <c r="EZ4454" s="60"/>
      <c r="FA4454" s="60"/>
      <c r="FB4454" s="60"/>
    </row>
    <row r="4455" spans="22:158" x14ac:dyDescent="0.25">
      <c r="W4455" s="33"/>
      <c r="X4455" s="33"/>
      <c r="AH4455" s="38">
        <v>100</v>
      </c>
      <c r="AI4455" s="38">
        <v>145</v>
      </c>
      <c r="AJ4455" s="38">
        <v>13700</v>
      </c>
      <c r="AK4455" s="38">
        <v>48</v>
      </c>
      <c r="AL4455" s="38">
        <v>4206258</v>
      </c>
      <c r="AM4455" s="61" t="s">
        <v>1816</v>
      </c>
      <c r="AN4455" s="61" t="s">
        <v>1691</v>
      </c>
      <c r="AO4455" s="61" t="s">
        <v>5118</v>
      </c>
      <c r="AP4455" s="61" t="s">
        <v>5017</v>
      </c>
      <c r="AQ4455" s="61" t="s">
        <v>1753</v>
      </c>
      <c r="AR4455" s="28">
        <v>433118.2</v>
      </c>
      <c r="AS4455" s="28">
        <v>0</v>
      </c>
      <c r="AT4455" s="28">
        <v>0</v>
      </c>
      <c r="AU4455" s="62"/>
      <c r="DV4455" s="31" t="s">
        <v>5458</v>
      </c>
      <c r="DW4455" s="31" t="s">
        <v>5467</v>
      </c>
      <c r="DX4455" s="63"/>
      <c r="DY4455" s="63"/>
      <c r="DZ4455" s="63"/>
      <c r="EA4455" s="167"/>
      <c r="EB4455" s="60"/>
      <c r="EC4455" s="60"/>
      <c r="ED4455" s="60"/>
      <c r="EE4455" s="60"/>
      <c r="EF4455" s="60"/>
      <c r="EG4455" s="60"/>
      <c r="EH4455" s="60"/>
      <c r="EI4455" s="60"/>
      <c r="EJ4455" s="60"/>
      <c r="EK4455" s="60"/>
      <c r="EL4455" s="60"/>
      <c r="EM4455" s="60"/>
      <c r="EN4455" s="60"/>
      <c r="EO4455" s="60"/>
      <c r="EP4455" s="60"/>
      <c r="EQ4455" s="60"/>
      <c r="ER4455" s="60"/>
      <c r="ES4455" s="60"/>
      <c r="ET4455" s="60"/>
      <c r="EU4455" s="60"/>
      <c r="EV4455" s="60"/>
      <c r="EW4455" s="60"/>
      <c r="EX4455" s="60"/>
      <c r="EY4455" s="60"/>
      <c r="EZ4455" s="60"/>
      <c r="FA4455" s="60"/>
      <c r="FB4455" s="60"/>
    </row>
    <row r="4456" spans="22:158" x14ac:dyDescent="0.25">
      <c r="W4456" s="33"/>
      <c r="X4456" s="33"/>
      <c r="AH4456" s="38">
        <v>100</v>
      </c>
      <c r="AI4456" s="38">
        <v>145</v>
      </c>
      <c r="AJ4456" s="38">
        <v>16180</v>
      </c>
      <c r="AK4456" s="38">
        <v>48</v>
      </c>
      <c r="AL4456" s="38">
        <v>4206258</v>
      </c>
      <c r="AM4456" s="61" t="s">
        <v>1816</v>
      </c>
      <c r="AN4456" s="61" t="s">
        <v>1691</v>
      </c>
      <c r="AO4456" s="61" t="s">
        <v>1614</v>
      </c>
      <c r="AP4456" s="61" t="s">
        <v>5017</v>
      </c>
      <c r="AQ4456" s="61" t="s">
        <v>1753</v>
      </c>
      <c r="AR4456" s="28">
        <v>1671804.2</v>
      </c>
      <c r="AS4456" s="28">
        <v>0</v>
      </c>
      <c r="AT4456" s="28">
        <v>0</v>
      </c>
      <c r="AU4456" s="62"/>
      <c r="DV4456" s="31" t="s">
        <v>5458</v>
      </c>
      <c r="DW4456" s="31" t="s">
        <v>5467</v>
      </c>
      <c r="DX4456" s="63"/>
      <c r="DY4456" s="63"/>
      <c r="DZ4456" s="63"/>
      <c r="EA4456" s="167"/>
      <c r="EB4456" s="60"/>
      <c r="EC4456" s="60"/>
      <c r="ED4456" s="60"/>
      <c r="EE4456" s="60"/>
      <c r="EF4456" s="60"/>
      <c r="EG4456" s="60"/>
      <c r="EH4456" s="60"/>
      <c r="EI4456" s="60"/>
      <c r="EJ4456" s="60"/>
      <c r="EK4456" s="60"/>
      <c r="EL4456" s="60"/>
      <c r="EM4456" s="60"/>
      <c r="EN4456" s="60"/>
      <c r="EO4456" s="60"/>
      <c r="EP4456" s="60"/>
      <c r="EQ4456" s="60"/>
      <c r="ER4456" s="60"/>
      <c r="ES4456" s="60"/>
      <c r="ET4456" s="60"/>
      <c r="EU4456" s="60"/>
      <c r="EV4456" s="60"/>
      <c r="EW4456" s="60"/>
      <c r="EX4456" s="60"/>
      <c r="EY4456" s="60"/>
      <c r="EZ4456" s="60"/>
      <c r="FA4456" s="60"/>
      <c r="FB4456" s="60"/>
    </row>
    <row r="4457" spans="22:158" x14ac:dyDescent="0.25">
      <c r="W4457" s="33"/>
      <c r="X4457" s="33"/>
      <c r="AH4457" s="38">
        <v>100</v>
      </c>
      <c r="AI4457" s="38">
        <v>145</v>
      </c>
      <c r="AJ4457" s="38">
        <v>18710</v>
      </c>
      <c r="AK4457" s="38">
        <v>48</v>
      </c>
      <c r="AL4457" s="38">
        <v>4206258</v>
      </c>
      <c r="AM4457" s="61" t="s">
        <v>1816</v>
      </c>
      <c r="AN4457" s="61" t="s">
        <v>1691</v>
      </c>
      <c r="AO4457" s="61" t="s">
        <v>1671</v>
      </c>
      <c r="AP4457" s="61" t="s">
        <v>5017</v>
      </c>
      <c r="AQ4457" s="61" t="s">
        <v>1753</v>
      </c>
      <c r="AR4457" s="28">
        <v>4884.3</v>
      </c>
      <c r="AS4457" s="28">
        <v>0</v>
      </c>
      <c r="AT4457" s="28">
        <v>0</v>
      </c>
      <c r="AU4457" s="62"/>
      <c r="DV4457" s="31" t="s">
        <v>5458</v>
      </c>
      <c r="DW4457" s="31" t="s">
        <v>5467</v>
      </c>
      <c r="DX4457" s="63"/>
      <c r="DY4457" s="63"/>
      <c r="DZ4457" s="63"/>
      <c r="EA4457" s="167"/>
      <c r="EB4457" s="60"/>
      <c r="EC4457" s="60"/>
      <c r="ED4457" s="60"/>
      <c r="EE4457" s="60"/>
      <c r="EF4457" s="60"/>
      <c r="EG4457" s="60"/>
      <c r="EH4457" s="60"/>
      <c r="EI4457" s="60"/>
      <c r="EJ4457" s="60"/>
      <c r="EK4457" s="60"/>
      <c r="EL4457" s="60"/>
      <c r="EM4457" s="60"/>
      <c r="EN4457" s="60"/>
      <c r="EO4457" s="60"/>
      <c r="EP4457" s="60"/>
      <c r="EQ4457" s="60"/>
      <c r="ER4457" s="60"/>
      <c r="ES4457" s="60"/>
      <c r="ET4457" s="60"/>
      <c r="EU4457" s="60"/>
      <c r="EV4457" s="60"/>
      <c r="EW4457" s="60"/>
      <c r="EX4457" s="60"/>
      <c r="EY4457" s="60"/>
      <c r="EZ4457" s="60"/>
      <c r="FA4457" s="60"/>
      <c r="FB4457" s="60"/>
    </row>
    <row r="4458" spans="22:158" x14ac:dyDescent="0.25">
      <c r="V4458" s="1"/>
      <c r="W4458" s="33"/>
      <c r="X4458" s="33"/>
      <c r="AH4458" s="38">
        <v>100</v>
      </c>
      <c r="AI4458" s="38">
        <v>145</v>
      </c>
      <c r="AJ4458" s="38">
        <v>18750</v>
      </c>
      <c r="AK4458" s="38">
        <v>48</v>
      </c>
      <c r="AL4458" s="38">
        <v>4206258</v>
      </c>
      <c r="AM4458" s="61" t="s">
        <v>1816</v>
      </c>
      <c r="AN4458" s="61" t="s">
        <v>1691</v>
      </c>
      <c r="AO4458" s="61" t="s">
        <v>1672</v>
      </c>
      <c r="AP4458" s="61" t="s">
        <v>5017</v>
      </c>
      <c r="AQ4458" s="61" t="s">
        <v>1753</v>
      </c>
      <c r="AR4458" s="28">
        <v>135071.9</v>
      </c>
      <c r="AS4458" s="28">
        <v>0</v>
      </c>
      <c r="AT4458" s="28">
        <v>0</v>
      </c>
      <c r="AU4458" s="62"/>
      <c r="DV4458" s="31" t="s">
        <v>5458</v>
      </c>
      <c r="DW4458" s="31" t="s">
        <v>5467</v>
      </c>
      <c r="DX4458" s="63"/>
      <c r="DY4458" s="63"/>
      <c r="DZ4458" s="63"/>
      <c r="EA4458" s="167"/>
      <c r="EB4458" s="60"/>
      <c r="EC4458" s="60"/>
      <c r="ED4458" s="60"/>
      <c r="EE4458" s="60"/>
      <c r="EF4458" s="60"/>
      <c r="EG4458" s="60"/>
      <c r="EH4458" s="60"/>
      <c r="EI4458" s="60"/>
      <c r="EJ4458" s="60"/>
      <c r="EK4458" s="60"/>
      <c r="EL4458" s="60"/>
      <c r="EM4458" s="60"/>
      <c r="EN4458" s="60"/>
      <c r="EO4458" s="60"/>
      <c r="EP4458" s="60"/>
      <c r="EQ4458" s="60"/>
      <c r="ER4458" s="60"/>
      <c r="ES4458" s="60"/>
      <c r="ET4458" s="60"/>
      <c r="EU4458" s="60"/>
      <c r="EV4458" s="60"/>
      <c r="EW4458" s="60"/>
      <c r="EX4458" s="60"/>
      <c r="EY4458" s="60"/>
      <c r="EZ4458" s="60"/>
      <c r="FA4458" s="60"/>
      <c r="FB4458" s="60"/>
    </row>
    <row r="4459" spans="22:158" x14ac:dyDescent="0.25">
      <c r="W4459" s="33"/>
      <c r="X4459" s="33"/>
      <c r="AH4459" s="38">
        <v>100</v>
      </c>
      <c r="AI4459" s="38">
        <v>150</v>
      </c>
      <c r="AJ4459" s="38">
        <v>12000</v>
      </c>
      <c r="AK4459" s="38">
        <v>48</v>
      </c>
      <c r="AL4459" s="38">
        <v>4206258</v>
      </c>
      <c r="AM4459" s="61" t="s">
        <v>1816</v>
      </c>
      <c r="AN4459" s="61" t="s">
        <v>1695</v>
      </c>
      <c r="AO4459" s="61" t="s">
        <v>5084</v>
      </c>
      <c r="AP4459" s="61" t="s">
        <v>5017</v>
      </c>
      <c r="AQ4459" s="61" t="s">
        <v>1753</v>
      </c>
      <c r="AR4459" s="28">
        <v>663.2</v>
      </c>
      <c r="AS4459" s="28">
        <v>0</v>
      </c>
      <c r="AT4459" s="28">
        <v>0</v>
      </c>
      <c r="AU4459" s="62"/>
      <c r="DV4459" s="31" t="s">
        <v>5458</v>
      </c>
      <c r="DW4459" s="31" t="s">
        <v>5468</v>
      </c>
      <c r="DX4459" s="63"/>
      <c r="DY4459" s="63"/>
      <c r="DZ4459" s="63"/>
      <c r="EA4459" s="167"/>
      <c r="EB4459" s="60"/>
      <c r="EC4459" s="60"/>
      <c r="ED4459" s="60"/>
      <c r="EE4459" s="60"/>
      <c r="EF4459" s="60"/>
      <c r="EG4459" s="60"/>
      <c r="EH4459" s="60"/>
      <c r="EI4459" s="60"/>
      <c r="EJ4459" s="60"/>
      <c r="EK4459" s="60"/>
      <c r="EL4459" s="60"/>
      <c r="EM4459" s="60"/>
      <c r="EN4459" s="60"/>
      <c r="EO4459" s="60"/>
      <c r="EP4459" s="60"/>
      <c r="EQ4459" s="60"/>
      <c r="ER4459" s="60"/>
      <c r="ES4459" s="60"/>
      <c r="ET4459" s="60"/>
      <c r="EU4459" s="60"/>
      <c r="EV4459" s="60"/>
      <c r="EW4459" s="60"/>
      <c r="EX4459" s="60"/>
      <c r="EY4459" s="60"/>
      <c r="EZ4459" s="60"/>
      <c r="FA4459" s="60"/>
      <c r="FB4459" s="60"/>
    </row>
    <row r="4460" spans="22:158" x14ac:dyDescent="0.25">
      <c r="W4460" s="33"/>
      <c r="X4460" s="33"/>
      <c r="AH4460" s="38">
        <v>100</v>
      </c>
      <c r="AI4460" s="38">
        <v>150</v>
      </c>
      <c r="AJ4460" s="38">
        <v>13450</v>
      </c>
      <c r="AK4460" s="38">
        <v>48</v>
      </c>
      <c r="AL4460" s="38">
        <v>4206258</v>
      </c>
      <c r="AM4460" s="61" t="s">
        <v>1816</v>
      </c>
      <c r="AN4460" s="61" t="s">
        <v>1695</v>
      </c>
      <c r="AO4460" s="61" t="s">
        <v>5112</v>
      </c>
      <c r="AP4460" s="61" t="s">
        <v>5017</v>
      </c>
      <c r="AQ4460" s="61" t="s">
        <v>1753</v>
      </c>
      <c r="AR4460" s="28">
        <v>221253.6</v>
      </c>
      <c r="AS4460" s="28">
        <v>0</v>
      </c>
      <c r="AT4460" s="28">
        <v>0</v>
      </c>
      <c r="AU4460" s="62"/>
      <c r="DV4460" s="31" t="s">
        <v>5458</v>
      </c>
      <c r="DW4460" s="31" t="s">
        <v>5468</v>
      </c>
      <c r="DX4460" s="63"/>
      <c r="DY4460" s="63"/>
      <c r="DZ4460" s="63"/>
      <c r="EA4460" s="167"/>
      <c r="EB4460" s="60"/>
      <c r="EC4460" s="60"/>
      <c r="ED4460" s="60"/>
      <c r="EE4460" s="60"/>
      <c r="EF4460" s="60"/>
      <c r="EG4460" s="60"/>
      <c r="EH4460" s="60"/>
      <c r="EI4460" s="60"/>
      <c r="EJ4460" s="60"/>
      <c r="EK4460" s="60"/>
      <c r="EL4460" s="60"/>
      <c r="EM4460" s="60"/>
      <c r="EN4460" s="60"/>
      <c r="EO4460" s="60"/>
      <c r="EP4460" s="60"/>
      <c r="EQ4460" s="60"/>
      <c r="ER4460" s="60"/>
      <c r="ES4460" s="60"/>
      <c r="ET4460" s="60"/>
      <c r="EU4460" s="60"/>
      <c r="EV4460" s="60"/>
      <c r="EW4460" s="60"/>
      <c r="EX4460" s="60"/>
      <c r="EY4460" s="60"/>
      <c r="EZ4460" s="60"/>
      <c r="FA4460" s="60"/>
      <c r="FB4460" s="60"/>
    </row>
    <row r="4461" spans="22:158" x14ac:dyDescent="0.25">
      <c r="W4461" s="33"/>
      <c r="X4461" s="33"/>
      <c r="AH4461" s="38">
        <v>100</v>
      </c>
      <c r="AI4461" s="38">
        <v>150</v>
      </c>
      <c r="AJ4461" s="38">
        <v>13500</v>
      </c>
      <c r="AK4461" s="38">
        <v>48</v>
      </c>
      <c r="AL4461" s="38">
        <v>4206258</v>
      </c>
      <c r="AM4461" s="61" t="s">
        <v>1816</v>
      </c>
      <c r="AN4461" s="61" t="s">
        <v>1695</v>
      </c>
      <c r="AO4461" s="61" t="s">
        <v>5113</v>
      </c>
      <c r="AP4461" s="61" t="s">
        <v>5017</v>
      </c>
      <c r="AQ4461" s="61" t="s">
        <v>1753</v>
      </c>
      <c r="AR4461" s="28">
        <v>2855.5</v>
      </c>
      <c r="AS4461" s="28">
        <v>0</v>
      </c>
      <c r="AT4461" s="28">
        <v>0</v>
      </c>
      <c r="AU4461" s="62"/>
      <c r="DV4461" s="31" t="s">
        <v>5458</v>
      </c>
      <c r="DW4461" s="31" t="s">
        <v>5468</v>
      </c>
      <c r="DX4461" s="63"/>
      <c r="DY4461" s="63"/>
      <c r="DZ4461" s="63"/>
      <c r="EA4461" s="167"/>
      <c r="EB4461" s="60"/>
      <c r="EC4461" s="60"/>
      <c r="ED4461" s="60"/>
      <c r="EE4461" s="60"/>
      <c r="EF4461" s="60"/>
      <c r="EG4461" s="60"/>
      <c r="EH4461" s="60"/>
      <c r="EI4461" s="60"/>
      <c r="EJ4461" s="60"/>
      <c r="EK4461" s="60"/>
      <c r="EL4461" s="60"/>
      <c r="EM4461" s="60"/>
      <c r="EN4461" s="60"/>
      <c r="EO4461" s="60"/>
      <c r="EP4461" s="60"/>
      <c r="EQ4461" s="60"/>
      <c r="ER4461" s="60"/>
      <c r="ES4461" s="60"/>
      <c r="ET4461" s="60"/>
      <c r="EU4461" s="60"/>
      <c r="EV4461" s="60"/>
      <c r="EW4461" s="60"/>
      <c r="EX4461" s="60"/>
      <c r="EY4461" s="60"/>
      <c r="EZ4461" s="60"/>
      <c r="FA4461" s="60"/>
      <c r="FB4461" s="60"/>
    </row>
    <row r="4462" spans="22:158" x14ac:dyDescent="0.25">
      <c r="W4462" s="33"/>
      <c r="X4462" s="33"/>
      <c r="AH4462" s="38">
        <v>100</v>
      </c>
      <c r="AI4462" s="38">
        <v>150</v>
      </c>
      <c r="AJ4462" s="38">
        <v>14750</v>
      </c>
      <c r="AK4462" s="38">
        <v>48</v>
      </c>
      <c r="AL4462" s="38">
        <v>4206258</v>
      </c>
      <c r="AM4462" s="61" t="s">
        <v>1816</v>
      </c>
      <c r="AN4462" s="61" t="s">
        <v>1695</v>
      </c>
      <c r="AO4462" s="61" t="s">
        <v>1583</v>
      </c>
      <c r="AP4462" s="61" t="s">
        <v>5017</v>
      </c>
      <c r="AQ4462" s="61" t="s">
        <v>1753</v>
      </c>
      <c r="AR4462" s="28">
        <v>34984.5</v>
      </c>
      <c r="AS4462" s="28">
        <v>0</v>
      </c>
      <c r="AT4462" s="28">
        <v>0</v>
      </c>
      <c r="AU4462" s="62"/>
      <c r="DV4462" s="31" t="s">
        <v>5458</v>
      </c>
      <c r="DW4462" s="31" t="s">
        <v>5468</v>
      </c>
      <c r="DX4462" s="63"/>
      <c r="DY4462" s="63"/>
      <c r="DZ4462" s="63"/>
      <c r="EA4462" s="167"/>
      <c r="EB4462" s="60"/>
      <c r="EC4462" s="60"/>
      <c r="ED4462" s="60"/>
      <c r="EE4462" s="60"/>
      <c r="EF4462" s="60"/>
      <c r="EG4462" s="60"/>
      <c r="EH4462" s="60"/>
      <c r="EI4462" s="60"/>
      <c r="EJ4462" s="60"/>
      <c r="EK4462" s="60"/>
      <c r="EL4462" s="60"/>
      <c r="EM4462" s="60"/>
      <c r="EN4462" s="60"/>
      <c r="EO4462" s="60"/>
      <c r="EP4462" s="60"/>
      <c r="EQ4462" s="60"/>
      <c r="ER4462" s="60"/>
      <c r="ES4462" s="60"/>
      <c r="ET4462" s="60"/>
      <c r="EU4462" s="60"/>
      <c r="EV4462" s="60"/>
      <c r="EW4462" s="60"/>
      <c r="EX4462" s="60"/>
      <c r="EY4462" s="60"/>
      <c r="EZ4462" s="60"/>
      <c r="FA4462" s="60"/>
      <c r="FB4462" s="60"/>
    </row>
    <row r="4463" spans="22:158" x14ac:dyDescent="0.25">
      <c r="W4463" s="33"/>
      <c r="X4463" s="33"/>
      <c r="AH4463" s="38">
        <v>100</v>
      </c>
      <c r="AI4463" s="38">
        <v>150</v>
      </c>
      <c r="AJ4463" s="38">
        <v>17500</v>
      </c>
      <c r="AK4463" s="38">
        <v>48</v>
      </c>
      <c r="AL4463" s="38">
        <v>4206258</v>
      </c>
      <c r="AM4463" s="61" t="s">
        <v>1816</v>
      </c>
      <c r="AN4463" s="61" t="s">
        <v>1695</v>
      </c>
      <c r="AO4463" s="61" t="s">
        <v>1644</v>
      </c>
      <c r="AP4463" s="61" t="s">
        <v>5017</v>
      </c>
      <c r="AQ4463" s="61" t="s">
        <v>1753</v>
      </c>
      <c r="AR4463" s="28">
        <v>210691.20000000001</v>
      </c>
      <c r="AS4463" s="28">
        <v>0</v>
      </c>
      <c r="AT4463" s="28">
        <v>0</v>
      </c>
      <c r="AU4463" s="62"/>
      <c r="DV4463" s="31" t="s">
        <v>5458</v>
      </c>
      <c r="DW4463" s="31" t="s">
        <v>5468</v>
      </c>
      <c r="DX4463" s="63"/>
      <c r="DY4463" s="63"/>
      <c r="DZ4463" s="63"/>
      <c r="EA4463" s="167"/>
      <c r="EB4463" s="60"/>
      <c r="EC4463" s="60"/>
      <c r="ED4463" s="60"/>
      <c r="EE4463" s="60"/>
      <c r="EF4463" s="60"/>
      <c r="EG4463" s="60"/>
      <c r="EH4463" s="60"/>
      <c r="EI4463" s="60"/>
      <c r="EJ4463" s="60"/>
      <c r="EK4463" s="60"/>
      <c r="EL4463" s="60"/>
      <c r="EM4463" s="60"/>
      <c r="EN4463" s="60"/>
      <c r="EO4463" s="60"/>
      <c r="EP4463" s="60"/>
      <c r="EQ4463" s="60"/>
      <c r="ER4463" s="60"/>
      <c r="ES4463" s="60"/>
      <c r="ET4463" s="60"/>
      <c r="EU4463" s="60"/>
      <c r="EV4463" s="60"/>
      <c r="EW4463" s="60"/>
      <c r="EX4463" s="60"/>
      <c r="EY4463" s="60"/>
      <c r="EZ4463" s="60"/>
      <c r="FA4463" s="60"/>
      <c r="FB4463" s="60"/>
    </row>
    <row r="4464" spans="22:158" x14ac:dyDescent="0.25">
      <c r="W4464" s="33"/>
      <c r="X4464" s="33"/>
      <c r="AH4464" s="38">
        <v>100</v>
      </c>
      <c r="AI4464" s="38">
        <v>150</v>
      </c>
      <c r="AJ4464" s="38">
        <v>17750</v>
      </c>
      <c r="AK4464" s="38">
        <v>48</v>
      </c>
      <c r="AL4464" s="38">
        <v>4206258</v>
      </c>
      <c r="AM4464" s="61" t="s">
        <v>1816</v>
      </c>
      <c r="AN4464" s="61" t="s">
        <v>1695</v>
      </c>
      <c r="AO4464" s="61" t="s">
        <v>1650</v>
      </c>
      <c r="AP4464" s="61" t="s">
        <v>5017</v>
      </c>
      <c r="AQ4464" s="61" t="s">
        <v>1753</v>
      </c>
      <c r="AR4464" s="28">
        <v>271.8</v>
      </c>
      <c r="AS4464" s="28">
        <v>0</v>
      </c>
      <c r="AT4464" s="28">
        <v>0</v>
      </c>
      <c r="AU4464" s="62"/>
      <c r="DV4464" s="31" t="s">
        <v>5458</v>
      </c>
      <c r="DW4464" s="31" t="s">
        <v>5468</v>
      </c>
      <c r="DX4464" s="63"/>
      <c r="DY4464" s="63"/>
      <c r="DZ4464" s="63"/>
      <c r="EA4464" s="167"/>
      <c r="EB4464" s="60"/>
      <c r="EC4464" s="60"/>
      <c r="ED4464" s="60"/>
      <c r="EE4464" s="60"/>
      <c r="EF4464" s="60"/>
      <c r="EG4464" s="60"/>
      <c r="EH4464" s="60"/>
      <c r="EI4464" s="60"/>
      <c r="EJ4464" s="60"/>
      <c r="EK4464" s="60"/>
      <c r="EL4464" s="60"/>
      <c r="EM4464" s="60"/>
      <c r="EN4464" s="60"/>
      <c r="EO4464" s="60"/>
      <c r="EP4464" s="60"/>
      <c r="EQ4464" s="60"/>
      <c r="ER4464" s="60"/>
      <c r="ES4464" s="60"/>
      <c r="ET4464" s="60"/>
      <c r="EU4464" s="60"/>
      <c r="EV4464" s="60"/>
      <c r="EW4464" s="60"/>
      <c r="EX4464" s="60"/>
      <c r="EY4464" s="60"/>
      <c r="EZ4464" s="60"/>
      <c r="FA4464" s="60"/>
      <c r="FB4464" s="60"/>
    </row>
    <row r="4465" spans="22:158" x14ac:dyDescent="0.25">
      <c r="W4465" s="33"/>
      <c r="X4465" s="33"/>
      <c r="AH4465" s="38">
        <v>100</v>
      </c>
      <c r="AI4465" s="38">
        <v>155</v>
      </c>
      <c r="AJ4465" s="38">
        <v>10050</v>
      </c>
      <c r="AK4465" s="38">
        <v>48</v>
      </c>
      <c r="AL4465" s="38">
        <v>4206258</v>
      </c>
      <c r="AM4465" s="61" t="s">
        <v>1816</v>
      </c>
      <c r="AN4465" s="61" t="s">
        <v>1686</v>
      </c>
      <c r="AO4465" s="61" t="s">
        <v>5044</v>
      </c>
      <c r="AP4465" s="61" t="s">
        <v>5017</v>
      </c>
      <c r="AQ4465" s="61" t="s">
        <v>1753</v>
      </c>
      <c r="AR4465" s="28">
        <v>195975.8</v>
      </c>
      <c r="AS4465" s="28">
        <v>0</v>
      </c>
      <c r="AT4465" s="28">
        <v>0</v>
      </c>
      <c r="AU4465" s="62"/>
      <c r="DV4465" s="31" t="s">
        <v>5458</v>
      </c>
      <c r="DW4465" s="31" t="s">
        <v>5469</v>
      </c>
      <c r="DX4465" s="63"/>
      <c r="DY4465" s="63"/>
      <c r="DZ4465" s="63"/>
      <c r="EA4465" s="167"/>
      <c r="EB4465" s="60"/>
      <c r="EC4465" s="60"/>
      <c r="ED4465" s="60"/>
      <c r="EE4465" s="60"/>
      <c r="EF4465" s="60"/>
      <c r="EG4465" s="60"/>
      <c r="EH4465" s="60"/>
      <c r="EI4465" s="60"/>
      <c r="EJ4465" s="60"/>
      <c r="EK4465" s="60"/>
      <c r="EL4465" s="60"/>
      <c r="EM4465" s="60"/>
      <c r="EN4465" s="60"/>
      <c r="EO4465" s="60"/>
      <c r="EP4465" s="60"/>
      <c r="EQ4465" s="60"/>
      <c r="ER4465" s="60"/>
      <c r="ES4465" s="60"/>
      <c r="ET4465" s="60"/>
      <c r="EU4465" s="60"/>
      <c r="EV4465" s="60"/>
      <c r="EW4465" s="60"/>
      <c r="EX4465" s="60"/>
      <c r="EY4465" s="60"/>
      <c r="EZ4465" s="60"/>
      <c r="FA4465" s="60"/>
      <c r="FB4465" s="60"/>
    </row>
    <row r="4466" spans="22:158" x14ac:dyDescent="0.25">
      <c r="W4466" s="33"/>
      <c r="X4466" s="33"/>
      <c r="AH4466" s="38">
        <v>100</v>
      </c>
      <c r="AI4466" s="38">
        <v>155</v>
      </c>
      <c r="AJ4466" s="38">
        <v>10650</v>
      </c>
      <c r="AK4466" s="38">
        <v>48</v>
      </c>
      <c r="AL4466" s="38">
        <v>4206258</v>
      </c>
      <c r="AM4466" s="61" t="s">
        <v>1816</v>
      </c>
      <c r="AN4466" s="61" t="s">
        <v>1686</v>
      </c>
      <c r="AO4466" s="61" t="s">
        <v>5056</v>
      </c>
      <c r="AP4466" s="61" t="s">
        <v>5017</v>
      </c>
      <c r="AQ4466" s="61" t="s">
        <v>1753</v>
      </c>
      <c r="AR4466" s="28">
        <v>1642862.2</v>
      </c>
      <c r="AS4466" s="28">
        <v>0</v>
      </c>
      <c r="AT4466" s="28">
        <v>0</v>
      </c>
      <c r="AU4466" s="62"/>
      <c r="DV4466" s="31" t="s">
        <v>5458</v>
      </c>
      <c r="DW4466" s="31" t="s">
        <v>5469</v>
      </c>
      <c r="DX4466" s="63"/>
      <c r="DY4466" s="63"/>
      <c r="DZ4466" s="63"/>
      <c r="EA4466" s="167"/>
      <c r="EB4466" s="60"/>
      <c r="EC4466" s="60"/>
      <c r="ED4466" s="60"/>
      <c r="EE4466" s="60"/>
      <c r="EF4466" s="60"/>
      <c r="EG4466" s="60"/>
      <c r="EH4466" s="60"/>
      <c r="EI4466" s="60"/>
      <c r="EJ4466" s="60"/>
      <c r="EK4466" s="60"/>
      <c r="EL4466" s="60"/>
      <c r="EM4466" s="60"/>
      <c r="EN4466" s="60"/>
      <c r="EO4466" s="60"/>
      <c r="EP4466" s="60"/>
      <c r="EQ4466" s="60"/>
      <c r="ER4466" s="60"/>
      <c r="ES4466" s="60"/>
      <c r="ET4466" s="60"/>
      <c r="EU4466" s="60"/>
      <c r="EV4466" s="60"/>
      <c r="EW4466" s="60"/>
      <c r="EX4466" s="60"/>
      <c r="EY4466" s="60"/>
      <c r="EZ4466" s="60"/>
      <c r="FA4466" s="60"/>
      <c r="FB4466" s="60"/>
    </row>
    <row r="4467" spans="22:158" x14ac:dyDescent="0.25">
      <c r="W4467" s="33"/>
      <c r="X4467" s="33"/>
      <c r="AH4467" s="38">
        <v>100</v>
      </c>
      <c r="AI4467" s="38">
        <v>155</v>
      </c>
      <c r="AJ4467" s="38">
        <v>12300</v>
      </c>
      <c r="AK4467" s="38">
        <v>48</v>
      </c>
      <c r="AL4467" s="38">
        <v>4206258</v>
      </c>
      <c r="AM4467" s="61" t="s">
        <v>1816</v>
      </c>
      <c r="AN4467" s="61" t="s">
        <v>1686</v>
      </c>
      <c r="AO4467" s="61" t="s">
        <v>5090</v>
      </c>
      <c r="AP4467" s="61" t="s">
        <v>5017</v>
      </c>
      <c r="AQ4467" s="61" t="s">
        <v>1753</v>
      </c>
      <c r="AR4467" s="28">
        <v>171115.3</v>
      </c>
      <c r="AS4467" s="28">
        <v>0</v>
      </c>
      <c r="AT4467" s="28">
        <v>0</v>
      </c>
      <c r="AU4467" s="62"/>
      <c r="DV4467" s="31" t="s">
        <v>5458</v>
      </c>
      <c r="DW4467" s="31" t="s">
        <v>5469</v>
      </c>
      <c r="DX4467" s="63"/>
      <c r="DY4467" s="63"/>
      <c r="DZ4467" s="63"/>
      <c r="EA4467" s="167"/>
      <c r="EB4467" s="60"/>
      <c r="EC4467" s="60"/>
      <c r="ED4467" s="60"/>
      <c r="EE4467" s="60"/>
      <c r="EF4467" s="60"/>
      <c r="EG4467" s="60"/>
      <c r="EH4467" s="60"/>
      <c r="EI4467" s="60"/>
      <c r="EJ4467" s="60"/>
      <c r="EK4467" s="60"/>
      <c r="EL4467" s="60"/>
      <c r="EM4467" s="60"/>
      <c r="EN4467" s="60"/>
      <c r="EO4467" s="60"/>
      <c r="EP4467" s="60"/>
      <c r="EQ4467" s="60"/>
      <c r="ER4467" s="60"/>
      <c r="ES4467" s="60"/>
      <c r="ET4467" s="60"/>
      <c r="EU4467" s="60"/>
      <c r="EV4467" s="60"/>
      <c r="EW4467" s="60"/>
      <c r="EX4467" s="60"/>
      <c r="EY4467" s="60"/>
      <c r="EZ4467" s="60"/>
      <c r="FA4467" s="60"/>
      <c r="FB4467" s="60"/>
    </row>
    <row r="4468" spans="22:158" x14ac:dyDescent="0.25">
      <c r="W4468" s="33"/>
      <c r="X4468" s="33"/>
      <c r="AH4468" s="38">
        <v>100</v>
      </c>
      <c r="AI4468" s="38">
        <v>155</v>
      </c>
      <c r="AJ4468" s="38">
        <v>17450</v>
      </c>
      <c r="AK4468" s="38">
        <v>48</v>
      </c>
      <c r="AL4468" s="38">
        <v>4206258</v>
      </c>
      <c r="AM4468" s="61" t="s">
        <v>1816</v>
      </c>
      <c r="AN4468" s="61" t="s">
        <v>1686</v>
      </c>
      <c r="AO4468" s="61" t="s">
        <v>1643</v>
      </c>
      <c r="AP4468" s="61" t="s">
        <v>5017</v>
      </c>
      <c r="AQ4468" s="61" t="s">
        <v>1753</v>
      </c>
      <c r="AR4468" s="28">
        <v>6.4</v>
      </c>
      <c r="AS4468" s="28">
        <v>0</v>
      </c>
      <c r="AT4468" s="28">
        <v>0</v>
      </c>
      <c r="AU4468" s="62"/>
      <c r="DV4468" s="31" t="s">
        <v>5458</v>
      </c>
      <c r="DW4468" s="31" t="s">
        <v>5469</v>
      </c>
      <c r="DX4468" s="63"/>
      <c r="DY4468" s="63"/>
      <c r="DZ4468" s="63"/>
      <c r="EA4468" s="167"/>
      <c r="EB4468" s="60"/>
      <c r="EC4468" s="60"/>
      <c r="ED4468" s="60"/>
      <c r="EE4468" s="60"/>
      <c r="EF4468" s="60"/>
      <c r="EG4468" s="60"/>
      <c r="EH4468" s="60"/>
      <c r="EI4468" s="60"/>
      <c r="EJ4468" s="60"/>
      <c r="EK4468" s="60"/>
      <c r="EL4468" s="60"/>
      <c r="EM4468" s="60"/>
      <c r="EN4468" s="60"/>
      <c r="EO4468" s="60"/>
      <c r="EP4468" s="60"/>
      <c r="EQ4468" s="60"/>
      <c r="ER4468" s="60"/>
      <c r="ES4468" s="60"/>
      <c r="ET4468" s="60"/>
      <c r="EU4468" s="60"/>
      <c r="EV4468" s="60"/>
      <c r="EW4468" s="60"/>
      <c r="EX4468" s="60"/>
      <c r="EY4468" s="60"/>
      <c r="EZ4468" s="60"/>
      <c r="FA4468" s="60"/>
      <c r="FB4468" s="60"/>
    </row>
    <row r="4469" spans="22:158" x14ac:dyDescent="0.25">
      <c r="W4469" s="33"/>
      <c r="X4469" s="33"/>
      <c r="AH4469" s="38">
        <v>100</v>
      </c>
      <c r="AI4469" s="38">
        <v>155</v>
      </c>
      <c r="AJ4469" s="38">
        <v>17800</v>
      </c>
      <c r="AK4469" s="38">
        <v>48</v>
      </c>
      <c r="AL4469" s="38">
        <v>4206258</v>
      </c>
      <c r="AM4469" s="61" t="s">
        <v>1816</v>
      </c>
      <c r="AN4469" s="61" t="s">
        <v>1686</v>
      </c>
      <c r="AO4469" s="61" t="s">
        <v>1651</v>
      </c>
      <c r="AP4469" s="61" t="s">
        <v>5017</v>
      </c>
      <c r="AQ4469" s="61" t="s">
        <v>1753</v>
      </c>
      <c r="AR4469" s="28">
        <v>1535653</v>
      </c>
      <c r="AS4469" s="28">
        <v>0</v>
      </c>
      <c r="AT4469" s="28">
        <v>0</v>
      </c>
      <c r="AU4469" s="62"/>
      <c r="DV4469" s="31" t="s">
        <v>5458</v>
      </c>
      <c r="DW4469" s="31" t="s">
        <v>5469</v>
      </c>
      <c r="DX4469" s="63"/>
      <c r="DY4469" s="63"/>
      <c r="DZ4469" s="63"/>
      <c r="EA4469" s="167"/>
      <c r="EB4469" s="60"/>
      <c r="EC4469" s="60"/>
      <c r="ED4469" s="60"/>
      <c r="EE4469" s="60"/>
      <c r="EF4469" s="60"/>
      <c r="EG4469" s="60"/>
      <c r="EH4469" s="60"/>
      <c r="EI4469" s="60"/>
      <c r="EJ4469" s="60"/>
      <c r="EK4469" s="60"/>
      <c r="EL4469" s="60"/>
      <c r="EM4469" s="60"/>
      <c r="EN4469" s="60"/>
      <c r="EO4469" s="60"/>
      <c r="EP4469" s="60"/>
      <c r="EQ4469" s="60"/>
      <c r="ER4469" s="60"/>
      <c r="ES4469" s="60"/>
      <c r="ET4469" s="60"/>
      <c r="EU4469" s="60"/>
      <c r="EV4469" s="60"/>
      <c r="EW4469" s="60"/>
      <c r="EX4469" s="60"/>
      <c r="EY4469" s="60"/>
      <c r="EZ4469" s="60"/>
      <c r="FA4469" s="60"/>
      <c r="FB4469" s="60"/>
    </row>
    <row r="4470" spans="22:158" x14ac:dyDescent="0.25">
      <c r="W4470" s="33"/>
      <c r="X4470" s="33"/>
      <c r="AH4470" s="38">
        <v>100</v>
      </c>
      <c r="AI4470" s="38">
        <v>155</v>
      </c>
      <c r="AJ4470" s="38">
        <v>18200</v>
      </c>
      <c r="AK4470" s="38">
        <v>48</v>
      </c>
      <c r="AL4470" s="38">
        <v>4206258</v>
      </c>
      <c r="AM4470" s="61" t="s">
        <v>1816</v>
      </c>
      <c r="AN4470" s="61" t="s">
        <v>1686</v>
      </c>
      <c r="AO4470" s="61" t="s">
        <v>1660</v>
      </c>
      <c r="AP4470" s="61" t="s">
        <v>5017</v>
      </c>
      <c r="AQ4470" s="61" t="s">
        <v>1753</v>
      </c>
      <c r="AR4470" s="28">
        <v>139763.70000000001</v>
      </c>
      <c r="AS4470" s="28">
        <v>0</v>
      </c>
      <c r="AT4470" s="28">
        <v>0</v>
      </c>
      <c r="AU4470" s="62"/>
      <c r="DV4470" s="31" t="s">
        <v>5458</v>
      </c>
      <c r="DW4470" s="31" t="s">
        <v>5469</v>
      </c>
      <c r="DX4470" s="63"/>
      <c r="DY4470" s="63"/>
      <c r="DZ4470" s="63"/>
      <c r="EA4470" s="167"/>
      <c r="EB4470" s="60"/>
      <c r="EC4470" s="60"/>
      <c r="ED4470" s="60"/>
      <c r="EE4470" s="60"/>
      <c r="EF4470" s="60"/>
      <c r="EG4470" s="60"/>
      <c r="EH4470" s="60"/>
      <c r="EI4470" s="60"/>
      <c r="EJ4470" s="60"/>
      <c r="EK4470" s="60"/>
      <c r="EL4470" s="60"/>
      <c r="EM4470" s="60"/>
      <c r="EN4470" s="60"/>
      <c r="EO4470" s="60"/>
      <c r="EP4470" s="60"/>
      <c r="EQ4470" s="60"/>
      <c r="ER4470" s="60"/>
      <c r="ES4470" s="60"/>
      <c r="ET4470" s="60"/>
      <c r="EU4470" s="60"/>
      <c r="EV4470" s="60"/>
      <c r="EW4470" s="60"/>
      <c r="EX4470" s="60"/>
      <c r="EY4470" s="60"/>
      <c r="EZ4470" s="60"/>
      <c r="FA4470" s="60"/>
      <c r="FB4470" s="60"/>
    </row>
    <row r="4471" spans="22:158" x14ac:dyDescent="0.25">
      <c r="V4471" s="1"/>
      <c r="W4471" s="33"/>
      <c r="X4471" s="33"/>
      <c r="AH4471" s="38">
        <v>100</v>
      </c>
      <c r="AI4471" s="38">
        <v>105</v>
      </c>
      <c r="AJ4471" s="38">
        <v>10500</v>
      </c>
      <c r="AK4471" s="38">
        <v>48</v>
      </c>
      <c r="AL4471" s="38">
        <v>4206858</v>
      </c>
      <c r="AM4471" s="61" t="s">
        <v>1816</v>
      </c>
      <c r="AN4471" s="61" t="s">
        <v>1688</v>
      </c>
      <c r="AO4471" s="61" t="s">
        <v>5053</v>
      </c>
      <c r="AP4471" s="61" t="s">
        <v>5017</v>
      </c>
      <c r="AQ4471" s="61" t="s">
        <v>1754</v>
      </c>
      <c r="AR4471" s="28">
        <v>31079.7</v>
      </c>
      <c r="AS4471" s="28">
        <v>78223</v>
      </c>
      <c r="AT4471" s="28">
        <v>74597</v>
      </c>
      <c r="AU4471" s="62"/>
      <c r="DV4471" s="31" t="s">
        <v>5470</v>
      </c>
      <c r="DW4471" s="31" t="s">
        <v>5471</v>
      </c>
      <c r="DX4471" s="63"/>
      <c r="DY4471" s="63"/>
      <c r="DZ4471" s="63"/>
      <c r="EA4471" s="167"/>
      <c r="EB4471" s="60"/>
      <c r="EC4471" s="60"/>
      <c r="ED4471" s="60"/>
      <c r="EE4471" s="60"/>
      <c r="EF4471" s="60"/>
      <c r="EG4471" s="60"/>
      <c r="EH4471" s="60"/>
      <c r="EI4471" s="60"/>
      <c r="EJ4471" s="60"/>
      <c r="EK4471" s="60"/>
      <c r="EL4471" s="60"/>
      <c r="EM4471" s="60"/>
      <c r="EN4471" s="60"/>
      <c r="EO4471" s="60"/>
      <c r="EP4471" s="60"/>
      <c r="EQ4471" s="60"/>
      <c r="ER4471" s="60"/>
      <c r="ES4471" s="60"/>
      <c r="ET4471" s="60"/>
      <c r="EU4471" s="60"/>
      <c r="EV4471" s="60"/>
      <c r="EW4471" s="60"/>
      <c r="EX4471" s="60"/>
      <c r="EY4471" s="60"/>
      <c r="EZ4471" s="60"/>
      <c r="FA4471" s="60"/>
      <c r="FB4471" s="60"/>
    </row>
    <row r="4472" spans="22:158" x14ac:dyDescent="0.25">
      <c r="W4472" s="33"/>
      <c r="X4472" s="33"/>
      <c r="AH4472" s="38">
        <v>100</v>
      </c>
      <c r="AI4472" s="38">
        <v>105</v>
      </c>
      <c r="AJ4472" s="38">
        <v>10900</v>
      </c>
      <c r="AK4472" s="38">
        <v>48</v>
      </c>
      <c r="AL4472" s="38">
        <v>4206858</v>
      </c>
      <c r="AM4472" s="61" t="s">
        <v>1816</v>
      </c>
      <c r="AN4472" s="61" t="s">
        <v>1688</v>
      </c>
      <c r="AO4472" s="61" t="s">
        <v>5061</v>
      </c>
      <c r="AP4472" s="61" t="s">
        <v>5017</v>
      </c>
      <c r="AQ4472" s="61" t="s">
        <v>1754</v>
      </c>
      <c r="AR4472" s="28">
        <v>1484</v>
      </c>
      <c r="AS4472" s="28">
        <v>372</v>
      </c>
      <c r="AT4472" s="28">
        <v>0</v>
      </c>
      <c r="AU4472" s="62"/>
      <c r="DV4472" s="31" t="s">
        <v>5470</v>
      </c>
      <c r="DW4472" s="31" t="s">
        <v>5471</v>
      </c>
      <c r="DX4472" s="63"/>
      <c r="DY4472" s="63"/>
      <c r="DZ4472" s="63"/>
      <c r="EA4472" s="167"/>
      <c r="EB4472" s="60"/>
      <c r="EC4472" s="60"/>
      <c r="ED4472" s="60"/>
      <c r="EE4472" s="60"/>
      <c r="EF4472" s="60"/>
      <c r="EG4472" s="60"/>
      <c r="EH4472" s="60"/>
      <c r="EI4472" s="60"/>
      <c r="EJ4472" s="60"/>
      <c r="EK4472" s="60"/>
      <c r="EL4472" s="60"/>
      <c r="EM4472" s="60"/>
      <c r="EN4472" s="60"/>
      <c r="EO4472" s="60"/>
      <c r="EP4472" s="60"/>
      <c r="EQ4472" s="60"/>
      <c r="ER4472" s="60"/>
      <c r="ES4472" s="60"/>
      <c r="ET4472" s="60"/>
      <c r="EU4472" s="60"/>
      <c r="EV4472" s="60"/>
      <c r="EW4472" s="60"/>
      <c r="EX4472" s="60"/>
      <c r="EY4472" s="60"/>
      <c r="EZ4472" s="60"/>
      <c r="FA4472" s="60"/>
      <c r="FB4472" s="60"/>
    </row>
    <row r="4473" spans="22:158" x14ac:dyDescent="0.25">
      <c r="W4473" s="33"/>
      <c r="X4473" s="33"/>
      <c r="AH4473" s="38">
        <v>100</v>
      </c>
      <c r="AI4473" s="38">
        <v>105</v>
      </c>
      <c r="AJ4473" s="38">
        <v>11300</v>
      </c>
      <c r="AK4473" s="38">
        <v>48</v>
      </c>
      <c r="AL4473" s="38">
        <v>4206858</v>
      </c>
      <c r="AM4473" s="61" t="s">
        <v>1816</v>
      </c>
      <c r="AN4473" s="61" t="s">
        <v>1688</v>
      </c>
      <c r="AO4473" s="61" t="s">
        <v>5069</v>
      </c>
      <c r="AP4473" s="61" t="s">
        <v>5017</v>
      </c>
      <c r="AQ4473" s="61" t="s">
        <v>1754</v>
      </c>
      <c r="AR4473" s="28">
        <v>12022.4</v>
      </c>
      <c r="AS4473" s="28">
        <v>0</v>
      </c>
      <c r="AT4473" s="28">
        <v>0</v>
      </c>
      <c r="AU4473" s="62"/>
      <c r="DV4473" s="31" t="s">
        <v>5470</v>
      </c>
      <c r="DW4473" s="31" t="s">
        <v>5471</v>
      </c>
      <c r="DX4473" s="63"/>
      <c r="DY4473" s="63"/>
      <c r="DZ4473" s="63"/>
      <c r="EA4473" s="167"/>
      <c r="EB4473" s="60"/>
      <c r="EC4473" s="60"/>
      <c r="ED4473" s="60"/>
      <c r="EE4473" s="60"/>
      <c r="EF4473" s="60"/>
      <c r="EG4473" s="60"/>
      <c r="EH4473" s="60"/>
      <c r="EI4473" s="60"/>
      <c r="EJ4473" s="60"/>
      <c r="EK4473" s="60"/>
      <c r="EL4473" s="60"/>
      <c r="EM4473" s="60"/>
      <c r="EN4473" s="60"/>
      <c r="EO4473" s="60"/>
      <c r="EP4473" s="60"/>
      <c r="EQ4473" s="60"/>
      <c r="ER4473" s="60"/>
      <c r="ES4473" s="60"/>
      <c r="ET4473" s="60"/>
      <c r="EU4473" s="60"/>
      <c r="EV4473" s="60"/>
      <c r="EW4473" s="60"/>
      <c r="EX4473" s="60"/>
      <c r="EY4473" s="60"/>
      <c r="EZ4473" s="60"/>
      <c r="FA4473" s="60"/>
      <c r="FB4473" s="60"/>
    </row>
    <row r="4474" spans="22:158" x14ac:dyDescent="0.25">
      <c r="W4474" s="33"/>
      <c r="X4474" s="33"/>
      <c r="AH4474" s="38">
        <v>100</v>
      </c>
      <c r="AI4474" s="38">
        <v>105</v>
      </c>
      <c r="AJ4474" s="38">
        <v>11450</v>
      </c>
      <c r="AK4474" s="38">
        <v>48</v>
      </c>
      <c r="AL4474" s="38">
        <v>4206858</v>
      </c>
      <c r="AM4474" s="61" t="s">
        <v>1816</v>
      </c>
      <c r="AN4474" s="61" t="s">
        <v>1688</v>
      </c>
      <c r="AO4474" s="61" t="s">
        <v>5072</v>
      </c>
      <c r="AP4474" s="61" t="s">
        <v>5017</v>
      </c>
      <c r="AQ4474" s="61" t="s">
        <v>1754</v>
      </c>
      <c r="AR4474" s="28">
        <v>22255.8</v>
      </c>
      <c r="AS4474" s="28">
        <v>25858</v>
      </c>
      <c r="AT4474" s="28">
        <v>6900</v>
      </c>
      <c r="AU4474" s="62"/>
      <c r="DV4474" s="31" t="s">
        <v>5470</v>
      </c>
      <c r="DW4474" s="31" t="s">
        <v>5471</v>
      </c>
      <c r="DX4474" s="63"/>
      <c r="DY4474" s="63"/>
      <c r="DZ4474" s="63"/>
      <c r="EA4474" s="167"/>
      <c r="EB4474" s="60"/>
      <c r="EC4474" s="60"/>
      <c r="ED4474" s="60"/>
      <c r="EE4474" s="60"/>
      <c r="EF4474" s="60"/>
      <c r="EG4474" s="60"/>
      <c r="EH4474" s="60"/>
      <c r="EI4474" s="60"/>
      <c r="EJ4474" s="60"/>
      <c r="EK4474" s="60"/>
      <c r="EL4474" s="60"/>
      <c r="EM4474" s="60"/>
      <c r="EN4474" s="60"/>
      <c r="EO4474" s="60"/>
      <c r="EP4474" s="60"/>
      <c r="EQ4474" s="60"/>
      <c r="ER4474" s="60"/>
      <c r="ES4474" s="60"/>
      <c r="ET4474" s="60"/>
      <c r="EU4474" s="60"/>
      <c r="EV4474" s="60"/>
      <c r="EW4474" s="60"/>
      <c r="EX4474" s="60"/>
      <c r="EY4474" s="60"/>
      <c r="EZ4474" s="60"/>
      <c r="FA4474" s="60"/>
      <c r="FB4474" s="60"/>
    </row>
    <row r="4475" spans="22:158" x14ac:dyDescent="0.25">
      <c r="W4475" s="33"/>
      <c r="X4475" s="33"/>
      <c r="AH4475" s="38">
        <v>100</v>
      </c>
      <c r="AI4475" s="38">
        <v>105</v>
      </c>
      <c r="AJ4475" s="38">
        <v>11500</v>
      </c>
      <c r="AK4475" s="38">
        <v>48</v>
      </c>
      <c r="AL4475" s="38">
        <v>4206858</v>
      </c>
      <c r="AM4475" s="61" t="s">
        <v>1816</v>
      </c>
      <c r="AN4475" s="61" t="s">
        <v>1688</v>
      </c>
      <c r="AO4475" s="61" t="s">
        <v>5073</v>
      </c>
      <c r="AP4475" s="61" t="s">
        <v>5017</v>
      </c>
      <c r="AQ4475" s="61" t="s">
        <v>1754</v>
      </c>
      <c r="AR4475" s="28">
        <v>3446.4</v>
      </c>
      <c r="AS4475" s="28">
        <v>0</v>
      </c>
      <c r="AT4475" s="28">
        <v>21148</v>
      </c>
      <c r="AU4475" s="62"/>
      <c r="DV4475" s="31" t="s">
        <v>5470</v>
      </c>
      <c r="DW4475" s="31" t="s">
        <v>5471</v>
      </c>
      <c r="DX4475" s="63"/>
      <c r="DY4475" s="63"/>
      <c r="DZ4475" s="63"/>
      <c r="EA4475" s="167"/>
      <c r="EB4475" s="60"/>
      <c r="EC4475" s="60"/>
      <c r="ED4475" s="60"/>
      <c r="EE4475" s="60"/>
      <c r="EF4475" s="60"/>
      <c r="EG4475" s="60"/>
      <c r="EH4475" s="60"/>
      <c r="EI4475" s="60"/>
      <c r="EJ4475" s="60"/>
      <c r="EK4475" s="60"/>
      <c r="EL4475" s="60"/>
      <c r="EM4475" s="60"/>
      <c r="EN4475" s="60"/>
      <c r="EO4475" s="60"/>
      <c r="EP4475" s="60"/>
      <c r="EQ4475" s="60"/>
      <c r="ER4475" s="60"/>
      <c r="ES4475" s="60"/>
      <c r="ET4475" s="60"/>
      <c r="EU4475" s="60"/>
      <c r="EV4475" s="60"/>
      <c r="EW4475" s="60"/>
      <c r="EX4475" s="60"/>
      <c r="EY4475" s="60"/>
      <c r="EZ4475" s="60"/>
      <c r="FA4475" s="60"/>
      <c r="FB4475" s="60"/>
    </row>
    <row r="4476" spans="22:158" x14ac:dyDescent="0.25">
      <c r="V4476" s="1"/>
      <c r="W4476" s="33"/>
      <c r="X4476" s="33"/>
      <c r="AH4476" s="38">
        <v>100</v>
      </c>
      <c r="AI4476" s="38">
        <v>105</v>
      </c>
      <c r="AJ4476" s="38">
        <v>13100</v>
      </c>
      <c r="AK4476" s="38">
        <v>48</v>
      </c>
      <c r="AL4476" s="38">
        <v>4206858</v>
      </c>
      <c r="AM4476" s="61" t="s">
        <v>1816</v>
      </c>
      <c r="AN4476" s="61" t="s">
        <v>1688</v>
      </c>
      <c r="AO4476" s="61" t="s">
        <v>5104</v>
      </c>
      <c r="AP4476" s="61" t="s">
        <v>5017</v>
      </c>
      <c r="AQ4476" s="61" t="s">
        <v>1754</v>
      </c>
      <c r="AR4476" s="28">
        <v>81726.600000000006</v>
      </c>
      <c r="AS4476" s="28">
        <v>42736</v>
      </c>
      <c r="AT4476" s="28">
        <v>122553</v>
      </c>
      <c r="AU4476" s="62"/>
      <c r="DV4476" s="31" t="s">
        <v>5470</v>
      </c>
      <c r="DW4476" s="31" t="s">
        <v>5471</v>
      </c>
      <c r="DX4476" s="63"/>
      <c r="DY4476" s="63"/>
      <c r="DZ4476" s="63"/>
      <c r="EA4476" s="167"/>
      <c r="EB4476" s="60"/>
      <c r="EC4476" s="60"/>
      <c r="ED4476" s="60"/>
      <c r="EE4476" s="60"/>
      <c r="EF4476" s="60"/>
      <c r="EG4476" s="60"/>
      <c r="EH4476" s="60"/>
      <c r="EI4476" s="60"/>
      <c r="EJ4476" s="60"/>
      <c r="EK4476" s="60"/>
      <c r="EL4476" s="60"/>
      <c r="EM4476" s="60"/>
      <c r="EN4476" s="60"/>
      <c r="EO4476" s="60"/>
      <c r="EP4476" s="60"/>
      <c r="EQ4476" s="60"/>
      <c r="ER4476" s="60"/>
      <c r="ES4476" s="60"/>
      <c r="ET4476" s="60"/>
      <c r="EU4476" s="60"/>
      <c r="EV4476" s="60"/>
      <c r="EW4476" s="60"/>
      <c r="EX4476" s="60"/>
      <c r="EY4476" s="60"/>
      <c r="EZ4476" s="60"/>
      <c r="FA4476" s="60"/>
      <c r="FB4476" s="60"/>
    </row>
    <row r="4477" spans="22:158" x14ac:dyDescent="0.25">
      <c r="W4477" s="33"/>
      <c r="X4477" s="33"/>
      <c r="AH4477" s="38">
        <v>100</v>
      </c>
      <c r="AI4477" s="38">
        <v>105</v>
      </c>
      <c r="AJ4477" s="38">
        <v>13800</v>
      </c>
      <c r="AK4477" s="38">
        <v>48</v>
      </c>
      <c r="AL4477" s="38">
        <v>4206858</v>
      </c>
      <c r="AM4477" s="61" t="s">
        <v>1816</v>
      </c>
      <c r="AN4477" s="61" t="s">
        <v>1688</v>
      </c>
      <c r="AO4477" s="61" t="s">
        <v>5120</v>
      </c>
      <c r="AP4477" s="61" t="s">
        <v>5017</v>
      </c>
      <c r="AQ4477" s="61" t="s">
        <v>1754</v>
      </c>
      <c r="AR4477" s="28">
        <v>23432</v>
      </c>
      <c r="AS4477" s="28">
        <v>16247</v>
      </c>
      <c r="AT4477" s="28">
        <v>46493</v>
      </c>
      <c r="AU4477" s="62"/>
      <c r="DV4477" s="31" t="s">
        <v>5470</v>
      </c>
      <c r="DW4477" s="31" t="s">
        <v>5471</v>
      </c>
      <c r="DX4477" s="63"/>
      <c r="DY4477" s="63"/>
      <c r="DZ4477" s="63"/>
      <c r="EA4477" s="167"/>
      <c r="EB4477" s="60"/>
      <c r="EC4477" s="60"/>
      <c r="ED4477" s="60"/>
      <c r="EE4477" s="60"/>
      <c r="EF4477" s="60"/>
      <c r="EG4477" s="60"/>
      <c r="EH4477" s="60"/>
      <c r="EI4477" s="60"/>
      <c r="EJ4477" s="60"/>
      <c r="EK4477" s="60"/>
      <c r="EL4477" s="60"/>
      <c r="EM4477" s="60"/>
      <c r="EN4477" s="60"/>
      <c r="EO4477" s="60"/>
      <c r="EP4477" s="60"/>
      <c r="EQ4477" s="60"/>
      <c r="ER4477" s="60"/>
      <c r="ES4477" s="60"/>
      <c r="ET4477" s="60"/>
      <c r="EU4477" s="60"/>
      <c r="EV4477" s="60"/>
      <c r="EW4477" s="60"/>
      <c r="EX4477" s="60"/>
      <c r="EY4477" s="60"/>
      <c r="EZ4477" s="60"/>
      <c r="FA4477" s="60"/>
      <c r="FB4477" s="60"/>
    </row>
    <row r="4478" spans="22:158" x14ac:dyDescent="0.25">
      <c r="W4478" s="33"/>
      <c r="X4478" s="33"/>
      <c r="AH4478" s="38">
        <v>100</v>
      </c>
      <c r="AI4478" s="38">
        <v>105</v>
      </c>
      <c r="AJ4478" s="38">
        <v>14000</v>
      </c>
      <c r="AK4478" s="38">
        <v>48</v>
      </c>
      <c r="AL4478" s="38">
        <v>4206858</v>
      </c>
      <c r="AM4478" s="61" t="s">
        <v>1816</v>
      </c>
      <c r="AN4478" s="61" t="s">
        <v>1688</v>
      </c>
      <c r="AO4478" s="61" t="s">
        <v>5124</v>
      </c>
      <c r="AP4478" s="61" t="s">
        <v>5017</v>
      </c>
      <c r="AQ4478" s="61" t="s">
        <v>1754</v>
      </c>
      <c r="AR4478" s="28">
        <v>146444.1</v>
      </c>
      <c r="AS4478" s="28">
        <v>86399</v>
      </c>
      <c r="AT4478" s="28">
        <v>151233</v>
      </c>
      <c r="AU4478" s="62"/>
      <c r="DV4478" s="31" t="s">
        <v>5470</v>
      </c>
      <c r="DW4478" s="31" t="s">
        <v>5471</v>
      </c>
      <c r="DX4478" s="63"/>
      <c r="DY4478" s="63"/>
      <c r="DZ4478" s="63"/>
      <c r="EA4478" s="167"/>
      <c r="EB4478" s="60"/>
      <c r="EC4478" s="60"/>
      <c r="ED4478" s="60"/>
      <c r="EE4478" s="60"/>
      <c r="EF4478" s="60"/>
      <c r="EG4478" s="60"/>
      <c r="EH4478" s="60"/>
      <c r="EI4478" s="60"/>
      <c r="EJ4478" s="60"/>
      <c r="EK4478" s="60"/>
      <c r="EL4478" s="60"/>
      <c r="EM4478" s="60"/>
      <c r="EN4478" s="60"/>
      <c r="EO4478" s="60"/>
      <c r="EP4478" s="60"/>
      <c r="EQ4478" s="60"/>
      <c r="ER4478" s="60"/>
      <c r="ES4478" s="60"/>
      <c r="ET4478" s="60"/>
      <c r="EU4478" s="60"/>
      <c r="EV4478" s="60"/>
      <c r="EW4478" s="60"/>
      <c r="EX4478" s="60"/>
      <c r="EY4478" s="60"/>
      <c r="EZ4478" s="60"/>
      <c r="FA4478" s="60"/>
      <c r="FB4478" s="60"/>
    </row>
    <row r="4479" spans="22:158" x14ac:dyDescent="0.25">
      <c r="W4479" s="33"/>
      <c r="X4479" s="33"/>
      <c r="AH4479" s="38">
        <v>100</v>
      </c>
      <c r="AI4479" s="38">
        <v>105</v>
      </c>
      <c r="AJ4479" s="38">
        <v>16350</v>
      </c>
      <c r="AK4479" s="38">
        <v>48</v>
      </c>
      <c r="AL4479" s="38">
        <v>4206858</v>
      </c>
      <c r="AM4479" s="61" t="s">
        <v>1816</v>
      </c>
      <c r="AN4479" s="61" t="s">
        <v>1688</v>
      </c>
      <c r="AO4479" s="61" t="s">
        <v>1618</v>
      </c>
      <c r="AP4479" s="61" t="s">
        <v>5017</v>
      </c>
      <c r="AQ4479" s="61" t="s">
        <v>1754</v>
      </c>
      <c r="AR4479" s="28">
        <v>4224.8999999999996</v>
      </c>
      <c r="AS4479" s="28">
        <v>108717</v>
      </c>
      <c r="AT4479" s="28">
        <v>13894</v>
      </c>
      <c r="AU4479" s="62"/>
      <c r="DV4479" s="31" t="s">
        <v>5470</v>
      </c>
      <c r="DW4479" s="31" t="s">
        <v>5471</v>
      </c>
      <c r="DX4479" s="63"/>
      <c r="DY4479" s="63"/>
      <c r="DZ4479" s="63"/>
      <c r="EA4479" s="167"/>
      <c r="EB4479" s="60"/>
      <c r="EC4479" s="60"/>
      <c r="ED4479" s="60"/>
      <c r="EE4479" s="60"/>
      <c r="EF4479" s="60"/>
      <c r="EG4479" s="60"/>
      <c r="EH4479" s="60"/>
      <c r="EI4479" s="60"/>
      <c r="EJ4479" s="60"/>
      <c r="EK4479" s="60"/>
      <c r="EL4479" s="60"/>
      <c r="EM4479" s="60"/>
      <c r="EN4479" s="60"/>
      <c r="EO4479" s="60"/>
      <c r="EP4479" s="60"/>
      <c r="EQ4479" s="60"/>
      <c r="ER4479" s="60"/>
      <c r="ES4479" s="60"/>
      <c r="ET4479" s="60"/>
      <c r="EU4479" s="60"/>
      <c r="EV4479" s="60"/>
      <c r="EW4479" s="60"/>
      <c r="EX4479" s="60"/>
      <c r="EY4479" s="60"/>
      <c r="EZ4479" s="60"/>
      <c r="FA4479" s="60"/>
      <c r="FB4479" s="60"/>
    </row>
    <row r="4480" spans="22:158" x14ac:dyDescent="0.25">
      <c r="W4480" s="33"/>
      <c r="X4480" s="33"/>
      <c r="AH4480" s="38">
        <v>100</v>
      </c>
      <c r="AI4480" s="38">
        <v>105</v>
      </c>
      <c r="AJ4480" s="38">
        <v>18400</v>
      </c>
      <c r="AK4480" s="38">
        <v>48</v>
      </c>
      <c r="AL4480" s="38">
        <v>4206858</v>
      </c>
      <c r="AM4480" s="61" t="s">
        <v>1816</v>
      </c>
      <c r="AN4480" s="61" t="s">
        <v>1688</v>
      </c>
      <c r="AO4480" s="61" t="s">
        <v>1664</v>
      </c>
      <c r="AP4480" s="61" t="s">
        <v>5017</v>
      </c>
      <c r="AQ4480" s="61" t="s">
        <v>1754</v>
      </c>
      <c r="AR4480" s="28">
        <v>51971.199999999997</v>
      </c>
      <c r="AS4480" s="28">
        <v>28126</v>
      </c>
      <c r="AT4480" s="28">
        <v>174627</v>
      </c>
      <c r="AU4480" s="62"/>
      <c r="DV4480" s="31" t="s">
        <v>5470</v>
      </c>
      <c r="DW4480" s="31" t="s">
        <v>5471</v>
      </c>
      <c r="DX4480" s="63"/>
      <c r="DY4480" s="63"/>
      <c r="DZ4480" s="63"/>
      <c r="EA4480" s="167"/>
      <c r="EB4480" s="60"/>
      <c r="EC4480" s="60"/>
      <c r="ED4480" s="60"/>
      <c r="EE4480" s="60"/>
      <c r="EF4480" s="60"/>
      <c r="EG4480" s="60"/>
      <c r="EH4480" s="60"/>
      <c r="EI4480" s="60"/>
      <c r="EJ4480" s="60"/>
      <c r="EK4480" s="60"/>
      <c r="EL4480" s="60"/>
      <c r="EM4480" s="60"/>
      <c r="EN4480" s="60"/>
      <c r="EO4480" s="60"/>
      <c r="EP4480" s="60"/>
      <c r="EQ4480" s="60"/>
      <c r="ER4480" s="60"/>
      <c r="ES4480" s="60"/>
      <c r="ET4480" s="60"/>
      <c r="EU4480" s="60"/>
      <c r="EV4480" s="60"/>
      <c r="EW4480" s="60"/>
      <c r="EX4480" s="60"/>
      <c r="EY4480" s="60"/>
      <c r="EZ4480" s="60"/>
      <c r="FA4480" s="60"/>
      <c r="FB4480" s="60"/>
    </row>
    <row r="4481" spans="22:158" x14ac:dyDescent="0.25">
      <c r="W4481" s="33"/>
      <c r="X4481" s="33"/>
      <c r="AH4481" s="38">
        <v>100</v>
      </c>
      <c r="AI4481" s="38">
        <v>105</v>
      </c>
      <c r="AJ4481" s="38">
        <v>18550</v>
      </c>
      <c r="AK4481" s="38">
        <v>48</v>
      </c>
      <c r="AL4481" s="38">
        <v>4206858</v>
      </c>
      <c r="AM4481" s="61" t="s">
        <v>1816</v>
      </c>
      <c r="AN4481" s="61" t="s">
        <v>1688</v>
      </c>
      <c r="AO4481" s="61" t="s">
        <v>1667</v>
      </c>
      <c r="AP4481" s="61" t="s">
        <v>5017</v>
      </c>
      <c r="AQ4481" s="61" t="s">
        <v>1754</v>
      </c>
      <c r="AR4481" s="28">
        <v>117771.5</v>
      </c>
      <c r="AS4481" s="28">
        <v>73959</v>
      </c>
      <c r="AT4481" s="28">
        <v>163844</v>
      </c>
      <c r="AU4481" s="62"/>
      <c r="DV4481" s="31" t="s">
        <v>5470</v>
      </c>
      <c r="DW4481" s="31" t="s">
        <v>5471</v>
      </c>
      <c r="DX4481" s="63"/>
      <c r="DY4481" s="63"/>
      <c r="DZ4481" s="63"/>
      <c r="EA4481" s="167"/>
      <c r="EB4481" s="60"/>
      <c r="EC4481" s="60"/>
      <c r="ED4481" s="60"/>
      <c r="EE4481" s="60"/>
      <c r="EF4481" s="60"/>
      <c r="EG4481" s="60"/>
      <c r="EH4481" s="60"/>
      <c r="EI4481" s="60"/>
      <c r="EJ4481" s="60"/>
      <c r="EK4481" s="60"/>
      <c r="EL4481" s="60"/>
      <c r="EM4481" s="60"/>
      <c r="EN4481" s="60"/>
      <c r="EO4481" s="60"/>
      <c r="EP4481" s="60"/>
      <c r="EQ4481" s="60"/>
      <c r="ER4481" s="60"/>
      <c r="ES4481" s="60"/>
      <c r="ET4481" s="60"/>
      <c r="EU4481" s="60"/>
      <c r="EV4481" s="60"/>
      <c r="EW4481" s="60"/>
      <c r="EX4481" s="60"/>
      <c r="EY4481" s="60"/>
      <c r="EZ4481" s="60"/>
      <c r="FA4481" s="60"/>
      <c r="FB4481" s="60"/>
    </row>
    <row r="4482" spans="22:158" x14ac:dyDescent="0.25">
      <c r="W4482" s="33"/>
      <c r="X4482" s="33"/>
      <c r="AH4482" s="38">
        <v>100</v>
      </c>
      <c r="AI4482" s="38">
        <v>110</v>
      </c>
      <c r="AJ4482" s="38">
        <v>12700</v>
      </c>
      <c r="AK4482" s="38">
        <v>48</v>
      </c>
      <c r="AL4482" s="38">
        <v>4206858</v>
      </c>
      <c r="AM4482" s="61" t="s">
        <v>1816</v>
      </c>
      <c r="AN4482" s="61" t="s">
        <v>1696</v>
      </c>
      <c r="AO4482" s="61" t="s">
        <v>5096</v>
      </c>
      <c r="AP4482" s="61" t="s">
        <v>5017</v>
      </c>
      <c r="AQ4482" s="61" t="s">
        <v>1754</v>
      </c>
      <c r="AR4482" s="28">
        <v>0</v>
      </c>
      <c r="AS4482" s="28">
        <v>0</v>
      </c>
      <c r="AT4482" s="28">
        <v>15</v>
      </c>
      <c r="AU4482" s="62"/>
      <c r="DV4482" s="31" t="s">
        <v>5470</v>
      </c>
      <c r="DW4482" s="31" t="s">
        <v>5472</v>
      </c>
      <c r="DX4482" s="63"/>
      <c r="DY4482" s="63"/>
      <c r="DZ4482" s="63"/>
      <c r="EA4482" s="167"/>
      <c r="EB4482" s="60"/>
      <c r="EC4482" s="60"/>
      <c r="ED4482" s="60"/>
      <c r="EE4482" s="60"/>
      <c r="EF4482" s="60"/>
      <c r="EG4482" s="60"/>
      <c r="EH4482" s="60"/>
      <c r="EI4482" s="60"/>
      <c r="EJ4482" s="60"/>
      <c r="EK4482" s="60"/>
      <c r="EL4482" s="60"/>
      <c r="EM4482" s="60"/>
      <c r="EN4482" s="60"/>
      <c r="EO4482" s="60"/>
      <c r="EP4482" s="60"/>
      <c r="EQ4482" s="60"/>
      <c r="ER4482" s="60"/>
      <c r="ES4482" s="60"/>
      <c r="ET4482" s="60"/>
      <c r="EU4482" s="60"/>
      <c r="EV4482" s="60"/>
      <c r="EW4482" s="60"/>
      <c r="EX4482" s="60"/>
      <c r="EY4482" s="60"/>
      <c r="EZ4482" s="60"/>
      <c r="FA4482" s="60"/>
      <c r="FB4482" s="60"/>
    </row>
    <row r="4483" spans="22:158" x14ac:dyDescent="0.25">
      <c r="V4483" s="1"/>
      <c r="W4483" s="33"/>
      <c r="X4483" s="33"/>
      <c r="AH4483" s="38">
        <v>100</v>
      </c>
      <c r="AI4483" s="38">
        <v>110</v>
      </c>
      <c r="AJ4483" s="38">
        <v>13400</v>
      </c>
      <c r="AK4483" s="38">
        <v>48</v>
      </c>
      <c r="AL4483" s="38">
        <v>4206858</v>
      </c>
      <c r="AM4483" s="61" t="s">
        <v>1816</v>
      </c>
      <c r="AN4483" s="61" t="s">
        <v>1696</v>
      </c>
      <c r="AO4483" s="61" t="s">
        <v>5111</v>
      </c>
      <c r="AP4483" s="61" t="s">
        <v>5017</v>
      </c>
      <c r="AQ4483" s="61" t="s">
        <v>1754</v>
      </c>
      <c r="AR4483" s="28">
        <v>0</v>
      </c>
      <c r="AS4483" s="28">
        <v>0</v>
      </c>
      <c r="AT4483" s="28">
        <v>69</v>
      </c>
      <c r="AU4483" s="62"/>
      <c r="DV4483" s="31" t="s">
        <v>5470</v>
      </c>
      <c r="DW4483" s="31" t="s">
        <v>5472</v>
      </c>
      <c r="DX4483" s="63"/>
      <c r="DY4483" s="63"/>
      <c r="DZ4483" s="63"/>
      <c r="EA4483" s="167"/>
      <c r="EB4483" s="60"/>
      <c r="EC4483" s="60"/>
      <c r="ED4483" s="60"/>
      <c r="EE4483" s="60"/>
      <c r="EF4483" s="60"/>
      <c r="EG4483" s="60"/>
      <c r="EH4483" s="60"/>
      <c r="EI4483" s="60"/>
      <c r="EJ4483" s="60"/>
      <c r="EK4483" s="60"/>
      <c r="EL4483" s="60"/>
      <c r="EM4483" s="60"/>
      <c r="EN4483" s="60"/>
      <c r="EO4483" s="60"/>
      <c r="EP4483" s="60"/>
      <c r="EQ4483" s="60"/>
      <c r="ER4483" s="60"/>
      <c r="ES4483" s="60"/>
      <c r="ET4483" s="60"/>
      <c r="EU4483" s="60"/>
      <c r="EV4483" s="60"/>
      <c r="EW4483" s="60"/>
      <c r="EX4483" s="60"/>
      <c r="EY4483" s="60"/>
      <c r="EZ4483" s="60"/>
      <c r="FA4483" s="60"/>
      <c r="FB4483" s="60"/>
    </row>
    <row r="4484" spans="22:158" x14ac:dyDescent="0.25">
      <c r="W4484" s="33"/>
      <c r="X4484" s="33"/>
      <c r="AH4484" s="38">
        <v>100</v>
      </c>
      <c r="AI4484" s="38">
        <v>110</v>
      </c>
      <c r="AJ4484" s="38">
        <v>14650</v>
      </c>
      <c r="AK4484" s="38">
        <v>48</v>
      </c>
      <c r="AL4484" s="38">
        <v>4206858</v>
      </c>
      <c r="AM4484" s="61" t="s">
        <v>1816</v>
      </c>
      <c r="AN4484" s="61" t="s">
        <v>1696</v>
      </c>
      <c r="AO4484" s="61" t="s">
        <v>1581</v>
      </c>
      <c r="AP4484" s="61" t="s">
        <v>5017</v>
      </c>
      <c r="AQ4484" s="61" t="s">
        <v>1754</v>
      </c>
      <c r="AR4484" s="28">
        <v>5444.3</v>
      </c>
      <c r="AS4484" s="28">
        <v>2711</v>
      </c>
      <c r="AT4484" s="28">
        <v>1281</v>
      </c>
      <c r="AU4484" s="62"/>
      <c r="DV4484" s="31" t="s">
        <v>5470</v>
      </c>
      <c r="DW4484" s="31" t="s">
        <v>5472</v>
      </c>
      <c r="DX4484" s="63"/>
      <c r="DY4484" s="63"/>
      <c r="DZ4484" s="63"/>
      <c r="EA4484" s="167"/>
      <c r="EB4484" s="60"/>
      <c r="EC4484" s="60"/>
      <c r="ED4484" s="60"/>
      <c r="EE4484" s="60"/>
      <c r="EF4484" s="60"/>
      <c r="EG4484" s="60"/>
      <c r="EH4484" s="60"/>
      <c r="EI4484" s="60"/>
      <c r="EJ4484" s="60"/>
      <c r="EK4484" s="60"/>
      <c r="EL4484" s="60"/>
      <c r="EM4484" s="60"/>
      <c r="EN4484" s="60"/>
      <c r="EO4484" s="60"/>
      <c r="EP4484" s="60"/>
      <c r="EQ4484" s="60"/>
      <c r="ER4484" s="60"/>
      <c r="ES4484" s="60"/>
      <c r="ET4484" s="60"/>
      <c r="EU4484" s="60"/>
      <c r="EV4484" s="60"/>
      <c r="EW4484" s="60"/>
      <c r="EX4484" s="60"/>
      <c r="EY4484" s="60"/>
      <c r="EZ4484" s="60"/>
      <c r="FA4484" s="60"/>
      <c r="FB4484" s="60"/>
    </row>
    <row r="4485" spans="22:158" x14ac:dyDescent="0.25">
      <c r="W4485" s="33"/>
      <c r="X4485" s="33"/>
      <c r="AH4485" s="38">
        <v>100</v>
      </c>
      <c r="AI4485" s="38">
        <v>110</v>
      </c>
      <c r="AJ4485" s="38">
        <v>15050</v>
      </c>
      <c r="AK4485" s="38">
        <v>48</v>
      </c>
      <c r="AL4485" s="38">
        <v>4206858</v>
      </c>
      <c r="AM4485" s="61" t="s">
        <v>1816</v>
      </c>
      <c r="AN4485" s="61" t="s">
        <v>1696</v>
      </c>
      <c r="AO4485" s="61" t="s">
        <v>1591</v>
      </c>
      <c r="AP4485" s="61" t="s">
        <v>5017</v>
      </c>
      <c r="AQ4485" s="61" t="s">
        <v>1754</v>
      </c>
      <c r="AR4485" s="28">
        <v>108.1</v>
      </c>
      <c r="AS4485" s="28">
        <v>0</v>
      </c>
      <c r="AT4485" s="28">
        <v>0</v>
      </c>
      <c r="AU4485" s="62"/>
      <c r="DV4485" s="31" t="s">
        <v>5470</v>
      </c>
      <c r="DW4485" s="31" t="s">
        <v>5472</v>
      </c>
      <c r="DX4485" s="63"/>
      <c r="DY4485" s="63"/>
      <c r="DZ4485" s="63"/>
      <c r="EA4485" s="167"/>
      <c r="EB4485" s="60"/>
      <c r="EC4485" s="60"/>
      <c r="ED4485" s="60"/>
      <c r="EE4485" s="60"/>
      <c r="EF4485" s="60"/>
      <c r="EG4485" s="60"/>
      <c r="EH4485" s="60"/>
      <c r="EI4485" s="60"/>
      <c r="EJ4485" s="60"/>
      <c r="EK4485" s="60"/>
      <c r="EL4485" s="60"/>
      <c r="EM4485" s="60"/>
      <c r="EN4485" s="60"/>
      <c r="EO4485" s="60"/>
      <c r="EP4485" s="60"/>
      <c r="EQ4485" s="60"/>
      <c r="ER4485" s="60"/>
      <c r="ES4485" s="60"/>
      <c r="ET4485" s="60"/>
      <c r="EU4485" s="60"/>
      <c r="EV4485" s="60"/>
      <c r="EW4485" s="60"/>
      <c r="EX4485" s="60"/>
      <c r="EY4485" s="60"/>
      <c r="EZ4485" s="60"/>
      <c r="FA4485" s="60"/>
      <c r="FB4485" s="60"/>
    </row>
    <row r="4486" spans="22:158" x14ac:dyDescent="0.25">
      <c r="W4486" s="33"/>
      <c r="X4486" s="33"/>
      <c r="AH4486" s="38">
        <v>100</v>
      </c>
      <c r="AI4486" s="38">
        <v>110</v>
      </c>
      <c r="AJ4486" s="38">
        <v>15650</v>
      </c>
      <c r="AK4486" s="38">
        <v>48</v>
      </c>
      <c r="AL4486" s="38">
        <v>4206858</v>
      </c>
      <c r="AM4486" s="61" t="s">
        <v>1816</v>
      </c>
      <c r="AN4486" s="61" t="s">
        <v>1696</v>
      </c>
      <c r="AO4486" s="61" t="s">
        <v>1604</v>
      </c>
      <c r="AP4486" s="61" t="s">
        <v>5017</v>
      </c>
      <c r="AQ4486" s="61" t="s">
        <v>1754</v>
      </c>
      <c r="AR4486" s="28">
        <v>197.2</v>
      </c>
      <c r="AS4486" s="28">
        <v>0</v>
      </c>
      <c r="AT4486" s="28">
        <v>64</v>
      </c>
      <c r="AU4486" s="62"/>
      <c r="DV4486" s="31" t="s">
        <v>5470</v>
      </c>
      <c r="DW4486" s="31" t="s">
        <v>5472</v>
      </c>
      <c r="DX4486" s="63"/>
      <c r="DY4486" s="63"/>
      <c r="DZ4486" s="63"/>
      <c r="EA4486" s="167"/>
      <c r="EB4486" s="60"/>
      <c r="EC4486" s="60"/>
      <c r="ED4486" s="60"/>
      <c r="EE4486" s="60"/>
      <c r="EF4486" s="60"/>
      <c r="EG4486" s="60"/>
      <c r="EH4486" s="60"/>
      <c r="EI4486" s="60"/>
      <c r="EJ4486" s="60"/>
      <c r="EK4486" s="60"/>
      <c r="EL4486" s="60"/>
      <c r="EM4486" s="60"/>
      <c r="EN4486" s="60"/>
      <c r="EO4486" s="60"/>
      <c r="EP4486" s="60"/>
      <c r="EQ4486" s="60"/>
      <c r="ER4486" s="60"/>
      <c r="ES4486" s="60"/>
      <c r="ET4486" s="60"/>
      <c r="EU4486" s="60"/>
      <c r="EV4486" s="60"/>
      <c r="EW4486" s="60"/>
      <c r="EX4486" s="60"/>
      <c r="EY4486" s="60"/>
      <c r="EZ4486" s="60"/>
      <c r="FA4486" s="60"/>
      <c r="FB4486" s="60"/>
    </row>
    <row r="4487" spans="22:158" x14ac:dyDescent="0.25">
      <c r="V4487" s="1"/>
      <c r="W4487" s="33"/>
      <c r="X4487" s="33"/>
      <c r="AH4487" s="38">
        <v>100</v>
      </c>
      <c r="AI4487" s="38">
        <v>110</v>
      </c>
      <c r="AJ4487" s="38">
        <v>16400</v>
      </c>
      <c r="AK4487" s="38">
        <v>48</v>
      </c>
      <c r="AL4487" s="38">
        <v>4206858</v>
      </c>
      <c r="AM4487" s="61" t="s">
        <v>1816</v>
      </c>
      <c r="AN4487" s="61" t="s">
        <v>1696</v>
      </c>
      <c r="AO4487" s="61" t="s">
        <v>1620</v>
      </c>
      <c r="AP4487" s="61" t="s">
        <v>5017</v>
      </c>
      <c r="AQ4487" s="61" t="s">
        <v>1754</v>
      </c>
      <c r="AR4487" s="28">
        <v>0</v>
      </c>
      <c r="AS4487" s="28">
        <v>4678</v>
      </c>
      <c r="AT4487" s="28">
        <v>13814</v>
      </c>
      <c r="AU4487" s="62"/>
      <c r="DV4487" s="31" t="s">
        <v>5470</v>
      </c>
      <c r="DW4487" s="31" t="s">
        <v>5472</v>
      </c>
      <c r="DX4487" s="63"/>
      <c r="DY4487" s="63"/>
      <c r="DZ4487" s="63"/>
      <c r="EA4487" s="167"/>
      <c r="EB4487" s="60"/>
      <c r="EC4487" s="60"/>
      <c r="ED4487" s="60"/>
      <c r="EE4487" s="60"/>
      <c r="EF4487" s="60"/>
      <c r="EG4487" s="60"/>
      <c r="EH4487" s="60"/>
      <c r="EI4487" s="60"/>
      <c r="EJ4487" s="60"/>
      <c r="EK4487" s="60"/>
      <c r="EL4487" s="60"/>
      <c r="EM4487" s="60"/>
      <c r="EN4487" s="60"/>
      <c r="EO4487" s="60"/>
      <c r="EP4487" s="60"/>
      <c r="EQ4487" s="60"/>
      <c r="ER4487" s="60"/>
      <c r="ES4487" s="60"/>
      <c r="ET4487" s="60"/>
      <c r="EU4487" s="60"/>
      <c r="EV4487" s="60"/>
      <c r="EW4487" s="60"/>
      <c r="EX4487" s="60"/>
      <c r="EY4487" s="60"/>
      <c r="EZ4487" s="60"/>
      <c r="FA4487" s="60"/>
      <c r="FB4487" s="60"/>
    </row>
    <row r="4488" spans="22:158" x14ac:dyDescent="0.25">
      <c r="W4488" s="33"/>
      <c r="X4488" s="33"/>
      <c r="AH4488" s="38">
        <v>100</v>
      </c>
      <c r="AI4488" s="38">
        <v>110</v>
      </c>
      <c r="AJ4488" s="38">
        <v>17000</v>
      </c>
      <c r="AK4488" s="38">
        <v>48</v>
      </c>
      <c r="AL4488" s="38">
        <v>4206858</v>
      </c>
      <c r="AM4488" s="61" t="s">
        <v>1816</v>
      </c>
      <c r="AN4488" s="61" t="s">
        <v>1696</v>
      </c>
      <c r="AO4488" s="61" t="s">
        <v>1633</v>
      </c>
      <c r="AP4488" s="61" t="s">
        <v>5017</v>
      </c>
      <c r="AQ4488" s="61" t="s">
        <v>1754</v>
      </c>
      <c r="AR4488" s="28">
        <v>0</v>
      </c>
      <c r="AS4488" s="28">
        <v>0</v>
      </c>
      <c r="AT4488" s="28">
        <v>607</v>
      </c>
      <c r="AU4488" s="62"/>
      <c r="DV4488" s="31" t="s">
        <v>5470</v>
      </c>
      <c r="DW4488" s="31" t="s">
        <v>5472</v>
      </c>
      <c r="DX4488" s="63"/>
      <c r="DY4488" s="63"/>
      <c r="DZ4488" s="63"/>
      <c r="EA4488" s="167"/>
      <c r="EB4488" s="60"/>
      <c r="EC4488" s="60"/>
      <c r="ED4488" s="60"/>
      <c r="EE4488" s="60"/>
      <c r="EF4488" s="60"/>
      <c r="EG4488" s="60"/>
      <c r="EH4488" s="60"/>
      <c r="EI4488" s="60"/>
      <c r="EJ4488" s="60"/>
      <c r="EK4488" s="60"/>
      <c r="EL4488" s="60"/>
      <c r="EM4488" s="60"/>
      <c r="EN4488" s="60"/>
      <c r="EO4488" s="60"/>
      <c r="EP4488" s="60"/>
      <c r="EQ4488" s="60"/>
      <c r="ER4488" s="60"/>
      <c r="ES4488" s="60"/>
      <c r="ET4488" s="60"/>
      <c r="EU4488" s="60"/>
      <c r="EV4488" s="60"/>
      <c r="EW4488" s="60"/>
      <c r="EX4488" s="60"/>
      <c r="EY4488" s="60"/>
      <c r="EZ4488" s="60"/>
      <c r="FA4488" s="60"/>
      <c r="FB4488" s="60"/>
    </row>
    <row r="4489" spans="22:158" x14ac:dyDescent="0.25">
      <c r="W4489" s="33"/>
      <c r="X4489" s="33"/>
      <c r="AH4489" s="38">
        <v>100</v>
      </c>
      <c r="AI4489" s="38">
        <v>110</v>
      </c>
      <c r="AJ4489" s="38">
        <v>17620</v>
      </c>
      <c r="AK4489" s="38">
        <v>48</v>
      </c>
      <c r="AL4489" s="38">
        <v>4206858</v>
      </c>
      <c r="AM4489" s="61" t="s">
        <v>1816</v>
      </c>
      <c r="AN4489" s="61" t="s">
        <v>1696</v>
      </c>
      <c r="AO4489" s="61" t="s">
        <v>1646</v>
      </c>
      <c r="AP4489" s="61" t="s">
        <v>5017</v>
      </c>
      <c r="AQ4489" s="61" t="s">
        <v>1754</v>
      </c>
      <c r="AR4489" s="28">
        <v>3.3</v>
      </c>
      <c r="AS4489" s="28">
        <v>274</v>
      </c>
      <c r="AT4489" s="28">
        <v>0</v>
      </c>
      <c r="AU4489" s="62"/>
      <c r="DV4489" s="31" t="s">
        <v>5470</v>
      </c>
      <c r="DW4489" s="31" t="s">
        <v>5472</v>
      </c>
      <c r="DX4489" s="63"/>
      <c r="DY4489" s="63"/>
      <c r="DZ4489" s="63"/>
      <c r="EA4489" s="167"/>
      <c r="EB4489" s="60"/>
      <c r="EC4489" s="60"/>
      <c r="ED4489" s="60"/>
      <c r="EE4489" s="60"/>
      <c r="EF4489" s="60"/>
      <c r="EG4489" s="60"/>
      <c r="EH4489" s="60"/>
      <c r="EI4489" s="60"/>
      <c r="EJ4489" s="60"/>
      <c r="EK4489" s="60"/>
      <c r="EL4489" s="60"/>
      <c r="EM4489" s="60"/>
      <c r="EN4489" s="60"/>
      <c r="EO4489" s="60"/>
      <c r="EP4489" s="60"/>
      <c r="EQ4489" s="60"/>
      <c r="ER4489" s="60"/>
      <c r="ES4489" s="60"/>
      <c r="ET4489" s="60"/>
      <c r="EU4489" s="60"/>
      <c r="EV4489" s="60"/>
      <c r="EW4489" s="60"/>
      <c r="EX4489" s="60"/>
      <c r="EY4489" s="60"/>
      <c r="EZ4489" s="60"/>
      <c r="FA4489" s="60"/>
      <c r="FB4489" s="60"/>
    </row>
    <row r="4490" spans="22:158" x14ac:dyDescent="0.25">
      <c r="V4490" s="1"/>
      <c r="W4490" s="33"/>
      <c r="X4490" s="33"/>
      <c r="AH4490" s="38">
        <v>100</v>
      </c>
      <c r="AI4490" s="38">
        <v>115</v>
      </c>
      <c r="AJ4490" s="38">
        <v>16950</v>
      </c>
      <c r="AK4490" s="38">
        <v>48</v>
      </c>
      <c r="AL4490" s="38">
        <v>4206858</v>
      </c>
      <c r="AM4490" s="61" t="s">
        <v>1816</v>
      </c>
      <c r="AN4490" s="61" t="s">
        <v>1697</v>
      </c>
      <c r="AO4490" s="61" t="s">
        <v>1632</v>
      </c>
      <c r="AP4490" s="61" t="s">
        <v>5017</v>
      </c>
      <c r="AQ4490" s="61" t="s">
        <v>1754</v>
      </c>
      <c r="AR4490" s="28">
        <v>268.10000000000002</v>
      </c>
      <c r="AS4490" s="28">
        <v>391</v>
      </c>
      <c r="AT4490" s="28">
        <v>29181</v>
      </c>
      <c r="AU4490" s="62"/>
      <c r="DV4490" s="31" t="s">
        <v>5470</v>
      </c>
      <c r="DW4490" s="31" t="s">
        <v>5473</v>
      </c>
      <c r="DX4490" s="63"/>
      <c r="DY4490" s="63"/>
      <c r="DZ4490" s="63"/>
      <c r="EA4490" s="167"/>
      <c r="EB4490" s="60"/>
      <c r="EC4490" s="60"/>
      <c r="ED4490" s="60"/>
      <c r="EE4490" s="60"/>
      <c r="EF4490" s="60"/>
      <c r="EG4490" s="60"/>
      <c r="EH4490" s="60"/>
      <c r="EI4490" s="60"/>
      <c r="EJ4490" s="60"/>
      <c r="EK4490" s="60"/>
      <c r="EL4490" s="60"/>
      <c r="EM4490" s="60"/>
      <c r="EN4490" s="60"/>
      <c r="EO4490" s="60"/>
      <c r="EP4490" s="60"/>
      <c r="EQ4490" s="60"/>
      <c r="ER4490" s="60"/>
      <c r="ES4490" s="60"/>
      <c r="ET4490" s="60"/>
      <c r="EU4490" s="60"/>
      <c r="EV4490" s="60"/>
      <c r="EW4490" s="60"/>
      <c r="EX4490" s="60"/>
      <c r="EY4490" s="60"/>
      <c r="EZ4490" s="60"/>
      <c r="FA4490" s="60"/>
      <c r="FB4490" s="60"/>
    </row>
    <row r="4491" spans="22:158" x14ac:dyDescent="0.25">
      <c r="W4491" s="33"/>
      <c r="X4491" s="33"/>
      <c r="AH4491" s="38">
        <v>100</v>
      </c>
      <c r="AI4491" s="38">
        <v>115</v>
      </c>
      <c r="AJ4491" s="38">
        <v>18350</v>
      </c>
      <c r="AK4491" s="38">
        <v>48</v>
      </c>
      <c r="AL4491" s="38">
        <v>4206858</v>
      </c>
      <c r="AM4491" s="61" t="s">
        <v>1816</v>
      </c>
      <c r="AN4491" s="61" t="s">
        <v>1697</v>
      </c>
      <c r="AO4491" s="61" t="s">
        <v>1663</v>
      </c>
      <c r="AP4491" s="61" t="s">
        <v>5017</v>
      </c>
      <c r="AQ4491" s="61" t="s">
        <v>1754</v>
      </c>
      <c r="AR4491" s="28">
        <v>2867</v>
      </c>
      <c r="AS4491" s="28">
        <v>3781</v>
      </c>
      <c r="AT4491" s="28">
        <v>4730</v>
      </c>
      <c r="AU4491" s="62"/>
      <c r="DV4491" s="31" t="s">
        <v>5470</v>
      </c>
      <c r="DW4491" s="31" t="s">
        <v>5473</v>
      </c>
      <c r="DX4491" s="63"/>
      <c r="DY4491" s="63"/>
      <c r="DZ4491" s="63"/>
      <c r="EA4491" s="167"/>
      <c r="EB4491" s="60"/>
      <c r="EC4491" s="60"/>
      <c r="ED4491" s="60"/>
      <c r="EE4491" s="60"/>
      <c r="EF4491" s="60"/>
      <c r="EG4491" s="60"/>
      <c r="EH4491" s="60"/>
      <c r="EI4491" s="60"/>
      <c r="EJ4491" s="60"/>
      <c r="EK4491" s="60"/>
      <c r="EL4491" s="60"/>
      <c r="EM4491" s="60"/>
      <c r="EN4491" s="60"/>
      <c r="EO4491" s="60"/>
      <c r="EP4491" s="60"/>
      <c r="EQ4491" s="60"/>
      <c r="ER4491" s="60"/>
      <c r="ES4491" s="60"/>
      <c r="ET4491" s="60"/>
      <c r="EU4491" s="60"/>
      <c r="EV4491" s="60"/>
      <c r="EW4491" s="60"/>
      <c r="EX4491" s="60"/>
      <c r="EY4491" s="60"/>
      <c r="EZ4491" s="60"/>
      <c r="FA4491" s="60"/>
      <c r="FB4491" s="60"/>
    </row>
    <row r="4492" spans="22:158" x14ac:dyDescent="0.25">
      <c r="W4492" s="33"/>
      <c r="X4492" s="33"/>
      <c r="AH4492" s="38">
        <v>100</v>
      </c>
      <c r="AI4492" s="38">
        <v>115</v>
      </c>
      <c r="AJ4492" s="38">
        <v>18450</v>
      </c>
      <c r="AK4492" s="38">
        <v>48</v>
      </c>
      <c r="AL4492" s="38">
        <v>4206858</v>
      </c>
      <c r="AM4492" s="61" t="s">
        <v>1816</v>
      </c>
      <c r="AN4492" s="61" t="s">
        <v>1697</v>
      </c>
      <c r="AO4492" s="61" t="s">
        <v>1665</v>
      </c>
      <c r="AP4492" s="61" t="s">
        <v>5017</v>
      </c>
      <c r="AQ4492" s="61" t="s">
        <v>1754</v>
      </c>
      <c r="AR4492" s="28">
        <v>0</v>
      </c>
      <c r="AS4492" s="28">
        <v>3259</v>
      </c>
      <c r="AT4492" s="28">
        <v>1792</v>
      </c>
      <c r="AU4492" s="62"/>
      <c r="DV4492" s="31" t="s">
        <v>5470</v>
      </c>
      <c r="DW4492" s="31" t="s">
        <v>5473</v>
      </c>
      <c r="DX4492" s="63"/>
      <c r="DY4492" s="63"/>
      <c r="DZ4492" s="63"/>
      <c r="EA4492" s="167"/>
      <c r="EB4492" s="60"/>
      <c r="EC4492" s="60"/>
      <c r="ED4492" s="60"/>
      <c r="EE4492" s="60"/>
      <c r="EF4492" s="60"/>
      <c r="EG4492" s="60"/>
      <c r="EH4492" s="60"/>
      <c r="EI4492" s="60"/>
      <c r="EJ4492" s="60"/>
      <c r="EK4492" s="60"/>
      <c r="EL4492" s="60"/>
      <c r="EM4492" s="60"/>
      <c r="EN4492" s="60"/>
      <c r="EO4492" s="60"/>
      <c r="EP4492" s="60"/>
      <c r="EQ4492" s="60"/>
      <c r="ER4492" s="60"/>
      <c r="ES4492" s="60"/>
      <c r="ET4492" s="60"/>
      <c r="EU4492" s="60"/>
      <c r="EV4492" s="60"/>
      <c r="EW4492" s="60"/>
      <c r="EX4492" s="60"/>
      <c r="EY4492" s="60"/>
      <c r="EZ4492" s="60"/>
      <c r="FA4492" s="60"/>
      <c r="FB4492" s="60"/>
    </row>
    <row r="4493" spans="22:158" x14ac:dyDescent="0.25">
      <c r="W4493" s="33"/>
      <c r="X4493" s="33"/>
      <c r="AH4493" s="38">
        <v>100</v>
      </c>
      <c r="AI4493" s="38">
        <v>120</v>
      </c>
      <c r="AJ4493" s="38">
        <v>10250</v>
      </c>
      <c r="AK4493" s="38">
        <v>48</v>
      </c>
      <c r="AL4493" s="38">
        <v>4206858</v>
      </c>
      <c r="AM4493" s="61" t="s">
        <v>1816</v>
      </c>
      <c r="AN4493" s="61" t="s">
        <v>1689</v>
      </c>
      <c r="AO4493" s="61" t="s">
        <v>5048</v>
      </c>
      <c r="AP4493" s="61" t="s">
        <v>5017</v>
      </c>
      <c r="AQ4493" s="61" t="s">
        <v>1754</v>
      </c>
      <c r="AR4493" s="28">
        <v>0</v>
      </c>
      <c r="AS4493" s="28">
        <v>4</v>
      </c>
      <c r="AT4493" s="28">
        <v>2601</v>
      </c>
      <c r="AU4493" s="62"/>
      <c r="DV4493" s="31" t="s">
        <v>5470</v>
      </c>
      <c r="DW4493" s="31" t="s">
        <v>5474</v>
      </c>
      <c r="DX4493" s="63"/>
      <c r="DY4493" s="63"/>
      <c r="DZ4493" s="63"/>
      <c r="EA4493" s="167"/>
      <c r="EB4493" s="60"/>
      <c r="EC4493" s="60"/>
      <c r="ED4493" s="60"/>
      <c r="EE4493" s="60"/>
      <c r="EF4493" s="60"/>
      <c r="EG4493" s="60"/>
      <c r="EH4493" s="60"/>
      <c r="EI4493" s="60"/>
      <c r="EJ4493" s="60"/>
      <c r="EK4493" s="60"/>
      <c r="EL4493" s="60"/>
      <c r="EM4493" s="60"/>
      <c r="EN4493" s="60"/>
      <c r="EO4493" s="60"/>
      <c r="EP4493" s="60"/>
      <c r="EQ4493" s="60"/>
      <c r="ER4493" s="60"/>
      <c r="ES4493" s="60"/>
      <c r="ET4493" s="60"/>
      <c r="EU4493" s="60"/>
      <c r="EV4493" s="60"/>
      <c r="EW4493" s="60"/>
      <c r="EX4493" s="60"/>
      <c r="EY4493" s="60"/>
      <c r="EZ4493" s="60"/>
      <c r="FA4493" s="60"/>
      <c r="FB4493" s="60"/>
    </row>
    <row r="4494" spans="22:158" x14ac:dyDescent="0.25">
      <c r="W4494" s="33"/>
      <c r="X4494" s="33"/>
      <c r="AH4494" s="38">
        <v>100</v>
      </c>
      <c r="AI4494" s="38">
        <v>120</v>
      </c>
      <c r="AJ4494" s="38">
        <v>11350</v>
      </c>
      <c r="AK4494" s="38">
        <v>48</v>
      </c>
      <c r="AL4494" s="38">
        <v>4206858</v>
      </c>
      <c r="AM4494" s="61" t="s">
        <v>1816</v>
      </c>
      <c r="AN4494" s="61" t="s">
        <v>1689</v>
      </c>
      <c r="AO4494" s="61" t="s">
        <v>5070</v>
      </c>
      <c r="AP4494" s="61" t="s">
        <v>5017</v>
      </c>
      <c r="AQ4494" s="61" t="s">
        <v>1754</v>
      </c>
      <c r="AR4494" s="28">
        <v>465.5</v>
      </c>
      <c r="AS4494" s="28">
        <v>0</v>
      </c>
      <c r="AT4494" s="28">
        <v>0</v>
      </c>
      <c r="AU4494" s="62"/>
      <c r="DV4494" s="31" t="s">
        <v>5470</v>
      </c>
      <c r="DW4494" s="31" t="s">
        <v>5474</v>
      </c>
      <c r="DX4494" s="63"/>
      <c r="DY4494" s="63"/>
      <c r="DZ4494" s="63"/>
      <c r="EA4494" s="167"/>
      <c r="EB4494" s="60"/>
      <c r="EC4494" s="60"/>
      <c r="ED4494" s="60"/>
      <c r="EE4494" s="60"/>
      <c r="EF4494" s="60"/>
      <c r="EG4494" s="60"/>
      <c r="EH4494" s="60"/>
      <c r="EI4494" s="60"/>
      <c r="EJ4494" s="60"/>
      <c r="EK4494" s="60"/>
      <c r="EL4494" s="60"/>
      <c r="EM4494" s="60"/>
      <c r="EN4494" s="60"/>
      <c r="EO4494" s="60"/>
      <c r="EP4494" s="60"/>
      <c r="EQ4494" s="60"/>
      <c r="ER4494" s="60"/>
      <c r="ES4494" s="60"/>
      <c r="ET4494" s="60"/>
      <c r="EU4494" s="60"/>
      <c r="EV4494" s="60"/>
      <c r="EW4494" s="60"/>
      <c r="EX4494" s="60"/>
      <c r="EY4494" s="60"/>
      <c r="EZ4494" s="60"/>
      <c r="FA4494" s="60"/>
      <c r="FB4494" s="60"/>
    </row>
    <row r="4495" spans="22:158" x14ac:dyDescent="0.25">
      <c r="W4495" s="33"/>
      <c r="X4495" s="33"/>
      <c r="AH4495" s="38">
        <v>100</v>
      </c>
      <c r="AI4495" s="38">
        <v>120</v>
      </c>
      <c r="AJ4495" s="38">
        <v>14550</v>
      </c>
      <c r="AK4495" s="38">
        <v>48</v>
      </c>
      <c r="AL4495" s="38">
        <v>4206858</v>
      </c>
      <c r="AM4495" s="61" t="s">
        <v>1816</v>
      </c>
      <c r="AN4495" s="61" t="s">
        <v>1689</v>
      </c>
      <c r="AO4495" s="61" t="s">
        <v>1579</v>
      </c>
      <c r="AP4495" s="61" t="s">
        <v>5017</v>
      </c>
      <c r="AQ4495" s="61" t="s">
        <v>1754</v>
      </c>
      <c r="AR4495" s="28">
        <v>0</v>
      </c>
      <c r="AS4495" s="28">
        <v>0</v>
      </c>
      <c r="AT4495" s="28">
        <v>9463</v>
      </c>
      <c r="AU4495" s="62"/>
      <c r="DV4495" s="31" t="s">
        <v>5470</v>
      </c>
      <c r="DW4495" s="31" t="s">
        <v>5474</v>
      </c>
      <c r="DX4495" s="63"/>
      <c r="DY4495" s="63"/>
      <c r="DZ4495" s="63"/>
      <c r="EA4495" s="167"/>
      <c r="EB4495" s="60"/>
      <c r="EC4495" s="60"/>
      <c r="ED4495" s="60"/>
      <c r="EE4495" s="60"/>
      <c r="EF4495" s="60"/>
      <c r="EG4495" s="60"/>
      <c r="EH4495" s="60"/>
      <c r="EI4495" s="60"/>
      <c r="EJ4495" s="60"/>
      <c r="EK4495" s="60"/>
      <c r="EL4495" s="60"/>
      <c r="EM4495" s="60"/>
      <c r="EN4495" s="60"/>
      <c r="EO4495" s="60"/>
      <c r="EP4495" s="60"/>
      <c r="EQ4495" s="60"/>
      <c r="ER4495" s="60"/>
      <c r="ES4495" s="60"/>
      <c r="ET4495" s="60"/>
      <c r="EU4495" s="60"/>
      <c r="EV4495" s="60"/>
      <c r="EW4495" s="60"/>
      <c r="EX4495" s="60"/>
      <c r="EY4495" s="60"/>
      <c r="EZ4495" s="60"/>
      <c r="FA4495" s="60"/>
      <c r="FB4495" s="60"/>
    </row>
    <row r="4496" spans="22:158" x14ac:dyDescent="0.25">
      <c r="W4496" s="33"/>
      <c r="X4496" s="33"/>
      <c r="AH4496" s="38">
        <v>100</v>
      </c>
      <c r="AI4496" s="38">
        <v>120</v>
      </c>
      <c r="AJ4496" s="38">
        <v>14850</v>
      </c>
      <c r="AK4496" s="38">
        <v>48</v>
      </c>
      <c r="AL4496" s="38">
        <v>4206858</v>
      </c>
      <c r="AM4496" s="61" t="s">
        <v>1816</v>
      </c>
      <c r="AN4496" s="61" t="s">
        <v>1689</v>
      </c>
      <c r="AO4496" s="61" t="s">
        <v>1585</v>
      </c>
      <c r="AP4496" s="61" t="s">
        <v>5017</v>
      </c>
      <c r="AQ4496" s="61" t="s">
        <v>1754</v>
      </c>
      <c r="AR4496" s="28">
        <v>420.4</v>
      </c>
      <c r="AS4496" s="28">
        <v>646</v>
      </c>
      <c r="AT4496" s="28">
        <v>49</v>
      </c>
      <c r="AU4496" s="62"/>
      <c r="DV4496" s="31" t="s">
        <v>5470</v>
      </c>
      <c r="DW4496" s="31" t="s">
        <v>5474</v>
      </c>
      <c r="DX4496" s="63"/>
      <c r="DY4496" s="63"/>
      <c r="DZ4496" s="63"/>
      <c r="EA4496" s="167"/>
      <c r="EB4496" s="60"/>
      <c r="EC4496" s="60"/>
      <c r="ED4496" s="60"/>
      <c r="EE4496" s="60"/>
      <c r="EF4496" s="60"/>
      <c r="EG4496" s="60"/>
      <c r="EH4496" s="60"/>
      <c r="EI4496" s="60"/>
      <c r="EJ4496" s="60"/>
      <c r="EK4496" s="60"/>
      <c r="EL4496" s="60"/>
      <c r="EM4496" s="60"/>
      <c r="EN4496" s="60"/>
      <c r="EO4496" s="60"/>
      <c r="EP4496" s="60"/>
      <c r="EQ4496" s="60"/>
      <c r="ER4496" s="60"/>
      <c r="ES4496" s="60"/>
      <c r="ET4496" s="60"/>
      <c r="EU4496" s="60"/>
      <c r="EV4496" s="60"/>
      <c r="EW4496" s="60"/>
      <c r="EX4496" s="60"/>
      <c r="EY4496" s="60"/>
      <c r="EZ4496" s="60"/>
      <c r="FA4496" s="60"/>
      <c r="FB4496" s="60"/>
    </row>
    <row r="4497" spans="22:158" x14ac:dyDescent="0.25">
      <c r="W4497" s="33"/>
      <c r="X4497" s="33"/>
      <c r="AH4497" s="38">
        <v>100</v>
      </c>
      <c r="AI4497" s="38">
        <v>120</v>
      </c>
      <c r="AJ4497" s="38">
        <v>16610</v>
      </c>
      <c r="AK4497" s="38">
        <v>48</v>
      </c>
      <c r="AL4497" s="38">
        <v>4206858</v>
      </c>
      <c r="AM4497" s="61" t="s">
        <v>1816</v>
      </c>
      <c r="AN4497" s="61" t="s">
        <v>1689</v>
      </c>
      <c r="AO4497" s="61" t="s">
        <v>1625</v>
      </c>
      <c r="AP4497" s="61" t="s">
        <v>5017</v>
      </c>
      <c r="AQ4497" s="61" t="s">
        <v>1754</v>
      </c>
      <c r="AR4497" s="28">
        <v>8596.2000000000007</v>
      </c>
      <c r="AS4497" s="28">
        <v>451</v>
      </c>
      <c r="AT4497" s="28">
        <v>0</v>
      </c>
      <c r="AU4497" s="62"/>
      <c r="DV4497" s="31" t="s">
        <v>5470</v>
      </c>
      <c r="DW4497" s="31" t="s">
        <v>5474</v>
      </c>
      <c r="DX4497" s="63"/>
      <c r="DY4497" s="63"/>
      <c r="DZ4497" s="63"/>
      <c r="EA4497" s="167"/>
      <c r="EB4497" s="60"/>
      <c r="EC4497" s="60"/>
      <c r="ED4497" s="60"/>
      <c r="EE4497" s="60"/>
      <c r="EF4497" s="60"/>
      <c r="EG4497" s="60"/>
      <c r="EH4497" s="60"/>
      <c r="EI4497" s="60"/>
      <c r="EJ4497" s="60"/>
      <c r="EK4497" s="60"/>
      <c r="EL4497" s="60"/>
      <c r="EM4497" s="60"/>
      <c r="EN4497" s="60"/>
      <c r="EO4497" s="60"/>
      <c r="EP4497" s="60"/>
      <c r="EQ4497" s="60"/>
      <c r="ER4497" s="60"/>
      <c r="ES4497" s="60"/>
      <c r="ET4497" s="60"/>
      <c r="EU4497" s="60"/>
      <c r="EV4497" s="60"/>
      <c r="EW4497" s="60"/>
      <c r="EX4497" s="60"/>
      <c r="EY4497" s="60"/>
      <c r="EZ4497" s="60"/>
      <c r="FA4497" s="60"/>
      <c r="FB4497" s="60"/>
    </row>
    <row r="4498" spans="22:158" x14ac:dyDescent="0.25">
      <c r="W4498" s="33"/>
      <c r="X4498" s="33"/>
      <c r="AH4498" s="38">
        <v>100</v>
      </c>
      <c r="AI4498" s="38">
        <v>120</v>
      </c>
      <c r="AJ4498" s="38">
        <v>17550</v>
      </c>
      <c r="AK4498" s="38">
        <v>48</v>
      </c>
      <c r="AL4498" s="38">
        <v>4206858</v>
      </c>
      <c r="AM4498" s="61" t="s">
        <v>1816</v>
      </c>
      <c r="AN4498" s="61" t="s">
        <v>1689</v>
      </c>
      <c r="AO4498" s="61" t="s">
        <v>1645</v>
      </c>
      <c r="AP4498" s="61" t="s">
        <v>5017</v>
      </c>
      <c r="AQ4498" s="61" t="s">
        <v>1754</v>
      </c>
      <c r="AR4498" s="28">
        <v>0</v>
      </c>
      <c r="AS4498" s="28">
        <v>29</v>
      </c>
      <c r="AT4498" s="28">
        <v>0</v>
      </c>
      <c r="AU4498" s="62"/>
      <c r="DV4498" s="31" t="s">
        <v>5470</v>
      </c>
      <c r="DW4498" s="31" t="s">
        <v>5474</v>
      </c>
      <c r="DX4498" s="63"/>
      <c r="DY4498" s="63"/>
      <c r="DZ4498" s="63"/>
      <c r="EA4498" s="167"/>
      <c r="EB4498" s="60"/>
      <c r="EC4498" s="60"/>
      <c r="ED4498" s="60"/>
      <c r="EE4498" s="60"/>
      <c r="EF4498" s="60"/>
      <c r="EG4498" s="60"/>
      <c r="EH4498" s="60"/>
      <c r="EI4498" s="60"/>
      <c r="EJ4498" s="60"/>
      <c r="EK4498" s="60"/>
      <c r="EL4498" s="60"/>
      <c r="EM4498" s="60"/>
      <c r="EN4498" s="60"/>
      <c r="EO4498" s="60"/>
      <c r="EP4498" s="60"/>
      <c r="EQ4498" s="60"/>
      <c r="ER4498" s="60"/>
      <c r="ES4498" s="60"/>
      <c r="ET4498" s="60"/>
      <c r="EU4498" s="60"/>
      <c r="EV4498" s="60"/>
      <c r="EW4498" s="60"/>
      <c r="EX4498" s="60"/>
      <c r="EY4498" s="60"/>
      <c r="EZ4498" s="60"/>
      <c r="FA4498" s="60"/>
      <c r="FB4498" s="60"/>
    </row>
    <row r="4499" spans="22:158" x14ac:dyDescent="0.25">
      <c r="V4499" s="1"/>
      <c r="W4499" s="33"/>
      <c r="X4499" s="33"/>
      <c r="AH4499" s="38">
        <v>100</v>
      </c>
      <c r="AI4499" s="38">
        <v>125</v>
      </c>
      <c r="AJ4499" s="38">
        <v>10600</v>
      </c>
      <c r="AK4499" s="38">
        <v>48</v>
      </c>
      <c r="AL4499" s="38">
        <v>4206858</v>
      </c>
      <c r="AM4499" s="61" t="s">
        <v>1816</v>
      </c>
      <c r="AN4499" s="61" t="s">
        <v>1692</v>
      </c>
      <c r="AO4499" s="61" t="s">
        <v>5055</v>
      </c>
      <c r="AP4499" s="61" t="s">
        <v>5017</v>
      </c>
      <c r="AQ4499" s="61" t="s">
        <v>1754</v>
      </c>
      <c r="AR4499" s="28">
        <v>1.6</v>
      </c>
      <c r="AS4499" s="28">
        <v>0</v>
      </c>
      <c r="AT4499" s="28">
        <v>0</v>
      </c>
      <c r="AU4499" s="62"/>
      <c r="DV4499" s="31" t="s">
        <v>5470</v>
      </c>
      <c r="DW4499" s="31" t="s">
        <v>5475</v>
      </c>
      <c r="DX4499" s="63"/>
      <c r="DY4499" s="63"/>
      <c r="DZ4499" s="63"/>
      <c r="EA4499" s="167"/>
      <c r="EB4499" s="60"/>
      <c r="EC4499" s="60"/>
      <c r="ED4499" s="60"/>
      <c r="EE4499" s="60"/>
      <c r="EF4499" s="60"/>
      <c r="EG4499" s="60"/>
      <c r="EH4499" s="60"/>
      <c r="EI4499" s="60"/>
      <c r="EJ4499" s="60"/>
      <c r="EK4499" s="60"/>
      <c r="EL4499" s="60"/>
      <c r="EM4499" s="60"/>
      <c r="EN4499" s="60"/>
      <c r="EO4499" s="60"/>
      <c r="EP4499" s="60"/>
      <c r="EQ4499" s="60"/>
      <c r="ER4499" s="60"/>
      <c r="ES4499" s="60"/>
      <c r="ET4499" s="60"/>
      <c r="EU4499" s="60"/>
      <c r="EV4499" s="60"/>
      <c r="EW4499" s="60"/>
      <c r="EX4499" s="60"/>
      <c r="EY4499" s="60"/>
      <c r="EZ4499" s="60"/>
      <c r="FA4499" s="60"/>
      <c r="FB4499" s="60"/>
    </row>
    <row r="4500" spans="22:158" x14ac:dyDescent="0.25">
      <c r="W4500" s="33"/>
      <c r="X4500" s="33"/>
      <c r="AH4500" s="38">
        <v>100</v>
      </c>
      <c r="AI4500" s="38">
        <v>125</v>
      </c>
      <c r="AJ4500" s="38">
        <v>11730</v>
      </c>
      <c r="AK4500" s="38">
        <v>48</v>
      </c>
      <c r="AL4500" s="38">
        <v>4206858</v>
      </c>
      <c r="AM4500" s="61" t="s">
        <v>1816</v>
      </c>
      <c r="AN4500" s="61" t="s">
        <v>1692</v>
      </c>
      <c r="AO4500" s="61" t="s">
        <v>5079</v>
      </c>
      <c r="AP4500" s="61" t="s">
        <v>5017</v>
      </c>
      <c r="AQ4500" s="61" t="s">
        <v>1754</v>
      </c>
      <c r="AR4500" s="28">
        <v>2232.4</v>
      </c>
      <c r="AS4500" s="28">
        <v>0</v>
      </c>
      <c r="AT4500" s="28">
        <v>0</v>
      </c>
      <c r="AU4500" s="62"/>
      <c r="DV4500" s="31" t="s">
        <v>5470</v>
      </c>
      <c r="DW4500" s="31" t="s">
        <v>5475</v>
      </c>
      <c r="DX4500" s="63"/>
      <c r="DY4500" s="63"/>
      <c r="DZ4500" s="63"/>
      <c r="EA4500" s="167"/>
      <c r="EB4500" s="60"/>
      <c r="EC4500" s="60"/>
      <c r="ED4500" s="60"/>
      <c r="EE4500" s="60"/>
      <c r="EF4500" s="60"/>
      <c r="EG4500" s="60"/>
      <c r="EH4500" s="60"/>
      <c r="EI4500" s="60"/>
      <c r="EJ4500" s="60"/>
      <c r="EK4500" s="60"/>
      <c r="EL4500" s="60"/>
      <c r="EM4500" s="60"/>
      <c r="EN4500" s="60"/>
      <c r="EO4500" s="60"/>
      <c r="EP4500" s="60"/>
      <c r="EQ4500" s="60"/>
      <c r="ER4500" s="60"/>
      <c r="ES4500" s="60"/>
      <c r="ET4500" s="60"/>
      <c r="EU4500" s="60"/>
      <c r="EV4500" s="60"/>
      <c r="EW4500" s="60"/>
      <c r="EX4500" s="60"/>
      <c r="EY4500" s="60"/>
      <c r="EZ4500" s="60"/>
      <c r="FA4500" s="60"/>
      <c r="FB4500" s="60"/>
    </row>
    <row r="4501" spans="22:158" x14ac:dyDescent="0.25">
      <c r="V4501" s="1"/>
      <c r="W4501" s="33"/>
      <c r="X4501" s="33"/>
      <c r="AH4501" s="38">
        <v>100</v>
      </c>
      <c r="AI4501" s="38">
        <v>125</v>
      </c>
      <c r="AJ4501" s="38">
        <v>11800</v>
      </c>
      <c r="AK4501" s="38">
        <v>48</v>
      </c>
      <c r="AL4501" s="38">
        <v>4206858</v>
      </c>
      <c r="AM4501" s="61" t="s">
        <v>1816</v>
      </c>
      <c r="AN4501" s="61" t="s">
        <v>1692</v>
      </c>
      <c r="AO4501" s="61" t="s">
        <v>5081</v>
      </c>
      <c r="AP4501" s="61" t="s">
        <v>5017</v>
      </c>
      <c r="AQ4501" s="61" t="s">
        <v>1754</v>
      </c>
      <c r="AR4501" s="28">
        <v>1024.4000000000001</v>
      </c>
      <c r="AS4501" s="28">
        <v>0</v>
      </c>
      <c r="AT4501" s="28">
        <v>0</v>
      </c>
      <c r="AU4501" s="62"/>
      <c r="DV4501" s="31" t="s">
        <v>5470</v>
      </c>
      <c r="DW4501" s="31" t="s">
        <v>5475</v>
      </c>
      <c r="DX4501" s="63"/>
      <c r="DY4501" s="63"/>
      <c r="DZ4501" s="63"/>
      <c r="EA4501" s="167"/>
      <c r="EB4501" s="60"/>
      <c r="EC4501" s="60"/>
      <c r="ED4501" s="60"/>
      <c r="EE4501" s="60"/>
      <c r="EF4501" s="60"/>
      <c r="EG4501" s="60"/>
      <c r="EH4501" s="60"/>
      <c r="EI4501" s="60"/>
      <c r="EJ4501" s="60"/>
      <c r="EK4501" s="60"/>
      <c r="EL4501" s="60"/>
      <c r="EM4501" s="60"/>
      <c r="EN4501" s="60"/>
      <c r="EO4501" s="60"/>
      <c r="EP4501" s="60"/>
      <c r="EQ4501" s="60"/>
      <c r="ER4501" s="60"/>
      <c r="ES4501" s="60"/>
      <c r="ET4501" s="60"/>
      <c r="EU4501" s="60"/>
      <c r="EV4501" s="60"/>
      <c r="EW4501" s="60"/>
      <c r="EX4501" s="60"/>
      <c r="EY4501" s="60"/>
      <c r="EZ4501" s="60"/>
      <c r="FA4501" s="60"/>
      <c r="FB4501" s="60"/>
    </row>
    <row r="4502" spans="22:158" x14ac:dyDescent="0.25">
      <c r="W4502" s="33"/>
      <c r="X4502" s="33"/>
      <c r="AH4502" s="38">
        <v>100</v>
      </c>
      <c r="AI4502" s="38">
        <v>125</v>
      </c>
      <c r="AJ4502" s="38">
        <v>13350</v>
      </c>
      <c r="AK4502" s="38">
        <v>48</v>
      </c>
      <c r="AL4502" s="38">
        <v>4206858</v>
      </c>
      <c r="AM4502" s="61" t="s">
        <v>1816</v>
      </c>
      <c r="AN4502" s="61" t="s">
        <v>1692</v>
      </c>
      <c r="AO4502" s="61" t="s">
        <v>5109</v>
      </c>
      <c r="AP4502" s="61" t="s">
        <v>5017</v>
      </c>
      <c r="AQ4502" s="61" t="s">
        <v>1754</v>
      </c>
      <c r="AR4502" s="28">
        <v>174.8</v>
      </c>
      <c r="AS4502" s="28">
        <v>0</v>
      </c>
      <c r="AT4502" s="28">
        <v>0</v>
      </c>
      <c r="AU4502" s="62"/>
      <c r="DV4502" s="31" t="s">
        <v>5470</v>
      </c>
      <c r="DW4502" s="31" t="s">
        <v>5475</v>
      </c>
      <c r="DX4502" s="63"/>
      <c r="DY4502" s="63"/>
      <c r="DZ4502" s="63"/>
      <c r="EA4502" s="167"/>
      <c r="EB4502" s="60"/>
      <c r="EC4502" s="60"/>
      <c r="ED4502" s="60"/>
      <c r="EE4502" s="60"/>
      <c r="EF4502" s="60"/>
      <c r="EG4502" s="60"/>
      <c r="EH4502" s="60"/>
      <c r="EI4502" s="60"/>
      <c r="EJ4502" s="60"/>
      <c r="EK4502" s="60"/>
      <c r="EL4502" s="60"/>
      <c r="EM4502" s="60"/>
      <c r="EN4502" s="60"/>
      <c r="EO4502" s="60"/>
      <c r="EP4502" s="60"/>
      <c r="EQ4502" s="60"/>
      <c r="ER4502" s="60"/>
      <c r="ES4502" s="60"/>
      <c r="ET4502" s="60"/>
      <c r="EU4502" s="60"/>
      <c r="EV4502" s="60"/>
      <c r="EW4502" s="60"/>
      <c r="EX4502" s="60"/>
      <c r="EY4502" s="60"/>
      <c r="EZ4502" s="60"/>
      <c r="FA4502" s="60"/>
      <c r="FB4502" s="60"/>
    </row>
    <row r="4503" spans="22:158" x14ac:dyDescent="0.25">
      <c r="W4503" s="33"/>
      <c r="X4503" s="33"/>
      <c r="AH4503" s="38">
        <v>100</v>
      </c>
      <c r="AI4503" s="38">
        <v>125</v>
      </c>
      <c r="AJ4503" s="38">
        <v>13750</v>
      </c>
      <c r="AK4503" s="38">
        <v>48</v>
      </c>
      <c r="AL4503" s="38">
        <v>4206858</v>
      </c>
      <c r="AM4503" s="61" t="s">
        <v>1816</v>
      </c>
      <c r="AN4503" s="61" t="s">
        <v>1692</v>
      </c>
      <c r="AO4503" s="61" t="s">
        <v>5119</v>
      </c>
      <c r="AP4503" s="61" t="s">
        <v>5017</v>
      </c>
      <c r="AQ4503" s="61" t="s">
        <v>1754</v>
      </c>
      <c r="AR4503" s="28">
        <v>0</v>
      </c>
      <c r="AS4503" s="28">
        <v>184</v>
      </c>
      <c r="AT4503" s="28">
        <v>0</v>
      </c>
      <c r="AU4503" s="62"/>
      <c r="DV4503" s="31" t="s">
        <v>5470</v>
      </c>
      <c r="DW4503" s="31" t="s">
        <v>5475</v>
      </c>
      <c r="DX4503" s="63"/>
      <c r="DY4503" s="63"/>
      <c r="DZ4503" s="63"/>
      <c r="EA4503" s="167"/>
      <c r="EB4503" s="60"/>
      <c r="EC4503" s="60"/>
      <c r="ED4503" s="60"/>
      <c r="EE4503" s="60"/>
      <c r="EF4503" s="60"/>
      <c r="EG4503" s="60"/>
      <c r="EH4503" s="60"/>
      <c r="EI4503" s="60"/>
      <c r="EJ4503" s="60"/>
      <c r="EK4503" s="60"/>
      <c r="EL4503" s="60"/>
      <c r="EM4503" s="60"/>
      <c r="EN4503" s="60"/>
      <c r="EO4503" s="60"/>
      <c r="EP4503" s="60"/>
      <c r="EQ4503" s="60"/>
      <c r="ER4503" s="60"/>
      <c r="ES4503" s="60"/>
      <c r="ET4503" s="60"/>
      <c r="EU4503" s="60"/>
      <c r="EV4503" s="60"/>
      <c r="EW4503" s="60"/>
      <c r="EX4503" s="60"/>
      <c r="EY4503" s="60"/>
      <c r="EZ4503" s="60"/>
      <c r="FA4503" s="60"/>
      <c r="FB4503" s="60"/>
    </row>
    <row r="4504" spans="22:158" x14ac:dyDescent="0.25">
      <c r="W4504" s="33"/>
      <c r="X4504" s="33"/>
      <c r="AH4504" s="38">
        <v>100</v>
      </c>
      <c r="AI4504" s="38">
        <v>125</v>
      </c>
      <c r="AJ4504" s="38">
        <v>14350</v>
      </c>
      <c r="AK4504" s="38">
        <v>48</v>
      </c>
      <c r="AL4504" s="38">
        <v>4206858</v>
      </c>
      <c r="AM4504" s="61" t="s">
        <v>1816</v>
      </c>
      <c r="AN4504" s="61" t="s">
        <v>1692</v>
      </c>
      <c r="AO4504" s="61" t="s">
        <v>1575</v>
      </c>
      <c r="AP4504" s="61" t="s">
        <v>5017</v>
      </c>
      <c r="AQ4504" s="61" t="s">
        <v>1754</v>
      </c>
      <c r="AR4504" s="28">
        <v>1070.3</v>
      </c>
      <c r="AS4504" s="28">
        <v>1092</v>
      </c>
      <c r="AT4504" s="28">
        <v>384</v>
      </c>
      <c r="AU4504" s="62"/>
      <c r="DV4504" s="31" t="s">
        <v>5470</v>
      </c>
      <c r="DW4504" s="31" t="s">
        <v>5475</v>
      </c>
      <c r="DX4504" s="63"/>
      <c r="DY4504" s="63"/>
      <c r="DZ4504" s="63"/>
      <c r="EA4504" s="167"/>
      <c r="EB4504" s="60"/>
      <c r="EC4504" s="60"/>
      <c r="ED4504" s="60"/>
      <c r="EE4504" s="60"/>
      <c r="EF4504" s="60"/>
      <c r="EG4504" s="60"/>
      <c r="EH4504" s="60"/>
      <c r="EI4504" s="60"/>
      <c r="EJ4504" s="60"/>
      <c r="EK4504" s="60"/>
      <c r="EL4504" s="60"/>
      <c r="EM4504" s="60"/>
      <c r="EN4504" s="60"/>
      <c r="EO4504" s="60"/>
      <c r="EP4504" s="60"/>
      <c r="EQ4504" s="60"/>
      <c r="ER4504" s="60"/>
      <c r="ES4504" s="60"/>
      <c r="ET4504" s="60"/>
      <c r="EU4504" s="60"/>
      <c r="EV4504" s="60"/>
      <c r="EW4504" s="60"/>
      <c r="EX4504" s="60"/>
      <c r="EY4504" s="60"/>
      <c r="EZ4504" s="60"/>
      <c r="FA4504" s="60"/>
      <c r="FB4504" s="60"/>
    </row>
    <row r="4505" spans="22:158" x14ac:dyDescent="0.25">
      <c r="W4505" s="33"/>
      <c r="X4505" s="33"/>
      <c r="AH4505" s="38">
        <v>100</v>
      </c>
      <c r="AI4505" s="38">
        <v>125</v>
      </c>
      <c r="AJ4505" s="38">
        <v>15700</v>
      </c>
      <c r="AK4505" s="38">
        <v>48</v>
      </c>
      <c r="AL4505" s="38">
        <v>4206858</v>
      </c>
      <c r="AM4505" s="61" t="s">
        <v>1816</v>
      </c>
      <c r="AN4505" s="61" t="s">
        <v>1692</v>
      </c>
      <c r="AO4505" s="61" t="s">
        <v>1605</v>
      </c>
      <c r="AP4505" s="61" t="s">
        <v>5017</v>
      </c>
      <c r="AQ4505" s="61" t="s">
        <v>1754</v>
      </c>
      <c r="AR4505" s="28">
        <v>0</v>
      </c>
      <c r="AS4505" s="28">
        <v>11302</v>
      </c>
      <c r="AT4505" s="28">
        <v>53562</v>
      </c>
      <c r="AU4505" s="62"/>
      <c r="DV4505" s="31" t="s">
        <v>5470</v>
      </c>
      <c r="DW4505" s="31" t="s">
        <v>5475</v>
      </c>
      <c r="DX4505" s="63"/>
      <c r="DY4505" s="63"/>
      <c r="DZ4505" s="63"/>
      <c r="EA4505" s="167"/>
      <c r="EB4505" s="60"/>
      <c r="EC4505" s="60"/>
      <c r="ED4505" s="60"/>
      <c r="EE4505" s="60"/>
      <c r="EF4505" s="60"/>
      <c r="EG4505" s="60"/>
      <c r="EH4505" s="60"/>
      <c r="EI4505" s="60"/>
      <c r="EJ4505" s="60"/>
      <c r="EK4505" s="60"/>
      <c r="EL4505" s="60"/>
      <c r="EM4505" s="60"/>
      <c r="EN4505" s="60"/>
      <c r="EO4505" s="60"/>
      <c r="EP4505" s="60"/>
      <c r="EQ4505" s="60"/>
      <c r="ER4505" s="60"/>
      <c r="ES4505" s="60"/>
      <c r="ET4505" s="60"/>
      <c r="EU4505" s="60"/>
      <c r="EV4505" s="60"/>
      <c r="EW4505" s="60"/>
      <c r="EX4505" s="60"/>
      <c r="EY4505" s="60"/>
      <c r="EZ4505" s="60"/>
      <c r="FA4505" s="60"/>
      <c r="FB4505" s="60"/>
    </row>
    <row r="4506" spans="22:158" x14ac:dyDescent="0.25">
      <c r="W4506" s="33"/>
      <c r="X4506" s="33"/>
      <c r="AH4506" s="38">
        <v>100</v>
      </c>
      <c r="AI4506" s="38">
        <v>125</v>
      </c>
      <c r="AJ4506" s="38">
        <v>16380</v>
      </c>
      <c r="AK4506" s="38">
        <v>48</v>
      </c>
      <c r="AL4506" s="38">
        <v>4206858</v>
      </c>
      <c r="AM4506" s="61" t="s">
        <v>1816</v>
      </c>
      <c r="AN4506" s="61" t="s">
        <v>1692</v>
      </c>
      <c r="AO4506" s="61" t="s">
        <v>894</v>
      </c>
      <c r="AP4506" s="61" t="s">
        <v>5017</v>
      </c>
      <c r="AQ4506" s="61" t="s">
        <v>1754</v>
      </c>
      <c r="AR4506" s="28">
        <v>764.3</v>
      </c>
      <c r="AS4506" s="28">
        <v>0</v>
      </c>
      <c r="AT4506" s="28">
        <v>0</v>
      </c>
      <c r="AU4506" s="62"/>
      <c r="DV4506" s="31" t="s">
        <v>5470</v>
      </c>
      <c r="DW4506" s="31" t="s">
        <v>5475</v>
      </c>
      <c r="DX4506" s="63"/>
      <c r="DY4506" s="63"/>
      <c r="DZ4506" s="63"/>
      <c r="EA4506" s="167"/>
      <c r="EB4506" s="60"/>
      <c r="EC4506" s="60"/>
      <c r="ED4506" s="60"/>
      <c r="EE4506" s="60"/>
      <c r="EF4506" s="60"/>
      <c r="EG4506" s="60"/>
      <c r="EH4506" s="60"/>
      <c r="EI4506" s="60"/>
      <c r="EJ4506" s="60"/>
      <c r="EK4506" s="60"/>
      <c r="EL4506" s="60"/>
      <c r="EM4506" s="60"/>
      <c r="EN4506" s="60"/>
      <c r="EO4506" s="60"/>
      <c r="EP4506" s="60"/>
      <c r="EQ4506" s="60"/>
      <c r="ER4506" s="60"/>
      <c r="ES4506" s="60"/>
      <c r="ET4506" s="60"/>
      <c r="EU4506" s="60"/>
      <c r="EV4506" s="60"/>
      <c r="EW4506" s="60"/>
      <c r="EX4506" s="60"/>
      <c r="EY4506" s="60"/>
      <c r="EZ4506" s="60"/>
      <c r="FA4506" s="60"/>
      <c r="FB4506" s="60"/>
    </row>
    <row r="4507" spans="22:158" x14ac:dyDescent="0.25">
      <c r="V4507" s="1"/>
      <c r="W4507" s="33"/>
      <c r="X4507" s="33"/>
      <c r="AH4507" s="38">
        <v>100</v>
      </c>
      <c r="AI4507" s="38">
        <v>130</v>
      </c>
      <c r="AJ4507" s="38">
        <v>10110</v>
      </c>
      <c r="AK4507" s="38">
        <v>48</v>
      </c>
      <c r="AL4507" s="38">
        <v>4206858</v>
      </c>
      <c r="AM4507" s="61" t="s">
        <v>1816</v>
      </c>
      <c r="AN4507" s="61" t="s">
        <v>1687</v>
      </c>
      <c r="AO4507" s="61" t="s">
        <v>5045</v>
      </c>
      <c r="AP4507" s="61" t="s">
        <v>5017</v>
      </c>
      <c r="AQ4507" s="61" t="s">
        <v>1754</v>
      </c>
      <c r="AR4507" s="28">
        <v>0</v>
      </c>
      <c r="AS4507" s="28">
        <v>0</v>
      </c>
      <c r="AT4507" s="28">
        <v>497</v>
      </c>
      <c r="AU4507" s="62"/>
      <c r="DV4507" s="31" t="s">
        <v>5470</v>
      </c>
      <c r="DW4507" s="31" t="s">
        <v>5476</v>
      </c>
      <c r="DX4507" s="63"/>
      <c r="DY4507" s="63"/>
      <c r="DZ4507" s="63"/>
      <c r="EA4507" s="167"/>
      <c r="EB4507" s="60"/>
      <c r="EC4507" s="60"/>
      <c r="ED4507" s="60"/>
      <c r="EE4507" s="60"/>
      <c r="EF4507" s="60"/>
      <c r="EG4507" s="60"/>
      <c r="EH4507" s="60"/>
      <c r="EI4507" s="60"/>
      <c r="EJ4507" s="60"/>
      <c r="EK4507" s="60"/>
      <c r="EL4507" s="60"/>
      <c r="EM4507" s="60"/>
      <c r="EN4507" s="60"/>
      <c r="EO4507" s="60"/>
      <c r="EP4507" s="60"/>
      <c r="EQ4507" s="60"/>
      <c r="ER4507" s="60"/>
      <c r="ES4507" s="60"/>
      <c r="ET4507" s="60"/>
      <c r="EU4507" s="60"/>
      <c r="EV4507" s="60"/>
      <c r="EW4507" s="60"/>
      <c r="EX4507" s="60"/>
      <c r="EY4507" s="60"/>
      <c r="EZ4507" s="60"/>
      <c r="FA4507" s="60"/>
      <c r="FB4507" s="60"/>
    </row>
    <row r="4508" spans="22:158" x14ac:dyDescent="0.25">
      <c r="W4508" s="33"/>
      <c r="X4508" s="33"/>
      <c r="AH4508" s="38">
        <v>100</v>
      </c>
      <c r="AI4508" s="38">
        <v>130</v>
      </c>
      <c r="AJ4508" s="38">
        <v>13550</v>
      </c>
      <c r="AK4508" s="38">
        <v>48</v>
      </c>
      <c r="AL4508" s="38">
        <v>4206858</v>
      </c>
      <c r="AM4508" s="61" t="s">
        <v>1816</v>
      </c>
      <c r="AN4508" s="61" t="s">
        <v>1687</v>
      </c>
      <c r="AO4508" s="61" t="s">
        <v>5114</v>
      </c>
      <c r="AP4508" s="61" t="s">
        <v>5017</v>
      </c>
      <c r="AQ4508" s="61" t="s">
        <v>1754</v>
      </c>
      <c r="AR4508" s="28">
        <v>17.3</v>
      </c>
      <c r="AS4508" s="28">
        <v>0</v>
      </c>
      <c r="AT4508" s="28">
        <v>0</v>
      </c>
      <c r="AU4508" s="62"/>
      <c r="DV4508" s="31" t="s">
        <v>5470</v>
      </c>
      <c r="DW4508" s="31" t="s">
        <v>5476</v>
      </c>
      <c r="DX4508" s="63"/>
      <c r="DY4508" s="63"/>
      <c r="DZ4508" s="63"/>
      <c r="EA4508" s="167"/>
      <c r="EB4508" s="60"/>
      <c r="EC4508" s="60"/>
      <c r="ED4508" s="60"/>
      <c r="EE4508" s="60"/>
      <c r="EF4508" s="60"/>
      <c r="EG4508" s="60"/>
      <c r="EH4508" s="60"/>
      <c r="EI4508" s="60"/>
      <c r="EJ4508" s="60"/>
      <c r="EK4508" s="60"/>
      <c r="EL4508" s="60"/>
      <c r="EM4508" s="60"/>
      <c r="EN4508" s="60"/>
      <c r="EO4508" s="60"/>
      <c r="EP4508" s="60"/>
      <c r="EQ4508" s="60"/>
      <c r="ER4508" s="60"/>
      <c r="ES4508" s="60"/>
      <c r="ET4508" s="60"/>
      <c r="EU4508" s="60"/>
      <c r="EV4508" s="60"/>
      <c r="EW4508" s="60"/>
      <c r="EX4508" s="60"/>
      <c r="EY4508" s="60"/>
      <c r="EZ4508" s="60"/>
      <c r="FA4508" s="60"/>
      <c r="FB4508" s="60"/>
    </row>
    <row r="4509" spans="22:158" x14ac:dyDescent="0.25">
      <c r="W4509" s="33"/>
      <c r="X4509" s="33"/>
      <c r="AH4509" s="38">
        <v>100</v>
      </c>
      <c r="AI4509" s="38">
        <v>130</v>
      </c>
      <c r="AJ4509" s="38">
        <v>14200</v>
      </c>
      <c r="AK4509" s="38">
        <v>48</v>
      </c>
      <c r="AL4509" s="38">
        <v>4206858</v>
      </c>
      <c r="AM4509" s="61" t="s">
        <v>1816</v>
      </c>
      <c r="AN4509" s="61" t="s">
        <v>1687</v>
      </c>
      <c r="AO4509" s="61" t="s">
        <v>5127</v>
      </c>
      <c r="AP4509" s="61" t="s">
        <v>5017</v>
      </c>
      <c r="AQ4509" s="61" t="s">
        <v>1754</v>
      </c>
      <c r="AR4509" s="28">
        <v>1030.5999999999999</v>
      </c>
      <c r="AS4509" s="28">
        <v>357</v>
      </c>
      <c r="AT4509" s="28">
        <v>845</v>
      </c>
      <c r="AU4509" s="62"/>
      <c r="DV4509" s="31" t="s">
        <v>5470</v>
      </c>
      <c r="DW4509" s="31" t="s">
        <v>5476</v>
      </c>
      <c r="DX4509" s="63"/>
      <c r="DY4509" s="63"/>
      <c r="DZ4509" s="63"/>
      <c r="EA4509" s="167"/>
      <c r="EB4509" s="60"/>
      <c r="EC4509" s="60"/>
      <c r="ED4509" s="60"/>
      <c r="EE4509" s="60"/>
      <c r="EF4509" s="60"/>
      <c r="EG4509" s="60"/>
      <c r="EH4509" s="60"/>
      <c r="EI4509" s="60"/>
      <c r="EJ4509" s="60"/>
      <c r="EK4509" s="60"/>
      <c r="EL4509" s="60"/>
      <c r="EM4509" s="60"/>
      <c r="EN4509" s="60"/>
      <c r="EO4509" s="60"/>
      <c r="EP4509" s="60"/>
      <c r="EQ4509" s="60"/>
      <c r="ER4509" s="60"/>
      <c r="ES4509" s="60"/>
      <c r="ET4509" s="60"/>
      <c r="EU4509" s="60"/>
      <c r="EV4509" s="60"/>
      <c r="EW4509" s="60"/>
      <c r="EX4509" s="60"/>
      <c r="EY4509" s="60"/>
      <c r="EZ4509" s="60"/>
      <c r="FA4509" s="60"/>
      <c r="FB4509" s="60"/>
    </row>
    <row r="4510" spans="22:158" x14ac:dyDescent="0.25">
      <c r="V4510" s="1"/>
      <c r="W4510" s="33"/>
      <c r="X4510" s="33"/>
      <c r="AH4510" s="38">
        <v>100</v>
      </c>
      <c r="AI4510" s="38">
        <v>130</v>
      </c>
      <c r="AJ4510" s="38">
        <v>15300</v>
      </c>
      <c r="AK4510" s="38">
        <v>48</v>
      </c>
      <c r="AL4510" s="38">
        <v>4206858</v>
      </c>
      <c r="AM4510" s="61" t="s">
        <v>1816</v>
      </c>
      <c r="AN4510" s="61" t="s">
        <v>1687</v>
      </c>
      <c r="AO4510" s="61" t="s">
        <v>1597</v>
      </c>
      <c r="AP4510" s="61" t="s">
        <v>5017</v>
      </c>
      <c r="AQ4510" s="61" t="s">
        <v>1754</v>
      </c>
      <c r="AR4510" s="28">
        <v>0</v>
      </c>
      <c r="AS4510" s="28">
        <v>0</v>
      </c>
      <c r="AT4510" s="28">
        <v>2354</v>
      </c>
      <c r="AU4510" s="62"/>
      <c r="DV4510" s="31" t="s">
        <v>5470</v>
      </c>
      <c r="DW4510" s="31" t="s">
        <v>5476</v>
      </c>
      <c r="DX4510" s="63"/>
      <c r="DY4510" s="63"/>
      <c r="DZ4510" s="63"/>
      <c r="EA4510" s="167"/>
      <c r="EB4510" s="60"/>
      <c r="EC4510" s="60"/>
      <c r="ED4510" s="60"/>
      <c r="EE4510" s="60"/>
      <c r="EF4510" s="60"/>
      <c r="EG4510" s="60"/>
      <c r="EH4510" s="60"/>
      <c r="EI4510" s="60"/>
      <c r="EJ4510" s="60"/>
      <c r="EK4510" s="60"/>
      <c r="EL4510" s="60"/>
      <c r="EM4510" s="60"/>
      <c r="EN4510" s="60"/>
      <c r="EO4510" s="60"/>
      <c r="EP4510" s="60"/>
      <c r="EQ4510" s="60"/>
      <c r="ER4510" s="60"/>
      <c r="ES4510" s="60"/>
      <c r="ET4510" s="60"/>
      <c r="EU4510" s="60"/>
      <c r="EV4510" s="60"/>
      <c r="EW4510" s="60"/>
      <c r="EX4510" s="60"/>
      <c r="EY4510" s="60"/>
      <c r="EZ4510" s="60"/>
      <c r="FA4510" s="60"/>
      <c r="FB4510" s="60"/>
    </row>
    <row r="4511" spans="22:158" x14ac:dyDescent="0.25">
      <c r="W4511" s="33"/>
      <c r="X4511" s="33"/>
      <c r="AH4511" s="38">
        <v>100</v>
      </c>
      <c r="AI4511" s="38">
        <v>130</v>
      </c>
      <c r="AJ4511" s="38">
        <v>16000</v>
      </c>
      <c r="AK4511" s="38">
        <v>48</v>
      </c>
      <c r="AL4511" s="38">
        <v>4206858</v>
      </c>
      <c r="AM4511" s="61" t="s">
        <v>1816</v>
      </c>
      <c r="AN4511" s="61" t="s">
        <v>1687</v>
      </c>
      <c r="AO4511" s="61" t="s">
        <v>1611</v>
      </c>
      <c r="AP4511" s="61" t="s">
        <v>5017</v>
      </c>
      <c r="AQ4511" s="61" t="s">
        <v>1754</v>
      </c>
      <c r="AR4511" s="28">
        <v>0</v>
      </c>
      <c r="AS4511" s="28">
        <v>0</v>
      </c>
      <c r="AT4511" s="28">
        <v>10</v>
      </c>
      <c r="AU4511" s="62"/>
      <c r="DV4511" s="31" t="s">
        <v>5470</v>
      </c>
      <c r="DW4511" s="31" t="s">
        <v>5476</v>
      </c>
      <c r="DX4511" s="63"/>
      <c r="DY4511" s="63"/>
      <c r="DZ4511" s="63"/>
      <c r="EA4511" s="167"/>
      <c r="EB4511" s="60"/>
      <c r="EC4511" s="60"/>
      <c r="ED4511" s="60"/>
      <c r="EE4511" s="60"/>
      <c r="EF4511" s="60"/>
      <c r="EG4511" s="60"/>
      <c r="EH4511" s="60"/>
      <c r="EI4511" s="60"/>
      <c r="EJ4511" s="60"/>
      <c r="EK4511" s="60"/>
      <c r="EL4511" s="60"/>
      <c r="EM4511" s="60"/>
      <c r="EN4511" s="60"/>
      <c r="EO4511" s="60"/>
      <c r="EP4511" s="60"/>
      <c r="EQ4511" s="60"/>
      <c r="ER4511" s="60"/>
      <c r="ES4511" s="60"/>
      <c r="ET4511" s="60"/>
      <c r="EU4511" s="60"/>
      <c r="EV4511" s="60"/>
      <c r="EW4511" s="60"/>
      <c r="EX4511" s="60"/>
      <c r="EY4511" s="60"/>
      <c r="EZ4511" s="60"/>
      <c r="FA4511" s="60"/>
      <c r="FB4511" s="60"/>
    </row>
    <row r="4512" spans="22:158" x14ac:dyDescent="0.25">
      <c r="V4512" s="1"/>
      <c r="W4512" s="33"/>
      <c r="X4512" s="33"/>
      <c r="AH4512" s="38">
        <v>100</v>
      </c>
      <c r="AI4512" s="38">
        <v>130</v>
      </c>
      <c r="AJ4512" s="38">
        <v>16300</v>
      </c>
      <c r="AK4512" s="38">
        <v>48</v>
      </c>
      <c r="AL4512" s="38">
        <v>4206858</v>
      </c>
      <c r="AM4512" s="61" t="s">
        <v>1816</v>
      </c>
      <c r="AN4512" s="61" t="s">
        <v>1687</v>
      </c>
      <c r="AO4512" s="61" t="s">
        <v>1617</v>
      </c>
      <c r="AP4512" s="61" t="s">
        <v>5017</v>
      </c>
      <c r="AQ4512" s="61" t="s">
        <v>1754</v>
      </c>
      <c r="AR4512" s="28">
        <v>0</v>
      </c>
      <c r="AS4512" s="28">
        <v>0</v>
      </c>
      <c r="AT4512" s="28">
        <v>9845</v>
      </c>
      <c r="AU4512" s="62"/>
      <c r="DV4512" s="31" t="s">
        <v>5470</v>
      </c>
      <c r="DW4512" s="31" t="s">
        <v>5476</v>
      </c>
      <c r="DX4512" s="63"/>
      <c r="DY4512" s="63"/>
      <c r="DZ4512" s="63"/>
      <c r="EA4512" s="167"/>
      <c r="EB4512" s="60"/>
      <c r="EC4512" s="60"/>
      <c r="ED4512" s="60"/>
      <c r="EE4512" s="60"/>
      <c r="EF4512" s="60"/>
      <c r="EG4512" s="60"/>
      <c r="EH4512" s="60"/>
      <c r="EI4512" s="60"/>
      <c r="EJ4512" s="60"/>
      <c r="EK4512" s="60"/>
      <c r="EL4512" s="60"/>
      <c r="EM4512" s="60"/>
      <c r="EN4512" s="60"/>
      <c r="EO4512" s="60"/>
      <c r="EP4512" s="60"/>
      <c r="EQ4512" s="60"/>
      <c r="ER4512" s="60"/>
      <c r="ES4512" s="60"/>
      <c r="ET4512" s="60"/>
      <c r="EU4512" s="60"/>
      <c r="EV4512" s="60"/>
      <c r="EW4512" s="60"/>
      <c r="EX4512" s="60"/>
      <c r="EY4512" s="60"/>
      <c r="EZ4512" s="60"/>
      <c r="FA4512" s="60"/>
      <c r="FB4512" s="60"/>
    </row>
    <row r="4513" spans="22:158" x14ac:dyDescent="0.25">
      <c r="W4513" s="33"/>
      <c r="X4513" s="33"/>
      <c r="AH4513" s="38">
        <v>100</v>
      </c>
      <c r="AI4513" s="38">
        <v>130</v>
      </c>
      <c r="AJ4513" s="38">
        <v>17310</v>
      </c>
      <c r="AK4513" s="38">
        <v>48</v>
      </c>
      <c r="AL4513" s="38">
        <v>4206858</v>
      </c>
      <c r="AM4513" s="61" t="s">
        <v>1816</v>
      </c>
      <c r="AN4513" s="61" t="s">
        <v>1687</v>
      </c>
      <c r="AO4513" s="61" t="s">
        <v>1640</v>
      </c>
      <c r="AP4513" s="61" t="s">
        <v>5017</v>
      </c>
      <c r="AQ4513" s="61" t="s">
        <v>1754</v>
      </c>
      <c r="AR4513" s="28">
        <v>121.9</v>
      </c>
      <c r="AS4513" s="28">
        <v>86</v>
      </c>
      <c r="AT4513" s="28">
        <v>0</v>
      </c>
      <c r="AU4513" s="62"/>
      <c r="DV4513" s="31" t="s">
        <v>5470</v>
      </c>
      <c r="DW4513" s="31" t="s">
        <v>5476</v>
      </c>
      <c r="DX4513" s="63"/>
      <c r="DY4513" s="63"/>
      <c r="DZ4513" s="63"/>
      <c r="EA4513" s="167"/>
      <c r="EB4513" s="60"/>
      <c r="EC4513" s="60"/>
      <c r="ED4513" s="60"/>
      <c r="EE4513" s="60"/>
      <c r="EF4513" s="60"/>
      <c r="EG4513" s="60"/>
      <c r="EH4513" s="60"/>
      <c r="EI4513" s="60"/>
      <c r="EJ4513" s="60"/>
      <c r="EK4513" s="60"/>
      <c r="EL4513" s="60"/>
      <c r="EM4513" s="60"/>
      <c r="EN4513" s="60"/>
      <c r="EO4513" s="60"/>
      <c r="EP4513" s="60"/>
      <c r="EQ4513" s="60"/>
      <c r="ER4513" s="60"/>
      <c r="ES4513" s="60"/>
      <c r="ET4513" s="60"/>
      <c r="EU4513" s="60"/>
      <c r="EV4513" s="60"/>
      <c r="EW4513" s="60"/>
      <c r="EX4513" s="60"/>
      <c r="EY4513" s="60"/>
      <c r="EZ4513" s="60"/>
      <c r="FA4513" s="60"/>
      <c r="FB4513" s="60"/>
    </row>
    <row r="4514" spans="22:158" x14ac:dyDescent="0.25">
      <c r="V4514" s="1"/>
      <c r="W4514" s="33"/>
      <c r="X4514" s="33"/>
      <c r="AH4514" s="38">
        <v>100</v>
      </c>
      <c r="AI4514" s="38">
        <v>130</v>
      </c>
      <c r="AJ4514" s="38">
        <v>17400</v>
      </c>
      <c r="AK4514" s="38">
        <v>48</v>
      </c>
      <c r="AL4514" s="38">
        <v>4206858</v>
      </c>
      <c r="AM4514" s="61" t="s">
        <v>1816</v>
      </c>
      <c r="AN4514" s="61" t="s">
        <v>1687</v>
      </c>
      <c r="AO4514" s="61" t="s">
        <v>1642</v>
      </c>
      <c r="AP4514" s="61" t="s">
        <v>5017</v>
      </c>
      <c r="AQ4514" s="61" t="s">
        <v>1754</v>
      </c>
      <c r="AR4514" s="28">
        <v>1105</v>
      </c>
      <c r="AS4514" s="28">
        <v>11688</v>
      </c>
      <c r="AT4514" s="28">
        <v>8083</v>
      </c>
      <c r="AU4514" s="62"/>
      <c r="DV4514" s="31" t="s">
        <v>5470</v>
      </c>
      <c r="DW4514" s="31" t="s">
        <v>5476</v>
      </c>
      <c r="DX4514" s="63"/>
      <c r="DY4514" s="63"/>
      <c r="DZ4514" s="63"/>
      <c r="EA4514" s="167"/>
      <c r="EB4514" s="60"/>
      <c r="EC4514" s="60"/>
      <c r="ED4514" s="60"/>
      <c r="EE4514" s="60"/>
      <c r="EF4514" s="60"/>
      <c r="EG4514" s="60"/>
      <c r="EH4514" s="60"/>
      <c r="EI4514" s="60"/>
      <c r="EJ4514" s="60"/>
      <c r="EK4514" s="60"/>
      <c r="EL4514" s="60"/>
      <c r="EM4514" s="60"/>
      <c r="EN4514" s="60"/>
      <c r="EO4514" s="60"/>
      <c r="EP4514" s="60"/>
      <c r="EQ4514" s="60"/>
      <c r="ER4514" s="60"/>
      <c r="ES4514" s="60"/>
      <c r="ET4514" s="60"/>
      <c r="EU4514" s="60"/>
      <c r="EV4514" s="60"/>
      <c r="EW4514" s="60"/>
      <c r="EX4514" s="60"/>
      <c r="EY4514" s="60"/>
      <c r="EZ4514" s="60"/>
      <c r="FA4514" s="60"/>
      <c r="FB4514" s="60"/>
    </row>
    <row r="4515" spans="22:158" x14ac:dyDescent="0.25">
      <c r="W4515" s="33"/>
      <c r="X4515" s="33"/>
      <c r="AH4515" s="38">
        <v>100</v>
      </c>
      <c r="AI4515" s="38">
        <v>130</v>
      </c>
      <c r="AJ4515" s="38">
        <v>17650</v>
      </c>
      <c r="AK4515" s="38">
        <v>48</v>
      </c>
      <c r="AL4515" s="38">
        <v>4206858</v>
      </c>
      <c r="AM4515" s="61" t="s">
        <v>1816</v>
      </c>
      <c r="AN4515" s="61" t="s">
        <v>1687</v>
      </c>
      <c r="AO4515" s="61" t="s">
        <v>1648</v>
      </c>
      <c r="AP4515" s="61" t="s">
        <v>5017</v>
      </c>
      <c r="AQ4515" s="61" t="s">
        <v>1754</v>
      </c>
      <c r="AR4515" s="28">
        <v>167.9</v>
      </c>
      <c r="AS4515" s="28">
        <v>1084</v>
      </c>
      <c r="AT4515" s="28">
        <v>1363</v>
      </c>
      <c r="AU4515" s="62"/>
      <c r="DV4515" s="31" t="s">
        <v>5470</v>
      </c>
      <c r="DW4515" s="31" t="s">
        <v>5476</v>
      </c>
      <c r="DX4515" s="63"/>
      <c r="DY4515" s="63"/>
      <c r="DZ4515" s="63"/>
      <c r="EA4515" s="167"/>
      <c r="EB4515" s="60"/>
      <c r="EC4515" s="60"/>
      <c r="ED4515" s="60"/>
      <c r="EE4515" s="60"/>
      <c r="EF4515" s="60"/>
      <c r="EG4515" s="60"/>
      <c r="EH4515" s="60"/>
      <c r="EI4515" s="60"/>
      <c r="EJ4515" s="60"/>
      <c r="EK4515" s="60"/>
      <c r="EL4515" s="60"/>
      <c r="EM4515" s="60"/>
      <c r="EN4515" s="60"/>
      <c r="EO4515" s="60"/>
      <c r="EP4515" s="60"/>
      <c r="EQ4515" s="60"/>
      <c r="ER4515" s="60"/>
      <c r="ES4515" s="60"/>
      <c r="ET4515" s="60"/>
      <c r="EU4515" s="60"/>
      <c r="EV4515" s="60"/>
      <c r="EW4515" s="60"/>
      <c r="EX4515" s="60"/>
      <c r="EY4515" s="60"/>
      <c r="EZ4515" s="60"/>
      <c r="FA4515" s="60"/>
      <c r="FB4515" s="60"/>
    </row>
    <row r="4516" spans="22:158" x14ac:dyDescent="0.25">
      <c r="W4516" s="33"/>
      <c r="X4516" s="33"/>
      <c r="AH4516" s="38">
        <v>100</v>
      </c>
      <c r="AI4516" s="38">
        <v>135</v>
      </c>
      <c r="AJ4516" s="38">
        <v>10950</v>
      </c>
      <c r="AK4516" s="38">
        <v>48</v>
      </c>
      <c r="AL4516" s="38">
        <v>4206858</v>
      </c>
      <c r="AM4516" s="61" t="s">
        <v>1816</v>
      </c>
      <c r="AN4516" s="61" t="s">
        <v>1693</v>
      </c>
      <c r="AO4516" s="61" t="s">
        <v>5062</v>
      </c>
      <c r="AP4516" s="61" t="s">
        <v>5017</v>
      </c>
      <c r="AQ4516" s="61" t="s">
        <v>1754</v>
      </c>
      <c r="AR4516" s="28">
        <v>13114.7</v>
      </c>
      <c r="AS4516" s="28">
        <v>0</v>
      </c>
      <c r="AT4516" s="28">
        <v>0</v>
      </c>
      <c r="AU4516" s="62"/>
      <c r="DV4516" s="31" t="s">
        <v>5470</v>
      </c>
      <c r="DW4516" s="31" t="s">
        <v>5477</v>
      </c>
      <c r="DX4516" s="63"/>
      <c r="DY4516" s="63"/>
      <c r="DZ4516" s="63"/>
      <c r="EA4516" s="167"/>
      <c r="EB4516" s="60"/>
      <c r="EC4516" s="60"/>
      <c r="ED4516" s="60"/>
      <c r="EE4516" s="60"/>
      <c r="EF4516" s="60"/>
      <c r="EG4516" s="60"/>
      <c r="EH4516" s="60"/>
      <c r="EI4516" s="60"/>
      <c r="EJ4516" s="60"/>
      <c r="EK4516" s="60"/>
      <c r="EL4516" s="60"/>
      <c r="EM4516" s="60"/>
      <c r="EN4516" s="60"/>
      <c r="EO4516" s="60"/>
      <c r="EP4516" s="60"/>
      <c r="EQ4516" s="60"/>
      <c r="ER4516" s="60"/>
      <c r="ES4516" s="60"/>
      <c r="ET4516" s="60"/>
      <c r="EU4516" s="60"/>
      <c r="EV4516" s="60"/>
      <c r="EW4516" s="60"/>
      <c r="EX4516" s="60"/>
      <c r="EY4516" s="60"/>
      <c r="EZ4516" s="60"/>
      <c r="FA4516" s="60"/>
      <c r="FB4516" s="60"/>
    </row>
    <row r="4517" spans="22:158" x14ac:dyDescent="0.25">
      <c r="W4517" s="33"/>
      <c r="X4517" s="33"/>
      <c r="AH4517" s="38">
        <v>100</v>
      </c>
      <c r="AI4517" s="38">
        <v>135</v>
      </c>
      <c r="AJ4517" s="38">
        <v>11150</v>
      </c>
      <c r="AK4517" s="38">
        <v>48</v>
      </c>
      <c r="AL4517" s="38">
        <v>4206858</v>
      </c>
      <c r="AM4517" s="61" t="s">
        <v>1816</v>
      </c>
      <c r="AN4517" s="61" t="s">
        <v>1693</v>
      </c>
      <c r="AO4517" s="61" t="s">
        <v>5066</v>
      </c>
      <c r="AP4517" s="61" t="s">
        <v>5017</v>
      </c>
      <c r="AQ4517" s="61" t="s">
        <v>1754</v>
      </c>
      <c r="AR4517" s="28">
        <v>0</v>
      </c>
      <c r="AS4517" s="28">
        <v>0</v>
      </c>
      <c r="AT4517" s="28">
        <v>36183</v>
      </c>
      <c r="AU4517" s="62"/>
      <c r="DV4517" s="31" t="s">
        <v>5470</v>
      </c>
      <c r="DW4517" s="31" t="s">
        <v>5477</v>
      </c>
      <c r="DX4517" s="63"/>
      <c r="DY4517" s="63"/>
      <c r="DZ4517" s="63"/>
      <c r="EA4517" s="167"/>
      <c r="EB4517" s="60"/>
      <c r="EC4517" s="60"/>
      <c r="ED4517" s="60"/>
      <c r="EE4517" s="60"/>
      <c r="EF4517" s="60"/>
      <c r="EG4517" s="60"/>
      <c r="EH4517" s="60"/>
      <c r="EI4517" s="60"/>
      <c r="EJ4517" s="60"/>
      <c r="EK4517" s="60"/>
      <c r="EL4517" s="60"/>
      <c r="EM4517" s="60"/>
      <c r="EN4517" s="60"/>
      <c r="EO4517" s="60"/>
      <c r="EP4517" s="60"/>
      <c r="EQ4517" s="60"/>
      <c r="ER4517" s="60"/>
      <c r="ES4517" s="60"/>
      <c r="ET4517" s="60"/>
      <c r="EU4517" s="60"/>
      <c r="EV4517" s="60"/>
      <c r="EW4517" s="60"/>
      <c r="EX4517" s="60"/>
      <c r="EY4517" s="60"/>
      <c r="EZ4517" s="60"/>
      <c r="FA4517" s="60"/>
      <c r="FB4517" s="60"/>
    </row>
    <row r="4518" spans="22:158" x14ac:dyDescent="0.25">
      <c r="W4518" s="33"/>
      <c r="X4518" s="33"/>
      <c r="AH4518" s="38">
        <v>100</v>
      </c>
      <c r="AI4518" s="38">
        <v>135</v>
      </c>
      <c r="AJ4518" s="38">
        <v>12100</v>
      </c>
      <c r="AK4518" s="38">
        <v>48</v>
      </c>
      <c r="AL4518" s="38">
        <v>4206858</v>
      </c>
      <c r="AM4518" s="61" t="s">
        <v>1816</v>
      </c>
      <c r="AN4518" s="61" t="s">
        <v>1693</v>
      </c>
      <c r="AO4518" s="61" t="s">
        <v>5086</v>
      </c>
      <c r="AP4518" s="61" t="s">
        <v>5017</v>
      </c>
      <c r="AQ4518" s="61" t="s">
        <v>1754</v>
      </c>
      <c r="AR4518" s="28">
        <v>0</v>
      </c>
      <c r="AS4518" s="28">
        <v>0</v>
      </c>
      <c r="AT4518" s="28">
        <v>1683</v>
      </c>
      <c r="AU4518" s="62"/>
      <c r="DV4518" s="31" t="s">
        <v>5470</v>
      </c>
      <c r="DW4518" s="31" t="s">
        <v>5477</v>
      </c>
      <c r="DX4518" s="63"/>
      <c r="DY4518" s="63"/>
      <c r="DZ4518" s="63"/>
      <c r="EA4518" s="167"/>
      <c r="EB4518" s="60"/>
      <c r="EC4518" s="60"/>
      <c r="ED4518" s="60"/>
      <c r="EE4518" s="60"/>
      <c r="EF4518" s="60"/>
      <c r="EG4518" s="60"/>
      <c r="EH4518" s="60"/>
      <c r="EI4518" s="60"/>
      <c r="EJ4518" s="60"/>
      <c r="EK4518" s="60"/>
      <c r="EL4518" s="60"/>
      <c r="EM4518" s="60"/>
      <c r="EN4518" s="60"/>
      <c r="EO4518" s="60"/>
      <c r="EP4518" s="60"/>
      <c r="EQ4518" s="60"/>
      <c r="ER4518" s="60"/>
      <c r="ES4518" s="60"/>
      <c r="ET4518" s="60"/>
      <c r="EU4518" s="60"/>
      <c r="EV4518" s="60"/>
      <c r="EW4518" s="60"/>
      <c r="EX4518" s="60"/>
      <c r="EY4518" s="60"/>
      <c r="EZ4518" s="60"/>
      <c r="FA4518" s="60"/>
      <c r="FB4518" s="60"/>
    </row>
    <row r="4519" spans="22:158" x14ac:dyDescent="0.25">
      <c r="W4519" s="33"/>
      <c r="X4519" s="33"/>
      <c r="AH4519" s="38">
        <v>100</v>
      </c>
      <c r="AI4519" s="38">
        <v>135</v>
      </c>
      <c r="AJ4519" s="38">
        <v>12600</v>
      </c>
      <c r="AK4519" s="38">
        <v>48</v>
      </c>
      <c r="AL4519" s="38">
        <v>4206858</v>
      </c>
      <c r="AM4519" s="61" t="s">
        <v>1816</v>
      </c>
      <c r="AN4519" s="61" t="s">
        <v>1693</v>
      </c>
      <c r="AO4519" s="61" t="s">
        <v>5095</v>
      </c>
      <c r="AP4519" s="61" t="s">
        <v>5017</v>
      </c>
      <c r="AQ4519" s="61" t="s">
        <v>1754</v>
      </c>
      <c r="AR4519" s="28">
        <v>0</v>
      </c>
      <c r="AS4519" s="28">
        <v>1555</v>
      </c>
      <c r="AT4519" s="28">
        <v>13</v>
      </c>
      <c r="AU4519" s="62"/>
      <c r="DV4519" s="31" t="s">
        <v>5470</v>
      </c>
      <c r="DW4519" s="31" t="s">
        <v>5477</v>
      </c>
      <c r="DX4519" s="63"/>
      <c r="DY4519" s="63"/>
      <c r="DZ4519" s="63"/>
      <c r="EA4519" s="167"/>
      <c r="EB4519" s="60"/>
      <c r="EC4519" s="60"/>
      <c r="ED4519" s="60"/>
      <c r="EE4519" s="60"/>
      <c r="EF4519" s="60"/>
      <c r="EG4519" s="60"/>
      <c r="EH4519" s="60"/>
      <c r="EI4519" s="60"/>
      <c r="EJ4519" s="60"/>
      <c r="EK4519" s="60"/>
      <c r="EL4519" s="60"/>
      <c r="EM4519" s="60"/>
      <c r="EN4519" s="60"/>
      <c r="EO4519" s="60"/>
      <c r="EP4519" s="60"/>
      <c r="EQ4519" s="60"/>
      <c r="ER4519" s="60"/>
      <c r="ES4519" s="60"/>
      <c r="ET4519" s="60"/>
      <c r="EU4519" s="60"/>
      <c r="EV4519" s="60"/>
      <c r="EW4519" s="60"/>
      <c r="EX4519" s="60"/>
      <c r="EY4519" s="60"/>
      <c r="EZ4519" s="60"/>
      <c r="FA4519" s="60"/>
      <c r="FB4519" s="60"/>
    </row>
    <row r="4520" spans="22:158" x14ac:dyDescent="0.25">
      <c r="V4520" s="1"/>
      <c r="W4520" s="33"/>
      <c r="X4520" s="33"/>
      <c r="AH4520" s="38">
        <v>100</v>
      </c>
      <c r="AI4520" s="38">
        <v>135</v>
      </c>
      <c r="AJ4520" s="38">
        <v>15270</v>
      </c>
      <c r="AK4520" s="38">
        <v>48</v>
      </c>
      <c r="AL4520" s="38">
        <v>4206858</v>
      </c>
      <c r="AM4520" s="61" t="s">
        <v>1816</v>
      </c>
      <c r="AN4520" s="61" t="s">
        <v>1693</v>
      </c>
      <c r="AO4520" s="61" t="s">
        <v>1596</v>
      </c>
      <c r="AP4520" s="61" t="s">
        <v>5017</v>
      </c>
      <c r="AQ4520" s="61" t="s">
        <v>1754</v>
      </c>
      <c r="AR4520" s="28">
        <v>718.7</v>
      </c>
      <c r="AS4520" s="28">
        <v>885</v>
      </c>
      <c r="AT4520" s="28">
        <v>0</v>
      </c>
      <c r="AU4520" s="62"/>
      <c r="DV4520" s="31" t="s">
        <v>5470</v>
      </c>
      <c r="DW4520" s="31" t="s">
        <v>5477</v>
      </c>
      <c r="DX4520" s="63"/>
      <c r="DY4520" s="63"/>
      <c r="DZ4520" s="63"/>
      <c r="EA4520" s="167"/>
      <c r="EB4520" s="60"/>
      <c r="EC4520" s="60"/>
      <c r="ED4520" s="60"/>
      <c r="EE4520" s="60"/>
      <c r="EF4520" s="60"/>
      <c r="EG4520" s="60"/>
      <c r="EH4520" s="60"/>
      <c r="EI4520" s="60"/>
      <c r="EJ4520" s="60"/>
      <c r="EK4520" s="60"/>
      <c r="EL4520" s="60"/>
      <c r="EM4520" s="60"/>
      <c r="EN4520" s="60"/>
      <c r="EO4520" s="60"/>
      <c r="EP4520" s="60"/>
      <c r="EQ4520" s="60"/>
      <c r="ER4520" s="60"/>
      <c r="ES4520" s="60"/>
      <c r="ET4520" s="60"/>
      <c r="EU4520" s="60"/>
      <c r="EV4520" s="60"/>
      <c r="EW4520" s="60"/>
      <c r="EX4520" s="60"/>
      <c r="EY4520" s="60"/>
      <c r="EZ4520" s="60"/>
      <c r="FA4520" s="60"/>
      <c r="FB4520" s="60"/>
    </row>
    <row r="4521" spans="22:158" x14ac:dyDescent="0.25">
      <c r="W4521" s="33"/>
      <c r="X4521" s="33"/>
      <c r="AH4521" s="38">
        <v>100</v>
      </c>
      <c r="AI4521" s="38">
        <v>135</v>
      </c>
      <c r="AJ4521" s="38">
        <v>15400</v>
      </c>
      <c r="AK4521" s="38">
        <v>48</v>
      </c>
      <c r="AL4521" s="38">
        <v>4206858</v>
      </c>
      <c r="AM4521" s="61" t="s">
        <v>1816</v>
      </c>
      <c r="AN4521" s="61" t="s">
        <v>1693</v>
      </c>
      <c r="AO4521" s="61" t="s">
        <v>1599</v>
      </c>
      <c r="AP4521" s="61" t="s">
        <v>5017</v>
      </c>
      <c r="AQ4521" s="61" t="s">
        <v>1754</v>
      </c>
      <c r="AR4521" s="28">
        <v>0</v>
      </c>
      <c r="AS4521" s="28">
        <v>0</v>
      </c>
      <c r="AT4521" s="28">
        <v>13089</v>
      </c>
      <c r="AU4521" s="62"/>
      <c r="DV4521" s="31" t="s">
        <v>5470</v>
      </c>
      <c r="DW4521" s="31" t="s">
        <v>5477</v>
      </c>
      <c r="DX4521" s="63"/>
      <c r="DY4521" s="63"/>
      <c r="DZ4521" s="63"/>
      <c r="EA4521" s="167"/>
      <c r="EB4521" s="60"/>
      <c r="EC4521" s="60"/>
      <c r="ED4521" s="60"/>
      <c r="EE4521" s="60"/>
      <c r="EF4521" s="60"/>
      <c r="EG4521" s="60"/>
      <c r="EH4521" s="60"/>
      <c r="EI4521" s="60"/>
      <c r="EJ4521" s="60"/>
      <c r="EK4521" s="60"/>
      <c r="EL4521" s="60"/>
      <c r="EM4521" s="60"/>
      <c r="EN4521" s="60"/>
      <c r="EO4521" s="60"/>
      <c r="EP4521" s="60"/>
      <c r="EQ4521" s="60"/>
      <c r="ER4521" s="60"/>
      <c r="ES4521" s="60"/>
      <c r="ET4521" s="60"/>
      <c r="EU4521" s="60"/>
      <c r="EV4521" s="60"/>
      <c r="EW4521" s="60"/>
      <c r="EX4521" s="60"/>
      <c r="EY4521" s="60"/>
      <c r="EZ4521" s="60"/>
      <c r="FA4521" s="60"/>
      <c r="FB4521" s="60"/>
    </row>
    <row r="4522" spans="22:158" x14ac:dyDescent="0.25">
      <c r="W4522" s="33"/>
      <c r="X4522" s="33"/>
      <c r="AH4522" s="38">
        <v>100</v>
      </c>
      <c r="AI4522" s="38">
        <v>135</v>
      </c>
      <c r="AJ4522" s="38">
        <v>15850</v>
      </c>
      <c r="AK4522" s="38">
        <v>48</v>
      </c>
      <c r="AL4522" s="38">
        <v>4206858</v>
      </c>
      <c r="AM4522" s="61" t="s">
        <v>1816</v>
      </c>
      <c r="AN4522" s="61" t="s">
        <v>1693</v>
      </c>
      <c r="AO4522" s="61" t="s">
        <v>1608</v>
      </c>
      <c r="AP4522" s="61" t="s">
        <v>5017</v>
      </c>
      <c r="AQ4522" s="61" t="s">
        <v>1754</v>
      </c>
      <c r="AR4522" s="28">
        <v>0</v>
      </c>
      <c r="AS4522" s="28">
        <v>0</v>
      </c>
      <c r="AT4522" s="28">
        <v>45925</v>
      </c>
      <c r="AU4522" s="62"/>
      <c r="DV4522" s="31" t="s">
        <v>5470</v>
      </c>
      <c r="DW4522" s="31" t="s">
        <v>5477</v>
      </c>
      <c r="DX4522" s="63"/>
      <c r="DY4522" s="63"/>
      <c r="DZ4522" s="63"/>
      <c r="EA4522" s="167"/>
      <c r="EB4522" s="60"/>
      <c r="EC4522" s="60"/>
      <c r="ED4522" s="60"/>
      <c r="EE4522" s="60"/>
      <c r="EF4522" s="60"/>
      <c r="EG4522" s="60"/>
      <c r="EH4522" s="60"/>
      <c r="EI4522" s="60"/>
      <c r="EJ4522" s="60"/>
      <c r="EK4522" s="60"/>
      <c r="EL4522" s="60"/>
      <c r="EM4522" s="60"/>
      <c r="EN4522" s="60"/>
      <c r="EO4522" s="60"/>
      <c r="EP4522" s="60"/>
      <c r="EQ4522" s="60"/>
      <c r="ER4522" s="60"/>
      <c r="ES4522" s="60"/>
      <c r="ET4522" s="60"/>
      <c r="EU4522" s="60"/>
      <c r="EV4522" s="60"/>
      <c r="EW4522" s="60"/>
      <c r="EX4522" s="60"/>
      <c r="EY4522" s="60"/>
      <c r="EZ4522" s="60"/>
      <c r="FA4522" s="60"/>
      <c r="FB4522" s="60"/>
    </row>
    <row r="4523" spans="22:158" x14ac:dyDescent="0.25">
      <c r="W4523" s="33"/>
      <c r="X4523" s="33"/>
      <c r="AH4523" s="38">
        <v>100</v>
      </c>
      <c r="AI4523" s="38">
        <v>135</v>
      </c>
      <c r="AJ4523" s="38">
        <v>18150</v>
      </c>
      <c r="AK4523" s="38">
        <v>48</v>
      </c>
      <c r="AL4523" s="38">
        <v>4206858</v>
      </c>
      <c r="AM4523" s="61" t="s">
        <v>1816</v>
      </c>
      <c r="AN4523" s="61" t="s">
        <v>1693</v>
      </c>
      <c r="AO4523" s="61" t="s">
        <v>1659</v>
      </c>
      <c r="AP4523" s="61" t="s">
        <v>5017</v>
      </c>
      <c r="AQ4523" s="61" t="s">
        <v>1754</v>
      </c>
      <c r="AR4523" s="28">
        <v>0</v>
      </c>
      <c r="AS4523" s="28">
        <v>5654</v>
      </c>
      <c r="AT4523" s="28">
        <v>21204</v>
      </c>
      <c r="AU4523" s="62"/>
      <c r="DV4523" s="31" t="s">
        <v>5470</v>
      </c>
      <c r="DW4523" s="31" t="s">
        <v>5477</v>
      </c>
      <c r="DX4523" s="63"/>
      <c r="DY4523" s="63"/>
      <c r="DZ4523" s="63"/>
      <c r="EA4523" s="167"/>
      <c r="EB4523" s="60"/>
      <c r="EC4523" s="60"/>
      <c r="ED4523" s="60"/>
      <c r="EE4523" s="60"/>
      <c r="EF4523" s="60"/>
      <c r="EG4523" s="60"/>
      <c r="EH4523" s="60"/>
      <c r="EI4523" s="60"/>
      <c r="EJ4523" s="60"/>
      <c r="EK4523" s="60"/>
      <c r="EL4523" s="60"/>
      <c r="EM4523" s="60"/>
      <c r="EN4523" s="60"/>
      <c r="EO4523" s="60"/>
      <c r="EP4523" s="60"/>
      <c r="EQ4523" s="60"/>
      <c r="ER4523" s="60"/>
      <c r="ES4523" s="60"/>
      <c r="ET4523" s="60"/>
      <c r="EU4523" s="60"/>
      <c r="EV4523" s="60"/>
      <c r="EW4523" s="60"/>
      <c r="EX4523" s="60"/>
      <c r="EY4523" s="60"/>
      <c r="EZ4523" s="60"/>
      <c r="FA4523" s="60"/>
      <c r="FB4523" s="60"/>
    </row>
    <row r="4524" spans="22:158" x14ac:dyDescent="0.25">
      <c r="W4524" s="33"/>
      <c r="X4524" s="33"/>
      <c r="AH4524" s="38">
        <v>100</v>
      </c>
      <c r="AI4524" s="38">
        <v>140</v>
      </c>
      <c r="AJ4524" s="38">
        <v>10470</v>
      </c>
      <c r="AK4524" s="38">
        <v>48</v>
      </c>
      <c r="AL4524" s="38">
        <v>4206858</v>
      </c>
      <c r="AM4524" s="61" t="s">
        <v>1816</v>
      </c>
      <c r="AN4524" s="61" t="s">
        <v>1690</v>
      </c>
      <c r="AO4524" s="61" t="s">
        <v>5052</v>
      </c>
      <c r="AP4524" s="61" t="s">
        <v>5017</v>
      </c>
      <c r="AQ4524" s="61" t="s">
        <v>1754</v>
      </c>
      <c r="AR4524" s="28">
        <v>0</v>
      </c>
      <c r="AS4524" s="28">
        <v>301746</v>
      </c>
      <c r="AT4524" s="28">
        <v>221437</v>
      </c>
      <c r="AU4524" s="62"/>
      <c r="DV4524" s="31" t="s">
        <v>5470</v>
      </c>
      <c r="DW4524" s="31" t="s">
        <v>5478</v>
      </c>
      <c r="DX4524" s="63"/>
      <c r="DY4524" s="63"/>
      <c r="DZ4524" s="63"/>
      <c r="EA4524" s="167"/>
      <c r="EB4524" s="60"/>
      <c r="EC4524" s="60"/>
      <c r="ED4524" s="60"/>
      <c r="EE4524" s="60"/>
      <c r="EF4524" s="60"/>
      <c r="EG4524" s="60"/>
      <c r="EH4524" s="60"/>
      <c r="EI4524" s="60"/>
      <c r="EJ4524" s="60"/>
      <c r="EK4524" s="60"/>
      <c r="EL4524" s="60"/>
      <c r="EM4524" s="60"/>
      <c r="EN4524" s="60"/>
      <c r="EO4524" s="60"/>
      <c r="EP4524" s="60"/>
      <c r="EQ4524" s="60"/>
      <c r="ER4524" s="60"/>
      <c r="ES4524" s="60"/>
      <c r="ET4524" s="60"/>
      <c r="EU4524" s="60"/>
      <c r="EV4524" s="60"/>
      <c r="EW4524" s="60"/>
      <c r="EX4524" s="60"/>
      <c r="EY4524" s="60"/>
      <c r="EZ4524" s="60"/>
      <c r="FA4524" s="60"/>
      <c r="FB4524" s="60"/>
    </row>
    <row r="4525" spans="22:158" x14ac:dyDescent="0.25">
      <c r="V4525" s="1"/>
      <c r="W4525" s="33"/>
      <c r="X4525" s="33"/>
      <c r="AH4525" s="38">
        <v>100</v>
      </c>
      <c r="AI4525" s="38">
        <v>140</v>
      </c>
      <c r="AJ4525" s="38">
        <v>10470</v>
      </c>
      <c r="AK4525" s="38">
        <v>48</v>
      </c>
      <c r="AL4525" s="38">
        <v>4206858</v>
      </c>
      <c r="AM4525" s="61" t="s">
        <v>1816</v>
      </c>
      <c r="AN4525" s="61" t="s">
        <v>1690</v>
      </c>
      <c r="AO4525" s="61" t="s">
        <v>1112</v>
      </c>
      <c r="AP4525" s="61" t="s">
        <v>5017</v>
      </c>
      <c r="AQ4525" s="61" t="s">
        <v>1754</v>
      </c>
      <c r="AR4525" s="28">
        <v>1923.6999999999998</v>
      </c>
      <c r="AS4525" s="28">
        <v>0</v>
      </c>
      <c r="AT4525" s="28">
        <v>0</v>
      </c>
      <c r="AU4525" s="62"/>
      <c r="DV4525" s="31" t="s">
        <v>5470</v>
      </c>
      <c r="DW4525" s="31" t="s">
        <v>5478</v>
      </c>
      <c r="DX4525" s="63"/>
      <c r="DY4525" s="63"/>
      <c r="DZ4525" s="63"/>
      <c r="EA4525" s="167"/>
      <c r="EB4525" s="60"/>
      <c r="EC4525" s="60"/>
      <c r="ED4525" s="60"/>
      <c r="EE4525" s="60"/>
      <c r="EF4525" s="60"/>
      <c r="EG4525" s="60"/>
      <c r="EH4525" s="60"/>
      <c r="EI4525" s="60"/>
      <c r="EJ4525" s="60"/>
      <c r="EK4525" s="60"/>
      <c r="EL4525" s="60"/>
      <c r="EM4525" s="60"/>
      <c r="EN4525" s="60"/>
      <c r="EO4525" s="60"/>
      <c r="EP4525" s="60"/>
      <c r="EQ4525" s="60"/>
      <c r="ER4525" s="60"/>
      <c r="ES4525" s="60"/>
      <c r="ET4525" s="60"/>
      <c r="EU4525" s="60"/>
      <c r="EV4525" s="60"/>
      <c r="EW4525" s="60"/>
      <c r="EX4525" s="60"/>
      <c r="EY4525" s="60"/>
      <c r="EZ4525" s="60"/>
      <c r="FA4525" s="60"/>
      <c r="FB4525" s="60"/>
    </row>
    <row r="4526" spans="22:158" x14ac:dyDescent="0.25">
      <c r="W4526" s="33"/>
      <c r="X4526" s="33"/>
      <c r="AH4526" s="38">
        <v>100</v>
      </c>
      <c r="AI4526" s="38">
        <v>140</v>
      </c>
      <c r="AJ4526" s="38">
        <v>10850</v>
      </c>
      <c r="AK4526" s="38">
        <v>48</v>
      </c>
      <c r="AL4526" s="38">
        <v>4206858</v>
      </c>
      <c r="AM4526" s="61" t="s">
        <v>1816</v>
      </c>
      <c r="AN4526" s="61" t="s">
        <v>1690</v>
      </c>
      <c r="AO4526" s="61" t="s">
        <v>5060</v>
      </c>
      <c r="AP4526" s="61" t="s">
        <v>5017</v>
      </c>
      <c r="AQ4526" s="61" t="s">
        <v>1754</v>
      </c>
      <c r="AR4526" s="28">
        <v>71.400000000000006</v>
      </c>
      <c r="AS4526" s="28">
        <v>0</v>
      </c>
      <c r="AT4526" s="28">
        <v>15264</v>
      </c>
      <c r="AU4526" s="62"/>
      <c r="DV4526" s="31" t="s">
        <v>5470</v>
      </c>
      <c r="DW4526" s="31" t="s">
        <v>5478</v>
      </c>
      <c r="DX4526" s="63"/>
      <c r="DY4526" s="63"/>
      <c r="DZ4526" s="63"/>
      <c r="EA4526" s="167"/>
      <c r="EB4526" s="60"/>
      <c r="EC4526" s="60"/>
      <c r="ED4526" s="60"/>
      <c r="EE4526" s="60"/>
      <c r="EF4526" s="60"/>
      <c r="EG4526" s="60"/>
      <c r="EH4526" s="60"/>
      <c r="EI4526" s="60"/>
      <c r="EJ4526" s="60"/>
      <c r="EK4526" s="60"/>
      <c r="EL4526" s="60"/>
      <c r="EM4526" s="60"/>
      <c r="EN4526" s="60"/>
      <c r="EO4526" s="60"/>
      <c r="EP4526" s="60"/>
      <c r="EQ4526" s="60"/>
      <c r="ER4526" s="60"/>
      <c r="ES4526" s="60"/>
      <c r="ET4526" s="60"/>
      <c r="EU4526" s="60"/>
      <c r="EV4526" s="60"/>
      <c r="EW4526" s="60"/>
      <c r="EX4526" s="60"/>
      <c r="EY4526" s="60"/>
      <c r="EZ4526" s="60"/>
      <c r="FA4526" s="60"/>
      <c r="FB4526" s="60"/>
    </row>
    <row r="4527" spans="22:158" x14ac:dyDescent="0.25">
      <c r="W4527" s="33"/>
      <c r="X4527" s="33"/>
      <c r="AH4527" s="38">
        <v>100</v>
      </c>
      <c r="AI4527" s="38">
        <v>140</v>
      </c>
      <c r="AJ4527" s="38">
        <v>11400</v>
      </c>
      <c r="AK4527" s="38">
        <v>48</v>
      </c>
      <c r="AL4527" s="38">
        <v>4206858</v>
      </c>
      <c r="AM4527" s="61" t="s">
        <v>1816</v>
      </c>
      <c r="AN4527" s="61" t="s">
        <v>1690</v>
      </c>
      <c r="AO4527" s="61" t="s">
        <v>5071</v>
      </c>
      <c r="AP4527" s="61" t="s">
        <v>5017</v>
      </c>
      <c r="AQ4527" s="61" t="s">
        <v>1754</v>
      </c>
      <c r="AR4527" s="28">
        <v>1322.9</v>
      </c>
      <c r="AS4527" s="28">
        <v>241458</v>
      </c>
      <c r="AT4527" s="28">
        <v>154891</v>
      </c>
      <c r="AU4527" s="62"/>
      <c r="DV4527" s="31" t="s">
        <v>5470</v>
      </c>
      <c r="DW4527" s="31" t="s">
        <v>5478</v>
      </c>
      <c r="DX4527" s="63"/>
      <c r="DY4527" s="63"/>
      <c r="DZ4527" s="63"/>
      <c r="EA4527" s="167"/>
      <c r="EB4527" s="60"/>
      <c r="EC4527" s="60"/>
      <c r="ED4527" s="60"/>
      <c r="EE4527" s="60"/>
      <c r="EF4527" s="60"/>
      <c r="EG4527" s="60"/>
      <c r="EH4527" s="60"/>
      <c r="EI4527" s="60"/>
      <c r="EJ4527" s="60"/>
      <c r="EK4527" s="60"/>
      <c r="EL4527" s="60"/>
      <c r="EM4527" s="60"/>
      <c r="EN4527" s="60"/>
      <c r="EO4527" s="60"/>
      <c r="EP4527" s="60"/>
      <c r="EQ4527" s="60"/>
      <c r="ER4527" s="60"/>
      <c r="ES4527" s="60"/>
      <c r="ET4527" s="60"/>
      <c r="EU4527" s="60"/>
      <c r="EV4527" s="60"/>
      <c r="EW4527" s="60"/>
      <c r="EX4527" s="60"/>
      <c r="EY4527" s="60"/>
      <c r="EZ4527" s="60"/>
      <c r="FA4527" s="60"/>
      <c r="FB4527" s="60"/>
    </row>
    <row r="4528" spans="22:158" x14ac:dyDescent="0.25">
      <c r="W4528" s="33"/>
      <c r="X4528" s="33"/>
      <c r="AH4528" s="38">
        <v>100</v>
      </c>
      <c r="AI4528" s="38">
        <v>140</v>
      </c>
      <c r="AJ4528" s="38">
        <v>12350</v>
      </c>
      <c r="AK4528" s="38">
        <v>48</v>
      </c>
      <c r="AL4528" s="38">
        <v>4206858</v>
      </c>
      <c r="AM4528" s="61" t="s">
        <v>1816</v>
      </c>
      <c r="AN4528" s="61" t="s">
        <v>1690</v>
      </c>
      <c r="AO4528" s="61" t="s">
        <v>5091</v>
      </c>
      <c r="AP4528" s="61" t="s">
        <v>5017</v>
      </c>
      <c r="AQ4528" s="61" t="s">
        <v>1754</v>
      </c>
      <c r="AR4528" s="28">
        <v>0</v>
      </c>
      <c r="AS4528" s="28">
        <v>2450</v>
      </c>
      <c r="AT4528" s="28">
        <v>424</v>
      </c>
      <c r="AU4528" s="62"/>
      <c r="DV4528" s="31" t="s">
        <v>5470</v>
      </c>
      <c r="DW4528" s="31" t="s">
        <v>5478</v>
      </c>
      <c r="DX4528" s="63"/>
      <c r="DY4528" s="63"/>
      <c r="DZ4528" s="63"/>
      <c r="EA4528" s="167"/>
      <c r="EB4528" s="60"/>
      <c r="EC4528" s="60"/>
      <c r="ED4528" s="60"/>
      <c r="EE4528" s="60"/>
      <c r="EF4528" s="60"/>
      <c r="EG4528" s="60"/>
      <c r="EH4528" s="60"/>
      <c r="EI4528" s="60"/>
      <c r="EJ4528" s="60"/>
      <c r="EK4528" s="60"/>
      <c r="EL4528" s="60"/>
      <c r="EM4528" s="60"/>
      <c r="EN4528" s="60"/>
      <c r="EO4528" s="60"/>
      <c r="EP4528" s="60"/>
      <c r="EQ4528" s="60"/>
      <c r="ER4528" s="60"/>
      <c r="ES4528" s="60"/>
      <c r="ET4528" s="60"/>
      <c r="EU4528" s="60"/>
      <c r="EV4528" s="60"/>
      <c r="EW4528" s="60"/>
      <c r="EX4528" s="60"/>
      <c r="EY4528" s="60"/>
      <c r="EZ4528" s="60"/>
      <c r="FA4528" s="60"/>
      <c r="FB4528" s="60"/>
    </row>
    <row r="4529" spans="22:158" x14ac:dyDescent="0.25">
      <c r="W4529" s="33"/>
      <c r="X4529" s="33"/>
      <c r="AH4529" s="38">
        <v>100</v>
      </c>
      <c r="AI4529" s="38">
        <v>140</v>
      </c>
      <c r="AJ4529" s="38">
        <v>12900</v>
      </c>
      <c r="AK4529" s="38">
        <v>48</v>
      </c>
      <c r="AL4529" s="38">
        <v>4206858</v>
      </c>
      <c r="AM4529" s="61" t="s">
        <v>1816</v>
      </c>
      <c r="AN4529" s="61" t="s">
        <v>1690</v>
      </c>
      <c r="AO4529" s="61" t="s">
        <v>5099</v>
      </c>
      <c r="AP4529" s="61" t="s">
        <v>5017</v>
      </c>
      <c r="AQ4529" s="61" t="s">
        <v>1754</v>
      </c>
      <c r="AR4529" s="28">
        <v>390320.2</v>
      </c>
      <c r="AS4529" s="28">
        <v>239125</v>
      </c>
      <c r="AT4529" s="28">
        <v>114495</v>
      </c>
      <c r="AU4529" s="62"/>
      <c r="DV4529" s="31" t="s">
        <v>5470</v>
      </c>
      <c r="DW4529" s="31" t="s">
        <v>5478</v>
      </c>
      <c r="DX4529" s="63"/>
      <c r="DY4529" s="63"/>
      <c r="DZ4529" s="63"/>
      <c r="EA4529" s="167"/>
      <c r="EB4529" s="60"/>
      <c r="EC4529" s="60"/>
      <c r="ED4529" s="60"/>
      <c r="EE4529" s="60"/>
      <c r="EF4529" s="60"/>
      <c r="EG4529" s="60"/>
      <c r="EH4529" s="60"/>
      <c r="EI4529" s="60"/>
      <c r="EJ4529" s="60"/>
      <c r="EK4529" s="60"/>
      <c r="EL4529" s="60"/>
      <c r="EM4529" s="60"/>
      <c r="EN4529" s="60"/>
      <c r="EO4529" s="60"/>
      <c r="EP4529" s="60"/>
      <c r="EQ4529" s="60"/>
      <c r="ER4529" s="60"/>
      <c r="ES4529" s="60"/>
      <c r="ET4529" s="60"/>
      <c r="EU4529" s="60"/>
      <c r="EV4529" s="60"/>
      <c r="EW4529" s="60"/>
      <c r="EX4529" s="60"/>
      <c r="EY4529" s="60"/>
      <c r="EZ4529" s="60"/>
      <c r="FA4529" s="60"/>
      <c r="FB4529" s="60"/>
    </row>
    <row r="4530" spans="22:158" x14ac:dyDescent="0.25">
      <c r="W4530" s="33"/>
      <c r="X4530" s="33"/>
      <c r="AH4530" s="38">
        <v>100</v>
      </c>
      <c r="AI4530" s="38">
        <v>140</v>
      </c>
      <c r="AJ4530" s="38">
        <v>14870</v>
      </c>
      <c r="AK4530" s="38">
        <v>48</v>
      </c>
      <c r="AL4530" s="38">
        <v>4206858</v>
      </c>
      <c r="AM4530" s="61" t="s">
        <v>1816</v>
      </c>
      <c r="AN4530" s="61" t="s">
        <v>1690</v>
      </c>
      <c r="AO4530" s="61" t="s">
        <v>1586</v>
      </c>
      <c r="AP4530" s="61" t="s">
        <v>5017</v>
      </c>
      <c r="AQ4530" s="61" t="s">
        <v>1754</v>
      </c>
      <c r="AR4530" s="28">
        <v>107.9</v>
      </c>
      <c r="AS4530" s="28">
        <v>0</v>
      </c>
      <c r="AT4530" s="28">
        <v>0</v>
      </c>
      <c r="AU4530" s="62"/>
      <c r="DV4530" s="31" t="s">
        <v>5470</v>
      </c>
      <c r="DW4530" s="31" t="s">
        <v>5478</v>
      </c>
      <c r="DX4530" s="63"/>
      <c r="DY4530" s="63"/>
      <c r="DZ4530" s="63"/>
      <c r="EA4530" s="167"/>
      <c r="EB4530" s="60"/>
      <c r="EC4530" s="60"/>
      <c r="ED4530" s="60"/>
      <c r="EE4530" s="60"/>
      <c r="EF4530" s="60"/>
      <c r="EG4530" s="60"/>
      <c r="EH4530" s="60"/>
      <c r="EI4530" s="60"/>
      <c r="EJ4530" s="60"/>
      <c r="EK4530" s="60"/>
      <c r="EL4530" s="60"/>
      <c r="EM4530" s="60"/>
      <c r="EN4530" s="60"/>
      <c r="EO4530" s="60"/>
      <c r="EP4530" s="60"/>
      <c r="EQ4530" s="60"/>
      <c r="ER4530" s="60"/>
      <c r="ES4530" s="60"/>
      <c r="ET4530" s="60"/>
      <c r="EU4530" s="60"/>
      <c r="EV4530" s="60"/>
      <c r="EW4530" s="60"/>
      <c r="EX4530" s="60"/>
      <c r="EY4530" s="60"/>
      <c r="EZ4530" s="60"/>
      <c r="FA4530" s="60"/>
      <c r="FB4530" s="60"/>
    </row>
    <row r="4531" spans="22:158" x14ac:dyDescent="0.25">
      <c r="W4531" s="33"/>
      <c r="X4531" s="33"/>
      <c r="AH4531" s="38">
        <v>100</v>
      </c>
      <c r="AI4531" s="38">
        <v>140</v>
      </c>
      <c r="AJ4531" s="38">
        <v>14875</v>
      </c>
      <c r="AK4531" s="38">
        <v>48</v>
      </c>
      <c r="AL4531" s="38">
        <v>4206858</v>
      </c>
      <c r="AM4531" s="61" t="s">
        <v>1816</v>
      </c>
      <c r="AN4531" s="61" t="s">
        <v>1690</v>
      </c>
      <c r="AO4531" s="61" t="s">
        <v>1230</v>
      </c>
      <c r="AP4531" s="61" t="s">
        <v>5017</v>
      </c>
      <c r="AQ4531" s="61" t="s">
        <v>1754</v>
      </c>
      <c r="AR4531" s="28">
        <v>0</v>
      </c>
      <c r="AS4531" s="28">
        <v>66</v>
      </c>
      <c r="AT4531" s="28">
        <v>0</v>
      </c>
      <c r="AU4531" s="62"/>
      <c r="DV4531" s="31" t="s">
        <v>5470</v>
      </c>
      <c r="DW4531" s="31" t="s">
        <v>5478</v>
      </c>
      <c r="DX4531" s="63"/>
      <c r="DY4531" s="63"/>
      <c r="DZ4531" s="63"/>
      <c r="EA4531" s="167"/>
      <c r="EB4531" s="60"/>
      <c r="EC4531" s="60"/>
      <c r="ED4531" s="60"/>
      <c r="EE4531" s="60"/>
      <c r="EF4531" s="60"/>
      <c r="EG4531" s="60"/>
      <c r="EH4531" s="60"/>
      <c r="EI4531" s="60"/>
      <c r="EJ4531" s="60"/>
      <c r="EK4531" s="60"/>
      <c r="EL4531" s="60"/>
      <c r="EM4531" s="60"/>
      <c r="EN4531" s="60"/>
      <c r="EO4531" s="60"/>
      <c r="EP4531" s="60"/>
      <c r="EQ4531" s="60"/>
      <c r="ER4531" s="60"/>
      <c r="ES4531" s="60"/>
      <c r="ET4531" s="60"/>
      <c r="EU4531" s="60"/>
      <c r="EV4531" s="60"/>
      <c r="EW4531" s="60"/>
      <c r="EX4531" s="60"/>
      <c r="EY4531" s="60"/>
      <c r="EZ4531" s="60"/>
      <c r="FA4531" s="60"/>
      <c r="FB4531" s="60"/>
    </row>
    <row r="4532" spans="22:158" x14ac:dyDescent="0.25">
      <c r="V4532" s="1"/>
      <c r="W4532" s="33"/>
      <c r="X4532" s="33"/>
      <c r="AH4532" s="38">
        <v>100</v>
      </c>
      <c r="AI4532" s="38">
        <v>140</v>
      </c>
      <c r="AJ4532" s="38">
        <v>16100</v>
      </c>
      <c r="AK4532" s="38">
        <v>48</v>
      </c>
      <c r="AL4532" s="38">
        <v>4206858</v>
      </c>
      <c r="AM4532" s="61" t="s">
        <v>1816</v>
      </c>
      <c r="AN4532" s="61" t="s">
        <v>1690</v>
      </c>
      <c r="AO4532" s="61" t="s">
        <v>1612</v>
      </c>
      <c r="AP4532" s="61" t="s">
        <v>5017</v>
      </c>
      <c r="AQ4532" s="61" t="s">
        <v>1754</v>
      </c>
      <c r="AR4532" s="28">
        <v>688.3</v>
      </c>
      <c r="AS4532" s="28">
        <v>0</v>
      </c>
      <c r="AT4532" s="28">
        <v>0</v>
      </c>
      <c r="AU4532" s="62"/>
      <c r="DV4532" s="31" t="s">
        <v>5470</v>
      </c>
      <c r="DW4532" s="31" t="s">
        <v>5478</v>
      </c>
      <c r="DX4532" s="63"/>
      <c r="DY4532" s="63"/>
      <c r="DZ4532" s="63"/>
      <c r="EA4532" s="167"/>
      <c r="EB4532" s="60"/>
      <c r="EC4532" s="60"/>
      <c r="ED4532" s="60"/>
      <c r="EE4532" s="60"/>
      <c r="EF4532" s="60"/>
      <c r="EG4532" s="60"/>
      <c r="EH4532" s="60"/>
      <c r="EI4532" s="60"/>
      <c r="EJ4532" s="60"/>
      <c r="EK4532" s="60"/>
      <c r="EL4532" s="60"/>
      <c r="EM4532" s="60"/>
      <c r="EN4532" s="60"/>
      <c r="EO4532" s="60"/>
      <c r="EP4532" s="60"/>
      <c r="EQ4532" s="60"/>
      <c r="ER4532" s="60"/>
      <c r="ES4532" s="60"/>
      <c r="ET4532" s="60"/>
      <c r="EU4532" s="60"/>
      <c r="EV4532" s="60"/>
      <c r="EW4532" s="60"/>
      <c r="EX4532" s="60"/>
      <c r="EY4532" s="60"/>
      <c r="EZ4532" s="60"/>
      <c r="FA4532" s="60"/>
      <c r="FB4532" s="60"/>
    </row>
    <row r="4533" spans="22:158" x14ac:dyDescent="0.25">
      <c r="W4533" s="33"/>
      <c r="X4533" s="33"/>
      <c r="AH4533" s="38">
        <v>100</v>
      </c>
      <c r="AI4533" s="38">
        <v>140</v>
      </c>
      <c r="AJ4533" s="38">
        <v>16150</v>
      </c>
      <c r="AK4533" s="38">
        <v>48</v>
      </c>
      <c r="AL4533" s="38">
        <v>4206858</v>
      </c>
      <c r="AM4533" s="61" t="s">
        <v>1816</v>
      </c>
      <c r="AN4533" s="61" t="s">
        <v>1690</v>
      </c>
      <c r="AO4533" s="61" t="s">
        <v>1613</v>
      </c>
      <c r="AP4533" s="61" t="s">
        <v>5017</v>
      </c>
      <c r="AQ4533" s="61" t="s">
        <v>1754</v>
      </c>
      <c r="AR4533" s="28">
        <v>0</v>
      </c>
      <c r="AS4533" s="28">
        <v>122408</v>
      </c>
      <c r="AT4533" s="28">
        <v>332965</v>
      </c>
      <c r="AU4533" s="62"/>
      <c r="DV4533" s="31" t="s">
        <v>5470</v>
      </c>
      <c r="DW4533" s="31" t="s">
        <v>5478</v>
      </c>
      <c r="DX4533" s="63"/>
      <c r="DY4533" s="63"/>
      <c r="DZ4533" s="63"/>
      <c r="EA4533" s="167"/>
      <c r="EB4533" s="60"/>
      <c r="EC4533" s="60"/>
      <c r="ED4533" s="60"/>
      <c r="EE4533" s="60"/>
      <c r="EF4533" s="60"/>
      <c r="EG4533" s="60"/>
      <c r="EH4533" s="60"/>
      <c r="EI4533" s="60"/>
      <c r="EJ4533" s="60"/>
      <c r="EK4533" s="60"/>
      <c r="EL4533" s="60"/>
      <c r="EM4533" s="60"/>
      <c r="EN4533" s="60"/>
      <c r="EO4533" s="60"/>
      <c r="EP4533" s="60"/>
      <c r="EQ4533" s="60"/>
      <c r="ER4533" s="60"/>
      <c r="ES4533" s="60"/>
      <c r="ET4533" s="60"/>
      <c r="EU4533" s="60"/>
      <c r="EV4533" s="60"/>
      <c r="EW4533" s="60"/>
      <c r="EX4533" s="60"/>
      <c r="EY4533" s="60"/>
      <c r="EZ4533" s="60"/>
      <c r="FA4533" s="60"/>
      <c r="FB4533" s="60"/>
    </row>
    <row r="4534" spans="22:158" x14ac:dyDescent="0.25">
      <c r="V4534" s="1"/>
      <c r="W4534" s="33"/>
      <c r="X4534" s="33"/>
      <c r="AH4534" s="38">
        <v>100</v>
      </c>
      <c r="AI4534" s="38">
        <v>140</v>
      </c>
      <c r="AJ4534" s="38">
        <v>16750</v>
      </c>
      <c r="AK4534" s="38">
        <v>48</v>
      </c>
      <c r="AL4534" s="38">
        <v>4206858</v>
      </c>
      <c r="AM4534" s="61" t="s">
        <v>1816</v>
      </c>
      <c r="AN4534" s="61" t="s">
        <v>1690</v>
      </c>
      <c r="AO4534" s="61" t="s">
        <v>1628</v>
      </c>
      <c r="AP4534" s="61" t="s">
        <v>5017</v>
      </c>
      <c r="AQ4534" s="61" t="s">
        <v>1754</v>
      </c>
      <c r="AR4534" s="28">
        <v>0</v>
      </c>
      <c r="AS4534" s="28">
        <v>0</v>
      </c>
      <c r="AT4534" s="28">
        <v>80</v>
      </c>
      <c r="AU4534" s="62"/>
      <c r="DV4534" s="31" t="s">
        <v>5470</v>
      </c>
      <c r="DW4534" s="31" t="s">
        <v>5478</v>
      </c>
      <c r="DX4534" s="63"/>
      <c r="DY4534" s="63"/>
      <c r="DZ4534" s="63"/>
      <c r="EA4534" s="167"/>
      <c r="EB4534" s="60"/>
      <c r="EC4534" s="60"/>
      <c r="ED4534" s="60"/>
      <c r="EE4534" s="60"/>
      <c r="EF4534" s="60"/>
      <c r="EG4534" s="60"/>
      <c r="EH4534" s="60"/>
      <c r="EI4534" s="60"/>
      <c r="EJ4534" s="60"/>
      <c r="EK4534" s="60"/>
      <c r="EL4534" s="60"/>
      <c r="EM4534" s="60"/>
      <c r="EN4534" s="60"/>
      <c r="EO4534" s="60"/>
      <c r="EP4534" s="60"/>
      <c r="EQ4534" s="60"/>
      <c r="ER4534" s="60"/>
      <c r="ES4534" s="60"/>
      <c r="ET4534" s="60"/>
      <c r="EU4534" s="60"/>
      <c r="EV4534" s="60"/>
      <c r="EW4534" s="60"/>
      <c r="EX4534" s="60"/>
      <c r="EY4534" s="60"/>
      <c r="EZ4534" s="60"/>
      <c r="FA4534" s="60"/>
      <c r="FB4534" s="60"/>
    </row>
    <row r="4535" spans="22:158" x14ac:dyDescent="0.25">
      <c r="W4535" s="33"/>
      <c r="X4535" s="33"/>
      <c r="AH4535" s="38">
        <v>100</v>
      </c>
      <c r="AI4535" s="38">
        <v>140</v>
      </c>
      <c r="AJ4535" s="38">
        <v>18100</v>
      </c>
      <c r="AK4535" s="38">
        <v>48</v>
      </c>
      <c r="AL4535" s="38">
        <v>4206858</v>
      </c>
      <c r="AM4535" s="61" t="s">
        <v>1816</v>
      </c>
      <c r="AN4535" s="61" t="s">
        <v>1690</v>
      </c>
      <c r="AO4535" s="61" t="s">
        <v>1658</v>
      </c>
      <c r="AP4535" s="61" t="s">
        <v>5017</v>
      </c>
      <c r="AQ4535" s="61" t="s">
        <v>1754</v>
      </c>
      <c r="AR4535" s="28">
        <v>15781.8</v>
      </c>
      <c r="AS4535" s="28">
        <v>0</v>
      </c>
      <c r="AT4535" s="28">
        <v>42752</v>
      </c>
      <c r="AU4535" s="62"/>
      <c r="DV4535" s="31" t="s">
        <v>5470</v>
      </c>
      <c r="DW4535" s="31" t="s">
        <v>5478</v>
      </c>
      <c r="DX4535" s="63"/>
      <c r="DY4535" s="63"/>
      <c r="DZ4535" s="63"/>
      <c r="EA4535" s="167"/>
      <c r="EB4535" s="60"/>
      <c r="EC4535" s="60"/>
      <c r="ED4535" s="60"/>
      <c r="EE4535" s="60"/>
      <c r="EF4535" s="60"/>
      <c r="EG4535" s="60"/>
      <c r="EH4535" s="60"/>
      <c r="EI4535" s="60"/>
      <c r="EJ4535" s="60"/>
      <c r="EK4535" s="60"/>
      <c r="EL4535" s="60"/>
      <c r="EM4535" s="60"/>
      <c r="EN4535" s="60"/>
      <c r="EO4535" s="60"/>
      <c r="EP4535" s="60"/>
      <c r="EQ4535" s="60"/>
      <c r="ER4535" s="60"/>
      <c r="ES4535" s="60"/>
      <c r="ET4535" s="60"/>
      <c r="EU4535" s="60"/>
      <c r="EV4535" s="60"/>
      <c r="EW4535" s="60"/>
      <c r="EX4535" s="60"/>
      <c r="EY4535" s="60"/>
      <c r="EZ4535" s="60"/>
      <c r="FA4535" s="60"/>
      <c r="FB4535" s="60"/>
    </row>
    <row r="4536" spans="22:158" x14ac:dyDescent="0.25">
      <c r="W4536" s="33"/>
      <c r="X4536" s="33"/>
      <c r="AH4536" s="38">
        <v>100</v>
      </c>
      <c r="AI4536" s="38">
        <v>145</v>
      </c>
      <c r="AJ4536" s="38">
        <v>10550</v>
      </c>
      <c r="AK4536" s="38">
        <v>48</v>
      </c>
      <c r="AL4536" s="38">
        <v>4206858</v>
      </c>
      <c r="AM4536" s="61" t="s">
        <v>1816</v>
      </c>
      <c r="AN4536" s="61" t="s">
        <v>1691</v>
      </c>
      <c r="AO4536" s="61" t="s">
        <v>5054</v>
      </c>
      <c r="AP4536" s="61" t="s">
        <v>5017</v>
      </c>
      <c r="AQ4536" s="61" t="s">
        <v>1754</v>
      </c>
      <c r="AR4536" s="28">
        <v>8015.5</v>
      </c>
      <c r="AS4536" s="28">
        <v>15836</v>
      </c>
      <c r="AT4536" s="28">
        <v>98</v>
      </c>
      <c r="AU4536" s="62"/>
      <c r="DV4536" s="31" t="s">
        <v>5470</v>
      </c>
      <c r="DW4536" s="31" t="s">
        <v>5479</v>
      </c>
      <c r="DX4536" s="63"/>
      <c r="DY4536" s="63"/>
      <c r="DZ4536" s="63"/>
      <c r="EA4536" s="167"/>
      <c r="EB4536" s="60"/>
      <c r="EC4536" s="60"/>
      <c r="ED4536" s="60"/>
      <c r="EE4536" s="60"/>
      <c r="EF4536" s="60"/>
      <c r="EG4536" s="60"/>
      <c r="EH4536" s="60"/>
      <c r="EI4536" s="60"/>
      <c r="EJ4536" s="60"/>
      <c r="EK4536" s="60"/>
      <c r="EL4536" s="60"/>
      <c r="EM4536" s="60"/>
      <c r="EN4536" s="60"/>
      <c r="EO4536" s="60"/>
      <c r="EP4536" s="60"/>
      <c r="EQ4536" s="60"/>
      <c r="ER4536" s="60"/>
      <c r="ES4536" s="60"/>
      <c r="ET4536" s="60"/>
      <c r="EU4536" s="60"/>
      <c r="EV4536" s="60"/>
      <c r="EW4536" s="60"/>
      <c r="EX4536" s="60"/>
      <c r="EY4536" s="60"/>
      <c r="EZ4536" s="60"/>
      <c r="FA4536" s="60"/>
      <c r="FB4536" s="60"/>
    </row>
    <row r="4537" spans="22:158" x14ac:dyDescent="0.25">
      <c r="W4537" s="33"/>
      <c r="X4537" s="33"/>
      <c r="AH4537" s="38">
        <v>100</v>
      </c>
      <c r="AI4537" s="38">
        <v>145</v>
      </c>
      <c r="AJ4537" s="38">
        <v>11000</v>
      </c>
      <c r="AK4537" s="38">
        <v>48</v>
      </c>
      <c r="AL4537" s="38">
        <v>4206858</v>
      </c>
      <c r="AM4537" s="61" t="s">
        <v>1816</v>
      </c>
      <c r="AN4537" s="61" t="s">
        <v>1691</v>
      </c>
      <c r="AO4537" s="61" t="s">
        <v>5063</v>
      </c>
      <c r="AP4537" s="61" t="s">
        <v>5017</v>
      </c>
      <c r="AQ4537" s="61" t="s">
        <v>1754</v>
      </c>
      <c r="AR4537" s="28">
        <v>151.5</v>
      </c>
      <c r="AS4537" s="28">
        <v>0</v>
      </c>
      <c r="AT4537" s="28">
        <v>0</v>
      </c>
      <c r="AU4537" s="62"/>
      <c r="DV4537" s="31" t="s">
        <v>5470</v>
      </c>
      <c r="DW4537" s="31" t="s">
        <v>5479</v>
      </c>
      <c r="DX4537" s="63"/>
      <c r="DY4537" s="63"/>
      <c r="DZ4537" s="63"/>
      <c r="EA4537" s="167"/>
      <c r="EB4537" s="60"/>
      <c r="EC4537" s="60"/>
      <c r="ED4537" s="60"/>
      <c r="EE4537" s="60"/>
      <c r="EF4537" s="60"/>
      <c r="EG4537" s="60"/>
      <c r="EH4537" s="60"/>
      <c r="EI4537" s="60"/>
      <c r="EJ4537" s="60"/>
      <c r="EK4537" s="60"/>
      <c r="EL4537" s="60"/>
      <c r="EM4537" s="60"/>
      <c r="EN4537" s="60"/>
      <c r="EO4537" s="60"/>
      <c r="EP4537" s="60"/>
      <c r="EQ4537" s="60"/>
      <c r="ER4537" s="60"/>
      <c r="ES4537" s="60"/>
      <c r="ET4537" s="60"/>
      <c r="EU4537" s="60"/>
      <c r="EV4537" s="60"/>
      <c r="EW4537" s="60"/>
      <c r="EX4537" s="60"/>
      <c r="EY4537" s="60"/>
      <c r="EZ4537" s="60"/>
      <c r="FA4537" s="60"/>
      <c r="FB4537" s="60"/>
    </row>
    <row r="4538" spans="22:158" x14ac:dyDescent="0.25">
      <c r="W4538" s="33"/>
      <c r="X4538" s="33"/>
      <c r="AH4538" s="38">
        <v>100</v>
      </c>
      <c r="AI4538" s="38">
        <v>145</v>
      </c>
      <c r="AJ4538" s="38">
        <v>12750</v>
      </c>
      <c r="AK4538" s="38">
        <v>48</v>
      </c>
      <c r="AL4538" s="38">
        <v>4206858</v>
      </c>
      <c r="AM4538" s="61" t="s">
        <v>1816</v>
      </c>
      <c r="AN4538" s="61" t="s">
        <v>1691</v>
      </c>
      <c r="AO4538" s="61" t="s">
        <v>5097</v>
      </c>
      <c r="AP4538" s="61" t="s">
        <v>5017</v>
      </c>
      <c r="AQ4538" s="61" t="s">
        <v>1754</v>
      </c>
      <c r="AR4538" s="28">
        <v>167.8</v>
      </c>
      <c r="AS4538" s="28">
        <v>444</v>
      </c>
      <c r="AT4538" s="28">
        <v>16052</v>
      </c>
      <c r="AU4538" s="62"/>
      <c r="DV4538" s="31" t="s">
        <v>5470</v>
      </c>
      <c r="DW4538" s="31" t="s">
        <v>5479</v>
      </c>
      <c r="DX4538" s="63"/>
      <c r="DY4538" s="63"/>
      <c r="DZ4538" s="63"/>
      <c r="EA4538" s="167"/>
      <c r="EB4538" s="60"/>
      <c r="EC4538" s="60"/>
      <c r="ED4538" s="60"/>
      <c r="EE4538" s="60"/>
      <c r="EF4538" s="60"/>
      <c r="EG4538" s="60"/>
      <c r="EH4538" s="60"/>
      <c r="EI4538" s="60"/>
      <c r="EJ4538" s="60"/>
      <c r="EK4538" s="60"/>
      <c r="EL4538" s="60"/>
      <c r="EM4538" s="60"/>
      <c r="EN4538" s="60"/>
      <c r="EO4538" s="60"/>
      <c r="EP4538" s="60"/>
      <c r="EQ4538" s="60"/>
      <c r="ER4538" s="60"/>
      <c r="ES4538" s="60"/>
      <c r="ET4538" s="60"/>
      <c r="EU4538" s="60"/>
      <c r="EV4538" s="60"/>
      <c r="EW4538" s="60"/>
      <c r="EX4538" s="60"/>
      <c r="EY4538" s="60"/>
      <c r="EZ4538" s="60"/>
      <c r="FA4538" s="60"/>
      <c r="FB4538" s="60"/>
    </row>
    <row r="4539" spans="22:158" x14ac:dyDescent="0.25">
      <c r="W4539" s="33"/>
      <c r="X4539" s="33"/>
      <c r="AH4539" s="38">
        <v>100</v>
      </c>
      <c r="AI4539" s="38">
        <v>145</v>
      </c>
      <c r="AJ4539" s="38">
        <v>13310</v>
      </c>
      <c r="AK4539" s="38">
        <v>48</v>
      </c>
      <c r="AL4539" s="38">
        <v>4206858</v>
      </c>
      <c r="AM4539" s="61" t="s">
        <v>1816</v>
      </c>
      <c r="AN4539" s="61" t="s">
        <v>1691</v>
      </c>
      <c r="AO4539" s="61" t="s">
        <v>5108</v>
      </c>
      <c r="AP4539" s="61" t="s">
        <v>5017</v>
      </c>
      <c r="AQ4539" s="61" t="s">
        <v>1754</v>
      </c>
      <c r="AR4539" s="28">
        <v>0</v>
      </c>
      <c r="AS4539" s="28">
        <v>245</v>
      </c>
      <c r="AT4539" s="28">
        <v>0</v>
      </c>
      <c r="AU4539" s="62"/>
      <c r="DV4539" s="31" t="s">
        <v>5470</v>
      </c>
      <c r="DW4539" s="31" t="s">
        <v>5479</v>
      </c>
      <c r="DX4539" s="63"/>
      <c r="DY4539" s="63"/>
      <c r="DZ4539" s="63"/>
      <c r="EA4539" s="167"/>
      <c r="EB4539" s="60"/>
      <c r="EC4539" s="60"/>
      <c r="ED4539" s="60"/>
      <c r="EE4539" s="60"/>
      <c r="EF4539" s="60"/>
      <c r="EG4539" s="60"/>
      <c r="EH4539" s="60"/>
      <c r="EI4539" s="60"/>
      <c r="EJ4539" s="60"/>
      <c r="EK4539" s="60"/>
      <c r="EL4539" s="60"/>
      <c r="EM4539" s="60"/>
      <c r="EN4539" s="60"/>
      <c r="EO4539" s="60"/>
      <c r="EP4539" s="60"/>
      <c r="EQ4539" s="60"/>
      <c r="ER4539" s="60"/>
      <c r="ES4539" s="60"/>
      <c r="ET4539" s="60"/>
      <c r="EU4539" s="60"/>
      <c r="EV4539" s="60"/>
      <c r="EW4539" s="60"/>
      <c r="EX4539" s="60"/>
      <c r="EY4539" s="60"/>
      <c r="EZ4539" s="60"/>
      <c r="FA4539" s="60"/>
      <c r="FB4539" s="60"/>
    </row>
    <row r="4540" spans="22:158" x14ac:dyDescent="0.25">
      <c r="V4540" s="1"/>
      <c r="W4540" s="33"/>
      <c r="X4540" s="33"/>
      <c r="AH4540" s="38">
        <v>100</v>
      </c>
      <c r="AI4540" s="38">
        <v>145</v>
      </c>
      <c r="AJ4540" s="38">
        <v>13700</v>
      </c>
      <c r="AK4540" s="38">
        <v>48</v>
      </c>
      <c r="AL4540" s="38">
        <v>4206858</v>
      </c>
      <c r="AM4540" s="61" t="s">
        <v>1816</v>
      </c>
      <c r="AN4540" s="61" t="s">
        <v>1691</v>
      </c>
      <c r="AO4540" s="61" t="s">
        <v>5118</v>
      </c>
      <c r="AP4540" s="61" t="s">
        <v>5017</v>
      </c>
      <c r="AQ4540" s="61" t="s">
        <v>1754</v>
      </c>
      <c r="AR4540" s="28">
        <v>755994.4</v>
      </c>
      <c r="AS4540" s="28">
        <v>836369</v>
      </c>
      <c r="AT4540" s="28">
        <v>2379142</v>
      </c>
      <c r="AU4540" s="62"/>
      <c r="DV4540" s="31" t="s">
        <v>5470</v>
      </c>
      <c r="DW4540" s="31" t="s">
        <v>5479</v>
      </c>
      <c r="DX4540" s="63"/>
      <c r="DY4540" s="63"/>
      <c r="DZ4540" s="63"/>
      <c r="EA4540" s="167"/>
      <c r="EB4540" s="60"/>
      <c r="EC4540" s="60"/>
      <c r="ED4540" s="60"/>
      <c r="EE4540" s="60"/>
      <c r="EF4540" s="60"/>
      <c r="EG4540" s="60"/>
      <c r="EH4540" s="60"/>
      <c r="EI4540" s="60"/>
      <c r="EJ4540" s="60"/>
      <c r="EK4540" s="60"/>
      <c r="EL4540" s="60"/>
      <c r="EM4540" s="60"/>
      <c r="EN4540" s="60"/>
      <c r="EO4540" s="60"/>
      <c r="EP4540" s="60"/>
      <c r="EQ4540" s="60"/>
      <c r="ER4540" s="60"/>
      <c r="ES4540" s="60"/>
      <c r="ET4540" s="60"/>
      <c r="EU4540" s="60"/>
      <c r="EV4540" s="60"/>
      <c r="EW4540" s="60"/>
      <c r="EX4540" s="60"/>
      <c r="EY4540" s="60"/>
      <c r="EZ4540" s="60"/>
      <c r="FA4540" s="60"/>
      <c r="FB4540" s="60"/>
    </row>
    <row r="4541" spans="22:158" x14ac:dyDescent="0.25">
      <c r="W4541" s="33"/>
      <c r="X4541" s="33"/>
      <c r="AH4541" s="38">
        <v>100</v>
      </c>
      <c r="AI4541" s="38">
        <v>145</v>
      </c>
      <c r="AJ4541" s="38">
        <v>15450</v>
      </c>
      <c r="AK4541" s="38">
        <v>48</v>
      </c>
      <c r="AL4541" s="38">
        <v>4206858</v>
      </c>
      <c r="AM4541" s="61" t="s">
        <v>1816</v>
      </c>
      <c r="AN4541" s="61" t="s">
        <v>1691</v>
      </c>
      <c r="AO4541" s="61" t="s">
        <v>1600</v>
      </c>
      <c r="AP4541" s="61" t="s">
        <v>5017</v>
      </c>
      <c r="AQ4541" s="61" t="s">
        <v>1754</v>
      </c>
      <c r="AR4541" s="28">
        <v>0</v>
      </c>
      <c r="AS4541" s="28">
        <v>0</v>
      </c>
      <c r="AT4541" s="28">
        <v>633</v>
      </c>
      <c r="AU4541" s="62"/>
      <c r="DV4541" s="31" t="s">
        <v>5470</v>
      </c>
      <c r="DW4541" s="31" t="s">
        <v>5479</v>
      </c>
      <c r="DX4541" s="63"/>
      <c r="DY4541" s="63"/>
      <c r="DZ4541" s="63"/>
      <c r="EA4541" s="167"/>
      <c r="EB4541" s="60"/>
      <c r="EC4541" s="60"/>
      <c r="ED4541" s="60"/>
      <c r="EE4541" s="60"/>
      <c r="EF4541" s="60"/>
      <c r="EG4541" s="60"/>
      <c r="EH4541" s="60"/>
      <c r="EI4541" s="60"/>
      <c r="EJ4541" s="60"/>
      <c r="EK4541" s="60"/>
      <c r="EL4541" s="60"/>
      <c r="EM4541" s="60"/>
      <c r="EN4541" s="60"/>
      <c r="EO4541" s="60"/>
      <c r="EP4541" s="60"/>
      <c r="EQ4541" s="60"/>
      <c r="ER4541" s="60"/>
      <c r="ES4541" s="60"/>
      <c r="ET4541" s="60"/>
      <c r="EU4541" s="60"/>
      <c r="EV4541" s="60"/>
      <c r="EW4541" s="60"/>
      <c r="EX4541" s="60"/>
      <c r="EY4541" s="60"/>
      <c r="EZ4541" s="60"/>
      <c r="FA4541" s="60"/>
      <c r="FB4541" s="60"/>
    </row>
    <row r="4542" spans="22:158" x14ac:dyDescent="0.25">
      <c r="V4542" s="1"/>
      <c r="W4542" s="33"/>
      <c r="X4542" s="33"/>
      <c r="AH4542" s="38">
        <v>100</v>
      </c>
      <c r="AI4542" s="38">
        <v>145</v>
      </c>
      <c r="AJ4542" s="38">
        <v>17250</v>
      </c>
      <c r="AK4542" s="38">
        <v>48</v>
      </c>
      <c r="AL4542" s="38">
        <v>4206858</v>
      </c>
      <c r="AM4542" s="61" t="s">
        <v>1816</v>
      </c>
      <c r="AN4542" s="61" t="s">
        <v>1691</v>
      </c>
      <c r="AO4542" s="61" t="s">
        <v>1638</v>
      </c>
      <c r="AP4542" s="61" t="s">
        <v>5017</v>
      </c>
      <c r="AQ4542" s="61" t="s">
        <v>1754</v>
      </c>
      <c r="AR4542" s="28">
        <v>0</v>
      </c>
      <c r="AS4542" s="28">
        <v>0</v>
      </c>
      <c r="AT4542" s="28">
        <v>1331</v>
      </c>
      <c r="AU4542" s="62"/>
      <c r="DV4542" s="31" t="s">
        <v>5470</v>
      </c>
      <c r="DW4542" s="31" t="s">
        <v>5479</v>
      </c>
      <c r="DX4542" s="63"/>
      <c r="DY4542" s="63"/>
      <c r="DZ4542" s="63"/>
      <c r="EA4542" s="167"/>
      <c r="EB4542" s="60"/>
      <c r="EC4542" s="60"/>
      <c r="ED4542" s="60"/>
      <c r="EE4542" s="60"/>
      <c r="EF4542" s="60"/>
      <c r="EG4542" s="60"/>
      <c r="EH4542" s="60"/>
      <c r="EI4542" s="60"/>
      <c r="EJ4542" s="60"/>
      <c r="EK4542" s="60"/>
      <c r="EL4542" s="60"/>
      <c r="EM4542" s="60"/>
      <c r="EN4542" s="60"/>
      <c r="EO4542" s="60"/>
      <c r="EP4542" s="60"/>
      <c r="EQ4542" s="60"/>
      <c r="ER4542" s="60"/>
      <c r="ES4542" s="60"/>
      <c r="ET4542" s="60"/>
      <c r="EU4542" s="60"/>
      <c r="EV4542" s="60"/>
      <c r="EW4542" s="60"/>
      <c r="EX4542" s="60"/>
      <c r="EY4542" s="60"/>
      <c r="EZ4542" s="60"/>
      <c r="FA4542" s="60"/>
      <c r="FB4542" s="60"/>
    </row>
    <row r="4543" spans="22:158" x14ac:dyDescent="0.25">
      <c r="V4543" s="1"/>
      <c r="W4543" s="33"/>
      <c r="X4543" s="33"/>
      <c r="AH4543" s="38">
        <v>100</v>
      </c>
      <c r="AI4543" s="38">
        <v>145</v>
      </c>
      <c r="AJ4543" s="38">
        <v>17640</v>
      </c>
      <c r="AK4543" s="38">
        <v>48</v>
      </c>
      <c r="AL4543" s="38">
        <v>4206858</v>
      </c>
      <c r="AM4543" s="61" t="s">
        <v>1816</v>
      </c>
      <c r="AN4543" s="61" t="s">
        <v>1691</v>
      </c>
      <c r="AO4543" s="61" t="s">
        <v>1647</v>
      </c>
      <c r="AP4543" s="61" t="s">
        <v>5017</v>
      </c>
      <c r="AQ4543" s="61" t="s">
        <v>1754</v>
      </c>
      <c r="AR4543" s="28">
        <v>0</v>
      </c>
      <c r="AS4543" s="28">
        <v>2</v>
      </c>
      <c r="AT4543" s="28">
        <v>0</v>
      </c>
      <c r="AU4543" s="62"/>
      <c r="DV4543" s="31" t="s">
        <v>5470</v>
      </c>
      <c r="DW4543" s="31" t="s">
        <v>5479</v>
      </c>
      <c r="DX4543" s="63"/>
      <c r="DY4543" s="63"/>
      <c r="DZ4543" s="63"/>
      <c r="EA4543" s="167"/>
      <c r="EB4543" s="60"/>
      <c r="EC4543" s="60"/>
      <c r="ED4543" s="60"/>
      <c r="EE4543" s="60"/>
      <c r="EF4543" s="60"/>
      <c r="EG4543" s="60"/>
      <c r="EH4543" s="60"/>
      <c r="EI4543" s="60"/>
      <c r="EJ4543" s="60"/>
      <c r="EK4543" s="60"/>
      <c r="EL4543" s="60"/>
      <c r="EM4543" s="60"/>
      <c r="EN4543" s="60"/>
      <c r="EO4543" s="60"/>
      <c r="EP4543" s="60"/>
      <c r="EQ4543" s="60"/>
      <c r="ER4543" s="60"/>
      <c r="ES4543" s="60"/>
      <c r="ET4543" s="60"/>
      <c r="EU4543" s="60"/>
      <c r="EV4543" s="60"/>
      <c r="EW4543" s="60"/>
      <c r="EX4543" s="60"/>
      <c r="EY4543" s="60"/>
      <c r="EZ4543" s="60"/>
      <c r="FA4543" s="60"/>
      <c r="FB4543" s="60"/>
    </row>
    <row r="4544" spans="22:158" x14ac:dyDescent="0.25">
      <c r="W4544" s="33"/>
      <c r="X4544" s="33"/>
      <c r="AH4544" s="38">
        <v>100</v>
      </c>
      <c r="AI4544" s="38">
        <v>145</v>
      </c>
      <c r="AJ4544" s="38">
        <v>18650</v>
      </c>
      <c r="AK4544" s="38">
        <v>48</v>
      </c>
      <c r="AL4544" s="38">
        <v>4206858</v>
      </c>
      <c r="AM4544" s="61" t="s">
        <v>1816</v>
      </c>
      <c r="AN4544" s="61" t="s">
        <v>1691</v>
      </c>
      <c r="AO4544" s="61" t="s">
        <v>1669</v>
      </c>
      <c r="AP4544" s="61" t="s">
        <v>5017</v>
      </c>
      <c r="AQ4544" s="61" t="s">
        <v>1754</v>
      </c>
      <c r="AR4544" s="28">
        <v>0</v>
      </c>
      <c r="AS4544" s="28">
        <v>0</v>
      </c>
      <c r="AT4544" s="28">
        <v>141</v>
      </c>
      <c r="AU4544" s="62"/>
      <c r="DV4544" s="31" t="s">
        <v>5470</v>
      </c>
      <c r="DW4544" s="31" t="s">
        <v>5479</v>
      </c>
      <c r="DX4544" s="63"/>
      <c r="DY4544" s="63"/>
      <c r="DZ4544" s="63"/>
      <c r="EA4544" s="167"/>
      <c r="EB4544" s="60"/>
      <c r="EC4544" s="60"/>
      <c r="ED4544" s="60"/>
      <c r="EE4544" s="60"/>
      <c r="EF4544" s="60"/>
      <c r="EG4544" s="60"/>
      <c r="EH4544" s="60"/>
      <c r="EI4544" s="60"/>
      <c r="EJ4544" s="60"/>
      <c r="EK4544" s="60"/>
      <c r="EL4544" s="60"/>
      <c r="EM4544" s="60"/>
      <c r="EN4544" s="60"/>
      <c r="EO4544" s="60"/>
      <c r="EP4544" s="60"/>
      <c r="EQ4544" s="60"/>
      <c r="ER4544" s="60"/>
      <c r="ES4544" s="60"/>
      <c r="ET4544" s="60"/>
      <c r="EU4544" s="60"/>
      <c r="EV4544" s="60"/>
      <c r="EW4544" s="60"/>
      <c r="EX4544" s="60"/>
      <c r="EY4544" s="60"/>
      <c r="EZ4544" s="60"/>
      <c r="FA4544" s="60"/>
      <c r="FB4544" s="60"/>
    </row>
    <row r="4545" spans="22:158" x14ac:dyDescent="0.25">
      <c r="W4545" s="33"/>
      <c r="X4545" s="33"/>
      <c r="AH4545" s="38">
        <v>100</v>
      </c>
      <c r="AI4545" s="38">
        <v>145</v>
      </c>
      <c r="AJ4545" s="38">
        <v>18700</v>
      </c>
      <c r="AK4545" s="38">
        <v>48</v>
      </c>
      <c r="AL4545" s="38">
        <v>4206858</v>
      </c>
      <c r="AM4545" s="61" t="s">
        <v>1816</v>
      </c>
      <c r="AN4545" s="61" t="s">
        <v>1691</v>
      </c>
      <c r="AO4545" s="61" t="s">
        <v>1670</v>
      </c>
      <c r="AP4545" s="61" t="s">
        <v>5017</v>
      </c>
      <c r="AQ4545" s="61" t="s">
        <v>1754</v>
      </c>
      <c r="AR4545" s="28">
        <v>0</v>
      </c>
      <c r="AS4545" s="28">
        <v>0</v>
      </c>
      <c r="AT4545" s="28">
        <v>281</v>
      </c>
      <c r="AU4545" s="62"/>
      <c r="DV4545" s="31" t="s">
        <v>5470</v>
      </c>
      <c r="DW4545" s="31" t="s">
        <v>5479</v>
      </c>
      <c r="DX4545" s="63"/>
      <c r="DY4545" s="63"/>
      <c r="DZ4545" s="63"/>
      <c r="EA4545" s="167"/>
      <c r="EB4545" s="60"/>
      <c r="EC4545" s="60"/>
      <c r="ED4545" s="60"/>
      <c r="EE4545" s="60"/>
      <c r="EF4545" s="60"/>
      <c r="EG4545" s="60"/>
      <c r="EH4545" s="60"/>
      <c r="EI4545" s="60"/>
      <c r="EJ4545" s="60"/>
      <c r="EK4545" s="60"/>
      <c r="EL4545" s="60"/>
      <c r="EM4545" s="60"/>
      <c r="EN4545" s="60"/>
      <c r="EO4545" s="60"/>
      <c r="EP4545" s="60"/>
      <c r="EQ4545" s="60"/>
      <c r="ER4545" s="60"/>
      <c r="ES4545" s="60"/>
      <c r="ET4545" s="60"/>
      <c r="EU4545" s="60"/>
      <c r="EV4545" s="60"/>
      <c r="EW4545" s="60"/>
      <c r="EX4545" s="60"/>
      <c r="EY4545" s="60"/>
      <c r="EZ4545" s="60"/>
      <c r="FA4545" s="60"/>
      <c r="FB4545" s="60"/>
    </row>
    <row r="4546" spans="22:158" x14ac:dyDescent="0.25">
      <c r="W4546" s="33"/>
      <c r="X4546" s="33"/>
      <c r="AH4546" s="38">
        <v>100</v>
      </c>
      <c r="AI4546" s="38">
        <v>145</v>
      </c>
      <c r="AJ4546" s="38">
        <v>18710</v>
      </c>
      <c r="AK4546" s="38">
        <v>48</v>
      </c>
      <c r="AL4546" s="38">
        <v>4206858</v>
      </c>
      <c r="AM4546" s="61" t="s">
        <v>1816</v>
      </c>
      <c r="AN4546" s="61" t="s">
        <v>1691</v>
      </c>
      <c r="AO4546" s="61" t="s">
        <v>1671</v>
      </c>
      <c r="AP4546" s="61" t="s">
        <v>5017</v>
      </c>
      <c r="AQ4546" s="61" t="s">
        <v>1754</v>
      </c>
      <c r="AR4546" s="28">
        <v>1550.2</v>
      </c>
      <c r="AS4546" s="28">
        <v>22</v>
      </c>
      <c r="AT4546" s="28">
        <v>0</v>
      </c>
      <c r="AU4546" s="62"/>
      <c r="DV4546" s="31" t="s">
        <v>5470</v>
      </c>
      <c r="DW4546" s="31" t="s">
        <v>5479</v>
      </c>
      <c r="DX4546" s="63"/>
      <c r="DY4546" s="63"/>
      <c r="DZ4546" s="63"/>
      <c r="EA4546" s="167"/>
      <c r="EB4546" s="60"/>
      <c r="EC4546" s="60"/>
      <c r="ED4546" s="60"/>
      <c r="EE4546" s="60"/>
      <c r="EF4546" s="60"/>
      <c r="EG4546" s="60"/>
      <c r="EH4546" s="60"/>
      <c r="EI4546" s="60"/>
      <c r="EJ4546" s="60"/>
      <c r="EK4546" s="60"/>
      <c r="EL4546" s="60"/>
      <c r="EM4546" s="60"/>
      <c r="EN4546" s="60"/>
      <c r="EO4546" s="60"/>
      <c r="EP4546" s="60"/>
      <c r="EQ4546" s="60"/>
      <c r="ER4546" s="60"/>
      <c r="ES4546" s="60"/>
      <c r="ET4546" s="60"/>
      <c r="EU4546" s="60"/>
      <c r="EV4546" s="60"/>
      <c r="EW4546" s="60"/>
      <c r="EX4546" s="60"/>
      <c r="EY4546" s="60"/>
      <c r="EZ4546" s="60"/>
      <c r="FA4546" s="60"/>
      <c r="FB4546" s="60"/>
    </row>
    <row r="4547" spans="22:158" x14ac:dyDescent="0.25">
      <c r="W4547" s="33"/>
      <c r="X4547" s="33"/>
      <c r="AH4547" s="38">
        <v>100</v>
      </c>
      <c r="AI4547" s="38">
        <v>145</v>
      </c>
      <c r="AJ4547" s="38">
        <v>18750</v>
      </c>
      <c r="AK4547" s="38">
        <v>48</v>
      </c>
      <c r="AL4547" s="38">
        <v>4206858</v>
      </c>
      <c r="AM4547" s="61" t="s">
        <v>1816</v>
      </c>
      <c r="AN4547" s="61" t="s">
        <v>1691</v>
      </c>
      <c r="AO4547" s="61" t="s">
        <v>1672</v>
      </c>
      <c r="AP4547" s="61" t="s">
        <v>5017</v>
      </c>
      <c r="AQ4547" s="61" t="s">
        <v>1754</v>
      </c>
      <c r="AR4547" s="28">
        <v>1929421.9</v>
      </c>
      <c r="AS4547" s="28">
        <v>5456142</v>
      </c>
      <c r="AT4547" s="28">
        <v>8100408</v>
      </c>
      <c r="AU4547" s="62"/>
      <c r="DV4547" s="31" t="s">
        <v>5470</v>
      </c>
      <c r="DW4547" s="31" t="s">
        <v>5479</v>
      </c>
      <c r="DX4547" s="63"/>
      <c r="DY4547" s="63"/>
      <c r="DZ4547" s="63"/>
      <c r="EA4547" s="167"/>
      <c r="EB4547" s="60"/>
      <c r="EC4547" s="60"/>
      <c r="ED4547" s="60"/>
      <c r="EE4547" s="60"/>
      <c r="EF4547" s="60"/>
      <c r="EG4547" s="60"/>
      <c r="EH4547" s="60"/>
      <c r="EI4547" s="60"/>
      <c r="EJ4547" s="60"/>
      <c r="EK4547" s="60"/>
      <c r="EL4547" s="60"/>
      <c r="EM4547" s="60"/>
      <c r="EN4547" s="60"/>
      <c r="EO4547" s="60"/>
      <c r="EP4547" s="60"/>
      <c r="EQ4547" s="60"/>
      <c r="ER4547" s="60"/>
      <c r="ES4547" s="60"/>
      <c r="ET4547" s="60"/>
      <c r="EU4547" s="60"/>
      <c r="EV4547" s="60"/>
      <c r="EW4547" s="60"/>
      <c r="EX4547" s="60"/>
      <c r="EY4547" s="60"/>
      <c r="EZ4547" s="60"/>
      <c r="FA4547" s="60"/>
      <c r="FB4547" s="60"/>
    </row>
    <row r="4548" spans="22:158" x14ac:dyDescent="0.25">
      <c r="W4548" s="33"/>
      <c r="X4548" s="33"/>
      <c r="AH4548" s="38">
        <v>100</v>
      </c>
      <c r="AI4548" s="38">
        <v>150</v>
      </c>
      <c r="AJ4548" s="38">
        <v>12000</v>
      </c>
      <c r="AK4548" s="38">
        <v>48</v>
      </c>
      <c r="AL4548" s="38">
        <v>4206858</v>
      </c>
      <c r="AM4548" s="61" t="s">
        <v>1816</v>
      </c>
      <c r="AN4548" s="61" t="s">
        <v>1695</v>
      </c>
      <c r="AO4548" s="61" t="s">
        <v>5084</v>
      </c>
      <c r="AP4548" s="61" t="s">
        <v>5017</v>
      </c>
      <c r="AQ4548" s="61" t="s">
        <v>1754</v>
      </c>
      <c r="AR4548" s="28">
        <v>520</v>
      </c>
      <c r="AS4548" s="28">
        <v>0</v>
      </c>
      <c r="AT4548" s="28">
        <v>215</v>
      </c>
      <c r="AU4548" s="62"/>
      <c r="DV4548" s="31" t="s">
        <v>5470</v>
      </c>
      <c r="DW4548" s="31" t="s">
        <v>5480</v>
      </c>
      <c r="DX4548" s="63"/>
      <c r="DY4548" s="63"/>
      <c r="DZ4548" s="63"/>
      <c r="EA4548" s="167"/>
      <c r="EB4548" s="60"/>
      <c r="EC4548" s="60"/>
      <c r="ED4548" s="60"/>
      <c r="EE4548" s="60"/>
      <c r="EF4548" s="60"/>
      <c r="EG4548" s="60"/>
      <c r="EH4548" s="60"/>
      <c r="EI4548" s="60"/>
      <c r="EJ4548" s="60"/>
      <c r="EK4548" s="60"/>
      <c r="EL4548" s="60"/>
      <c r="EM4548" s="60"/>
      <c r="EN4548" s="60"/>
      <c r="EO4548" s="60"/>
      <c r="EP4548" s="60"/>
      <c r="EQ4548" s="60"/>
      <c r="ER4548" s="60"/>
      <c r="ES4548" s="60"/>
      <c r="ET4548" s="60"/>
      <c r="EU4548" s="60"/>
      <c r="EV4548" s="60"/>
      <c r="EW4548" s="60"/>
      <c r="EX4548" s="60"/>
      <c r="EY4548" s="60"/>
      <c r="EZ4548" s="60"/>
      <c r="FA4548" s="60"/>
      <c r="FB4548" s="60"/>
    </row>
    <row r="4549" spans="22:158" x14ac:dyDescent="0.25">
      <c r="W4549" s="33"/>
      <c r="X4549" s="33"/>
      <c r="AH4549" s="38">
        <v>100</v>
      </c>
      <c r="AI4549" s="38">
        <v>150</v>
      </c>
      <c r="AJ4549" s="38">
        <v>13450</v>
      </c>
      <c r="AK4549" s="38">
        <v>48</v>
      </c>
      <c r="AL4549" s="38">
        <v>4206858</v>
      </c>
      <c r="AM4549" s="61" t="s">
        <v>1816</v>
      </c>
      <c r="AN4549" s="61" t="s">
        <v>1695</v>
      </c>
      <c r="AO4549" s="61" t="s">
        <v>5112</v>
      </c>
      <c r="AP4549" s="61" t="s">
        <v>5017</v>
      </c>
      <c r="AQ4549" s="61" t="s">
        <v>1754</v>
      </c>
      <c r="AR4549" s="28">
        <v>1856570.9</v>
      </c>
      <c r="AS4549" s="28">
        <v>4819300</v>
      </c>
      <c r="AT4549" s="28">
        <v>3989226</v>
      </c>
      <c r="AU4549" s="62"/>
      <c r="DV4549" s="31" t="s">
        <v>5470</v>
      </c>
      <c r="DW4549" s="31" t="s">
        <v>5480</v>
      </c>
      <c r="DX4549" s="63"/>
      <c r="DY4549" s="63"/>
      <c r="DZ4549" s="63"/>
      <c r="EA4549" s="167"/>
      <c r="EB4549" s="60"/>
      <c r="EC4549" s="60"/>
      <c r="ED4549" s="60"/>
      <c r="EE4549" s="60"/>
      <c r="EF4549" s="60"/>
      <c r="EG4549" s="60"/>
      <c r="EH4549" s="60"/>
      <c r="EI4549" s="60"/>
      <c r="EJ4549" s="60"/>
      <c r="EK4549" s="60"/>
      <c r="EL4549" s="60"/>
      <c r="EM4549" s="60"/>
      <c r="EN4549" s="60"/>
      <c r="EO4549" s="60"/>
      <c r="EP4549" s="60"/>
      <c r="EQ4549" s="60"/>
      <c r="ER4549" s="60"/>
      <c r="ES4549" s="60"/>
      <c r="ET4549" s="60"/>
      <c r="EU4549" s="60"/>
      <c r="EV4549" s="60"/>
      <c r="EW4549" s="60"/>
      <c r="EX4549" s="60"/>
      <c r="EY4549" s="60"/>
      <c r="EZ4549" s="60"/>
      <c r="FA4549" s="60"/>
      <c r="FB4549" s="60"/>
    </row>
    <row r="4550" spans="22:158" x14ac:dyDescent="0.25">
      <c r="V4550" s="1"/>
      <c r="W4550" s="33"/>
      <c r="X4550" s="33"/>
      <c r="AH4550" s="38">
        <v>100</v>
      </c>
      <c r="AI4550" s="38">
        <v>150</v>
      </c>
      <c r="AJ4550" s="38">
        <v>13500</v>
      </c>
      <c r="AK4550" s="38">
        <v>48</v>
      </c>
      <c r="AL4550" s="38">
        <v>4206858</v>
      </c>
      <c r="AM4550" s="61" t="s">
        <v>1816</v>
      </c>
      <c r="AN4550" s="61" t="s">
        <v>1695</v>
      </c>
      <c r="AO4550" s="61" t="s">
        <v>5113</v>
      </c>
      <c r="AP4550" s="61" t="s">
        <v>5017</v>
      </c>
      <c r="AQ4550" s="61" t="s">
        <v>1754</v>
      </c>
      <c r="AR4550" s="28">
        <v>0</v>
      </c>
      <c r="AS4550" s="28">
        <v>223</v>
      </c>
      <c r="AT4550" s="28">
        <v>0</v>
      </c>
      <c r="AU4550" s="62"/>
      <c r="DV4550" s="31" t="s">
        <v>5470</v>
      </c>
      <c r="DW4550" s="31" t="s">
        <v>5480</v>
      </c>
      <c r="DX4550" s="63"/>
      <c r="DY4550" s="63"/>
      <c r="DZ4550" s="63"/>
      <c r="EA4550" s="167"/>
      <c r="EB4550" s="60"/>
      <c r="EC4550" s="60"/>
      <c r="ED4550" s="60"/>
      <c r="EE4550" s="60"/>
      <c r="EF4550" s="60"/>
      <c r="EG4550" s="60"/>
      <c r="EH4550" s="60"/>
      <c r="EI4550" s="60"/>
      <c r="EJ4550" s="60"/>
      <c r="EK4550" s="60"/>
      <c r="EL4550" s="60"/>
      <c r="EM4550" s="60"/>
      <c r="EN4550" s="60"/>
      <c r="EO4550" s="60"/>
      <c r="EP4550" s="60"/>
      <c r="EQ4550" s="60"/>
      <c r="ER4550" s="60"/>
      <c r="ES4550" s="60"/>
      <c r="ET4550" s="60"/>
      <c r="EU4550" s="60"/>
      <c r="EV4550" s="60"/>
      <c r="EW4550" s="60"/>
      <c r="EX4550" s="60"/>
      <c r="EY4550" s="60"/>
      <c r="EZ4550" s="60"/>
      <c r="FA4550" s="60"/>
      <c r="FB4550" s="60"/>
    </row>
    <row r="4551" spans="22:158" x14ac:dyDescent="0.25">
      <c r="W4551" s="33"/>
      <c r="X4551" s="33"/>
      <c r="AH4551" s="38">
        <v>100</v>
      </c>
      <c r="AI4551" s="38">
        <v>150</v>
      </c>
      <c r="AJ4551" s="38">
        <v>14300</v>
      </c>
      <c r="AK4551" s="38">
        <v>48</v>
      </c>
      <c r="AL4551" s="38">
        <v>4206858</v>
      </c>
      <c r="AM4551" s="61" t="s">
        <v>1816</v>
      </c>
      <c r="AN4551" s="61" t="s">
        <v>1695</v>
      </c>
      <c r="AO4551" s="61" t="s">
        <v>1574</v>
      </c>
      <c r="AP4551" s="61" t="s">
        <v>5017</v>
      </c>
      <c r="AQ4551" s="61" t="s">
        <v>1754</v>
      </c>
      <c r="AR4551" s="28">
        <v>96669.6</v>
      </c>
      <c r="AS4551" s="28">
        <v>0</v>
      </c>
      <c r="AT4551" s="28">
        <v>0</v>
      </c>
      <c r="AU4551" s="62"/>
      <c r="DV4551" s="31" t="s">
        <v>5470</v>
      </c>
      <c r="DW4551" s="31" t="s">
        <v>5480</v>
      </c>
      <c r="DX4551" s="63"/>
      <c r="DY4551" s="63"/>
      <c r="DZ4551" s="63"/>
      <c r="EA4551" s="167"/>
      <c r="EB4551" s="60"/>
      <c r="EC4551" s="60"/>
      <c r="ED4551" s="60"/>
      <c r="EE4551" s="60"/>
      <c r="EF4551" s="60"/>
      <c r="EG4551" s="60"/>
      <c r="EH4551" s="60"/>
      <c r="EI4551" s="60"/>
      <c r="EJ4551" s="60"/>
      <c r="EK4551" s="60"/>
      <c r="EL4551" s="60"/>
      <c r="EM4551" s="60"/>
      <c r="EN4551" s="60"/>
      <c r="EO4551" s="60"/>
      <c r="EP4551" s="60"/>
      <c r="EQ4551" s="60"/>
      <c r="ER4551" s="60"/>
      <c r="ES4551" s="60"/>
      <c r="ET4551" s="60"/>
      <c r="EU4551" s="60"/>
      <c r="EV4551" s="60"/>
      <c r="EW4551" s="60"/>
      <c r="EX4551" s="60"/>
      <c r="EY4551" s="60"/>
      <c r="EZ4551" s="60"/>
      <c r="FA4551" s="60"/>
      <c r="FB4551" s="60"/>
    </row>
    <row r="4552" spans="22:158" x14ac:dyDescent="0.25">
      <c r="W4552" s="33"/>
      <c r="X4552" s="33"/>
      <c r="AH4552" s="38">
        <v>100</v>
      </c>
      <c r="AI4552" s="38">
        <v>150</v>
      </c>
      <c r="AJ4552" s="38">
        <v>14750</v>
      </c>
      <c r="AK4552" s="38">
        <v>48</v>
      </c>
      <c r="AL4552" s="38">
        <v>4206858</v>
      </c>
      <c r="AM4552" s="61" t="s">
        <v>1816</v>
      </c>
      <c r="AN4552" s="61" t="s">
        <v>1695</v>
      </c>
      <c r="AO4552" s="61" t="s">
        <v>1583</v>
      </c>
      <c r="AP4552" s="61" t="s">
        <v>5017</v>
      </c>
      <c r="AQ4552" s="61" t="s">
        <v>1754</v>
      </c>
      <c r="AR4552" s="28">
        <v>115995.5</v>
      </c>
      <c r="AS4552" s="28">
        <v>650598</v>
      </c>
      <c r="AT4552" s="28">
        <v>292548</v>
      </c>
      <c r="AU4552" s="62"/>
      <c r="DV4552" s="31" t="s">
        <v>5470</v>
      </c>
      <c r="DW4552" s="31" t="s">
        <v>5480</v>
      </c>
      <c r="DX4552" s="63"/>
      <c r="DY4552" s="63"/>
      <c r="DZ4552" s="63"/>
      <c r="EA4552" s="167"/>
      <c r="EB4552" s="60"/>
      <c r="EC4552" s="60"/>
      <c r="ED4552" s="60"/>
      <c r="EE4552" s="60"/>
      <c r="EF4552" s="60"/>
      <c r="EG4552" s="60"/>
      <c r="EH4552" s="60"/>
      <c r="EI4552" s="60"/>
      <c r="EJ4552" s="60"/>
      <c r="EK4552" s="60"/>
      <c r="EL4552" s="60"/>
      <c r="EM4552" s="60"/>
      <c r="EN4552" s="60"/>
      <c r="EO4552" s="60"/>
      <c r="EP4552" s="60"/>
      <c r="EQ4552" s="60"/>
      <c r="ER4552" s="60"/>
      <c r="ES4552" s="60"/>
      <c r="ET4552" s="60"/>
      <c r="EU4552" s="60"/>
      <c r="EV4552" s="60"/>
      <c r="EW4552" s="60"/>
      <c r="EX4552" s="60"/>
      <c r="EY4552" s="60"/>
      <c r="EZ4552" s="60"/>
      <c r="FA4552" s="60"/>
      <c r="FB4552" s="60"/>
    </row>
    <row r="4553" spans="22:158" x14ac:dyDescent="0.25">
      <c r="W4553" s="33"/>
      <c r="X4553" s="33"/>
      <c r="AH4553" s="38">
        <v>100</v>
      </c>
      <c r="AI4553" s="38">
        <v>150</v>
      </c>
      <c r="AJ4553" s="38">
        <v>15550</v>
      </c>
      <c r="AK4553" s="38">
        <v>48</v>
      </c>
      <c r="AL4553" s="38">
        <v>4206858</v>
      </c>
      <c r="AM4553" s="61" t="s">
        <v>1816</v>
      </c>
      <c r="AN4553" s="61" t="s">
        <v>1695</v>
      </c>
      <c r="AO4553" s="61" t="s">
        <v>1602</v>
      </c>
      <c r="AP4553" s="61" t="s">
        <v>5017</v>
      </c>
      <c r="AQ4553" s="61" t="s">
        <v>1754</v>
      </c>
      <c r="AR4553" s="28">
        <v>503679.5</v>
      </c>
      <c r="AS4553" s="28">
        <v>751612</v>
      </c>
      <c r="AT4553" s="28">
        <v>1240971</v>
      </c>
      <c r="AU4553" s="62"/>
      <c r="DV4553" s="31" t="s">
        <v>5470</v>
      </c>
      <c r="DW4553" s="31" t="s">
        <v>5480</v>
      </c>
      <c r="DX4553" s="63"/>
      <c r="DY4553" s="63"/>
      <c r="DZ4553" s="63"/>
      <c r="EA4553" s="167"/>
      <c r="EB4553" s="60"/>
      <c r="EC4553" s="60"/>
      <c r="ED4553" s="60"/>
      <c r="EE4553" s="60"/>
      <c r="EF4553" s="60"/>
      <c r="EG4553" s="60"/>
      <c r="EH4553" s="60"/>
      <c r="EI4553" s="60"/>
      <c r="EJ4553" s="60"/>
      <c r="EK4553" s="60"/>
      <c r="EL4553" s="60"/>
      <c r="EM4553" s="60"/>
      <c r="EN4553" s="60"/>
      <c r="EO4553" s="60"/>
      <c r="EP4553" s="60"/>
      <c r="EQ4553" s="60"/>
      <c r="ER4553" s="60"/>
      <c r="ES4553" s="60"/>
      <c r="ET4553" s="60"/>
      <c r="EU4553" s="60"/>
      <c r="EV4553" s="60"/>
      <c r="EW4553" s="60"/>
      <c r="EX4553" s="60"/>
      <c r="EY4553" s="60"/>
      <c r="EZ4553" s="60"/>
      <c r="FA4553" s="60"/>
      <c r="FB4553" s="60"/>
    </row>
    <row r="4554" spans="22:158" x14ac:dyDescent="0.25">
      <c r="W4554" s="33"/>
      <c r="X4554" s="33"/>
      <c r="AH4554" s="38">
        <v>100</v>
      </c>
      <c r="AI4554" s="38">
        <v>150</v>
      </c>
      <c r="AJ4554" s="38">
        <v>17500</v>
      </c>
      <c r="AK4554" s="38">
        <v>48</v>
      </c>
      <c r="AL4554" s="38">
        <v>4206858</v>
      </c>
      <c r="AM4554" s="61" t="s">
        <v>1816</v>
      </c>
      <c r="AN4554" s="61" t="s">
        <v>1695</v>
      </c>
      <c r="AO4554" s="61" t="s">
        <v>1644</v>
      </c>
      <c r="AP4554" s="61" t="s">
        <v>5017</v>
      </c>
      <c r="AQ4554" s="61" t="s">
        <v>1754</v>
      </c>
      <c r="AR4554" s="28">
        <v>195.3</v>
      </c>
      <c r="AS4554" s="28">
        <v>1877</v>
      </c>
      <c r="AT4554" s="28">
        <v>60094</v>
      </c>
      <c r="AU4554" s="62"/>
      <c r="DV4554" s="31" t="s">
        <v>5470</v>
      </c>
      <c r="DW4554" s="31" t="s">
        <v>5480</v>
      </c>
      <c r="DX4554" s="63"/>
      <c r="DY4554" s="63"/>
      <c r="DZ4554" s="63"/>
      <c r="EA4554" s="167"/>
      <c r="EB4554" s="60"/>
      <c r="EC4554" s="60"/>
      <c r="ED4554" s="60"/>
      <c r="EE4554" s="60"/>
      <c r="EF4554" s="60"/>
      <c r="EG4554" s="60"/>
      <c r="EH4554" s="60"/>
      <c r="EI4554" s="60"/>
      <c r="EJ4554" s="60"/>
      <c r="EK4554" s="60"/>
      <c r="EL4554" s="60"/>
      <c r="EM4554" s="60"/>
      <c r="EN4554" s="60"/>
      <c r="EO4554" s="60"/>
      <c r="EP4554" s="60"/>
      <c r="EQ4554" s="60"/>
      <c r="ER4554" s="60"/>
      <c r="ES4554" s="60"/>
      <c r="ET4554" s="60"/>
      <c r="EU4554" s="60"/>
      <c r="EV4554" s="60"/>
      <c r="EW4554" s="60"/>
      <c r="EX4554" s="60"/>
      <c r="EY4554" s="60"/>
      <c r="EZ4554" s="60"/>
      <c r="FA4554" s="60"/>
      <c r="FB4554" s="60"/>
    </row>
    <row r="4555" spans="22:158" x14ac:dyDescent="0.25">
      <c r="V4555" s="1"/>
      <c r="W4555" s="33"/>
      <c r="X4555" s="33"/>
      <c r="AH4555" s="38">
        <v>100</v>
      </c>
      <c r="AI4555" s="38">
        <v>150</v>
      </c>
      <c r="AJ4555" s="38">
        <v>17750</v>
      </c>
      <c r="AK4555" s="38">
        <v>48</v>
      </c>
      <c r="AL4555" s="38">
        <v>4206858</v>
      </c>
      <c r="AM4555" s="61" t="s">
        <v>1816</v>
      </c>
      <c r="AN4555" s="61" t="s">
        <v>1695</v>
      </c>
      <c r="AO4555" s="61" t="s">
        <v>1650</v>
      </c>
      <c r="AP4555" s="61" t="s">
        <v>5017</v>
      </c>
      <c r="AQ4555" s="61" t="s">
        <v>1754</v>
      </c>
      <c r="AR4555" s="28">
        <v>27.2</v>
      </c>
      <c r="AS4555" s="28">
        <v>0</v>
      </c>
      <c r="AT4555" s="28">
        <v>2</v>
      </c>
      <c r="AU4555" s="62"/>
      <c r="DV4555" s="31" t="s">
        <v>5470</v>
      </c>
      <c r="DW4555" s="31" t="s">
        <v>5480</v>
      </c>
      <c r="DX4555" s="63"/>
      <c r="DY4555" s="63"/>
      <c r="DZ4555" s="63"/>
      <c r="EA4555" s="167"/>
      <c r="EB4555" s="60"/>
      <c r="EC4555" s="60"/>
      <c r="ED4555" s="60"/>
      <c r="EE4555" s="60"/>
      <c r="EF4555" s="60"/>
      <c r="EG4555" s="60"/>
      <c r="EH4555" s="60"/>
      <c r="EI4555" s="60"/>
      <c r="EJ4555" s="60"/>
      <c r="EK4555" s="60"/>
      <c r="EL4555" s="60"/>
      <c r="EM4555" s="60"/>
      <c r="EN4555" s="60"/>
      <c r="EO4555" s="60"/>
      <c r="EP4555" s="60"/>
      <c r="EQ4555" s="60"/>
      <c r="ER4555" s="60"/>
      <c r="ES4555" s="60"/>
      <c r="ET4555" s="60"/>
      <c r="EU4555" s="60"/>
      <c r="EV4555" s="60"/>
      <c r="EW4555" s="60"/>
      <c r="EX4555" s="60"/>
      <c r="EY4555" s="60"/>
      <c r="EZ4555" s="60"/>
      <c r="FA4555" s="60"/>
      <c r="FB4555" s="60"/>
    </row>
    <row r="4556" spans="22:158" x14ac:dyDescent="0.25">
      <c r="W4556" s="33"/>
      <c r="X4556" s="33"/>
      <c r="AH4556" s="38">
        <v>100</v>
      </c>
      <c r="AI4556" s="38">
        <v>155</v>
      </c>
      <c r="AJ4556" s="38">
        <v>10050</v>
      </c>
      <c r="AK4556" s="38">
        <v>48</v>
      </c>
      <c r="AL4556" s="38">
        <v>4206858</v>
      </c>
      <c r="AM4556" s="61" t="s">
        <v>1816</v>
      </c>
      <c r="AN4556" s="61" t="s">
        <v>1686</v>
      </c>
      <c r="AO4556" s="61" t="s">
        <v>5044</v>
      </c>
      <c r="AP4556" s="61" t="s">
        <v>5017</v>
      </c>
      <c r="AQ4556" s="61" t="s">
        <v>1754</v>
      </c>
      <c r="AR4556" s="28">
        <v>0</v>
      </c>
      <c r="AS4556" s="28">
        <v>1182</v>
      </c>
      <c r="AT4556" s="28">
        <v>0</v>
      </c>
      <c r="AU4556" s="62"/>
      <c r="DV4556" s="31" t="s">
        <v>5470</v>
      </c>
      <c r="DW4556" s="31" t="s">
        <v>5481</v>
      </c>
      <c r="DX4556" s="63"/>
      <c r="DY4556" s="63"/>
      <c r="DZ4556" s="63"/>
      <c r="EA4556" s="167"/>
      <c r="EB4556" s="60"/>
      <c r="EC4556" s="60"/>
      <c r="ED4556" s="60"/>
      <c r="EE4556" s="60"/>
      <c r="EF4556" s="60"/>
      <c r="EG4556" s="60"/>
      <c r="EH4556" s="60"/>
      <c r="EI4556" s="60"/>
      <c r="EJ4556" s="60"/>
      <c r="EK4556" s="60"/>
      <c r="EL4556" s="60"/>
      <c r="EM4556" s="60"/>
      <c r="EN4556" s="60"/>
      <c r="EO4556" s="60"/>
      <c r="EP4556" s="60"/>
      <c r="EQ4556" s="60"/>
      <c r="ER4556" s="60"/>
      <c r="ES4556" s="60"/>
      <c r="ET4556" s="60"/>
      <c r="EU4556" s="60"/>
      <c r="EV4556" s="60"/>
      <c r="EW4556" s="60"/>
      <c r="EX4556" s="60"/>
      <c r="EY4556" s="60"/>
      <c r="EZ4556" s="60"/>
      <c r="FA4556" s="60"/>
      <c r="FB4556" s="60"/>
    </row>
    <row r="4557" spans="22:158" x14ac:dyDescent="0.25">
      <c r="V4557" s="1"/>
      <c r="W4557" s="33"/>
      <c r="X4557" s="33"/>
      <c r="AH4557" s="38">
        <v>100</v>
      </c>
      <c r="AI4557" s="38">
        <v>155</v>
      </c>
      <c r="AJ4557" s="38">
        <v>10650</v>
      </c>
      <c r="AK4557" s="38">
        <v>48</v>
      </c>
      <c r="AL4557" s="38">
        <v>4206858</v>
      </c>
      <c r="AM4557" s="61" t="s">
        <v>1816</v>
      </c>
      <c r="AN4557" s="61" t="s">
        <v>1686</v>
      </c>
      <c r="AO4557" s="61" t="s">
        <v>5056</v>
      </c>
      <c r="AP4557" s="61" t="s">
        <v>5017</v>
      </c>
      <c r="AQ4557" s="61" t="s">
        <v>1754</v>
      </c>
      <c r="AR4557" s="28">
        <v>69980.5</v>
      </c>
      <c r="AS4557" s="28">
        <v>0</v>
      </c>
      <c r="AT4557" s="28">
        <v>0</v>
      </c>
      <c r="AU4557" s="62"/>
      <c r="DV4557" s="31" t="s">
        <v>5470</v>
      </c>
      <c r="DW4557" s="31" t="s">
        <v>5481</v>
      </c>
      <c r="DX4557" s="63"/>
      <c r="DY4557" s="63"/>
      <c r="DZ4557" s="63"/>
      <c r="EA4557" s="167"/>
      <c r="EB4557" s="60"/>
      <c r="EC4557" s="60"/>
      <c r="ED4557" s="60"/>
      <c r="EE4557" s="60"/>
      <c r="EF4557" s="60"/>
      <c r="EG4557" s="60"/>
      <c r="EH4557" s="60"/>
      <c r="EI4557" s="60"/>
      <c r="EJ4557" s="60"/>
      <c r="EK4557" s="60"/>
      <c r="EL4557" s="60"/>
      <c r="EM4557" s="60"/>
      <c r="EN4557" s="60"/>
      <c r="EO4557" s="60"/>
      <c r="EP4557" s="60"/>
      <c r="EQ4557" s="60"/>
      <c r="ER4557" s="60"/>
      <c r="ES4557" s="60"/>
      <c r="ET4557" s="60"/>
      <c r="EU4557" s="60"/>
      <c r="EV4557" s="60"/>
      <c r="EW4557" s="60"/>
      <c r="EX4557" s="60"/>
      <c r="EY4557" s="60"/>
      <c r="EZ4557" s="60"/>
      <c r="FA4557" s="60"/>
      <c r="FB4557" s="60"/>
    </row>
    <row r="4558" spans="22:158" x14ac:dyDescent="0.25">
      <c r="W4558" s="33"/>
      <c r="X4558" s="33"/>
      <c r="AH4558" s="38">
        <v>100</v>
      </c>
      <c r="AI4558" s="38">
        <v>155</v>
      </c>
      <c r="AJ4558" s="38">
        <v>13370</v>
      </c>
      <c r="AK4558" s="38">
        <v>48</v>
      </c>
      <c r="AL4558" s="38">
        <v>4206858</v>
      </c>
      <c r="AM4558" s="61" t="s">
        <v>1816</v>
      </c>
      <c r="AN4558" s="61" t="s">
        <v>1686</v>
      </c>
      <c r="AO4558" s="61" t="s">
        <v>5110</v>
      </c>
      <c r="AP4558" s="61" t="s">
        <v>5017</v>
      </c>
      <c r="AQ4558" s="61" t="s">
        <v>1754</v>
      </c>
      <c r="AR4558" s="28">
        <v>0</v>
      </c>
      <c r="AS4558" s="28">
        <v>2</v>
      </c>
      <c r="AT4558" s="28">
        <v>0</v>
      </c>
      <c r="AU4558" s="62"/>
      <c r="DV4558" s="31" t="s">
        <v>5470</v>
      </c>
      <c r="DW4558" s="31" t="s">
        <v>5481</v>
      </c>
      <c r="DX4558" s="63"/>
      <c r="DY4558" s="63"/>
      <c r="DZ4558" s="63"/>
      <c r="EA4558" s="167"/>
      <c r="EB4558" s="60"/>
      <c r="EC4558" s="60"/>
      <c r="ED4558" s="60"/>
      <c r="EE4558" s="60"/>
      <c r="EF4558" s="60"/>
      <c r="EG4558" s="60"/>
      <c r="EH4558" s="60"/>
      <c r="EI4558" s="60"/>
      <c r="EJ4558" s="60"/>
      <c r="EK4558" s="60"/>
      <c r="EL4558" s="60"/>
      <c r="EM4558" s="60"/>
      <c r="EN4558" s="60"/>
      <c r="EO4558" s="60"/>
      <c r="EP4558" s="60"/>
      <c r="EQ4558" s="60"/>
      <c r="ER4558" s="60"/>
      <c r="ES4558" s="60"/>
      <c r="ET4558" s="60"/>
      <c r="EU4558" s="60"/>
      <c r="EV4558" s="60"/>
      <c r="EW4558" s="60"/>
      <c r="EX4558" s="60"/>
      <c r="EY4558" s="60"/>
      <c r="EZ4558" s="60"/>
      <c r="FA4558" s="60"/>
      <c r="FB4558" s="60"/>
    </row>
    <row r="4559" spans="22:158" x14ac:dyDescent="0.25">
      <c r="V4559" s="1"/>
      <c r="W4559" s="33"/>
      <c r="X4559" s="33"/>
      <c r="AH4559" s="38">
        <v>100</v>
      </c>
      <c r="AI4559" s="38">
        <v>155</v>
      </c>
      <c r="AJ4559" s="38">
        <v>13900</v>
      </c>
      <c r="AK4559" s="38">
        <v>48</v>
      </c>
      <c r="AL4559" s="38">
        <v>4206858</v>
      </c>
      <c r="AM4559" s="61" t="s">
        <v>1816</v>
      </c>
      <c r="AN4559" s="61" t="s">
        <v>1686</v>
      </c>
      <c r="AO4559" s="61" t="s">
        <v>5122</v>
      </c>
      <c r="AP4559" s="61" t="s">
        <v>5017</v>
      </c>
      <c r="AQ4559" s="61" t="s">
        <v>1754</v>
      </c>
      <c r="AR4559" s="28">
        <v>0</v>
      </c>
      <c r="AS4559" s="28">
        <v>0</v>
      </c>
      <c r="AT4559" s="28">
        <v>701</v>
      </c>
      <c r="AU4559" s="62"/>
      <c r="DV4559" s="31" t="s">
        <v>5470</v>
      </c>
      <c r="DW4559" s="31" t="s">
        <v>5481</v>
      </c>
      <c r="DX4559" s="63"/>
      <c r="DY4559" s="63"/>
      <c r="DZ4559" s="63"/>
      <c r="EA4559" s="167"/>
      <c r="EB4559" s="60"/>
      <c r="EC4559" s="60"/>
      <c r="ED4559" s="60"/>
      <c r="EE4559" s="60"/>
      <c r="EF4559" s="60"/>
      <c r="EG4559" s="60"/>
      <c r="EH4559" s="60"/>
      <c r="EI4559" s="60"/>
      <c r="EJ4559" s="60"/>
      <c r="EK4559" s="60"/>
      <c r="EL4559" s="60"/>
      <c r="EM4559" s="60"/>
      <c r="EN4559" s="60"/>
      <c r="EO4559" s="60"/>
      <c r="EP4559" s="60"/>
      <c r="EQ4559" s="60"/>
      <c r="ER4559" s="60"/>
      <c r="ES4559" s="60"/>
      <c r="ET4559" s="60"/>
      <c r="EU4559" s="60"/>
      <c r="EV4559" s="60"/>
      <c r="EW4559" s="60"/>
      <c r="EX4559" s="60"/>
      <c r="EY4559" s="60"/>
      <c r="EZ4559" s="60"/>
      <c r="FA4559" s="60"/>
      <c r="FB4559" s="60"/>
    </row>
    <row r="4560" spans="22:158" x14ac:dyDescent="0.25">
      <c r="W4560" s="33"/>
      <c r="X4560" s="33"/>
      <c r="AH4560" s="38">
        <v>100</v>
      </c>
      <c r="AI4560" s="38">
        <v>155</v>
      </c>
      <c r="AJ4560" s="38">
        <v>14050</v>
      </c>
      <c r="AK4560" s="38">
        <v>48</v>
      </c>
      <c r="AL4560" s="38">
        <v>4206858</v>
      </c>
      <c r="AM4560" s="61" t="s">
        <v>1816</v>
      </c>
      <c r="AN4560" s="61" t="s">
        <v>1686</v>
      </c>
      <c r="AO4560" s="61" t="s">
        <v>5125</v>
      </c>
      <c r="AP4560" s="61" t="s">
        <v>5017</v>
      </c>
      <c r="AQ4560" s="61" t="s">
        <v>1754</v>
      </c>
      <c r="AR4560" s="28">
        <v>0</v>
      </c>
      <c r="AS4560" s="28">
        <v>0</v>
      </c>
      <c r="AT4560" s="28">
        <v>191213</v>
      </c>
      <c r="AU4560" s="62"/>
      <c r="DV4560" s="31" t="s">
        <v>5470</v>
      </c>
      <c r="DW4560" s="31" t="s">
        <v>5481</v>
      </c>
      <c r="DX4560" s="63"/>
      <c r="DY4560" s="63"/>
      <c r="DZ4560" s="63"/>
      <c r="EA4560" s="167"/>
      <c r="EB4560" s="60"/>
      <c r="EC4560" s="60"/>
      <c r="ED4560" s="60"/>
      <c r="EE4560" s="60"/>
      <c r="EF4560" s="60"/>
      <c r="EG4560" s="60"/>
      <c r="EH4560" s="60"/>
      <c r="EI4560" s="60"/>
      <c r="EJ4560" s="60"/>
      <c r="EK4560" s="60"/>
      <c r="EL4560" s="60"/>
      <c r="EM4560" s="60"/>
      <c r="EN4560" s="60"/>
      <c r="EO4560" s="60"/>
      <c r="EP4560" s="60"/>
      <c r="EQ4560" s="60"/>
      <c r="ER4560" s="60"/>
      <c r="ES4560" s="60"/>
      <c r="ET4560" s="60"/>
      <c r="EU4560" s="60"/>
      <c r="EV4560" s="60"/>
      <c r="EW4560" s="60"/>
      <c r="EX4560" s="60"/>
      <c r="EY4560" s="60"/>
      <c r="EZ4560" s="60"/>
      <c r="FA4560" s="60"/>
      <c r="FB4560" s="60"/>
    </row>
    <row r="4561" spans="22:158" x14ac:dyDescent="0.25">
      <c r="W4561" s="33"/>
      <c r="X4561" s="33"/>
      <c r="AH4561" s="38">
        <v>100</v>
      </c>
      <c r="AI4561" s="38">
        <v>155</v>
      </c>
      <c r="AJ4561" s="38">
        <v>17450</v>
      </c>
      <c r="AK4561" s="38">
        <v>48</v>
      </c>
      <c r="AL4561" s="38">
        <v>4206858</v>
      </c>
      <c r="AM4561" s="61" t="s">
        <v>1816</v>
      </c>
      <c r="AN4561" s="61" t="s">
        <v>1686</v>
      </c>
      <c r="AO4561" s="61" t="s">
        <v>1643</v>
      </c>
      <c r="AP4561" s="61" t="s">
        <v>5017</v>
      </c>
      <c r="AQ4561" s="61" t="s">
        <v>1754</v>
      </c>
      <c r="AR4561" s="28">
        <v>68.8</v>
      </c>
      <c r="AS4561" s="28">
        <v>0</v>
      </c>
      <c r="AT4561" s="28">
        <v>145</v>
      </c>
      <c r="AU4561" s="62"/>
      <c r="DV4561" s="31" t="s">
        <v>5470</v>
      </c>
      <c r="DW4561" s="31" t="s">
        <v>5481</v>
      </c>
      <c r="DX4561" s="63"/>
      <c r="DY4561" s="63"/>
      <c r="DZ4561" s="63"/>
      <c r="EA4561" s="167"/>
      <c r="EB4561" s="60"/>
      <c r="EC4561" s="60"/>
      <c r="ED4561" s="60"/>
      <c r="EE4561" s="60"/>
      <c r="EF4561" s="60"/>
      <c r="EG4561" s="60"/>
      <c r="EH4561" s="60"/>
      <c r="EI4561" s="60"/>
      <c r="EJ4561" s="60"/>
      <c r="EK4561" s="60"/>
      <c r="EL4561" s="60"/>
      <c r="EM4561" s="60"/>
      <c r="EN4561" s="60"/>
      <c r="EO4561" s="60"/>
      <c r="EP4561" s="60"/>
      <c r="EQ4561" s="60"/>
      <c r="ER4561" s="60"/>
      <c r="ES4561" s="60"/>
      <c r="ET4561" s="60"/>
      <c r="EU4561" s="60"/>
      <c r="EV4561" s="60"/>
      <c r="EW4561" s="60"/>
      <c r="EX4561" s="60"/>
      <c r="EY4561" s="60"/>
      <c r="EZ4561" s="60"/>
      <c r="FA4561" s="60"/>
      <c r="FB4561" s="60"/>
    </row>
    <row r="4562" spans="22:158" x14ac:dyDescent="0.25">
      <c r="W4562" s="33"/>
      <c r="X4562" s="33"/>
      <c r="AH4562" s="38">
        <v>100</v>
      </c>
      <c r="AI4562" s="38">
        <v>155</v>
      </c>
      <c r="AJ4562" s="38">
        <v>17800</v>
      </c>
      <c r="AK4562" s="38">
        <v>48</v>
      </c>
      <c r="AL4562" s="38">
        <v>4206858</v>
      </c>
      <c r="AM4562" s="61" t="s">
        <v>1816</v>
      </c>
      <c r="AN4562" s="61" t="s">
        <v>1686</v>
      </c>
      <c r="AO4562" s="61" t="s">
        <v>1651</v>
      </c>
      <c r="AP4562" s="61" t="s">
        <v>5017</v>
      </c>
      <c r="AQ4562" s="61" t="s">
        <v>1754</v>
      </c>
      <c r="AR4562" s="28">
        <v>108076.8</v>
      </c>
      <c r="AS4562" s="28">
        <v>276567</v>
      </c>
      <c r="AT4562" s="28">
        <v>311238</v>
      </c>
      <c r="AU4562" s="62"/>
      <c r="DV4562" s="31" t="s">
        <v>5470</v>
      </c>
      <c r="DW4562" s="31" t="s">
        <v>5481</v>
      </c>
      <c r="DX4562" s="63"/>
      <c r="DY4562" s="63"/>
      <c r="DZ4562" s="63"/>
      <c r="EA4562" s="167"/>
      <c r="EB4562" s="60"/>
      <c r="EC4562" s="60"/>
      <c r="ED4562" s="60"/>
      <c r="EE4562" s="60"/>
      <c r="EF4562" s="60"/>
      <c r="EG4562" s="60"/>
      <c r="EH4562" s="60"/>
      <c r="EI4562" s="60"/>
      <c r="EJ4562" s="60"/>
      <c r="EK4562" s="60"/>
      <c r="EL4562" s="60"/>
      <c r="EM4562" s="60"/>
      <c r="EN4562" s="60"/>
      <c r="EO4562" s="60"/>
      <c r="EP4562" s="60"/>
      <c r="EQ4562" s="60"/>
      <c r="ER4562" s="60"/>
      <c r="ES4562" s="60"/>
      <c r="ET4562" s="60"/>
      <c r="EU4562" s="60"/>
      <c r="EV4562" s="60"/>
      <c r="EW4562" s="60"/>
      <c r="EX4562" s="60"/>
      <c r="EY4562" s="60"/>
      <c r="EZ4562" s="60"/>
      <c r="FA4562" s="60"/>
      <c r="FB4562" s="60"/>
    </row>
    <row r="4563" spans="22:158" x14ac:dyDescent="0.25">
      <c r="W4563" s="33"/>
      <c r="X4563" s="33"/>
      <c r="AH4563" s="38">
        <v>100</v>
      </c>
      <c r="AI4563" s="38">
        <v>155</v>
      </c>
      <c r="AJ4563" s="38">
        <v>18200</v>
      </c>
      <c r="AK4563" s="38">
        <v>48</v>
      </c>
      <c r="AL4563" s="38">
        <v>4206858</v>
      </c>
      <c r="AM4563" s="61" t="s">
        <v>1816</v>
      </c>
      <c r="AN4563" s="61" t="s">
        <v>1686</v>
      </c>
      <c r="AO4563" s="61" t="s">
        <v>1660</v>
      </c>
      <c r="AP4563" s="61" t="s">
        <v>5017</v>
      </c>
      <c r="AQ4563" s="61" t="s">
        <v>1754</v>
      </c>
      <c r="AR4563" s="28">
        <v>177517</v>
      </c>
      <c r="AS4563" s="28">
        <v>22128</v>
      </c>
      <c r="AT4563" s="28">
        <v>64818</v>
      </c>
      <c r="AU4563" s="62"/>
      <c r="DV4563" s="31" t="s">
        <v>5470</v>
      </c>
      <c r="DW4563" s="31" t="s">
        <v>5481</v>
      </c>
      <c r="DX4563" s="63"/>
      <c r="DY4563" s="63"/>
      <c r="DZ4563" s="63"/>
      <c r="EA4563" s="167"/>
      <c r="EB4563" s="60"/>
      <c r="EC4563" s="60"/>
      <c r="ED4563" s="60"/>
      <c r="EE4563" s="60"/>
      <c r="EF4563" s="60"/>
      <c r="EG4563" s="60"/>
      <c r="EH4563" s="60"/>
      <c r="EI4563" s="60"/>
      <c r="EJ4563" s="60"/>
      <c r="EK4563" s="60"/>
      <c r="EL4563" s="60"/>
      <c r="EM4563" s="60"/>
      <c r="EN4563" s="60"/>
      <c r="EO4563" s="60"/>
      <c r="EP4563" s="60"/>
      <c r="EQ4563" s="60"/>
      <c r="ER4563" s="60"/>
      <c r="ES4563" s="60"/>
      <c r="ET4563" s="60"/>
      <c r="EU4563" s="60"/>
      <c r="EV4563" s="60"/>
      <c r="EW4563" s="60"/>
      <c r="EX4563" s="60"/>
      <c r="EY4563" s="60"/>
      <c r="EZ4563" s="60"/>
      <c r="FA4563" s="60"/>
      <c r="FB4563" s="60"/>
    </row>
    <row r="4564" spans="22:158" x14ac:dyDescent="0.25">
      <c r="W4564" s="33"/>
      <c r="X4564" s="33"/>
      <c r="AH4564" s="38">
        <v>100</v>
      </c>
      <c r="AI4564" s="38">
        <v>160</v>
      </c>
      <c r="AJ4564" s="38">
        <v>11700</v>
      </c>
      <c r="AK4564" s="38">
        <v>48</v>
      </c>
      <c r="AL4564" s="38">
        <v>4206858</v>
      </c>
      <c r="AM4564" s="61" t="s">
        <v>1816</v>
      </c>
      <c r="AN4564" s="61" t="s">
        <v>1694</v>
      </c>
      <c r="AO4564" s="61" t="s">
        <v>5077</v>
      </c>
      <c r="AP4564" s="61" t="s">
        <v>5017</v>
      </c>
      <c r="AQ4564" s="61" t="s">
        <v>1754</v>
      </c>
      <c r="AR4564" s="28">
        <v>0</v>
      </c>
      <c r="AS4564" s="28">
        <v>569</v>
      </c>
      <c r="AT4564" s="28">
        <v>2603</v>
      </c>
      <c r="AU4564" s="62"/>
      <c r="DV4564" s="31" t="s">
        <v>5470</v>
      </c>
      <c r="DW4564" s="31" t="s">
        <v>5482</v>
      </c>
      <c r="DX4564" s="63"/>
      <c r="DY4564" s="63"/>
      <c r="DZ4564" s="63"/>
      <c r="EA4564" s="167"/>
      <c r="EB4564" s="60"/>
      <c r="EC4564" s="60"/>
      <c r="ED4564" s="60"/>
      <c r="EE4564" s="60"/>
      <c r="EF4564" s="60"/>
      <c r="EG4564" s="60"/>
      <c r="EH4564" s="60"/>
      <c r="EI4564" s="60"/>
      <c r="EJ4564" s="60"/>
      <c r="EK4564" s="60"/>
      <c r="EL4564" s="60"/>
      <c r="EM4564" s="60"/>
      <c r="EN4564" s="60"/>
      <c r="EO4564" s="60"/>
      <c r="EP4564" s="60"/>
      <c r="EQ4564" s="60"/>
      <c r="ER4564" s="60"/>
      <c r="ES4564" s="60"/>
      <c r="ET4564" s="60"/>
      <c r="EU4564" s="60"/>
      <c r="EV4564" s="60"/>
      <c r="EW4564" s="60"/>
      <c r="EX4564" s="60"/>
      <c r="EY4564" s="60"/>
      <c r="EZ4564" s="60"/>
      <c r="FA4564" s="60"/>
      <c r="FB4564" s="60"/>
    </row>
    <row r="4565" spans="22:158" x14ac:dyDescent="0.25">
      <c r="W4565" s="33"/>
      <c r="X4565" s="33"/>
      <c r="AH4565" s="38">
        <v>100</v>
      </c>
      <c r="AI4565" s="38">
        <v>105</v>
      </c>
      <c r="AJ4565" s="38">
        <v>10500</v>
      </c>
      <c r="AK4565" s="38">
        <v>48</v>
      </c>
      <c r="AL4565" s="38">
        <v>4207358</v>
      </c>
      <c r="AM4565" s="61" t="s">
        <v>1816</v>
      </c>
      <c r="AN4565" s="61" t="s">
        <v>1688</v>
      </c>
      <c r="AO4565" s="61" t="s">
        <v>5053</v>
      </c>
      <c r="AP4565" s="61" t="s">
        <v>5017</v>
      </c>
      <c r="AQ4565" s="61" t="s">
        <v>1755</v>
      </c>
      <c r="AR4565" s="28">
        <v>0</v>
      </c>
      <c r="AS4565" s="28">
        <v>9152</v>
      </c>
      <c r="AT4565" s="28">
        <v>0</v>
      </c>
      <c r="AU4565" s="62"/>
      <c r="DV4565" s="31" t="s">
        <v>5483</v>
      </c>
      <c r="DW4565" s="31" t="s">
        <v>5484</v>
      </c>
      <c r="DX4565" s="63"/>
      <c r="DY4565" s="63"/>
      <c r="DZ4565" s="63"/>
      <c r="EA4565" s="167"/>
      <c r="EB4565" s="60"/>
      <c r="EC4565" s="60"/>
      <c r="ED4565" s="60"/>
      <c r="EE4565" s="60"/>
      <c r="EF4565" s="60"/>
      <c r="EG4565" s="60"/>
      <c r="EH4565" s="60"/>
      <c r="EI4565" s="60"/>
      <c r="EJ4565" s="60"/>
      <c r="EK4565" s="60"/>
      <c r="EL4565" s="60"/>
      <c r="EM4565" s="60"/>
      <c r="EN4565" s="60"/>
      <c r="EO4565" s="60"/>
      <c r="EP4565" s="60"/>
      <c r="EQ4565" s="60"/>
      <c r="ER4565" s="60"/>
      <c r="ES4565" s="60"/>
      <c r="ET4565" s="60"/>
      <c r="EU4565" s="60"/>
      <c r="EV4565" s="60"/>
      <c r="EW4565" s="60"/>
      <c r="EX4565" s="60"/>
      <c r="EY4565" s="60"/>
      <c r="EZ4565" s="60"/>
      <c r="FA4565" s="60"/>
      <c r="FB4565" s="60"/>
    </row>
    <row r="4566" spans="22:158" x14ac:dyDescent="0.25">
      <c r="W4566" s="33"/>
      <c r="X4566" s="33"/>
      <c r="AH4566" s="38">
        <v>100</v>
      </c>
      <c r="AI4566" s="38">
        <v>105</v>
      </c>
      <c r="AJ4566" s="38">
        <v>13100</v>
      </c>
      <c r="AK4566" s="38">
        <v>48</v>
      </c>
      <c r="AL4566" s="38">
        <v>4207358</v>
      </c>
      <c r="AM4566" s="61" t="s">
        <v>1816</v>
      </c>
      <c r="AN4566" s="61" t="s">
        <v>1688</v>
      </c>
      <c r="AO4566" s="61" t="s">
        <v>5104</v>
      </c>
      <c r="AP4566" s="61" t="s">
        <v>5017</v>
      </c>
      <c r="AQ4566" s="61" t="s">
        <v>1755</v>
      </c>
      <c r="AR4566" s="28">
        <v>0</v>
      </c>
      <c r="AS4566" s="28">
        <v>0</v>
      </c>
      <c r="AT4566" s="28">
        <v>0</v>
      </c>
      <c r="AU4566" s="62"/>
      <c r="DV4566" s="31" t="s">
        <v>5483</v>
      </c>
      <c r="DW4566" s="31" t="s">
        <v>5484</v>
      </c>
      <c r="DX4566" s="63"/>
      <c r="DY4566" s="63"/>
      <c r="DZ4566" s="63"/>
      <c r="EA4566" s="167"/>
      <c r="EB4566" s="60"/>
      <c r="EC4566" s="60"/>
      <c r="ED4566" s="60"/>
      <c r="EE4566" s="60"/>
      <c r="EF4566" s="60"/>
      <c r="EG4566" s="60"/>
      <c r="EH4566" s="60"/>
      <c r="EI4566" s="60"/>
      <c r="EJ4566" s="60"/>
      <c r="EK4566" s="60"/>
      <c r="EL4566" s="60"/>
      <c r="EM4566" s="60"/>
      <c r="EN4566" s="60"/>
      <c r="EO4566" s="60"/>
      <c r="EP4566" s="60"/>
      <c r="EQ4566" s="60"/>
      <c r="ER4566" s="60"/>
      <c r="ES4566" s="60"/>
      <c r="ET4566" s="60"/>
      <c r="EU4566" s="60"/>
      <c r="EV4566" s="60"/>
      <c r="EW4566" s="60"/>
      <c r="EX4566" s="60"/>
      <c r="EY4566" s="60"/>
      <c r="EZ4566" s="60"/>
      <c r="FA4566" s="60"/>
      <c r="FB4566" s="60"/>
    </row>
    <row r="4567" spans="22:158" x14ac:dyDescent="0.25">
      <c r="V4567" s="1"/>
      <c r="W4567" s="33"/>
      <c r="X4567" s="33"/>
      <c r="AH4567" s="38">
        <v>100</v>
      </c>
      <c r="AI4567" s="38">
        <v>105</v>
      </c>
      <c r="AJ4567" s="38">
        <v>13800</v>
      </c>
      <c r="AK4567" s="38">
        <v>48</v>
      </c>
      <c r="AL4567" s="38">
        <v>4207358</v>
      </c>
      <c r="AM4567" s="61" t="s">
        <v>1816</v>
      </c>
      <c r="AN4567" s="61" t="s">
        <v>1688</v>
      </c>
      <c r="AO4567" s="61" t="s">
        <v>5120</v>
      </c>
      <c r="AP4567" s="61" t="s">
        <v>5017</v>
      </c>
      <c r="AQ4567" s="61" t="s">
        <v>1755</v>
      </c>
      <c r="AR4567" s="28">
        <v>0</v>
      </c>
      <c r="AS4567" s="28">
        <v>0</v>
      </c>
      <c r="AT4567" s="28">
        <v>0</v>
      </c>
      <c r="AU4567" s="62"/>
      <c r="DV4567" s="31" t="s">
        <v>5483</v>
      </c>
      <c r="DW4567" s="31" t="s">
        <v>5484</v>
      </c>
      <c r="DX4567" s="63"/>
      <c r="DY4567" s="63"/>
      <c r="DZ4567" s="63"/>
      <c r="EA4567" s="167"/>
      <c r="EB4567" s="60"/>
      <c r="EC4567" s="60"/>
      <c r="ED4567" s="60"/>
      <c r="EE4567" s="60"/>
      <c r="EF4567" s="60"/>
      <c r="EG4567" s="60"/>
      <c r="EH4567" s="60"/>
      <c r="EI4567" s="60"/>
      <c r="EJ4567" s="60"/>
      <c r="EK4567" s="60"/>
      <c r="EL4567" s="60"/>
      <c r="EM4567" s="60"/>
      <c r="EN4567" s="60"/>
      <c r="EO4567" s="60"/>
      <c r="EP4567" s="60"/>
      <c r="EQ4567" s="60"/>
      <c r="ER4567" s="60"/>
      <c r="ES4567" s="60"/>
      <c r="ET4567" s="60"/>
      <c r="EU4567" s="60"/>
      <c r="EV4567" s="60"/>
      <c r="EW4567" s="60"/>
      <c r="EX4567" s="60"/>
      <c r="EY4567" s="60"/>
      <c r="EZ4567" s="60"/>
      <c r="FA4567" s="60"/>
      <c r="FB4567" s="60"/>
    </row>
    <row r="4568" spans="22:158" x14ac:dyDescent="0.25">
      <c r="W4568" s="33"/>
      <c r="X4568" s="33"/>
      <c r="AH4568" s="38">
        <v>100</v>
      </c>
      <c r="AI4568" s="38">
        <v>105</v>
      </c>
      <c r="AJ4568" s="38">
        <v>14000</v>
      </c>
      <c r="AK4568" s="38">
        <v>48</v>
      </c>
      <c r="AL4568" s="38">
        <v>4207358</v>
      </c>
      <c r="AM4568" s="61" t="s">
        <v>1816</v>
      </c>
      <c r="AN4568" s="61" t="s">
        <v>1688</v>
      </c>
      <c r="AO4568" s="61" t="s">
        <v>5124</v>
      </c>
      <c r="AP4568" s="61" t="s">
        <v>5017</v>
      </c>
      <c r="AQ4568" s="61" t="s">
        <v>1755</v>
      </c>
      <c r="AR4568" s="28">
        <v>0</v>
      </c>
      <c r="AS4568" s="28">
        <v>0</v>
      </c>
      <c r="AT4568" s="28">
        <v>4104</v>
      </c>
      <c r="AU4568" s="62"/>
      <c r="DV4568" s="31" t="s">
        <v>5483</v>
      </c>
      <c r="DW4568" s="31" t="s">
        <v>5484</v>
      </c>
      <c r="DX4568" s="63"/>
      <c r="DY4568" s="63"/>
      <c r="DZ4568" s="63"/>
      <c r="EA4568" s="167"/>
      <c r="EB4568" s="60"/>
      <c r="EC4568" s="60"/>
      <c r="ED4568" s="60"/>
      <c r="EE4568" s="60"/>
      <c r="EF4568" s="60"/>
      <c r="EG4568" s="60"/>
      <c r="EH4568" s="60"/>
      <c r="EI4568" s="60"/>
      <c r="EJ4568" s="60"/>
      <c r="EK4568" s="60"/>
      <c r="EL4568" s="60"/>
      <c r="EM4568" s="60"/>
      <c r="EN4568" s="60"/>
      <c r="EO4568" s="60"/>
      <c r="EP4568" s="60"/>
      <c r="EQ4568" s="60"/>
      <c r="ER4568" s="60"/>
      <c r="ES4568" s="60"/>
      <c r="ET4568" s="60"/>
      <c r="EU4568" s="60"/>
      <c r="EV4568" s="60"/>
      <c r="EW4568" s="60"/>
      <c r="EX4568" s="60"/>
      <c r="EY4568" s="60"/>
      <c r="EZ4568" s="60"/>
      <c r="FA4568" s="60"/>
      <c r="FB4568" s="60"/>
    </row>
    <row r="4569" spans="22:158" x14ac:dyDescent="0.25">
      <c r="W4569" s="33"/>
      <c r="X4569" s="33"/>
      <c r="AH4569" s="38">
        <v>100</v>
      </c>
      <c r="AI4569" s="38">
        <v>105</v>
      </c>
      <c r="AJ4569" s="38">
        <v>16350</v>
      </c>
      <c r="AK4569" s="38">
        <v>48</v>
      </c>
      <c r="AL4569" s="38">
        <v>4207358</v>
      </c>
      <c r="AM4569" s="61" t="s">
        <v>1816</v>
      </c>
      <c r="AN4569" s="61" t="s">
        <v>1688</v>
      </c>
      <c r="AO4569" s="61" t="s">
        <v>1618</v>
      </c>
      <c r="AP4569" s="61" t="s">
        <v>5017</v>
      </c>
      <c r="AQ4569" s="61" t="s">
        <v>1755</v>
      </c>
      <c r="AR4569" s="28">
        <v>0</v>
      </c>
      <c r="AS4569" s="28">
        <v>0</v>
      </c>
      <c r="AT4569" s="28">
        <v>88398</v>
      </c>
      <c r="AU4569" s="62"/>
      <c r="DV4569" s="31" t="s">
        <v>5483</v>
      </c>
      <c r="DW4569" s="31" t="s">
        <v>5484</v>
      </c>
      <c r="DX4569" s="63"/>
      <c r="DY4569" s="63"/>
      <c r="DZ4569" s="63"/>
      <c r="EA4569" s="167"/>
      <c r="EB4569" s="60"/>
      <c r="EC4569" s="60"/>
      <c r="ED4569" s="60"/>
      <c r="EE4569" s="60"/>
      <c r="EF4569" s="60"/>
      <c r="EG4569" s="60"/>
      <c r="EH4569" s="60"/>
      <c r="EI4569" s="60"/>
      <c r="EJ4569" s="60"/>
      <c r="EK4569" s="60"/>
      <c r="EL4569" s="60"/>
      <c r="EM4569" s="60"/>
      <c r="EN4569" s="60"/>
      <c r="EO4569" s="60"/>
      <c r="EP4569" s="60"/>
      <c r="EQ4569" s="60"/>
      <c r="ER4569" s="60"/>
      <c r="ES4569" s="60"/>
      <c r="ET4569" s="60"/>
      <c r="EU4569" s="60"/>
      <c r="EV4569" s="60"/>
      <c r="EW4569" s="60"/>
      <c r="EX4569" s="60"/>
      <c r="EY4569" s="60"/>
      <c r="EZ4569" s="60"/>
      <c r="FA4569" s="60"/>
      <c r="FB4569" s="60"/>
    </row>
    <row r="4570" spans="22:158" x14ac:dyDescent="0.25">
      <c r="V4570" s="1"/>
      <c r="W4570" s="33"/>
      <c r="X4570" s="33"/>
      <c r="AH4570" s="38">
        <v>100</v>
      </c>
      <c r="AI4570" s="38">
        <v>105</v>
      </c>
      <c r="AJ4570" s="38">
        <v>18400</v>
      </c>
      <c r="AK4570" s="38">
        <v>48</v>
      </c>
      <c r="AL4570" s="38">
        <v>4207358</v>
      </c>
      <c r="AM4570" s="61" t="s">
        <v>1816</v>
      </c>
      <c r="AN4570" s="61" t="s">
        <v>1688</v>
      </c>
      <c r="AO4570" s="61" t="s">
        <v>1664</v>
      </c>
      <c r="AP4570" s="61" t="s">
        <v>5017</v>
      </c>
      <c r="AQ4570" s="61" t="s">
        <v>1755</v>
      </c>
      <c r="AR4570" s="28">
        <v>0</v>
      </c>
      <c r="AS4570" s="28">
        <v>0</v>
      </c>
      <c r="AT4570" s="28">
        <v>278</v>
      </c>
      <c r="AU4570" s="62"/>
      <c r="DV4570" s="31" t="s">
        <v>5483</v>
      </c>
      <c r="DW4570" s="31" t="s">
        <v>5484</v>
      </c>
      <c r="DX4570" s="63"/>
      <c r="DY4570" s="63"/>
      <c r="DZ4570" s="63"/>
      <c r="EA4570" s="167"/>
      <c r="EB4570" s="60"/>
      <c r="EC4570" s="60"/>
      <c r="ED4570" s="60"/>
      <c r="EE4570" s="60"/>
      <c r="EF4570" s="60"/>
      <c r="EG4570" s="60"/>
      <c r="EH4570" s="60"/>
      <c r="EI4570" s="60"/>
      <c r="EJ4570" s="60"/>
      <c r="EK4570" s="60"/>
      <c r="EL4570" s="60"/>
      <c r="EM4570" s="60"/>
      <c r="EN4570" s="60"/>
      <c r="EO4570" s="60"/>
      <c r="EP4570" s="60"/>
      <c r="EQ4570" s="60"/>
      <c r="ER4570" s="60"/>
      <c r="ES4570" s="60"/>
      <c r="ET4570" s="60"/>
      <c r="EU4570" s="60"/>
      <c r="EV4570" s="60"/>
      <c r="EW4570" s="60"/>
      <c r="EX4570" s="60"/>
      <c r="EY4570" s="60"/>
      <c r="EZ4570" s="60"/>
      <c r="FA4570" s="60"/>
      <c r="FB4570" s="60"/>
    </row>
    <row r="4571" spans="22:158" x14ac:dyDescent="0.25">
      <c r="W4571" s="33"/>
      <c r="X4571" s="33"/>
      <c r="AH4571" s="38">
        <v>100</v>
      </c>
      <c r="AI4571" s="38">
        <v>110</v>
      </c>
      <c r="AJ4571" s="38">
        <v>15250</v>
      </c>
      <c r="AK4571" s="38">
        <v>48</v>
      </c>
      <c r="AL4571" s="38">
        <v>4207358</v>
      </c>
      <c r="AM4571" s="61" t="s">
        <v>1816</v>
      </c>
      <c r="AN4571" s="61" t="s">
        <v>1696</v>
      </c>
      <c r="AO4571" s="61" t="s">
        <v>1595</v>
      </c>
      <c r="AP4571" s="61" t="s">
        <v>5017</v>
      </c>
      <c r="AQ4571" s="61" t="s">
        <v>1755</v>
      </c>
      <c r="AR4571" s="28">
        <v>0</v>
      </c>
      <c r="AS4571" s="28">
        <v>0</v>
      </c>
      <c r="AT4571" s="28">
        <v>938</v>
      </c>
      <c r="AU4571" s="62"/>
      <c r="DV4571" s="31" t="s">
        <v>5483</v>
      </c>
      <c r="DW4571" s="31" t="s">
        <v>5485</v>
      </c>
      <c r="DX4571" s="63"/>
      <c r="DY4571" s="63"/>
      <c r="DZ4571" s="63"/>
      <c r="EA4571" s="167"/>
      <c r="EB4571" s="60"/>
      <c r="EC4571" s="60"/>
      <c r="ED4571" s="60"/>
      <c r="EE4571" s="60"/>
      <c r="EF4571" s="60"/>
      <c r="EG4571" s="60"/>
      <c r="EH4571" s="60"/>
      <c r="EI4571" s="60"/>
      <c r="EJ4571" s="60"/>
      <c r="EK4571" s="60"/>
      <c r="EL4571" s="60"/>
      <c r="EM4571" s="60"/>
      <c r="EN4571" s="60"/>
      <c r="EO4571" s="60"/>
      <c r="EP4571" s="60"/>
      <c r="EQ4571" s="60"/>
      <c r="ER4571" s="60"/>
      <c r="ES4571" s="60"/>
      <c r="ET4571" s="60"/>
      <c r="EU4571" s="60"/>
      <c r="EV4571" s="60"/>
      <c r="EW4571" s="60"/>
      <c r="EX4571" s="60"/>
      <c r="EY4571" s="60"/>
      <c r="EZ4571" s="60"/>
      <c r="FA4571" s="60"/>
      <c r="FB4571" s="60"/>
    </row>
    <row r="4572" spans="22:158" x14ac:dyDescent="0.25">
      <c r="V4572" s="1"/>
      <c r="W4572" s="33"/>
      <c r="X4572" s="33"/>
      <c r="AH4572" s="38">
        <v>100</v>
      </c>
      <c r="AI4572" s="38">
        <v>115</v>
      </c>
      <c r="AJ4572" s="38">
        <v>16950</v>
      </c>
      <c r="AK4572" s="38">
        <v>48</v>
      </c>
      <c r="AL4572" s="38">
        <v>4207358</v>
      </c>
      <c r="AM4572" s="61" t="s">
        <v>1816</v>
      </c>
      <c r="AN4572" s="61" t="s">
        <v>1697</v>
      </c>
      <c r="AO4572" s="61" t="s">
        <v>1632</v>
      </c>
      <c r="AP4572" s="61" t="s">
        <v>5017</v>
      </c>
      <c r="AQ4572" s="61" t="s">
        <v>1755</v>
      </c>
      <c r="AR4572" s="28">
        <v>0</v>
      </c>
      <c r="AS4572" s="28">
        <v>154</v>
      </c>
      <c r="AT4572" s="28">
        <v>54784</v>
      </c>
      <c r="AU4572" s="62"/>
      <c r="DV4572" s="31" t="s">
        <v>5483</v>
      </c>
      <c r="DW4572" s="31" t="s">
        <v>5486</v>
      </c>
      <c r="DX4572" s="63"/>
      <c r="DY4572" s="63"/>
      <c r="DZ4572" s="63"/>
      <c r="EA4572" s="167"/>
      <c r="EB4572" s="60"/>
      <c r="EC4572" s="60"/>
      <c r="ED4572" s="60"/>
      <c r="EE4572" s="60"/>
      <c r="EF4572" s="60"/>
      <c r="EG4572" s="60"/>
      <c r="EH4572" s="60"/>
      <c r="EI4572" s="60"/>
      <c r="EJ4572" s="60"/>
      <c r="EK4572" s="60"/>
      <c r="EL4572" s="60"/>
      <c r="EM4572" s="60"/>
      <c r="EN4572" s="60"/>
      <c r="EO4572" s="60"/>
      <c r="EP4572" s="60"/>
      <c r="EQ4572" s="60"/>
      <c r="ER4572" s="60"/>
      <c r="ES4572" s="60"/>
      <c r="ET4572" s="60"/>
      <c r="EU4572" s="60"/>
      <c r="EV4572" s="60"/>
      <c r="EW4572" s="60"/>
      <c r="EX4572" s="60"/>
      <c r="EY4572" s="60"/>
      <c r="EZ4572" s="60"/>
      <c r="FA4572" s="60"/>
      <c r="FB4572" s="60"/>
    </row>
    <row r="4573" spans="22:158" x14ac:dyDescent="0.25">
      <c r="W4573" s="33"/>
      <c r="X4573" s="33"/>
      <c r="AH4573" s="38">
        <v>100</v>
      </c>
      <c r="AI4573" s="38">
        <v>120</v>
      </c>
      <c r="AJ4573" s="38">
        <v>10250</v>
      </c>
      <c r="AK4573" s="38">
        <v>48</v>
      </c>
      <c r="AL4573" s="38">
        <v>4207358</v>
      </c>
      <c r="AM4573" s="61" t="s">
        <v>1816</v>
      </c>
      <c r="AN4573" s="61" t="s">
        <v>1689</v>
      </c>
      <c r="AO4573" s="61" t="s">
        <v>5048</v>
      </c>
      <c r="AP4573" s="61" t="s">
        <v>5017</v>
      </c>
      <c r="AQ4573" s="61" t="s">
        <v>1755</v>
      </c>
      <c r="AR4573" s="28">
        <v>0</v>
      </c>
      <c r="AS4573" s="28">
        <v>0</v>
      </c>
      <c r="AT4573" s="28">
        <v>0</v>
      </c>
      <c r="AU4573" s="62"/>
      <c r="DV4573" s="31" t="s">
        <v>5483</v>
      </c>
      <c r="DW4573" s="31" t="s">
        <v>5487</v>
      </c>
      <c r="DX4573" s="63"/>
      <c r="DY4573" s="63"/>
      <c r="DZ4573" s="63"/>
      <c r="EA4573" s="167"/>
      <c r="EB4573" s="60"/>
      <c r="EC4573" s="60"/>
      <c r="ED4573" s="60"/>
      <c r="EE4573" s="60"/>
      <c r="EF4573" s="60"/>
      <c r="EG4573" s="60"/>
      <c r="EH4573" s="60"/>
      <c r="EI4573" s="60"/>
      <c r="EJ4573" s="60"/>
      <c r="EK4573" s="60"/>
      <c r="EL4573" s="60"/>
      <c r="EM4573" s="60"/>
      <c r="EN4573" s="60"/>
      <c r="EO4573" s="60"/>
      <c r="EP4573" s="60"/>
      <c r="EQ4573" s="60"/>
      <c r="ER4573" s="60"/>
      <c r="ES4573" s="60"/>
      <c r="ET4573" s="60"/>
      <c r="EU4573" s="60"/>
      <c r="EV4573" s="60"/>
      <c r="EW4573" s="60"/>
      <c r="EX4573" s="60"/>
      <c r="EY4573" s="60"/>
      <c r="EZ4573" s="60"/>
      <c r="FA4573" s="60"/>
      <c r="FB4573" s="60"/>
    </row>
    <row r="4574" spans="22:158" x14ac:dyDescent="0.25">
      <c r="W4574" s="33"/>
      <c r="X4574" s="33"/>
      <c r="AH4574" s="38">
        <v>100</v>
      </c>
      <c r="AI4574" s="38">
        <v>120</v>
      </c>
      <c r="AJ4574" s="38">
        <v>11350</v>
      </c>
      <c r="AK4574" s="38">
        <v>48</v>
      </c>
      <c r="AL4574" s="38">
        <v>4207358</v>
      </c>
      <c r="AM4574" s="61" t="s">
        <v>1816</v>
      </c>
      <c r="AN4574" s="61" t="s">
        <v>1689</v>
      </c>
      <c r="AO4574" s="61" t="s">
        <v>5070</v>
      </c>
      <c r="AP4574" s="61" t="s">
        <v>5017</v>
      </c>
      <c r="AQ4574" s="61" t="s">
        <v>1755</v>
      </c>
      <c r="AR4574" s="28">
        <v>366</v>
      </c>
      <c r="AS4574" s="28">
        <v>168</v>
      </c>
      <c r="AT4574" s="28">
        <v>16517</v>
      </c>
      <c r="AU4574" s="62"/>
      <c r="DV4574" s="31" t="s">
        <v>5483</v>
      </c>
      <c r="DW4574" s="31" t="s">
        <v>5487</v>
      </c>
      <c r="DX4574" s="63"/>
      <c r="DY4574" s="63"/>
      <c r="DZ4574" s="63"/>
      <c r="EA4574" s="167"/>
      <c r="EB4574" s="60"/>
      <c r="EC4574" s="60"/>
      <c r="ED4574" s="60"/>
      <c r="EE4574" s="60"/>
      <c r="EF4574" s="60"/>
      <c r="EG4574" s="60"/>
      <c r="EH4574" s="60"/>
      <c r="EI4574" s="60"/>
      <c r="EJ4574" s="60"/>
      <c r="EK4574" s="60"/>
      <c r="EL4574" s="60"/>
      <c r="EM4574" s="60"/>
      <c r="EN4574" s="60"/>
      <c r="EO4574" s="60"/>
      <c r="EP4574" s="60"/>
      <c r="EQ4574" s="60"/>
      <c r="ER4574" s="60"/>
      <c r="ES4574" s="60"/>
      <c r="ET4574" s="60"/>
      <c r="EU4574" s="60"/>
      <c r="EV4574" s="60"/>
      <c r="EW4574" s="60"/>
      <c r="EX4574" s="60"/>
      <c r="EY4574" s="60"/>
      <c r="EZ4574" s="60"/>
      <c r="FA4574" s="60"/>
      <c r="FB4574" s="60"/>
    </row>
    <row r="4575" spans="22:158" x14ac:dyDescent="0.25">
      <c r="W4575" s="33"/>
      <c r="X4575" s="33"/>
      <c r="AH4575" s="38">
        <v>100</v>
      </c>
      <c r="AI4575" s="38">
        <v>120</v>
      </c>
      <c r="AJ4575" s="38">
        <v>14850</v>
      </c>
      <c r="AK4575" s="38">
        <v>48</v>
      </c>
      <c r="AL4575" s="38">
        <v>4207358</v>
      </c>
      <c r="AM4575" s="61" t="s">
        <v>1816</v>
      </c>
      <c r="AN4575" s="61" t="s">
        <v>1689</v>
      </c>
      <c r="AO4575" s="61" t="s">
        <v>1585</v>
      </c>
      <c r="AP4575" s="61" t="s">
        <v>5017</v>
      </c>
      <c r="AQ4575" s="61" t="s">
        <v>1755</v>
      </c>
      <c r="AR4575" s="28">
        <v>0</v>
      </c>
      <c r="AS4575" s="28">
        <v>3908</v>
      </c>
      <c r="AT4575" s="28">
        <v>0</v>
      </c>
      <c r="AU4575" s="62"/>
      <c r="DV4575" s="31" t="s">
        <v>5483</v>
      </c>
      <c r="DW4575" s="31" t="s">
        <v>5487</v>
      </c>
      <c r="DX4575" s="63"/>
      <c r="DY4575" s="63"/>
      <c r="DZ4575" s="63"/>
      <c r="EA4575" s="167"/>
      <c r="EB4575" s="60"/>
      <c r="EC4575" s="60"/>
      <c r="ED4575" s="60"/>
      <c r="EE4575" s="60"/>
      <c r="EF4575" s="60"/>
      <c r="EG4575" s="60"/>
      <c r="EH4575" s="60"/>
      <c r="EI4575" s="60"/>
      <c r="EJ4575" s="60"/>
      <c r="EK4575" s="60"/>
      <c r="EL4575" s="60"/>
      <c r="EM4575" s="60"/>
      <c r="EN4575" s="60"/>
      <c r="EO4575" s="60"/>
      <c r="EP4575" s="60"/>
      <c r="EQ4575" s="60"/>
      <c r="ER4575" s="60"/>
      <c r="ES4575" s="60"/>
      <c r="ET4575" s="60"/>
      <c r="EU4575" s="60"/>
      <c r="EV4575" s="60"/>
      <c r="EW4575" s="60"/>
      <c r="EX4575" s="60"/>
      <c r="EY4575" s="60"/>
      <c r="EZ4575" s="60"/>
      <c r="FA4575" s="60"/>
      <c r="FB4575" s="60"/>
    </row>
    <row r="4576" spans="22:158" x14ac:dyDescent="0.25">
      <c r="V4576" s="1"/>
      <c r="W4576" s="33"/>
      <c r="X4576" s="33"/>
      <c r="AH4576" s="38">
        <v>100</v>
      </c>
      <c r="AI4576" s="38">
        <v>120</v>
      </c>
      <c r="AJ4576" s="38">
        <v>16610</v>
      </c>
      <c r="AK4576" s="38">
        <v>48</v>
      </c>
      <c r="AL4576" s="38">
        <v>4207358</v>
      </c>
      <c r="AM4576" s="61" t="s">
        <v>1816</v>
      </c>
      <c r="AN4576" s="61" t="s">
        <v>1689</v>
      </c>
      <c r="AO4576" s="61" t="s">
        <v>1625</v>
      </c>
      <c r="AP4576" s="61" t="s">
        <v>5017</v>
      </c>
      <c r="AQ4576" s="61" t="s">
        <v>1755</v>
      </c>
      <c r="AR4576" s="28">
        <v>0</v>
      </c>
      <c r="AS4576" s="28">
        <v>10368</v>
      </c>
      <c r="AT4576" s="28">
        <v>0</v>
      </c>
      <c r="AU4576" s="62"/>
      <c r="DV4576" s="31" t="s">
        <v>5483</v>
      </c>
      <c r="DW4576" s="31" t="s">
        <v>5487</v>
      </c>
      <c r="DX4576" s="63"/>
      <c r="DY4576" s="63"/>
      <c r="DZ4576" s="63"/>
      <c r="EA4576" s="167"/>
      <c r="EB4576" s="60"/>
      <c r="EC4576" s="60"/>
      <c r="ED4576" s="60"/>
      <c r="EE4576" s="60"/>
      <c r="EF4576" s="60"/>
      <c r="EG4576" s="60"/>
      <c r="EH4576" s="60"/>
      <c r="EI4576" s="60"/>
      <c r="EJ4576" s="60"/>
      <c r="EK4576" s="60"/>
      <c r="EL4576" s="60"/>
      <c r="EM4576" s="60"/>
      <c r="EN4576" s="60"/>
      <c r="EO4576" s="60"/>
      <c r="EP4576" s="60"/>
      <c r="EQ4576" s="60"/>
      <c r="ER4576" s="60"/>
      <c r="ES4576" s="60"/>
      <c r="ET4576" s="60"/>
      <c r="EU4576" s="60"/>
      <c r="EV4576" s="60"/>
      <c r="EW4576" s="60"/>
      <c r="EX4576" s="60"/>
      <c r="EY4576" s="60"/>
      <c r="EZ4576" s="60"/>
      <c r="FA4576" s="60"/>
      <c r="FB4576" s="60"/>
    </row>
    <row r="4577" spans="22:158" x14ac:dyDescent="0.25">
      <c r="W4577" s="33"/>
      <c r="X4577" s="33"/>
      <c r="AH4577" s="38">
        <v>100</v>
      </c>
      <c r="AI4577" s="38">
        <v>120</v>
      </c>
      <c r="AJ4577" s="38">
        <v>17550</v>
      </c>
      <c r="AK4577" s="38">
        <v>48</v>
      </c>
      <c r="AL4577" s="38">
        <v>4207358</v>
      </c>
      <c r="AM4577" s="61" t="s">
        <v>1816</v>
      </c>
      <c r="AN4577" s="61" t="s">
        <v>1689</v>
      </c>
      <c r="AO4577" s="61" t="s">
        <v>1645</v>
      </c>
      <c r="AP4577" s="61" t="s">
        <v>5017</v>
      </c>
      <c r="AQ4577" s="61" t="s">
        <v>1755</v>
      </c>
      <c r="AR4577" s="28">
        <v>0</v>
      </c>
      <c r="AS4577" s="28">
        <v>555</v>
      </c>
      <c r="AT4577" s="28">
        <v>1502</v>
      </c>
      <c r="AU4577" s="62"/>
      <c r="DV4577" s="31" t="s">
        <v>5483</v>
      </c>
      <c r="DW4577" s="31" t="s">
        <v>5487</v>
      </c>
      <c r="DX4577" s="63"/>
      <c r="DY4577" s="63"/>
      <c r="DZ4577" s="63"/>
      <c r="EA4577" s="167"/>
      <c r="EB4577" s="60"/>
      <c r="EC4577" s="60"/>
      <c r="ED4577" s="60"/>
      <c r="EE4577" s="60"/>
      <c r="EF4577" s="60"/>
      <c r="EG4577" s="60"/>
      <c r="EH4577" s="60"/>
      <c r="EI4577" s="60"/>
      <c r="EJ4577" s="60"/>
      <c r="EK4577" s="60"/>
      <c r="EL4577" s="60"/>
      <c r="EM4577" s="60"/>
      <c r="EN4577" s="60"/>
      <c r="EO4577" s="60"/>
      <c r="EP4577" s="60"/>
      <c r="EQ4577" s="60"/>
      <c r="ER4577" s="60"/>
      <c r="ES4577" s="60"/>
      <c r="ET4577" s="60"/>
      <c r="EU4577" s="60"/>
      <c r="EV4577" s="60"/>
      <c r="EW4577" s="60"/>
      <c r="EX4577" s="60"/>
      <c r="EY4577" s="60"/>
      <c r="EZ4577" s="60"/>
      <c r="FA4577" s="60"/>
      <c r="FB4577" s="60"/>
    </row>
    <row r="4578" spans="22:158" x14ac:dyDescent="0.25">
      <c r="V4578" s="1"/>
      <c r="W4578" s="33"/>
      <c r="X4578" s="33"/>
      <c r="AH4578" s="38">
        <v>100</v>
      </c>
      <c r="AI4578" s="38">
        <v>125</v>
      </c>
      <c r="AJ4578" s="38">
        <v>11800</v>
      </c>
      <c r="AK4578" s="38">
        <v>48</v>
      </c>
      <c r="AL4578" s="38">
        <v>4207358</v>
      </c>
      <c r="AM4578" s="61" t="s">
        <v>1816</v>
      </c>
      <c r="AN4578" s="61" t="s">
        <v>1692</v>
      </c>
      <c r="AO4578" s="61" t="s">
        <v>5081</v>
      </c>
      <c r="AP4578" s="61" t="s">
        <v>5017</v>
      </c>
      <c r="AQ4578" s="61" t="s">
        <v>1755</v>
      </c>
      <c r="AR4578" s="28">
        <v>0</v>
      </c>
      <c r="AS4578" s="28">
        <v>0</v>
      </c>
      <c r="AT4578" s="28">
        <v>0</v>
      </c>
      <c r="AU4578" s="62"/>
      <c r="DV4578" s="31" t="s">
        <v>5483</v>
      </c>
      <c r="DW4578" s="31" t="s">
        <v>5488</v>
      </c>
      <c r="DX4578" s="63"/>
      <c r="DY4578" s="63"/>
      <c r="DZ4578" s="63"/>
      <c r="EA4578" s="167"/>
      <c r="EB4578" s="60"/>
      <c r="EC4578" s="60"/>
      <c r="ED4578" s="60"/>
      <c r="EE4578" s="60"/>
      <c r="EF4578" s="60"/>
      <c r="EG4578" s="60"/>
      <c r="EH4578" s="60"/>
      <c r="EI4578" s="60"/>
      <c r="EJ4578" s="60"/>
      <c r="EK4578" s="60"/>
      <c r="EL4578" s="60"/>
      <c r="EM4578" s="60"/>
      <c r="EN4578" s="60"/>
      <c r="EO4578" s="60"/>
      <c r="EP4578" s="60"/>
      <c r="EQ4578" s="60"/>
      <c r="ER4578" s="60"/>
      <c r="ES4578" s="60"/>
      <c r="ET4578" s="60"/>
      <c r="EU4578" s="60"/>
      <c r="EV4578" s="60"/>
      <c r="EW4578" s="60"/>
      <c r="EX4578" s="60"/>
      <c r="EY4578" s="60"/>
      <c r="EZ4578" s="60"/>
      <c r="FA4578" s="60"/>
      <c r="FB4578" s="60"/>
    </row>
    <row r="4579" spans="22:158" x14ac:dyDescent="0.25">
      <c r="W4579" s="33"/>
      <c r="X4579" s="33"/>
      <c r="AH4579" s="38">
        <v>100</v>
      </c>
      <c r="AI4579" s="38">
        <v>125</v>
      </c>
      <c r="AJ4579" s="38">
        <v>13750</v>
      </c>
      <c r="AK4579" s="38">
        <v>48</v>
      </c>
      <c r="AL4579" s="38">
        <v>4207358</v>
      </c>
      <c r="AM4579" s="61" t="s">
        <v>1816</v>
      </c>
      <c r="AN4579" s="61" t="s">
        <v>1692</v>
      </c>
      <c r="AO4579" s="61" t="s">
        <v>5119</v>
      </c>
      <c r="AP4579" s="61" t="s">
        <v>5017</v>
      </c>
      <c r="AQ4579" s="61" t="s">
        <v>1755</v>
      </c>
      <c r="AR4579" s="28">
        <v>0</v>
      </c>
      <c r="AS4579" s="28">
        <v>0</v>
      </c>
      <c r="AT4579" s="28">
        <v>0</v>
      </c>
      <c r="AU4579" s="62"/>
      <c r="DV4579" s="31" t="s">
        <v>5483</v>
      </c>
      <c r="DW4579" s="31" t="s">
        <v>5488</v>
      </c>
      <c r="DX4579" s="63"/>
      <c r="DY4579" s="63"/>
      <c r="DZ4579" s="63"/>
      <c r="EA4579" s="167"/>
      <c r="EB4579" s="60"/>
      <c r="EC4579" s="60"/>
      <c r="ED4579" s="60"/>
      <c r="EE4579" s="60"/>
      <c r="EF4579" s="60"/>
      <c r="EG4579" s="60"/>
      <c r="EH4579" s="60"/>
      <c r="EI4579" s="60"/>
      <c r="EJ4579" s="60"/>
      <c r="EK4579" s="60"/>
      <c r="EL4579" s="60"/>
      <c r="EM4579" s="60"/>
      <c r="EN4579" s="60"/>
      <c r="EO4579" s="60"/>
      <c r="EP4579" s="60"/>
      <c r="EQ4579" s="60"/>
      <c r="ER4579" s="60"/>
      <c r="ES4579" s="60"/>
      <c r="ET4579" s="60"/>
      <c r="EU4579" s="60"/>
      <c r="EV4579" s="60"/>
      <c r="EW4579" s="60"/>
      <c r="EX4579" s="60"/>
      <c r="EY4579" s="60"/>
      <c r="EZ4579" s="60"/>
      <c r="FA4579" s="60"/>
      <c r="FB4579" s="60"/>
    </row>
    <row r="4580" spans="22:158" x14ac:dyDescent="0.25">
      <c r="V4580" s="1"/>
      <c r="W4580" s="33"/>
      <c r="X4580" s="33"/>
      <c r="AH4580" s="38">
        <v>100</v>
      </c>
      <c r="AI4580" s="38">
        <v>125</v>
      </c>
      <c r="AJ4580" s="38">
        <v>15700</v>
      </c>
      <c r="AK4580" s="38">
        <v>48</v>
      </c>
      <c r="AL4580" s="38">
        <v>4207358</v>
      </c>
      <c r="AM4580" s="61" t="s">
        <v>1816</v>
      </c>
      <c r="AN4580" s="61" t="s">
        <v>1692</v>
      </c>
      <c r="AO4580" s="61" t="s">
        <v>1605</v>
      </c>
      <c r="AP4580" s="61" t="s">
        <v>5017</v>
      </c>
      <c r="AQ4580" s="61" t="s">
        <v>1755</v>
      </c>
      <c r="AR4580" s="28">
        <v>0</v>
      </c>
      <c r="AS4580" s="28">
        <v>4155</v>
      </c>
      <c r="AT4580" s="28">
        <v>0</v>
      </c>
      <c r="AU4580" s="62"/>
      <c r="DV4580" s="31" t="s">
        <v>5483</v>
      </c>
      <c r="DW4580" s="31" t="s">
        <v>5488</v>
      </c>
      <c r="DX4580" s="63"/>
      <c r="DY4580" s="63"/>
      <c r="DZ4580" s="63"/>
      <c r="EA4580" s="167"/>
      <c r="EB4580" s="60"/>
      <c r="EC4580" s="60"/>
      <c r="ED4580" s="60"/>
      <c r="EE4580" s="60"/>
      <c r="EF4580" s="60"/>
      <c r="EG4580" s="60"/>
      <c r="EH4580" s="60"/>
      <c r="EI4580" s="60"/>
      <c r="EJ4580" s="60"/>
      <c r="EK4580" s="60"/>
      <c r="EL4580" s="60"/>
      <c r="EM4580" s="60"/>
      <c r="EN4580" s="60"/>
      <c r="EO4580" s="60"/>
      <c r="EP4580" s="60"/>
      <c r="EQ4580" s="60"/>
      <c r="ER4580" s="60"/>
      <c r="ES4580" s="60"/>
      <c r="ET4580" s="60"/>
      <c r="EU4580" s="60"/>
      <c r="EV4580" s="60"/>
      <c r="EW4580" s="60"/>
      <c r="EX4580" s="60"/>
      <c r="EY4580" s="60"/>
      <c r="EZ4580" s="60"/>
      <c r="FA4580" s="60"/>
      <c r="FB4580" s="60"/>
    </row>
    <row r="4581" spans="22:158" x14ac:dyDescent="0.25">
      <c r="W4581" s="33"/>
      <c r="X4581" s="33"/>
      <c r="AH4581" s="38">
        <v>100</v>
      </c>
      <c r="AI4581" s="38">
        <v>130</v>
      </c>
      <c r="AJ4581" s="38">
        <v>13660</v>
      </c>
      <c r="AK4581" s="38">
        <v>48</v>
      </c>
      <c r="AL4581" s="38">
        <v>4207358</v>
      </c>
      <c r="AM4581" s="61" t="s">
        <v>1816</v>
      </c>
      <c r="AN4581" s="61" t="s">
        <v>1687</v>
      </c>
      <c r="AO4581" s="61" t="s">
        <v>5117</v>
      </c>
      <c r="AP4581" s="61" t="s">
        <v>5017</v>
      </c>
      <c r="AQ4581" s="61" t="s">
        <v>1755</v>
      </c>
      <c r="AR4581" s="28">
        <v>0</v>
      </c>
      <c r="AS4581" s="28">
        <v>85</v>
      </c>
      <c r="AT4581" s="28">
        <v>0</v>
      </c>
      <c r="AU4581" s="62"/>
      <c r="DV4581" s="31" t="s">
        <v>5483</v>
      </c>
      <c r="DW4581" s="31" t="s">
        <v>5489</v>
      </c>
      <c r="DX4581" s="63"/>
      <c r="DY4581" s="63"/>
      <c r="DZ4581" s="63"/>
      <c r="EA4581" s="167"/>
      <c r="EB4581" s="60"/>
      <c r="EC4581" s="60"/>
      <c r="ED4581" s="60"/>
      <c r="EE4581" s="60"/>
      <c r="EF4581" s="60"/>
      <c r="EG4581" s="60"/>
      <c r="EH4581" s="60"/>
      <c r="EI4581" s="60"/>
      <c r="EJ4581" s="60"/>
      <c r="EK4581" s="60"/>
      <c r="EL4581" s="60"/>
      <c r="EM4581" s="60"/>
      <c r="EN4581" s="60"/>
      <c r="EO4581" s="60"/>
      <c r="EP4581" s="60"/>
      <c r="EQ4581" s="60"/>
      <c r="ER4581" s="60"/>
      <c r="ES4581" s="60"/>
      <c r="ET4581" s="60"/>
      <c r="EU4581" s="60"/>
      <c r="EV4581" s="60"/>
      <c r="EW4581" s="60"/>
      <c r="EX4581" s="60"/>
      <c r="EY4581" s="60"/>
      <c r="EZ4581" s="60"/>
      <c r="FA4581" s="60"/>
      <c r="FB4581" s="60"/>
    </row>
    <row r="4582" spans="22:158" x14ac:dyDescent="0.25">
      <c r="V4582" s="1"/>
      <c r="W4582" s="33"/>
      <c r="X4582" s="33"/>
      <c r="AH4582" s="38">
        <v>100</v>
      </c>
      <c r="AI4582" s="38">
        <v>130</v>
      </c>
      <c r="AJ4582" s="38">
        <v>14200</v>
      </c>
      <c r="AK4582" s="38">
        <v>48</v>
      </c>
      <c r="AL4582" s="38">
        <v>4207358</v>
      </c>
      <c r="AM4582" s="61" t="s">
        <v>1816</v>
      </c>
      <c r="AN4582" s="61" t="s">
        <v>1687</v>
      </c>
      <c r="AO4582" s="61" t="s">
        <v>5127</v>
      </c>
      <c r="AP4582" s="61" t="s">
        <v>5017</v>
      </c>
      <c r="AQ4582" s="61" t="s">
        <v>1755</v>
      </c>
      <c r="AR4582" s="28">
        <v>97086.1</v>
      </c>
      <c r="AS4582" s="28">
        <v>85</v>
      </c>
      <c r="AT4582" s="28">
        <v>176</v>
      </c>
      <c r="AU4582" s="62"/>
      <c r="DV4582" s="31" t="s">
        <v>5483</v>
      </c>
      <c r="DW4582" s="31" t="s">
        <v>5489</v>
      </c>
      <c r="DX4582" s="63"/>
      <c r="DY4582" s="63"/>
      <c r="DZ4582" s="63"/>
      <c r="EA4582" s="167"/>
      <c r="EB4582" s="60"/>
      <c r="EC4582" s="60"/>
      <c r="ED4582" s="60"/>
      <c r="EE4582" s="60"/>
      <c r="EF4582" s="60"/>
      <c r="EG4582" s="60"/>
      <c r="EH4582" s="60"/>
      <c r="EI4582" s="60"/>
      <c r="EJ4582" s="60"/>
      <c r="EK4582" s="60"/>
      <c r="EL4582" s="60"/>
      <c r="EM4582" s="60"/>
      <c r="EN4582" s="60"/>
      <c r="EO4582" s="60"/>
      <c r="EP4582" s="60"/>
      <c r="EQ4582" s="60"/>
      <c r="ER4582" s="60"/>
      <c r="ES4582" s="60"/>
      <c r="ET4582" s="60"/>
      <c r="EU4582" s="60"/>
      <c r="EV4582" s="60"/>
      <c r="EW4582" s="60"/>
      <c r="EX4582" s="60"/>
      <c r="EY4582" s="60"/>
      <c r="EZ4582" s="60"/>
      <c r="FA4582" s="60"/>
      <c r="FB4582" s="60"/>
    </row>
    <row r="4583" spans="22:158" x14ac:dyDescent="0.25">
      <c r="V4583" s="1"/>
      <c r="W4583" s="33"/>
      <c r="X4583" s="33"/>
      <c r="AH4583" s="38">
        <v>100</v>
      </c>
      <c r="AI4583" s="38">
        <v>135</v>
      </c>
      <c r="AJ4583" s="38">
        <v>12600</v>
      </c>
      <c r="AK4583" s="38">
        <v>48</v>
      </c>
      <c r="AL4583" s="38">
        <v>4207358</v>
      </c>
      <c r="AM4583" s="61" t="s">
        <v>1816</v>
      </c>
      <c r="AN4583" s="61" t="s">
        <v>1693</v>
      </c>
      <c r="AO4583" s="61" t="s">
        <v>5095</v>
      </c>
      <c r="AP4583" s="61" t="s">
        <v>5017</v>
      </c>
      <c r="AQ4583" s="61" t="s">
        <v>1755</v>
      </c>
      <c r="AR4583" s="28">
        <v>0</v>
      </c>
      <c r="AS4583" s="28">
        <v>0</v>
      </c>
      <c r="AT4583" s="28">
        <v>0</v>
      </c>
      <c r="AU4583" s="62"/>
      <c r="DV4583" s="31" t="s">
        <v>5483</v>
      </c>
      <c r="DW4583" s="31" t="s">
        <v>5490</v>
      </c>
      <c r="DX4583" s="63"/>
      <c r="DY4583" s="63"/>
      <c r="DZ4583" s="63"/>
      <c r="EA4583" s="167"/>
      <c r="EB4583" s="60"/>
      <c r="EC4583" s="60"/>
      <c r="ED4583" s="60"/>
      <c r="EE4583" s="60"/>
      <c r="EF4583" s="60"/>
      <c r="EG4583" s="60"/>
      <c r="EH4583" s="60"/>
      <c r="EI4583" s="60"/>
      <c r="EJ4583" s="60"/>
      <c r="EK4583" s="60"/>
      <c r="EL4583" s="60"/>
      <c r="EM4583" s="60"/>
      <c r="EN4583" s="60"/>
      <c r="EO4583" s="60"/>
      <c r="EP4583" s="60"/>
      <c r="EQ4583" s="60"/>
      <c r="ER4583" s="60"/>
      <c r="ES4583" s="60"/>
      <c r="ET4583" s="60"/>
      <c r="EU4583" s="60"/>
      <c r="EV4583" s="60"/>
      <c r="EW4583" s="60"/>
      <c r="EX4583" s="60"/>
      <c r="EY4583" s="60"/>
      <c r="EZ4583" s="60"/>
      <c r="FA4583" s="60"/>
      <c r="FB4583" s="60"/>
    </row>
    <row r="4584" spans="22:158" x14ac:dyDescent="0.25">
      <c r="W4584" s="33"/>
      <c r="X4584" s="33"/>
      <c r="AH4584" s="38">
        <v>100</v>
      </c>
      <c r="AI4584" s="38">
        <v>135</v>
      </c>
      <c r="AJ4584" s="38">
        <v>12950</v>
      </c>
      <c r="AK4584" s="38">
        <v>48</v>
      </c>
      <c r="AL4584" s="38">
        <v>4207358</v>
      </c>
      <c r="AM4584" s="61" t="s">
        <v>1816</v>
      </c>
      <c r="AN4584" s="61" t="s">
        <v>1693</v>
      </c>
      <c r="AO4584" s="61" t="s">
        <v>5100</v>
      </c>
      <c r="AP4584" s="61" t="s">
        <v>5017</v>
      </c>
      <c r="AQ4584" s="61" t="s">
        <v>1755</v>
      </c>
      <c r="AR4584" s="28">
        <v>0</v>
      </c>
      <c r="AS4584" s="28">
        <v>0</v>
      </c>
      <c r="AT4584" s="28">
        <v>0</v>
      </c>
      <c r="AU4584" s="62"/>
      <c r="DV4584" s="31" t="s">
        <v>5483</v>
      </c>
      <c r="DW4584" s="31" t="s">
        <v>5490</v>
      </c>
      <c r="DX4584" s="63"/>
      <c r="DY4584" s="63"/>
      <c r="DZ4584" s="63"/>
      <c r="EA4584" s="167"/>
      <c r="EB4584" s="60"/>
      <c r="EC4584" s="60"/>
      <c r="ED4584" s="60"/>
      <c r="EE4584" s="60"/>
      <c r="EF4584" s="60"/>
      <c r="EG4584" s="60"/>
      <c r="EH4584" s="60"/>
      <c r="EI4584" s="60"/>
      <c r="EJ4584" s="60"/>
      <c r="EK4584" s="60"/>
      <c r="EL4584" s="60"/>
      <c r="EM4584" s="60"/>
      <c r="EN4584" s="60"/>
      <c r="EO4584" s="60"/>
      <c r="EP4584" s="60"/>
      <c r="EQ4584" s="60"/>
      <c r="ER4584" s="60"/>
      <c r="ES4584" s="60"/>
      <c r="ET4584" s="60"/>
      <c r="EU4584" s="60"/>
      <c r="EV4584" s="60"/>
      <c r="EW4584" s="60"/>
      <c r="EX4584" s="60"/>
      <c r="EY4584" s="60"/>
      <c r="EZ4584" s="60"/>
      <c r="FA4584" s="60"/>
      <c r="FB4584" s="60"/>
    </row>
    <row r="4585" spans="22:158" x14ac:dyDescent="0.25">
      <c r="W4585" s="33"/>
      <c r="X4585" s="33"/>
      <c r="AH4585" s="38">
        <v>100</v>
      </c>
      <c r="AI4585" s="38">
        <v>135</v>
      </c>
      <c r="AJ4585" s="38">
        <v>18150</v>
      </c>
      <c r="AK4585" s="38">
        <v>48</v>
      </c>
      <c r="AL4585" s="38">
        <v>4207358</v>
      </c>
      <c r="AM4585" s="61" t="s">
        <v>1816</v>
      </c>
      <c r="AN4585" s="61" t="s">
        <v>1693</v>
      </c>
      <c r="AO4585" s="61" t="s">
        <v>1659</v>
      </c>
      <c r="AP4585" s="61" t="s">
        <v>5017</v>
      </c>
      <c r="AQ4585" s="61" t="s">
        <v>1755</v>
      </c>
      <c r="AR4585" s="28">
        <v>0</v>
      </c>
      <c r="AS4585" s="28">
        <v>41</v>
      </c>
      <c r="AT4585" s="28">
        <v>0</v>
      </c>
      <c r="AU4585" s="62"/>
      <c r="DV4585" s="31" t="s">
        <v>5483</v>
      </c>
      <c r="DW4585" s="31" t="s">
        <v>5490</v>
      </c>
      <c r="DX4585" s="63"/>
      <c r="DY4585" s="63"/>
      <c r="DZ4585" s="63"/>
      <c r="EA4585" s="167"/>
      <c r="EB4585" s="60"/>
      <c r="EC4585" s="60"/>
      <c r="ED4585" s="60"/>
      <c r="EE4585" s="60"/>
      <c r="EF4585" s="60"/>
      <c r="EG4585" s="60"/>
      <c r="EH4585" s="60"/>
      <c r="EI4585" s="60"/>
      <c r="EJ4585" s="60"/>
      <c r="EK4585" s="60"/>
      <c r="EL4585" s="60"/>
      <c r="EM4585" s="60"/>
      <c r="EN4585" s="60"/>
      <c r="EO4585" s="60"/>
      <c r="EP4585" s="60"/>
      <c r="EQ4585" s="60"/>
      <c r="ER4585" s="60"/>
      <c r="ES4585" s="60"/>
      <c r="ET4585" s="60"/>
      <c r="EU4585" s="60"/>
      <c r="EV4585" s="60"/>
      <c r="EW4585" s="60"/>
      <c r="EX4585" s="60"/>
      <c r="EY4585" s="60"/>
      <c r="EZ4585" s="60"/>
      <c r="FA4585" s="60"/>
      <c r="FB4585" s="60"/>
    </row>
    <row r="4586" spans="22:158" x14ac:dyDescent="0.25">
      <c r="V4586" s="1"/>
      <c r="W4586" s="33"/>
      <c r="X4586" s="33"/>
      <c r="AH4586" s="38">
        <v>100</v>
      </c>
      <c r="AI4586" s="38">
        <v>140</v>
      </c>
      <c r="AJ4586" s="38">
        <v>10470</v>
      </c>
      <c r="AK4586" s="38">
        <v>48</v>
      </c>
      <c r="AL4586" s="38">
        <v>4207358</v>
      </c>
      <c r="AM4586" s="61" t="s">
        <v>1816</v>
      </c>
      <c r="AN4586" s="61" t="s">
        <v>1690</v>
      </c>
      <c r="AO4586" s="61" t="s">
        <v>5052</v>
      </c>
      <c r="AP4586" s="61" t="s">
        <v>5017</v>
      </c>
      <c r="AQ4586" s="61" t="s">
        <v>1755</v>
      </c>
      <c r="AR4586" s="28">
        <v>0</v>
      </c>
      <c r="AS4586" s="28">
        <v>0</v>
      </c>
      <c r="AT4586" s="28">
        <v>5489</v>
      </c>
      <c r="AU4586" s="62"/>
      <c r="DV4586" s="31" t="s">
        <v>5483</v>
      </c>
      <c r="DW4586" s="31" t="s">
        <v>5491</v>
      </c>
      <c r="DX4586" s="63"/>
      <c r="DY4586" s="63"/>
      <c r="DZ4586" s="63"/>
      <c r="EA4586" s="167"/>
      <c r="EB4586" s="60"/>
      <c r="EC4586" s="60"/>
      <c r="ED4586" s="60"/>
      <c r="EE4586" s="60"/>
      <c r="EF4586" s="60"/>
      <c r="EG4586" s="60"/>
      <c r="EH4586" s="60"/>
      <c r="EI4586" s="60"/>
      <c r="EJ4586" s="60"/>
      <c r="EK4586" s="60"/>
      <c r="EL4586" s="60"/>
      <c r="EM4586" s="60"/>
      <c r="EN4586" s="60"/>
      <c r="EO4586" s="60"/>
      <c r="EP4586" s="60"/>
      <c r="EQ4586" s="60"/>
      <c r="ER4586" s="60"/>
      <c r="ES4586" s="60"/>
      <c r="ET4586" s="60"/>
      <c r="EU4586" s="60"/>
      <c r="EV4586" s="60"/>
      <c r="EW4586" s="60"/>
      <c r="EX4586" s="60"/>
      <c r="EY4586" s="60"/>
      <c r="EZ4586" s="60"/>
      <c r="FA4586" s="60"/>
      <c r="FB4586" s="60"/>
    </row>
    <row r="4587" spans="22:158" x14ac:dyDescent="0.25">
      <c r="V4587" s="1"/>
      <c r="W4587" s="33"/>
      <c r="X4587" s="33"/>
      <c r="AH4587" s="38">
        <v>100</v>
      </c>
      <c r="AI4587" s="38">
        <v>140</v>
      </c>
      <c r="AJ4587" s="38">
        <v>12350</v>
      </c>
      <c r="AK4587" s="38">
        <v>48</v>
      </c>
      <c r="AL4587" s="38">
        <v>4207358</v>
      </c>
      <c r="AM4587" s="61" t="s">
        <v>1816</v>
      </c>
      <c r="AN4587" s="61" t="s">
        <v>1690</v>
      </c>
      <c r="AO4587" s="61" t="s">
        <v>5091</v>
      </c>
      <c r="AP4587" s="61" t="s">
        <v>5017</v>
      </c>
      <c r="AQ4587" s="61" t="s">
        <v>1755</v>
      </c>
      <c r="AR4587" s="28">
        <v>0</v>
      </c>
      <c r="AS4587" s="28">
        <v>0</v>
      </c>
      <c r="AT4587" s="28">
        <v>183</v>
      </c>
      <c r="AU4587" s="62"/>
      <c r="DV4587" s="31" t="s">
        <v>5483</v>
      </c>
      <c r="DW4587" s="31" t="s">
        <v>5491</v>
      </c>
      <c r="DX4587" s="63"/>
      <c r="DY4587" s="63"/>
      <c r="DZ4587" s="63"/>
      <c r="EA4587" s="167"/>
      <c r="EB4587" s="60"/>
      <c r="EC4587" s="60"/>
      <c r="ED4587" s="60"/>
      <c r="EE4587" s="60"/>
      <c r="EF4587" s="60"/>
      <c r="EG4587" s="60"/>
      <c r="EH4587" s="60"/>
      <c r="EI4587" s="60"/>
      <c r="EJ4587" s="60"/>
      <c r="EK4587" s="60"/>
      <c r="EL4587" s="60"/>
      <c r="EM4587" s="60"/>
      <c r="EN4587" s="60"/>
      <c r="EO4587" s="60"/>
      <c r="EP4587" s="60"/>
      <c r="EQ4587" s="60"/>
      <c r="ER4587" s="60"/>
      <c r="ES4587" s="60"/>
      <c r="ET4587" s="60"/>
      <c r="EU4587" s="60"/>
      <c r="EV4587" s="60"/>
      <c r="EW4587" s="60"/>
      <c r="EX4587" s="60"/>
      <c r="EY4587" s="60"/>
      <c r="EZ4587" s="60"/>
      <c r="FA4587" s="60"/>
      <c r="FB4587" s="60"/>
    </row>
    <row r="4588" spans="22:158" x14ac:dyDescent="0.25">
      <c r="W4588" s="33"/>
      <c r="X4588" s="33"/>
      <c r="AH4588" s="38">
        <v>100</v>
      </c>
      <c r="AI4588" s="38">
        <v>140</v>
      </c>
      <c r="AJ4588" s="38">
        <v>16150</v>
      </c>
      <c r="AK4588" s="38">
        <v>48</v>
      </c>
      <c r="AL4588" s="38">
        <v>4207358</v>
      </c>
      <c r="AM4588" s="61" t="s">
        <v>1816</v>
      </c>
      <c r="AN4588" s="61" t="s">
        <v>1690</v>
      </c>
      <c r="AO4588" s="61" t="s">
        <v>1613</v>
      </c>
      <c r="AP4588" s="61" t="s">
        <v>5017</v>
      </c>
      <c r="AQ4588" s="61" t="s">
        <v>1755</v>
      </c>
      <c r="AR4588" s="28">
        <v>0</v>
      </c>
      <c r="AS4588" s="28">
        <v>0</v>
      </c>
      <c r="AT4588" s="28">
        <v>53736</v>
      </c>
      <c r="AU4588" s="62"/>
      <c r="DV4588" s="31" t="s">
        <v>5483</v>
      </c>
      <c r="DW4588" s="31" t="s">
        <v>5491</v>
      </c>
      <c r="DX4588" s="63"/>
      <c r="DY4588" s="63"/>
      <c r="DZ4588" s="63"/>
      <c r="EA4588" s="167"/>
      <c r="EB4588" s="60"/>
      <c r="EC4588" s="60"/>
      <c r="ED4588" s="60"/>
      <c r="EE4588" s="60"/>
      <c r="EF4588" s="60"/>
      <c r="EG4588" s="60"/>
      <c r="EH4588" s="60"/>
      <c r="EI4588" s="60"/>
      <c r="EJ4588" s="60"/>
      <c r="EK4588" s="60"/>
      <c r="EL4588" s="60"/>
      <c r="EM4588" s="60"/>
      <c r="EN4588" s="60"/>
      <c r="EO4588" s="60"/>
      <c r="EP4588" s="60"/>
      <c r="EQ4588" s="60"/>
      <c r="ER4588" s="60"/>
      <c r="ES4588" s="60"/>
      <c r="ET4588" s="60"/>
      <c r="EU4588" s="60"/>
      <c r="EV4588" s="60"/>
      <c r="EW4588" s="60"/>
      <c r="EX4588" s="60"/>
      <c r="EY4588" s="60"/>
      <c r="EZ4588" s="60"/>
      <c r="FA4588" s="60"/>
      <c r="FB4588" s="60"/>
    </row>
    <row r="4589" spans="22:158" x14ac:dyDescent="0.25">
      <c r="W4589" s="33"/>
      <c r="X4589" s="33"/>
      <c r="AH4589" s="38">
        <v>100</v>
      </c>
      <c r="AI4589" s="38">
        <v>145</v>
      </c>
      <c r="AJ4589" s="38">
        <v>12050</v>
      </c>
      <c r="AK4589" s="38">
        <v>48</v>
      </c>
      <c r="AL4589" s="38">
        <v>4207358</v>
      </c>
      <c r="AM4589" s="61" t="s">
        <v>1816</v>
      </c>
      <c r="AN4589" s="61" t="s">
        <v>1691</v>
      </c>
      <c r="AO4589" s="61" t="s">
        <v>5085</v>
      </c>
      <c r="AP4589" s="61" t="s">
        <v>5017</v>
      </c>
      <c r="AQ4589" s="61" t="s">
        <v>1755</v>
      </c>
      <c r="AR4589" s="28">
        <v>0</v>
      </c>
      <c r="AS4589" s="28">
        <v>0</v>
      </c>
      <c r="AT4589" s="28">
        <v>0</v>
      </c>
      <c r="AU4589" s="62"/>
      <c r="DV4589" s="31" t="s">
        <v>5483</v>
      </c>
      <c r="DW4589" s="31" t="s">
        <v>5492</v>
      </c>
      <c r="DX4589" s="63"/>
      <c r="DY4589" s="63"/>
      <c r="DZ4589" s="63"/>
      <c r="EA4589" s="167"/>
      <c r="EB4589" s="60"/>
      <c r="EC4589" s="60"/>
      <c r="ED4589" s="60"/>
      <c r="EE4589" s="60"/>
      <c r="EF4589" s="60"/>
      <c r="EG4589" s="60"/>
      <c r="EH4589" s="60"/>
      <c r="EI4589" s="60"/>
      <c r="EJ4589" s="60"/>
      <c r="EK4589" s="60"/>
      <c r="EL4589" s="60"/>
      <c r="EM4589" s="60"/>
      <c r="EN4589" s="60"/>
      <c r="EO4589" s="60"/>
      <c r="EP4589" s="60"/>
      <c r="EQ4589" s="60"/>
      <c r="ER4589" s="60"/>
      <c r="ES4589" s="60"/>
      <c r="ET4589" s="60"/>
      <c r="EU4589" s="60"/>
      <c r="EV4589" s="60"/>
      <c r="EW4589" s="60"/>
      <c r="EX4589" s="60"/>
      <c r="EY4589" s="60"/>
      <c r="EZ4589" s="60"/>
      <c r="FA4589" s="60"/>
      <c r="FB4589" s="60"/>
    </row>
    <row r="4590" spans="22:158" x14ac:dyDescent="0.25">
      <c r="W4590" s="33"/>
      <c r="X4590" s="33"/>
      <c r="AH4590" s="38">
        <v>100</v>
      </c>
      <c r="AI4590" s="38">
        <v>145</v>
      </c>
      <c r="AJ4590" s="38">
        <v>15450</v>
      </c>
      <c r="AK4590" s="38">
        <v>48</v>
      </c>
      <c r="AL4590" s="38">
        <v>4207358</v>
      </c>
      <c r="AM4590" s="61" t="s">
        <v>1816</v>
      </c>
      <c r="AN4590" s="61" t="s">
        <v>1691</v>
      </c>
      <c r="AO4590" s="61" t="s">
        <v>1600</v>
      </c>
      <c r="AP4590" s="61" t="s">
        <v>5017</v>
      </c>
      <c r="AQ4590" s="61" t="s">
        <v>1755</v>
      </c>
      <c r="AR4590" s="28">
        <v>0</v>
      </c>
      <c r="AS4590" s="28">
        <v>0</v>
      </c>
      <c r="AT4590" s="28">
        <v>0</v>
      </c>
      <c r="AU4590" s="62"/>
      <c r="DV4590" s="31" t="s">
        <v>5483</v>
      </c>
      <c r="DW4590" s="31" t="s">
        <v>5492</v>
      </c>
      <c r="DX4590" s="63"/>
      <c r="DY4590" s="63"/>
      <c r="DZ4590" s="63"/>
      <c r="EA4590" s="167"/>
      <c r="EB4590" s="60"/>
      <c r="EC4590" s="60"/>
      <c r="ED4590" s="60"/>
      <c r="EE4590" s="60"/>
      <c r="EF4590" s="60"/>
      <c r="EG4590" s="60"/>
      <c r="EH4590" s="60"/>
      <c r="EI4590" s="60"/>
      <c r="EJ4590" s="60"/>
      <c r="EK4590" s="60"/>
      <c r="EL4590" s="60"/>
      <c r="EM4590" s="60"/>
      <c r="EN4590" s="60"/>
      <c r="EO4590" s="60"/>
      <c r="EP4590" s="60"/>
      <c r="EQ4590" s="60"/>
      <c r="ER4590" s="60"/>
      <c r="ES4590" s="60"/>
      <c r="ET4590" s="60"/>
      <c r="EU4590" s="60"/>
      <c r="EV4590" s="60"/>
      <c r="EW4590" s="60"/>
      <c r="EX4590" s="60"/>
      <c r="EY4590" s="60"/>
      <c r="EZ4590" s="60"/>
      <c r="FA4590" s="60"/>
      <c r="FB4590" s="60"/>
    </row>
    <row r="4591" spans="22:158" x14ac:dyDescent="0.25">
      <c r="W4591" s="33"/>
      <c r="X4591" s="33"/>
      <c r="AH4591" s="38">
        <v>100</v>
      </c>
      <c r="AI4591" s="38">
        <v>145</v>
      </c>
      <c r="AJ4591" s="38">
        <v>18750</v>
      </c>
      <c r="AK4591" s="38">
        <v>48</v>
      </c>
      <c r="AL4591" s="38">
        <v>4207358</v>
      </c>
      <c r="AM4591" s="61" t="s">
        <v>1816</v>
      </c>
      <c r="AN4591" s="61" t="s">
        <v>1691</v>
      </c>
      <c r="AO4591" s="61" t="s">
        <v>1672</v>
      </c>
      <c r="AP4591" s="61" t="s">
        <v>5017</v>
      </c>
      <c r="AQ4591" s="61" t="s">
        <v>1755</v>
      </c>
      <c r="AR4591" s="28">
        <v>0</v>
      </c>
      <c r="AS4591" s="28">
        <v>81</v>
      </c>
      <c r="AT4591" s="28">
        <v>0</v>
      </c>
      <c r="AU4591" s="62"/>
      <c r="DV4591" s="31" t="s">
        <v>5483</v>
      </c>
      <c r="DW4591" s="31" t="s">
        <v>5492</v>
      </c>
      <c r="DX4591" s="63"/>
      <c r="DY4591" s="63"/>
      <c r="DZ4591" s="63"/>
      <c r="EA4591" s="167"/>
      <c r="EB4591" s="60"/>
      <c r="EC4591" s="60"/>
      <c r="ED4591" s="60"/>
      <c r="EE4591" s="60"/>
      <c r="EF4591" s="60"/>
      <c r="EG4591" s="60"/>
      <c r="EH4591" s="60"/>
      <c r="EI4591" s="60"/>
      <c r="EJ4591" s="60"/>
      <c r="EK4591" s="60"/>
      <c r="EL4591" s="60"/>
      <c r="EM4591" s="60"/>
      <c r="EN4591" s="60"/>
      <c r="EO4591" s="60"/>
      <c r="EP4591" s="60"/>
      <c r="EQ4591" s="60"/>
      <c r="ER4591" s="60"/>
      <c r="ES4591" s="60"/>
      <c r="ET4591" s="60"/>
      <c r="EU4591" s="60"/>
      <c r="EV4591" s="60"/>
      <c r="EW4591" s="60"/>
      <c r="EX4591" s="60"/>
      <c r="EY4591" s="60"/>
      <c r="EZ4591" s="60"/>
      <c r="FA4591" s="60"/>
      <c r="FB4591" s="60"/>
    </row>
    <row r="4592" spans="22:158" x14ac:dyDescent="0.25">
      <c r="V4592" s="1"/>
      <c r="W4592" s="33"/>
      <c r="X4592" s="33"/>
      <c r="AH4592" s="38">
        <v>100</v>
      </c>
      <c r="AI4592" s="38">
        <v>150</v>
      </c>
      <c r="AJ4592" s="38">
        <v>13450</v>
      </c>
      <c r="AK4592" s="38">
        <v>48</v>
      </c>
      <c r="AL4592" s="38">
        <v>4207358</v>
      </c>
      <c r="AM4592" s="61" t="s">
        <v>1816</v>
      </c>
      <c r="AN4592" s="61" t="s">
        <v>1695</v>
      </c>
      <c r="AO4592" s="61" t="s">
        <v>5112</v>
      </c>
      <c r="AP4592" s="61" t="s">
        <v>5017</v>
      </c>
      <c r="AQ4592" s="61" t="s">
        <v>1755</v>
      </c>
      <c r="AR4592" s="28">
        <v>403.5</v>
      </c>
      <c r="AS4592" s="28">
        <v>0</v>
      </c>
      <c r="AT4592" s="28">
        <v>33320</v>
      </c>
      <c r="AU4592" s="62"/>
      <c r="DV4592" s="31" t="s">
        <v>5483</v>
      </c>
      <c r="DW4592" s="31" t="s">
        <v>5493</v>
      </c>
      <c r="DX4592" s="63"/>
      <c r="DY4592" s="63"/>
      <c r="DZ4592" s="63"/>
      <c r="EA4592" s="167"/>
      <c r="EB4592" s="60"/>
      <c r="EC4592" s="60"/>
      <c r="ED4592" s="60"/>
      <c r="EE4592" s="60"/>
      <c r="EF4592" s="60"/>
      <c r="EG4592" s="60"/>
      <c r="EH4592" s="60"/>
      <c r="EI4592" s="60"/>
      <c r="EJ4592" s="60"/>
      <c r="EK4592" s="60"/>
      <c r="EL4592" s="60"/>
      <c r="EM4592" s="60"/>
      <c r="EN4592" s="60"/>
      <c r="EO4592" s="60"/>
      <c r="EP4592" s="60"/>
      <c r="EQ4592" s="60"/>
      <c r="ER4592" s="60"/>
      <c r="ES4592" s="60"/>
      <c r="ET4592" s="60"/>
      <c r="EU4592" s="60"/>
      <c r="EV4592" s="60"/>
      <c r="EW4592" s="60"/>
      <c r="EX4592" s="60"/>
      <c r="EY4592" s="60"/>
      <c r="EZ4592" s="60"/>
      <c r="FA4592" s="60"/>
      <c r="FB4592" s="60"/>
    </row>
    <row r="4593" spans="22:158" x14ac:dyDescent="0.25">
      <c r="V4593" s="1"/>
      <c r="W4593" s="33"/>
      <c r="X4593" s="33"/>
      <c r="AH4593" s="38">
        <v>100</v>
      </c>
      <c r="AI4593" s="38">
        <v>150</v>
      </c>
      <c r="AJ4593" s="38">
        <v>15550</v>
      </c>
      <c r="AK4593" s="38">
        <v>48</v>
      </c>
      <c r="AL4593" s="38">
        <v>4207358</v>
      </c>
      <c r="AM4593" s="61" t="s">
        <v>1816</v>
      </c>
      <c r="AN4593" s="61" t="s">
        <v>1695</v>
      </c>
      <c r="AO4593" s="61" t="s">
        <v>1602</v>
      </c>
      <c r="AP4593" s="61" t="s">
        <v>5017</v>
      </c>
      <c r="AQ4593" s="61" t="s">
        <v>1755</v>
      </c>
      <c r="AR4593" s="28">
        <v>0</v>
      </c>
      <c r="AS4593" s="28">
        <v>3700</v>
      </c>
      <c r="AT4593" s="28">
        <v>0</v>
      </c>
      <c r="AU4593" s="62"/>
      <c r="DV4593" s="31" t="s">
        <v>5483</v>
      </c>
      <c r="DW4593" s="31" t="s">
        <v>5493</v>
      </c>
      <c r="DX4593" s="63"/>
      <c r="DY4593" s="63"/>
      <c r="DZ4593" s="63"/>
      <c r="EA4593" s="167"/>
      <c r="EB4593" s="60"/>
      <c r="EC4593" s="60"/>
      <c r="ED4593" s="60"/>
      <c r="EE4593" s="60"/>
      <c r="EF4593" s="60"/>
      <c r="EG4593" s="60"/>
      <c r="EH4593" s="60"/>
      <c r="EI4593" s="60"/>
      <c r="EJ4593" s="60"/>
      <c r="EK4593" s="60"/>
      <c r="EL4593" s="60"/>
      <c r="EM4593" s="60"/>
      <c r="EN4593" s="60"/>
      <c r="EO4593" s="60"/>
      <c r="EP4593" s="60"/>
      <c r="EQ4593" s="60"/>
      <c r="ER4593" s="60"/>
      <c r="ES4593" s="60"/>
      <c r="ET4593" s="60"/>
      <c r="EU4593" s="60"/>
      <c r="EV4593" s="60"/>
      <c r="EW4593" s="60"/>
      <c r="EX4593" s="60"/>
      <c r="EY4593" s="60"/>
      <c r="EZ4593" s="60"/>
      <c r="FA4593" s="60"/>
      <c r="FB4593" s="60"/>
    </row>
    <row r="4594" spans="22:158" x14ac:dyDescent="0.25">
      <c r="W4594" s="33"/>
      <c r="X4594" s="33"/>
      <c r="AH4594" s="38">
        <v>100</v>
      </c>
      <c r="AI4594" s="38">
        <v>150</v>
      </c>
      <c r="AJ4594" s="38">
        <v>17500</v>
      </c>
      <c r="AK4594" s="38">
        <v>48</v>
      </c>
      <c r="AL4594" s="38">
        <v>4207358</v>
      </c>
      <c r="AM4594" s="61" t="s">
        <v>1816</v>
      </c>
      <c r="AN4594" s="61" t="s">
        <v>1695</v>
      </c>
      <c r="AO4594" s="61" t="s">
        <v>1644</v>
      </c>
      <c r="AP4594" s="61" t="s">
        <v>5017</v>
      </c>
      <c r="AQ4594" s="61" t="s">
        <v>1755</v>
      </c>
      <c r="AR4594" s="28">
        <v>0</v>
      </c>
      <c r="AS4594" s="28">
        <v>0</v>
      </c>
      <c r="AT4594" s="28">
        <v>147967</v>
      </c>
      <c r="AU4594" s="62"/>
      <c r="DV4594" s="31" t="s">
        <v>5483</v>
      </c>
      <c r="DW4594" s="31" t="s">
        <v>5493</v>
      </c>
      <c r="DX4594" s="63"/>
      <c r="DY4594" s="63"/>
      <c r="DZ4594" s="63"/>
      <c r="EA4594" s="167"/>
      <c r="EB4594" s="60"/>
      <c r="EC4594" s="60"/>
      <c r="ED4594" s="60"/>
      <c r="EE4594" s="60"/>
      <c r="EF4594" s="60"/>
      <c r="EG4594" s="60"/>
      <c r="EH4594" s="60"/>
      <c r="EI4594" s="60"/>
      <c r="EJ4594" s="60"/>
      <c r="EK4594" s="60"/>
      <c r="EL4594" s="60"/>
      <c r="EM4594" s="60"/>
      <c r="EN4594" s="60"/>
      <c r="EO4594" s="60"/>
      <c r="EP4594" s="60"/>
      <c r="EQ4594" s="60"/>
      <c r="ER4594" s="60"/>
      <c r="ES4594" s="60"/>
      <c r="ET4594" s="60"/>
      <c r="EU4594" s="60"/>
      <c r="EV4594" s="60"/>
      <c r="EW4594" s="60"/>
      <c r="EX4594" s="60"/>
      <c r="EY4594" s="60"/>
      <c r="EZ4594" s="60"/>
      <c r="FA4594" s="60"/>
      <c r="FB4594" s="60"/>
    </row>
    <row r="4595" spans="22:158" x14ac:dyDescent="0.25">
      <c r="W4595" s="33"/>
      <c r="X4595" s="33"/>
      <c r="AH4595" s="38">
        <v>100</v>
      </c>
      <c r="AI4595" s="38">
        <v>150</v>
      </c>
      <c r="AJ4595" s="38">
        <v>17750</v>
      </c>
      <c r="AK4595" s="38">
        <v>48</v>
      </c>
      <c r="AL4595" s="38">
        <v>4207358</v>
      </c>
      <c r="AM4595" s="61" t="s">
        <v>1816</v>
      </c>
      <c r="AN4595" s="61" t="s">
        <v>1695</v>
      </c>
      <c r="AO4595" s="61" t="s">
        <v>1650</v>
      </c>
      <c r="AP4595" s="61" t="s">
        <v>5017</v>
      </c>
      <c r="AQ4595" s="61" t="s">
        <v>1755</v>
      </c>
      <c r="AR4595" s="28">
        <v>0</v>
      </c>
      <c r="AS4595" s="28">
        <v>160</v>
      </c>
      <c r="AT4595" s="28">
        <v>0</v>
      </c>
      <c r="AU4595" s="62"/>
      <c r="DV4595" s="31" t="s">
        <v>5483</v>
      </c>
      <c r="DW4595" s="31" t="s">
        <v>5493</v>
      </c>
      <c r="DX4595" s="63"/>
      <c r="DY4595" s="63"/>
      <c r="DZ4595" s="63"/>
      <c r="EA4595" s="167"/>
      <c r="EB4595" s="60"/>
      <c r="EC4595" s="60"/>
      <c r="ED4595" s="60"/>
      <c r="EE4595" s="60"/>
      <c r="EF4595" s="60"/>
      <c r="EG4595" s="60"/>
      <c r="EH4595" s="60"/>
      <c r="EI4595" s="60"/>
      <c r="EJ4595" s="60"/>
      <c r="EK4595" s="60"/>
      <c r="EL4595" s="60"/>
      <c r="EM4595" s="60"/>
      <c r="EN4595" s="60"/>
      <c r="EO4595" s="60"/>
      <c r="EP4595" s="60"/>
      <c r="EQ4595" s="60"/>
      <c r="ER4595" s="60"/>
      <c r="ES4595" s="60"/>
      <c r="ET4595" s="60"/>
      <c r="EU4595" s="60"/>
      <c r="EV4595" s="60"/>
      <c r="EW4595" s="60"/>
      <c r="EX4595" s="60"/>
      <c r="EY4595" s="60"/>
      <c r="EZ4595" s="60"/>
      <c r="FA4595" s="60"/>
      <c r="FB4595" s="60"/>
    </row>
    <row r="4596" spans="22:158" x14ac:dyDescent="0.25">
      <c r="V4596" s="1"/>
      <c r="W4596" s="33"/>
      <c r="X4596" s="33"/>
      <c r="AH4596" s="38">
        <v>100</v>
      </c>
      <c r="AI4596" s="38">
        <v>155</v>
      </c>
      <c r="AJ4596" s="38">
        <v>13900</v>
      </c>
      <c r="AK4596" s="38">
        <v>48</v>
      </c>
      <c r="AL4596" s="38">
        <v>4207358</v>
      </c>
      <c r="AM4596" s="61" t="s">
        <v>1816</v>
      </c>
      <c r="AN4596" s="61" t="s">
        <v>1686</v>
      </c>
      <c r="AO4596" s="61" t="s">
        <v>5122</v>
      </c>
      <c r="AP4596" s="61" t="s">
        <v>5017</v>
      </c>
      <c r="AQ4596" s="61" t="s">
        <v>1755</v>
      </c>
      <c r="AR4596" s="28">
        <v>0</v>
      </c>
      <c r="AS4596" s="28">
        <v>0</v>
      </c>
      <c r="AT4596" s="28">
        <v>506</v>
      </c>
      <c r="AU4596" s="62"/>
      <c r="DV4596" s="31" t="s">
        <v>5483</v>
      </c>
      <c r="DW4596" s="31" t="s">
        <v>5494</v>
      </c>
      <c r="DX4596" s="63"/>
      <c r="DY4596" s="63"/>
      <c r="DZ4596" s="63"/>
      <c r="EA4596" s="167"/>
      <c r="EB4596" s="60"/>
      <c r="EC4596" s="60"/>
      <c r="ED4596" s="60"/>
      <c r="EE4596" s="60"/>
      <c r="EF4596" s="60"/>
      <c r="EG4596" s="60"/>
      <c r="EH4596" s="60"/>
      <c r="EI4596" s="60"/>
      <c r="EJ4596" s="60"/>
      <c r="EK4596" s="60"/>
      <c r="EL4596" s="60"/>
      <c r="EM4596" s="60"/>
      <c r="EN4596" s="60"/>
      <c r="EO4596" s="60"/>
      <c r="EP4596" s="60"/>
      <c r="EQ4596" s="60"/>
      <c r="ER4596" s="60"/>
      <c r="ES4596" s="60"/>
      <c r="ET4596" s="60"/>
      <c r="EU4596" s="60"/>
      <c r="EV4596" s="60"/>
      <c r="EW4596" s="60"/>
      <c r="EX4596" s="60"/>
      <c r="EY4596" s="60"/>
      <c r="EZ4596" s="60"/>
      <c r="FA4596" s="60"/>
      <c r="FB4596" s="60"/>
    </row>
    <row r="4597" spans="22:158" x14ac:dyDescent="0.25">
      <c r="W4597" s="33"/>
      <c r="X4597" s="33"/>
      <c r="AH4597" s="38">
        <v>100</v>
      </c>
      <c r="AI4597" s="38">
        <v>160</v>
      </c>
      <c r="AJ4597" s="38">
        <v>11700</v>
      </c>
      <c r="AK4597" s="38">
        <v>48</v>
      </c>
      <c r="AL4597" s="38">
        <v>4207358</v>
      </c>
      <c r="AM4597" s="61" t="s">
        <v>1816</v>
      </c>
      <c r="AN4597" s="61" t="s">
        <v>1694</v>
      </c>
      <c r="AO4597" s="61" t="s">
        <v>5077</v>
      </c>
      <c r="AP4597" s="61" t="s">
        <v>5017</v>
      </c>
      <c r="AQ4597" s="61" t="s">
        <v>1755</v>
      </c>
      <c r="AR4597" s="28">
        <v>0</v>
      </c>
      <c r="AS4597" s="28">
        <v>0</v>
      </c>
      <c r="AT4597" s="28">
        <v>8442</v>
      </c>
      <c r="AU4597" s="62"/>
      <c r="DV4597" s="31" t="s">
        <v>5483</v>
      </c>
      <c r="DW4597" s="31" t="s">
        <v>5495</v>
      </c>
      <c r="DX4597" s="63"/>
      <c r="DY4597" s="63"/>
      <c r="DZ4597" s="63"/>
      <c r="EA4597" s="167"/>
      <c r="EB4597" s="60"/>
      <c r="EC4597" s="60"/>
      <c r="ED4597" s="60"/>
      <c r="EE4597" s="60"/>
      <c r="EF4597" s="60"/>
      <c r="EG4597" s="60"/>
      <c r="EH4597" s="60"/>
      <c r="EI4597" s="60"/>
      <c r="EJ4597" s="60"/>
      <c r="EK4597" s="60"/>
      <c r="EL4597" s="60"/>
      <c r="EM4597" s="60"/>
      <c r="EN4597" s="60"/>
      <c r="EO4597" s="60"/>
      <c r="EP4597" s="60"/>
      <c r="EQ4597" s="60"/>
      <c r="ER4597" s="60"/>
      <c r="ES4597" s="60"/>
      <c r="ET4597" s="60"/>
      <c r="EU4597" s="60"/>
      <c r="EV4597" s="60"/>
      <c r="EW4597" s="60"/>
      <c r="EX4597" s="60"/>
      <c r="EY4597" s="60"/>
      <c r="EZ4597" s="60"/>
      <c r="FA4597" s="60"/>
      <c r="FB4597" s="60"/>
    </row>
    <row r="4598" spans="22:158" x14ac:dyDescent="0.25">
      <c r="W4598" s="33"/>
      <c r="X4598" s="33"/>
      <c r="AH4598" s="38">
        <v>100</v>
      </c>
      <c r="AI4598" s="38">
        <v>105</v>
      </c>
      <c r="AJ4598" s="38">
        <v>13100</v>
      </c>
      <c r="AK4598" s="38">
        <v>50</v>
      </c>
      <c r="AL4598" s="38">
        <v>4204158</v>
      </c>
      <c r="AM4598" s="61" t="s">
        <v>1816</v>
      </c>
      <c r="AN4598" s="61" t="s">
        <v>1688</v>
      </c>
      <c r="AO4598" s="61" t="s">
        <v>5104</v>
      </c>
      <c r="AP4598" s="61" t="s">
        <v>5039</v>
      </c>
      <c r="AQ4598" s="61" t="s">
        <v>1743</v>
      </c>
      <c r="AR4598" s="28">
        <v>888823.2</v>
      </c>
      <c r="AS4598" s="28">
        <v>483395</v>
      </c>
      <c r="AT4598" s="28">
        <v>148869</v>
      </c>
      <c r="AU4598" s="62"/>
      <c r="DV4598" s="31" t="s">
        <v>5496</v>
      </c>
      <c r="DW4598" s="31" t="s">
        <v>5497</v>
      </c>
      <c r="DX4598" s="63"/>
      <c r="DY4598" s="63"/>
      <c r="DZ4598" s="63"/>
      <c r="EA4598" s="167"/>
      <c r="EB4598" s="60"/>
      <c r="EC4598" s="60"/>
      <c r="ED4598" s="60"/>
      <c r="EE4598" s="60"/>
      <c r="EF4598" s="60"/>
      <c r="EG4598" s="60"/>
      <c r="EH4598" s="60"/>
      <c r="EI4598" s="60"/>
      <c r="EJ4598" s="60"/>
      <c r="EK4598" s="60"/>
      <c r="EL4598" s="60"/>
      <c r="EM4598" s="60"/>
      <c r="EN4598" s="60"/>
      <c r="EO4598" s="60"/>
      <c r="EP4598" s="60"/>
      <c r="EQ4598" s="60"/>
      <c r="ER4598" s="60"/>
      <c r="ES4598" s="60"/>
      <c r="ET4598" s="60"/>
      <c r="EU4598" s="60"/>
      <c r="EV4598" s="60"/>
      <c r="EW4598" s="60"/>
      <c r="EX4598" s="60"/>
      <c r="EY4598" s="60"/>
      <c r="EZ4598" s="60"/>
      <c r="FA4598" s="60"/>
      <c r="FB4598" s="60"/>
    </row>
    <row r="4599" spans="22:158" x14ac:dyDescent="0.25">
      <c r="W4599" s="33"/>
      <c r="X4599" s="33"/>
      <c r="AH4599" s="38">
        <v>100</v>
      </c>
      <c r="AI4599" s="38">
        <v>105</v>
      </c>
      <c r="AJ4599" s="38">
        <v>18550</v>
      </c>
      <c r="AK4599" s="38">
        <v>50</v>
      </c>
      <c r="AL4599" s="38">
        <v>4204158</v>
      </c>
      <c r="AM4599" s="61" t="s">
        <v>1816</v>
      </c>
      <c r="AN4599" s="61" t="s">
        <v>1688</v>
      </c>
      <c r="AO4599" s="61" t="s">
        <v>1667</v>
      </c>
      <c r="AP4599" s="61" t="s">
        <v>5039</v>
      </c>
      <c r="AQ4599" s="61" t="s">
        <v>1743</v>
      </c>
      <c r="AR4599" s="28">
        <v>36388.9</v>
      </c>
      <c r="AS4599" s="28">
        <v>15012</v>
      </c>
      <c r="AT4599" s="28">
        <v>69376</v>
      </c>
      <c r="AU4599" s="62"/>
      <c r="DV4599" s="31" t="s">
        <v>5496</v>
      </c>
      <c r="DW4599" s="31" t="s">
        <v>5497</v>
      </c>
      <c r="DX4599" s="63"/>
      <c r="DY4599" s="63"/>
      <c r="DZ4599" s="63"/>
      <c r="EA4599" s="167"/>
      <c r="EB4599" s="60"/>
      <c r="EC4599" s="60"/>
      <c r="ED4599" s="60"/>
      <c r="EE4599" s="60"/>
      <c r="EF4599" s="60"/>
      <c r="EG4599" s="60"/>
      <c r="EH4599" s="60"/>
      <c r="EI4599" s="60"/>
      <c r="EJ4599" s="60"/>
      <c r="EK4599" s="60"/>
      <c r="EL4599" s="60"/>
      <c r="EM4599" s="60"/>
      <c r="EN4599" s="60"/>
      <c r="EO4599" s="60"/>
      <c r="EP4599" s="60"/>
      <c r="EQ4599" s="60"/>
      <c r="ER4599" s="60"/>
      <c r="ES4599" s="60"/>
      <c r="ET4599" s="60"/>
      <c r="EU4599" s="60"/>
      <c r="EV4599" s="60"/>
      <c r="EW4599" s="60"/>
      <c r="EX4599" s="60"/>
      <c r="EY4599" s="60"/>
      <c r="EZ4599" s="60"/>
      <c r="FA4599" s="60"/>
      <c r="FB4599" s="60"/>
    </row>
    <row r="4600" spans="22:158" x14ac:dyDescent="0.25">
      <c r="W4600" s="33"/>
      <c r="X4600" s="33"/>
      <c r="AH4600" s="38">
        <v>100</v>
      </c>
      <c r="AI4600" s="38">
        <v>110</v>
      </c>
      <c r="AJ4600" s="38">
        <v>12700</v>
      </c>
      <c r="AK4600" s="38">
        <v>50</v>
      </c>
      <c r="AL4600" s="38">
        <v>4204158</v>
      </c>
      <c r="AM4600" s="61" t="s">
        <v>1816</v>
      </c>
      <c r="AN4600" s="61" t="s">
        <v>1696</v>
      </c>
      <c r="AO4600" s="61" t="s">
        <v>5096</v>
      </c>
      <c r="AP4600" s="61" t="s">
        <v>5039</v>
      </c>
      <c r="AQ4600" s="61" t="s">
        <v>1743</v>
      </c>
      <c r="AR4600" s="28">
        <v>0</v>
      </c>
      <c r="AS4600" s="28">
        <v>0</v>
      </c>
      <c r="AT4600" s="28">
        <v>0</v>
      </c>
      <c r="AU4600" s="62"/>
      <c r="DV4600" s="31" t="s">
        <v>5496</v>
      </c>
      <c r="DW4600" s="31" t="s">
        <v>5498</v>
      </c>
      <c r="DX4600" s="63"/>
      <c r="DY4600" s="63"/>
      <c r="DZ4600" s="63"/>
      <c r="EA4600" s="167"/>
      <c r="EB4600" s="60"/>
      <c r="EC4600" s="60"/>
      <c r="ED4600" s="60"/>
      <c r="EE4600" s="60"/>
      <c r="EF4600" s="60"/>
      <c r="EG4600" s="60"/>
      <c r="EH4600" s="60"/>
      <c r="EI4600" s="60"/>
      <c r="EJ4600" s="60"/>
      <c r="EK4600" s="60"/>
      <c r="EL4600" s="60"/>
      <c r="EM4600" s="60"/>
      <c r="EN4600" s="60"/>
      <c r="EO4600" s="60"/>
      <c r="EP4600" s="60"/>
      <c r="EQ4600" s="60"/>
      <c r="ER4600" s="60"/>
      <c r="ES4600" s="60"/>
      <c r="ET4600" s="60"/>
      <c r="EU4600" s="60"/>
      <c r="EV4600" s="60"/>
      <c r="EW4600" s="60"/>
      <c r="EX4600" s="60"/>
      <c r="EY4600" s="60"/>
      <c r="EZ4600" s="60"/>
      <c r="FA4600" s="60"/>
      <c r="FB4600" s="60"/>
    </row>
    <row r="4601" spans="22:158" x14ac:dyDescent="0.25">
      <c r="W4601" s="33"/>
      <c r="X4601" s="33"/>
      <c r="AH4601" s="38">
        <v>100</v>
      </c>
      <c r="AI4601" s="38">
        <v>110</v>
      </c>
      <c r="AJ4601" s="38">
        <v>13400</v>
      </c>
      <c r="AK4601" s="38">
        <v>50</v>
      </c>
      <c r="AL4601" s="38">
        <v>4204158</v>
      </c>
      <c r="AM4601" s="61" t="s">
        <v>1816</v>
      </c>
      <c r="AN4601" s="61" t="s">
        <v>1696</v>
      </c>
      <c r="AO4601" s="61" t="s">
        <v>5111</v>
      </c>
      <c r="AP4601" s="61" t="s">
        <v>5039</v>
      </c>
      <c r="AQ4601" s="61" t="s">
        <v>1743</v>
      </c>
      <c r="AR4601" s="28">
        <v>0</v>
      </c>
      <c r="AS4601" s="28">
        <v>302</v>
      </c>
      <c r="AT4601" s="28">
        <v>0</v>
      </c>
      <c r="AU4601" s="62"/>
      <c r="DV4601" s="31" t="s">
        <v>5496</v>
      </c>
      <c r="DW4601" s="31" t="s">
        <v>5498</v>
      </c>
      <c r="DX4601" s="63"/>
      <c r="DY4601" s="63"/>
      <c r="DZ4601" s="63"/>
      <c r="EA4601" s="167"/>
      <c r="EB4601" s="60"/>
      <c r="EC4601" s="60"/>
      <c r="ED4601" s="60"/>
      <c r="EE4601" s="60"/>
      <c r="EF4601" s="60"/>
      <c r="EG4601" s="60"/>
      <c r="EH4601" s="60"/>
      <c r="EI4601" s="60"/>
      <c r="EJ4601" s="60"/>
      <c r="EK4601" s="60"/>
      <c r="EL4601" s="60"/>
      <c r="EM4601" s="60"/>
      <c r="EN4601" s="60"/>
      <c r="EO4601" s="60"/>
      <c r="EP4601" s="60"/>
      <c r="EQ4601" s="60"/>
      <c r="ER4601" s="60"/>
      <c r="ES4601" s="60"/>
      <c r="ET4601" s="60"/>
      <c r="EU4601" s="60"/>
      <c r="EV4601" s="60"/>
      <c r="EW4601" s="60"/>
      <c r="EX4601" s="60"/>
      <c r="EY4601" s="60"/>
      <c r="EZ4601" s="60"/>
      <c r="FA4601" s="60"/>
      <c r="FB4601" s="60"/>
    </row>
    <row r="4602" spans="22:158" x14ac:dyDescent="0.25">
      <c r="W4602" s="33"/>
      <c r="X4602" s="33"/>
      <c r="AH4602" s="38">
        <v>100</v>
      </c>
      <c r="AI4602" s="38">
        <v>110</v>
      </c>
      <c r="AJ4602" s="38">
        <v>15050</v>
      </c>
      <c r="AK4602" s="38">
        <v>50</v>
      </c>
      <c r="AL4602" s="38">
        <v>4204158</v>
      </c>
      <c r="AM4602" s="61" t="s">
        <v>1816</v>
      </c>
      <c r="AN4602" s="61" t="s">
        <v>1696</v>
      </c>
      <c r="AO4602" s="61" t="s">
        <v>1591</v>
      </c>
      <c r="AP4602" s="61" t="s">
        <v>5039</v>
      </c>
      <c r="AQ4602" s="61" t="s">
        <v>1743</v>
      </c>
      <c r="AR4602" s="28">
        <v>43.8</v>
      </c>
      <c r="AS4602" s="28">
        <v>0</v>
      </c>
      <c r="AT4602" s="28">
        <v>0</v>
      </c>
      <c r="AU4602" s="62"/>
      <c r="DV4602" s="31" t="s">
        <v>5496</v>
      </c>
      <c r="DW4602" s="31" t="s">
        <v>5498</v>
      </c>
      <c r="DX4602" s="63"/>
      <c r="DY4602" s="63"/>
      <c r="DZ4602" s="63"/>
      <c r="EA4602" s="167"/>
      <c r="EB4602" s="60"/>
      <c r="EC4602" s="60"/>
      <c r="ED4602" s="60"/>
      <c r="EE4602" s="60"/>
      <c r="EF4602" s="60"/>
      <c r="EG4602" s="60"/>
      <c r="EH4602" s="60"/>
      <c r="EI4602" s="60"/>
      <c r="EJ4602" s="60"/>
      <c r="EK4602" s="60"/>
      <c r="EL4602" s="60"/>
      <c r="EM4602" s="60"/>
      <c r="EN4602" s="60"/>
      <c r="EO4602" s="60"/>
      <c r="EP4602" s="60"/>
      <c r="EQ4602" s="60"/>
      <c r="ER4602" s="60"/>
      <c r="ES4602" s="60"/>
      <c r="ET4602" s="60"/>
      <c r="EU4602" s="60"/>
      <c r="EV4602" s="60"/>
      <c r="EW4602" s="60"/>
      <c r="EX4602" s="60"/>
      <c r="EY4602" s="60"/>
      <c r="EZ4602" s="60"/>
      <c r="FA4602" s="60"/>
      <c r="FB4602" s="60"/>
    </row>
    <row r="4603" spans="22:158" x14ac:dyDescent="0.25">
      <c r="V4603" s="1"/>
      <c r="W4603" s="33"/>
      <c r="X4603" s="33"/>
      <c r="AH4603" s="38">
        <v>100</v>
      </c>
      <c r="AI4603" s="38">
        <v>110</v>
      </c>
      <c r="AJ4603" s="38">
        <v>16400</v>
      </c>
      <c r="AK4603" s="38">
        <v>50</v>
      </c>
      <c r="AL4603" s="38">
        <v>4204158</v>
      </c>
      <c r="AM4603" s="61" t="s">
        <v>1816</v>
      </c>
      <c r="AN4603" s="61" t="s">
        <v>1696</v>
      </c>
      <c r="AO4603" s="61" t="s">
        <v>1620</v>
      </c>
      <c r="AP4603" s="61" t="s">
        <v>5039</v>
      </c>
      <c r="AQ4603" s="61" t="s">
        <v>1743</v>
      </c>
      <c r="AR4603" s="28">
        <v>106147.6</v>
      </c>
      <c r="AS4603" s="28">
        <v>191237</v>
      </c>
      <c r="AT4603" s="28">
        <v>34274</v>
      </c>
      <c r="AU4603" s="62"/>
      <c r="DV4603" s="31" t="s">
        <v>5496</v>
      </c>
      <c r="DW4603" s="31" t="s">
        <v>5498</v>
      </c>
      <c r="DX4603" s="63"/>
      <c r="DY4603" s="63"/>
      <c r="DZ4603" s="63"/>
      <c r="EA4603" s="167"/>
      <c r="EB4603" s="60"/>
      <c r="EC4603" s="60"/>
      <c r="ED4603" s="60"/>
      <c r="EE4603" s="60"/>
      <c r="EF4603" s="60"/>
      <c r="EG4603" s="60"/>
      <c r="EH4603" s="60"/>
      <c r="EI4603" s="60"/>
      <c r="EJ4603" s="60"/>
      <c r="EK4603" s="60"/>
      <c r="EL4603" s="60"/>
      <c r="EM4603" s="60"/>
      <c r="EN4603" s="60"/>
      <c r="EO4603" s="60"/>
      <c r="EP4603" s="60"/>
      <c r="EQ4603" s="60"/>
      <c r="ER4603" s="60"/>
      <c r="ES4603" s="60"/>
      <c r="ET4603" s="60"/>
      <c r="EU4603" s="60"/>
      <c r="EV4603" s="60"/>
      <c r="EW4603" s="60"/>
      <c r="EX4603" s="60"/>
      <c r="EY4603" s="60"/>
      <c r="EZ4603" s="60"/>
      <c r="FA4603" s="60"/>
      <c r="FB4603" s="60"/>
    </row>
    <row r="4604" spans="22:158" x14ac:dyDescent="0.25">
      <c r="W4604" s="33"/>
      <c r="X4604" s="33"/>
      <c r="AH4604" s="38">
        <v>100</v>
      </c>
      <c r="AI4604" s="38">
        <v>110</v>
      </c>
      <c r="AJ4604" s="38">
        <v>17000</v>
      </c>
      <c r="AK4604" s="38">
        <v>50</v>
      </c>
      <c r="AL4604" s="38">
        <v>4204158</v>
      </c>
      <c r="AM4604" s="61" t="s">
        <v>1816</v>
      </c>
      <c r="AN4604" s="61" t="s">
        <v>1696</v>
      </c>
      <c r="AO4604" s="61" t="s">
        <v>1633</v>
      </c>
      <c r="AP4604" s="61" t="s">
        <v>5039</v>
      </c>
      <c r="AQ4604" s="61" t="s">
        <v>1743</v>
      </c>
      <c r="AR4604" s="28">
        <v>0</v>
      </c>
      <c r="AS4604" s="28">
        <v>0</v>
      </c>
      <c r="AT4604" s="28">
        <v>2</v>
      </c>
      <c r="AU4604" s="62"/>
      <c r="DV4604" s="31" t="s">
        <v>5496</v>
      </c>
      <c r="DW4604" s="31" t="s">
        <v>5498</v>
      </c>
      <c r="DX4604" s="63"/>
      <c r="DY4604" s="63"/>
      <c r="DZ4604" s="63"/>
      <c r="EA4604" s="167"/>
      <c r="EB4604" s="60"/>
      <c r="EC4604" s="60"/>
      <c r="ED4604" s="60"/>
      <c r="EE4604" s="60"/>
      <c r="EF4604" s="60"/>
      <c r="EG4604" s="60"/>
      <c r="EH4604" s="60"/>
      <c r="EI4604" s="60"/>
      <c r="EJ4604" s="60"/>
      <c r="EK4604" s="60"/>
      <c r="EL4604" s="60"/>
      <c r="EM4604" s="60"/>
      <c r="EN4604" s="60"/>
      <c r="EO4604" s="60"/>
      <c r="EP4604" s="60"/>
      <c r="EQ4604" s="60"/>
      <c r="ER4604" s="60"/>
      <c r="ES4604" s="60"/>
      <c r="ET4604" s="60"/>
      <c r="EU4604" s="60"/>
      <c r="EV4604" s="60"/>
      <c r="EW4604" s="60"/>
      <c r="EX4604" s="60"/>
      <c r="EY4604" s="60"/>
      <c r="EZ4604" s="60"/>
      <c r="FA4604" s="60"/>
      <c r="FB4604" s="60"/>
    </row>
    <row r="4605" spans="22:158" x14ac:dyDescent="0.25">
      <c r="V4605" s="1"/>
      <c r="W4605" s="33"/>
      <c r="X4605" s="33"/>
      <c r="AH4605" s="38">
        <v>100</v>
      </c>
      <c r="AI4605" s="38">
        <v>115</v>
      </c>
      <c r="AJ4605" s="38">
        <v>16950</v>
      </c>
      <c r="AK4605" s="38">
        <v>50</v>
      </c>
      <c r="AL4605" s="38">
        <v>4204158</v>
      </c>
      <c r="AM4605" s="61" t="s">
        <v>1816</v>
      </c>
      <c r="AN4605" s="61" t="s">
        <v>1697</v>
      </c>
      <c r="AO4605" s="61" t="s">
        <v>1632</v>
      </c>
      <c r="AP4605" s="61" t="s">
        <v>5039</v>
      </c>
      <c r="AQ4605" s="61" t="s">
        <v>1743</v>
      </c>
      <c r="AR4605" s="28">
        <v>250.9</v>
      </c>
      <c r="AS4605" s="28">
        <v>418</v>
      </c>
      <c r="AT4605" s="28">
        <v>0</v>
      </c>
      <c r="AU4605" s="62"/>
      <c r="DV4605" s="31" t="s">
        <v>5496</v>
      </c>
      <c r="DW4605" s="31" t="s">
        <v>5499</v>
      </c>
      <c r="DX4605" s="63"/>
      <c r="DY4605" s="63"/>
      <c r="DZ4605" s="63"/>
      <c r="EA4605" s="167"/>
      <c r="EB4605" s="60"/>
      <c r="EC4605" s="60"/>
      <c r="ED4605" s="60"/>
      <c r="EE4605" s="60"/>
      <c r="EF4605" s="60"/>
      <c r="EG4605" s="60"/>
      <c r="EH4605" s="60"/>
      <c r="EI4605" s="60"/>
      <c r="EJ4605" s="60"/>
      <c r="EK4605" s="60"/>
      <c r="EL4605" s="60"/>
      <c r="EM4605" s="60"/>
      <c r="EN4605" s="60"/>
      <c r="EO4605" s="60"/>
      <c r="EP4605" s="60"/>
      <c r="EQ4605" s="60"/>
      <c r="ER4605" s="60"/>
      <c r="ES4605" s="60"/>
      <c r="ET4605" s="60"/>
      <c r="EU4605" s="60"/>
      <c r="EV4605" s="60"/>
      <c r="EW4605" s="60"/>
      <c r="EX4605" s="60"/>
      <c r="EY4605" s="60"/>
      <c r="EZ4605" s="60"/>
      <c r="FA4605" s="60"/>
      <c r="FB4605" s="60"/>
    </row>
    <row r="4606" spans="22:158" x14ac:dyDescent="0.25">
      <c r="W4606" s="33"/>
      <c r="X4606" s="33"/>
      <c r="AH4606" s="38">
        <v>100</v>
      </c>
      <c r="AI4606" s="38">
        <v>120</v>
      </c>
      <c r="AJ4606" s="38">
        <v>10250</v>
      </c>
      <c r="AK4606" s="38">
        <v>50</v>
      </c>
      <c r="AL4606" s="38">
        <v>4204158</v>
      </c>
      <c r="AM4606" s="61" t="s">
        <v>1816</v>
      </c>
      <c r="AN4606" s="61" t="s">
        <v>1689</v>
      </c>
      <c r="AO4606" s="61" t="s">
        <v>5048</v>
      </c>
      <c r="AP4606" s="61" t="s">
        <v>5039</v>
      </c>
      <c r="AQ4606" s="61" t="s">
        <v>1743</v>
      </c>
      <c r="AR4606" s="28">
        <v>1392016.1</v>
      </c>
      <c r="AS4606" s="28">
        <v>1891124</v>
      </c>
      <c r="AT4606" s="28">
        <v>1985188</v>
      </c>
      <c r="AU4606" s="62"/>
      <c r="DV4606" s="31" t="s">
        <v>5496</v>
      </c>
      <c r="DW4606" s="31" t="s">
        <v>5500</v>
      </c>
      <c r="DX4606" s="63"/>
      <c r="DY4606" s="63"/>
      <c r="DZ4606" s="63"/>
      <c r="EA4606" s="167"/>
      <c r="EB4606" s="60"/>
      <c r="EC4606" s="60"/>
      <c r="ED4606" s="60"/>
      <c r="EE4606" s="60"/>
      <c r="EF4606" s="60"/>
      <c r="EG4606" s="60"/>
      <c r="EH4606" s="60"/>
      <c r="EI4606" s="60"/>
      <c r="EJ4606" s="60"/>
      <c r="EK4606" s="60"/>
      <c r="EL4606" s="60"/>
      <c r="EM4606" s="60"/>
      <c r="EN4606" s="60"/>
      <c r="EO4606" s="60"/>
      <c r="EP4606" s="60"/>
      <c r="EQ4606" s="60"/>
      <c r="ER4606" s="60"/>
      <c r="ES4606" s="60"/>
      <c r="ET4606" s="60"/>
      <c r="EU4606" s="60"/>
      <c r="EV4606" s="60"/>
      <c r="EW4606" s="60"/>
      <c r="EX4606" s="60"/>
      <c r="EY4606" s="60"/>
      <c r="EZ4606" s="60"/>
      <c r="FA4606" s="60"/>
      <c r="FB4606" s="60"/>
    </row>
    <row r="4607" spans="22:158" x14ac:dyDescent="0.25">
      <c r="W4607" s="33"/>
      <c r="X4607" s="33"/>
      <c r="AH4607" s="38">
        <v>100</v>
      </c>
      <c r="AI4607" s="38">
        <v>120</v>
      </c>
      <c r="AJ4607" s="38">
        <v>11350</v>
      </c>
      <c r="AK4607" s="38">
        <v>50</v>
      </c>
      <c r="AL4607" s="38">
        <v>4204158</v>
      </c>
      <c r="AM4607" s="61" t="s">
        <v>1816</v>
      </c>
      <c r="AN4607" s="61" t="s">
        <v>1689</v>
      </c>
      <c r="AO4607" s="61" t="s">
        <v>5070</v>
      </c>
      <c r="AP4607" s="61" t="s">
        <v>5039</v>
      </c>
      <c r="AQ4607" s="61" t="s">
        <v>1743</v>
      </c>
      <c r="AR4607" s="28">
        <v>121857</v>
      </c>
      <c r="AS4607" s="28">
        <v>303189</v>
      </c>
      <c r="AT4607" s="28">
        <v>275448</v>
      </c>
      <c r="AU4607" s="62"/>
      <c r="DV4607" s="31" t="s">
        <v>5496</v>
      </c>
      <c r="DW4607" s="31" t="s">
        <v>5500</v>
      </c>
      <c r="DX4607" s="63"/>
      <c r="DY4607" s="63"/>
      <c r="DZ4607" s="63"/>
      <c r="EA4607" s="167"/>
      <c r="EB4607" s="60"/>
      <c r="EC4607" s="60"/>
      <c r="ED4607" s="60"/>
      <c r="EE4607" s="60"/>
      <c r="EF4607" s="60"/>
      <c r="EG4607" s="60"/>
      <c r="EH4607" s="60"/>
      <c r="EI4607" s="60"/>
      <c r="EJ4607" s="60"/>
      <c r="EK4607" s="60"/>
      <c r="EL4607" s="60"/>
      <c r="EM4607" s="60"/>
      <c r="EN4607" s="60"/>
      <c r="EO4607" s="60"/>
      <c r="EP4607" s="60"/>
      <c r="EQ4607" s="60"/>
      <c r="ER4607" s="60"/>
      <c r="ES4607" s="60"/>
      <c r="ET4607" s="60"/>
      <c r="EU4607" s="60"/>
      <c r="EV4607" s="60"/>
      <c r="EW4607" s="60"/>
      <c r="EX4607" s="60"/>
      <c r="EY4607" s="60"/>
      <c r="EZ4607" s="60"/>
      <c r="FA4607" s="60"/>
      <c r="FB4607" s="60"/>
    </row>
    <row r="4608" spans="22:158" x14ac:dyDescent="0.25">
      <c r="W4608" s="33"/>
      <c r="X4608" s="33"/>
      <c r="AH4608" s="38">
        <v>100</v>
      </c>
      <c r="AI4608" s="38">
        <v>120</v>
      </c>
      <c r="AJ4608" s="38">
        <v>14550</v>
      </c>
      <c r="AK4608" s="38">
        <v>50</v>
      </c>
      <c r="AL4608" s="38">
        <v>4204158</v>
      </c>
      <c r="AM4608" s="61" t="s">
        <v>1816</v>
      </c>
      <c r="AN4608" s="61" t="s">
        <v>1689</v>
      </c>
      <c r="AO4608" s="61" t="s">
        <v>1579</v>
      </c>
      <c r="AP4608" s="61" t="s">
        <v>5039</v>
      </c>
      <c r="AQ4608" s="61" t="s">
        <v>1743</v>
      </c>
      <c r="AR4608" s="28">
        <v>443333.1</v>
      </c>
      <c r="AS4608" s="28">
        <v>142911</v>
      </c>
      <c r="AT4608" s="28">
        <v>389957</v>
      </c>
      <c r="AU4608" s="62"/>
      <c r="DV4608" s="31" t="s">
        <v>5496</v>
      </c>
      <c r="DW4608" s="31" t="s">
        <v>5500</v>
      </c>
      <c r="DX4608" s="63"/>
      <c r="DY4608" s="63"/>
      <c r="DZ4608" s="63"/>
      <c r="EA4608" s="167"/>
      <c r="EB4608" s="60"/>
      <c r="EC4608" s="60"/>
      <c r="ED4608" s="60"/>
      <c r="EE4608" s="60"/>
      <c r="EF4608" s="60"/>
      <c r="EG4608" s="60"/>
      <c r="EH4608" s="60"/>
      <c r="EI4608" s="60"/>
      <c r="EJ4608" s="60"/>
      <c r="EK4608" s="60"/>
      <c r="EL4608" s="60"/>
      <c r="EM4608" s="60"/>
      <c r="EN4608" s="60"/>
      <c r="EO4608" s="60"/>
      <c r="EP4608" s="60"/>
      <c r="EQ4608" s="60"/>
      <c r="ER4608" s="60"/>
      <c r="ES4608" s="60"/>
      <c r="ET4608" s="60"/>
      <c r="EU4608" s="60"/>
      <c r="EV4608" s="60"/>
      <c r="EW4608" s="60"/>
      <c r="EX4608" s="60"/>
      <c r="EY4608" s="60"/>
      <c r="EZ4608" s="60"/>
      <c r="FA4608" s="60"/>
      <c r="FB4608" s="60"/>
    </row>
    <row r="4609" spans="22:158" x14ac:dyDescent="0.25">
      <c r="W4609" s="33"/>
      <c r="X4609" s="33"/>
      <c r="AH4609" s="38">
        <v>100</v>
      </c>
      <c r="AI4609" s="38">
        <v>120</v>
      </c>
      <c r="AJ4609" s="38">
        <v>14850</v>
      </c>
      <c r="AK4609" s="38">
        <v>50</v>
      </c>
      <c r="AL4609" s="38">
        <v>4204158</v>
      </c>
      <c r="AM4609" s="61" t="s">
        <v>1816</v>
      </c>
      <c r="AN4609" s="61" t="s">
        <v>1689</v>
      </c>
      <c r="AO4609" s="61" t="s">
        <v>1585</v>
      </c>
      <c r="AP4609" s="61" t="s">
        <v>5039</v>
      </c>
      <c r="AQ4609" s="61" t="s">
        <v>1743</v>
      </c>
      <c r="AR4609" s="28">
        <v>178154.09999999998</v>
      </c>
      <c r="AS4609" s="28">
        <v>283503</v>
      </c>
      <c r="AT4609" s="28">
        <v>336149</v>
      </c>
      <c r="AU4609" s="62"/>
      <c r="DV4609" s="31" t="s">
        <v>5496</v>
      </c>
      <c r="DW4609" s="31" t="s">
        <v>5500</v>
      </c>
      <c r="DX4609" s="63"/>
      <c r="DY4609" s="63"/>
      <c r="DZ4609" s="63"/>
      <c r="EA4609" s="167"/>
      <c r="EB4609" s="60"/>
      <c r="EC4609" s="60"/>
      <c r="ED4609" s="60"/>
      <c r="EE4609" s="60"/>
      <c r="EF4609" s="60"/>
      <c r="EG4609" s="60"/>
      <c r="EH4609" s="60"/>
      <c r="EI4609" s="60"/>
      <c r="EJ4609" s="60"/>
      <c r="EK4609" s="60"/>
      <c r="EL4609" s="60"/>
      <c r="EM4609" s="60"/>
      <c r="EN4609" s="60"/>
      <c r="EO4609" s="60"/>
      <c r="EP4609" s="60"/>
      <c r="EQ4609" s="60"/>
      <c r="ER4609" s="60"/>
      <c r="ES4609" s="60"/>
      <c r="ET4609" s="60"/>
      <c r="EU4609" s="60"/>
      <c r="EV4609" s="60"/>
      <c r="EW4609" s="60"/>
      <c r="EX4609" s="60"/>
      <c r="EY4609" s="60"/>
      <c r="EZ4609" s="60"/>
      <c r="FA4609" s="60"/>
      <c r="FB4609" s="60"/>
    </row>
    <row r="4610" spans="22:158" x14ac:dyDescent="0.25">
      <c r="W4610" s="33"/>
      <c r="X4610" s="33"/>
      <c r="AH4610" s="38">
        <v>100</v>
      </c>
      <c r="AI4610" s="38">
        <v>120</v>
      </c>
      <c r="AJ4610" s="38">
        <v>16610</v>
      </c>
      <c r="AK4610" s="38">
        <v>50</v>
      </c>
      <c r="AL4610" s="38">
        <v>4204158</v>
      </c>
      <c r="AM4610" s="61" t="s">
        <v>1816</v>
      </c>
      <c r="AN4610" s="61" t="s">
        <v>1689</v>
      </c>
      <c r="AO4610" s="61" t="s">
        <v>1625</v>
      </c>
      <c r="AP4610" s="61" t="s">
        <v>5039</v>
      </c>
      <c r="AQ4610" s="61" t="s">
        <v>1743</v>
      </c>
      <c r="AR4610" s="28">
        <v>289.10000000000002</v>
      </c>
      <c r="AS4610" s="28">
        <v>22994</v>
      </c>
      <c r="AT4610" s="28">
        <v>0</v>
      </c>
      <c r="AU4610" s="62"/>
      <c r="DV4610" s="31" t="s">
        <v>5496</v>
      </c>
      <c r="DW4610" s="31" t="s">
        <v>5500</v>
      </c>
      <c r="DX4610" s="63"/>
      <c r="DY4610" s="63"/>
      <c r="DZ4610" s="63"/>
      <c r="EA4610" s="167"/>
      <c r="EB4610" s="60"/>
      <c r="EC4610" s="60"/>
      <c r="ED4610" s="60"/>
      <c r="EE4610" s="60"/>
      <c r="EF4610" s="60"/>
      <c r="EG4610" s="60"/>
      <c r="EH4610" s="60"/>
      <c r="EI4610" s="60"/>
      <c r="EJ4610" s="60"/>
      <c r="EK4610" s="60"/>
      <c r="EL4610" s="60"/>
      <c r="EM4610" s="60"/>
      <c r="EN4610" s="60"/>
      <c r="EO4610" s="60"/>
      <c r="EP4610" s="60"/>
      <c r="EQ4610" s="60"/>
      <c r="ER4610" s="60"/>
      <c r="ES4610" s="60"/>
      <c r="ET4610" s="60"/>
      <c r="EU4610" s="60"/>
      <c r="EV4610" s="60"/>
      <c r="EW4610" s="60"/>
      <c r="EX4610" s="60"/>
      <c r="EY4610" s="60"/>
      <c r="EZ4610" s="60"/>
      <c r="FA4610" s="60"/>
      <c r="FB4610" s="60"/>
    </row>
    <row r="4611" spans="22:158" x14ac:dyDescent="0.25">
      <c r="W4611" s="33"/>
      <c r="X4611" s="33"/>
      <c r="AH4611" s="38">
        <v>100</v>
      </c>
      <c r="AI4611" s="38">
        <v>120</v>
      </c>
      <c r="AJ4611" s="38">
        <v>17550</v>
      </c>
      <c r="AK4611" s="38">
        <v>50</v>
      </c>
      <c r="AL4611" s="38">
        <v>4204158</v>
      </c>
      <c r="AM4611" s="61" t="s">
        <v>1816</v>
      </c>
      <c r="AN4611" s="61" t="s">
        <v>1689</v>
      </c>
      <c r="AO4611" s="61" t="s">
        <v>1645</v>
      </c>
      <c r="AP4611" s="61" t="s">
        <v>5039</v>
      </c>
      <c r="AQ4611" s="61" t="s">
        <v>1743</v>
      </c>
      <c r="AR4611" s="28">
        <v>1375151.8</v>
      </c>
      <c r="AS4611" s="28">
        <v>666874</v>
      </c>
      <c r="AT4611" s="28">
        <v>1169544</v>
      </c>
      <c r="AU4611" s="62"/>
      <c r="DV4611" s="31" t="s">
        <v>5496</v>
      </c>
      <c r="DW4611" s="31" t="s">
        <v>5500</v>
      </c>
      <c r="DX4611" s="63"/>
      <c r="DY4611" s="63"/>
      <c r="DZ4611" s="63"/>
      <c r="EA4611" s="167"/>
      <c r="EB4611" s="60"/>
      <c r="EC4611" s="60"/>
      <c r="ED4611" s="60"/>
      <c r="EE4611" s="60"/>
      <c r="EF4611" s="60"/>
      <c r="EG4611" s="60"/>
      <c r="EH4611" s="60"/>
      <c r="EI4611" s="60"/>
      <c r="EJ4611" s="60"/>
      <c r="EK4611" s="60"/>
      <c r="EL4611" s="60"/>
      <c r="EM4611" s="60"/>
      <c r="EN4611" s="60"/>
      <c r="EO4611" s="60"/>
      <c r="EP4611" s="60"/>
      <c r="EQ4611" s="60"/>
      <c r="ER4611" s="60"/>
      <c r="ES4611" s="60"/>
      <c r="ET4611" s="60"/>
      <c r="EU4611" s="60"/>
      <c r="EV4611" s="60"/>
      <c r="EW4611" s="60"/>
      <c r="EX4611" s="60"/>
      <c r="EY4611" s="60"/>
      <c r="EZ4611" s="60"/>
      <c r="FA4611" s="60"/>
      <c r="FB4611" s="60"/>
    </row>
    <row r="4612" spans="22:158" x14ac:dyDescent="0.25">
      <c r="W4612" s="33"/>
      <c r="X4612" s="33"/>
      <c r="AH4612" s="38">
        <v>100</v>
      </c>
      <c r="AI4612" s="38">
        <v>125</v>
      </c>
      <c r="AJ4612" s="38">
        <v>10600</v>
      </c>
      <c r="AK4612" s="38">
        <v>50</v>
      </c>
      <c r="AL4612" s="38">
        <v>4204158</v>
      </c>
      <c r="AM4612" s="61" t="s">
        <v>1816</v>
      </c>
      <c r="AN4612" s="61" t="s">
        <v>1692</v>
      </c>
      <c r="AO4612" s="61" t="s">
        <v>5055</v>
      </c>
      <c r="AP4612" s="61" t="s">
        <v>5039</v>
      </c>
      <c r="AQ4612" s="61" t="s">
        <v>1743</v>
      </c>
      <c r="AR4612" s="28">
        <v>120874.5</v>
      </c>
      <c r="AS4612" s="28">
        <v>252986</v>
      </c>
      <c r="AT4612" s="28">
        <v>84504</v>
      </c>
      <c r="AU4612" s="62"/>
      <c r="DV4612" s="31" t="s">
        <v>5496</v>
      </c>
      <c r="DW4612" s="31" t="s">
        <v>5501</v>
      </c>
      <c r="DX4612" s="63"/>
      <c r="DY4612" s="63"/>
      <c r="DZ4612" s="63"/>
      <c r="EA4612" s="167"/>
      <c r="EB4612" s="60"/>
      <c r="EC4612" s="60"/>
      <c r="ED4612" s="60"/>
      <c r="EE4612" s="60"/>
      <c r="EF4612" s="60"/>
      <c r="EG4612" s="60"/>
      <c r="EH4612" s="60"/>
      <c r="EI4612" s="60"/>
      <c r="EJ4612" s="60"/>
      <c r="EK4612" s="60"/>
      <c r="EL4612" s="60"/>
      <c r="EM4612" s="60"/>
      <c r="EN4612" s="60"/>
      <c r="EO4612" s="60"/>
      <c r="EP4612" s="60"/>
      <c r="EQ4612" s="60"/>
      <c r="ER4612" s="60"/>
      <c r="ES4612" s="60"/>
      <c r="ET4612" s="60"/>
      <c r="EU4612" s="60"/>
      <c r="EV4612" s="60"/>
      <c r="EW4612" s="60"/>
      <c r="EX4612" s="60"/>
      <c r="EY4612" s="60"/>
      <c r="EZ4612" s="60"/>
      <c r="FA4612" s="60"/>
      <c r="FB4612" s="60"/>
    </row>
    <row r="4613" spans="22:158" x14ac:dyDescent="0.25">
      <c r="W4613" s="33"/>
      <c r="X4613" s="33"/>
      <c r="AH4613" s="38">
        <v>100</v>
      </c>
      <c r="AI4613" s="38">
        <v>125</v>
      </c>
      <c r="AJ4613" s="38">
        <v>11730</v>
      </c>
      <c r="AK4613" s="38">
        <v>50</v>
      </c>
      <c r="AL4613" s="38">
        <v>4204158</v>
      </c>
      <c r="AM4613" s="61" t="s">
        <v>1816</v>
      </c>
      <c r="AN4613" s="61" t="s">
        <v>1692</v>
      </c>
      <c r="AO4613" s="61" t="s">
        <v>5079</v>
      </c>
      <c r="AP4613" s="61" t="s">
        <v>5039</v>
      </c>
      <c r="AQ4613" s="61" t="s">
        <v>1743</v>
      </c>
      <c r="AR4613" s="28">
        <v>432881.5</v>
      </c>
      <c r="AS4613" s="28">
        <v>752585</v>
      </c>
      <c r="AT4613" s="28">
        <v>0</v>
      </c>
      <c r="AU4613" s="62"/>
      <c r="DV4613" s="31" t="s">
        <v>5496</v>
      </c>
      <c r="DW4613" s="31" t="s">
        <v>5501</v>
      </c>
      <c r="DX4613" s="63"/>
      <c r="DY4613" s="63"/>
      <c r="DZ4613" s="63"/>
      <c r="EA4613" s="167"/>
      <c r="EB4613" s="60"/>
      <c r="EC4613" s="60"/>
      <c r="ED4613" s="60"/>
      <c r="EE4613" s="60"/>
      <c r="EF4613" s="60"/>
      <c r="EG4613" s="60"/>
      <c r="EH4613" s="60"/>
      <c r="EI4613" s="60"/>
      <c r="EJ4613" s="60"/>
      <c r="EK4613" s="60"/>
      <c r="EL4613" s="60"/>
      <c r="EM4613" s="60"/>
      <c r="EN4613" s="60"/>
      <c r="EO4613" s="60"/>
      <c r="EP4613" s="60"/>
      <c r="EQ4613" s="60"/>
      <c r="ER4613" s="60"/>
      <c r="ES4613" s="60"/>
      <c r="ET4613" s="60"/>
      <c r="EU4613" s="60"/>
      <c r="EV4613" s="60"/>
      <c r="EW4613" s="60"/>
      <c r="EX4613" s="60"/>
      <c r="EY4613" s="60"/>
      <c r="EZ4613" s="60"/>
      <c r="FA4613" s="60"/>
      <c r="FB4613" s="60"/>
    </row>
    <row r="4614" spans="22:158" x14ac:dyDescent="0.25">
      <c r="W4614" s="33"/>
      <c r="X4614" s="33"/>
      <c r="AH4614" s="38">
        <v>100</v>
      </c>
      <c r="AI4614" s="38">
        <v>125</v>
      </c>
      <c r="AJ4614" s="38">
        <v>11800</v>
      </c>
      <c r="AK4614" s="38">
        <v>50</v>
      </c>
      <c r="AL4614" s="38">
        <v>4204158</v>
      </c>
      <c r="AM4614" s="61" t="s">
        <v>1816</v>
      </c>
      <c r="AN4614" s="61" t="s">
        <v>1692</v>
      </c>
      <c r="AO4614" s="61" t="s">
        <v>5081</v>
      </c>
      <c r="AP4614" s="61" t="s">
        <v>5039</v>
      </c>
      <c r="AQ4614" s="61" t="s">
        <v>1743</v>
      </c>
      <c r="AR4614" s="28">
        <v>454120.10000000003</v>
      </c>
      <c r="AS4614" s="28">
        <v>1748821</v>
      </c>
      <c r="AT4614" s="28">
        <v>562580</v>
      </c>
      <c r="AU4614" s="62"/>
      <c r="DV4614" s="31" t="s">
        <v>5496</v>
      </c>
      <c r="DW4614" s="31" t="s">
        <v>5501</v>
      </c>
      <c r="DX4614" s="63"/>
      <c r="DY4614" s="63"/>
      <c r="DZ4614" s="63"/>
      <c r="EA4614" s="167"/>
      <c r="EB4614" s="60"/>
      <c r="EC4614" s="60"/>
      <c r="ED4614" s="60"/>
      <c r="EE4614" s="60"/>
      <c r="EF4614" s="60"/>
      <c r="EG4614" s="60"/>
      <c r="EH4614" s="60"/>
      <c r="EI4614" s="60"/>
      <c r="EJ4614" s="60"/>
      <c r="EK4614" s="60"/>
      <c r="EL4614" s="60"/>
      <c r="EM4614" s="60"/>
      <c r="EN4614" s="60"/>
      <c r="EO4614" s="60"/>
      <c r="EP4614" s="60"/>
      <c r="EQ4614" s="60"/>
      <c r="ER4614" s="60"/>
      <c r="ES4614" s="60"/>
      <c r="ET4614" s="60"/>
      <c r="EU4614" s="60"/>
      <c r="EV4614" s="60"/>
      <c r="EW4614" s="60"/>
      <c r="EX4614" s="60"/>
      <c r="EY4614" s="60"/>
      <c r="EZ4614" s="60"/>
      <c r="FA4614" s="60"/>
      <c r="FB4614" s="60"/>
    </row>
    <row r="4615" spans="22:158" x14ac:dyDescent="0.25">
      <c r="V4615" s="1"/>
      <c r="W4615" s="33"/>
      <c r="X4615" s="33"/>
      <c r="AH4615" s="38">
        <v>100</v>
      </c>
      <c r="AI4615" s="38">
        <v>125</v>
      </c>
      <c r="AJ4615" s="38">
        <v>12250</v>
      </c>
      <c r="AK4615" s="38">
        <v>50</v>
      </c>
      <c r="AL4615" s="38">
        <v>4204158</v>
      </c>
      <c r="AM4615" s="61" t="s">
        <v>1816</v>
      </c>
      <c r="AN4615" s="61" t="s">
        <v>1692</v>
      </c>
      <c r="AO4615" s="61" t="s">
        <v>5089</v>
      </c>
      <c r="AP4615" s="61" t="s">
        <v>5039</v>
      </c>
      <c r="AQ4615" s="61" t="s">
        <v>1743</v>
      </c>
      <c r="AR4615" s="28">
        <v>0</v>
      </c>
      <c r="AS4615" s="28">
        <v>0</v>
      </c>
      <c r="AT4615" s="28">
        <v>3034</v>
      </c>
      <c r="AU4615" s="62"/>
      <c r="DV4615" s="31" t="s">
        <v>5496</v>
      </c>
      <c r="DW4615" s="31" t="s">
        <v>5501</v>
      </c>
      <c r="DX4615" s="63"/>
      <c r="DY4615" s="63"/>
      <c r="DZ4615" s="63"/>
      <c r="EA4615" s="167"/>
      <c r="EB4615" s="60"/>
      <c r="EC4615" s="60"/>
      <c r="ED4615" s="60"/>
      <c r="EE4615" s="60"/>
      <c r="EF4615" s="60"/>
      <c r="EG4615" s="60"/>
      <c r="EH4615" s="60"/>
      <c r="EI4615" s="60"/>
      <c r="EJ4615" s="60"/>
      <c r="EK4615" s="60"/>
      <c r="EL4615" s="60"/>
      <c r="EM4615" s="60"/>
      <c r="EN4615" s="60"/>
      <c r="EO4615" s="60"/>
      <c r="EP4615" s="60"/>
      <c r="EQ4615" s="60"/>
      <c r="ER4615" s="60"/>
      <c r="ES4615" s="60"/>
      <c r="ET4615" s="60"/>
      <c r="EU4615" s="60"/>
      <c r="EV4615" s="60"/>
      <c r="EW4615" s="60"/>
      <c r="EX4615" s="60"/>
      <c r="EY4615" s="60"/>
      <c r="EZ4615" s="60"/>
      <c r="FA4615" s="60"/>
      <c r="FB4615" s="60"/>
    </row>
    <row r="4616" spans="22:158" x14ac:dyDescent="0.25">
      <c r="W4616" s="33"/>
      <c r="X4616" s="33"/>
      <c r="AH4616" s="38">
        <v>100</v>
      </c>
      <c r="AI4616" s="38">
        <v>125</v>
      </c>
      <c r="AJ4616" s="38">
        <v>13350</v>
      </c>
      <c r="AK4616" s="38">
        <v>50</v>
      </c>
      <c r="AL4616" s="38">
        <v>4204158</v>
      </c>
      <c r="AM4616" s="61" t="s">
        <v>1816</v>
      </c>
      <c r="AN4616" s="61" t="s">
        <v>1692</v>
      </c>
      <c r="AO4616" s="61" t="s">
        <v>5109</v>
      </c>
      <c r="AP4616" s="61" t="s">
        <v>5039</v>
      </c>
      <c r="AQ4616" s="61" t="s">
        <v>1743</v>
      </c>
      <c r="AR4616" s="28">
        <v>411389.1</v>
      </c>
      <c r="AS4616" s="28">
        <v>131987</v>
      </c>
      <c r="AT4616" s="28">
        <v>26868</v>
      </c>
      <c r="AU4616" s="62"/>
      <c r="DV4616" s="31" t="s">
        <v>5496</v>
      </c>
      <c r="DW4616" s="31" t="s">
        <v>5501</v>
      </c>
      <c r="DX4616" s="63"/>
      <c r="DY4616" s="63"/>
      <c r="DZ4616" s="63"/>
      <c r="EA4616" s="167"/>
      <c r="EB4616" s="60"/>
      <c r="EC4616" s="60"/>
      <c r="ED4616" s="60"/>
      <c r="EE4616" s="60"/>
      <c r="EF4616" s="60"/>
      <c r="EG4616" s="60"/>
      <c r="EH4616" s="60"/>
      <c r="EI4616" s="60"/>
      <c r="EJ4616" s="60"/>
      <c r="EK4616" s="60"/>
      <c r="EL4616" s="60"/>
      <c r="EM4616" s="60"/>
      <c r="EN4616" s="60"/>
      <c r="EO4616" s="60"/>
      <c r="EP4616" s="60"/>
      <c r="EQ4616" s="60"/>
      <c r="ER4616" s="60"/>
      <c r="ES4616" s="60"/>
      <c r="ET4616" s="60"/>
      <c r="EU4616" s="60"/>
      <c r="EV4616" s="60"/>
      <c r="EW4616" s="60"/>
      <c r="EX4616" s="60"/>
      <c r="EY4616" s="60"/>
      <c r="EZ4616" s="60"/>
      <c r="FA4616" s="60"/>
      <c r="FB4616" s="60"/>
    </row>
    <row r="4617" spans="22:158" x14ac:dyDescent="0.25">
      <c r="W4617" s="33"/>
      <c r="X4617" s="33"/>
      <c r="AH4617" s="38">
        <v>100</v>
      </c>
      <c r="AI4617" s="38">
        <v>125</v>
      </c>
      <c r="AJ4617" s="38">
        <v>13750</v>
      </c>
      <c r="AK4617" s="38">
        <v>50</v>
      </c>
      <c r="AL4617" s="38">
        <v>4204158</v>
      </c>
      <c r="AM4617" s="61" t="s">
        <v>1816</v>
      </c>
      <c r="AN4617" s="61" t="s">
        <v>1692</v>
      </c>
      <c r="AO4617" s="61" t="s">
        <v>5119</v>
      </c>
      <c r="AP4617" s="61" t="s">
        <v>5039</v>
      </c>
      <c r="AQ4617" s="61" t="s">
        <v>1743</v>
      </c>
      <c r="AR4617" s="28">
        <v>0</v>
      </c>
      <c r="AS4617" s="28">
        <v>1539430</v>
      </c>
      <c r="AT4617" s="28">
        <v>608575</v>
      </c>
      <c r="AU4617" s="62"/>
      <c r="DV4617" s="31" t="s">
        <v>5496</v>
      </c>
      <c r="DW4617" s="31" t="s">
        <v>5501</v>
      </c>
      <c r="DX4617" s="63"/>
      <c r="DY4617" s="63"/>
      <c r="DZ4617" s="63"/>
      <c r="EA4617" s="167"/>
      <c r="EB4617" s="60"/>
      <c r="EC4617" s="60"/>
      <c r="ED4617" s="60"/>
      <c r="EE4617" s="60"/>
      <c r="EF4617" s="60"/>
      <c r="EG4617" s="60"/>
      <c r="EH4617" s="60"/>
      <c r="EI4617" s="60"/>
      <c r="EJ4617" s="60"/>
      <c r="EK4617" s="60"/>
      <c r="EL4617" s="60"/>
      <c r="EM4617" s="60"/>
      <c r="EN4617" s="60"/>
      <c r="EO4617" s="60"/>
      <c r="EP4617" s="60"/>
      <c r="EQ4617" s="60"/>
      <c r="ER4617" s="60"/>
      <c r="ES4617" s="60"/>
      <c r="ET4617" s="60"/>
      <c r="EU4617" s="60"/>
      <c r="EV4617" s="60"/>
      <c r="EW4617" s="60"/>
      <c r="EX4617" s="60"/>
      <c r="EY4617" s="60"/>
      <c r="EZ4617" s="60"/>
      <c r="FA4617" s="60"/>
      <c r="FB4617" s="60"/>
    </row>
    <row r="4618" spans="22:158" x14ac:dyDescent="0.25">
      <c r="W4618" s="33"/>
      <c r="X4618" s="33"/>
      <c r="AH4618" s="38">
        <v>100</v>
      </c>
      <c r="AI4618" s="38">
        <v>125</v>
      </c>
      <c r="AJ4618" s="38">
        <v>14350</v>
      </c>
      <c r="AK4618" s="38">
        <v>50</v>
      </c>
      <c r="AL4618" s="38">
        <v>4204158</v>
      </c>
      <c r="AM4618" s="61" t="s">
        <v>1816</v>
      </c>
      <c r="AN4618" s="61" t="s">
        <v>1692</v>
      </c>
      <c r="AO4618" s="61" t="s">
        <v>1575</v>
      </c>
      <c r="AP4618" s="61" t="s">
        <v>5039</v>
      </c>
      <c r="AQ4618" s="61" t="s">
        <v>1743</v>
      </c>
      <c r="AR4618" s="28">
        <v>3526901.5</v>
      </c>
      <c r="AS4618" s="28">
        <v>2936291</v>
      </c>
      <c r="AT4618" s="28">
        <v>777509</v>
      </c>
      <c r="AU4618" s="62"/>
      <c r="DV4618" s="31" t="s">
        <v>5496</v>
      </c>
      <c r="DW4618" s="31" t="s">
        <v>5501</v>
      </c>
      <c r="DX4618" s="63"/>
      <c r="DY4618" s="63"/>
      <c r="DZ4618" s="63"/>
      <c r="EA4618" s="167"/>
      <c r="EB4618" s="60"/>
      <c r="EC4618" s="60"/>
      <c r="ED4618" s="60"/>
      <c r="EE4618" s="60"/>
      <c r="EF4618" s="60"/>
      <c r="EG4618" s="60"/>
      <c r="EH4618" s="60"/>
      <c r="EI4618" s="60"/>
      <c r="EJ4618" s="60"/>
      <c r="EK4618" s="60"/>
      <c r="EL4618" s="60"/>
      <c r="EM4618" s="60"/>
      <c r="EN4618" s="60"/>
      <c r="EO4618" s="60"/>
      <c r="EP4618" s="60"/>
      <c r="EQ4618" s="60"/>
      <c r="ER4618" s="60"/>
      <c r="ES4618" s="60"/>
      <c r="ET4618" s="60"/>
      <c r="EU4618" s="60"/>
      <c r="EV4618" s="60"/>
      <c r="EW4618" s="60"/>
      <c r="EX4618" s="60"/>
      <c r="EY4618" s="60"/>
      <c r="EZ4618" s="60"/>
      <c r="FA4618" s="60"/>
      <c r="FB4618" s="60"/>
    </row>
    <row r="4619" spans="22:158" x14ac:dyDescent="0.25">
      <c r="W4619" s="33"/>
      <c r="X4619" s="33"/>
      <c r="AH4619" s="38">
        <v>100</v>
      </c>
      <c r="AI4619" s="38">
        <v>125</v>
      </c>
      <c r="AJ4619" s="38">
        <v>15000</v>
      </c>
      <c r="AK4619" s="38">
        <v>50</v>
      </c>
      <c r="AL4619" s="38">
        <v>4204158</v>
      </c>
      <c r="AM4619" s="61" t="s">
        <v>1816</v>
      </c>
      <c r="AN4619" s="61" t="s">
        <v>1692</v>
      </c>
      <c r="AO4619" s="61" t="s">
        <v>1590</v>
      </c>
      <c r="AP4619" s="61" t="s">
        <v>5039</v>
      </c>
      <c r="AQ4619" s="61" t="s">
        <v>1743</v>
      </c>
      <c r="AR4619" s="28">
        <v>0</v>
      </c>
      <c r="AS4619" s="28">
        <v>0</v>
      </c>
      <c r="AT4619" s="28">
        <v>0</v>
      </c>
      <c r="AU4619" s="62"/>
      <c r="DV4619" s="31" t="s">
        <v>5496</v>
      </c>
      <c r="DW4619" s="31" t="s">
        <v>5501</v>
      </c>
      <c r="DX4619" s="63"/>
      <c r="DY4619" s="63"/>
      <c r="DZ4619" s="63"/>
      <c r="EA4619" s="167"/>
      <c r="EB4619" s="60"/>
      <c r="EC4619" s="60"/>
      <c r="ED4619" s="60"/>
      <c r="EE4619" s="60"/>
      <c r="EF4619" s="60"/>
      <c r="EG4619" s="60"/>
      <c r="EH4619" s="60"/>
      <c r="EI4619" s="60"/>
      <c r="EJ4619" s="60"/>
      <c r="EK4619" s="60"/>
      <c r="EL4619" s="60"/>
      <c r="EM4619" s="60"/>
      <c r="EN4619" s="60"/>
      <c r="EO4619" s="60"/>
      <c r="EP4619" s="60"/>
      <c r="EQ4619" s="60"/>
      <c r="ER4619" s="60"/>
      <c r="ES4619" s="60"/>
      <c r="ET4619" s="60"/>
      <c r="EU4619" s="60"/>
      <c r="EV4619" s="60"/>
      <c r="EW4619" s="60"/>
      <c r="EX4619" s="60"/>
      <c r="EY4619" s="60"/>
      <c r="EZ4619" s="60"/>
      <c r="FA4619" s="60"/>
      <c r="FB4619" s="60"/>
    </row>
    <row r="4620" spans="22:158" x14ac:dyDescent="0.25">
      <c r="W4620" s="33"/>
      <c r="X4620" s="33"/>
      <c r="AH4620" s="38">
        <v>100</v>
      </c>
      <c r="AI4620" s="38">
        <v>125</v>
      </c>
      <c r="AJ4620" s="38">
        <v>15700</v>
      </c>
      <c r="AK4620" s="38">
        <v>50</v>
      </c>
      <c r="AL4620" s="38">
        <v>4204158</v>
      </c>
      <c r="AM4620" s="61" t="s">
        <v>1816</v>
      </c>
      <c r="AN4620" s="61" t="s">
        <v>1692</v>
      </c>
      <c r="AO4620" s="61" t="s">
        <v>1605</v>
      </c>
      <c r="AP4620" s="61" t="s">
        <v>5039</v>
      </c>
      <c r="AQ4620" s="61" t="s">
        <v>1743</v>
      </c>
      <c r="AR4620" s="28">
        <v>152941</v>
      </c>
      <c r="AS4620" s="28">
        <v>300862</v>
      </c>
      <c r="AT4620" s="28">
        <v>141958</v>
      </c>
      <c r="AU4620" s="62"/>
      <c r="DV4620" s="31" t="s">
        <v>5496</v>
      </c>
      <c r="DW4620" s="31" t="s">
        <v>5501</v>
      </c>
      <c r="DX4620" s="63"/>
      <c r="DY4620" s="63"/>
      <c r="DZ4620" s="63"/>
      <c r="EA4620" s="167"/>
      <c r="EB4620" s="60"/>
      <c r="EC4620" s="60"/>
      <c r="ED4620" s="60"/>
      <c r="EE4620" s="60"/>
      <c r="EF4620" s="60"/>
      <c r="EG4620" s="60"/>
      <c r="EH4620" s="60"/>
      <c r="EI4620" s="60"/>
      <c r="EJ4620" s="60"/>
      <c r="EK4620" s="60"/>
      <c r="EL4620" s="60"/>
      <c r="EM4620" s="60"/>
      <c r="EN4620" s="60"/>
      <c r="EO4620" s="60"/>
      <c r="EP4620" s="60"/>
      <c r="EQ4620" s="60"/>
      <c r="ER4620" s="60"/>
      <c r="ES4620" s="60"/>
      <c r="ET4620" s="60"/>
      <c r="EU4620" s="60"/>
      <c r="EV4620" s="60"/>
      <c r="EW4620" s="60"/>
      <c r="EX4620" s="60"/>
      <c r="EY4620" s="60"/>
      <c r="EZ4620" s="60"/>
      <c r="FA4620" s="60"/>
      <c r="FB4620" s="60"/>
    </row>
    <row r="4621" spans="22:158" x14ac:dyDescent="0.25">
      <c r="W4621" s="33"/>
      <c r="X4621" s="33"/>
      <c r="AH4621" s="38">
        <v>100</v>
      </c>
      <c r="AI4621" s="38">
        <v>125</v>
      </c>
      <c r="AJ4621" s="38">
        <v>16380</v>
      </c>
      <c r="AK4621" s="38">
        <v>50</v>
      </c>
      <c r="AL4621" s="38">
        <v>4204158</v>
      </c>
      <c r="AM4621" s="61" t="s">
        <v>1816</v>
      </c>
      <c r="AN4621" s="61" t="s">
        <v>1692</v>
      </c>
      <c r="AO4621" s="61" t="s">
        <v>894</v>
      </c>
      <c r="AP4621" s="61" t="s">
        <v>5039</v>
      </c>
      <c r="AQ4621" s="61" t="s">
        <v>1743</v>
      </c>
      <c r="AR4621" s="28">
        <v>3745177</v>
      </c>
      <c r="AS4621" s="28">
        <v>0</v>
      </c>
      <c r="AT4621" s="28">
        <v>0</v>
      </c>
      <c r="AU4621" s="62"/>
      <c r="DV4621" s="31" t="s">
        <v>5496</v>
      </c>
      <c r="DW4621" s="31" t="s">
        <v>5501</v>
      </c>
      <c r="DX4621" s="63"/>
      <c r="DY4621" s="63"/>
      <c r="DZ4621" s="63"/>
      <c r="EA4621" s="167"/>
      <c r="EB4621" s="60"/>
      <c r="EC4621" s="60"/>
      <c r="ED4621" s="60"/>
      <c r="EE4621" s="60"/>
      <c r="EF4621" s="60"/>
      <c r="EG4621" s="60"/>
      <c r="EH4621" s="60"/>
      <c r="EI4621" s="60"/>
      <c r="EJ4621" s="60"/>
      <c r="EK4621" s="60"/>
      <c r="EL4621" s="60"/>
      <c r="EM4621" s="60"/>
      <c r="EN4621" s="60"/>
      <c r="EO4621" s="60"/>
      <c r="EP4621" s="60"/>
      <c r="EQ4621" s="60"/>
      <c r="ER4621" s="60"/>
      <c r="ES4621" s="60"/>
      <c r="ET4621" s="60"/>
      <c r="EU4621" s="60"/>
      <c r="EV4621" s="60"/>
      <c r="EW4621" s="60"/>
      <c r="EX4621" s="60"/>
      <c r="EY4621" s="60"/>
      <c r="EZ4621" s="60"/>
      <c r="FA4621" s="60"/>
      <c r="FB4621" s="60"/>
    </row>
    <row r="4622" spans="22:158" x14ac:dyDescent="0.25">
      <c r="W4622" s="33"/>
      <c r="X4622" s="33"/>
      <c r="AH4622" s="38">
        <v>100</v>
      </c>
      <c r="AI4622" s="38">
        <v>125</v>
      </c>
      <c r="AJ4622" s="38">
        <v>16420</v>
      </c>
      <c r="AK4622" s="38">
        <v>50</v>
      </c>
      <c r="AL4622" s="38">
        <v>4204158</v>
      </c>
      <c r="AM4622" s="61" t="s">
        <v>1816</v>
      </c>
      <c r="AN4622" s="61" t="s">
        <v>1692</v>
      </c>
      <c r="AO4622" s="61" t="s">
        <v>1621</v>
      </c>
      <c r="AP4622" s="61" t="s">
        <v>5039</v>
      </c>
      <c r="AQ4622" s="61" t="s">
        <v>1743</v>
      </c>
      <c r="AR4622" s="28">
        <v>0</v>
      </c>
      <c r="AS4622" s="28">
        <v>0</v>
      </c>
      <c r="AT4622" s="28">
        <v>419707</v>
      </c>
      <c r="AU4622" s="62"/>
      <c r="DV4622" s="31" t="s">
        <v>5496</v>
      </c>
      <c r="DW4622" s="31" t="s">
        <v>5501</v>
      </c>
      <c r="DX4622" s="63"/>
      <c r="DY4622" s="63"/>
      <c r="DZ4622" s="63"/>
      <c r="EA4622" s="167"/>
      <c r="EB4622" s="60"/>
      <c r="EC4622" s="60"/>
      <c r="ED4622" s="60"/>
      <c r="EE4622" s="60"/>
      <c r="EF4622" s="60"/>
      <c r="EG4622" s="60"/>
      <c r="EH4622" s="60"/>
      <c r="EI4622" s="60"/>
      <c r="EJ4622" s="60"/>
      <c r="EK4622" s="60"/>
      <c r="EL4622" s="60"/>
      <c r="EM4622" s="60"/>
      <c r="EN4622" s="60"/>
      <c r="EO4622" s="60"/>
      <c r="EP4622" s="60"/>
      <c r="EQ4622" s="60"/>
      <c r="ER4622" s="60"/>
      <c r="ES4622" s="60"/>
      <c r="ET4622" s="60"/>
      <c r="EU4622" s="60"/>
      <c r="EV4622" s="60"/>
      <c r="EW4622" s="60"/>
      <c r="EX4622" s="60"/>
      <c r="EY4622" s="60"/>
      <c r="EZ4622" s="60"/>
      <c r="FA4622" s="60"/>
      <c r="FB4622" s="60"/>
    </row>
    <row r="4623" spans="22:158" x14ac:dyDescent="0.25">
      <c r="W4623" s="33"/>
      <c r="X4623" s="33"/>
      <c r="AH4623" s="38">
        <v>100</v>
      </c>
      <c r="AI4623" s="38">
        <v>130</v>
      </c>
      <c r="AJ4623" s="38">
        <v>13550</v>
      </c>
      <c r="AK4623" s="38">
        <v>50</v>
      </c>
      <c r="AL4623" s="38">
        <v>4204158</v>
      </c>
      <c r="AM4623" s="61" t="s">
        <v>1816</v>
      </c>
      <c r="AN4623" s="61" t="s">
        <v>1687</v>
      </c>
      <c r="AO4623" s="61" t="s">
        <v>5114</v>
      </c>
      <c r="AP4623" s="61" t="s">
        <v>5039</v>
      </c>
      <c r="AQ4623" s="61" t="s">
        <v>1743</v>
      </c>
      <c r="AR4623" s="28">
        <v>467.1</v>
      </c>
      <c r="AS4623" s="28">
        <v>0</v>
      </c>
      <c r="AT4623" s="28">
        <v>0</v>
      </c>
      <c r="AU4623" s="62"/>
      <c r="DV4623" s="31" t="s">
        <v>5496</v>
      </c>
      <c r="DW4623" s="31" t="s">
        <v>5502</v>
      </c>
      <c r="DX4623" s="63"/>
      <c r="DY4623" s="63"/>
      <c r="DZ4623" s="63"/>
      <c r="EA4623" s="167"/>
      <c r="EB4623" s="60"/>
      <c r="EC4623" s="60"/>
      <c r="ED4623" s="60"/>
      <c r="EE4623" s="60"/>
      <c r="EF4623" s="60"/>
      <c r="EG4623" s="60"/>
      <c r="EH4623" s="60"/>
      <c r="EI4623" s="60"/>
      <c r="EJ4623" s="60"/>
      <c r="EK4623" s="60"/>
      <c r="EL4623" s="60"/>
      <c r="EM4623" s="60"/>
      <c r="EN4623" s="60"/>
      <c r="EO4623" s="60"/>
      <c r="EP4623" s="60"/>
      <c r="EQ4623" s="60"/>
      <c r="ER4623" s="60"/>
      <c r="ES4623" s="60"/>
      <c r="ET4623" s="60"/>
      <c r="EU4623" s="60"/>
      <c r="EV4623" s="60"/>
      <c r="EW4623" s="60"/>
      <c r="EX4623" s="60"/>
      <c r="EY4623" s="60"/>
      <c r="EZ4623" s="60"/>
      <c r="FA4623" s="60"/>
      <c r="FB4623" s="60"/>
    </row>
    <row r="4624" spans="22:158" x14ac:dyDescent="0.25">
      <c r="V4624" s="1"/>
      <c r="W4624" s="33"/>
      <c r="X4624" s="33"/>
      <c r="AH4624" s="38">
        <v>100</v>
      </c>
      <c r="AI4624" s="38">
        <v>130</v>
      </c>
      <c r="AJ4624" s="38">
        <v>13660</v>
      </c>
      <c r="AK4624" s="38">
        <v>50</v>
      </c>
      <c r="AL4624" s="38">
        <v>4204158</v>
      </c>
      <c r="AM4624" s="61" t="s">
        <v>1816</v>
      </c>
      <c r="AN4624" s="61" t="s">
        <v>1687</v>
      </c>
      <c r="AO4624" s="61" t="s">
        <v>5117</v>
      </c>
      <c r="AP4624" s="61" t="s">
        <v>5039</v>
      </c>
      <c r="AQ4624" s="61" t="s">
        <v>1743</v>
      </c>
      <c r="AR4624" s="28">
        <v>242.7</v>
      </c>
      <c r="AS4624" s="28">
        <v>0</v>
      </c>
      <c r="AT4624" s="28">
        <v>0</v>
      </c>
      <c r="AU4624" s="62"/>
      <c r="DV4624" s="31" t="s">
        <v>5496</v>
      </c>
      <c r="DW4624" s="31" t="s">
        <v>5502</v>
      </c>
      <c r="DX4624" s="63"/>
      <c r="DY4624" s="63"/>
      <c r="DZ4624" s="63"/>
      <c r="EA4624" s="167"/>
      <c r="EB4624" s="60"/>
      <c r="EC4624" s="60"/>
      <c r="ED4624" s="60"/>
      <c r="EE4624" s="60"/>
      <c r="EF4624" s="60"/>
      <c r="EG4624" s="60"/>
      <c r="EH4624" s="60"/>
      <c r="EI4624" s="60"/>
      <c r="EJ4624" s="60"/>
      <c r="EK4624" s="60"/>
      <c r="EL4624" s="60"/>
      <c r="EM4624" s="60"/>
      <c r="EN4624" s="60"/>
      <c r="EO4624" s="60"/>
      <c r="EP4624" s="60"/>
      <c r="EQ4624" s="60"/>
      <c r="ER4624" s="60"/>
      <c r="ES4624" s="60"/>
      <c r="ET4624" s="60"/>
      <c r="EU4624" s="60"/>
      <c r="EV4624" s="60"/>
      <c r="EW4624" s="60"/>
      <c r="EX4624" s="60"/>
      <c r="EY4624" s="60"/>
      <c r="EZ4624" s="60"/>
      <c r="FA4624" s="60"/>
      <c r="FB4624" s="60"/>
    </row>
    <row r="4625" spans="22:158" x14ac:dyDescent="0.25">
      <c r="W4625" s="33"/>
      <c r="X4625" s="33"/>
      <c r="AH4625" s="38">
        <v>100</v>
      </c>
      <c r="AI4625" s="38">
        <v>130</v>
      </c>
      <c r="AJ4625" s="38">
        <v>14200</v>
      </c>
      <c r="AK4625" s="38">
        <v>50</v>
      </c>
      <c r="AL4625" s="38">
        <v>4204158</v>
      </c>
      <c r="AM4625" s="61" t="s">
        <v>1816</v>
      </c>
      <c r="AN4625" s="61" t="s">
        <v>1687</v>
      </c>
      <c r="AO4625" s="61" t="s">
        <v>5127</v>
      </c>
      <c r="AP4625" s="61" t="s">
        <v>5039</v>
      </c>
      <c r="AQ4625" s="61" t="s">
        <v>1743</v>
      </c>
      <c r="AR4625" s="28">
        <v>0</v>
      </c>
      <c r="AS4625" s="28">
        <v>0</v>
      </c>
      <c r="AT4625" s="28">
        <v>2779</v>
      </c>
      <c r="AU4625" s="62"/>
      <c r="DV4625" s="31" t="s">
        <v>5496</v>
      </c>
      <c r="DW4625" s="31" t="s">
        <v>5502</v>
      </c>
      <c r="DX4625" s="63"/>
      <c r="DY4625" s="63"/>
      <c r="DZ4625" s="63"/>
      <c r="EA4625" s="167"/>
      <c r="EB4625" s="60"/>
      <c r="EC4625" s="60"/>
      <c r="ED4625" s="60"/>
      <c r="EE4625" s="60"/>
      <c r="EF4625" s="60"/>
      <c r="EG4625" s="60"/>
      <c r="EH4625" s="60"/>
      <c r="EI4625" s="60"/>
      <c r="EJ4625" s="60"/>
      <c r="EK4625" s="60"/>
      <c r="EL4625" s="60"/>
      <c r="EM4625" s="60"/>
      <c r="EN4625" s="60"/>
      <c r="EO4625" s="60"/>
      <c r="EP4625" s="60"/>
      <c r="EQ4625" s="60"/>
      <c r="ER4625" s="60"/>
      <c r="ES4625" s="60"/>
      <c r="ET4625" s="60"/>
      <c r="EU4625" s="60"/>
      <c r="EV4625" s="60"/>
      <c r="EW4625" s="60"/>
      <c r="EX4625" s="60"/>
      <c r="EY4625" s="60"/>
      <c r="EZ4625" s="60"/>
      <c r="FA4625" s="60"/>
      <c r="FB4625" s="60"/>
    </row>
    <row r="4626" spans="22:158" x14ac:dyDescent="0.25">
      <c r="V4626" s="1"/>
      <c r="W4626" s="33"/>
      <c r="X4626" s="33"/>
      <c r="AH4626" s="38">
        <v>100</v>
      </c>
      <c r="AI4626" s="38">
        <v>130</v>
      </c>
      <c r="AJ4626" s="38">
        <v>15300</v>
      </c>
      <c r="AK4626" s="38">
        <v>50</v>
      </c>
      <c r="AL4626" s="38">
        <v>4204158</v>
      </c>
      <c r="AM4626" s="61" t="s">
        <v>1816</v>
      </c>
      <c r="AN4626" s="61" t="s">
        <v>1687</v>
      </c>
      <c r="AO4626" s="61" t="s">
        <v>1597</v>
      </c>
      <c r="AP4626" s="61" t="s">
        <v>5039</v>
      </c>
      <c r="AQ4626" s="61" t="s">
        <v>1743</v>
      </c>
      <c r="AR4626" s="28">
        <v>2.7</v>
      </c>
      <c r="AS4626" s="28">
        <v>0</v>
      </c>
      <c r="AT4626" s="28">
        <v>0</v>
      </c>
      <c r="AU4626" s="62"/>
      <c r="DV4626" s="31" t="s">
        <v>5496</v>
      </c>
      <c r="DW4626" s="31" t="s">
        <v>5502</v>
      </c>
      <c r="DX4626" s="63"/>
      <c r="DY4626" s="63"/>
      <c r="DZ4626" s="63"/>
      <c r="EA4626" s="167"/>
      <c r="EB4626" s="60"/>
      <c r="EC4626" s="60"/>
      <c r="ED4626" s="60"/>
      <c r="EE4626" s="60"/>
      <c r="EF4626" s="60"/>
      <c r="EG4626" s="60"/>
      <c r="EH4626" s="60"/>
      <c r="EI4626" s="60"/>
      <c r="EJ4626" s="60"/>
      <c r="EK4626" s="60"/>
      <c r="EL4626" s="60"/>
      <c r="EM4626" s="60"/>
      <c r="EN4626" s="60"/>
      <c r="EO4626" s="60"/>
      <c r="EP4626" s="60"/>
      <c r="EQ4626" s="60"/>
      <c r="ER4626" s="60"/>
      <c r="ES4626" s="60"/>
      <c r="ET4626" s="60"/>
      <c r="EU4626" s="60"/>
      <c r="EV4626" s="60"/>
      <c r="EW4626" s="60"/>
      <c r="EX4626" s="60"/>
      <c r="EY4626" s="60"/>
      <c r="EZ4626" s="60"/>
      <c r="FA4626" s="60"/>
      <c r="FB4626" s="60"/>
    </row>
    <row r="4627" spans="22:158" x14ac:dyDescent="0.25">
      <c r="W4627" s="33"/>
      <c r="X4627" s="33"/>
      <c r="AH4627" s="38">
        <v>100</v>
      </c>
      <c r="AI4627" s="38">
        <v>130</v>
      </c>
      <c r="AJ4627" s="38">
        <v>17400</v>
      </c>
      <c r="AK4627" s="38">
        <v>50</v>
      </c>
      <c r="AL4627" s="38">
        <v>4204158</v>
      </c>
      <c r="AM4627" s="61" t="s">
        <v>1816</v>
      </c>
      <c r="AN4627" s="61" t="s">
        <v>1687</v>
      </c>
      <c r="AO4627" s="61" t="s">
        <v>1642</v>
      </c>
      <c r="AP4627" s="61" t="s">
        <v>5039</v>
      </c>
      <c r="AQ4627" s="61" t="s">
        <v>1743</v>
      </c>
      <c r="AR4627" s="28">
        <v>174798.6</v>
      </c>
      <c r="AS4627" s="28">
        <v>294055</v>
      </c>
      <c r="AT4627" s="28">
        <v>0</v>
      </c>
      <c r="AU4627" s="62"/>
      <c r="DV4627" s="31" t="s">
        <v>5496</v>
      </c>
      <c r="DW4627" s="31" t="s">
        <v>5502</v>
      </c>
      <c r="DX4627" s="63"/>
      <c r="DY4627" s="63"/>
      <c r="DZ4627" s="63"/>
      <c r="EA4627" s="167"/>
      <c r="EB4627" s="60"/>
      <c r="EC4627" s="60"/>
      <c r="ED4627" s="60"/>
      <c r="EE4627" s="60"/>
      <c r="EF4627" s="60"/>
      <c r="EG4627" s="60"/>
      <c r="EH4627" s="60"/>
      <c r="EI4627" s="60"/>
      <c r="EJ4627" s="60"/>
      <c r="EK4627" s="60"/>
      <c r="EL4627" s="60"/>
      <c r="EM4627" s="60"/>
      <c r="EN4627" s="60"/>
      <c r="EO4627" s="60"/>
      <c r="EP4627" s="60"/>
      <c r="EQ4627" s="60"/>
      <c r="ER4627" s="60"/>
      <c r="ES4627" s="60"/>
      <c r="ET4627" s="60"/>
      <c r="EU4627" s="60"/>
      <c r="EV4627" s="60"/>
      <c r="EW4627" s="60"/>
      <c r="EX4627" s="60"/>
      <c r="EY4627" s="60"/>
      <c r="EZ4627" s="60"/>
      <c r="FA4627" s="60"/>
      <c r="FB4627" s="60"/>
    </row>
    <row r="4628" spans="22:158" x14ac:dyDescent="0.25">
      <c r="W4628" s="33"/>
      <c r="X4628" s="33"/>
      <c r="AH4628" s="38">
        <v>100</v>
      </c>
      <c r="AI4628" s="38">
        <v>130</v>
      </c>
      <c r="AJ4628" s="38">
        <v>17850</v>
      </c>
      <c r="AK4628" s="38">
        <v>50</v>
      </c>
      <c r="AL4628" s="38">
        <v>4204158</v>
      </c>
      <c r="AM4628" s="61" t="s">
        <v>1816</v>
      </c>
      <c r="AN4628" s="61" t="s">
        <v>1687</v>
      </c>
      <c r="AO4628" s="61" t="s">
        <v>1652</v>
      </c>
      <c r="AP4628" s="61" t="s">
        <v>5039</v>
      </c>
      <c r="AQ4628" s="61" t="s">
        <v>1743</v>
      </c>
      <c r="AR4628" s="28">
        <v>42621.1</v>
      </c>
      <c r="AS4628" s="28">
        <v>0</v>
      </c>
      <c r="AT4628" s="28">
        <v>0</v>
      </c>
      <c r="AU4628" s="62"/>
      <c r="DV4628" s="31" t="s">
        <v>5496</v>
      </c>
      <c r="DW4628" s="31" t="s">
        <v>5502</v>
      </c>
      <c r="DX4628" s="63"/>
      <c r="DY4628" s="63"/>
      <c r="DZ4628" s="63"/>
      <c r="EA4628" s="167"/>
      <c r="EB4628" s="60"/>
      <c r="EC4628" s="60"/>
      <c r="ED4628" s="60"/>
      <c r="EE4628" s="60"/>
      <c r="EF4628" s="60"/>
      <c r="EG4628" s="60"/>
      <c r="EH4628" s="60"/>
      <c r="EI4628" s="60"/>
      <c r="EJ4628" s="60"/>
      <c r="EK4628" s="60"/>
      <c r="EL4628" s="60"/>
      <c r="EM4628" s="60"/>
      <c r="EN4628" s="60"/>
      <c r="EO4628" s="60"/>
      <c r="EP4628" s="60"/>
      <c r="EQ4628" s="60"/>
      <c r="ER4628" s="60"/>
      <c r="ES4628" s="60"/>
      <c r="ET4628" s="60"/>
      <c r="EU4628" s="60"/>
      <c r="EV4628" s="60"/>
      <c r="EW4628" s="60"/>
      <c r="EX4628" s="60"/>
      <c r="EY4628" s="60"/>
      <c r="EZ4628" s="60"/>
      <c r="FA4628" s="60"/>
      <c r="FB4628" s="60"/>
    </row>
    <row r="4629" spans="22:158" x14ac:dyDescent="0.25">
      <c r="V4629" s="1"/>
      <c r="W4629" s="33"/>
      <c r="X4629" s="33"/>
      <c r="AH4629" s="38">
        <v>100</v>
      </c>
      <c r="AI4629" s="38">
        <v>140</v>
      </c>
      <c r="AJ4629" s="38">
        <v>12350</v>
      </c>
      <c r="AK4629" s="38">
        <v>50</v>
      </c>
      <c r="AL4629" s="38">
        <v>4204158</v>
      </c>
      <c r="AM4629" s="61" t="s">
        <v>1816</v>
      </c>
      <c r="AN4629" s="61" t="s">
        <v>1690</v>
      </c>
      <c r="AO4629" s="61" t="s">
        <v>5091</v>
      </c>
      <c r="AP4629" s="61" t="s">
        <v>5039</v>
      </c>
      <c r="AQ4629" s="61" t="s">
        <v>1743</v>
      </c>
      <c r="AR4629" s="28">
        <v>0</v>
      </c>
      <c r="AS4629" s="28">
        <v>0</v>
      </c>
      <c r="AT4629" s="28">
        <v>0</v>
      </c>
      <c r="AU4629" s="62"/>
      <c r="DV4629" s="31" t="s">
        <v>5496</v>
      </c>
      <c r="DW4629" s="31" t="s">
        <v>5503</v>
      </c>
      <c r="DX4629" s="63"/>
      <c r="DY4629" s="63"/>
      <c r="DZ4629" s="63"/>
      <c r="EA4629" s="167"/>
      <c r="EB4629" s="60"/>
      <c r="EC4629" s="60"/>
      <c r="ED4629" s="60"/>
      <c r="EE4629" s="60"/>
      <c r="EF4629" s="60"/>
      <c r="EG4629" s="60"/>
      <c r="EH4629" s="60"/>
      <c r="EI4629" s="60"/>
      <c r="EJ4629" s="60"/>
      <c r="EK4629" s="60"/>
      <c r="EL4629" s="60"/>
      <c r="EM4629" s="60"/>
      <c r="EN4629" s="60"/>
      <c r="EO4629" s="60"/>
      <c r="EP4629" s="60"/>
      <c r="EQ4629" s="60"/>
      <c r="ER4629" s="60"/>
      <c r="ES4629" s="60"/>
      <c r="ET4629" s="60"/>
      <c r="EU4629" s="60"/>
      <c r="EV4629" s="60"/>
      <c r="EW4629" s="60"/>
      <c r="EX4629" s="60"/>
      <c r="EY4629" s="60"/>
      <c r="EZ4629" s="60"/>
      <c r="FA4629" s="60"/>
      <c r="FB4629" s="60"/>
    </row>
    <row r="4630" spans="22:158" x14ac:dyDescent="0.25">
      <c r="W4630" s="33"/>
      <c r="X4630" s="33"/>
      <c r="AH4630" s="38">
        <v>100</v>
      </c>
      <c r="AI4630" s="38">
        <v>140</v>
      </c>
      <c r="AJ4630" s="38">
        <v>14870</v>
      </c>
      <c r="AK4630" s="38">
        <v>50</v>
      </c>
      <c r="AL4630" s="38">
        <v>4204158</v>
      </c>
      <c r="AM4630" s="61" t="s">
        <v>1816</v>
      </c>
      <c r="AN4630" s="61" t="s">
        <v>1690</v>
      </c>
      <c r="AO4630" s="61" t="s">
        <v>1586</v>
      </c>
      <c r="AP4630" s="61" t="s">
        <v>5039</v>
      </c>
      <c r="AQ4630" s="61" t="s">
        <v>1743</v>
      </c>
      <c r="AR4630" s="28">
        <v>53283</v>
      </c>
      <c r="AS4630" s="28">
        <v>0</v>
      </c>
      <c r="AT4630" s="28">
        <v>0</v>
      </c>
      <c r="AU4630" s="62"/>
      <c r="DV4630" s="31" t="s">
        <v>5496</v>
      </c>
      <c r="DW4630" s="31" t="s">
        <v>5503</v>
      </c>
      <c r="DX4630" s="63"/>
      <c r="DY4630" s="63"/>
      <c r="DZ4630" s="63"/>
      <c r="EA4630" s="167"/>
      <c r="EB4630" s="60"/>
      <c r="EC4630" s="60"/>
      <c r="ED4630" s="60"/>
      <c r="EE4630" s="60"/>
      <c r="EF4630" s="60"/>
      <c r="EG4630" s="60"/>
      <c r="EH4630" s="60"/>
      <c r="EI4630" s="60"/>
      <c r="EJ4630" s="60"/>
      <c r="EK4630" s="60"/>
      <c r="EL4630" s="60"/>
      <c r="EM4630" s="60"/>
      <c r="EN4630" s="60"/>
      <c r="EO4630" s="60"/>
      <c r="EP4630" s="60"/>
      <c r="EQ4630" s="60"/>
      <c r="ER4630" s="60"/>
      <c r="ES4630" s="60"/>
      <c r="ET4630" s="60"/>
      <c r="EU4630" s="60"/>
      <c r="EV4630" s="60"/>
      <c r="EW4630" s="60"/>
      <c r="EX4630" s="60"/>
      <c r="EY4630" s="60"/>
      <c r="EZ4630" s="60"/>
      <c r="FA4630" s="60"/>
      <c r="FB4630" s="60"/>
    </row>
    <row r="4631" spans="22:158" x14ac:dyDescent="0.25">
      <c r="W4631" s="33"/>
      <c r="X4631" s="33"/>
      <c r="AH4631" s="38">
        <v>100</v>
      </c>
      <c r="AI4631" s="38">
        <v>150</v>
      </c>
      <c r="AJ4631" s="38">
        <v>13450</v>
      </c>
      <c r="AK4631" s="38">
        <v>50</v>
      </c>
      <c r="AL4631" s="38">
        <v>4204158</v>
      </c>
      <c r="AM4631" s="61" t="s">
        <v>1816</v>
      </c>
      <c r="AN4631" s="61" t="s">
        <v>1695</v>
      </c>
      <c r="AO4631" s="61" t="s">
        <v>5112</v>
      </c>
      <c r="AP4631" s="61" t="s">
        <v>5039</v>
      </c>
      <c r="AQ4631" s="61" t="s">
        <v>1743</v>
      </c>
      <c r="AR4631" s="28">
        <v>582.29999999999995</v>
      </c>
      <c r="AS4631" s="28">
        <v>0</v>
      </c>
      <c r="AT4631" s="28">
        <v>0</v>
      </c>
      <c r="AU4631" s="62"/>
      <c r="DV4631" s="31" t="s">
        <v>5496</v>
      </c>
      <c r="DW4631" s="31" t="s">
        <v>5504</v>
      </c>
      <c r="DX4631" s="63"/>
      <c r="DY4631" s="63"/>
      <c r="DZ4631" s="63"/>
      <c r="EA4631" s="167"/>
      <c r="EB4631" s="60"/>
      <c r="EC4631" s="60"/>
      <c r="ED4631" s="60"/>
      <c r="EE4631" s="60"/>
      <c r="EF4631" s="60"/>
      <c r="EG4631" s="60"/>
      <c r="EH4631" s="60"/>
      <c r="EI4631" s="60"/>
      <c r="EJ4631" s="60"/>
      <c r="EK4631" s="60"/>
      <c r="EL4631" s="60"/>
      <c r="EM4631" s="60"/>
      <c r="EN4631" s="60"/>
      <c r="EO4631" s="60"/>
      <c r="EP4631" s="60"/>
      <c r="EQ4631" s="60"/>
      <c r="ER4631" s="60"/>
      <c r="ES4631" s="60"/>
      <c r="ET4631" s="60"/>
      <c r="EU4631" s="60"/>
      <c r="EV4631" s="60"/>
      <c r="EW4631" s="60"/>
      <c r="EX4631" s="60"/>
      <c r="EY4631" s="60"/>
      <c r="EZ4631" s="60"/>
      <c r="FA4631" s="60"/>
      <c r="FB4631" s="60"/>
    </row>
    <row r="4632" spans="22:158" x14ac:dyDescent="0.25">
      <c r="W4632" s="33"/>
      <c r="X4632" s="33"/>
      <c r="AH4632" s="38">
        <v>100</v>
      </c>
      <c r="AI4632" s="38">
        <v>150</v>
      </c>
      <c r="AJ4632" s="38">
        <v>14750</v>
      </c>
      <c r="AK4632" s="38">
        <v>50</v>
      </c>
      <c r="AL4632" s="38">
        <v>4204158</v>
      </c>
      <c r="AM4632" s="61" t="s">
        <v>1816</v>
      </c>
      <c r="AN4632" s="61" t="s">
        <v>1695</v>
      </c>
      <c r="AO4632" s="61" t="s">
        <v>1583</v>
      </c>
      <c r="AP4632" s="61" t="s">
        <v>5039</v>
      </c>
      <c r="AQ4632" s="61" t="s">
        <v>1743</v>
      </c>
      <c r="AR4632" s="28">
        <v>23270.3</v>
      </c>
      <c r="AS4632" s="28">
        <v>22426</v>
      </c>
      <c r="AT4632" s="28">
        <v>0</v>
      </c>
      <c r="AU4632" s="62"/>
      <c r="DV4632" s="31" t="s">
        <v>5496</v>
      </c>
      <c r="DW4632" s="31" t="s">
        <v>5504</v>
      </c>
      <c r="DX4632" s="63"/>
      <c r="DY4632" s="63"/>
      <c r="DZ4632" s="63"/>
      <c r="EA4632" s="167"/>
      <c r="EB4632" s="60"/>
      <c r="EC4632" s="60"/>
      <c r="ED4632" s="60"/>
      <c r="EE4632" s="60"/>
      <c r="EF4632" s="60"/>
      <c r="EG4632" s="60"/>
      <c r="EH4632" s="60"/>
      <c r="EI4632" s="60"/>
      <c r="EJ4632" s="60"/>
      <c r="EK4632" s="60"/>
      <c r="EL4632" s="60"/>
      <c r="EM4632" s="60"/>
      <c r="EN4632" s="60"/>
      <c r="EO4632" s="60"/>
      <c r="EP4632" s="60"/>
      <c r="EQ4632" s="60"/>
      <c r="ER4632" s="60"/>
      <c r="ES4632" s="60"/>
      <c r="ET4632" s="60"/>
      <c r="EU4632" s="60"/>
      <c r="EV4632" s="60"/>
      <c r="EW4632" s="60"/>
      <c r="EX4632" s="60"/>
      <c r="EY4632" s="60"/>
      <c r="EZ4632" s="60"/>
      <c r="FA4632" s="60"/>
      <c r="FB4632" s="60"/>
    </row>
    <row r="4633" spans="22:158" x14ac:dyDescent="0.25">
      <c r="W4633" s="33"/>
      <c r="X4633" s="33"/>
      <c r="AH4633" s="38">
        <v>100</v>
      </c>
      <c r="AI4633" s="38">
        <v>150</v>
      </c>
      <c r="AJ4633" s="38">
        <v>17500</v>
      </c>
      <c r="AK4633" s="38">
        <v>50</v>
      </c>
      <c r="AL4633" s="38">
        <v>4204158</v>
      </c>
      <c r="AM4633" s="61" t="s">
        <v>1816</v>
      </c>
      <c r="AN4633" s="61" t="s">
        <v>1695</v>
      </c>
      <c r="AO4633" s="61" t="s">
        <v>1644</v>
      </c>
      <c r="AP4633" s="61" t="s">
        <v>5039</v>
      </c>
      <c r="AQ4633" s="61" t="s">
        <v>1743</v>
      </c>
      <c r="AR4633" s="28">
        <v>0</v>
      </c>
      <c r="AS4633" s="28">
        <v>7043</v>
      </c>
      <c r="AT4633" s="28">
        <v>0</v>
      </c>
      <c r="AU4633" s="62"/>
      <c r="DV4633" s="31" t="s">
        <v>5496</v>
      </c>
      <c r="DW4633" s="31" t="s">
        <v>5504</v>
      </c>
      <c r="DX4633" s="63"/>
      <c r="DY4633" s="63"/>
      <c r="DZ4633" s="63"/>
      <c r="EA4633" s="167"/>
      <c r="EB4633" s="60"/>
      <c r="EC4633" s="60"/>
      <c r="ED4633" s="60"/>
      <c r="EE4633" s="60"/>
      <c r="EF4633" s="60"/>
      <c r="EG4633" s="60"/>
      <c r="EH4633" s="60"/>
      <c r="EI4633" s="60"/>
      <c r="EJ4633" s="60"/>
      <c r="EK4633" s="60"/>
      <c r="EL4633" s="60"/>
      <c r="EM4633" s="60"/>
      <c r="EN4633" s="60"/>
      <c r="EO4633" s="60"/>
      <c r="EP4633" s="60"/>
      <c r="EQ4633" s="60"/>
      <c r="ER4633" s="60"/>
      <c r="ES4633" s="60"/>
      <c r="ET4633" s="60"/>
      <c r="EU4633" s="60"/>
      <c r="EV4633" s="60"/>
      <c r="EW4633" s="60"/>
      <c r="EX4633" s="60"/>
      <c r="EY4633" s="60"/>
      <c r="EZ4633" s="60"/>
      <c r="FA4633" s="60"/>
      <c r="FB4633" s="60"/>
    </row>
    <row r="4634" spans="22:158" x14ac:dyDescent="0.25">
      <c r="W4634" s="33"/>
      <c r="X4634" s="33"/>
      <c r="AH4634" s="38">
        <v>100</v>
      </c>
      <c r="AI4634" s="38">
        <v>150</v>
      </c>
      <c r="AJ4634" s="38">
        <v>17750</v>
      </c>
      <c r="AK4634" s="38">
        <v>50</v>
      </c>
      <c r="AL4634" s="38">
        <v>4204158</v>
      </c>
      <c r="AM4634" s="61" t="s">
        <v>1816</v>
      </c>
      <c r="AN4634" s="61" t="s">
        <v>1695</v>
      </c>
      <c r="AO4634" s="61" t="s">
        <v>1650</v>
      </c>
      <c r="AP4634" s="61" t="s">
        <v>5039</v>
      </c>
      <c r="AQ4634" s="61" t="s">
        <v>1743</v>
      </c>
      <c r="AR4634" s="28">
        <v>0</v>
      </c>
      <c r="AS4634" s="28">
        <v>0</v>
      </c>
      <c r="AT4634" s="28">
        <v>44</v>
      </c>
      <c r="AU4634" s="62"/>
      <c r="DV4634" s="31" t="s">
        <v>5496</v>
      </c>
      <c r="DW4634" s="31" t="s">
        <v>5504</v>
      </c>
      <c r="DX4634" s="63"/>
      <c r="DY4634" s="63"/>
      <c r="DZ4634" s="63"/>
      <c r="EA4634" s="167"/>
      <c r="EB4634" s="60"/>
      <c r="EC4634" s="60"/>
      <c r="ED4634" s="60"/>
      <c r="EE4634" s="60"/>
      <c r="EF4634" s="60"/>
      <c r="EG4634" s="60"/>
      <c r="EH4634" s="60"/>
      <c r="EI4634" s="60"/>
      <c r="EJ4634" s="60"/>
      <c r="EK4634" s="60"/>
      <c r="EL4634" s="60"/>
      <c r="EM4634" s="60"/>
      <c r="EN4634" s="60"/>
      <c r="EO4634" s="60"/>
      <c r="EP4634" s="60"/>
      <c r="EQ4634" s="60"/>
      <c r="ER4634" s="60"/>
      <c r="ES4634" s="60"/>
      <c r="ET4634" s="60"/>
      <c r="EU4634" s="60"/>
      <c r="EV4634" s="60"/>
      <c r="EW4634" s="60"/>
      <c r="EX4634" s="60"/>
      <c r="EY4634" s="60"/>
      <c r="EZ4634" s="60"/>
      <c r="FA4634" s="60"/>
      <c r="FB4634" s="60"/>
    </row>
    <row r="4635" spans="22:158" x14ac:dyDescent="0.25">
      <c r="W4635" s="33"/>
      <c r="X4635" s="33"/>
      <c r="AH4635" s="38">
        <v>100</v>
      </c>
      <c r="AI4635" s="38">
        <v>155</v>
      </c>
      <c r="AJ4635" s="38">
        <v>10650</v>
      </c>
      <c r="AK4635" s="38">
        <v>50</v>
      </c>
      <c r="AL4635" s="38">
        <v>4204158</v>
      </c>
      <c r="AM4635" s="61" t="s">
        <v>1816</v>
      </c>
      <c r="AN4635" s="61" t="s">
        <v>1686</v>
      </c>
      <c r="AO4635" s="61" t="s">
        <v>5056</v>
      </c>
      <c r="AP4635" s="61" t="s">
        <v>5039</v>
      </c>
      <c r="AQ4635" s="61" t="s">
        <v>1743</v>
      </c>
      <c r="AR4635" s="28">
        <v>0</v>
      </c>
      <c r="AS4635" s="28">
        <v>0</v>
      </c>
      <c r="AT4635" s="28">
        <v>0</v>
      </c>
      <c r="AU4635" s="62"/>
      <c r="DV4635" s="31" t="s">
        <v>5496</v>
      </c>
      <c r="DW4635" s="31" t="s">
        <v>5505</v>
      </c>
      <c r="DX4635" s="63"/>
      <c r="DY4635" s="63"/>
      <c r="DZ4635" s="63"/>
      <c r="EA4635" s="167"/>
      <c r="EB4635" s="60"/>
      <c r="EC4635" s="60"/>
      <c r="ED4635" s="60"/>
      <c r="EE4635" s="60"/>
      <c r="EF4635" s="60"/>
      <c r="EG4635" s="60"/>
      <c r="EH4635" s="60"/>
      <c r="EI4635" s="60"/>
      <c r="EJ4635" s="60"/>
      <c r="EK4635" s="60"/>
      <c r="EL4635" s="60"/>
      <c r="EM4635" s="60"/>
      <c r="EN4635" s="60"/>
      <c r="EO4635" s="60"/>
      <c r="EP4635" s="60"/>
      <c r="EQ4635" s="60"/>
      <c r="ER4635" s="60"/>
      <c r="ES4635" s="60"/>
      <c r="ET4635" s="60"/>
      <c r="EU4635" s="60"/>
      <c r="EV4635" s="60"/>
      <c r="EW4635" s="60"/>
      <c r="EX4635" s="60"/>
      <c r="EY4635" s="60"/>
      <c r="EZ4635" s="60"/>
      <c r="FA4635" s="60"/>
      <c r="FB4635" s="60"/>
    </row>
    <row r="4636" spans="22:158" x14ac:dyDescent="0.25">
      <c r="V4636" s="1"/>
      <c r="W4636" s="33"/>
      <c r="X4636" s="33"/>
      <c r="AH4636" s="38">
        <v>100</v>
      </c>
      <c r="AI4636" s="38">
        <v>155</v>
      </c>
      <c r="AJ4636" s="38">
        <v>13900</v>
      </c>
      <c r="AK4636" s="38">
        <v>50</v>
      </c>
      <c r="AL4636" s="38">
        <v>4204158</v>
      </c>
      <c r="AM4636" s="61" t="s">
        <v>1816</v>
      </c>
      <c r="AN4636" s="61" t="s">
        <v>1686</v>
      </c>
      <c r="AO4636" s="61" t="s">
        <v>5122</v>
      </c>
      <c r="AP4636" s="61" t="s">
        <v>5039</v>
      </c>
      <c r="AQ4636" s="61" t="s">
        <v>1743</v>
      </c>
      <c r="AR4636" s="28">
        <v>0</v>
      </c>
      <c r="AS4636" s="28">
        <v>0</v>
      </c>
      <c r="AT4636" s="28">
        <v>1436</v>
      </c>
      <c r="AU4636" s="62"/>
      <c r="DV4636" s="31" t="s">
        <v>5496</v>
      </c>
      <c r="DW4636" s="31" t="s">
        <v>5505</v>
      </c>
      <c r="DX4636" s="63"/>
      <c r="DY4636" s="63"/>
      <c r="DZ4636" s="63"/>
      <c r="EA4636" s="167"/>
      <c r="EB4636" s="60"/>
      <c r="EC4636" s="60"/>
      <c r="ED4636" s="60"/>
      <c r="EE4636" s="60"/>
      <c r="EF4636" s="60"/>
      <c r="EG4636" s="60"/>
      <c r="EH4636" s="60"/>
      <c r="EI4636" s="60"/>
      <c r="EJ4636" s="60"/>
      <c r="EK4636" s="60"/>
      <c r="EL4636" s="60"/>
      <c r="EM4636" s="60"/>
      <c r="EN4636" s="60"/>
      <c r="EO4636" s="60"/>
      <c r="EP4636" s="60"/>
      <c r="EQ4636" s="60"/>
      <c r="ER4636" s="60"/>
      <c r="ES4636" s="60"/>
      <c r="ET4636" s="60"/>
      <c r="EU4636" s="60"/>
      <c r="EV4636" s="60"/>
      <c r="EW4636" s="60"/>
      <c r="EX4636" s="60"/>
      <c r="EY4636" s="60"/>
      <c r="EZ4636" s="60"/>
      <c r="FA4636" s="60"/>
      <c r="FB4636" s="60"/>
    </row>
    <row r="4637" spans="22:158" x14ac:dyDescent="0.25">
      <c r="W4637" s="33"/>
      <c r="X4637" s="33"/>
      <c r="AH4637" s="38">
        <v>100</v>
      </c>
      <c r="AI4637" s="38">
        <v>155</v>
      </c>
      <c r="AJ4637" s="38">
        <v>15500</v>
      </c>
      <c r="AK4637" s="38">
        <v>50</v>
      </c>
      <c r="AL4637" s="38">
        <v>4204158</v>
      </c>
      <c r="AM4637" s="61" t="s">
        <v>1816</v>
      </c>
      <c r="AN4637" s="61" t="s">
        <v>1686</v>
      </c>
      <c r="AO4637" s="61" t="s">
        <v>1601</v>
      </c>
      <c r="AP4637" s="61" t="s">
        <v>5039</v>
      </c>
      <c r="AQ4637" s="61" t="s">
        <v>1743</v>
      </c>
      <c r="AR4637" s="28">
        <v>0</v>
      </c>
      <c r="AS4637" s="28">
        <v>113</v>
      </c>
      <c r="AT4637" s="28">
        <v>0</v>
      </c>
      <c r="AU4637" s="62"/>
      <c r="DV4637" s="31" t="s">
        <v>5496</v>
      </c>
      <c r="DW4637" s="31" t="s">
        <v>5505</v>
      </c>
      <c r="DX4637" s="63"/>
      <c r="DY4637" s="63"/>
      <c r="DZ4637" s="63"/>
      <c r="EA4637" s="167"/>
      <c r="EB4637" s="60"/>
      <c r="EC4637" s="60"/>
      <c r="ED4637" s="60"/>
      <c r="EE4637" s="60"/>
      <c r="EF4637" s="60"/>
      <c r="EG4637" s="60"/>
      <c r="EH4637" s="60"/>
      <c r="EI4637" s="60"/>
      <c r="EJ4637" s="60"/>
      <c r="EK4637" s="60"/>
      <c r="EL4637" s="60"/>
      <c r="EM4637" s="60"/>
      <c r="EN4637" s="60"/>
      <c r="EO4637" s="60"/>
      <c r="EP4637" s="60"/>
      <c r="EQ4637" s="60"/>
      <c r="ER4637" s="60"/>
      <c r="ES4637" s="60"/>
      <c r="ET4637" s="60"/>
      <c r="EU4637" s="60"/>
      <c r="EV4637" s="60"/>
      <c r="EW4637" s="60"/>
      <c r="EX4637" s="60"/>
      <c r="EY4637" s="60"/>
      <c r="EZ4637" s="60"/>
      <c r="FA4637" s="60"/>
      <c r="FB4637" s="60"/>
    </row>
    <row r="4638" spans="22:158" x14ac:dyDescent="0.25">
      <c r="W4638" s="33"/>
      <c r="X4638" s="33"/>
      <c r="AH4638" s="38">
        <v>100</v>
      </c>
      <c r="AI4638" s="38">
        <v>155</v>
      </c>
      <c r="AJ4638" s="38">
        <v>17800</v>
      </c>
      <c r="AK4638" s="38">
        <v>50</v>
      </c>
      <c r="AL4638" s="38">
        <v>4204158</v>
      </c>
      <c r="AM4638" s="61" t="s">
        <v>1816</v>
      </c>
      <c r="AN4638" s="61" t="s">
        <v>1686</v>
      </c>
      <c r="AO4638" s="61" t="s">
        <v>1651</v>
      </c>
      <c r="AP4638" s="61" t="s">
        <v>5039</v>
      </c>
      <c r="AQ4638" s="61" t="s">
        <v>1743</v>
      </c>
      <c r="AR4638" s="28">
        <v>992102.3</v>
      </c>
      <c r="AS4638" s="28">
        <v>295627</v>
      </c>
      <c r="AT4638" s="28">
        <v>0</v>
      </c>
      <c r="AU4638" s="62"/>
      <c r="DV4638" s="31" t="s">
        <v>5496</v>
      </c>
      <c r="DW4638" s="31" t="s">
        <v>5505</v>
      </c>
      <c r="DX4638" s="63"/>
      <c r="DY4638" s="63"/>
      <c r="DZ4638" s="63"/>
      <c r="EA4638" s="167"/>
      <c r="EB4638" s="60"/>
      <c r="EC4638" s="60"/>
      <c r="ED4638" s="60"/>
      <c r="EE4638" s="60"/>
      <c r="EF4638" s="60"/>
      <c r="EG4638" s="60"/>
      <c r="EH4638" s="60"/>
      <c r="EI4638" s="60"/>
      <c r="EJ4638" s="60"/>
      <c r="EK4638" s="60"/>
      <c r="EL4638" s="60"/>
      <c r="EM4638" s="60"/>
      <c r="EN4638" s="60"/>
      <c r="EO4638" s="60"/>
      <c r="EP4638" s="60"/>
      <c r="EQ4638" s="60"/>
      <c r="ER4638" s="60"/>
      <c r="ES4638" s="60"/>
      <c r="ET4638" s="60"/>
      <c r="EU4638" s="60"/>
      <c r="EV4638" s="60"/>
      <c r="EW4638" s="60"/>
      <c r="EX4638" s="60"/>
      <c r="EY4638" s="60"/>
      <c r="EZ4638" s="60"/>
      <c r="FA4638" s="60"/>
      <c r="FB4638" s="60"/>
    </row>
    <row r="4639" spans="22:158" x14ac:dyDescent="0.25">
      <c r="W4639" s="33"/>
      <c r="X4639" s="33"/>
      <c r="AH4639" s="38">
        <v>100</v>
      </c>
      <c r="AI4639" s="38">
        <v>155</v>
      </c>
      <c r="AJ4639" s="38">
        <v>18200</v>
      </c>
      <c r="AK4639" s="38">
        <v>50</v>
      </c>
      <c r="AL4639" s="38">
        <v>4204158</v>
      </c>
      <c r="AM4639" s="61" t="s">
        <v>1816</v>
      </c>
      <c r="AN4639" s="61" t="s">
        <v>1686</v>
      </c>
      <c r="AO4639" s="61" t="s">
        <v>1660</v>
      </c>
      <c r="AP4639" s="61" t="s">
        <v>5039</v>
      </c>
      <c r="AQ4639" s="61" t="s">
        <v>1743</v>
      </c>
      <c r="AR4639" s="28">
        <v>226154.2</v>
      </c>
      <c r="AS4639" s="28">
        <v>891105</v>
      </c>
      <c r="AT4639" s="28">
        <v>661263</v>
      </c>
      <c r="AU4639" s="62"/>
      <c r="DV4639" s="31" t="s">
        <v>5496</v>
      </c>
      <c r="DW4639" s="31" t="s">
        <v>5505</v>
      </c>
      <c r="DX4639" s="63"/>
      <c r="DY4639" s="63"/>
      <c r="DZ4639" s="63"/>
      <c r="EA4639" s="167"/>
      <c r="EB4639" s="60"/>
      <c r="EC4639" s="60"/>
      <c r="ED4639" s="60"/>
      <c r="EE4639" s="60"/>
      <c r="EF4639" s="60"/>
      <c r="EG4639" s="60"/>
      <c r="EH4639" s="60"/>
      <c r="EI4639" s="60"/>
      <c r="EJ4639" s="60"/>
      <c r="EK4639" s="60"/>
      <c r="EL4639" s="60"/>
      <c r="EM4639" s="60"/>
      <c r="EN4639" s="60"/>
      <c r="EO4639" s="60"/>
      <c r="EP4639" s="60"/>
      <c r="EQ4639" s="60"/>
      <c r="ER4639" s="60"/>
      <c r="ES4639" s="60"/>
      <c r="ET4639" s="60"/>
      <c r="EU4639" s="60"/>
      <c r="EV4639" s="60"/>
      <c r="EW4639" s="60"/>
      <c r="EX4639" s="60"/>
      <c r="EY4639" s="60"/>
      <c r="EZ4639" s="60"/>
      <c r="FA4639" s="60"/>
      <c r="FB4639" s="60"/>
    </row>
    <row r="4640" spans="22:158" x14ac:dyDescent="0.25">
      <c r="W4640" s="33"/>
      <c r="X4640" s="33"/>
      <c r="AH4640" s="38">
        <v>100</v>
      </c>
      <c r="AI4640" s="38">
        <v>110</v>
      </c>
      <c r="AJ4640" s="38">
        <v>13400</v>
      </c>
      <c r="AK4640" s="38">
        <v>50</v>
      </c>
      <c r="AL4640" s="38">
        <v>4204258</v>
      </c>
      <c r="AM4640" s="61" t="s">
        <v>1816</v>
      </c>
      <c r="AN4640" s="61" t="s">
        <v>1696</v>
      </c>
      <c r="AO4640" s="61" t="s">
        <v>5111</v>
      </c>
      <c r="AP4640" s="61" t="s">
        <v>5039</v>
      </c>
      <c r="AQ4640" s="61" t="s">
        <v>1744</v>
      </c>
      <c r="AR4640" s="28">
        <v>345</v>
      </c>
      <c r="AS4640" s="28">
        <v>0</v>
      </c>
      <c r="AT4640" s="28">
        <v>0</v>
      </c>
      <c r="AU4640" s="62"/>
      <c r="DV4640" s="31" t="s">
        <v>5506</v>
      </c>
      <c r="DW4640" s="31" t="s">
        <v>5507</v>
      </c>
      <c r="DX4640" s="63"/>
      <c r="DY4640" s="63"/>
      <c r="DZ4640" s="63"/>
      <c r="EA4640" s="167"/>
      <c r="EB4640" s="60"/>
      <c r="EC4640" s="60"/>
      <c r="ED4640" s="60"/>
      <c r="EE4640" s="60"/>
      <c r="EF4640" s="60"/>
      <c r="EG4640" s="60"/>
      <c r="EH4640" s="60"/>
      <c r="EI4640" s="60"/>
      <c r="EJ4640" s="60"/>
      <c r="EK4640" s="60"/>
      <c r="EL4640" s="60"/>
      <c r="EM4640" s="60"/>
      <c r="EN4640" s="60"/>
      <c r="EO4640" s="60"/>
      <c r="EP4640" s="60"/>
      <c r="EQ4640" s="60"/>
      <c r="ER4640" s="60"/>
      <c r="ES4640" s="60"/>
      <c r="ET4640" s="60"/>
      <c r="EU4640" s="60"/>
      <c r="EV4640" s="60"/>
      <c r="EW4640" s="60"/>
      <c r="EX4640" s="60"/>
      <c r="EY4640" s="60"/>
      <c r="EZ4640" s="60"/>
      <c r="FA4640" s="60"/>
      <c r="FB4640" s="60"/>
    </row>
    <row r="4641" spans="22:158" x14ac:dyDescent="0.25">
      <c r="V4641" s="1"/>
      <c r="W4641" s="33"/>
      <c r="X4641" s="33"/>
      <c r="AH4641" s="38">
        <v>100</v>
      </c>
      <c r="AI4641" s="38">
        <v>120</v>
      </c>
      <c r="AJ4641" s="38">
        <v>10250</v>
      </c>
      <c r="AK4641" s="38">
        <v>50</v>
      </c>
      <c r="AL4641" s="38">
        <v>4204258</v>
      </c>
      <c r="AM4641" s="61" t="s">
        <v>1816</v>
      </c>
      <c r="AN4641" s="61" t="s">
        <v>1689</v>
      </c>
      <c r="AO4641" s="61" t="s">
        <v>5048</v>
      </c>
      <c r="AP4641" s="61" t="s">
        <v>5039</v>
      </c>
      <c r="AQ4641" s="61" t="s">
        <v>1744</v>
      </c>
      <c r="AR4641" s="28">
        <v>93.3</v>
      </c>
      <c r="AS4641" s="28">
        <v>0</v>
      </c>
      <c r="AT4641" s="28">
        <v>0</v>
      </c>
      <c r="AU4641" s="62"/>
      <c r="DV4641" s="31" t="s">
        <v>5506</v>
      </c>
      <c r="DW4641" s="31" t="s">
        <v>5508</v>
      </c>
      <c r="DX4641" s="63"/>
      <c r="DY4641" s="63"/>
      <c r="DZ4641" s="63"/>
      <c r="EA4641" s="167"/>
      <c r="EB4641" s="60"/>
      <c r="EC4641" s="60"/>
      <c r="ED4641" s="60"/>
      <c r="EE4641" s="60"/>
      <c r="EF4641" s="60"/>
      <c r="EG4641" s="60"/>
      <c r="EH4641" s="60"/>
      <c r="EI4641" s="60"/>
      <c r="EJ4641" s="60"/>
      <c r="EK4641" s="60"/>
      <c r="EL4641" s="60"/>
      <c r="EM4641" s="60"/>
      <c r="EN4641" s="60"/>
      <c r="EO4641" s="60"/>
      <c r="EP4641" s="60"/>
      <c r="EQ4641" s="60"/>
      <c r="ER4641" s="60"/>
      <c r="ES4641" s="60"/>
      <c r="ET4641" s="60"/>
      <c r="EU4641" s="60"/>
      <c r="EV4641" s="60"/>
      <c r="EW4641" s="60"/>
      <c r="EX4641" s="60"/>
      <c r="EY4641" s="60"/>
      <c r="EZ4641" s="60"/>
      <c r="FA4641" s="60"/>
      <c r="FB4641" s="60"/>
    </row>
    <row r="4642" spans="22:158" x14ac:dyDescent="0.25">
      <c r="W4642" s="33"/>
      <c r="X4642" s="33"/>
      <c r="AH4642" s="38">
        <v>100</v>
      </c>
      <c r="AI4642" s="38">
        <v>120</v>
      </c>
      <c r="AJ4642" s="38">
        <v>17550</v>
      </c>
      <c r="AK4642" s="38">
        <v>50</v>
      </c>
      <c r="AL4642" s="38">
        <v>4204258</v>
      </c>
      <c r="AM4642" s="61" t="s">
        <v>1816</v>
      </c>
      <c r="AN4642" s="61" t="s">
        <v>1689</v>
      </c>
      <c r="AO4642" s="61" t="s">
        <v>1645</v>
      </c>
      <c r="AP4642" s="61" t="s">
        <v>5039</v>
      </c>
      <c r="AQ4642" s="61" t="s">
        <v>1744</v>
      </c>
      <c r="AR4642" s="28">
        <v>30529.899999999998</v>
      </c>
      <c r="AS4642" s="28">
        <v>0</v>
      </c>
      <c r="AT4642" s="28">
        <v>0</v>
      </c>
      <c r="AU4642" s="62"/>
      <c r="DV4642" s="31" t="s">
        <v>5506</v>
      </c>
      <c r="DW4642" s="31" t="s">
        <v>5508</v>
      </c>
      <c r="DX4642" s="63"/>
      <c r="DY4642" s="63"/>
      <c r="DZ4642" s="63"/>
      <c r="EA4642" s="167"/>
      <c r="EB4642" s="60"/>
      <c r="EC4642" s="60"/>
      <c r="ED4642" s="60"/>
      <c r="EE4642" s="60"/>
      <c r="EF4642" s="60"/>
      <c r="EG4642" s="60"/>
      <c r="EH4642" s="60"/>
      <c r="EI4642" s="60"/>
      <c r="EJ4642" s="60"/>
      <c r="EK4642" s="60"/>
      <c r="EL4642" s="60"/>
      <c r="EM4642" s="60"/>
      <c r="EN4642" s="60"/>
      <c r="EO4642" s="60"/>
      <c r="EP4642" s="60"/>
      <c r="EQ4642" s="60"/>
      <c r="ER4642" s="60"/>
      <c r="ES4642" s="60"/>
      <c r="ET4642" s="60"/>
      <c r="EU4642" s="60"/>
      <c r="EV4642" s="60"/>
      <c r="EW4642" s="60"/>
      <c r="EX4642" s="60"/>
      <c r="EY4642" s="60"/>
      <c r="EZ4642" s="60"/>
      <c r="FA4642" s="60"/>
      <c r="FB4642" s="60"/>
    </row>
    <row r="4643" spans="22:158" x14ac:dyDescent="0.25">
      <c r="W4643" s="33"/>
      <c r="X4643" s="33"/>
      <c r="AH4643" s="38">
        <v>100</v>
      </c>
      <c r="AI4643" s="38">
        <v>120</v>
      </c>
      <c r="AJ4643" s="38">
        <v>10250</v>
      </c>
      <c r="AK4643" s="38">
        <v>50</v>
      </c>
      <c r="AL4643" s="38">
        <v>4204558</v>
      </c>
      <c r="AM4643" s="61" t="s">
        <v>1816</v>
      </c>
      <c r="AN4643" s="61" t="s">
        <v>1689</v>
      </c>
      <c r="AO4643" s="61" t="s">
        <v>5048</v>
      </c>
      <c r="AP4643" s="61" t="s">
        <v>5039</v>
      </c>
      <c r="AQ4643" s="61" t="s">
        <v>1746</v>
      </c>
      <c r="AR4643" s="28">
        <v>1507562.8</v>
      </c>
      <c r="AS4643" s="28">
        <v>0</v>
      </c>
      <c r="AT4643" s="28">
        <v>0</v>
      </c>
      <c r="AU4643" s="62"/>
      <c r="DV4643" s="31" t="s">
        <v>5509</v>
      </c>
      <c r="DW4643" s="31" t="s">
        <v>5510</v>
      </c>
      <c r="DX4643" s="63"/>
      <c r="DY4643" s="63"/>
      <c r="DZ4643" s="63"/>
      <c r="EA4643" s="167"/>
      <c r="EB4643" s="60"/>
      <c r="EC4643" s="60"/>
      <c r="ED4643" s="60"/>
      <c r="EE4643" s="60"/>
      <c r="EF4643" s="60"/>
      <c r="EG4643" s="60"/>
      <c r="EH4643" s="60"/>
      <c r="EI4643" s="60"/>
      <c r="EJ4643" s="60"/>
      <c r="EK4643" s="60"/>
      <c r="EL4643" s="60"/>
      <c r="EM4643" s="60"/>
      <c r="EN4643" s="60"/>
      <c r="EO4643" s="60"/>
      <c r="EP4643" s="60"/>
      <c r="EQ4643" s="60"/>
      <c r="ER4643" s="60"/>
      <c r="ES4643" s="60"/>
      <c r="ET4643" s="60"/>
      <c r="EU4643" s="60"/>
      <c r="EV4643" s="60"/>
      <c r="EW4643" s="60"/>
      <c r="EX4643" s="60"/>
      <c r="EY4643" s="60"/>
      <c r="EZ4643" s="60"/>
      <c r="FA4643" s="60"/>
      <c r="FB4643" s="60"/>
    </row>
    <row r="4644" spans="22:158" x14ac:dyDescent="0.25">
      <c r="W4644" s="33"/>
      <c r="X4644" s="33"/>
      <c r="AH4644" s="38">
        <v>100</v>
      </c>
      <c r="AI4644" s="38">
        <v>120</v>
      </c>
      <c r="AJ4644" s="38">
        <v>11350</v>
      </c>
      <c r="AK4644" s="38">
        <v>50</v>
      </c>
      <c r="AL4644" s="38">
        <v>4204558</v>
      </c>
      <c r="AM4644" s="61" t="s">
        <v>1816</v>
      </c>
      <c r="AN4644" s="61" t="s">
        <v>1689</v>
      </c>
      <c r="AO4644" s="61" t="s">
        <v>5070</v>
      </c>
      <c r="AP4644" s="61" t="s">
        <v>5039</v>
      </c>
      <c r="AQ4644" s="61" t="s">
        <v>1746</v>
      </c>
      <c r="AR4644" s="28">
        <v>136228</v>
      </c>
      <c r="AS4644" s="28">
        <v>0</v>
      </c>
      <c r="AT4644" s="28">
        <v>0</v>
      </c>
      <c r="AU4644" s="62"/>
      <c r="DV4644" s="31" t="s">
        <v>5509</v>
      </c>
      <c r="DW4644" s="31" t="s">
        <v>5510</v>
      </c>
      <c r="DX4644" s="63"/>
      <c r="DY4644" s="63"/>
      <c r="DZ4644" s="63"/>
      <c r="EA4644" s="167"/>
      <c r="EB4644" s="60"/>
      <c r="EC4644" s="60"/>
      <c r="ED4644" s="60"/>
      <c r="EE4644" s="60"/>
      <c r="EF4644" s="60"/>
      <c r="EG4644" s="60"/>
      <c r="EH4644" s="60"/>
      <c r="EI4644" s="60"/>
      <c r="EJ4644" s="60"/>
      <c r="EK4644" s="60"/>
      <c r="EL4644" s="60"/>
      <c r="EM4644" s="60"/>
      <c r="EN4644" s="60"/>
      <c r="EO4644" s="60"/>
      <c r="EP4644" s="60"/>
      <c r="EQ4644" s="60"/>
      <c r="ER4644" s="60"/>
      <c r="ES4644" s="60"/>
      <c r="ET4644" s="60"/>
      <c r="EU4644" s="60"/>
      <c r="EV4644" s="60"/>
      <c r="EW4644" s="60"/>
      <c r="EX4644" s="60"/>
      <c r="EY4644" s="60"/>
      <c r="EZ4644" s="60"/>
      <c r="FA4644" s="60"/>
      <c r="FB4644" s="60"/>
    </row>
    <row r="4645" spans="22:158" x14ac:dyDescent="0.25">
      <c r="W4645" s="33"/>
      <c r="X4645" s="33"/>
      <c r="AH4645" s="38">
        <v>100</v>
      </c>
      <c r="AI4645" s="38">
        <v>120</v>
      </c>
      <c r="AJ4645" s="38">
        <v>14850</v>
      </c>
      <c r="AK4645" s="38">
        <v>50</v>
      </c>
      <c r="AL4645" s="38">
        <v>4204558</v>
      </c>
      <c r="AM4645" s="61" t="s">
        <v>1816</v>
      </c>
      <c r="AN4645" s="61" t="s">
        <v>1689</v>
      </c>
      <c r="AO4645" s="61" t="s">
        <v>1585</v>
      </c>
      <c r="AP4645" s="61" t="s">
        <v>5039</v>
      </c>
      <c r="AQ4645" s="61" t="s">
        <v>1746</v>
      </c>
      <c r="AR4645" s="28">
        <v>963910.10000000009</v>
      </c>
      <c r="AS4645" s="28">
        <v>0</v>
      </c>
      <c r="AT4645" s="28">
        <v>0</v>
      </c>
      <c r="AU4645" s="62"/>
      <c r="DV4645" s="31" t="s">
        <v>5509</v>
      </c>
      <c r="DW4645" s="31" t="s">
        <v>5510</v>
      </c>
      <c r="DX4645" s="63"/>
      <c r="DY4645" s="63"/>
      <c r="DZ4645" s="63"/>
      <c r="EA4645" s="167"/>
      <c r="EB4645" s="60"/>
      <c r="EC4645" s="60"/>
      <c r="ED4645" s="60"/>
      <c r="EE4645" s="60"/>
      <c r="EF4645" s="60"/>
      <c r="EG4645" s="60"/>
      <c r="EH4645" s="60"/>
      <c r="EI4645" s="60"/>
      <c r="EJ4645" s="60"/>
      <c r="EK4645" s="60"/>
      <c r="EL4645" s="60"/>
      <c r="EM4645" s="60"/>
      <c r="EN4645" s="60"/>
      <c r="EO4645" s="60"/>
      <c r="EP4645" s="60"/>
      <c r="EQ4645" s="60"/>
      <c r="ER4645" s="60"/>
      <c r="ES4645" s="60"/>
      <c r="ET4645" s="60"/>
      <c r="EU4645" s="60"/>
      <c r="EV4645" s="60"/>
      <c r="EW4645" s="60"/>
      <c r="EX4645" s="60"/>
      <c r="EY4645" s="60"/>
      <c r="EZ4645" s="60"/>
      <c r="FA4645" s="60"/>
      <c r="FB4645" s="60"/>
    </row>
    <row r="4646" spans="22:158" x14ac:dyDescent="0.25">
      <c r="W4646" s="33"/>
      <c r="X4646" s="33"/>
      <c r="AH4646" s="38">
        <v>100</v>
      </c>
      <c r="AI4646" s="38">
        <v>120</v>
      </c>
      <c r="AJ4646" s="38">
        <v>17550</v>
      </c>
      <c r="AK4646" s="38">
        <v>50</v>
      </c>
      <c r="AL4646" s="38">
        <v>4204558</v>
      </c>
      <c r="AM4646" s="61" t="s">
        <v>1816</v>
      </c>
      <c r="AN4646" s="61" t="s">
        <v>1689</v>
      </c>
      <c r="AO4646" s="61" t="s">
        <v>1645</v>
      </c>
      <c r="AP4646" s="61" t="s">
        <v>5039</v>
      </c>
      <c r="AQ4646" s="61" t="s">
        <v>1746</v>
      </c>
      <c r="AR4646" s="28">
        <v>113473.29999999999</v>
      </c>
      <c r="AS4646" s="28">
        <v>0</v>
      </c>
      <c r="AT4646" s="28">
        <v>0</v>
      </c>
      <c r="AU4646" s="62"/>
      <c r="DV4646" s="31" t="s">
        <v>5509</v>
      </c>
      <c r="DW4646" s="31" t="s">
        <v>5510</v>
      </c>
      <c r="DX4646" s="63"/>
      <c r="DY4646" s="63"/>
      <c r="DZ4646" s="63"/>
      <c r="EA4646" s="167"/>
      <c r="EB4646" s="60"/>
      <c r="EC4646" s="60"/>
      <c r="ED4646" s="60"/>
      <c r="EE4646" s="60"/>
      <c r="EF4646" s="60"/>
      <c r="EG4646" s="60"/>
      <c r="EH4646" s="60"/>
      <c r="EI4646" s="60"/>
      <c r="EJ4646" s="60"/>
      <c r="EK4646" s="60"/>
      <c r="EL4646" s="60"/>
      <c r="EM4646" s="60"/>
      <c r="EN4646" s="60"/>
      <c r="EO4646" s="60"/>
      <c r="EP4646" s="60"/>
      <c r="EQ4646" s="60"/>
      <c r="ER4646" s="60"/>
      <c r="ES4646" s="60"/>
      <c r="ET4646" s="60"/>
      <c r="EU4646" s="60"/>
      <c r="EV4646" s="60"/>
      <c r="EW4646" s="60"/>
      <c r="EX4646" s="60"/>
      <c r="EY4646" s="60"/>
      <c r="EZ4646" s="60"/>
      <c r="FA4646" s="60"/>
      <c r="FB4646" s="60"/>
    </row>
    <row r="4647" spans="22:158" x14ac:dyDescent="0.25">
      <c r="W4647" s="33"/>
      <c r="X4647" s="33"/>
      <c r="AH4647" s="38">
        <v>100</v>
      </c>
      <c r="AI4647" s="38">
        <v>125</v>
      </c>
      <c r="AJ4647" s="38">
        <v>11800</v>
      </c>
      <c r="AK4647" s="38">
        <v>50</v>
      </c>
      <c r="AL4647" s="38">
        <v>4204558</v>
      </c>
      <c r="AM4647" s="61" t="s">
        <v>1816</v>
      </c>
      <c r="AN4647" s="61" t="s">
        <v>1692</v>
      </c>
      <c r="AO4647" s="61" t="s">
        <v>5081</v>
      </c>
      <c r="AP4647" s="61" t="s">
        <v>5039</v>
      </c>
      <c r="AQ4647" s="61" t="s">
        <v>1746</v>
      </c>
      <c r="AR4647" s="28">
        <v>6086.4</v>
      </c>
      <c r="AS4647" s="28">
        <v>0</v>
      </c>
      <c r="AT4647" s="28">
        <v>0</v>
      </c>
      <c r="AU4647" s="62"/>
      <c r="DV4647" s="31" t="s">
        <v>5509</v>
      </c>
      <c r="DW4647" s="31" t="s">
        <v>5511</v>
      </c>
      <c r="DX4647" s="63"/>
      <c r="DY4647" s="63"/>
      <c r="DZ4647" s="63"/>
      <c r="EA4647" s="167"/>
      <c r="EB4647" s="60"/>
      <c r="EC4647" s="60"/>
      <c r="ED4647" s="60"/>
      <c r="EE4647" s="60"/>
      <c r="EF4647" s="60"/>
      <c r="EG4647" s="60"/>
      <c r="EH4647" s="60"/>
      <c r="EI4647" s="60"/>
      <c r="EJ4647" s="60"/>
      <c r="EK4647" s="60"/>
      <c r="EL4647" s="60"/>
      <c r="EM4647" s="60"/>
      <c r="EN4647" s="60"/>
      <c r="EO4647" s="60"/>
      <c r="EP4647" s="60"/>
      <c r="EQ4647" s="60"/>
      <c r="ER4647" s="60"/>
      <c r="ES4647" s="60"/>
      <c r="ET4647" s="60"/>
      <c r="EU4647" s="60"/>
      <c r="EV4647" s="60"/>
      <c r="EW4647" s="60"/>
      <c r="EX4647" s="60"/>
      <c r="EY4647" s="60"/>
      <c r="EZ4647" s="60"/>
      <c r="FA4647" s="60"/>
      <c r="FB4647" s="60"/>
    </row>
    <row r="4648" spans="22:158" x14ac:dyDescent="0.25">
      <c r="W4648" s="33"/>
      <c r="X4648" s="33"/>
      <c r="AH4648" s="38">
        <v>100</v>
      </c>
      <c r="AI4648" s="38">
        <v>125</v>
      </c>
      <c r="AJ4648" s="38">
        <v>13350</v>
      </c>
      <c r="AK4648" s="38">
        <v>50</v>
      </c>
      <c r="AL4648" s="38">
        <v>4204558</v>
      </c>
      <c r="AM4648" s="61" t="s">
        <v>1816</v>
      </c>
      <c r="AN4648" s="61" t="s">
        <v>1692</v>
      </c>
      <c r="AO4648" s="61" t="s">
        <v>5109</v>
      </c>
      <c r="AP4648" s="61" t="s">
        <v>5039</v>
      </c>
      <c r="AQ4648" s="61" t="s">
        <v>1746</v>
      </c>
      <c r="AR4648" s="28">
        <v>30</v>
      </c>
      <c r="AS4648" s="28">
        <v>0</v>
      </c>
      <c r="AT4648" s="28">
        <v>0</v>
      </c>
      <c r="AU4648" s="62"/>
      <c r="DV4648" s="31" t="s">
        <v>5509</v>
      </c>
      <c r="DW4648" s="31" t="s">
        <v>5511</v>
      </c>
      <c r="DX4648" s="63"/>
      <c r="DY4648" s="63"/>
      <c r="DZ4648" s="63"/>
      <c r="EA4648" s="167"/>
      <c r="EB4648" s="60"/>
      <c r="EC4648" s="60"/>
      <c r="ED4648" s="60"/>
      <c r="EE4648" s="60"/>
      <c r="EF4648" s="60"/>
      <c r="EG4648" s="60"/>
      <c r="EH4648" s="60"/>
      <c r="EI4648" s="60"/>
      <c r="EJ4648" s="60"/>
      <c r="EK4648" s="60"/>
      <c r="EL4648" s="60"/>
      <c r="EM4648" s="60"/>
      <c r="EN4648" s="60"/>
      <c r="EO4648" s="60"/>
      <c r="EP4648" s="60"/>
      <c r="EQ4648" s="60"/>
      <c r="ER4648" s="60"/>
      <c r="ES4648" s="60"/>
      <c r="ET4648" s="60"/>
      <c r="EU4648" s="60"/>
      <c r="EV4648" s="60"/>
      <c r="EW4648" s="60"/>
      <c r="EX4648" s="60"/>
      <c r="EY4648" s="60"/>
      <c r="EZ4648" s="60"/>
      <c r="FA4648" s="60"/>
      <c r="FB4648" s="60"/>
    </row>
    <row r="4649" spans="22:158" x14ac:dyDescent="0.25">
      <c r="W4649" s="33"/>
      <c r="X4649" s="33"/>
      <c r="AH4649" s="38">
        <v>100</v>
      </c>
      <c r="AI4649" s="38">
        <v>125</v>
      </c>
      <c r="AJ4649" s="38">
        <v>14350</v>
      </c>
      <c r="AK4649" s="38">
        <v>50</v>
      </c>
      <c r="AL4649" s="38">
        <v>4204558</v>
      </c>
      <c r="AM4649" s="61" t="s">
        <v>1816</v>
      </c>
      <c r="AN4649" s="61" t="s">
        <v>1692</v>
      </c>
      <c r="AO4649" s="61" t="s">
        <v>1575</v>
      </c>
      <c r="AP4649" s="61" t="s">
        <v>5039</v>
      </c>
      <c r="AQ4649" s="61" t="s">
        <v>1746</v>
      </c>
      <c r="AR4649" s="28">
        <v>140401.9</v>
      </c>
      <c r="AS4649" s="28">
        <v>0</v>
      </c>
      <c r="AT4649" s="28">
        <v>0</v>
      </c>
      <c r="AU4649" s="62"/>
      <c r="DV4649" s="31" t="s">
        <v>5509</v>
      </c>
      <c r="DW4649" s="31" t="s">
        <v>5511</v>
      </c>
      <c r="DX4649" s="63"/>
      <c r="DY4649" s="63"/>
      <c r="DZ4649" s="63"/>
      <c r="EA4649" s="167"/>
      <c r="EB4649" s="60"/>
      <c r="EC4649" s="60"/>
      <c r="ED4649" s="60"/>
      <c r="EE4649" s="60"/>
      <c r="EF4649" s="60"/>
      <c r="EG4649" s="60"/>
      <c r="EH4649" s="60"/>
      <c r="EI4649" s="60"/>
      <c r="EJ4649" s="60"/>
      <c r="EK4649" s="60"/>
      <c r="EL4649" s="60"/>
      <c r="EM4649" s="60"/>
      <c r="EN4649" s="60"/>
      <c r="EO4649" s="60"/>
      <c r="EP4649" s="60"/>
      <c r="EQ4649" s="60"/>
      <c r="ER4649" s="60"/>
      <c r="ES4649" s="60"/>
      <c r="ET4649" s="60"/>
      <c r="EU4649" s="60"/>
      <c r="EV4649" s="60"/>
      <c r="EW4649" s="60"/>
      <c r="EX4649" s="60"/>
      <c r="EY4649" s="60"/>
      <c r="EZ4649" s="60"/>
      <c r="FA4649" s="60"/>
      <c r="FB4649" s="60"/>
    </row>
    <row r="4650" spans="22:158" x14ac:dyDescent="0.25">
      <c r="W4650" s="33"/>
      <c r="X4650" s="33"/>
      <c r="AH4650" s="38">
        <v>100</v>
      </c>
      <c r="AI4650" s="38">
        <v>125</v>
      </c>
      <c r="AJ4650" s="38">
        <v>15700</v>
      </c>
      <c r="AK4650" s="38">
        <v>50</v>
      </c>
      <c r="AL4650" s="38">
        <v>4204558</v>
      </c>
      <c r="AM4650" s="61" t="s">
        <v>1816</v>
      </c>
      <c r="AN4650" s="61" t="s">
        <v>1692</v>
      </c>
      <c r="AO4650" s="61" t="s">
        <v>1605</v>
      </c>
      <c r="AP4650" s="61" t="s">
        <v>5039</v>
      </c>
      <c r="AQ4650" s="61" t="s">
        <v>1746</v>
      </c>
      <c r="AR4650" s="28">
        <v>121.7</v>
      </c>
      <c r="AS4650" s="28">
        <v>0</v>
      </c>
      <c r="AT4650" s="28">
        <v>0</v>
      </c>
      <c r="AU4650" s="62"/>
      <c r="DV4650" s="31" t="s">
        <v>5509</v>
      </c>
      <c r="DW4650" s="31" t="s">
        <v>5511</v>
      </c>
      <c r="DX4650" s="63"/>
      <c r="DY4650" s="63"/>
      <c r="DZ4650" s="63"/>
      <c r="EA4650" s="167"/>
      <c r="EB4650" s="60"/>
      <c r="EC4650" s="60"/>
      <c r="ED4650" s="60"/>
      <c r="EE4650" s="60"/>
      <c r="EF4650" s="60"/>
      <c r="EG4650" s="60"/>
      <c r="EH4650" s="60"/>
      <c r="EI4650" s="60"/>
      <c r="EJ4650" s="60"/>
      <c r="EK4650" s="60"/>
      <c r="EL4650" s="60"/>
      <c r="EM4650" s="60"/>
      <c r="EN4650" s="60"/>
      <c r="EO4650" s="60"/>
      <c r="EP4650" s="60"/>
      <c r="EQ4650" s="60"/>
      <c r="ER4650" s="60"/>
      <c r="ES4650" s="60"/>
      <c r="ET4650" s="60"/>
      <c r="EU4650" s="60"/>
      <c r="EV4650" s="60"/>
      <c r="EW4650" s="60"/>
      <c r="EX4650" s="60"/>
      <c r="EY4650" s="60"/>
      <c r="EZ4650" s="60"/>
      <c r="FA4650" s="60"/>
      <c r="FB4650" s="60"/>
    </row>
    <row r="4651" spans="22:158" x14ac:dyDescent="0.25">
      <c r="W4651" s="33"/>
      <c r="X4651" s="33"/>
      <c r="AH4651" s="38">
        <v>100</v>
      </c>
      <c r="AI4651" s="38">
        <v>130</v>
      </c>
      <c r="AJ4651" s="38">
        <v>13550</v>
      </c>
      <c r="AK4651" s="38">
        <v>50</v>
      </c>
      <c r="AL4651" s="38">
        <v>4204558</v>
      </c>
      <c r="AM4651" s="61" t="s">
        <v>1816</v>
      </c>
      <c r="AN4651" s="61" t="s">
        <v>1687</v>
      </c>
      <c r="AO4651" s="61" t="s">
        <v>5114</v>
      </c>
      <c r="AP4651" s="61" t="s">
        <v>5039</v>
      </c>
      <c r="AQ4651" s="61" t="s">
        <v>1746</v>
      </c>
      <c r="AR4651" s="28">
        <v>157.9</v>
      </c>
      <c r="AS4651" s="28">
        <v>0</v>
      </c>
      <c r="AT4651" s="28">
        <v>0</v>
      </c>
      <c r="AU4651" s="62"/>
      <c r="DV4651" s="31" t="s">
        <v>5509</v>
      </c>
      <c r="DW4651" s="31" t="s">
        <v>5512</v>
      </c>
      <c r="DX4651" s="63"/>
      <c r="DY4651" s="63"/>
      <c r="DZ4651" s="63"/>
      <c r="EA4651" s="167"/>
      <c r="EB4651" s="60"/>
      <c r="EC4651" s="60"/>
      <c r="ED4651" s="60"/>
      <c r="EE4651" s="60"/>
      <c r="EF4651" s="60"/>
      <c r="EG4651" s="60"/>
      <c r="EH4651" s="60"/>
      <c r="EI4651" s="60"/>
      <c r="EJ4651" s="60"/>
      <c r="EK4651" s="60"/>
      <c r="EL4651" s="60"/>
      <c r="EM4651" s="60"/>
      <c r="EN4651" s="60"/>
      <c r="EO4651" s="60"/>
      <c r="EP4651" s="60"/>
      <c r="EQ4651" s="60"/>
      <c r="ER4651" s="60"/>
      <c r="ES4651" s="60"/>
      <c r="ET4651" s="60"/>
      <c r="EU4651" s="60"/>
      <c r="EV4651" s="60"/>
      <c r="EW4651" s="60"/>
      <c r="EX4651" s="60"/>
      <c r="EY4651" s="60"/>
      <c r="EZ4651" s="60"/>
      <c r="FA4651" s="60"/>
      <c r="FB4651" s="60"/>
    </row>
    <row r="4652" spans="22:158" x14ac:dyDescent="0.25">
      <c r="W4652" s="33"/>
      <c r="X4652" s="33"/>
      <c r="AH4652" s="38">
        <v>100</v>
      </c>
      <c r="AI4652" s="38">
        <v>130</v>
      </c>
      <c r="AJ4652" s="38">
        <v>15750</v>
      </c>
      <c r="AK4652" s="38">
        <v>50</v>
      </c>
      <c r="AL4652" s="38">
        <v>4204658</v>
      </c>
      <c r="AM4652" s="61" t="s">
        <v>1816</v>
      </c>
      <c r="AN4652" s="61" t="s">
        <v>1687</v>
      </c>
      <c r="AO4652" s="61" t="s">
        <v>1606</v>
      </c>
      <c r="AP4652" s="61" t="s">
        <v>5039</v>
      </c>
      <c r="AQ4652" s="61" t="s">
        <v>1747</v>
      </c>
      <c r="AR4652" s="28">
        <v>40.200000000000003</v>
      </c>
      <c r="AS4652" s="28">
        <v>0</v>
      </c>
      <c r="AT4652" s="28">
        <v>0</v>
      </c>
      <c r="AU4652" s="62"/>
      <c r="DV4652" s="31" t="s">
        <v>5513</v>
      </c>
      <c r="DW4652" s="31" t="s">
        <v>5514</v>
      </c>
      <c r="DX4652" s="63"/>
      <c r="DY4652" s="63"/>
      <c r="DZ4652" s="63"/>
      <c r="EA4652" s="167"/>
      <c r="EB4652" s="60"/>
      <c r="EC4652" s="60"/>
      <c r="ED4652" s="60"/>
      <c r="EE4652" s="60"/>
      <c r="EF4652" s="60"/>
      <c r="EG4652" s="60"/>
      <c r="EH4652" s="60"/>
      <c r="EI4652" s="60"/>
      <c r="EJ4652" s="60"/>
      <c r="EK4652" s="60"/>
      <c r="EL4652" s="60"/>
      <c r="EM4652" s="60"/>
      <c r="EN4652" s="60"/>
      <c r="EO4652" s="60"/>
      <c r="EP4652" s="60"/>
      <c r="EQ4652" s="60"/>
      <c r="ER4652" s="60"/>
      <c r="ES4652" s="60"/>
      <c r="ET4652" s="60"/>
      <c r="EU4652" s="60"/>
      <c r="EV4652" s="60"/>
      <c r="EW4652" s="60"/>
      <c r="EX4652" s="60"/>
      <c r="EY4652" s="60"/>
      <c r="EZ4652" s="60"/>
      <c r="FA4652" s="60"/>
      <c r="FB4652" s="60"/>
    </row>
    <row r="4653" spans="22:158" x14ac:dyDescent="0.25">
      <c r="W4653" s="33"/>
      <c r="X4653" s="33"/>
      <c r="AH4653" s="38">
        <v>100</v>
      </c>
      <c r="AI4653" s="38">
        <v>120</v>
      </c>
      <c r="AJ4653" s="38">
        <v>17550</v>
      </c>
      <c r="AK4653" s="38">
        <v>50</v>
      </c>
      <c r="AL4653" s="38">
        <v>4204758</v>
      </c>
      <c r="AM4653" s="61" t="s">
        <v>1816</v>
      </c>
      <c r="AN4653" s="61" t="s">
        <v>1689</v>
      </c>
      <c r="AO4653" s="61" t="s">
        <v>1645</v>
      </c>
      <c r="AP4653" s="61" t="s">
        <v>5039</v>
      </c>
      <c r="AQ4653" s="61" t="s">
        <v>1748</v>
      </c>
      <c r="AR4653" s="28">
        <v>3291.5</v>
      </c>
      <c r="AS4653" s="28">
        <v>0</v>
      </c>
      <c r="AT4653" s="28">
        <v>0</v>
      </c>
      <c r="AU4653" s="62"/>
      <c r="DV4653" s="31" t="s">
        <v>5515</v>
      </c>
      <c r="DW4653" s="31" t="s">
        <v>5516</v>
      </c>
      <c r="DX4653" s="63"/>
      <c r="DY4653" s="63"/>
      <c r="DZ4653" s="63"/>
      <c r="EA4653" s="167"/>
      <c r="EB4653" s="60"/>
      <c r="EC4653" s="60"/>
      <c r="ED4653" s="60"/>
      <c r="EE4653" s="60"/>
      <c r="EF4653" s="60"/>
      <c r="EG4653" s="60"/>
      <c r="EH4653" s="60"/>
      <c r="EI4653" s="60"/>
      <c r="EJ4653" s="60"/>
      <c r="EK4653" s="60"/>
      <c r="EL4653" s="60"/>
      <c r="EM4653" s="60"/>
      <c r="EN4653" s="60"/>
      <c r="EO4653" s="60"/>
      <c r="EP4653" s="60"/>
      <c r="EQ4653" s="60"/>
      <c r="ER4653" s="60"/>
      <c r="ES4653" s="60"/>
      <c r="ET4653" s="60"/>
      <c r="EU4653" s="60"/>
      <c r="EV4653" s="60"/>
      <c r="EW4653" s="60"/>
      <c r="EX4653" s="60"/>
      <c r="EY4653" s="60"/>
      <c r="EZ4653" s="60"/>
      <c r="FA4653" s="60"/>
      <c r="FB4653" s="60"/>
    </row>
    <row r="4654" spans="22:158" x14ac:dyDescent="0.25">
      <c r="W4654" s="33"/>
      <c r="X4654" s="33"/>
      <c r="AH4654" s="38">
        <v>100</v>
      </c>
      <c r="AI4654" s="38">
        <v>125</v>
      </c>
      <c r="AJ4654" s="38">
        <v>11800</v>
      </c>
      <c r="AK4654" s="38">
        <v>50</v>
      </c>
      <c r="AL4654" s="38">
        <v>4204758</v>
      </c>
      <c r="AM4654" s="61" t="s">
        <v>1816</v>
      </c>
      <c r="AN4654" s="61" t="s">
        <v>1692</v>
      </c>
      <c r="AO4654" s="61" t="s">
        <v>5081</v>
      </c>
      <c r="AP4654" s="61" t="s">
        <v>5039</v>
      </c>
      <c r="AQ4654" s="61" t="s">
        <v>1748</v>
      </c>
      <c r="AR4654" s="28">
        <v>1667.5</v>
      </c>
      <c r="AS4654" s="28">
        <v>0</v>
      </c>
      <c r="AT4654" s="28">
        <v>0</v>
      </c>
      <c r="AU4654" s="62"/>
      <c r="DV4654" s="31" t="s">
        <v>5515</v>
      </c>
      <c r="DW4654" s="31" t="s">
        <v>5517</v>
      </c>
      <c r="DX4654" s="63"/>
      <c r="DY4654" s="63"/>
      <c r="DZ4654" s="63"/>
      <c r="EA4654" s="167"/>
      <c r="EB4654" s="60"/>
      <c r="EC4654" s="60"/>
      <c r="ED4654" s="60"/>
      <c r="EE4654" s="60"/>
      <c r="EF4654" s="60"/>
      <c r="EG4654" s="60"/>
      <c r="EH4654" s="60"/>
      <c r="EI4654" s="60"/>
      <c r="EJ4654" s="60"/>
      <c r="EK4654" s="60"/>
      <c r="EL4654" s="60"/>
      <c r="EM4654" s="60"/>
      <c r="EN4654" s="60"/>
      <c r="EO4654" s="60"/>
      <c r="EP4654" s="60"/>
      <c r="EQ4654" s="60"/>
      <c r="ER4654" s="60"/>
      <c r="ES4654" s="60"/>
      <c r="ET4654" s="60"/>
      <c r="EU4654" s="60"/>
      <c r="EV4654" s="60"/>
      <c r="EW4654" s="60"/>
      <c r="EX4654" s="60"/>
      <c r="EY4654" s="60"/>
      <c r="EZ4654" s="60"/>
      <c r="FA4654" s="60"/>
      <c r="FB4654" s="60"/>
    </row>
    <row r="4655" spans="22:158" x14ac:dyDescent="0.25">
      <c r="W4655" s="33"/>
      <c r="X4655" s="33"/>
      <c r="AH4655" s="38">
        <v>100</v>
      </c>
      <c r="AI4655" s="38">
        <v>125</v>
      </c>
      <c r="AJ4655" s="38">
        <v>14350</v>
      </c>
      <c r="AK4655" s="38">
        <v>50</v>
      </c>
      <c r="AL4655" s="38">
        <v>4204758</v>
      </c>
      <c r="AM4655" s="61" t="s">
        <v>1816</v>
      </c>
      <c r="AN4655" s="61" t="s">
        <v>1692</v>
      </c>
      <c r="AO4655" s="61" t="s">
        <v>1575</v>
      </c>
      <c r="AP4655" s="61" t="s">
        <v>5039</v>
      </c>
      <c r="AQ4655" s="61" t="s">
        <v>1748</v>
      </c>
      <c r="AR4655" s="28">
        <v>5960.6</v>
      </c>
      <c r="AS4655" s="28">
        <v>0</v>
      </c>
      <c r="AT4655" s="28">
        <v>0</v>
      </c>
      <c r="AU4655" s="62"/>
      <c r="DV4655" s="31" t="s">
        <v>5515</v>
      </c>
      <c r="DW4655" s="31" t="s">
        <v>5517</v>
      </c>
      <c r="DX4655" s="63"/>
      <c r="DY4655" s="63"/>
      <c r="DZ4655" s="63"/>
      <c r="EA4655" s="167"/>
      <c r="EB4655" s="60"/>
      <c r="EC4655" s="60"/>
      <c r="ED4655" s="60"/>
      <c r="EE4655" s="60"/>
      <c r="EF4655" s="60"/>
      <c r="EG4655" s="60"/>
      <c r="EH4655" s="60"/>
      <c r="EI4655" s="60"/>
      <c r="EJ4655" s="60"/>
      <c r="EK4655" s="60"/>
      <c r="EL4655" s="60"/>
      <c r="EM4655" s="60"/>
      <c r="EN4655" s="60"/>
      <c r="EO4655" s="60"/>
      <c r="EP4655" s="60"/>
      <c r="EQ4655" s="60"/>
      <c r="ER4655" s="60"/>
      <c r="ES4655" s="60"/>
      <c r="ET4655" s="60"/>
      <c r="EU4655" s="60"/>
      <c r="EV4655" s="60"/>
      <c r="EW4655" s="60"/>
      <c r="EX4655" s="60"/>
      <c r="EY4655" s="60"/>
      <c r="EZ4655" s="60"/>
      <c r="FA4655" s="60"/>
      <c r="FB4655" s="60"/>
    </row>
    <row r="4656" spans="22:158" x14ac:dyDescent="0.25">
      <c r="V4656" s="1"/>
      <c r="W4656" s="33"/>
      <c r="X4656" s="33"/>
      <c r="AH4656" s="38">
        <v>100</v>
      </c>
      <c r="AI4656" s="38">
        <v>105</v>
      </c>
      <c r="AJ4656" s="38">
        <v>13100</v>
      </c>
      <c r="AK4656" s="38">
        <v>50</v>
      </c>
      <c r="AL4656" s="38">
        <v>4204958</v>
      </c>
      <c r="AM4656" s="61" t="s">
        <v>1816</v>
      </c>
      <c r="AN4656" s="61" t="s">
        <v>1688</v>
      </c>
      <c r="AO4656" s="61" t="s">
        <v>5104</v>
      </c>
      <c r="AP4656" s="61" t="s">
        <v>5039</v>
      </c>
      <c r="AQ4656" s="61" t="s">
        <v>1749</v>
      </c>
      <c r="AR4656" s="28">
        <v>153.69999999999999</v>
      </c>
      <c r="AS4656" s="28">
        <v>0</v>
      </c>
      <c r="AT4656" s="28">
        <v>0</v>
      </c>
      <c r="AU4656" s="62"/>
      <c r="DV4656" s="31" t="s">
        <v>5518</v>
      </c>
      <c r="DW4656" s="31" t="s">
        <v>5519</v>
      </c>
      <c r="DX4656" s="63"/>
      <c r="DY4656" s="63"/>
      <c r="DZ4656" s="63"/>
      <c r="EA4656" s="167"/>
      <c r="EB4656" s="60"/>
      <c r="EC4656" s="60"/>
      <c r="ED4656" s="60"/>
      <c r="EE4656" s="60"/>
      <c r="EF4656" s="60"/>
      <c r="EG4656" s="60"/>
      <c r="EH4656" s="60"/>
      <c r="EI4656" s="60"/>
      <c r="EJ4656" s="60"/>
      <c r="EK4656" s="60"/>
      <c r="EL4656" s="60"/>
      <c r="EM4656" s="60"/>
      <c r="EN4656" s="60"/>
      <c r="EO4656" s="60"/>
      <c r="EP4656" s="60"/>
      <c r="EQ4656" s="60"/>
      <c r="ER4656" s="60"/>
      <c r="ES4656" s="60"/>
      <c r="ET4656" s="60"/>
      <c r="EU4656" s="60"/>
      <c r="EV4656" s="60"/>
      <c r="EW4656" s="60"/>
      <c r="EX4656" s="60"/>
      <c r="EY4656" s="60"/>
      <c r="EZ4656" s="60"/>
      <c r="FA4656" s="60"/>
      <c r="FB4656" s="60"/>
    </row>
    <row r="4657" spans="23:158" x14ac:dyDescent="0.25">
      <c r="W4657" s="33"/>
      <c r="X4657" s="33"/>
      <c r="AH4657" s="38">
        <v>100</v>
      </c>
      <c r="AI4657" s="38">
        <v>105</v>
      </c>
      <c r="AJ4657" s="38">
        <v>14000</v>
      </c>
      <c r="AK4657" s="38">
        <v>50</v>
      </c>
      <c r="AL4657" s="38">
        <v>4204958</v>
      </c>
      <c r="AM4657" s="61" t="s">
        <v>1816</v>
      </c>
      <c r="AN4657" s="61" t="s">
        <v>1688</v>
      </c>
      <c r="AO4657" s="61" t="s">
        <v>5124</v>
      </c>
      <c r="AP4657" s="61" t="s">
        <v>5039</v>
      </c>
      <c r="AQ4657" s="61" t="s">
        <v>1749</v>
      </c>
      <c r="AR4657" s="28">
        <v>7913.2</v>
      </c>
      <c r="AS4657" s="28">
        <v>0</v>
      </c>
      <c r="AT4657" s="28">
        <v>0</v>
      </c>
      <c r="AU4657" s="62"/>
      <c r="DV4657" s="31" t="s">
        <v>5518</v>
      </c>
      <c r="DW4657" s="31" t="s">
        <v>5519</v>
      </c>
      <c r="DX4657" s="63"/>
      <c r="DY4657" s="63"/>
      <c r="DZ4657" s="63"/>
      <c r="EA4657" s="167"/>
      <c r="EB4657" s="60"/>
      <c r="EC4657" s="60"/>
      <c r="ED4657" s="60"/>
      <c r="EE4657" s="60"/>
      <c r="EF4657" s="60"/>
      <c r="EG4657" s="60"/>
      <c r="EH4657" s="60"/>
      <c r="EI4657" s="60"/>
      <c r="EJ4657" s="60"/>
      <c r="EK4657" s="60"/>
      <c r="EL4657" s="60"/>
      <c r="EM4657" s="60"/>
      <c r="EN4657" s="60"/>
      <c r="EO4657" s="60"/>
      <c r="EP4657" s="60"/>
      <c r="EQ4657" s="60"/>
      <c r="ER4657" s="60"/>
      <c r="ES4657" s="60"/>
      <c r="ET4657" s="60"/>
      <c r="EU4657" s="60"/>
      <c r="EV4657" s="60"/>
      <c r="EW4657" s="60"/>
      <c r="EX4657" s="60"/>
      <c r="EY4657" s="60"/>
      <c r="EZ4657" s="60"/>
      <c r="FA4657" s="60"/>
      <c r="FB4657" s="60"/>
    </row>
    <row r="4658" spans="23:158" x14ac:dyDescent="0.25">
      <c r="W4658" s="33"/>
      <c r="X4658" s="33"/>
      <c r="AH4658" s="38">
        <v>100</v>
      </c>
      <c r="AI4658" s="38">
        <v>105</v>
      </c>
      <c r="AJ4658" s="38">
        <v>18400</v>
      </c>
      <c r="AK4658" s="38">
        <v>50</v>
      </c>
      <c r="AL4658" s="38">
        <v>4204958</v>
      </c>
      <c r="AM4658" s="61" t="s">
        <v>1816</v>
      </c>
      <c r="AN4658" s="61" t="s">
        <v>1688</v>
      </c>
      <c r="AO4658" s="61" t="s">
        <v>1664</v>
      </c>
      <c r="AP4658" s="61" t="s">
        <v>5039</v>
      </c>
      <c r="AQ4658" s="61" t="s">
        <v>1749</v>
      </c>
      <c r="AR4658" s="28">
        <v>49.2</v>
      </c>
      <c r="AS4658" s="28">
        <v>0</v>
      </c>
      <c r="AT4658" s="28">
        <v>0</v>
      </c>
      <c r="AU4658" s="62"/>
      <c r="DV4658" s="31" t="s">
        <v>5518</v>
      </c>
      <c r="DW4658" s="31" t="s">
        <v>5519</v>
      </c>
      <c r="DX4658" s="63"/>
      <c r="DY4658" s="63"/>
      <c r="DZ4658" s="63"/>
      <c r="EA4658" s="167"/>
      <c r="EB4658" s="60"/>
      <c r="EC4658" s="60"/>
      <c r="ED4658" s="60"/>
      <c r="EE4658" s="60"/>
      <c r="EF4658" s="60"/>
      <c r="EG4658" s="60"/>
      <c r="EH4658" s="60"/>
      <c r="EI4658" s="60"/>
      <c r="EJ4658" s="60"/>
      <c r="EK4658" s="60"/>
      <c r="EL4658" s="60"/>
      <c r="EM4658" s="60"/>
      <c r="EN4658" s="60"/>
      <c r="EO4658" s="60"/>
      <c r="EP4658" s="60"/>
      <c r="EQ4658" s="60"/>
      <c r="ER4658" s="60"/>
      <c r="ES4658" s="60"/>
      <c r="ET4658" s="60"/>
      <c r="EU4658" s="60"/>
      <c r="EV4658" s="60"/>
      <c r="EW4658" s="60"/>
      <c r="EX4658" s="60"/>
      <c r="EY4658" s="60"/>
      <c r="EZ4658" s="60"/>
      <c r="FA4658" s="60"/>
      <c r="FB4658" s="60"/>
    </row>
    <row r="4659" spans="23:158" x14ac:dyDescent="0.25">
      <c r="W4659" s="33"/>
      <c r="X4659" s="33"/>
      <c r="AH4659" s="38">
        <v>100</v>
      </c>
      <c r="AI4659" s="38">
        <v>110</v>
      </c>
      <c r="AJ4659" s="38">
        <v>15650</v>
      </c>
      <c r="AK4659" s="38">
        <v>50</v>
      </c>
      <c r="AL4659" s="38">
        <v>4204958</v>
      </c>
      <c r="AM4659" s="61" t="s">
        <v>1816</v>
      </c>
      <c r="AN4659" s="61" t="s">
        <v>1696</v>
      </c>
      <c r="AO4659" s="61" t="s">
        <v>1604</v>
      </c>
      <c r="AP4659" s="61" t="s">
        <v>5039</v>
      </c>
      <c r="AQ4659" s="61" t="s">
        <v>1749</v>
      </c>
      <c r="AR4659" s="28">
        <v>1.6</v>
      </c>
      <c r="AS4659" s="28">
        <v>0</v>
      </c>
      <c r="AT4659" s="28">
        <v>0</v>
      </c>
      <c r="AU4659" s="62"/>
      <c r="DV4659" s="31" t="s">
        <v>5518</v>
      </c>
      <c r="DW4659" s="31" t="s">
        <v>5520</v>
      </c>
      <c r="DX4659" s="63"/>
      <c r="DY4659" s="63"/>
      <c r="DZ4659" s="63"/>
      <c r="EA4659" s="167"/>
      <c r="EB4659" s="60"/>
      <c r="EC4659" s="60"/>
      <c r="ED4659" s="60"/>
      <c r="EE4659" s="60"/>
      <c r="EF4659" s="60"/>
      <c r="EG4659" s="60"/>
      <c r="EH4659" s="60"/>
      <c r="EI4659" s="60"/>
      <c r="EJ4659" s="60"/>
      <c r="EK4659" s="60"/>
      <c r="EL4659" s="60"/>
      <c r="EM4659" s="60"/>
      <c r="EN4659" s="60"/>
      <c r="EO4659" s="60"/>
      <c r="EP4659" s="60"/>
      <c r="EQ4659" s="60"/>
      <c r="ER4659" s="60"/>
      <c r="ES4659" s="60"/>
      <c r="ET4659" s="60"/>
      <c r="EU4659" s="60"/>
      <c r="EV4659" s="60"/>
      <c r="EW4659" s="60"/>
      <c r="EX4659" s="60"/>
      <c r="EY4659" s="60"/>
      <c r="EZ4659" s="60"/>
      <c r="FA4659" s="60"/>
      <c r="FB4659" s="60"/>
    </row>
    <row r="4660" spans="23:158" x14ac:dyDescent="0.25">
      <c r="W4660" s="33"/>
      <c r="X4660" s="33"/>
      <c r="AH4660" s="38">
        <v>100</v>
      </c>
      <c r="AI4660" s="38">
        <v>120</v>
      </c>
      <c r="AJ4660" s="38">
        <v>10250</v>
      </c>
      <c r="AK4660" s="38">
        <v>50</v>
      </c>
      <c r="AL4660" s="38">
        <v>4204958</v>
      </c>
      <c r="AM4660" s="61" t="s">
        <v>1816</v>
      </c>
      <c r="AN4660" s="61" t="s">
        <v>1689</v>
      </c>
      <c r="AO4660" s="61" t="s">
        <v>5048</v>
      </c>
      <c r="AP4660" s="61" t="s">
        <v>5039</v>
      </c>
      <c r="AQ4660" s="61" t="s">
        <v>1749</v>
      </c>
      <c r="AR4660" s="28">
        <v>540929.5</v>
      </c>
      <c r="AS4660" s="28">
        <v>0</v>
      </c>
      <c r="AT4660" s="28">
        <v>0</v>
      </c>
      <c r="AU4660" s="62"/>
      <c r="DV4660" s="31" t="s">
        <v>5518</v>
      </c>
      <c r="DW4660" s="31" t="s">
        <v>5521</v>
      </c>
      <c r="DX4660" s="63"/>
      <c r="DY4660" s="63"/>
      <c r="DZ4660" s="63"/>
      <c r="EA4660" s="167"/>
      <c r="EB4660" s="60"/>
      <c r="EC4660" s="60"/>
      <c r="ED4660" s="60"/>
      <c r="EE4660" s="60"/>
      <c r="EF4660" s="60"/>
      <c r="EG4660" s="60"/>
      <c r="EH4660" s="60"/>
      <c r="EI4660" s="60"/>
      <c r="EJ4660" s="60"/>
      <c r="EK4660" s="60"/>
      <c r="EL4660" s="60"/>
      <c r="EM4660" s="60"/>
      <c r="EN4660" s="60"/>
      <c r="EO4660" s="60"/>
      <c r="EP4660" s="60"/>
      <c r="EQ4660" s="60"/>
      <c r="ER4660" s="60"/>
      <c r="ES4660" s="60"/>
      <c r="ET4660" s="60"/>
      <c r="EU4660" s="60"/>
      <c r="EV4660" s="60"/>
      <c r="EW4660" s="60"/>
      <c r="EX4660" s="60"/>
      <c r="EY4660" s="60"/>
      <c r="EZ4660" s="60"/>
      <c r="FA4660" s="60"/>
      <c r="FB4660" s="60"/>
    </row>
    <row r="4661" spans="23:158" x14ac:dyDescent="0.25">
      <c r="W4661" s="33"/>
      <c r="X4661" s="33"/>
      <c r="AH4661" s="38">
        <v>100</v>
      </c>
      <c r="AI4661" s="38">
        <v>120</v>
      </c>
      <c r="AJ4661" s="38">
        <v>14550</v>
      </c>
      <c r="AK4661" s="38">
        <v>50</v>
      </c>
      <c r="AL4661" s="38">
        <v>4204958</v>
      </c>
      <c r="AM4661" s="61" t="s">
        <v>1816</v>
      </c>
      <c r="AN4661" s="61" t="s">
        <v>1689</v>
      </c>
      <c r="AO4661" s="61" t="s">
        <v>1579</v>
      </c>
      <c r="AP4661" s="61" t="s">
        <v>5039</v>
      </c>
      <c r="AQ4661" s="61" t="s">
        <v>1749</v>
      </c>
      <c r="AR4661" s="28">
        <v>55447.1</v>
      </c>
      <c r="AS4661" s="28">
        <v>0</v>
      </c>
      <c r="AT4661" s="28">
        <v>0</v>
      </c>
      <c r="AU4661" s="62"/>
      <c r="DV4661" s="31" t="s">
        <v>5518</v>
      </c>
      <c r="DW4661" s="31" t="s">
        <v>5521</v>
      </c>
      <c r="DX4661" s="63"/>
      <c r="DY4661" s="63"/>
      <c r="DZ4661" s="63"/>
      <c r="EA4661" s="167"/>
      <c r="EB4661" s="60"/>
      <c r="EC4661" s="60"/>
      <c r="ED4661" s="60"/>
      <c r="EE4661" s="60"/>
      <c r="EF4661" s="60"/>
      <c r="EG4661" s="60"/>
      <c r="EH4661" s="60"/>
      <c r="EI4661" s="60"/>
      <c r="EJ4661" s="60"/>
      <c r="EK4661" s="60"/>
      <c r="EL4661" s="60"/>
      <c r="EM4661" s="60"/>
      <c r="EN4661" s="60"/>
      <c r="EO4661" s="60"/>
      <c r="EP4661" s="60"/>
      <c r="EQ4661" s="60"/>
      <c r="ER4661" s="60"/>
      <c r="ES4661" s="60"/>
      <c r="ET4661" s="60"/>
      <c r="EU4661" s="60"/>
      <c r="EV4661" s="60"/>
      <c r="EW4661" s="60"/>
      <c r="EX4661" s="60"/>
      <c r="EY4661" s="60"/>
      <c r="EZ4661" s="60"/>
      <c r="FA4661" s="60"/>
      <c r="FB4661" s="60"/>
    </row>
    <row r="4662" spans="23:158" x14ac:dyDescent="0.25">
      <c r="W4662" s="33"/>
      <c r="X4662" s="33"/>
      <c r="AH4662" s="38">
        <v>100</v>
      </c>
      <c r="AI4662" s="38">
        <v>120</v>
      </c>
      <c r="AJ4662" s="38">
        <v>17550</v>
      </c>
      <c r="AK4662" s="38">
        <v>50</v>
      </c>
      <c r="AL4662" s="38">
        <v>4204958</v>
      </c>
      <c r="AM4662" s="61" t="s">
        <v>1816</v>
      </c>
      <c r="AN4662" s="61" t="s">
        <v>1689</v>
      </c>
      <c r="AO4662" s="61" t="s">
        <v>1645</v>
      </c>
      <c r="AP4662" s="61" t="s">
        <v>5039</v>
      </c>
      <c r="AQ4662" s="61" t="s">
        <v>1749</v>
      </c>
      <c r="AR4662" s="28">
        <v>90947.3</v>
      </c>
      <c r="AS4662" s="28">
        <v>0</v>
      </c>
      <c r="AT4662" s="28">
        <v>0</v>
      </c>
      <c r="AU4662" s="62"/>
      <c r="DV4662" s="31" t="s">
        <v>5518</v>
      </c>
      <c r="DW4662" s="31" t="s">
        <v>5521</v>
      </c>
      <c r="DX4662" s="63"/>
      <c r="DY4662" s="63"/>
      <c r="DZ4662" s="63"/>
      <c r="EA4662" s="167"/>
      <c r="EB4662" s="60"/>
      <c r="EC4662" s="60"/>
      <c r="ED4662" s="60"/>
      <c r="EE4662" s="60"/>
      <c r="EF4662" s="60"/>
      <c r="EG4662" s="60"/>
      <c r="EH4662" s="60"/>
      <c r="EI4662" s="60"/>
      <c r="EJ4662" s="60"/>
      <c r="EK4662" s="60"/>
      <c r="EL4662" s="60"/>
      <c r="EM4662" s="60"/>
      <c r="EN4662" s="60"/>
      <c r="EO4662" s="60"/>
      <c r="EP4662" s="60"/>
      <c r="EQ4662" s="60"/>
      <c r="ER4662" s="60"/>
      <c r="ES4662" s="60"/>
      <c r="ET4662" s="60"/>
      <c r="EU4662" s="60"/>
      <c r="EV4662" s="60"/>
      <c r="EW4662" s="60"/>
      <c r="EX4662" s="60"/>
      <c r="EY4662" s="60"/>
      <c r="EZ4662" s="60"/>
      <c r="FA4662" s="60"/>
      <c r="FB4662" s="60"/>
    </row>
    <row r="4663" spans="23:158" x14ac:dyDescent="0.25">
      <c r="W4663" s="33"/>
      <c r="X4663" s="33"/>
      <c r="AH4663" s="38">
        <v>100</v>
      </c>
      <c r="AI4663" s="38">
        <v>125</v>
      </c>
      <c r="AJ4663" s="38">
        <v>14350</v>
      </c>
      <c r="AK4663" s="38">
        <v>50</v>
      </c>
      <c r="AL4663" s="38">
        <v>4204958</v>
      </c>
      <c r="AM4663" s="61" t="s">
        <v>1816</v>
      </c>
      <c r="AN4663" s="61" t="s">
        <v>1692</v>
      </c>
      <c r="AO4663" s="61" t="s">
        <v>1575</v>
      </c>
      <c r="AP4663" s="61" t="s">
        <v>5039</v>
      </c>
      <c r="AQ4663" s="61" t="s">
        <v>1749</v>
      </c>
      <c r="AR4663" s="28">
        <v>169.9</v>
      </c>
      <c r="AS4663" s="28">
        <v>0</v>
      </c>
      <c r="AT4663" s="28">
        <v>0</v>
      </c>
      <c r="AU4663" s="62"/>
      <c r="DV4663" s="31" t="s">
        <v>5518</v>
      </c>
      <c r="DW4663" s="31" t="s">
        <v>5522</v>
      </c>
      <c r="DX4663" s="63"/>
      <c r="DY4663" s="63"/>
      <c r="DZ4663" s="63"/>
      <c r="EA4663" s="167"/>
      <c r="EB4663" s="60"/>
      <c r="EC4663" s="60"/>
      <c r="ED4663" s="60"/>
      <c r="EE4663" s="60"/>
      <c r="EF4663" s="60"/>
      <c r="EG4663" s="60"/>
      <c r="EH4663" s="60"/>
      <c r="EI4663" s="60"/>
      <c r="EJ4663" s="60"/>
      <c r="EK4663" s="60"/>
      <c r="EL4663" s="60"/>
      <c r="EM4663" s="60"/>
      <c r="EN4663" s="60"/>
      <c r="EO4663" s="60"/>
      <c r="EP4663" s="60"/>
      <c r="EQ4663" s="60"/>
      <c r="ER4663" s="60"/>
      <c r="ES4663" s="60"/>
      <c r="ET4663" s="60"/>
      <c r="EU4663" s="60"/>
      <c r="EV4663" s="60"/>
      <c r="EW4663" s="60"/>
      <c r="EX4663" s="60"/>
      <c r="EY4663" s="60"/>
      <c r="EZ4663" s="60"/>
      <c r="FA4663" s="60"/>
      <c r="FB4663" s="60"/>
    </row>
    <row r="4664" spans="23:158" x14ac:dyDescent="0.25">
      <c r="W4664" s="33"/>
      <c r="X4664" s="33"/>
      <c r="AH4664" s="38">
        <v>100</v>
      </c>
      <c r="AI4664" s="38">
        <v>155</v>
      </c>
      <c r="AJ4664" s="38">
        <v>12300</v>
      </c>
      <c r="AK4664" s="38">
        <v>50</v>
      </c>
      <c r="AL4664" s="38">
        <v>4204958</v>
      </c>
      <c r="AM4664" s="61" t="s">
        <v>1816</v>
      </c>
      <c r="AN4664" s="61" t="s">
        <v>1686</v>
      </c>
      <c r="AO4664" s="61" t="s">
        <v>5090</v>
      </c>
      <c r="AP4664" s="61" t="s">
        <v>5039</v>
      </c>
      <c r="AQ4664" s="61" t="s">
        <v>1749</v>
      </c>
      <c r="AR4664" s="28">
        <v>43.5</v>
      </c>
      <c r="AS4664" s="28">
        <v>0</v>
      </c>
      <c r="AT4664" s="28">
        <v>0</v>
      </c>
      <c r="AU4664" s="62"/>
      <c r="DV4664" s="31" t="s">
        <v>5518</v>
      </c>
      <c r="DW4664" s="31" t="s">
        <v>5523</v>
      </c>
      <c r="DX4664" s="63"/>
      <c r="DY4664" s="63"/>
      <c r="DZ4664" s="63"/>
      <c r="EA4664" s="167"/>
      <c r="EB4664" s="60"/>
      <c r="EC4664" s="60"/>
      <c r="ED4664" s="60"/>
      <c r="EE4664" s="60"/>
      <c r="EF4664" s="60"/>
      <c r="EG4664" s="60"/>
      <c r="EH4664" s="60"/>
      <c r="EI4664" s="60"/>
      <c r="EJ4664" s="60"/>
      <c r="EK4664" s="60"/>
      <c r="EL4664" s="60"/>
      <c r="EM4664" s="60"/>
      <c r="EN4664" s="60"/>
      <c r="EO4664" s="60"/>
      <c r="EP4664" s="60"/>
      <c r="EQ4664" s="60"/>
      <c r="ER4664" s="60"/>
      <c r="ES4664" s="60"/>
      <c r="ET4664" s="60"/>
      <c r="EU4664" s="60"/>
      <c r="EV4664" s="60"/>
      <c r="EW4664" s="60"/>
      <c r="EX4664" s="60"/>
      <c r="EY4664" s="60"/>
      <c r="EZ4664" s="60"/>
      <c r="FA4664" s="60"/>
      <c r="FB4664" s="60"/>
    </row>
    <row r="4665" spans="23:158" x14ac:dyDescent="0.25">
      <c r="W4665" s="33"/>
      <c r="X4665" s="33"/>
      <c r="AH4665" s="38">
        <v>100</v>
      </c>
      <c r="AI4665" s="38">
        <v>120</v>
      </c>
      <c r="AJ4665" s="38">
        <v>10250</v>
      </c>
      <c r="AK4665" s="38">
        <v>50</v>
      </c>
      <c r="AL4665" s="38">
        <v>4205058</v>
      </c>
      <c r="AM4665" s="61" t="s">
        <v>1816</v>
      </c>
      <c r="AN4665" s="61" t="s">
        <v>1689</v>
      </c>
      <c r="AO4665" s="61" t="s">
        <v>5048</v>
      </c>
      <c r="AP4665" s="61" t="s">
        <v>5039</v>
      </c>
      <c r="AQ4665" s="61" t="s">
        <v>5018</v>
      </c>
      <c r="AR4665" s="28">
        <v>44342.9</v>
      </c>
      <c r="AS4665" s="28">
        <v>0</v>
      </c>
      <c r="AT4665" s="28">
        <v>0</v>
      </c>
      <c r="AU4665" s="62"/>
      <c r="DV4665" s="31" t="s">
        <v>5524</v>
      </c>
      <c r="DW4665" s="31" t="s">
        <v>5525</v>
      </c>
      <c r="DX4665" s="63"/>
      <c r="DY4665" s="63"/>
      <c r="DZ4665" s="63"/>
      <c r="EA4665" s="167"/>
      <c r="EB4665" s="60"/>
      <c r="EC4665" s="60"/>
      <c r="ED4665" s="60"/>
      <c r="EE4665" s="60"/>
      <c r="EF4665" s="60"/>
      <c r="EG4665" s="60"/>
      <c r="EH4665" s="60"/>
      <c r="EI4665" s="60"/>
      <c r="EJ4665" s="60"/>
      <c r="EK4665" s="60"/>
      <c r="EL4665" s="60"/>
      <c r="EM4665" s="60"/>
      <c r="EN4665" s="60"/>
      <c r="EO4665" s="60"/>
      <c r="EP4665" s="60"/>
      <c r="EQ4665" s="60"/>
      <c r="ER4665" s="60"/>
      <c r="ES4665" s="60"/>
      <c r="ET4665" s="60"/>
      <c r="EU4665" s="60"/>
      <c r="EV4665" s="60"/>
      <c r="EW4665" s="60"/>
      <c r="EX4665" s="60"/>
      <c r="EY4665" s="60"/>
      <c r="EZ4665" s="60"/>
      <c r="FA4665" s="60"/>
      <c r="FB4665" s="60"/>
    </row>
    <row r="4666" spans="23:158" x14ac:dyDescent="0.25">
      <c r="W4666" s="33"/>
      <c r="X4666" s="33"/>
      <c r="AH4666" s="38">
        <v>100</v>
      </c>
      <c r="AI4666" s="38">
        <v>120</v>
      </c>
      <c r="AJ4666" s="38">
        <v>14850</v>
      </c>
      <c r="AK4666" s="38">
        <v>50</v>
      </c>
      <c r="AL4666" s="38">
        <v>4205058</v>
      </c>
      <c r="AM4666" s="61" t="s">
        <v>1816</v>
      </c>
      <c r="AN4666" s="61" t="s">
        <v>1689</v>
      </c>
      <c r="AO4666" s="61" t="s">
        <v>1585</v>
      </c>
      <c r="AP4666" s="61" t="s">
        <v>5039</v>
      </c>
      <c r="AQ4666" s="61" t="s">
        <v>5018</v>
      </c>
      <c r="AR4666" s="28">
        <v>5897.4</v>
      </c>
      <c r="AS4666" s="28">
        <v>0</v>
      </c>
      <c r="AT4666" s="28">
        <v>0</v>
      </c>
      <c r="AU4666" s="62"/>
      <c r="DV4666" s="31" t="s">
        <v>5524</v>
      </c>
      <c r="DW4666" s="31" t="s">
        <v>5525</v>
      </c>
      <c r="DX4666" s="63"/>
      <c r="DY4666" s="63"/>
      <c r="DZ4666" s="63"/>
      <c r="EA4666" s="167"/>
      <c r="EB4666" s="60"/>
      <c r="EC4666" s="60"/>
      <c r="ED4666" s="60"/>
      <c r="EE4666" s="60"/>
      <c r="EF4666" s="60"/>
      <c r="EG4666" s="60"/>
      <c r="EH4666" s="60"/>
      <c r="EI4666" s="60"/>
      <c r="EJ4666" s="60"/>
      <c r="EK4666" s="60"/>
      <c r="EL4666" s="60"/>
      <c r="EM4666" s="60"/>
      <c r="EN4666" s="60"/>
      <c r="EO4666" s="60"/>
      <c r="EP4666" s="60"/>
      <c r="EQ4666" s="60"/>
      <c r="ER4666" s="60"/>
      <c r="ES4666" s="60"/>
      <c r="ET4666" s="60"/>
      <c r="EU4666" s="60"/>
      <c r="EV4666" s="60"/>
      <c r="EW4666" s="60"/>
      <c r="EX4666" s="60"/>
      <c r="EY4666" s="60"/>
      <c r="EZ4666" s="60"/>
      <c r="FA4666" s="60"/>
      <c r="FB4666" s="60"/>
    </row>
    <row r="4667" spans="23:158" x14ac:dyDescent="0.25">
      <c r="W4667" s="33"/>
      <c r="X4667" s="33"/>
      <c r="AH4667" s="38">
        <v>100</v>
      </c>
      <c r="AI4667" s="38">
        <v>120</v>
      </c>
      <c r="AJ4667" s="38">
        <v>17550</v>
      </c>
      <c r="AK4667" s="38">
        <v>50</v>
      </c>
      <c r="AL4667" s="38">
        <v>4205058</v>
      </c>
      <c r="AM4667" s="61" t="s">
        <v>1816</v>
      </c>
      <c r="AN4667" s="61" t="s">
        <v>1689</v>
      </c>
      <c r="AO4667" s="61" t="s">
        <v>1645</v>
      </c>
      <c r="AP4667" s="61" t="s">
        <v>5039</v>
      </c>
      <c r="AQ4667" s="61" t="s">
        <v>5018</v>
      </c>
      <c r="AR4667" s="28">
        <v>862.6</v>
      </c>
      <c r="AS4667" s="28">
        <v>0</v>
      </c>
      <c r="AT4667" s="28">
        <v>0</v>
      </c>
      <c r="AU4667" s="62"/>
      <c r="DV4667" s="31" t="s">
        <v>5524</v>
      </c>
      <c r="DW4667" s="31" t="s">
        <v>5525</v>
      </c>
      <c r="DX4667" s="63"/>
      <c r="DY4667" s="63"/>
      <c r="DZ4667" s="63"/>
      <c r="EA4667" s="167"/>
      <c r="EB4667" s="60"/>
      <c r="EC4667" s="60"/>
      <c r="ED4667" s="60"/>
      <c r="EE4667" s="60"/>
      <c r="EF4667" s="60"/>
      <c r="EG4667" s="60"/>
      <c r="EH4667" s="60"/>
      <c r="EI4667" s="60"/>
      <c r="EJ4667" s="60"/>
      <c r="EK4667" s="60"/>
      <c r="EL4667" s="60"/>
      <c r="EM4667" s="60"/>
      <c r="EN4667" s="60"/>
      <c r="EO4667" s="60"/>
      <c r="EP4667" s="60"/>
      <c r="EQ4667" s="60"/>
      <c r="ER4667" s="60"/>
      <c r="ES4667" s="60"/>
      <c r="ET4667" s="60"/>
      <c r="EU4667" s="60"/>
      <c r="EV4667" s="60"/>
      <c r="EW4667" s="60"/>
      <c r="EX4667" s="60"/>
      <c r="EY4667" s="60"/>
      <c r="EZ4667" s="60"/>
      <c r="FA4667" s="60"/>
      <c r="FB4667" s="60"/>
    </row>
    <row r="4668" spans="23:158" x14ac:dyDescent="0.25">
      <c r="W4668" s="33"/>
      <c r="X4668" s="33"/>
      <c r="AH4668" s="38">
        <v>100</v>
      </c>
      <c r="AI4668" s="38">
        <v>125</v>
      </c>
      <c r="AJ4668" s="38">
        <v>11800</v>
      </c>
      <c r="AK4668" s="38">
        <v>50</v>
      </c>
      <c r="AL4668" s="38">
        <v>4205058</v>
      </c>
      <c r="AM4668" s="61" t="s">
        <v>1816</v>
      </c>
      <c r="AN4668" s="61" t="s">
        <v>1692</v>
      </c>
      <c r="AO4668" s="61" t="s">
        <v>5081</v>
      </c>
      <c r="AP4668" s="61" t="s">
        <v>5039</v>
      </c>
      <c r="AQ4668" s="61" t="s">
        <v>5018</v>
      </c>
      <c r="AR4668" s="28">
        <v>128017</v>
      </c>
      <c r="AS4668" s="28">
        <v>0</v>
      </c>
      <c r="AT4668" s="28">
        <v>0</v>
      </c>
      <c r="AU4668" s="62"/>
      <c r="DV4668" s="31" t="s">
        <v>5524</v>
      </c>
      <c r="DW4668" s="31" t="s">
        <v>5526</v>
      </c>
      <c r="DX4668" s="63"/>
      <c r="DY4668" s="63"/>
      <c r="DZ4668" s="63"/>
      <c r="EA4668" s="167"/>
      <c r="EB4668" s="60"/>
      <c r="EC4668" s="60"/>
      <c r="ED4668" s="60"/>
      <c r="EE4668" s="60"/>
      <c r="EF4668" s="60"/>
      <c r="EG4668" s="60"/>
      <c r="EH4668" s="60"/>
      <c r="EI4668" s="60"/>
      <c r="EJ4668" s="60"/>
      <c r="EK4668" s="60"/>
      <c r="EL4668" s="60"/>
      <c r="EM4668" s="60"/>
      <c r="EN4668" s="60"/>
      <c r="EO4668" s="60"/>
      <c r="EP4668" s="60"/>
      <c r="EQ4668" s="60"/>
      <c r="ER4668" s="60"/>
      <c r="ES4668" s="60"/>
      <c r="ET4668" s="60"/>
      <c r="EU4668" s="60"/>
      <c r="EV4668" s="60"/>
      <c r="EW4668" s="60"/>
      <c r="EX4668" s="60"/>
      <c r="EY4668" s="60"/>
      <c r="EZ4668" s="60"/>
      <c r="FA4668" s="60"/>
      <c r="FB4668" s="60"/>
    </row>
    <row r="4669" spans="23:158" x14ac:dyDescent="0.25">
      <c r="W4669" s="33"/>
      <c r="X4669" s="33"/>
      <c r="AH4669" s="38">
        <v>100</v>
      </c>
      <c r="AI4669" s="38">
        <v>125</v>
      </c>
      <c r="AJ4669" s="38">
        <v>13350</v>
      </c>
      <c r="AK4669" s="38">
        <v>50</v>
      </c>
      <c r="AL4669" s="38">
        <v>4205058</v>
      </c>
      <c r="AM4669" s="61" t="s">
        <v>1816</v>
      </c>
      <c r="AN4669" s="61" t="s">
        <v>1692</v>
      </c>
      <c r="AO4669" s="61" t="s">
        <v>5109</v>
      </c>
      <c r="AP4669" s="61" t="s">
        <v>5039</v>
      </c>
      <c r="AQ4669" s="61" t="s">
        <v>5018</v>
      </c>
      <c r="AR4669" s="28">
        <v>78.5</v>
      </c>
      <c r="AS4669" s="28">
        <v>0</v>
      </c>
      <c r="AT4669" s="28">
        <v>0</v>
      </c>
      <c r="AU4669" s="62"/>
      <c r="DV4669" s="31" t="s">
        <v>5524</v>
      </c>
      <c r="DW4669" s="31" t="s">
        <v>5526</v>
      </c>
      <c r="DX4669" s="63"/>
      <c r="DY4669" s="63"/>
      <c r="DZ4669" s="63"/>
      <c r="EA4669" s="167"/>
      <c r="EB4669" s="60"/>
      <c r="EC4669" s="60"/>
      <c r="ED4669" s="60"/>
      <c r="EE4669" s="60"/>
      <c r="EF4669" s="60"/>
      <c r="EG4669" s="60"/>
      <c r="EH4669" s="60"/>
      <c r="EI4669" s="60"/>
      <c r="EJ4669" s="60"/>
      <c r="EK4669" s="60"/>
      <c r="EL4669" s="60"/>
      <c r="EM4669" s="60"/>
      <c r="EN4669" s="60"/>
      <c r="EO4669" s="60"/>
      <c r="EP4669" s="60"/>
      <c r="EQ4669" s="60"/>
      <c r="ER4669" s="60"/>
      <c r="ES4669" s="60"/>
      <c r="ET4669" s="60"/>
      <c r="EU4669" s="60"/>
      <c r="EV4669" s="60"/>
      <c r="EW4669" s="60"/>
      <c r="EX4669" s="60"/>
      <c r="EY4669" s="60"/>
      <c r="EZ4669" s="60"/>
      <c r="FA4669" s="60"/>
      <c r="FB4669" s="60"/>
    </row>
    <row r="4670" spans="23:158" x14ac:dyDescent="0.25">
      <c r="W4670" s="33"/>
      <c r="X4670" s="33"/>
      <c r="AH4670" s="38">
        <v>100</v>
      </c>
      <c r="AI4670" s="38">
        <v>130</v>
      </c>
      <c r="AJ4670" s="38">
        <v>13550</v>
      </c>
      <c r="AK4670" s="38">
        <v>50</v>
      </c>
      <c r="AL4670" s="38">
        <v>4205058</v>
      </c>
      <c r="AM4670" s="61" t="s">
        <v>1816</v>
      </c>
      <c r="AN4670" s="61" t="s">
        <v>1687</v>
      </c>
      <c r="AO4670" s="61" t="s">
        <v>5114</v>
      </c>
      <c r="AP4670" s="61" t="s">
        <v>5039</v>
      </c>
      <c r="AQ4670" s="61" t="s">
        <v>5018</v>
      </c>
      <c r="AR4670" s="28">
        <v>188.1</v>
      </c>
      <c r="AS4670" s="28">
        <v>0</v>
      </c>
      <c r="AT4670" s="28">
        <v>0</v>
      </c>
      <c r="AU4670" s="62"/>
      <c r="DV4670" s="31" t="s">
        <v>5524</v>
      </c>
      <c r="DW4670" s="31" t="s">
        <v>5527</v>
      </c>
      <c r="DX4670" s="63"/>
      <c r="DY4670" s="63"/>
      <c r="DZ4670" s="63"/>
      <c r="EA4670" s="167"/>
      <c r="EB4670" s="60"/>
      <c r="EC4670" s="60"/>
      <c r="ED4670" s="60"/>
      <c r="EE4670" s="60"/>
      <c r="EF4670" s="60"/>
      <c r="EG4670" s="60"/>
      <c r="EH4670" s="60"/>
      <c r="EI4670" s="60"/>
      <c r="EJ4670" s="60"/>
      <c r="EK4670" s="60"/>
      <c r="EL4670" s="60"/>
      <c r="EM4670" s="60"/>
      <c r="EN4670" s="60"/>
      <c r="EO4670" s="60"/>
      <c r="EP4670" s="60"/>
      <c r="EQ4670" s="60"/>
      <c r="ER4670" s="60"/>
      <c r="ES4670" s="60"/>
      <c r="ET4670" s="60"/>
      <c r="EU4670" s="60"/>
      <c r="EV4670" s="60"/>
      <c r="EW4670" s="60"/>
      <c r="EX4670" s="60"/>
      <c r="EY4670" s="60"/>
      <c r="EZ4670" s="60"/>
      <c r="FA4670" s="60"/>
      <c r="FB4670" s="60"/>
    </row>
    <row r="4671" spans="23:158" x14ac:dyDescent="0.25">
      <c r="W4671" s="33"/>
      <c r="X4671" s="33"/>
      <c r="AH4671" s="38">
        <v>100</v>
      </c>
      <c r="AI4671" s="38">
        <v>105</v>
      </c>
      <c r="AJ4671" s="38">
        <v>13100</v>
      </c>
      <c r="AK4671" s="38">
        <v>50</v>
      </c>
      <c r="AL4671" s="38">
        <v>4205358</v>
      </c>
      <c r="AM4671" s="61" t="s">
        <v>1816</v>
      </c>
      <c r="AN4671" s="61" t="s">
        <v>1688</v>
      </c>
      <c r="AO4671" s="61" t="s">
        <v>5104</v>
      </c>
      <c r="AP4671" s="61" t="s">
        <v>5039</v>
      </c>
      <c r="AQ4671" s="61" t="s">
        <v>1750</v>
      </c>
      <c r="AR4671" s="28">
        <v>0</v>
      </c>
      <c r="AS4671" s="28">
        <v>0</v>
      </c>
      <c r="AT4671" s="28">
        <v>0</v>
      </c>
      <c r="AU4671" s="62"/>
      <c r="DV4671" s="31" t="s">
        <v>5528</v>
      </c>
      <c r="DW4671" s="31" t="s">
        <v>5529</v>
      </c>
      <c r="DX4671" s="63"/>
      <c r="DY4671" s="63"/>
      <c r="DZ4671" s="63"/>
      <c r="EA4671" s="167"/>
      <c r="EB4671" s="60"/>
      <c r="EC4671" s="60"/>
      <c r="ED4671" s="60"/>
      <c r="EE4671" s="60"/>
      <c r="EF4671" s="60"/>
      <c r="EG4671" s="60"/>
      <c r="EH4671" s="60"/>
      <c r="EI4671" s="60"/>
      <c r="EJ4671" s="60"/>
      <c r="EK4671" s="60"/>
      <c r="EL4671" s="60"/>
      <c r="EM4671" s="60"/>
      <c r="EN4671" s="60"/>
      <c r="EO4671" s="60"/>
      <c r="EP4671" s="60"/>
      <c r="EQ4671" s="60"/>
      <c r="ER4671" s="60"/>
      <c r="ES4671" s="60"/>
      <c r="ET4671" s="60"/>
      <c r="EU4671" s="60"/>
      <c r="EV4671" s="60"/>
      <c r="EW4671" s="60"/>
      <c r="EX4671" s="60"/>
      <c r="EY4671" s="60"/>
      <c r="EZ4671" s="60"/>
      <c r="FA4671" s="60"/>
      <c r="FB4671" s="60"/>
    </row>
    <row r="4672" spans="23:158" x14ac:dyDescent="0.25">
      <c r="W4672" s="33"/>
      <c r="X4672" s="33"/>
      <c r="AH4672" s="38">
        <v>100</v>
      </c>
      <c r="AI4672" s="38">
        <v>105</v>
      </c>
      <c r="AJ4672" s="38">
        <v>14000</v>
      </c>
      <c r="AK4672" s="38">
        <v>50</v>
      </c>
      <c r="AL4672" s="38">
        <v>4205358</v>
      </c>
      <c r="AM4672" s="61" t="s">
        <v>1816</v>
      </c>
      <c r="AN4672" s="61" t="s">
        <v>1688</v>
      </c>
      <c r="AO4672" s="61" t="s">
        <v>5124</v>
      </c>
      <c r="AP4672" s="61" t="s">
        <v>5039</v>
      </c>
      <c r="AQ4672" s="61" t="s">
        <v>1750</v>
      </c>
      <c r="AR4672" s="28">
        <v>5546.2</v>
      </c>
      <c r="AS4672" s="28">
        <v>4316</v>
      </c>
      <c r="AT4672" s="28">
        <v>0</v>
      </c>
      <c r="AU4672" s="62"/>
      <c r="DV4672" s="31" t="s">
        <v>5528</v>
      </c>
      <c r="DW4672" s="31" t="s">
        <v>5529</v>
      </c>
      <c r="DX4672" s="63"/>
      <c r="DY4672" s="63"/>
      <c r="DZ4672" s="63"/>
      <c r="EA4672" s="167"/>
      <c r="EB4672" s="60"/>
      <c r="EC4672" s="60"/>
      <c r="ED4672" s="60"/>
      <c r="EE4672" s="60"/>
      <c r="EF4672" s="60"/>
      <c r="EG4672" s="60"/>
      <c r="EH4672" s="60"/>
      <c r="EI4672" s="60"/>
      <c r="EJ4672" s="60"/>
      <c r="EK4672" s="60"/>
      <c r="EL4672" s="60"/>
      <c r="EM4672" s="60"/>
      <c r="EN4672" s="60"/>
      <c r="EO4672" s="60"/>
      <c r="EP4672" s="60"/>
      <c r="EQ4672" s="60"/>
      <c r="ER4672" s="60"/>
      <c r="ES4672" s="60"/>
      <c r="ET4672" s="60"/>
      <c r="EU4672" s="60"/>
      <c r="EV4672" s="60"/>
      <c r="EW4672" s="60"/>
      <c r="EX4672" s="60"/>
      <c r="EY4672" s="60"/>
      <c r="EZ4672" s="60"/>
      <c r="FA4672" s="60"/>
      <c r="FB4672" s="60"/>
    </row>
    <row r="4673" spans="22:158" x14ac:dyDescent="0.25">
      <c r="W4673" s="33"/>
      <c r="X4673" s="33"/>
      <c r="AH4673" s="38">
        <v>100</v>
      </c>
      <c r="AI4673" s="38">
        <v>110</v>
      </c>
      <c r="AJ4673" s="38">
        <v>16400</v>
      </c>
      <c r="AK4673" s="38">
        <v>50</v>
      </c>
      <c r="AL4673" s="38">
        <v>4205358</v>
      </c>
      <c r="AM4673" s="61" t="s">
        <v>1816</v>
      </c>
      <c r="AN4673" s="61" t="s">
        <v>1696</v>
      </c>
      <c r="AO4673" s="61" t="s">
        <v>1620</v>
      </c>
      <c r="AP4673" s="61" t="s">
        <v>5039</v>
      </c>
      <c r="AQ4673" s="61" t="s">
        <v>1750</v>
      </c>
      <c r="AR4673" s="28">
        <v>0</v>
      </c>
      <c r="AS4673" s="28">
        <v>0</v>
      </c>
      <c r="AT4673" s="28">
        <v>0</v>
      </c>
      <c r="AU4673" s="62"/>
      <c r="DV4673" s="31" t="s">
        <v>5528</v>
      </c>
      <c r="DW4673" s="31" t="s">
        <v>5530</v>
      </c>
      <c r="DX4673" s="63"/>
      <c r="DY4673" s="63"/>
      <c r="DZ4673" s="63"/>
      <c r="EA4673" s="167"/>
      <c r="EB4673" s="60"/>
      <c r="EC4673" s="60"/>
      <c r="ED4673" s="60"/>
      <c r="EE4673" s="60"/>
      <c r="EF4673" s="60"/>
      <c r="EG4673" s="60"/>
      <c r="EH4673" s="60"/>
      <c r="EI4673" s="60"/>
      <c r="EJ4673" s="60"/>
      <c r="EK4673" s="60"/>
      <c r="EL4673" s="60"/>
      <c r="EM4673" s="60"/>
      <c r="EN4673" s="60"/>
      <c r="EO4673" s="60"/>
      <c r="EP4673" s="60"/>
      <c r="EQ4673" s="60"/>
      <c r="ER4673" s="60"/>
      <c r="ES4673" s="60"/>
      <c r="ET4673" s="60"/>
      <c r="EU4673" s="60"/>
      <c r="EV4673" s="60"/>
      <c r="EW4673" s="60"/>
      <c r="EX4673" s="60"/>
      <c r="EY4673" s="60"/>
      <c r="EZ4673" s="60"/>
      <c r="FA4673" s="60"/>
      <c r="FB4673" s="60"/>
    </row>
    <row r="4674" spans="22:158" x14ac:dyDescent="0.25">
      <c r="W4674" s="33"/>
      <c r="X4674" s="33"/>
      <c r="AH4674" s="38">
        <v>100</v>
      </c>
      <c r="AI4674" s="38">
        <v>115</v>
      </c>
      <c r="AJ4674" s="38">
        <v>16950</v>
      </c>
      <c r="AK4674" s="38">
        <v>50</v>
      </c>
      <c r="AL4674" s="38">
        <v>4205358</v>
      </c>
      <c r="AM4674" s="61" t="s">
        <v>1816</v>
      </c>
      <c r="AN4674" s="61" t="s">
        <v>1697</v>
      </c>
      <c r="AO4674" s="61" t="s">
        <v>1632</v>
      </c>
      <c r="AP4674" s="61" t="s">
        <v>5039</v>
      </c>
      <c r="AQ4674" s="61" t="s">
        <v>1750</v>
      </c>
      <c r="AR4674" s="28">
        <v>0</v>
      </c>
      <c r="AS4674" s="28">
        <v>68</v>
      </c>
      <c r="AT4674" s="28">
        <v>0</v>
      </c>
      <c r="AU4674" s="62"/>
      <c r="DV4674" s="31" t="s">
        <v>5528</v>
      </c>
      <c r="DW4674" s="31" t="s">
        <v>5531</v>
      </c>
      <c r="DX4674" s="63"/>
      <c r="DY4674" s="63"/>
      <c r="DZ4674" s="63"/>
      <c r="EA4674" s="167"/>
      <c r="EB4674" s="60"/>
      <c r="EC4674" s="60"/>
      <c r="ED4674" s="60"/>
      <c r="EE4674" s="60"/>
      <c r="EF4674" s="60"/>
      <c r="EG4674" s="60"/>
      <c r="EH4674" s="60"/>
      <c r="EI4674" s="60"/>
      <c r="EJ4674" s="60"/>
      <c r="EK4674" s="60"/>
      <c r="EL4674" s="60"/>
      <c r="EM4674" s="60"/>
      <c r="EN4674" s="60"/>
      <c r="EO4674" s="60"/>
      <c r="EP4674" s="60"/>
      <c r="EQ4674" s="60"/>
      <c r="ER4674" s="60"/>
      <c r="ES4674" s="60"/>
      <c r="ET4674" s="60"/>
      <c r="EU4674" s="60"/>
      <c r="EV4674" s="60"/>
      <c r="EW4674" s="60"/>
      <c r="EX4674" s="60"/>
      <c r="EY4674" s="60"/>
      <c r="EZ4674" s="60"/>
      <c r="FA4674" s="60"/>
      <c r="FB4674" s="60"/>
    </row>
    <row r="4675" spans="22:158" x14ac:dyDescent="0.25">
      <c r="W4675" s="33"/>
      <c r="X4675" s="33"/>
      <c r="AH4675" s="38">
        <v>100</v>
      </c>
      <c r="AI4675" s="38">
        <v>120</v>
      </c>
      <c r="AJ4675" s="38">
        <v>10250</v>
      </c>
      <c r="AK4675" s="38">
        <v>50</v>
      </c>
      <c r="AL4675" s="38">
        <v>4205358</v>
      </c>
      <c r="AM4675" s="61" t="s">
        <v>1816</v>
      </c>
      <c r="AN4675" s="61" t="s">
        <v>1689</v>
      </c>
      <c r="AO4675" s="61" t="s">
        <v>5048</v>
      </c>
      <c r="AP4675" s="61" t="s">
        <v>5039</v>
      </c>
      <c r="AQ4675" s="61" t="s">
        <v>1750</v>
      </c>
      <c r="AR4675" s="28">
        <v>902.6</v>
      </c>
      <c r="AS4675" s="28">
        <v>128695</v>
      </c>
      <c r="AT4675" s="28">
        <v>13413</v>
      </c>
      <c r="AU4675" s="62"/>
      <c r="DV4675" s="31" t="s">
        <v>5528</v>
      </c>
      <c r="DW4675" s="31" t="s">
        <v>5532</v>
      </c>
      <c r="DX4675" s="63"/>
      <c r="DY4675" s="63"/>
      <c r="DZ4675" s="63"/>
      <c r="EA4675" s="167"/>
      <c r="EB4675" s="60"/>
      <c r="EC4675" s="60"/>
      <c r="ED4675" s="60"/>
      <c r="EE4675" s="60"/>
      <c r="EF4675" s="60"/>
      <c r="EG4675" s="60"/>
      <c r="EH4675" s="60"/>
      <c r="EI4675" s="60"/>
      <c r="EJ4675" s="60"/>
      <c r="EK4675" s="60"/>
      <c r="EL4675" s="60"/>
      <c r="EM4675" s="60"/>
      <c r="EN4675" s="60"/>
      <c r="EO4675" s="60"/>
      <c r="EP4675" s="60"/>
      <c r="EQ4675" s="60"/>
      <c r="ER4675" s="60"/>
      <c r="ES4675" s="60"/>
      <c r="ET4675" s="60"/>
      <c r="EU4675" s="60"/>
      <c r="EV4675" s="60"/>
      <c r="EW4675" s="60"/>
      <c r="EX4675" s="60"/>
      <c r="EY4675" s="60"/>
      <c r="EZ4675" s="60"/>
      <c r="FA4675" s="60"/>
      <c r="FB4675" s="60"/>
    </row>
    <row r="4676" spans="22:158" x14ac:dyDescent="0.25">
      <c r="W4676" s="33"/>
      <c r="X4676" s="33"/>
      <c r="AH4676" s="38">
        <v>100</v>
      </c>
      <c r="AI4676" s="38">
        <v>120</v>
      </c>
      <c r="AJ4676" s="38">
        <v>11350</v>
      </c>
      <c r="AK4676" s="38">
        <v>50</v>
      </c>
      <c r="AL4676" s="38">
        <v>4205358</v>
      </c>
      <c r="AM4676" s="61" t="s">
        <v>1816</v>
      </c>
      <c r="AN4676" s="61" t="s">
        <v>1689</v>
      </c>
      <c r="AO4676" s="61" t="s">
        <v>5070</v>
      </c>
      <c r="AP4676" s="61" t="s">
        <v>5039</v>
      </c>
      <c r="AQ4676" s="61" t="s">
        <v>1750</v>
      </c>
      <c r="AR4676" s="28">
        <v>57677.599999999999</v>
      </c>
      <c r="AS4676" s="28">
        <v>48517</v>
      </c>
      <c r="AT4676" s="28">
        <v>202362</v>
      </c>
      <c r="AU4676" s="62"/>
      <c r="DV4676" s="31" t="s">
        <v>5528</v>
      </c>
      <c r="DW4676" s="31" t="s">
        <v>5532</v>
      </c>
      <c r="DX4676" s="63"/>
      <c r="DY4676" s="63"/>
      <c r="DZ4676" s="63"/>
      <c r="EA4676" s="167"/>
      <c r="EB4676" s="60"/>
      <c r="EC4676" s="60"/>
      <c r="ED4676" s="60"/>
      <c r="EE4676" s="60"/>
      <c r="EF4676" s="60"/>
      <c r="EG4676" s="60"/>
      <c r="EH4676" s="60"/>
      <c r="EI4676" s="60"/>
      <c r="EJ4676" s="60"/>
      <c r="EK4676" s="60"/>
      <c r="EL4676" s="60"/>
      <c r="EM4676" s="60"/>
      <c r="EN4676" s="60"/>
      <c r="EO4676" s="60"/>
      <c r="EP4676" s="60"/>
      <c r="EQ4676" s="60"/>
      <c r="ER4676" s="60"/>
      <c r="ES4676" s="60"/>
      <c r="ET4676" s="60"/>
      <c r="EU4676" s="60"/>
      <c r="EV4676" s="60"/>
      <c r="EW4676" s="60"/>
      <c r="EX4676" s="60"/>
      <c r="EY4676" s="60"/>
      <c r="EZ4676" s="60"/>
      <c r="FA4676" s="60"/>
      <c r="FB4676" s="60"/>
    </row>
    <row r="4677" spans="22:158" x14ac:dyDescent="0.25">
      <c r="W4677" s="33"/>
      <c r="X4677" s="33"/>
      <c r="AH4677" s="38">
        <v>100</v>
      </c>
      <c r="AI4677" s="38">
        <v>120</v>
      </c>
      <c r="AJ4677" s="38">
        <v>14550</v>
      </c>
      <c r="AK4677" s="38">
        <v>50</v>
      </c>
      <c r="AL4677" s="38">
        <v>4205358</v>
      </c>
      <c r="AM4677" s="61" t="s">
        <v>1816</v>
      </c>
      <c r="AN4677" s="61" t="s">
        <v>1689</v>
      </c>
      <c r="AO4677" s="61" t="s">
        <v>1579</v>
      </c>
      <c r="AP4677" s="61" t="s">
        <v>5039</v>
      </c>
      <c r="AQ4677" s="61" t="s">
        <v>1750</v>
      </c>
      <c r="AR4677" s="28">
        <v>32778</v>
      </c>
      <c r="AS4677" s="28">
        <v>24333</v>
      </c>
      <c r="AT4677" s="28">
        <v>21989</v>
      </c>
      <c r="AU4677" s="62"/>
      <c r="DV4677" s="31" t="s">
        <v>5528</v>
      </c>
      <c r="DW4677" s="31" t="s">
        <v>5532</v>
      </c>
      <c r="DX4677" s="63"/>
      <c r="DY4677" s="63"/>
      <c r="DZ4677" s="63"/>
      <c r="EA4677" s="167"/>
      <c r="EB4677" s="60"/>
      <c r="EC4677" s="60"/>
      <c r="ED4677" s="60"/>
      <c r="EE4677" s="60"/>
      <c r="EF4677" s="60"/>
      <c r="EG4677" s="60"/>
      <c r="EH4677" s="60"/>
      <c r="EI4677" s="60"/>
      <c r="EJ4677" s="60"/>
      <c r="EK4677" s="60"/>
      <c r="EL4677" s="60"/>
      <c r="EM4677" s="60"/>
      <c r="EN4677" s="60"/>
      <c r="EO4677" s="60"/>
      <c r="EP4677" s="60"/>
      <c r="EQ4677" s="60"/>
      <c r="ER4677" s="60"/>
      <c r="ES4677" s="60"/>
      <c r="ET4677" s="60"/>
      <c r="EU4677" s="60"/>
      <c r="EV4677" s="60"/>
      <c r="EW4677" s="60"/>
      <c r="EX4677" s="60"/>
      <c r="EY4677" s="60"/>
      <c r="EZ4677" s="60"/>
      <c r="FA4677" s="60"/>
      <c r="FB4677" s="60"/>
    </row>
    <row r="4678" spans="22:158" x14ac:dyDescent="0.25">
      <c r="W4678" s="33"/>
      <c r="X4678" s="33"/>
      <c r="AH4678" s="38">
        <v>100</v>
      </c>
      <c r="AI4678" s="38">
        <v>120</v>
      </c>
      <c r="AJ4678" s="38">
        <v>14850</v>
      </c>
      <c r="AK4678" s="38">
        <v>50</v>
      </c>
      <c r="AL4678" s="38">
        <v>4205358</v>
      </c>
      <c r="AM4678" s="61" t="s">
        <v>1816</v>
      </c>
      <c r="AN4678" s="61" t="s">
        <v>1689</v>
      </c>
      <c r="AO4678" s="61" t="s">
        <v>1585</v>
      </c>
      <c r="AP4678" s="61" t="s">
        <v>5039</v>
      </c>
      <c r="AQ4678" s="61" t="s">
        <v>1750</v>
      </c>
      <c r="AR4678" s="28">
        <v>4738.8999999999996</v>
      </c>
      <c r="AS4678" s="28">
        <v>174584</v>
      </c>
      <c r="AT4678" s="28">
        <v>308439</v>
      </c>
      <c r="AU4678" s="62"/>
      <c r="DV4678" s="31" t="s">
        <v>5528</v>
      </c>
      <c r="DW4678" s="31" t="s">
        <v>5532</v>
      </c>
      <c r="DX4678" s="63"/>
      <c r="DY4678" s="63"/>
      <c r="DZ4678" s="63"/>
      <c r="EA4678" s="167"/>
      <c r="EB4678" s="60"/>
      <c r="EC4678" s="60"/>
      <c r="ED4678" s="60"/>
      <c r="EE4678" s="60"/>
      <c r="EF4678" s="60"/>
      <c r="EG4678" s="60"/>
      <c r="EH4678" s="60"/>
      <c r="EI4678" s="60"/>
      <c r="EJ4678" s="60"/>
      <c r="EK4678" s="60"/>
      <c r="EL4678" s="60"/>
      <c r="EM4678" s="60"/>
      <c r="EN4678" s="60"/>
      <c r="EO4678" s="60"/>
      <c r="EP4678" s="60"/>
      <c r="EQ4678" s="60"/>
      <c r="ER4678" s="60"/>
      <c r="ES4678" s="60"/>
      <c r="ET4678" s="60"/>
      <c r="EU4678" s="60"/>
      <c r="EV4678" s="60"/>
      <c r="EW4678" s="60"/>
      <c r="EX4678" s="60"/>
      <c r="EY4678" s="60"/>
      <c r="EZ4678" s="60"/>
      <c r="FA4678" s="60"/>
      <c r="FB4678" s="60"/>
    </row>
    <row r="4679" spans="22:158" x14ac:dyDescent="0.25">
      <c r="W4679" s="33"/>
      <c r="X4679" s="33"/>
      <c r="AH4679" s="38">
        <v>100</v>
      </c>
      <c r="AI4679" s="38">
        <v>120</v>
      </c>
      <c r="AJ4679" s="38">
        <v>16610</v>
      </c>
      <c r="AK4679" s="38">
        <v>50</v>
      </c>
      <c r="AL4679" s="38">
        <v>4205358</v>
      </c>
      <c r="AM4679" s="61" t="s">
        <v>1816</v>
      </c>
      <c r="AN4679" s="61" t="s">
        <v>1689</v>
      </c>
      <c r="AO4679" s="61" t="s">
        <v>1625</v>
      </c>
      <c r="AP4679" s="61" t="s">
        <v>5039</v>
      </c>
      <c r="AQ4679" s="61" t="s">
        <v>1750</v>
      </c>
      <c r="AR4679" s="28">
        <v>0</v>
      </c>
      <c r="AS4679" s="28">
        <v>15541</v>
      </c>
      <c r="AT4679" s="28">
        <v>107604</v>
      </c>
      <c r="AU4679" s="62"/>
      <c r="DV4679" s="31" t="s">
        <v>5528</v>
      </c>
      <c r="DW4679" s="31" t="s">
        <v>5532</v>
      </c>
      <c r="DX4679" s="63"/>
      <c r="DY4679" s="63"/>
      <c r="DZ4679" s="63"/>
      <c r="EA4679" s="167"/>
      <c r="EB4679" s="60"/>
      <c r="EC4679" s="60"/>
      <c r="ED4679" s="60"/>
      <c r="EE4679" s="60"/>
      <c r="EF4679" s="60"/>
      <c r="EG4679" s="60"/>
      <c r="EH4679" s="60"/>
      <c r="EI4679" s="60"/>
      <c r="EJ4679" s="60"/>
      <c r="EK4679" s="60"/>
      <c r="EL4679" s="60"/>
      <c r="EM4679" s="60"/>
      <c r="EN4679" s="60"/>
      <c r="EO4679" s="60"/>
      <c r="EP4679" s="60"/>
      <c r="EQ4679" s="60"/>
      <c r="ER4679" s="60"/>
      <c r="ES4679" s="60"/>
      <c r="ET4679" s="60"/>
      <c r="EU4679" s="60"/>
      <c r="EV4679" s="60"/>
      <c r="EW4679" s="60"/>
      <c r="EX4679" s="60"/>
      <c r="EY4679" s="60"/>
      <c r="EZ4679" s="60"/>
      <c r="FA4679" s="60"/>
      <c r="FB4679" s="60"/>
    </row>
    <row r="4680" spans="22:158" x14ac:dyDescent="0.25">
      <c r="V4680" s="1"/>
      <c r="W4680" s="33"/>
      <c r="X4680" s="33"/>
      <c r="AH4680" s="38">
        <v>100</v>
      </c>
      <c r="AI4680" s="38">
        <v>120</v>
      </c>
      <c r="AJ4680" s="38">
        <v>17550</v>
      </c>
      <c r="AK4680" s="38">
        <v>50</v>
      </c>
      <c r="AL4680" s="38">
        <v>4205358</v>
      </c>
      <c r="AM4680" s="61" t="s">
        <v>1816</v>
      </c>
      <c r="AN4680" s="61" t="s">
        <v>1689</v>
      </c>
      <c r="AO4680" s="61" t="s">
        <v>1645</v>
      </c>
      <c r="AP4680" s="61" t="s">
        <v>5039</v>
      </c>
      <c r="AQ4680" s="61" t="s">
        <v>1750</v>
      </c>
      <c r="AR4680" s="28">
        <v>15494.9</v>
      </c>
      <c r="AS4680" s="28">
        <v>7755</v>
      </c>
      <c r="AT4680" s="28">
        <v>388376</v>
      </c>
      <c r="AU4680" s="62"/>
      <c r="DV4680" s="31" t="s">
        <v>5528</v>
      </c>
      <c r="DW4680" s="31" t="s">
        <v>5532</v>
      </c>
      <c r="DX4680" s="63"/>
      <c r="DY4680" s="63"/>
      <c r="DZ4680" s="63"/>
      <c r="EA4680" s="167"/>
      <c r="EB4680" s="60"/>
      <c r="EC4680" s="60"/>
      <c r="ED4680" s="60"/>
      <c r="EE4680" s="60"/>
      <c r="EF4680" s="60"/>
      <c r="EG4680" s="60"/>
      <c r="EH4680" s="60"/>
      <c r="EI4680" s="60"/>
      <c r="EJ4680" s="60"/>
      <c r="EK4680" s="60"/>
      <c r="EL4680" s="60"/>
      <c r="EM4680" s="60"/>
      <c r="EN4680" s="60"/>
      <c r="EO4680" s="60"/>
      <c r="EP4680" s="60"/>
      <c r="EQ4680" s="60"/>
      <c r="ER4680" s="60"/>
      <c r="ES4680" s="60"/>
      <c r="ET4680" s="60"/>
      <c r="EU4680" s="60"/>
      <c r="EV4680" s="60"/>
      <c r="EW4680" s="60"/>
      <c r="EX4680" s="60"/>
      <c r="EY4680" s="60"/>
      <c r="EZ4680" s="60"/>
      <c r="FA4680" s="60"/>
      <c r="FB4680" s="60"/>
    </row>
    <row r="4681" spans="22:158" x14ac:dyDescent="0.25">
      <c r="W4681" s="33"/>
      <c r="X4681" s="33"/>
      <c r="AH4681" s="38">
        <v>100</v>
      </c>
      <c r="AI4681" s="38">
        <v>125</v>
      </c>
      <c r="AJ4681" s="38">
        <v>11730</v>
      </c>
      <c r="AK4681" s="38">
        <v>50</v>
      </c>
      <c r="AL4681" s="38">
        <v>4205358</v>
      </c>
      <c r="AM4681" s="61" t="s">
        <v>1816</v>
      </c>
      <c r="AN4681" s="61" t="s">
        <v>1692</v>
      </c>
      <c r="AO4681" s="61" t="s">
        <v>5079</v>
      </c>
      <c r="AP4681" s="61" t="s">
        <v>5039</v>
      </c>
      <c r="AQ4681" s="61" t="s">
        <v>1750</v>
      </c>
      <c r="AR4681" s="28">
        <v>68.7</v>
      </c>
      <c r="AS4681" s="28">
        <v>7382</v>
      </c>
      <c r="AT4681" s="28">
        <v>0</v>
      </c>
      <c r="AU4681" s="62"/>
      <c r="DV4681" s="31" t="s">
        <v>5528</v>
      </c>
      <c r="DW4681" s="31" t="s">
        <v>5533</v>
      </c>
      <c r="DX4681" s="63"/>
      <c r="DY4681" s="63"/>
      <c r="DZ4681" s="63"/>
      <c r="EA4681" s="167"/>
      <c r="EB4681" s="60"/>
      <c r="EC4681" s="60"/>
      <c r="ED4681" s="60"/>
      <c r="EE4681" s="60"/>
      <c r="EF4681" s="60"/>
      <c r="EG4681" s="60"/>
      <c r="EH4681" s="60"/>
      <c r="EI4681" s="60"/>
      <c r="EJ4681" s="60"/>
      <c r="EK4681" s="60"/>
      <c r="EL4681" s="60"/>
      <c r="EM4681" s="60"/>
      <c r="EN4681" s="60"/>
      <c r="EO4681" s="60"/>
      <c r="EP4681" s="60"/>
      <c r="EQ4681" s="60"/>
      <c r="ER4681" s="60"/>
      <c r="ES4681" s="60"/>
      <c r="ET4681" s="60"/>
      <c r="EU4681" s="60"/>
      <c r="EV4681" s="60"/>
      <c r="EW4681" s="60"/>
      <c r="EX4681" s="60"/>
      <c r="EY4681" s="60"/>
      <c r="EZ4681" s="60"/>
      <c r="FA4681" s="60"/>
      <c r="FB4681" s="60"/>
    </row>
    <row r="4682" spans="22:158" x14ac:dyDescent="0.25">
      <c r="V4682" s="1"/>
      <c r="W4682" s="33"/>
      <c r="X4682" s="33"/>
      <c r="AH4682" s="38">
        <v>100</v>
      </c>
      <c r="AI4682" s="38">
        <v>125</v>
      </c>
      <c r="AJ4682" s="38">
        <v>11800</v>
      </c>
      <c r="AK4682" s="38">
        <v>50</v>
      </c>
      <c r="AL4682" s="38">
        <v>4205358</v>
      </c>
      <c r="AM4682" s="61" t="s">
        <v>1816</v>
      </c>
      <c r="AN4682" s="61" t="s">
        <v>1692</v>
      </c>
      <c r="AO4682" s="61" t="s">
        <v>5081</v>
      </c>
      <c r="AP4682" s="61" t="s">
        <v>5039</v>
      </c>
      <c r="AQ4682" s="61" t="s">
        <v>1750</v>
      </c>
      <c r="AR4682" s="28">
        <v>21047.5</v>
      </c>
      <c r="AS4682" s="28">
        <v>8719</v>
      </c>
      <c r="AT4682" s="28">
        <v>110924</v>
      </c>
      <c r="AU4682" s="62"/>
      <c r="DV4682" s="31" t="s">
        <v>5528</v>
      </c>
      <c r="DW4682" s="31" t="s">
        <v>5533</v>
      </c>
      <c r="DX4682" s="63"/>
      <c r="DY4682" s="63"/>
      <c r="DZ4682" s="63"/>
      <c r="EA4682" s="167"/>
      <c r="EB4682" s="60"/>
      <c r="EC4682" s="60"/>
      <c r="ED4682" s="60"/>
      <c r="EE4682" s="60"/>
      <c r="EF4682" s="60"/>
      <c r="EG4682" s="60"/>
      <c r="EH4682" s="60"/>
      <c r="EI4682" s="60"/>
      <c r="EJ4682" s="60"/>
      <c r="EK4682" s="60"/>
      <c r="EL4682" s="60"/>
      <c r="EM4682" s="60"/>
      <c r="EN4682" s="60"/>
      <c r="EO4682" s="60"/>
      <c r="EP4682" s="60"/>
      <c r="EQ4682" s="60"/>
      <c r="ER4682" s="60"/>
      <c r="ES4682" s="60"/>
      <c r="ET4682" s="60"/>
      <c r="EU4682" s="60"/>
      <c r="EV4682" s="60"/>
      <c r="EW4682" s="60"/>
      <c r="EX4682" s="60"/>
      <c r="EY4682" s="60"/>
      <c r="EZ4682" s="60"/>
      <c r="FA4682" s="60"/>
      <c r="FB4682" s="60"/>
    </row>
    <row r="4683" spans="22:158" x14ac:dyDescent="0.25">
      <c r="W4683" s="33"/>
      <c r="X4683" s="33"/>
      <c r="AH4683" s="38">
        <v>100</v>
      </c>
      <c r="AI4683" s="38">
        <v>125</v>
      </c>
      <c r="AJ4683" s="38">
        <v>12250</v>
      </c>
      <c r="AK4683" s="38">
        <v>50</v>
      </c>
      <c r="AL4683" s="38">
        <v>4205358</v>
      </c>
      <c r="AM4683" s="61" t="s">
        <v>1816</v>
      </c>
      <c r="AN4683" s="61" t="s">
        <v>1692</v>
      </c>
      <c r="AO4683" s="61" t="s">
        <v>5089</v>
      </c>
      <c r="AP4683" s="61" t="s">
        <v>5039</v>
      </c>
      <c r="AQ4683" s="61" t="s">
        <v>1750</v>
      </c>
      <c r="AR4683" s="28">
        <v>0</v>
      </c>
      <c r="AS4683" s="28">
        <v>0</v>
      </c>
      <c r="AT4683" s="28">
        <v>0</v>
      </c>
      <c r="AU4683" s="62"/>
      <c r="DV4683" s="31" t="s">
        <v>5528</v>
      </c>
      <c r="DW4683" s="31" t="s">
        <v>5533</v>
      </c>
      <c r="DX4683" s="63"/>
      <c r="DY4683" s="63"/>
      <c r="DZ4683" s="63"/>
      <c r="EA4683" s="167"/>
      <c r="EB4683" s="60"/>
      <c r="EC4683" s="60"/>
      <c r="ED4683" s="60"/>
      <c r="EE4683" s="60"/>
      <c r="EF4683" s="60"/>
      <c r="EG4683" s="60"/>
      <c r="EH4683" s="60"/>
      <c r="EI4683" s="60"/>
      <c r="EJ4683" s="60"/>
      <c r="EK4683" s="60"/>
      <c r="EL4683" s="60"/>
      <c r="EM4683" s="60"/>
      <c r="EN4683" s="60"/>
      <c r="EO4683" s="60"/>
      <c r="EP4683" s="60"/>
      <c r="EQ4683" s="60"/>
      <c r="ER4683" s="60"/>
      <c r="ES4683" s="60"/>
      <c r="ET4683" s="60"/>
      <c r="EU4683" s="60"/>
      <c r="EV4683" s="60"/>
      <c r="EW4683" s="60"/>
      <c r="EX4683" s="60"/>
      <c r="EY4683" s="60"/>
      <c r="EZ4683" s="60"/>
      <c r="FA4683" s="60"/>
      <c r="FB4683" s="60"/>
    </row>
    <row r="4684" spans="22:158" x14ac:dyDescent="0.25">
      <c r="W4684" s="33"/>
      <c r="X4684" s="33"/>
      <c r="AH4684" s="38">
        <v>100</v>
      </c>
      <c r="AI4684" s="38">
        <v>125</v>
      </c>
      <c r="AJ4684" s="38">
        <v>13350</v>
      </c>
      <c r="AK4684" s="38">
        <v>50</v>
      </c>
      <c r="AL4684" s="38">
        <v>4205358</v>
      </c>
      <c r="AM4684" s="61" t="s">
        <v>1816</v>
      </c>
      <c r="AN4684" s="61" t="s">
        <v>1692</v>
      </c>
      <c r="AO4684" s="61" t="s">
        <v>5109</v>
      </c>
      <c r="AP4684" s="61" t="s">
        <v>5039</v>
      </c>
      <c r="AQ4684" s="61" t="s">
        <v>1750</v>
      </c>
      <c r="AR4684" s="28">
        <v>85.2</v>
      </c>
      <c r="AS4684" s="28">
        <v>11270</v>
      </c>
      <c r="AT4684" s="28">
        <v>0</v>
      </c>
      <c r="AU4684" s="62"/>
      <c r="DV4684" s="31" t="s">
        <v>5528</v>
      </c>
      <c r="DW4684" s="31" t="s">
        <v>5533</v>
      </c>
      <c r="DX4684" s="63"/>
      <c r="DY4684" s="63"/>
      <c r="DZ4684" s="63"/>
      <c r="EA4684" s="167"/>
      <c r="EB4684" s="60"/>
      <c r="EC4684" s="60"/>
      <c r="ED4684" s="60"/>
      <c r="EE4684" s="60"/>
      <c r="EF4684" s="60"/>
      <c r="EG4684" s="60"/>
      <c r="EH4684" s="60"/>
      <c r="EI4684" s="60"/>
      <c r="EJ4684" s="60"/>
      <c r="EK4684" s="60"/>
      <c r="EL4684" s="60"/>
      <c r="EM4684" s="60"/>
      <c r="EN4684" s="60"/>
      <c r="EO4684" s="60"/>
      <c r="EP4684" s="60"/>
      <c r="EQ4684" s="60"/>
      <c r="ER4684" s="60"/>
      <c r="ES4684" s="60"/>
      <c r="ET4684" s="60"/>
      <c r="EU4684" s="60"/>
      <c r="EV4684" s="60"/>
      <c r="EW4684" s="60"/>
      <c r="EX4684" s="60"/>
      <c r="EY4684" s="60"/>
      <c r="EZ4684" s="60"/>
      <c r="FA4684" s="60"/>
      <c r="FB4684" s="60"/>
    </row>
    <row r="4685" spans="22:158" x14ac:dyDescent="0.25">
      <c r="W4685" s="33"/>
      <c r="X4685" s="33"/>
      <c r="AH4685" s="38">
        <v>100</v>
      </c>
      <c r="AI4685" s="38">
        <v>125</v>
      </c>
      <c r="AJ4685" s="38">
        <v>13750</v>
      </c>
      <c r="AK4685" s="38">
        <v>50</v>
      </c>
      <c r="AL4685" s="38">
        <v>4205358</v>
      </c>
      <c r="AM4685" s="61" t="s">
        <v>1816</v>
      </c>
      <c r="AN4685" s="61" t="s">
        <v>1692</v>
      </c>
      <c r="AO4685" s="61" t="s">
        <v>5119</v>
      </c>
      <c r="AP4685" s="61" t="s">
        <v>5039</v>
      </c>
      <c r="AQ4685" s="61" t="s">
        <v>1750</v>
      </c>
      <c r="AR4685" s="28">
        <v>0</v>
      </c>
      <c r="AS4685" s="28">
        <v>3426</v>
      </c>
      <c r="AT4685" s="28">
        <v>0</v>
      </c>
      <c r="AU4685" s="62"/>
      <c r="DV4685" s="31" t="s">
        <v>5528</v>
      </c>
      <c r="DW4685" s="31" t="s">
        <v>5533</v>
      </c>
      <c r="DX4685" s="63"/>
      <c r="DY4685" s="63"/>
      <c r="DZ4685" s="63"/>
      <c r="EA4685" s="167"/>
      <c r="EB4685" s="60"/>
      <c r="EC4685" s="60"/>
      <c r="ED4685" s="60"/>
      <c r="EE4685" s="60"/>
      <c r="EF4685" s="60"/>
      <c r="EG4685" s="60"/>
      <c r="EH4685" s="60"/>
      <c r="EI4685" s="60"/>
      <c r="EJ4685" s="60"/>
      <c r="EK4685" s="60"/>
      <c r="EL4685" s="60"/>
      <c r="EM4685" s="60"/>
      <c r="EN4685" s="60"/>
      <c r="EO4685" s="60"/>
      <c r="EP4685" s="60"/>
      <c r="EQ4685" s="60"/>
      <c r="ER4685" s="60"/>
      <c r="ES4685" s="60"/>
      <c r="ET4685" s="60"/>
      <c r="EU4685" s="60"/>
      <c r="EV4685" s="60"/>
      <c r="EW4685" s="60"/>
      <c r="EX4685" s="60"/>
      <c r="EY4685" s="60"/>
      <c r="EZ4685" s="60"/>
      <c r="FA4685" s="60"/>
      <c r="FB4685" s="60"/>
    </row>
    <row r="4686" spans="22:158" x14ac:dyDescent="0.25">
      <c r="W4686" s="33"/>
      <c r="X4686" s="33"/>
      <c r="AH4686" s="38">
        <v>100</v>
      </c>
      <c r="AI4686" s="38">
        <v>125</v>
      </c>
      <c r="AJ4686" s="38">
        <v>14350</v>
      </c>
      <c r="AK4686" s="38">
        <v>50</v>
      </c>
      <c r="AL4686" s="38">
        <v>4205358</v>
      </c>
      <c r="AM4686" s="61" t="s">
        <v>1816</v>
      </c>
      <c r="AN4686" s="61" t="s">
        <v>1692</v>
      </c>
      <c r="AO4686" s="61" t="s">
        <v>1575</v>
      </c>
      <c r="AP4686" s="61" t="s">
        <v>5039</v>
      </c>
      <c r="AQ4686" s="61" t="s">
        <v>1750</v>
      </c>
      <c r="AR4686" s="28">
        <v>126090.7</v>
      </c>
      <c r="AS4686" s="28">
        <v>71948</v>
      </c>
      <c r="AT4686" s="28">
        <v>38695</v>
      </c>
      <c r="AU4686" s="62"/>
      <c r="DV4686" s="31" t="s">
        <v>5528</v>
      </c>
      <c r="DW4686" s="31" t="s">
        <v>5533</v>
      </c>
      <c r="DX4686" s="63"/>
      <c r="DY4686" s="63"/>
      <c r="DZ4686" s="63"/>
      <c r="EA4686" s="167"/>
      <c r="EB4686" s="60"/>
      <c r="EC4686" s="60"/>
      <c r="ED4686" s="60"/>
      <c r="EE4686" s="60"/>
      <c r="EF4686" s="60"/>
      <c r="EG4686" s="60"/>
      <c r="EH4686" s="60"/>
      <c r="EI4686" s="60"/>
      <c r="EJ4686" s="60"/>
      <c r="EK4686" s="60"/>
      <c r="EL4686" s="60"/>
      <c r="EM4686" s="60"/>
      <c r="EN4686" s="60"/>
      <c r="EO4686" s="60"/>
      <c r="EP4686" s="60"/>
      <c r="EQ4686" s="60"/>
      <c r="ER4686" s="60"/>
      <c r="ES4686" s="60"/>
      <c r="ET4686" s="60"/>
      <c r="EU4686" s="60"/>
      <c r="EV4686" s="60"/>
      <c r="EW4686" s="60"/>
      <c r="EX4686" s="60"/>
      <c r="EY4686" s="60"/>
      <c r="EZ4686" s="60"/>
      <c r="FA4686" s="60"/>
      <c r="FB4686" s="60"/>
    </row>
    <row r="4687" spans="22:158" x14ac:dyDescent="0.25">
      <c r="W4687" s="33"/>
      <c r="X4687" s="33"/>
      <c r="AH4687" s="38">
        <v>100</v>
      </c>
      <c r="AI4687" s="38">
        <v>125</v>
      </c>
      <c r="AJ4687" s="38">
        <v>15000</v>
      </c>
      <c r="AK4687" s="38">
        <v>50</v>
      </c>
      <c r="AL4687" s="38">
        <v>4205358</v>
      </c>
      <c r="AM4687" s="61" t="s">
        <v>1816</v>
      </c>
      <c r="AN4687" s="61" t="s">
        <v>1692</v>
      </c>
      <c r="AO4687" s="61" t="s">
        <v>1590</v>
      </c>
      <c r="AP4687" s="61" t="s">
        <v>5039</v>
      </c>
      <c r="AQ4687" s="61" t="s">
        <v>1750</v>
      </c>
      <c r="AR4687" s="28">
        <v>0</v>
      </c>
      <c r="AS4687" s="28">
        <v>0</v>
      </c>
      <c r="AT4687" s="28">
        <v>0</v>
      </c>
      <c r="AU4687" s="62"/>
      <c r="DV4687" s="31" t="s">
        <v>5528</v>
      </c>
      <c r="DW4687" s="31" t="s">
        <v>5533</v>
      </c>
      <c r="DX4687" s="63"/>
      <c r="DY4687" s="63"/>
      <c r="DZ4687" s="63"/>
      <c r="EA4687" s="167"/>
      <c r="EB4687" s="60"/>
      <c r="EC4687" s="60"/>
      <c r="ED4687" s="60"/>
      <c r="EE4687" s="60"/>
      <c r="EF4687" s="60"/>
      <c r="EG4687" s="60"/>
      <c r="EH4687" s="60"/>
      <c r="EI4687" s="60"/>
      <c r="EJ4687" s="60"/>
      <c r="EK4687" s="60"/>
      <c r="EL4687" s="60"/>
      <c r="EM4687" s="60"/>
      <c r="EN4687" s="60"/>
      <c r="EO4687" s="60"/>
      <c r="EP4687" s="60"/>
      <c r="EQ4687" s="60"/>
      <c r="ER4687" s="60"/>
      <c r="ES4687" s="60"/>
      <c r="ET4687" s="60"/>
      <c r="EU4687" s="60"/>
      <c r="EV4687" s="60"/>
      <c r="EW4687" s="60"/>
      <c r="EX4687" s="60"/>
      <c r="EY4687" s="60"/>
      <c r="EZ4687" s="60"/>
      <c r="FA4687" s="60"/>
      <c r="FB4687" s="60"/>
    </row>
    <row r="4688" spans="22:158" x14ac:dyDescent="0.25">
      <c r="V4688" s="1"/>
      <c r="W4688" s="33"/>
      <c r="X4688" s="33"/>
      <c r="AH4688" s="38">
        <v>100</v>
      </c>
      <c r="AI4688" s="38">
        <v>125</v>
      </c>
      <c r="AJ4688" s="38">
        <v>15700</v>
      </c>
      <c r="AK4688" s="38">
        <v>50</v>
      </c>
      <c r="AL4688" s="38">
        <v>4205358</v>
      </c>
      <c r="AM4688" s="61" t="s">
        <v>1816</v>
      </c>
      <c r="AN4688" s="61" t="s">
        <v>1692</v>
      </c>
      <c r="AO4688" s="61" t="s">
        <v>1605</v>
      </c>
      <c r="AP4688" s="61" t="s">
        <v>5039</v>
      </c>
      <c r="AQ4688" s="61" t="s">
        <v>1750</v>
      </c>
      <c r="AR4688" s="28">
        <v>8327.9</v>
      </c>
      <c r="AS4688" s="28">
        <v>27076</v>
      </c>
      <c r="AT4688" s="28">
        <v>6662</v>
      </c>
      <c r="AU4688" s="62"/>
      <c r="DV4688" s="31" t="s">
        <v>5528</v>
      </c>
      <c r="DW4688" s="31" t="s">
        <v>5533</v>
      </c>
      <c r="DX4688" s="63"/>
      <c r="DY4688" s="63"/>
      <c r="DZ4688" s="63"/>
      <c r="EA4688" s="167"/>
      <c r="EB4688" s="60"/>
      <c r="EC4688" s="60"/>
      <c r="ED4688" s="60"/>
      <c r="EE4688" s="60"/>
      <c r="EF4688" s="60"/>
      <c r="EG4688" s="60"/>
      <c r="EH4688" s="60"/>
      <c r="EI4688" s="60"/>
      <c r="EJ4688" s="60"/>
      <c r="EK4688" s="60"/>
      <c r="EL4688" s="60"/>
      <c r="EM4688" s="60"/>
      <c r="EN4688" s="60"/>
      <c r="EO4688" s="60"/>
      <c r="EP4688" s="60"/>
      <c r="EQ4688" s="60"/>
      <c r="ER4688" s="60"/>
      <c r="ES4688" s="60"/>
      <c r="ET4688" s="60"/>
      <c r="EU4688" s="60"/>
      <c r="EV4688" s="60"/>
      <c r="EW4688" s="60"/>
      <c r="EX4688" s="60"/>
      <c r="EY4688" s="60"/>
      <c r="EZ4688" s="60"/>
      <c r="FA4688" s="60"/>
      <c r="FB4688" s="60"/>
    </row>
    <row r="4689" spans="22:158" x14ac:dyDescent="0.25">
      <c r="W4689" s="33"/>
      <c r="X4689" s="33"/>
      <c r="AH4689" s="38">
        <v>100</v>
      </c>
      <c r="AI4689" s="38">
        <v>125</v>
      </c>
      <c r="AJ4689" s="38">
        <v>16420</v>
      </c>
      <c r="AK4689" s="38">
        <v>50</v>
      </c>
      <c r="AL4689" s="38">
        <v>4205358</v>
      </c>
      <c r="AM4689" s="61" t="s">
        <v>1816</v>
      </c>
      <c r="AN4689" s="61" t="s">
        <v>1692</v>
      </c>
      <c r="AO4689" s="61" t="s">
        <v>1621</v>
      </c>
      <c r="AP4689" s="61" t="s">
        <v>5039</v>
      </c>
      <c r="AQ4689" s="61" t="s">
        <v>1750</v>
      </c>
      <c r="AR4689" s="28">
        <v>0</v>
      </c>
      <c r="AS4689" s="28">
        <v>0</v>
      </c>
      <c r="AT4689" s="28">
        <v>0</v>
      </c>
      <c r="AU4689" s="62"/>
      <c r="DV4689" s="31" t="s">
        <v>5528</v>
      </c>
      <c r="DW4689" s="31" t="s">
        <v>5533</v>
      </c>
      <c r="DX4689" s="63"/>
      <c r="DY4689" s="63"/>
      <c r="DZ4689" s="63"/>
      <c r="EA4689" s="167"/>
      <c r="EB4689" s="60"/>
      <c r="EC4689" s="60"/>
      <c r="ED4689" s="60"/>
      <c r="EE4689" s="60"/>
      <c r="EF4689" s="60"/>
      <c r="EG4689" s="60"/>
      <c r="EH4689" s="60"/>
      <c r="EI4689" s="60"/>
      <c r="EJ4689" s="60"/>
      <c r="EK4689" s="60"/>
      <c r="EL4689" s="60"/>
      <c r="EM4689" s="60"/>
      <c r="EN4689" s="60"/>
      <c r="EO4689" s="60"/>
      <c r="EP4689" s="60"/>
      <c r="EQ4689" s="60"/>
      <c r="ER4689" s="60"/>
      <c r="ES4689" s="60"/>
      <c r="ET4689" s="60"/>
      <c r="EU4689" s="60"/>
      <c r="EV4689" s="60"/>
      <c r="EW4689" s="60"/>
      <c r="EX4689" s="60"/>
      <c r="EY4689" s="60"/>
      <c r="EZ4689" s="60"/>
      <c r="FA4689" s="60"/>
      <c r="FB4689" s="60"/>
    </row>
    <row r="4690" spans="22:158" x14ac:dyDescent="0.25">
      <c r="W4690" s="33"/>
      <c r="X4690" s="33"/>
      <c r="AH4690" s="38">
        <v>100</v>
      </c>
      <c r="AI4690" s="38">
        <v>130</v>
      </c>
      <c r="AJ4690" s="38">
        <v>14200</v>
      </c>
      <c r="AK4690" s="38">
        <v>50</v>
      </c>
      <c r="AL4690" s="38">
        <v>4205358</v>
      </c>
      <c r="AM4690" s="61" t="s">
        <v>1816</v>
      </c>
      <c r="AN4690" s="61" t="s">
        <v>1687</v>
      </c>
      <c r="AO4690" s="61" t="s">
        <v>5127</v>
      </c>
      <c r="AP4690" s="61" t="s">
        <v>5039</v>
      </c>
      <c r="AQ4690" s="61" t="s">
        <v>1750</v>
      </c>
      <c r="AR4690" s="28">
        <v>0</v>
      </c>
      <c r="AS4690" s="28">
        <v>0</v>
      </c>
      <c r="AT4690" s="28">
        <v>0</v>
      </c>
      <c r="AU4690" s="62"/>
      <c r="DV4690" s="31" t="s">
        <v>5528</v>
      </c>
      <c r="DW4690" s="31" t="s">
        <v>5534</v>
      </c>
      <c r="DX4690" s="63"/>
      <c r="DY4690" s="63"/>
      <c r="DZ4690" s="63"/>
      <c r="EA4690" s="167"/>
      <c r="EB4690" s="60"/>
      <c r="EC4690" s="60"/>
      <c r="ED4690" s="60"/>
      <c r="EE4690" s="60"/>
      <c r="EF4690" s="60"/>
      <c r="EG4690" s="60"/>
      <c r="EH4690" s="60"/>
      <c r="EI4690" s="60"/>
      <c r="EJ4690" s="60"/>
      <c r="EK4690" s="60"/>
      <c r="EL4690" s="60"/>
      <c r="EM4690" s="60"/>
      <c r="EN4690" s="60"/>
      <c r="EO4690" s="60"/>
      <c r="EP4690" s="60"/>
      <c r="EQ4690" s="60"/>
      <c r="ER4690" s="60"/>
      <c r="ES4690" s="60"/>
      <c r="ET4690" s="60"/>
      <c r="EU4690" s="60"/>
      <c r="EV4690" s="60"/>
      <c r="EW4690" s="60"/>
      <c r="EX4690" s="60"/>
      <c r="EY4690" s="60"/>
      <c r="EZ4690" s="60"/>
      <c r="FA4690" s="60"/>
      <c r="FB4690" s="60"/>
    </row>
    <row r="4691" spans="22:158" x14ac:dyDescent="0.25">
      <c r="W4691" s="33"/>
      <c r="X4691" s="33"/>
      <c r="AH4691" s="38">
        <v>100</v>
      </c>
      <c r="AI4691" s="38">
        <v>130</v>
      </c>
      <c r="AJ4691" s="38">
        <v>17400</v>
      </c>
      <c r="AK4691" s="38">
        <v>50</v>
      </c>
      <c r="AL4691" s="38">
        <v>4205358</v>
      </c>
      <c r="AM4691" s="61" t="s">
        <v>1816</v>
      </c>
      <c r="AN4691" s="61" t="s">
        <v>1687</v>
      </c>
      <c r="AO4691" s="61" t="s">
        <v>1642</v>
      </c>
      <c r="AP4691" s="61" t="s">
        <v>5039</v>
      </c>
      <c r="AQ4691" s="61" t="s">
        <v>1750</v>
      </c>
      <c r="AR4691" s="28">
        <v>0</v>
      </c>
      <c r="AS4691" s="28">
        <v>711</v>
      </c>
      <c r="AT4691" s="28">
        <v>0</v>
      </c>
      <c r="AU4691" s="62"/>
      <c r="DV4691" s="31" t="s">
        <v>5528</v>
      </c>
      <c r="DW4691" s="31" t="s">
        <v>5534</v>
      </c>
      <c r="DX4691" s="63"/>
      <c r="DY4691" s="63"/>
      <c r="DZ4691" s="63"/>
      <c r="EA4691" s="167"/>
      <c r="EB4691" s="60"/>
      <c r="EC4691" s="60"/>
      <c r="ED4691" s="60"/>
      <c r="EE4691" s="60"/>
      <c r="EF4691" s="60"/>
      <c r="EG4691" s="60"/>
      <c r="EH4691" s="60"/>
      <c r="EI4691" s="60"/>
      <c r="EJ4691" s="60"/>
      <c r="EK4691" s="60"/>
      <c r="EL4691" s="60"/>
      <c r="EM4691" s="60"/>
      <c r="EN4691" s="60"/>
      <c r="EO4691" s="60"/>
      <c r="EP4691" s="60"/>
      <c r="EQ4691" s="60"/>
      <c r="ER4691" s="60"/>
      <c r="ES4691" s="60"/>
      <c r="ET4691" s="60"/>
      <c r="EU4691" s="60"/>
      <c r="EV4691" s="60"/>
      <c r="EW4691" s="60"/>
      <c r="EX4691" s="60"/>
      <c r="EY4691" s="60"/>
      <c r="EZ4691" s="60"/>
      <c r="FA4691" s="60"/>
      <c r="FB4691" s="60"/>
    </row>
    <row r="4692" spans="22:158" x14ac:dyDescent="0.25">
      <c r="V4692" s="1"/>
      <c r="W4692" s="33"/>
      <c r="X4692" s="33"/>
      <c r="AH4692" s="38">
        <v>100</v>
      </c>
      <c r="AI4692" s="38">
        <v>130</v>
      </c>
      <c r="AJ4692" s="38">
        <v>17850</v>
      </c>
      <c r="AK4692" s="38">
        <v>50</v>
      </c>
      <c r="AL4692" s="38">
        <v>4205358</v>
      </c>
      <c r="AM4692" s="61" t="s">
        <v>1816</v>
      </c>
      <c r="AN4692" s="61" t="s">
        <v>1687</v>
      </c>
      <c r="AO4692" s="61" t="s">
        <v>1652</v>
      </c>
      <c r="AP4692" s="61" t="s">
        <v>5039</v>
      </c>
      <c r="AQ4692" s="61" t="s">
        <v>1750</v>
      </c>
      <c r="AR4692" s="28">
        <v>0</v>
      </c>
      <c r="AS4692" s="28">
        <v>0</v>
      </c>
      <c r="AT4692" s="28">
        <v>0</v>
      </c>
      <c r="AU4692" s="62"/>
      <c r="DV4692" s="31" t="s">
        <v>5528</v>
      </c>
      <c r="DW4692" s="31" t="s">
        <v>5534</v>
      </c>
      <c r="DX4692" s="63"/>
      <c r="DY4692" s="63"/>
      <c r="DZ4692" s="63"/>
      <c r="EA4692" s="167"/>
      <c r="EB4692" s="60"/>
      <c r="EC4692" s="60"/>
      <c r="ED4692" s="60"/>
      <c r="EE4692" s="60"/>
      <c r="EF4692" s="60"/>
      <c r="EG4692" s="60"/>
      <c r="EH4692" s="60"/>
      <c r="EI4692" s="60"/>
      <c r="EJ4692" s="60"/>
      <c r="EK4692" s="60"/>
      <c r="EL4692" s="60"/>
      <c r="EM4692" s="60"/>
      <c r="EN4692" s="60"/>
      <c r="EO4692" s="60"/>
      <c r="EP4692" s="60"/>
      <c r="EQ4692" s="60"/>
      <c r="ER4692" s="60"/>
      <c r="ES4692" s="60"/>
      <c r="ET4692" s="60"/>
      <c r="EU4692" s="60"/>
      <c r="EV4692" s="60"/>
      <c r="EW4692" s="60"/>
      <c r="EX4692" s="60"/>
      <c r="EY4692" s="60"/>
      <c r="EZ4692" s="60"/>
      <c r="FA4692" s="60"/>
      <c r="FB4692" s="60"/>
    </row>
    <row r="4693" spans="22:158" x14ac:dyDescent="0.25">
      <c r="W4693" s="33"/>
      <c r="X4693" s="33"/>
      <c r="AH4693" s="38">
        <v>100</v>
      </c>
      <c r="AI4693" s="38">
        <v>135</v>
      </c>
      <c r="AJ4693" s="38">
        <v>11150</v>
      </c>
      <c r="AK4693" s="38">
        <v>50</v>
      </c>
      <c r="AL4693" s="38">
        <v>4205358</v>
      </c>
      <c r="AM4693" s="61" t="s">
        <v>1816</v>
      </c>
      <c r="AN4693" s="61" t="s">
        <v>1693</v>
      </c>
      <c r="AO4693" s="61" t="s">
        <v>5066</v>
      </c>
      <c r="AP4693" s="61" t="s">
        <v>5039</v>
      </c>
      <c r="AQ4693" s="61" t="s">
        <v>1750</v>
      </c>
      <c r="AR4693" s="28">
        <v>0</v>
      </c>
      <c r="AS4693" s="28">
        <v>0</v>
      </c>
      <c r="AT4693" s="28">
        <v>4</v>
      </c>
      <c r="AU4693" s="62"/>
      <c r="DV4693" s="31" t="s">
        <v>5528</v>
      </c>
      <c r="DW4693" s="31" t="s">
        <v>5535</v>
      </c>
      <c r="DX4693" s="63"/>
      <c r="DY4693" s="63"/>
      <c r="DZ4693" s="63"/>
      <c r="EA4693" s="167"/>
      <c r="EB4693" s="60"/>
      <c r="EC4693" s="60"/>
      <c r="ED4693" s="60"/>
      <c r="EE4693" s="60"/>
      <c r="EF4693" s="60"/>
      <c r="EG4693" s="60"/>
      <c r="EH4693" s="60"/>
      <c r="EI4693" s="60"/>
      <c r="EJ4693" s="60"/>
      <c r="EK4693" s="60"/>
      <c r="EL4693" s="60"/>
      <c r="EM4693" s="60"/>
      <c r="EN4693" s="60"/>
      <c r="EO4693" s="60"/>
      <c r="EP4693" s="60"/>
      <c r="EQ4693" s="60"/>
      <c r="ER4693" s="60"/>
      <c r="ES4693" s="60"/>
      <c r="ET4693" s="60"/>
      <c r="EU4693" s="60"/>
      <c r="EV4693" s="60"/>
      <c r="EW4693" s="60"/>
      <c r="EX4693" s="60"/>
      <c r="EY4693" s="60"/>
      <c r="EZ4693" s="60"/>
      <c r="FA4693" s="60"/>
      <c r="FB4693" s="60"/>
    </row>
    <row r="4694" spans="22:158" x14ac:dyDescent="0.25">
      <c r="W4694" s="33"/>
      <c r="X4694" s="33"/>
      <c r="AH4694" s="38">
        <v>100</v>
      </c>
      <c r="AI4694" s="38">
        <v>140</v>
      </c>
      <c r="AJ4694" s="38">
        <v>12350</v>
      </c>
      <c r="AK4694" s="38">
        <v>50</v>
      </c>
      <c r="AL4694" s="38">
        <v>4205358</v>
      </c>
      <c r="AM4694" s="61" t="s">
        <v>1816</v>
      </c>
      <c r="AN4694" s="61" t="s">
        <v>1690</v>
      </c>
      <c r="AO4694" s="61" t="s">
        <v>5091</v>
      </c>
      <c r="AP4694" s="61" t="s">
        <v>5039</v>
      </c>
      <c r="AQ4694" s="61" t="s">
        <v>1750</v>
      </c>
      <c r="AR4694" s="28">
        <v>0</v>
      </c>
      <c r="AS4694" s="28">
        <v>0</v>
      </c>
      <c r="AT4694" s="28">
        <v>0</v>
      </c>
      <c r="AU4694" s="62"/>
      <c r="DV4694" s="31" t="s">
        <v>5528</v>
      </c>
      <c r="DW4694" s="31" t="s">
        <v>5536</v>
      </c>
      <c r="DX4694" s="63"/>
      <c r="DY4694" s="63"/>
      <c r="DZ4694" s="63"/>
      <c r="EA4694" s="167"/>
      <c r="EB4694" s="60"/>
      <c r="EC4694" s="60"/>
      <c r="ED4694" s="60"/>
      <c r="EE4694" s="60"/>
      <c r="EF4694" s="60"/>
      <c r="EG4694" s="60"/>
      <c r="EH4694" s="60"/>
      <c r="EI4694" s="60"/>
      <c r="EJ4694" s="60"/>
      <c r="EK4694" s="60"/>
      <c r="EL4694" s="60"/>
      <c r="EM4694" s="60"/>
      <c r="EN4694" s="60"/>
      <c r="EO4694" s="60"/>
      <c r="EP4694" s="60"/>
      <c r="EQ4694" s="60"/>
      <c r="ER4694" s="60"/>
      <c r="ES4694" s="60"/>
      <c r="ET4694" s="60"/>
      <c r="EU4694" s="60"/>
      <c r="EV4694" s="60"/>
      <c r="EW4694" s="60"/>
      <c r="EX4694" s="60"/>
      <c r="EY4694" s="60"/>
      <c r="EZ4694" s="60"/>
      <c r="FA4694" s="60"/>
      <c r="FB4694" s="60"/>
    </row>
    <row r="4695" spans="22:158" x14ac:dyDescent="0.25">
      <c r="W4695" s="33"/>
      <c r="X4695" s="33"/>
      <c r="AH4695" s="38">
        <v>100</v>
      </c>
      <c r="AI4695" s="38">
        <v>155</v>
      </c>
      <c r="AJ4695" s="38">
        <v>18200</v>
      </c>
      <c r="AK4695" s="38">
        <v>50</v>
      </c>
      <c r="AL4695" s="38">
        <v>4205358</v>
      </c>
      <c r="AM4695" s="61" t="s">
        <v>1816</v>
      </c>
      <c r="AN4695" s="61" t="s">
        <v>1686</v>
      </c>
      <c r="AO4695" s="61" t="s">
        <v>1660</v>
      </c>
      <c r="AP4695" s="61" t="s">
        <v>5039</v>
      </c>
      <c r="AQ4695" s="61" t="s">
        <v>1750</v>
      </c>
      <c r="AR4695" s="28">
        <v>33479.300000000003</v>
      </c>
      <c r="AS4695" s="28">
        <v>34298</v>
      </c>
      <c r="AT4695" s="28">
        <v>0</v>
      </c>
      <c r="AU4695" s="62"/>
      <c r="DV4695" s="31" t="s">
        <v>5528</v>
      </c>
      <c r="DW4695" s="31" t="s">
        <v>5537</v>
      </c>
      <c r="DX4695" s="63"/>
      <c r="DY4695" s="63"/>
      <c r="DZ4695" s="63"/>
      <c r="EA4695" s="167"/>
      <c r="EB4695" s="60"/>
      <c r="EC4695" s="60"/>
      <c r="ED4695" s="60"/>
      <c r="EE4695" s="60"/>
      <c r="EF4695" s="60"/>
      <c r="EG4695" s="60"/>
      <c r="EH4695" s="60"/>
      <c r="EI4695" s="60"/>
      <c r="EJ4695" s="60"/>
      <c r="EK4695" s="60"/>
      <c r="EL4695" s="60"/>
      <c r="EM4695" s="60"/>
      <c r="EN4695" s="60"/>
      <c r="EO4695" s="60"/>
      <c r="EP4695" s="60"/>
      <c r="EQ4695" s="60"/>
      <c r="ER4695" s="60"/>
      <c r="ES4695" s="60"/>
      <c r="ET4695" s="60"/>
      <c r="EU4695" s="60"/>
      <c r="EV4695" s="60"/>
      <c r="EW4695" s="60"/>
      <c r="EX4695" s="60"/>
      <c r="EY4695" s="60"/>
      <c r="EZ4695" s="60"/>
      <c r="FA4695" s="60"/>
      <c r="FB4695" s="60"/>
    </row>
    <row r="4696" spans="22:158" x14ac:dyDescent="0.25">
      <c r="W4696" s="33"/>
      <c r="X4696" s="33"/>
      <c r="AH4696" s="38">
        <v>100</v>
      </c>
      <c r="AI4696" s="38">
        <v>130</v>
      </c>
      <c r="AJ4696" s="38">
        <v>17310</v>
      </c>
      <c r="AK4696" s="38">
        <v>52</v>
      </c>
      <c r="AL4696" s="38">
        <v>4300458</v>
      </c>
      <c r="AM4696" s="61" t="s">
        <v>1816</v>
      </c>
      <c r="AN4696" s="61" t="s">
        <v>1687</v>
      </c>
      <c r="AO4696" s="61" t="s">
        <v>1640</v>
      </c>
      <c r="AP4696" s="61" t="s">
        <v>5019</v>
      </c>
      <c r="AQ4696" s="61" t="s">
        <v>1756</v>
      </c>
      <c r="AR4696" s="28">
        <v>436.4</v>
      </c>
      <c r="AS4696" s="28">
        <v>0</v>
      </c>
      <c r="AT4696" s="28">
        <v>0</v>
      </c>
      <c r="AU4696" s="62"/>
      <c r="DV4696" s="31" t="s">
        <v>5538</v>
      </c>
      <c r="DW4696" s="31" t="s">
        <v>5539</v>
      </c>
      <c r="DX4696" s="63"/>
      <c r="DY4696" s="63"/>
      <c r="DZ4696" s="63"/>
      <c r="EA4696" s="167"/>
      <c r="EB4696" s="60"/>
      <c r="EC4696" s="60"/>
      <c r="ED4696" s="60"/>
      <c r="EE4696" s="60"/>
      <c r="EF4696" s="60"/>
      <c r="EG4696" s="60"/>
      <c r="EH4696" s="60"/>
      <c r="EI4696" s="60"/>
      <c r="EJ4696" s="60"/>
      <c r="EK4696" s="60"/>
      <c r="EL4696" s="60"/>
      <c r="EM4696" s="60"/>
      <c r="EN4696" s="60"/>
      <c r="EO4696" s="60"/>
      <c r="EP4696" s="60"/>
      <c r="EQ4696" s="60"/>
      <c r="ER4696" s="60"/>
      <c r="ES4696" s="60"/>
      <c r="ET4696" s="60"/>
      <c r="EU4696" s="60"/>
      <c r="EV4696" s="60"/>
      <c r="EW4696" s="60"/>
      <c r="EX4696" s="60"/>
      <c r="EY4696" s="60"/>
      <c r="EZ4696" s="60"/>
      <c r="FA4696" s="60"/>
      <c r="FB4696" s="60"/>
    </row>
    <row r="4697" spans="22:158" x14ac:dyDescent="0.25">
      <c r="W4697" s="33"/>
      <c r="X4697" s="33"/>
      <c r="AH4697" s="38">
        <v>100</v>
      </c>
      <c r="AI4697" s="38">
        <v>140</v>
      </c>
      <c r="AJ4697" s="38">
        <v>16150</v>
      </c>
      <c r="AK4697" s="38">
        <v>52</v>
      </c>
      <c r="AL4697" s="38">
        <v>4300458</v>
      </c>
      <c r="AM4697" s="61" t="s">
        <v>1816</v>
      </c>
      <c r="AN4697" s="61" t="s">
        <v>1690</v>
      </c>
      <c r="AO4697" s="61" t="s">
        <v>1613</v>
      </c>
      <c r="AP4697" s="61" t="s">
        <v>5019</v>
      </c>
      <c r="AQ4697" s="61" t="s">
        <v>1756</v>
      </c>
      <c r="AR4697" s="28">
        <v>10.3</v>
      </c>
      <c r="AS4697" s="28">
        <v>0</v>
      </c>
      <c r="AT4697" s="28">
        <v>0</v>
      </c>
      <c r="AU4697" s="62"/>
      <c r="DV4697" s="31" t="s">
        <v>5538</v>
      </c>
      <c r="DW4697" s="31" t="s">
        <v>5540</v>
      </c>
      <c r="DX4697" s="63"/>
      <c r="DY4697" s="63"/>
      <c r="DZ4697" s="63"/>
      <c r="EA4697" s="167"/>
      <c r="EB4697" s="60"/>
      <c r="EC4697" s="60"/>
      <c r="ED4697" s="60"/>
      <c r="EE4697" s="60"/>
      <c r="EF4697" s="60"/>
      <c r="EG4697" s="60"/>
      <c r="EH4697" s="60"/>
      <c r="EI4697" s="60"/>
      <c r="EJ4697" s="60"/>
      <c r="EK4697" s="60"/>
      <c r="EL4697" s="60"/>
      <c r="EM4697" s="60"/>
      <c r="EN4697" s="60"/>
      <c r="EO4697" s="60"/>
      <c r="EP4697" s="60"/>
      <c r="EQ4697" s="60"/>
      <c r="ER4697" s="60"/>
      <c r="ES4697" s="60"/>
      <c r="ET4697" s="60"/>
      <c r="EU4697" s="60"/>
      <c r="EV4697" s="60"/>
      <c r="EW4697" s="60"/>
      <c r="EX4697" s="60"/>
      <c r="EY4697" s="60"/>
      <c r="EZ4697" s="60"/>
      <c r="FA4697" s="60"/>
      <c r="FB4697" s="60"/>
    </row>
    <row r="4698" spans="22:158" x14ac:dyDescent="0.25">
      <c r="W4698" s="33"/>
      <c r="X4698" s="33"/>
      <c r="AH4698" s="38">
        <v>100</v>
      </c>
      <c r="AI4698" s="38">
        <v>140</v>
      </c>
      <c r="AJ4698" s="38">
        <v>16200</v>
      </c>
      <c r="AK4698" s="38">
        <v>52</v>
      </c>
      <c r="AL4698" s="38">
        <v>4300458</v>
      </c>
      <c r="AM4698" s="61" t="s">
        <v>1816</v>
      </c>
      <c r="AN4698" s="61" t="s">
        <v>1690</v>
      </c>
      <c r="AO4698" s="61" t="s">
        <v>1615</v>
      </c>
      <c r="AP4698" s="61" t="s">
        <v>5019</v>
      </c>
      <c r="AQ4698" s="61" t="s">
        <v>1756</v>
      </c>
      <c r="AR4698" s="28">
        <v>2.1</v>
      </c>
      <c r="AS4698" s="28">
        <v>0</v>
      </c>
      <c r="AT4698" s="28">
        <v>0</v>
      </c>
      <c r="AU4698" s="62"/>
      <c r="DV4698" s="31" t="s">
        <v>5538</v>
      </c>
      <c r="DW4698" s="31" t="s">
        <v>5540</v>
      </c>
      <c r="DX4698" s="63"/>
      <c r="DY4698" s="63"/>
      <c r="DZ4698" s="63"/>
      <c r="EA4698" s="167"/>
      <c r="EB4698" s="60"/>
      <c r="EC4698" s="60"/>
      <c r="ED4698" s="60"/>
      <c r="EE4698" s="60"/>
      <c r="EF4698" s="60"/>
      <c r="EG4698" s="60"/>
      <c r="EH4698" s="60"/>
      <c r="EI4698" s="60"/>
      <c r="EJ4698" s="60"/>
      <c r="EK4698" s="60"/>
      <c r="EL4698" s="60"/>
      <c r="EM4698" s="60"/>
      <c r="EN4698" s="60"/>
      <c r="EO4698" s="60"/>
      <c r="EP4698" s="60"/>
      <c r="EQ4698" s="60"/>
      <c r="ER4698" s="60"/>
      <c r="ES4698" s="60"/>
      <c r="ET4698" s="60"/>
      <c r="EU4698" s="60"/>
      <c r="EV4698" s="60"/>
      <c r="EW4698" s="60"/>
      <c r="EX4698" s="60"/>
      <c r="EY4698" s="60"/>
      <c r="EZ4698" s="60"/>
      <c r="FA4698" s="60"/>
      <c r="FB4698" s="60"/>
    </row>
    <row r="4699" spans="22:158" x14ac:dyDescent="0.25">
      <c r="V4699" s="1"/>
      <c r="W4699" s="33"/>
      <c r="X4699" s="33"/>
      <c r="AH4699" s="38">
        <v>100</v>
      </c>
      <c r="AI4699" s="38">
        <v>145</v>
      </c>
      <c r="AJ4699" s="38">
        <v>16180</v>
      </c>
      <c r="AK4699" s="38">
        <v>52</v>
      </c>
      <c r="AL4699" s="38">
        <v>4300458</v>
      </c>
      <c r="AM4699" s="61" t="s">
        <v>1816</v>
      </c>
      <c r="AN4699" s="61" t="s">
        <v>1691</v>
      </c>
      <c r="AO4699" s="61" t="s">
        <v>1614</v>
      </c>
      <c r="AP4699" s="61" t="s">
        <v>5019</v>
      </c>
      <c r="AQ4699" s="61" t="s">
        <v>1756</v>
      </c>
      <c r="AR4699" s="28">
        <v>55.9</v>
      </c>
      <c r="AS4699" s="28">
        <v>0</v>
      </c>
      <c r="AT4699" s="28">
        <v>0</v>
      </c>
      <c r="AU4699" s="62"/>
      <c r="DV4699" s="31" t="s">
        <v>5538</v>
      </c>
      <c r="DW4699" s="31" t="s">
        <v>5541</v>
      </c>
      <c r="DX4699" s="63"/>
      <c r="DY4699" s="63"/>
      <c r="DZ4699" s="63"/>
      <c r="EA4699" s="167"/>
      <c r="EB4699" s="60"/>
      <c r="EC4699" s="60"/>
      <c r="ED4699" s="60"/>
      <c r="EE4699" s="60"/>
      <c r="EF4699" s="60"/>
      <c r="EG4699" s="60"/>
      <c r="EH4699" s="60"/>
      <c r="EI4699" s="60"/>
      <c r="EJ4699" s="60"/>
      <c r="EK4699" s="60"/>
      <c r="EL4699" s="60"/>
      <c r="EM4699" s="60"/>
      <c r="EN4699" s="60"/>
      <c r="EO4699" s="60"/>
      <c r="EP4699" s="60"/>
      <c r="EQ4699" s="60"/>
      <c r="ER4699" s="60"/>
      <c r="ES4699" s="60"/>
      <c r="ET4699" s="60"/>
      <c r="EU4699" s="60"/>
      <c r="EV4699" s="60"/>
      <c r="EW4699" s="60"/>
      <c r="EX4699" s="60"/>
      <c r="EY4699" s="60"/>
      <c r="EZ4699" s="60"/>
      <c r="FA4699" s="60"/>
      <c r="FB4699" s="60"/>
    </row>
    <row r="4700" spans="22:158" x14ac:dyDescent="0.25">
      <c r="W4700" s="33"/>
      <c r="X4700" s="33"/>
      <c r="AH4700" s="38">
        <v>100</v>
      </c>
      <c r="AI4700" s="38">
        <v>105</v>
      </c>
      <c r="AJ4700" s="38">
        <v>10900</v>
      </c>
      <c r="AK4700" s="38">
        <v>52</v>
      </c>
      <c r="AL4700" s="38">
        <v>4300958</v>
      </c>
      <c r="AM4700" s="61" t="s">
        <v>1816</v>
      </c>
      <c r="AN4700" s="61" t="s">
        <v>1688</v>
      </c>
      <c r="AO4700" s="61" t="s">
        <v>5061</v>
      </c>
      <c r="AP4700" s="61" t="s">
        <v>5019</v>
      </c>
      <c r="AQ4700" s="61" t="s">
        <v>1757</v>
      </c>
      <c r="AR4700" s="28">
        <v>7020.4</v>
      </c>
      <c r="AS4700" s="28">
        <v>7394</v>
      </c>
      <c r="AT4700" s="28">
        <v>0</v>
      </c>
      <c r="AU4700" s="62"/>
      <c r="DV4700" s="31" t="s">
        <v>5542</v>
      </c>
      <c r="DW4700" s="31" t="s">
        <v>5543</v>
      </c>
      <c r="DX4700" s="63"/>
      <c r="DY4700" s="63"/>
      <c r="DZ4700" s="63"/>
      <c r="EA4700" s="167"/>
      <c r="EB4700" s="60"/>
      <c r="EC4700" s="60"/>
      <c r="ED4700" s="60"/>
      <c r="EE4700" s="60"/>
      <c r="EF4700" s="60"/>
      <c r="EG4700" s="60"/>
      <c r="EH4700" s="60"/>
      <c r="EI4700" s="60"/>
      <c r="EJ4700" s="60"/>
      <c r="EK4700" s="60"/>
      <c r="EL4700" s="60"/>
      <c r="EM4700" s="60"/>
      <c r="EN4700" s="60"/>
      <c r="EO4700" s="60"/>
      <c r="EP4700" s="60"/>
      <c r="EQ4700" s="60"/>
      <c r="ER4700" s="60"/>
      <c r="ES4700" s="60"/>
      <c r="ET4700" s="60"/>
      <c r="EU4700" s="60"/>
      <c r="EV4700" s="60"/>
      <c r="EW4700" s="60"/>
      <c r="EX4700" s="60"/>
      <c r="EY4700" s="60"/>
      <c r="EZ4700" s="60"/>
      <c r="FA4700" s="60"/>
      <c r="FB4700" s="60"/>
    </row>
    <row r="4701" spans="22:158" x14ac:dyDescent="0.25">
      <c r="W4701" s="33"/>
      <c r="X4701" s="33"/>
      <c r="AH4701" s="38">
        <v>100</v>
      </c>
      <c r="AI4701" s="38">
        <v>105</v>
      </c>
      <c r="AJ4701" s="38">
        <v>13100</v>
      </c>
      <c r="AK4701" s="38">
        <v>52</v>
      </c>
      <c r="AL4701" s="38">
        <v>4300958</v>
      </c>
      <c r="AM4701" s="61" t="s">
        <v>1816</v>
      </c>
      <c r="AN4701" s="61" t="s">
        <v>1688</v>
      </c>
      <c r="AO4701" s="61" t="s">
        <v>5104</v>
      </c>
      <c r="AP4701" s="61" t="s">
        <v>5019</v>
      </c>
      <c r="AQ4701" s="61" t="s">
        <v>1757</v>
      </c>
      <c r="AR4701" s="28">
        <v>0</v>
      </c>
      <c r="AS4701" s="28">
        <v>0</v>
      </c>
      <c r="AT4701" s="28">
        <v>13743</v>
      </c>
      <c r="AU4701" s="62"/>
      <c r="DV4701" s="31" t="s">
        <v>5542</v>
      </c>
      <c r="DW4701" s="31" t="s">
        <v>5543</v>
      </c>
      <c r="DX4701" s="63"/>
      <c r="DY4701" s="63"/>
      <c r="DZ4701" s="63"/>
      <c r="EA4701" s="167"/>
      <c r="EB4701" s="60"/>
      <c r="EC4701" s="60"/>
      <c r="ED4701" s="60"/>
      <c r="EE4701" s="60"/>
      <c r="EF4701" s="60"/>
      <c r="EG4701" s="60"/>
      <c r="EH4701" s="60"/>
      <c r="EI4701" s="60"/>
      <c r="EJ4701" s="60"/>
      <c r="EK4701" s="60"/>
      <c r="EL4701" s="60"/>
      <c r="EM4701" s="60"/>
      <c r="EN4701" s="60"/>
      <c r="EO4701" s="60"/>
      <c r="EP4701" s="60"/>
      <c r="EQ4701" s="60"/>
      <c r="ER4701" s="60"/>
      <c r="ES4701" s="60"/>
      <c r="ET4701" s="60"/>
      <c r="EU4701" s="60"/>
      <c r="EV4701" s="60"/>
      <c r="EW4701" s="60"/>
      <c r="EX4701" s="60"/>
      <c r="EY4701" s="60"/>
      <c r="EZ4701" s="60"/>
      <c r="FA4701" s="60"/>
      <c r="FB4701" s="60"/>
    </row>
    <row r="4702" spans="22:158" x14ac:dyDescent="0.25">
      <c r="V4702" s="1"/>
      <c r="W4702" s="33"/>
      <c r="X4702" s="33"/>
      <c r="AH4702" s="38">
        <v>100</v>
      </c>
      <c r="AI4702" s="38">
        <v>105</v>
      </c>
      <c r="AJ4702" s="38">
        <v>13800</v>
      </c>
      <c r="AK4702" s="38">
        <v>52</v>
      </c>
      <c r="AL4702" s="38">
        <v>4300958</v>
      </c>
      <c r="AM4702" s="61" t="s">
        <v>1816</v>
      </c>
      <c r="AN4702" s="61" t="s">
        <v>1688</v>
      </c>
      <c r="AO4702" s="61" t="s">
        <v>5120</v>
      </c>
      <c r="AP4702" s="61" t="s">
        <v>5019</v>
      </c>
      <c r="AQ4702" s="61" t="s">
        <v>1757</v>
      </c>
      <c r="AR4702" s="28">
        <v>7330.1</v>
      </c>
      <c r="AS4702" s="28">
        <v>0</v>
      </c>
      <c r="AT4702" s="28">
        <v>62114</v>
      </c>
      <c r="AU4702" s="62"/>
      <c r="DV4702" s="31" t="s">
        <v>5542</v>
      </c>
      <c r="DW4702" s="31" t="s">
        <v>5543</v>
      </c>
      <c r="DX4702" s="63"/>
      <c r="DY4702" s="63"/>
      <c r="DZ4702" s="63"/>
      <c r="EA4702" s="167"/>
      <c r="EB4702" s="60"/>
      <c r="EC4702" s="60"/>
      <c r="ED4702" s="60"/>
      <c r="EE4702" s="60"/>
      <c r="EF4702" s="60"/>
      <c r="EG4702" s="60"/>
      <c r="EH4702" s="60"/>
      <c r="EI4702" s="60"/>
      <c r="EJ4702" s="60"/>
      <c r="EK4702" s="60"/>
      <c r="EL4702" s="60"/>
      <c r="EM4702" s="60"/>
      <c r="EN4702" s="60"/>
      <c r="EO4702" s="60"/>
      <c r="EP4702" s="60"/>
      <c r="EQ4702" s="60"/>
      <c r="ER4702" s="60"/>
      <c r="ES4702" s="60"/>
      <c r="ET4702" s="60"/>
      <c r="EU4702" s="60"/>
      <c r="EV4702" s="60"/>
      <c r="EW4702" s="60"/>
      <c r="EX4702" s="60"/>
      <c r="EY4702" s="60"/>
      <c r="EZ4702" s="60"/>
      <c r="FA4702" s="60"/>
      <c r="FB4702" s="60"/>
    </row>
    <row r="4703" spans="22:158" x14ac:dyDescent="0.25">
      <c r="W4703" s="33"/>
      <c r="X4703" s="33"/>
      <c r="AH4703" s="38">
        <v>100</v>
      </c>
      <c r="AI4703" s="38">
        <v>105</v>
      </c>
      <c r="AJ4703" s="38">
        <v>16350</v>
      </c>
      <c r="AK4703" s="38">
        <v>52</v>
      </c>
      <c r="AL4703" s="38">
        <v>4300958</v>
      </c>
      <c r="AM4703" s="61" t="s">
        <v>1816</v>
      </c>
      <c r="AN4703" s="61" t="s">
        <v>1688</v>
      </c>
      <c r="AO4703" s="61" t="s">
        <v>1618</v>
      </c>
      <c r="AP4703" s="61" t="s">
        <v>5019</v>
      </c>
      <c r="AQ4703" s="61" t="s">
        <v>1757</v>
      </c>
      <c r="AR4703" s="28">
        <v>0</v>
      </c>
      <c r="AS4703" s="28">
        <v>0</v>
      </c>
      <c r="AT4703" s="28">
        <v>16563</v>
      </c>
      <c r="AU4703" s="62"/>
      <c r="DV4703" s="31" t="s">
        <v>5542</v>
      </c>
      <c r="DW4703" s="31" t="s">
        <v>5543</v>
      </c>
      <c r="DX4703" s="63"/>
      <c r="DY4703" s="63"/>
      <c r="DZ4703" s="63"/>
      <c r="EA4703" s="167"/>
      <c r="EB4703" s="60"/>
      <c r="EC4703" s="60"/>
      <c r="ED4703" s="60"/>
      <c r="EE4703" s="60"/>
      <c r="EF4703" s="60"/>
      <c r="EG4703" s="60"/>
      <c r="EH4703" s="60"/>
      <c r="EI4703" s="60"/>
      <c r="EJ4703" s="60"/>
      <c r="EK4703" s="60"/>
      <c r="EL4703" s="60"/>
      <c r="EM4703" s="60"/>
      <c r="EN4703" s="60"/>
      <c r="EO4703" s="60"/>
      <c r="EP4703" s="60"/>
      <c r="EQ4703" s="60"/>
      <c r="ER4703" s="60"/>
      <c r="ES4703" s="60"/>
      <c r="ET4703" s="60"/>
      <c r="EU4703" s="60"/>
      <c r="EV4703" s="60"/>
      <c r="EW4703" s="60"/>
      <c r="EX4703" s="60"/>
      <c r="EY4703" s="60"/>
      <c r="EZ4703" s="60"/>
      <c r="FA4703" s="60"/>
      <c r="FB4703" s="60"/>
    </row>
    <row r="4704" spans="22:158" x14ac:dyDescent="0.25">
      <c r="V4704" s="1"/>
      <c r="W4704" s="33"/>
      <c r="X4704" s="33"/>
      <c r="AH4704" s="38">
        <v>100</v>
      </c>
      <c r="AI4704" s="38">
        <v>105</v>
      </c>
      <c r="AJ4704" s="38">
        <v>18550</v>
      </c>
      <c r="AK4704" s="38">
        <v>52</v>
      </c>
      <c r="AL4704" s="38">
        <v>4300958</v>
      </c>
      <c r="AM4704" s="61" t="s">
        <v>1816</v>
      </c>
      <c r="AN4704" s="61" t="s">
        <v>1688</v>
      </c>
      <c r="AO4704" s="61" t="s">
        <v>1667</v>
      </c>
      <c r="AP4704" s="61" t="s">
        <v>5019</v>
      </c>
      <c r="AQ4704" s="61" t="s">
        <v>1757</v>
      </c>
      <c r="AR4704" s="28">
        <v>348.5</v>
      </c>
      <c r="AS4704" s="28">
        <v>0</v>
      </c>
      <c r="AT4704" s="28">
        <v>145403</v>
      </c>
      <c r="AU4704" s="62"/>
      <c r="DV4704" s="31" t="s">
        <v>5542</v>
      </c>
      <c r="DW4704" s="31" t="s">
        <v>5543</v>
      </c>
      <c r="DX4704" s="63"/>
      <c r="DY4704" s="63"/>
      <c r="DZ4704" s="63"/>
      <c r="EA4704" s="167"/>
      <c r="EB4704" s="60"/>
      <c r="EC4704" s="60"/>
      <c r="ED4704" s="60"/>
      <c r="EE4704" s="60"/>
      <c r="EF4704" s="60"/>
      <c r="EG4704" s="60"/>
      <c r="EH4704" s="60"/>
      <c r="EI4704" s="60"/>
      <c r="EJ4704" s="60"/>
      <c r="EK4704" s="60"/>
      <c r="EL4704" s="60"/>
      <c r="EM4704" s="60"/>
      <c r="EN4704" s="60"/>
      <c r="EO4704" s="60"/>
      <c r="EP4704" s="60"/>
      <c r="EQ4704" s="60"/>
      <c r="ER4704" s="60"/>
      <c r="ES4704" s="60"/>
      <c r="ET4704" s="60"/>
      <c r="EU4704" s="60"/>
      <c r="EV4704" s="60"/>
      <c r="EW4704" s="60"/>
      <c r="EX4704" s="60"/>
      <c r="EY4704" s="60"/>
      <c r="EZ4704" s="60"/>
      <c r="FA4704" s="60"/>
      <c r="FB4704" s="60"/>
    </row>
    <row r="4705" spans="22:158" x14ac:dyDescent="0.25">
      <c r="W4705" s="33"/>
      <c r="X4705" s="33"/>
      <c r="AH4705" s="38">
        <v>100</v>
      </c>
      <c r="AI4705" s="38">
        <v>110</v>
      </c>
      <c r="AJ4705" s="38">
        <v>13400</v>
      </c>
      <c r="AK4705" s="38">
        <v>52</v>
      </c>
      <c r="AL4705" s="38">
        <v>4300958</v>
      </c>
      <c r="AM4705" s="61" t="s">
        <v>1816</v>
      </c>
      <c r="AN4705" s="61" t="s">
        <v>1696</v>
      </c>
      <c r="AO4705" s="61" t="s">
        <v>5111</v>
      </c>
      <c r="AP4705" s="61" t="s">
        <v>5019</v>
      </c>
      <c r="AQ4705" s="61" t="s">
        <v>1757</v>
      </c>
      <c r="AR4705" s="28">
        <v>0</v>
      </c>
      <c r="AS4705" s="28">
        <v>0</v>
      </c>
      <c r="AT4705" s="28">
        <v>16529</v>
      </c>
      <c r="AU4705" s="62"/>
      <c r="DV4705" s="31" t="s">
        <v>5542</v>
      </c>
      <c r="DW4705" s="31" t="s">
        <v>5544</v>
      </c>
      <c r="DX4705" s="63"/>
      <c r="DY4705" s="63"/>
      <c r="DZ4705" s="63"/>
      <c r="EA4705" s="167"/>
      <c r="EB4705" s="60"/>
      <c r="EC4705" s="60"/>
      <c r="ED4705" s="60"/>
      <c r="EE4705" s="60"/>
      <c r="EF4705" s="60"/>
      <c r="EG4705" s="60"/>
      <c r="EH4705" s="60"/>
      <c r="EI4705" s="60"/>
      <c r="EJ4705" s="60"/>
      <c r="EK4705" s="60"/>
      <c r="EL4705" s="60"/>
      <c r="EM4705" s="60"/>
      <c r="EN4705" s="60"/>
      <c r="EO4705" s="60"/>
      <c r="EP4705" s="60"/>
      <c r="EQ4705" s="60"/>
      <c r="ER4705" s="60"/>
      <c r="ES4705" s="60"/>
      <c r="ET4705" s="60"/>
      <c r="EU4705" s="60"/>
      <c r="EV4705" s="60"/>
      <c r="EW4705" s="60"/>
      <c r="EX4705" s="60"/>
      <c r="EY4705" s="60"/>
      <c r="EZ4705" s="60"/>
      <c r="FA4705" s="60"/>
      <c r="FB4705" s="60"/>
    </row>
    <row r="4706" spans="22:158" x14ac:dyDescent="0.25">
      <c r="V4706" s="1"/>
      <c r="W4706" s="33"/>
      <c r="X4706" s="33"/>
      <c r="AH4706" s="38">
        <v>100</v>
      </c>
      <c r="AI4706" s="38">
        <v>115</v>
      </c>
      <c r="AJ4706" s="38">
        <v>16950</v>
      </c>
      <c r="AK4706" s="38">
        <v>52</v>
      </c>
      <c r="AL4706" s="38">
        <v>4300958</v>
      </c>
      <c r="AM4706" s="61" t="s">
        <v>1816</v>
      </c>
      <c r="AN4706" s="61" t="s">
        <v>1697</v>
      </c>
      <c r="AO4706" s="61" t="s">
        <v>1632</v>
      </c>
      <c r="AP4706" s="61" t="s">
        <v>5019</v>
      </c>
      <c r="AQ4706" s="61" t="s">
        <v>1757</v>
      </c>
      <c r="AR4706" s="28">
        <v>349157.7</v>
      </c>
      <c r="AS4706" s="28">
        <v>407037</v>
      </c>
      <c r="AT4706" s="28">
        <v>0</v>
      </c>
      <c r="AU4706" s="62"/>
      <c r="DV4706" s="31" t="s">
        <v>5542</v>
      </c>
      <c r="DW4706" s="31" t="s">
        <v>5545</v>
      </c>
      <c r="DX4706" s="63"/>
      <c r="DY4706" s="63"/>
      <c r="DZ4706" s="63"/>
      <c r="EA4706" s="167"/>
      <c r="EB4706" s="60"/>
      <c r="EC4706" s="60"/>
      <c r="ED4706" s="60"/>
      <c r="EE4706" s="60"/>
      <c r="EF4706" s="60"/>
      <c r="EG4706" s="60"/>
      <c r="EH4706" s="60"/>
      <c r="EI4706" s="60"/>
      <c r="EJ4706" s="60"/>
      <c r="EK4706" s="60"/>
      <c r="EL4706" s="60"/>
      <c r="EM4706" s="60"/>
      <c r="EN4706" s="60"/>
      <c r="EO4706" s="60"/>
      <c r="EP4706" s="60"/>
      <c r="EQ4706" s="60"/>
      <c r="ER4706" s="60"/>
      <c r="ES4706" s="60"/>
      <c r="ET4706" s="60"/>
      <c r="EU4706" s="60"/>
      <c r="EV4706" s="60"/>
      <c r="EW4706" s="60"/>
      <c r="EX4706" s="60"/>
      <c r="EY4706" s="60"/>
      <c r="EZ4706" s="60"/>
      <c r="FA4706" s="60"/>
      <c r="FB4706" s="60"/>
    </row>
    <row r="4707" spans="22:158" x14ac:dyDescent="0.25">
      <c r="W4707" s="33"/>
      <c r="X4707" s="33"/>
      <c r="AH4707" s="38">
        <v>100</v>
      </c>
      <c r="AI4707" s="38">
        <v>115</v>
      </c>
      <c r="AJ4707" s="38">
        <v>18350</v>
      </c>
      <c r="AK4707" s="38">
        <v>52</v>
      </c>
      <c r="AL4707" s="38">
        <v>4300958</v>
      </c>
      <c r="AM4707" s="61" t="s">
        <v>1816</v>
      </c>
      <c r="AN4707" s="61" t="s">
        <v>1697</v>
      </c>
      <c r="AO4707" s="61" t="s">
        <v>1663</v>
      </c>
      <c r="AP4707" s="61" t="s">
        <v>5019</v>
      </c>
      <c r="AQ4707" s="61" t="s">
        <v>1757</v>
      </c>
      <c r="AR4707" s="28">
        <v>18479.7</v>
      </c>
      <c r="AS4707" s="28">
        <v>9863</v>
      </c>
      <c r="AT4707" s="28">
        <v>0</v>
      </c>
      <c r="AU4707" s="62"/>
      <c r="DV4707" s="31" t="s">
        <v>5542</v>
      </c>
      <c r="DW4707" s="31" t="s">
        <v>5545</v>
      </c>
      <c r="DX4707" s="63"/>
      <c r="DY4707" s="63"/>
      <c r="DZ4707" s="63"/>
      <c r="EA4707" s="167"/>
      <c r="EB4707" s="60"/>
      <c r="EC4707" s="60"/>
      <c r="ED4707" s="60"/>
      <c r="EE4707" s="60"/>
      <c r="EF4707" s="60"/>
      <c r="EG4707" s="60"/>
      <c r="EH4707" s="60"/>
      <c r="EI4707" s="60"/>
      <c r="EJ4707" s="60"/>
      <c r="EK4707" s="60"/>
      <c r="EL4707" s="60"/>
      <c r="EM4707" s="60"/>
      <c r="EN4707" s="60"/>
      <c r="EO4707" s="60"/>
      <c r="EP4707" s="60"/>
      <c r="EQ4707" s="60"/>
      <c r="ER4707" s="60"/>
      <c r="ES4707" s="60"/>
      <c r="ET4707" s="60"/>
      <c r="EU4707" s="60"/>
      <c r="EV4707" s="60"/>
      <c r="EW4707" s="60"/>
      <c r="EX4707" s="60"/>
      <c r="EY4707" s="60"/>
      <c r="EZ4707" s="60"/>
      <c r="FA4707" s="60"/>
      <c r="FB4707" s="60"/>
    </row>
    <row r="4708" spans="22:158" x14ac:dyDescent="0.25">
      <c r="W4708" s="33"/>
      <c r="X4708" s="33"/>
      <c r="AH4708" s="38">
        <v>100</v>
      </c>
      <c r="AI4708" s="38">
        <v>120</v>
      </c>
      <c r="AJ4708" s="38">
        <v>10250</v>
      </c>
      <c r="AK4708" s="38">
        <v>52</v>
      </c>
      <c r="AL4708" s="38">
        <v>4300958</v>
      </c>
      <c r="AM4708" s="61" t="s">
        <v>1816</v>
      </c>
      <c r="AN4708" s="61" t="s">
        <v>1689</v>
      </c>
      <c r="AO4708" s="61" t="s">
        <v>5048</v>
      </c>
      <c r="AP4708" s="61" t="s">
        <v>5019</v>
      </c>
      <c r="AQ4708" s="61" t="s">
        <v>1757</v>
      </c>
      <c r="AR4708" s="28">
        <v>1188661.2</v>
      </c>
      <c r="AS4708" s="28">
        <v>9743871</v>
      </c>
      <c r="AT4708" s="28">
        <v>2483308</v>
      </c>
      <c r="AU4708" s="62"/>
      <c r="DV4708" s="31" t="s">
        <v>5542</v>
      </c>
      <c r="DW4708" s="31" t="s">
        <v>5546</v>
      </c>
      <c r="DX4708" s="63"/>
      <c r="DY4708" s="63"/>
      <c r="DZ4708" s="63"/>
      <c r="EA4708" s="167"/>
      <c r="EB4708" s="60"/>
      <c r="EC4708" s="60"/>
      <c r="ED4708" s="60"/>
      <c r="EE4708" s="60"/>
      <c r="EF4708" s="60"/>
      <c r="EG4708" s="60"/>
      <c r="EH4708" s="60"/>
      <c r="EI4708" s="60"/>
      <c r="EJ4708" s="60"/>
      <c r="EK4708" s="60"/>
      <c r="EL4708" s="60"/>
      <c r="EM4708" s="60"/>
      <c r="EN4708" s="60"/>
      <c r="EO4708" s="60"/>
      <c r="EP4708" s="60"/>
      <c r="EQ4708" s="60"/>
      <c r="ER4708" s="60"/>
      <c r="ES4708" s="60"/>
      <c r="ET4708" s="60"/>
      <c r="EU4708" s="60"/>
      <c r="EV4708" s="60"/>
      <c r="EW4708" s="60"/>
      <c r="EX4708" s="60"/>
      <c r="EY4708" s="60"/>
      <c r="EZ4708" s="60"/>
      <c r="FA4708" s="60"/>
      <c r="FB4708" s="60"/>
    </row>
    <row r="4709" spans="22:158" x14ac:dyDescent="0.25">
      <c r="W4709" s="33"/>
      <c r="X4709" s="33"/>
      <c r="AH4709" s="38">
        <v>100</v>
      </c>
      <c r="AI4709" s="38">
        <v>120</v>
      </c>
      <c r="AJ4709" s="38">
        <v>11350</v>
      </c>
      <c r="AK4709" s="38">
        <v>52</v>
      </c>
      <c r="AL4709" s="38">
        <v>4300958</v>
      </c>
      <c r="AM4709" s="61" t="s">
        <v>1816</v>
      </c>
      <c r="AN4709" s="61" t="s">
        <v>1689</v>
      </c>
      <c r="AO4709" s="61" t="s">
        <v>5070</v>
      </c>
      <c r="AP4709" s="61" t="s">
        <v>5019</v>
      </c>
      <c r="AQ4709" s="61" t="s">
        <v>1757</v>
      </c>
      <c r="AR4709" s="28">
        <v>0</v>
      </c>
      <c r="AS4709" s="28">
        <v>0</v>
      </c>
      <c r="AT4709" s="28">
        <v>1294</v>
      </c>
      <c r="AU4709" s="62"/>
      <c r="DV4709" s="31" t="s">
        <v>5542</v>
      </c>
      <c r="DW4709" s="31" t="s">
        <v>5546</v>
      </c>
      <c r="DX4709" s="63"/>
      <c r="DY4709" s="63"/>
      <c r="DZ4709" s="63"/>
      <c r="EA4709" s="167"/>
      <c r="EB4709" s="60"/>
      <c r="EC4709" s="60"/>
      <c r="ED4709" s="60"/>
      <c r="EE4709" s="60"/>
      <c r="EF4709" s="60"/>
      <c r="EG4709" s="60"/>
      <c r="EH4709" s="60"/>
      <c r="EI4709" s="60"/>
      <c r="EJ4709" s="60"/>
      <c r="EK4709" s="60"/>
      <c r="EL4709" s="60"/>
      <c r="EM4709" s="60"/>
      <c r="EN4709" s="60"/>
      <c r="EO4709" s="60"/>
      <c r="EP4709" s="60"/>
      <c r="EQ4709" s="60"/>
      <c r="ER4709" s="60"/>
      <c r="ES4709" s="60"/>
      <c r="ET4709" s="60"/>
      <c r="EU4709" s="60"/>
      <c r="EV4709" s="60"/>
      <c r="EW4709" s="60"/>
      <c r="EX4709" s="60"/>
      <c r="EY4709" s="60"/>
      <c r="EZ4709" s="60"/>
      <c r="FA4709" s="60"/>
      <c r="FB4709" s="60"/>
    </row>
    <row r="4710" spans="22:158" x14ac:dyDescent="0.25">
      <c r="W4710" s="33"/>
      <c r="X4710" s="33"/>
      <c r="AH4710" s="38">
        <v>100</v>
      </c>
      <c r="AI4710" s="38">
        <v>120</v>
      </c>
      <c r="AJ4710" s="38">
        <v>14550</v>
      </c>
      <c r="AK4710" s="38">
        <v>52</v>
      </c>
      <c r="AL4710" s="38">
        <v>4300958</v>
      </c>
      <c r="AM4710" s="61" t="s">
        <v>1816</v>
      </c>
      <c r="AN4710" s="61" t="s">
        <v>1689</v>
      </c>
      <c r="AO4710" s="61" t="s">
        <v>1579</v>
      </c>
      <c r="AP4710" s="61" t="s">
        <v>5019</v>
      </c>
      <c r="AQ4710" s="61" t="s">
        <v>1757</v>
      </c>
      <c r="AR4710" s="28">
        <v>0</v>
      </c>
      <c r="AS4710" s="28">
        <v>0</v>
      </c>
      <c r="AT4710" s="28">
        <v>66046</v>
      </c>
      <c r="AU4710" s="62"/>
      <c r="DV4710" s="31" t="s">
        <v>5542</v>
      </c>
      <c r="DW4710" s="31" t="s">
        <v>5546</v>
      </c>
      <c r="DX4710" s="63"/>
      <c r="DY4710" s="63"/>
      <c r="DZ4710" s="63"/>
      <c r="EA4710" s="167"/>
      <c r="EB4710" s="60"/>
      <c r="EC4710" s="60"/>
      <c r="ED4710" s="60"/>
      <c r="EE4710" s="60"/>
      <c r="EF4710" s="60"/>
      <c r="EG4710" s="60"/>
      <c r="EH4710" s="60"/>
      <c r="EI4710" s="60"/>
      <c r="EJ4710" s="60"/>
      <c r="EK4710" s="60"/>
      <c r="EL4710" s="60"/>
      <c r="EM4710" s="60"/>
      <c r="EN4710" s="60"/>
      <c r="EO4710" s="60"/>
      <c r="EP4710" s="60"/>
      <c r="EQ4710" s="60"/>
      <c r="ER4710" s="60"/>
      <c r="ES4710" s="60"/>
      <c r="ET4710" s="60"/>
      <c r="EU4710" s="60"/>
      <c r="EV4710" s="60"/>
      <c r="EW4710" s="60"/>
      <c r="EX4710" s="60"/>
      <c r="EY4710" s="60"/>
      <c r="EZ4710" s="60"/>
      <c r="FA4710" s="60"/>
      <c r="FB4710" s="60"/>
    </row>
    <row r="4711" spans="22:158" x14ac:dyDescent="0.25">
      <c r="V4711" s="1"/>
      <c r="W4711" s="33"/>
      <c r="X4711" s="33"/>
      <c r="AH4711" s="38">
        <v>100</v>
      </c>
      <c r="AI4711" s="38">
        <v>120</v>
      </c>
      <c r="AJ4711" s="38">
        <v>14850</v>
      </c>
      <c r="AK4711" s="38">
        <v>52</v>
      </c>
      <c r="AL4711" s="38">
        <v>4300958</v>
      </c>
      <c r="AM4711" s="61" t="s">
        <v>1816</v>
      </c>
      <c r="AN4711" s="61" t="s">
        <v>1689</v>
      </c>
      <c r="AO4711" s="61" t="s">
        <v>1585</v>
      </c>
      <c r="AP4711" s="61" t="s">
        <v>5019</v>
      </c>
      <c r="AQ4711" s="61" t="s">
        <v>1757</v>
      </c>
      <c r="AR4711" s="28">
        <v>1043702.5</v>
      </c>
      <c r="AS4711" s="28">
        <v>1523287</v>
      </c>
      <c r="AT4711" s="28">
        <v>0</v>
      </c>
      <c r="AU4711" s="62"/>
      <c r="DV4711" s="31" t="s">
        <v>5542</v>
      </c>
      <c r="DW4711" s="31" t="s">
        <v>5546</v>
      </c>
      <c r="DX4711" s="63"/>
      <c r="DY4711" s="63"/>
      <c r="DZ4711" s="63"/>
      <c r="EA4711" s="167"/>
      <c r="EB4711" s="60"/>
      <c r="EC4711" s="60"/>
      <c r="ED4711" s="60"/>
      <c r="EE4711" s="60"/>
      <c r="EF4711" s="60"/>
      <c r="EG4711" s="60"/>
      <c r="EH4711" s="60"/>
      <c r="EI4711" s="60"/>
      <c r="EJ4711" s="60"/>
      <c r="EK4711" s="60"/>
      <c r="EL4711" s="60"/>
      <c r="EM4711" s="60"/>
      <c r="EN4711" s="60"/>
      <c r="EO4711" s="60"/>
      <c r="EP4711" s="60"/>
      <c r="EQ4711" s="60"/>
      <c r="ER4711" s="60"/>
      <c r="ES4711" s="60"/>
      <c r="ET4711" s="60"/>
      <c r="EU4711" s="60"/>
      <c r="EV4711" s="60"/>
      <c r="EW4711" s="60"/>
      <c r="EX4711" s="60"/>
      <c r="EY4711" s="60"/>
      <c r="EZ4711" s="60"/>
      <c r="FA4711" s="60"/>
      <c r="FB4711" s="60"/>
    </row>
    <row r="4712" spans="22:158" x14ac:dyDescent="0.25">
      <c r="W4712" s="33"/>
      <c r="X4712" s="33"/>
      <c r="AH4712" s="38">
        <v>100</v>
      </c>
      <c r="AI4712" s="38">
        <v>120</v>
      </c>
      <c r="AJ4712" s="38">
        <v>17550</v>
      </c>
      <c r="AK4712" s="38">
        <v>52</v>
      </c>
      <c r="AL4712" s="38">
        <v>4300958</v>
      </c>
      <c r="AM4712" s="61" t="s">
        <v>1816</v>
      </c>
      <c r="AN4712" s="61" t="s">
        <v>1689</v>
      </c>
      <c r="AO4712" s="61" t="s">
        <v>1645</v>
      </c>
      <c r="AP4712" s="61" t="s">
        <v>5019</v>
      </c>
      <c r="AQ4712" s="61" t="s">
        <v>1757</v>
      </c>
      <c r="AR4712" s="28">
        <v>1066.3</v>
      </c>
      <c r="AS4712" s="28">
        <v>0</v>
      </c>
      <c r="AT4712" s="28">
        <v>0</v>
      </c>
      <c r="AU4712" s="62"/>
      <c r="DV4712" s="31" t="s">
        <v>5542</v>
      </c>
      <c r="DW4712" s="31" t="s">
        <v>5546</v>
      </c>
      <c r="DX4712" s="63"/>
      <c r="DY4712" s="63"/>
      <c r="DZ4712" s="63"/>
      <c r="EA4712" s="167"/>
      <c r="EB4712" s="60"/>
      <c r="EC4712" s="60"/>
      <c r="ED4712" s="60"/>
      <c r="EE4712" s="60"/>
      <c r="EF4712" s="60"/>
      <c r="EG4712" s="60"/>
      <c r="EH4712" s="60"/>
      <c r="EI4712" s="60"/>
      <c r="EJ4712" s="60"/>
      <c r="EK4712" s="60"/>
      <c r="EL4712" s="60"/>
      <c r="EM4712" s="60"/>
      <c r="EN4712" s="60"/>
      <c r="EO4712" s="60"/>
      <c r="EP4712" s="60"/>
      <c r="EQ4712" s="60"/>
      <c r="ER4712" s="60"/>
      <c r="ES4712" s="60"/>
      <c r="ET4712" s="60"/>
      <c r="EU4712" s="60"/>
      <c r="EV4712" s="60"/>
      <c r="EW4712" s="60"/>
      <c r="EX4712" s="60"/>
      <c r="EY4712" s="60"/>
      <c r="EZ4712" s="60"/>
      <c r="FA4712" s="60"/>
      <c r="FB4712" s="60"/>
    </row>
    <row r="4713" spans="22:158" x14ac:dyDescent="0.25">
      <c r="W4713" s="33"/>
      <c r="X4713" s="33"/>
      <c r="AH4713" s="38">
        <v>100</v>
      </c>
      <c r="AI4713" s="38">
        <v>125</v>
      </c>
      <c r="AJ4713" s="38">
        <v>10600</v>
      </c>
      <c r="AK4713" s="38">
        <v>52</v>
      </c>
      <c r="AL4713" s="38">
        <v>4300958</v>
      </c>
      <c r="AM4713" s="61" t="s">
        <v>1816</v>
      </c>
      <c r="AN4713" s="61" t="s">
        <v>1692</v>
      </c>
      <c r="AO4713" s="61" t="s">
        <v>5055</v>
      </c>
      <c r="AP4713" s="61" t="s">
        <v>5019</v>
      </c>
      <c r="AQ4713" s="61" t="s">
        <v>1757</v>
      </c>
      <c r="AR4713" s="28">
        <v>1421.7</v>
      </c>
      <c r="AS4713" s="28">
        <v>869</v>
      </c>
      <c r="AT4713" s="28">
        <v>2514</v>
      </c>
      <c r="AU4713" s="62"/>
      <c r="DV4713" s="31" t="s">
        <v>5542</v>
      </c>
      <c r="DW4713" s="31" t="s">
        <v>5547</v>
      </c>
      <c r="DX4713" s="63"/>
      <c r="DY4713" s="63"/>
      <c r="DZ4713" s="63"/>
      <c r="EA4713" s="167"/>
      <c r="EB4713" s="60"/>
      <c r="EC4713" s="60"/>
      <c r="ED4713" s="60"/>
      <c r="EE4713" s="60"/>
      <c r="EF4713" s="60"/>
      <c r="EG4713" s="60"/>
      <c r="EH4713" s="60"/>
      <c r="EI4713" s="60"/>
      <c r="EJ4713" s="60"/>
      <c r="EK4713" s="60"/>
      <c r="EL4713" s="60"/>
      <c r="EM4713" s="60"/>
      <c r="EN4713" s="60"/>
      <c r="EO4713" s="60"/>
      <c r="EP4713" s="60"/>
      <c r="EQ4713" s="60"/>
      <c r="ER4713" s="60"/>
      <c r="ES4713" s="60"/>
      <c r="ET4713" s="60"/>
      <c r="EU4713" s="60"/>
      <c r="EV4713" s="60"/>
      <c r="EW4713" s="60"/>
      <c r="EX4713" s="60"/>
      <c r="EY4713" s="60"/>
      <c r="EZ4713" s="60"/>
      <c r="FA4713" s="60"/>
      <c r="FB4713" s="60"/>
    </row>
    <row r="4714" spans="22:158" x14ac:dyDescent="0.25">
      <c r="W4714" s="33"/>
      <c r="X4714" s="33"/>
      <c r="AH4714" s="38">
        <v>100</v>
      </c>
      <c r="AI4714" s="38">
        <v>125</v>
      </c>
      <c r="AJ4714" s="38">
        <v>11730</v>
      </c>
      <c r="AK4714" s="38">
        <v>52</v>
      </c>
      <c r="AL4714" s="38">
        <v>4300958</v>
      </c>
      <c r="AM4714" s="61" t="s">
        <v>1816</v>
      </c>
      <c r="AN4714" s="61" t="s">
        <v>1692</v>
      </c>
      <c r="AO4714" s="61" t="s">
        <v>5079</v>
      </c>
      <c r="AP4714" s="61" t="s">
        <v>5019</v>
      </c>
      <c r="AQ4714" s="61" t="s">
        <v>1757</v>
      </c>
      <c r="AR4714" s="28">
        <v>174906.3</v>
      </c>
      <c r="AS4714" s="28">
        <v>665300</v>
      </c>
      <c r="AT4714" s="28">
        <v>0</v>
      </c>
      <c r="AU4714" s="62"/>
      <c r="DV4714" s="31" t="s">
        <v>5542</v>
      </c>
      <c r="DW4714" s="31" t="s">
        <v>5547</v>
      </c>
      <c r="DX4714" s="63"/>
      <c r="DY4714" s="63"/>
      <c r="DZ4714" s="63"/>
      <c r="EA4714" s="167"/>
      <c r="EB4714" s="60"/>
      <c r="EC4714" s="60"/>
      <c r="ED4714" s="60"/>
      <c r="EE4714" s="60"/>
      <c r="EF4714" s="60"/>
      <c r="EG4714" s="60"/>
      <c r="EH4714" s="60"/>
      <c r="EI4714" s="60"/>
      <c r="EJ4714" s="60"/>
      <c r="EK4714" s="60"/>
      <c r="EL4714" s="60"/>
      <c r="EM4714" s="60"/>
      <c r="EN4714" s="60"/>
      <c r="EO4714" s="60"/>
      <c r="EP4714" s="60"/>
      <c r="EQ4714" s="60"/>
      <c r="ER4714" s="60"/>
      <c r="ES4714" s="60"/>
      <c r="ET4714" s="60"/>
      <c r="EU4714" s="60"/>
      <c r="EV4714" s="60"/>
      <c r="EW4714" s="60"/>
      <c r="EX4714" s="60"/>
      <c r="EY4714" s="60"/>
      <c r="EZ4714" s="60"/>
      <c r="FA4714" s="60"/>
      <c r="FB4714" s="60"/>
    </row>
    <row r="4715" spans="22:158" x14ac:dyDescent="0.25">
      <c r="W4715" s="33"/>
      <c r="X4715" s="33"/>
      <c r="AH4715" s="38">
        <v>100</v>
      </c>
      <c r="AI4715" s="38">
        <v>125</v>
      </c>
      <c r="AJ4715" s="38">
        <v>11800</v>
      </c>
      <c r="AK4715" s="38">
        <v>52</v>
      </c>
      <c r="AL4715" s="38">
        <v>4300958</v>
      </c>
      <c r="AM4715" s="61" t="s">
        <v>1816</v>
      </c>
      <c r="AN4715" s="61" t="s">
        <v>1692</v>
      </c>
      <c r="AO4715" s="61" t="s">
        <v>5081</v>
      </c>
      <c r="AP4715" s="61" t="s">
        <v>5019</v>
      </c>
      <c r="AQ4715" s="61" t="s">
        <v>1757</v>
      </c>
      <c r="AR4715" s="28">
        <v>67223628.599999994</v>
      </c>
      <c r="AS4715" s="28">
        <v>36539928</v>
      </c>
      <c r="AT4715" s="28">
        <v>334495</v>
      </c>
      <c r="AU4715" s="62"/>
      <c r="DV4715" s="31" t="s">
        <v>5542</v>
      </c>
      <c r="DW4715" s="31" t="s">
        <v>5547</v>
      </c>
      <c r="DX4715" s="63"/>
      <c r="DY4715" s="63"/>
      <c r="DZ4715" s="63"/>
      <c r="EA4715" s="167"/>
      <c r="EB4715" s="60"/>
      <c r="EC4715" s="60"/>
      <c r="ED4715" s="60"/>
      <c r="EE4715" s="60"/>
      <c r="EF4715" s="60"/>
      <c r="EG4715" s="60"/>
      <c r="EH4715" s="60"/>
      <c r="EI4715" s="60"/>
      <c r="EJ4715" s="60"/>
      <c r="EK4715" s="60"/>
      <c r="EL4715" s="60"/>
      <c r="EM4715" s="60"/>
      <c r="EN4715" s="60"/>
      <c r="EO4715" s="60"/>
      <c r="EP4715" s="60"/>
      <c r="EQ4715" s="60"/>
      <c r="ER4715" s="60"/>
      <c r="ES4715" s="60"/>
      <c r="ET4715" s="60"/>
      <c r="EU4715" s="60"/>
      <c r="EV4715" s="60"/>
      <c r="EW4715" s="60"/>
      <c r="EX4715" s="60"/>
      <c r="EY4715" s="60"/>
      <c r="EZ4715" s="60"/>
      <c r="FA4715" s="60"/>
      <c r="FB4715" s="60"/>
    </row>
    <row r="4716" spans="22:158" x14ac:dyDescent="0.25">
      <c r="W4716" s="33"/>
      <c r="X4716" s="33"/>
      <c r="AH4716" s="38">
        <v>100</v>
      </c>
      <c r="AI4716" s="38">
        <v>125</v>
      </c>
      <c r="AJ4716" s="38">
        <v>13350</v>
      </c>
      <c r="AK4716" s="38">
        <v>52</v>
      </c>
      <c r="AL4716" s="38">
        <v>4300958</v>
      </c>
      <c r="AM4716" s="61" t="s">
        <v>1816</v>
      </c>
      <c r="AN4716" s="61" t="s">
        <v>1692</v>
      </c>
      <c r="AO4716" s="61" t="s">
        <v>5109</v>
      </c>
      <c r="AP4716" s="61" t="s">
        <v>5019</v>
      </c>
      <c r="AQ4716" s="61" t="s">
        <v>1757</v>
      </c>
      <c r="AR4716" s="28">
        <v>0</v>
      </c>
      <c r="AS4716" s="28">
        <v>74784</v>
      </c>
      <c r="AT4716" s="28">
        <v>41332</v>
      </c>
      <c r="AU4716" s="62"/>
      <c r="DV4716" s="31" t="s">
        <v>5542</v>
      </c>
      <c r="DW4716" s="31" t="s">
        <v>5547</v>
      </c>
      <c r="DX4716" s="63"/>
      <c r="DY4716" s="63"/>
      <c r="DZ4716" s="63"/>
      <c r="EA4716" s="167"/>
      <c r="EB4716" s="60"/>
      <c r="EC4716" s="60"/>
      <c r="ED4716" s="60"/>
      <c r="EE4716" s="60"/>
      <c r="EF4716" s="60"/>
      <c r="EG4716" s="60"/>
      <c r="EH4716" s="60"/>
      <c r="EI4716" s="60"/>
      <c r="EJ4716" s="60"/>
      <c r="EK4716" s="60"/>
      <c r="EL4716" s="60"/>
      <c r="EM4716" s="60"/>
      <c r="EN4716" s="60"/>
      <c r="EO4716" s="60"/>
      <c r="EP4716" s="60"/>
      <c r="EQ4716" s="60"/>
      <c r="ER4716" s="60"/>
      <c r="ES4716" s="60"/>
      <c r="ET4716" s="60"/>
      <c r="EU4716" s="60"/>
      <c r="EV4716" s="60"/>
      <c r="EW4716" s="60"/>
      <c r="EX4716" s="60"/>
      <c r="EY4716" s="60"/>
      <c r="EZ4716" s="60"/>
      <c r="FA4716" s="60"/>
      <c r="FB4716" s="60"/>
    </row>
    <row r="4717" spans="22:158" x14ac:dyDescent="0.25">
      <c r="W4717" s="33"/>
      <c r="X4717" s="33"/>
      <c r="AH4717" s="38">
        <v>100</v>
      </c>
      <c r="AI4717" s="38">
        <v>125</v>
      </c>
      <c r="AJ4717" s="38">
        <v>13750</v>
      </c>
      <c r="AK4717" s="38">
        <v>52</v>
      </c>
      <c r="AL4717" s="38">
        <v>4300958</v>
      </c>
      <c r="AM4717" s="61" t="s">
        <v>1816</v>
      </c>
      <c r="AN4717" s="61" t="s">
        <v>1692</v>
      </c>
      <c r="AO4717" s="61" t="s">
        <v>5119</v>
      </c>
      <c r="AP4717" s="61" t="s">
        <v>5019</v>
      </c>
      <c r="AQ4717" s="61" t="s">
        <v>1757</v>
      </c>
      <c r="AR4717" s="28">
        <v>0</v>
      </c>
      <c r="AS4717" s="28">
        <v>102158</v>
      </c>
      <c r="AT4717" s="28">
        <v>115826</v>
      </c>
      <c r="AU4717" s="62"/>
      <c r="DV4717" s="31" t="s">
        <v>5542</v>
      </c>
      <c r="DW4717" s="31" t="s">
        <v>5547</v>
      </c>
      <c r="DX4717" s="63"/>
      <c r="DY4717" s="63"/>
      <c r="DZ4717" s="63"/>
      <c r="EA4717" s="167"/>
      <c r="EB4717" s="60"/>
      <c r="EC4717" s="60"/>
      <c r="ED4717" s="60"/>
      <c r="EE4717" s="60"/>
      <c r="EF4717" s="60"/>
      <c r="EG4717" s="60"/>
      <c r="EH4717" s="60"/>
      <c r="EI4717" s="60"/>
      <c r="EJ4717" s="60"/>
      <c r="EK4717" s="60"/>
      <c r="EL4717" s="60"/>
      <c r="EM4717" s="60"/>
      <c r="EN4717" s="60"/>
      <c r="EO4717" s="60"/>
      <c r="EP4717" s="60"/>
      <c r="EQ4717" s="60"/>
      <c r="ER4717" s="60"/>
      <c r="ES4717" s="60"/>
      <c r="ET4717" s="60"/>
      <c r="EU4717" s="60"/>
      <c r="EV4717" s="60"/>
      <c r="EW4717" s="60"/>
      <c r="EX4717" s="60"/>
      <c r="EY4717" s="60"/>
      <c r="EZ4717" s="60"/>
      <c r="FA4717" s="60"/>
      <c r="FB4717" s="60"/>
    </row>
    <row r="4718" spans="22:158" x14ac:dyDescent="0.25">
      <c r="W4718" s="33"/>
      <c r="X4718" s="33"/>
      <c r="AH4718" s="38">
        <v>100</v>
      </c>
      <c r="AI4718" s="38">
        <v>125</v>
      </c>
      <c r="AJ4718" s="38">
        <v>14350</v>
      </c>
      <c r="AK4718" s="38">
        <v>52</v>
      </c>
      <c r="AL4718" s="38">
        <v>4300958</v>
      </c>
      <c r="AM4718" s="61" t="s">
        <v>1816</v>
      </c>
      <c r="AN4718" s="61" t="s">
        <v>1692</v>
      </c>
      <c r="AO4718" s="61" t="s">
        <v>1575</v>
      </c>
      <c r="AP4718" s="61" t="s">
        <v>5019</v>
      </c>
      <c r="AQ4718" s="61" t="s">
        <v>1757</v>
      </c>
      <c r="AR4718" s="28">
        <v>182042.5</v>
      </c>
      <c r="AS4718" s="28">
        <v>52555</v>
      </c>
      <c r="AT4718" s="28">
        <v>104200</v>
      </c>
      <c r="AU4718" s="62"/>
      <c r="DV4718" s="31" t="s">
        <v>5542</v>
      </c>
      <c r="DW4718" s="31" t="s">
        <v>5547</v>
      </c>
      <c r="DX4718" s="63"/>
      <c r="DY4718" s="63"/>
      <c r="DZ4718" s="63"/>
      <c r="EA4718" s="167"/>
      <c r="EB4718" s="60"/>
      <c r="EC4718" s="60"/>
      <c r="ED4718" s="60"/>
      <c r="EE4718" s="60"/>
      <c r="EF4718" s="60"/>
      <c r="EG4718" s="60"/>
      <c r="EH4718" s="60"/>
      <c r="EI4718" s="60"/>
      <c r="EJ4718" s="60"/>
      <c r="EK4718" s="60"/>
      <c r="EL4718" s="60"/>
      <c r="EM4718" s="60"/>
      <c r="EN4718" s="60"/>
      <c r="EO4718" s="60"/>
      <c r="EP4718" s="60"/>
      <c r="EQ4718" s="60"/>
      <c r="ER4718" s="60"/>
      <c r="ES4718" s="60"/>
      <c r="ET4718" s="60"/>
      <c r="EU4718" s="60"/>
      <c r="EV4718" s="60"/>
      <c r="EW4718" s="60"/>
      <c r="EX4718" s="60"/>
      <c r="EY4718" s="60"/>
      <c r="EZ4718" s="60"/>
      <c r="FA4718" s="60"/>
      <c r="FB4718" s="60"/>
    </row>
    <row r="4719" spans="22:158" x14ac:dyDescent="0.25">
      <c r="W4719" s="33"/>
      <c r="X4719" s="33"/>
      <c r="AH4719" s="38">
        <v>100</v>
      </c>
      <c r="AI4719" s="38">
        <v>125</v>
      </c>
      <c r="AJ4719" s="38">
        <v>15700</v>
      </c>
      <c r="AK4719" s="38">
        <v>52</v>
      </c>
      <c r="AL4719" s="38">
        <v>4300958</v>
      </c>
      <c r="AM4719" s="61" t="s">
        <v>1816</v>
      </c>
      <c r="AN4719" s="61" t="s">
        <v>1692</v>
      </c>
      <c r="AO4719" s="61" t="s">
        <v>1605</v>
      </c>
      <c r="AP4719" s="61" t="s">
        <v>5019</v>
      </c>
      <c r="AQ4719" s="61" t="s">
        <v>1757</v>
      </c>
      <c r="AR4719" s="28">
        <v>68912.5</v>
      </c>
      <c r="AS4719" s="28">
        <v>82625</v>
      </c>
      <c r="AT4719" s="28">
        <v>177796</v>
      </c>
      <c r="AU4719" s="62"/>
      <c r="DV4719" s="31" t="s">
        <v>5542</v>
      </c>
      <c r="DW4719" s="31" t="s">
        <v>5547</v>
      </c>
      <c r="DX4719" s="63"/>
      <c r="DY4719" s="63"/>
      <c r="DZ4719" s="63"/>
      <c r="EA4719" s="167"/>
      <c r="EB4719" s="60"/>
      <c r="EC4719" s="60"/>
      <c r="ED4719" s="60"/>
      <c r="EE4719" s="60"/>
      <c r="EF4719" s="60"/>
      <c r="EG4719" s="60"/>
      <c r="EH4719" s="60"/>
      <c r="EI4719" s="60"/>
      <c r="EJ4719" s="60"/>
      <c r="EK4719" s="60"/>
      <c r="EL4719" s="60"/>
      <c r="EM4719" s="60"/>
      <c r="EN4719" s="60"/>
      <c r="EO4719" s="60"/>
      <c r="EP4719" s="60"/>
      <c r="EQ4719" s="60"/>
      <c r="ER4719" s="60"/>
      <c r="ES4719" s="60"/>
      <c r="ET4719" s="60"/>
      <c r="EU4719" s="60"/>
      <c r="EV4719" s="60"/>
      <c r="EW4719" s="60"/>
      <c r="EX4719" s="60"/>
      <c r="EY4719" s="60"/>
      <c r="EZ4719" s="60"/>
      <c r="FA4719" s="60"/>
      <c r="FB4719" s="60"/>
    </row>
    <row r="4720" spans="22:158" x14ac:dyDescent="0.25">
      <c r="W4720" s="33"/>
      <c r="X4720" s="33"/>
      <c r="AH4720" s="38">
        <v>100</v>
      </c>
      <c r="AI4720" s="38">
        <v>125</v>
      </c>
      <c r="AJ4720" s="38">
        <v>16380</v>
      </c>
      <c r="AK4720" s="38">
        <v>52</v>
      </c>
      <c r="AL4720" s="38">
        <v>4300958</v>
      </c>
      <c r="AM4720" s="61" t="s">
        <v>1816</v>
      </c>
      <c r="AN4720" s="61" t="s">
        <v>1692</v>
      </c>
      <c r="AO4720" s="61" t="s">
        <v>894</v>
      </c>
      <c r="AP4720" s="61" t="s">
        <v>5019</v>
      </c>
      <c r="AQ4720" s="61" t="s">
        <v>1757</v>
      </c>
      <c r="AR4720" s="28">
        <v>374547.5</v>
      </c>
      <c r="AS4720" s="28">
        <v>0</v>
      </c>
      <c r="AT4720" s="28">
        <v>0</v>
      </c>
      <c r="AU4720" s="62"/>
      <c r="DV4720" s="31" t="s">
        <v>5542</v>
      </c>
      <c r="DW4720" s="31" t="s">
        <v>5547</v>
      </c>
      <c r="DX4720" s="63"/>
      <c r="DY4720" s="63"/>
      <c r="DZ4720" s="63"/>
      <c r="EA4720" s="167"/>
      <c r="EB4720" s="60"/>
      <c r="EC4720" s="60"/>
      <c r="ED4720" s="60"/>
      <c r="EE4720" s="60"/>
      <c r="EF4720" s="60"/>
      <c r="EG4720" s="60"/>
      <c r="EH4720" s="60"/>
      <c r="EI4720" s="60"/>
      <c r="EJ4720" s="60"/>
      <c r="EK4720" s="60"/>
      <c r="EL4720" s="60"/>
      <c r="EM4720" s="60"/>
      <c r="EN4720" s="60"/>
      <c r="EO4720" s="60"/>
      <c r="EP4720" s="60"/>
      <c r="EQ4720" s="60"/>
      <c r="ER4720" s="60"/>
      <c r="ES4720" s="60"/>
      <c r="ET4720" s="60"/>
      <c r="EU4720" s="60"/>
      <c r="EV4720" s="60"/>
      <c r="EW4720" s="60"/>
      <c r="EX4720" s="60"/>
      <c r="EY4720" s="60"/>
      <c r="EZ4720" s="60"/>
      <c r="FA4720" s="60"/>
      <c r="FB4720" s="60"/>
    </row>
    <row r="4721" spans="22:158" x14ac:dyDescent="0.25">
      <c r="W4721" s="33"/>
      <c r="X4721" s="33"/>
      <c r="AH4721" s="38">
        <v>100</v>
      </c>
      <c r="AI4721" s="38">
        <v>125</v>
      </c>
      <c r="AJ4721" s="38">
        <v>16420</v>
      </c>
      <c r="AK4721" s="38">
        <v>52</v>
      </c>
      <c r="AL4721" s="38">
        <v>4300958</v>
      </c>
      <c r="AM4721" s="61" t="s">
        <v>1816</v>
      </c>
      <c r="AN4721" s="61" t="s">
        <v>1692</v>
      </c>
      <c r="AO4721" s="61" t="s">
        <v>1621</v>
      </c>
      <c r="AP4721" s="61" t="s">
        <v>5019</v>
      </c>
      <c r="AQ4721" s="61" t="s">
        <v>1757</v>
      </c>
      <c r="AR4721" s="28">
        <v>0</v>
      </c>
      <c r="AS4721" s="28">
        <v>0</v>
      </c>
      <c r="AT4721" s="28">
        <v>18495658</v>
      </c>
      <c r="AU4721" s="62"/>
      <c r="DV4721" s="31" t="s">
        <v>5542</v>
      </c>
      <c r="DW4721" s="31" t="s">
        <v>5547</v>
      </c>
      <c r="DX4721" s="63"/>
      <c r="DY4721" s="63"/>
      <c r="DZ4721" s="63"/>
      <c r="EA4721" s="167"/>
      <c r="EB4721" s="60"/>
      <c r="EC4721" s="60"/>
      <c r="ED4721" s="60"/>
      <c r="EE4721" s="60"/>
      <c r="EF4721" s="60"/>
      <c r="EG4721" s="60"/>
      <c r="EH4721" s="60"/>
      <c r="EI4721" s="60"/>
      <c r="EJ4721" s="60"/>
      <c r="EK4721" s="60"/>
      <c r="EL4721" s="60"/>
      <c r="EM4721" s="60"/>
      <c r="EN4721" s="60"/>
      <c r="EO4721" s="60"/>
      <c r="EP4721" s="60"/>
      <c r="EQ4721" s="60"/>
      <c r="ER4721" s="60"/>
      <c r="ES4721" s="60"/>
      <c r="ET4721" s="60"/>
      <c r="EU4721" s="60"/>
      <c r="EV4721" s="60"/>
      <c r="EW4721" s="60"/>
      <c r="EX4721" s="60"/>
      <c r="EY4721" s="60"/>
      <c r="EZ4721" s="60"/>
      <c r="FA4721" s="60"/>
      <c r="FB4721" s="60"/>
    </row>
    <row r="4722" spans="22:158" x14ac:dyDescent="0.25">
      <c r="W4722" s="33"/>
      <c r="X4722" s="33"/>
      <c r="AH4722" s="38">
        <v>100</v>
      </c>
      <c r="AI4722" s="38">
        <v>130</v>
      </c>
      <c r="AJ4722" s="38">
        <v>16300</v>
      </c>
      <c r="AK4722" s="38">
        <v>52</v>
      </c>
      <c r="AL4722" s="38">
        <v>4300958</v>
      </c>
      <c r="AM4722" s="61" t="s">
        <v>1816</v>
      </c>
      <c r="AN4722" s="61" t="s">
        <v>1687</v>
      </c>
      <c r="AO4722" s="61" t="s">
        <v>1617</v>
      </c>
      <c r="AP4722" s="61" t="s">
        <v>5019</v>
      </c>
      <c r="AQ4722" s="61" t="s">
        <v>1757</v>
      </c>
      <c r="AR4722" s="28">
        <v>0</v>
      </c>
      <c r="AS4722" s="28">
        <v>0</v>
      </c>
      <c r="AT4722" s="28">
        <v>17808</v>
      </c>
      <c r="AU4722" s="62"/>
      <c r="DV4722" s="31" t="s">
        <v>5542</v>
      </c>
      <c r="DW4722" s="31" t="s">
        <v>5548</v>
      </c>
      <c r="DX4722" s="63"/>
      <c r="DY4722" s="63"/>
      <c r="DZ4722" s="63"/>
      <c r="EA4722" s="167"/>
      <c r="EB4722" s="60"/>
      <c r="EC4722" s="60"/>
      <c r="ED4722" s="60"/>
      <c r="EE4722" s="60"/>
      <c r="EF4722" s="60"/>
      <c r="EG4722" s="60"/>
      <c r="EH4722" s="60"/>
      <c r="EI4722" s="60"/>
      <c r="EJ4722" s="60"/>
      <c r="EK4722" s="60"/>
      <c r="EL4722" s="60"/>
      <c r="EM4722" s="60"/>
      <c r="EN4722" s="60"/>
      <c r="EO4722" s="60"/>
      <c r="EP4722" s="60"/>
      <c r="EQ4722" s="60"/>
      <c r="ER4722" s="60"/>
      <c r="ES4722" s="60"/>
      <c r="ET4722" s="60"/>
      <c r="EU4722" s="60"/>
      <c r="EV4722" s="60"/>
      <c r="EW4722" s="60"/>
      <c r="EX4722" s="60"/>
      <c r="EY4722" s="60"/>
      <c r="EZ4722" s="60"/>
      <c r="FA4722" s="60"/>
      <c r="FB4722" s="60"/>
    </row>
    <row r="4723" spans="22:158" x14ac:dyDescent="0.25">
      <c r="W4723" s="33"/>
      <c r="X4723" s="33"/>
      <c r="AH4723" s="38">
        <v>100</v>
      </c>
      <c r="AI4723" s="38">
        <v>130</v>
      </c>
      <c r="AJ4723" s="38">
        <v>17310</v>
      </c>
      <c r="AK4723" s="38">
        <v>52</v>
      </c>
      <c r="AL4723" s="38">
        <v>4300958</v>
      </c>
      <c r="AM4723" s="61" t="s">
        <v>1816</v>
      </c>
      <c r="AN4723" s="61" t="s">
        <v>1687</v>
      </c>
      <c r="AO4723" s="61" t="s">
        <v>1640</v>
      </c>
      <c r="AP4723" s="61" t="s">
        <v>5019</v>
      </c>
      <c r="AQ4723" s="61" t="s">
        <v>1757</v>
      </c>
      <c r="AR4723" s="28">
        <v>61195.5</v>
      </c>
      <c r="AS4723" s="28">
        <v>44494</v>
      </c>
      <c r="AT4723" s="28">
        <v>0</v>
      </c>
      <c r="AU4723" s="62"/>
      <c r="DV4723" s="31" t="s">
        <v>5542</v>
      </c>
      <c r="DW4723" s="31" t="s">
        <v>5548</v>
      </c>
      <c r="DX4723" s="63"/>
      <c r="DY4723" s="63"/>
      <c r="DZ4723" s="63"/>
      <c r="EA4723" s="167"/>
      <c r="EB4723" s="60"/>
      <c r="EC4723" s="60"/>
      <c r="ED4723" s="60"/>
      <c r="EE4723" s="60"/>
      <c r="EF4723" s="60"/>
      <c r="EG4723" s="60"/>
      <c r="EH4723" s="60"/>
      <c r="EI4723" s="60"/>
      <c r="EJ4723" s="60"/>
      <c r="EK4723" s="60"/>
      <c r="EL4723" s="60"/>
      <c r="EM4723" s="60"/>
      <c r="EN4723" s="60"/>
      <c r="EO4723" s="60"/>
      <c r="EP4723" s="60"/>
      <c r="EQ4723" s="60"/>
      <c r="ER4723" s="60"/>
      <c r="ES4723" s="60"/>
      <c r="ET4723" s="60"/>
      <c r="EU4723" s="60"/>
      <c r="EV4723" s="60"/>
      <c r="EW4723" s="60"/>
      <c r="EX4723" s="60"/>
      <c r="EY4723" s="60"/>
      <c r="EZ4723" s="60"/>
      <c r="FA4723" s="60"/>
      <c r="FB4723" s="60"/>
    </row>
    <row r="4724" spans="22:158" x14ac:dyDescent="0.25">
      <c r="W4724" s="33"/>
      <c r="X4724" s="33"/>
      <c r="AH4724" s="38">
        <v>100</v>
      </c>
      <c r="AI4724" s="38">
        <v>140</v>
      </c>
      <c r="AJ4724" s="38">
        <v>10850</v>
      </c>
      <c r="AK4724" s="38">
        <v>52</v>
      </c>
      <c r="AL4724" s="38">
        <v>4300958</v>
      </c>
      <c r="AM4724" s="61" t="s">
        <v>1816</v>
      </c>
      <c r="AN4724" s="61" t="s">
        <v>1690</v>
      </c>
      <c r="AO4724" s="61" t="s">
        <v>5060</v>
      </c>
      <c r="AP4724" s="61" t="s">
        <v>5019</v>
      </c>
      <c r="AQ4724" s="61" t="s">
        <v>1757</v>
      </c>
      <c r="AR4724" s="28">
        <v>0</v>
      </c>
      <c r="AS4724" s="28">
        <v>10437</v>
      </c>
      <c r="AT4724" s="28">
        <v>0</v>
      </c>
      <c r="AU4724" s="62"/>
      <c r="DV4724" s="31" t="s">
        <v>5542</v>
      </c>
      <c r="DW4724" s="31" t="s">
        <v>5549</v>
      </c>
      <c r="DX4724" s="63"/>
      <c r="DY4724" s="63"/>
      <c r="DZ4724" s="63"/>
      <c r="EA4724" s="167"/>
      <c r="EB4724" s="60"/>
      <c r="EC4724" s="60"/>
      <c r="ED4724" s="60"/>
      <c r="EE4724" s="60"/>
      <c r="EF4724" s="60"/>
      <c r="EG4724" s="60"/>
      <c r="EH4724" s="60"/>
      <c r="EI4724" s="60"/>
      <c r="EJ4724" s="60"/>
      <c r="EK4724" s="60"/>
      <c r="EL4724" s="60"/>
      <c r="EM4724" s="60"/>
      <c r="EN4724" s="60"/>
      <c r="EO4724" s="60"/>
      <c r="EP4724" s="60"/>
      <c r="EQ4724" s="60"/>
      <c r="ER4724" s="60"/>
      <c r="ES4724" s="60"/>
      <c r="ET4724" s="60"/>
      <c r="EU4724" s="60"/>
      <c r="EV4724" s="60"/>
      <c r="EW4724" s="60"/>
      <c r="EX4724" s="60"/>
      <c r="EY4724" s="60"/>
      <c r="EZ4724" s="60"/>
      <c r="FA4724" s="60"/>
      <c r="FB4724" s="60"/>
    </row>
    <row r="4725" spans="22:158" x14ac:dyDescent="0.25">
      <c r="W4725" s="33"/>
      <c r="X4725" s="33"/>
      <c r="AH4725" s="38">
        <v>100</v>
      </c>
      <c r="AI4725" s="38">
        <v>140</v>
      </c>
      <c r="AJ4725" s="38">
        <v>11400</v>
      </c>
      <c r="AK4725" s="38">
        <v>52</v>
      </c>
      <c r="AL4725" s="38">
        <v>4300958</v>
      </c>
      <c r="AM4725" s="61" t="s">
        <v>1816</v>
      </c>
      <c r="AN4725" s="61" t="s">
        <v>1690</v>
      </c>
      <c r="AO4725" s="61" t="s">
        <v>5071</v>
      </c>
      <c r="AP4725" s="61" t="s">
        <v>5019</v>
      </c>
      <c r="AQ4725" s="61" t="s">
        <v>1757</v>
      </c>
      <c r="AR4725" s="28">
        <v>14355.1</v>
      </c>
      <c r="AS4725" s="28">
        <v>9888</v>
      </c>
      <c r="AT4725" s="28">
        <v>2820</v>
      </c>
      <c r="AU4725" s="62"/>
      <c r="DV4725" s="31" t="s">
        <v>5542</v>
      </c>
      <c r="DW4725" s="31" t="s">
        <v>5549</v>
      </c>
      <c r="DX4725" s="63"/>
      <c r="DY4725" s="63"/>
      <c r="DZ4725" s="63"/>
      <c r="EA4725" s="167"/>
      <c r="EB4725" s="60"/>
      <c r="EC4725" s="60"/>
      <c r="ED4725" s="60"/>
      <c r="EE4725" s="60"/>
      <c r="EF4725" s="60"/>
      <c r="EG4725" s="60"/>
      <c r="EH4725" s="60"/>
      <c r="EI4725" s="60"/>
      <c r="EJ4725" s="60"/>
      <c r="EK4725" s="60"/>
      <c r="EL4725" s="60"/>
      <c r="EM4725" s="60"/>
      <c r="EN4725" s="60"/>
      <c r="EO4725" s="60"/>
      <c r="EP4725" s="60"/>
      <c r="EQ4725" s="60"/>
      <c r="ER4725" s="60"/>
      <c r="ES4725" s="60"/>
      <c r="ET4725" s="60"/>
      <c r="EU4725" s="60"/>
      <c r="EV4725" s="60"/>
      <c r="EW4725" s="60"/>
      <c r="EX4725" s="60"/>
      <c r="EY4725" s="60"/>
      <c r="EZ4725" s="60"/>
      <c r="FA4725" s="60"/>
      <c r="FB4725" s="60"/>
    </row>
    <row r="4726" spans="22:158" x14ac:dyDescent="0.25">
      <c r="W4726" s="33"/>
      <c r="X4726" s="33"/>
      <c r="AH4726" s="38">
        <v>100</v>
      </c>
      <c r="AI4726" s="38">
        <v>140</v>
      </c>
      <c r="AJ4726" s="38">
        <v>16150</v>
      </c>
      <c r="AK4726" s="38">
        <v>52</v>
      </c>
      <c r="AL4726" s="38">
        <v>4300958</v>
      </c>
      <c r="AM4726" s="61" t="s">
        <v>1816</v>
      </c>
      <c r="AN4726" s="61" t="s">
        <v>1690</v>
      </c>
      <c r="AO4726" s="61" t="s">
        <v>1613</v>
      </c>
      <c r="AP4726" s="61" t="s">
        <v>5019</v>
      </c>
      <c r="AQ4726" s="61" t="s">
        <v>1757</v>
      </c>
      <c r="AR4726" s="28">
        <v>6433.2</v>
      </c>
      <c r="AS4726" s="28">
        <v>14189</v>
      </c>
      <c r="AT4726" s="28">
        <v>2820</v>
      </c>
      <c r="AU4726" s="62"/>
      <c r="DV4726" s="31" t="s">
        <v>5542</v>
      </c>
      <c r="DW4726" s="31" t="s">
        <v>5549</v>
      </c>
      <c r="DX4726" s="63"/>
      <c r="DY4726" s="63"/>
      <c r="DZ4726" s="63"/>
      <c r="EA4726" s="167"/>
      <c r="EB4726" s="60"/>
      <c r="EC4726" s="60"/>
      <c r="ED4726" s="60"/>
      <c r="EE4726" s="60"/>
      <c r="EF4726" s="60"/>
      <c r="EG4726" s="60"/>
      <c r="EH4726" s="60"/>
      <c r="EI4726" s="60"/>
      <c r="EJ4726" s="60"/>
      <c r="EK4726" s="60"/>
      <c r="EL4726" s="60"/>
      <c r="EM4726" s="60"/>
      <c r="EN4726" s="60"/>
      <c r="EO4726" s="60"/>
      <c r="EP4726" s="60"/>
      <c r="EQ4726" s="60"/>
      <c r="ER4726" s="60"/>
      <c r="ES4726" s="60"/>
      <c r="ET4726" s="60"/>
      <c r="EU4726" s="60"/>
      <c r="EV4726" s="60"/>
      <c r="EW4726" s="60"/>
      <c r="EX4726" s="60"/>
      <c r="EY4726" s="60"/>
      <c r="EZ4726" s="60"/>
      <c r="FA4726" s="60"/>
      <c r="FB4726" s="60"/>
    </row>
    <row r="4727" spans="22:158" x14ac:dyDescent="0.25">
      <c r="W4727" s="33"/>
      <c r="X4727" s="33"/>
      <c r="AH4727" s="38">
        <v>100</v>
      </c>
      <c r="AI4727" s="38">
        <v>140</v>
      </c>
      <c r="AJ4727" s="38">
        <v>16750</v>
      </c>
      <c r="AK4727" s="38">
        <v>52</v>
      </c>
      <c r="AL4727" s="38">
        <v>4300958</v>
      </c>
      <c r="AM4727" s="61" t="s">
        <v>1816</v>
      </c>
      <c r="AN4727" s="61" t="s">
        <v>1690</v>
      </c>
      <c r="AO4727" s="61" t="s">
        <v>1628</v>
      </c>
      <c r="AP4727" s="61" t="s">
        <v>5019</v>
      </c>
      <c r="AQ4727" s="61" t="s">
        <v>1757</v>
      </c>
      <c r="AR4727" s="28">
        <v>0</v>
      </c>
      <c r="AS4727" s="28">
        <v>0</v>
      </c>
      <c r="AT4727" s="28">
        <v>15105</v>
      </c>
      <c r="AU4727" s="62"/>
      <c r="DV4727" s="31" t="s">
        <v>5542</v>
      </c>
      <c r="DW4727" s="31" t="s">
        <v>5549</v>
      </c>
      <c r="DX4727" s="63"/>
      <c r="DY4727" s="63"/>
      <c r="DZ4727" s="63"/>
      <c r="EA4727" s="167"/>
      <c r="EB4727" s="60"/>
      <c r="EC4727" s="60"/>
      <c r="ED4727" s="60"/>
      <c r="EE4727" s="60"/>
      <c r="EF4727" s="60"/>
      <c r="EG4727" s="60"/>
      <c r="EH4727" s="60"/>
      <c r="EI4727" s="60"/>
      <c r="EJ4727" s="60"/>
      <c r="EK4727" s="60"/>
      <c r="EL4727" s="60"/>
      <c r="EM4727" s="60"/>
      <c r="EN4727" s="60"/>
      <c r="EO4727" s="60"/>
      <c r="EP4727" s="60"/>
      <c r="EQ4727" s="60"/>
      <c r="ER4727" s="60"/>
      <c r="ES4727" s="60"/>
      <c r="ET4727" s="60"/>
      <c r="EU4727" s="60"/>
      <c r="EV4727" s="60"/>
      <c r="EW4727" s="60"/>
      <c r="EX4727" s="60"/>
      <c r="EY4727" s="60"/>
      <c r="EZ4727" s="60"/>
      <c r="FA4727" s="60"/>
      <c r="FB4727" s="60"/>
    </row>
    <row r="4728" spans="22:158" x14ac:dyDescent="0.25">
      <c r="W4728" s="33"/>
      <c r="X4728" s="33"/>
      <c r="AH4728" s="38">
        <v>100</v>
      </c>
      <c r="AI4728" s="38">
        <v>145</v>
      </c>
      <c r="AJ4728" s="38">
        <v>11000</v>
      </c>
      <c r="AK4728" s="38">
        <v>52</v>
      </c>
      <c r="AL4728" s="38">
        <v>4300958</v>
      </c>
      <c r="AM4728" s="61" t="s">
        <v>1816</v>
      </c>
      <c r="AN4728" s="61" t="s">
        <v>1691</v>
      </c>
      <c r="AO4728" s="61" t="s">
        <v>5063</v>
      </c>
      <c r="AP4728" s="61" t="s">
        <v>5019</v>
      </c>
      <c r="AQ4728" s="61" t="s">
        <v>1757</v>
      </c>
      <c r="AR4728" s="28">
        <v>0</v>
      </c>
      <c r="AS4728" s="28">
        <v>1639</v>
      </c>
      <c r="AT4728" s="28">
        <v>48777</v>
      </c>
      <c r="AU4728" s="62"/>
      <c r="DV4728" s="31" t="s">
        <v>5542</v>
      </c>
      <c r="DW4728" s="31" t="s">
        <v>5550</v>
      </c>
      <c r="DX4728" s="63"/>
      <c r="DY4728" s="63"/>
      <c r="DZ4728" s="63"/>
      <c r="EA4728" s="167"/>
      <c r="EB4728" s="60"/>
      <c r="EC4728" s="60"/>
      <c r="ED4728" s="60"/>
      <c r="EE4728" s="60"/>
      <c r="EF4728" s="60"/>
      <c r="EG4728" s="60"/>
      <c r="EH4728" s="60"/>
      <c r="EI4728" s="60"/>
      <c r="EJ4728" s="60"/>
      <c r="EK4728" s="60"/>
      <c r="EL4728" s="60"/>
      <c r="EM4728" s="60"/>
      <c r="EN4728" s="60"/>
      <c r="EO4728" s="60"/>
      <c r="EP4728" s="60"/>
      <c r="EQ4728" s="60"/>
      <c r="ER4728" s="60"/>
      <c r="ES4728" s="60"/>
      <c r="ET4728" s="60"/>
      <c r="EU4728" s="60"/>
      <c r="EV4728" s="60"/>
      <c r="EW4728" s="60"/>
      <c r="EX4728" s="60"/>
      <c r="EY4728" s="60"/>
      <c r="EZ4728" s="60"/>
      <c r="FA4728" s="60"/>
      <c r="FB4728" s="60"/>
    </row>
    <row r="4729" spans="22:158" x14ac:dyDescent="0.25">
      <c r="W4729" s="33"/>
      <c r="X4729" s="33"/>
      <c r="AH4729" s="38">
        <v>100</v>
      </c>
      <c r="AI4729" s="38">
        <v>145</v>
      </c>
      <c r="AJ4729" s="38">
        <v>12050</v>
      </c>
      <c r="AK4729" s="38">
        <v>52</v>
      </c>
      <c r="AL4729" s="38">
        <v>4300958</v>
      </c>
      <c r="AM4729" s="61" t="s">
        <v>1816</v>
      </c>
      <c r="AN4729" s="61" t="s">
        <v>1691</v>
      </c>
      <c r="AO4729" s="61" t="s">
        <v>5085</v>
      </c>
      <c r="AP4729" s="61" t="s">
        <v>5019</v>
      </c>
      <c r="AQ4729" s="61" t="s">
        <v>1757</v>
      </c>
      <c r="AR4729" s="28">
        <v>0</v>
      </c>
      <c r="AS4729" s="28">
        <v>5368</v>
      </c>
      <c r="AT4729" s="28">
        <v>2764</v>
      </c>
      <c r="AU4729" s="62"/>
      <c r="DV4729" s="31" t="s">
        <v>5542</v>
      </c>
      <c r="DW4729" s="31" t="s">
        <v>5550</v>
      </c>
      <c r="DX4729" s="63"/>
      <c r="DY4729" s="63"/>
      <c r="DZ4729" s="63"/>
      <c r="EA4729" s="167"/>
      <c r="EB4729" s="60"/>
      <c r="EC4729" s="60"/>
      <c r="ED4729" s="60"/>
      <c r="EE4729" s="60"/>
      <c r="EF4729" s="60"/>
      <c r="EG4729" s="60"/>
      <c r="EH4729" s="60"/>
      <c r="EI4729" s="60"/>
      <c r="EJ4729" s="60"/>
      <c r="EK4729" s="60"/>
      <c r="EL4729" s="60"/>
      <c r="EM4729" s="60"/>
      <c r="EN4729" s="60"/>
      <c r="EO4729" s="60"/>
      <c r="EP4729" s="60"/>
      <c r="EQ4729" s="60"/>
      <c r="ER4729" s="60"/>
      <c r="ES4729" s="60"/>
      <c r="ET4729" s="60"/>
      <c r="EU4729" s="60"/>
      <c r="EV4729" s="60"/>
      <c r="EW4729" s="60"/>
      <c r="EX4729" s="60"/>
      <c r="EY4729" s="60"/>
      <c r="EZ4729" s="60"/>
      <c r="FA4729" s="60"/>
      <c r="FB4729" s="60"/>
    </row>
    <row r="4730" spans="22:158" x14ac:dyDescent="0.25">
      <c r="W4730" s="33"/>
      <c r="X4730" s="33"/>
      <c r="AH4730" s="38">
        <v>100</v>
      </c>
      <c r="AI4730" s="38">
        <v>145</v>
      </c>
      <c r="AJ4730" s="38">
        <v>16180</v>
      </c>
      <c r="AK4730" s="38">
        <v>52</v>
      </c>
      <c r="AL4730" s="38">
        <v>4300958</v>
      </c>
      <c r="AM4730" s="61" t="s">
        <v>1816</v>
      </c>
      <c r="AN4730" s="61" t="s">
        <v>1691</v>
      </c>
      <c r="AO4730" s="61" t="s">
        <v>1614</v>
      </c>
      <c r="AP4730" s="61" t="s">
        <v>5019</v>
      </c>
      <c r="AQ4730" s="61" t="s">
        <v>1757</v>
      </c>
      <c r="AR4730" s="28">
        <v>1740.4</v>
      </c>
      <c r="AS4730" s="28">
        <v>0</v>
      </c>
      <c r="AT4730" s="28">
        <v>0</v>
      </c>
      <c r="AU4730" s="62"/>
      <c r="DV4730" s="31" t="s">
        <v>5542</v>
      </c>
      <c r="DW4730" s="31" t="s">
        <v>5550</v>
      </c>
      <c r="DX4730" s="63"/>
      <c r="DY4730" s="63"/>
      <c r="DZ4730" s="63"/>
      <c r="EA4730" s="167"/>
      <c r="EB4730" s="60"/>
      <c r="EC4730" s="60"/>
      <c r="ED4730" s="60"/>
      <c r="EE4730" s="60"/>
      <c r="EF4730" s="60"/>
      <c r="EG4730" s="60"/>
      <c r="EH4730" s="60"/>
      <c r="EI4730" s="60"/>
      <c r="EJ4730" s="60"/>
      <c r="EK4730" s="60"/>
      <c r="EL4730" s="60"/>
      <c r="EM4730" s="60"/>
      <c r="EN4730" s="60"/>
      <c r="EO4730" s="60"/>
      <c r="EP4730" s="60"/>
      <c r="EQ4730" s="60"/>
      <c r="ER4730" s="60"/>
      <c r="ES4730" s="60"/>
      <c r="ET4730" s="60"/>
      <c r="EU4730" s="60"/>
      <c r="EV4730" s="60"/>
      <c r="EW4730" s="60"/>
      <c r="EX4730" s="60"/>
      <c r="EY4730" s="60"/>
      <c r="EZ4730" s="60"/>
      <c r="FA4730" s="60"/>
      <c r="FB4730" s="60"/>
    </row>
    <row r="4731" spans="22:158" x14ac:dyDescent="0.25">
      <c r="W4731" s="33"/>
      <c r="X4731" s="33"/>
      <c r="AH4731" s="38">
        <v>100</v>
      </c>
      <c r="AI4731" s="38">
        <v>145</v>
      </c>
      <c r="AJ4731" s="38">
        <v>18700</v>
      </c>
      <c r="AK4731" s="38">
        <v>52</v>
      </c>
      <c r="AL4731" s="38">
        <v>4300958</v>
      </c>
      <c r="AM4731" s="61" t="s">
        <v>1816</v>
      </c>
      <c r="AN4731" s="61" t="s">
        <v>1691</v>
      </c>
      <c r="AO4731" s="61" t="s">
        <v>1670</v>
      </c>
      <c r="AP4731" s="61" t="s">
        <v>5019</v>
      </c>
      <c r="AQ4731" s="61" t="s">
        <v>1757</v>
      </c>
      <c r="AR4731" s="28">
        <v>0</v>
      </c>
      <c r="AS4731" s="28">
        <v>0</v>
      </c>
      <c r="AT4731" s="28">
        <v>106313</v>
      </c>
      <c r="AU4731" s="62"/>
      <c r="DV4731" s="31" t="s">
        <v>5542</v>
      </c>
      <c r="DW4731" s="31" t="s">
        <v>5550</v>
      </c>
      <c r="DX4731" s="63"/>
      <c r="DY4731" s="63"/>
      <c r="DZ4731" s="63"/>
      <c r="EA4731" s="167"/>
      <c r="EB4731" s="60"/>
      <c r="EC4731" s="60"/>
      <c r="ED4731" s="60"/>
      <c r="EE4731" s="60"/>
      <c r="EF4731" s="60"/>
      <c r="EG4731" s="60"/>
      <c r="EH4731" s="60"/>
      <c r="EI4731" s="60"/>
      <c r="EJ4731" s="60"/>
      <c r="EK4731" s="60"/>
      <c r="EL4731" s="60"/>
      <c r="EM4731" s="60"/>
      <c r="EN4731" s="60"/>
      <c r="EO4731" s="60"/>
      <c r="EP4731" s="60"/>
      <c r="EQ4731" s="60"/>
      <c r="ER4731" s="60"/>
      <c r="ES4731" s="60"/>
      <c r="ET4731" s="60"/>
      <c r="EU4731" s="60"/>
      <c r="EV4731" s="60"/>
      <c r="EW4731" s="60"/>
      <c r="EX4731" s="60"/>
      <c r="EY4731" s="60"/>
      <c r="EZ4731" s="60"/>
      <c r="FA4731" s="60"/>
      <c r="FB4731" s="60"/>
    </row>
    <row r="4732" spans="22:158" x14ac:dyDescent="0.25">
      <c r="W4732" s="33"/>
      <c r="X4732" s="33"/>
      <c r="AH4732" s="38">
        <v>100</v>
      </c>
      <c r="AI4732" s="38">
        <v>145</v>
      </c>
      <c r="AJ4732" s="38">
        <v>18710</v>
      </c>
      <c r="AK4732" s="38">
        <v>52</v>
      </c>
      <c r="AL4732" s="38">
        <v>4300958</v>
      </c>
      <c r="AM4732" s="61" t="s">
        <v>1816</v>
      </c>
      <c r="AN4732" s="61" t="s">
        <v>1691</v>
      </c>
      <c r="AO4732" s="61" t="s">
        <v>1671</v>
      </c>
      <c r="AP4732" s="61" t="s">
        <v>5019</v>
      </c>
      <c r="AQ4732" s="61" t="s">
        <v>1757</v>
      </c>
      <c r="AR4732" s="28">
        <v>0</v>
      </c>
      <c r="AS4732" s="28">
        <v>132757</v>
      </c>
      <c r="AT4732" s="28">
        <v>0</v>
      </c>
      <c r="AU4732" s="62"/>
      <c r="DV4732" s="31" t="s">
        <v>5542</v>
      </c>
      <c r="DW4732" s="31" t="s">
        <v>5550</v>
      </c>
      <c r="DX4732" s="63"/>
      <c r="DY4732" s="63"/>
      <c r="DZ4732" s="63"/>
      <c r="EA4732" s="167"/>
      <c r="EB4732" s="60"/>
      <c r="EC4732" s="60"/>
      <c r="ED4732" s="60"/>
      <c r="EE4732" s="60"/>
      <c r="EF4732" s="60"/>
      <c r="EG4732" s="60"/>
      <c r="EH4732" s="60"/>
      <c r="EI4732" s="60"/>
      <c r="EJ4732" s="60"/>
      <c r="EK4732" s="60"/>
      <c r="EL4732" s="60"/>
      <c r="EM4732" s="60"/>
      <c r="EN4732" s="60"/>
      <c r="EO4732" s="60"/>
      <c r="EP4732" s="60"/>
      <c r="EQ4732" s="60"/>
      <c r="ER4732" s="60"/>
      <c r="ES4732" s="60"/>
      <c r="ET4732" s="60"/>
      <c r="EU4732" s="60"/>
      <c r="EV4732" s="60"/>
      <c r="EW4732" s="60"/>
      <c r="EX4732" s="60"/>
      <c r="EY4732" s="60"/>
      <c r="EZ4732" s="60"/>
      <c r="FA4732" s="60"/>
      <c r="FB4732" s="60"/>
    </row>
    <row r="4733" spans="22:158" x14ac:dyDescent="0.25">
      <c r="V4733" s="1"/>
      <c r="W4733" s="33"/>
      <c r="X4733" s="33"/>
      <c r="AH4733" s="38">
        <v>100</v>
      </c>
      <c r="AI4733" s="38">
        <v>150</v>
      </c>
      <c r="AJ4733" s="38">
        <v>13500</v>
      </c>
      <c r="AK4733" s="38">
        <v>52</v>
      </c>
      <c r="AL4733" s="38">
        <v>4300958</v>
      </c>
      <c r="AM4733" s="61" t="s">
        <v>1816</v>
      </c>
      <c r="AN4733" s="61" t="s">
        <v>1695</v>
      </c>
      <c r="AO4733" s="61" t="s">
        <v>5113</v>
      </c>
      <c r="AP4733" s="61" t="s">
        <v>5019</v>
      </c>
      <c r="AQ4733" s="61" t="s">
        <v>1757</v>
      </c>
      <c r="AR4733" s="28">
        <v>0</v>
      </c>
      <c r="AS4733" s="28">
        <v>0</v>
      </c>
      <c r="AT4733" s="28">
        <v>4969</v>
      </c>
      <c r="AU4733" s="62"/>
      <c r="DV4733" s="31" t="s">
        <v>5542</v>
      </c>
      <c r="DW4733" s="31" t="s">
        <v>5551</v>
      </c>
      <c r="DX4733" s="63"/>
      <c r="DY4733" s="63"/>
      <c r="DZ4733" s="63"/>
      <c r="EA4733" s="167"/>
      <c r="EB4733" s="60"/>
      <c r="EC4733" s="60"/>
      <c r="ED4733" s="60"/>
      <c r="EE4733" s="60"/>
      <c r="EF4733" s="60"/>
      <c r="EG4733" s="60"/>
      <c r="EH4733" s="60"/>
      <c r="EI4733" s="60"/>
      <c r="EJ4733" s="60"/>
      <c r="EK4733" s="60"/>
      <c r="EL4733" s="60"/>
      <c r="EM4733" s="60"/>
      <c r="EN4733" s="60"/>
      <c r="EO4733" s="60"/>
      <c r="EP4733" s="60"/>
      <c r="EQ4733" s="60"/>
      <c r="ER4733" s="60"/>
      <c r="ES4733" s="60"/>
      <c r="ET4733" s="60"/>
      <c r="EU4733" s="60"/>
      <c r="EV4733" s="60"/>
      <c r="EW4733" s="60"/>
      <c r="EX4733" s="60"/>
      <c r="EY4733" s="60"/>
      <c r="EZ4733" s="60"/>
      <c r="FA4733" s="60"/>
      <c r="FB4733" s="60"/>
    </row>
    <row r="4734" spans="22:158" x14ac:dyDescent="0.25">
      <c r="V4734" s="1"/>
      <c r="W4734" s="33"/>
      <c r="X4734" s="33"/>
      <c r="AH4734" s="38">
        <v>100</v>
      </c>
      <c r="AI4734" s="38">
        <v>150</v>
      </c>
      <c r="AJ4734" s="38">
        <v>17500</v>
      </c>
      <c r="AK4734" s="38">
        <v>52</v>
      </c>
      <c r="AL4734" s="38">
        <v>4300958</v>
      </c>
      <c r="AM4734" s="61" t="s">
        <v>1816</v>
      </c>
      <c r="AN4734" s="61" t="s">
        <v>1695</v>
      </c>
      <c r="AO4734" s="61" t="s">
        <v>1644</v>
      </c>
      <c r="AP4734" s="61" t="s">
        <v>5019</v>
      </c>
      <c r="AQ4734" s="61" t="s">
        <v>1757</v>
      </c>
      <c r="AR4734" s="28">
        <v>5408.5</v>
      </c>
      <c r="AS4734" s="28">
        <v>0</v>
      </c>
      <c r="AT4734" s="28">
        <v>0</v>
      </c>
      <c r="AU4734" s="62"/>
      <c r="DV4734" s="31" t="s">
        <v>5542</v>
      </c>
      <c r="DW4734" s="31" t="s">
        <v>5551</v>
      </c>
      <c r="DX4734" s="63"/>
      <c r="DY4734" s="63"/>
      <c r="DZ4734" s="63"/>
      <c r="EA4734" s="167"/>
      <c r="EB4734" s="60"/>
      <c r="EC4734" s="60"/>
      <c r="ED4734" s="60"/>
      <c r="EE4734" s="60"/>
      <c r="EF4734" s="60"/>
      <c r="EG4734" s="60"/>
      <c r="EH4734" s="60"/>
      <c r="EI4734" s="60"/>
      <c r="EJ4734" s="60"/>
      <c r="EK4734" s="60"/>
      <c r="EL4734" s="60"/>
      <c r="EM4734" s="60"/>
      <c r="EN4734" s="60"/>
      <c r="EO4734" s="60"/>
      <c r="EP4734" s="60"/>
      <c r="EQ4734" s="60"/>
      <c r="ER4734" s="60"/>
      <c r="ES4734" s="60"/>
      <c r="ET4734" s="60"/>
      <c r="EU4734" s="60"/>
      <c r="EV4734" s="60"/>
      <c r="EW4734" s="60"/>
      <c r="EX4734" s="60"/>
      <c r="EY4734" s="60"/>
      <c r="EZ4734" s="60"/>
      <c r="FA4734" s="60"/>
      <c r="FB4734" s="60"/>
    </row>
    <row r="4735" spans="22:158" x14ac:dyDescent="0.25">
      <c r="W4735" s="33"/>
      <c r="X4735" s="33"/>
      <c r="AH4735" s="38">
        <v>100</v>
      </c>
      <c r="AI4735" s="38">
        <v>155</v>
      </c>
      <c r="AJ4735" s="38">
        <v>13370</v>
      </c>
      <c r="AK4735" s="38">
        <v>52</v>
      </c>
      <c r="AL4735" s="38">
        <v>4300958</v>
      </c>
      <c r="AM4735" s="61" t="s">
        <v>1816</v>
      </c>
      <c r="AN4735" s="61" t="s">
        <v>1686</v>
      </c>
      <c r="AO4735" s="61" t="s">
        <v>5110</v>
      </c>
      <c r="AP4735" s="61" t="s">
        <v>5019</v>
      </c>
      <c r="AQ4735" s="61" t="s">
        <v>1757</v>
      </c>
      <c r="AR4735" s="28">
        <v>0</v>
      </c>
      <c r="AS4735" s="28">
        <v>1955465</v>
      </c>
      <c r="AT4735" s="28">
        <v>0</v>
      </c>
      <c r="AU4735" s="62"/>
      <c r="DV4735" s="31" t="s">
        <v>5542</v>
      </c>
      <c r="DW4735" s="31" t="s">
        <v>5552</v>
      </c>
      <c r="DX4735" s="63"/>
      <c r="DY4735" s="63"/>
      <c r="DZ4735" s="63"/>
      <c r="EA4735" s="167"/>
      <c r="EB4735" s="60"/>
      <c r="EC4735" s="60"/>
      <c r="ED4735" s="60"/>
      <c r="EE4735" s="60"/>
      <c r="EF4735" s="60"/>
      <c r="EG4735" s="60"/>
      <c r="EH4735" s="60"/>
      <c r="EI4735" s="60"/>
      <c r="EJ4735" s="60"/>
      <c r="EK4735" s="60"/>
      <c r="EL4735" s="60"/>
      <c r="EM4735" s="60"/>
      <c r="EN4735" s="60"/>
      <c r="EO4735" s="60"/>
      <c r="EP4735" s="60"/>
      <c r="EQ4735" s="60"/>
      <c r="ER4735" s="60"/>
      <c r="ES4735" s="60"/>
      <c r="ET4735" s="60"/>
      <c r="EU4735" s="60"/>
      <c r="EV4735" s="60"/>
      <c r="EW4735" s="60"/>
      <c r="EX4735" s="60"/>
      <c r="EY4735" s="60"/>
      <c r="EZ4735" s="60"/>
      <c r="FA4735" s="60"/>
      <c r="FB4735" s="60"/>
    </row>
    <row r="4736" spans="22:158" x14ac:dyDescent="0.25">
      <c r="W4736" s="33"/>
      <c r="X4736" s="33"/>
      <c r="AH4736" s="38">
        <v>100</v>
      </c>
      <c r="AI4736" s="38">
        <v>155</v>
      </c>
      <c r="AJ4736" s="38">
        <v>13900</v>
      </c>
      <c r="AK4736" s="38">
        <v>52</v>
      </c>
      <c r="AL4736" s="38">
        <v>4300958</v>
      </c>
      <c r="AM4736" s="61" t="s">
        <v>1816</v>
      </c>
      <c r="AN4736" s="61" t="s">
        <v>1686</v>
      </c>
      <c r="AO4736" s="61" t="s">
        <v>5122</v>
      </c>
      <c r="AP4736" s="61" t="s">
        <v>5019</v>
      </c>
      <c r="AQ4736" s="61" t="s">
        <v>1757</v>
      </c>
      <c r="AR4736" s="28">
        <v>0</v>
      </c>
      <c r="AS4736" s="28">
        <v>0</v>
      </c>
      <c r="AT4736" s="28">
        <v>1534405</v>
      </c>
      <c r="AU4736" s="62"/>
      <c r="DV4736" s="31" t="s">
        <v>5542</v>
      </c>
      <c r="DW4736" s="31" t="s">
        <v>5552</v>
      </c>
      <c r="DX4736" s="63"/>
      <c r="DY4736" s="63"/>
      <c r="DZ4736" s="63"/>
      <c r="EA4736" s="167"/>
      <c r="EB4736" s="60"/>
      <c r="EC4736" s="60"/>
      <c r="ED4736" s="60"/>
      <c r="EE4736" s="60"/>
      <c r="EF4736" s="60"/>
      <c r="EG4736" s="60"/>
      <c r="EH4736" s="60"/>
      <c r="EI4736" s="60"/>
      <c r="EJ4736" s="60"/>
      <c r="EK4736" s="60"/>
      <c r="EL4736" s="60"/>
      <c r="EM4736" s="60"/>
      <c r="EN4736" s="60"/>
      <c r="EO4736" s="60"/>
      <c r="EP4736" s="60"/>
      <c r="EQ4736" s="60"/>
      <c r="ER4736" s="60"/>
      <c r="ES4736" s="60"/>
      <c r="ET4736" s="60"/>
      <c r="EU4736" s="60"/>
      <c r="EV4736" s="60"/>
      <c r="EW4736" s="60"/>
      <c r="EX4736" s="60"/>
      <c r="EY4736" s="60"/>
      <c r="EZ4736" s="60"/>
      <c r="FA4736" s="60"/>
      <c r="FB4736" s="60"/>
    </row>
    <row r="4737" spans="22:158" x14ac:dyDescent="0.25">
      <c r="W4737" s="33"/>
      <c r="X4737" s="33"/>
      <c r="AH4737" s="38">
        <v>100</v>
      </c>
      <c r="AI4737" s="38">
        <v>155</v>
      </c>
      <c r="AJ4737" s="38">
        <v>17450</v>
      </c>
      <c r="AK4737" s="38">
        <v>52</v>
      </c>
      <c r="AL4737" s="38">
        <v>4300958</v>
      </c>
      <c r="AM4737" s="61" t="s">
        <v>1816</v>
      </c>
      <c r="AN4737" s="61" t="s">
        <v>1686</v>
      </c>
      <c r="AO4737" s="61" t="s">
        <v>1643</v>
      </c>
      <c r="AP4737" s="61" t="s">
        <v>5019</v>
      </c>
      <c r="AQ4737" s="61" t="s">
        <v>1757</v>
      </c>
      <c r="AR4737" s="28">
        <v>1863524.4</v>
      </c>
      <c r="AS4737" s="28">
        <v>8677706</v>
      </c>
      <c r="AT4737" s="28">
        <v>0</v>
      </c>
      <c r="AU4737" s="62"/>
      <c r="DV4737" s="31" t="s">
        <v>5542</v>
      </c>
      <c r="DW4737" s="31" t="s">
        <v>5552</v>
      </c>
      <c r="DX4737" s="63"/>
      <c r="DY4737" s="63"/>
      <c r="DZ4737" s="63"/>
      <c r="EA4737" s="167"/>
      <c r="EB4737" s="60"/>
      <c r="EC4737" s="60"/>
      <c r="ED4737" s="60"/>
      <c r="EE4737" s="60"/>
      <c r="EF4737" s="60"/>
      <c r="EG4737" s="60"/>
      <c r="EH4737" s="60"/>
      <c r="EI4737" s="60"/>
      <c r="EJ4737" s="60"/>
      <c r="EK4737" s="60"/>
      <c r="EL4737" s="60"/>
      <c r="EM4737" s="60"/>
      <c r="EN4737" s="60"/>
      <c r="EO4737" s="60"/>
      <c r="EP4737" s="60"/>
      <c r="EQ4737" s="60"/>
      <c r="ER4737" s="60"/>
      <c r="ES4737" s="60"/>
      <c r="ET4737" s="60"/>
      <c r="EU4737" s="60"/>
      <c r="EV4737" s="60"/>
      <c r="EW4737" s="60"/>
      <c r="EX4737" s="60"/>
      <c r="EY4737" s="60"/>
      <c r="EZ4737" s="60"/>
      <c r="FA4737" s="60"/>
      <c r="FB4737" s="60"/>
    </row>
    <row r="4738" spans="22:158" x14ac:dyDescent="0.25">
      <c r="V4738" s="1"/>
      <c r="W4738" s="33"/>
      <c r="X4738" s="33"/>
      <c r="AH4738" s="38">
        <v>100</v>
      </c>
      <c r="AI4738" s="38">
        <v>105</v>
      </c>
      <c r="AJ4738" s="38">
        <v>13800</v>
      </c>
      <c r="AK4738" s="38">
        <v>52</v>
      </c>
      <c r="AL4738" s="38">
        <v>4301958</v>
      </c>
      <c r="AM4738" s="61" t="s">
        <v>1816</v>
      </c>
      <c r="AN4738" s="61" t="s">
        <v>1688</v>
      </c>
      <c r="AO4738" s="61" t="s">
        <v>5120</v>
      </c>
      <c r="AP4738" s="61" t="s">
        <v>5019</v>
      </c>
      <c r="AQ4738" s="61" t="s">
        <v>1758</v>
      </c>
      <c r="AR4738" s="28">
        <v>7108.8</v>
      </c>
      <c r="AS4738" s="28">
        <v>14735</v>
      </c>
      <c r="AT4738" s="28">
        <v>7277</v>
      </c>
      <c r="AU4738" s="62"/>
      <c r="DV4738" s="31" t="s">
        <v>5553</v>
      </c>
      <c r="DW4738" s="31" t="s">
        <v>5554</v>
      </c>
      <c r="DX4738" s="63"/>
      <c r="DY4738" s="63"/>
      <c r="DZ4738" s="63"/>
      <c r="EA4738" s="167"/>
      <c r="EB4738" s="60"/>
      <c r="EC4738" s="60"/>
      <c r="ED4738" s="60"/>
      <c r="EE4738" s="60"/>
      <c r="EF4738" s="60"/>
      <c r="EG4738" s="60"/>
      <c r="EH4738" s="60"/>
      <c r="EI4738" s="60"/>
      <c r="EJ4738" s="60"/>
      <c r="EK4738" s="60"/>
      <c r="EL4738" s="60"/>
      <c r="EM4738" s="60"/>
      <c r="EN4738" s="60"/>
      <c r="EO4738" s="60"/>
      <c r="EP4738" s="60"/>
      <c r="EQ4738" s="60"/>
      <c r="ER4738" s="60"/>
      <c r="ES4738" s="60"/>
      <c r="ET4738" s="60"/>
      <c r="EU4738" s="60"/>
      <c r="EV4738" s="60"/>
      <c r="EW4738" s="60"/>
      <c r="EX4738" s="60"/>
      <c r="EY4738" s="60"/>
      <c r="EZ4738" s="60"/>
      <c r="FA4738" s="60"/>
      <c r="FB4738" s="60"/>
    </row>
    <row r="4739" spans="22:158" x14ac:dyDescent="0.25">
      <c r="W4739" s="33"/>
      <c r="X4739" s="33"/>
      <c r="AH4739" s="38">
        <v>100</v>
      </c>
      <c r="AI4739" s="38">
        <v>105</v>
      </c>
      <c r="AJ4739" s="38">
        <v>14000</v>
      </c>
      <c r="AK4739" s="38">
        <v>52</v>
      </c>
      <c r="AL4739" s="38">
        <v>4301958</v>
      </c>
      <c r="AM4739" s="61" t="s">
        <v>1816</v>
      </c>
      <c r="AN4739" s="61" t="s">
        <v>1688</v>
      </c>
      <c r="AO4739" s="61" t="s">
        <v>5124</v>
      </c>
      <c r="AP4739" s="61" t="s">
        <v>5019</v>
      </c>
      <c r="AQ4739" s="61" t="s">
        <v>1758</v>
      </c>
      <c r="AR4739" s="28">
        <v>0</v>
      </c>
      <c r="AS4739" s="28">
        <v>29208</v>
      </c>
      <c r="AT4739" s="28">
        <v>2513</v>
      </c>
      <c r="AU4739" s="62"/>
      <c r="DV4739" s="31" t="s">
        <v>5553</v>
      </c>
      <c r="DW4739" s="31" t="s">
        <v>5554</v>
      </c>
      <c r="DX4739" s="63"/>
      <c r="DY4739" s="63"/>
      <c r="DZ4739" s="63"/>
      <c r="EA4739" s="167"/>
      <c r="EB4739" s="60"/>
      <c r="EC4739" s="60"/>
      <c r="ED4739" s="60"/>
      <c r="EE4739" s="60"/>
      <c r="EF4739" s="60"/>
      <c r="EG4739" s="60"/>
      <c r="EH4739" s="60"/>
      <c r="EI4739" s="60"/>
      <c r="EJ4739" s="60"/>
      <c r="EK4739" s="60"/>
      <c r="EL4739" s="60"/>
      <c r="EM4739" s="60"/>
      <c r="EN4739" s="60"/>
      <c r="EO4739" s="60"/>
      <c r="EP4739" s="60"/>
      <c r="EQ4739" s="60"/>
      <c r="ER4739" s="60"/>
      <c r="ES4739" s="60"/>
      <c r="ET4739" s="60"/>
      <c r="EU4739" s="60"/>
      <c r="EV4739" s="60"/>
      <c r="EW4739" s="60"/>
      <c r="EX4739" s="60"/>
      <c r="EY4739" s="60"/>
      <c r="EZ4739" s="60"/>
      <c r="FA4739" s="60"/>
      <c r="FB4739" s="60"/>
    </row>
    <row r="4740" spans="22:158" x14ac:dyDescent="0.25">
      <c r="V4740" s="1"/>
      <c r="W4740" s="33"/>
      <c r="X4740" s="33"/>
      <c r="AH4740" s="38">
        <v>100</v>
      </c>
      <c r="AI4740" s="38">
        <v>110</v>
      </c>
      <c r="AJ4740" s="38">
        <v>13400</v>
      </c>
      <c r="AK4740" s="38">
        <v>52</v>
      </c>
      <c r="AL4740" s="38">
        <v>4301958</v>
      </c>
      <c r="AM4740" s="61" t="s">
        <v>1816</v>
      </c>
      <c r="AN4740" s="61" t="s">
        <v>1696</v>
      </c>
      <c r="AO4740" s="61" t="s">
        <v>5111</v>
      </c>
      <c r="AP4740" s="61" t="s">
        <v>5019</v>
      </c>
      <c r="AQ4740" s="61" t="s">
        <v>1758</v>
      </c>
      <c r="AR4740" s="28">
        <v>14396.1</v>
      </c>
      <c r="AS4740" s="28">
        <v>14632</v>
      </c>
      <c r="AT4740" s="28">
        <v>3008</v>
      </c>
      <c r="AU4740" s="62"/>
      <c r="DV4740" s="31" t="s">
        <v>5553</v>
      </c>
      <c r="DW4740" s="31" t="s">
        <v>5555</v>
      </c>
      <c r="DX4740" s="63"/>
      <c r="DY4740" s="63"/>
      <c r="DZ4740" s="63"/>
      <c r="EA4740" s="167"/>
      <c r="EB4740" s="60"/>
      <c r="EC4740" s="60"/>
      <c r="ED4740" s="60"/>
      <c r="EE4740" s="60"/>
      <c r="EF4740" s="60"/>
      <c r="EG4740" s="60"/>
      <c r="EH4740" s="60"/>
      <c r="EI4740" s="60"/>
      <c r="EJ4740" s="60"/>
      <c r="EK4740" s="60"/>
      <c r="EL4740" s="60"/>
      <c r="EM4740" s="60"/>
      <c r="EN4740" s="60"/>
      <c r="EO4740" s="60"/>
      <c r="EP4740" s="60"/>
      <c r="EQ4740" s="60"/>
      <c r="ER4740" s="60"/>
      <c r="ES4740" s="60"/>
      <c r="ET4740" s="60"/>
      <c r="EU4740" s="60"/>
      <c r="EV4740" s="60"/>
      <c r="EW4740" s="60"/>
      <c r="EX4740" s="60"/>
      <c r="EY4740" s="60"/>
      <c r="EZ4740" s="60"/>
      <c r="FA4740" s="60"/>
      <c r="FB4740" s="60"/>
    </row>
    <row r="4741" spans="22:158" x14ac:dyDescent="0.25">
      <c r="W4741" s="33"/>
      <c r="X4741" s="33"/>
      <c r="AH4741" s="38">
        <v>100</v>
      </c>
      <c r="AI4741" s="38">
        <v>110</v>
      </c>
      <c r="AJ4741" s="38">
        <v>15050</v>
      </c>
      <c r="AK4741" s="38">
        <v>52</v>
      </c>
      <c r="AL4741" s="38">
        <v>4301958</v>
      </c>
      <c r="AM4741" s="61" t="s">
        <v>1816</v>
      </c>
      <c r="AN4741" s="61" t="s">
        <v>1696</v>
      </c>
      <c r="AO4741" s="61" t="s">
        <v>1591</v>
      </c>
      <c r="AP4741" s="61" t="s">
        <v>5019</v>
      </c>
      <c r="AQ4741" s="61" t="s">
        <v>1758</v>
      </c>
      <c r="AR4741" s="28">
        <v>306</v>
      </c>
      <c r="AS4741" s="28">
        <v>0</v>
      </c>
      <c r="AT4741" s="28">
        <v>0</v>
      </c>
      <c r="AU4741" s="62"/>
      <c r="DV4741" s="31" t="s">
        <v>5553</v>
      </c>
      <c r="DW4741" s="31" t="s">
        <v>5555</v>
      </c>
      <c r="DX4741" s="63"/>
      <c r="DY4741" s="63"/>
      <c r="DZ4741" s="63"/>
      <c r="EA4741" s="167"/>
      <c r="EB4741" s="60"/>
      <c r="EC4741" s="60"/>
      <c r="ED4741" s="60"/>
      <c r="EE4741" s="60"/>
      <c r="EF4741" s="60"/>
      <c r="EG4741" s="60"/>
      <c r="EH4741" s="60"/>
      <c r="EI4741" s="60"/>
      <c r="EJ4741" s="60"/>
      <c r="EK4741" s="60"/>
      <c r="EL4741" s="60"/>
      <c r="EM4741" s="60"/>
      <c r="EN4741" s="60"/>
      <c r="EO4741" s="60"/>
      <c r="EP4741" s="60"/>
      <c r="EQ4741" s="60"/>
      <c r="ER4741" s="60"/>
      <c r="ES4741" s="60"/>
      <c r="ET4741" s="60"/>
      <c r="EU4741" s="60"/>
      <c r="EV4741" s="60"/>
      <c r="EW4741" s="60"/>
      <c r="EX4741" s="60"/>
      <c r="EY4741" s="60"/>
      <c r="EZ4741" s="60"/>
      <c r="FA4741" s="60"/>
      <c r="FB4741" s="60"/>
    </row>
    <row r="4742" spans="22:158" x14ac:dyDescent="0.25">
      <c r="W4742" s="33"/>
      <c r="X4742" s="33"/>
      <c r="AH4742" s="38">
        <v>100</v>
      </c>
      <c r="AI4742" s="38">
        <v>115</v>
      </c>
      <c r="AJ4742" s="38">
        <v>16950</v>
      </c>
      <c r="AK4742" s="38">
        <v>52</v>
      </c>
      <c r="AL4742" s="38">
        <v>4301958</v>
      </c>
      <c r="AM4742" s="61" t="s">
        <v>1816</v>
      </c>
      <c r="AN4742" s="61" t="s">
        <v>1697</v>
      </c>
      <c r="AO4742" s="61" t="s">
        <v>1632</v>
      </c>
      <c r="AP4742" s="61" t="s">
        <v>5019</v>
      </c>
      <c r="AQ4742" s="61" t="s">
        <v>1758</v>
      </c>
      <c r="AR4742" s="28">
        <v>2519.8000000000002</v>
      </c>
      <c r="AS4742" s="28">
        <v>0</v>
      </c>
      <c r="AT4742" s="28">
        <v>0</v>
      </c>
      <c r="AU4742" s="62"/>
      <c r="DV4742" s="31" t="s">
        <v>5553</v>
      </c>
      <c r="DW4742" s="31" t="s">
        <v>5556</v>
      </c>
      <c r="DX4742" s="63"/>
      <c r="DY4742" s="63"/>
      <c r="DZ4742" s="63"/>
      <c r="EA4742" s="167"/>
      <c r="EB4742" s="60"/>
      <c r="EC4742" s="60"/>
      <c r="ED4742" s="60"/>
      <c r="EE4742" s="60"/>
      <c r="EF4742" s="60"/>
      <c r="EG4742" s="60"/>
      <c r="EH4742" s="60"/>
      <c r="EI4742" s="60"/>
      <c r="EJ4742" s="60"/>
      <c r="EK4742" s="60"/>
      <c r="EL4742" s="60"/>
      <c r="EM4742" s="60"/>
      <c r="EN4742" s="60"/>
      <c r="EO4742" s="60"/>
      <c r="EP4742" s="60"/>
      <c r="EQ4742" s="60"/>
      <c r="ER4742" s="60"/>
      <c r="ES4742" s="60"/>
      <c r="ET4742" s="60"/>
      <c r="EU4742" s="60"/>
      <c r="EV4742" s="60"/>
      <c r="EW4742" s="60"/>
      <c r="EX4742" s="60"/>
      <c r="EY4742" s="60"/>
      <c r="EZ4742" s="60"/>
      <c r="FA4742" s="60"/>
      <c r="FB4742" s="60"/>
    </row>
    <row r="4743" spans="22:158" x14ac:dyDescent="0.25">
      <c r="V4743" s="1"/>
      <c r="W4743" s="33"/>
      <c r="X4743" s="33"/>
      <c r="AH4743" s="38">
        <v>100</v>
      </c>
      <c r="AI4743" s="38">
        <v>115</v>
      </c>
      <c r="AJ4743" s="38">
        <v>18350</v>
      </c>
      <c r="AK4743" s="38">
        <v>52</v>
      </c>
      <c r="AL4743" s="38">
        <v>4301958</v>
      </c>
      <c r="AM4743" s="61" t="s">
        <v>1816</v>
      </c>
      <c r="AN4743" s="61" t="s">
        <v>1697</v>
      </c>
      <c r="AO4743" s="61" t="s">
        <v>1663</v>
      </c>
      <c r="AP4743" s="61" t="s">
        <v>5019</v>
      </c>
      <c r="AQ4743" s="61" t="s">
        <v>1758</v>
      </c>
      <c r="AR4743" s="28">
        <v>24906.3</v>
      </c>
      <c r="AS4743" s="28">
        <v>57057</v>
      </c>
      <c r="AT4743" s="28">
        <v>38166</v>
      </c>
      <c r="AU4743" s="62"/>
      <c r="DV4743" s="31" t="s">
        <v>5553</v>
      </c>
      <c r="DW4743" s="31" t="s">
        <v>5556</v>
      </c>
      <c r="DX4743" s="63"/>
      <c r="DY4743" s="63"/>
      <c r="DZ4743" s="63"/>
      <c r="EA4743" s="167"/>
      <c r="EB4743" s="60"/>
      <c r="EC4743" s="60"/>
      <c r="ED4743" s="60"/>
      <c r="EE4743" s="60"/>
      <c r="EF4743" s="60"/>
      <c r="EG4743" s="60"/>
      <c r="EH4743" s="60"/>
      <c r="EI4743" s="60"/>
      <c r="EJ4743" s="60"/>
      <c r="EK4743" s="60"/>
      <c r="EL4743" s="60"/>
      <c r="EM4743" s="60"/>
      <c r="EN4743" s="60"/>
      <c r="EO4743" s="60"/>
      <c r="EP4743" s="60"/>
      <c r="EQ4743" s="60"/>
      <c r="ER4743" s="60"/>
      <c r="ES4743" s="60"/>
      <c r="ET4743" s="60"/>
      <c r="EU4743" s="60"/>
      <c r="EV4743" s="60"/>
      <c r="EW4743" s="60"/>
      <c r="EX4743" s="60"/>
      <c r="EY4743" s="60"/>
      <c r="EZ4743" s="60"/>
      <c r="FA4743" s="60"/>
      <c r="FB4743" s="60"/>
    </row>
    <row r="4744" spans="22:158" x14ac:dyDescent="0.25">
      <c r="W4744" s="33"/>
      <c r="X4744" s="33"/>
      <c r="AH4744" s="38">
        <v>100</v>
      </c>
      <c r="AI4744" s="38">
        <v>120</v>
      </c>
      <c r="AJ4744" s="38">
        <v>10250</v>
      </c>
      <c r="AK4744" s="38">
        <v>52</v>
      </c>
      <c r="AL4744" s="38">
        <v>4301958</v>
      </c>
      <c r="AM4744" s="61" t="s">
        <v>1816</v>
      </c>
      <c r="AN4744" s="61" t="s">
        <v>1689</v>
      </c>
      <c r="AO4744" s="61" t="s">
        <v>5048</v>
      </c>
      <c r="AP4744" s="61" t="s">
        <v>5019</v>
      </c>
      <c r="AQ4744" s="61" t="s">
        <v>1758</v>
      </c>
      <c r="AR4744" s="28">
        <v>0</v>
      </c>
      <c r="AS4744" s="28">
        <v>7859</v>
      </c>
      <c r="AT4744" s="28">
        <v>0</v>
      </c>
      <c r="AU4744" s="62"/>
      <c r="DV4744" s="31" t="s">
        <v>5553</v>
      </c>
      <c r="DW4744" s="31" t="s">
        <v>5557</v>
      </c>
      <c r="DX4744" s="63"/>
      <c r="DY4744" s="63"/>
      <c r="DZ4744" s="63"/>
      <c r="EA4744" s="167"/>
      <c r="EB4744" s="60"/>
      <c r="EC4744" s="60"/>
      <c r="ED4744" s="60"/>
      <c r="EE4744" s="60"/>
      <c r="EF4744" s="60"/>
      <c r="EG4744" s="60"/>
      <c r="EH4744" s="60"/>
      <c r="EI4744" s="60"/>
      <c r="EJ4744" s="60"/>
      <c r="EK4744" s="60"/>
      <c r="EL4744" s="60"/>
      <c r="EM4744" s="60"/>
      <c r="EN4744" s="60"/>
      <c r="EO4744" s="60"/>
      <c r="EP4744" s="60"/>
      <c r="EQ4744" s="60"/>
      <c r="ER4744" s="60"/>
      <c r="ES4744" s="60"/>
      <c r="ET4744" s="60"/>
      <c r="EU4744" s="60"/>
      <c r="EV4744" s="60"/>
      <c r="EW4744" s="60"/>
      <c r="EX4744" s="60"/>
      <c r="EY4744" s="60"/>
      <c r="EZ4744" s="60"/>
      <c r="FA4744" s="60"/>
      <c r="FB4744" s="60"/>
    </row>
    <row r="4745" spans="22:158" x14ac:dyDescent="0.25">
      <c r="W4745" s="33"/>
      <c r="X4745" s="33"/>
      <c r="AH4745" s="38">
        <v>100</v>
      </c>
      <c r="AI4745" s="38">
        <v>120</v>
      </c>
      <c r="AJ4745" s="38">
        <v>11350</v>
      </c>
      <c r="AK4745" s="38">
        <v>52</v>
      </c>
      <c r="AL4745" s="38">
        <v>4301958</v>
      </c>
      <c r="AM4745" s="61" t="s">
        <v>1816</v>
      </c>
      <c r="AN4745" s="61" t="s">
        <v>1689</v>
      </c>
      <c r="AO4745" s="61" t="s">
        <v>5070</v>
      </c>
      <c r="AP4745" s="61" t="s">
        <v>5019</v>
      </c>
      <c r="AQ4745" s="61" t="s">
        <v>1758</v>
      </c>
      <c r="AR4745" s="28">
        <v>0</v>
      </c>
      <c r="AS4745" s="28">
        <v>0</v>
      </c>
      <c r="AT4745" s="28">
        <v>45320</v>
      </c>
      <c r="AU4745" s="62"/>
      <c r="DV4745" s="31" t="s">
        <v>5553</v>
      </c>
      <c r="DW4745" s="31" t="s">
        <v>5557</v>
      </c>
      <c r="DX4745" s="63"/>
      <c r="DY4745" s="63"/>
      <c r="DZ4745" s="63"/>
      <c r="EA4745" s="167"/>
      <c r="EB4745" s="60"/>
      <c r="EC4745" s="60"/>
      <c r="ED4745" s="60"/>
      <c r="EE4745" s="60"/>
      <c r="EF4745" s="60"/>
      <c r="EG4745" s="60"/>
      <c r="EH4745" s="60"/>
      <c r="EI4745" s="60"/>
      <c r="EJ4745" s="60"/>
      <c r="EK4745" s="60"/>
      <c r="EL4745" s="60"/>
      <c r="EM4745" s="60"/>
      <c r="EN4745" s="60"/>
      <c r="EO4745" s="60"/>
      <c r="EP4745" s="60"/>
      <c r="EQ4745" s="60"/>
      <c r="ER4745" s="60"/>
      <c r="ES4745" s="60"/>
      <c r="ET4745" s="60"/>
      <c r="EU4745" s="60"/>
      <c r="EV4745" s="60"/>
      <c r="EW4745" s="60"/>
      <c r="EX4745" s="60"/>
      <c r="EY4745" s="60"/>
      <c r="EZ4745" s="60"/>
      <c r="FA4745" s="60"/>
      <c r="FB4745" s="60"/>
    </row>
    <row r="4746" spans="22:158" x14ac:dyDescent="0.25">
      <c r="W4746" s="33"/>
      <c r="X4746" s="33"/>
      <c r="AH4746" s="38">
        <v>100</v>
      </c>
      <c r="AI4746" s="38">
        <v>120</v>
      </c>
      <c r="AJ4746" s="38">
        <v>17550</v>
      </c>
      <c r="AK4746" s="38">
        <v>52</v>
      </c>
      <c r="AL4746" s="38">
        <v>4301958</v>
      </c>
      <c r="AM4746" s="61" t="s">
        <v>1816</v>
      </c>
      <c r="AN4746" s="61" t="s">
        <v>1689</v>
      </c>
      <c r="AO4746" s="61" t="s">
        <v>1645</v>
      </c>
      <c r="AP4746" s="61" t="s">
        <v>5019</v>
      </c>
      <c r="AQ4746" s="61" t="s">
        <v>1758</v>
      </c>
      <c r="AR4746" s="28">
        <v>0</v>
      </c>
      <c r="AS4746" s="28">
        <v>214</v>
      </c>
      <c r="AT4746" s="28">
        <v>0</v>
      </c>
      <c r="AU4746" s="62"/>
      <c r="DV4746" s="31" t="s">
        <v>5553</v>
      </c>
      <c r="DW4746" s="31" t="s">
        <v>5557</v>
      </c>
      <c r="DX4746" s="63"/>
      <c r="DY4746" s="63"/>
      <c r="DZ4746" s="63"/>
      <c r="EA4746" s="167"/>
      <c r="EB4746" s="60"/>
      <c r="EC4746" s="60"/>
      <c r="ED4746" s="60"/>
      <c r="EE4746" s="60"/>
      <c r="EF4746" s="60"/>
      <c r="EG4746" s="60"/>
      <c r="EH4746" s="60"/>
      <c r="EI4746" s="60"/>
      <c r="EJ4746" s="60"/>
      <c r="EK4746" s="60"/>
      <c r="EL4746" s="60"/>
      <c r="EM4746" s="60"/>
      <c r="EN4746" s="60"/>
      <c r="EO4746" s="60"/>
      <c r="EP4746" s="60"/>
      <c r="EQ4746" s="60"/>
      <c r="ER4746" s="60"/>
      <c r="ES4746" s="60"/>
      <c r="ET4746" s="60"/>
      <c r="EU4746" s="60"/>
      <c r="EV4746" s="60"/>
      <c r="EW4746" s="60"/>
      <c r="EX4746" s="60"/>
      <c r="EY4746" s="60"/>
      <c r="EZ4746" s="60"/>
      <c r="FA4746" s="60"/>
      <c r="FB4746" s="60"/>
    </row>
    <row r="4747" spans="22:158" x14ac:dyDescent="0.25">
      <c r="W4747" s="33"/>
      <c r="X4747" s="33"/>
      <c r="AH4747" s="38">
        <v>100</v>
      </c>
      <c r="AI4747" s="38">
        <v>125</v>
      </c>
      <c r="AJ4747" s="38">
        <v>10600</v>
      </c>
      <c r="AK4747" s="38">
        <v>52</v>
      </c>
      <c r="AL4747" s="38">
        <v>4301958</v>
      </c>
      <c r="AM4747" s="61" t="s">
        <v>1816</v>
      </c>
      <c r="AN4747" s="61" t="s">
        <v>1692</v>
      </c>
      <c r="AO4747" s="61" t="s">
        <v>5055</v>
      </c>
      <c r="AP4747" s="61" t="s">
        <v>5019</v>
      </c>
      <c r="AQ4747" s="61" t="s">
        <v>1758</v>
      </c>
      <c r="AR4747" s="28">
        <v>0</v>
      </c>
      <c r="AS4747" s="28">
        <v>1393</v>
      </c>
      <c r="AT4747" s="28">
        <v>2214</v>
      </c>
      <c r="AU4747" s="62"/>
      <c r="DV4747" s="31" t="s">
        <v>5553</v>
      </c>
      <c r="DW4747" s="31" t="s">
        <v>5558</v>
      </c>
      <c r="DX4747" s="63"/>
      <c r="DY4747" s="63"/>
      <c r="DZ4747" s="63"/>
      <c r="EA4747" s="167"/>
      <c r="EB4747" s="60"/>
      <c r="EC4747" s="60"/>
      <c r="ED4747" s="60"/>
      <c r="EE4747" s="60"/>
      <c r="EF4747" s="60"/>
      <c r="EG4747" s="60"/>
      <c r="EH4747" s="60"/>
      <c r="EI4747" s="60"/>
      <c r="EJ4747" s="60"/>
      <c r="EK4747" s="60"/>
      <c r="EL4747" s="60"/>
      <c r="EM4747" s="60"/>
      <c r="EN4747" s="60"/>
      <c r="EO4747" s="60"/>
      <c r="EP4747" s="60"/>
      <c r="EQ4747" s="60"/>
      <c r="ER4747" s="60"/>
      <c r="ES4747" s="60"/>
      <c r="ET4747" s="60"/>
      <c r="EU4747" s="60"/>
      <c r="EV4747" s="60"/>
      <c r="EW4747" s="60"/>
      <c r="EX4747" s="60"/>
      <c r="EY4747" s="60"/>
      <c r="EZ4747" s="60"/>
      <c r="FA4747" s="60"/>
      <c r="FB4747" s="60"/>
    </row>
    <row r="4748" spans="22:158" x14ac:dyDescent="0.25">
      <c r="W4748" s="33"/>
      <c r="X4748" s="33"/>
      <c r="AH4748" s="38">
        <v>100</v>
      </c>
      <c r="AI4748" s="38">
        <v>125</v>
      </c>
      <c r="AJ4748" s="38">
        <v>11730</v>
      </c>
      <c r="AK4748" s="38">
        <v>52</v>
      </c>
      <c r="AL4748" s="38">
        <v>4301958</v>
      </c>
      <c r="AM4748" s="61" t="s">
        <v>1816</v>
      </c>
      <c r="AN4748" s="61" t="s">
        <v>1692</v>
      </c>
      <c r="AO4748" s="61" t="s">
        <v>5079</v>
      </c>
      <c r="AP4748" s="61" t="s">
        <v>5019</v>
      </c>
      <c r="AQ4748" s="61" t="s">
        <v>1758</v>
      </c>
      <c r="AR4748" s="28">
        <v>0</v>
      </c>
      <c r="AS4748" s="28">
        <v>71199</v>
      </c>
      <c r="AT4748" s="28">
        <v>0</v>
      </c>
      <c r="AU4748" s="62"/>
      <c r="DV4748" s="31" t="s">
        <v>5553</v>
      </c>
      <c r="DW4748" s="31" t="s">
        <v>5558</v>
      </c>
      <c r="DX4748" s="63"/>
      <c r="DY4748" s="63"/>
      <c r="DZ4748" s="63"/>
      <c r="EA4748" s="167"/>
      <c r="EB4748" s="60"/>
      <c r="EC4748" s="60"/>
      <c r="ED4748" s="60"/>
      <c r="EE4748" s="60"/>
      <c r="EF4748" s="60"/>
      <c r="EG4748" s="60"/>
      <c r="EH4748" s="60"/>
      <c r="EI4748" s="60"/>
      <c r="EJ4748" s="60"/>
      <c r="EK4748" s="60"/>
      <c r="EL4748" s="60"/>
      <c r="EM4748" s="60"/>
      <c r="EN4748" s="60"/>
      <c r="EO4748" s="60"/>
      <c r="EP4748" s="60"/>
      <c r="EQ4748" s="60"/>
      <c r="ER4748" s="60"/>
      <c r="ES4748" s="60"/>
      <c r="ET4748" s="60"/>
      <c r="EU4748" s="60"/>
      <c r="EV4748" s="60"/>
      <c r="EW4748" s="60"/>
      <c r="EX4748" s="60"/>
      <c r="EY4748" s="60"/>
      <c r="EZ4748" s="60"/>
      <c r="FA4748" s="60"/>
      <c r="FB4748" s="60"/>
    </row>
    <row r="4749" spans="22:158" x14ac:dyDescent="0.25">
      <c r="V4749" s="1"/>
      <c r="W4749" s="33"/>
      <c r="X4749" s="33"/>
      <c r="AH4749" s="38">
        <v>100</v>
      </c>
      <c r="AI4749" s="38">
        <v>125</v>
      </c>
      <c r="AJ4749" s="38">
        <v>11800</v>
      </c>
      <c r="AK4749" s="38">
        <v>52</v>
      </c>
      <c r="AL4749" s="38">
        <v>4301958</v>
      </c>
      <c r="AM4749" s="61" t="s">
        <v>1816</v>
      </c>
      <c r="AN4749" s="61" t="s">
        <v>1692</v>
      </c>
      <c r="AO4749" s="61" t="s">
        <v>5081</v>
      </c>
      <c r="AP4749" s="61" t="s">
        <v>5019</v>
      </c>
      <c r="AQ4749" s="61" t="s">
        <v>1758</v>
      </c>
      <c r="AR4749" s="28">
        <v>1364283.1</v>
      </c>
      <c r="AS4749" s="28">
        <v>1122398</v>
      </c>
      <c r="AT4749" s="28">
        <v>0</v>
      </c>
      <c r="AU4749" s="62"/>
      <c r="DV4749" s="31" t="s">
        <v>5553</v>
      </c>
      <c r="DW4749" s="31" t="s">
        <v>5558</v>
      </c>
      <c r="DX4749" s="63"/>
      <c r="DY4749" s="63"/>
      <c r="DZ4749" s="63"/>
      <c r="EA4749" s="167"/>
      <c r="EB4749" s="60"/>
      <c r="EC4749" s="60"/>
      <c r="ED4749" s="60"/>
      <c r="EE4749" s="60"/>
      <c r="EF4749" s="60"/>
      <c r="EG4749" s="60"/>
      <c r="EH4749" s="60"/>
      <c r="EI4749" s="60"/>
      <c r="EJ4749" s="60"/>
      <c r="EK4749" s="60"/>
      <c r="EL4749" s="60"/>
      <c r="EM4749" s="60"/>
      <c r="EN4749" s="60"/>
      <c r="EO4749" s="60"/>
      <c r="EP4749" s="60"/>
      <c r="EQ4749" s="60"/>
      <c r="ER4749" s="60"/>
      <c r="ES4749" s="60"/>
      <c r="ET4749" s="60"/>
      <c r="EU4749" s="60"/>
      <c r="EV4749" s="60"/>
      <c r="EW4749" s="60"/>
      <c r="EX4749" s="60"/>
      <c r="EY4749" s="60"/>
      <c r="EZ4749" s="60"/>
      <c r="FA4749" s="60"/>
      <c r="FB4749" s="60"/>
    </row>
    <row r="4750" spans="22:158" x14ac:dyDescent="0.25">
      <c r="W4750" s="33"/>
      <c r="X4750" s="33"/>
      <c r="AH4750" s="38">
        <v>100</v>
      </c>
      <c r="AI4750" s="38">
        <v>125</v>
      </c>
      <c r="AJ4750" s="38">
        <v>14350</v>
      </c>
      <c r="AK4750" s="38">
        <v>52</v>
      </c>
      <c r="AL4750" s="38">
        <v>4301958</v>
      </c>
      <c r="AM4750" s="61" t="s">
        <v>1816</v>
      </c>
      <c r="AN4750" s="61" t="s">
        <v>1692</v>
      </c>
      <c r="AO4750" s="61" t="s">
        <v>1575</v>
      </c>
      <c r="AP4750" s="61" t="s">
        <v>5019</v>
      </c>
      <c r="AQ4750" s="61" t="s">
        <v>1758</v>
      </c>
      <c r="AR4750" s="28">
        <v>0</v>
      </c>
      <c r="AS4750" s="28">
        <v>25116</v>
      </c>
      <c r="AT4750" s="28">
        <v>0</v>
      </c>
      <c r="AU4750" s="62"/>
      <c r="DV4750" s="31" t="s">
        <v>5553</v>
      </c>
      <c r="DW4750" s="31" t="s">
        <v>5558</v>
      </c>
      <c r="DX4750" s="63"/>
      <c r="DY4750" s="63"/>
      <c r="DZ4750" s="63"/>
      <c r="EA4750" s="167"/>
      <c r="EB4750" s="60"/>
      <c r="EC4750" s="60"/>
      <c r="ED4750" s="60"/>
      <c r="EE4750" s="60"/>
      <c r="EF4750" s="60"/>
      <c r="EG4750" s="60"/>
      <c r="EH4750" s="60"/>
      <c r="EI4750" s="60"/>
      <c r="EJ4750" s="60"/>
      <c r="EK4750" s="60"/>
      <c r="EL4750" s="60"/>
      <c r="EM4750" s="60"/>
      <c r="EN4750" s="60"/>
      <c r="EO4750" s="60"/>
      <c r="EP4750" s="60"/>
      <c r="EQ4750" s="60"/>
      <c r="ER4750" s="60"/>
      <c r="ES4750" s="60"/>
      <c r="ET4750" s="60"/>
      <c r="EU4750" s="60"/>
      <c r="EV4750" s="60"/>
      <c r="EW4750" s="60"/>
      <c r="EX4750" s="60"/>
      <c r="EY4750" s="60"/>
      <c r="EZ4750" s="60"/>
      <c r="FA4750" s="60"/>
      <c r="FB4750" s="60"/>
    </row>
    <row r="4751" spans="22:158" x14ac:dyDescent="0.25">
      <c r="W4751" s="33"/>
      <c r="X4751" s="33"/>
      <c r="AH4751" s="38">
        <v>100</v>
      </c>
      <c r="AI4751" s="38">
        <v>125</v>
      </c>
      <c r="AJ4751" s="38">
        <v>16420</v>
      </c>
      <c r="AK4751" s="38">
        <v>52</v>
      </c>
      <c r="AL4751" s="38">
        <v>4301958</v>
      </c>
      <c r="AM4751" s="61" t="s">
        <v>1816</v>
      </c>
      <c r="AN4751" s="61" t="s">
        <v>1692</v>
      </c>
      <c r="AO4751" s="61" t="s">
        <v>1621</v>
      </c>
      <c r="AP4751" s="61" t="s">
        <v>5019</v>
      </c>
      <c r="AQ4751" s="61" t="s">
        <v>1758</v>
      </c>
      <c r="AR4751" s="28">
        <v>0</v>
      </c>
      <c r="AS4751" s="28">
        <v>0</v>
      </c>
      <c r="AT4751" s="28">
        <v>647227</v>
      </c>
      <c r="AU4751" s="62"/>
      <c r="DV4751" s="31" t="s">
        <v>5553</v>
      </c>
      <c r="DW4751" s="31" t="s">
        <v>5558</v>
      </c>
      <c r="DX4751" s="63"/>
      <c r="DY4751" s="63"/>
      <c r="DZ4751" s="63"/>
      <c r="EA4751" s="167"/>
      <c r="EB4751" s="60"/>
      <c r="EC4751" s="60"/>
      <c r="ED4751" s="60"/>
      <c r="EE4751" s="60"/>
      <c r="EF4751" s="60"/>
      <c r="EG4751" s="60"/>
      <c r="EH4751" s="60"/>
      <c r="EI4751" s="60"/>
      <c r="EJ4751" s="60"/>
      <c r="EK4751" s="60"/>
      <c r="EL4751" s="60"/>
      <c r="EM4751" s="60"/>
      <c r="EN4751" s="60"/>
      <c r="EO4751" s="60"/>
      <c r="EP4751" s="60"/>
      <c r="EQ4751" s="60"/>
      <c r="ER4751" s="60"/>
      <c r="ES4751" s="60"/>
      <c r="ET4751" s="60"/>
      <c r="EU4751" s="60"/>
      <c r="EV4751" s="60"/>
      <c r="EW4751" s="60"/>
      <c r="EX4751" s="60"/>
      <c r="EY4751" s="60"/>
      <c r="EZ4751" s="60"/>
      <c r="FA4751" s="60"/>
      <c r="FB4751" s="60"/>
    </row>
    <row r="4752" spans="22:158" x14ac:dyDescent="0.25">
      <c r="W4752" s="33"/>
      <c r="X4752" s="33"/>
      <c r="AH4752" s="38">
        <v>100</v>
      </c>
      <c r="AI4752" s="38">
        <v>130</v>
      </c>
      <c r="AJ4752" s="38">
        <v>10110</v>
      </c>
      <c r="AK4752" s="38">
        <v>52</v>
      </c>
      <c r="AL4752" s="38">
        <v>4301958</v>
      </c>
      <c r="AM4752" s="61" t="s">
        <v>1816</v>
      </c>
      <c r="AN4752" s="61" t="s">
        <v>1687</v>
      </c>
      <c r="AO4752" s="61" t="s">
        <v>5045</v>
      </c>
      <c r="AP4752" s="61" t="s">
        <v>5019</v>
      </c>
      <c r="AQ4752" s="61" t="s">
        <v>1758</v>
      </c>
      <c r="AR4752" s="28">
        <v>9286.5</v>
      </c>
      <c r="AS4752" s="28">
        <v>5855</v>
      </c>
      <c r="AT4752" s="28">
        <v>0</v>
      </c>
      <c r="AU4752" s="62"/>
      <c r="DV4752" s="31" t="s">
        <v>5553</v>
      </c>
      <c r="DW4752" s="31" t="s">
        <v>5559</v>
      </c>
      <c r="DX4752" s="63"/>
      <c r="DY4752" s="63"/>
      <c r="DZ4752" s="63"/>
      <c r="EA4752" s="167"/>
      <c r="EB4752" s="60"/>
      <c r="EC4752" s="60"/>
      <c r="ED4752" s="60"/>
      <c r="EE4752" s="60"/>
      <c r="EF4752" s="60"/>
      <c r="EG4752" s="60"/>
      <c r="EH4752" s="60"/>
      <c r="EI4752" s="60"/>
      <c r="EJ4752" s="60"/>
      <c r="EK4752" s="60"/>
      <c r="EL4752" s="60"/>
      <c r="EM4752" s="60"/>
      <c r="EN4752" s="60"/>
      <c r="EO4752" s="60"/>
      <c r="EP4752" s="60"/>
      <c r="EQ4752" s="60"/>
      <c r="ER4752" s="60"/>
      <c r="ES4752" s="60"/>
      <c r="ET4752" s="60"/>
      <c r="EU4752" s="60"/>
      <c r="EV4752" s="60"/>
      <c r="EW4752" s="60"/>
      <c r="EX4752" s="60"/>
      <c r="EY4752" s="60"/>
      <c r="EZ4752" s="60"/>
      <c r="FA4752" s="60"/>
      <c r="FB4752" s="60"/>
    </row>
    <row r="4753" spans="22:158" x14ac:dyDescent="0.25">
      <c r="W4753" s="33"/>
      <c r="X4753" s="33"/>
      <c r="AH4753" s="38">
        <v>100</v>
      </c>
      <c r="AI4753" s="38">
        <v>130</v>
      </c>
      <c r="AJ4753" s="38">
        <v>16300</v>
      </c>
      <c r="AK4753" s="38">
        <v>52</v>
      </c>
      <c r="AL4753" s="38">
        <v>4301958</v>
      </c>
      <c r="AM4753" s="61" t="s">
        <v>1816</v>
      </c>
      <c r="AN4753" s="61" t="s">
        <v>1687</v>
      </c>
      <c r="AO4753" s="61" t="s">
        <v>1617</v>
      </c>
      <c r="AP4753" s="61" t="s">
        <v>5019</v>
      </c>
      <c r="AQ4753" s="61" t="s">
        <v>1758</v>
      </c>
      <c r="AR4753" s="28">
        <v>0</v>
      </c>
      <c r="AS4753" s="28">
        <v>0</v>
      </c>
      <c r="AT4753" s="28">
        <v>270097</v>
      </c>
      <c r="AU4753" s="62"/>
      <c r="DV4753" s="31" t="s">
        <v>5553</v>
      </c>
      <c r="DW4753" s="31" t="s">
        <v>5559</v>
      </c>
      <c r="DX4753" s="63"/>
      <c r="DY4753" s="63"/>
      <c r="DZ4753" s="63"/>
      <c r="EA4753" s="167"/>
      <c r="EB4753" s="60"/>
      <c r="EC4753" s="60"/>
      <c r="ED4753" s="60"/>
      <c r="EE4753" s="60"/>
      <c r="EF4753" s="60"/>
      <c r="EG4753" s="60"/>
      <c r="EH4753" s="60"/>
      <c r="EI4753" s="60"/>
      <c r="EJ4753" s="60"/>
      <c r="EK4753" s="60"/>
      <c r="EL4753" s="60"/>
      <c r="EM4753" s="60"/>
      <c r="EN4753" s="60"/>
      <c r="EO4753" s="60"/>
      <c r="EP4753" s="60"/>
      <c r="EQ4753" s="60"/>
      <c r="ER4753" s="60"/>
      <c r="ES4753" s="60"/>
      <c r="ET4753" s="60"/>
      <c r="EU4753" s="60"/>
      <c r="EV4753" s="60"/>
      <c r="EW4753" s="60"/>
      <c r="EX4753" s="60"/>
      <c r="EY4753" s="60"/>
      <c r="EZ4753" s="60"/>
      <c r="FA4753" s="60"/>
      <c r="FB4753" s="60"/>
    </row>
    <row r="4754" spans="22:158" x14ac:dyDescent="0.25">
      <c r="W4754" s="33"/>
      <c r="X4754" s="33"/>
      <c r="AH4754" s="38">
        <v>100</v>
      </c>
      <c r="AI4754" s="38">
        <v>130</v>
      </c>
      <c r="AJ4754" s="38">
        <v>17310</v>
      </c>
      <c r="AK4754" s="38">
        <v>52</v>
      </c>
      <c r="AL4754" s="38">
        <v>4301958</v>
      </c>
      <c r="AM4754" s="61" t="s">
        <v>1816</v>
      </c>
      <c r="AN4754" s="61" t="s">
        <v>1687</v>
      </c>
      <c r="AO4754" s="61" t="s">
        <v>1640</v>
      </c>
      <c r="AP4754" s="61" t="s">
        <v>5019</v>
      </c>
      <c r="AQ4754" s="61" t="s">
        <v>1758</v>
      </c>
      <c r="AR4754" s="28">
        <v>0</v>
      </c>
      <c r="AS4754" s="28">
        <v>128699</v>
      </c>
      <c r="AT4754" s="28">
        <v>0</v>
      </c>
      <c r="AU4754" s="62"/>
      <c r="DV4754" s="31" t="s">
        <v>5553</v>
      </c>
      <c r="DW4754" s="31" t="s">
        <v>5559</v>
      </c>
      <c r="DX4754" s="63"/>
      <c r="DY4754" s="63"/>
      <c r="DZ4754" s="63"/>
      <c r="EA4754" s="167"/>
      <c r="EB4754" s="60"/>
      <c r="EC4754" s="60"/>
      <c r="ED4754" s="60"/>
      <c r="EE4754" s="60"/>
      <c r="EF4754" s="60"/>
      <c r="EG4754" s="60"/>
      <c r="EH4754" s="60"/>
      <c r="EI4754" s="60"/>
      <c r="EJ4754" s="60"/>
      <c r="EK4754" s="60"/>
      <c r="EL4754" s="60"/>
      <c r="EM4754" s="60"/>
      <c r="EN4754" s="60"/>
      <c r="EO4754" s="60"/>
      <c r="EP4754" s="60"/>
      <c r="EQ4754" s="60"/>
      <c r="ER4754" s="60"/>
      <c r="ES4754" s="60"/>
      <c r="ET4754" s="60"/>
      <c r="EU4754" s="60"/>
      <c r="EV4754" s="60"/>
      <c r="EW4754" s="60"/>
      <c r="EX4754" s="60"/>
      <c r="EY4754" s="60"/>
      <c r="EZ4754" s="60"/>
      <c r="FA4754" s="60"/>
      <c r="FB4754" s="60"/>
    </row>
    <row r="4755" spans="22:158" x14ac:dyDescent="0.25">
      <c r="W4755" s="33"/>
      <c r="X4755" s="33"/>
      <c r="AH4755" s="38">
        <v>100</v>
      </c>
      <c r="AI4755" s="38">
        <v>130</v>
      </c>
      <c r="AJ4755" s="38">
        <v>17850</v>
      </c>
      <c r="AK4755" s="38">
        <v>52</v>
      </c>
      <c r="AL4755" s="38">
        <v>4301958</v>
      </c>
      <c r="AM4755" s="61" t="s">
        <v>1816</v>
      </c>
      <c r="AN4755" s="61" t="s">
        <v>1687</v>
      </c>
      <c r="AO4755" s="61" t="s">
        <v>1652</v>
      </c>
      <c r="AP4755" s="61" t="s">
        <v>5019</v>
      </c>
      <c r="AQ4755" s="61" t="s">
        <v>1758</v>
      </c>
      <c r="AR4755" s="28">
        <v>0</v>
      </c>
      <c r="AS4755" s="28">
        <v>0</v>
      </c>
      <c r="AT4755" s="28">
        <v>1279</v>
      </c>
      <c r="AU4755" s="62"/>
      <c r="DV4755" s="31" t="s">
        <v>5553</v>
      </c>
      <c r="DW4755" s="31" t="s">
        <v>5559</v>
      </c>
      <c r="DX4755" s="63"/>
      <c r="DY4755" s="63"/>
      <c r="DZ4755" s="63"/>
      <c r="EA4755" s="167"/>
      <c r="EB4755" s="60"/>
      <c r="EC4755" s="60"/>
      <c r="ED4755" s="60"/>
      <c r="EE4755" s="60"/>
      <c r="EF4755" s="60"/>
      <c r="EG4755" s="60"/>
      <c r="EH4755" s="60"/>
      <c r="EI4755" s="60"/>
      <c r="EJ4755" s="60"/>
      <c r="EK4755" s="60"/>
      <c r="EL4755" s="60"/>
      <c r="EM4755" s="60"/>
      <c r="EN4755" s="60"/>
      <c r="EO4755" s="60"/>
      <c r="EP4755" s="60"/>
      <c r="EQ4755" s="60"/>
      <c r="ER4755" s="60"/>
      <c r="ES4755" s="60"/>
      <c r="ET4755" s="60"/>
      <c r="EU4755" s="60"/>
      <c r="EV4755" s="60"/>
      <c r="EW4755" s="60"/>
      <c r="EX4755" s="60"/>
      <c r="EY4755" s="60"/>
      <c r="EZ4755" s="60"/>
      <c r="FA4755" s="60"/>
      <c r="FB4755" s="60"/>
    </row>
    <row r="4756" spans="22:158" x14ac:dyDescent="0.25">
      <c r="W4756" s="33"/>
      <c r="X4756" s="33"/>
      <c r="AH4756" s="38">
        <v>100</v>
      </c>
      <c r="AI4756" s="38">
        <v>140</v>
      </c>
      <c r="AJ4756" s="38">
        <v>10850</v>
      </c>
      <c r="AK4756" s="38">
        <v>52</v>
      </c>
      <c r="AL4756" s="38">
        <v>4301958</v>
      </c>
      <c r="AM4756" s="61" t="s">
        <v>1816</v>
      </c>
      <c r="AN4756" s="61" t="s">
        <v>1690</v>
      </c>
      <c r="AO4756" s="61" t="s">
        <v>5060</v>
      </c>
      <c r="AP4756" s="61" t="s">
        <v>5019</v>
      </c>
      <c r="AQ4756" s="61" t="s">
        <v>1758</v>
      </c>
      <c r="AR4756" s="28">
        <v>0</v>
      </c>
      <c r="AS4756" s="28">
        <v>8050</v>
      </c>
      <c r="AT4756" s="28">
        <v>0</v>
      </c>
      <c r="AU4756" s="62"/>
      <c r="DV4756" s="31" t="s">
        <v>5553</v>
      </c>
      <c r="DW4756" s="31" t="s">
        <v>5560</v>
      </c>
      <c r="DX4756" s="63"/>
      <c r="DY4756" s="63"/>
      <c r="DZ4756" s="63"/>
      <c r="EA4756" s="167"/>
      <c r="EB4756" s="60"/>
      <c r="EC4756" s="60"/>
      <c r="ED4756" s="60"/>
      <c r="EE4756" s="60"/>
      <c r="EF4756" s="60"/>
      <c r="EG4756" s="60"/>
      <c r="EH4756" s="60"/>
      <c r="EI4756" s="60"/>
      <c r="EJ4756" s="60"/>
      <c r="EK4756" s="60"/>
      <c r="EL4756" s="60"/>
      <c r="EM4756" s="60"/>
      <c r="EN4756" s="60"/>
      <c r="EO4756" s="60"/>
      <c r="EP4756" s="60"/>
      <c r="EQ4756" s="60"/>
      <c r="ER4756" s="60"/>
      <c r="ES4756" s="60"/>
      <c r="ET4756" s="60"/>
      <c r="EU4756" s="60"/>
      <c r="EV4756" s="60"/>
      <c r="EW4756" s="60"/>
      <c r="EX4756" s="60"/>
      <c r="EY4756" s="60"/>
      <c r="EZ4756" s="60"/>
      <c r="FA4756" s="60"/>
      <c r="FB4756" s="60"/>
    </row>
    <row r="4757" spans="22:158" x14ac:dyDescent="0.25">
      <c r="W4757" s="33"/>
      <c r="X4757" s="33"/>
      <c r="AH4757" s="38">
        <v>100</v>
      </c>
      <c r="AI4757" s="38">
        <v>140</v>
      </c>
      <c r="AJ4757" s="38">
        <v>11400</v>
      </c>
      <c r="AK4757" s="38">
        <v>52</v>
      </c>
      <c r="AL4757" s="38">
        <v>4301958</v>
      </c>
      <c r="AM4757" s="61" t="s">
        <v>1816</v>
      </c>
      <c r="AN4757" s="61" t="s">
        <v>1690</v>
      </c>
      <c r="AO4757" s="61" t="s">
        <v>5071</v>
      </c>
      <c r="AP4757" s="61" t="s">
        <v>5019</v>
      </c>
      <c r="AQ4757" s="61" t="s">
        <v>1758</v>
      </c>
      <c r="AR4757" s="28">
        <v>9208.5</v>
      </c>
      <c r="AS4757" s="28">
        <v>7627</v>
      </c>
      <c r="AT4757" s="28">
        <v>0</v>
      </c>
      <c r="AU4757" s="62"/>
      <c r="DV4757" s="31" t="s">
        <v>5553</v>
      </c>
      <c r="DW4757" s="31" t="s">
        <v>5560</v>
      </c>
      <c r="DX4757" s="63"/>
      <c r="DY4757" s="63"/>
      <c r="DZ4757" s="63"/>
      <c r="EA4757" s="167"/>
      <c r="EB4757" s="60"/>
      <c r="EC4757" s="60"/>
      <c r="ED4757" s="60"/>
      <c r="EE4757" s="60"/>
      <c r="EF4757" s="60"/>
      <c r="EG4757" s="60"/>
      <c r="EH4757" s="60"/>
      <c r="EI4757" s="60"/>
      <c r="EJ4757" s="60"/>
      <c r="EK4757" s="60"/>
      <c r="EL4757" s="60"/>
      <c r="EM4757" s="60"/>
      <c r="EN4757" s="60"/>
      <c r="EO4757" s="60"/>
      <c r="EP4757" s="60"/>
      <c r="EQ4757" s="60"/>
      <c r="ER4757" s="60"/>
      <c r="ES4757" s="60"/>
      <c r="ET4757" s="60"/>
      <c r="EU4757" s="60"/>
      <c r="EV4757" s="60"/>
      <c r="EW4757" s="60"/>
      <c r="EX4757" s="60"/>
      <c r="EY4757" s="60"/>
      <c r="EZ4757" s="60"/>
      <c r="FA4757" s="60"/>
      <c r="FB4757" s="60"/>
    </row>
    <row r="4758" spans="22:158" x14ac:dyDescent="0.25">
      <c r="W4758" s="33"/>
      <c r="X4758" s="33"/>
      <c r="AH4758" s="38">
        <v>100</v>
      </c>
      <c r="AI4758" s="38">
        <v>140</v>
      </c>
      <c r="AJ4758" s="38">
        <v>16100</v>
      </c>
      <c r="AK4758" s="38">
        <v>52</v>
      </c>
      <c r="AL4758" s="38">
        <v>4301958</v>
      </c>
      <c r="AM4758" s="61" t="s">
        <v>1816</v>
      </c>
      <c r="AN4758" s="61" t="s">
        <v>1690</v>
      </c>
      <c r="AO4758" s="61" t="s">
        <v>1612</v>
      </c>
      <c r="AP4758" s="61" t="s">
        <v>5019</v>
      </c>
      <c r="AQ4758" s="61" t="s">
        <v>1758</v>
      </c>
      <c r="AR4758" s="28">
        <v>23021.4</v>
      </c>
      <c r="AS4758" s="28">
        <v>0</v>
      </c>
      <c r="AT4758" s="28">
        <v>0</v>
      </c>
      <c r="AU4758" s="62"/>
      <c r="DV4758" s="31" t="s">
        <v>5553</v>
      </c>
      <c r="DW4758" s="31" t="s">
        <v>5560</v>
      </c>
      <c r="DX4758" s="63"/>
      <c r="DY4758" s="63"/>
      <c r="DZ4758" s="63"/>
      <c r="EA4758" s="167"/>
      <c r="EB4758" s="60"/>
      <c r="EC4758" s="60"/>
      <c r="ED4758" s="60"/>
      <c r="EE4758" s="60"/>
      <c r="EF4758" s="60"/>
      <c r="EG4758" s="60"/>
      <c r="EH4758" s="60"/>
      <c r="EI4758" s="60"/>
      <c r="EJ4758" s="60"/>
      <c r="EK4758" s="60"/>
      <c r="EL4758" s="60"/>
      <c r="EM4758" s="60"/>
      <c r="EN4758" s="60"/>
      <c r="EO4758" s="60"/>
      <c r="EP4758" s="60"/>
      <c r="EQ4758" s="60"/>
      <c r="ER4758" s="60"/>
      <c r="ES4758" s="60"/>
      <c r="ET4758" s="60"/>
      <c r="EU4758" s="60"/>
      <c r="EV4758" s="60"/>
      <c r="EW4758" s="60"/>
      <c r="EX4758" s="60"/>
      <c r="EY4758" s="60"/>
      <c r="EZ4758" s="60"/>
      <c r="FA4758" s="60"/>
      <c r="FB4758" s="60"/>
    </row>
    <row r="4759" spans="22:158" x14ac:dyDescent="0.25">
      <c r="W4759" s="33"/>
      <c r="X4759" s="33"/>
      <c r="AH4759" s="38">
        <v>100</v>
      </c>
      <c r="AI4759" s="38">
        <v>140</v>
      </c>
      <c r="AJ4759" s="38">
        <v>16150</v>
      </c>
      <c r="AK4759" s="38">
        <v>52</v>
      </c>
      <c r="AL4759" s="38">
        <v>4301958</v>
      </c>
      <c r="AM4759" s="61" t="s">
        <v>1816</v>
      </c>
      <c r="AN4759" s="61" t="s">
        <v>1690</v>
      </c>
      <c r="AO4759" s="61" t="s">
        <v>1613</v>
      </c>
      <c r="AP4759" s="61" t="s">
        <v>5019</v>
      </c>
      <c r="AQ4759" s="61" t="s">
        <v>1758</v>
      </c>
      <c r="AR4759" s="28">
        <v>78180.100000000006</v>
      </c>
      <c r="AS4759" s="28">
        <v>25806</v>
      </c>
      <c r="AT4759" s="28">
        <v>36397</v>
      </c>
      <c r="AU4759" s="62"/>
      <c r="DV4759" s="31" t="s">
        <v>5553</v>
      </c>
      <c r="DW4759" s="31" t="s">
        <v>5560</v>
      </c>
      <c r="DX4759" s="63"/>
      <c r="DY4759" s="63"/>
      <c r="DZ4759" s="63"/>
      <c r="EA4759" s="167"/>
      <c r="EB4759" s="60"/>
      <c r="EC4759" s="60"/>
      <c r="ED4759" s="60"/>
      <c r="EE4759" s="60"/>
      <c r="EF4759" s="60"/>
      <c r="EG4759" s="60"/>
      <c r="EH4759" s="60"/>
      <c r="EI4759" s="60"/>
      <c r="EJ4759" s="60"/>
      <c r="EK4759" s="60"/>
      <c r="EL4759" s="60"/>
      <c r="EM4759" s="60"/>
      <c r="EN4759" s="60"/>
      <c r="EO4759" s="60"/>
      <c r="EP4759" s="60"/>
      <c r="EQ4759" s="60"/>
      <c r="ER4759" s="60"/>
      <c r="ES4759" s="60"/>
      <c r="ET4759" s="60"/>
      <c r="EU4759" s="60"/>
      <c r="EV4759" s="60"/>
      <c r="EW4759" s="60"/>
      <c r="EX4759" s="60"/>
      <c r="EY4759" s="60"/>
      <c r="EZ4759" s="60"/>
      <c r="FA4759" s="60"/>
      <c r="FB4759" s="60"/>
    </row>
    <row r="4760" spans="22:158" x14ac:dyDescent="0.25">
      <c r="W4760" s="33"/>
      <c r="X4760" s="33"/>
      <c r="AH4760" s="38">
        <v>100</v>
      </c>
      <c r="AI4760" s="38">
        <v>140</v>
      </c>
      <c r="AJ4760" s="38">
        <v>16750</v>
      </c>
      <c r="AK4760" s="38">
        <v>52</v>
      </c>
      <c r="AL4760" s="38">
        <v>4301958</v>
      </c>
      <c r="AM4760" s="61" t="s">
        <v>1816</v>
      </c>
      <c r="AN4760" s="61" t="s">
        <v>1690</v>
      </c>
      <c r="AO4760" s="61" t="s">
        <v>1628</v>
      </c>
      <c r="AP4760" s="61" t="s">
        <v>5019</v>
      </c>
      <c r="AQ4760" s="61" t="s">
        <v>1758</v>
      </c>
      <c r="AR4760" s="28">
        <v>0</v>
      </c>
      <c r="AS4760" s="28">
        <v>0</v>
      </c>
      <c r="AT4760" s="28">
        <v>34756</v>
      </c>
      <c r="AU4760" s="62"/>
      <c r="DV4760" s="31" t="s">
        <v>5553</v>
      </c>
      <c r="DW4760" s="31" t="s">
        <v>5560</v>
      </c>
      <c r="DX4760" s="63"/>
      <c r="DY4760" s="63"/>
      <c r="DZ4760" s="63"/>
      <c r="EA4760" s="167"/>
      <c r="EB4760" s="60"/>
      <c r="EC4760" s="60"/>
      <c r="ED4760" s="60"/>
      <c r="EE4760" s="60"/>
      <c r="EF4760" s="60"/>
      <c r="EG4760" s="60"/>
      <c r="EH4760" s="60"/>
      <c r="EI4760" s="60"/>
      <c r="EJ4760" s="60"/>
      <c r="EK4760" s="60"/>
      <c r="EL4760" s="60"/>
      <c r="EM4760" s="60"/>
      <c r="EN4760" s="60"/>
      <c r="EO4760" s="60"/>
      <c r="EP4760" s="60"/>
      <c r="EQ4760" s="60"/>
      <c r="ER4760" s="60"/>
      <c r="ES4760" s="60"/>
      <c r="ET4760" s="60"/>
      <c r="EU4760" s="60"/>
      <c r="EV4760" s="60"/>
      <c r="EW4760" s="60"/>
      <c r="EX4760" s="60"/>
      <c r="EY4760" s="60"/>
      <c r="EZ4760" s="60"/>
      <c r="FA4760" s="60"/>
      <c r="FB4760" s="60"/>
    </row>
    <row r="4761" spans="22:158" x14ac:dyDescent="0.25">
      <c r="W4761" s="33"/>
      <c r="X4761" s="33"/>
      <c r="AH4761" s="38">
        <v>100</v>
      </c>
      <c r="AI4761" s="38">
        <v>145</v>
      </c>
      <c r="AJ4761" s="38">
        <v>10550</v>
      </c>
      <c r="AK4761" s="38">
        <v>52</v>
      </c>
      <c r="AL4761" s="38">
        <v>4301958</v>
      </c>
      <c r="AM4761" s="61" t="s">
        <v>1816</v>
      </c>
      <c r="AN4761" s="61" t="s">
        <v>1691</v>
      </c>
      <c r="AO4761" s="61" t="s">
        <v>5054</v>
      </c>
      <c r="AP4761" s="61" t="s">
        <v>5019</v>
      </c>
      <c r="AQ4761" s="61" t="s">
        <v>1758</v>
      </c>
      <c r="AR4761" s="28">
        <v>0</v>
      </c>
      <c r="AS4761" s="28">
        <v>0</v>
      </c>
      <c r="AT4761" s="28">
        <v>157220</v>
      </c>
      <c r="AU4761" s="62"/>
      <c r="DV4761" s="31" t="s">
        <v>5553</v>
      </c>
      <c r="DW4761" s="31" t="s">
        <v>5561</v>
      </c>
      <c r="DX4761" s="63"/>
      <c r="DY4761" s="63"/>
      <c r="DZ4761" s="63"/>
      <c r="EA4761" s="167"/>
      <c r="EB4761" s="60"/>
      <c r="EC4761" s="60"/>
      <c r="ED4761" s="60"/>
      <c r="EE4761" s="60"/>
      <c r="EF4761" s="60"/>
      <c r="EG4761" s="60"/>
      <c r="EH4761" s="60"/>
      <c r="EI4761" s="60"/>
      <c r="EJ4761" s="60"/>
      <c r="EK4761" s="60"/>
      <c r="EL4761" s="60"/>
      <c r="EM4761" s="60"/>
      <c r="EN4761" s="60"/>
      <c r="EO4761" s="60"/>
      <c r="EP4761" s="60"/>
      <c r="EQ4761" s="60"/>
      <c r="ER4761" s="60"/>
      <c r="ES4761" s="60"/>
      <c r="ET4761" s="60"/>
      <c r="EU4761" s="60"/>
      <c r="EV4761" s="60"/>
      <c r="EW4761" s="60"/>
      <c r="EX4761" s="60"/>
      <c r="EY4761" s="60"/>
      <c r="EZ4761" s="60"/>
      <c r="FA4761" s="60"/>
      <c r="FB4761" s="60"/>
    </row>
    <row r="4762" spans="22:158" x14ac:dyDescent="0.25">
      <c r="W4762" s="33"/>
      <c r="X4762" s="33"/>
      <c r="AH4762" s="38">
        <v>100</v>
      </c>
      <c r="AI4762" s="38">
        <v>145</v>
      </c>
      <c r="AJ4762" s="38">
        <v>11000</v>
      </c>
      <c r="AK4762" s="38">
        <v>52</v>
      </c>
      <c r="AL4762" s="38">
        <v>4301958</v>
      </c>
      <c r="AM4762" s="61" t="s">
        <v>1816</v>
      </c>
      <c r="AN4762" s="61" t="s">
        <v>1691</v>
      </c>
      <c r="AO4762" s="61" t="s">
        <v>5063</v>
      </c>
      <c r="AP4762" s="61" t="s">
        <v>5019</v>
      </c>
      <c r="AQ4762" s="61" t="s">
        <v>1758</v>
      </c>
      <c r="AR4762" s="28">
        <v>0</v>
      </c>
      <c r="AS4762" s="28">
        <v>5690</v>
      </c>
      <c r="AT4762" s="28">
        <v>0</v>
      </c>
      <c r="AU4762" s="62"/>
      <c r="DV4762" s="31" t="s">
        <v>5553</v>
      </c>
      <c r="DW4762" s="31" t="s">
        <v>5561</v>
      </c>
      <c r="DX4762" s="63"/>
      <c r="DY4762" s="63"/>
      <c r="DZ4762" s="63"/>
      <c r="EA4762" s="167"/>
      <c r="EB4762" s="60"/>
      <c r="EC4762" s="60"/>
      <c r="ED4762" s="60"/>
      <c r="EE4762" s="60"/>
      <c r="EF4762" s="60"/>
      <c r="EG4762" s="60"/>
      <c r="EH4762" s="60"/>
      <c r="EI4762" s="60"/>
      <c r="EJ4762" s="60"/>
      <c r="EK4762" s="60"/>
      <c r="EL4762" s="60"/>
      <c r="EM4762" s="60"/>
      <c r="EN4762" s="60"/>
      <c r="EO4762" s="60"/>
      <c r="EP4762" s="60"/>
      <c r="EQ4762" s="60"/>
      <c r="ER4762" s="60"/>
      <c r="ES4762" s="60"/>
      <c r="ET4762" s="60"/>
      <c r="EU4762" s="60"/>
      <c r="EV4762" s="60"/>
      <c r="EW4762" s="60"/>
      <c r="EX4762" s="60"/>
      <c r="EY4762" s="60"/>
      <c r="EZ4762" s="60"/>
      <c r="FA4762" s="60"/>
      <c r="FB4762" s="60"/>
    </row>
    <row r="4763" spans="22:158" x14ac:dyDescent="0.25">
      <c r="V4763" s="1"/>
      <c r="W4763" s="33"/>
      <c r="X4763" s="33"/>
      <c r="AH4763" s="38">
        <v>100</v>
      </c>
      <c r="AI4763" s="38">
        <v>145</v>
      </c>
      <c r="AJ4763" s="38">
        <v>12050</v>
      </c>
      <c r="AK4763" s="38">
        <v>52</v>
      </c>
      <c r="AL4763" s="38">
        <v>4301958</v>
      </c>
      <c r="AM4763" s="61" t="s">
        <v>1816</v>
      </c>
      <c r="AN4763" s="61" t="s">
        <v>1691</v>
      </c>
      <c r="AO4763" s="61" t="s">
        <v>5085</v>
      </c>
      <c r="AP4763" s="61" t="s">
        <v>5019</v>
      </c>
      <c r="AQ4763" s="61" t="s">
        <v>1758</v>
      </c>
      <c r="AR4763" s="28">
        <v>0</v>
      </c>
      <c r="AS4763" s="28">
        <v>11349</v>
      </c>
      <c r="AT4763" s="28">
        <v>243814</v>
      </c>
      <c r="AU4763" s="62"/>
      <c r="DV4763" s="31" t="s">
        <v>5553</v>
      </c>
      <c r="DW4763" s="31" t="s">
        <v>5561</v>
      </c>
      <c r="DX4763" s="63"/>
      <c r="DY4763" s="63"/>
      <c r="DZ4763" s="63"/>
      <c r="EA4763" s="167"/>
      <c r="EB4763" s="60"/>
      <c r="EC4763" s="60"/>
      <c r="ED4763" s="60"/>
      <c r="EE4763" s="60"/>
      <c r="EF4763" s="60"/>
      <c r="EG4763" s="60"/>
      <c r="EH4763" s="60"/>
      <c r="EI4763" s="60"/>
      <c r="EJ4763" s="60"/>
      <c r="EK4763" s="60"/>
      <c r="EL4763" s="60"/>
      <c r="EM4763" s="60"/>
      <c r="EN4763" s="60"/>
      <c r="EO4763" s="60"/>
      <c r="EP4763" s="60"/>
      <c r="EQ4763" s="60"/>
      <c r="ER4763" s="60"/>
      <c r="ES4763" s="60"/>
      <c r="ET4763" s="60"/>
      <c r="EU4763" s="60"/>
      <c r="EV4763" s="60"/>
      <c r="EW4763" s="60"/>
      <c r="EX4763" s="60"/>
      <c r="EY4763" s="60"/>
      <c r="EZ4763" s="60"/>
      <c r="FA4763" s="60"/>
      <c r="FB4763" s="60"/>
    </row>
    <row r="4764" spans="22:158" x14ac:dyDescent="0.25">
      <c r="W4764" s="33"/>
      <c r="X4764" s="33"/>
      <c r="AH4764" s="38">
        <v>100</v>
      </c>
      <c r="AI4764" s="38">
        <v>145</v>
      </c>
      <c r="AJ4764" s="38">
        <v>12400</v>
      </c>
      <c r="AK4764" s="38">
        <v>52</v>
      </c>
      <c r="AL4764" s="38">
        <v>4301958</v>
      </c>
      <c r="AM4764" s="61" t="s">
        <v>1816</v>
      </c>
      <c r="AN4764" s="61" t="s">
        <v>1691</v>
      </c>
      <c r="AO4764" s="61" t="s">
        <v>5092</v>
      </c>
      <c r="AP4764" s="61" t="s">
        <v>5019</v>
      </c>
      <c r="AQ4764" s="61" t="s">
        <v>1758</v>
      </c>
      <c r="AR4764" s="28">
        <v>0</v>
      </c>
      <c r="AS4764" s="28">
        <v>0</v>
      </c>
      <c r="AT4764" s="28">
        <v>1934</v>
      </c>
      <c r="AU4764" s="62"/>
      <c r="DV4764" s="31" t="s">
        <v>5553</v>
      </c>
      <c r="DW4764" s="31" t="s">
        <v>5561</v>
      </c>
      <c r="DX4764" s="63"/>
      <c r="DY4764" s="63"/>
      <c r="DZ4764" s="63"/>
      <c r="EA4764" s="167"/>
      <c r="EB4764" s="60"/>
      <c r="EC4764" s="60"/>
      <c r="ED4764" s="60"/>
      <c r="EE4764" s="60"/>
      <c r="EF4764" s="60"/>
      <c r="EG4764" s="60"/>
      <c r="EH4764" s="60"/>
      <c r="EI4764" s="60"/>
      <c r="EJ4764" s="60"/>
      <c r="EK4764" s="60"/>
      <c r="EL4764" s="60"/>
      <c r="EM4764" s="60"/>
      <c r="EN4764" s="60"/>
      <c r="EO4764" s="60"/>
      <c r="EP4764" s="60"/>
      <c r="EQ4764" s="60"/>
      <c r="ER4764" s="60"/>
      <c r="ES4764" s="60"/>
      <c r="ET4764" s="60"/>
      <c r="EU4764" s="60"/>
      <c r="EV4764" s="60"/>
      <c r="EW4764" s="60"/>
      <c r="EX4764" s="60"/>
      <c r="EY4764" s="60"/>
      <c r="EZ4764" s="60"/>
      <c r="FA4764" s="60"/>
      <c r="FB4764" s="60"/>
    </row>
    <row r="4765" spans="22:158" x14ac:dyDescent="0.25">
      <c r="V4765" s="1"/>
      <c r="W4765" s="33"/>
      <c r="X4765" s="33"/>
      <c r="AH4765" s="38">
        <v>100</v>
      </c>
      <c r="AI4765" s="38">
        <v>145</v>
      </c>
      <c r="AJ4765" s="38">
        <v>12750</v>
      </c>
      <c r="AK4765" s="38">
        <v>52</v>
      </c>
      <c r="AL4765" s="38">
        <v>4301958</v>
      </c>
      <c r="AM4765" s="61" t="s">
        <v>1816</v>
      </c>
      <c r="AN4765" s="61" t="s">
        <v>1691</v>
      </c>
      <c r="AO4765" s="61" t="s">
        <v>5097</v>
      </c>
      <c r="AP4765" s="61" t="s">
        <v>5019</v>
      </c>
      <c r="AQ4765" s="61" t="s">
        <v>1758</v>
      </c>
      <c r="AR4765" s="28">
        <v>465.8</v>
      </c>
      <c r="AS4765" s="28">
        <v>0</v>
      </c>
      <c r="AT4765" s="28">
        <v>0</v>
      </c>
      <c r="AU4765" s="62"/>
      <c r="DV4765" s="31" t="s">
        <v>5553</v>
      </c>
      <c r="DW4765" s="31" t="s">
        <v>5561</v>
      </c>
      <c r="DX4765" s="63"/>
      <c r="DY4765" s="63"/>
      <c r="DZ4765" s="63"/>
      <c r="EA4765" s="167"/>
      <c r="EB4765" s="60"/>
      <c r="EC4765" s="60"/>
      <c r="ED4765" s="60"/>
      <c r="EE4765" s="60"/>
      <c r="EF4765" s="60"/>
      <c r="EG4765" s="60"/>
      <c r="EH4765" s="60"/>
      <c r="EI4765" s="60"/>
      <c r="EJ4765" s="60"/>
      <c r="EK4765" s="60"/>
      <c r="EL4765" s="60"/>
      <c r="EM4765" s="60"/>
      <c r="EN4765" s="60"/>
      <c r="EO4765" s="60"/>
      <c r="EP4765" s="60"/>
      <c r="EQ4765" s="60"/>
      <c r="ER4765" s="60"/>
      <c r="ES4765" s="60"/>
      <c r="ET4765" s="60"/>
      <c r="EU4765" s="60"/>
      <c r="EV4765" s="60"/>
      <c r="EW4765" s="60"/>
      <c r="EX4765" s="60"/>
      <c r="EY4765" s="60"/>
      <c r="EZ4765" s="60"/>
      <c r="FA4765" s="60"/>
      <c r="FB4765" s="60"/>
    </row>
    <row r="4766" spans="22:158" x14ac:dyDescent="0.25">
      <c r="W4766" s="33"/>
      <c r="X4766" s="33"/>
      <c r="AH4766" s="38">
        <v>100</v>
      </c>
      <c r="AI4766" s="38">
        <v>145</v>
      </c>
      <c r="AJ4766" s="38">
        <v>16180</v>
      </c>
      <c r="AK4766" s="38">
        <v>52</v>
      </c>
      <c r="AL4766" s="38">
        <v>4301958</v>
      </c>
      <c r="AM4766" s="61" t="s">
        <v>1816</v>
      </c>
      <c r="AN4766" s="61" t="s">
        <v>1691</v>
      </c>
      <c r="AO4766" s="61" t="s">
        <v>1614</v>
      </c>
      <c r="AP4766" s="61" t="s">
        <v>5019</v>
      </c>
      <c r="AQ4766" s="61" t="s">
        <v>1758</v>
      </c>
      <c r="AR4766" s="28">
        <v>55291.6</v>
      </c>
      <c r="AS4766" s="28">
        <v>19623</v>
      </c>
      <c r="AT4766" s="28">
        <v>0</v>
      </c>
      <c r="AU4766" s="62"/>
      <c r="DV4766" s="31" t="s">
        <v>5553</v>
      </c>
      <c r="DW4766" s="31" t="s">
        <v>5561</v>
      </c>
      <c r="DX4766" s="63"/>
      <c r="DY4766" s="63"/>
      <c r="DZ4766" s="63"/>
      <c r="EA4766" s="167"/>
      <c r="EB4766" s="60"/>
      <c r="EC4766" s="60"/>
      <c r="ED4766" s="60"/>
      <c r="EE4766" s="60"/>
      <c r="EF4766" s="60"/>
      <c r="EG4766" s="60"/>
      <c r="EH4766" s="60"/>
      <c r="EI4766" s="60"/>
      <c r="EJ4766" s="60"/>
      <c r="EK4766" s="60"/>
      <c r="EL4766" s="60"/>
      <c r="EM4766" s="60"/>
      <c r="EN4766" s="60"/>
      <c r="EO4766" s="60"/>
      <c r="EP4766" s="60"/>
      <c r="EQ4766" s="60"/>
      <c r="ER4766" s="60"/>
      <c r="ES4766" s="60"/>
      <c r="ET4766" s="60"/>
      <c r="EU4766" s="60"/>
      <c r="EV4766" s="60"/>
      <c r="EW4766" s="60"/>
      <c r="EX4766" s="60"/>
      <c r="EY4766" s="60"/>
      <c r="EZ4766" s="60"/>
      <c r="FA4766" s="60"/>
      <c r="FB4766" s="60"/>
    </row>
    <row r="4767" spans="22:158" x14ac:dyDescent="0.25">
      <c r="W4767" s="33"/>
      <c r="X4767" s="33"/>
      <c r="AH4767" s="38">
        <v>100</v>
      </c>
      <c r="AI4767" s="38">
        <v>145</v>
      </c>
      <c r="AJ4767" s="38">
        <v>17050</v>
      </c>
      <c r="AK4767" s="38">
        <v>52</v>
      </c>
      <c r="AL4767" s="38">
        <v>4301958</v>
      </c>
      <c r="AM4767" s="61" t="s">
        <v>1816</v>
      </c>
      <c r="AN4767" s="61" t="s">
        <v>1691</v>
      </c>
      <c r="AO4767" s="61" t="s">
        <v>1634</v>
      </c>
      <c r="AP4767" s="61" t="s">
        <v>5019</v>
      </c>
      <c r="AQ4767" s="61" t="s">
        <v>1758</v>
      </c>
      <c r="AR4767" s="28">
        <v>23483.8</v>
      </c>
      <c r="AS4767" s="28">
        <v>4565</v>
      </c>
      <c r="AT4767" s="28">
        <v>0</v>
      </c>
      <c r="AU4767" s="62"/>
      <c r="DV4767" s="31" t="s">
        <v>5553</v>
      </c>
      <c r="DW4767" s="31" t="s">
        <v>5561</v>
      </c>
      <c r="DX4767" s="63"/>
      <c r="DY4767" s="63"/>
      <c r="DZ4767" s="63"/>
      <c r="EA4767" s="167"/>
      <c r="EB4767" s="60"/>
      <c r="EC4767" s="60"/>
      <c r="ED4767" s="60"/>
      <c r="EE4767" s="60"/>
      <c r="EF4767" s="60"/>
      <c r="EG4767" s="60"/>
      <c r="EH4767" s="60"/>
      <c r="EI4767" s="60"/>
      <c r="EJ4767" s="60"/>
      <c r="EK4767" s="60"/>
      <c r="EL4767" s="60"/>
      <c r="EM4767" s="60"/>
      <c r="EN4767" s="60"/>
      <c r="EO4767" s="60"/>
      <c r="EP4767" s="60"/>
      <c r="EQ4767" s="60"/>
      <c r="ER4767" s="60"/>
      <c r="ES4767" s="60"/>
      <c r="ET4767" s="60"/>
      <c r="EU4767" s="60"/>
      <c r="EV4767" s="60"/>
      <c r="EW4767" s="60"/>
      <c r="EX4767" s="60"/>
      <c r="EY4767" s="60"/>
      <c r="EZ4767" s="60"/>
      <c r="FA4767" s="60"/>
      <c r="FB4767" s="60"/>
    </row>
    <row r="4768" spans="22:158" x14ac:dyDescent="0.25">
      <c r="W4768" s="33"/>
      <c r="X4768" s="33"/>
      <c r="AH4768" s="38">
        <v>100</v>
      </c>
      <c r="AI4768" s="38">
        <v>145</v>
      </c>
      <c r="AJ4768" s="38">
        <v>17250</v>
      </c>
      <c r="AK4768" s="38">
        <v>52</v>
      </c>
      <c r="AL4768" s="38">
        <v>4301958</v>
      </c>
      <c r="AM4768" s="61" t="s">
        <v>1816</v>
      </c>
      <c r="AN4768" s="61" t="s">
        <v>1691</v>
      </c>
      <c r="AO4768" s="61" t="s">
        <v>1638</v>
      </c>
      <c r="AP4768" s="61" t="s">
        <v>5019</v>
      </c>
      <c r="AQ4768" s="61" t="s">
        <v>1758</v>
      </c>
      <c r="AR4768" s="28">
        <v>0</v>
      </c>
      <c r="AS4768" s="28">
        <v>0</v>
      </c>
      <c r="AT4768" s="28">
        <v>12900</v>
      </c>
      <c r="AU4768" s="62"/>
      <c r="DV4768" s="31" t="s">
        <v>5553</v>
      </c>
      <c r="DW4768" s="31" t="s">
        <v>5561</v>
      </c>
      <c r="DX4768" s="63"/>
      <c r="DY4768" s="63"/>
      <c r="DZ4768" s="63"/>
      <c r="EA4768" s="167"/>
      <c r="EB4768" s="60"/>
      <c r="EC4768" s="60"/>
      <c r="ED4768" s="60"/>
      <c r="EE4768" s="60"/>
      <c r="EF4768" s="60"/>
      <c r="EG4768" s="60"/>
      <c r="EH4768" s="60"/>
      <c r="EI4768" s="60"/>
      <c r="EJ4768" s="60"/>
      <c r="EK4768" s="60"/>
      <c r="EL4768" s="60"/>
      <c r="EM4768" s="60"/>
      <c r="EN4768" s="60"/>
      <c r="EO4768" s="60"/>
      <c r="EP4768" s="60"/>
      <c r="EQ4768" s="60"/>
      <c r="ER4768" s="60"/>
      <c r="ES4768" s="60"/>
      <c r="ET4768" s="60"/>
      <c r="EU4768" s="60"/>
      <c r="EV4768" s="60"/>
      <c r="EW4768" s="60"/>
      <c r="EX4768" s="60"/>
      <c r="EY4768" s="60"/>
      <c r="EZ4768" s="60"/>
      <c r="FA4768" s="60"/>
      <c r="FB4768" s="60"/>
    </row>
    <row r="4769" spans="22:158" x14ac:dyDescent="0.25">
      <c r="W4769" s="33"/>
      <c r="X4769" s="33"/>
      <c r="AH4769" s="38">
        <v>100</v>
      </c>
      <c r="AI4769" s="38">
        <v>145</v>
      </c>
      <c r="AJ4769" s="38">
        <v>18700</v>
      </c>
      <c r="AK4769" s="38">
        <v>52</v>
      </c>
      <c r="AL4769" s="38">
        <v>4301958</v>
      </c>
      <c r="AM4769" s="61" t="s">
        <v>1816</v>
      </c>
      <c r="AN4769" s="61" t="s">
        <v>1691</v>
      </c>
      <c r="AO4769" s="61" t="s">
        <v>1670</v>
      </c>
      <c r="AP4769" s="61" t="s">
        <v>5019</v>
      </c>
      <c r="AQ4769" s="61" t="s">
        <v>1758</v>
      </c>
      <c r="AR4769" s="28">
        <v>0</v>
      </c>
      <c r="AS4769" s="28">
        <v>0</v>
      </c>
      <c r="AT4769" s="28">
        <v>15034</v>
      </c>
      <c r="AU4769" s="62"/>
      <c r="DV4769" s="31" t="s">
        <v>5553</v>
      </c>
      <c r="DW4769" s="31" t="s">
        <v>5561</v>
      </c>
      <c r="DX4769" s="63"/>
      <c r="DY4769" s="63"/>
      <c r="DZ4769" s="63"/>
      <c r="EA4769" s="167"/>
      <c r="EB4769" s="60"/>
      <c r="EC4769" s="60"/>
      <c r="ED4769" s="60"/>
      <c r="EE4769" s="60"/>
      <c r="EF4769" s="60"/>
      <c r="EG4769" s="60"/>
      <c r="EH4769" s="60"/>
      <c r="EI4769" s="60"/>
      <c r="EJ4769" s="60"/>
      <c r="EK4769" s="60"/>
      <c r="EL4769" s="60"/>
      <c r="EM4769" s="60"/>
      <c r="EN4769" s="60"/>
      <c r="EO4769" s="60"/>
      <c r="EP4769" s="60"/>
      <c r="EQ4769" s="60"/>
      <c r="ER4769" s="60"/>
      <c r="ES4769" s="60"/>
      <c r="ET4769" s="60"/>
      <c r="EU4769" s="60"/>
      <c r="EV4769" s="60"/>
      <c r="EW4769" s="60"/>
      <c r="EX4769" s="60"/>
      <c r="EY4769" s="60"/>
      <c r="EZ4769" s="60"/>
      <c r="FA4769" s="60"/>
      <c r="FB4769" s="60"/>
    </row>
    <row r="4770" spans="22:158" x14ac:dyDescent="0.25">
      <c r="V4770" s="1"/>
      <c r="W4770" s="33"/>
      <c r="X4770" s="33"/>
      <c r="AH4770" s="38">
        <v>100</v>
      </c>
      <c r="AI4770" s="38">
        <v>145</v>
      </c>
      <c r="AJ4770" s="38">
        <v>18710</v>
      </c>
      <c r="AK4770" s="38">
        <v>52</v>
      </c>
      <c r="AL4770" s="38">
        <v>4301958</v>
      </c>
      <c r="AM4770" s="61" t="s">
        <v>1816</v>
      </c>
      <c r="AN4770" s="61" t="s">
        <v>1691</v>
      </c>
      <c r="AO4770" s="61" t="s">
        <v>1671</v>
      </c>
      <c r="AP4770" s="61" t="s">
        <v>5019</v>
      </c>
      <c r="AQ4770" s="61" t="s">
        <v>1758</v>
      </c>
      <c r="AR4770" s="28">
        <v>1475.1</v>
      </c>
      <c r="AS4770" s="28">
        <v>0</v>
      </c>
      <c r="AT4770" s="28">
        <v>0</v>
      </c>
      <c r="AU4770" s="62"/>
      <c r="DV4770" s="31" t="s">
        <v>5553</v>
      </c>
      <c r="DW4770" s="31" t="s">
        <v>5561</v>
      </c>
      <c r="DX4770" s="63"/>
      <c r="DY4770" s="63"/>
      <c r="DZ4770" s="63"/>
      <c r="EA4770" s="167"/>
      <c r="EB4770" s="60"/>
      <c r="EC4770" s="60"/>
      <c r="ED4770" s="60"/>
      <c r="EE4770" s="60"/>
      <c r="EF4770" s="60"/>
      <c r="EG4770" s="60"/>
      <c r="EH4770" s="60"/>
      <c r="EI4770" s="60"/>
      <c r="EJ4770" s="60"/>
      <c r="EK4770" s="60"/>
      <c r="EL4770" s="60"/>
      <c r="EM4770" s="60"/>
      <c r="EN4770" s="60"/>
      <c r="EO4770" s="60"/>
      <c r="EP4770" s="60"/>
      <c r="EQ4770" s="60"/>
      <c r="ER4770" s="60"/>
      <c r="ES4770" s="60"/>
      <c r="ET4770" s="60"/>
      <c r="EU4770" s="60"/>
      <c r="EV4770" s="60"/>
      <c r="EW4770" s="60"/>
      <c r="EX4770" s="60"/>
      <c r="EY4770" s="60"/>
      <c r="EZ4770" s="60"/>
      <c r="FA4770" s="60"/>
      <c r="FB4770" s="60"/>
    </row>
    <row r="4771" spans="22:158" x14ac:dyDescent="0.25">
      <c r="W4771" s="33"/>
      <c r="X4771" s="33"/>
      <c r="AH4771" s="38">
        <v>100</v>
      </c>
      <c r="AI4771" s="38">
        <v>150</v>
      </c>
      <c r="AJ4771" s="38">
        <v>17500</v>
      </c>
      <c r="AK4771" s="38">
        <v>52</v>
      </c>
      <c r="AL4771" s="38">
        <v>4301958</v>
      </c>
      <c r="AM4771" s="61" t="s">
        <v>1816</v>
      </c>
      <c r="AN4771" s="61" t="s">
        <v>1695</v>
      </c>
      <c r="AO4771" s="61" t="s">
        <v>1644</v>
      </c>
      <c r="AP4771" s="61" t="s">
        <v>5019</v>
      </c>
      <c r="AQ4771" s="61" t="s">
        <v>1758</v>
      </c>
      <c r="AR4771" s="28">
        <v>18214.599999999999</v>
      </c>
      <c r="AS4771" s="28">
        <v>0</v>
      </c>
      <c r="AT4771" s="28">
        <v>10105</v>
      </c>
      <c r="AU4771" s="62"/>
      <c r="DV4771" s="31" t="s">
        <v>5553</v>
      </c>
      <c r="DW4771" s="31" t="s">
        <v>5562</v>
      </c>
      <c r="DX4771" s="63"/>
      <c r="DY4771" s="63"/>
      <c r="DZ4771" s="63"/>
      <c r="EA4771" s="167"/>
      <c r="EB4771" s="60"/>
      <c r="EC4771" s="60"/>
      <c r="ED4771" s="60"/>
      <c r="EE4771" s="60"/>
      <c r="EF4771" s="60"/>
      <c r="EG4771" s="60"/>
      <c r="EH4771" s="60"/>
      <c r="EI4771" s="60"/>
      <c r="EJ4771" s="60"/>
      <c r="EK4771" s="60"/>
      <c r="EL4771" s="60"/>
      <c r="EM4771" s="60"/>
      <c r="EN4771" s="60"/>
      <c r="EO4771" s="60"/>
      <c r="EP4771" s="60"/>
      <c r="EQ4771" s="60"/>
      <c r="ER4771" s="60"/>
      <c r="ES4771" s="60"/>
      <c r="ET4771" s="60"/>
      <c r="EU4771" s="60"/>
      <c r="EV4771" s="60"/>
      <c r="EW4771" s="60"/>
      <c r="EX4771" s="60"/>
      <c r="EY4771" s="60"/>
      <c r="EZ4771" s="60"/>
      <c r="FA4771" s="60"/>
      <c r="FB4771" s="60"/>
    </row>
    <row r="4772" spans="22:158" x14ac:dyDescent="0.25">
      <c r="W4772" s="33"/>
      <c r="X4772" s="33"/>
      <c r="AH4772" s="38">
        <v>100</v>
      </c>
      <c r="AI4772" s="38">
        <v>105</v>
      </c>
      <c r="AJ4772" s="38">
        <v>10500</v>
      </c>
      <c r="AK4772" s="38">
        <v>52</v>
      </c>
      <c r="AL4772" s="38">
        <v>4302258</v>
      </c>
      <c r="AM4772" s="61" t="s">
        <v>1816</v>
      </c>
      <c r="AN4772" s="61" t="s">
        <v>1688</v>
      </c>
      <c r="AO4772" s="61" t="s">
        <v>5053</v>
      </c>
      <c r="AP4772" s="61" t="s">
        <v>5019</v>
      </c>
      <c r="AQ4772" s="61" t="s">
        <v>1759</v>
      </c>
      <c r="AR4772" s="28">
        <v>0</v>
      </c>
      <c r="AS4772" s="28">
        <v>0</v>
      </c>
      <c r="AT4772" s="28">
        <v>18172</v>
      </c>
      <c r="AU4772" s="62"/>
      <c r="DV4772" s="31" t="s">
        <v>5563</v>
      </c>
      <c r="DW4772" s="31" t="s">
        <v>5564</v>
      </c>
      <c r="DX4772" s="63"/>
      <c r="DY4772" s="63"/>
      <c r="DZ4772" s="63"/>
      <c r="EA4772" s="167"/>
      <c r="EB4772" s="60"/>
      <c r="EC4772" s="60"/>
      <c r="ED4772" s="60"/>
      <c r="EE4772" s="60"/>
      <c r="EF4772" s="60"/>
      <c r="EG4772" s="60"/>
      <c r="EH4772" s="60"/>
      <c r="EI4772" s="60"/>
      <c r="EJ4772" s="60"/>
      <c r="EK4772" s="60"/>
      <c r="EL4772" s="60"/>
      <c r="EM4772" s="60"/>
      <c r="EN4772" s="60"/>
      <c r="EO4772" s="60"/>
      <c r="EP4772" s="60"/>
      <c r="EQ4772" s="60"/>
      <c r="ER4772" s="60"/>
      <c r="ES4772" s="60"/>
      <c r="ET4772" s="60"/>
      <c r="EU4772" s="60"/>
      <c r="EV4772" s="60"/>
      <c r="EW4772" s="60"/>
      <c r="EX4772" s="60"/>
      <c r="EY4772" s="60"/>
      <c r="EZ4772" s="60"/>
      <c r="FA4772" s="60"/>
      <c r="FB4772" s="60"/>
    </row>
    <row r="4773" spans="22:158" x14ac:dyDescent="0.25">
      <c r="W4773" s="33"/>
      <c r="X4773" s="33"/>
      <c r="AH4773" s="38">
        <v>100</v>
      </c>
      <c r="AI4773" s="38">
        <v>105</v>
      </c>
      <c r="AJ4773" s="38">
        <v>10750</v>
      </c>
      <c r="AK4773" s="38">
        <v>52</v>
      </c>
      <c r="AL4773" s="38">
        <v>4302258</v>
      </c>
      <c r="AM4773" s="61" t="s">
        <v>1816</v>
      </c>
      <c r="AN4773" s="61" t="s">
        <v>1688</v>
      </c>
      <c r="AO4773" s="61" t="s">
        <v>5058</v>
      </c>
      <c r="AP4773" s="61" t="s">
        <v>5019</v>
      </c>
      <c r="AQ4773" s="61" t="s">
        <v>1759</v>
      </c>
      <c r="AR4773" s="28">
        <v>4761.1000000000004</v>
      </c>
      <c r="AS4773" s="28">
        <v>0</v>
      </c>
      <c r="AT4773" s="28">
        <v>43200</v>
      </c>
      <c r="AU4773" s="62"/>
      <c r="DV4773" s="31" t="s">
        <v>5563</v>
      </c>
      <c r="DW4773" s="31" t="s">
        <v>5564</v>
      </c>
      <c r="DX4773" s="63"/>
      <c r="DY4773" s="63"/>
      <c r="DZ4773" s="63"/>
      <c r="EA4773" s="167"/>
      <c r="EB4773" s="60"/>
      <c r="EC4773" s="60"/>
      <c r="ED4773" s="60"/>
      <c r="EE4773" s="60"/>
      <c r="EF4773" s="60"/>
      <c r="EG4773" s="60"/>
      <c r="EH4773" s="60"/>
      <c r="EI4773" s="60"/>
      <c r="EJ4773" s="60"/>
      <c r="EK4773" s="60"/>
      <c r="EL4773" s="60"/>
      <c r="EM4773" s="60"/>
      <c r="EN4773" s="60"/>
      <c r="EO4773" s="60"/>
      <c r="EP4773" s="60"/>
      <c r="EQ4773" s="60"/>
      <c r="ER4773" s="60"/>
      <c r="ES4773" s="60"/>
      <c r="ET4773" s="60"/>
      <c r="EU4773" s="60"/>
      <c r="EV4773" s="60"/>
      <c r="EW4773" s="60"/>
      <c r="EX4773" s="60"/>
      <c r="EY4773" s="60"/>
      <c r="EZ4773" s="60"/>
      <c r="FA4773" s="60"/>
      <c r="FB4773" s="60"/>
    </row>
    <row r="4774" spans="22:158" x14ac:dyDescent="0.25">
      <c r="V4774" s="1"/>
      <c r="W4774" s="33"/>
      <c r="X4774" s="33"/>
      <c r="AH4774" s="38">
        <v>100</v>
      </c>
      <c r="AI4774" s="38">
        <v>105</v>
      </c>
      <c r="AJ4774" s="38">
        <v>11450</v>
      </c>
      <c r="AK4774" s="38">
        <v>52</v>
      </c>
      <c r="AL4774" s="38">
        <v>4302258</v>
      </c>
      <c r="AM4774" s="61" t="s">
        <v>1816</v>
      </c>
      <c r="AN4774" s="61" t="s">
        <v>1688</v>
      </c>
      <c r="AO4774" s="61" t="s">
        <v>5072</v>
      </c>
      <c r="AP4774" s="61" t="s">
        <v>5019</v>
      </c>
      <c r="AQ4774" s="61" t="s">
        <v>1759</v>
      </c>
      <c r="AR4774" s="28">
        <v>92928.6</v>
      </c>
      <c r="AS4774" s="28">
        <v>23035</v>
      </c>
      <c r="AT4774" s="28">
        <v>0</v>
      </c>
      <c r="AU4774" s="62"/>
      <c r="DV4774" s="31" t="s">
        <v>5563</v>
      </c>
      <c r="DW4774" s="31" t="s">
        <v>5564</v>
      </c>
      <c r="DX4774" s="63"/>
      <c r="DY4774" s="63"/>
      <c r="DZ4774" s="63"/>
      <c r="EA4774" s="167"/>
      <c r="EB4774" s="60"/>
      <c r="EC4774" s="60"/>
      <c r="ED4774" s="60"/>
      <c r="EE4774" s="60"/>
      <c r="EF4774" s="60"/>
      <c r="EG4774" s="60"/>
      <c r="EH4774" s="60"/>
      <c r="EI4774" s="60"/>
      <c r="EJ4774" s="60"/>
      <c r="EK4774" s="60"/>
      <c r="EL4774" s="60"/>
      <c r="EM4774" s="60"/>
      <c r="EN4774" s="60"/>
      <c r="EO4774" s="60"/>
      <c r="EP4774" s="60"/>
      <c r="EQ4774" s="60"/>
      <c r="ER4774" s="60"/>
      <c r="ES4774" s="60"/>
      <c r="ET4774" s="60"/>
      <c r="EU4774" s="60"/>
      <c r="EV4774" s="60"/>
      <c r="EW4774" s="60"/>
      <c r="EX4774" s="60"/>
      <c r="EY4774" s="60"/>
      <c r="EZ4774" s="60"/>
      <c r="FA4774" s="60"/>
      <c r="FB4774" s="60"/>
    </row>
    <row r="4775" spans="22:158" x14ac:dyDescent="0.25">
      <c r="W4775" s="33"/>
      <c r="X4775" s="33"/>
      <c r="AH4775" s="38">
        <v>100</v>
      </c>
      <c r="AI4775" s="38">
        <v>105</v>
      </c>
      <c r="AJ4775" s="38">
        <v>12850</v>
      </c>
      <c r="AK4775" s="38">
        <v>52</v>
      </c>
      <c r="AL4775" s="38">
        <v>4302258</v>
      </c>
      <c r="AM4775" s="61" t="s">
        <v>1816</v>
      </c>
      <c r="AN4775" s="61" t="s">
        <v>1688</v>
      </c>
      <c r="AO4775" s="61" t="s">
        <v>5098</v>
      </c>
      <c r="AP4775" s="61" t="s">
        <v>5019</v>
      </c>
      <c r="AQ4775" s="61" t="s">
        <v>1759</v>
      </c>
      <c r="AR4775" s="28">
        <v>182789.7</v>
      </c>
      <c r="AS4775" s="28">
        <v>724369</v>
      </c>
      <c r="AT4775" s="28">
        <v>132532</v>
      </c>
      <c r="AU4775" s="62"/>
      <c r="DV4775" s="31" t="s">
        <v>5563</v>
      </c>
      <c r="DW4775" s="31" t="s">
        <v>5564</v>
      </c>
      <c r="DX4775" s="63"/>
      <c r="DY4775" s="63"/>
      <c r="DZ4775" s="63"/>
      <c r="EA4775" s="167"/>
      <c r="EB4775" s="60"/>
      <c r="EC4775" s="60"/>
      <c r="ED4775" s="60"/>
      <c r="EE4775" s="60"/>
      <c r="EF4775" s="60"/>
      <c r="EG4775" s="60"/>
      <c r="EH4775" s="60"/>
      <c r="EI4775" s="60"/>
      <c r="EJ4775" s="60"/>
      <c r="EK4775" s="60"/>
      <c r="EL4775" s="60"/>
      <c r="EM4775" s="60"/>
      <c r="EN4775" s="60"/>
      <c r="EO4775" s="60"/>
      <c r="EP4775" s="60"/>
      <c r="EQ4775" s="60"/>
      <c r="ER4775" s="60"/>
      <c r="ES4775" s="60"/>
      <c r="ET4775" s="60"/>
      <c r="EU4775" s="60"/>
      <c r="EV4775" s="60"/>
      <c r="EW4775" s="60"/>
      <c r="EX4775" s="60"/>
      <c r="EY4775" s="60"/>
      <c r="EZ4775" s="60"/>
      <c r="FA4775" s="60"/>
      <c r="FB4775" s="60"/>
    </row>
    <row r="4776" spans="22:158" x14ac:dyDescent="0.25">
      <c r="W4776" s="33"/>
      <c r="X4776" s="33"/>
      <c r="AH4776" s="38">
        <v>100</v>
      </c>
      <c r="AI4776" s="38">
        <v>105</v>
      </c>
      <c r="AJ4776" s="38">
        <v>13100</v>
      </c>
      <c r="AK4776" s="38">
        <v>52</v>
      </c>
      <c r="AL4776" s="38">
        <v>4302258</v>
      </c>
      <c r="AM4776" s="61" t="s">
        <v>1816</v>
      </c>
      <c r="AN4776" s="61" t="s">
        <v>1688</v>
      </c>
      <c r="AO4776" s="61" t="s">
        <v>5104</v>
      </c>
      <c r="AP4776" s="61" t="s">
        <v>5019</v>
      </c>
      <c r="AQ4776" s="61" t="s">
        <v>1759</v>
      </c>
      <c r="AR4776" s="28">
        <v>74035.399999999994</v>
      </c>
      <c r="AS4776" s="28">
        <v>0</v>
      </c>
      <c r="AT4776" s="28">
        <v>0</v>
      </c>
      <c r="AU4776" s="62"/>
      <c r="DV4776" s="31" t="s">
        <v>5563</v>
      </c>
      <c r="DW4776" s="31" t="s">
        <v>5564</v>
      </c>
      <c r="DX4776" s="63"/>
      <c r="DY4776" s="63"/>
      <c r="DZ4776" s="63"/>
      <c r="EA4776" s="167"/>
      <c r="EB4776" s="60"/>
      <c r="EC4776" s="60"/>
      <c r="ED4776" s="60"/>
      <c r="EE4776" s="60"/>
      <c r="EF4776" s="60"/>
      <c r="EG4776" s="60"/>
      <c r="EH4776" s="60"/>
      <c r="EI4776" s="60"/>
      <c r="EJ4776" s="60"/>
      <c r="EK4776" s="60"/>
      <c r="EL4776" s="60"/>
      <c r="EM4776" s="60"/>
      <c r="EN4776" s="60"/>
      <c r="EO4776" s="60"/>
      <c r="EP4776" s="60"/>
      <c r="EQ4776" s="60"/>
      <c r="ER4776" s="60"/>
      <c r="ES4776" s="60"/>
      <c r="ET4776" s="60"/>
      <c r="EU4776" s="60"/>
      <c r="EV4776" s="60"/>
      <c r="EW4776" s="60"/>
      <c r="EX4776" s="60"/>
      <c r="EY4776" s="60"/>
      <c r="EZ4776" s="60"/>
      <c r="FA4776" s="60"/>
      <c r="FB4776" s="60"/>
    </row>
    <row r="4777" spans="22:158" x14ac:dyDescent="0.25">
      <c r="W4777" s="33"/>
      <c r="X4777" s="33"/>
      <c r="AH4777" s="38">
        <v>100</v>
      </c>
      <c r="AI4777" s="38">
        <v>105</v>
      </c>
      <c r="AJ4777" s="38">
        <v>13800</v>
      </c>
      <c r="AK4777" s="38">
        <v>52</v>
      </c>
      <c r="AL4777" s="38">
        <v>4302258</v>
      </c>
      <c r="AM4777" s="61" t="s">
        <v>1816</v>
      </c>
      <c r="AN4777" s="61" t="s">
        <v>1688</v>
      </c>
      <c r="AO4777" s="61" t="s">
        <v>5120</v>
      </c>
      <c r="AP4777" s="61" t="s">
        <v>5019</v>
      </c>
      <c r="AQ4777" s="61" t="s">
        <v>1759</v>
      </c>
      <c r="AR4777" s="28">
        <v>5935.4</v>
      </c>
      <c r="AS4777" s="28">
        <v>8308</v>
      </c>
      <c r="AT4777" s="28">
        <v>0</v>
      </c>
      <c r="AU4777" s="62"/>
      <c r="DV4777" s="31" t="s">
        <v>5563</v>
      </c>
      <c r="DW4777" s="31" t="s">
        <v>5564</v>
      </c>
      <c r="DX4777" s="63"/>
      <c r="DY4777" s="63"/>
      <c r="DZ4777" s="63"/>
      <c r="EA4777" s="167"/>
      <c r="EB4777" s="60"/>
      <c r="EC4777" s="60"/>
      <c r="ED4777" s="60"/>
      <c r="EE4777" s="60"/>
      <c r="EF4777" s="60"/>
      <c r="EG4777" s="60"/>
      <c r="EH4777" s="60"/>
      <c r="EI4777" s="60"/>
      <c r="EJ4777" s="60"/>
      <c r="EK4777" s="60"/>
      <c r="EL4777" s="60"/>
      <c r="EM4777" s="60"/>
      <c r="EN4777" s="60"/>
      <c r="EO4777" s="60"/>
      <c r="EP4777" s="60"/>
      <c r="EQ4777" s="60"/>
      <c r="ER4777" s="60"/>
      <c r="ES4777" s="60"/>
      <c r="ET4777" s="60"/>
      <c r="EU4777" s="60"/>
      <c r="EV4777" s="60"/>
      <c r="EW4777" s="60"/>
      <c r="EX4777" s="60"/>
      <c r="EY4777" s="60"/>
      <c r="EZ4777" s="60"/>
      <c r="FA4777" s="60"/>
      <c r="FB4777" s="60"/>
    </row>
    <row r="4778" spans="22:158" x14ac:dyDescent="0.25">
      <c r="W4778" s="33"/>
      <c r="X4778" s="33"/>
      <c r="AH4778" s="38">
        <v>100</v>
      </c>
      <c r="AI4778" s="38">
        <v>105</v>
      </c>
      <c r="AJ4778" s="38">
        <v>14000</v>
      </c>
      <c r="AK4778" s="38">
        <v>52</v>
      </c>
      <c r="AL4778" s="38">
        <v>4302258</v>
      </c>
      <c r="AM4778" s="61" t="s">
        <v>1816</v>
      </c>
      <c r="AN4778" s="61" t="s">
        <v>1688</v>
      </c>
      <c r="AO4778" s="61" t="s">
        <v>5124</v>
      </c>
      <c r="AP4778" s="61" t="s">
        <v>5019</v>
      </c>
      <c r="AQ4778" s="61" t="s">
        <v>1759</v>
      </c>
      <c r="AR4778" s="28">
        <v>163614.29999999999</v>
      </c>
      <c r="AS4778" s="28">
        <v>454784</v>
      </c>
      <c r="AT4778" s="28">
        <v>311841</v>
      </c>
      <c r="AU4778" s="62"/>
      <c r="DV4778" s="31" t="s">
        <v>5563</v>
      </c>
      <c r="DW4778" s="31" t="s">
        <v>5564</v>
      </c>
      <c r="DX4778" s="63"/>
      <c r="DY4778" s="63"/>
      <c r="DZ4778" s="63"/>
      <c r="EA4778" s="167"/>
      <c r="EB4778" s="60"/>
      <c r="EC4778" s="60"/>
      <c r="ED4778" s="60"/>
      <c r="EE4778" s="60"/>
      <c r="EF4778" s="60"/>
      <c r="EG4778" s="60"/>
      <c r="EH4778" s="60"/>
      <c r="EI4778" s="60"/>
      <c r="EJ4778" s="60"/>
      <c r="EK4778" s="60"/>
      <c r="EL4778" s="60"/>
      <c r="EM4778" s="60"/>
      <c r="EN4778" s="60"/>
      <c r="EO4778" s="60"/>
      <c r="EP4778" s="60"/>
      <c r="EQ4778" s="60"/>
      <c r="ER4778" s="60"/>
      <c r="ES4778" s="60"/>
      <c r="ET4778" s="60"/>
      <c r="EU4778" s="60"/>
      <c r="EV4778" s="60"/>
      <c r="EW4778" s="60"/>
      <c r="EX4778" s="60"/>
      <c r="EY4778" s="60"/>
      <c r="EZ4778" s="60"/>
      <c r="FA4778" s="60"/>
      <c r="FB4778" s="60"/>
    </row>
    <row r="4779" spans="22:158" x14ac:dyDescent="0.25">
      <c r="W4779" s="33"/>
      <c r="X4779" s="33"/>
      <c r="AH4779" s="38">
        <v>100</v>
      </c>
      <c r="AI4779" s="38">
        <v>105</v>
      </c>
      <c r="AJ4779" s="38">
        <v>14900</v>
      </c>
      <c r="AK4779" s="38">
        <v>52</v>
      </c>
      <c r="AL4779" s="38">
        <v>4302258</v>
      </c>
      <c r="AM4779" s="61" t="s">
        <v>1816</v>
      </c>
      <c r="AN4779" s="61" t="s">
        <v>1688</v>
      </c>
      <c r="AO4779" s="61" t="s">
        <v>1587</v>
      </c>
      <c r="AP4779" s="61" t="s">
        <v>5019</v>
      </c>
      <c r="AQ4779" s="61" t="s">
        <v>1759</v>
      </c>
      <c r="AR4779" s="28">
        <v>345358.5</v>
      </c>
      <c r="AS4779" s="28">
        <v>63390</v>
      </c>
      <c r="AT4779" s="28">
        <v>89761</v>
      </c>
      <c r="AU4779" s="62"/>
      <c r="DV4779" s="31" t="s">
        <v>5563</v>
      </c>
      <c r="DW4779" s="31" t="s">
        <v>5564</v>
      </c>
      <c r="DX4779" s="63"/>
      <c r="DY4779" s="63"/>
      <c r="DZ4779" s="63"/>
      <c r="EA4779" s="167"/>
      <c r="EB4779" s="60"/>
      <c r="EC4779" s="60"/>
      <c r="ED4779" s="60"/>
      <c r="EE4779" s="60"/>
      <c r="EF4779" s="60"/>
      <c r="EG4779" s="60"/>
      <c r="EH4779" s="60"/>
      <c r="EI4779" s="60"/>
      <c r="EJ4779" s="60"/>
      <c r="EK4779" s="60"/>
      <c r="EL4779" s="60"/>
      <c r="EM4779" s="60"/>
      <c r="EN4779" s="60"/>
      <c r="EO4779" s="60"/>
      <c r="EP4779" s="60"/>
      <c r="EQ4779" s="60"/>
      <c r="ER4779" s="60"/>
      <c r="ES4779" s="60"/>
      <c r="ET4779" s="60"/>
      <c r="EU4779" s="60"/>
      <c r="EV4779" s="60"/>
      <c r="EW4779" s="60"/>
      <c r="EX4779" s="60"/>
      <c r="EY4779" s="60"/>
      <c r="EZ4779" s="60"/>
      <c r="FA4779" s="60"/>
      <c r="FB4779" s="60"/>
    </row>
    <row r="4780" spans="22:158" x14ac:dyDescent="0.25">
      <c r="W4780" s="33"/>
      <c r="X4780" s="33"/>
      <c r="AH4780" s="38">
        <v>100</v>
      </c>
      <c r="AI4780" s="38">
        <v>105</v>
      </c>
      <c r="AJ4780" s="38">
        <v>18400</v>
      </c>
      <c r="AK4780" s="38">
        <v>52</v>
      </c>
      <c r="AL4780" s="38">
        <v>4302258</v>
      </c>
      <c r="AM4780" s="61" t="s">
        <v>1816</v>
      </c>
      <c r="AN4780" s="61" t="s">
        <v>1688</v>
      </c>
      <c r="AO4780" s="61" t="s">
        <v>1664</v>
      </c>
      <c r="AP4780" s="61" t="s">
        <v>5019</v>
      </c>
      <c r="AQ4780" s="61" t="s">
        <v>1759</v>
      </c>
      <c r="AR4780" s="28">
        <v>9.1</v>
      </c>
      <c r="AS4780" s="28">
        <v>38209</v>
      </c>
      <c r="AT4780" s="28">
        <v>0</v>
      </c>
      <c r="AU4780" s="62"/>
      <c r="DV4780" s="31" t="s">
        <v>5563</v>
      </c>
      <c r="DW4780" s="31" t="s">
        <v>5564</v>
      </c>
      <c r="DX4780" s="63"/>
      <c r="DY4780" s="63"/>
      <c r="DZ4780" s="63"/>
      <c r="EA4780" s="167"/>
      <c r="EB4780" s="60"/>
      <c r="EC4780" s="60"/>
      <c r="ED4780" s="60"/>
      <c r="EE4780" s="60"/>
      <c r="EF4780" s="60"/>
      <c r="EG4780" s="60"/>
      <c r="EH4780" s="60"/>
      <c r="EI4780" s="60"/>
      <c r="EJ4780" s="60"/>
      <c r="EK4780" s="60"/>
      <c r="EL4780" s="60"/>
      <c r="EM4780" s="60"/>
      <c r="EN4780" s="60"/>
      <c r="EO4780" s="60"/>
      <c r="EP4780" s="60"/>
      <c r="EQ4780" s="60"/>
      <c r="ER4780" s="60"/>
      <c r="ES4780" s="60"/>
      <c r="ET4780" s="60"/>
      <c r="EU4780" s="60"/>
      <c r="EV4780" s="60"/>
      <c r="EW4780" s="60"/>
      <c r="EX4780" s="60"/>
      <c r="EY4780" s="60"/>
      <c r="EZ4780" s="60"/>
      <c r="FA4780" s="60"/>
      <c r="FB4780" s="60"/>
    </row>
    <row r="4781" spans="22:158" x14ac:dyDescent="0.25">
      <c r="W4781" s="33"/>
      <c r="X4781" s="33"/>
      <c r="AH4781" s="38">
        <v>100</v>
      </c>
      <c r="AI4781" s="38">
        <v>105</v>
      </c>
      <c r="AJ4781" s="38">
        <v>18550</v>
      </c>
      <c r="AK4781" s="38">
        <v>52</v>
      </c>
      <c r="AL4781" s="38">
        <v>4302258</v>
      </c>
      <c r="AM4781" s="61" t="s">
        <v>1816</v>
      </c>
      <c r="AN4781" s="61" t="s">
        <v>1688</v>
      </c>
      <c r="AO4781" s="61" t="s">
        <v>1667</v>
      </c>
      <c r="AP4781" s="61" t="s">
        <v>5019</v>
      </c>
      <c r="AQ4781" s="61" t="s">
        <v>1759</v>
      </c>
      <c r="AR4781" s="28">
        <v>0</v>
      </c>
      <c r="AS4781" s="28">
        <v>0</v>
      </c>
      <c r="AT4781" s="28">
        <v>0</v>
      </c>
      <c r="AU4781" s="62"/>
      <c r="DV4781" s="31" t="s">
        <v>5563</v>
      </c>
      <c r="DW4781" s="31" t="s">
        <v>5564</v>
      </c>
      <c r="DX4781" s="63"/>
      <c r="DY4781" s="63"/>
      <c r="DZ4781" s="63"/>
      <c r="EA4781" s="167"/>
      <c r="EB4781" s="60"/>
      <c r="EC4781" s="60"/>
      <c r="ED4781" s="60"/>
      <c r="EE4781" s="60"/>
      <c r="EF4781" s="60"/>
      <c r="EG4781" s="60"/>
      <c r="EH4781" s="60"/>
      <c r="EI4781" s="60"/>
      <c r="EJ4781" s="60"/>
      <c r="EK4781" s="60"/>
      <c r="EL4781" s="60"/>
      <c r="EM4781" s="60"/>
      <c r="EN4781" s="60"/>
      <c r="EO4781" s="60"/>
      <c r="EP4781" s="60"/>
      <c r="EQ4781" s="60"/>
      <c r="ER4781" s="60"/>
      <c r="ES4781" s="60"/>
      <c r="ET4781" s="60"/>
      <c r="EU4781" s="60"/>
      <c r="EV4781" s="60"/>
      <c r="EW4781" s="60"/>
      <c r="EX4781" s="60"/>
      <c r="EY4781" s="60"/>
      <c r="EZ4781" s="60"/>
      <c r="FA4781" s="60"/>
      <c r="FB4781" s="60"/>
    </row>
    <row r="4782" spans="22:158" x14ac:dyDescent="0.25">
      <c r="W4782" s="33"/>
      <c r="X4782" s="33"/>
      <c r="AH4782" s="38">
        <v>100</v>
      </c>
      <c r="AI4782" s="38">
        <v>110</v>
      </c>
      <c r="AJ4782" s="38">
        <v>14650</v>
      </c>
      <c r="AK4782" s="38">
        <v>52</v>
      </c>
      <c r="AL4782" s="38">
        <v>4302258</v>
      </c>
      <c r="AM4782" s="61" t="s">
        <v>1816</v>
      </c>
      <c r="AN4782" s="61" t="s">
        <v>1696</v>
      </c>
      <c r="AO4782" s="61" t="s">
        <v>1581</v>
      </c>
      <c r="AP4782" s="61" t="s">
        <v>5019</v>
      </c>
      <c r="AQ4782" s="61" t="s">
        <v>1759</v>
      </c>
      <c r="AR4782" s="28">
        <v>0</v>
      </c>
      <c r="AS4782" s="28">
        <v>0</v>
      </c>
      <c r="AT4782" s="28">
        <v>778</v>
      </c>
      <c r="AU4782" s="62"/>
      <c r="DV4782" s="31" t="s">
        <v>5563</v>
      </c>
      <c r="DW4782" s="31" t="s">
        <v>5565</v>
      </c>
      <c r="DX4782" s="63"/>
      <c r="DY4782" s="63"/>
      <c r="DZ4782" s="63"/>
      <c r="EA4782" s="167"/>
      <c r="EB4782" s="60"/>
      <c r="EC4782" s="60"/>
      <c r="ED4782" s="60"/>
      <c r="EE4782" s="60"/>
      <c r="EF4782" s="60"/>
      <c r="EG4782" s="60"/>
      <c r="EH4782" s="60"/>
      <c r="EI4782" s="60"/>
      <c r="EJ4782" s="60"/>
      <c r="EK4782" s="60"/>
      <c r="EL4782" s="60"/>
      <c r="EM4782" s="60"/>
      <c r="EN4782" s="60"/>
      <c r="EO4782" s="60"/>
      <c r="EP4782" s="60"/>
      <c r="EQ4782" s="60"/>
      <c r="ER4782" s="60"/>
      <c r="ES4782" s="60"/>
      <c r="ET4782" s="60"/>
      <c r="EU4782" s="60"/>
      <c r="EV4782" s="60"/>
      <c r="EW4782" s="60"/>
      <c r="EX4782" s="60"/>
      <c r="EY4782" s="60"/>
      <c r="EZ4782" s="60"/>
      <c r="FA4782" s="60"/>
      <c r="FB4782" s="60"/>
    </row>
    <row r="4783" spans="22:158" x14ac:dyDescent="0.25">
      <c r="W4783" s="33"/>
      <c r="X4783" s="33"/>
      <c r="AH4783" s="38">
        <v>100</v>
      </c>
      <c r="AI4783" s="38">
        <v>110</v>
      </c>
      <c r="AJ4783" s="38">
        <v>15050</v>
      </c>
      <c r="AK4783" s="38">
        <v>52</v>
      </c>
      <c r="AL4783" s="38">
        <v>4302258</v>
      </c>
      <c r="AM4783" s="61" t="s">
        <v>1816</v>
      </c>
      <c r="AN4783" s="61" t="s">
        <v>1696</v>
      </c>
      <c r="AO4783" s="61" t="s">
        <v>1591</v>
      </c>
      <c r="AP4783" s="61" t="s">
        <v>5019</v>
      </c>
      <c r="AQ4783" s="61" t="s">
        <v>1759</v>
      </c>
      <c r="AR4783" s="28">
        <v>182.5</v>
      </c>
      <c r="AS4783" s="28">
        <v>20722</v>
      </c>
      <c r="AT4783" s="28">
        <v>0</v>
      </c>
      <c r="AU4783" s="62"/>
      <c r="DV4783" s="31" t="s">
        <v>5563</v>
      </c>
      <c r="DW4783" s="31" t="s">
        <v>5565</v>
      </c>
      <c r="DX4783" s="63"/>
      <c r="DY4783" s="63"/>
      <c r="DZ4783" s="63"/>
      <c r="EA4783" s="167"/>
      <c r="EB4783" s="60"/>
      <c r="EC4783" s="60"/>
      <c r="ED4783" s="60"/>
      <c r="EE4783" s="60"/>
      <c r="EF4783" s="60"/>
      <c r="EG4783" s="60"/>
      <c r="EH4783" s="60"/>
      <c r="EI4783" s="60"/>
      <c r="EJ4783" s="60"/>
      <c r="EK4783" s="60"/>
      <c r="EL4783" s="60"/>
      <c r="EM4783" s="60"/>
      <c r="EN4783" s="60"/>
      <c r="EO4783" s="60"/>
      <c r="EP4783" s="60"/>
      <c r="EQ4783" s="60"/>
      <c r="ER4783" s="60"/>
      <c r="ES4783" s="60"/>
      <c r="ET4783" s="60"/>
      <c r="EU4783" s="60"/>
      <c r="EV4783" s="60"/>
      <c r="EW4783" s="60"/>
      <c r="EX4783" s="60"/>
      <c r="EY4783" s="60"/>
      <c r="EZ4783" s="60"/>
      <c r="FA4783" s="60"/>
      <c r="FB4783" s="60"/>
    </row>
    <row r="4784" spans="22:158" x14ac:dyDescent="0.25">
      <c r="W4784" s="33"/>
      <c r="X4784" s="33"/>
      <c r="AH4784" s="38">
        <v>100</v>
      </c>
      <c r="AI4784" s="38">
        <v>115</v>
      </c>
      <c r="AJ4784" s="38">
        <v>16950</v>
      </c>
      <c r="AK4784" s="38">
        <v>52</v>
      </c>
      <c r="AL4784" s="38">
        <v>4302258</v>
      </c>
      <c r="AM4784" s="61" t="s">
        <v>1816</v>
      </c>
      <c r="AN4784" s="61" t="s">
        <v>1697</v>
      </c>
      <c r="AO4784" s="61" t="s">
        <v>1632</v>
      </c>
      <c r="AP4784" s="61" t="s">
        <v>5019</v>
      </c>
      <c r="AQ4784" s="61" t="s">
        <v>1759</v>
      </c>
      <c r="AR4784" s="28">
        <v>10335.1</v>
      </c>
      <c r="AS4784" s="28">
        <v>0</v>
      </c>
      <c r="AT4784" s="28">
        <v>38870</v>
      </c>
      <c r="AU4784" s="62"/>
      <c r="DV4784" s="31" t="s">
        <v>5563</v>
      </c>
      <c r="DW4784" s="31" t="s">
        <v>5566</v>
      </c>
      <c r="DX4784" s="63"/>
      <c r="DY4784" s="63"/>
      <c r="DZ4784" s="63"/>
      <c r="EA4784" s="167"/>
      <c r="EB4784" s="60"/>
      <c r="EC4784" s="60"/>
      <c r="ED4784" s="60"/>
      <c r="EE4784" s="60"/>
      <c r="EF4784" s="60"/>
      <c r="EG4784" s="60"/>
      <c r="EH4784" s="60"/>
      <c r="EI4784" s="60"/>
      <c r="EJ4784" s="60"/>
      <c r="EK4784" s="60"/>
      <c r="EL4784" s="60"/>
      <c r="EM4784" s="60"/>
      <c r="EN4784" s="60"/>
      <c r="EO4784" s="60"/>
      <c r="EP4784" s="60"/>
      <c r="EQ4784" s="60"/>
      <c r="ER4784" s="60"/>
      <c r="ES4784" s="60"/>
      <c r="ET4784" s="60"/>
      <c r="EU4784" s="60"/>
      <c r="EV4784" s="60"/>
      <c r="EW4784" s="60"/>
      <c r="EX4784" s="60"/>
      <c r="EY4784" s="60"/>
      <c r="EZ4784" s="60"/>
      <c r="FA4784" s="60"/>
      <c r="FB4784" s="60"/>
    </row>
    <row r="4785" spans="22:158" x14ac:dyDescent="0.25">
      <c r="W4785" s="33"/>
      <c r="X4785" s="33"/>
      <c r="AH4785" s="38">
        <v>100</v>
      </c>
      <c r="AI4785" s="38">
        <v>115</v>
      </c>
      <c r="AJ4785" s="38">
        <v>18450</v>
      </c>
      <c r="AK4785" s="38">
        <v>52</v>
      </c>
      <c r="AL4785" s="38">
        <v>4302258</v>
      </c>
      <c r="AM4785" s="61" t="s">
        <v>1816</v>
      </c>
      <c r="AN4785" s="61" t="s">
        <v>1697</v>
      </c>
      <c r="AO4785" s="61" t="s">
        <v>1665</v>
      </c>
      <c r="AP4785" s="61" t="s">
        <v>5019</v>
      </c>
      <c r="AQ4785" s="61" t="s">
        <v>1759</v>
      </c>
      <c r="AR4785" s="28">
        <v>0</v>
      </c>
      <c r="AS4785" s="28">
        <v>0</v>
      </c>
      <c r="AT4785" s="28">
        <v>3887</v>
      </c>
      <c r="AU4785" s="62"/>
      <c r="DV4785" s="31" t="s">
        <v>5563</v>
      </c>
      <c r="DW4785" s="31" t="s">
        <v>5566</v>
      </c>
      <c r="DX4785" s="63"/>
      <c r="DY4785" s="63"/>
      <c r="DZ4785" s="63"/>
      <c r="EA4785" s="167"/>
      <c r="EB4785" s="60"/>
      <c r="EC4785" s="60"/>
      <c r="ED4785" s="60"/>
      <c r="EE4785" s="60"/>
      <c r="EF4785" s="60"/>
      <c r="EG4785" s="60"/>
      <c r="EH4785" s="60"/>
      <c r="EI4785" s="60"/>
      <c r="EJ4785" s="60"/>
      <c r="EK4785" s="60"/>
      <c r="EL4785" s="60"/>
      <c r="EM4785" s="60"/>
      <c r="EN4785" s="60"/>
      <c r="EO4785" s="60"/>
      <c r="EP4785" s="60"/>
      <c r="EQ4785" s="60"/>
      <c r="ER4785" s="60"/>
      <c r="ES4785" s="60"/>
      <c r="ET4785" s="60"/>
      <c r="EU4785" s="60"/>
      <c r="EV4785" s="60"/>
      <c r="EW4785" s="60"/>
      <c r="EX4785" s="60"/>
      <c r="EY4785" s="60"/>
      <c r="EZ4785" s="60"/>
      <c r="FA4785" s="60"/>
      <c r="FB4785" s="60"/>
    </row>
    <row r="4786" spans="22:158" x14ac:dyDescent="0.25">
      <c r="W4786" s="33"/>
      <c r="X4786" s="33"/>
      <c r="AH4786" s="38">
        <v>100</v>
      </c>
      <c r="AI4786" s="38">
        <v>120</v>
      </c>
      <c r="AJ4786" s="38">
        <v>10250</v>
      </c>
      <c r="AK4786" s="38">
        <v>52</v>
      </c>
      <c r="AL4786" s="38">
        <v>4302258</v>
      </c>
      <c r="AM4786" s="61" t="s">
        <v>1816</v>
      </c>
      <c r="AN4786" s="61" t="s">
        <v>1689</v>
      </c>
      <c r="AO4786" s="61" t="s">
        <v>5048</v>
      </c>
      <c r="AP4786" s="61" t="s">
        <v>5019</v>
      </c>
      <c r="AQ4786" s="61" t="s">
        <v>1759</v>
      </c>
      <c r="AR4786" s="28">
        <v>36159.199999999997</v>
      </c>
      <c r="AS4786" s="28">
        <v>26084</v>
      </c>
      <c r="AT4786" s="28">
        <v>0</v>
      </c>
      <c r="AU4786" s="62"/>
      <c r="DV4786" s="31" t="s">
        <v>5563</v>
      </c>
      <c r="DW4786" s="31" t="s">
        <v>5567</v>
      </c>
      <c r="DX4786" s="63"/>
      <c r="DY4786" s="63"/>
      <c r="DZ4786" s="63"/>
      <c r="EA4786" s="167"/>
      <c r="EB4786" s="60"/>
      <c r="EC4786" s="60"/>
      <c r="ED4786" s="60"/>
      <c r="EE4786" s="60"/>
      <c r="EF4786" s="60"/>
      <c r="EG4786" s="60"/>
      <c r="EH4786" s="60"/>
      <c r="EI4786" s="60"/>
      <c r="EJ4786" s="60"/>
      <c r="EK4786" s="60"/>
      <c r="EL4786" s="60"/>
      <c r="EM4786" s="60"/>
      <c r="EN4786" s="60"/>
      <c r="EO4786" s="60"/>
      <c r="EP4786" s="60"/>
      <c r="EQ4786" s="60"/>
      <c r="ER4786" s="60"/>
      <c r="ES4786" s="60"/>
      <c r="ET4786" s="60"/>
      <c r="EU4786" s="60"/>
      <c r="EV4786" s="60"/>
      <c r="EW4786" s="60"/>
      <c r="EX4786" s="60"/>
      <c r="EY4786" s="60"/>
      <c r="EZ4786" s="60"/>
      <c r="FA4786" s="60"/>
      <c r="FB4786" s="60"/>
    </row>
    <row r="4787" spans="22:158" x14ac:dyDescent="0.25">
      <c r="W4787" s="33"/>
      <c r="X4787" s="33"/>
      <c r="AH4787" s="38">
        <v>100</v>
      </c>
      <c r="AI4787" s="38">
        <v>120</v>
      </c>
      <c r="AJ4787" s="38">
        <v>11350</v>
      </c>
      <c r="AK4787" s="38">
        <v>52</v>
      </c>
      <c r="AL4787" s="38">
        <v>4302258</v>
      </c>
      <c r="AM4787" s="61" t="s">
        <v>1816</v>
      </c>
      <c r="AN4787" s="61" t="s">
        <v>1689</v>
      </c>
      <c r="AO4787" s="61" t="s">
        <v>5070</v>
      </c>
      <c r="AP4787" s="61" t="s">
        <v>5019</v>
      </c>
      <c r="AQ4787" s="61" t="s">
        <v>1759</v>
      </c>
      <c r="AR4787" s="28">
        <v>4349.6000000000004</v>
      </c>
      <c r="AS4787" s="28">
        <v>0</v>
      </c>
      <c r="AT4787" s="28">
        <v>35159</v>
      </c>
      <c r="AU4787" s="62"/>
      <c r="DV4787" s="31" t="s">
        <v>5563</v>
      </c>
      <c r="DW4787" s="31" t="s">
        <v>5567</v>
      </c>
      <c r="DX4787" s="63"/>
      <c r="DY4787" s="63"/>
      <c r="DZ4787" s="63"/>
      <c r="EA4787" s="167"/>
      <c r="EB4787" s="60"/>
      <c r="EC4787" s="60"/>
      <c r="ED4787" s="60"/>
      <c r="EE4787" s="60"/>
      <c r="EF4787" s="60"/>
      <c r="EG4787" s="60"/>
      <c r="EH4787" s="60"/>
      <c r="EI4787" s="60"/>
      <c r="EJ4787" s="60"/>
      <c r="EK4787" s="60"/>
      <c r="EL4787" s="60"/>
      <c r="EM4787" s="60"/>
      <c r="EN4787" s="60"/>
      <c r="EO4787" s="60"/>
      <c r="EP4787" s="60"/>
      <c r="EQ4787" s="60"/>
      <c r="ER4787" s="60"/>
      <c r="ES4787" s="60"/>
      <c r="ET4787" s="60"/>
      <c r="EU4787" s="60"/>
      <c r="EV4787" s="60"/>
      <c r="EW4787" s="60"/>
      <c r="EX4787" s="60"/>
      <c r="EY4787" s="60"/>
      <c r="EZ4787" s="60"/>
      <c r="FA4787" s="60"/>
      <c r="FB4787" s="60"/>
    </row>
    <row r="4788" spans="22:158" x14ac:dyDescent="0.25">
      <c r="W4788" s="33"/>
      <c r="X4788" s="33"/>
      <c r="AH4788" s="38">
        <v>100</v>
      </c>
      <c r="AI4788" s="38">
        <v>120</v>
      </c>
      <c r="AJ4788" s="38">
        <v>14850</v>
      </c>
      <c r="AK4788" s="38">
        <v>52</v>
      </c>
      <c r="AL4788" s="38">
        <v>4302258</v>
      </c>
      <c r="AM4788" s="61" t="s">
        <v>1816</v>
      </c>
      <c r="AN4788" s="61" t="s">
        <v>1689</v>
      </c>
      <c r="AO4788" s="61" t="s">
        <v>1585</v>
      </c>
      <c r="AP4788" s="61" t="s">
        <v>5019</v>
      </c>
      <c r="AQ4788" s="61" t="s">
        <v>1759</v>
      </c>
      <c r="AR4788" s="28">
        <v>0</v>
      </c>
      <c r="AS4788" s="28">
        <v>43645</v>
      </c>
      <c r="AT4788" s="28">
        <v>9359</v>
      </c>
      <c r="AU4788" s="62"/>
      <c r="DV4788" s="31" t="s">
        <v>5563</v>
      </c>
      <c r="DW4788" s="31" t="s">
        <v>5567</v>
      </c>
      <c r="DX4788" s="63"/>
      <c r="DY4788" s="63"/>
      <c r="DZ4788" s="63"/>
      <c r="EA4788" s="167"/>
      <c r="EB4788" s="60"/>
      <c r="EC4788" s="60"/>
      <c r="ED4788" s="60"/>
      <c r="EE4788" s="60"/>
      <c r="EF4788" s="60"/>
      <c r="EG4788" s="60"/>
      <c r="EH4788" s="60"/>
      <c r="EI4788" s="60"/>
      <c r="EJ4788" s="60"/>
      <c r="EK4788" s="60"/>
      <c r="EL4788" s="60"/>
      <c r="EM4788" s="60"/>
      <c r="EN4788" s="60"/>
      <c r="EO4788" s="60"/>
      <c r="EP4788" s="60"/>
      <c r="EQ4788" s="60"/>
      <c r="ER4788" s="60"/>
      <c r="ES4788" s="60"/>
      <c r="ET4788" s="60"/>
      <c r="EU4788" s="60"/>
      <c r="EV4788" s="60"/>
      <c r="EW4788" s="60"/>
      <c r="EX4788" s="60"/>
      <c r="EY4788" s="60"/>
      <c r="EZ4788" s="60"/>
      <c r="FA4788" s="60"/>
      <c r="FB4788" s="60"/>
    </row>
    <row r="4789" spans="22:158" x14ac:dyDescent="0.25">
      <c r="W4789" s="33"/>
      <c r="X4789" s="33"/>
      <c r="AH4789" s="38">
        <v>100</v>
      </c>
      <c r="AI4789" s="38">
        <v>120</v>
      </c>
      <c r="AJ4789" s="38">
        <v>17550</v>
      </c>
      <c r="AK4789" s="38">
        <v>52</v>
      </c>
      <c r="AL4789" s="38">
        <v>4302258</v>
      </c>
      <c r="AM4789" s="61" t="s">
        <v>1816</v>
      </c>
      <c r="AN4789" s="61" t="s">
        <v>1689</v>
      </c>
      <c r="AO4789" s="61" t="s">
        <v>1645</v>
      </c>
      <c r="AP4789" s="61" t="s">
        <v>5019</v>
      </c>
      <c r="AQ4789" s="61" t="s">
        <v>1759</v>
      </c>
      <c r="AR4789" s="28">
        <v>54200.700000000004</v>
      </c>
      <c r="AS4789" s="28">
        <v>70648</v>
      </c>
      <c r="AT4789" s="28">
        <v>37170</v>
      </c>
      <c r="AU4789" s="62"/>
      <c r="DV4789" s="31" t="s">
        <v>5563</v>
      </c>
      <c r="DW4789" s="31" t="s">
        <v>5567</v>
      </c>
      <c r="DX4789" s="63"/>
      <c r="DY4789" s="63"/>
      <c r="DZ4789" s="63"/>
      <c r="EA4789" s="167"/>
      <c r="EB4789" s="60"/>
      <c r="EC4789" s="60"/>
      <c r="ED4789" s="60"/>
      <c r="EE4789" s="60"/>
      <c r="EF4789" s="60"/>
      <c r="EG4789" s="60"/>
      <c r="EH4789" s="60"/>
      <c r="EI4789" s="60"/>
      <c r="EJ4789" s="60"/>
      <c r="EK4789" s="60"/>
      <c r="EL4789" s="60"/>
      <c r="EM4789" s="60"/>
      <c r="EN4789" s="60"/>
      <c r="EO4789" s="60"/>
      <c r="EP4789" s="60"/>
      <c r="EQ4789" s="60"/>
      <c r="ER4789" s="60"/>
      <c r="ES4789" s="60"/>
      <c r="ET4789" s="60"/>
      <c r="EU4789" s="60"/>
      <c r="EV4789" s="60"/>
      <c r="EW4789" s="60"/>
      <c r="EX4789" s="60"/>
      <c r="EY4789" s="60"/>
      <c r="EZ4789" s="60"/>
      <c r="FA4789" s="60"/>
      <c r="FB4789" s="60"/>
    </row>
    <row r="4790" spans="22:158" x14ac:dyDescent="0.25">
      <c r="V4790" s="1"/>
      <c r="W4790" s="33"/>
      <c r="X4790" s="33"/>
      <c r="AH4790" s="38">
        <v>100</v>
      </c>
      <c r="AI4790" s="38">
        <v>125</v>
      </c>
      <c r="AJ4790" s="38">
        <v>11730</v>
      </c>
      <c r="AK4790" s="38">
        <v>52</v>
      </c>
      <c r="AL4790" s="38">
        <v>4302258</v>
      </c>
      <c r="AM4790" s="61" t="s">
        <v>1816</v>
      </c>
      <c r="AN4790" s="61" t="s">
        <v>1692</v>
      </c>
      <c r="AO4790" s="61" t="s">
        <v>5079</v>
      </c>
      <c r="AP4790" s="61" t="s">
        <v>5019</v>
      </c>
      <c r="AQ4790" s="61" t="s">
        <v>1759</v>
      </c>
      <c r="AR4790" s="28">
        <v>30626.2</v>
      </c>
      <c r="AS4790" s="28">
        <v>37067</v>
      </c>
      <c r="AT4790" s="28">
        <v>0</v>
      </c>
      <c r="AU4790" s="62"/>
      <c r="DV4790" s="31" t="s">
        <v>5563</v>
      </c>
      <c r="DW4790" s="31" t="s">
        <v>5568</v>
      </c>
      <c r="DX4790" s="63"/>
      <c r="DY4790" s="63"/>
      <c r="DZ4790" s="63"/>
      <c r="EA4790" s="167"/>
      <c r="EB4790" s="60"/>
      <c r="EC4790" s="60"/>
      <c r="ED4790" s="60"/>
      <c r="EE4790" s="60"/>
      <c r="EF4790" s="60"/>
      <c r="EG4790" s="60"/>
      <c r="EH4790" s="60"/>
      <c r="EI4790" s="60"/>
      <c r="EJ4790" s="60"/>
      <c r="EK4790" s="60"/>
      <c r="EL4790" s="60"/>
      <c r="EM4790" s="60"/>
      <c r="EN4790" s="60"/>
      <c r="EO4790" s="60"/>
      <c r="EP4790" s="60"/>
      <c r="EQ4790" s="60"/>
      <c r="ER4790" s="60"/>
      <c r="ES4790" s="60"/>
      <c r="ET4790" s="60"/>
      <c r="EU4790" s="60"/>
      <c r="EV4790" s="60"/>
      <c r="EW4790" s="60"/>
      <c r="EX4790" s="60"/>
      <c r="EY4790" s="60"/>
      <c r="EZ4790" s="60"/>
      <c r="FA4790" s="60"/>
      <c r="FB4790" s="60"/>
    </row>
    <row r="4791" spans="22:158" x14ac:dyDescent="0.25">
      <c r="W4791" s="33"/>
      <c r="X4791" s="33"/>
      <c r="AH4791" s="38">
        <v>100</v>
      </c>
      <c r="AI4791" s="38">
        <v>125</v>
      </c>
      <c r="AJ4791" s="38">
        <v>11800</v>
      </c>
      <c r="AK4791" s="38">
        <v>52</v>
      </c>
      <c r="AL4791" s="38">
        <v>4302258</v>
      </c>
      <c r="AM4791" s="61" t="s">
        <v>1816</v>
      </c>
      <c r="AN4791" s="61" t="s">
        <v>1692</v>
      </c>
      <c r="AO4791" s="61" t="s">
        <v>5081</v>
      </c>
      <c r="AP4791" s="61" t="s">
        <v>5019</v>
      </c>
      <c r="AQ4791" s="61" t="s">
        <v>1759</v>
      </c>
      <c r="AR4791" s="28">
        <v>10344.799999999999</v>
      </c>
      <c r="AS4791" s="28">
        <v>79061</v>
      </c>
      <c r="AT4791" s="28">
        <v>49686</v>
      </c>
      <c r="AU4791" s="62"/>
      <c r="DV4791" s="31" t="s">
        <v>5563</v>
      </c>
      <c r="DW4791" s="31" t="s">
        <v>5568</v>
      </c>
      <c r="DX4791" s="63"/>
      <c r="DY4791" s="63"/>
      <c r="DZ4791" s="63"/>
      <c r="EA4791" s="167"/>
      <c r="EB4791" s="60"/>
      <c r="EC4791" s="60"/>
      <c r="ED4791" s="60"/>
      <c r="EE4791" s="60"/>
      <c r="EF4791" s="60"/>
      <c r="EG4791" s="60"/>
      <c r="EH4791" s="60"/>
      <c r="EI4791" s="60"/>
      <c r="EJ4791" s="60"/>
      <c r="EK4791" s="60"/>
      <c r="EL4791" s="60"/>
      <c r="EM4791" s="60"/>
      <c r="EN4791" s="60"/>
      <c r="EO4791" s="60"/>
      <c r="EP4791" s="60"/>
      <c r="EQ4791" s="60"/>
      <c r="ER4791" s="60"/>
      <c r="ES4791" s="60"/>
      <c r="ET4791" s="60"/>
      <c r="EU4791" s="60"/>
      <c r="EV4791" s="60"/>
      <c r="EW4791" s="60"/>
      <c r="EX4791" s="60"/>
      <c r="EY4791" s="60"/>
      <c r="EZ4791" s="60"/>
      <c r="FA4791" s="60"/>
      <c r="FB4791" s="60"/>
    </row>
    <row r="4792" spans="22:158" x14ac:dyDescent="0.25">
      <c r="W4792" s="33"/>
      <c r="X4792" s="33"/>
      <c r="AH4792" s="38">
        <v>100</v>
      </c>
      <c r="AI4792" s="38">
        <v>125</v>
      </c>
      <c r="AJ4792" s="38">
        <v>13350</v>
      </c>
      <c r="AK4792" s="38">
        <v>52</v>
      </c>
      <c r="AL4792" s="38">
        <v>4302258</v>
      </c>
      <c r="AM4792" s="61" t="s">
        <v>1816</v>
      </c>
      <c r="AN4792" s="61" t="s">
        <v>1692</v>
      </c>
      <c r="AO4792" s="61" t="s">
        <v>5109</v>
      </c>
      <c r="AP4792" s="61" t="s">
        <v>5019</v>
      </c>
      <c r="AQ4792" s="61" t="s">
        <v>1759</v>
      </c>
      <c r="AR4792" s="28">
        <v>0</v>
      </c>
      <c r="AS4792" s="28">
        <v>14847</v>
      </c>
      <c r="AT4792" s="28">
        <v>0</v>
      </c>
      <c r="AU4792" s="62"/>
      <c r="DV4792" s="31" t="s">
        <v>5563</v>
      </c>
      <c r="DW4792" s="31" t="s">
        <v>5568</v>
      </c>
      <c r="DX4792" s="63"/>
      <c r="DY4792" s="63"/>
      <c r="DZ4792" s="63"/>
      <c r="EA4792" s="167"/>
      <c r="EB4792" s="60"/>
      <c r="EC4792" s="60"/>
      <c r="ED4792" s="60"/>
      <c r="EE4792" s="60"/>
      <c r="EF4792" s="60"/>
      <c r="EG4792" s="60"/>
      <c r="EH4792" s="60"/>
      <c r="EI4792" s="60"/>
      <c r="EJ4792" s="60"/>
      <c r="EK4792" s="60"/>
      <c r="EL4792" s="60"/>
      <c r="EM4792" s="60"/>
      <c r="EN4792" s="60"/>
      <c r="EO4792" s="60"/>
      <c r="EP4792" s="60"/>
      <c r="EQ4792" s="60"/>
      <c r="ER4792" s="60"/>
      <c r="ES4792" s="60"/>
      <c r="ET4792" s="60"/>
      <c r="EU4792" s="60"/>
      <c r="EV4792" s="60"/>
      <c r="EW4792" s="60"/>
      <c r="EX4792" s="60"/>
      <c r="EY4792" s="60"/>
      <c r="EZ4792" s="60"/>
      <c r="FA4792" s="60"/>
      <c r="FB4792" s="60"/>
    </row>
    <row r="4793" spans="22:158" x14ac:dyDescent="0.25">
      <c r="W4793" s="33"/>
      <c r="X4793" s="33"/>
      <c r="AH4793" s="38">
        <v>100</v>
      </c>
      <c r="AI4793" s="38">
        <v>125</v>
      </c>
      <c r="AJ4793" s="38">
        <v>13750</v>
      </c>
      <c r="AK4793" s="38">
        <v>52</v>
      </c>
      <c r="AL4793" s="38">
        <v>4302258</v>
      </c>
      <c r="AM4793" s="61" t="s">
        <v>1816</v>
      </c>
      <c r="AN4793" s="61" t="s">
        <v>1692</v>
      </c>
      <c r="AO4793" s="61" t="s">
        <v>5119</v>
      </c>
      <c r="AP4793" s="61" t="s">
        <v>5019</v>
      </c>
      <c r="AQ4793" s="61" t="s">
        <v>1759</v>
      </c>
      <c r="AR4793" s="28">
        <v>0</v>
      </c>
      <c r="AS4793" s="28">
        <v>31959</v>
      </c>
      <c r="AT4793" s="28">
        <v>0</v>
      </c>
      <c r="AU4793" s="62"/>
      <c r="DV4793" s="31" t="s">
        <v>5563</v>
      </c>
      <c r="DW4793" s="31" t="s">
        <v>5568</v>
      </c>
      <c r="DX4793" s="63"/>
      <c r="DY4793" s="63"/>
      <c r="DZ4793" s="63"/>
      <c r="EA4793" s="167"/>
      <c r="EB4793" s="60"/>
      <c r="EC4793" s="60"/>
      <c r="ED4793" s="60"/>
      <c r="EE4793" s="60"/>
      <c r="EF4793" s="60"/>
      <c r="EG4793" s="60"/>
      <c r="EH4793" s="60"/>
      <c r="EI4793" s="60"/>
      <c r="EJ4793" s="60"/>
      <c r="EK4793" s="60"/>
      <c r="EL4793" s="60"/>
      <c r="EM4793" s="60"/>
      <c r="EN4793" s="60"/>
      <c r="EO4793" s="60"/>
      <c r="EP4793" s="60"/>
      <c r="EQ4793" s="60"/>
      <c r="ER4793" s="60"/>
      <c r="ES4793" s="60"/>
      <c r="ET4793" s="60"/>
      <c r="EU4793" s="60"/>
      <c r="EV4793" s="60"/>
      <c r="EW4793" s="60"/>
      <c r="EX4793" s="60"/>
      <c r="EY4793" s="60"/>
      <c r="EZ4793" s="60"/>
      <c r="FA4793" s="60"/>
      <c r="FB4793" s="60"/>
    </row>
    <row r="4794" spans="22:158" x14ac:dyDescent="0.25">
      <c r="V4794" s="1"/>
      <c r="W4794" s="33"/>
      <c r="X4794" s="33"/>
      <c r="AH4794" s="38">
        <v>100</v>
      </c>
      <c r="AI4794" s="38">
        <v>125</v>
      </c>
      <c r="AJ4794" s="38">
        <v>14350</v>
      </c>
      <c r="AK4794" s="38">
        <v>52</v>
      </c>
      <c r="AL4794" s="38">
        <v>4302258</v>
      </c>
      <c r="AM4794" s="61" t="s">
        <v>1816</v>
      </c>
      <c r="AN4794" s="61" t="s">
        <v>1692</v>
      </c>
      <c r="AO4794" s="61" t="s">
        <v>1575</v>
      </c>
      <c r="AP4794" s="61" t="s">
        <v>5019</v>
      </c>
      <c r="AQ4794" s="61" t="s">
        <v>1759</v>
      </c>
      <c r="AR4794" s="28">
        <v>0</v>
      </c>
      <c r="AS4794" s="28">
        <v>0</v>
      </c>
      <c r="AT4794" s="28">
        <v>39545</v>
      </c>
      <c r="AU4794" s="62"/>
      <c r="DV4794" s="31" t="s">
        <v>5563</v>
      </c>
      <c r="DW4794" s="31" t="s">
        <v>5568</v>
      </c>
      <c r="DX4794" s="63"/>
      <c r="DY4794" s="63"/>
      <c r="DZ4794" s="63"/>
      <c r="EA4794" s="167"/>
      <c r="EB4794" s="60"/>
      <c r="EC4794" s="60"/>
      <c r="ED4794" s="60"/>
      <c r="EE4794" s="60"/>
      <c r="EF4794" s="60"/>
      <c r="EG4794" s="60"/>
      <c r="EH4794" s="60"/>
      <c r="EI4794" s="60"/>
      <c r="EJ4794" s="60"/>
      <c r="EK4794" s="60"/>
      <c r="EL4794" s="60"/>
      <c r="EM4794" s="60"/>
      <c r="EN4794" s="60"/>
      <c r="EO4794" s="60"/>
      <c r="EP4794" s="60"/>
      <c r="EQ4794" s="60"/>
      <c r="ER4794" s="60"/>
      <c r="ES4794" s="60"/>
      <c r="ET4794" s="60"/>
      <c r="EU4794" s="60"/>
      <c r="EV4794" s="60"/>
      <c r="EW4794" s="60"/>
      <c r="EX4794" s="60"/>
      <c r="EY4794" s="60"/>
      <c r="EZ4794" s="60"/>
      <c r="FA4794" s="60"/>
      <c r="FB4794" s="60"/>
    </row>
    <row r="4795" spans="22:158" x14ac:dyDescent="0.25">
      <c r="W4795" s="33"/>
      <c r="X4795" s="33"/>
      <c r="AH4795" s="38">
        <v>100</v>
      </c>
      <c r="AI4795" s="38">
        <v>125</v>
      </c>
      <c r="AJ4795" s="38">
        <v>16380</v>
      </c>
      <c r="AK4795" s="38">
        <v>52</v>
      </c>
      <c r="AL4795" s="38">
        <v>4302258</v>
      </c>
      <c r="AM4795" s="61" t="s">
        <v>1816</v>
      </c>
      <c r="AN4795" s="61" t="s">
        <v>1692</v>
      </c>
      <c r="AO4795" s="61" t="s">
        <v>894</v>
      </c>
      <c r="AP4795" s="61" t="s">
        <v>5019</v>
      </c>
      <c r="AQ4795" s="61" t="s">
        <v>1759</v>
      </c>
      <c r="AR4795" s="28">
        <v>135501.6</v>
      </c>
      <c r="AS4795" s="28">
        <v>0</v>
      </c>
      <c r="AT4795" s="28">
        <v>0</v>
      </c>
      <c r="AU4795" s="62"/>
      <c r="DV4795" s="31" t="s">
        <v>5563</v>
      </c>
      <c r="DW4795" s="31" t="s">
        <v>5568</v>
      </c>
      <c r="DX4795" s="63"/>
      <c r="DY4795" s="63"/>
      <c r="DZ4795" s="63"/>
      <c r="EA4795" s="167"/>
      <c r="EB4795" s="60"/>
      <c r="EC4795" s="60"/>
      <c r="ED4795" s="60"/>
      <c r="EE4795" s="60"/>
      <c r="EF4795" s="60"/>
      <c r="EG4795" s="60"/>
      <c r="EH4795" s="60"/>
      <c r="EI4795" s="60"/>
      <c r="EJ4795" s="60"/>
      <c r="EK4795" s="60"/>
      <c r="EL4795" s="60"/>
      <c r="EM4795" s="60"/>
      <c r="EN4795" s="60"/>
      <c r="EO4795" s="60"/>
      <c r="EP4795" s="60"/>
      <c r="EQ4795" s="60"/>
      <c r="ER4795" s="60"/>
      <c r="ES4795" s="60"/>
      <c r="ET4795" s="60"/>
      <c r="EU4795" s="60"/>
      <c r="EV4795" s="60"/>
      <c r="EW4795" s="60"/>
      <c r="EX4795" s="60"/>
      <c r="EY4795" s="60"/>
      <c r="EZ4795" s="60"/>
      <c r="FA4795" s="60"/>
      <c r="FB4795" s="60"/>
    </row>
    <row r="4796" spans="22:158" x14ac:dyDescent="0.25">
      <c r="W4796" s="33"/>
      <c r="X4796" s="33"/>
      <c r="AH4796" s="38">
        <v>100</v>
      </c>
      <c r="AI4796" s="38">
        <v>125</v>
      </c>
      <c r="AJ4796" s="38">
        <v>16420</v>
      </c>
      <c r="AK4796" s="38">
        <v>52</v>
      </c>
      <c r="AL4796" s="38">
        <v>4302258</v>
      </c>
      <c r="AM4796" s="61" t="s">
        <v>1816</v>
      </c>
      <c r="AN4796" s="61" t="s">
        <v>1692</v>
      </c>
      <c r="AO4796" s="61" t="s">
        <v>1621</v>
      </c>
      <c r="AP4796" s="61" t="s">
        <v>5019</v>
      </c>
      <c r="AQ4796" s="61" t="s">
        <v>1759</v>
      </c>
      <c r="AR4796" s="28">
        <v>0</v>
      </c>
      <c r="AS4796" s="28">
        <v>0</v>
      </c>
      <c r="AT4796" s="28">
        <v>33455</v>
      </c>
      <c r="AU4796" s="62"/>
      <c r="DV4796" s="31" t="s">
        <v>5563</v>
      </c>
      <c r="DW4796" s="31" t="s">
        <v>5568</v>
      </c>
      <c r="DX4796" s="63"/>
      <c r="DY4796" s="63"/>
      <c r="DZ4796" s="63"/>
      <c r="EA4796" s="167"/>
      <c r="EB4796" s="60"/>
      <c r="EC4796" s="60"/>
      <c r="ED4796" s="60"/>
      <c r="EE4796" s="60"/>
      <c r="EF4796" s="60"/>
      <c r="EG4796" s="60"/>
      <c r="EH4796" s="60"/>
      <c r="EI4796" s="60"/>
      <c r="EJ4796" s="60"/>
      <c r="EK4796" s="60"/>
      <c r="EL4796" s="60"/>
      <c r="EM4796" s="60"/>
      <c r="EN4796" s="60"/>
      <c r="EO4796" s="60"/>
      <c r="EP4796" s="60"/>
      <c r="EQ4796" s="60"/>
      <c r="ER4796" s="60"/>
      <c r="ES4796" s="60"/>
      <c r="ET4796" s="60"/>
      <c r="EU4796" s="60"/>
      <c r="EV4796" s="60"/>
      <c r="EW4796" s="60"/>
      <c r="EX4796" s="60"/>
      <c r="EY4796" s="60"/>
      <c r="EZ4796" s="60"/>
      <c r="FA4796" s="60"/>
      <c r="FB4796" s="60"/>
    </row>
    <row r="4797" spans="22:158" x14ac:dyDescent="0.25">
      <c r="W4797" s="33"/>
      <c r="X4797" s="33"/>
      <c r="AH4797" s="38">
        <v>100</v>
      </c>
      <c r="AI4797" s="38">
        <v>130</v>
      </c>
      <c r="AJ4797" s="38">
        <v>10110</v>
      </c>
      <c r="AK4797" s="38">
        <v>52</v>
      </c>
      <c r="AL4797" s="38">
        <v>4302258</v>
      </c>
      <c r="AM4797" s="61" t="s">
        <v>1816</v>
      </c>
      <c r="AN4797" s="61" t="s">
        <v>1687</v>
      </c>
      <c r="AO4797" s="61" t="s">
        <v>5045</v>
      </c>
      <c r="AP4797" s="61" t="s">
        <v>5019</v>
      </c>
      <c r="AQ4797" s="61" t="s">
        <v>1759</v>
      </c>
      <c r="AR4797" s="28">
        <v>72366.899999999994</v>
      </c>
      <c r="AS4797" s="28">
        <v>0</v>
      </c>
      <c r="AT4797" s="28">
        <v>0</v>
      </c>
      <c r="AU4797" s="62"/>
      <c r="DV4797" s="31" t="s">
        <v>5563</v>
      </c>
      <c r="DW4797" s="31" t="s">
        <v>5569</v>
      </c>
      <c r="DX4797" s="63"/>
      <c r="DY4797" s="63"/>
      <c r="DZ4797" s="63"/>
      <c r="EA4797" s="167"/>
      <c r="EB4797" s="60"/>
      <c r="EC4797" s="60"/>
      <c r="ED4797" s="60"/>
      <c r="EE4797" s="60"/>
      <c r="EF4797" s="60"/>
      <c r="EG4797" s="60"/>
      <c r="EH4797" s="60"/>
      <c r="EI4797" s="60"/>
      <c r="EJ4797" s="60"/>
      <c r="EK4797" s="60"/>
      <c r="EL4797" s="60"/>
      <c r="EM4797" s="60"/>
      <c r="EN4797" s="60"/>
      <c r="EO4797" s="60"/>
      <c r="EP4797" s="60"/>
      <c r="EQ4797" s="60"/>
      <c r="ER4797" s="60"/>
      <c r="ES4797" s="60"/>
      <c r="ET4797" s="60"/>
      <c r="EU4797" s="60"/>
      <c r="EV4797" s="60"/>
      <c r="EW4797" s="60"/>
      <c r="EX4797" s="60"/>
      <c r="EY4797" s="60"/>
      <c r="EZ4797" s="60"/>
      <c r="FA4797" s="60"/>
      <c r="FB4797" s="60"/>
    </row>
    <row r="4798" spans="22:158" x14ac:dyDescent="0.25">
      <c r="W4798" s="33"/>
      <c r="X4798" s="33"/>
      <c r="AH4798" s="38">
        <v>100</v>
      </c>
      <c r="AI4798" s="38">
        <v>130</v>
      </c>
      <c r="AJ4798" s="38">
        <v>13000</v>
      </c>
      <c r="AK4798" s="38">
        <v>52</v>
      </c>
      <c r="AL4798" s="38">
        <v>4302258</v>
      </c>
      <c r="AM4798" s="61" t="s">
        <v>1816</v>
      </c>
      <c r="AN4798" s="61" t="s">
        <v>1687</v>
      </c>
      <c r="AO4798" s="61" t="s">
        <v>5101</v>
      </c>
      <c r="AP4798" s="61" t="s">
        <v>5019</v>
      </c>
      <c r="AQ4798" s="61" t="s">
        <v>1759</v>
      </c>
      <c r="AR4798" s="28">
        <v>0</v>
      </c>
      <c r="AS4798" s="28">
        <v>0</v>
      </c>
      <c r="AT4798" s="28">
        <v>27938</v>
      </c>
      <c r="AU4798" s="62"/>
      <c r="DV4798" s="31" t="s">
        <v>5563</v>
      </c>
      <c r="DW4798" s="31" t="s">
        <v>5569</v>
      </c>
      <c r="DX4798" s="63"/>
      <c r="DY4798" s="63"/>
      <c r="DZ4798" s="63"/>
      <c r="EA4798" s="167"/>
      <c r="EB4798" s="60"/>
      <c r="EC4798" s="60"/>
      <c r="ED4798" s="60"/>
      <c r="EE4798" s="60"/>
      <c r="EF4798" s="60"/>
      <c r="EG4798" s="60"/>
      <c r="EH4798" s="60"/>
      <c r="EI4798" s="60"/>
      <c r="EJ4798" s="60"/>
      <c r="EK4798" s="60"/>
      <c r="EL4798" s="60"/>
      <c r="EM4798" s="60"/>
      <c r="EN4798" s="60"/>
      <c r="EO4798" s="60"/>
      <c r="EP4798" s="60"/>
      <c r="EQ4798" s="60"/>
      <c r="ER4798" s="60"/>
      <c r="ES4798" s="60"/>
      <c r="ET4798" s="60"/>
      <c r="EU4798" s="60"/>
      <c r="EV4798" s="60"/>
      <c r="EW4798" s="60"/>
      <c r="EX4798" s="60"/>
      <c r="EY4798" s="60"/>
      <c r="EZ4798" s="60"/>
      <c r="FA4798" s="60"/>
      <c r="FB4798" s="60"/>
    </row>
    <row r="4799" spans="22:158" x14ac:dyDescent="0.25">
      <c r="W4799" s="33"/>
      <c r="X4799" s="33"/>
      <c r="AH4799" s="38">
        <v>100</v>
      </c>
      <c r="AI4799" s="38">
        <v>130</v>
      </c>
      <c r="AJ4799" s="38">
        <v>13010</v>
      </c>
      <c r="AK4799" s="38">
        <v>52</v>
      </c>
      <c r="AL4799" s="38">
        <v>4302258</v>
      </c>
      <c r="AM4799" s="61" t="s">
        <v>1816</v>
      </c>
      <c r="AN4799" s="61" t="s">
        <v>1687</v>
      </c>
      <c r="AO4799" s="61" t="s">
        <v>5102</v>
      </c>
      <c r="AP4799" s="61" t="s">
        <v>5019</v>
      </c>
      <c r="AQ4799" s="61" t="s">
        <v>1759</v>
      </c>
      <c r="AR4799" s="28">
        <v>153568.5</v>
      </c>
      <c r="AS4799" s="28">
        <v>117954</v>
      </c>
      <c r="AT4799" s="28">
        <v>0</v>
      </c>
      <c r="AU4799" s="62"/>
      <c r="DV4799" s="31" t="s">
        <v>5563</v>
      </c>
      <c r="DW4799" s="31" t="s">
        <v>5569</v>
      </c>
      <c r="DX4799" s="63"/>
      <c r="DY4799" s="63"/>
      <c r="DZ4799" s="63"/>
      <c r="EA4799" s="167"/>
      <c r="EB4799" s="60"/>
      <c r="EC4799" s="60"/>
      <c r="ED4799" s="60"/>
      <c r="EE4799" s="60"/>
      <c r="EF4799" s="60"/>
      <c r="EG4799" s="60"/>
      <c r="EH4799" s="60"/>
      <c r="EI4799" s="60"/>
      <c r="EJ4799" s="60"/>
      <c r="EK4799" s="60"/>
      <c r="EL4799" s="60"/>
      <c r="EM4799" s="60"/>
      <c r="EN4799" s="60"/>
      <c r="EO4799" s="60"/>
      <c r="EP4799" s="60"/>
      <c r="EQ4799" s="60"/>
      <c r="ER4799" s="60"/>
      <c r="ES4799" s="60"/>
      <c r="ET4799" s="60"/>
      <c r="EU4799" s="60"/>
      <c r="EV4799" s="60"/>
      <c r="EW4799" s="60"/>
      <c r="EX4799" s="60"/>
      <c r="EY4799" s="60"/>
      <c r="EZ4799" s="60"/>
      <c r="FA4799" s="60"/>
      <c r="FB4799" s="60"/>
    </row>
    <row r="4800" spans="22:158" x14ac:dyDescent="0.25">
      <c r="W4800" s="33"/>
      <c r="X4800" s="33"/>
      <c r="AH4800" s="38">
        <v>100</v>
      </c>
      <c r="AI4800" s="38">
        <v>130</v>
      </c>
      <c r="AJ4800" s="38">
        <v>14920</v>
      </c>
      <c r="AK4800" s="38">
        <v>52</v>
      </c>
      <c r="AL4800" s="38">
        <v>4302258</v>
      </c>
      <c r="AM4800" s="61" t="s">
        <v>1816</v>
      </c>
      <c r="AN4800" s="61" t="s">
        <v>1687</v>
      </c>
      <c r="AO4800" s="61" t="s">
        <v>1588</v>
      </c>
      <c r="AP4800" s="61" t="s">
        <v>5019</v>
      </c>
      <c r="AQ4800" s="61" t="s">
        <v>1759</v>
      </c>
      <c r="AR4800" s="28">
        <v>0</v>
      </c>
      <c r="AS4800" s="28">
        <v>1499</v>
      </c>
      <c r="AT4800" s="28">
        <v>0</v>
      </c>
      <c r="AU4800" s="62"/>
      <c r="DV4800" s="31" t="s">
        <v>5563</v>
      </c>
      <c r="DW4800" s="31" t="s">
        <v>5569</v>
      </c>
      <c r="DX4800" s="63"/>
      <c r="DY4800" s="63"/>
      <c r="DZ4800" s="63"/>
      <c r="EA4800" s="167"/>
      <c r="EB4800" s="60"/>
      <c r="EC4800" s="60"/>
      <c r="ED4800" s="60"/>
      <c r="EE4800" s="60"/>
      <c r="EF4800" s="60"/>
      <c r="EG4800" s="60"/>
      <c r="EH4800" s="60"/>
      <c r="EI4800" s="60"/>
      <c r="EJ4800" s="60"/>
      <c r="EK4800" s="60"/>
      <c r="EL4800" s="60"/>
      <c r="EM4800" s="60"/>
      <c r="EN4800" s="60"/>
      <c r="EO4800" s="60"/>
      <c r="EP4800" s="60"/>
      <c r="EQ4800" s="60"/>
      <c r="ER4800" s="60"/>
      <c r="ES4800" s="60"/>
      <c r="ET4800" s="60"/>
      <c r="EU4800" s="60"/>
      <c r="EV4800" s="60"/>
      <c r="EW4800" s="60"/>
      <c r="EX4800" s="60"/>
      <c r="EY4800" s="60"/>
      <c r="EZ4800" s="60"/>
      <c r="FA4800" s="60"/>
      <c r="FB4800" s="60"/>
    </row>
    <row r="4801" spans="22:158" x14ac:dyDescent="0.25">
      <c r="W4801" s="33"/>
      <c r="X4801" s="33"/>
      <c r="AH4801" s="38">
        <v>100</v>
      </c>
      <c r="AI4801" s="38">
        <v>130</v>
      </c>
      <c r="AJ4801" s="38">
        <v>16300</v>
      </c>
      <c r="AK4801" s="38">
        <v>52</v>
      </c>
      <c r="AL4801" s="38">
        <v>4302258</v>
      </c>
      <c r="AM4801" s="61" t="s">
        <v>1816</v>
      </c>
      <c r="AN4801" s="61" t="s">
        <v>1687</v>
      </c>
      <c r="AO4801" s="61" t="s">
        <v>1617</v>
      </c>
      <c r="AP4801" s="61" t="s">
        <v>5019</v>
      </c>
      <c r="AQ4801" s="61" t="s">
        <v>1759</v>
      </c>
      <c r="AR4801" s="28">
        <v>0</v>
      </c>
      <c r="AS4801" s="28">
        <v>0</v>
      </c>
      <c r="AT4801" s="28">
        <v>27938</v>
      </c>
      <c r="AU4801" s="62"/>
      <c r="DV4801" s="31" t="s">
        <v>5563</v>
      </c>
      <c r="DW4801" s="31" t="s">
        <v>5569</v>
      </c>
      <c r="DX4801" s="63"/>
      <c r="DY4801" s="63"/>
      <c r="DZ4801" s="63"/>
      <c r="EA4801" s="167"/>
      <c r="EB4801" s="60"/>
      <c r="EC4801" s="60"/>
      <c r="ED4801" s="60"/>
      <c r="EE4801" s="60"/>
      <c r="EF4801" s="60"/>
      <c r="EG4801" s="60"/>
      <c r="EH4801" s="60"/>
      <c r="EI4801" s="60"/>
      <c r="EJ4801" s="60"/>
      <c r="EK4801" s="60"/>
      <c r="EL4801" s="60"/>
      <c r="EM4801" s="60"/>
      <c r="EN4801" s="60"/>
      <c r="EO4801" s="60"/>
      <c r="EP4801" s="60"/>
      <c r="EQ4801" s="60"/>
      <c r="ER4801" s="60"/>
      <c r="ES4801" s="60"/>
      <c r="ET4801" s="60"/>
      <c r="EU4801" s="60"/>
      <c r="EV4801" s="60"/>
      <c r="EW4801" s="60"/>
      <c r="EX4801" s="60"/>
      <c r="EY4801" s="60"/>
      <c r="EZ4801" s="60"/>
      <c r="FA4801" s="60"/>
      <c r="FB4801" s="60"/>
    </row>
    <row r="4802" spans="22:158" x14ac:dyDescent="0.25">
      <c r="W4802" s="33"/>
      <c r="X4802" s="33"/>
      <c r="AH4802" s="38">
        <v>100</v>
      </c>
      <c r="AI4802" s="38">
        <v>130</v>
      </c>
      <c r="AJ4802" s="38">
        <v>17310</v>
      </c>
      <c r="AK4802" s="38">
        <v>52</v>
      </c>
      <c r="AL4802" s="38">
        <v>4302258</v>
      </c>
      <c r="AM4802" s="61" t="s">
        <v>1816</v>
      </c>
      <c r="AN4802" s="61" t="s">
        <v>1687</v>
      </c>
      <c r="AO4802" s="61" t="s">
        <v>1640</v>
      </c>
      <c r="AP4802" s="61" t="s">
        <v>5019</v>
      </c>
      <c r="AQ4802" s="61" t="s">
        <v>1759</v>
      </c>
      <c r="AR4802" s="28">
        <v>7901.5</v>
      </c>
      <c r="AS4802" s="28">
        <v>7619</v>
      </c>
      <c r="AT4802" s="28">
        <v>0</v>
      </c>
      <c r="AU4802" s="62"/>
      <c r="DV4802" s="31" t="s">
        <v>5563</v>
      </c>
      <c r="DW4802" s="31" t="s">
        <v>5569</v>
      </c>
      <c r="DX4802" s="63"/>
      <c r="DY4802" s="63"/>
      <c r="DZ4802" s="63"/>
      <c r="EA4802" s="167"/>
      <c r="EB4802" s="60"/>
      <c r="EC4802" s="60"/>
      <c r="ED4802" s="60"/>
      <c r="EE4802" s="60"/>
      <c r="EF4802" s="60"/>
      <c r="EG4802" s="60"/>
      <c r="EH4802" s="60"/>
      <c r="EI4802" s="60"/>
      <c r="EJ4802" s="60"/>
      <c r="EK4802" s="60"/>
      <c r="EL4802" s="60"/>
      <c r="EM4802" s="60"/>
      <c r="EN4802" s="60"/>
      <c r="EO4802" s="60"/>
      <c r="EP4802" s="60"/>
      <c r="EQ4802" s="60"/>
      <c r="ER4802" s="60"/>
      <c r="ES4802" s="60"/>
      <c r="ET4802" s="60"/>
      <c r="EU4802" s="60"/>
      <c r="EV4802" s="60"/>
      <c r="EW4802" s="60"/>
      <c r="EX4802" s="60"/>
      <c r="EY4802" s="60"/>
      <c r="EZ4802" s="60"/>
      <c r="FA4802" s="60"/>
      <c r="FB4802" s="60"/>
    </row>
    <row r="4803" spans="22:158" x14ac:dyDescent="0.25">
      <c r="W4803" s="33"/>
      <c r="X4803" s="33"/>
      <c r="AH4803" s="38">
        <v>100</v>
      </c>
      <c r="AI4803" s="38">
        <v>140</v>
      </c>
      <c r="AJ4803" s="38">
        <v>10470</v>
      </c>
      <c r="AK4803" s="38">
        <v>52</v>
      </c>
      <c r="AL4803" s="38">
        <v>4302258</v>
      </c>
      <c r="AM4803" s="61" t="s">
        <v>1816</v>
      </c>
      <c r="AN4803" s="61" t="s">
        <v>1690</v>
      </c>
      <c r="AO4803" s="61" t="s">
        <v>5052</v>
      </c>
      <c r="AP4803" s="61" t="s">
        <v>5019</v>
      </c>
      <c r="AQ4803" s="61" t="s">
        <v>1759</v>
      </c>
      <c r="AR4803" s="28">
        <v>0</v>
      </c>
      <c r="AS4803" s="28">
        <v>45367</v>
      </c>
      <c r="AT4803" s="28">
        <v>0</v>
      </c>
      <c r="AU4803" s="62"/>
      <c r="DV4803" s="31" t="s">
        <v>5563</v>
      </c>
      <c r="DW4803" s="31" t="s">
        <v>5570</v>
      </c>
      <c r="DX4803" s="63"/>
      <c r="DY4803" s="63"/>
      <c r="DZ4803" s="63"/>
      <c r="EA4803" s="167"/>
      <c r="EB4803" s="60"/>
      <c r="EC4803" s="60"/>
      <c r="ED4803" s="60"/>
      <c r="EE4803" s="60"/>
      <c r="EF4803" s="60"/>
      <c r="EG4803" s="60"/>
      <c r="EH4803" s="60"/>
      <c r="EI4803" s="60"/>
      <c r="EJ4803" s="60"/>
      <c r="EK4803" s="60"/>
      <c r="EL4803" s="60"/>
      <c r="EM4803" s="60"/>
      <c r="EN4803" s="60"/>
      <c r="EO4803" s="60"/>
      <c r="EP4803" s="60"/>
      <c r="EQ4803" s="60"/>
      <c r="ER4803" s="60"/>
      <c r="ES4803" s="60"/>
      <c r="ET4803" s="60"/>
      <c r="EU4803" s="60"/>
      <c r="EV4803" s="60"/>
      <c r="EW4803" s="60"/>
      <c r="EX4803" s="60"/>
      <c r="EY4803" s="60"/>
      <c r="EZ4803" s="60"/>
      <c r="FA4803" s="60"/>
      <c r="FB4803" s="60"/>
    </row>
    <row r="4804" spans="22:158" x14ac:dyDescent="0.25">
      <c r="W4804" s="33"/>
      <c r="X4804" s="33"/>
      <c r="AH4804" s="38">
        <v>100</v>
      </c>
      <c r="AI4804" s="38">
        <v>140</v>
      </c>
      <c r="AJ4804" s="38">
        <v>10470</v>
      </c>
      <c r="AK4804" s="38">
        <v>52</v>
      </c>
      <c r="AL4804" s="38">
        <v>4302258</v>
      </c>
      <c r="AM4804" s="61" t="s">
        <v>1816</v>
      </c>
      <c r="AN4804" s="61" t="s">
        <v>1690</v>
      </c>
      <c r="AO4804" s="61" t="s">
        <v>1112</v>
      </c>
      <c r="AP4804" s="61" t="s">
        <v>5019</v>
      </c>
      <c r="AQ4804" s="61" t="s">
        <v>1759</v>
      </c>
      <c r="AR4804" s="28">
        <v>39376.6</v>
      </c>
      <c r="AS4804" s="28">
        <v>0</v>
      </c>
      <c r="AT4804" s="28">
        <v>0</v>
      </c>
      <c r="AU4804" s="62"/>
      <c r="DV4804" s="31" t="s">
        <v>5563</v>
      </c>
      <c r="DW4804" s="31" t="s">
        <v>5570</v>
      </c>
      <c r="DX4804" s="63"/>
      <c r="DY4804" s="63"/>
      <c r="DZ4804" s="63"/>
      <c r="EA4804" s="167"/>
      <c r="EB4804" s="60"/>
      <c r="EC4804" s="60"/>
      <c r="ED4804" s="60"/>
      <c r="EE4804" s="60"/>
      <c r="EF4804" s="60"/>
      <c r="EG4804" s="60"/>
      <c r="EH4804" s="60"/>
      <c r="EI4804" s="60"/>
      <c r="EJ4804" s="60"/>
      <c r="EK4804" s="60"/>
      <c r="EL4804" s="60"/>
      <c r="EM4804" s="60"/>
      <c r="EN4804" s="60"/>
      <c r="EO4804" s="60"/>
      <c r="EP4804" s="60"/>
      <c r="EQ4804" s="60"/>
      <c r="ER4804" s="60"/>
      <c r="ES4804" s="60"/>
      <c r="ET4804" s="60"/>
      <c r="EU4804" s="60"/>
      <c r="EV4804" s="60"/>
      <c r="EW4804" s="60"/>
      <c r="EX4804" s="60"/>
      <c r="EY4804" s="60"/>
      <c r="EZ4804" s="60"/>
      <c r="FA4804" s="60"/>
      <c r="FB4804" s="60"/>
    </row>
    <row r="4805" spans="22:158" x14ac:dyDescent="0.25">
      <c r="V4805" s="1"/>
      <c r="W4805" s="33"/>
      <c r="X4805" s="33"/>
      <c r="AH4805" s="38">
        <v>100</v>
      </c>
      <c r="AI4805" s="38">
        <v>140</v>
      </c>
      <c r="AJ4805" s="38">
        <v>10850</v>
      </c>
      <c r="AK4805" s="38">
        <v>52</v>
      </c>
      <c r="AL4805" s="38">
        <v>4302258</v>
      </c>
      <c r="AM4805" s="61" t="s">
        <v>1816</v>
      </c>
      <c r="AN4805" s="61" t="s">
        <v>1690</v>
      </c>
      <c r="AO4805" s="61" t="s">
        <v>5060</v>
      </c>
      <c r="AP4805" s="61" t="s">
        <v>5019</v>
      </c>
      <c r="AQ4805" s="61" t="s">
        <v>1759</v>
      </c>
      <c r="AR4805" s="28">
        <v>0</v>
      </c>
      <c r="AS4805" s="28">
        <v>397</v>
      </c>
      <c r="AT4805" s="28">
        <v>0</v>
      </c>
      <c r="AU4805" s="62"/>
      <c r="DV4805" s="31" t="s">
        <v>5563</v>
      </c>
      <c r="DW4805" s="31" t="s">
        <v>5570</v>
      </c>
      <c r="DX4805" s="63"/>
      <c r="DY4805" s="63"/>
      <c r="DZ4805" s="63"/>
      <c r="EA4805" s="167"/>
      <c r="EB4805" s="60"/>
      <c r="EC4805" s="60"/>
      <c r="ED4805" s="60"/>
      <c r="EE4805" s="60"/>
      <c r="EF4805" s="60"/>
      <c r="EG4805" s="60"/>
      <c r="EH4805" s="60"/>
      <c r="EI4805" s="60"/>
      <c r="EJ4805" s="60"/>
      <c r="EK4805" s="60"/>
      <c r="EL4805" s="60"/>
      <c r="EM4805" s="60"/>
      <c r="EN4805" s="60"/>
      <c r="EO4805" s="60"/>
      <c r="EP4805" s="60"/>
      <c r="EQ4805" s="60"/>
      <c r="ER4805" s="60"/>
      <c r="ES4805" s="60"/>
      <c r="ET4805" s="60"/>
      <c r="EU4805" s="60"/>
      <c r="EV4805" s="60"/>
      <c r="EW4805" s="60"/>
      <c r="EX4805" s="60"/>
      <c r="EY4805" s="60"/>
      <c r="EZ4805" s="60"/>
      <c r="FA4805" s="60"/>
      <c r="FB4805" s="60"/>
    </row>
    <row r="4806" spans="22:158" x14ac:dyDescent="0.25">
      <c r="V4806" s="1"/>
      <c r="W4806" s="33"/>
      <c r="X4806" s="33"/>
      <c r="AH4806" s="38">
        <v>100</v>
      </c>
      <c r="AI4806" s="38">
        <v>140</v>
      </c>
      <c r="AJ4806" s="38">
        <v>11400</v>
      </c>
      <c r="AK4806" s="38">
        <v>52</v>
      </c>
      <c r="AL4806" s="38">
        <v>4302258</v>
      </c>
      <c r="AM4806" s="61" t="s">
        <v>1816</v>
      </c>
      <c r="AN4806" s="61" t="s">
        <v>1690</v>
      </c>
      <c r="AO4806" s="61" t="s">
        <v>5071</v>
      </c>
      <c r="AP4806" s="61" t="s">
        <v>5019</v>
      </c>
      <c r="AQ4806" s="61" t="s">
        <v>1759</v>
      </c>
      <c r="AR4806" s="28">
        <v>37070</v>
      </c>
      <c r="AS4806" s="28">
        <v>45150</v>
      </c>
      <c r="AT4806" s="28">
        <v>42476</v>
      </c>
      <c r="AU4806" s="62"/>
      <c r="DV4806" s="31" t="s">
        <v>5563</v>
      </c>
      <c r="DW4806" s="31" t="s">
        <v>5570</v>
      </c>
      <c r="DX4806" s="63"/>
      <c r="DY4806" s="63"/>
      <c r="DZ4806" s="63"/>
      <c r="EA4806" s="167"/>
      <c r="EB4806" s="60"/>
      <c r="EC4806" s="60"/>
      <c r="ED4806" s="60"/>
      <c r="EE4806" s="60"/>
      <c r="EF4806" s="60"/>
      <c r="EG4806" s="60"/>
      <c r="EH4806" s="60"/>
      <c r="EI4806" s="60"/>
      <c r="EJ4806" s="60"/>
      <c r="EK4806" s="60"/>
      <c r="EL4806" s="60"/>
      <c r="EM4806" s="60"/>
      <c r="EN4806" s="60"/>
      <c r="EO4806" s="60"/>
      <c r="EP4806" s="60"/>
      <c r="EQ4806" s="60"/>
      <c r="ER4806" s="60"/>
      <c r="ES4806" s="60"/>
      <c r="ET4806" s="60"/>
      <c r="EU4806" s="60"/>
      <c r="EV4806" s="60"/>
      <c r="EW4806" s="60"/>
      <c r="EX4806" s="60"/>
      <c r="EY4806" s="60"/>
      <c r="EZ4806" s="60"/>
      <c r="FA4806" s="60"/>
      <c r="FB4806" s="60"/>
    </row>
    <row r="4807" spans="22:158" x14ac:dyDescent="0.25">
      <c r="W4807" s="33"/>
      <c r="X4807" s="33"/>
      <c r="AH4807" s="38">
        <v>100</v>
      </c>
      <c r="AI4807" s="38">
        <v>140</v>
      </c>
      <c r="AJ4807" s="38">
        <v>12350</v>
      </c>
      <c r="AK4807" s="38">
        <v>52</v>
      </c>
      <c r="AL4807" s="38">
        <v>4302258</v>
      </c>
      <c r="AM4807" s="61" t="s">
        <v>1816</v>
      </c>
      <c r="AN4807" s="61" t="s">
        <v>1690</v>
      </c>
      <c r="AO4807" s="61" t="s">
        <v>5091</v>
      </c>
      <c r="AP4807" s="61" t="s">
        <v>5019</v>
      </c>
      <c r="AQ4807" s="61" t="s">
        <v>1759</v>
      </c>
      <c r="AR4807" s="28">
        <v>0</v>
      </c>
      <c r="AS4807" s="28">
        <v>0</v>
      </c>
      <c r="AT4807" s="28">
        <v>2478</v>
      </c>
      <c r="AU4807" s="62"/>
      <c r="DV4807" s="31" t="s">
        <v>5563</v>
      </c>
      <c r="DW4807" s="31" t="s">
        <v>5570</v>
      </c>
      <c r="DX4807" s="63"/>
      <c r="DY4807" s="63"/>
      <c r="DZ4807" s="63"/>
      <c r="EA4807" s="167"/>
      <c r="EB4807" s="60"/>
      <c r="EC4807" s="60"/>
      <c r="ED4807" s="60"/>
      <c r="EE4807" s="60"/>
      <c r="EF4807" s="60"/>
      <c r="EG4807" s="60"/>
      <c r="EH4807" s="60"/>
      <c r="EI4807" s="60"/>
      <c r="EJ4807" s="60"/>
      <c r="EK4807" s="60"/>
      <c r="EL4807" s="60"/>
      <c r="EM4807" s="60"/>
      <c r="EN4807" s="60"/>
      <c r="EO4807" s="60"/>
      <c r="EP4807" s="60"/>
      <c r="EQ4807" s="60"/>
      <c r="ER4807" s="60"/>
      <c r="ES4807" s="60"/>
      <c r="ET4807" s="60"/>
      <c r="EU4807" s="60"/>
      <c r="EV4807" s="60"/>
      <c r="EW4807" s="60"/>
      <c r="EX4807" s="60"/>
      <c r="EY4807" s="60"/>
      <c r="EZ4807" s="60"/>
      <c r="FA4807" s="60"/>
      <c r="FB4807" s="60"/>
    </row>
    <row r="4808" spans="22:158" x14ac:dyDescent="0.25">
      <c r="W4808" s="33"/>
      <c r="X4808" s="33"/>
      <c r="AH4808" s="38">
        <v>100</v>
      </c>
      <c r="AI4808" s="38">
        <v>140</v>
      </c>
      <c r="AJ4808" s="38">
        <v>16150</v>
      </c>
      <c r="AK4808" s="38">
        <v>52</v>
      </c>
      <c r="AL4808" s="38">
        <v>4302258</v>
      </c>
      <c r="AM4808" s="61" t="s">
        <v>1816</v>
      </c>
      <c r="AN4808" s="61" t="s">
        <v>1690</v>
      </c>
      <c r="AO4808" s="61" t="s">
        <v>1613</v>
      </c>
      <c r="AP4808" s="61" t="s">
        <v>5019</v>
      </c>
      <c r="AQ4808" s="61" t="s">
        <v>1759</v>
      </c>
      <c r="AR4808" s="28">
        <v>111278</v>
      </c>
      <c r="AS4808" s="28">
        <v>58120</v>
      </c>
      <c r="AT4808" s="28">
        <v>7080</v>
      </c>
      <c r="AU4808" s="62"/>
      <c r="DV4808" s="31" t="s">
        <v>5563</v>
      </c>
      <c r="DW4808" s="31" t="s">
        <v>5570</v>
      </c>
      <c r="DX4808" s="63"/>
      <c r="DY4808" s="63"/>
      <c r="DZ4808" s="63"/>
      <c r="EA4808" s="167"/>
      <c r="EB4808" s="60"/>
      <c r="EC4808" s="60"/>
      <c r="ED4808" s="60"/>
      <c r="EE4808" s="60"/>
      <c r="EF4808" s="60"/>
      <c r="EG4808" s="60"/>
      <c r="EH4808" s="60"/>
      <c r="EI4808" s="60"/>
      <c r="EJ4808" s="60"/>
      <c r="EK4808" s="60"/>
      <c r="EL4808" s="60"/>
      <c r="EM4808" s="60"/>
      <c r="EN4808" s="60"/>
      <c r="EO4808" s="60"/>
      <c r="EP4808" s="60"/>
      <c r="EQ4808" s="60"/>
      <c r="ER4808" s="60"/>
      <c r="ES4808" s="60"/>
      <c r="ET4808" s="60"/>
      <c r="EU4808" s="60"/>
      <c r="EV4808" s="60"/>
      <c r="EW4808" s="60"/>
      <c r="EX4808" s="60"/>
      <c r="EY4808" s="60"/>
      <c r="EZ4808" s="60"/>
      <c r="FA4808" s="60"/>
      <c r="FB4808" s="60"/>
    </row>
    <row r="4809" spans="22:158" x14ac:dyDescent="0.25">
      <c r="W4809" s="33"/>
      <c r="X4809" s="33"/>
      <c r="AH4809" s="38">
        <v>100</v>
      </c>
      <c r="AI4809" s="38">
        <v>145</v>
      </c>
      <c r="AJ4809" s="38">
        <v>10550</v>
      </c>
      <c r="AK4809" s="38">
        <v>52</v>
      </c>
      <c r="AL4809" s="38">
        <v>4302258</v>
      </c>
      <c r="AM4809" s="61" t="s">
        <v>1816</v>
      </c>
      <c r="AN4809" s="61" t="s">
        <v>1691</v>
      </c>
      <c r="AO4809" s="61" t="s">
        <v>5054</v>
      </c>
      <c r="AP4809" s="61" t="s">
        <v>5019</v>
      </c>
      <c r="AQ4809" s="61" t="s">
        <v>1759</v>
      </c>
      <c r="AR4809" s="28">
        <v>0</v>
      </c>
      <c r="AS4809" s="28">
        <v>7765</v>
      </c>
      <c r="AT4809" s="28">
        <v>57171</v>
      </c>
      <c r="AU4809" s="62"/>
      <c r="DV4809" s="31" t="s">
        <v>5563</v>
      </c>
      <c r="DW4809" s="31" t="s">
        <v>5571</v>
      </c>
      <c r="DX4809" s="63"/>
      <c r="DY4809" s="63"/>
      <c r="DZ4809" s="63"/>
      <c r="EA4809" s="167"/>
      <c r="EB4809" s="60"/>
      <c r="EC4809" s="60"/>
      <c r="ED4809" s="60"/>
      <c r="EE4809" s="60"/>
      <c r="EF4809" s="60"/>
      <c r="EG4809" s="60"/>
      <c r="EH4809" s="60"/>
      <c r="EI4809" s="60"/>
      <c r="EJ4809" s="60"/>
      <c r="EK4809" s="60"/>
      <c r="EL4809" s="60"/>
      <c r="EM4809" s="60"/>
      <c r="EN4809" s="60"/>
      <c r="EO4809" s="60"/>
      <c r="EP4809" s="60"/>
      <c r="EQ4809" s="60"/>
      <c r="ER4809" s="60"/>
      <c r="ES4809" s="60"/>
      <c r="ET4809" s="60"/>
      <c r="EU4809" s="60"/>
      <c r="EV4809" s="60"/>
      <c r="EW4809" s="60"/>
      <c r="EX4809" s="60"/>
      <c r="EY4809" s="60"/>
      <c r="EZ4809" s="60"/>
      <c r="FA4809" s="60"/>
      <c r="FB4809" s="60"/>
    </row>
    <row r="4810" spans="22:158" x14ac:dyDescent="0.25">
      <c r="W4810" s="33"/>
      <c r="X4810" s="33"/>
      <c r="AH4810" s="38">
        <v>100</v>
      </c>
      <c r="AI4810" s="38">
        <v>145</v>
      </c>
      <c r="AJ4810" s="38">
        <v>12750</v>
      </c>
      <c r="AK4810" s="38">
        <v>52</v>
      </c>
      <c r="AL4810" s="38">
        <v>4302258</v>
      </c>
      <c r="AM4810" s="61" t="s">
        <v>1816</v>
      </c>
      <c r="AN4810" s="61" t="s">
        <v>1691</v>
      </c>
      <c r="AO4810" s="61" t="s">
        <v>5097</v>
      </c>
      <c r="AP4810" s="61" t="s">
        <v>5019</v>
      </c>
      <c r="AQ4810" s="61" t="s">
        <v>1759</v>
      </c>
      <c r="AR4810" s="28">
        <v>6251</v>
      </c>
      <c r="AS4810" s="28">
        <v>7578</v>
      </c>
      <c r="AT4810" s="28">
        <v>123919</v>
      </c>
      <c r="AU4810" s="62"/>
      <c r="DV4810" s="31" t="s">
        <v>5563</v>
      </c>
      <c r="DW4810" s="31" t="s">
        <v>5571</v>
      </c>
      <c r="DX4810" s="63"/>
      <c r="DY4810" s="63"/>
      <c r="DZ4810" s="63"/>
      <c r="EA4810" s="167"/>
      <c r="EB4810" s="60"/>
      <c r="EC4810" s="60"/>
      <c r="ED4810" s="60"/>
      <c r="EE4810" s="60"/>
      <c r="EF4810" s="60"/>
      <c r="EG4810" s="60"/>
      <c r="EH4810" s="60"/>
      <c r="EI4810" s="60"/>
      <c r="EJ4810" s="60"/>
      <c r="EK4810" s="60"/>
      <c r="EL4810" s="60"/>
      <c r="EM4810" s="60"/>
      <c r="EN4810" s="60"/>
      <c r="EO4810" s="60"/>
      <c r="EP4810" s="60"/>
      <c r="EQ4810" s="60"/>
      <c r="ER4810" s="60"/>
      <c r="ES4810" s="60"/>
      <c r="ET4810" s="60"/>
      <c r="EU4810" s="60"/>
      <c r="EV4810" s="60"/>
      <c r="EW4810" s="60"/>
      <c r="EX4810" s="60"/>
      <c r="EY4810" s="60"/>
      <c r="EZ4810" s="60"/>
      <c r="FA4810" s="60"/>
      <c r="FB4810" s="60"/>
    </row>
    <row r="4811" spans="22:158" x14ac:dyDescent="0.25">
      <c r="W4811" s="33"/>
      <c r="X4811" s="33"/>
      <c r="AH4811" s="38">
        <v>100</v>
      </c>
      <c r="AI4811" s="38">
        <v>145</v>
      </c>
      <c r="AJ4811" s="38">
        <v>13310</v>
      </c>
      <c r="AK4811" s="38">
        <v>52</v>
      </c>
      <c r="AL4811" s="38">
        <v>4302258</v>
      </c>
      <c r="AM4811" s="61" t="s">
        <v>1816</v>
      </c>
      <c r="AN4811" s="61" t="s">
        <v>1691</v>
      </c>
      <c r="AO4811" s="61" t="s">
        <v>5108</v>
      </c>
      <c r="AP4811" s="61" t="s">
        <v>5019</v>
      </c>
      <c r="AQ4811" s="61" t="s">
        <v>1759</v>
      </c>
      <c r="AR4811" s="28">
        <v>44.2</v>
      </c>
      <c r="AS4811" s="28">
        <v>0</v>
      </c>
      <c r="AT4811" s="28">
        <v>0</v>
      </c>
      <c r="AU4811" s="62"/>
      <c r="DV4811" s="31" t="s">
        <v>5563</v>
      </c>
      <c r="DW4811" s="31" t="s">
        <v>5571</v>
      </c>
      <c r="DX4811" s="63"/>
      <c r="DY4811" s="63"/>
      <c r="DZ4811" s="63"/>
      <c r="EA4811" s="167"/>
      <c r="EB4811" s="60"/>
      <c r="EC4811" s="60"/>
      <c r="ED4811" s="60"/>
      <c r="EE4811" s="60"/>
      <c r="EF4811" s="60"/>
      <c r="EG4811" s="60"/>
      <c r="EH4811" s="60"/>
      <c r="EI4811" s="60"/>
      <c r="EJ4811" s="60"/>
      <c r="EK4811" s="60"/>
      <c r="EL4811" s="60"/>
      <c r="EM4811" s="60"/>
      <c r="EN4811" s="60"/>
      <c r="EO4811" s="60"/>
      <c r="EP4811" s="60"/>
      <c r="EQ4811" s="60"/>
      <c r="ER4811" s="60"/>
      <c r="ES4811" s="60"/>
      <c r="ET4811" s="60"/>
      <c r="EU4811" s="60"/>
      <c r="EV4811" s="60"/>
      <c r="EW4811" s="60"/>
      <c r="EX4811" s="60"/>
      <c r="EY4811" s="60"/>
      <c r="EZ4811" s="60"/>
      <c r="FA4811" s="60"/>
      <c r="FB4811" s="60"/>
    </row>
    <row r="4812" spans="22:158" x14ac:dyDescent="0.25">
      <c r="W4812" s="33"/>
      <c r="X4812" s="33"/>
      <c r="AH4812" s="38">
        <v>100</v>
      </c>
      <c r="AI4812" s="38">
        <v>145</v>
      </c>
      <c r="AJ4812" s="38">
        <v>16180</v>
      </c>
      <c r="AK4812" s="38">
        <v>52</v>
      </c>
      <c r="AL4812" s="38">
        <v>4302258</v>
      </c>
      <c r="AM4812" s="61" t="s">
        <v>1816</v>
      </c>
      <c r="AN4812" s="61" t="s">
        <v>1691</v>
      </c>
      <c r="AO4812" s="61" t="s">
        <v>1614</v>
      </c>
      <c r="AP4812" s="61" t="s">
        <v>5019</v>
      </c>
      <c r="AQ4812" s="61" t="s">
        <v>1759</v>
      </c>
      <c r="AR4812" s="28">
        <v>449.4</v>
      </c>
      <c r="AS4812" s="28">
        <v>0</v>
      </c>
      <c r="AT4812" s="28">
        <v>0</v>
      </c>
      <c r="AU4812" s="62"/>
      <c r="DV4812" s="31" t="s">
        <v>5563</v>
      </c>
      <c r="DW4812" s="31" t="s">
        <v>5571</v>
      </c>
      <c r="DX4812" s="63"/>
      <c r="DY4812" s="63"/>
      <c r="DZ4812" s="63"/>
      <c r="EA4812" s="167"/>
      <c r="EB4812" s="60"/>
      <c r="EC4812" s="60"/>
      <c r="ED4812" s="60"/>
      <c r="EE4812" s="60"/>
      <c r="EF4812" s="60"/>
      <c r="EG4812" s="60"/>
      <c r="EH4812" s="60"/>
      <c r="EI4812" s="60"/>
      <c r="EJ4812" s="60"/>
      <c r="EK4812" s="60"/>
      <c r="EL4812" s="60"/>
      <c r="EM4812" s="60"/>
      <c r="EN4812" s="60"/>
      <c r="EO4812" s="60"/>
      <c r="EP4812" s="60"/>
      <c r="EQ4812" s="60"/>
      <c r="ER4812" s="60"/>
      <c r="ES4812" s="60"/>
      <c r="ET4812" s="60"/>
      <c r="EU4812" s="60"/>
      <c r="EV4812" s="60"/>
      <c r="EW4812" s="60"/>
      <c r="EX4812" s="60"/>
      <c r="EY4812" s="60"/>
      <c r="EZ4812" s="60"/>
      <c r="FA4812" s="60"/>
      <c r="FB4812" s="60"/>
    </row>
    <row r="4813" spans="22:158" x14ac:dyDescent="0.25">
      <c r="W4813" s="33"/>
      <c r="X4813" s="33"/>
      <c r="AH4813" s="38">
        <v>100</v>
      </c>
      <c r="AI4813" s="38">
        <v>145</v>
      </c>
      <c r="AJ4813" s="38">
        <v>18700</v>
      </c>
      <c r="AK4813" s="38">
        <v>52</v>
      </c>
      <c r="AL4813" s="38">
        <v>4302258</v>
      </c>
      <c r="AM4813" s="61" t="s">
        <v>1816</v>
      </c>
      <c r="AN4813" s="61" t="s">
        <v>1691</v>
      </c>
      <c r="AO4813" s="61" t="s">
        <v>1670</v>
      </c>
      <c r="AP4813" s="61" t="s">
        <v>5019</v>
      </c>
      <c r="AQ4813" s="61" t="s">
        <v>1759</v>
      </c>
      <c r="AR4813" s="28">
        <v>0</v>
      </c>
      <c r="AS4813" s="28">
        <v>0</v>
      </c>
      <c r="AT4813" s="28">
        <v>8889</v>
      </c>
      <c r="AU4813" s="62"/>
      <c r="DV4813" s="31" t="s">
        <v>5563</v>
      </c>
      <c r="DW4813" s="31" t="s">
        <v>5571</v>
      </c>
      <c r="DX4813" s="63"/>
      <c r="DY4813" s="63"/>
      <c r="DZ4813" s="63"/>
      <c r="EA4813" s="167"/>
      <c r="EB4813" s="60"/>
      <c r="EC4813" s="60"/>
      <c r="ED4813" s="60"/>
      <c r="EE4813" s="60"/>
      <c r="EF4813" s="60"/>
      <c r="EG4813" s="60"/>
      <c r="EH4813" s="60"/>
      <c r="EI4813" s="60"/>
      <c r="EJ4813" s="60"/>
      <c r="EK4813" s="60"/>
      <c r="EL4813" s="60"/>
      <c r="EM4813" s="60"/>
      <c r="EN4813" s="60"/>
      <c r="EO4813" s="60"/>
      <c r="EP4813" s="60"/>
      <c r="EQ4813" s="60"/>
      <c r="ER4813" s="60"/>
      <c r="ES4813" s="60"/>
      <c r="ET4813" s="60"/>
      <c r="EU4813" s="60"/>
      <c r="EV4813" s="60"/>
      <c r="EW4813" s="60"/>
      <c r="EX4813" s="60"/>
      <c r="EY4813" s="60"/>
      <c r="EZ4813" s="60"/>
      <c r="FA4813" s="60"/>
      <c r="FB4813" s="60"/>
    </row>
    <row r="4814" spans="22:158" x14ac:dyDescent="0.25">
      <c r="W4814" s="33"/>
      <c r="X4814" s="33"/>
      <c r="AH4814" s="38">
        <v>100</v>
      </c>
      <c r="AI4814" s="38">
        <v>145</v>
      </c>
      <c r="AJ4814" s="38">
        <v>18710</v>
      </c>
      <c r="AK4814" s="38">
        <v>52</v>
      </c>
      <c r="AL4814" s="38">
        <v>4302258</v>
      </c>
      <c r="AM4814" s="61" t="s">
        <v>1816</v>
      </c>
      <c r="AN4814" s="61" t="s">
        <v>1691</v>
      </c>
      <c r="AO4814" s="61" t="s">
        <v>1671</v>
      </c>
      <c r="AP4814" s="61" t="s">
        <v>5019</v>
      </c>
      <c r="AQ4814" s="61" t="s">
        <v>1759</v>
      </c>
      <c r="AR4814" s="28">
        <v>1055.7</v>
      </c>
      <c r="AS4814" s="28">
        <v>264</v>
      </c>
      <c r="AT4814" s="28">
        <v>0</v>
      </c>
      <c r="AU4814" s="62"/>
      <c r="DV4814" s="31" t="s">
        <v>5563</v>
      </c>
      <c r="DW4814" s="31" t="s">
        <v>5571</v>
      </c>
      <c r="DX4814" s="63"/>
      <c r="DY4814" s="63"/>
      <c r="DZ4814" s="63"/>
      <c r="EA4814" s="167"/>
      <c r="EB4814" s="60"/>
      <c r="EC4814" s="60"/>
      <c r="ED4814" s="60"/>
      <c r="EE4814" s="60"/>
      <c r="EF4814" s="60"/>
      <c r="EG4814" s="60"/>
      <c r="EH4814" s="60"/>
      <c r="EI4814" s="60"/>
      <c r="EJ4814" s="60"/>
      <c r="EK4814" s="60"/>
      <c r="EL4814" s="60"/>
      <c r="EM4814" s="60"/>
      <c r="EN4814" s="60"/>
      <c r="EO4814" s="60"/>
      <c r="EP4814" s="60"/>
      <c r="EQ4814" s="60"/>
      <c r="ER4814" s="60"/>
      <c r="ES4814" s="60"/>
      <c r="ET4814" s="60"/>
      <c r="EU4814" s="60"/>
      <c r="EV4814" s="60"/>
      <c r="EW4814" s="60"/>
      <c r="EX4814" s="60"/>
      <c r="EY4814" s="60"/>
      <c r="EZ4814" s="60"/>
      <c r="FA4814" s="60"/>
      <c r="FB4814" s="60"/>
    </row>
    <row r="4815" spans="22:158" x14ac:dyDescent="0.25">
      <c r="W4815" s="33"/>
      <c r="X4815" s="33"/>
      <c r="AH4815" s="38">
        <v>100</v>
      </c>
      <c r="AI4815" s="38">
        <v>145</v>
      </c>
      <c r="AJ4815" s="38">
        <v>18750</v>
      </c>
      <c r="AK4815" s="38">
        <v>52</v>
      </c>
      <c r="AL4815" s="38">
        <v>4302258</v>
      </c>
      <c r="AM4815" s="61" t="s">
        <v>1816</v>
      </c>
      <c r="AN4815" s="61" t="s">
        <v>1691</v>
      </c>
      <c r="AO4815" s="61" t="s">
        <v>1672</v>
      </c>
      <c r="AP4815" s="61" t="s">
        <v>5019</v>
      </c>
      <c r="AQ4815" s="61" t="s">
        <v>1759</v>
      </c>
      <c r="AR4815" s="28">
        <v>0</v>
      </c>
      <c r="AS4815" s="28">
        <v>3717</v>
      </c>
      <c r="AT4815" s="28">
        <v>3048</v>
      </c>
      <c r="AU4815" s="62"/>
      <c r="DV4815" s="31" t="s">
        <v>5563</v>
      </c>
      <c r="DW4815" s="31" t="s">
        <v>5571</v>
      </c>
      <c r="DX4815" s="63"/>
      <c r="DY4815" s="63"/>
      <c r="DZ4815" s="63"/>
      <c r="EA4815" s="167"/>
      <c r="EB4815" s="60"/>
      <c r="EC4815" s="60"/>
      <c r="ED4815" s="60"/>
      <c r="EE4815" s="60"/>
      <c r="EF4815" s="60"/>
      <c r="EG4815" s="60"/>
      <c r="EH4815" s="60"/>
      <c r="EI4815" s="60"/>
      <c r="EJ4815" s="60"/>
      <c r="EK4815" s="60"/>
      <c r="EL4815" s="60"/>
      <c r="EM4815" s="60"/>
      <c r="EN4815" s="60"/>
      <c r="EO4815" s="60"/>
      <c r="EP4815" s="60"/>
      <c r="EQ4815" s="60"/>
      <c r="ER4815" s="60"/>
      <c r="ES4815" s="60"/>
      <c r="ET4815" s="60"/>
      <c r="EU4815" s="60"/>
      <c r="EV4815" s="60"/>
      <c r="EW4815" s="60"/>
      <c r="EX4815" s="60"/>
      <c r="EY4815" s="60"/>
      <c r="EZ4815" s="60"/>
      <c r="FA4815" s="60"/>
      <c r="FB4815" s="60"/>
    </row>
    <row r="4816" spans="22:158" x14ac:dyDescent="0.25">
      <c r="W4816" s="33"/>
      <c r="X4816" s="33"/>
      <c r="AH4816" s="38">
        <v>100</v>
      </c>
      <c r="AI4816" s="38">
        <v>150</v>
      </c>
      <c r="AJ4816" s="38">
        <v>14750</v>
      </c>
      <c r="AK4816" s="38">
        <v>52</v>
      </c>
      <c r="AL4816" s="38">
        <v>4302258</v>
      </c>
      <c r="AM4816" s="61" t="s">
        <v>1816</v>
      </c>
      <c r="AN4816" s="61" t="s">
        <v>1695</v>
      </c>
      <c r="AO4816" s="61" t="s">
        <v>1583</v>
      </c>
      <c r="AP4816" s="61" t="s">
        <v>5019</v>
      </c>
      <c r="AQ4816" s="61" t="s">
        <v>1759</v>
      </c>
      <c r="AR4816" s="28">
        <v>0</v>
      </c>
      <c r="AS4816" s="28">
        <v>0</v>
      </c>
      <c r="AT4816" s="28">
        <v>29353</v>
      </c>
      <c r="AU4816" s="62"/>
      <c r="DV4816" s="31" t="s">
        <v>5563</v>
      </c>
      <c r="DW4816" s="31" t="s">
        <v>5572</v>
      </c>
      <c r="DX4816" s="63"/>
      <c r="DY4816" s="63"/>
      <c r="DZ4816" s="63"/>
      <c r="EA4816" s="167"/>
      <c r="EB4816" s="60"/>
      <c r="EC4816" s="60"/>
      <c r="ED4816" s="60"/>
      <c r="EE4816" s="60"/>
      <c r="EF4816" s="60"/>
      <c r="EG4816" s="60"/>
      <c r="EH4816" s="60"/>
      <c r="EI4816" s="60"/>
      <c r="EJ4816" s="60"/>
      <c r="EK4816" s="60"/>
      <c r="EL4816" s="60"/>
      <c r="EM4816" s="60"/>
      <c r="EN4816" s="60"/>
      <c r="EO4816" s="60"/>
      <c r="EP4816" s="60"/>
      <c r="EQ4816" s="60"/>
      <c r="ER4816" s="60"/>
      <c r="ES4816" s="60"/>
      <c r="ET4816" s="60"/>
      <c r="EU4816" s="60"/>
      <c r="EV4816" s="60"/>
      <c r="EW4816" s="60"/>
      <c r="EX4816" s="60"/>
      <c r="EY4816" s="60"/>
      <c r="EZ4816" s="60"/>
      <c r="FA4816" s="60"/>
      <c r="FB4816" s="60"/>
    </row>
    <row r="4817" spans="22:158" x14ac:dyDescent="0.25">
      <c r="V4817" s="1"/>
      <c r="W4817" s="33"/>
      <c r="X4817" s="33"/>
      <c r="AH4817" s="38">
        <v>100</v>
      </c>
      <c r="AI4817" s="38">
        <v>155</v>
      </c>
      <c r="AJ4817" s="38">
        <v>13900</v>
      </c>
      <c r="AK4817" s="38">
        <v>52</v>
      </c>
      <c r="AL4817" s="38">
        <v>4302258</v>
      </c>
      <c r="AM4817" s="61" t="s">
        <v>1816</v>
      </c>
      <c r="AN4817" s="61" t="s">
        <v>1686</v>
      </c>
      <c r="AO4817" s="61" t="s">
        <v>5122</v>
      </c>
      <c r="AP4817" s="61" t="s">
        <v>5019</v>
      </c>
      <c r="AQ4817" s="61" t="s">
        <v>1759</v>
      </c>
      <c r="AR4817" s="28">
        <v>0</v>
      </c>
      <c r="AS4817" s="28">
        <v>0</v>
      </c>
      <c r="AT4817" s="28">
        <v>1410</v>
      </c>
      <c r="AU4817" s="62"/>
      <c r="DV4817" s="31" t="s">
        <v>5563</v>
      </c>
      <c r="DW4817" s="31" t="s">
        <v>5573</v>
      </c>
      <c r="DX4817" s="63"/>
      <c r="DY4817" s="63"/>
      <c r="DZ4817" s="63"/>
      <c r="EA4817" s="167"/>
      <c r="EB4817" s="60"/>
      <c r="EC4817" s="60"/>
      <c r="ED4817" s="60"/>
      <c r="EE4817" s="60"/>
      <c r="EF4817" s="60"/>
      <c r="EG4817" s="60"/>
      <c r="EH4817" s="60"/>
      <c r="EI4817" s="60"/>
      <c r="EJ4817" s="60"/>
      <c r="EK4817" s="60"/>
      <c r="EL4817" s="60"/>
      <c r="EM4817" s="60"/>
      <c r="EN4817" s="60"/>
      <c r="EO4817" s="60"/>
      <c r="EP4817" s="60"/>
      <c r="EQ4817" s="60"/>
      <c r="ER4817" s="60"/>
      <c r="ES4817" s="60"/>
      <c r="ET4817" s="60"/>
      <c r="EU4817" s="60"/>
      <c r="EV4817" s="60"/>
      <c r="EW4817" s="60"/>
      <c r="EX4817" s="60"/>
      <c r="EY4817" s="60"/>
      <c r="EZ4817" s="60"/>
      <c r="FA4817" s="60"/>
      <c r="FB4817" s="60"/>
    </row>
    <row r="4818" spans="22:158" x14ac:dyDescent="0.25">
      <c r="W4818" s="33"/>
      <c r="X4818" s="33"/>
      <c r="AH4818" s="38">
        <v>100</v>
      </c>
      <c r="AI4818" s="38">
        <v>160</v>
      </c>
      <c r="AJ4818" s="38">
        <v>11700</v>
      </c>
      <c r="AK4818" s="38">
        <v>52</v>
      </c>
      <c r="AL4818" s="38">
        <v>4302258</v>
      </c>
      <c r="AM4818" s="61" t="s">
        <v>1816</v>
      </c>
      <c r="AN4818" s="61" t="s">
        <v>1694</v>
      </c>
      <c r="AO4818" s="61" t="s">
        <v>5077</v>
      </c>
      <c r="AP4818" s="61" t="s">
        <v>5019</v>
      </c>
      <c r="AQ4818" s="61" t="s">
        <v>1759</v>
      </c>
      <c r="AR4818" s="28">
        <v>0</v>
      </c>
      <c r="AS4818" s="28">
        <v>0</v>
      </c>
      <c r="AT4818" s="28">
        <v>503</v>
      </c>
      <c r="AU4818" s="62"/>
      <c r="DV4818" s="31" t="s">
        <v>5563</v>
      </c>
      <c r="DW4818" s="31" t="s">
        <v>5574</v>
      </c>
      <c r="DX4818" s="63"/>
      <c r="DY4818" s="63"/>
      <c r="DZ4818" s="63"/>
      <c r="EA4818" s="167"/>
      <c r="EB4818" s="60"/>
      <c r="EC4818" s="60"/>
      <c r="ED4818" s="60"/>
      <c r="EE4818" s="60"/>
      <c r="EF4818" s="60"/>
      <c r="EG4818" s="60"/>
      <c r="EH4818" s="60"/>
      <c r="EI4818" s="60"/>
      <c r="EJ4818" s="60"/>
      <c r="EK4818" s="60"/>
      <c r="EL4818" s="60"/>
      <c r="EM4818" s="60"/>
      <c r="EN4818" s="60"/>
      <c r="EO4818" s="60"/>
      <c r="EP4818" s="60"/>
      <c r="EQ4818" s="60"/>
      <c r="ER4818" s="60"/>
      <c r="ES4818" s="60"/>
      <c r="ET4818" s="60"/>
      <c r="EU4818" s="60"/>
      <c r="EV4818" s="60"/>
      <c r="EW4818" s="60"/>
      <c r="EX4818" s="60"/>
      <c r="EY4818" s="60"/>
      <c r="EZ4818" s="60"/>
      <c r="FA4818" s="60"/>
      <c r="FB4818" s="60"/>
    </row>
    <row r="4819" spans="22:158" x14ac:dyDescent="0.25">
      <c r="V4819" s="1"/>
      <c r="W4819" s="33"/>
      <c r="X4819" s="33"/>
      <c r="AH4819" s="38">
        <v>100</v>
      </c>
      <c r="AI4819" s="38">
        <v>105</v>
      </c>
      <c r="AJ4819" s="38">
        <v>10900</v>
      </c>
      <c r="AK4819" s="38">
        <v>52</v>
      </c>
      <c r="AL4819" s="38">
        <v>4302558</v>
      </c>
      <c r="AM4819" s="61" t="s">
        <v>1816</v>
      </c>
      <c r="AN4819" s="61" t="s">
        <v>1688</v>
      </c>
      <c r="AO4819" s="61" t="s">
        <v>5061</v>
      </c>
      <c r="AP4819" s="61" t="s">
        <v>5019</v>
      </c>
      <c r="AQ4819" s="61" t="s">
        <v>1107</v>
      </c>
      <c r="AR4819" s="28">
        <v>1726</v>
      </c>
      <c r="AS4819" s="28">
        <v>0</v>
      </c>
      <c r="AT4819" s="28">
        <v>0</v>
      </c>
      <c r="AU4819" s="62"/>
      <c r="DV4819" s="31" t="s">
        <v>5575</v>
      </c>
      <c r="DW4819" s="31" t="s">
        <v>5576</v>
      </c>
      <c r="DX4819" s="63"/>
      <c r="DY4819" s="63"/>
      <c r="DZ4819" s="63"/>
      <c r="EA4819" s="167"/>
      <c r="EB4819" s="60"/>
      <c r="EC4819" s="60"/>
      <c r="ED4819" s="60"/>
      <c r="EE4819" s="60"/>
      <c r="EF4819" s="60"/>
      <c r="EG4819" s="60"/>
      <c r="EH4819" s="60"/>
      <c r="EI4819" s="60"/>
      <c r="EJ4819" s="60"/>
      <c r="EK4819" s="60"/>
      <c r="EL4819" s="60"/>
      <c r="EM4819" s="60"/>
      <c r="EN4819" s="60"/>
      <c r="EO4819" s="60"/>
      <c r="EP4819" s="60"/>
      <c r="EQ4819" s="60"/>
      <c r="ER4819" s="60"/>
      <c r="ES4819" s="60"/>
      <c r="ET4819" s="60"/>
      <c r="EU4819" s="60"/>
      <c r="EV4819" s="60"/>
      <c r="EW4819" s="60"/>
      <c r="EX4819" s="60"/>
      <c r="EY4819" s="60"/>
      <c r="EZ4819" s="60"/>
      <c r="FA4819" s="60"/>
      <c r="FB4819" s="60"/>
    </row>
    <row r="4820" spans="22:158" x14ac:dyDescent="0.25">
      <c r="W4820" s="33"/>
      <c r="X4820" s="33"/>
      <c r="AH4820" s="38">
        <v>100</v>
      </c>
      <c r="AI4820" s="38">
        <v>115</v>
      </c>
      <c r="AJ4820" s="38">
        <v>16950</v>
      </c>
      <c r="AK4820" s="38">
        <v>52</v>
      </c>
      <c r="AL4820" s="38">
        <v>4302558</v>
      </c>
      <c r="AM4820" s="61" t="s">
        <v>1816</v>
      </c>
      <c r="AN4820" s="61" t="s">
        <v>1697</v>
      </c>
      <c r="AO4820" s="61" t="s">
        <v>1632</v>
      </c>
      <c r="AP4820" s="61" t="s">
        <v>5019</v>
      </c>
      <c r="AQ4820" s="61" t="s">
        <v>1107</v>
      </c>
      <c r="AR4820" s="28">
        <v>6118.1</v>
      </c>
      <c r="AS4820" s="28">
        <v>0</v>
      </c>
      <c r="AT4820" s="28">
        <v>0</v>
      </c>
      <c r="AU4820" s="62"/>
      <c r="DV4820" s="31" t="s">
        <v>5575</v>
      </c>
      <c r="DW4820" s="31" t="s">
        <v>5577</v>
      </c>
      <c r="DX4820" s="63"/>
      <c r="DY4820" s="63"/>
      <c r="DZ4820" s="63"/>
      <c r="EA4820" s="167"/>
      <c r="EB4820" s="60"/>
      <c r="EC4820" s="60"/>
      <c r="ED4820" s="60"/>
      <c r="EE4820" s="60"/>
      <c r="EF4820" s="60"/>
      <c r="EG4820" s="60"/>
      <c r="EH4820" s="60"/>
      <c r="EI4820" s="60"/>
      <c r="EJ4820" s="60"/>
      <c r="EK4820" s="60"/>
      <c r="EL4820" s="60"/>
      <c r="EM4820" s="60"/>
      <c r="EN4820" s="60"/>
      <c r="EO4820" s="60"/>
      <c r="EP4820" s="60"/>
      <c r="EQ4820" s="60"/>
      <c r="ER4820" s="60"/>
      <c r="ES4820" s="60"/>
      <c r="ET4820" s="60"/>
      <c r="EU4820" s="60"/>
      <c r="EV4820" s="60"/>
      <c r="EW4820" s="60"/>
      <c r="EX4820" s="60"/>
      <c r="EY4820" s="60"/>
      <c r="EZ4820" s="60"/>
      <c r="FA4820" s="60"/>
      <c r="FB4820" s="60"/>
    </row>
    <row r="4821" spans="22:158" x14ac:dyDescent="0.25">
      <c r="W4821" s="33"/>
      <c r="X4821" s="33"/>
      <c r="AH4821" s="38">
        <v>100</v>
      </c>
      <c r="AI4821" s="38">
        <v>115</v>
      </c>
      <c r="AJ4821" s="38">
        <v>18350</v>
      </c>
      <c r="AK4821" s="38">
        <v>52</v>
      </c>
      <c r="AL4821" s="38">
        <v>4302558</v>
      </c>
      <c r="AM4821" s="61" t="s">
        <v>1816</v>
      </c>
      <c r="AN4821" s="61" t="s">
        <v>1697</v>
      </c>
      <c r="AO4821" s="61" t="s">
        <v>1663</v>
      </c>
      <c r="AP4821" s="61" t="s">
        <v>5019</v>
      </c>
      <c r="AQ4821" s="61" t="s">
        <v>1107</v>
      </c>
      <c r="AR4821" s="28">
        <v>76489.3</v>
      </c>
      <c r="AS4821" s="28">
        <v>0</v>
      </c>
      <c r="AT4821" s="28">
        <v>0</v>
      </c>
      <c r="AU4821" s="62"/>
      <c r="DV4821" s="31" t="s">
        <v>5575</v>
      </c>
      <c r="DW4821" s="31" t="s">
        <v>5577</v>
      </c>
      <c r="DX4821" s="63"/>
      <c r="DY4821" s="63"/>
      <c r="DZ4821" s="63"/>
      <c r="EA4821" s="167"/>
      <c r="EB4821" s="60"/>
      <c r="EC4821" s="60"/>
      <c r="ED4821" s="60"/>
      <c r="EE4821" s="60"/>
      <c r="EF4821" s="60"/>
      <c r="EG4821" s="60"/>
      <c r="EH4821" s="60"/>
      <c r="EI4821" s="60"/>
      <c r="EJ4821" s="60"/>
      <c r="EK4821" s="60"/>
      <c r="EL4821" s="60"/>
      <c r="EM4821" s="60"/>
      <c r="EN4821" s="60"/>
      <c r="EO4821" s="60"/>
      <c r="EP4821" s="60"/>
      <c r="EQ4821" s="60"/>
      <c r="ER4821" s="60"/>
      <c r="ES4821" s="60"/>
      <c r="ET4821" s="60"/>
      <c r="EU4821" s="60"/>
      <c r="EV4821" s="60"/>
      <c r="EW4821" s="60"/>
      <c r="EX4821" s="60"/>
      <c r="EY4821" s="60"/>
      <c r="EZ4821" s="60"/>
      <c r="FA4821" s="60"/>
      <c r="FB4821" s="60"/>
    </row>
    <row r="4822" spans="22:158" x14ac:dyDescent="0.25">
      <c r="W4822" s="33"/>
      <c r="X4822" s="33"/>
      <c r="AH4822" s="38">
        <v>100</v>
      </c>
      <c r="AI4822" s="38">
        <v>120</v>
      </c>
      <c r="AJ4822" s="38">
        <v>11350</v>
      </c>
      <c r="AK4822" s="38">
        <v>52</v>
      </c>
      <c r="AL4822" s="38">
        <v>4302558</v>
      </c>
      <c r="AM4822" s="61" t="s">
        <v>1816</v>
      </c>
      <c r="AN4822" s="61" t="s">
        <v>1689</v>
      </c>
      <c r="AO4822" s="61" t="s">
        <v>5070</v>
      </c>
      <c r="AP4822" s="61" t="s">
        <v>5019</v>
      </c>
      <c r="AQ4822" s="61" t="s">
        <v>1107</v>
      </c>
      <c r="AR4822" s="28">
        <v>11026.7</v>
      </c>
      <c r="AS4822" s="28">
        <v>0</v>
      </c>
      <c r="AT4822" s="28">
        <v>0</v>
      </c>
      <c r="AU4822" s="62"/>
      <c r="DV4822" s="31" t="s">
        <v>5575</v>
      </c>
      <c r="DW4822" s="31" t="s">
        <v>5578</v>
      </c>
      <c r="DX4822" s="63"/>
      <c r="DY4822" s="63"/>
      <c r="DZ4822" s="63"/>
      <c r="EA4822" s="167"/>
      <c r="EB4822" s="60"/>
      <c r="EC4822" s="60"/>
      <c r="ED4822" s="60"/>
      <c r="EE4822" s="60"/>
      <c r="EF4822" s="60"/>
      <c r="EG4822" s="60"/>
      <c r="EH4822" s="60"/>
      <c r="EI4822" s="60"/>
      <c r="EJ4822" s="60"/>
      <c r="EK4822" s="60"/>
      <c r="EL4822" s="60"/>
      <c r="EM4822" s="60"/>
      <c r="EN4822" s="60"/>
      <c r="EO4822" s="60"/>
      <c r="EP4822" s="60"/>
      <c r="EQ4822" s="60"/>
      <c r="ER4822" s="60"/>
      <c r="ES4822" s="60"/>
      <c r="ET4822" s="60"/>
      <c r="EU4822" s="60"/>
      <c r="EV4822" s="60"/>
      <c r="EW4822" s="60"/>
      <c r="EX4822" s="60"/>
      <c r="EY4822" s="60"/>
      <c r="EZ4822" s="60"/>
      <c r="FA4822" s="60"/>
      <c r="FB4822" s="60"/>
    </row>
    <row r="4823" spans="22:158" x14ac:dyDescent="0.25">
      <c r="W4823" s="33"/>
      <c r="X4823" s="33"/>
      <c r="AH4823" s="38">
        <v>100</v>
      </c>
      <c r="AI4823" s="38">
        <v>120</v>
      </c>
      <c r="AJ4823" s="38">
        <v>16610</v>
      </c>
      <c r="AK4823" s="38">
        <v>52</v>
      </c>
      <c r="AL4823" s="38">
        <v>4302558</v>
      </c>
      <c r="AM4823" s="61" t="s">
        <v>1816</v>
      </c>
      <c r="AN4823" s="61" t="s">
        <v>1689</v>
      </c>
      <c r="AO4823" s="61" t="s">
        <v>1625</v>
      </c>
      <c r="AP4823" s="61" t="s">
        <v>5019</v>
      </c>
      <c r="AQ4823" s="61" t="s">
        <v>1107</v>
      </c>
      <c r="AR4823" s="28">
        <v>622.79999999999995</v>
      </c>
      <c r="AS4823" s="28">
        <v>0</v>
      </c>
      <c r="AT4823" s="28">
        <v>0</v>
      </c>
      <c r="AU4823" s="62"/>
      <c r="DV4823" s="31" t="s">
        <v>5575</v>
      </c>
      <c r="DW4823" s="31" t="s">
        <v>5578</v>
      </c>
      <c r="DX4823" s="63"/>
      <c r="DY4823" s="63"/>
      <c r="DZ4823" s="63"/>
      <c r="EA4823" s="167"/>
      <c r="EB4823" s="60"/>
      <c r="EC4823" s="60"/>
      <c r="ED4823" s="60"/>
      <c r="EE4823" s="60"/>
      <c r="EF4823" s="60"/>
      <c r="EG4823" s="60"/>
      <c r="EH4823" s="60"/>
      <c r="EI4823" s="60"/>
      <c r="EJ4823" s="60"/>
      <c r="EK4823" s="60"/>
      <c r="EL4823" s="60"/>
      <c r="EM4823" s="60"/>
      <c r="EN4823" s="60"/>
      <c r="EO4823" s="60"/>
      <c r="EP4823" s="60"/>
      <c r="EQ4823" s="60"/>
      <c r="ER4823" s="60"/>
      <c r="ES4823" s="60"/>
      <c r="ET4823" s="60"/>
      <c r="EU4823" s="60"/>
      <c r="EV4823" s="60"/>
      <c r="EW4823" s="60"/>
      <c r="EX4823" s="60"/>
      <c r="EY4823" s="60"/>
      <c r="EZ4823" s="60"/>
      <c r="FA4823" s="60"/>
      <c r="FB4823" s="60"/>
    </row>
    <row r="4824" spans="22:158" x14ac:dyDescent="0.25">
      <c r="W4824" s="33"/>
      <c r="X4824" s="33"/>
      <c r="AH4824" s="38">
        <v>100</v>
      </c>
      <c r="AI4824" s="38">
        <v>125</v>
      </c>
      <c r="AJ4824" s="38">
        <v>11800</v>
      </c>
      <c r="AK4824" s="38">
        <v>52</v>
      </c>
      <c r="AL4824" s="38">
        <v>4302558</v>
      </c>
      <c r="AM4824" s="61" t="s">
        <v>1816</v>
      </c>
      <c r="AN4824" s="61" t="s">
        <v>1692</v>
      </c>
      <c r="AO4824" s="61" t="s">
        <v>5081</v>
      </c>
      <c r="AP4824" s="61" t="s">
        <v>5019</v>
      </c>
      <c r="AQ4824" s="61" t="s">
        <v>1107</v>
      </c>
      <c r="AR4824" s="28">
        <v>47476.1</v>
      </c>
      <c r="AS4824" s="28">
        <v>0</v>
      </c>
      <c r="AT4824" s="28">
        <v>0</v>
      </c>
      <c r="AU4824" s="62"/>
      <c r="DV4824" s="31" t="s">
        <v>5575</v>
      </c>
      <c r="DW4824" s="31" t="s">
        <v>5579</v>
      </c>
      <c r="DX4824" s="63"/>
      <c r="DY4824" s="63"/>
      <c r="DZ4824" s="63"/>
      <c r="EA4824" s="167"/>
      <c r="EB4824" s="60"/>
      <c r="EC4824" s="60"/>
      <c r="ED4824" s="60"/>
      <c r="EE4824" s="60"/>
      <c r="EF4824" s="60"/>
      <c r="EG4824" s="60"/>
      <c r="EH4824" s="60"/>
      <c r="EI4824" s="60"/>
      <c r="EJ4824" s="60"/>
      <c r="EK4824" s="60"/>
      <c r="EL4824" s="60"/>
      <c r="EM4824" s="60"/>
      <c r="EN4824" s="60"/>
      <c r="EO4824" s="60"/>
      <c r="EP4824" s="60"/>
      <c r="EQ4824" s="60"/>
      <c r="ER4824" s="60"/>
      <c r="ES4824" s="60"/>
      <c r="ET4824" s="60"/>
      <c r="EU4824" s="60"/>
      <c r="EV4824" s="60"/>
      <c r="EW4824" s="60"/>
      <c r="EX4824" s="60"/>
      <c r="EY4824" s="60"/>
      <c r="EZ4824" s="60"/>
      <c r="FA4824" s="60"/>
      <c r="FB4824" s="60"/>
    </row>
    <row r="4825" spans="22:158" x14ac:dyDescent="0.25">
      <c r="W4825" s="33"/>
      <c r="X4825" s="33"/>
      <c r="AH4825" s="38">
        <v>100</v>
      </c>
      <c r="AI4825" s="38">
        <v>125</v>
      </c>
      <c r="AJ4825" s="38">
        <v>13350</v>
      </c>
      <c r="AK4825" s="38">
        <v>52</v>
      </c>
      <c r="AL4825" s="38">
        <v>4302558</v>
      </c>
      <c r="AM4825" s="61" t="s">
        <v>1816</v>
      </c>
      <c r="AN4825" s="61" t="s">
        <v>1692</v>
      </c>
      <c r="AO4825" s="61" t="s">
        <v>5109</v>
      </c>
      <c r="AP4825" s="61" t="s">
        <v>5019</v>
      </c>
      <c r="AQ4825" s="61" t="s">
        <v>1107</v>
      </c>
      <c r="AR4825" s="28">
        <v>92212.3</v>
      </c>
      <c r="AS4825" s="28">
        <v>0</v>
      </c>
      <c r="AT4825" s="28">
        <v>0</v>
      </c>
      <c r="AU4825" s="62"/>
      <c r="DV4825" s="31" t="s">
        <v>5575</v>
      </c>
      <c r="DW4825" s="31" t="s">
        <v>5579</v>
      </c>
      <c r="DX4825" s="63"/>
      <c r="DY4825" s="63"/>
      <c r="DZ4825" s="63"/>
      <c r="EA4825" s="167"/>
      <c r="EB4825" s="60"/>
      <c r="EC4825" s="60"/>
      <c r="ED4825" s="60"/>
      <c r="EE4825" s="60"/>
      <c r="EF4825" s="60"/>
      <c r="EG4825" s="60"/>
      <c r="EH4825" s="60"/>
      <c r="EI4825" s="60"/>
      <c r="EJ4825" s="60"/>
      <c r="EK4825" s="60"/>
      <c r="EL4825" s="60"/>
      <c r="EM4825" s="60"/>
      <c r="EN4825" s="60"/>
      <c r="EO4825" s="60"/>
      <c r="EP4825" s="60"/>
      <c r="EQ4825" s="60"/>
      <c r="ER4825" s="60"/>
      <c r="ES4825" s="60"/>
      <c r="ET4825" s="60"/>
      <c r="EU4825" s="60"/>
      <c r="EV4825" s="60"/>
      <c r="EW4825" s="60"/>
      <c r="EX4825" s="60"/>
      <c r="EY4825" s="60"/>
      <c r="EZ4825" s="60"/>
      <c r="FA4825" s="60"/>
      <c r="FB4825" s="60"/>
    </row>
    <row r="4826" spans="22:158" x14ac:dyDescent="0.25">
      <c r="W4826" s="33"/>
      <c r="X4826" s="33"/>
      <c r="AH4826" s="38">
        <v>100</v>
      </c>
      <c r="AI4826" s="38">
        <v>130</v>
      </c>
      <c r="AJ4826" s="38">
        <v>10110</v>
      </c>
      <c r="AK4826" s="38">
        <v>52</v>
      </c>
      <c r="AL4826" s="38">
        <v>4302558</v>
      </c>
      <c r="AM4826" s="61" t="s">
        <v>1816</v>
      </c>
      <c r="AN4826" s="61" t="s">
        <v>1687</v>
      </c>
      <c r="AO4826" s="61" t="s">
        <v>5045</v>
      </c>
      <c r="AP4826" s="61" t="s">
        <v>5019</v>
      </c>
      <c r="AQ4826" s="61" t="s">
        <v>1107</v>
      </c>
      <c r="AR4826" s="28">
        <v>45096</v>
      </c>
      <c r="AS4826" s="28">
        <v>0</v>
      </c>
      <c r="AT4826" s="28">
        <v>0</v>
      </c>
      <c r="AU4826" s="62"/>
      <c r="DV4826" s="31" t="s">
        <v>5575</v>
      </c>
      <c r="DW4826" s="31" t="s">
        <v>5580</v>
      </c>
      <c r="DX4826" s="63"/>
      <c r="DY4826" s="63"/>
      <c r="DZ4826" s="63"/>
      <c r="EA4826" s="167"/>
      <c r="EB4826" s="60"/>
      <c r="EC4826" s="60"/>
      <c r="ED4826" s="60"/>
      <c r="EE4826" s="60"/>
      <c r="EF4826" s="60"/>
      <c r="EG4826" s="60"/>
      <c r="EH4826" s="60"/>
      <c r="EI4826" s="60"/>
      <c r="EJ4826" s="60"/>
      <c r="EK4826" s="60"/>
      <c r="EL4826" s="60"/>
      <c r="EM4826" s="60"/>
      <c r="EN4826" s="60"/>
      <c r="EO4826" s="60"/>
      <c r="EP4826" s="60"/>
      <c r="EQ4826" s="60"/>
      <c r="ER4826" s="60"/>
      <c r="ES4826" s="60"/>
      <c r="ET4826" s="60"/>
      <c r="EU4826" s="60"/>
      <c r="EV4826" s="60"/>
      <c r="EW4826" s="60"/>
      <c r="EX4826" s="60"/>
      <c r="EY4826" s="60"/>
      <c r="EZ4826" s="60"/>
      <c r="FA4826" s="60"/>
      <c r="FB4826" s="60"/>
    </row>
    <row r="4827" spans="22:158" x14ac:dyDescent="0.25">
      <c r="W4827" s="33"/>
      <c r="X4827" s="33"/>
      <c r="AH4827" s="38">
        <v>100</v>
      </c>
      <c r="AI4827" s="38">
        <v>130</v>
      </c>
      <c r="AJ4827" s="38">
        <v>17310</v>
      </c>
      <c r="AK4827" s="38">
        <v>52</v>
      </c>
      <c r="AL4827" s="38">
        <v>4302558</v>
      </c>
      <c r="AM4827" s="61" t="s">
        <v>1816</v>
      </c>
      <c r="AN4827" s="61" t="s">
        <v>1687</v>
      </c>
      <c r="AO4827" s="61" t="s">
        <v>1640</v>
      </c>
      <c r="AP4827" s="61" t="s">
        <v>5019</v>
      </c>
      <c r="AQ4827" s="61" t="s">
        <v>1107</v>
      </c>
      <c r="AR4827" s="28">
        <v>14892.9</v>
      </c>
      <c r="AS4827" s="28">
        <v>0</v>
      </c>
      <c r="AT4827" s="28">
        <v>0</v>
      </c>
      <c r="AU4827" s="62"/>
      <c r="DV4827" s="31" t="s">
        <v>5575</v>
      </c>
      <c r="DW4827" s="31" t="s">
        <v>5580</v>
      </c>
      <c r="DX4827" s="63"/>
      <c r="DY4827" s="63"/>
      <c r="DZ4827" s="63"/>
      <c r="EA4827" s="167"/>
      <c r="EB4827" s="60"/>
      <c r="EC4827" s="60"/>
      <c r="ED4827" s="60"/>
      <c r="EE4827" s="60"/>
      <c r="EF4827" s="60"/>
      <c r="EG4827" s="60"/>
      <c r="EH4827" s="60"/>
      <c r="EI4827" s="60"/>
      <c r="EJ4827" s="60"/>
      <c r="EK4827" s="60"/>
      <c r="EL4827" s="60"/>
      <c r="EM4827" s="60"/>
      <c r="EN4827" s="60"/>
      <c r="EO4827" s="60"/>
      <c r="EP4827" s="60"/>
      <c r="EQ4827" s="60"/>
      <c r="ER4827" s="60"/>
      <c r="ES4827" s="60"/>
      <c r="ET4827" s="60"/>
      <c r="EU4827" s="60"/>
      <c r="EV4827" s="60"/>
      <c r="EW4827" s="60"/>
      <c r="EX4827" s="60"/>
      <c r="EY4827" s="60"/>
      <c r="EZ4827" s="60"/>
      <c r="FA4827" s="60"/>
      <c r="FB4827" s="60"/>
    </row>
    <row r="4828" spans="22:158" x14ac:dyDescent="0.25">
      <c r="W4828" s="33"/>
      <c r="X4828" s="33"/>
      <c r="AH4828" s="38">
        <v>100</v>
      </c>
      <c r="AI4828" s="38">
        <v>140</v>
      </c>
      <c r="AJ4828" s="38">
        <v>11400</v>
      </c>
      <c r="AK4828" s="38">
        <v>52</v>
      </c>
      <c r="AL4828" s="38">
        <v>4302558</v>
      </c>
      <c r="AM4828" s="61" t="s">
        <v>1816</v>
      </c>
      <c r="AN4828" s="61" t="s">
        <v>1690</v>
      </c>
      <c r="AO4828" s="61" t="s">
        <v>5071</v>
      </c>
      <c r="AP4828" s="61" t="s">
        <v>5019</v>
      </c>
      <c r="AQ4828" s="61" t="s">
        <v>1107</v>
      </c>
      <c r="AR4828" s="28">
        <v>20122.8</v>
      </c>
      <c r="AS4828" s="28">
        <v>0</v>
      </c>
      <c r="AT4828" s="28">
        <v>0</v>
      </c>
      <c r="AU4828" s="62"/>
      <c r="DV4828" s="31" t="s">
        <v>5575</v>
      </c>
      <c r="DW4828" s="31" t="s">
        <v>5581</v>
      </c>
      <c r="DX4828" s="63"/>
      <c r="DY4828" s="63"/>
      <c r="DZ4828" s="63"/>
      <c r="EA4828" s="167"/>
      <c r="EB4828" s="60"/>
      <c r="EC4828" s="60"/>
      <c r="ED4828" s="60"/>
      <c r="EE4828" s="60"/>
      <c r="EF4828" s="60"/>
      <c r="EG4828" s="60"/>
      <c r="EH4828" s="60"/>
      <c r="EI4828" s="60"/>
      <c r="EJ4828" s="60"/>
      <c r="EK4828" s="60"/>
      <c r="EL4828" s="60"/>
      <c r="EM4828" s="60"/>
      <c r="EN4828" s="60"/>
      <c r="EO4828" s="60"/>
      <c r="EP4828" s="60"/>
      <c r="EQ4828" s="60"/>
      <c r="ER4828" s="60"/>
      <c r="ES4828" s="60"/>
      <c r="ET4828" s="60"/>
      <c r="EU4828" s="60"/>
      <c r="EV4828" s="60"/>
      <c r="EW4828" s="60"/>
      <c r="EX4828" s="60"/>
      <c r="EY4828" s="60"/>
      <c r="EZ4828" s="60"/>
      <c r="FA4828" s="60"/>
      <c r="FB4828" s="60"/>
    </row>
    <row r="4829" spans="22:158" x14ac:dyDescent="0.25">
      <c r="W4829" s="33"/>
      <c r="X4829" s="33"/>
      <c r="AH4829" s="38">
        <v>100</v>
      </c>
      <c r="AI4829" s="38">
        <v>140</v>
      </c>
      <c r="AJ4829" s="38">
        <v>16150</v>
      </c>
      <c r="AK4829" s="38">
        <v>52</v>
      </c>
      <c r="AL4829" s="38">
        <v>4302558</v>
      </c>
      <c r="AM4829" s="61" t="s">
        <v>1816</v>
      </c>
      <c r="AN4829" s="61" t="s">
        <v>1690</v>
      </c>
      <c r="AO4829" s="61" t="s">
        <v>1613</v>
      </c>
      <c r="AP4829" s="61" t="s">
        <v>5019</v>
      </c>
      <c r="AQ4829" s="61" t="s">
        <v>1107</v>
      </c>
      <c r="AR4829" s="28">
        <v>59040.6</v>
      </c>
      <c r="AS4829" s="28">
        <v>0</v>
      </c>
      <c r="AT4829" s="28">
        <v>0</v>
      </c>
      <c r="AU4829" s="62"/>
      <c r="DV4829" s="31" t="s">
        <v>5575</v>
      </c>
      <c r="DW4829" s="31" t="s">
        <v>5581</v>
      </c>
      <c r="DX4829" s="63"/>
      <c r="DY4829" s="63"/>
      <c r="DZ4829" s="63"/>
      <c r="EA4829" s="167"/>
      <c r="EB4829" s="60"/>
      <c r="EC4829" s="60"/>
      <c r="ED4829" s="60"/>
      <c r="EE4829" s="60"/>
      <c r="EF4829" s="60"/>
      <c r="EG4829" s="60"/>
      <c r="EH4829" s="60"/>
      <c r="EI4829" s="60"/>
      <c r="EJ4829" s="60"/>
      <c r="EK4829" s="60"/>
      <c r="EL4829" s="60"/>
      <c r="EM4829" s="60"/>
      <c r="EN4829" s="60"/>
      <c r="EO4829" s="60"/>
      <c r="EP4829" s="60"/>
      <c r="EQ4829" s="60"/>
      <c r="ER4829" s="60"/>
      <c r="ES4829" s="60"/>
      <c r="ET4829" s="60"/>
      <c r="EU4829" s="60"/>
      <c r="EV4829" s="60"/>
      <c r="EW4829" s="60"/>
      <c r="EX4829" s="60"/>
      <c r="EY4829" s="60"/>
      <c r="EZ4829" s="60"/>
      <c r="FA4829" s="60"/>
      <c r="FB4829" s="60"/>
    </row>
    <row r="4830" spans="22:158" x14ac:dyDescent="0.25">
      <c r="W4830" s="33"/>
      <c r="X4830" s="33"/>
      <c r="AH4830" s="38">
        <v>100</v>
      </c>
      <c r="AI4830" s="38">
        <v>145</v>
      </c>
      <c r="AJ4830" s="38">
        <v>16180</v>
      </c>
      <c r="AK4830" s="38">
        <v>52</v>
      </c>
      <c r="AL4830" s="38">
        <v>4302558</v>
      </c>
      <c r="AM4830" s="61" t="s">
        <v>1816</v>
      </c>
      <c r="AN4830" s="61" t="s">
        <v>1691</v>
      </c>
      <c r="AO4830" s="61" t="s">
        <v>1614</v>
      </c>
      <c r="AP4830" s="61" t="s">
        <v>5019</v>
      </c>
      <c r="AQ4830" s="61" t="s">
        <v>1107</v>
      </c>
      <c r="AR4830" s="28">
        <v>60993.2</v>
      </c>
      <c r="AS4830" s="28">
        <v>0</v>
      </c>
      <c r="AT4830" s="28">
        <v>0</v>
      </c>
      <c r="AU4830" s="62"/>
      <c r="DV4830" s="31" t="s">
        <v>5575</v>
      </c>
      <c r="DW4830" s="31" t="s">
        <v>5582</v>
      </c>
      <c r="DX4830" s="63"/>
      <c r="DY4830" s="63"/>
      <c r="DZ4830" s="63"/>
      <c r="EA4830" s="167"/>
      <c r="EB4830" s="60"/>
      <c r="EC4830" s="60"/>
      <c r="ED4830" s="60"/>
      <c r="EE4830" s="60"/>
      <c r="EF4830" s="60"/>
      <c r="EG4830" s="60"/>
      <c r="EH4830" s="60"/>
      <c r="EI4830" s="60"/>
      <c r="EJ4830" s="60"/>
      <c r="EK4830" s="60"/>
      <c r="EL4830" s="60"/>
      <c r="EM4830" s="60"/>
      <c r="EN4830" s="60"/>
      <c r="EO4830" s="60"/>
      <c r="EP4830" s="60"/>
      <c r="EQ4830" s="60"/>
      <c r="ER4830" s="60"/>
      <c r="ES4830" s="60"/>
      <c r="ET4830" s="60"/>
      <c r="EU4830" s="60"/>
      <c r="EV4830" s="60"/>
      <c r="EW4830" s="60"/>
      <c r="EX4830" s="60"/>
      <c r="EY4830" s="60"/>
      <c r="EZ4830" s="60"/>
      <c r="FA4830" s="60"/>
      <c r="FB4830" s="60"/>
    </row>
    <row r="4831" spans="22:158" x14ac:dyDescent="0.25">
      <c r="W4831" s="33"/>
      <c r="X4831" s="33"/>
      <c r="AH4831" s="38">
        <v>100</v>
      </c>
      <c r="AI4831" s="38">
        <v>145</v>
      </c>
      <c r="AJ4831" s="38">
        <v>18710</v>
      </c>
      <c r="AK4831" s="38">
        <v>52</v>
      </c>
      <c r="AL4831" s="38">
        <v>4302558</v>
      </c>
      <c r="AM4831" s="61" t="s">
        <v>1816</v>
      </c>
      <c r="AN4831" s="61" t="s">
        <v>1691</v>
      </c>
      <c r="AO4831" s="61" t="s">
        <v>1671</v>
      </c>
      <c r="AP4831" s="61" t="s">
        <v>5019</v>
      </c>
      <c r="AQ4831" s="61" t="s">
        <v>1107</v>
      </c>
      <c r="AR4831" s="28">
        <v>1432.7</v>
      </c>
      <c r="AS4831" s="28">
        <v>0</v>
      </c>
      <c r="AT4831" s="28">
        <v>0</v>
      </c>
      <c r="AU4831" s="62"/>
      <c r="DV4831" s="31" t="s">
        <v>5575</v>
      </c>
      <c r="DW4831" s="31" t="s">
        <v>5582</v>
      </c>
      <c r="DX4831" s="63"/>
      <c r="DY4831" s="63"/>
      <c r="DZ4831" s="63"/>
      <c r="EA4831" s="167"/>
      <c r="EB4831" s="60"/>
      <c r="EC4831" s="60"/>
      <c r="ED4831" s="60"/>
      <c r="EE4831" s="60"/>
      <c r="EF4831" s="60"/>
      <c r="EG4831" s="60"/>
      <c r="EH4831" s="60"/>
      <c r="EI4831" s="60"/>
      <c r="EJ4831" s="60"/>
      <c r="EK4831" s="60"/>
      <c r="EL4831" s="60"/>
      <c r="EM4831" s="60"/>
      <c r="EN4831" s="60"/>
      <c r="EO4831" s="60"/>
      <c r="EP4831" s="60"/>
      <c r="EQ4831" s="60"/>
      <c r="ER4831" s="60"/>
      <c r="ES4831" s="60"/>
      <c r="ET4831" s="60"/>
      <c r="EU4831" s="60"/>
      <c r="EV4831" s="60"/>
      <c r="EW4831" s="60"/>
      <c r="EX4831" s="60"/>
      <c r="EY4831" s="60"/>
      <c r="EZ4831" s="60"/>
      <c r="FA4831" s="60"/>
      <c r="FB4831" s="60"/>
    </row>
    <row r="4832" spans="22:158" x14ac:dyDescent="0.25">
      <c r="W4832" s="33"/>
      <c r="X4832" s="33"/>
      <c r="AH4832" s="38">
        <v>100</v>
      </c>
      <c r="AI4832" s="38">
        <v>110</v>
      </c>
      <c r="AJ4832" s="38">
        <v>14650</v>
      </c>
      <c r="AK4832" s="38">
        <v>54</v>
      </c>
      <c r="AL4832" s="38">
        <v>4304658</v>
      </c>
      <c r="AM4832" s="61" t="s">
        <v>1816</v>
      </c>
      <c r="AN4832" s="61" t="s">
        <v>1696</v>
      </c>
      <c r="AO4832" s="61" t="s">
        <v>1581</v>
      </c>
      <c r="AP4832" s="61" t="s">
        <v>5021</v>
      </c>
      <c r="AQ4832" s="61" t="s">
        <v>1774</v>
      </c>
      <c r="AR4832" s="28">
        <v>58861.9</v>
      </c>
      <c r="AS4832" s="28">
        <v>0</v>
      </c>
      <c r="AT4832" s="28">
        <v>0</v>
      </c>
      <c r="AU4832" s="62"/>
      <c r="DV4832" s="31" t="s">
        <v>5583</v>
      </c>
      <c r="DW4832" s="31" t="s">
        <v>5584</v>
      </c>
      <c r="DX4832" s="63"/>
      <c r="DY4832" s="63"/>
      <c r="DZ4832" s="63"/>
      <c r="EA4832" s="167"/>
      <c r="EB4832" s="60"/>
      <c r="EC4832" s="60"/>
      <c r="ED4832" s="60"/>
      <c r="EE4832" s="60"/>
      <c r="EF4832" s="60"/>
      <c r="EG4832" s="60"/>
      <c r="EH4832" s="60"/>
      <c r="EI4832" s="60"/>
      <c r="EJ4832" s="60"/>
      <c r="EK4832" s="60"/>
      <c r="EL4832" s="60"/>
      <c r="EM4832" s="60"/>
      <c r="EN4832" s="60"/>
      <c r="EO4832" s="60"/>
      <c r="EP4832" s="60"/>
      <c r="EQ4832" s="60"/>
      <c r="ER4832" s="60"/>
      <c r="ES4832" s="60"/>
      <c r="ET4832" s="60"/>
      <c r="EU4832" s="60"/>
      <c r="EV4832" s="60"/>
      <c r="EW4832" s="60"/>
      <c r="EX4832" s="60"/>
      <c r="EY4832" s="60"/>
      <c r="EZ4832" s="60"/>
      <c r="FA4832" s="60"/>
      <c r="FB4832" s="60"/>
    </row>
    <row r="4833" spans="22:158" x14ac:dyDescent="0.25">
      <c r="W4833" s="33"/>
      <c r="X4833" s="33"/>
      <c r="AH4833" s="38">
        <v>100</v>
      </c>
      <c r="AI4833" s="38">
        <v>120</v>
      </c>
      <c r="AJ4833" s="38">
        <v>10250</v>
      </c>
      <c r="AK4833" s="38">
        <v>54</v>
      </c>
      <c r="AL4833" s="38">
        <v>4304658</v>
      </c>
      <c r="AM4833" s="61" t="s">
        <v>1816</v>
      </c>
      <c r="AN4833" s="61" t="s">
        <v>1689</v>
      </c>
      <c r="AO4833" s="61" t="s">
        <v>5048</v>
      </c>
      <c r="AP4833" s="61" t="s">
        <v>5021</v>
      </c>
      <c r="AQ4833" s="61" t="s">
        <v>1774</v>
      </c>
      <c r="AR4833" s="28">
        <v>212471.3</v>
      </c>
      <c r="AS4833" s="28">
        <v>957694</v>
      </c>
      <c r="AT4833" s="28">
        <v>163101</v>
      </c>
      <c r="AU4833" s="62"/>
      <c r="DV4833" s="31" t="s">
        <v>5583</v>
      </c>
      <c r="DW4833" s="31" t="s">
        <v>5585</v>
      </c>
      <c r="DX4833" s="63"/>
      <c r="DY4833" s="63"/>
      <c r="DZ4833" s="63"/>
      <c r="EA4833" s="167"/>
      <c r="EB4833" s="60"/>
      <c r="EC4833" s="60"/>
      <c r="ED4833" s="60"/>
      <c r="EE4833" s="60"/>
      <c r="EF4833" s="60"/>
      <c r="EG4833" s="60"/>
      <c r="EH4833" s="60"/>
      <c r="EI4833" s="60"/>
      <c r="EJ4833" s="60"/>
      <c r="EK4833" s="60"/>
      <c r="EL4833" s="60"/>
      <c r="EM4833" s="60"/>
      <c r="EN4833" s="60"/>
      <c r="EO4833" s="60"/>
      <c r="EP4833" s="60"/>
      <c r="EQ4833" s="60"/>
      <c r="ER4833" s="60"/>
      <c r="ES4833" s="60"/>
      <c r="ET4833" s="60"/>
      <c r="EU4833" s="60"/>
      <c r="EV4833" s="60"/>
      <c r="EW4833" s="60"/>
      <c r="EX4833" s="60"/>
      <c r="EY4833" s="60"/>
      <c r="EZ4833" s="60"/>
      <c r="FA4833" s="60"/>
      <c r="FB4833" s="60"/>
    </row>
    <row r="4834" spans="22:158" x14ac:dyDescent="0.25">
      <c r="V4834" s="1"/>
      <c r="W4834" s="33"/>
      <c r="X4834" s="33"/>
      <c r="AH4834" s="38">
        <v>100</v>
      </c>
      <c r="AI4834" s="38">
        <v>120</v>
      </c>
      <c r="AJ4834" s="38">
        <v>11350</v>
      </c>
      <c r="AK4834" s="38">
        <v>54</v>
      </c>
      <c r="AL4834" s="38">
        <v>4304658</v>
      </c>
      <c r="AM4834" s="61" t="s">
        <v>1816</v>
      </c>
      <c r="AN4834" s="61" t="s">
        <v>1689</v>
      </c>
      <c r="AO4834" s="61" t="s">
        <v>5070</v>
      </c>
      <c r="AP4834" s="61" t="s">
        <v>5021</v>
      </c>
      <c r="AQ4834" s="61" t="s">
        <v>1774</v>
      </c>
      <c r="AR4834" s="28">
        <v>473333.3</v>
      </c>
      <c r="AS4834" s="28">
        <v>1128230</v>
      </c>
      <c r="AT4834" s="28">
        <v>7071666</v>
      </c>
      <c r="AU4834" s="62"/>
      <c r="DV4834" s="31" t="s">
        <v>5583</v>
      </c>
      <c r="DW4834" s="31" t="s">
        <v>5585</v>
      </c>
      <c r="DX4834" s="63"/>
      <c r="DY4834" s="63"/>
      <c r="DZ4834" s="63"/>
      <c r="EA4834" s="167"/>
      <c r="EB4834" s="60"/>
      <c r="EC4834" s="60"/>
      <c r="ED4834" s="60"/>
      <c r="EE4834" s="60"/>
      <c r="EF4834" s="60"/>
      <c r="EG4834" s="60"/>
      <c r="EH4834" s="60"/>
      <c r="EI4834" s="60"/>
      <c r="EJ4834" s="60"/>
      <c r="EK4834" s="60"/>
      <c r="EL4834" s="60"/>
      <c r="EM4834" s="60"/>
      <c r="EN4834" s="60"/>
      <c r="EO4834" s="60"/>
      <c r="EP4834" s="60"/>
      <c r="EQ4834" s="60"/>
      <c r="ER4834" s="60"/>
      <c r="ES4834" s="60"/>
      <c r="ET4834" s="60"/>
      <c r="EU4834" s="60"/>
      <c r="EV4834" s="60"/>
      <c r="EW4834" s="60"/>
      <c r="EX4834" s="60"/>
      <c r="EY4834" s="60"/>
      <c r="EZ4834" s="60"/>
      <c r="FA4834" s="60"/>
      <c r="FB4834" s="60"/>
    </row>
    <row r="4835" spans="22:158" x14ac:dyDescent="0.25">
      <c r="W4835" s="33"/>
      <c r="X4835" s="33"/>
      <c r="AH4835" s="38">
        <v>100</v>
      </c>
      <c r="AI4835" s="38">
        <v>120</v>
      </c>
      <c r="AJ4835" s="38">
        <v>14550</v>
      </c>
      <c r="AK4835" s="38">
        <v>54</v>
      </c>
      <c r="AL4835" s="38">
        <v>4304658</v>
      </c>
      <c r="AM4835" s="61" t="s">
        <v>1816</v>
      </c>
      <c r="AN4835" s="61" t="s">
        <v>1689</v>
      </c>
      <c r="AO4835" s="61" t="s">
        <v>1579</v>
      </c>
      <c r="AP4835" s="61" t="s">
        <v>5021</v>
      </c>
      <c r="AQ4835" s="61" t="s">
        <v>1774</v>
      </c>
      <c r="AR4835" s="28">
        <v>15704.6</v>
      </c>
      <c r="AS4835" s="28">
        <v>129691</v>
      </c>
      <c r="AT4835" s="28">
        <v>31208</v>
      </c>
      <c r="AU4835" s="62"/>
      <c r="DV4835" s="31" t="s">
        <v>5583</v>
      </c>
      <c r="DW4835" s="31" t="s">
        <v>5585</v>
      </c>
      <c r="DX4835" s="63"/>
      <c r="DY4835" s="63"/>
      <c r="DZ4835" s="63"/>
      <c r="EA4835" s="167"/>
      <c r="EB4835" s="60"/>
      <c r="EC4835" s="60"/>
      <c r="ED4835" s="60"/>
      <c r="EE4835" s="60"/>
      <c r="EF4835" s="60"/>
      <c r="EG4835" s="60"/>
      <c r="EH4835" s="60"/>
      <c r="EI4835" s="60"/>
      <c r="EJ4835" s="60"/>
      <c r="EK4835" s="60"/>
      <c r="EL4835" s="60"/>
      <c r="EM4835" s="60"/>
      <c r="EN4835" s="60"/>
      <c r="EO4835" s="60"/>
      <c r="EP4835" s="60"/>
      <c r="EQ4835" s="60"/>
      <c r="ER4835" s="60"/>
      <c r="ES4835" s="60"/>
      <c r="ET4835" s="60"/>
      <c r="EU4835" s="60"/>
      <c r="EV4835" s="60"/>
      <c r="EW4835" s="60"/>
      <c r="EX4835" s="60"/>
      <c r="EY4835" s="60"/>
      <c r="EZ4835" s="60"/>
      <c r="FA4835" s="60"/>
      <c r="FB4835" s="60"/>
    </row>
    <row r="4836" spans="22:158" x14ac:dyDescent="0.25">
      <c r="W4836" s="33"/>
      <c r="X4836" s="33"/>
      <c r="AH4836" s="38">
        <v>100</v>
      </c>
      <c r="AI4836" s="38">
        <v>120</v>
      </c>
      <c r="AJ4836" s="38">
        <v>14850</v>
      </c>
      <c r="AK4836" s="38">
        <v>54</v>
      </c>
      <c r="AL4836" s="38">
        <v>4304658</v>
      </c>
      <c r="AM4836" s="61" t="s">
        <v>1816</v>
      </c>
      <c r="AN4836" s="61" t="s">
        <v>1689</v>
      </c>
      <c r="AO4836" s="61" t="s">
        <v>1585</v>
      </c>
      <c r="AP4836" s="61" t="s">
        <v>5021</v>
      </c>
      <c r="AQ4836" s="61" t="s">
        <v>1774</v>
      </c>
      <c r="AR4836" s="28">
        <v>1301107.6000000001</v>
      </c>
      <c r="AS4836" s="28">
        <v>1656323</v>
      </c>
      <c r="AT4836" s="28">
        <v>1606861</v>
      </c>
      <c r="AU4836" s="62"/>
      <c r="DV4836" s="31" t="s">
        <v>5583</v>
      </c>
      <c r="DW4836" s="31" t="s">
        <v>5585</v>
      </c>
      <c r="DX4836" s="63"/>
      <c r="DY4836" s="63"/>
      <c r="DZ4836" s="63"/>
      <c r="EA4836" s="167"/>
      <c r="EB4836" s="60"/>
      <c r="EC4836" s="60"/>
      <c r="ED4836" s="60"/>
      <c r="EE4836" s="60"/>
      <c r="EF4836" s="60"/>
      <c r="EG4836" s="60"/>
      <c r="EH4836" s="60"/>
      <c r="EI4836" s="60"/>
      <c r="EJ4836" s="60"/>
      <c r="EK4836" s="60"/>
      <c r="EL4836" s="60"/>
      <c r="EM4836" s="60"/>
      <c r="EN4836" s="60"/>
      <c r="EO4836" s="60"/>
      <c r="EP4836" s="60"/>
      <c r="EQ4836" s="60"/>
      <c r="ER4836" s="60"/>
      <c r="ES4836" s="60"/>
      <c r="ET4836" s="60"/>
      <c r="EU4836" s="60"/>
      <c r="EV4836" s="60"/>
      <c r="EW4836" s="60"/>
      <c r="EX4836" s="60"/>
      <c r="EY4836" s="60"/>
      <c r="EZ4836" s="60"/>
      <c r="FA4836" s="60"/>
      <c r="FB4836" s="60"/>
    </row>
    <row r="4837" spans="22:158" x14ac:dyDescent="0.25">
      <c r="V4837" s="1"/>
      <c r="W4837" s="33"/>
      <c r="X4837" s="33"/>
      <c r="AH4837" s="38">
        <v>100</v>
      </c>
      <c r="AI4837" s="38">
        <v>120</v>
      </c>
      <c r="AJ4837" s="38">
        <v>16610</v>
      </c>
      <c r="AK4837" s="38">
        <v>54</v>
      </c>
      <c r="AL4837" s="38">
        <v>4304658</v>
      </c>
      <c r="AM4837" s="61" t="s">
        <v>1816</v>
      </c>
      <c r="AN4837" s="61" t="s">
        <v>1689</v>
      </c>
      <c r="AO4837" s="61" t="s">
        <v>1625</v>
      </c>
      <c r="AP4837" s="61" t="s">
        <v>5021</v>
      </c>
      <c r="AQ4837" s="61" t="s">
        <v>1774</v>
      </c>
      <c r="AR4837" s="28">
        <v>0</v>
      </c>
      <c r="AS4837" s="28">
        <v>5084</v>
      </c>
      <c r="AT4837" s="28">
        <v>40929</v>
      </c>
      <c r="AU4837" s="62"/>
      <c r="DV4837" s="31" t="s">
        <v>5583</v>
      </c>
      <c r="DW4837" s="31" t="s">
        <v>5585</v>
      </c>
      <c r="DX4837" s="63"/>
      <c r="DY4837" s="63"/>
      <c r="DZ4837" s="63"/>
      <c r="EA4837" s="167"/>
      <c r="EB4837" s="60"/>
      <c r="EC4837" s="60"/>
      <c r="ED4837" s="60"/>
      <c r="EE4837" s="60"/>
      <c r="EF4837" s="60"/>
      <c r="EG4837" s="60"/>
      <c r="EH4837" s="60"/>
      <c r="EI4837" s="60"/>
      <c r="EJ4837" s="60"/>
      <c r="EK4837" s="60"/>
      <c r="EL4837" s="60"/>
      <c r="EM4837" s="60"/>
      <c r="EN4837" s="60"/>
      <c r="EO4837" s="60"/>
      <c r="EP4837" s="60"/>
      <c r="EQ4837" s="60"/>
      <c r="ER4837" s="60"/>
      <c r="ES4837" s="60"/>
      <c r="ET4837" s="60"/>
      <c r="EU4837" s="60"/>
      <c r="EV4837" s="60"/>
      <c r="EW4837" s="60"/>
      <c r="EX4837" s="60"/>
      <c r="EY4837" s="60"/>
      <c r="EZ4837" s="60"/>
      <c r="FA4837" s="60"/>
      <c r="FB4837" s="60"/>
    </row>
    <row r="4838" spans="22:158" x14ac:dyDescent="0.25">
      <c r="W4838" s="33"/>
      <c r="X4838" s="33"/>
      <c r="AH4838" s="38">
        <v>100</v>
      </c>
      <c r="AI4838" s="38">
        <v>120</v>
      </c>
      <c r="AJ4838" s="38">
        <v>17550</v>
      </c>
      <c r="AK4838" s="38">
        <v>54</v>
      </c>
      <c r="AL4838" s="38">
        <v>4304658</v>
      </c>
      <c r="AM4838" s="61" t="s">
        <v>1816</v>
      </c>
      <c r="AN4838" s="61" t="s">
        <v>1689</v>
      </c>
      <c r="AO4838" s="61" t="s">
        <v>1645</v>
      </c>
      <c r="AP4838" s="61" t="s">
        <v>5021</v>
      </c>
      <c r="AQ4838" s="61" t="s">
        <v>1774</v>
      </c>
      <c r="AR4838" s="28">
        <v>5304072.8</v>
      </c>
      <c r="AS4838" s="28">
        <v>9454588</v>
      </c>
      <c r="AT4838" s="28">
        <v>9700621</v>
      </c>
      <c r="AU4838" s="62"/>
      <c r="DV4838" s="31" t="s">
        <v>5583</v>
      </c>
      <c r="DW4838" s="31" t="s">
        <v>5585</v>
      </c>
      <c r="DX4838" s="63"/>
      <c r="DY4838" s="63"/>
      <c r="DZ4838" s="63"/>
      <c r="EA4838" s="167"/>
      <c r="EB4838" s="60"/>
      <c r="EC4838" s="60"/>
      <c r="ED4838" s="60"/>
      <c r="EE4838" s="60"/>
      <c r="EF4838" s="60"/>
      <c r="EG4838" s="60"/>
      <c r="EH4838" s="60"/>
      <c r="EI4838" s="60"/>
      <c r="EJ4838" s="60"/>
      <c r="EK4838" s="60"/>
      <c r="EL4838" s="60"/>
      <c r="EM4838" s="60"/>
      <c r="EN4838" s="60"/>
      <c r="EO4838" s="60"/>
      <c r="EP4838" s="60"/>
      <c r="EQ4838" s="60"/>
      <c r="ER4838" s="60"/>
      <c r="ES4838" s="60"/>
      <c r="ET4838" s="60"/>
      <c r="EU4838" s="60"/>
      <c r="EV4838" s="60"/>
      <c r="EW4838" s="60"/>
      <c r="EX4838" s="60"/>
      <c r="EY4838" s="60"/>
      <c r="EZ4838" s="60"/>
      <c r="FA4838" s="60"/>
      <c r="FB4838" s="60"/>
    </row>
    <row r="4839" spans="22:158" x14ac:dyDescent="0.25">
      <c r="V4839" s="1"/>
      <c r="W4839" s="33"/>
      <c r="X4839" s="33"/>
      <c r="AH4839" s="38">
        <v>100</v>
      </c>
      <c r="AI4839" s="38">
        <v>125</v>
      </c>
      <c r="AJ4839" s="38">
        <v>10600</v>
      </c>
      <c r="AK4839" s="38">
        <v>54</v>
      </c>
      <c r="AL4839" s="38">
        <v>4304658</v>
      </c>
      <c r="AM4839" s="61" t="s">
        <v>1816</v>
      </c>
      <c r="AN4839" s="61" t="s">
        <v>1692</v>
      </c>
      <c r="AO4839" s="61" t="s">
        <v>5055</v>
      </c>
      <c r="AP4839" s="61" t="s">
        <v>5021</v>
      </c>
      <c r="AQ4839" s="61" t="s">
        <v>1774</v>
      </c>
      <c r="AR4839" s="28">
        <v>0</v>
      </c>
      <c r="AS4839" s="28">
        <v>89071</v>
      </c>
      <c r="AT4839" s="28">
        <v>103754</v>
      </c>
      <c r="AU4839" s="62"/>
      <c r="DV4839" s="31" t="s">
        <v>5583</v>
      </c>
      <c r="DW4839" s="31" t="s">
        <v>5586</v>
      </c>
      <c r="DX4839" s="63"/>
      <c r="DY4839" s="63"/>
      <c r="DZ4839" s="63"/>
      <c r="EA4839" s="167"/>
      <c r="EB4839" s="60"/>
      <c r="EC4839" s="60"/>
      <c r="ED4839" s="60"/>
      <c r="EE4839" s="60"/>
      <c r="EF4839" s="60"/>
      <c r="EG4839" s="60"/>
      <c r="EH4839" s="60"/>
      <c r="EI4839" s="60"/>
      <c r="EJ4839" s="60"/>
      <c r="EK4839" s="60"/>
      <c r="EL4839" s="60"/>
      <c r="EM4839" s="60"/>
      <c r="EN4839" s="60"/>
      <c r="EO4839" s="60"/>
      <c r="EP4839" s="60"/>
      <c r="EQ4839" s="60"/>
      <c r="ER4839" s="60"/>
      <c r="ES4839" s="60"/>
      <c r="ET4839" s="60"/>
      <c r="EU4839" s="60"/>
      <c r="EV4839" s="60"/>
      <c r="EW4839" s="60"/>
      <c r="EX4839" s="60"/>
      <c r="EY4839" s="60"/>
      <c r="EZ4839" s="60"/>
      <c r="FA4839" s="60"/>
      <c r="FB4839" s="60"/>
    </row>
    <row r="4840" spans="22:158" x14ac:dyDescent="0.25">
      <c r="W4840" s="33"/>
      <c r="X4840" s="33"/>
      <c r="AH4840" s="38">
        <v>100</v>
      </c>
      <c r="AI4840" s="38">
        <v>125</v>
      </c>
      <c r="AJ4840" s="38">
        <v>11730</v>
      </c>
      <c r="AK4840" s="38">
        <v>54</v>
      </c>
      <c r="AL4840" s="38">
        <v>4304658</v>
      </c>
      <c r="AM4840" s="61" t="s">
        <v>1816</v>
      </c>
      <c r="AN4840" s="61" t="s">
        <v>1692</v>
      </c>
      <c r="AO4840" s="61" t="s">
        <v>5079</v>
      </c>
      <c r="AP4840" s="61" t="s">
        <v>5021</v>
      </c>
      <c r="AQ4840" s="61" t="s">
        <v>1774</v>
      </c>
      <c r="AR4840" s="28">
        <v>123951.4</v>
      </c>
      <c r="AS4840" s="28">
        <v>190253</v>
      </c>
      <c r="AT4840" s="28">
        <v>0</v>
      </c>
      <c r="AU4840" s="62"/>
      <c r="DV4840" s="31" t="s">
        <v>5583</v>
      </c>
      <c r="DW4840" s="31" t="s">
        <v>5586</v>
      </c>
      <c r="DX4840" s="63"/>
      <c r="DY4840" s="63"/>
      <c r="DZ4840" s="63"/>
      <c r="EA4840" s="167"/>
      <c r="EB4840" s="60"/>
      <c r="EC4840" s="60"/>
      <c r="ED4840" s="60"/>
      <c r="EE4840" s="60"/>
      <c r="EF4840" s="60"/>
      <c r="EG4840" s="60"/>
      <c r="EH4840" s="60"/>
      <c r="EI4840" s="60"/>
      <c r="EJ4840" s="60"/>
      <c r="EK4840" s="60"/>
      <c r="EL4840" s="60"/>
      <c r="EM4840" s="60"/>
      <c r="EN4840" s="60"/>
      <c r="EO4840" s="60"/>
      <c r="EP4840" s="60"/>
      <c r="EQ4840" s="60"/>
      <c r="ER4840" s="60"/>
      <c r="ES4840" s="60"/>
      <c r="ET4840" s="60"/>
      <c r="EU4840" s="60"/>
      <c r="EV4840" s="60"/>
      <c r="EW4840" s="60"/>
      <c r="EX4840" s="60"/>
      <c r="EY4840" s="60"/>
      <c r="EZ4840" s="60"/>
      <c r="FA4840" s="60"/>
      <c r="FB4840" s="60"/>
    </row>
    <row r="4841" spans="22:158" x14ac:dyDescent="0.25">
      <c r="W4841" s="33"/>
      <c r="X4841" s="33"/>
      <c r="AH4841" s="38">
        <v>100</v>
      </c>
      <c r="AI4841" s="38">
        <v>125</v>
      </c>
      <c r="AJ4841" s="38">
        <v>11800</v>
      </c>
      <c r="AK4841" s="38">
        <v>54</v>
      </c>
      <c r="AL4841" s="38">
        <v>4304658</v>
      </c>
      <c r="AM4841" s="61" t="s">
        <v>1816</v>
      </c>
      <c r="AN4841" s="61" t="s">
        <v>1692</v>
      </c>
      <c r="AO4841" s="61" t="s">
        <v>5081</v>
      </c>
      <c r="AP4841" s="61" t="s">
        <v>5021</v>
      </c>
      <c r="AQ4841" s="61" t="s">
        <v>1774</v>
      </c>
      <c r="AR4841" s="28">
        <v>9749099.8000000007</v>
      </c>
      <c r="AS4841" s="28">
        <v>18780000</v>
      </c>
      <c r="AT4841" s="28">
        <v>21512855</v>
      </c>
      <c r="AU4841" s="62"/>
      <c r="DV4841" s="31" t="s">
        <v>5583</v>
      </c>
      <c r="DW4841" s="31" t="s">
        <v>5586</v>
      </c>
      <c r="DX4841" s="63"/>
      <c r="DY4841" s="63"/>
      <c r="DZ4841" s="63"/>
      <c r="EA4841" s="167"/>
      <c r="EB4841" s="60"/>
      <c r="EC4841" s="60"/>
      <c r="ED4841" s="60"/>
      <c r="EE4841" s="60"/>
      <c r="EF4841" s="60"/>
      <c r="EG4841" s="60"/>
      <c r="EH4841" s="60"/>
      <c r="EI4841" s="60"/>
      <c r="EJ4841" s="60"/>
      <c r="EK4841" s="60"/>
      <c r="EL4841" s="60"/>
      <c r="EM4841" s="60"/>
      <c r="EN4841" s="60"/>
      <c r="EO4841" s="60"/>
      <c r="EP4841" s="60"/>
      <c r="EQ4841" s="60"/>
      <c r="ER4841" s="60"/>
      <c r="ES4841" s="60"/>
      <c r="ET4841" s="60"/>
      <c r="EU4841" s="60"/>
      <c r="EV4841" s="60"/>
      <c r="EW4841" s="60"/>
      <c r="EX4841" s="60"/>
      <c r="EY4841" s="60"/>
      <c r="EZ4841" s="60"/>
      <c r="FA4841" s="60"/>
      <c r="FB4841" s="60"/>
    </row>
    <row r="4842" spans="22:158" x14ac:dyDescent="0.25">
      <c r="V4842" s="1"/>
      <c r="W4842" s="33"/>
      <c r="X4842" s="33"/>
      <c r="AH4842" s="38">
        <v>100</v>
      </c>
      <c r="AI4842" s="38">
        <v>125</v>
      </c>
      <c r="AJ4842" s="38">
        <v>13350</v>
      </c>
      <c r="AK4842" s="38">
        <v>54</v>
      </c>
      <c r="AL4842" s="38">
        <v>4304658</v>
      </c>
      <c r="AM4842" s="61" t="s">
        <v>1816</v>
      </c>
      <c r="AN4842" s="61" t="s">
        <v>1692</v>
      </c>
      <c r="AO4842" s="61" t="s">
        <v>5109</v>
      </c>
      <c r="AP4842" s="61" t="s">
        <v>5021</v>
      </c>
      <c r="AQ4842" s="61" t="s">
        <v>1774</v>
      </c>
      <c r="AR4842" s="28">
        <v>38843</v>
      </c>
      <c r="AS4842" s="28">
        <v>52025</v>
      </c>
      <c r="AT4842" s="28">
        <v>8902</v>
      </c>
      <c r="AU4842" s="62"/>
      <c r="DV4842" s="31" t="s">
        <v>5583</v>
      </c>
      <c r="DW4842" s="31" t="s">
        <v>5586</v>
      </c>
      <c r="DX4842" s="63"/>
      <c r="DY4842" s="63"/>
      <c r="DZ4842" s="63"/>
      <c r="EA4842" s="167"/>
      <c r="EB4842" s="60"/>
      <c r="EC4842" s="60"/>
      <c r="ED4842" s="60"/>
      <c r="EE4842" s="60"/>
      <c r="EF4842" s="60"/>
      <c r="EG4842" s="60"/>
      <c r="EH4842" s="60"/>
      <c r="EI4842" s="60"/>
      <c r="EJ4842" s="60"/>
      <c r="EK4842" s="60"/>
      <c r="EL4842" s="60"/>
      <c r="EM4842" s="60"/>
      <c r="EN4842" s="60"/>
      <c r="EO4842" s="60"/>
      <c r="EP4842" s="60"/>
      <c r="EQ4842" s="60"/>
      <c r="ER4842" s="60"/>
      <c r="ES4842" s="60"/>
      <c r="ET4842" s="60"/>
      <c r="EU4842" s="60"/>
      <c r="EV4842" s="60"/>
      <c r="EW4842" s="60"/>
      <c r="EX4842" s="60"/>
      <c r="EY4842" s="60"/>
      <c r="EZ4842" s="60"/>
      <c r="FA4842" s="60"/>
      <c r="FB4842" s="60"/>
    </row>
    <row r="4843" spans="22:158" x14ac:dyDescent="0.25">
      <c r="W4843" s="33"/>
      <c r="X4843" s="33"/>
      <c r="AH4843" s="38">
        <v>100</v>
      </c>
      <c r="AI4843" s="38">
        <v>125</v>
      </c>
      <c r="AJ4843" s="38">
        <v>14350</v>
      </c>
      <c r="AK4843" s="38">
        <v>54</v>
      </c>
      <c r="AL4843" s="38">
        <v>4304658</v>
      </c>
      <c r="AM4843" s="61" t="s">
        <v>1816</v>
      </c>
      <c r="AN4843" s="61" t="s">
        <v>1692</v>
      </c>
      <c r="AO4843" s="61" t="s">
        <v>1575</v>
      </c>
      <c r="AP4843" s="61" t="s">
        <v>5021</v>
      </c>
      <c r="AQ4843" s="61" t="s">
        <v>1774</v>
      </c>
      <c r="AR4843" s="28">
        <v>184803.8</v>
      </c>
      <c r="AS4843" s="28">
        <v>789919</v>
      </c>
      <c r="AT4843" s="28">
        <v>339913</v>
      </c>
      <c r="AU4843" s="62"/>
      <c r="DV4843" s="31" t="s">
        <v>5583</v>
      </c>
      <c r="DW4843" s="31" t="s">
        <v>5586</v>
      </c>
      <c r="DX4843" s="63"/>
      <c r="DY4843" s="63"/>
      <c r="DZ4843" s="63"/>
      <c r="EA4843" s="167"/>
      <c r="EB4843" s="60"/>
      <c r="EC4843" s="60"/>
      <c r="ED4843" s="60"/>
      <c r="EE4843" s="60"/>
      <c r="EF4843" s="60"/>
      <c r="EG4843" s="60"/>
      <c r="EH4843" s="60"/>
      <c r="EI4843" s="60"/>
      <c r="EJ4843" s="60"/>
      <c r="EK4843" s="60"/>
      <c r="EL4843" s="60"/>
      <c r="EM4843" s="60"/>
      <c r="EN4843" s="60"/>
      <c r="EO4843" s="60"/>
      <c r="EP4843" s="60"/>
      <c r="EQ4843" s="60"/>
      <c r="ER4843" s="60"/>
      <c r="ES4843" s="60"/>
      <c r="ET4843" s="60"/>
      <c r="EU4843" s="60"/>
      <c r="EV4843" s="60"/>
      <c r="EW4843" s="60"/>
      <c r="EX4843" s="60"/>
      <c r="EY4843" s="60"/>
      <c r="EZ4843" s="60"/>
      <c r="FA4843" s="60"/>
      <c r="FB4843" s="60"/>
    </row>
    <row r="4844" spans="22:158" x14ac:dyDescent="0.25">
      <c r="W4844" s="33"/>
      <c r="X4844" s="33"/>
      <c r="AH4844" s="38">
        <v>100</v>
      </c>
      <c r="AI4844" s="38">
        <v>125</v>
      </c>
      <c r="AJ4844" s="38">
        <v>15000</v>
      </c>
      <c r="AK4844" s="38">
        <v>54</v>
      </c>
      <c r="AL4844" s="38">
        <v>4304658</v>
      </c>
      <c r="AM4844" s="61" t="s">
        <v>1816</v>
      </c>
      <c r="AN4844" s="61" t="s">
        <v>1692</v>
      </c>
      <c r="AO4844" s="61" t="s">
        <v>1590</v>
      </c>
      <c r="AP4844" s="61" t="s">
        <v>5021</v>
      </c>
      <c r="AQ4844" s="61" t="s">
        <v>1774</v>
      </c>
      <c r="AR4844" s="28">
        <v>0</v>
      </c>
      <c r="AS4844" s="28">
        <v>0</v>
      </c>
      <c r="AT4844" s="28">
        <v>11460</v>
      </c>
      <c r="AU4844" s="62"/>
      <c r="DV4844" s="31" t="s">
        <v>5583</v>
      </c>
      <c r="DW4844" s="31" t="s">
        <v>5586</v>
      </c>
      <c r="DX4844" s="63"/>
      <c r="DY4844" s="63"/>
      <c r="DZ4844" s="63"/>
      <c r="EA4844" s="167"/>
      <c r="EB4844" s="60"/>
      <c r="EC4844" s="60"/>
      <c r="ED4844" s="60"/>
      <c r="EE4844" s="60"/>
      <c r="EF4844" s="60"/>
      <c r="EG4844" s="60"/>
      <c r="EH4844" s="60"/>
      <c r="EI4844" s="60"/>
      <c r="EJ4844" s="60"/>
      <c r="EK4844" s="60"/>
      <c r="EL4844" s="60"/>
      <c r="EM4844" s="60"/>
      <c r="EN4844" s="60"/>
      <c r="EO4844" s="60"/>
      <c r="EP4844" s="60"/>
      <c r="EQ4844" s="60"/>
      <c r="ER4844" s="60"/>
      <c r="ES4844" s="60"/>
      <c r="ET4844" s="60"/>
      <c r="EU4844" s="60"/>
      <c r="EV4844" s="60"/>
      <c r="EW4844" s="60"/>
      <c r="EX4844" s="60"/>
      <c r="EY4844" s="60"/>
      <c r="EZ4844" s="60"/>
      <c r="FA4844" s="60"/>
      <c r="FB4844" s="60"/>
    </row>
    <row r="4845" spans="22:158" x14ac:dyDescent="0.25">
      <c r="V4845" s="1"/>
      <c r="W4845" s="33"/>
      <c r="X4845" s="33"/>
      <c r="AH4845" s="38">
        <v>100</v>
      </c>
      <c r="AI4845" s="38">
        <v>125</v>
      </c>
      <c r="AJ4845" s="38">
        <v>15700</v>
      </c>
      <c r="AK4845" s="38">
        <v>54</v>
      </c>
      <c r="AL4845" s="38">
        <v>4304658</v>
      </c>
      <c r="AM4845" s="61" t="s">
        <v>1816</v>
      </c>
      <c r="AN4845" s="61" t="s">
        <v>1692</v>
      </c>
      <c r="AO4845" s="61" t="s">
        <v>1605</v>
      </c>
      <c r="AP4845" s="61" t="s">
        <v>5021</v>
      </c>
      <c r="AQ4845" s="61" t="s">
        <v>1774</v>
      </c>
      <c r="AR4845" s="28">
        <v>1327644.3</v>
      </c>
      <c r="AS4845" s="28">
        <v>1552822</v>
      </c>
      <c r="AT4845" s="28">
        <v>2829915</v>
      </c>
      <c r="AU4845" s="62"/>
      <c r="DV4845" s="31" t="s">
        <v>5583</v>
      </c>
      <c r="DW4845" s="31" t="s">
        <v>5586</v>
      </c>
      <c r="DX4845" s="63"/>
      <c r="DY4845" s="63"/>
      <c r="DZ4845" s="63"/>
      <c r="EA4845" s="167"/>
      <c r="EB4845" s="60"/>
      <c r="EC4845" s="60"/>
      <c r="ED4845" s="60"/>
      <c r="EE4845" s="60"/>
      <c r="EF4845" s="60"/>
      <c r="EG4845" s="60"/>
      <c r="EH4845" s="60"/>
      <c r="EI4845" s="60"/>
      <c r="EJ4845" s="60"/>
      <c r="EK4845" s="60"/>
      <c r="EL4845" s="60"/>
      <c r="EM4845" s="60"/>
      <c r="EN4845" s="60"/>
      <c r="EO4845" s="60"/>
      <c r="EP4845" s="60"/>
      <c r="EQ4845" s="60"/>
      <c r="ER4845" s="60"/>
      <c r="ES4845" s="60"/>
      <c r="ET4845" s="60"/>
      <c r="EU4845" s="60"/>
      <c r="EV4845" s="60"/>
      <c r="EW4845" s="60"/>
      <c r="EX4845" s="60"/>
      <c r="EY4845" s="60"/>
      <c r="EZ4845" s="60"/>
      <c r="FA4845" s="60"/>
      <c r="FB4845" s="60"/>
    </row>
    <row r="4846" spans="22:158" x14ac:dyDescent="0.25">
      <c r="W4846" s="33"/>
      <c r="X4846" s="33"/>
      <c r="AH4846" s="38">
        <v>100</v>
      </c>
      <c r="AI4846" s="38">
        <v>125</v>
      </c>
      <c r="AJ4846" s="38">
        <v>16420</v>
      </c>
      <c r="AK4846" s="38">
        <v>54</v>
      </c>
      <c r="AL4846" s="38">
        <v>4304658</v>
      </c>
      <c r="AM4846" s="61" t="s">
        <v>1816</v>
      </c>
      <c r="AN4846" s="61" t="s">
        <v>1692</v>
      </c>
      <c r="AO4846" s="61" t="s">
        <v>1621</v>
      </c>
      <c r="AP4846" s="61" t="s">
        <v>5021</v>
      </c>
      <c r="AQ4846" s="61" t="s">
        <v>1774</v>
      </c>
      <c r="AR4846" s="28">
        <v>0</v>
      </c>
      <c r="AS4846" s="28">
        <v>0</v>
      </c>
      <c r="AT4846" s="28">
        <v>77969</v>
      </c>
      <c r="AU4846" s="62"/>
      <c r="DV4846" s="31" t="s">
        <v>5583</v>
      </c>
      <c r="DW4846" s="31" t="s">
        <v>5586</v>
      </c>
      <c r="DX4846" s="63"/>
      <c r="DY4846" s="63"/>
      <c r="DZ4846" s="63"/>
      <c r="EA4846" s="167"/>
      <c r="EB4846" s="60"/>
      <c r="EC4846" s="60"/>
      <c r="ED4846" s="60"/>
      <c r="EE4846" s="60"/>
      <c r="EF4846" s="60"/>
      <c r="EG4846" s="60"/>
      <c r="EH4846" s="60"/>
      <c r="EI4846" s="60"/>
      <c r="EJ4846" s="60"/>
      <c r="EK4846" s="60"/>
      <c r="EL4846" s="60"/>
      <c r="EM4846" s="60"/>
      <c r="EN4846" s="60"/>
      <c r="EO4846" s="60"/>
      <c r="EP4846" s="60"/>
      <c r="EQ4846" s="60"/>
      <c r="ER4846" s="60"/>
      <c r="ES4846" s="60"/>
      <c r="ET4846" s="60"/>
      <c r="EU4846" s="60"/>
      <c r="EV4846" s="60"/>
      <c r="EW4846" s="60"/>
      <c r="EX4846" s="60"/>
      <c r="EY4846" s="60"/>
      <c r="EZ4846" s="60"/>
      <c r="FA4846" s="60"/>
      <c r="FB4846" s="60"/>
    </row>
    <row r="4847" spans="22:158" x14ac:dyDescent="0.25">
      <c r="W4847" s="33"/>
      <c r="X4847" s="33"/>
      <c r="AH4847" s="38">
        <v>100</v>
      </c>
      <c r="AI4847" s="38">
        <v>130</v>
      </c>
      <c r="AJ4847" s="38">
        <v>14200</v>
      </c>
      <c r="AK4847" s="38">
        <v>54</v>
      </c>
      <c r="AL4847" s="38">
        <v>4304658</v>
      </c>
      <c r="AM4847" s="61" t="s">
        <v>1816</v>
      </c>
      <c r="AN4847" s="61" t="s">
        <v>1687</v>
      </c>
      <c r="AO4847" s="61" t="s">
        <v>5127</v>
      </c>
      <c r="AP4847" s="61" t="s">
        <v>5021</v>
      </c>
      <c r="AQ4847" s="61" t="s">
        <v>1774</v>
      </c>
      <c r="AR4847" s="28">
        <v>0</v>
      </c>
      <c r="AS4847" s="28">
        <v>0</v>
      </c>
      <c r="AT4847" s="28">
        <v>1005619</v>
      </c>
      <c r="AU4847" s="62"/>
      <c r="DV4847" s="31" t="s">
        <v>5583</v>
      </c>
      <c r="DW4847" s="31" t="s">
        <v>5587</v>
      </c>
      <c r="DX4847" s="63"/>
      <c r="DY4847" s="63"/>
      <c r="DZ4847" s="63"/>
      <c r="EA4847" s="167"/>
      <c r="EB4847" s="60"/>
      <c r="EC4847" s="60"/>
      <c r="ED4847" s="60"/>
      <c r="EE4847" s="60"/>
      <c r="EF4847" s="60"/>
      <c r="EG4847" s="60"/>
      <c r="EH4847" s="60"/>
      <c r="EI4847" s="60"/>
      <c r="EJ4847" s="60"/>
      <c r="EK4847" s="60"/>
      <c r="EL4847" s="60"/>
      <c r="EM4847" s="60"/>
      <c r="EN4847" s="60"/>
      <c r="EO4847" s="60"/>
      <c r="EP4847" s="60"/>
      <c r="EQ4847" s="60"/>
      <c r="ER4847" s="60"/>
      <c r="ES4847" s="60"/>
      <c r="ET4847" s="60"/>
      <c r="EU4847" s="60"/>
      <c r="EV4847" s="60"/>
      <c r="EW4847" s="60"/>
      <c r="EX4847" s="60"/>
      <c r="EY4847" s="60"/>
      <c r="EZ4847" s="60"/>
      <c r="FA4847" s="60"/>
      <c r="FB4847" s="60"/>
    </row>
    <row r="4848" spans="22:158" x14ac:dyDescent="0.25">
      <c r="V4848" s="1"/>
      <c r="W4848" s="33"/>
      <c r="X4848" s="33"/>
      <c r="AH4848" s="38">
        <v>100</v>
      </c>
      <c r="AI4848" s="38">
        <v>150</v>
      </c>
      <c r="AJ4848" s="38">
        <v>14750</v>
      </c>
      <c r="AK4848" s="38">
        <v>54</v>
      </c>
      <c r="AL4848" s="38">
        <v>4304658</v>
      </c>
      <c r="AM4848" s="61" t="s">
        <v>1816</v>
      </c>
      <c r="AN4848" s="61" t="s">
        <v>1695</v>
      </c>
      <c r="AO4848" s="61" t="s">
        <v>1583</v>
      </c>
      <c r="AP4848" s="61" t="s">
        <v>5021</v>
      </c>
      <c r="AQ4848" s="61" t="s">
        <v>1774</v>
      </c>
      <c r="AR4848" s="28">
        <v>0</v>
      </c>
      <c r="AS4848" s="28">
        <v>0</v>
      </c>
      <c r="AT4848" s="28">
        <v>0</v>
      </c>
      <c r="AU4848" s="62"/>
      <c r="DV4848" s="31" t="s">
        <v>5583</v>
      </c>
      <c r="DW4848" s="31" t="s">
        <v>5588</v>
      </c>
      <c r="DX4848" s="63"/>
      <c r="DY4848" s="63"/>
      <c r="DZ4848" s="63"/>
      <c r="EA4848" s="167"/>
      <c r="EB4848" s="60"/>
      <c r="EC4848" s="60"/>
      <c r="ED4848" s="60"/>
      <c r="EE4848" s="60"/>
      <c r="EF4848" s="60"/>
      <c r="EG4848" s="60"/>
      <c r="EH4848" s="60"/>
      <c r="EI4848" s="60"/>
      <c r="EJ4848" s="60"/>
      <c r="EK4848" s="60"/>
      <c r="EL4848" s="60"/>
      <c r="EM4848" s="60"/>
      <c r="EN4848" s="60"/>
      <c r="EO4848" s="60"/>
      <c r="EP4848" s="60"/>
      <c r="EQ4848" s="60"/>
      <c r="ER4848" s="60"/>
      <c r="ES4848" s="60"/>
      <c r="ET4848" s="60"/>
      <c r="EU4848" s="60"/>
      <c r="EV4848" s="60"/>
      <c r="EW4848" s="60"/>
      <c r="EX4848" s="60"/>
      <c r="EY4848" s="60"/>
      <c r="EZ4848" s="60"/>
      <c r="FA4848" s="60"/>
      <c r="FB4848" s="60"/>
    </row>
    <row r="4849" spans="22:158" x14ac:dyDescent="0.25">
      <c r="W4849" s="33"/>
      <c r="X4849" s="33"/>
      <c r="AH4849" s="38">
        <v>100</v>
      </c>
      <c r="AI4849" s="38">
        <v>105</v>
      </c>
      <c r="AJ4849" s="38">
        <v>10900</v>
      </c>
      <c r="AK4849" s="38">
        <v>54</v>
      </c>
      <c r="AL4849" s="38">
        <v>4305058</v>
      </c>
      <c r="AM4849" s="61" t="s">
        <v>1816</v>
      </c>
      <c r="AN4849" s="61" t="s">
        <v>1688</v>
      </c>
      <c r="AO4849" s="61" t="s">
        <v>5061</v>
      </c>
      <c r="AP4849" s="61" t="s">
        <v>5021</v>
      </c>
      <c r="AQ4849" s="61" t="s">
        <v>1760</v>
      </c>
      <c r="AR4849" s="28">
        <v>0</v>
      </c>
      <c r="AS4849" s="28">
        <v>1746</v>
      </c>
      <c r="AT4849" s="28">
        <v>60852</v>
      </c>
      <c r="AU4849" s="62"/>
      <c r="DV4849" s="31" t="s">
        <v>5589</v>
      </c>
      <c r="DW4849" s="31" t="s">
        <v>5590</v>
      </c>
      <c r="DX4849" s="63"/>
      <c r="DY4849" s="63"/>
      <c r="DZ4849" s="63"/>
      <c r="EA4849" s="167"/>
      <c r="EB4849" s="60"/>
      <c r="EC4849" s="60"/>
      <c r="ED4849" s="60"/>
      <c r="EE4849" s="60"/>
      <c r="EF4849" s="60"/>
      <c r="EG4849" s="60"/>
      <c r="EH4849" s="60"/>
      <c r="EI4849" s="60"/>
      <c r="EJ4849" s="60"/>
      <c r="EK4849" s="60"/>
      <c r="EL4849" s="60"/>
      <c r="EM4849" s="60"/>
      <c r="EN4849" s="60"/>
      <c r="EO4849" s="60"/>
      <c r="EP4849" s="60"/>
      <c r="EQ4849" s="60"/>
      <c r="ER4849" s="60"/>
      <c r="ES4849" s="60"/>
      <c r="ET4849" s="60"/>
      <c r="EU4849" s="60"/>
      <c r="EV4849" s="60"/>
      <c r="EW4849" s="60"/>
      <c r="EX4849" s="60"/>
      <c r="EY4849" s="60"/>
      <c r="EZ4849" s="60"/>
      <c r="FA4849" s="60"/>
      <c r="FB4849" s="60"/>
    </row>
    <row r="4850" spans="22:158" x14ac:dyDescent="0.25">
      <c r="V4850" s="1"/>
      <c r="W4850" s="33"/>
      <c r="X4850" s="33"/>
      <c r="AH4850" s="38">
        <v>100</v>
      </c>
      <c r="AI4850" s="38">
        <v>105</v>
      </c>
      <c r="AJ4850" s="38">
        <v>13100</v>
      </c>
      <c r="AK4850" s="38">
        <v>54</v>
      </c>
      <c r="AL4850" s="38">
        <v>4305058</v>
      </c>
      <c r="AM4850" s="61" t="s">
        <v>1816</v>
      </c>
      <c r="AN4850" s="61" t="s">
        <v>1688</v>
      </c>
      <c r="AO4850" s="61" t="s">
        <v>5104</v>
      </c>
      <c r="AP4850" s="61" t="s">
        <v>5021</v>
      </c>
      <c r="AQ4850" s="61" t="s">
        <v>1760</v>
      </c>
      <c r="AR4850" s="28">
        <v>0</v>
      </c>
      <c r="AS4850" s="28">
        <v>470636</v>
      </c>
      <c r="AT4850" s="28">
        <v>718937</v>
      </c>
      <c r="AU4850" s="62"/>
      <c r="DV4850" s="31" t="s">
        <v>5589</v>
      </c>
      <c r="DW4850" s="31" t="s">
        <v>5590</v>
      </c>
      <c r="DX4850" s="63"/>
      <c r="DY4850" s="63"/>
      <c r="DZ4850" s="63"/>
      <c r="EA4850" s="167"/>
      <c r="EB4850" s="60"/>
      <c r="EC4850" s="60"/>
      <c r="ED4850" s="60"/>
      <c r="EE4850" s="60"/>
      <c r="EF4850" s="60"/>
      <c r="EG4850" s="60"/>
      <c r="EH4850" s="60"/>
      <c r="EI4850" s="60"/>
      <c r="EJ4850" s="60"/>
      <c r="EK4850" s="60"/>
      <c r="EL4850" s="60"/>
      <c r="EM4850" s="60"/>
      <c r="EN4850" s="60"/>
      <c r="EO4850" s="60"/>
      <c r="EP4850" s="60"/>
      <c r="EQ4850" s="60"/>
      <c r="ER4850" s="60"/>
      <c r="ES4850" s="60"/>
      <c r="ET4850" s="60"/>
      <c r="EU4850" s="60"/>
      <c r="EV4850" s="60"/>
      <c r="EW4850" s="60"/>
      <c r="EX4850" s="60"/>
      <c r="EY4850" s="60"/>
      <c r="EZ4850" s="60"/>
      <c r="FA4850" s="60"/>
      <c r="FB4850" s="60"/>
    </row>
    <row r="4851" spans="22:158" x14ac:dyDescent="0.25">
      <c r="W4851" s="33"/>
      <c r="X4851" s="33"/>
      <c r="AH4851" s="38">
        <v>100</v>
      </c>
      <c r="AI4851" s="38">
        <v>105</v>
      </c>
      <c r="AJ4851" s="38">
        <v>18550</v>
      </c>
      <c r="AK4851" s="38">
        <v>54</v>
      </c>
      <c r="AL4851" s="38">
        <v>4305058</v>
      </c>
      <c r="AM4851" s="61" t="s">
        <v>1816</v>
      </c>
      <c r="AN4851" s="61" t="s">
        <v>1688</v>
      </c>
      <c r="AO4851" s="61" t="s">
        <v>1667</v>
      </c>
      <c r="AP4851" s="61" t="s">
        <v>5021</v>
      </c>
      <c r="AQ4851" s="61" t="s">
        <v>1760</v>
      </c>
      <c r="AR4851" s="28">
        <v>0</v>
      </c>
      <c r="AS4851" s="28">
        <v>3182</v>
      </c>
      <c r="AT4851" s="28">
        <v>39201</v>
      </c>
      <c r="AU4851" s="62"/>
      <c r="DV4851" s="31" t="s">
        <v>5589</v>
      </c>
      <c r="DW4851" s="31" t="s">
        <v>5590</v>
      </c>
      <c r="DX4851" s="63"/>
      <c r="DY4851" s="63"/>
      <c r="DZ4851" s="63"/>
      <c r="EA4851" s="167"/>
      <c r="EB4851" s="60"/>
      <c r="EC4851" s="60"/>
      <c r="ED4851" s="60"/>
      <c r="EE4851" s="60"/>
      <c r="EF4851" s="60"/>
      <c r="EG4851" s="60"/>
      <c r="EH4851" s="60"/>
      <c r="EI4851" s="60"/>
      <c r="EJ4851" s="60"/>
      <c r="EK4851" s="60"/>
      <c r="EL4851" s="60"/>
      <c r="EM4851" s="60"/>
      <c r="EN4851" s="60"/>
      <c r="EO4851" s="60"/>
      <c r="EP4851" s="60"/>
      <c r="EQ4851" s="60"/>
      <c r="ER4851" s="60"/>
      <c r="ES4851" s="60"/>
      <c r="ET4851" s="60"/>
      <c r="EU4851" s="60"/>
      <c r="EV4851" s="60"/>
      <c r="EW4851" s="60"/>
      <c r="EX4851" s="60"/>
      <c r="EY4851" s="60"/>
      <c r="EZ4851" s="60"/>
      <c r="FA4851" s="60"/>
      <c r="FB4851" s="60"/>
    </row>
    <row r="4852" spans="22:158" x14ac:dyDescent="0.25">
      <c r="W4852" s="33"/>
      <c r="X4852" s="33"/>
      <c r="AH4852" s="38">
        <v>100</v>
      </c>
      <c r="AI4852" s="38">
        <v>115</v>
      </c>
      <c r="AJ4852" s="38">
        <v>16950</v>
      </c>
      <c r="AK4852" s="38">
        <v>54</v>
      </c>
      <c r="AL4852" s="38">
        <v>4305058</v>
      </c>
      <c r="AM4852" s="61" t="s">
        <v>1816</v>
      </c>
      <c r="AN4852" s="61" t="s">
        <v>1697</v>
      </c>
      <c r="AO4852" s="61" t="s">
        <v>1632</v>
      </c>
      <c r="AP4852" s="61" t="s">
        <v>5021</v>
      </c>
      <c r="AQ4852" s="61" t="s">
        <v>1760</v>
      </c>
      <c r="AR4852" s="28">
        <v>15558.2</v>
      </c>
      <c r="AS4852" s="28">
        <v>51073</v>
      </c>
      <c r="AT4852" s="28">
        <v>25018</v>
      </c>
      <c r="AU4852" s="62"/>
      <c r="DV4852" s="31" t="s">
        <v>5589</v>
      </c>
      <c r="DW4852" s="31" t="s">
        <v>5591</v>
      </c>
      <c r="DX4852" s="63"/>
      <c r="DY4852" s="63"/>
      <c r="DZ4852" s="63"/>
      <c r="EA4852" s="167"/>
      <c r="EB4852" s="60"/>
      <c r="EC4852" s="60"/>
      <c r="ED4852" s="60"/>
      <c r="EE4852" s="60"/>
      <c r="EF4852" s="60"/>
      <c r="EG4852" s="60"/>
      <c r="EH4852" s="60"/>
      <c r="EI4852" s="60"/>
      <c r="EJ4852" s="60"/>
      <c r="EK4852" s="60"/>
      <c r="EL4852" s="60"/>
      <c r="EM4852" s="60"/>
      <c r="EN4852" s="60"/>
      <c r="EO4852" s="60"/>
      <c r="EP4852" s="60"/>
      <c r="EQ4852" s="60"/>
      <c r="ER4852" s="60"/>
      <c r="ES4852" s="60"/>
      <c r="ET4852" s="60"/>
      <c r="EU4852" s="60"/>
      <c r="EV4852" s="60"/>
      <c r="EW4852" s="60"/>
      <c r="EX4852" s="60"/>
      <c r="EY4852" s="60"/>
      <c r="EZ4852" s="60"/>
      <c r="FA4852" s="60"/>
      <c r="FB4852" s="60"/>
    </row>
    <row r="4853" spans="22:158" x14ac:dyDescent="0.25">
      <c r="W4853" s="33"/>
      <c r="X4853" s="33"/>
      <c r="AH4853" s="38">
        <v>100</v>
      </c>
      <c r="AI4853" s="38">
        <v>115</v>
      </c>
      <c r="AJ4853" s="38">
        <v>18350</v>
      </c>
      <c r="AK4853" s="38">
        <v>54</v>
      </c>
      <c r="AL4853" s="38">
        <v>4305058</v>
      </c>
      <c r="AM4853" s="61" t="s">
        <v>1816</v>
      </c>
      <c r="AN4853" s="61" t="s">
        <v>1697</v>
      </c>
      <c r="AO4853" s="61" t="s">
        <v>1663</v>
      </c>
      <c r="AP4853" s="61" t="s">
        <v>5021</v>
      </c>
      <c r="AQ4853" s="61" t="s">
        <v>1760</v>
      </c>
      <c r="AR4853" s="28">
        <v>0</v>
      </c>
      <c r="AS4853" s="28">
        <v>82</v>
      </c>
      <c r="AT4853" s="28">
        <v>0</v>
      </c>
      <c r="AU4853" s="62"/>
      <c r="DV4853" s="31" t="s">
        <v>5589</v>
      </c>
      <c r="DW4853" s="31" t="s">
        <v>5591</v>
      </c>
      <c r="DX4853" s="63"/>
      <c r="DY4853" s="63"/>
      <c r="DZ4853" s="63"/>
      <c r="EA4853" s="167"/>
      <c r="EB4853" s="60"/>
      <c r="EC4853" s="60"/>
      <c r="ED4853" s="60"/>
      <c r="EE4853" s="60"/>
      <c r="EF4853" s="60"/>
      <c r="EG4853" s="60"/>
      <c r="EH4853" s="60"/>
      <c r="EI4853" s="60"/>
      <c r="EJ4853" s="60"/>
      <c r="EK4853" s="60"/>
      <c r="EL4853" s="60"/>
      <c r="EM4853" s="60"/>
      <c r="EN4853" s="60"/>
      <c r="EO4853" s="60"/>
      <c r="EP4853" s="60"/>
      <c r="EQ4853" s="60"/>
      <c r="ER4853" s="60"/>
      <c r="ES4853" s="60"/>
      <c r="ET4853" s="60"/>
      <c r="EU4853" s="60"/>
      <c r="EV4853" s="60"/>
      <c r="EW4853" s="60"/>
      <c r="EX4853" s="60"/>
      <c r="EY4853" s="60"/>
      <c r="EZ4853" s="60"/>
      <c r="FA4853" s="60"/>
      <c r="FB4853" s="60"/>
    </row>
    <row r="4854" spans="22:158" x14ac:dyDescent="0.25">
      <c r="W4854" s="33"/>
      <c r="X4854" s="33"/>
      <c r="AH4854" s="38">
        <v>100</v>
      </c>
      <c r="AI4854" s="38">
        <v>120</v>
      </c>
      <c r="AJ4854" s="38">
        <v>10250</v>
      </c>
      <c r="AK4854" s="38">
        <v>54</v>
      </c>
      <c r="AL4854" s="38">
        <v>4305058</v>
      </c>
      <c r="AM4854" s="61" t="s">
        <v>1816</v>
      </c>
      <c r="AN4854" s="61" t="s">
        <v>1689</v>
      </c>
      <c r="AO4854" s="61" t="s">
        <v>5048</v>
      </c>
      <c r="AP4854" s="61" t="s">
        <v>5021</v>
      </c>
      <c r="AQ4854" s="61" t="s">
        <v>1760</v>
      </c>
      <c r="AR4854" s="28">
        <v>2664.6</v>
      </c>
      <c r="AS4854" s="28">
        <v>0</v>
      </c>
      <c r="AT4854" s="28">
        <v>11314</v>
      </c>
      <c r="AU4854" s="62"/>
      <c r="DV4854" s="31" t="s">
        <v>5589</v>
      </c>
      <c r="DW4854" s="31" t="s">
        <v>5592</v>
      </c>
      <c r="DX4854" s="63"/>
      <c r="DY4854" s="63"/>
      <c r="DZ4854" s="63"/>
      <c r="EA4854" s="167"/>
      <c r="EB4854" s="60"/>
      <c r="EC4854" s="60"/>
      <c r="ED4854" s="60"/>
      <c r="EE4854" s="60"/>
      <c r="EF4854" s="60"/>
      <c r="EG4854" s="60"/>
      <c r="EH4854" s="60"/>
      <c r="EI4854" s="60"/>
      <c r="EJ4854" s="60"/>
      <c r="EK4854" s="60"/>
      <c r="EL4854" s="60"/>
      <c r="EM4854" s="60"/>
      <c r="EN4854" s="60"/>
      <c r="EO4854" s="60"/>
      <c r="EP4854" s="60"/>
      <c r="EQ4854" s="60"/>
      <c r="ER4854" s="60"/>
      <c r="ES4854" s="60"/>
      <c r="ET4854" s="60"/>
      <c r="EU4854" s="60"/>
      <c r="EV4854" s="60"/>
      <c r="EW4854" s="60"/>
      <c r="EX4854" s="60"/>
      <c r="EY4854" s="60"/>
      <c r="EZ4854" s="60"/>
      <c r="FA4854" s="60"/>
      <c r="FB4854" s="60"/>
    </row>
    <row r="4855" spans="22:158" x14ac:dyDescent="0.25">
      <c r="W4855" s="33"/>
      <c r="X4855" s="33"/>
      <c r="AH4855" s="38">
        <v>100</v>
      </c>
      <c r="AI4855" s="38">
        <v>120</v>
      </c>
      <c r="AJ4855" s="38">
        <v>11350</v>
      </c>
      <c r="AK4855" s="38">
        <v>54</v>
      </c>
      <c r="AL4855" s="38">
        <v>4305058</v>
      </c>
      <c r="AM4855" s="61" t="s">
        <v>1816</v>
      </c>
      <c r="AN4855" s="61" t="s">
        <v>1689</v>
      </c>
      <c r="AO4855" s="61" t="s">
        <v>5070</v>
      </c>
      <c r="AP4855" s="61" t="s">
        <v>5021</v>
      </c>
      <c r="AQ4855" s="61" t="s">
        <v>1760</v>
      </c>
      <c r="AR4855" s="28">
        <v>0</v>
      </c>
      <c r="AS4855" s="28">
        <v>0</v>
      </c>
      <c r="AT4855" s="28">
        <v>804</v>
      </c>
      <c r="AU4855" s="62"/>
      <c r="DV4855" s="31" t="s">
        <v>5589</v>
      </c>
      <c r="DW4855" s="31" t="s">
        <v>5592</v>
      </c>
      <c r="DX4855" s="63"/>
      <c r="DY4855" s="63"/>
      <c r="DZ4855" s="63"/>
      <c r="EA4855" s="167"/>
      <c r="EB4855" s="60"/>
      <c r="EC4855" s="60"/>
      <c r="ED4855" s="60"/>
      <c r="EE4855" s="60"/>
      <c r="EF4855" s="60"/>
      <c r="EG4855" s="60"/>
      <c r="EH4855" s="60"/>
      <c r="EI4855" s="60"/>
      <c r="EJ4855" s="60"/>
      <c r="EK4855" s="60"/>
      <c r="EL4855" s="60"/>
      <c r="EM4855" s="60"/>
      <c r="EN4855" s="60"/>
      <c r="EO4855" s="60"/>
      <c r="EP4855" s="60"/>
      <c r="EQ4855" s="60"/>
      <c r="ER4855" s="60"/>
      <c r="ES4855" s="60"/>
      <c r="ET4855" s="60"/>
      <c r="EU4855" s="60"/>
      <c r="EV4855" s="60"/>
      <c r="EW4855" s="60"/>
      <c r="EX4855" s="60"/>
      <c r="EY4855" s="60"/>
      <c r="EZ4855" s="60"/>
      <c r="FA4855" s="60"/>
      <c r="FB4855" s="60"/>
    </row>
    <row r="4856" spans="22:158" x14ac:dyDescent="0.25">
      <c r="W4856" s="33"/>
      <c r="X4856" s="33"/>
      <c r="AH4856" s="38">
        <v>100</v>
      </c>
      <c r="AI4856" s="38">
        <v>120</v>
      </c>
      <c r="AJ4856" s="38">
        <v>14850</v>
      </c>
      <c r="AK4856" s="38">
        <v>54</v>
      </c>
      <c r="AL4856" s="38">
        <v>4305058</v>
      </c>
      <c r="AM4856" s="61" t="s">
        <v>1816</v>
      </c>
      <c r="AN4856" s="61" t="s">
        <v>1689</v>
      </c>
      <c r="AO4856" s="61" t="s">
        <v>1585</v>
      </c>
      <c r="AP4856" s="61" t="s">
        <v>5021</v>
      </c>
      <c r="AQ4856" s="61" t="s">
        <v>1760</v>
      </c>
      <c r="AR4856" s="28">
        <v>0</v>
      </c>
      <c r="AS4856" s="28">
        <v>0</v>
      </c>
      <c r="AT4856" s="28">
        <v>3265</v>
      </c>
      <c r="AU4856" s="62"/>
      <c r="DV4856" s="31" t="s">
        <v>5589</v>
      </c>
      <c r="DW4856" s="31" t="s">
        <v>5592</v>
      </c>
      <c r="DX4856" s="63"/>
      <c r="DY4856" s="63"/>
      <c r="DZ4856" s="63"/>
      <c r="EA4856" s="167"/>
      <c r="EB4856" s="60"/>
      <c r="EC4856" s="60"/>
      <c r="ED4856" s="60"/>
      <c r="EE4856" s="60"/>
      <c r="EF4856" s="60"/>
      <c r="EG4856" s="60"/>
      <c r="EH4856" s="60"/>
      <c r="EI4856" s="60"/>
      <c r="EJ4856" s="60"/>
      <c r="EK4856" s="60"/>
      <c r="EL4856" s="60"/>
      <c r="EM4856" s="60"/>
      <c r="EN4856" s="60"/>
      <c r="EO4856" s="60"/>
      <c r="EP4856" s="60"/>
      <c r="EQ4856" s="60"/>
      <c r="ER4856" s="60"/>
      <c r="ES4856" s="60"/>
      <c r="ET4856" s="60"/>
      <c r="EU4856" s="60"/>
      <c r="EV4856" s="60"/>
      <c r="EW4856" s="60"/>
      <c r="EX4856" s="60"/>
      <c r="EY4856" s="60"/>
      <c r="EZ4856" s="60"/>
      <c r="FA4856" s="60"/>
      <c r="FB4856" s="60"/>
    </row>
    <row r="4857" spans="22:158" x14ac:dyDescent="0.25">
      <c r="W4857" s="33"/>
      <c r="X4857" s="33"/>
      <c r="AH4857" s="38">
        <v>100</v>
      </c>
      <c r="AI4857" s="38">
        <v>120</v>
      </c>
      <c r="AJ4857" s="38">
        <v>16610</v>
      </c>
      <c r="AK4857" s="38">
        <v>54</v>
      </c>
      <c r="AL4857" s="38">
        <v>4305058</v>
      </c>
      <c r="AM4857" s="61" t="s">
        <v>1816</v>
      </c>
      <c r="AN4857" s="61" t="s">
        <v>1689</v>
      </c>
      <c r="AO4857" s="61" t="s">
        <v>1625</v>
      </c>
      <c r="AP4857" s="61" t="s">
        <v>5021</v>
      </c>
      <c r="AQ4857" s="61" t="s">
        <v>1760</v>
      </c>
      <c r="AR4857" s="28">
        <v>6787.1</v>
      </c>
      <c r="AS4857" s="28">
        <v>0</v>
      </c>
      <c r="AT4857" s="28">
        <v>0</v>
      </c>
      <c r="AU4857" s="62"/>
      <c r="DV4857" s="31" t="s">
        <v>5589</v>
      </c>
      <c r="DW4857" s="31" t="s">
        <v>5592</v>
      </c>
      <c r="DX4857" s="63"/>
      <c r="DY4857" s="63"/>
      <c r="DZ4857" s="63"/>
      <c r="EA4857" s="167"/>
      <c r="EB4857" s="60"/>
      <c r="EC4857" s="60"/>
      <c r="ED4857" s="60"/>
      <c r="EE4857" s="60"/>
      <c r="EF4857" s="60"/>
      <c r="EG4857" s="60"/>
      <c r="EH4857" s="60"/>
      <c r="EI4857" s="60"/>
      <c r="EJ4857" s="60"/>
      <c r="EK4857" s="60"/>
      <c r="EL4857" s="60"/>
      <c r="EM4857" s="60"/>
      <c r="EN4857" s="60"/>
      <c r="EO4857" s="60"/>
      <c r="EP4857" s="60"/>
      <c r="EQ4857" s="60"/>
      <c r="ER4857" s="60"/>
      <c r="ES4857" s="60"/>
      <c r="ET4857" s="60"/>
      <c r="EU4857" s="60"/>
      <c r="EV4857" s="60"/>
      <c r="EW4857" s="60"/>
      <c r="EX4857" s="60"/>
      <c r="EY4857" s="60"/>
      <c r="EZ4857" s="60"/>
      <c r="FA4857" s="60"/>
      <c r="FB4857" s="60"/>
    </row>
    <row r="4858" spans="22:158" x14ac:dyDescent="0.25">
      <c r="W4858" s="33"/>
      <c r="X4858" s="33"/>
      <c r="AH4858" s="38">
        <v>100</v>
      </c>
      <c r="AI4858" s="38">
        <v>125</v>
      </c>
      <c r="AJ4858" s="38">
        <v>10600</v>
      </c>
      <c r="AK4858" s="38">
        <v>54</v>
      </c>
      <c r="AL4858" s="38">
        <v>4305058</v>
      </c>
      <c r="AM4858" s="61" t="s">
        <v>1816</v>
      </c>
      <c r="AN4858" s="61" t="s">
        <v>1692</v>
      </c>
      <c r="AO4858" s="61" t="s">
        <v>5055</v>
      </c>
      <c r="AP4858" s="61" t="s">
        <v>5021</v>
      </c>
      <c r="AQ4858" s="61" t="s">
        <v>1760</v>
      </c>
      <c r="AR4858" s="28">
        <v>0</v>
      </c>
      <c r="AS4858" s="28">
        <v>0</v>
      </c>
      <c r="AT4858" s="28">
        <v>127459</v>
      </c>
      <c r="AU4858" s="62"/>
      <c r="DV4858" s="31" t="s">
        <v>5589</v>
      </c>
      <c r="DW4858" s="31" t="s">
        <v>5593</v>
      </c>
      <c r="DX4858" s="63"/>
      <c r="DY4858" s="63"/>
      <c r="DZ4858" s="63"/>
      <c r="EA4858" s="167"/>
      <c r="EB4858" s="60"/>
      <c r="EC4858" s="60"/>
      <c r="ED4858" s="60"/>
      <c r="EE4858" s="60"/>
      <c r="EF4858" s="60"/>
      <c r="EG4858" s="60"/>
      <c r="EH4858" s="60"/>
      <c r="EI4858" s="60"/>
      <c r="EJ4858" s="60"/>
      <c r="EK4858" s="60"/>
      <c r="EL4858" s="60"/>
      <c r="EM4858" s="60"/>
      <c r="EN4858" s="60"/>
      <c r="EO4858" s="60"/>
      <c r="EP4858" s="60"/>
      <c r="EQ4858" s="60"/>
      <c r="ER4858" s="60"/>
      <c r="ES4858" s="60"/>
      <c r="ET4858" s="60"/>
      <c r="EU4858" s="60"/>
      <c r="EV4858" s="60"/>
      <c r="EW4858" s="60"/>
      <c r="EX4858" s="60"/>
      <c r="EY4858" s="60"/>
      <c r="EZ4858" s="60"/>
      <c r="FA4858" s="60"/>
      <c r="FB4858" s="60"/>
    </row>
    <row r="4859" spans="22:158" x14ac:dyDescent="0.25">
      <c r="W4859" s="33"/>
      <c r="X4859" s="33"/>
      <c r="AH4859" s="38">
        <v>100</v>
      </c>
      <c r="AI4859" s="38">
        <v>125</v>
      </c>
      <c r="AJ4859" s="38">
        <v>11800</v>
      </c>
      <c r="AK4859" s="38">
        <v>54</v>
      </c>
      <c r="AL4859" s="38">
        <v>4305058</v>
      </c>
      <c r="AM4859" s="61" t="s">
        <v>1816</v>
      </c>
      <c r="AN4859" s="61" t="s">
        <v>1692</v>
      </c>
      <c r="AO4859" s="61" t="s">
        <v>5081</v>
      </c>
      <c r="AP4859" s="61" t="s">
        <v>5021</v>
      </c>
      <c r="AQ4859" s="61" t="s">
        <v>1760</v>
      </c>
      <c r="AR4859" s="28">
        <v>213933.3</v>
      </c>
      <c r="AS4859" s="28">
        <v>225186</v>
      </c>
      <c r="AT4859" s="28">
        <v>154844</v>
      </c>
      <c r="AU4859" s="62"/>
      <c r="DV4859" s="31" t="s">
        <v>5589</v>
      </c>
      <c r="DW4859" s="31" t="s">
        <v>5593</v>
      </c>
      <c r="DX4859" s="63"/>
      <c r="DY4859" s="63"/>
      <c r="DZ4859" s="63"/>
      <c r="EA4859" s="167"/>
      <c r="EB4859" s="60"/>
      <c r="EC4859" s="60"/>
      <c r="ED4859" s="60"/>
      <c r="EE4859" s="60"/>
      <c r="EF4859" s="60"/>
      <c r="EG4859" s="60"/>
      <c r="EH4859" s="60"/>
      <c r="EI4859" s="60"/>
      <c r="EJ4859" s="60"/>
      <c r="EK4859" s="60"/>
      <c r="EL4859" s="60"/>
      <c r="EM4859" s="60"/>
      <c r="EN4859" s="60"/>
      <c r="EO4859" s="60"/>
      <c r="EP4859" s="60"/>
      <c r="EQ4859" s="60"/>
      <c r="ER4859" s="60"/>
      <c r="ES4859" s="60"/>
      <c r="ET4859" s="60"/>
      <c r="EU4859" s="60"/>
      <c r="EV4859" s="60"/>
      <c r="EW4859" s="60"/>
      <c r="EX4859" s="60"/>
      <c r="EY4859" s="60"/>
      <c r="EZ4859" s="60"/>
      <c r="FA4859" s="60"/>
      <c r="FB4859" s="60"/>
    </row>
    <row r="4860" spans="22:158" x14ac:dyDescent="0.25">
      <c r="W4860" s="33"/>
      <c r="X4860" s="33"/>
      <c r="AH4860" s="38">
        <v>100</v>
      </c>
      <c r="AI4860" s="38">
        <v>125</v>
      </c>
      <c r="AJ4860" s="38">
        <v>13350</v>
      </c>
      <c r="AK4860" s="38">
        <v>54</v>
      </c>
      <c r="AL4860" s="38">
        <v>4305058</v>
      </c>
      <c r="AM4860" s="61" t="s">
        <v>1816</v>
      </c>
      <c r="AN4860" s="61" t="s">
        <v>1692</v>
      </c>
      <c r="AO4860" s="61" t="s">
        <v>5109</v>
      </c>
      <c r="AP4860" s="61" t="s">
        <v>5021</v>
      </c>
      <c r="AQ4860" s="61" t="s">
        <v>1760</v>
      </c>
      <c r="AR4860" s="28">
        <v>0</v>
      </c>
      <c r="AS4860" s="28">
        <v>6327</v>
      </c>
      <c r="AT4860" s="28">
        <v>117831</v>
      </c>
      <c r="AU4860" s="62"/>
      <c r="DV4860" s="31" t="s">
        <v>5589</v>
      </c>
      <c r="DW4860" s="31" t="s">
        <v>5593</v>
      </c>
      <c r="DX4860" s="63"/>
      <c r="DY4860" s="63"/>
      <c r="DZ4860" s="63"/>
      <c r="EA4860" s="167"/>
      <c r="EB4860" s="60"/>
      <c r="EC4860" s="60"/>
      <c r="ED4860" s="60"/>
      <c r="EE4860" s="60"/>
      <c r="EF4860" s="60"/>
      <c r="EG4860" s="60"/>
      <c r="EH4860" s="60"/>
      <c r="EI4860" s="60"/>
      <c r="EJ4860" s="60"/>
      <c r="EK4860" s="60"/>
      <c r="EL4860" s="60"/>
      <c r="EM4860" s="60"/>
      <c r="EN4860" s="60"/>
      <c r="EO4860" s="60"/>
      <c r="EP4860" s="60"/>
      <c r="EQ4860" s="60"/>
      <c r="ER4860" s="60"/>
      <c r="ES4860" s="60"/>
      <c r="ET4860" s="60"/>
      <c r="EU4860" s="60"/>
      <c r="EV4860" s="60"/>
      <c r="EW4860" s="60"/>
      <c r="EX4860" s="60"/>
      <c r="EY4860" s="60"/>
      <c r="EZ4860" s="60"/>
      <c r="FA4860" s="60"/>
      <c r="FB4860" s="60"/>
    </row>
    <row r="4861" spans="22:158" x14ac:dyDescent="0.25">
      <c r="V4861" s="1"/>
      <c r="W4861" s="33"/>
      <c r="X4861" s="33"/>
      <c r="AH4861" s="38">
        <v>100</v>
      </c>
      <c r="AI4861" s="38">
        <v>125</v>
      </c>
      <c r="AJ4861" s="38">
        <v>13750</v>
      </c>
      <c r="AK4861" s="38">
        <v>54</v>
      </c>
      <c r="AL4861" s="38">
        <v>4305058</v>
      </c>
      <c r="AM4861" s="61" t="s">
        <v>1816</v>
      </c>
      <c r="AN4861" s="61" t="s">
        <v>1692</v>
      </c>
      <c r="AO4861" s="61" t="s">
        <v>5119</v>
      </c>
      <c r="AP4861" s="61" t="s">
        <v>5021</v>
      </c>
      <c r="AQ4861" s="61" t="s">
        <v>1760</v>
      </c>
      <c r="AR4861" s="28">
        <v>0</v>
      </c>
      <c r="AS4861" s="28">
        <v>104352</v>
      </c>
      <c r="AT4861" s="28">
        <v>77573</v>
      </c>
      <c r="AU4861" s="62"/>
      <c r="DV4861" s="31" t="s">
        <v>5589</v>
      </c>
      <c r="DW4861" s="31" t="s">
        <v>5593</v>
      </c>
      <c r="DX4861" s="63"/>
      <c r="DY4861" s="63"/>
      <c r="DZ4861" s="63"/>
      <c r="EA4861" s="167"/>
      <c r="EB4861" s="60"/>
      <c r="EC4861" s="60"/>
      <c r="ED4861" s="60"/>
      <c r="EE4861" s="60"/>
      <c r="EF4861" s="60"/>
      <c r="EG4861" s="60"/>
      <c r="EH4861" s="60"/>
      <c r="EI4861" s="60"/>
      <c r="EJ4861" s="60"/>
      <c r="EK4861" s="60"/>
      <c r="EL4861" s="60"/>
      <c r="EM4861" s="60"/>
      <c r="EN4861" s="60"/>
      <c r="EO4861" s="60"/>
      <c r="EP4861" s="60"/>
      <c r="EQ4861" s="60"/>
      <c r="ER4861" s="60"/>
      <c r="ES4861" s="60"/>
      <c r="ET4861" s="60"/>
      <c r="EU4861" s="60"/>
      <c r="EV4861" s="60"/>
      <c r="EW4861" s="60"/>
      <c r="EX4861" s="60"/>
      <c r="EY4861" s="60"/>
      <c r="EZ4861" s="60"/>
      <c r="FA4861" s="60"/>
      <c r="FB4861" s="60"/>
    </row>
    <row r="4862" spans="22:158" x14ac:dyDescent="0.25">
      <c r="W4862" s="33"/>
      <c r="X4862" s="33"/>
      <c r="AH4862" s="38">
        <v>100</v>
      </c>
      <c r="AI4862" s="38">
        <v>125</v>
      </c>
      <c r="AJ4862" s="38">
        <v>15700</v>
      </c>
      <c r="AK4862" s="38">
        <v>54</v>
      </c>
      <c r="AL4862" s="38">
        <v>4305058</v>
      </c>
      <c r="AM4862" s="61" t="s">
        <v>1816</v>
      </c>
      <c r="AN4862" s="61" t="s">
        <v>1692</v>
      </c>
      <c r="AO4862" s="61" t="s">
        <v>1605</v>
      </c>
      <c r="AP4862" s="61" t="s">
        <v>5021</v>
      </c>
      <c r="AQ4862" s="61" t="s">
        <v>1760</v>
      </c>
      <c r="AR4862" s="28">
        <v>23403.1</v>
      </c>
      <c r="AS4862" s="28">
        <v>0</v>
      </c>
      <c r="AT4862" s="28">
        <v>784</v>
      </c>
      <c r="AU4862" s="62"/>
      <c r="DV4862" s="31" t="s">
        <v>5589</v>
      </c>
      <c r="DW4862" s="31" t="s">
        <v>5593</v>
      </c>
      <c r="DX4862" s="63"/>
      <c r="DY4862" s="63"/>
      <c r="DZ4862" s="63"/>
      <c r="EA4862" s="167"/>
      <c r="EB4862" s="60"/>
      <c r="EC4862" s="60"/>
      <c r="ED4862" s="60"/>
      <c r="EE4862" s="60"/>
      <c r="EF4862" s="60"/>
      <c r="EG4862" s="60"/>
      <c r="EH4862" s="60"/>
      <c r="EI4862" s="60"/>
      <c r="EJ4862" s="60"/>
      <c r="EK4862" s="60"/>
      <c r="EL4862" s="60"/>
      <c r="EM4862" s="60"/>
      <c r="EN4862" s="60"/>
      <c r="EO4862" s="60"/>
      <c r="EP4862" s="60"/>
      <c r="EQ4862" s="60"/>
      <c r="ER4862" s="60"/>
      <c r="ES4862" s="60"/>
      <c r="ET4862" s="60"/>
      <c r="EU4862" s="60"/>
      <c r="EV4862" s="60"/>
      <c r="EW4862" s="60"/>
      <c r="EX4862" s="60"/>
      <c r="EY4862" s="60"/>
      <c r="EZ4862" s="60"/>
      <c r="FA4862" s="60"/>
      <c r="FB4862" s="60"/>
    </row>
    <row r="4863" spans="22:158" x14ac:dyDescent="0.25">
      <c r="W4863" s="33"/>
      <c r="X4863" s="33"/>
      <c r="AH4863" s="38">
        <v>100</v>
      </c>
      <c r="AI4863" s="38">
        <v>125</v>
      </c>
      <c r="AJ4863" s="38">
        <v>16380</v>
      </c>
      <c r="AK4863" s="38">
        <v>54</v>
      </c>
      <c r="AL4863" s="38">
        <v>4305058</v>
      </c>
      <c r="AM4863" s="61" t="s">
        <v>1816</v>
      </c>
      <c r="AN4863" s="61" t="s">
        <v>1692</v>
      </c>
      <c r="AO4863" s="61" t="s">
        <v>894</v>
      </c>
      <c r="AP4863" s="61" t="s">
        <v>5021</v>
      </c>
      <c r="AQ4863" s="61" t="s">
        <v>1760</v>
      </c>
      <c r="AR4863" s="28">
        <v>197079.6</v>
      </c>
      <c r="AS4863" s="28">
        <v>0</v>
      </c>
      <c r="AT4863" s="28">
        <v>0</v>
      </c>
      <c r="AU4863" s="62"/>
      <c r="DV4863" s="31" t="s">
        <v>5589</v>
      </c>
      <c r="DW4863" s="31" t="s">
        <v>5593</v>
      </c>
      <c r="DX4863" s="63"/>
      <c r="DY4863" s="63"/>
      <c r="DZ4863" s="63"/>
      <c r="EA4863" s="167"/>
      <c r="EB4863" s="60"/>
      <c r="EC4863" s="60"/>
      <c r="ED4863" s="60"/>
      <c r="EE4863" s="60"/>
      <c r="EF4863" s="60"/>
      <c r="EG4863" s="60"/>
      <c r="EH4863" s="60"/>
      <c r="EI4863" s="60"/>
      <c r="EJ4863" s="60"/>
      <c r="EK4863" s="60"/>
      <c r="EL4863" s="60"/>
      <c r="EM4863" s="60"/>
      <c r="EN4863" s="60"/>
      <c r="EO4863" s="60"/>
      <c r="EP4863" s="60"/>
      <c r="EQ4863" s="60"/>
      <c r="ER4863" s="60"/>
      <c r="ES4863" s="60"/>
      <c r="ET4863" s="60"/>
      <c r="EU4863" s="60"/>
      <c r="EV4863" s="60"/>
      <c r="EW4863" s="60"/>
      <c r="EX4863" s="60"/>
      <c r="EY4863" s="60"/>
      <c r="EZ4863" s="60"/>
      <c r="FA4863" s="60"/>
      <c r="FB4863" s="60"/>
    </row>
    <row r="4864" spans="22:158" x14ac:dyDescent="0.25">
      <c r="W4864" s="33"/>
      <c r="X4864" s="33"/>
      <c r="AH4864" s="38">
        <v>100</v>
      </c>
      <c r="AI4864" s="38">
        <v>130</v>
      </c>
      <c r="AJ4864" s="38">
        <v>17400</v>
      </c>
      <c r="AK4864" s="38">
        <v>54</v>
      </c>
      <c r="AL4864" s="38">
        <v>4305058</v>
      </c>
      <c r="AM4864" s="61" t="s">
        <v>1816</v>
      </c>
      <c r="AN4864" s="61" t="s">
        <v>1687</v>
      </c>
      <c r="AO4864" s="61" t="s">
        <v>1642</v>
      </c>
      <c r="AP4864" s="61" t="s">
        <v>5021</v>
      </c>
      <c r="AQ4864" s="61" t="s">
        <v>1760</v>
      </c>
      <c r="AR4864" s="28">
        <v>0</v>
      </c>
      <c r="AS4864" s="28">
        <v>0</v>
      </c>
      <c r="AT4864" s="28">
        <v>36434</v>
      </c>
      <c r="AU4864" s="62"/>
      <c r="DV4864" s="31" t="s">
        <v>5589</v>
      </c>
      <c r="DW4864" s="31" t="s">
        <v>5594</v>
      </c>
      <c r="DX4864" s="63"/>
      <c r="DY4864" s="63"/>
      <c r="DZ4864" s="63"/>
      <c r="EA4864" s="167"/>
      <c r="EB4864" s="60"/>
      <c r="EC4864" s="60"/>
      <c r="ED4864" s="60"/>
      <c r="EE4864" s="60"/>
      <c r="EF4864" s="60"/>
      <c r="EG4864" s="60"/>
      <c r="EH4864" s="60"/>
      <c r="EI4864" s="60"/>
      <c r="EJ4864" s="60"/>
      <c r="EK4864" s="60"/>
      <c r="EL4864" s="60"/>
      <c r="EM4864" s="60"/>
      <c r="EN4864" s="60"/>
      <c r="EO4864" s="60"/>
      <c r="EP4864" s="60"/>
      <c r="EQ4864" s="60"/>
      <c r="ER4864" s="60"/>
      <c r="ES4864" s="60"/>
      <c r="ET4864" s="60"/>
      <c r="EU4864" s="60"/>
      <c r="EV4864" s="60"/>
      <c r="EW4864" s="60"/>
      <c r="EX4864" s="60"/>
      <c r="EY4864" s="60"/>
      <c r="EZ4864" s="60"/>
      <c r="FA4864" s="60"/>
      <c r="FB4864" s="60"/>
    </row>
    <row r="4865" spans="22:158" x14ac:dyDescent="0.25">
      <c r="W4865" s="33"/>
      <c r="X4865" s="33"/>
      <c r="AH4865" s="38">
        <v>100</v>
      </c>
      <c r="AI4865" s="38">
        <v>145</v>
      </c>
      <c r="AJ4865" s="38">
        <v>10550</v>
      </c>
      <c r="AK4865" s="38">
        <v>54</v>
      </c>
      <c r="AL4865" s="38">
        <v>4305058</v>
      </c>
      <c r="AM4865" s="61" t="s">
        <v>1816</v>
      </c>
      <c r="AN4865" s="61" t="s">
        <v>1691</v>
      </c>
      <c r="AO4865" s="61" t="s">
        <v>5054</v>
      </c>
      <c r="AP4865" s="61" t="s">
        <v>5021</v>
      </c>
      <c r="AQ4865" s="61" t="s">
        <v>1760</v>
      </c>
      <c r="AR4865" s="28">
        <v>16546.599999999999</v>
      </c>
      <c r="AS4865" s="28">
        <v>0</v>
      </c>
      <c r="AT4865" s="28">
        <v>0</v>
      </c>
      <c r="AU4865" s="62"/>
      <c r="DV4865" s="31" t="s">
        <v>5589</v>
      </c>
      <c r="DW4865" s="31" t="s">
        <v>5595</v>
      </c>
      <c r="DX4865" s="63"/>
      <c r="DY4865" s="63"/>
      <c r="DZ4865" s="63"/>
      <c r="EA4865" s="167"/>
      <c r="EB4865" s="60"/>
      <c r="EC4865" s="60"/>
      <c r="ED4865" s="60"/>
      <c r="EE4865" s="60"/>
      <c r="EF4865" s="60"/>
      <c r="EG4865" s="60"/>
      <c r="EH4865" s="60"/>
      <c r="EI4865" s="60"/>
      <c r="EJ4865" s="60"/>
      <c r="EK4865" s="60"/>
      <c r="EL4865" s="60"/>
      <c r="EM4865" s="60"/>
      <c r="EN4865" s="60"/>
      <c r="EO4865" s="60"/>
      <c r="EP4865" s="60"/>
      <c r="EQ4865" s="60"/>
      <c r="ER4865" s="60"/>
      <c r="ES4865" s="60"/>
      <c r="ET4865" s="60"/>
      <c r="EU4865" s="60"/>
      <c r="EV4865" s="60"/>
      <c r="EW4865" s="60"/>
      <c r="EX4865" s="60"/>
      <c r="EY4865" s="60"/>
      <c r="EZ4865" s="60"/>
      <c r="FA4865" s="60"/>
      <c r="FB4865" s="60"/>
    </row>
    <row r="4866" spans="22:158" x14ac:dyDescent="0.25">
      <c r="V4866" s="1"/>
      <c r="W4866" s="33"/>
      <c r="X4866" s="33"/>
      <c r="AH4866" s="38">
        <v>100</v>
      </c>
      <c r="AI4866" s="38">
        <v>145</v>
      </c>
      <c r="AJ4866" s="38">
        <v>18750</v>
      </c>
      <c r="AK4866" s="38">
        <v>54</v>
      </c>
      <c r="AL4866" s="38">
        <v>4305058</v>
      </c>
      <c r="AM4866" s="61" t="s">
        <v>1816</v>
      </c>
      <c r="AN4866" s="61" t="s">
        <v>1691</v>
      </c>
      <c r="AO4866" s="61" t="s">
        <v>1672</v>
      </c>
      <c r="AP4866" s="61" t="s">
        <v>5021</v>
      </c>
      <c r="AQ4866" s="61" t="s">
        <v>1760</v>
      </c>
      <c r="AR4866" s="28">
        <v>0</v>
      </c>
      <c r="AS4866" s="28">
        <v>0</v>
      </c>
      <c r="AT4866" s="28">
        <v>0</v>
      </c>
      <c r="AU4866" s="62"/>
      <c r="DV4866" s="31" t="s">
        <v>5589</v>
      </c>
      <c r="DW4866" s="31" t="s">
        <v>5595</v>
      </c>
      <c r="DX4866" s="63"/>
      <c r="DY4866" s="63"/>
      <c r="DZ4866" s="63"/>
      <c r="EA4866" s="167"/>
      <c r="EB4866" s="60"/>
      <c r="EC4866" s="60"/>
      <c r="ED4866" s="60"/>
      <c r="EE4866" s="60"/>
      <c r="EF4866" s="60"/>
      <c r="EG4866" s="60"/>
      <c r="EH4866" s="60"/>
      <c r="EI4866" s="60"/>
      <c r="EJ4866" s="60"/>
      <c r="EK4866" s="60"/>
      <c r="EL4866" s="60"/>
      <c r="EM4866" s="60"/>
      <c r="EN4866" s="60"/>
      <c r="EO4866" s="60"/>
      <c r="EP4866" s="60"/>
      <c r="EQ4866" s="60"/>
      <c r="ER4866" s="60"/>
      <c r="ES4866" s="60"/>
      <c r="ET4866" s="60"/>
      <c r="EU4866" s="60"/>
      <c r="EV4866" s="60"/>
      <c r="EW4866" s="60"/>
      <c r="EX4866" s="60"/>
      <c r="EY4866" s="60"/>
      <c r="EZ4866" s="60"/>
      <c r="FA4866" s="60"/>
      <c r="FB4866" s="60"/>
    </row>
    <row r="4867" spans="22:158" x14ac:dyDescent="0.25">
      <c r="V4867" s="1"/>
      <c r="W4867" s="33"/>
      <c r="X4867" s="33"/>
      <c r="AH4867" s="38">
        <v>100</v>
      </c>
      <c r="AI4867" s="38">
        <v>105</v>
      </c>
      <c r="AJ4867" s="38">
        <v>13100</v>
      </c>
      <c r="AK4867" s="38">
        <v>54</v>
      </c>
      <c r="AL4867" s="38">
        <v>4305458</v>
      </c>
      <c r="AM4867" s="61" t="s">
        <v>1816</v>
      </c>
      <c r="AN4867" s="61" t="s">
        <v>1688</v>
      </c>
      <c r="AO4867" s="61" t="s">
        <v>5104</v>
      </c>
      <c r="AP4867" s="61" t="s">
        <v>5021</v>
      </c>
      <c r="AQ4867" s="61" t="s">
        <v>1761</v>
      </c>
      <c r="AR4867" s="28">
        <v>3.5</v>
      </c>
      <c r="AS4867" s="28">
        <v>0</v>
      </c>
      <c r="AT4867" s="28">
        <v>0</v>
      </c>
      <c r="AU4867" s="62"/>
      <c r="DV4867" s="31" t="s">
        <v>5596</v>
      </c>
      <c r="DW4867" s="31" t="s">
        <v>5597</v>
      </c>
      <c r="DX4867" s="63"/>
      <c r="DY4867" s="63"/>
      <c r="DZ4867" s="63"/>
      <c r="EA4867" s="167"/>
      <c r="EB4867" s="60"/>
      <c r="EC4867" s="60"/>
      <c r="ED4867" s="60"/>
      <c r="EE4867" s="60"/>
      <c r="EF4867" s="60"/>
      <c r="EG4867" s="60"/>
      <c r="EH4867" s="60"/>
      <c r="EI4867" s="60"/>
      <c r="EJ4867" s="60"/>
      <c r="EK4867" s="60"/>
      <c r="EL4867" s="60"/>
      <c r="EM4867" s="60"/>
      <c r="EN4867" s="60"/>
      <c r="EO4867" s="60"/>
      <c r="EP4867" s="60"/>
      <c r="EQ4867" s="60"/>
      <c r="ER4867" s="60"/>
      <c r="ES4867" s="60"/>
      <c r="ET4867" s="60"/>
      <c r="EU4867" s="60"/>
      <c r="EV4867" s="60"/>
      <c r="EW4867" s="60"/>
      <c r="EX4867" s="60"/>
      <c r="EY4867" s="60"/>
      <c r="EZ4867" s="60"/>
      <c r="FA4867" s="60"/>
      <c r="FB4867" s="60"/>
    </row>
    <row r="4868" spans="22:158" x14ac:dyDescent="0.25">
      <c r="W4868" s="33"/>
      <c r="X4868" s="33"/>
      <c r="AH4868" s="38">
        <v>100</v>
      </c>
      <c r="AI4868" s="38">
        <v>120</v>
      </c>
      <c r="AJ4868" s="38">
        <v>10250</v>
      </c>
      <c r="AK4868" s="38">
        <v>54</v>
      </c>
      <c r="AL4868" s="38">
        <v>4305458</v>
      </c>
      <c r="AM4868" s="61" t="s">
        <v>1816</v>
      </c>
      <c r="AN4868" s="61" t="s">
        <v>1689</v>
      </c>
      <c r="AO4868" s="61" t="s">
        <v>5048</v>
      </c>
      <c r="AP4868" s="61" t="s">
        <v>5021</v>
      </c>
      <c r="AQ4868" s="61" t="s">
        <v>1761</v>
      </c>
      <c r="AR4868" s="28">
        <v>0</v>
      </c>
      <c r="AS4868" s="28">
        <v>0</v>
      </c>
      <c r="AT4868" s="28">
        <v>1232</v>
      </c>
      <c r="AU4868" s="62"/>
      <c r="DV4868" s="31" t="s">
        <v>5596</v>
      </c>
      <c r="DW4868" s="31" t="s">
        <v>5598</v>
      </c>
      <c r="DX4868" s="63"/>
      <c r="DY4868" s="63"/>
      <c r="DZ4868" s="63"/>
      <c r="EA4868" s="167"/>
      <c r="EB4868" s="60"/>
      <c r="EC4868" s="60"/>
      <c r="ED4868" s="60"/>
      <c r="EE4868" s="60"/>
      <c r="EF4868" s="60"/>
      <c r="EG4868" s="60"/>
      <c r="EH4868" s="60"/>
      <c r="EI4868" s="60"/>
      <c r="EJ4868" s="60"/>
      <c r="EK4868" s="60"/>
      <c r="EL4868" s="60"/>
      <c r="EM4868" s="60"/>
      <c r="EN4868" s="60"/>
      <c r="EO4868" s="60"/>
      <c r="EP4868" s="60"/>
      <c r="EQ4868" s="60"/>
      <c r="ER4868" s="60"/>
      <c r="ES4868" s="60"/>
      <c r="ET4868" s="60"/>
      <c r="EU4868" s="60"/>
      <c r="EV4868" s="60"/>
      <c r="EW4868" s="60"/>
      <c r="EX4868" s="60"/>
      <c r="EY4868" s="60"/>
      <c r="EZ4868" s="60"/>
      <c r="FA4868" s="60"/>
      <c r="FB4868" s="60"/>
    </row>
    <row r="4869" spans="22:158" x14ac:dyDescent="0.25">
      <c r="W4869" s="33"/>
      <c r="X4869" s="33"/>
      <c r="AH4869" s="38">
        <v>100</v>
      </c>
      <c r="AI4869" s="38">
        <v>120</v>
      </c>
      <c r="AJ4869" s="38">
        <v>11350</v>
      </c>
      <c r="AK4869" s="38">
        <v>54</v>
      </c>
      <c r="AL4869" s="38">
        <v>4305458</v>
      </c>
      <c r="AM4869" s="61" t="s">
        <v>1816</v>
      </c>
      <c r="AN4869" s="61" t="s">
        <v>1689</v>
      </c>
      <c r="AO4869" s="61" t="s">
        <v>5070</v>
      </c>
      <c r="AP4869" s="61" t="s">
        <v>5021</v>
      </c>
      <c r="AQ4869" s="61" t="s">
        <v>1761</v>
      </c>
      <c r="AR4869" s="28">
        <v>315990.40000000002</v>
      </c>
      <c r="AS4869" s="28">
        <v>23829</v>
      </c>
      <c r="AT4869" s="28">
        <v>3349</v>
      </c>
      <c r="AU4869" s="62"/>
      <c r="DV4869" s="31" t="s">
        <v>5596</v>
      </c>
      <c r="DW4869" s="31" t="s">
        <v>5598</v>
      </c>
      <c r="DX4869" s="63"/>
      <c r="DY4869" s="63"/>
      <c r="DZ4869" s="63"/>
      <c r="EA4869" s="167"/>
      <c r="EB4869" s="60"/>
      <c r="EC4869" s="60"/>
      <c r="ED4869" s="60"/>
      <c r="EE4869" s="60"/>
      <c r="EF4869" s="60"/>
      <c r="EG4869" s="60"/>
      <c r="EH4869" s="60"/>
      <c r="EI4869" s="60"/>
      <c r="EJ4869" s="60"/>
      <c r="EK4869" s="60"/>
      <c r="EL4869" s="60"/>
      <c r="EM4869" s="60"/>
      <c r="EN4869" s="60"/>
      <c r="EO4869" s="60"/>
      <c r="EP4869" s="60"/>
      <c r="EQ4869" s="60"/>
      <c r="ER4869" s="60"/>
      <c r="ES4869" s="60"/>
      <c r="ET4869" s="60"/>
      <c r="EU4869" s="60"/>
      <c r="EV4869" s="60"/>
      <c r="EW4869" s="60"/>
      <c r="EX4869" s="60"/>
      <c r="EY4869" s="60"/>
      <c r="EZ4869" s="60"/>
      <c r="FA4869" s="60"/>
      <c r="FB4869" s="60"/>
    </row>
    <row r="4870" spans="22:158" x14ac:dyDescent="0.25">
      <c r="V4870" s="1"/>
      <c r="W4870" s="33"/>
      <c r="X4870" s="33"/>
      <c r="AH4870" s="38">
        <v>100</v>
      </c>
      <c r="AI4870" s="38">
        <v>120</v>
      </c>
      <c r="AJ4870" s="38">
        <v>14850</v>
      </c>
      <c r="AK4870" s="38">
        <v>54</v>
      </c>
      <c r="AL4870" s="38">
        <v>4305458</v>
      </c>
      <c r="AM4870" s="61" t="s">
        <v>1816</v>
      </c>
      <c r="AN4870" s="61" t="s">
        <v>1689</v>
      </c>
      <c r="AO4870" s="61" t="s">
        <v>1585</v>
      </c>
      <c r="AP4870" s="61" t="s">
        <v>5021</v>
      </c>
      <c r="AQ4870" s="61" t="s">
        <v>1761</v>
      </c>
      <c r="AR4870" s="28">
        <v>0</v>
      </c>
      <c r="AS4870" s="28">
        <v>0</v>
      </c>
      <c r="AT4870" s="28">
        <v>169</v>
      </c>
      <c r="AU4870" s="62"/>
      <c r="DV4870" s="31" t="s">
        <v>5596</v>
      </c>
      <c r="DW4870" s="31" t="s">
        <v>5598</v>
      </c>
      <c r="DX4870" s="63"/>
      <c r="DY4870" s="63"/>
      <c r="DZ4870" s="63"/>
      <c r="EA4870" s="167"/>
      <c r="EB4870" s="60"/>
      <c r="EC4870" s="60"/>
      <c r="ED4870" s="60"/>
      <c r="EE4870" s="60"/>
      <c r="EF4870" s="60"/>
      <c r="EG4870" s="60"/>
      <c r="EH4870" s="60"/>
      <c r="EI4870" s="60"/>
      <c r="EJ4870" s="60"/>
      <c r="EK4870" s="60"/>
      <c r="EL4870" s="60"/>
      <c r="EM4870" s="60"/>
      <c r="EN4870" s="60"/>
      <c r="EO4870" s="60"/>
      <c r="EP4870" s="60"/>
      <c r="EQ4870" s="60"/>
      <c r="ER4870" s="60"/>
      <c r="ES4870" s="60"/>
      <c r="ET4870" s="60"/>
      <c r="EU4870" s="60"/>
      <c r="EV4870" s="60"/>
      <c r="EW4870" s="60"/>
      <c r="EX4870" s="60"/>
      <c r="EY4870" s="60"/>
      <c r="EZ4870" s="60"/>
      <c r="FA4870" s="60"/>
      <c r="FB4870" s="60"/>
    </row>
    <row r="4871" spans="22:158" x14ac:dyDescent="0.25">
      <c r="W4871" s="33"/>
      <c r="X4871" s="33"/>
      <c r="AH4871" s="38">
        <v>100</v>
      </c>
      <c r="AI4871" s="38">
        <v>120</v>
      </c>
      <c r="AJ4871" s="38">
        <v>17550</v>
      </c>
      <c r="AK4871" s="38">
        <v>54</v>
      </c>
      <c r="AL4871" s="38">
        <v>4305458</v>
      </c>
      <c r="AM4871" s="61" t="s">
        <v>1816</v>
      </c>
      <c r="AN4871" s="61" t="s">
        <v>1689</v>
      </c>
      <c r="AO4871" s="61" t="s">
        <v>1645</v>
      </c>
      <c r="AP4871" s="61" t="s">
        <v>5021</v>
      </c>
      <c r="AQ4871" s="61" t="s">
        <v>1761</v>
      </c>
      <c r="AR4871" s="28">
        <v>831.2</v>
      </c>
      <c r="AS4871" s="28">
        <v>3371</v>
      </c>
      <c r="AT4871" s="28">
        <v>1715</v>
      </c>
      <c r="AU4871" s="62"/>
      <c r="DV4871" s="31" t="s">
        <v>5596</v>
      </c>
      <c r="DW4871" s="31" t="s">
        <v>5598</v>
      </c>
      <c r="DX4871" s="63"/>
      <c r="DY4871" s="63"/>
      <c r="DZ4871" s="63"/>
      <c r="EA4871" s="167"/>
      <c r="EB4871" s="60"/>
      <c r="EC4871" s="60"/>
      <c r="ED4871" s="60"/>
      <c r="EE4871" s="60"/>
      <c r="EF4871" s="60"/>
      <c r="EG4871" s="60"/>
      <c r="EH4871" s="60"/>
      <c r="EI4871" s="60"/>
      <c r="EJ4871" s="60"/>
      <c r="EK4871" s="60"/>
      <c r="EL4871" s="60"/>
      <c r="EM4871" s="60"/>
      <c r="EN4871" s="60"/>
      <c r="EO4871" s="60"/>
      <c r="EP4871" s="60"/>
      <c r="EQ4871" s="60"/>
      <c r="ER4871" s="60"/>
      <c r="ES4871" s="60"/>
      <c r="ET4871" s="60"/>
      <c r="EU4871" s="60"/>
      <c r="EV4871" s="60"/>
      <c r="EW4871" s="60"/>
      <c r="EX4871" s="60"/>
      <c r="EY4871" s="60"/>
      <c r="EZ4871" s="60"/>
      <c r="FA4871" s="60"/>
      <c r="FB4871" s="60"/>
    </row>
    <row r="4872" spans="22:158" x14ac:dyDescent="0.25">
      <c r="W4872" s="33"/>
      <c r="X4872" s="33"/>
      <c r="AH4872" s="38">
        <v>100</v>
      </c>
      <c r="AI4872" s="38">
        <v>125</v>
      </c>
      <c r="AJ4872" s="38">
        <v>11800</v>
      </c>
      <c r="AK4872" s="38">
        <v>54</v>
      </c>
      <c r="AL4872" s="38">
        <v>4305458</v>
      </c>
      <c r="AM4872" s="61" t="s">
        <v>1816</v>
      </c>
      <c r="AN4872" s="61" t="s">
        <v>1692</v>
      </c>
      <c r="AO4872" s="61" t="s">
        <v>5081</v>
      </c>
      <c r="AP4872" s="61" t="s">
        <v>5021</v>
      </c>
      <c r="AQ4872" s="61" t="s">
        <v>1761</v>
      </c>
      <c r="AR4872" s="28">
        <v>0</v>
      </c>
      <c r="AS4872" s="28">
        <v>90</v>
      </c>
      <c r="AT4872" s="28">
        <v>0</v>
      </c>
      <c r="AU4872" s="62"/>
      <c r="DV4872" s="31" t="s">
        <v>5596</v>
      </c>
      <c r="DW4872" s="31" t="s">
        <v>5599</v>
      </c>
      <c r="DX4872" s="63"/>
      <c r="DY4872" s="63"/>
      <c r="DZ4872" s="63"/>
      <c r="EA4872" s="167"/>
      <c r="EB4872" s="60"/>
      <c r="EC4872" s="60"/>
      <c r="ED4872" s="60"/>
      <c r="EE4872" s="60"/>
      <c r="EF4872" s="60"/>
      <c r="EG4872" s="60"/>
      <c r="EH4872" s="60"/>
      <c r="EI4872" s="60"/>
      <c r="EJ4872" s="60"/>
      <c r="EK4872" s="60"/>
      <c r="EL4872" s="60"/>
      <c r="EM4872" s="60"/>
      <c r="EN4872" s="60"/>
      <c r="EO4872" s="60"/>
      <c r="EP4872" s="60"/>
      <c r="EQ4872" s="60"/>
      <c r="ER4872" s="60"/>
      <c r="ES4872" s="60"/>
      <c r="ET4872" s="60"/>
      <c r="EU4872" s="60"/>
      <c r="EV4872" s="60"/>
      <c r="EW4872" s="60"/>
      <c r="EX4872" s="60"/>
      <c r="EY4872" s="60"/>
      <c r="EZ4872" s="60"/>
      <c r="FA4872" s="60"/>
      <c r="FB4872" s="60"/>
    </row>
    <row r="4873" spans="22:158" x14ac:dyDescent="0.25">
      <c r="W4873" s="33"/>
      <c r="X4873" s="33"/>
      <c r="AH4873" s="38">
        <v>100</v>
      </c>
      <c r="AI4873" s="38">
        <v>125</v>
      </c>
      <c r="AJ4873" s="38">
        <v>15700</v>
      </c>
      <c r="AK4873" s="38">
        <v>54</v>
      </c>
      <c r="AL4873" s="38">
        <v>4305458</v>
      </c>
      <c r="AM4873" s="61" t="s">
        <v>1816</v>
      </c>
      <c r="AN4873" s="61" t="s">
        <v>1692</v>
      </c>
      <c r="AO4873" s="61" t="s">
        <v>1605</v>
      </c>
      <c r="AP4873" s="61" t="s">
        <v>5021</v>
      </c>
      <c r="AQ4873" s="61" t="s">
        <v>1761</v>
      </c>
      <c r="AR4873" s="28">
        <v>0</v>
      </c>
      <c r="AS4873" s="28">
        <v>0</v>
      </c>
      <c r="AT4873" s="28">
        <v>0</v>
      </c>
      <c r="AU4873" s="62"/>
      <c r="DV4873" s="31" t="s">
        <v>5596</v>
      </c>
      <c r="DW4873" s="31" t="s">
        <v>5599</v>
      </c>
      <c r="DX4873" s="63"/>
      <c r="DY4873" s="63"/>
      <c r="DZ4873" s="63"/>
      <c r="EA4873" s="167"/>
      <c r="EB4873" s="60"/>
      <c r="EC4873" s="60"/>
      <c r="ED4873" s="60"/>
      <c r="EE4873" s="60"/>
      <c r="EF4873" s="60"/>
      <c r="EG4873" s="60"/>
      <c r="EH4873" s="60"/>
      <c r="EI4873" s="60"/>
      <c r="EJ4873" s="60"/>
      <c r="EK4873" s="60"/>
      <c r="EL4873" s="60"/>
      <c r="EM4873" s="60"/>
      <c r="EN4873" s="60"/>
      <c r="EO4873" s="60"/>
      <c r="EP4873" s="60"/>
      <c r="EQ4873" s="60"/>
      <c r="ER4873" s="60"/>
      <c r="ES4873" s="60"/>
      <c r="ET4873" s="60"/>
      <c r="EU4873" s="60"/>
      <c r="EV4873" s="60"/>
      <c r="EW4873" s="60"/>
      <c r="EX4873" s="60"/>
      <c r="EY4873" s="60"/>
      <c r="EZ4873" s="60"/>
      <c r="FA4873" s="60"/>
      <c r="FB4873" s="60"/>
    </row>
    <row r="4874" spans="22:158" x14ac:dyDescent="0.25">
      <c r="W4874" s="33"/>
      <c r="X4874" s="33"/>
      <c r="AH4874" s="38">
        <v>100</v>
      </c>
      <c r="AI4874" s="38">
        <v>120</v>
      </c>
      <c r="AJ4874" s="38">
        <v>10250</v>
      </c>
      <c r="AK4874" s="38">
        <v>54</v>
      </c>
      <c r="AL4874" s="38">
        <v>4305758</v>
      </c>
      <c r="AM4874" s="61" t="s">
        <v>1816</v>
      </c>
      <c r="AN4874" s="61" t="s">
        <v>1689</v>
      </c>
      <c r="AO4874" s="61" t="s">
        <v>5048</v>
      </c>
      <c r="AP4874" s="61" t="s">
        <v>5021</v>
      </c>
      <c r="AQ4874" s="61" t="s">
        <v>5022</v>
      </c>
      <c r="AR4874" s="28">
        <v>828037.3</v>
      </c>
      <c r="AS4874" s="28">
        <v>0</v>
      </c>
      <c r="AT4874" s="28">
        <v>0</v>
      </c>
      <c r="AU4874" s="62"/>
      <c r="DV4874" s="31" t="s">
        <v>5600</v>
      </c>
      <c r="DW4874" s="31" t="s">
        <v>5601</v>
      </c>
      <c r="DX4874" s="63"/>
      <c r="DY4874" s="63"/>
      <c r="DZ4874" s="63"/>
      <c r="EA4874" s="167"/>
      <c r="EB4874" s="60"/>
      <c r="EC4874" s="60"/>
      <c r="ED4874" s="60"/>
      <c r="EE4874" s="60"/>
      <c r="EF4874" s="60"/>
      <c r="EG4874" s="60"/>
      <c r="EH4874" s="60"/>
      <c r="EI4874" s="60"/>
      <c r="EJ4874" s="60"/>
      <c r="EK4874" s="60"/>
      <c r="EL4874" s="60"/>
      <c r="EM4874" s="60"/>
      <c r="EN4874" s="60"/>
      <c r="EO4874" s="60"/>
      <c r="EP4874" s="60"/>
      <c r="EQ4874" s="60"/>
      <c r="ER4874" s="60"/>
      <c r="ES4874" s="60"/>
      <c r="ET4874" s="60"/>
      <c r="EU4874" s="60"/>
      <c r="EV4874" s="60"/>
      <c r="EW4874" s="60"/>
      <c r="EX4874" s="60"/>
      <c r="EY4874" s="60"/>
      <c r="EZ4874" s="60"/>
      <c r="FA4874" s="60"/>
      <c r="FB4874" s="60"/>
    </row>
    <row r="4875" spans="22:158" x14ac:dyDescent="0.25">
      <c r="V4875" s="1"/>
      <c r="W4875" s="33"/>
      <c r="X4875" s="33"/>
      <c r="AH4875" s="38">
        <v>100</v>
      </c>
      <c r="AI4875" s="38">
        <v>120</v>
      </c>
      <c r="AJ4875" s="38">
        <v>14850</v>
      </c>
      <c r="AK4875" s="38">
        <v>54</v>
      </c>
      <c r="AL4875" s="38">
        <v>4305758</v>
      </c>
      <c r="AM4875" s="61" t="s">
        <v>1816</v>
      </c>
      <c r="AN4875" s="61" t="s">
        <v>1689</v>
      </c>
      <c r="AO4875" s="61" t="s">
        <v>1585</v>
      </c>
      <c r="AP4875" s="61" t="s">
        <v>5021</v>
      </c>
      <c r="AQ4875" s="61" t="s">
        <v>5022</v>
      </c>
      <c r="AR4875" s="28">
        <v>6921.2</v>
      </c>
      <c r="AS4875" s="28">
        <v>0</v>
      </c>
      <c r="AT4875" s="28">
        <v>0</v>
      </c>
      <c r="AU4875" s="62"/>
      <c r="DV4875" s="31" t="s">
        <v>5600</v>
      </c>
      <c r="DW4875" s="31" t="s">
        <v>5601</v>
      </c>
      <c r="DX4875" s="63"/>
      <c r="DY4875" s="63"/>
      <c r="DZ4875" s="63"/>
      <c r="EA4875" s="167"/>
      <c r="EB4875" s="60"/>
      <c r="EC4875" s="60"/>
      <c r="ED4875" s="60"/>
      <c r="EE4875" s="60"/>
      <c r="EF4875" s="60"/>
      <c r="EG4875" s="60"/>
      <c r="EH4875" s="60"/>
      <c r="EI4875" s="60"/>
      <c r="EJ4875" s="60"/>
      <c r="EK4875" s="60"/>
      <c r="EL4875" s="60"/>
      <c r="EM4875" s="60"/>
      <c r="EN4875" s="60"/>
      <c r="EO4875" s="60"/>
      <c r="EP4875" s="60"/>
      <c r="EQ4875" s="60"/>
      <c r="ER4875" s="60"/>
      <c r="ES4875" s="60"/>
      <c r="ET4875" s="60"/>
      <c r="EU4875" s="60"/>
      <c r="EV4875" s="60"/>
      <c r="EW4875" s="60"/>
      <c r="EX4875" s="60"/>
      <c r="EY4875" s="60"/>
      <c r="EZ4875" s="60"/>
      <c r="FA4875" s="60"/>
      <c r="FB4875" s="60"/>
    </row>
    <row r="4876" spans="22:158" x14ac:dyDescent="0.25">
      <c r="W4876" s="33"/>
      <c r="X4876" s="33"/>
      <c r="AH4876" s="38">
        <v>100</v>
      </c>
      <c r="AI4876" s="38">
        <v>120</v>
      </c>
      <c r="AJ4876" s="38">
        <v>17550</v>
      </c>
      <c r="AK4876" s="38">
        <v>54</v>
      </c>
      <c r="AL4876" s="38">
        <v>4305758</v>
      </c>
      <c r="AM4876" s="61" t="s">
        <v>1816</v>
      </c>
      <c r="AN4876" s="61" t="s">
        <v>1689</v>
      </c>
      <c r="AO4876" s="61" t="s">
        <v>1645</v>
      </c>
      <c r="AP4876" s="61" t="s">
        <v>5021</v>
      </c>
      <c r="AQ4876" s="61" t="s">
        <v>5022</v>
      </c>
      <c r="AR4876" s="28">
        <v>2824841.4000000004</v>
      </c>
      <c r="AS4876" s="28">
        <v>0</v>
      </c>
      <c r="AT4876" s="28">
        <v>0</v>
      </c>
      <c r="AU4876" s="62"/>
      <c r="DV4876" s="31" t="s">
        <v>5600</v>
      </c>
      <c r="DW4876" s="31" t="s">
        <v>5601</v>
      </c>
      <c r="DX4876" s="63"/>
      <c r="DY4876" s="63"/>
      <c r="DZ4876" s="63"/>
      <c r="EA4876" s="167"/>
      <c r="EB4876" s="60"/>
      <c r="EC4876" s="60"/>
      <c r="ED4876" s="60"/>
      <c r="EE4876" s="60"/>
      <c r="EF4876" s="60"/>
      <c r="EG4876" s="60"/>
      <c r="EH4876" s="60"/>
      <c r="EI4876" s="60"/>
      <c r="EJ4876" s="60"/>
      <c r="EK4876" s="60"/>
      <c r="EL4876" s="60"/>
      <c r="EM4876" s="60"/>
      <c r="EN4876" s="60"/>
      <c r="EO4876" s="60"/>
      <c r="EP4876" s="60"/>
      <c r="EQ4876" s="60"/>
      <c r="ER4876" s="60"/>
      <c r="ES4876" s="60"/>
      <c r="ET4876" s="60"/>
      <c r="EU4876" s="60"/>
      <c r="EV4876" s="60"/>
      <c r="EW4876" s="60"/>
      <c r="EX4876" s="60"/>
      <c r="EY4876" s="60"/>
      <c r="EZ4876" s="60"/>
      <c r="FA4876" s="60"/>
      <c r="FB4876" s="60"/>
    </row>
    <row r="4877" spans="22:158" x14ac:dyDescent="0.25">
      <c r="W4877" s="33"/>
      <c r="X4877" s="33"/>
      <c r="AH4877" s="38">
        <v>100</v>
      </c>
      <c r="AI4877" s="38">
        <v>125</v>
      </c>
      <c r="AJ4877" s="38">
        <v>15700</v>
      </c>
      <c r="AK4877" s="38">
        <v>54</v>
      </c>
      <c r="AL4877" s="38">
        <v>4305758</v>
      </c>
      <c r="AM4877" s="61" t="s">
        <v>1816</v>
      </c>
      <c r="AN4877" s="61" t="s">
        <v>1692</v>
      </c>
      <c r="AO4877" s="61" t="s">
        <v>1605</v>
      </c>
      <c r="AP4877" s="61" t="s">
        <v>5021</v>
      </c>
      <c r="AQ4877" s="61" t="s">
        <v>5022</v>
      </c>
      <c r="AR4877" s="28">
        <v>3380.6</v>
      </c>
      <c r="AS4877" s="28">
        <v>0</v>
      </c>
      <c r="AT4877" s="28">
        <v>0</v>
      </c>
      <c r="AU4877" s="62"/>
      <c r="DV4877" s="31" t="s">
        <v>5600</v>
      </c>
      <c r="DW4877" s="31" t="s">
        <v>5602</v>
      </c>
      <c r="DX4877" s="63"/>
      <c r="DY4877" s="63"/>
      <c r="DZ4877" s="63"/>
      <c r="EA4877" s="167"/>
      <c r="EB4877" s="60"/>
      <c r="EC4877" s="60"/>
      <c r="ED4877" s="60"/>
      <c r="EE4877" s="60"/>
      <c r="EF4877" s="60"/>
      <c r="EG4877" s="60"/>
      <c r="EH4877" s="60"/>
      <c r="EI4877" s="60"/>
      <c r="EJ4877" s="60"/>
      <c r="EK4877" s="60"/>
      <c r="EL4877" s="60"/>
      <c r="EM4877" s="60"/>
      <c r="EN4877" s="60"/>
      <c r="EO4877" s="60"/>
      <c r="EP4877" s="60"/>
      <c r="EQ4877" s="60"/>
      <c r="ER4877" s="60"/>
      <c r="ES4877" s="60"/>
      <c r="ET4877" s="60"/>
      <c r="EU4877" s="60"/>
      <c r="EV4877" s="60"/>
      <c r="EW4877" s="60"/>
      <c r="EX4877" s="60"/>
      <c r="EY4877" s="60"/>
      <c r="EZ4877" s="60"/>
      <c r="FA4877" s="60"/>
      <c r="FB4877" s="60"/>
    </row>
    <row r="4878" spans="22:158" x14ac:dyDescent="0.25">
      <c r="V4878" s="1"/>
      <c r="W4878" s="33"/>
      <c r="X4878" s="33"/>
      <c r="AH4878" s="38">
        <v>100</v>
      </c>
      <c r="AI4878" s="38">
        <v>120</v>
      </c>
      <c r="AJ4878" s="38">
        <v>10250</v>
      </c>
      <c r="AK4878" s="38">
        <v>54</v>
      </c>
      <c r="AL4878" s="38">
        <v>4306058</v>
      </c>
      <c r="AM4878" s="61" t="s">
        <v>1816</v>
      </c>
      <c r="AN4878" s="61" t="s">
        <v>1689</v>
      </c>
      <c r="AO4878" s="61" t="s">
        <v>5048</v>
      </c>
      <c r="AP4878" s="61" t="s">
        <v>5021</v>
      </c>
      <c r="AQ4878" s="61" t="s">
        <v>1762</v>
      </c>
      <c r="AR4878" s="28">
        <v>1868.3</v>
      </c>
      <c r="AS4878" s="28">
        <v>0</v>
      </c>
      <c r="AT4878" s="28">
        <v>8954</v>
      </c>
      <c r="AU4878" s="62"/>
      <c r="DV4878" s="31" t="s">
        <v>5603</v>
      </c>
      <c r="DW4878" s="31" t="s">
        <v>5604</v>
      </c>
      <c r="DX4878" s="63"/>
      <c r="DY4878" s="63"/>
      <c r="DZ4878" s="63"/>
      <c r="EA4878" s="167"/>
      <c r="EB4878" s="60"/>
      <c r="EC4878" s="60"/>
      <c r="ED4878" s="60"/>
      <c r="EE4878" s="60"/>
      <c r="EF4878" s="60"/>
      <c r="EG4878" s="60"/>
      <c r="EH4878" s="60"/>
      <c r="EI4878" s="60"/>
      <c r="EJ4878" s="60"/>
      <c r="EK4878" s="60"/>
      <c r="EL4878" s="60"/>
      <c r="EM4878" s="60"/>
      <c r="EN4878" s="60"/>
      <c r="EO4878" s="60"/>
      <c r="EP4878" s="60"/>
      <c r="EQ4878" s="60"/>
      <c r="ER4878" s="60"/>
      <c r="ES4878" s="60"/>
      <c r="ET4878" s="60"/>
      <c r="EU4878" s="60"/>
      <c r="EV4878" s="60"/>
      <c r="EW4878" s="60"/>
      <c r="EX4878" s="60"/>
      <c r="EY4878" s="60"/>
      <c r="EZ4878" s="60"/>
      <c r="FA4878" s="60"/>
      <c r="FB4878" s="60"/>
    </row>
    <row r="4879" spans="22:158" x14ac:dyDescent="0.25">
      <c r="W4879" s="33"/>
      <c r="X4879" s="33"/>
      <c r="AH4879" s="38">
        <v>100</v>
      </c>
      <c r="AI4879" s="38">
        <v>105</v>
      </c>
      <c r="AJ4879" s="38">
        <v>10500</v>
      </c>
      <c r="AK4879" s="38">
        <v>54</v>
      </c>
      <c r="AL4879" s="38">
        <v>4307058</v>
      </c>
      <c r="AM4879" s="61" t="s">
        <v>1816</v>
      </c>
      <c r="AN4879" s="61" t="s">
        <v>1688</v>
      </c>
      <c r="AO4879" s="61" t="s">
        <v>5053</v>
      </c>
      <c r="AP4879" s="61" t="s">
        <v>5021</v>
      </c>
      <c r="AQ4879" s="61" t="s">
        <v>1763</v>
      </c>
      <c r="AR4879" s="28">
        <v>127699.8</v>
      </c>
      <c r="AS4879" s="28">
        <v>0</v>
      </c>
      <c r="AT4879" s="28">
        <v>0</v>
      </c>
      <c r="AU4879" s="62"/>
      <c r="DV4879" s="31" t="s">
        <v>5605</v>
      </c>
      <c r="DW4879" s="31" t="s">
        <v>5606</v>
      </c>
      <c r="DX4879" s="63"/>
      <c r="DY4879" s="63"/>
      <c r="DZ4879" s="63"/>
      <c r="EA4879" s="167"/>
      <c r="EB4879" s="60"/>
      <c r="EC4879" s="60"/>
      <c r="ED4879" s="60"/>
      <c r="EE4879" s="60"/>
      <c r="EF4879" s="60"/>
      <c r="EG4879" s="60"/>
      <c r="EH4879" s="60"/>
      <c r="EI4879" s="60"/>
      <c r="EJ4879" s="60"/>
      <c r="EK4879" s="60"/>
      <c r="EL4879" s="60"/>
      <c r="EM4879" s="60"/>
      <c r="EN4879" s="60"/>
      <c r="EO4879" s="60"/>
      <c r="EP4879" s="60"/>
      <c r="EQ4879" s="60"/>
      <c r="ER4879" s="60"/>
      <c r="ES4879" s="60"/>
      <c r="ET4879" s="60"/>
      <c r="EU4879" s="60"/>
      <c r="EV4879" s="60"/>
      <c r="EW4879" s="60"/>
      <c r="EX4879" s="60"/>
      <c r="EY4879" s="60"/>
      <c r="EZ4879" s="60"/>
      <c r="FA4879" s="60"/>
      <c r="FB4879" s="60"/>
    </row>
    <row r="4880" spans="22:158" x14ac:dyDescent="0.25">
      <c r="W4880" s="33"/>
      <c r="X4880" s="33"/>
      <c r="AH4880" s="38">
        <v>100</v>
      </c>
      <c r="AI4880" s="38">
        <v>105</v>
      </c>
      <c r="AJ4880" s="38">
        <v>13100</v>
      </c>
      <c r="AK4880" s="38">
        <v>54</v>
      </c>
      <c r="AL4880" s="38">
        <v>4307058</v>
      </c>
      <c r="AM4880" s="61" t="s">
        <v>1816</v>
      </c>
      <c r="AN4880" s="61" t="s">
        <v>1688</v>
      </c>
      <c r="AO4880" s="61" t="s">
        <v>5104</v>
      </c>
      <c r="AP4880" s="61" t="s">
        <v>5021</v>
      </c>
      <c r="AQ4880" s="61" t="s">
        <v>1763</v>
      </c>
      <c r="AR4880" s="28">
        <v>430662.7</v>
      </c>
      <c r="AS4880" s="28">
        <v>0</v>
      </c>
      <c r="AT4880" s="28">
        <v>0</v>
      </c>
      <c r="AU4880" s="62"/>
      <c r="DV4880" s="31" t="s">
        <v>5605</v>
      </c>
      <c r="DW4880" s="31" t="s">
        <v>5606</v>
      </c>
      <c r="DX4880" s="63"/>
      <c r="DY4880" s="63"/>
      <c r="DZ4880" s="63"/>
      <c r="EA4880" s="167"/>
      <c r="EB4880" s="60"/>
      <c r="EC4880" s="60"/>
      <c r="ED4880" s="60"/>
      <c r="EE4880" s="60"/>
      <c r="EF4880" s="60"/>
      <c r="EG4880" s="60"/>
      <c r="EH4880" s="60"/>
      <c r="EI4880" s="60"/>
      <c r="EJ4880" s="60"/>
      <c r="EK4880" s="60"/>
      <c r="EL4880" s="60"/>
      <c r="EM4880" s="60"/>
      <c r="EN4880" s="60"/>
      <c r="EO4880" s="60"/>
      <c r="EP4880" s="60"/>
      <c r="EQ4880" s="60"/>
      <c r="ER4880" s="60"/>
      <c r="ES4880" s="60"/>
      <c r="ET4880" s="60"/>
      <c r="EU4880" s="60"/>
      <c r="EV4880" s="60"/>
      <c r="EW4880" s="60"/>
      <c r="EX4880" s="60"/>
      <c r="EY4880" s="60"/>
      <c r="EZ4880" s="60"/>
      <c r="FA4880" s="60"/>
      <c r="FB4880" s="60"/>
    </row>
    <row r="4881" spans="22:158" x14ac:dyDescent="0.25">
      <c r="V4881" s="1"/>
      <c r="W4881" s="33"/>
      <c r="X4881" s="33"/>
      <c r="AH4881" s="38">
        <v>100</v>
      </c>
      <c r="AI4881" s="38">
        <v>105</v>
      </c>
      <c r="AJ4881" s="38">
        <v>13800</v>
      </c>
      <c r="AK4881" s="38">
        <v>54</v>
      </c>
      <c r="AL4881" s="38">
        <v>4307058</v>
      </c>
      <c r="AM4881" s="61" t="s">
        <v>1816</v>
      </c>
      <c r="AN4881" s="61" t="s">
        <v>1688</v>
      </c>
      <c r="AO4881" s="61" t="s">
        <v>5120</v>
      </c>
      <c r="AP4881" s="61" t="s">
        <v>5021</v>
      </c>
      <c r="AQ4881" s="61" t="s">
        <v>1763</v>
      </c>
      <c r="AR4881" s="28">
        <v>127312.1</v>
      </c>
      <c r="AS4881" s="28">
        <v>35281</v>
      </c>
      <c r="AT4881" s="28">
        <v>0</v>
      </c>
      <c r="AU4881" s="62"/>
      <c r="DV4881" s="31" t="s">
        <v>5605</v>
      </c>
      <c r="DW4881" s="31" t="s">
        <v>5606</v>
      </c>
      <c r="DX4881" s="63"/>
      <c r="DY4881" s="63"/>
      <c r="DZ4881" s="63"/>
      <c r="EA4881" s="167"/>
      <c r="EB4881" s="60"/>
      <c r="EC4881" s="60"/>
      <c r="ED4881" s="60"/>
      <c r="EE4881" s="60"/>
      <c r="EF4881" s="60"/>
      <c r="EG4881" s="60"/>
      <c r="EH4881" s="60"/>
      <c r="EI4881" s="60"/>
      <c r="EJ4881" s="60"/>
      <c r="EK4881" s="60"/>
      <c r="EL4881" s="60"/>
      <c r="EM4881" s="60"/>
      <c r="EN4881" s="60"/>
      <c r="EO4881" s="60"/>
      <c r="EP4881" s="60"/>
      <c r="EQ4881" s="60"/>
      <c r="ER4881" s="60"/>
      <c r="ES4881" s="60"/>
      <c r="ET4881" s="60"/>
      <c r="EU4881" s="60"/>
      <c r="EV4881" s="60"/>
      <c r="EW4881" s="60"/>
      <c r="EX4881" s="60"/>
      <c r="EY4881" s="60"/>
      <c r="EZ4881" s="60"/>
      <c r="FA4881" s="60"/>
      <c r="FB4881" s="60"/>
    </row>
    <row r="4882" spans="22:158" x14ac:dyDescent="0.25">
      <c r="W4882" s="33"/>
      <c r="X4882" s="33"/>
      <c r="AH4882" s="38">
        <v>100</v>
      </c>
      <c r="AI4882" s="38">
        <v>105</v>
      </c>
      <c r="AJ4882" s="38">
        <v>14000</v>
      </c>
      <c r="AK4882" s="38">
        <v>54</v>
      </c>
      <c r="AL4882" s="38">
        <v>4307058</v>
      </c>
      <c r="AM4882" s="61" t="s">
        <v>1816</v>
      </c>
      <c r="AN4882" s="61" t="s">
        <v>1688</v>
      </c>
      <c r="AO4882" s="61" t="s">
        <v>5124</v>
      </c>
      <c r="AP4882" s="61" t="s">
        <v>5021</v>
      </c>
      <c r="AQ4882" s="61" t="s">
        <v>1763</v>
      </c>
      <c r="AR4882" s="28">
        <v>0</v>
      </c>
      <c r="AS4882" s="28">
        <v>0</v>
      </c>
      <c r="AT4882" s="28">
        <v>6557</v>
      </c>
      <c r="AU4882" s="62"/>
      <c r="DV4882" s="31" t="s">
        <v>5605</v>
      </c>
      <c r="DW4882" s="31" t="s">
        <v>5606</v>
      </c>
      <c r="DX4882" s="63"/>
      <c r="DY4882" s="63"/>
      <c r="DZ4882" s="63"/>
      <c r="EA4882" s="167"/>
      <c r="EB4882" s="60"/>
      <c r="EC4882" s="60"/>
      <c r="ED4882" s="60"/>
      <c r="EE4882" s="60"/>
      <c r="EF4882" s="60"/>
      <c r="EG4882" s="60"/>
      <c r="EH4882" s="60"/>
      <c r="EI4882" s="60"/>
      <c r="EJ4882" s="60"/>
      <c r="EK4882" s="60"/>
      <c r="EL4882" s="60"/>
      <c r="EM4882" s="60"/>
      <c r="EN4882" s="60"/>
      <c r="EO4882" s="60"/>
      <c r="EP4882" s="60"/>
      <c r="EQ4882" s="60"/>
      <c r="ER4882" s="60"/>
      <c r="ES4882" s="60"/>
      <c r="ET4882" s="60"/>
      <c r="EU4882" s="60"/>
      <c r="EV4882" s="60"/>
      <c r="EW4882" s="60"/>
      <c r="EX4882" s="60"/>
      <c r="EY4882" s="60"/>
      <c r="EZ4882" s="60"/>
      <c r="FA4882" s="60"/>
      <c r="FB4882" s="60"/>
    </row>
    <row r="4883" spans="22:158" x14ac:dyDescent="0.25">
      <c r="V4883" s="1"/>
      <c r="W4883" s="33"/>
      <c r="X4883" s="33"/>
      <c r="AH4883" s="38">
        <v>100</v>
      </c>
      <c r="AI4883" s="38">
        <v>105</v>
      </c>
      <c r="AJ4883" s="38">
        <v>14900</v>
      </c>
      <c r="AK4883" s="38">
        <v>54</v>
      </c>
      <c r="AL4883" s="38">
        <v>4307058</v>
      </c>
      <c r="AM4883" s="61" t="s">
        <v>1816</v>
      </c>
      <c r="AN4883" s="61" t="s">
        <v>1688</v>
      </c>
      <c r="AO4883" s="61" t="s">
        <v>1587</v>
      </c>
      <c r="AP4883" s="61" t="s">
        <v>5021</v>
      </c>
      <c r="AQ4883" s="61" t="s">
        <v>1763</v>
      </c>
      <c r="AR4883" s="28">
        <v>0</v>
      </c>
      <c r="AS4883" s="28">
        <v>58381</v>
      </c>
      <c r="AT4883" s="28">
        <v>27866</v>
      </c>
      <c r="AU4883" s="62"/>
      <c r="DV4883" s="31" t="s">
        <v>5605</v>
      </c>
      <c r="DW4883" s="31" t="s">
        <v>5606</v>
      </c>
      <c r="DX4883" s="63"/>
      <c r="DY4883" s="63"/>
      <c r="DZ4883" s="63"/>
      <c r="EA4883" s="167"/>
      <c r="EB4883" s="60"/>
      <c r="EC4883" s="60"/>
      <c r="ED4883" s="60"/>
      <c r="EE4883" s="60"/>
      <c r="EF4883" s="60"/>
      <c r="EG4883" s="60"/>
      <c r="EH4883" s="60"/>
      <c r="EI4883" s="60"/>
      <c r="EJ4883" s="60"/>
      <c r="EK4883" s="60"/>
      <c r="EL4883" s="60"/>
      <c r="EM4883" s="60"/>
      <c r="EN4883" s="60"/>
      <c r="EO4883" s="60"/>
      <c r="EP4883" s="60"/>
      <c r="EQ4883" s="60"/>
      <c r="ER4883" s="60"/>
      <c r="ES4883" s="60"/>
      <c r="ET4883" s="60"/>
      <c r="EU4883" s="60"/>
      <c r="EV4883" s="60"/>
      <c r="EW4883" s="60"/>
      <c r="EX4883" s="60"/>
      <c r="EY4883" s="60"/>
      <c r="EZ4883" s="60"/>
      <c r="FA4883" s="60"/>
      <c r="FB4883" s="60"/>
    </row>
    <row r="4884" spans="22:158" x14ac:dyDescent="0.25">
      <c r="W4884" s="33"/>
      <c r="X4884" s="33"/>
      <c r="AH4884" s="38">
        <v>100</v>
      </c>
      <c r="AI4884" s="38">
        <v>105</v>
      </c>
      <c r="AJ4884" s="38">
        <v>18550</v>
      </c>
      <c r="AK4884" s="38">
        <v>54</v>
      </c>
      <c r="AL4884" s="38">
        <v>4307058</v>
      </c>
      <c r="AM4884" s="61" t="s">
        <v>1816</v>
      </c>
      <c r="AN4884" s="61" t="s">
        <v>1688</v>
      </c>
      <c r="AO4884" s="61" t="s">
        <v>1667</v>
      </c>
      <c r="AP4884" s="61" t="s">
        <v>5021</v>
      </c>
      <c r="AQ4884" s="61" t="s">
        <v>1763</v>
      </c>
      <c r="AR4884" s="28">
        <v>0</v>
      </c>
      <c r="AS4884" s="28">
        <v>0</v>
      </c>
      <c r="AT4884" s="28">
        <v>31145</v>
      </c>
      <c r="AU4884" s="62"/>
      <c r="DV4884" s="31" t="s">
        <v>5605</v>
      </c>
      <c r="DW4884" s="31" t="s">
        <v>5606</v>
      </c>
      <c r="DX4884" s="63"/>
      <c r="DY4884" s="63"/>
      <c r="DZ4884" s="63"/>
      <c r="EA4884" s="167"/>
      <c r="EB4884" s="60"/>
      <c r="EC4884" s="60"/>
      <c r="ED4884" s="60"/>
      <c r="EE4884" s="60"/>
      <c r="EF4884" s="60"/>
      <c r="EG4884" s="60"/>
      <c r="EH4884" s="60"/>
      <c r="EI4884" s="60"/>
      <c r="EJ4884" s="60"/>
      <c r="EK4884" s="60"/>
      <c r="EL4884" s="60"/>
      <c r="EM4884" s="60"/>
      <c r="EN4884" s="60"/>
      <c r="EO4884" s="60"/>
      <c r="EP4884" s="60"/>
      <c r="EQ4884" s="60"/>
      <c r="ER4884" s="60"/>
      <c r="ES4884" s="60"/>
      <c r="ET4884" s="60"/>
      <c r="EU4884" s="60"/>
      <c r="EV4884" s="60"/>
      <c r="EW4884" s="60"/>
      <c r="EX4884" s="60"/>
      <c r="EY4884" s="60"/>
      <c r="EZ4884" s="60"/>
      <c r="FA4884" s="60"/>
      <c r="FB4884" s="60"/>
    </row>
    <row r="4885" spans="22:158" x14ac:dyDescent="0.25">
      <c r="V4885" s="1"/>
      <c r="W4885" s="33"/>
      <c r="X4885" s="33"/>
      <c r="AH4885" s="38">
        <v>100</v>
      </c>
      <c r="AI4885" s="38">
        <v>110</v>
      </c>
      <c r="AJ4885" s="38">
        <v>11720</v>
      </c>
      <c r="AK4885" s="38">
        <v>54</v>
      </c>
      <c r="AL4885" s="38">
        <v>4307058</v>
      </c>
      <c r="AM4885" s="61" t="s">
        <v>1816</v>
      </c>
      <c r="AN4885" s="61" t="s">
        <v>1696</v>
      </c>
      <c r="AO4885" s="61" t="s">
        <v>5078</v>
      </c>
      <c r="AP4885" s="61" t="s">
        <v>5021</v>
      </c>
      <c r="AQ4885" s="61" t="s">
        <v>1763</v>
      </c>
      <c r="AR4885" s="28">
        <v>160966.79999999999</v>
      </c>
      <c r="AS4885" s="28">
        <v>0</v>
      </c>
      <c r="AT4885" s="28">
        <v>0</v>
      </c>
      <c r="AU4885" s="62"/>
      <c r="DV4885" s="31" t="s">
        <v>5605</v>
      </c>
      <c r="DW4885" s="31" t="s">
        <v>5607</v>
      </c>
      <c r="DX4885" s="63"/>
      <c r="DY4885" s="63"/>
      <c r="DZ4885" s="63"/>
      <c r="EA4885" s="167"/>
      <c r="EB4885" s="60"/>
      <c r="EC4885" s="60"/>
      <c r="ED4885" s="60"/>
      <c r="EE4885" s="60"/>
      <c r="EF4885" s="60"/>
      <c r="EG4885" s="60"/>
      <c r="EH4885" s="60"/>
      <c r="EI4885" s="60"/>
      <c r="EJ4885" s="60"/>
      <c r="EK4885" s="60"/>
      <c r="EL4885" s="60"/>
      <c r="EM4885" s="60"/>
      <c r="EN4885" s="60"/>
      <c r="EO4885" s="60"/>
      <c r="EP4885" s="60"/>
      <c r="EQ4885" s="60"/>
      <c r="ER4885" s="60"/>
      <c r="ES4885" s="60"/>
      <c r="ET4885" s="60"/>
      <c r="EU4885" s="60"/>
      <c r="EV4885" s="60"/>
      <c r="EW4885" s="60"/>
      <c r="EX4885" s="60"/>
      <c r="EY4885" s="60"/>
      <c r="EZ4885" s="60"/>
      <c r="FA4885" s="60"/>
      <c r="FB4885" s="60"/>
    </row>
    <row r="4886" spans="22:158" x14ac:dyDescent="0.25">
      <c r="W4886" s="33"/>
      <c r="X4886" s="33"/>
      <c r="AH4886" s="38">
        <v>100</v>
      </c>
      <c r="AI4886" s="38">
        <v>110</v>
      </c>
      <c r="AJ4886" s="38">
        <v>12700</v>
      </c>
      <c r="AK4886" s="38">
        <v>54</v>
      </c>
      <c r="AL4886" s="38">
        <v>4307058</v>
      </c>
      <c r="AM4886" s="61" t="s">
        <v>1816</v>
      </c>
      <c r="AN4886" s="61" t="s">
        <v>1696</v>
      </c>
      <c r="AO4886" s="61" t="s">
        <v>5096</v>
      </c>
      <c r="AP4886" s="61" t="s">
        <v>5021</v>
      </c>
      <c r="AQ4886" s="61" t="s">
        <v>1763</v>
      </c>
      <c r="AR4886" s="28">
        <v>0</v>
      </c>
      <c r="AS4886" s="28">
        <v>0</v>
      </c>
      <c r="AT4886" s="28">
        <v>65568</v>
      </c>
      <c r="AU4886" s="62"/>
      <c r="DV4886" s="31" t="s">
        <v>5605</v>
      </c>
      <c r="DW4886" s="31" t="s">
        <v>5607</v>
      </c>
      <c r="DX4886" s="63"/>
      <c r="DY4886" s="63"/>
      <c r="DZ4886" s="63"/>
      <c r="EA4886" s="167"/>
      <c r="EB4886" s="60"/>
      <c r="EC4886" s="60"/>
      <c r="ED4886" s="60"/>
      <c r="EE4886" s="60"/>
      <c r="EF4886" s="60"/>
      <c r="EG4886" s="60"/>
      <c r="EH4886" s="60"/>
      <c r="EI4886" s="60"/>
      <c r="EJ4886" s="60"/>
      <c r="EK4886" s="60"/>
      <c r="EL4886" s="60"/>
      <c r="EM4886" s="60"/>
      <c r="EN4886" s="60"/>
      <c r="EO4886" s="60"/>
      <c r="EP4886" s="60"/>
      <c r="EQ4886" s="60"/>
      <c r="ER4886" s="60"/>
      <c r="ES4886" s="60"/>
      <c r="ET4886" s="60"/>
      <c r="EU4886" s="60"/>
      <c r="EV4886" s="60"/>
      <c r="EW4886" s="60"/>
      <c r="EX4886" s="60"/>
      <c r="EY4886" s="60"/>
      <c r="EZ4886" s="60"/>
      <c r="FA4886" s="60"/>
      <c r="FB4886" s="60"/>
    </row>
    <row r="4887" spans="22:158" x14ac:dyDescent="0.25">
      <c r="W4887" s="33"/>
      <c r="X4887" s="33"/>
      <c r="AH4887" s="38">
        <v>100</v>
      </c>
      <c r="AI4887" s="38">
        <v>110</v>
      </c>
      <c r="AJ4887" s="38">
        <v>13400</v>
      </c>
      <c r="AK4887" s="38">
        <v>54</v>
      </c>
      <c r="AL4887" s="38">
        <v>4307058</v>
      </c>
      <c r="AM4887" s="61" t="s">
        <v>1816</v>
      </c>
      <c r="AN4887" s="61" t="s">
        <v>1696</v>
      </c>
      <c r="AO4887" s="61" t="s">
        <v>5111</v>
      </c>
      <c r="AP4887" s="61" t="s">
        <v>5021</v>
      </c>
      <c r="AQ4887" s="61" t="s">
        <v>1763</v>
      </c>
      <c r="AR4887" s="28">
        <v>0</v>
      </c>
      <c r="AS4887" s="28">
        <v>0</v>
      </c>
      <c r="AT4887" s="28">
        <v>13660</v>
      </c>
      <c r="AU4887" s="62"/>
      <c r="DV4887" s="31" t="s">
        <v>5605</v>
      </c>
      <c r="DW4887" s="31" t="s">
        <v>5607</v>
      </c>
      <c r="DX4887" s="63"/>
      <c r="DY4887" s="63"/>
      <c r="DZ4887" s="63"/>
      <c r="EA4887" s="167"/>
      <c r="EB4887" s="60"/>
      <c r="EC4887" s="60"/>
      <c r="ED4887" s="60"/>
      <c r="EE4887" s="60"/>
      <c r="EF4887" s="60"/>
      <c r="EG4887" s="60"/>
      <c r="EH4887" s="60"/>
      <c r="EI4887" s="60"/>
      <c r="EJ4887" s="60"/>
      <c r="EK4887" s="60"/>
      <c r="EL4887" s="60"/>
      <c r="EM4887" s="60"/>
      <c r="EN4887" s="60"/>
      <c r="EO4887" s="60"/>
      <c r="EP4887" s="60"/>
      <c r="EQ4887" s="60"/>
      <c r="ER4887" s="60"/>
      <c r="ES4887" s="60"/>
      <c r="ET4887" s="60"/>
      <c r="EU4887" s="60"/>
      <c r="EV4887" s="60"/>
      <c r="EW4887" s="60"/>
      <c r="EX4887" s="60"/>
      <c r="EY4887" s="60"/>
      <c r="EZ4887" s="60"/>
      <c r="FA4887" s="60"/>
      <c r="FB4887" s="60"/>
    </row>
    <row r="4888" spans="22:158" x14ac:dyDescent="0.25">
      <c r="W4888" s="33"/>
      <c r="X4888" s="33"/>
      <c r="AH4888" s="38">
        <v>100</v>
      </c>
      <c r="AI4888" s="38">
        <v>110</v>
      </c>
      <c r="AJ4888" s="38">
        <v>14650</v>
      </c>
      <c r="AK4888" s="38">
        <v>54</v>
      </c>
      <c r="AL4888" s="38">
        <v>4307058</v>
      </c>
      <c r="AM4888" s="61" t="s">
        <v>1816</v>
      </c>
      <c r="AN4888" s="61" t="s">
        <v>1696</v>
      </c>
      <c r="AO4888" s="61" t="s">
        <v>1581</v>
      </c>
      <c r="AP4888" s="61" t="s">
        <v>5021</v>
      </c>
      <c r="AQ4888" s="61" t="s">
        <v>1763</v>
      </c>
      <c r="AR4888" s="28">
        <v>0</v>
      </c>
      <c r="AS4888" s="28">
        <v>12927</v>
      </c>
      <c r="AT4888" s="28">
        <v>0</v>
      </c>
      <c r="AU4888" s="62"/>
      <c r="DV4888" s="31" t="s">
        <v>5605</v>
      </c>
      <c r="DW4888" s="31" t="s">
        <v>5607</v>
      </c>
      <c r="DX4888" s="63"/>
      <c r="DY4888" s="63"/>
      <c r="DZ4888" s="63"/>
      <c r="EA4888" s="167"/>
      <c r="EB4888" s="60"/>
      <c r="EC4888" s="60"/>
      <c r="ED4888" s="60"/>
      <c r="EE4888" s="60"/>
      <c r="EF4888" s="60"/>
      <c r="EG4888" s="60"/>
      <c r="EH4888" s="60"/>
      <c r="EI4888" s="60"/>
      <c r="EJ4888" s="60"/>
      <c r="EK4888" s="60"/>
      <c r="EL4888" s="60"/>
      <c r="EM4888" s="60"/>
      <c r="EN4888" s="60"/>
      <c r="EO4888" s="60"/>
      <c r="EP4888" s="60"/>
      <c r="EQ4888" s="60"/>
      <c r="ER4888" s="60"/>
      <c r="ES4888" s="60"/>
      <c r="ET4888" s="60"/>
      <c r="EU4888" s="60"/>
      <c r="EV4888" s="60"/>
      <c r="EW4888" s="60"/>
      <c r="EX4888" s="60"/>
      <c r="EY4888" s="60"/>
      <c r="EZ4888" s="60"/>
      <c r="FA4888" s="60"/>
      <c r="FB4888" s="60"/>
    </row>
    <row r="4889" spans="22:158" x14ac:dyDescent="0.25">
      <c r="W4889" s="33"/>
      <c r="X4889" s="33"/>
      <c r="AH4889" s="38">
        <v>100</v>
      </c>
      <c r="AI4889" s="38">
        <v>110</v>
      </c>
      <c r="AJ4889" s="38">
        <v>15250</v>
      </c>
      <c r="AK4889" s="38">
        <v>54</v>
      </c>
      <c r="AL4889" s="38">
        <v>4307058</v>
      </c>
      <c r="AM4889" s="61" t="s">
        <v>1816</v>
      </c>
      <c r="AN4889" s="61" t="s">
        <v>1696</v>
      </c>
      <c r="AO4889" s="61" t="s">
        <v>1595</v>
      </c>
      <c r="AP4889" s="61" t="s">
        <v>5021</v>
      </c>
      <c r="AQ4889" s="61" t="s">
        <v>1763</v>
      </c>
      <c r="AR4889" s="28">
        <v>0</v>
      </c>
      <c r="AS4889" s="28">
        <v>0</v>
      </c>
      <c r="AT4889" s="28">
        <v>0</v>
      </c>
      <c r="AU4889" s="62"/>
      <c r="DV4889" s="31" t="s">
        <v>5605</v>
      </c>
      <c r="DW4889" s="31" t="s">
        <v>5607</v>
      </c>
      <c r="DX4889" s="63"/>
      <c r="DY4889" s="63"/>
      <c r="DZ4889" s="63"/>
      <c r="EA4889" s="167"/>
      <c r="EB4889" s="60"/>
      <c r="EC4889" s="60"/>
      <c r="ED4889" s="60"/>
      <c r="EE4889" s="60"/>
      <c r="EF4889" s="60"/>
      <c r="EG4889" s="60"/>
      <c r="EH4889" s="60"/>
      <c r="EI4889" s="60"/>
      <c r="EJ4889" s="60"/>
      <c r="EK4889" s="60"/>
      <c r="EL4889" s="60"/>
      <c r="EM4889" s="60"/>
      <c r="EN4889" s="60"/>
      <c r="EO4889" s="60"/>
      <c r="EP4889" s="60"/>
      <c r="EQ4889" s="60"/>
      <c r="ER4889" s="60"/>
      <c r="ES4889" s="60"/>
      <c r="ET4889" s="60"/>
      <c r="EU4889" s="60"/>
      <c r="EV4889" s="60"/>
      <c r="EW4889" s="60"/>
      <c r="EX4889" s="60"/>
      <c r="EY4889" s="60"/>
      <c r="EZ4889" s="60"/>
      <c r="FA4889" s="60"/>
      <c r="FB4889" s="60"/>
    </row>
    <row r="4890" spans="22:158" x14ac:dyDescent="0.25">
      <c r="W4890" s="33"/>
      <c r="X4890" s="33"/>
      <c r="AH4890" s="38">
        <v>100</v>
      </c>
      <c r="AI4890" s="38">
        <v>110</v>
      </c>
      <c r="AJ4890" s="38">
        <v>16400</v>
      </c>
      <c r="AK4890" s="38">
        <v>54</v>
      </c>
      <c r="AL4890" s="38">
        <v>4307058</v>
      </c>
      <c r="AM4890" s="61" t="s">
        <v>1816</v>
      </c>
      <c r="AN4890" s="61" t="s">
        <v>1696</v>
      </c>
      <c r="AO4890" s="61" t="s">
        <v>1620</v>
      </c>
      <c r="AP4890" s="61" t="s">
        <v>5021</v>
      </c>
      <c r="AQ4890" s="61" t="s">
        <v>1763</v>
      </c>
      <c r="AR4890" s="28">
        <v>0</v>
      </c>
      <c r="AS4890" s="28">
        <v>0</v>
      </c>
      <c r="AT4890" s="28">
        <v>0</v>
      </c>
      <c r="AU4890" s="62"/>
      <c r="DV4890" s="31" t="s">
        <v>5605</v>
      </c>
      <c r="DW4890" s="31" t="s">
        <v>5607</v>
      </c>
      <c r="DX4890" s="63"/>
      <c r="DY4890" s="63"/>
      <c r="DZ4890" s="63"/>
      <c r="EA4890" s="167"/>
      <c r="EB4890" s="60"/>
      <c r="EC4890" s="60"/>
      <c r="ED4890" s="60"/>
      <c r="EE4890" s="60"/>
      <c r="EF4890" s="60"/>
      <c r="EG4890" s="60"/>
      <c r="EH4890" s="60"/>
      <c r="EI4890" s="60"/>
      <c r="EJ4890" s="60"/>
      <c r="EK4890" s="60"/>
      <c r="EL4890" s="60"/>
      <c r="EM4890" s="60"/>
      <c r="EN4890" s="60"/>
      <c r="EO4890" s="60"/>
      <c r="EP4890" s="60"/>
      <c r="EQ4890" s="60"/>
      <c r="ER4890" s="60"/>
      <c r="ES4890" s="60"/>
      <c r="ET4890" s="60"/>
      <c r="EU4890" s="60"/>
      <c r="EV4890" s="60"/>
      <c r="EW4890" s="60"/>
      <c r="EX4890" s="60"/>
      <c r="EY4890" s="60"/>
      <c r="EZ4890" s="60"/>
      <c r="FA4890" s="60"/>
      <c r="FB4890" s="60"/>
    </row>
    <row r="4891" spans="22:158" x14ac:dyDescent="0.25">
      <c r="W4891" s="33"/>
      <c r="X4891" s="33"/>
      <c r="AH4891" s="38">
        <v>100</v>
      </c>
      <c r="AI4891" s="38">
        <v>110</v>
      </c>
      <c r="AJ4891" s="38">
        <v>17000</v>
      </c>
      <c r="AK4891" s="38">
        <v>54</v>
      </c>
      <c r="AL4891" s="38">
        <v>4307058</v>
      </c>
      <c r="AM4891" s="61" t="s">
        <v>1816</v>
      </c>
      <c r="AN4891" s="61" t="s">
        <v>1696</v>
      </c>
      <c r="AO4891" s="61" t="s">
        <v>1633</v>
      </c>
      <c r="AP4891" s="61" t="s">
        <v>5021</v>
      </c>
      <c r="AQ4891" s="61" t="s">
        <v>1763</v>
      </c>
      <c r="AR4891" s="28">
        <v>0</v>
      </c>
      <c r="AS4891" s="28">
        <v>0</v>
      </c>
      <c r="AT4891" s="28">
        <v>0</v>
      </c>
      <c r="AU4891" s="62"/>
      <c r="DV4891" s="31" t="s">
        <v>5605</v>
      </c>
      <c r="DW4891" s="31" t="s">
        <v>5607</v>
      </c>
      <c r="DX4891" s="63"/>
      <c r="DY4891" s="63"/>
      <c r="DZ4891" s="63"/>
      <c r="EA4891" s="167"/>
      <c r="EB4891" s="60"/>
      <c r="EC4891" s="60"/>
      <c r="ED4891" s="60"/>
      <c r="EE4891" s="60"/>
      <c r="EF4891" s="60"/>
      <c r="EG4891" s="60"/>
      <c r="EH4891" s="60"/>
      <c r="EI4891" s="60"/>
      <c r="EJ4891" s="60"/>
      <c r="EK4891" s="60"/>
      <c r="EL4891" s="60"/>
      <c r="EM4891" s="60"/>
      <c r="EN4891" s="60"/>
      <c r="EO4891" s="60"/>
      <c r="EP4891" s="60"/>
      <c r="EQ4891" s="60"/>
      <c r="ER4891" s="60"/>
      <c r="ES4891" s="60"/>
      <c r="ET4891" s="60"/>
      <c r="EU4891" s="60"/>
      <c r="EV4891" s="60"/>
      <c r="EW4891" s="60"/>
      <c r="EX4891" s="60"/>
      <c r="EY4891" s="60"/>
      <c r="EZ4891" s="60"/>
      <c r="FA4891" s="60"/>
      <c r="FB4891" s="60"/>
    </row>
    <row r="4892" spans="22:158" x14ac:dyDescent="0.25">
      <c r="W4892" s="33"/>
      <c r="X4892" s="33"/>
      <c r="AH4892" s="38">
        <v>100</v>
      </c>
      <c r="AI4892" s="38">
        <v>120</v>
      </c>
      <c r="AJ4892" s="38">
        <v>10250</v>
      </c>
      <c r="AK4892" s="38">
        <v>54</v>
      </c>
      <c r="AL4892" s="38">
        <v>4307058</v>
      </c>
      <c r="AM4892" s="61" t="s">
        <v>1816</v>
      </c>
      <c r="AN4892" s="61" t="s">
        <v>1689</v>
      </c>
      <c r="AO4892" s="61" t="s">
        <v>5048</v>
      </c>
      <c r="AP4892" s="61" t="s">
        <v>5021</v>
      </c>
      <c r="AQ4892" s="61" t="s">
        <v>1763</v>
      </c>
      <c r="AR4892" s="28">
        <v>358153.7</v>
      </c>
      <c r="AS4892" s="28">
        <v>547336</v>
      </c>
      <c r="AT4892" s="28">
        <v>404882</v>
      </c>
      <c r="AU4892" s="62"/>
      <c r="DV4892" s="31" t="s">
        <v>5605</v>
      </c>
      <c r="DW4892" s="31" t="s">
        <v>5608</v>
      </c>
      <c r="DX4892" s="63"/>
      <c r="DY4892" s="63"/>
      <c r="DZ4892" s="63"/>
      <c r="EA4892" s="167"/>
      <c r="EB4892" s="60"/>
      <c r="EC4892" s="60"/>
      <c r="ED4892" s="60"/>
      <c r="EE4892" s="60"/>
      <c r="EF4892" s="60"/>
      <c r="EG4892" s="60"/>
      <c r="EH4892" s="60"/>
      <c r="EI4892" s="60"/>
      <c r="EJ4892" s="60"/>
      <c r="EK4892" s="60"/>
      <c r="EL4892" s="60"/>
      <c r="EM4892" s="60"/>
      <c r="EN4892" s="60"/>
      <c r="EO4892" s="60"/>
      <c r="EP4892" s="60"/>
      <c r="EQ4892" s="60"/>
      <c r="ER4892" s="60"/>
      <c r="ES4892" s="60"/>
      <c r="ET4892" s="60"/>
      <c r="EU4892" s="60"/>
      <c r="EV4892" s="60"/>
      <c r="EW4892" s="60"/>
      <c r="EX4892" s="60"/>
      <c r="EY4892" s="60"/>
      <c r="EZ4892" s="60"/>
      <c r="FA4892" s="60"/>
      <c r="FB4892" s="60"/>
    </row>
    <row r="4893" spans="22:158" x14ac:dyDescent="0.25">
      <c r="W4893" s="33"/>
      <c r="X4893" s="33"/>
      <c r="AH4893" s="38">
        <v>100</v>
      </c>
      <c r="AI4893" s="38">
        <v>120</v>
      </c>
      <c r="AJ4893" s="38">
        <v>11350</v>
      </c>
      <c r="AK4893" s="38">
        <v>54</v>
      </c>
      <c r="AL4893" s="38">
        <v>4307058</v>
      </c>
      <c r="AM4893" s="61" t="s">
        <v>1816</v>
      </c>
      <c r="AN4893" s="61" t="s">
        <v>1689</v>
      </c>
      <c r="AO4893" s="61" t="s">
        <v>5070</v>
      </c>
      <c r="AP4893" s="61" t="s">
        <v>5021</v>
      </c>
      <c r="AQ4893" s="61" t="s">
        <v>1763</v>
      </c>
      <c r="AR4893" s="28">
        <v>30592.7</v>
      </c>
      <c r="AS4893" s="28">
        <v>250212</v>
      </c>
      <c r="AT4893" s="28">
        <v>20217</v>
      </c>
      <c r="AU4893" s="62"/>
      <c r="DV4893" s="31" t="s">
        <v>5605</v>
      </c>
      <c r="DW4893" s="31" t="s">
        <v>5608</v>
      </c>
      <c r="DX4893" s="63"/>
      <c r="DY4893" s="63"/>
      <c r="DZ4893" s="63"/>
      <c r="EA4893" s="167"/>
      <c r="EB4893" s="60"/>
      <c r="EC4893" s="60"/>
      <c r="ED4893" s="60"/>
      <c r="EE4893" s="60"/>
      <c r="EF4893" s="60"/>
      <c r="EG4893" s="60"/>
      <c r="EH4893" s="60"/>
      <c r="EI4893" s="60"/>
      <c r="EJ4893" s="60"/>
      <c r="EK4893" s="60"/>
      <c r="EL4893" s="60"/>
      <c r="EM4893" s="60"/>
      <c r="EN4893" s="60"/>
      <c r="EO4893" s="60"/>
      <c r="EP4893" s="60"/>
      <c r="EQ4893" s="60"/>
      <c r="ER4893" s="60"/>
      <c r="ES4893" s="60"/>
      <c r="ET4893" s="60"/>
      <c r="EU4893" s="60"/>
      <c r="EV4893" s="60"/>
      <c r="EW4893" s="60"/>
      <c r="EX4893" s="60"/>
      <c r="EY4893" s="60"/>
      <c r="EZ4893" s="60"/>
      <c r="FA4893" s="60"/>
      <c r="FB4893" s="60"/>
    </row>
    <row r="4894" spans="22:158" x14ac:dyDescent="0.25">
      <c r="W4894" s="33"/>
      <c r="X4894" s="33"/>
      <c r="AH4894" s="38">
        <v>100</v>
      </c>
      <c r="AI4894" s="38">
        <v>120</v>
      </c>
      <c r="AJ4894" s="38">
        <v>14850</v>
      </c>
      <c r="AK4894" s="38">
        <v>54</v>
      </c>
      <c r="AL4894" s="38">
        <v>4307058</v>
      </c>
      <c r="AM4894" s="61" t="s">
        <v>1816</v>
      </c>
      <c r="AN4894" s="61" t="s">
        <v>1689</v>
      </c>
      <c r="AO4894" s="61" t="s">
        <v>1585</v>
      </c>
      <c r="AP4894" s="61" t="s">
        <v>5021</v>
      </c>
      <c r="AQ4894" s="61" t="s">
        <v>1763</v>
      </c>
      <c r="AR4894" s="28">
        <v>217256.9</v>
      </c>
      <c r="AS4894" s="28">
        <v>576843</v>
      </c>
      <c r="AT4894" s="28">
        <v>89063</v>
      </c>
      <c r="AU4894" s="62"/>
      <c r="DV4894" s="31" t="s">
        <v>5605</v>
      </c>
      <c r="DW4894" s="31" t="s">
        <v>5608</v>
      </c>
      <c r="DX4894" s="63"/>
      <c r="DY4894" s="63"/>
      <c r="DZ4894" s="63"/>
      <c r="EA4894" s="167"/>
      <c r="EB4894" s="60"/>
      <c r="EC4894" s="60"/>
      <c r="ED4894" s="60"/>
      <c r="EE4894" s="60"/>
      <c r="EF4894" s="60"/>
      <c r="EG4894" s="60"/>
      <c r="EH4894" s="60"/>
      <c r="EI4894" s="60"/>
      <c r="EJ4894" s="60"/>
      <c r="EK4894" s="60"/>
      <c r="EL4894" s="60"/>
      <c r="EM4894" s="60"/>
      <c r="EN4894" s="60"/>
      <c r="EO4894" s="60"/>
      <c r="EP4894" s="60"/>
      <c r="EQ4894" s="60"/>
      <c r="ER4894" s="60"/>
      <c r="ES4894" s="60"/>
      <c r="ET4894" s="60"/>
      <c r="EU4894" s="60"/>
      <c r="EV4894" s="60"/>
      <c r="EW4894" s="60"/>
      <c r="EX4894" s="60"/>
      <c r="EY4894" s="60"/>
      <c r="EZ4894" s="60"/>
      <c r="FA4894" s="60"/>
      <c r="FB4894" s="60"/>
    </row>
    <row r="4895" spans="22:158" x14ac:dyDescent="0.25">
      <c r="W4895" s="33"/>
      <c r="X4895" s="33"/>
      <c r="AH4895" s="38">
        <v>100</v>
      </c>
      <c r="AI4895" s="38">
        <v>120</v>
      </c>
      <c r="AJ4895" s="38">
        <v>17550</v>
      </c>
      <c r="AK4895" s="38">
        <v>54</v>
      </c>
      <c r="AL4895" s="38">
        <v>4307058</v>
      </c>
      <c r="AM4895" s="61" t="s">
        <v>1816</v>
      </c>
      <c r="AN4895" s="61" t="s">
        <v>1689</v>
      </c>
      <c r="AO4895" s="61" t="s">
        <v>1645</v>
      </c>
      <c r="AP4895" s="61" t="s">
        <v>5021</v>
      </c>
      <c r="AQ4895" s="61" t="s">
        <v>1763</v>
      </c>
      <c r="AR4895" s="28">
        <v>491541.1</v>
      </c>
      <c r="AS4895" s="28">
        <v>1392691</v>
      </c>
      <c r="AT4895" s="28">
        <v>332758</v>
      </c>
      <c r="AU4895" s="62"/>
      <c r="DV4895" s="31" t="s">
        <v>5605</v>
      </c>
      <c r="DW4895" s="31" t="s">
        <v>5608</v>
      </c>
      <c r="DX4895" s="63"/>
      <c r="DY4895" s="63"/>
      <c r="DZ4895" s="63"/>
      <c r="EA4895" s="167"/>
      <c r="EB4895" s="60"/>
      <c r="EC4895" s="60"/>
      <c r="ED4895" s="60"/>
      <c r="EE4895" s="60"/>
      <c r="EF4895" s="60"/>
      <c r="EG4895" s="60"/>
      <c r="EH4895" s="60"/>
      <c r="EI4895" s="60"/>
      <c r="EJ4895" s="60"/>
      <c r="EK4895" s="60"/>
      <c r="EL4895" s="60"/>
      <c r="EM4895" s="60"/>
      <c r="EN4895" s="60"/>
      <c r="EO4895" s="60"/>
      <c r="EP4895" s="60"/>
      <c r="EQ4895" s="60"/>
      <c r="ER4895" s="60"/>
      <c r="ES4895" s="60"/>
      <c r="ET4895" s="60"/>
      <c r="EU4895" s="60"/>
      <c r="EV4895" s="60"/>
      <c r="EW4895" s="60"/>
      <c r="EX4895" s="60"/>
      <c r="EY4895" s="60"/>
      <c r="EZ4895" s="60"/>
      <c r="FA4895" s="60"/>
      <c r="FB4895" s="60"/>
    </row>
    <row r="4896" spans="22:158" x14ac:dyDescent="0.25">
      <c r="W4896" s="33"/>
      <c r="X4896" s="33"/>
      <c r="AH4896" s="38">
        <v>100</v>
      </c>
      <c r="AI4896" s="38">
        <v>125</v>
      </c>
      <c r="AJ4896" s="38">
        <v>11730</v>
      </c>
      <c r="AK4896" s="38">
        <v>54</v>
      </c>
      <c r="AL4896" s="38">
        <v>4307058</v>
      </c>
      <c r="AM4896" s="61" t="s">
        <v>1816</v>
      </c>
      <c r="AN4896" s="61" t="s">
        <v>1692</v>
      </c>
      <c r="AO4896" s="61" t="s">
        <v>5079</v>
      </c>
      <c r="AP4896" s="61" t="s">
        <v>5021</v>
      </c>
      <c r="AQ4896" s="61" t="s">
        <v>1763</v>
      </c>
      <c r="AR4896" s="28">
        <v>0</v>
      </c>
      <c r="AS4896" s="28">
        <v>52731</v>
      </c>
      <c r="AT4896" s="28">
        <v>0</v>
      </c>
      <c r="AU4896" s="62"/>
      <c r="DV4896" s="31" t="s">
        <v>5605</v>
      </c>
      <c r="DW4896" s="31" t="s">
        <v>5609</v>
      </c>
      <c r="DX4896" s="63"/>
      <c r="DY4896" s="63"/>
      <c r="DZ4896" s="63"/>
      <c r="EA4896" s="167"/>
      <c r="EB4896" s="60"/>
      <c r="EC4896" s="60"/>
      <c r="ED4896" s="60"/>
      <c r="EE4896" s="60"/>
      <c r="EF4896" s="60"/>
      <c r="EG4896" s="60"/>
      <c r="EH4896" s="60"/>
      <c r="EI4896" s="60"/>
      <c r="EJ4896" s="60"/>
      <c r="EK4896" s="60"/>
      <c r="EL4896" s="60"/>
      <c r="EM4896" s="60"/>
      <c r="EN4896" s="60"/>
      <c r="EO4896" s="60"/>
      <c r="EP4896" s="60"/>
      <c r="EQ4896" s="60"/>
      <c r="ER4896" s="60"/>
      <c r="ES4896" s="60"/>
      <c r="ET4896" s="60"/>
      <c r="EU4896" s="60"/>
      <c r="EV4896" s="60"/>
      <c r="EW4896" s="60"/>
      <c r="EX4896" s="60"/>
      <c r="EY4896" s="60"/>
      <c r="EZ4896" s="60"/>
      <c r="FA4896" s="60"/>
      <c r="FB4896" s="60"/>
    </row>
    <row r="4897" spans="22:158" x14ac:dyDescent="0.25">
      <c r="W4897" s="33"/>
      <c r="X4897" s="33"/>
      <c r="AH4897" s="38">
        <v>100</v>
      </c>
      <c r="AI4897" s="38">
        <v>125</v>
      </c>
      <c r="AJ4897" s="38">
        <v>11800</v>
      </c>
      <c r="AK4897" s="38">
        <v>54</v>
      </c>
      <c r="AL4897" s="38">
        <v>4307058</v>
      </c>
      <c r="AM4897" s="61" t="s">
        <v>1816</v>
      </c>
      <c r="AN4897" s="61" t="s">
        <v>1692</v>
      </c>
      <c r="AO4897" s="61" t="s">
        <v>5081</v>
      </c>
      <c r="AP4897" s="61" t="s">
        <v>5021</v>
      </c>
      <c r="AQ4897" s="61" t="s">
        <v>1763</v>
      </c>
      <c r="AR4897" s="28">
        <v>126865.2</v>
      </c>
      <c r="AS4897" s="28">
        <v>0</v>
      </c>
      <c r="AT4897" s="28">
        <v>37155</v>
      </c>
      <c r="AU4897" s="62"/>
      <c r="DV4897" s="31" t="s">
        <v>5605</v>
      </c>
      <c r="DW4897" s="31" t="s">
        <v>5609</v>
      </c>
      <c r="DX4897" s="63"/>
      <c r="DY4897" s="63"/>
      <c r="DZ4897" s="63"/>
      <c r="EA4897" s="167"/>
      <c r="EB4897" s="60"/>
      <c r="EC4897" s="60"/>
      <c r="ED4897" s="60"/>
      <c r="EE4897" s="60"/>
      <c r="EF4897" s="60"/>
      <c r="EG4897" s="60"/>
      <c r="EH4897" s="60"/>
      <c r="EI4897" s="60"/>
      <c r="EJ4897" s="60"/>
      <c r="EK4897" s="60"/>
      <c r="EL4897" s="60"/>
      <c r="EM4897" s="60"/>
      <c r="EN4897" s="60"/>
      <c r="EO4897" s="60"/>
      <c r="EP4897" s="60"/>
      <c r="EQ4897" s="60"/>
      <c r="ER4897" s="60"/>
      <c r="ES4897" s="60"/>
      <c r="ET4897" s="60"/>
      <c r="EU4897" s="60"/>
      <c r="EV4897" s="60"/>
      <c r="EW4897" s="60"/>
      <c r="EX4897" s="60"/>
      <c r="EY4897" s="60"/>
      <c r="EZ4897" s="60"/>
      <c r="FA4897" s="60"/>
      <c r="FB4897" s="60"/>
    </row>
    <row r="4898" spans="22:158" x14ac:dyDescent="0.25">
      <c r="W4898" s="33"/>
      <c r="X4898" s="33"/>
      <c r="AH4898" s="38">
        <v>100</v>
      </c>
      <c r="AI4898" s="38">
        <v>125</v>
      </c>
      <c r="AJ4898" s="38">
        <v>12250</v>
      </c>
      <c r="AK4898" s="38">
        <v>54</v>
      </c>
      <c r="AL4898" s="38">
        <v>4307058</v>
      </c>
      <c r="AM4898" s="61" t="s">
        <v>1816</v>
      </c>
      <c r="AN4898" s="61" t="s">
        <v>1692</v>
      </c>
      <c r="AO4898" s="61" t="s">
        <v>5089</v>
      </c>
      <c r="AP4898" s="61" t="s">
        <v>5021</v>
      </c>
      <c r="AQ4898" s="61" t="s">
        <v>1763</v>
      </c>
      <c r="AR4898" s="28">
        <v>0</v>
      </c>
      <c r="AS4898" s="28">
        <v>0</v>
      </c>
      <c r="AT4898" s="28">
        <v>13660</v>
      </c>
      <c r="AU4898" s="62"/>
      <c r="DV4898" s="31" t="s">
        <v>5605</v>
      </c>
      <c r="DW4898" s="31" t="s">
        <v>5609</v>
      </c>
      <c r="DX4898" s="63"/>
      <c r="DY4898" s="63"/>
      <c r="DZ4898" s="63"/>
      <c r="EA4898" s="167"/>
      <c r="EB4898" s="60"/>
      <c r="EC4898" s="60"/>
      <c r="ED4898" s="60"/>
      <c r="EE4898" s="60"/>
      <c r="EF4898" s="60"/>
      <c r="EG4898" s="60"/>
      <c r="EH4898" s="60"/>
      <c r="EI4898" s="60"/>
      <c r="EJ4898" s="60"/>
      <c r="EK4898" s="60"/>
      <c r="EL4898" s="60"/>
      <c r="EM4898" s="60"/>
      <c r="EN4898" s="60"/>
      <c r="EO4898" s="60"/>
      <c r="EP4898" s="60"/>
      <c r="EQ4898" s="60"/>
      <c r="ER4898" s="60"/>
      <c r="ES4898" s="60"/>
      <c r="ET4898" s="60"/>
      <c r="EU4898" s="60"/>
      <c r="EV4898" s="60"/>
      <c r="EW4898" s="60"/>
      <c r="EX4898" s="60"/>
      <c r="EY4898" s="60"/>
      <c r="EZ4898" s="60"/>
      <c r="FA4898" s="60"/>
      <c r="FB4898" s="60"/>
    </row>
    <row r="4899" spans="22:158" x14ac:dyDescent="0.25">
      <c r="W4899" s="33"/>
      <c r="X4899" s="33"/>
      <c r="AH4899" s="38">
        <v>100</v>
      </c>
      <c r="AI4899" s="38">
        <v>125</v>
      </c>
      <c r="AJ4899" s="38">
        <v>13350</v>
      </c>
      <c r="AK4899" s="38">
        <v>54</v>
      </c>
      <c r="AL4899" s="38">
        <v>4307058</v>
      </c>
      <c r="AM4899" s="61" t="s">
        <v>1816</v>
      </c>
      <c r="AN4899" s="61" t="s">
        <v>1692</v>
      </c>
      <c r="AO4899" s="61" t="s">
        <v>5109</v>
      </c>
      <c r="AP4899" s="61" t="s">
        <v>5021</v>
      </c>
      <c r="AQ4899" s="61" t="s">
        <v>1763</v>
      </c>
      <c r="AR4899" s="28">
        <v>0</v>
      </c>
      <c r="AS4899" s="28">
        <v>24251</v>
      </c>
      <c r="AT4899" s="28">
        <v>0</v>
      </c>
      <c r="AU4899" s="62"/>
      <c r="DV4899" s="31" t="s">
        <v>5605</v>
      </c>
      <c r="DW4899" s="31" t="s">
        <v>5609</v>
      </c>
      <c r="DX4899" s="63"/>
      <c r="DY4899" s="63"/>
      <c r="DZ4899" s="63"/>
      <c r="EA4899" s="167"/>
      <c r="EB4899" s="60"/>
      <c r="EC4899" s="60"/>
      <c r="ED4899" s="60"/>
      <c r="EE4899" s="60"/>
      <c r="EF4899" s="60"/>
      <c r="EG4899" s="60"/>
      <c r="EH4899" s="60"/>
      <c r="EI4899" s="60"/>
      <c r="EJ4899" s="60"/>
      <c r="EK4899" s="60"/>
      <c r="EL4899" s="60"/>
      <c r="EM4899" s="60"/>
      <c r="EN4899" s="60"/>
      <c r="EO4899" s="60"/>
      <c r="EP4899" s="60"/>
      <c r="EQ4899" s="60"/>
      <c r="ER4899" s="60"/>
      <c r="ES4899" s="60"/>
      <c r="ET4899" s="60"/>
      <c r="EU4899" s="60"/>
      <c r="EV4899" s="60"/>
      <c r="EW4899" s="60"/>
      <c r="EX4899" s="60"/>
      <c r="EY4899" s="60"/>
      <c r="EZ4899" s="60"/>
      <c r="FA4899" s="60"/>
      <c r="FB4899" s="60"/>
    </row>
    <row r="4900" spans="22:158" x14ac:dyDescent="0.25">
      <c r="W4900" s="33"/>
      <c r="X4900" s="33"/>
      <c r="AH4900" s="38">
        <v>100</v>
      </c>
      <c r="AI4900" s="38">
        <v>125</v>
      </c>
      <c r="AJ4900" s="38">
        <v>14350</v>
      </c>
      <c r="AK4900" s="38">
        <v>54</v>
      </c>
      <c r="AL4900" s="38">
        <v>4307058</v>
      </c>
      <c r="AM4900" s="61" t="s">
        <v>1816</v>
      </c>
      <c r="AN4900" s="61" t="s">
        <v>1692</v>
      </c>
      <c r="AO4900" s="61" t="s">
        <v>1575</v>
      </c>
      <c r="AP4900" s="61" t="s">
        <v>5021</v>
      </c>
      <c r="AQ4900" s="61" t="s">
        <v>1763</v>
      </c>
      <c r="AR4900" s="28">
        <v>253009.6</v>
      </c>
      <c r="AS4900" s="28">
        <v>12173</v>
      </c>
      <c r="AT4900" s="28">
        <v>0</v>
      </c>
      <c r="AU4900" s="62"/>
      <c r="DV4900" s="31" t="s">
        <v>5605</v>
      </c>
      <c r="DW4900" s="31" t="s">
        <v>5609</v>
      </c>
      <c r="DX4900" s="63"/>
      <c r="DY4900" s="63"/>
      <c r="DZ4900" s="63"/>
      <c r="EA4900" s="167"/>
      <c r="EB4900" s="60"/>
      <c r="EC4900" s="60"/>
      <c r="ED4900" s="60"/>
      <c r="EE4900" s="60"/>
      <c r="EF4900" s="60"/>
      <c r="EG4900" s="60"/>
      <c r="EH4900" s="60"/>
      <c r="EI4900" s="60"/>
      <c r="EJ4900" s="60"/>
      <c r="EK4900" s="60"/>
      <c r="EL4900" s="60"/>
      <c r="EM4900" s="60"/>
      <c r="EN4900" s="60"/>
      <c r="EO4900" s="60"/>
      <c r="EP4900" s="60"/>
      <c r="EQ4900" s="60"/>
      <c r="ER4900" s="60"/>
      <c r="ES4900" s="60"/>
      <c r="ET4900" s="60"/>
      <c r="EU4900" s="60"/>
      <c r="EV4900" s="60"/>
      <c r="EW4900" s="60"/>
      <c r="EX4900" s="60"/>
      <c r="EY4900" s="60"/>
      <c r="EZ4900" s="60"/>
      <c r="FA4900" s="60"/>
      <c r="FB4900" s="60"/>
    </row>
    <row r="4901" spans="22:158" x14ac:dyDescent="0.25">
      <c r="W4901" s="33"/>
      <c r="X4901" s="33"/>
      <c r="AH4901" s="38">
        <v>100</v>
      </c>
      <c r="AI4901" s="38">
        <v>125</v>
      </c>
      <c r="AJ4901" s="38">
        <v>15700</v>
      </c>
      <c r="AK4901" s="38">
        <v>54</v>
      </c>
      <c r="AL4901" s="38">
        <v>4307058</v>
      </c>
      <c r="AM4901" s="61" t="s">
        <v>1816</v>
      </c>
      <c r="AN4901" s="61" t="s">
        <v>1692</v>
      </c>
      <c r="AO4901" s="61" t="s">
        <v>1605</v>
      </c>
      <c r="AP4901" s="61" t="s">
        <v>5021</v>
      </c>
      <c r="AQ4901" s="61" t="s">
        <v>1763</v>
      </c>
      <c r="AR4901" s="28">
        <v>0</v>
      </c>
      <c r="AS4901" s="28">
        <v>24650</v>
      </c>
      <c r="AT4901" s="28">
        <v>7103</v>
      </c>
      <c r="AU4901" s="62"/>
      <c r="DV4901" s="31" t="s">
        <v>5605</v>
      </c>
      <c r="DW4901" s="31" t="s">
        <v>5609</v>
      </c>
      <c r="DX4901" s="63"/>
      <c r="DY4901" s="63"/>
      <c r="DZ4901" s="63"/>
      <c r="EA4901" s="167"/>
      <c r="EB4901" s="60"/>
      <c r="EC4901" s="60"/>
      <c r="ED4901" s="60"/>
      <c r="EE4901" s="60"/>
      <c r="EF4901" s="60"/>
      <c r="EG4901" s="60"/>
      <c r="EH4901" s="60"/>
      <c r="EI4901" s="60"/>
      <c r="EJ4901" s="60"/>
      <c r="EK4901" s="60"/>
      <c r="EL4901" s="60"/>
      <c r="EM4901" s="60"/>
      <c r="EN4901" s="60"/>
      <c r="EO4901" s="60"/>
      <c r="EP4901" s="60"/>
      <c r="EQ4901" s="60"/>
      <c r="ER4901" s="60"/>
      <c r="ES4901" s="60"/>
      <c r="ET4901" s="60"/>
      <c r="EU4901" s="60"/>
      <c r="EV4901" s="60"/>
      <c r="EW4901" s="60"/>
      <c r="EX4901" s="60"/>
      <c r="EY4901" s="60"/>
      <c r="EZ4901" s="60"/>
      <c r="FA4901" s="60"/>
      <c r="FB4901" s="60"/>
    </row>
    <row r="4902" spans="22:158" x14ac:dyDescent="0.25">
      <c r="W4902" s="33"/>
      <c r="X4902" s="33"/>
      <c r="AH4902" s="38">
        <v>100</v>
      </c>
      <c r="AI4902" s="38">
        <v>125</v>
      </c>
      <c r="AJ4902" s="38">
        <v>16420</v>
      </c>
      <c r="AK4902" s="38">
        <v>54</v>
      </c>
      <c r="AL4902" s="38">
        <v>4307058</v>
      </c>
      <c r="AM4902" s="61" t="s">
        <v>1816</v>
      </c>
      <c r="AN4902" s="61" t="s">
        <v>1692</v>
      </c>
      <c r="AO4902" s="61" t="s">
        <v>1621</v>
      </c>
      <c r="AP4902" s="61" t="s">
        <v>5021</v>
      </c>
      <c r="AQ4902" s="61" t="s">
        <v>1763</v>
      </c>
      <c r="AR4902" s="28">
        <v>0</v>
      </c>
      <c r="AS4902" s="28">
        <v>0</v>
      </c>
      <c r="AT4902" s="28">
        <v>13660</v>
      </c>
      <c r="AU4902" s="62"/>
      <c r="DV4902" s="31" t="s">
        <v>5605</v>
      </c>
      <c r="DW4902" s="31" t="s">
        <v>5609</v>
      </c>
      <c r="DX4902" s="63"/>
      <c r="DY4902" s="63"/>
      <c r="DZ4902" s="63"/>
      <c r="EA4902" s="167"/>
      <c r="EB4902" s="60"/>
      <c r="EC4902" s="60"/>
      <c r="ED4902" s="60"/>
      <c r="EE4902" s="60"/>
      <c r="EF4902" s="60"/>
      <c r="EG4902" s="60"/>
      <c r="EH4902" s="60"/>
      <c r="EI4902" s="60"/>
      <c r="EJ4902" s="60"/>
      <c r="EK4902" s="60"/>
      <c r="EL4902" s="60"/>
      <c r="EM4902" s="60"/>
      <c r="EN4902" s="60"/>
      <c r="EO4902" s="60"/>
      <c r="EP4902" s="60"/>
      <c r="EQ4902" s="60"/>
      <c r="ER4902" s="60"/>
      <c r="ES4902" s="60"/>
      <c r="ET4902" s="60"/>
      <c r="EU4902" s="60"/>
      <c r="EV4902" s="60"/>
      <c r="EW4902" s="60"/>
      <c r="EX4902" s="60"/>
      <c r="EY4902" s="60"/>
      <c r="EZ4902" s="60"/>
      <c r="FA4902" s="60"/>
      <c r="FB4902" s="60"/>
    </row>
    <row r="4903" spans="22:158" x14ac:dyDescent="0.25">
      <c r="W4903" s="33"/>
      <c r="X4903" s="33"/>
      <c r="AH4903" s="38">
        <v>100</v>
      </c>
      <c r="AI4903" s="38">
        <v>130</v>
      </c>
      <c r="AJ4903" s="38">
        <v>13010</v>
      </c>
      <c r="AK4903" s="38">
        <v>54</v>
      </c>
      <c r="AL4903" s="38">
        <v>4307058</v>
      </c>
      <c r="AM4903" s="61" t="s">
        <v>1816</v>
      </c>
      <c r="AN4903" s="61" t="s">
        <v>1687</v>
      </c>
      <c r="AO4903" s="61" t="s">
        <v>5102</v>
      </c>
      <c r="AP4903" s="61" t="s">
        <v>5021</v>
      </c>
      <c r="AQ4903" s="61" t="s">
        <v>1763</v>
      </c>
      <c r="AR4903" s="28">
        <v>128282.7</v>
      </c>
      <c r="AS4903" s="28">
        <v>0</v>
      </c>
      <c r="AT4903" s="28">
        <v>0</v>
      </c>
      <c r="AU4903" s="62"/>
      <c r="DV4903" s="31" t="s">
        <v>5605</v>
      </c>
      <c r="DW4903" s="31" t="s">
        <v>5610</v>
      </c>
      <c r="DX4903" s="63"/>
      <c r="DY4903" s="63"/>
      <c r="DZ4903" s="63"/>
      <c r="EA4903" s="167"/>
      <c r="EB4903" s="60"/>
      <c r="EC4903" s="60"/>
      <c r="ED4903" s="60"/>
      <c r="EE4903" s="60"/>
      <c r="EF4903" s="60"/>
      <c r="EG4903" s="60"/>
      <c r="EH4903" s="60"/>
      <c r="EI4903" s="60"/>
      <c r="EJ4903" s="60"/>
      <c r="EK4903" s="60"/>
      <c r="EL4903" s="60"/>
      <c r="EM4903" s="60"/>
      <c r="EN4903" s="60"/>
      <c r="EO4903" s="60"/>
      <c r="EP4903" s="60"/>
      <c r="EQ4903" s="60"/>
      <c r="ER4903" s="60"/>
      <c r="ES4903" s="60"/>
      <c r="ET4903" s="60"/>
      <c r="EU4903" s="60"/>
      <c r="EV4903" s="60"/>
      <c r="EW4903" s="60"/>
      <c r="EX4903" s="60"/>
      <c r="EY4903" s="60"/>
      <c r="EZ4903" s="60"/>
      <c r="FA4903" s="60"/>
      <c r="FB4903" s="60"/>
    </row>
    <row r="4904" spans="22:158" x14ac:dyDescent="0.25">
      <c r="W4904" s="33"/>
      <c r="X4904" s="33"/>
      <c r="AH4904" s="38">
        <v>100</v>
      </c>
      <c r="AI4904" s="38">
        <v>130</v>
      </c>
      <c r="AJ4904" s="38">
        <v>14200</v>
      </c>
      <c r="AK4904" s="38">
        <v>54</v>
      </c>
      <c r="AL4904" s="38">
        <v>4307058</v>
      </c>
      <c r="AM4904" s="61" t="s">
        <v>1816</v>
      </c>
      <c r="AN4904" s="61" t="s">
        <v>1687</v>
      </c>
      <c r="AO4904" s="61" t="s">
        <v>5127</v>
      </c>
      <c r="AP4904" s="61" t="s">
        <v>5021</v>
      </c>
      <c r="AQ4904" s="61" t="s">
        <v>1763</v>
      </c>
      <c r="AR4904" s="28">
        <v>0</v>
      </c>
      <c r="AS4904" s="28">
        <v>50164</v>
      </c>
      <c r="AT4904" s="28">
        <v>0</v>
      </c>
      <c r="AU4904" s="62"/>
      <c r="DV4904" s="31" t="s">
        <v>5605</v>
      </c>
      <c r="DW4904" s="31" t="s">
        <v>5610</v>
      </c>
      <c r="DX4904" s="63"/>
      <c r="DY4904" s="63"/>
      <c r="DZ4904" s="63"/>
      <c r="EA4904" s="167"/>
      <c r="EB4904" s="60"/>
      <c r="EC4904" s="60"/>
      <c r="ED4904" s="60"/>
      <c r="EE4904" s="60"/>
      <c r="EF4904" s="60"/>
      <c r="EG4904" s="60"/>
      <c r="EH4904" s="60"/>
      <c r="EI4904" s="60"/>
      <c r="EJ4904" s="60"/>
      <c r="EK4904" s="60"/>
      <c r="EL4904" s="60"/>
      <c r="EM4904" s="60"/>
      <c r="EN4904" s="60"/>
      <c r="EO4904" s="60"/>
      <c r="EP4904" s="60"/>
      <c r="EQ4904" s="60"/>
      <c r="ER4904" s="60"/>
      <c r="ES4904" s="60"/>
      <c r="ET4904" s="60"/>
      <c r="EU4904" s="60"/>
      <c r="EV4904" s="60"/>
      <c r="EW4904" s="60"/>
      <c r="EX4904" s="60"/>
      <c r="EY4904" s="60"/>
      <c r="EZ4904" s="60"/>
      <c r="FA4904" s="60"/>
      <c r="FB4904" s="60"/>
    </row>
    <row r="4905" spans="22:158" x14ac:dyDescent="0.25">
      <c r="W4905" s="33"/>
      <c r="X4905" s="33"/>
      <c r="AH4905" s="38">
        <v>100</v>
      </c>
      <c r="AI4905" s="38">
        <v>130</v>
      </c>
      <c r="AJ4905" s="38">
        <v>15750</v>
      </c>
      <c r="AK4905" s="38">
        <v>54</v>
      </c>
      <c r="AL4905" s="38">
        <v>4307058</v>
      </c>
      <c r="AM4905" s="61" t="s">
        <v>1816</v>
      </c>
      <c r="AN4905" s="61" t="s">
        <v>1687</v>
      </c>
      <c r="AO4905" s="61" t="s">
        <v>1606</v>
      </c>
      <c r="AP4905" s="61" t="s">
        <v>5021</v>
      </c>
      <c r="AQ4905" s="61" t="s">
        <v>1763</v>
      </c>
      <c r="AR4905" s="28">
        <v>0</v>
      </c>
      <c r="AS4905" s="28">
        <v>0</v>
      </c>
      <c r="AT4905" s="28">
        <v>10928</v>
      </c>
      <c r="AU4905" s="62"/>
      <c r="DV4905" s="31" t="s">
        <v>5605</v>
      </c>
      <c r="DW4905" s="31" t="s">
        <v>5610</v>
      </c>
      <c r="DX4905" s="63"/>
      <c r="DY4905" s="63"/>
      <c r="DZ4905" s="63"/>
      <c r="EA4905" s="167"/>
      <c r="EB4905" s="60"/>
      <c r="EC4905" s="60"/>
      <c r="ED4905" s="60"/>
      <c r="EE4905" s="60"/>
      <c r="EF4905" s="60"/>
      <c r="EG4905" s="60"/>
      <c r="EH4905" s="60"/>
      <c r="EI4905" s="60"/>
      <c r="EJ4905" s="60"/>
      <c r="EK4905" s="60"/>
      <c r="EL4905" s="60"/>
      <c r="EM4905" s="60"/>
      <c r="EN4905" s="60"/>
      <c r="EO4905" s="60"/>
      <c r="EP4905" s="60"/>
      <c r="EQ4905" s="60"/>
      <c r="ER4905" s="60"/>
      <c r="ES4905" s="60"/>
      <c r="ET4905" s="60"/>
      <c r="EU4905" s="60"/>
      <c r="EV4905" s="60"/>
      <c r="EW4905" s="60"/>
      <c r="EX4905" s="60"/>
      <c r="EY4905" s="60"/>
      <c r="EZ4905" s="60"/>
      <c r="FA4905" s="60"/>
      <c r="FB4905" s="60"/>
    </row>
    <row r="4906" spans="22:158" x14ac:dyDescent="0.25">
      <c r="W4906" s="33"/>
      <c r="X4906" s="33"/>
      <c r="AH4906" s="38">
        <v>100</v>
      </c>
      <c r="AI4906" s="38">
        <v>130</v>
      </c>
      <c r="AJ4906" s="38">
        <v>17400</v>
      </c>
      <c r="AK4906" s="38">
        <v>54</v>
      </c>
      <c r="AL4906" s="38">
        <v>4307058</v>
      </c>
      <c r="AM4906" s="61" t="s">
        <v>1816</v>
      </c>
      <c r="AN4906" s="61" t="s">
        <v>1687</v>
      </c>
      <c r="AO4906" s="61" t="s">
        <v>1642</v>
      </c>
      <c r="AP4906" s="61" t="s">
        <v>5021</v>
      </c>
      <c r="AQ4906" s="61" t="s">
        <v>1763</v>
      </c>
      <c r="AR4906" s="28">
        <v>0</v>
      </c>
      <c r="AS4906" s="28">
        <v>0</v>
      </c>
      <c r="AT4906" s="28">
        <v>0</v>
      </c>
      <c r="AU4906" s="62"/>
      <c r="DV4906" s="31" t="s">
        <v>5605</v>
      </c>
      <c r="DW4906" s="31" t="s">
        <v>5610</v>
      </c>
      <c r="DX4906" s="63"/>
      <c r="DY4906" s="63"/>
      <c r="DZ4906" s="63"/>
      <c r="EA4906" s="167"/>
      <c r="EB4906" s="60"/>
      <c r="EC4906" s="60"/>
      <c r="ED4906" s="60"/>
      <c r="EE4906" s="60"/>
      <c r="EF4906" s="60"/>
      <c r="EG4906" s="60"/>
      <c r="EH4906" s="60"/>
      <c r="EI4906" s="60"/>
      <c r="EJ4906" s="60"/>
      <c r="EK4906" s="60"/>
      <c r="EL4906" s="60"/>
      <c r="EM4906" s="60"/>
      <c r="EN4906" s="60"/>
      <c r="EO4906" s="60"/>
      <c r="EP4906" s="60"/>
      <c r="EQ4906" s="60"/>
      <c r="ER4906" s="60"/>
      <c r="ES4906" s="60"/>
      <c r="ET4906" s="60"/>
      <c r="EU4906" s="60"/>
      <c r="EV4906" s="60"/>
      <c r="EW4906" s="60"/>
      <c r="EX4906" s="60"/>
      <c r="EY4906" s="60"/>
      <c r="EZ4906" s="60"/>
      <c r="FA4906" s="60"/>
      <c r="FB4906" s="60"/>
    </row>
    <row r="4907" spans="22:158" x14ac:dyDescent="0.25">
      <c r="W4907" s="33"/>
      <c r="X4907" s="33"/>
      <c r="AH4907" s="38">
        <v>100</v>
      </c>
      <c r="AI4907" s="38">
        <v>135</v>
      </c>
      <c r="AJ4907" s="38">
        <v>10950</v>
      </c>
      <c r="AK4907" s="38">
        <v>54</v>
      </c>
      <c r="AL4907" s="38">
        <v>4307058</v>
      </c>
      <c r="AM4907" s="61" t="s">
        <v>1816</v>
      </c>
      <c r="AN4907" s="61" t="s">
        <v>1693</v>
      </c>
      <c r="AO4907" s="61" t="s">
        <v>5062</v>
      </c>
      <c r="AP4907" s="61" t="s">
        <v>5021</v>
      </c>
      <c r="AQ4907" s="61" t="s">
        <v>1763</v>
      </c>
      <c r="AR4907" s="28">
        <v>0</v>
      </c>
      <c r="AS4907" s="28">
        <v>0</v>
      </c>
      <c r="AT4907" s="28">
        <v>0</v>
      </c>
      <c r="AU4907" s="62"/>
      <c r="DV4907" s="31" t="s">
        <v>5605</v>
      </c>
      <c r="DW4907" s="31" t="s">
        <v>5611</v>
      </c>
      <c r="DX4907" s="63"/>
      <c r="DY4907" s="63"/>
      <c r="DZ4907" s="63"/>
      <c r="EA4907" s="167"/>
      <c r="EB4907" s="60"/>
      <c r="EC4907" s="60"/>
      <c r="ED4907" s="60"/>
      <c r="EE4907" s="60"/>
      <c r="EF4907" s="60"/>
      <c r="EG4907" s="60"/>
      <c r="EH4907" s="60"/>
      <c r="EI4907" s="60"/>
      <c r="EJ4907" s="60"/>
      <c r="EK4907" s="60"/>
      <c r="EL4907" s="60"/>
      <c r="EM4907" s="60"/>
      <c r="EN4907" s="60"/>
      <c r="EO4907" s="60"/>
      <c r="EP4907" s="60"/>
      <c r="EQ4907" s="60"/>
      <c r="ER4907" s="60"/>
      <c r="ES4907" s="60"/>
      <c r="ET4907" s="60"/>
      <c r="EU4907" s="60"/>
      <c r="EV4907" s="60"/>
      <c r="EW4907" s="60"/>
      <c r="EX4907" s="60"/>
      <c r="EY4907" s="60"/>
      <c r="EZ4907" s="60"/>
      <c r="FA4907" s="60"/>
      <c r="FB4907" s="60"/>
    </row>
    <row r="4908" spans="22:158" x14ac:dyDescent="0.25">
      <c r="V4908" s="1"/>
      <c r="W4908" s="33"/>
      <c r="X4908" s="33"/>
      <c r="AH4908" s="38">
        <v>100</v>
      </c>
      <c r="AI4908" s="38">
        <v>135</v>
      </c>
      <c r="AJ4908" s="38">
        <v>12100</v>
      </c>
      <c r="AK4908" s="38">
        <v>54</v>
      </c>
      <c r="AL4908" s="38">
        <v>4307058</v>
      </c>
      <c r="AM4908" s="61" t="s">
        <v>1816</v>
      </c>
      <c r="AN4908" s="61" t="s">
        <v>1693</v>
      </c>
      <c r="AO4908" s="61" t="s">
        <v>5086</v>
      </c>
      <c r="AP4908" s="61" t="s">
        <v>5021</v>
      </c>
      <c r="AQ4908" s="61" t="s">
        <v>1763</v>
      </c>
      <c r="AR4908" s="28">
        <v>0</v>
      </c>
      <c r="AS4908" s="28">
        <v>0</v>
      </c>
      <c r="AT4908" s="28">
        <v>0</v>
      </c>
      <c r="AU4908" s="62"/>
      <c r="DV4908" s="31" t="s">
        <v>5605</v>
      </c>
      <c r="DW4908" s="31" t="s">
        <v>5611</v>
      </c>
      <c r="DX4908" s="63"/>
      <c r="DY4908" s="63"/>
      <c r="DZ4908" s="63"/>
      <c r="EA4908" s="167"/>
      <c r="EB4908" s="60"/>
      <c r="EC4908" s="60"/>
      <c r="ED4908" s="60"/>
      <c r="EE4908" s="60"/>
      <c r="EF4908" s="60"/>
      <c r="EG4908" s="60"/>
      <c r="EH4908" s="60"/>
      <c r="EI4908" s="60"/>
      <c r="EJ4908" s="60"/>
      <c r="EK4908" s="60"/>
      <c r="EL4908" s="60"/>
      <c r="EM4908" s="60"/>
      <c r="EN4908" s="60"/>
      <c r="EO4908" s="60"/>
      <c r="EP4908" s="60"/>
      <c r="EQ4908" s="60"/>
      <c r="ER4908" s="60"/>
      <c r="ES4908" s="60"/>
      <c r="ET4908" s="60"/>
      <c r="EU4908" s="60"/>
      <c r="EV4908" s="60"/>
      <c r="EW4908" s="60"/>
      <c r="EX4908" s="60"/>
      <c r="EY4908" s="60"/>
      <c r="EZ4908" s="60"/>
      <c r="FA4908" s="60"/>
      <c r="FB4908" s="60"/>
    </row>
    <row r="4909" spans="22:158" x14ac:dyDescent="0.25">
      <c r="W4909" s="33"/>
      <c r="X4909" s="33"/>
      <c r="AH4909" s="38">
        <v>100</v>
      </c>
      <c r="AI4909" s="38">
        <v>135</v>
      </c>
      <c r="AJ4909" s="38">
        <v>15270</v>
      </c>
      <c r="AK4909" s="38">
        <v>54</v>
      </c>
      <c r="AL4909" s="38">
        <v>4307058</v>
      </c>
      <c r="AM4909" s="61" t="s">
        <v>1816</v>
      </c>
      <c r="AN4909" s="61" t="s">
        <v>1693</v>
      </c>
      <c r="AO4909" s="61" t="s">
        <v>1596</v>
      </c>
      <c r="AP4909" s="61" t="s">
        <v>5021</v>
      </c>
      <c r="AQ4909" s="61" t="s">
        <v>1763</v>
      </c>
      <c r="AR4909" s="28">
        <v>0</v>
      </c>
      <c r="AS4909" s="28">
        <v>24449</v>
      </c>
      <c r="AT4909" s="28">
        <v>0</v>
      </c>
      <c r="AU4909" s="62"/>
      <c r="DV4909" s="31" t="s">
        <v>5605</v>
      </c>
      <c r="DW4909" s="31" t="s">
        <v>5611</v>
      </c>
      <c r="DX4909" s="63"/>
      <c r="DY4909" s="63"/>
      <c r="DZ4909" s="63"/>
      <c r="EA4909" s="167"/>
      <c r="EB4909" s="60"/>
      <c r="EC4909" s="60"/>
      <c r="ED4909" s="60"/>
      <c r="EE4909" s="60"/>
      <c r="EF4909" s="60"/>
      <c r="EG4909" s="60"/>
      <c r="EH4909" s="60"/>
      <c r="EI4909" s="60"/>
      <c r="EJ4909" s="60"/>
      <c r="EK4909" s="60"/>
      <c r="EL4909" s="60"/>
      <c r="EM4909" s="60"/>
      <c r="EN4909" s="60"/>
      <c r="EO4909" s="60"/>
      <c r="EP4909" s="60"/>
      <c r="EQ4909" s="60"/>
      <c r="ER4909" s="60"/>
      <c r="ES4909" s="60"/>
      <c r="ET4909" s="60"/>
      <c r="EU4909" s="60"/>
      <c r="EV4909" s="60"/>
      <c r="EW4909" s="60"/>
      <c r="EX4909" s="60"/>
      <c r="EY4909" s="60"/>
      <c r="EZ4909" s="60"/>
      <c r="FA4909" s="60"/>
      <c r="FB4909" s="60"/>
    </row>
    <row r="4910" spans="22:158" x14ac:dyDescent="0.25">
      <c r="V4910" s="1"/>
      <c r="W4910" s="33"/>
      <c r="X4910" s="33"/>
      <c r="AH4910" s="38">
        <v>100</v>
      </c>
      <c r="AI4910" s="38">
        <v>135</v>
      </c>
      <c r="AJ4910" s="38">
        <v>15850</v>
      </c>
      <c r="AK4910" s="38">
        <v>54</v>
      </c>
      <c r="AL4910" s="38">
        <v>4307058</v>
      </c>
      <c r="AM4910" s="61" t="s">
        <v>1816</v>
      </c>
      <c r="AN4910" s="61" t="s">
        <v>1693</v>
      </c>
      <c r="AO4910" s="61" t="s">
        <v>1608</v>
      </c>
      <c r="AP4910" s="61" t="s">
        <v>5021</v>
      </c>
      <c r="AQ4910" s="61" t="s">
        <v>1763</v>
      </c>
      <c r="AR4910" s="28">
        <v>31892.3</v>
      </c>
      <c r="AS4910" s="28">
        <v>0</v>
      </c>
      <c r="AT4910" s="28">
        <v>0</v>
      </c>
      <c r="AU4910" s="62"/>
      <c r="DV4910" s="31" t="s">
        <v>5605</v>
      </c>
      <c r="DW4910" s="31" t="s">
        <v>5611</v>
      </c>
      <c r="DX4910" s="63"/>
      <c r="DY4910" s="63"/>
      <c r="DZ4910" s="63"/>
      <c r="EA4910" s="167"/>
      <c r="EB4910" s="60"/>
      <c r="EC4910" s="60"/>
      <c r="ED4910" s="60"/>
      <c r="EE4910" s="60"/>
      <c r="EF4910" s="60"/>
      <c r="EG4910" s="60"/>
      <c r="EH4910" s="60"/>
      <c r="EI4910" s="60"/>
      <c r="EJ4910" s="60"/>
      <c r="EK4910" s="60"/>
      <c r="EL4910" s="60"/>
      <c r="EM4910" s="60"/>
      <c r="EN4910" s="60"/>
      <c r="EO4910" s="60"/>
      <c r="EP4910" s="60"/>
      <c r="EQ4910" s="60"/>
      <c r="ER4910" s="60"/>
      <c r="ES4910" s="60"/>
      <c r="ET4910" s="60"/>
      <c r="EU4910" s="60"/>
      <c r="EV4910" s="60"/>
      <c r="EW4910" s="60"/>
      <c r="EX4910" s="60"/>
      <c r="EY4910" s="60"/>
      <c r="EZ4910" s="60"/>
      <c r="FA4910" s="60"/>
      <c r="FB4910" s="60"/>
    </row>
    <row r="4911" spans="22:158" x14ac:dyDescent="0.25">
      <c r="W4911" s="33"/>
      <c r="X4911" s="33"/>
      <c r="AH4911" s="38">
        <v>100</v>
      </c>
      <c r="AI4911" s="38">
        <v>140</v>
      </c>
      <c r="AJ4911" s="38">
        <v>10470</v>
      </c>
      <c r="AK4911" s="38">
        <v>54</v>
      </c>
      <c r="AL4911" s="38">
        <v>4307058</v>
      </c>
      <c r="AM4911" s="61" t="s">
        <v>1816</v>
      </c>
      <c r="AN4911" s="61" t="s">
        <v>1690</v>
      </c>
      <c r="AO4911" s="61" t="s">
        <v>5052</v>
      </c>
      <c r="AP4911" s="61" t="s">
        <v>5021</v>
      </c>
      <c r="AQ4911" s="61" t="s">
        <v>1763</v>
      </c>
      <c r="AR4911" s="28">
        <v>0</v>
      </c>
      <c r="AS4911" s="28">
        <v>26945</v>
      </c>
      <c r="AT4911" s="28">
        <v>0</v>
      </c>
      <c r="AU4911" s="62"/>
      <c r="DV4911" s="31" t="s">
        <v>5605</v>
      </c>
      <c r="DW4911" s="31" t="s">
        <v>5612</v>
      </c>
      <c r="DX4911" s="63"/>
      <c r="DY4911" s="63"/>
      <c r="DZ4911" s="63"/>
      <c r="EA4911" s="167"/>
      <c r="EB4911" s="60"/>
      <c r="EC4911" s="60"/>
      <c r="ED4911" s="60"/>
      <c r="EE4911" s="60"/>
      <c r="EF4911" s="60"/>
      <c r="EG4911" s="60"/>
      <c r="EH4911" s="60"/>
      <c r="EI4911" s="60"/>
      <c r="EJ4911" s="60"/>
      <c r="EK4911" s="60"/>
      <c r="EL4911" s="60"/>
      <c r="EM4911" s="60"/>
      <c r="EN4911" s="60"/>
      <c r="EO4911" s="60"/>
      <c r="EP4911" s="60"/>
      <c r="EQ4911" s="60"/>
      <c r="ER4911" s="60"/>
      <c r="ES4911" s="60"/>
      <c r="ET4911" s="60"/>
      <c r="EU4911" s="60"/>
      <c r="EV4911" s="60"/>
      <c r="EW4911" s="60"/>
      <c r="EX4911" s="60"/>
      <c r="EY4911" s="60"/>
      <c r="EZ4911" s="60"/>
      <c r="FA4911" s="60"/>
      <c r="FB4911" s="60"/>
    </row>
    <row r="4912" spans="22:158" x14ac:dyDescent="0.25">
      <c r="V4912" s="1"/>
      <c r="W4912" s="33"/>
      <c r="X4912" s="33"/>
      <c r="AH4912" s="38">
        <v>100</v>
      </c>
      <c r="AI4912" s="38">
        <v>140</v>
      </c>
      <c r="AJ4912" s="38">
        <v>10850</v>
      </c>
      <c r="AK4912" s="38">
        <v>54</v>
      </c>
      <c r="AL4912" s="38">
        <v>4307058</v>
      </c>
      <c r="AM4912" s="61" t="s">
        <v>1816</v>
      </c>
      <c r="AN4912" s="61" t="s">
        <v>1690</v>
      </c>
      <c r="AO4912" s="61" t="s">
        <v>5060</v>
      </c>
      <c r="AP4912" s="61" t="s">
        <v>5021</v>
      </c>
      <c r="AQ4912" s="61" t="s">
        <v>1763</v>
      </c>
      <c r="AR4912" s="28">
        <v>0</v>
      </c>
      <c r="AS4912" s="28">
        <v>194907</v>
      </c>
      <c r="AT4912" s="28">
        <v>0</v>
      </c>
      <c r="AU4912" s="62"/>
      <c r="DV4912" s="31" t="s">
        <v>5605</v>
      </c>
      <c r="DW4912" s="31" t="s">
        <v>5612</v>
      </c>
      <c r="DX4912" s="63"/>
      <c r="DY4912" s="63"/>
      <c r="DZ4912" s="63"/>
      <c r="EA4912" s="167"/>
      <c r="EB4912" s="60"/>
      <c r="EC4912" s="60"/>
      <c r="ED4912" s="60"/>
      <c r="EE4912" s="60"/>
      <c r="EF4912" s="60"/>
      <c r="EG4912" s="60"/>
      <c r="EH4912" s="60"/>
      <c r="EI4912" s="60"/>
      <c r="EJ4912" s="60"/>
      <c r="EK4912" s="60"/>
      <c r="EL4912" s="60"/>
      <c r="EM4912" s="60"/>
      <c r="EN4912" s="60"/>
      <c r="EO4912" s="60"/>
      <c r="EP4912" s="60"/>
      <c r="EQ4912" s="60"/>
      <c r="ER4912" s="60"/>
      <c r="ES4912" s="60"/>
      <c r="ET4912" s="60"/>
      <c r="EU4912" s="60"/>
      <c r="EV4912" s="60"/>
      <c r="EW4912" s="60"/>
      <c r="EX4912" s="60"/>
      <c r="EY4912" s="60"/>
      <c r="EZ4912" s="60"/>
      <c r="FA4912" s="60"/>
      <c r="FB4912" s="60"/>
    </row>
    <row r="4913" spans="22:158" x14ac:dyDescent="0.25">
      <c r="W4913" s="33"/>
      <c r="X4913" s="33"/>
      <c r="AH4913" s="38">
        <v>100</v>
      </c>
      <c r="AI4913" s="38">
        <v>140</v>
      </c>
      <c r="AJ4913" s="38">
        <v>11400</v>
      </c>
      <c r="AK4913" s="38">
        <v>54</v>
      </c>
      <c r="AL4913" s="38">
        <v>4307058</v>
      </c>
      <c r="AM4913" s="61" t="s">
        <v>1816</v>
      </c>
      <c r="AN4913" s="61" t="s">
        <v>1690</v>
      </c>
      <c r="AO4913" s="61" t="s">
        <v>5071</v>
      </c>
      <c r="AP4913" s="61" t="s">
        <v>5021</v>
      </c>
      <c r="AQ4913" s="61" t="s">
        <v>1763</v>
      </c>
      <c r="AR4913" s="28">
        <v>0</v>
      </c>
      <c r="AS4913" s="28">
        <v>0</v>
      </c>
      <c r="AT4913" s="28">
        <v>1093</v>
      </c>
      <c r="AU4913" s="62"/>
      <c r="DV4913" s="31" t="s">
        <v>5605</v>
      </c>
      <c r="DW4913" s="31" t="s">
        <v>5612</v>
      </c>
      <c r="DX4913" s="63"/>
      <c r="DY4913" s="63"/>
      <c r="DZ4913" s="63"/>
      <c r="EA4913" s="167"/>
      <c r="EB4913" s="60"/>
      <c r="EC4913" s="60"/>
      <c r="ED4913" s="60"/>
      <c r="EE4913" s="60"/>
      <c r="EF4913" s="60"/>
      <c r="EG4913" s="60"/>
      <c r="EH4913" s="60"/>
      <c r="EI4913" s="60"/>
      <c r="EJ4913" s="60"/>
      <c r="EK4913" s="60"/>
      <c r="EL4913" s="60"/>
      <c r="EM4913" s="60"/>
      <c r="EN4913" s="60"/>
      <c r="EO4913" s="60"/>
      <c r="EP4913" s="60"/>
      <c r="EQ4913" s="60"/>
      <c r="ER4913" s="60"/>
      <c r="ES4913" s="60"/>
      <c r="ET4913" s="60"/>
      <c r="EU4913" s="60"/>
      <c r="EV4913" s="60"/>
      <c r="EW4913" s="60"/>
      <c r="EX4913" s="60"/>
      <c r="EY4913" s="60"/>
      <c r="EZ4913" s="60"/>
      <c r="FA4913" s="60"/>
      <c r="FB4913" s="60"/>
    </row>
    <row r="4914" spans="22:158" x14ac:dyDescent="0.25">
      <c r="W4914" s="33"/>
      <c r="X4914" s="33"/>
      <c r="AH4914" s="38">
        <v>100</v>
      </c>
      <c r="AI4914" s="38">
        <v>140</v>
      </c>
      <c r="AJ4914" s="38">
        <v>16150</v>
      </c>
      <c r="AK4914" s="38">
        <v>54</v>
      </c>
      <c r="AL4914" s="38">
        <v>4307058</v>
      </c>
      <c r="AM4914" s="61" t="s">
        <v>1816</v>
      </c>
      <c r="AN4914" s="61" t="s">
        <v>1690</v>
      </c>
      <c r="AO4914" s="61" t="s">
        <v>1613</v>
      </c>
      <c r="AP4914" s="61" t="s">
        <v>5021</v>
      </c>
      <c r="AQ4914" s="61" t="s">
        <v>1763</v>
      </c>
      <c r="AR4914" s="28">
        <v>0</v>
      </c>
      <c r="AS4914" s="28">
        <v>0</v>
      </c>
      <c r="AT4914" s="28">
        <v>6557</v>
      </c>
      <c r="AU4914" s="62"/>
      <c r="DV4914" s="31" t="s">
        <v>5605</v>
      </c>
      <c r="DW4914" s="31" t="s">
        <v>5612</v>
      </c>
      <c r="DX4914" s="63"/>
      <c r="DY4914" s="63"/>
      <c r="DZ4914" s="63"/>
      <c r="EA4914" s="167"/>
      <c r="EB4914" s="60"/>
      <c r="EC4914" s="60"/>
      <c r="ED4914" s="60"/>
      <c r="EE4914" s="60"/>
      <c r="EF4914" s="60"/>
      <c r="EG4914" s="60"/>
      <c r="EH4914" s="60"/>
      <c r="EI4914" s="60"/>
      <c r="EJ4914" s="60"/>
      <c r="EK4914" s="60"/>
      <c r="EL4914" s="60"/>
      <c r="EM4914" s="60"/>
      <c r="EN4914" s="60"/>
      <c r="EO4914" s="60"/>
      <c r="EP4914" s="60"/>
      <c r="EQ4914" s="60"/>
      <c r="ER4914" s="60"/>
      <c r="ES4914" s="60"/>
      <c r="ET4914" s="60"/>
      <c r="EU4914" s="60"/>
      <c r="EV4914" s="60"/>
      <c r="EW4914" s="60"/>
      <c r="EX4914" s="60"/>
      <c r="EY4914" s="60"/>
      <c r="EZ4914" s="60"/>
      <c r="FA4914" s="60"/>
      <c r="FB4914" s="60"/>
    </row>
    <row r="4915" spans="22:158" x14ac:dyDescent="0.25">
      <c r="V4915" s="1"/>
      <c r="W4915" s="33"/>
      <c r="X4915" s="33"/>
      <c r="AH4915" s="38">
        <v>100</v>
      </c>
      <c r="AI4915" s="38">
        <v>145</v>
      </c>
      <c r="AJ4915" s="38">
        <v>10550</v>
      </c>
      <c r="AK4915" s="38">
        <v>54</v>
      </c>
      <c r="AL4915" s="38">
        <v>4307058</v>
      </c>
      <c r="AM4915" s="61" t="s">
        <v>1816</v>
      </c>
      <c r="AN4915" s="61" t="s">
        <v>1691</v>
      </c>
      <c r="AO4915" s="61" t="s">
        <v>5054</v>
      </c>
      <c r="AP4915" s="61" t="s">
        <v>5021</v>
      </c>
      <c r="AQ4915" s="61" t="s">
        <v>1763</v>
      </c>
      <c r="AR4915" s="28">
        <v>0</v>
      </c>
      <c r="AS4915" s="28">
        <v>25364</v>
      </c>
      <c r="AT4915" s="28">
        <v>0</v>
      </c>
      <c r="AU4915" s="62"/>
      <c r="DV4915" s="31" t="s">
        <v>5605</v>
      </c>
      <c r="DW4915" s="31" t="s">
        <v>5613</v>
      </c>
      <c r="DX4915" s="63"/>
      <c r="DY4915" s="63"/>
      <c r="DZ4915" s="63"/>
      <c r="EA4915" s="167"/>
      <c r="EB4915" s="60"/>
      <c r="EC4915" s="60"/>
      <c r="ED4915" s="60"/>
      <c r="EE4915" s="60"/>
      <c r="EF4915" s="60"/>
      <c r="EG4915" s="60"/>
      <c r="EH4915" s="60"/>
      <c r="EI4915" s="60"/>
      <c r="EJ4915" s="60"/>
      <c r="EK4915" s="60"/>
      <c r="EL4915" s="60"/>
      <c r="EM4915" s="60"/>
      <c r="EN4915" s="60"/>
      <c r="EO4915" s="60"/>
      <c r="EP4915" s="60"/>
      <c r="EQ4915" s="60"/>
      <c r="ER4915" s="60"/>
      <c r="ES4915" s="60"/>
      <c r="ET4915" s="60"/>
      <c r="EU4915" s="60"/>
      <c r="EV4915" s="60"/>
      <c r="EW4915" s="60"/>
      <c r="EX4915" s="60"/>
      <c r="EY4915" s="60"/>
      <c r="EZ4915" s="60"/>
      <c r="FA4915" s="60"/>
      <c r="FB4915" s="60"/>
    </row>
    <row r="4916" spans="22:158" x14ac:dyDescent="0.25">
      <c r="W4916" s="33"/>
      <c r="X4916" s="33"/>
      <c r="AH4916" s="38">
        <v>100</v>
      </c>
      <c r="AI4916" s="38">
        <v>145</v>
      </c>
      <c r="AJ4916" s="38">
        <v>12750</v>
      </c>
      <c r="AK4916" s="38">
        <v>54</v>
      </c>
      <c r="AL4916" s="38">
        <v>4307058</v>
      </c>
      <c r="AM4916" s="61" t="s">
        <v>1816</v>
      </c>
      <c r="AN4916" s="61" t="s">
        <v>1691</v>
      </c>
      <c r="AO4916" s="61" t="s">
        <v>5097</v>
      </c>
      <c r="AP4916" s="61" t="s">
        <v>5021</v>
      </c>
      <c r="AQ4916" s="61" t="s">
        <v>1763</v>
      </c>
      <c r="AR4916" s="28">
        <v>0</v>
      </c>
      <c r="AS4916" s="28">
        <v>0</v>
      </c>
      <c r="AT4916" s="28">
        <v>0</v>
      </c>
      <c r="AU4916" s="62"/>
      <c r="DV4916" s="31" t="s">
        <v>5605</v>
      </c>
      <c r="DW4916" s="31" t="s">
        <v>5613</v>
      </c>
      <c r="DX4916" s="63"/>
      <c r="DY4916" s="63"/>
      <c r="DZ4916" s="63"/>
      <c r="EA4916" s="167"/>
      <c r="EB4916" s="60"/>
      <c r="EC4916" s="60"/>
      <c r="ED4916" s="60"/>
      <c r="EE4916" s="60"/>
      <c r="EF4916" s="60"/>
      <c r="EG4916" s="60"/>
      <c r="EH4916" s="60"/>
      <c r="EI4916" s="60"/>
      <c r="EJ4916" s="60"/>
      <c r="EK4916" s="60"/>
      <c r="EL4916" s="60"/>
      <c r="EM4916" s="60"/>
      <c r="EN4916" s="60"/>
      <c r="EO4916" s="60"/>
      <c r="EP4916" s="60"/>
      <c r="EQ4916" s="60"/>
      <c r="ER4916" s="60"/>
      <c r="ES4916" s="60"/>
      <c r="ET4916" s="60"/>
      <c r="EU4916" s="60"/>
      <c r="EV4916" s="60"/>
      <c r="EW4916" s="60"/>
      <c r="EX4916" s="60"/>
      <c r="EY4916" s="60"/>
      <c r="EZ4916" s="60"/>
      <c r="FA4916" s="60"/>
      <c r="FB4916" s="60"/>
    </row>
    <row r="4917" spans="22:158" x14ac:dyDescent="0.25">
      <c r="W4917" s="33"/>
      <c r="X4917" s="33"/>
      <c r="AH4917" s="38">
        <v>100</v>
      </c>
      <c r="AI4917" s="38">
        <v>145</v>
      </c>
      <c r="AJ4917" s="38">
        <v>18700</v>
      </c>
      <c r="AK4917" s="38">
        <v>54</v>
      </c>
      <c r="AL4917" s="38">
        <v>4307058</v>
      </c>
      <c r="AM4917" s="61" t="s">
        <v>1816</v>
      </c>
      <c r="AN4917" s="61" t="s">
        <v>1691</v>
      </c>
      <c r="AO4917" s="61" t="s">
        <v>1670</v>
      </c>
      <c r="AP4917" s="61" t="s">
        <v>5021</v>
      </c>
      <c r="AQ4917" s="61" t="s">
        <v>1763</v>
      </c>
      <c r="AR4917" s="28">
        <v>0</v>
      </c>
      <c r="AS4917" s="28">
        <v>0</v>
      </c>
      <c r="AT4917" s="28">
        <v>1639</v>
      </c>
      <c r="AU4917" s="62"/>
      <c r="DV4917" s="31" t="s">
        <v>5605</v>
      </c>
      <c r="DW4917" s="31" t="s">
        <v>5613</v>
      </c>
      <c r="DX4917" s="63"/>
      <c r="DY4917" s="63"/>
      <c r="DZ4917" s="63"/>
      <c r="EA4917" s="167"/>
      <c r="EB4917" s="60"/>
      <c r="EC4917" s="60"/>
      <c r="ED4917" s="60"/>
      <c r="EE4917" s="60"/>
      <c r="EF4917" s="60"/>
      <c r="EG4917" s="60"/>
      <c r="EH4917" s="60"/>
      <c r="EI4917" s="60"/>
      <c r="EJ4917" s="60"/>
      <c r="EK4917" s="60"/>
      <c r="EL4917" s="60"/>
      <c r="EM4917" s="60"/>
      <c r="EN4917" s="60"/>
      <c r="EO4917" s="60"/>
      <c r="EP4917" s="60"/>
      <c r="EQ4917" s="60"/>
      <c r="ER4917" s="60"/>
      <c r="ES4917" s="60"/>
      <c r="ET4917" s="60"/>
      <c r="EU4917" s="60"/>
      <c r="EV4917" s="60"/>
      <c r="EW4917" s="60"/>
      <c r="EX4917" s="60"/>
      <c r="EY4917" s="60"/>
      <c r="EZ4917" s="60"/>
      <c r="FA4917" s="60"/>
      <c r="FB4917" s="60"/>
    </row>
    <row r="4918" spans="22:158" x14ac:dyDescent="0.25">
      <c r="W4918" s="33"/>
      <c r="X4918" s="33"/>
      <c r="AH4918" s="38">
        <v>100</v>
      </c>
      <c r="AI4918" s="38">
        <v>145</v>
      </c>
      <c r="AJ4918" s="38">
        <v>18710</v>
      </c>
      <c r="AK4918" s="38">
        <v>54</v>
      </c>
      <c r="AL4918" s="38">
        <v>4307058</v>
      </c>
      <c r="AM4918" s="61" t="s">
        <v>1816</v>
      </c>
      <c r="AN4918" s="61" t="s">
        <v>1691</v>
      </c>
      <c r="AO4918" s="61" t="s">
        <v>1671</v>
      </c>
      <c r="AP4918" s="61" t="s">
        <v>5021</v>
      </c>
      <c r="AQ4918" s="61" t="s">
        <v>1763</v>
      </c>
      <c r="AR4918" s="28">
        <v>0</v>
      </c>
      <c r="AS4918" s="28">
        <v>337694</v>
      </c>
      <c r="AT4918" s="28">
        <v>0</v>
      </c>
      <c r="AU4918" s="62"/>
      <c r="DV4918" s="31" t="s">
        <v>5605</v>
      </c>
      <c r="DW4918" s="31" t="s">
        <v>5613</v>
      </c>
      <c r="DX4918" s="63"/>
      <c r="DY4918" s="63"/>
      <c r="DZ4918" s="63"/>
      <c r="EA4918" s="167"/>
      <c r="EB4918" s="60"/>
      <c r="EC4918" s="60"/>
      <c r="ED4918" s="60"/>
      <c r="EE4918" s="60"/>
      <c r="EF4918" s="60"/>
      <c r="EG4918" s="60"/>
      <c r="EH4918" s="60"/>
      <c r="EI4918" s="60"/>
      <c r="EJ4918" s="60"/>
      <c r="EK4918" s="60"/>
      <c r="EL4918" s="60"/>
      <c r="EM4918" s="60"/>
      <c r="EN4918" s="60"/>
      <c r="EO4918" s="60"/>
      <c r="EP4918" s="60"/>
      <c r="EQ4918" s="60"/>
      <c r="ER4918" s="60"/>
      <c r="ES4918" s="60"/>
      <c r="ET4918" s="60"/>
      <c r="EU4918" s="60"/>
      <c r="EV4918" s="60"/>
      <c r="EW4918" s="60"/>
      <c r="EX4918" s="60"/>
      <c r="EY4918" s="60"/>
      <c r="EZ4918" s="60"/>
      <c r="FA4918" s="60"/>
      <c r="FB4918" s="60"/>
    </row>
    <row r="4919" spans="22:158" x14ac:dyDescent="0.25">
      <c r="W4919" s="33"/>
      <c r="X4919" s="33"/>
      <c r="AH4919" s="38">
        <v>100</v>
      </c>
      <c r="AI4919" s="38">
        <v>145</v>
      </c>
      <c r="AJ4919" s="38">
        <v>18750</v>
      </c>
      <c r="AK4919" s="38">
        <v>54</v>
      </c>
      <c r="AL4919" s="38">
        <v>4307058</v>
      </c>
      <c r="AM4919" s="61" t="s">
        <v>1816</v>
      </c>
      <c r="AN4919" s="61" t="s">
        <v>1691</v>
      </c>
      <c r="AO4919" s="61" t="s">
        <v>1672</v>
      </c>
      <c r="AP4919" s="61" t="s">
        <v>5021</v>
      </c>
      <c r="AQ4919" s="61" t="s">
        <v>1763</v>
      </c>
      <c r="AR4919" s="28">
        <v>0</v>
      </c>
      <c r="AS4919" s="28">
        <v>106827</v>
      </c>
      <c r="AT4919" s="28">
        <v>6010</v>
      </c>
      <c r="AU4919" s="62"/>
      <c r="DV4919" s="31" t="s">
        <v>5605</v>
      </c>
      <c r="DW4919" s="31" t="s">
        <v>5613</v>
      </c>
      <c r="DX4919" s="63"/>
      <c r="DY4919" s="63"/>
      <c r="DZ4919" s="63"/>
      <c r="EA4919" s="167"/>
      <c r="EB4919" s="60"/>
      <c r="EC4919" s="60"/>
      <c r="ED4919" s="60"/>
      <c r="EE4919" s="60"/>
      <c r="EF4919" s="60"/>
      <c r="EG4919" s="60"/>
      <c r="EH4919" s="60"/>
      <c r="EI4919" s="60"/>
      <c r="EJ4919" s="60"/>
      <c r="EK4919" s="60"/>
      <c r="EL4919" s="60"/>
      <c r="EM4919" s="60"/>
      <c r="EN4919" s="60"/>
      <c r="EO4919" s="60"/>
      <c r="EP4919" s="60"/>
      <c r="EQ4919" s="60"/>
      <c r="ER4919" s="60"/>
      <c r="ES4919" s="60"/>
      <c r="ET4919" s="60"/>
      <c r="EU4919" s="60"/>
      <c r="EV4919" s="60"/>
      <c r="EW4919" s="60"/>
      <c r="EX4919" s="60"/>
      <c r="EY4919" s="60"/>
      <c r="EZ4919" s="60"/>
      <c r="FA4919" s="60"/>
      <c r="FB4919" s="60"/>
    </row>
    <row r="4920" spans="22:158" x14ac:dyDescent="0.25">
      <c r="W4920" s="33"/>
      <c r="X4920" s="33"/>
      <c r="AH4920" s="38">
        <v>100</v>
      </c>
      <c r="AI4920" s="38">
        <v>150</v>
      </c>
      <c r="AJ4920" s="38">
        <v>13450</v>
      </c>
      <c r="AK4920" s="38">
        <v>54</v>
      </c>
      <c r="AL4920" s="38">
        <v>4307058</v>
      </c>
      <c r="AM4920" s="61" t="s">
        <v>1816</v>
      </c>
      <c r="AN4920" s="61" t="s">
        <v>1695</v>
      </c>
      <c r="AO4920" s="61" t="s">
        <v>5112</v>
      </c>
      <c r="AP4920" s="61" t="s">
        <v>5021</v>
      </c>
      <c r="AQ4920" s="61" t="s">
        <v>1763</v>
      </c>
      <c r="AR4920" s="28">
        <v>37466.199999999997</v>
      </c>
      <c r="AS4920" s="28">
        <v>0</v>
      </c>
      <c r="AT4920" s="28">
        <v>81960</v>
      </c>
      <c r="AU4920" s="62"/>
      <c r="DV4920" s="31" t="s">
        <v>5605</v>
      </c>
      <c r="DW4920" s="31" t="s">
        <v>5614</v>
      </c>
      <c r="DX4920" s="63"/>
      <c r="DY4920" s="63"/>
      <c r="DZ4920" s="63"/>
      <c r="EA4920" s="167"/>
      <c r="EB4920" s="60"/>
      <c r="EC4920" s="60"/>
      <c r="ED4920" s="60"/>
      <c r="EE4920" s="60"/>
      <c r="EF4920" s="60"/>
      <c r="EG4920" s="60"/>
      <c r="EH4920" s="60"/>
      <c r="EI4920" s="60"/>
      <c r="EJ4920" s="60"/>
      <c r="EK4920" s="60"/>
      <c r="EL4920" s="60"/>
      <c r="EM4920" s="60"/>
      <c r="EN4920" s="60"/>
      <c r="EO4920" s="60"/>
      <c r="EP4920" s="60"/>
      <c r="EQ4920" s="60"/>
      <c r="ER4920" s="60"/>
      <c r="ES4920" s="60"/>
      <c r="ET4920" s="60"/>
      <c r="EU4920" s="60"/>
      <c r="EV4920" s="60"/>
      <c r="EW4920" s="60"/>
      <c r="EX4920" s="60"/>
      <c r="EY4920" s="60"/>
      <c r="EZ4920" s="60"/>
      <c r="FA4920" s="60"/>
      <c r="FB4920" s="60"/>
    </row>
    <row r="4921" spans="22:158" x14ac:dyDescent="0.25">
      <c r="W4921" s="33"/>
      <c r="X4921" s="33"/>
      <c r="AH4921" s="38">
        <v>100</v>
      </c>
      <c r="AI4921" s="38">
        <v>150</v>
      </c>
      <c r="AJ4921" s="38">
        <v>13850</v>
      </c>
      <c r="AK4921" s="38">
        <v>54</v>
      </c>
      <c r="AL4921" s="38">
        <v>4307058</v>
      </c>
      <c r="AM4921" s="61" t="s">
        <v>1816</v>
      </c>
      <c r="AN4921" s="61" t="s">
        <v>1695</v>
      </c>
      <c r="AO4921" s="61" t="s">
        <v>5121</v>
      </c>
      <c r="AP4921" s="61" t="s">
        <v>5021</v>
      </c>
      <c r="AQ4921" s="61" t="s">
        <v>1763</v>
      </c>
      <c r="AR4921" s="28">
        <v>0</v>
      </c>
      <c r="AS4921" s="28">
        <v>0</v>
      </c>
      <c r="AT4921" s="28">
        <v>240416</v>
      </c>
      <c r="AU4921" s="62"/>
      <c r="DV4921" s="31" t="s">
        <v>5605</v>
      </c>
      <c r="DW4921" s="31" t="s">
        <v>5614</v>
      </c>
      <c r="DX4921" s="63"/>
      <c r="DY4921" s="63"/>
      <c r="DZ4921" s="63"/>
      <c r="EA4921" s="167"/>
      <c r="EB4921" s="60"/>
      <c r="EC4921" s="60"/>
      <c r="ED4921" s="60"/>
      <c r="EE4921" s="60"/>
      <c r="EF4921" s="60"/>
      <c r="EG4921" s="60"/>
      <c r="EH4921" s="60"/>
      <c r="EI4921" s="60"/>
      <c r="EJ4921" s="60"/>
      <c r="EK4921" s="60"/>
      <c r="EL4921" s="60"/>
      <c r="EM4921" s="60"/>
      <c r="EN4921" s="60"/>
      <c r="EO4921" s="60"/>
      <c r="EP4921" s="60"/>
      <c r="EQ4921" s="60"/>
      <c r="ER4921" s="60"/>
      <c r="ES4921" s="60"/>
      <c r="ET4921" s="60"/>
      <c r="EU4921" s="60"/>
      <c r="EV4921" s="60"/>
      <c r="EW4921" s="60"/>
      <c r="EX4921" s="60"/>
      <c r="EY4921" s="60"/>
      <c r="EZ4921" s="60"/>
      <c r="FA4921" s="60"/>
      <c r="FB4921" s="60"/>
    </row>
    <row r="4922" spans="22:158" x14ac:dyDescent="0.25">
      <c r="V4922" s="1"/>
      <c r="W4922" s="33"/>
      <c r="X4922" s="33"/>
      <c r="AH4922" s="38">
        <v>100</v>
      </c>
      <c r="AI4922" s="38">
        <v>150</v>
      </c>
      <c r="AJ4922" s="38">
        <v>14750</v>
      </c>
      <c r="AK4922" s="38">
        <v>54</v>
      </c>
      <c r="AL4922" s="38">
        <v>4307058</v>
      </c>
      <c r="AM4922" s="61" t="s">
        <v>1816</v>
      </c>
      <c r="AN4922" s="61" t="s">
        <v>1695</v>
      </c>
      <c r="AO4922" s="61" t="s">
        <v>1583</v>
      </c>
      <c r="AP4922" s="61" t="s">
        <v>5021</v>
      </c>
      <c r="AQ4922" s="61" t="s">
        <v>1763</v>
      </c>
      <c r="AR4922" s="28">
        <v>0</v>
      </c>
      <c r="AS4922" s="28">
        <v>0</v>
      </c>
      <c r="AT4922" s="28">
        <v>89063</v>
      </c>
      <c r="AU4922" s="62"/>
      <c r="DV4922" s="31" t="s">
        <v>5605</v>
      </c>
      <c r="DW4922" s="31" t="s">
        <v>5614</v>
      </c>
      <c r="DX4922" s="63"/>
      <c r="DY4922" s="63"/>
      <c r="DZ4922" s="63"/>
      <c r="EA4922" s="167"/>
      <c r="EB4922" s="60"/>
      <c r="EC4922" s="60"/>
      <c r="ED4922" s="60"/>
      <c r="EE4922" s="60"/>
      <c r="EF4922" s="60"/>
      <c r="EG4922" s="60"/>
      <c r="EH4922" s="60"/>
      <c r="EI4922" s="60"/>
      <c r="EJ4922" s="60"/>
      <c r="EK4922" s="60"/>
      <c r="EL4922" s="60"/>
      <c r="EM4922" s="60"/>
      <c r="EN4922" s="60"/>
      <c r="EO4922" s="60"/>
      <c r="EP4922" s="60"/>
      <c r="EQ4922" s="60"/>
      <c r="ER4922" s="60"/>
      <c r="ES4922" s="60"/>
      <c r="ET4922" s="60"/>
      <c r="EU4922" s="60"/>
      <c r="EV4922" s="60"/>
      <c r="EW4922" s="60"/>
      <c r="EX4922" s="60"/>
      <c r="EY4922" s="60"/>
      <c r="EZ4922" s="60"/>
      <c r="FA4922" s="60"/>
      <c r="FB4922" s="60"/>
    </row>
    <row r="4923" spans="22:158" x14ac:dyDescent="0.25">
      <c r="W4923" s="33"/>
      <c r="X4923" s="33"/>
      <c r="AH4923" s="38">
        <v>100</v>
      </c>
      <c r="AI4923" s="38">
        <v>150</v>
      </c>
      <c r="AJ4923" s="38">
        <v>17500</v>
      </c>
      <c r="AK4923" s="38">
        <v>54</v>
      </c>
      <c r="AL4923" s="38">
        <v>4307058</v>
      </c>
      <c r="AM4923" s="61" t="s">
        <v>1816</v>
      </c>
      <c r="AN4923" s="61" t="s">
        <v>1695</v>
      </c>
      <c r="AO4923" s="61" t="s">
        <v>1644</v>
      </c>
      <c r="AP4923" s="61" t="s">
        <v>5021</v>
      </c>
      <c r="AQ4923" s="61" t="s">
        <v>1763</v>
      </c>
      <c r="AR4923" s="28">
        <v>32614.5</v>
      </c>
      <c r="AS4923" s="28">
        <v>0</v>
      </c>
      <c r="AT4923" s="28">
        <v>0</v>
      </c>
      <c r="AU4923" s="62"/>
      <c r="DV4923" s="31" t="s">
        <v>5605</v>
      </c>
      <c r="DW4923" s="31" t="s">
        <v>5614</v>
      </c>
      <c r="DX4923" s="63"/>
      <c r="DY4923" s="63"/>
      <c r="DZ4923" s="63"/>
      <c r="EA4923" s="167"/>
      <c r="EB4923" s="60"/>
      <c r="EC4923" s="60"/>
      <c r="ED4923" s="60"/>
      <c r="EE4923" s="60"/>
      <c r="EF4923" s="60"/>
      <c r="EG4923" s="60"/>
      <c r="EH4923" s="60"/>
      <c r="EI4923" s="60"/>
      <c r="EJ4923" s="60"/>
      <c r="EK4923" s="60"/>
      <c r="EL4923" s="60"/>
      <c r="EM4923" s="60"/>
      <c r="EN4923" s="60"/>
      <c r="EO4923" s="60"/>
      <c r="EP4923" s="60"/>
      <c r="EQ4923" s="60"/>
      <c r="ER4923" s="60"/>
      <c r="ES4923" s="60"/>
      <c r="ET4923" s="60"/>
      <c r="EU4923" s="60"/>
      <c r="EV4923" s="60"/>
      <c r="EW4923" s="60"/>
      <c r="EX4923" s="60"/>
      <c r="EY4923" s="60"/>
      <c r="EZ4923" s="60"/>
      <c r="FA4923" s="60"/>
      <c r="FB4923" s="60"/>
    </row>
    <row r="4924" spans="22:158" x14ac:dyDescent="0.25">
      <c r="W4924" s="33"/>
      <c r="X4924" s="33"/>
      <c r="AH4924" s="38">
        <v>100</v>
      </c>
      <c r="AI4924" s="38">
        <v>155</v>
      </c>
      <c r="AJ4924" s="38">
        <v>12300</v>
      </c>
      <c r="AK4924" s="38">
        <v>54</v>
      </c>
      <c r="AL4924" s="38">
        <v>4307058</v>
      </c>
      <c r="AM4924" s="61" t="s">
        <v>1816</v>
      </c>
      <c r="AN4924" s="61" t="s">
        <v>1686</v>
      </c>
      <c r="AO4924" s="61" t="s">
        <v>5090</v>
      </c>
      <c r="AP4924" s="61" t="s">
        <v>5021</v>
      </c>
      <c r="AQ4924" s="61" t="s">
        <v>1763</v>
      </c>
      <c r="AR4924" s="28">
        <v>32245.8</v>
      </c>
      <c r="AS4924" s="28">
        <v>0</v>
      </c>
      <c r="AT4924" s="28">
        <v>0</v>
      </c>
      <c r="AU4924" s="62"/>
      <c r="DV4924" s="31" t="s">
        <v>5605</v>
      </c>
      <c r="DW4924" s="31" t="s">
        <v>5615</v>
      </c>
      <c r="DX4924" s="63"/>
      <c r="DY4924" s="63"/>
      <c r="DZ4924" s="63"/>
      <c r="EA4924" s="167"/>
      <c r="EB4924" s="60"/>
      <c r="EC4924" s="60"/>
      <c r="ED4924" s="60"/>
      <c r="EE4924" s="60"/>
      <c r="EF4924" s="60"/>
      <c r="EG4924" s="60"/>
      <c r="EH4924" s="60"/>
      <c r="EI4924" s="60"/>
      <c r="EJ4924" s="60"/>
      <c r="EK4924" s="60"/>
      <c r="EL4924" s="60"/>
      <c r="EM4924" s="60"/>
      <c r="EN4924" s="60"/>
      <c r="EO4924" s="60"/>
      <c r="EP4924" s="60"/>
      <c r="EQ4924" s="60"/>
      <c r="ER4924" s="60"/>
      <c r="ES4924" s="60"/>
      <c r="ET4924" s="60"/>
      <c r="EU4924" s="60"/>
      <c r="EV4924" s="60"/>
      <c r="EW4924" s="60"/>
      <c r="EX4924" s="60"/>
      <c r="EY4924" s="60"/>
      <c r="EZ4924" s="60"/>
      <c r="FA4924" s="60"/>
      <c r="FB4924" s="60"/>
    </row>
    <row r="4925" spans="22:158" x14ac:dyDescent="0.25">
      <c r="W4925" s="33"/>
      <c r="X4925" s="33"/>
      <c r="AH4925" s="38">
        <v>100</v>
      </c>
      <c r="AI4925" s="38">
        <v>155</v>
      </c>
      <c r="AJ4925" s="38">
        <v>13900</v>
      </c>
      <c r="AK4925" s="38">
        <v>54</v>
      </c>
      <c r="AL4925" s="38">
        <v>4307058</v>
      </c>
      <c r="AM4925" s="61" t="s">
        <v>1816</v>
      </c>
      <c r="AN4925" s="61" t="s">
        <v>1686</v>
      </c>
      <c r="AO4925" s="61" t="s">
        <v>5122</v>
      </c>
      <c r="AP4925" s="61" t="s">
        <v>5021</v>
      </c>
      <c r="AQ4925" s="61" t="s">
        <v>1763</v>
      </c>
      <c r="AR4925" s="28">
        <v>0</v>
      </c>
      <c r="AS4925" s="28">
        <v>0</v>
      </c>
      <c r="AT4925" s="28">
        <v>12567</v>
      </c>
      <c r="AU4925" s="62"/>
      <c r="DV4925" s="31" t="s">
        <v>5605</v>
      </c>
      <c r="DW4925" s="31" t="s">
        <v>5615</v>
      </c>
      <c r="DX4925" s="63"/>
      <c r="DY4925" s="63"/>
      <c r="DZ4925" s="63"/>
      <c r="EA4925" s="167"/>
      <c r="EB4925" s="60"/>
      <c r="EC4925" s="60"/>
      <c r="ED4925" s="60"/>
      <c r="EE4925" s="60"/>
      <c r="EF4925" s="60"/>
      <c r="EG4925" s="60"/>
      <c r="EH4925" s="60"/>
      <c r="EI4925" s="60"/>
      <c r="EJ4925" s="60"/>
      <c r="EK4925" s="60"/>
      <c r="EL4925" s="60"/>
      <c r="EM4925" s="60"/>
      <c r="EN4925" s="60"/>
      <c r="EO4925" s="60"/>
      <c r="EP4925" s="60"/>
      <c r="EQ4925" s="60"/>
      <c r="ER4925" s="60"/>
      <c r="ES4925" s="60"/>
      <c r="ET4925" s="60"/>
      <c r="EU4925" s="60"/>
      <c r="EV4925" s="60"/>
      <c r="EW4925" s="60"/>
      <c r="EX4925" s="60"/>
      <c r="EY4925" s="60"/>
      <c r="EZ4925" s="60"/>
      <c r="FA4925" s="60"/>
      <c r="FB4925" s="60"/>
    </row>
    <row r="4926" spans="22:158" x14ac:dyDescent="0.25">
      <c r="V4926" s="1"/>
      <c r="W4926" s="33"/>
      <c r="X4926" s="33"/>
      <c r="AH4926" s="38">
        <v>100</v>
      </c>
      <c r="AI4926" s="38">
        <v>155</v>
      </c>
      <c r="AJ4926" s="38">
        <v>17800</v>
      </c>
      <c r="AK4926" s="38">
        <v>54</v>
      </c>
      <c r="AL4926" s="38">
        <v>4307058</v>
      </c>
      <c r="AM4926" s="61" t="s">
        <v>1816</v>
      </c>
      <c r="AN4926" s="61" t="s">
        <v>1686</v>
      </c>
      <c r="AO4926" s="61" t="s">
        <v>1651</v>
      </c>
      <c r="AP4926" s="61" t="s">
        <v>5021</v>
      </c>
      <c r="AQ4926" s="61" t="s">
        <v>1763</v>
      </c>
      <c r="AR4926" s="28">
        <v>0</v>
      </c>
      <c r="AS4926" s="28">
        <v>0</v>
      </c>
      <c r="AT4926" s="28">
        <v>277025</v>
      </c>
      <c r="AU4926" s="62"/>
      <c r="DV4926" s="31" t="s">
        <v>5605</v>
      </c>
      <c r="DW4926" s="31" t="s">
        <v>5615</v>
      </c>
      <c r="DX4926" s="63"/>
      <c r="DY4926" s="63"/>
      <c r="DZ4926" s="63"/>
      <c r="EA4926" s="167"/>
      <c r="EB4926" s="60"/>
      <c r="EC4926" s="60"/>
      <c r="ED4926" s="60"/>
      <c r="EE4926" s="60"/>
      <c r="EF4926" s="60"/>
      <c r="EG4926" s="60"/>
      <c r="EH4926" s="60"/>
      <c r="EI4926" s="60"/>
      <c r="EJ4926" s="60"/>
      <c r="EK4926" s="60"/>
      <c r="EL4926" s="60"/>
      <c r="EM4926" s="60"/>
      <c r="EN4926" s="60"/>
      <c r="EO4926" s="60"/>
      <c r="EP4926" s="60"/>
      <c r="EQ4926" s="60"/>
      <c r="ER4926" s="60"/>
      <c r="ES4926" s="60"/>
      <c r="ET4926" s="60"/>
      <c r="EU4926" s="60"/>
      <c r="EV4926" s="60"/>
      <c r="EW4926" s="60"/>
      <c r="EX4926" s="60"/>
      <c r="EY4926" s="60"/>
      <c r="EZ4926" s="60"/>
      <c r="FA4926" s="60"/>
      <c r="FB4926" s="60"/>
    </row>
    <row r="4927" spans="22:158" x14ac:dyDescent="0.25">
      <c r="W4927" s="33"/>
      <c r="X4927" s="33"/>
      <c r="AH4927" s="38">
        <v>100</v>
      </c>
      <c r="AI4927" s="38">
        <v>155</v>
      </c>
      <c r="AJ4927" s="38">
        <v>18200</v>
      </c>
      <c r="AK4927" s="38">
        <v>54</v>
      </c>
      <c r="AL4927" s="38">
        <v>4307058</v>
      </c>
      <c r="AM4927" s="61" t="s">
        <v>1816</v>
      </c>
      <c r="AN4927" s="61" t="s">
        <v>1686</v>
      </c>
      <c r="AO4927" s="61" t="s">
        <v>1660</v>
      </c>
      <c r="AP4927" s="61" t="s">
        <v>5021</v>
      </c>
      <c r="AQ4927" s="61" t="s">
        <v>1763</v>
      </c>
      <c r="AR4927" s="28">
        <v>0</v>
      </c>
      <c r="AS4927" s="28">
        <v>128467</v>
      </c>
      <c r="AT4927" s="28">
        <v>0</v>
      </c>
      <c r="AU4927" s="62"/>
      <c r="DV4927" s="31" t="s">
        <v>5605</v>
      </c>
      <c r="DW4927" s="31" t="s">
        <v>5615</v>
      </c>
      <c r="DX4927" s="63"/>
      <c r="DY4927" s="63"/>
      <c r="DZ4927" s="63"/>
      <c r="EA4927" s="167"/>
      <c r="EB4927" s="60"/>
      <c r="EC4927" s="60"/>
      <c r="ED4927" s="60"/>
      <c r="EE4927" s="60"/>
      <c r="EF4927" s="60"/>
      <c r="EG4927" s="60"/>
      <c r="EH4927" s="60"/>
      <c r="EI4927" s="60"/>
      <c r="EJ4927" s="60"/>
      <c r="EK4927" s="60"/>
      <c r="EL4927" s="60"/>
      <c r="EM4927" s="60"/>
      <c r="EN4927" s="60"/>
      <c r="EO4927" s="60"/>
      <c r="EP4927" s="60"/>
      <c r="EQ4927" s="60"/>
      <c r="ER4927" s="60"/>
      <c r="ES4927" s="60"/>
      <c r="ET4927" s="60"/>
      <c r="EU4927" s="60"/>
      <c r="EV4927" s="60"/>
      <c r="EW4927" s="60"/>
      <c r="EX4927" s="60"/>
      <c r="EY4927" s="60"/>
      <c r="EZ4927" s="60"/>
      <c r="FA4927" s="60"/>
      <c r="FB4927" s="60"/>
    </row>
    <row r="4928" spans="22:158" x14ac:dyDescent="0.25">
      <c r="W4928" s="33"/>
      <c r="X4928" s="33"/>
      <c r="AH4928" s="38">
        <v>100</v>
      </c>
      <c r="AI4928" s="38">
        <v>160</v>
      </c>
      <c r="AJ4928" s="38">
        <v>11700</v>
      </c>
      <c r="AK4928" s="38">
        <v>54</v>
      </c>
      <c r="AL4928" s="38">
        <v>4307058</v>
      </c>
      <c r="AM4928" s="61" t="s">
        <v>1816</v>
      </c>
      <c r="AN4928" s="61" t="s">
        <v>1694</v>
      </c>
      <c r="AO4928" s="61" t="s">
        <v>5077</v>
      </c>
      <c r="AP4928" s="61" t="s">
        <v>5021</v>
      </c>
      <c r="AQ4928" s="61" t="s">
        <v>1763</v>
      </c>
      <c r="AR4928" s="28">
        <v>175525</v>
      </c>
      <c r="AS4928" s="28">
        <v>0</v>
      </c>
      <c r="AT4928" s="28">
        <v>125672</v>
      </c>
      <c r="AU4928" s="62"/>
      <c r="DV4928" s="31" t="s">
        <v>5605</v>
      </c>
      <c r="DW4928" s="31" t="s">
        <v>5616</v>
      </c>
      <c r="DX4928" s="63"/>
      <c r="DY4928" s="63"/>
      <c r="DZ4928" s="63"/>
      <c r="EA4928" s="167"/>
      <c r="EB4928" s="60"/>
      <c r="EC4928" s="60"/>
      <c r="ED4928" s="60"/>
      <c r="EE4928" s="60"/>
      <c r="EF4928" s="60"/>
      <c r="EG4928" s="60"/>
      <c r="EH4928" s="60"/>
      <c r="EI4928" s="60"/>
      <c r="EJ4928" s="60"/>
      <c r="EK4928" s="60"/>
      <c r="EL4928" s="60"/>
      <c r="EM4928" s="60"/>
      <c r="EN4928" s="60"/>
      <c r="EO4928" s="60"/>
      <c r="EP4928" s="60"/>
      <c r="EQ4928" s="60"/>
      <c r="ER4928" s="60"/>
      <c r="ES4928" s="60"/>
      <c r="ET4928" s="60"/>
      <c r="EU4928" s="60"/>
      <c r="EV4928" s="60"/>
      <c r="EW4928" s="60"/>
      <c r="EX4928" s="60"/>
      <c r="EY4928" s="60"/>
      <c r="EZ4928" s="60"/>
      <c r="FA4928" s="60"/>
      <c r="FB4928" s="60"/>
    </row>
    <row r="4929" spans="22:158" x14ac:dyDescent="0.25">
      <c r="W4929" s="33"/>
      <c r="X4929" s="33"/>
      <c r="AH4929" s="38">
        <v>100</v>
      </c>
      <c r="AI4929" s="38">
        <v>105</v>
      </c>
      <c r="AJ4929" s="38">
        <v>10500</v>
      </c>
      <c r="AK4929" s="38">
        <v>56</v>
      </c>
      <c r="AL4929" s="38">
        <v>4802258</v>
      </c>
      <c r="AM4929" s="61" t="s">
        <v>1816</v>
      </c>
      <c r="AN4929" s="61" t="s">
        <v>1688</v>
      </c>
      <c r="AO4929" s="61" t="s">
        <v>5053</v>
      </c>
      <c r="AP4929" s="61" t="s">
        <v>5038</v>
      </c>
      <c r="AQ4929" s="61" t="s">
        <v>1212</v>
      </c>
      <c r="AR4929" s="28">
        <v>1090.0999999999999</v>
      </c>
      <c r="AS4929" s="28">
        <v>5617</v>
      </c>
      <c r="AT4929" s="28">
        <v>36650</v>
      </c>
      <c r="AU4929" s="62"/>
      <c r="DV4929" s="31" t="s">
        <v>5617</v>
      </c>
      <c r="DW4929" s="31" t="s">
        <v>5618</v>
      </c>
      <c r="DX4929" s="63"/>
      <c r="DY4929" s="63"/>
      <c r="DZ4929" s="63"/>
      <c r="EA4929" s="167"/>
      <c r="EB4929" s="60"/>
      <c r="EC4929" s="60"/>
      <c r="ED4929" s="60"/>
      <c r="EE4929" s="60"/>
      <c r="EF4929" s="60"/>
      <c r="EG4929" s="60"/>
      <c r="EH4929" s="60"/>
      <c r="EI4929" s="60"/>
      <c r="EJ4929" s="60"/>
      <c r="EK4929" s="60"/>
      <c r="EL4929" s="60"/>
      <c r="EM4929" s="60"/>
      <c r="EN4929" s="60"/>
      <c r="EO4929" s="60"/>
      <c r="EP4929" s="60"/>
      <c r="EQ4929" s="60"/>
      <c r="ER4929" s="60"/>
      <c r="ES4929" s="60"/>
      <c r="ET4929" s="60"/>
      <c r="EU4929" s="60"/>
      <c r="EV4929" s="60"/>
      <c r="EW4929" s="60"/>
      <c r="EX4929" s="60"/>
      <c r="EY4929" s="60"/>
      <c r="EZ4929" s="60"/>
      <c r="FA4929" s="60"/>
      <c r="FB4929" s="60"/>
    </row>
    <row r="4930" spans="22:158" x14ac:dyDescent="0.25">
      <c r="W4930" s="33"/>
      <c r="X4930" s="33"/>
      <c r="AH4930" s="38">
        <v>100</v>
      </c>
      <c r="AI4930" s="38">
        <v>105</v>
      </c>
      <c r="AJ4930" s="38">
        <v>10900</v>
      </c>
      <c r="AK4930" s="38">
        <v>56</v>
      </c>
      <c r="AL4930" s="38">
        <v>4802258</v>
      </c>
      <c r="AM4930" s="61" t="s">
        <v>1816</v>
      </c>
      <c r="AN4930" s="61" t="s">
        <v>1688</v>
      </c>
      <c r="AO4930" s="61" t="s">
        <v>5061</v>
      </c>
      <c r="AP4930" s="61" t="s">
        <v>5038</v>
      </c>
      <c r="AQ4930" s="61" t="s">
        <v>1212</v>
      </c>
      <c r="AR4930" s="28">
        <v>7813.9</v>
      </c>
      <c r="AS4930" s="28">
        <v>0</v>
      </c>
      <c r="AT4930" s="28">
        <v>0</v>
      </c>
      <c r="AU4930" s="62"/>
      <c r="DV4930" s="31" t="s">
        <v>5617</v>
      </c>
      <c r="DW4930" s="31" t="s">
        <v>5618</v>
      </c>
      <c r="DX4930" s="63"/>
      <c r="DY4930" s="63"/>
      <c r="DZ4930" s="63"/>
      <c r="EA4930" s="167"/>
      <c r="EB4930" s="60"/>
      <c r="EC4930" s="60"/>
      <c r="ED4930" s="60"/>
      <c r="EE4930" s="60"/>
      <c r="EF4930" s="60"/>
      <c r="EG4930" s="60"/>
      <c r="EH4930" s="60"/>
      <c r="EI4930" s="60"/>
      <c r="EJ4930" s="60"/>
      <c r="EK4930" s="60"/>
      <c r="EL4930" s="60"/>
      <c r="EM4930" s="60"/>
      <c r="EN4930" s="60"/>
      <c r="EO4930" s="60"/>
      <c r="EP4930" s="60"/>
      <c r="EQ4930" s="60"/>
      <c r="ER4930" s="60"/>
      <c r="ES4930" s="60"/>
      <c r="ET4930" s="60"/>
      <c r="EU4930" s="60"/>
      <c r="EV4930" s="60"/>
      <c r="EW4930" s="60"/>
      <c r="EX4930" s="60"/>
      <c r="EY4930" s="60"/>
      <c r="EZ4930" s="60"/>
      <c r="FA4930" s="60"/>
      <c r="FB4930" s="60"/>
    </row>
    <row r="4931" spans="22:158" x14ac:dyDescent="0.25">
      <c r="W4931" s="33"/>
      <c r="X4931" s="33"/>
      <c r="AH4931" s="38">
        <v>100</v>
      </c>
      <c r="AI4931" s="38">
        <v>105</v>
      </c>
      <c r="AJ4931" s="38">
        <v>11450</v>
      </c>
      <c r="AK4931" s="38">
        <v>56</v>
      </c>
      <c r="AL4931" s="38">
        <v>4802258</v>
      </c>
      <c r="AM4931" s="61" t="s">
        <v>1816</v>
      </c>
      <c r="AN4931" s="61" t="s">
        <v>1688</v>
      </c>
      <c r="AO4931" s="61" t="s">
        <v>5072</v>
      </c>
      <c r="AP4931" s="61" t="s">
        <v>5038</v>
      </c>
      <c r="AQ4931" s="61" t="s">
        <v>1212</v>
      </c>
      <c r="AR4931" s="28">
        <v>8021</v>
      </c>
      <c r="AS4931" s="28">
        <v>64054</v>
      </c>
      <c r="AT4931" s="28">
        <v>172959</v>
      </c>
      <c r="AU4931" s="62"/>
      <c r="DV4931" s="31" t="s">
        <v>5617</v>
      </c>
      <c r="DW4931" s="31" t="s">
        <v>5618</v>
      </c>
      <c r="DX4931" s="63"/>
      <c r="DY4931" s="63"/>
      <c r="DZ4931" s="63"/>
      <c r="EA4931" s="167"/>
      <c r="EB4931" s="60"/>
      <c r="EC4931" s="60"/>
      <c r="ED4931" s="60"/>
      <c r="EE4931" s="60"/>
      <c r="EF4931" s="60"/>
      <c r="EG4931" s="60"/>
      <c r="EH4931" s="60"/>
      <c r="EI4931" s="60"/>
      <c r="EJ4931" s="60"/>
      <c r="EK4931" s="60"/>
      <c r="EL4931" s="60"/>
      <c r="EM4931" s="60"/>
      <c r="EN4931" s="60"/>
      <c r="EO4931" s="60"/>
      <c r="EP4931" s="60"/>
      <c r="EQ4931" s="60"/>
      <c r="ER4931" s="60"/>
      <c r="ES4931" s="60"/>
      <c r="ET4931" s="60"/>
      <c r="EU4931" s="60"/>
      <c r="EV4931" s="60"/>
      <c r="EW4931" s="60"/>
      <c r="EX4931" s="60"/>
      <c r="EY4931" s="60"/>
      <c r="EZ4931" s="60"/>
      <c r="FA4931" s="60"/>
      <c r="FB4931" s="60"/>
    </row>
    <row r="4932" spans="22:158" x14ac:dyDescent="0.25">
      <c r="W4932" s="33"/>
      <c r="X4932" s="33"/>
      <c r="AH4932" s="38">
        <v>100</v>
      </c>
      <c r="AI4932" s="38">
        <v>105</v>
      </c>
      <c r="AJ4932" s="38">
        <v>13100</v>
      </c>
      <c r="AK4932" s="38">
        <v>56</v>
      </c>
      <c r="AL4932" s="38">
        <v>4802258</v>
      </c>
      <c r="AM4932" s="61" t="s">
        <v>1816</v>
      </c>
      <c r="AN4932" s="61" t="s">
        <v>1688</v>
      </c>
      <c r="AO4932" s="61" t="s">
        <v>5104</v>
      </c>
      <c r="AP4932" s="61" t="s">
        <v>5038</v>
      </c>
      <c r="AQ4932" s="61" t="s">
        <v>1212</v>
      </c>
      <c r="AR4932" s="28">
        <v>0</v>
      </c>
      <c r="AS4932" s="28">
        <v>31257</v>
      </c>
      <c r="AT4932" s="28">
        <v>0</v>
      </c>
      <c r="AU4932" s="62"/>
      <c r="DV4932" s="31" t="s">
        <v>5617</v>
      </c>
      <c r="DW4932" s="31" t="s">
        <v>5618</v>
      </c>
      <c r="DX4932" s="63"/>
      <c r="DY4932" s="63"/>
      <c r="DZ4932" s="63"/>
      <c r="EA4932" s="167"/>
      <c r="EB4932" s="60"/>
      <c r="EC4932" s="60"/>
      <c r="ED4932" s="60"/>
      <c r="EE4932" s="60"/>
      <c r="EF4932" s="60"/>
      <c r="EG4932" s="60"/>
      <c r="EH4932" s="60"/>
      <c r="EI4932" s="60"/>
      <c r="EJ4932" s="60"/>
      <c r="EK4932" s="60"/>
      <c r="EL4932" s="60"/>
      <c r="EM4932" s="60"/>
      <c r="EN4932" s="60"/>
      <c r="EO4932" s="60"/>
      <c r="EP4932" s="60"/>
      <c r="EQ4932" s="60"/>
      <c r="ER4932" s="60"/>
      <c r="ES4932" s="60"/>
      <c r="ET4932" s="60"/>
      <c r="EU4932" s="60"/>
      <c r="EV4932" s="60"/>
      <c r="EW4932" s="60"/>
      <c r="EX4932" s="60"/>
      <c r="EY4932" s="60"/>
      <c r="EZ4932" s="60"/>
      <c r="FA4932" s="60"/>
      <c r="FB4932" s="60"/>
    </row>
    <row r="4933" spans="22:158" x14ac:dyDescent="0.25">
      <c r="W4933" s="33"/>
      <c r="X4933" s="33"/>
      <c r="AH4933" s="38">
        <v>100</v>
      </c>
      <c r="AI4933" s="38">
        <v>105</v>
      </c>
      <c r="AJ4933" s="38">
        <v>13800</v>
      </c>
      <c r="AK4933" s="38">
        <v>56</v>
      </c>
      <c r="AL4933" s="38">
        <v>4802258</v>
      </c>
      <c r="AM4933" s="61" t="s">
        <v>1816</v>
      </c>
      <c r="AN4933" s="61" t="s">
        <v>1688</v>
      </c>
      <c r="AO4933" s="61" t="s">
        <v>5120</v>
      </c>
      <c r="AP4933" s="61" t="s">
        <v>5038</v>
      </c>
      <c r="AQ4933" s="61" t="s">
        <v>1212</v>
      </c>
      <c r="AR4933" s="28">
        <v>3165.8</v>
      </c>
      <c r="AS4933" s="28">
        <v>3624</v>
      </c>
      <c r="AT4933" s="28">
        <v>6725</v>
      </c>
      <c r="AU4933" s="62"/>
      <c r="DV4933" s="31" t="s">
        <v>5617</v>
      </c>
      <c r="DW4933" s="31" t="s">
        <v>5618</v>
      </c>
      <c r="DX4933" s="63"/>
      <c r="DY4933" s="63"/>
      <c r="DZ4933" s="63"/>
      <c r="EA4933" s="167"/>
      <c r="EB4933" s="60"/>
      <c r="EC4933" s="60"/>
      <c r="ED4933" s="60"/>
      <c r="EE4933" s="60"/>
      <c r="EF4933" s="60"/>
      <c r="EG4933" s="60"/>
      <c r="EH4933" s="60"/>
      <c r="EI4933" s="60"/>
      <c r="EJ4933" s="60"/>
      <c r="EK4933" s="60"/>
      <c r="EL4933" s="60"/>
      <c r="EM4933" s="60"/>
      <c r="EN4933" s="60"/>
      <c r="EO4933" s="60"/>
      <c r="EP4933" s="60"/>
      <c r="EQ4933" s="60"/>
      <c r="ER4933" s="60"/>
      <c r="ES4933" s="60"/>
      <c r="ET4933" s="60"/>
      <c r="EU4933" s="60"/>
      <c r="EV4933" s="60"/>
      <c r="EW4933" s="60"/>
      <c r="EX4933" s="60"/>
      <c r="EY4933" s="60"/>
      <c r="EZ4933" s="60"/>
      <c r="FA4933" s="60"/>
      <c r="FB4933" s="60"/>
    </row>
    <row r="4934" spans="22:158" x14ac:dyDescent="0.25">
      <c r="V4934" s="1"/>
      <c r="W4934" s="33"/>
      <c r="X4934" s="33"/>
      <c r="AH4934" s="38">
        <v>100</v>
      </c>
      <c r="AI4934" s="38">
        <v>105</v>
      </c>
      <c r="AJ4934" s="38">
        <v>14000</v>
      </c>
      <c r="AK4934" s="38">
        <v>56</v>
      </c>
      <c r="AL4934" s="38">
        <v>4802258</v>
      </c>
      <c r="AM4934" s="61" t="s">
        <v>1816</v>
      </c>
      <c r="AN4934" s="61" t="s">
        <v>1688</v>
      </c>
      <c r="AO4934" s="61" t="s">
        <v>5124</v>
      </c>
      <c r="AP4934" s="61" t="s">
        <v>5038</v>
      </c>
      <c r="AQ4934" s="61" t="s">
        <v>1212</v>
      </c>
      <c r="AR4934" s="28">
        <v>1688.3</v>
      </c>
      <c r="AS4934" s="28">
        <v>3352</v>
      </c>
      <c r="AT4934" s="28">
        <v>0</v>
      </c>
      <c r="AU4934" s="62"/>
      <c r="DV4934" s="31" t="s">
        <v>5617</v>
      </c>
      <c r="DW4934" s="31" t="s">
        <v>5618</v>
      </c>
      <c r="DX4934" s="63"/>
      <c r="DY4934" s="63"/>
      <c r="DZ4934" s="63"/>
      <c r="EA4934" s="167"/>
      <c r="EB4934" s="60"/>
      <c r="EC4934" s="60"/>
      <c r="ED4934" s="60"/>
      <c r="EE4934" s="60"/>
      <c r="EF4934" s="60"/>
      <c r="EG4934" s="60"/>
      <c r="EH4934" s="60"/>
      <c r="EI4934" s="60"/>
      <c r="EJ4934" s="60"/>
      <c r="EK4934" s="60"/>
      <c r="EL4934" s="60"/>
      <c r="EM4934" s="60"/>
      <c r="EN4934" s="60"/>
      <c r="EO4934" s="60"/>
      <c r="EP4934" s="60"/>
      <c r="EQ4934" s="60"/>
      <c r="ER4934" s="60"/>
      <c r="ES4934" s="60"/>
      <c r="ET4934" s="60"/>
      <c r="EU4934" s="60"/>
      <c r="EV4934" s="60"/>
      <c r="EW4934" s="60"/>
      <c r="EX4934" s="60"/>
      <c r="EY4934" s="60"/>
      <c r="EZ4934" s="60"/>
      <c r="FA4934" s="60"/>
      <c r="FB4934" s="60"/>
    </row>
    <row r="4935" spans="22:158" x14ac:dyDescent="0.25">
      <c r="W4935" s="33"/>
      <c r="X4935" s="33"/>
      <c r="AH4935" s="38">
        <v>100</v>
      </c>
      <c r="AI4935" s="38">
        <v>105</v>
      </c>
      <c r="AJ4935" s="38">
        <v>14150</v>
      </c>
      <c r="AK4935" s="38">
        <v>56</v>
      </c>
      <c r="AL4935" s="38">
        <v>4802258</v>
      </c>
      <c r="AM4935" s="61" t="s">
        <v>1816</v>
      </c>
      <c r="AN4935" s="61" t="s">
        <v>1688</v>
      </c>
      <c r="AO4935" s="61" t="s">
        <v>5126</v>
      </c>
      <c r="AP4935" s="61" t="s">
        <v>5038</v>
      </c>
      <c r="AQ4935" s="61" t="s">
        <v>1212</v>
      </c>
      <c r="AR4935" s="28">
        <v>0</v>
      </c>
      <c r="AS4935" s="28">
        <v>15175</v>
      </c>
      <c r="AT4935" s="28">
        <v>0</v>
      </c>
      <c r="AU4935" s="62"/>
      <c r="DV4935" s="31" t="s">
        <v>5617</v>
      </c>
      <c r="DW4935" s="31" t="s">
        <v>5618</v>
      </c>
      <c r="DX4935" s="63"/>
      <c r="DY4935" s="63"/>
      <c r="DZ4935" s="63"/>
      <c r="EA4935" s="167"/>
      <c r="EB4935" s="60"/>
      <c r="EC4935" s="60"/>
      <c r="ED4935" s="60"/>
      <c r="EE4935" s="60"/>
      <c r="EF4935" s="60"/>
      <c r="EG4935" s="60"/>
      <c r="EH4935" s="60"/>
      <c r="EI4935" s="60"/>
      <c r="EJ4935" s="60"/>
      <c r="EK4935" s="60"/>
      <c r="EL4935" s="60"/>
      <c r="EM4935" s="60"/>
      <c r="EN4935" s="60"/>
      <c r="EO4935" s="60"/>
      <c r="EP4935" s="60"/>
      <c r="EQ4935" s="60"/>
      <c r="ER4935" s="60"/>
      <c r="ES4935" s="60"/>
      <c r="ET4935" s="60"/>
      <c r="EU4935" s="60"/>
      <c r="EV4935" s="60"/>
      <c r="EW4935" s="60"/>
      <c r="EX4935" s="60"/>
      <c r="EY4935" s="60"/>
      <c r="EZ4935" s="60"/>
      <c r="FA4935" s="60"/>
      <c r="FB4935" s="60"/>
    </row>
    <row r="4936" spans="22:158" x14ac:dyDescent="0.25">
      <c r="W4936" s="33"/>
      <c r="X4936" s="33"/>
      <c r="AH4936" s="38">
        <v>100</v>
      </c>
      <c r="AI4936" s="38">
        <v>105</v>
      </c>
      <c r="AJ4936" s="38">
        <v>14500</v>
      </c>
      <c r="AK4936" s="38">
        <v>56</v>
      </c>
      <c r="AL4936" s="38">
        <v>4802258</v>
      </c>
      <c r="AM4936" s="61" t="s">
        <v>1816</v>
      </c>
      <c r="AN4936" s="61" t="s">
        <v>1688</v>
      </c>
      <c r="AO4936" s="61" t="s">
        <v>1578</v>
      </c>
      <c r="AP4936" s="61" t="s">
        <v>5038</v>
      </c>
      <c r="AQ4936" s="61" t="s">
        <v>1212</v>
      </c>
      <c r="AR4936" s="28">
        <v>0</v>
      </c>
      <c r="AS4936" s="28">
        <v>31366</v>
      </c>
      <c r="AT4936" s="28">
        <v>267643</v>
      </c>
      <c r="AU4936" s="62"/>
      <c r="DV4936" s="31" t="s">
        <v>5617</v>
      </c>
      <c r="DW4936" s="31" t="s">
        <v>5618</v>
      </c>
      <c r="DX4936" s="63"/>
      <c r="DY4936" s="63"/>
      <c r="DZ4936" s="63"/>
      <c r="EA4936" s="167"/>
      <c r="EB4936" s="60"/>
      <c r="EC4936" s="60"/>
      <c r="ED4936" s="60"/>
      <c r="EE4936" s="60"/>
      <c r="EF4936" s="60"/>
      <c r="EG4936" s="60"/>
      <c r="EH4936" s="60"/>
      <c r="EI4936" s="60"/>
      <c r="EJ4936" s="60"/>
      <c r="EK4936" s="60"/>
      <c r="EL4936" s="60"/>
      <c r="EM4936" s="60"/>
      <c r="EN4936" s="60"/>
      <c r="EO4936" s="60"/>
      <c r="EP4936" s="60"/>
      <c r="EQ4936" s="60"/>
      <c r="ER4936" s="60"/>
      <c r="ES4936" s="60"/>
      <c r="ET4936" s="60"/>
      <c r="EU4936" s="60"/>
      <c r="EV4936" s="60"/>
      <c r="EW4936" s="60"/>
      <c r="EX4936" s="60"/>
      <c r="EY4936" s="60"/>
      <c r="EZ4936" s="60"/>
      <c r="FA4936" s="60"/>
      <c r="FB4936" s="60"/>
    </row>
    <row r="4937" spans="22:158" x14ac:dyDescent="0.25">
      <c r="V4937" s="1"/>
      <c r="W4937" s="33"/>
      <c r="X4937" s="33"/>
      <c r="AH4937" s="38">
        <v>100</v>
      </c>
      <c r="AI4937" s="38">
        <v>105</v>
      </c>
      <c r="AJ4937" s="38">
        <v>14700</v>
      </c>
      <c r="AK4937" s="38">
        <v>56</v>
      </c>
      <c r="AL4937" s="38">
        <v>4802258</v>
      </c>
      <c r="AM4937" s="61" t="s">
        <v>1816</v>
      </c>
      <c r="AN4937" s="61" t="s">
        <v>1688</v>
      </c>
      <c r="AO4937" s="61" t="s">
        <v>1582</v>
      </c>
      <c r="AP4937" s="61" t="s">
        <v>5038</v>
      </c>
      <c r="AQ4937" s="61" t="s">
        <v>1212</v>
      </c>
      <c r="AR4937" s="28">
        <v>280624.59999999998</v>
      </c>
      <c r="AS4937" s="28">
        <v>2673</v>
      </c>
      <c r="AT4937" s="28">
        <v>0</v>
      </c>
      <c r="AU4937" s="62"/>
      <c r="DV4937" s="31" t="s">
        <v>5617</v>
      </c>
      <c r="DW4937" s="31" t="s">
        <v>5618</v>
      </c>
      <c r="DX4937" s="63"/>
      <c r="DY4937" s="63"/>
      <c r="DZ4937" s="63"/>
      <c r="EA4937" s="167"/>
      <c r="EB4937" s="60"/>
      <c r="EC4937" s="60"/>
      <c r="ED4937" s="60"/>
      <c r="EE4937" s="60"/>
      <c r="EF4937" s="60"/>
      <c r="EG4937" s="60"/>
      <c r="EH4937" s="60"/>
      <c r="EI4937" s="60"/>
      <c r="EJ4937" s="60"/>
      <c r="EK4937" s="60"/>
      <c r="EL4937" s="60"/>
      <c r="EM4937" s="60"/>
      <c r="EN4937" s="60"/>
      <c r="EO4937" s="60"/>
      <c r="EP4937" s="60"/>
      <c r="EQ4937" s="60"/>
      <c r="ER4937" s="60"/>
      <c r="ES4937" s="60"/>
      <c r="ET4937" s="60"/>
      <c r="EU4937" s="60"/>
      <c r="EV4937" s="60"/>
      <c r="EW4937" s="60"/>
      <c r="EX4937" s="60"/>
      <c r="EY4937" s="60"/>
      <c r="EZ4937" s="60"/>
      <c r="FA4937" s="60"/>
      <c r="FB4937" s="60"/>
    </row>
    <row r="4938" spans="22:158" x14ac:dyDescent="0.25">
      <c r="W4938" s="33"/>
      <c r="X4938" s="33"/>
      <c r="AH4938" s="38">
        <v>100</v>
      </c>
      <c r="AI4938" s="38">
        <v>105</v>
      </c>
      <c r="AJ4938" s="38">
        <v>14800</v>
      </c>
      <c r="AK4938" s="38">
        <v>56</v>
      </c>
      <c r="AL4938" s="38">
        <v>4802258</v>
      </c>
      <c r="AM4938" s="61" t="s">
        <v>1816</v>
      </c>
      <c r="AN4938" s="61" t="s">
        <v>1688</v>
      </c>
      <c r="AO4938" s="61" t="s">
        <v>1584</v>
      </c>
      <c r="AP4938" s="61" t="s">
        <v>5038</v>
      </c>
      <c r="AQ4938" s="61" t="s">
        <v>1212</v>
      </c>
      <c r="AR4938" s="28">
        <v>0</v>
      </c>
      <c r="AS4938" s="28">
        <v>2944</v>
      </c>
      <c r="AT4938" s="28">
        <v>0</v>
      </c>
      <c r="AU4938" s="62"/>
      <c r="DV4938" s="31" t="s">
        <v>5617</v>
      </c>
      <c r="DW4938" s="31" t="s">
        <v>5618</v>
      </c>
      <c r="DX4938" s="63"/>
      <c r="DY4938" s="63"/>
      <c r="DZ4938" s="63"/>
      <c r="EA4938" s="167"/>
      <c r="EB4938" s="60"/>
      <c r="EC4938" s="60"/>
      <c r="ED4938" s="60"/>
      <c r="EE4938" s="60"/>
      <c r="EF4938" s="60"/>
      <c r="EG4938" s="60"/>
      <c r="EH4938" s="60"/>
      <c r="EI4938" s="60"/>
      <c r="EJ4938" s="60"/>
      <c r="EK4938" s="60"/>
      <c r="EL4938" s="60"/>
      <c r="EM4938" s="60"/>
      <c r="EN4938" s="60"/>
      <c r="EO4938" s="60"/>
      <c r="EP4938" s="60"/>
      <c r="EQ4938" s="60"/>
      <c r="ER4938" s="60"/>
      <c r="ES4938" s="60"/>
      <c r="ET4938" s="60"/>
      <c r="EU4938" s="60"/>
      <c r="EV4938" s="60"/>
      <c r="EW4938" s="60"/>
      <c r="EX4938" s="60"/>
      <c r="EY4938" s="60"/>
      <c r="EZ4938" s="60"/>
      <c r="FA4938" s="60"/>
      <c r="FB4938" s="60"/>
    </row>
    <row r="4939" spans="22:158" x14ac:dyDescent="0.25">
      <c r="W4939" s="33"/>
      <c r="X4939" s="33"/>
      <c r="AH4939" s="38">
        <v>100</v>
      </c>
      <c r="AI4939" s="38">
        <v>105</v>
      </c>
      <c r="AJ4939" s="38">
        <v>14900</v>
      </c>
      <c r="AK4939" s="38">
        <v>56</v>
      </c>
      <c r="AL4939" s="38">
        <v>4802258</v>
      </c>
      <c r="AM4939" s="61" t="s">
        <v>1816</v>
      </c>
      <c r="AN4939" s="61" t="s">
        <v>1688</v>
      </c>
      <c r="AO4939" s="61" t="s">
        <v>1587</v>
      </c>
      <c r="AP4939" s="61" t="s">
        <v>5038</v>
      </c>
      <c r="AQ4939" s="61" t="s">
        <v>1212</v>
      </c>
      <c r="AR4939" s="28">
        <v>0</v>
      </c>
      <c r="AS4939" s="28">
        <v>0</v>
      </c>
      <c r="AT4939" s="28">
        <v>6456</v>
      </c>
      <c r="AU4939" s="62"/>
      <c r="DV4939" s="31" t="s">
        <v>5617</v>
      </c>
      <c r="DW4939" s="31" t="s">
        <v>5618</v>
      </c>
      <c r="DX4939" s="63"/>
      <c r="DY4939" s="63"/>
      <c r="DZ4939" s="63"/>
      <c r="EA4939" s="167"/>
      <c r="EB4939" s="60"/>
      <c r="EC4939" s="60"/>
      <c r="ED4939" s="60"/>
      <c r="EE4939" s="60"/>
      <c r="EF4939" s="60"/>
      <c r="EG4939" s="60"/>
      <c r="EH4939" s="60"/>
      <c r="EI4939" s="60"/>
      <c r="EJ4939" s="60"/>
      <c r="EK4939" s="60"/>
      <c r="EL4939" s="60"/>
      <c r="EM4939" s="60"/>
      <c r="EN4939" s="60"/>
      <c r="EO4939" s="60"/>
      <c r="EP4939" s="60"/>
      <c r="EQ4939" s="60"/>
      <c r="ER4939" s="60"/>
      <c r="ES4939" s="60"/>
      <c r="ET4939" s="60"/>
      <c r="EU4939" s="60"/>
      <c r="EV4939" s="60"/>
      <c r="EW4939" s="60"/>
      <c r="EX4939" s="60"/>
      <c r="EY4939" s="60"/>
      <c r="EZ4939" s="60"/>
      <c r="FA4939" s="60"/>
      <c r="FB4939" s="60"/>
    </row>
    <row r="4940" spans="22:158" x14ac:dyDescent="0.25">
      <c r="W4940" s="33"/>
      <c r="X4940" s="33"/>
      <c r="AH4940" s="38">
        <v>100</v>
      </c>
      <c r="AI4940" s="38">
        <v>105</v>
      </c>
      <c r="AJ4940" s="38">
        <v>15150</v>
      </c>
      <c r="AK4940" s="38">
        <v>56</v>
      </c>
      <c r="AL4940" s="38">
        <v>4802258</v>
      </c>
      <c r="AM4940" s="61" t="s">
        <v>1816</v>
      </c>
      <c r="AN4940" s="61" t="s">
        <v>1688</v>
      </c>
      <c r="AO4940" s="61" t="s">
        <v>1593</v>
      </c>
      <c r="AP4940" s="61" t="s">
        <v>5038</v>
      </c>
      <c r="AQ4940" s="61" t="s">
        <v>1212</v>
      </c>
      <c r="AR4940" s="28">
        <v>0</v>
      </c>
      <c r="AS4940" s="28">
        <v>7565</v>
      </c>
      <c r="AT4940" s="28">
        <v>0</v>
      </c>
      <c r="AU4940" s="62"/>
      <c r="DV4940" s="31" t="s">
        <v>5617</v>
      </c>
      <c r="DW4940" s="31" t="s">
        <v>5618</v>
      </c>
      <c r="DX4940" s="63"/>
      <c r="DY4940" s="63"/>
      <c r="DZ4940" s="63"/>
      <c r="EA4940" s="167"/>
      <c r="EB4940" s="60"/>
      <c r="EC4940" s="60"/>
      <c r="ED4940" s="60"/>
      <c r="EE4940" s="60"/>
      <c r="EF4940" s="60"/>
      <c r="EG4940" s="60"/>
      <c r="EH4940" s="60"/>
      <c r="EI4940" s="60"/>
      <c r="EJ4940" s="60"/>
      <c r="EK4940" s="60"/>
      <c r="EL4940" s="60"/>
      <c r="EM4940" s="60"/>
      <c r="EN4940" s="60"/>
      <c r="EO4940" s="60"/>
      <c r="EP4940" s="60"/>
      <c r="EQ4940" s="60"/>
      <c r="ER4940" s="60"/>
      <c r="ES4940" s="60"/>
      <c r="ET4940" s="60"/>
      <c r="EU4940" s="60"/>
      <c r="EV4940" s="60"/>
      <c r="EW4940" s="60"/>
      <c r="EX4940" s="60"/>
      <c r="EY4940" s="60"/>
      <c r="EZ4940" s="60"/>
      <c r="FA4940" s="60"/>
      <c r="FB4940" s="60"/>
    </row>
    <row r="4941" spans="22:158" x14ac:dyDescent="0.25">
      <c r="W4941" s="33"/>
      <c r="X4941" s="33"/>
      <c r="AH4941" s="38">
        <v>100</v>
      </c>
      <c r="AI4941" s="38">
        <v>105</v>
      </c>
      <c r="AJ4941" s="38">
        <v>15350</v>
      </c>
      <c r="AK4941" s="38">
        <v>56</v>
      </c>
      <c r="AL4941" s="38">
        <v>4802258</v>
      </c>
      <c r="AM4941" s="61" t="s">
        <v>1816</v>
      </c>
      <c r="AN4941" s="61" t="s">
        <v>1688</v>
      </c>
      <c r="AO4941" s="61" t="s">
        <v>1598</v>
      </c>
      <c r="AP4941" s="61" t="s">
        <v>5038</v>
      </c>
      <c r="AQ4941" s="61" t="s">
        <v>1212</v>
      </c>
      <c r="AR4941" s="28">
        <v>0</v>
      </c>
      <c r="AS4941" s="28">
        <v>43076</v>
      </c>
      <c r="AT4941" s="28">
        <v>0</v>
      </c>
      <c r="AU4941" s="62"/>
      <c r="DV4941" s="31" t="s">
        <v>5617</v>
      </c>
      <c r="DW4941" s="31" t="s">
        <v>5618</v>
      </c>
      <c r="DX4941" s="63"/>
      <c r="DY4941" s="63"/>
      <c r="DZ4941" s="63"/>
      <c r="EA4941" s="167"/>
      <c r="EB4941" s="60"/>
      <c r="EC4941" s="60"/>
      <c r="ED4941" s="60"/>
      <c r="EE4941" s="60"/>
      <c r="EF4941" s="60"/>
      <c r="EG4941" s="60"/>
      <c r="EH4941" s="60"/>
      <c r="EI4941" s="60"/>
      <c r="EJ4941" s="60"/>
      <c r="EK4941" s="60"/>
      <c r="EL4941" s="60"/>
      <c r="EM4941" s="60"/>
      <c r="EN4941" s="60"/>
      <c r="EO4941" s="60"/>
      <c r="EP4941" s="60"/>
      <c r="EQ4941" s="60"/>
      <c r="ER4941" s="60"/>
      <c r="ES4941" s="60"/>
      <c r="ET4941" s="60"/>
      <c r="EU4941" s="60"/>
      <c r="EV4941" s="60"/>
      <c r="EW4941" s="60"/>
      <c r="EX4941" s="60"/>
      <c r="EY4941" s="60"/>
      <c r="EZ4941" s="60"/>
      <c r="FA4941" s="60"/>
      <c r="FB4941" s="60"/>
    </row>
    <row r="4942" spans="22:158" x14ac:dyDescent="0.25">
      <c r="W4942" s="33"/>
      <c r="X4942" s="33"/>
      <c r="AH4942" s="38">
        <v>100</v>
      </c>
      <c r="AI4942" s="38">
        <v>105</v>
      </c>
      <c r="AJ4942" s="38">
        <v>15950</v>
      </c>
      <c r="AK4942" s="38">
        <v>56</v>
      </c>
      <c r="AL4942" s="38">
        <v>4802258</v>
      </c>
      <c r="AM4942" s="61" t="s">
        <v>1816</v>
      </c>
      <c r="AN4942" s="61" t="s">
        <v>1688</v>
      </c>
      <c r="AO4942" s="61" t="s">
        <v>1610</v>
      </c>
      <c r="AP4942" s="61" t="s">
        <v>5038</v>
      </c>
      <c r="AQ4942" s="61" t="s">
        <v>1212</v>
      </c>
      <c r="AR4942" s="28">
        <v>0</v>
      </c>
      <c r="AS4942" s="28">
        <v>7565</v>
      </c>
      <c r="AT4942" s="28">
        <v>289566</v>
      </c>
      <c r="AU4942" s="62"/>
      <c r="DV4942" s="31" t="s">
        <v>5617</v>
      </c>
      <c r="DW4942" s="31" t="s">
        <v>5618</v>
      </c>
      <c r="DX4942" s="63"/>
      <c r="DY4942" s="63"/>
      <c r="DZ4942" s="63"/>
      <c r="EA4942" s="167"/>
      <c r="EB4942" s="60"/>
      <c r="EC4942" s="60"/>
      <c r="ED4942" s="60"/>
      <c r="EE4942" s="60"/>
      <c r="EF4942" s="60"/>
      <c r="EG4942" s="60"/>
      <c r="EH4942" s="60"/>
      <c r="EI4942" s="60"/>
      <c r="EJ4942" s="60"/>
      <c r="EK4942" s="60"/>
      <c r="EL4942" s="60"/>
      <c r="EM4942" s="60"/>
      <c r="EN4942" s="60"/>
      <c r="EO4942" s="60"/>
      <c r="EP4942" s="60"/>
      <c r="EQ4942" s="60"/>
      <c r="ER4942" s="60"/>
      <c r="ES4942" s="60"/>
      <c r="ET4942" s="60"/>
      <c r="EU4942" s="60"/>
      <c r="EV4942" s="60"/>
      <c r="EW4942" s="60"/>
      <c r="EX4942" s="60"/>
      <c r="EY4942" s="60"/>
      <c r="EZ4942" s="60"/>
      <c r="FA4942" s="60"/>
      <c r="FB4942" s="60"/>
    </row>
    <row r="4943" spans="22:158" x14ac:dyDescent="0.25">
      <c r="W4943" s="33"/>
      <c r="X4943" s="33"/>
      <c r="AH4943" s="38">
        <v>100</v>
      </c>
      <c r="AI4943" s="38">
        <v>105</v>
      </c>
      <c r="AJ4943" s="38">
        <v>16350</v>
      </c>
      <c r="AK4943" s="38">
        <v>56</v>
      </c>
      <c r="AL4943" s="38">
        <v>4802258</v>
      </c>
      <c r="AM4943" s="61" t="s">
        <v>1816</v>
      </c>
      <c r="AN4943" s="61" t="s">
        <v>1688</v>
      </c>
      <c r="AO4943" s="61" t="s">
        <v>1618</v>
      </c>
      <c r="AP4943" s="61" t="s">
        <v>5038</v>
      </c>
      <c r="AQ4943" s="61" t="s">
        <v>1212</v>
      </c>
      <c r="AR4943" s="28">
        <v>1407</v>
      </c>
      <c r="AS4943" s="28">
        <v>1341</v>
      </c>
      <c r="AT4943" s="28">
        <v>7195</v>
      </c>
      <c r="AU4943" s="62"/>
      <c r="DV4943" s="31" t="s">
        <v>5617</v>
      </c>
      <c r="DW4943" s="31" t="s">
        <v>5618</v>
      </c>
      <c r="DX4943" s="63"/>
      <c r="DY4943" s="63"/>
      <c r="DZ4943" s="63"/>
      <c r="EA4943" s="167"/>
      <c r="EB4943" s="60"/>
      <c r="EC4943" s="60"/>
      <c r="ED4943" s="60"/>
      <c r="EE4943" s="60"/>
      <c r="EF4943" s="60"/>
      <c r="EG4943" s="60"/>
      <c r="EH4943" s="60"/>
      <c r="EI4943" s="60"/>
      <c r="EJ4943" s="60"/>
      <c r="EK4943" s="60"/>
      <c r="EL4943" s="60"/>
      <c r="EM4943" s="60"/>
      <c r="EN4943" s="60"/>
      <c r="EO4943" s="60"/>
      <c r="EP4943" s="60"/>
      <c r="EQ4943" s="60"/>
      <c r="ER4943" s="60"/>
      <c r="ES4943" s="60"/>
      <c r="ET4943" s="60"/>
      <c r="EU4943" s="60"/>
      <c r="EV4943" s="60"/>
      <c r="EW4943" s="60"/>
      <c r="EX4943" s="60"/>
      <c r="EY4943" s="60"/>
      <c r="EZ4943" s="60"/>
      <c r="FA4943" s="60"/>
      <c r="FB4943" s="60"/>
    </row>
    <row r="4944" spans="22:158" x14ac:dyDescent="0.25">
      <c r="W4944" s="33"/>
      <c r="X4944" s="33"/>
      <c r="AH4944" s="38">
        <v>100</v>
      </c>
      <c r="AI4944" s="38">
        <v>105</v>
      </c>
      <c r="AJ4944" s="38">
        <v>16370</v>
      </c>
      <c r="AK4944" s="38">
        <v>56</v>
      </c>
      <c r="AL4944" s="38">
        <v>4802258</v>
      </c>
      <c r="AM4944" s="61" t="s">
        <v>1816</v>
      </c>
      <c r="AN4944" s="61" t="s">
        <v>1688</v>
      </c>
      <c r="AO4944" s="61" t="s">
        <v>1619</v>
      </c>
      <c r="AP4944" s="61" t="s">
        <v>5038</v>
      </c>
      <c r="AQ4944" s="61" t="s">
        <v>1212</v>
      </c>
      <c r="AR4944" s="28">
        <v>0</v>
      </c>
      <c r="AS4944" s="28">
        <v>1721</v>
      </c>
      <c r="AT4944" s="28">
        <v>0</v>
      </c>
      <c r="AU4944" s="62"/>
      <c r="DV4944" s="31" t="s">
        <v>5617</v>
      </c>
      <c r="DW4944" s="31" t="s">
        <v>5618</v>
      </c>
      <c r="DX4944" s="63"/>
      <c r="DY4944" s="63"/>
      <c r="DZ4944" s="63"/>
      <c r="EA4944" s="167"/>
      <c r="EB4944" s="60"/>
      <c r="EC4944" s="60"/>
      <c r="ED4944" s="60"/>
      <c r="EE4944" s="60"/>
      <c r="EF4944" s="60"/>
      <c r="EG4944" s="60"/>
      <c r="EH4944" s="60"/>
      <c r="EI4944" s="60"/>
      <c r="EJ4944" s="60"/>
      <c r="EK4944" s="60"/>
      <c r="EL4944" s="60"/>
      <c r="EM4944" s="60"/>
      <c r="EN4944" s="60"/>
      <c r="EO4944" s="60"/>
      <c r="EP4944" s="60"/>
      <c r="EQ4944" s="60"/>
      <c r="ER4944" s="60"/>
      <c r="ES4944" s="60"/>
      <c r="ET4944" s="60"/>
      <c r="EU4944" s="60"/>
      <c r="EV4944" s="60"/>
      <c r="EW4944" s="60"/>
      <c r="EX4944" s="60"/>
      <c r="EY4944" s="60"/>
      <c r="EZ4944" s="60"/>
      <c r="FA4944" s="60"/>
      <c r="FB4944" s="60"/>
    </row>
    <row r="4945" spans="22:158" x14ac:dyDescent="0.25">
      <c r="W4945" s="33"/>
      <c r="X4945" s="33"/>
      <c r="AH4945" s="38">
        <v>100</v>
      </c>
      <c r="AI4945" s="38">
        <v>105</v>
      </c>
      <c r="AJ4945" s="38">
        <v>16700</v>
      </c>
      <c r="AK4945" s="38">
        <v>56</v>
      </c>
      <c r="AL4945" s="38">
        <v>4802258</v>
      </c>
      <c r="AM4945" s="61" t="s">
        <v>1816</v>
      </c>
      <c r="AN4945" s="61" t="s">
        <v>1688</v>
      </c>
      <c r="AO4945" s="61" t="s">
        <v>1627</v>
      </c>
      <c r="AP4945" s="61" t="s">
        <v>5038</v>
      </c>
      <c r="AQ4945" s="61" t="s">
        <v>1212</v>
      </c>
      <c r="AR4945" s="28">
        <v>0</v>
      </c>
      <c r="AS4945" s="28">
        <v>2084</v>
      </c>
      <c r="AT4945" s="28">
        <v>0</v>
      </c>
      <c r="AU4945" s="62"/>
      <c r="DV4945" s="31" t="s">
        <v>5617</v>
      </c>
      <c r="DW4945" s="31" t="s">
        <v>5618</v>
      </c>
      <c r="DX4945" s="63"/>
      <c r="DY4945" s="63"/>
      <c r="DZ4945" s="63"/>
      <c r="EA4945" s="167"/>
      <c r="EB4945" s="60"/>
      <c r="EC4945" s="60"/>
      <c r="ED4945" s="60"/>
      <c r="EE4945" s="60"/>
      <c r="EF4945" s="60"/>
      <c r="EG4945" s="60"/>
      <c r="EH4945" s="60"/>
      <c r="EI4945" s="60"/>
      <c r="EJ4945" s="60"/>
      <c r="EK4945" s="60"/>
      <c r="EL4945" s="60"/>
      <c r="EM4945" s="60"/>
      <c r="EN4945" s="60"/>
      <c r="EO4945" s="60"/>
      <c r="EP4945" s="60"/>
      <c r="EQ4945" s="60"/>
      <c r="ER4945" s="60"/>
      <c r="ES4945" s="60"/>
      <c r="ET4945" s="60"/>
      <c r="EU4945" s="60"/>
      <c r="EV4945" s="60"/>
      <c r="EW4945" s="60"/>
      <c r="EX4945" s="60"/>
      <c r="EY4945" s="60"/>
      <c r="EZ4945" s="60"/>
      <c r="FA4945" s="60"/>
      <c r="FB4945" s="60"/>
    </row>
    <row r="4946" spans="22:158" x14ac:dyDescent="0.25">
      <c r="W4946" s="33"/>
      <c r="X4946" s="33"/>
      <c r="AH4946" s="38">
        <v>100</v>
      </c>
      <c r="AI4946" s="38">
        <v>105</v>
      </c>
      <c r="AJ4946" s="38">
        <v>18000</v>
      </c>
      <c r="AK4946" s="38">
        <v>56</v>
      </c>
      <c r="AL4946" s="38">
        <v>4802258</v>
      </c>
      <c r="AM4946" s="61" t="s">
        <v>1816</v>
      </c>
      <c r="AN4946" s="61" t="s">
        <v>1688</v>
      </c>
      <c r="AO4946" s="61" t="s">
        <v>1655</v>
      </c>
      <c r="AP4946" s="61" t="s">
        <v>5038</v>
      </c>
      <c r="AQ4946" s="61" t="s">
        <v>1212</v>
      </c>
      <c r="AR4946" s="28">
        <v>0</v>
      </c>
      <c r="AS4946" s="28">
        <v>20476</v>
      </c>
      <c r="AT4946" s="28">
        <v>0</v>
      </c>
      <c r="AU4946" s="62"/>
      <c r="DV4946" s="31" t="s">
        <v>5617</v>
      </c>
      <c r="DW4946" s="31" t="s">
        <v>5618</v>
      </c>
      <c r="DX4946" s="63"/>
      <c r="DY4946" s="63"/>
      <c r="DZ4946" s="63"/>
      <c r="EA4946" s="167"/>
      <c r="EB4946" s="60"/>
      <c r="EC4946" s="60"/>
      <c r="ED4946" s="60"/>
      <c r="EE4946" s="60"/>
      <c r="EF4946" s="60"/>
      <c r="EG4946" s="60"/>
      <c r="EH4946" s="60"/>
      <c r="EI4946" s="60"/>
      <c r="EJ4946" s="60"/>
      <c r="EK4946" s="60"/>
      <c r="EL4946" s="60"/>
      <c r="EM4946" s="60"/>
      <c r="EN4946" s="60"/>
      <c r="EO4946" s="60"/>
      <c r="EP4946" s="60"/>
      <c r="EQ4946" s="60"/>
      <c r="ER4946" s="60"/>
      <c r="ES4946" s="60"/>
      <c r="ET4946" s="60"/>
      <c r="EU4946" s="60"/>
      <c r="EV4946" s="60"/>
      <c r="EW4946" s="60"/>
      <c r="EX4946" s="60"/>
      <c r="EY4946" s="60"/>
      <c r="EZ4946" s="60"/>
      <c r="FA4946" s="60"/>
      <c r="FB4946" s="60"/>
    </row>
    <row r="4947" spans="22:158" x14ac:dyDescent="0.25">
      <c r="V4947" s="1"/>
      <c r="W4947" s="33"/>
      <c r="X4947" s="33"/>
      <c r="AH4947" s="38">
        <v>100</v>
      </c>
      <c r="AI4947" s="38">
        <v>105</v>
      </c>
      <c r="AJ4947" s="38">
        <v>18250</v>
      </c>
      <c r="AK4947" s="38">
        <v>56</v>
      </c>
      <c r="AL4947" s="38">
        <v>4802258</v>
      </c>
      <c r="AM4947" s="61" t="s">
        <v>1816</v>
      </c>
      <c r="AN4947" s="61" t="s">
        <v>1688</v>
      </c>
      <c r="AO4947" s="61" t="s">
        <v>1661</v>
      </c>
      <c r="AP4947" s="61" t="s">
        <v>5038</v>
      </c>
      <c r="AQ4947" s="61" t="s">
        <v>1212</v>
      </c>
      <c r="AR4947" s="28">
        <v>24741.4</v>
      </c>
      <c r="AS4947" s="28">
        <v>0</v>
      </c>
      <c r="AT4947" s="28">
        <v>0</v>
      </c>
      <c r="AU4947" s="62"/>
      <c r="DV4947" s="31" t="s">
        <v>5617</v>
      </c>
      <c r="DW4947" s="31" t="s">
        <v>5618</v>
      </c>
      <c r="DX4947" s="63"/>
      <c r="DY4947" s="63"/>
      <c r="DZ4947" s="63"/>
      <c r="EA4947" s="167"/>
      <c r="EB4947" s="60"/>
      <c r="EC4947" s="60"/>
      <c r="ED4947" s="60"/>
      <c r="EE4947" s="60"/>
      <c r="EF4947" s="60"/>
      <c r="EG4947" s="60"/>
      <c r="EH4947" s="60"/>
      <c r="EI4947" s="60"/>
      <c r="EJ4947" s="60"/>
      <c r="EK4947" s="60"/>
      <c r="EL4947" s="60"/>
      <c r="EM4947" s="60"/>
      <c r="EN4947" s="60"/>
      <c r="EO4947" s="60"/>
      <c r="EP4947" s="60"/>
      <c r="EQ4947" s="60"/>
      <c r="ER4947" s="60"/>
      <c r="ES4947" s="60"/>
      <c r="ET4947" s="60"/>
      <c r="EU4947" s="60"/>
      <c r="EV4947" s="60"/>
      <c r="EW4947" s="60"/>
      <c r="EX4947" s="60"/>
      <c r="EY4947" s="60"/>
      <c r="EZ4947" s="60"/>
      <c r="FA4947" s="60"/>
      <c r="FB4947" s="60"/>
    </row>
    <row r="4948" spans="22:158" x14ac:dyDescent="0.25">
      <c r="W4948" s="33"/>
      <c r="X4948" s="33"/>
      <c r="AH4948" s="38">
        <v>100</v>
      </c>
      <c r="AI4948" s="38">
        <v>105</v>
      </c>
      <c r="AJ4948" s="38">
        <v>18400</v>
      </c>
      <c r="AK4948" s="38">
        <v>56</v>
      </c>
      <c r="AL4948" s="38">
        <v>4802258</v>
      </c>
      <c r="AM4948" s="61" t="s">
        <v>1816</v>
      </c>
      <c r="AN4948" s="61" t="s">
        <v>1688</v>
      </c>
      <c r="AO4948" s="61" t="s">
        <v>1664</v>
      </c>
      <c r="AP4948" s="61" t="s">
        <v>5038</v>
      </c>
      <c r="AQ4948" s="61" t="s">
        <v>1212</v>
      </c>
      <c r="AR4948" s="28">
        <v>5537.9</v>
      </c>
      <c r="AS4948" s="28">
        <v>54813</v>
      </c>
      <c r="AT4948" s="28">
        <v>0</v>
      </c>
      <c r="AU4948" s="62"/>
      <c r="DV4948" s="31" t="s">
        <v>5617</v>
      </c>
      <c r="DW4948" s="31" t="s">
        <v>5618</v>
      </c>
      <c r="DX4948" s="63"/>
      <c r="DY4948" s="63"/>
      <c r="DZ4948" s="63"/>
      <c r="EA4948" s="167"/>
      <c r="EB4948" s="60"/>
      <c r="EC4948" s="60"/>
      <c r="ED4948" s="60"/>
      <c r="EE4948" s="60"/>
      <c r="EF4948" s="60"/>
      <c r="EG4948" s="60"/>
      <c r="EH4948" s="60"/>
      <c r="EI4948" s="60"/>
      <c r="EJ4948" s="60"/>
      <c r="EK4948" s="60"/>
      <c r="EL4948" s="60"/>
      <c r="EM4948" s="60"/>
      <c r="EN4948" s="60"/>
      <c r="EO4948" s="60"/>
      <c r="EP4948" s="60"/>
      <c r="EQ4948" s="60"/>
      <c r="ER4948" s="60"/>
      <c r="ES4948" s="60"/>
      <c r="ET4948" s="60"/>
      <c r="EU4948" s="60"/>
      <c r="EV4948" s="60"/>
      <c r="EW4948" s="60"/>
      <c r="EX4948" s="60"/>
      <c r="EY4948" s="60"/>
      <c r="EZ4948" s="60"/>
      <c r="FA4948" s="60"/>
      <c r="FB4948" s="60"/>
    </row>
    <row r="4949" spans="22:158" x14ac:dyDescent="0.25">
      <c r="W4949" s="33"/>
      <c r="X4949" s="33"/>
      <c r="AH4949" s="38">
        <v>100</v>
      </c>
      <c r="AI4949" s="38">
        <v>105</v>
      </c>
      <c r="AJ4949" s="38">
        <v>18500</v>
      </c>
      <c r="AK4949" s="38">
        <v>56</v>
      </c>
      <c r="AL4949" s="38">
        <v>4802258</v>
      </c>
      <c r="AM4949" s="61" t="s">
        <v>1816</v>
      </c>
      <c r="AN4949" s="61" t="s">
        <v>1688</v>
      </c>
      <c r="AO4949" s="61" t="s">
        <v>1666</v>
      </c>
      <c r="AP4949" s="61" t="s">
        <v>5038</v>
      </c>
      <c r="AQ4949" s="61" t="s">
        <v>1212</v>
      </c>
      <c r="AR4949" s="28">
        <v>15225.4</v>
      </c>
      <c r="AS4949" s="28">
        <v>12095</v>
      </c>
      <c r="AT4949" s="28">
        <v>0</v>
      </c>
      <c r="AU4949" s="62"/>
      <c r="DV4949" s="31" t="s">
        <v>5617</v>
      </c>
      <c r="DW4949" s="31" t="s">
        <v>5618</v>
      </c>
      <c r="DX4949" s="63"/>
      <c r="DY4949" s="63"/>
      <c r="DZ4949" s="63"/>
      <c r="EA4949" s="167"/>
      <c r="EB4949" s="60"/>
      <c r="EC4949" s="60"/>
      <c r="ED4949" s="60"/>
      <c r="EE4949" s="60"/>
      <c r="EF4949" s="60"/>
      <c r="EG4949" s="60"/>
      <c r="EH4949" s="60"/>
      <c r="EI4949" s="60"/>
      <c r="EJ4949" s="60"/>
      <c r="EK4949" s="60"/>
      <c r="EL4949" s="60"/>
      <c r="EM4949" s="60"/>
      <c r="EN4949" s="60"/>
      <c r="EO4949" s="60"/>
      <c r="EP4949" s="60"/>
      <c r="EQ4949" s="60"/>
      <c r="ER4949" s="60"/>
      <c r="ES4949" s="60"/>
      <c r="ET4949" s="60"/>
      <c r="EU4949" s="60"/>
      <c r="EV4949" s="60"/>
      <c r="EW4949" s="60"/>
      <c r="EX4949" s="60"/>
      <c r="EY4949" s="60"/>
      <c r="EZ4949" s="60"/>
      <c r="FA4949" s="60"/>
      <c r="FB4949" s="60"/>
    </row>
    <row r="4950" spans="22:158" x14ac:dyDescent="0.25">
      <c r="V4950" s="1"/>
      <c r="W4950" s="33"/>
      <c r="X4950" s="33"/>
      <c r="AH4950" s="38">
        <v>100</v>
      </c>
      <c r="AI4950" s="38">
        <v>110</v>
      </c>
      <c r="AJ4950" s="38">
        <v>11720</v>
      </c>
      <c r="AK4950" s="38">
        <v>56</v>
      </c>
      <c r="AL4950" s="38">
        <v>4802258</v>
      </c>
      <c r="AM4950" s="61" t="s">
        <v>1816</v>
      </c>
      <c r="AN4950" s="61" t="s">
        <v>1696</v>
      </c>
      <c r="AO4950" s="61" t="s">
        <v>5078</v>
      </c>
      <c r="AP4950" s="61" t="s">
        <v>5038</v>
      </c>
      <c r="AQ4950" s="61" t="s">
        <v>1212</v>
      </c>
      <c r="AR4950" s="28">
        <v>2520901.9</v>
      </c>
      <c r="AS4950" s="28">
        <v>3739107</v>
      </c>
      <c r="AT4950" s="28">
        <v>6398485</v>
      </c>
      <c r="AU4950" s="62"/>
      <c r="DV4950" s="31" t="s">
        <v>5617</v>
      </c>
      <c r="DW4950" s="31" t="s">
        <v>5619</v>
      </c>
      <c r="DX4950" s="63"/>
      <c r="DY4950" s="63"/>
      <c r="DZ4950" s="63"/>
      <c r="EA4950" s="167"/>
      <c r="EB4950" s="60"/>
      <c r="EC4950" s="60"/>
      <c r="ED4950" s="60"/>
      <c r="EE4950" s="60"/>
      <c r="EF4950" s="60"/>
      <c r="EG4950" s="60"/>
      <c r="EH4950" s="60"/>
      <c r="EI4950" s="60"/>
      <c r="EJ4950" s="60"/>
      <c r="EK4950" s="60"/>
      <c r="EL4950" s="60"/>
      <c r="EM4950" s="60"/>
      <c r="EN4950" s="60"/>
      <c r="EO4950" s="60"/>
      <c r="EP4950" s="60"/>
      <c r="EQ4950" s="60"/>
      <c r="ER4950" s="60"/>
      <c r="ES4950" s="60"/>
      <c r="ET4950" s="60"/>
      <c r="EU4950" s="60"/>
      <c r="EV4950" s="60"/>
      <c r="EW4950" s="60"/>
      <c r="EX4950" s="60"/>
      <c r="EY4950" s="60"/>
      <c r="EZ4950" s="60"/>
      <c r="FA4950" s="60"/>
      <c r="FB4950" s="60"/>
    </row>
    <row r="4951" spans="22:158" x14ac:dyDescent="0.25">
      <c r="W4951" s="33"/>
      <c r="X4951" s="33"/>
      <c r="AH4951" s="38">
        <v>100</v>
      </c>
      <c r="AI4951" s="38">
        <v>110</v>
      </c>
      <c r="AJ4951" s="38">
        <v>12700</v>
      </c>
      <c r="AK4951" s="38">
        <v>56</v>
      </c>
      <c r="AL4951" s="38">
        <v>4802258</v>
      </c>
      <c r="AM4951" s="61" t="s">
        <v>1816</v>
      </c>
      <c r="AN4951" s="61" t="s">
        <v>1696</v>
      </c>
      <c r="AO4951" s="61" t="s">
        <v>5096</v>
      </c>
      <c r="AP4951" s="61" t="s">
        <v>5038</v>
      </c>
      <c r="AQ4951" s="61" t="s">
        <v>1212</v>
      </c>
      <c r="AR4951" s="28">
        <v>463499.7</v>
      </c>
      <c r="AS4951" s="28">
        <v>25305</v>
      </c>
      <c r="AT4951" s="28">
        <v>51108</v>
      </c>
      <c r="AU4951" s="62"/>
      <c r="DV4951" s="31" t="s">
        <v>5617</v>
      </c>
      <c r="DW4951" s="31" t="s">
        <v>5619</v>
      </c>
      <c r="DX4951" s="63"/>
      <c r="DY4951" s="63"/>
      <c r="DZ4951" s="63"/>
      <c r="EA4951" s="167"/>
      <c r="EB4951" s="60"/>
      <c r="EC4951" s="60"/>
      <c r="ED4951" s="60"/>
      <c r="EE4951" s="60"/>
      <c r="EF4951" s="60"/>
      <c r="EG4951" s="60"/>
      <c r="EH4951" s="60"/>
      <c r="EI4951" s="60"/>
      <c r="EJ4951" s="60"/>
      <c r="EK4951" s="60"/>
      <c r="EL4951" s="60"/>
      <c r="EM4951" s="60"/>
      <c r="EN4951" s="60"/>
      <c r="EO4951" s="60"/>
      <c r="EP4951" s="60"/>
      <c r="EQ4951" s="60"/>
      <c r="ER4951" s="60"/>
      <c r="ES4951" s="60"/>
      <c r="ET4951" s="60"/>
      <c r="EU4951" s="60"/>
      <c r="EV4951" s="60"/>
      <c r="EW4951" s="60"/>
      <c r="EX4951" s="60"/>
      <c r="EY4951" s="60"/>
      <c r="EZ4951" s="60"/>
      <c r="FA4951" s="60"/>
      <c r="FB4951" s="60"/>
    </row>
    <row r="4952" spans="22:158" x14ac:dyDescent="0.25">
      <c r="V4952" s="1"/>
      <c r="W4952" s="33"/>
      <c r="X4952" s="33"/>
      <c r="AH4952" s="38">
        <v>100</v>
      </c>
      <c r="AI4952" s="38">
        <v>110</v>
      </c>
      <c r="AJ4952" s="38">
        <v>13050</v>
      </c>
      <c r="AK4952" s="38">
        <v>56</v>
      </c>
      <c r="AL4952" s="38">
        <v>4802258</v>
      </c>
      <c r="AM4952" s="61" t="s">
        <v>1816</v>
      </c>
      <c r="AN4952" s="61" t="s">
        <v>1696</v>
      </c>
      <c r="AO4952" s="61" t="s">
        <v>5103</v>
      </c>
      <c r="AP4952" s="61" t="s">
        <v>5038</v>
      </c>
      <c r="AQ4952" s="61" t="s">
        <v>1212</v>
      </c>
      <c r="AR4952" s="28">
        <v>1740.1</v>
      </c>
      <c r="AS4952" s="28">
        <v>0</v>
      </c>
      <c r="AT4952" s="28">
        <v>0</v>
      </c>
      <c r="AU4952" s="62"/>
      <c r="DV4952" s="31" t="s">
        <v>5617</v>
      </c>
      <c r="DW4952" s="31" t="s">
        <v>5619</v>
      </c>
      <c r="DX4952" s="63"/>
      <c r="DY4952" s="63"/>
      <c r="DZ4952" s="63"/>
      <c r="EA4952" s="167"/>
      <c r="EB4952" s="60"/>
      <c r="EC4952" s="60"/>
      <c r="ED4952" s="60"/>
      <c r="EE4952" s="60"/>
      <c r="EF4952" s="60"/>
      <c r="EG4952" s="60"/>
      <c r="EH4952" s="60"/>
      <c r="EI4952" s="60"/>
      <c r="EJ4952" s="60"/>
      <c r="EK4952" s="60"/>
      <c r="EL4952" s="60"/>
      <c r="EM4952" s="60"/>
      <c r="EN4952" s="60"/>
      <c r="EO4952" s="60"/>
      <c r="EP4952" s="60"/>
      <c r="EQ4952" s="60"/>
      <c r="ER4952" s="60"/>
      <c r="ES4952" s="60"/>
      <c r="ET4952" s="60"/>
      <c r="EU4952" s="60"/>
      <c r="EV4952" s="60"/>
      <c r="EW4952" s="60"/>
      <c r="EX4952" s="60"/>
      <c r="EY4952" s="60"/>
      <c r="EZ4952" s="60"/>
      <c r="FA4952" s="60"/>
      <c r="FB4952" s="60"/>
    </row>
    <row r="4953" spans="22:158" x14ac:dyDescent="0.25">
      <c r="W4953" s="33"/>
      <c r="X4953" s="33"/>
      <c r="AH4953" s="38">
        <v>100</v>
      </c>
      <c r="AI4953" s="38">
        <v>110</v>
      </c>
      <c r="AJ4953" s="38">
        <v>13400</v>
      </c>
      <c r="AK4953" s="38">
        <v>56</v>
      </c>
      <c r="AL4953" s="38">
        <v>4802258</v>
      </c>
      <c r="AM4953" s="61" t="s">
        <v>1816</v>
      </c>
      <c r="AN4953" s="61" t="s">
        <v>1696</v>
      </c>
      <c r="AO4953" s="61" t="s">
        <v>5111</v>
      </c>
      <c r="AP4953" s="61" t="s">
        <v>5038</v>
      </c>
      <c r="AQ4953" s="61" t="s">
        <v>1212</v>
      </c>
      <c r="AR4953" s="28">
        <v>4252.8999999999996</v>
      </c>
      <c r="AS4953" s="28">
        <v>2718</v>
      </c>
      <c r="AT4953" s="28">
        <v>17215</v>
      </c>
      <c r="AU4953" s="62"/>
      <c r="DV4953" s="31" t="s">
        <v>5617</v>
      </c>
      <c r="DW4953" s="31" t="s">
        <v>5619</v>
      </c>
      <c r="DX4953" s="63"/>
      <c r="DY4953" s="63"/>
      <c r="DZ4953" s="63"/>
      <c r="EA4953" s="167"/>
      <c r="EB4953" s="60"/>
      <c r="EC4953" s="60"/>
      <c r="ED4953" s="60"/>
      <c r="EE4953" s="60"/>
      <c r="EF4953" s="60"/>
      <c r="EG4953" s="60"/>
      <c r="EH4953" s="60"/>
      <c r="EI4953" s="60"/>
      <c r="EJ4953" s="60"/>
      <c r="EK4953" s="60"/>
      <c r="EL4953" s="60"/>
      <c r="EM4953" s="60"/>
      <c r="EN4953" s="60"/>
      <c r="EO4953" s="60"/>
      <c r="EP4953" s="60"/>
      <c r="EQ4953" s="60"/>
      <c r="ER4953" s="60"/>
      <c r="ES4953" s="60"/>
      <c r="ET4953" s="60"/>
      <c r="EU4953" s="60"/>
      <c r="EV4953" s="60"/>
      <c r="EW4953" s="60"/>
      <c r="EX4953" s="60"/>
      <c r="EY4953" s="60"/>
      <c r="EZ4953" s="60"/>
      <c r="FA4953" s="60"/>
      <c r="FB4953" s="60"/>
    </row>
    <row r="4954" spans="22:158" x14ac:dyDescent="0.25">
      <c r="W4954" s="33"/>
      <c r="X4954" s="33"/>
      <c r="AH4954" s="38">
        <v>100</v>
      </c>
      <c r="AI4954" s="38">
        <v>110</v>
      </c>
      <c r="AJ4954" s="38">
        <v>14650</v>
      </c>
      <c r="AK4954" s="38">
        <v>56</v>
      </c>
      <c r="AL4954" s="38">
        <v>4802258</v>
      </c>
      <c r="AM4954" s="61" t="s">
        <v>1816</v>
      </c>
      <c r="AN4954" s="61" t="s">
        <v>1696</v>
      </c>
      <c r="AO4954" s="61" t="s">
        <v>1581</v>
      </c>
      <c r="AP4954" s="61" t="s">
        <v>5038</v>
      </c>
      <c r="AQ4954" s="61" t="s">
        <v>1212</v>
      </c>
      <c r="AR4954" s="28">
        <v>349.4</v>
      </c>
      <c r="AS4954" s="28">
        <v>0</v>
      </c>
      <c r="AT4954" s="28">
        <v>0</v>
      </c>
      <c r="AU4954" s="62"/>
      <c r="DV4954" s="31" t="s">
        <v>5617</v>
      </c>
      <c r="DW4954" s="31" t="s">
        <v>5619</v>
      </c>
      <c r="DX4954" s="63"/>
      <c r="DY4954" s="63"/>
      <c r="DZ4954" s="63"/>
      <c r="EA4954" s="167"/>
      <c r="EB4954" s="60"/>
      <c r="EC4954" s="60"/>
      <c r="ED4954" s="60"/>
      <c r="EE4954" s="60"/>
      <c r="EF4954" s="60"/>
      <c r="EG4954" s="60"/>
      <c r="EH4954" s="60"/>
      <c r="EI4954" s="60"/>
      <c r="EJ4954" s="60"/>
      <c r="EK4954" s="60"/>
      <c r="EL4954" s="60"/>
      <c r="EM4954" s="60"/>
      <c r="EN4954" s="60"/>
      <c r="EO4954" s="60"/>
      <c r="EP4954" s="60"/>
      <c r="EQ4954" s="60"/>
      <c r="ER4954" s="60"/>
      <c r="ES4954" s="60"/>
      <c r="ET4954" s="60"/>
      <c r="EU4954" s="60"/>
      <c r="EV4954" s="60"/>
      <c r="EW4954" s="60"/>
      <c r="EX4954" s="60"/>
      <c r="EY4954" s="60"/>
      <c r="EZ4954" s="60"/>
      <c r="FA4954" s="60"/>
      <c r="FB4954" s="60"/>
    </row>
    <row r="4955" spans="22:158" x14ac:dyDescent="0.25">
      <c r="W4955" s="33"/>
      <c r="X4955" s="33"/>
      <c r="AH4955" s="38">
        <v>100</v>
      </c>
      <c r="AI4955" s="38">
        <v>110</v>
      </c>
      <c r="AJ4955" s="38">
        <v>15050</v>
      </c>
      <c r="AK4955" s="38">
        <v>56</v>
      </c>
      <c r="AL4955" s="38">
        <v>4802258</v>
      </c>
      <c r="AM4955" s="61" t="s">
        <v>1816</v>
      </c>
      <c r="AN4955" s="61" t="s">
        <v>1696</v>
      </c>
      <c r="AO4955" s="61" t="s">
        <v>1591</v>
      </c>
      <c r="AP4955" s="61" t="s">
        <v>5038</v>
      </c>
      <c r="AQ4955" s="61" t="s">
        <v>1212</v>
      </c>
      <c r="AR4955" s="28">
        <v>1048.3</v>
      </c>
      <c r="AS4955" s="28">
        <v>88235</v>
      </c>
      <c r="AT4955" s="28">
        <v>125012</v>
      </c>
      <c r="AU4955" s="62"/>
      <c r="DV4955" s="31" t="s">
        <v>5617</v>
      </c>
      <c r="DW4955" s="31" t="s">
        <v>5619</v>
      </c>
      <c r="DX4955" s="63"/>
      <c r="DY4955" s="63"/>
      <c r="DZ4955" s="63"/>
      <c r="EA4955" s="167"/>
      <c r="EB4955" s="60"/>
      <c r="EC4955" s="60"/>
      <c r="ED4955" s="60"/>
      <c r="EE4955" s="60"/>
      <c r="EF4955" s="60"/>
      <c r="EG4955" s="60"/>
      <c r="EH4955" s="60"/>
      <c r="EI4955" s="60"/>
      <c r="EJ4955" s="60"/>
      <c r="EK4955" s="60"/>
      <c r="EL4955" s="60"/>
      <c r="EM4955" s="60"/>
      <c r="EN4955" s="60"/>
      <c r="EO4955" s="60"/>
      <c r="EP4955" s="60"/>
      <c r="EQ4955" s="60"/>
      <c r="ER4955" s="60"/>
      <c r="ES4955" s="60"/>
      <c r="ET4955" s="60"/>
      <c r="EU4955" s="60"/>
      <c r="EV4955" s="60"/>
      <c r="EW4955" s="60"/>
      <c r="EX4955" s="60"/>
      <c r="EY4955" s="60"/>
      <c r="EZ4955" s="60"/>
      <c r="FA4955" s="60"/>
      <c r="FB4955" s="60"/>
    </row>
    <row r="4956" spans="22:158" x14ac:dyDescent="0.25">
      <c r="V4956" s="1"/>
      <c r="W4956" s="33"/>
      <c r="X4956" s="33"/>
      <c r="AH4956" s="38">
        <v>100</v>
      </c>
      <c r="AI4956" s="38">
        <v>110</v>
      </c>
      <c r="AJ4956" s="38">
        <v>15250</v>
      </c>
      <c r="AK4956" s="38">
        <v>56</v>
      </c>
      <c r="AL4956" s="38">
        <v>4802258</v>
      </c>
      <c r="AM4956" s="61" t="s">
        <v>1816</v>
      </c>
      <c r="AN4956" s="61" t="s">
        <v>1696</v>
      </c>
      <c r="AO4956" s="61" t="s">
        <v>1595</v>
      </c>
      <c r="AP4956" s="61" t="s">
        <v>5038</v>
      </c>
      <c r="AQ4956" s="61" t="s">
        <v>1212</v>
      </c>
      <c r="AR4956" s="28">
        <v>0</v>
      </c>
      <c r="AS4956" s="28">
        <v>0</v>
      </c>
      <c r="AT4956" s="28">
        <v>45930</v>
      </c>
      <c r="AU4956" s="62"/>
      <c r="DV4956" s="31" t="s">
        <v>5617</v>
      </c>
      <c r="DW4956" s="31" t="s">
        <v>5619</v>
      </c>
      <c r="DX4956" s="63"/>
      <c r="DY4956" s="63"/>
      <c r="DZ4956" s="63"/>
      <c r="EA4956" s="167"/>
      <c r="EB4956" s="60"/>
      <c r="EC4956" s="60"/>
      <c r="ED4956" s="60"/>
      <c r="EE4956" s="60"/>
      <c r="EF4956" s="60"/>
      <c r="EG4956" s="60"/>
      <c r="EH4956" s="60"/>
      <c r="EI4956" s="60"/>
      <c r="EJ4956" s="60"/>
      <c r="EK4956" s="60"/>
      <c r="EL4956" s="60"/>
      <c r="EM4956" s="60"/>
      <c r="EN4956" s="60"/>
      <c r="EO4956" s="60"/>
      <c r="EP4956" s="60"/>
      <c r="EQ4956" s="60"/>
      <c r="ER4956" s="60"/>
      <c r="ES4956" s="60"/>
      <c r="ET4956" s="60"/>
      <c r="EU4956" s="60"/>
      <c r="EV4956" s="60"/>
      <c r="EW4956" s="60"/>
      <c r="EX4956" s="60"/>
      <c r="EY4956" s="60"/>
      <c r="EZ4956" s="60"/>
      <c r="FA4956" s="60"/>
      <c r="FB4956" s="60"/>
    </row>
    <row r="4957" spans="22:158" x14ac:dyDescent="0.25">
      <c r="W4957" s="33"/>
      <c r="X4957" s="33"/>
      <c r="AH4957" s="38">
        <v>100</v>
      </c>
      <c r="AI4957" s="38">
        <v>110</v>
      </c>
      <c r="AJ4957" s="38">
        <v>15650</v>
      </c>
      <c r="AK4957" s="38">
        <v>56</v>
      </c>
      <c r="AL4957" s="38">
        <v>4802258</v>
      </c>
      <c r="AM4957" s="61" t="s">
        <v>1816</v>
      </c>
      <c r="AN4957" s="61" t="s">
        <v>1696</v>
      </c>
      <c r="AO4957" s="61" t="s">
        <v>1604</v>
      </c>
      <c r="AP4957" s="61" t="s">
        <v>5038</v>
      </c>
      <c r="AQ4957" s="61" t="s">
        <v>1212</v>
      </c>
      <c r="AR4957" s="28">
        <v>856119.9</v>
      </c>
      <c r="AS4957" s="28">
        <v>4226481</v>
      </c>
      <c r="AT4957" s="28">
        <v>7622582</v>
      </c>
      <c r="AU4957" s="62"/>
      <c r="DV4957" s="31" t="s">
        <v>5617</v>
      </c>
      <c r="DW4957" s="31" t="s">
        <v>5619</v>
      </c>
      <c r="DX4957" s="63"/>
      <c r="DY4957" s="63"/>
      <c r="DZ4957" s="63"/>
      <c r="EA4957" s="167"/>
      <c r="EB4957" s="60"/>
      <c r="EC4957" s="60"/>
      <c r="ED4957" s="60"/>
      <c r="EE4957" s="60"/>
      <c r="EF4957" s="60"/>
      <c r="EG4957" s="60"/>
      <c r="EH4957" s="60"/>
      <c r="EI4957" s="60"/>
      <c r="EJ4957" s="60"/>
      <c r="EK4957" s="60"/>
      <c r="EL4957" s="60"/>
      <c r="EM4957" s="60"/>
      <c r="EN4957" s="60"/>
      <c r="EO4957" s="60"/>
      <c r="EP4957" s="60"/>
      <c r="EQ4957" s="60"/>
      <c r="ER4957" s="60"/>
      <c r="ES4957" s="60"/>
      <c r="ET4957" s="60"/>
      <c r="EU4957" s="60"/>
      <c r="EV4957" s="60"/>
      <c r="EW4957" s="60"/>
      <c r="EX4957" s="60"/>
      <c r="EY4957" s="60"/>
      <c r="EZ4957" s="60"/>
      <c r="FA4957" s="60"/>
      <c r="FB4957" s="60"/>
    </row>
    <row r="4958" spans="22:158" x14ac:dyDescent="0.25">
      <c r="V4958" s="1"/>
      <c r="W4958" s="33"/>
      <c r="X4958" s="33"/>
      <c r="AH4958" s="38">
        <v>100</v>
      </c>
      <c r="AI4958" s="38">
        <v>110</v>
      </c>
      <c r="AJ4958" s="38">
        <v>15900</v>
      </c>
      <c r="AK4958" s="38">
        <v>56</v>
      </c>
      <c r="AL4958" s="38">
        <v>4802258</v>
      </c>
      <c r="AM4958" s="61" t="s">
        <v>1816</v>
      </c>
      <c r="AN4958" s="61" t="s">
        <v>1696</v>
      </c>
      <c r="AO4958" s="61" t="s">
        <v>1609</v>
      </c>
      <c r="AP4958" s="61" t="s">
        <v>5038</v>
      </c>
      <c r="AQ4958" s="61" t="s">
        <v>1212</v>
      </c>
      <c r="AR4958" s="28">
        <v>0</v>
      </c>
      <c r="AS4958" s="28">
        <v>4308</v>
      </c>
      <c r="AT4958" s="28">
        <v>0</v>
      </c>
      <c r="AU4958" s="62"/>
      <c r="DV4958" s="31" t="s">
        <v>5617</v>
      </c>
      <c r="DW4958" s="31" t="s">
        <v>5619</v>
      </c>
      <c r="DX4958" s="63"/>
      <c r="DY4958" s="63"/>
      <c r="DZ4958" s="63"/>
      <c r="EA4958" s="167"/>
      <c r="EB4958" s="60"/>
      <c r="EC4958" s="60"/>
      <c r="ED4958" s="60"/>
      <c r="EE4958" s="60"/>
      <c r="EF4958" s="60"/>
      <c r="EG4958" s="60"/>
      <c r="EH4958" s="60"/>
      <c r="EI4958" s="60"/>
      <c r="EJ4958" s="60"/>
      <c r="EK4958" s="60"/>
      <c r="EL4958" s="60"/>
      <c r="EM4958" s="60"/>
      <c r="EN4958" s="60"/>
      <c r="EO4958" s="60"/>
      <c r="EP4958" s="60"/>
      <c r="EQ4958" s="60"/>
      <c r="ER4958" s="60"/>
      <c r="ES4958" s="60"/>
      <c r="ET4958" s="60"/>
      <c r="EU4958" s="60"/>
      <c r="EV4958" s="60"/>
      <c r="EW4958" s="60"/>
      <c r="EX4958" s="60"/>
      <c r="EY4958" s="60"/>
      <c r="EZ4958" s="60"/>
      <c r="FA4958" s="60"/>
      <c r="FB4958" s="60"/>
    </row>
    <row r="4959" spans="22:158" x14ac:dyDescent="0.25">
      <c r="W4959" s="33"/>
      <c r="X4959" s="33"/>
      <c r="AH4959" s="38">
        <v>100</v>
      </c>
      <c r="AI4959" s="38">
        <v>110</v>
      </c>
      <c r="AJ4959" s="38">
        <v>16400</v>
      </c>
      <c r="AK4959" s="38">
        <v>56</v>
      </c>
      <c r="AL4959" s="38">
        <v>4802258</v>
      </c>
      <c r="AM4959" s="61" t="s">
        <v>1816</v>
      </c>
      <c r="AN4959" s="61" t="s">
        <v>1696</v>
      </c>
      <c r="AO4959" s="61" t="s">
        <v>1620</v>
      </c>
      <c r="AP4959" s="61" t="s">
        <v>5038</v>
      </c>
      <c r="AQ4959" s="61" t="s">
        <v>1212</v>
      </c>
      <c r="AR4959" s="28">
        <v>9440.6</v>
      </c>
      <c r="AS4959" s="28">
        <v>31438</v>
      </c>
      <c r="AT4959" s="28">
        <v>38936</v>
      </c>
      <c r="AU4959" s="62"/>
      <c r="DV4959" s="31" t="s">
        <v>5617</v>
      </c>
      <c r="DW4959" s="31" t="s">
        <v>5619</v>
      </c>
      <c r="DX4959" s="63"/>
      <c r="DY4959" s="63"/>
      <c r="DZ4959" s="63"/>
      <c r="EA4959" s="167"/>
      <c r="EB4959" s="60"/>
      <c r="EC4959" s="60"/>
      <c r="ED4959" s="60"/>
      <c r="EE4959" s="60"/>
      <c r="EF4959" s="60"/>
      <c r="EG4959" s="60"/>
      <c r="EH4959" s="60"/>
      <c r="EI4959" s="60"/>
      <c r="EJ4959" s="60"/>
      <c r="EK4959" s="60"/>
      <c r="EL4959" s="60"/>
      <c r="EM4959" s="60"/>
      <c r="EN4959" s="60"/>
      <c r="EO4959" s="60"/>
      <c r="EP4959" s="60"/>
      <c r="EQ4959" s="60"/>
      <c r="ER4959" s="60"/>
      <c r="ES4959" s="60"/>
      <c r="ET4959" s="60"/>
      <c r="EU4959" s="60"/>
      <c r="EV4959" s="60"/>
      <c r="EW4959" s="60"/>
      <c r="EX4959" s="60"/>
      <c r="EY4959" s="60"/>
      <c r="EZ4959" s="60"/>
      <c r="FA4959" s="60"/>
      <c r="FB4959" s="60"/>
    </row>
    <row r="4960" spans="22:158" x14ac:dyDescent="0.25">
      <c r="W4960" s="33"/>
      <c r="X4960" s="33"/>
      <c r="AH4960" s="38">
        <v>100</v>
      </c>
      <c r="AI4960" s="38">
        <v>110</v>
      </c>
      <c r="AJ4960" s="38">
        <v>16800</v>
      </c>
      <c r="AK4960" s="38">
        <v>56</v>
      </c>
      <c r="AL4960" s="38">
        <v>4802258</v>
      </c>
      <c r="AM4960" s="61" t="s">
        <v>1816</v>
      </c>
      <c r="AN4960" s="61" t="s">
        <v>1696</v>
      </c>
      <c r="AO4960" s="61" t="s">
        <v>1629</v>
      </c>
      <c r="AP4960" s="61" t="s">
        <v>5038</v>
      </c>
      <c r="AQ4960" s="61" t="s">
        <v>1212</v>
      </c>
      <c r="AR4960" s="28">
        <v>0</v>
      </c>
      <c r="AS4960" s="28">
        <v>0</v>
      </c>
      <c r="AT4960" s="28">
        <v>1161019</v>
      </c>
      <c r="AU4960" s="62"/>
      <c r="DV4960" s="31" t="s">
        <v>5617</v>
      </c>
      <c r="DW4960" s="31" t="s">
        <v>5619</v>
      </c>
      <c r="DX4960" s="63"/>
      <c r="DY4960" s="63"/>
      <c r="DZ4960" s="63"/>
      <c r="EA4960" s="167"/>
      <c r="EB4960" s="60"/>
      <c r="EC4960" s="60"/>
      <c r="ED4960" s="60"/>
      <c r="EE4960" s="60"/>
      <c r="EF4960" s="60"/>
      <c r="EG4960" s="60"/>
      <c r="EH4960" s="60"/>
      <c r="EI4960" s="60"/>
      <c r="EJ4960" s="60"/>
      <c r="EK4960" s="60"/>
      <c r="EL4960" s="60"/>
      <c r="EM4960" s="60"/>
      <c r="EN4960" s="60"/>
      <c r="EO4960" s="60"/>
      <c r="EP4960" s="60"/>
      <c r="EQ4960" s="60"/>
      <c r="ER4960" s="60"/>
      <c r="ES4960" s="60"/>
      <c r="ET4960" s="60"/>
      <c r="EU4960" s="60"/>
      <c r="EV4960" s="60"/>
      <c r="EW4960" s="60"/>
      <c r="EX4960" s="60"/>
      <c r="EY4960" s="60"/>
      <c r="EZ4960" s="60"/>
      <c r="FA4960" s="60"/>
      <c r="FB4960" s="60"/>
    </row>
    <row r="4961" spans="22:158" x14ac:dyDescent="0.25">
      <c r="V4961" s="1"/>
      <c r="W4961" s="33"/>
      <c r="X4961" s="33"/>
      <c r="AH4961" s="38">
        <v>100</v>
      </c>
      <c r="AI4961" s="38">
        <v>110</v>
      </c>
      <c r="AJ4961" s="38">
        <v>17000</v>
      </c>
      <c r="AK4961" s="38">
        <v>56</v>
      </c>
      <c r="AL4961" s="38">
        <v>4802258</v>
      </c>
      <c r="AM4961" s="61" t="s">
        <v>1816</v>
      </c>
      <c r="AN4961" s="61" t="s">
        <v>1696</v>
      </c>
      <c r="AO4961" s="61" t="s">
        <v>1633</v>
      </c>
      <c r="AP4961" s="61" t="s">
        <v>5038</v>
      </c>
      <c r="AQ4961" s="61" t="s">
        <v>1212</v>
      </c>
      <c r="AR4961" s="28">
        <v>942312.2</v>
      </c>
      <c r="AS4961" s="28">
        <v>2047664</v>
      </c>
      <c r="AT4961" s="28">
        <v>3212187</v>
      </c>
      <c r="AU4961" s="62"/>
      <c r="DV4961" s="31" t="s">
        <v>5617</v>
      </c>
      <c r="DW4961" s="31" t="s">
        <v>5619</v>
      </c>
      <c r="DX4961" s="63"/>
      <c r="DY4961" s="63"/>
      <c r="DZ4961" s="63"/>
      <c r="EA4961" s="167"/>
      <c r="EB4961" s="60"/>
      <c r="EC4961" s="60"/>
      <c r="ED4961" s="60"/>
      <c r="EE4961" s="60"/>
      <c r="EF4961" s="60"/>
      <c r="EG4961" s="60"/>
      <c r="EH4961" s="60"/>
      <c r="EI4961" s="60"/>
      <c r="EJ4961" s="60"/>
      <c r="EK4961" s="60"/>
      <c r="EL4961" s="60"/>
      <c r="EM4961" s="60"/>
      <c r="EN4961" s="60"/>
      <c r="EO4961" s="60"/>
      <c r="EP4961" s="60"/>
      <c r="EQ4961" s="60"/>
      <c r="ER4961" s="60"/>
      <c r="ES4961" s="60"/>
      <c r="ET4961" s="60"/>
      <c r="EU4961" s="60"/>
      <c r="EV4961" s="60"/>
      <c r="EW4961" s="60"/>
      <c r="EX4961" s="60"/>
      <c r="EY4961" s="60"/>
      <c r="EZ4961" s="60"/>
      <c r="FA4961" s="60"/>
      <c r="FB4961" s="60"/>
    </row>
    <row r="4962" spans="22:158" x14ac:dyDescent="0.25">
      <c r="W4962" s="33"/>
      <c r="X4962" s="33"/>
      <c r="AH4962" s="38">
        <v>100</v>
      </c>
      <c r="AI4962" s="38">
        <v>110</v>
      </c>
      <c r="AJ4962" s="38">
        <v>17620</v>
      </c>
      <c r="AK4962" s="38">
        <v>56</v>
      </c>
      <c r="AL4962" s="38">
        <v>4802258</v>
      </c>
      <c r="AM4962" s="61" t="s">
        <v>1816</v>
      </c>
      <c r="AN4962" s="61" t="s">
        <v>1696</v>
      </c>
      <c r="AO4962" s="61" t="s">
        <v>1646</v>
      </c>
      <c r="AP4962" s="61" t="s">
        <v>5038</v>
      </c>
      <c r="AQ4962" s="61" t="s">
        <v>1212</v>
      </c>
      <c r="AR4962" s="28">
        <v>152710.29999999999</v>
      </c>
      <c r="AS4962" s="28">
        <v>752229</v>
      </c>
      <c r="AT4962" s="28">
        <v>0</v>
      </c>
      <c r="AU4962" s="62"/>
      <c r="DV4962" s="31" t="s">
        <v>5617</v>
      </c>
      <c r="DW4962" s="31" t="s">
        <v>5619</v>
      </c>
      <c r="DX4962" s="63"/>
      <c r="DY4962" s="63"/>
      <c r="DZ4962" s="63"/>
      <c r="EA4962" s="167"/>
      <c r="EB4962" s="60"/>
      <c r="EC4962" s="60"/>
      <c r="ED4962" s="60"/>
      <c r="EE4962" s="60"/>
      <c r="EF4962" s="60"/>
      <c r="EG4962" s="60"/>
      <c r="EH4962" s="60"/>
      <c r="EI4962" s="60"/>
      <c r="EJ4962" s="60"/>
      <c r="EK4962" s="60"/>
      <c r="EL4962" s="60"/>
      <c r="EM4962" s="60"/>
      <c r="EN4962" s="60"/>
      <c r="EO4962" s="60"/>
      <c r="EP4962" s="60"/>
      <c r="EQ4962" s="60"/>
      <c r="ER4962" s="60"/>
      <c r="ES4962" s="60"/>
      <c r="ET4962" s="60"/>
      <c r="EU4962" s="60"/>
      <c r="EV4962" s="60"/>
      <c r="EW4962" s="60"/>
      <c r="EX4962" s="60"/>
      <c r="EY4962" s="60"/>
      <c r="EZ4962" s="60"/>
      <c r="FA4962" s="60"/>
      <c r="FB4962" s="60"/>
    </row>
    <row r="4963" spans="22:158" x14ac:dyDescent="0.25">
      <c r="W4963" s="33"/>
      <c r="X4963" s="33"/>
      <c r="AH4963" s="38">
        <v>100</v>
      </c>
      <c r="AI4963" s="38">
        <v>115</v>
      </c>
      <c r="AJ4963" s="38">
        <v>14400</v>
      </c>
      <c r="AK4963" s="38">
        <v>56</v>
      </c>
      <c r="AL4963" s="38">
        <v>4802258</v>
      </c>
      <c r="AM4963" s="61" t="s">
        <v>1816</v>
      </c>
      <c r="AN4963" s="61" t="s">
        <v>1697</v>
      </c>
      <c r="AO4963" s="61" t="s">
        <v>1576</v>
      </c>
      <c r="AP4963" s="61" t="s">
        <v>5038</v>
      </c>
      <c r="AQ4963" s="61" t="s">
        <v>1212</v>
      </c>
      <c r="AR4963" s="28">
        <v>19114.3</v>
      </c>
      <c r="AS4963" s="28">
        <v>24263</v>
      </c>
      <c r="AT4963" s="28">
        <v>64490</v>
      </c>
      <c r="AU4963" s="62"/>
      <c r="DV4963" s="31" t="s">
        <v>5617</v>
      </c>
      <c r="DW4963" s="31" t="s">
        <v>5620</v>
      </c>
      <c r="DX4963" s="63"/>
      <c r="DY4963" s="63"/>
      <c r="DZ4963" s="63"/>
      <c r="EA4963" s="167"/>
      <c r="EB4963" s="60"/>
      <c r="EC4963" s="60"/>
      <c r="ED4963" s="60"/>
      <c r="EE4963" s="60"/>
      <c r="EF4963" s="60"/>
      <c r="EG4963" s="60"/>
      <c r="EH4963" s="60"/>
      <c r="EI4963" s="60"/>
      <c r="EJ4963" s="60"/>
      <c r="EK4963" s="60"/>
      <c r="EL4963" s="60"/>
      <c r="EM4963" s="60"/>
      <c r="EN4963" s="60"/>
      <c r="EO4963" s="60"/>
      <c r="EP4963" s="60"/>
      <c r="EQ4963" s="60"/>
      <c r="ER4963" s="60"/>
      <c r="ES4963" s="60"/>
      <c r="ET4963" s="60"/>
      <c r="EU4963" s="60"/>
      <c r="EV4963" s="60"/>
      <c r="EW4963" s="60"/>
      <c r="EX4963" s="60"/>
      <c r="EY4963" s="60"/>
      <c r="EZ4963" s="60"/>
      <c r="FA4963" s="60"/>
      <c r="FB4963" s="60"/>
    </row>
    <row r="4964" spans="22:158" x14ac:dyDescent="0.25">
      <c r="W4964" s="33"/>
      <c r="X4964" s="33"/>
      <c r="AH4964" s="38">
        <v>100</v>
      </c>
      <c r="AI4964" s="38">
        <v>115</v>
      </c>
      <c r="AJ4964" s="38">
        <v>16900</v>
      </c>
      <c r="AK4964" s="38">
        <v>56</v>
      </c>
      <c r="AL4964" s="38">
        <v>4802258</v>
      </c>
      <c r="AM4964" s="61" t="s">
        <v>1816</v>
      </c>
      <c r="AN4964" s="61" t="s">
        <v>1697</v>
      </c>
      <c r="AO4964" s="61" t="s">
        <v>1631</v>
      </c>
      <c r="AP4964" s="61" t="s">
        <v>5038</v>
      </c>
      <c r="AQ4964" s="61" t="s">
        <v>1212</v>
      </c>
      <c r="AR4964" s="28">
        <v>2030.9</v>
      </c>
      <c r="AS4964" s="28">
        <v>0</v>
      </c>
      <c r="AT4964" s="28">
        <v>0</v>
      </c>
      <c r="AU4964" s="62"/>
      <c r="DV4964" s="31" t="s">
        <v>5617</v>
      </c>
      <c r="DW4964" s="31" t="s">
        <v>5620</v>
      </c>
      <c r="DX4964" s="63"/>
      <c r="DY4964" s="63"/>
      <c r="DZ4964" s="63"/>
      <c r="EA4964" s="167"/>
      <c r="EB4964" s="60"/>
      <c r="EC4964" s="60"/>
      <c r="ED4964" s="60"/>
      <c r="EE4964" s="60"/>
      <c r="EF4964" s="60"/>
      <c r="EG4964" s="60"/>
      <c r="EH4964" s="60"/>
      <c r="EI4964" s="60"/>
      <c r="EJ4964" s="60"/>
      <c r="EK4964" s="60"/>
      <c r="EL4964" s="60"/>
      <c r="EM4964" s="60"/>
      <c r="EN4964" s="60"/>
      <c r="EO4964" s="60"/>
      <c r="EP4964" s="60"/>
      <c r="EQ4964" s="60"/>
      <c r="ER4964" s="60"/>
      <c r="ES4964" s="60"/>
      <c r="ET4964" s="60"/>
      <c r="EU4964" s="60"/>
      <c r="EV4964" s="60"/>
      <c r="EW4964" s="60"/>
      <c r="EX4964" s="60"/>
      <c r="EY4964" s="60"/>
      <c r="EZ4964" s="60"/>
      <c r="FA4964" s="60"/>
      <c r="FB4964" s="60"/>
    </row>
    <row r="4965" spans="22:158" x14ac:dyDescent="0.25">
      <c r="W4965" s="33"/>
      <c r="X4965" s="33"/>
      <c r="AH4965" s="38">
        <v>100</v>
      </c>
      <c r="AI4965" s="38">
        <v>115</v>
      </c>
      <c r="AJ4965" s="38">
        <v>16950</v>
      </c>
      <c r="AK4965" s="38">
        <v>56</v>
      </c>
      <c r="AL4965" s="38">
        <v>4802258</v>
      </c>
      <c r="AM4965" s="61" t="s">
        <v>1816</v>
      </c>
      <c r="AN4965" s="61" t="s">
        <v>1697</v>
      </c>
      <c r="AO4965" s="61" t="s">
        <v>1632</v>
      </c>
      <c r="AP4965" s="61" t="s">
        <v>5038</v>
      </c>
      <c r="AQ4965" s="61" t="s">
        <v>1212</v>
      </c>
      <c r="AR4965" s="28">
        <v>50518.7</v>
      </c>
      <c r="AS4965" s="28">
        <v>33771</v>
      </c>
      <c r="AT4965" s="28">
        <v>57294</v>
      </c>
      <c r="AU4965" s="62"/>
      <c r="DV4965" s="31" t="s">
        <v>5617</v>
      </c>
      <c r="DW4965" s="31" t="s">
        <v>5620</v>
      </c>
      <c r="DX4965" s="63"/>
      <c r="DY4965" s="63"/>
      <c r="DZ4965" s="63"/>
      <c r="EA4965" s="167"/>
      <c r="EB4965" s="60"/>
      <c r="EC4965" s="60"/>
      <c r="ED4965" s="60"/>
      <c r="EE4965" s="60"/>
      <c r="EF4965" s="60"/>
      <c r="EG4965" s="60"/>
      <c r="EH4965" s="60"/>
      <c r="EI4965" s="60"/>
      <c r="EJ4965" s="60"/>
      <c r="EK4965" s="60"/>
      <c r="EL4965" s="60"/>
      <c r="EM4965" s="60"/>
      <c r="EN4965" s="60"/>
      <c r="EO4965" s="60"/>
      <c r="EP4965" s="60"/>
      <c r="EQ4965" s="60"/>
      <c r="ER4965" s="60"/>
      <c r="ES4965" s="60"/>
      <c r="ET4965" s="60"/>
      <c r="EU4965" s="60"/>
      <c r="EV4965" s="60"/>
      <c r="EW4965" s="60"/>
      <c r="EX4965" s="60"/>
      <c r="EY4965" s="60"/>
      <c r="EZ4965" s="60"/>
      <c r="FA4965" s="60"/>
      <c r="FB4965" s="60"/>
    </row>
    <row r="4966" spans="22:158" x14ac:dyDescent="0.25">
      <c r="W4966" s="33"/>
      <c r="X4966" s="33"/>
      <c r="AH4966" s="38">
        <v>100</v>
      </c>
      <c r="AI4966" s="38">
        <v>115</v>
      </c>
      <c r="AJ4966" s="38">
        <v>18350</v>
      </c>
      <c r="AK4966" s="38">
        <v>56</v>
      </c>
      <c r="AL4966" s="38">
        <v>4802258</v>
      </c>
      <c r="AM4966" s="61" t="s">
        <v>1816</v>
      </c>
      <c r="AN4966" s="61" t="s">
        <v>1697</v>
      </c>
      <c r="AO4966" s="61" t="s">
        <v>1663</v>
      </c>
      <c r="AP4966" s="61" t="s">
        <v>5038</v>
      </c>
      <c r="AQ4966" s="61" t="s">
        <v>1212</v>
      </c>
      <c r="AR4966" s="28">
        <v>125012.3</v>
      </c>
      <c r="AS4966" s="28">
        <v>258781</v>
      </c>
      <c r="AT4966" s="28">
        <v>102686</v>
      </c>
      <c r="AU4966" s="62"/>
      <c r="DV4966" s="31" t="s">
        <v>5617</v>
      </c>
      <c r="DW4966" s="31" t="s">
        <v>5620</v>
      </c>
      <c r="DX4966" s="63"/>
      <c r="DY4966" s="63"/>
      <c r="DZ4966" s="63"/>
      <c r="EA4966" s="167"/>
      <c r="EB4966" s="60"/>
      <c r="EC4966" s="60"/>
      <c r="ED4966" s="60"/>
      <c r="EE4966" s="60"/>
      <c r="EF4966" s="60"/>
      <c r="EG4966" s="60"/>
      <c r="EH4966" s="60"/>
      <c r="EI4966" s="60"/>
      <c r="EJ4966" s="60"/>
      <c r="EK4966" s="60"/>
      <c r="EL4966" s="60"/>
      <c r="EM4966" s="60"/>
      <c r="EN4966" s="60"/>
      <c r="EO4966" s="60"/>
      <c r="EP4966" s="60"/>
      <c r="EQ4966" s="60"/>
      <c r="ER4966" s="60"/>
      <c r="ES4966" s="60"/>
      <c r="ET4966" s="60"/>
      <c r="EU4966" s="60"/>
      <c r="EV4966" s="60"/>
      <c r="EW4966" s="60"/>
      <c r="EX4966" s="60"/>
      <c r="EY4966" s="60"/>
      <c r="EZ4966" s="60"/>
      <c r="FA4966" s="60"/>
      <c r="FB4966" s="60"/>
    </row>
    <row r="4967" spans="22:158" x14ac:dyDescent="0.25">
      <c r="V4967" s="1"/>
      <c r="W4967" s="33"/>
      <c r="X4967" s="33"/>
      <c r="AH4967" s="38">
        <v>100</v>
      </c>
      <c r="AI4967" s="38">
        <v>120</v>
      </c>
      <c r="AJ4967" s="38">
        <v>16610</v>
      </c>
      <c r="AK4967" s="38">
        <v>56</v>
      </c>
      <c r="AL4967" s="38">
        <v>4802258</v>
      </c>
      <c r="AM4967" s="61" t="s">
        <v>1816</v>
      </c>
      <c r="AN4967" s="61" t="s">
        <v>1689</v>
      </c>
      <c r="AO4967" s="61" t="s">
        <v>1625</v>
      </c>
      <c r="AP4967" s="61" t="s">
        <v>5038</v>
      </c>
      <c r="AQ4967" s="61" t="s">
        <v>1212</v>
      </c>
      <c r="AR4967" s="28">
        <v>0</v>
      </c>
      <c r="AS4967" s="28">
        <v>6115</v>
      </c>
      <c r="AT4967" s="28">
        <v>0</v>
      </c>
      <c r="AU4967" s="62"/>
      <c r="DV4967" s="31" t="s">
        <v>5617</v>
      </c>
      <c r="DW4967" s="31" t="s">
        <v>5621</v>
      </c>
      <c r="DX4967" s="63"/>
      <c r="DY4967" s="63"/>
      <c r="DZ4967" s="63"/>
      <c r="EA4967" s="167"/>
      <c r="EB4967" s="60"/>
      <c r="EC4967" s="60"/>
      <c r="ED4967" s="60"/>
      <c r="EE4967" s="60"/>
      <c r="EF4967" s="60"/>
      <c r="EG4967" s="60"/>
      <c r="EH4967" s="60"/>
      <c r="EI4967" s="60"/>
      <c r="EJ4967" s="60"/>
      <c r="EK4967" s="60"/>
      <c r="EL4967" s="60"/>
      <c r="EM4967" s="60"/>
      <c r="EN4967" s="60"/>
      <c r="EO4967" s="60"/>
      <c r="EP4967" s="60"/>
      <c r="EQ4967" s="60"/>
      <c r="ER4967" s="60"/>
      <c r="ES4967" s="60"/>
      <c r="ET4967" s="60"/>
      <c r="EU4967" s="60"/>
      <c r="EV4967" s="60"/>
      <c r="EW4967" s="60"/>
      <c r="EX4967" s="60"/>
      <c r="EY4967" s="60"/>
      <c r="EZ4967" s="60"/>
      <c r="FA4967" s="60"/>
      <c r="FB4967" s="60"/>
    </row>
    <row r="4968" spans="22:158" x14ac:dyDescent="0.25">
      <c r="W4968" s="33"/>
      <c r="X4968" s="33"/>
      <c r="AH4968" s="38">
        <v>100</v>
      </c>
      <c r="AI4968" s="38">
        <v>120</v>
      </c>
      <c r="AJ4968" s="38">
        <v>17550</v>
      </c>
      <c r="AK4968" s="38">
        <v>56</v>
      </c>
      <c r="AL4968" s="38">
        <v>4802258</v>
      </c>
      <c r="AM4968" s="61" t="s">
        <v>1816</v>
      </c>
      <c r="AN4968" s="61" t="s">
        <v>1689</v>
      </c>
      <c r="AO4968" s="61" t="s">
        <v>1645</v>
      </c>
      <c r="AP4968" s="61" t="s">
        <v>5038</v>
      </c>
      <c r="AQ4968" s="61" t="s">
        <v>1212</v>
      </c>
      <c r="AR4968" s="28">
        <v>350.2</v>
      </c>
      <c r="AS4968" s="28">
        <v>0</v>
      </c>
      <c r="AT4968" s="28">
        <v>0</v>
      </c>
      <c r="AU4968" s="62"/>
      <c r="DV4968" s="31" t="s">
        <v>5617</v>
      </c>
      <c r="DW4968" s="31" t="s">
        <v>5621</v>
      </c>
      <c r="DX4968" s="63"/>
      <c r="DY4968" s="63"/>
      <c r="DZ4968" s="63"/>
      <c r="EA4968" s="167"/>
      <c r="EB4968" s="60"/>
      <c r="EC4968" s="60"/>
      <c r="ED4968" s="60"/>
      <c r="EE4968" s="60"/>
      <c r="EF4968" s="60"/>
      <c r="EG4968" s="60"/>
      <c r="EH4968" s="60"/>
      <c r="EI4968" s="60"/>
      <c r="EJ4968" s="60"/>
      <c r="EK4968" s="60"/>
      <c r="EL4968" s="60"/>
      <c r="EM4968" s="60"/>
      <c r="EN4968" s="60"/>
      <c r="EO4968" s="60"/>
      <c r="EP4968" s="60"/>
      <c r="EQ4968" s="60"/>
      <c r="ER4968" s="60"/>
      <c r="ES4968" s="60"/>
      <c r="ET4968" s="60"/>
      <c r="EU4968" s="60"/>
      <c r="EV4968" s="60"/>
      <c r="EW4968" s="60"/>
      <c r="EX4968" s="60"/>
      <c r="EY4968" s="60"/>
      <c r="EZ4968" s="60"/>
      <c r="FA4968" s="60"/>
      <c r="FB4968" s="60"/>
    </row>
    <row r="4969" spans="22:158" x14ac:dyDescent="0.25">
      <c r="V4969" s="1"/>
      <c r="W4969" s="33"/>
      <c r="X4969" s="33"/>
      <c r="AH4969" s="38">
        <v>100</v>
      </c>
      <c r="AI4969" s="38">
        <v>125</v>
      </c>
      <c r="AJ4969" s="38">
        <v>10600</v>
      </c>
      <c r="AK4969" s="38">
        <v>56</v>
      </c>
      <c r="AL4969" s="38">
        <v>4802258</v>
      </c>
      <c r="AM4969" s="61" t="s">
        <v>1816</v>
      </c>
      <c r="AN4969" s="61" t="s">
        <v>1692</v>
      </c>
      <c r="AO4969" s="61" t="s">
        <v>5055</v>
      </c>
      <c r="AP4969" s="61" t="s">
        <v>5038</v>
      </c>
      <c r="AQ4969" s="61" t="s">
        <v>1212</v>
      </c>
      <c r="AR4969" s="28">
        <v>1503.6</v>
      </c>
      <c r="AS4969" s="28">
        <v>2627</v>
      </c>
      <c r="AT4969" s="28">
        <v>0</v>
      </c>
      <c r="AU4969" s="62"/>
      <c r="DV4969" s="31" t="s">
        <v>5617</v>
      </c>
      <c r="DW4969" s="31" t="s">
        <v>5622</v>
      </c>
      <c r="DX4969" s="63"/>
      <c r="DY4969" s="63"/>
      <c r="DZ4969" s="63"/>
      <c r="EA4969" s="167"/>
      <c r="EB4969" s="60"/>
      <c r="EC4969" s="60"/>
      <c r="ED4969" s="60"/>
      <c r="EE4969" s="60"/>
      <c r="EF4969" s="60"/>
      <c r="EG4969" s="60"/>
      <c r="EH4969" s="60"/>
      <c r="EI4969" s="60"/>
      <c r="EJ4969" s="60"/>
      <c r="EK4969" s="60"/>
      <c r="EL4969" s="60"/>
      <c r="EM4969" s="60"/>
      <c r="EN4969" s="60"/>
      <c r="EO4969" s="60"/>
      <c r="EP4969" s="60"/>
      <c r="EQ4969" s="60"/>
      <c r="ER4969" s="60"/>
      <c r="ES4969" s="60"/>
      <c r="ET4969" s="60"/>
      <c r="EU4969" s="60"/>
      <c r="EV4969" s="60"/>
      <c r="EW4969" s="60"/>
      <c r="EX4969" s="60"/>
      <c r="EY4969" s="60"/>
      <c r="EZ4969" s="60"/>
      <c r="FA4969" s="60"/>
      <c r="FB4969" s="60"/>
    </row>
    <row r="4970" spans="22:158" x14ac:dyDescent="0.25">
      <c r="W4970" s="33"/>
      <c r="X4970" s="33"/>
      <c r="AH4970" s="38">
        <v>100</v>
      </c>
      <c r="AI4970" s="38">
        <v>125</v>
      </c>
      <c r="AJ4970" s="38">
        <v>11800</v>
      </c>
      <c r="AK4970" s="38">
        <v>56</v>
      </c>
      <c r="AL4970" s="38">
        <v>4802258</v>
      </c>
      <c r="AM4970" s="61" t="s">
        <v>1816</v>
      </c>
      <c r="AN4970" s="61" t="s">
        <v>1692</v>
      </c>
      <c r="AO4970" s="61" t="s">
        <v>5081</v>
      </c>
      <c r="AP4970" s="61" t="s">
        <v>5038</v>
      </c>
      <c r="AQ4970" s="61" t="s">
        <v>1212</v>
      </c>
      <c r="AR4970" s="28">
        <v>3519.8</v>
      </c>
      <c r="AS4970" s="28">
        <v>1812</v>
      </c>
      <c r="AT4970" s="28">
        <v>4169</v>
      </c>
      <c r="AU4970" s="62"/>
      <c r="DV4970" s="31" t="s">
        <v>5617</v>
      </c>
      <c r="DW4970" s="31" t="s">
        <v>5622</v>
      </c>
      <c r="DX4970" s="63"/>
      <c r="DY4970" s="63"/>
      <c r="DZ4970" s="63"/>
      <c r="EA4970" s="167"/>
      <c r="EB4970" s="60"/>
      <c r="EC4970" s="60"/>
      <c r="ED4970" s="60"/>
      <c r="EE4970" s="60"/>
      <c r="EF4970" s="60"/>
      <c r="EG4970" s="60"/>
      <c r="EH4970" s="60"/>
      <c r="EI4970" s="60"/>
      <c r="EJ4970" s="60"/>
      <c r="EK4970" s="60"/>
      <c r="EL4970" s="60"/>
      <c r="EM4970" s="60"/>
      <c r="EN4970" s="60"/>
      <c r="EO4970" s="60"/>
      <c r="EP4970" s="60"/>
      <c r="EQ4970" s="60"/>
      <c r="ER4970" s="60"/>
      <c r="ES4970" s="60"/>
      <c r="ET4970" s="60"/>
      <c r="EU4970" s="60"/>
      <c r="EV4970" s="60"/>
      <c r="EW4970" s="60"/>
      <c r="EX4970" s="60"/>
      <c r="EY4970" s="60"/>
      <c r="EZ4970" s="60"/>
      <c r="FA4970" s="60"/>
      <c r="FB4970" s="60"/>
    </row>
    <row r="4971" spans="22:158" x14ac:dyDescent="0.25">
      <c r="V4971" s="1"/>
      <c r="W4971" s="33"/>
      <c r="X4971" s="33"/>
      <c r="AH4971" s="38">
        <v>100</v>
      </c>
      <c r="AI4971" s="38">
        <v>125</v>
      </c>
      <c r="AJ4971" s="38">
        <v>13350</v>
      </c>
      <c r="AK4971" s="38">
        <v>56</v>
      </c>
      <c r="AL4971" s="38">
        <v>4802258</v>
      </c>
      <c r="AM4971" s="61" t="s">
        <v>1816</v>
      </c>
      <c r="AN4971" s="61" t="s">
        <v>1692</v>
      </c>
      <c r="AO4971" s="61" t="s">
        <v>5109</v>
      </c>
      <c r="AP4971" s="61" t="s">
        <v>5038</v>
      </c>
      <c r="AQ4971" s="61" t="s">
        <v>1212</v>
      </c>
      <c r="AR4971" s="28">
        <v>2118.6999999999998</v>
      </c>
      <c r="AS4971" s="28">
        <v>1721</v>
      </c>
      <c r="AT4971" s="28">
        <v>0</v>
      </c>
      <c r="AU4971" s="62"/>
      <c r="DV4971" s="31" t="s">
        <v>5617</v>
      </c>
      <c r="DW4971" s="31" t="s">
        <v>5622</v>
      </c>
      <c r="DX4971" s="63"/>
      <c r="DY4971" s="63"/>
      <c r="DZ4971" s="63"/>
      <c r="EA4971" s="167"/>
      <c r="EB4971" s="60"/>
      <c r="EC4971" s="60"/>
      <c r="ED4971" s="60"/>
      <c r="EE4971" s="60"/>
      <c r="EF4971" s="60"/>
      <c r="EG4971" s="60"/>
      <c r="EH4971" s="60"/>
      <c r="EI4971" s="60"/>
      <c r="EJ4971" s="60"/>
      <c r="EK4971" s="60"/>
      <c r="EL4971" s="60"/>
      <c r="EM4971" s="60"/>
      <c r="EN4971" s="60"/>
      <c r="EO4971" s="60"/>
      <c r="EP4971" s="60"/>
      <c r="EQ4971" s="60"/>
      <c r="ER4971" s="60"/>
      <c r="ES4971" s="60"/>
      <c r="ET4971" s="60"/>
      <c r="EU4971" s="60"/>
      <c r="EV4971" s="60"/>
      <c r="EW4971" s="60"/>
      <c r="EX4971" s="60"/>
      <c r="EY4971" s="60"/>
      <c r="EZ4971" s="60"/>
      <c r="FA4971" s="60"/>
      <c r="FB4971" s="60"/>
    </row>
    <row r="4972" spans="22:158" x14ac:dyDescent="0.25">
      <c r="W4972" s="33"/>
      <c r="X4972" s="33"/>
      <c r="AH4972" s="38">
        <v>100</v>
      </c>
      <c r="AI4972" s="38">
        <v>125</v>
      </c>
      <c r="AJ4972" s="38">
        <v>13750</v>
      </c>
      <c r="AK4972" s="38">
        <v>56</v>
      </c>
      <c r="AL4972" s="38">
        <v>4802258</v>
      </c>
      <c r="AM4972" s="61" t="s">
        <v>1816</v>
      </c>
      <c r="AN4972" s="61" t="s">
        <v>1692</v>
      </c>
      <c r="AO4972" s="61" t="s">
        <v>5119</v>
      </c>
      <c r="AP4972" s="61" t="s">
        <v>5038</v>
      </c>
      <c r="AQ4972" s="61" t="s">
        <v>1212</v>
      </c>
      <c r="AR4972" s="28">
        <v>0</v>
      </c>
      <c r="AS4972" s="28">
        <v>46568</v>
      </c>
      <c r="AT4972" s="28">
        <v>108335</v>
      </c>
      <c r="AU4972" s="62"/>
      <c r="DV4972" s="31" t="s">
        <v>5617</v>
      </c>
      <c r="DW4972" s="31" t="s">
        <v>5622</v>
      </c>
      <c r="DX4972" s="63"/>
      <c r="DY4972" s="63"/>
      <c r="DZ4972" s="63"/>
      <c r="EA4972" s="167"/>
      <c r="EB4972" s="60"/>
      <c r="EC4972" s="60"/>
      <c r="ED4972" s="60"/>
      <c r="EE4972" s="60"/>
      <c r="EF4972" s="60"/>
      <c r="EG4972" s="60"/>
      <c r="EH4972" s="60"/>
      <c r="EI4972" s="60"/>
      <c r="EJ4972" s="60"/>
      <c r="EK4972" s="60"/>
      <c r="EL4972" s="60"/>
      <c r="EM4972" s="60"/>
      <c r="EN4972" s="60"/>
      <c r="EO4972" s="60"/>
      <c r="EP4972" s="60"/>
      <c r="EQ4972" s="60"/>
      <c r="ER4972" s="60"/>
      <c r="ES4972" s="60"/>
      <c r="ET4972" s="60"/>
      <c r="EU4972" s="60"/>
      <c r="EV4972" s="60"/>
      <c r="EW4972" s="60"/>
      <c r="EX4972" s="60"/>
      <c r="EY4972" s="60"/>
      <c r="EZ4972" s="60"/>
      <c r="FA4972" s="60"/>
      <c r="FB4972" s="60"/>
    </row>
    <row r="4973" spans="22:158" x14ac:dyDescent="0.25">
      <c r="V4973" s="1"/>
      <c r="W4973" s="33"/>
      <c r="X4973" s="33"/>
      <c r="AH4973" s="38">
        <v>100</v>
      </c>
      <c r="AI4973" s="38">
        <v>125</v>
      </c>
      <c r="AJ4973" s="38">
        <v>14350</v>
      </c>
      <c r="AK4973" s="38">
        <v>56</v>
      </c>
      <c r="AL4973" s="38">
        <v>4802258</v>
      </c>
      <c r="AM4973" s="61" t="s">
        <v>1816</v>
      </c>
      <c r="AN4973" s="61" t="s">
        <v>1692</v>
      </c>
      <c r="AO4973" s="61" t="s">
        <v>1575</v>
      </c>
      <c r="AP4973" s="61" t="s">
        <v>5038</v>
      </c>
      <c r="AQ4973" s="61" t="s">
        <v>1212</v>
      </c>
      <c r="AR4973" s="28">
        <v>8287.1</v>
      </c>
      <c r="AS4973" s="28">
        <v>17083</v>
      </c>
      <c r="AT4973" s="28">
        <v>3362</v>
      </c>
      <c r="AU4973" s="62"/>
      <c r="DV4973" s="31" t="s">
        <v>5617</v>
      </c>
      <c r="DW4973" s="31" t="s">
        <v>5622</v>
      </c>
      <c r="DX4973" s="63"/>
      <c r="DY4973" s="63"/>
      <c r="DZ4973" s="63"/>
      <c r="EA4973" s="167"/>
      <c r="EB4973" s="60"/>
      <c r="EC4973" s="60"/>
      <c r="ED4973" s="60"/>
      <c r="EE4973" s="60"/>
      <c r="EF4973" s="60"/>
      <c r="EG4973" s="60"/>
      <c r="EH4973" s="60"/>
      <c r="EI4973" s="60"/>
      <c r="EJ4973" s="60"/>
      <c r="EK4973" s="60"/>
      <c r="EL4973" s="60"/>
      <c r="EM4973" s="60"/>
      <c r="EN4973" s="60"/>
      <c r="EO4973" s="60"/>
      <c r="EP4973" s="60"/>
      <c r="EQ4973" s="60"/>
      <c r="ER4973" s="60"/>
      <c r="ES4973" s="60"/>
      <c r="ET4973" s="60"/>
      <c r="EU4973" s="60"/>
      <c r="EV4973" s="60"/>
      <c r="EW4973" s="60"/>
      <c r="EX4973" s="60"/>
      <c r="EY4973" s="60"/>
      <c r="EZ4973" s="60"/>
      <c r="FA4973" s="60"/>
      <c r="FB4973" s="60"/>
    </row>
    <row r="4974" spans="22:158" x14ac:dyDescent="0.25">
      <c r="W4974" s="33"/>
      <c r="X4974" s="33"/>
      <c r="AH4974" s="38">
        <v>100</v>
      </c>
      <c r="AI4974" s="38">
        <v>125</v>
      </c>
      <c r="AJ4974" s="38">
        <v>16380</v>
      </c>
      <c r="AK4974" s="38">
        <v>56</v>
      </c>
      <c r="AL4974" s="38">
        <v>4802258</v>
      </c>
      <c r="AM4974" s="61" t="s">
        <v>1816</v>
      </c>
      <c r="AN4974" s="61" t="s">
        <v>1692</v>
      </c>
      <c r="AO4974" s="61" t="s">
        <v>894</v>
      </c>
      <c r="AP4974" s="61" t="s">
        <v>5038</v>
      </c>
      <c r="AQ4974" s="61" t="s">
        <v>1212</v>
      </c>
      <c r="AR4974" s="28">
        <v>21038.2</v>
      </c>
      <c r="AS4974" s="28">
        <v>0</v>
      </c>
      <c r="AT4974" s="28">
        <v>0</v>
      </c>
      <c r="AU4974" s="62"/>
      <c r="DV4974" s="31" t="s">
        <v>5617</v>
      </c>
      <c r="DW4974" s="31" t="s">
        <v>5622</v>
      </c>
      <c r="DX4974" s="63"/>
      <c r="DY4974" s="63"/>
      <c r="DZ4974" s="63"/>
      <c r="EA4974" s="167"/>
      <c r="EB4974" s="60"/>
      <c r="EC4974" s="60"/>
      <c r="ED4974" s="60"/>
      <c r="EE4974" s="60"/>
      <c r="EF4974" s="60"/>
      <c r="EG4974" s="60"/>
      <c r="EH4974" s="60"/>
      <c r="EI4974" s="60"/>
      <c r="EJ4974" s="60"/>
      <c r="EK4974" s="60"/>
      <c r="EL4974" s="60"/>
      <c r="EM4974" s="60"/>
      <c r="EN4974" s="60"/>
      <c r="EO4974" s="60"/>
      <c r="EP4974" s="60"/>
      <c r="EQ4974" s="60"/>
      <c r="ER4974" s="60"/>
      <c r="ES4974" s="60"/>
      <c r="ET4974" s="60"/>
      <c r="EU4974" s="60"/>
      <c r="EV4974" s="60"/>
      <c r="EW4974" s="60"/>
      <c r="EX4974" s="60"/>
      <c r="EY4974" s="60"/>
      <c r="EZ4974" s="60"/>
      <c r="FA4974" s="60"/>
      <c r="FB4974" s="60"/>
    </row>
    <row r="4975" spans="22:158" x14ac:dyDescent="0.25">
      <c r="W4975" s="33"/>
      <c r="X4975" s="33"/>
      <c r="AH4975" s="38">
        <v>100</v>
      </c>
      <c r="AI4975" s="38">
        <v>125</v>
      </c>
      <c r="AJ4975" s="38">
        <v>16420</v>
      </c>
      <c r="AK4975" s="38">
        <v>56</v>
      </c>
      <c r="AL4975" s="38">
        <v>4802258</v>
      </c>
      <c r="AM4975" s="61" t="s">
        <v>1816</v>
      </c>
      <c r="AN4975" s="61" t="s">
        <v>1692</v>
      </c>
      <c r="AO4975" s="61" t="s">
        <v>1621</v>
      </c>
      <c r="AP4975" s="61" t="s">
        <v>5038</v>
      </c>
      <c r="AQ4975" s="61" t="s">
        <v>1212</v>
      </c>
      <c r="AR4975" s="28">
        <v>0</v>
      </c>
      <c r="AS4975" s="28">
        <v>0</v>
      </c>
      <c r="AT4975" s="28">
        <v>5178</v>
      </c>
      <c r="AU4975" s="62"/>
      <c r="DV4975" s="31" t="s">
        <v>5617</v>
      </c>
      <c r="DW4975" s="31" t="s">
        <v>5622</v>
      </c>
      <c r="DX4975" s="63"/>
      <c r="DY4975" s="63"/>
      <c r="DZ4975" s="63"/>
      <c r="EA4975" s="167"/>
      <c r="EB4975" s="60"/>
      <c r="EC4975" s="60"/>
      <c r="ED4975" s="60"/>
      <c r="EE4975" s="60"/>
      <c r="EF4975" s="60"/>
      <c r="EG4975" s="60"/>
      <c r="EH4975" s="60"/>
      <c r="EI4975" s="60"/>
      <c r="EJ4975" s="60"/>
      <c r="EK4975" s="60"/>
      <c r="EL4975" s="60"/>
      <c r="EM4975" s="60"/>
      <c r="EN4975" s="60"/>
      <c r="EO4975" s="60"/>
      <c r="EP4975" s="60"/>
      <c r="EQ4975" s="60"/>
      <c r="ER4975" s="60"/>
      <c r="ES4975" s="60"/>
      <c r="ET4975" s="60"/>
      <c r="EU4975" s="60"/>
      <c r="EV4975" s="60"/>
      <c r="EW4975" s="60"/>
      <c r="EX4975" s="60"/>
      <c r="EY4975" s="60"/>
      <c r="EZ4975" s="60"/>
      <c r="FA4975" s="60"/>
      <c r="FB4975" s="60"/>
    </row>
    <row r="4976" spans="22:158" x14ac:dyDescent="0.25">
      <c r="W4976" s="33"/>
      <c r="X4976" s="33"/>
      <c r="AH4976" s="38">
        <v>100</v>
      </c>
      <c r="AI4976" s="38">
        <v>130</v>
      </c>
      <c r="AJ4976" s="38">
        <v>10110</v>
      </c>
      <c r="AK4976" s="38">
        <v>56</v>
      </c>
      <c r="AL4976" s="38">
        <v>4802258</v>
      </c>
      <c r="AM4976" s="61" t="s">
        <v>1816</v>
      </c>
      <c r="AN4976" s="61" t="s">
        <v>1687</v>
      </c>
      <c r="AO4976" s="61" t="s">
        <v>5045</v>
      </c>
      <c r="AP4976" s="61" t="s">
        <v>5038</v>
      </c>
      <c r="AQ4976" s="61" t="s">
        <v>1212</v>
      </c>
      <c r="AR4976" s="28">
        <v>4619.3999999999996</v>
      </c>
      <c r="AS4976" s="28">
        <v>1041</v>
      </c>
      <c r="AT4976" s="28">
        <v>0</v>
      </c>
      <c r="AU4976" s="62"/>
      <c r="DV4976" s="31" t="s">
        <v>5617</v>
      </c>
      <c r="DW4976" s="31" t="s">
        <v>5623</v>
      </c>
      <c r="DX4976" s="63"/>
      <c r="DY4976" s="63"/>
      <c r="DZ4976" s="63"/>
      <c r="EA4976" s="167"/>
      <c r="EB4976" s="60"/>
      <c r="EC4976" s="60"/>
      <c r="ED4976" s="60"/>
      <c r="EE4976" s="60"/>
      <c r="EF4976" s="60"/>
      <c r="EG4976" s="60"/>
      <c r="EH4976" s="60"/>
      <c r="EI4976" s="60"/>
      <c r="EJ4976" s="60"/>
      <c r="EK4976" s="60"/>
      <c r="EL4976" s="60"/>
      <c r="EM4976" s="60"/>
      <c r="EN4976" s="60"/>
      <c r="EO4976" s="60"/>
      <c r="EP4976" s="60"/>
      <c r="EQ4976" s="60"/>
      <c r="ER4976" s="60"/>
      <c r="ES4976" s="60"/>
      <c r="ET4976" s="60"/>
      <c r="EU4976" s="60"/>
      <c r="EV4976" s="60"/>
      <c r="EW4976" s="60"/>
      <c r="EX4976" s="60"/>
      <c r="EY4976" s="60"/>
      <c r="EZ4976" s="60"/>
      <c r="FA4976" s="60"/>
      <c r="FB4976" s="60"/>
    </row>
    <row r="4977" spans="22:158" x14ac:dyDescent="0.25">
      <c r="W4977" s="33"/>
      <c r="X4977" s="33"/>
      <c r="AH4977" s="38">
        <v>100</v>
      </c>
      <c r="AI4977" s="38">
        <v>130</v>
      </c>
      <c r="AJ4977" s="38">
        <v>13010</v>
      </c>
      <c r="AK4977" s="38">
        <v>56</v>
      </c>
      <c r="AL4977" s="38">
        <v>4802258</v>
      </c>
      <c r="AM4977" s="61" t="s">
        <v>1816</v>
      </c>
      <c r="AN4977" s="61" t="s">
        <v>1687</v>
      </c>
      <c r="AO4977" s="61" t="s">
        <v>5102</v>
      </c>
      <c r="AP4977" s="61" t="s">
        <v>5038</v>
      </c>
      <c r="AQ4977" s="61" t="s">
        <v>1212</v>
      </c>
      <c r="AR4977" s="28">
        <v>349.2</v>
      </c>
      <c r="AS4977" s="28">
        <v>3850</v>
      </c>
      <c r="AT4977" s="28">
        <v>0</v>
      </c>
      <c r="AU4977" s="62"/>
      <c r="DV4977" s="31" t="s">
        <v>5617</v>
      </c>
      <c r="DW4977" s="31" t="s">
        <v>5623</v>
      </c>
      <c r="DX4977" s="63"/>
      <c r="DY4977" s="63"/>
      <c r="DZ4977" s="63"/>
      <c r="EA4977" s="167"/>
      <c r="EB4977" s="60"/>
      <c r="EC4977" s="60"/>
      <c r="ED4977" s="60"/>
      <c r="EE4977" s="60"/>
      <c r="EF4977" s="60"/>
      <c r="EG4977" s="60"/>
      <c r="EH4977" s="60"/>
      <c r="EI4977" s="60"/>
      <c r="EJ4977" s="60"/>
      <c r="EK4977" s="60"/>
      <c r="EL4977" s="60"/>
      <c r="EM4977" s="60"/>
      <c r="EN4977" s="60"/>
      <c r="EO4977" s="60"/>
      <c r="EP4977" s="60"/>
      <c r="EQ4977" s="60"/>
      <c r="ER4977" s="60"/>
      <c r="ES4977" s="60"/>
      <c r="ET4977" s="60"/>
      <c r="EU4977" s="60"/>
      <c r="EV4977" s="60"/>
      <c r="EW4977" s="60"/>
      <c r="EX4977" s="60"/>
      <c r="EY4977" s="60"/>
      <c r="EZ4977" s="60"/>
      <c r="FA4977" s="60"/>
      <c r="FB4977" s="60"/>
    </row>
    <row r="4978" spans="22:158" x14ac:dyDescent="0.25">
      <c r="V4978" s="1"/>
      <c r="W4978" s="33"/>
      <c r="X4978" s="33"/>
      <c r="AH4978" s="38">
        <v>100</v>
      </c>
      <c r="AI4978" s="38">
        <v>130</v>
      </c>
      <c r="AJ4978" s="38">
        <v>13550</v>
      </c>
      <c r="AK4978" s="38">
        <v>56</v>
      </c>
      <c r="AL4978" s="38">
        <v>4802258</v>
      </c>
      <c r="AM4978" s="61" t="s">
        <v>1816</v>
      </c>
      <c r="AN4978" s="61" t="s">
        <v>1687</v>
      </c>
      <c r="AO4978" s="61" t="s">
        <v>5114</v>
      </c>
      <c r="AP4978" s="61" t="s">
        <v>5038</v>
      </c>
      <c r="AQ4978" s="61" t="s">
        <v>1212</v>
      </c>
      <c r="AR4978" s="28">
        <v>0</v>
      </c>
      <c r="AS4978" s="28">
        <v>12584</v>
      </c>
      <c r="AT4978" s="28">
        <v>77334</v>
      </c>
      <c r="AU4978" s="62"/>
      <c r="DV4978" s="31" t="s">
        <v>5617</v>
      </c>
      <c r="DW4978" s="31" t="s">
        <v>5623</v>
      </c>
      <c r="DX4978" s="63"/>
      <c r="DY4978" s="63"/>
      <c r="DZ4978" s="63"/>
      <c r="EA4978" s="167"/>
      <c r="EB4978" s="60"/>
      <c r="EC4978" s="60"/>
      <c r="ED4978" s="60"/>
      <c r="EE4978" s="60"/>
      <c r="EF4978" s="60"/>
      <c r="EG4978" s="60"/>
      <c r="EH4978" s="60"/>
      <c r="EI4978" s="60"/>
      <c r="EJ4978" s="60"/>
      <c r="EK4978" s="60"/>
      <c r="EL4978" s="60"/>
      <c r="EM4978" s="60"/>
      <c r="EN4978" s="60"/>
      <c r="EO4978" s="60"/>
      <c r="EP4978" s="60"/>
      <c r="EQ4978" s="60"/>
      <c r="ER4978" s="60"/>
      <c r="ES4978" s="60"/>
      <c r="ET4978" s="60"/>
      <c r="EU4978" s="60"/>
      <c r="EV4978" s="60"/>
      <c r="EW4978" s="60"/>
      <c r="EX4978" s="60"/>
      <c r="EY4978" s="60"/>
      <c r="EZ4978" s="60"/>
      <c r="FA4978" s="60"/>
      <c r="FB4978" s="60"/>
    </row>
    <row r="4979" spans="22:158" x14ac:dyDescent="0.25">
      <c r="W4979" s="33"/>
      <c r="X4979" s="33"/>
      <c r="AH4979" s="38">
        <v>100</v>
      </c>
      <c r="AI4979" s="38">
        <v>130</v>
      </c>
      <c r="AJ4979" s="38">
        <v>13650</v>
      </c>
      <c r="AK4979" s="38">
        <v>56</v>
      </c>
      <c r="AL4979" s="38">
        <v>4802258</v>
      </c>
      <c r="AM4979" s="61" t="s">
        <v>1816</v>
      </c>
      <c r="AN4979" s="61" t="s">
        <v>1687</v>
      </c>
      <c r="AO4979" s="61" t="s">
        <v>5116</v>
      </c>
      <c r="AP4979" s="61" t="s">
        <v>5038</v>
      </c>
      <c r="AQ4979" s="61" t="s">
        <v>1212</v>
      </c>
      <c r="AR4979" s="28">
        <v>7893.7</v>
      </c>
      <c r="AS4979" s="28">
        <v>26727</v>
      </c>
      <c r="AT4979" s="28">
        <v>0</v>
      </c>
      <c r="AU4979" s="62"/>
      <c r="DV4979" s="31" t="s">
        <v>5617</v>
      </c>
      <c r="DW4979" s="31" t="s">
        <v>5623</v>
      </c>
      <c r="DX4979" s="63"/>
      <c r="DY4979" s="63"/>
      <c r="DZ4979" s="63"/>
      <c r="EA4979" s="167"/>
      <c r="EB4979" s="60"/>
      <c r="EC4979" s="60"/>
      <c r="ED4979" s="60"/>
      <c r="EE4979" s="60"/>
      <c r="EF4979" s="60"/>
      <c r="EG4979" s="60"/>
      <c r="EH4979" s="60"/>
      <c r="EI4979" s="60"/>
      <c r="EJ4979" s="60"/>
      <c r="EK4979" s="60"/>
      <c r="EL4979" s="60"/>
      <c r="EM4979" s="60"/>
      <c r="EN4979" s="60"/>
      <c r="EO4979" s="60"/>
      <c r="EP4979" s="60"/>
      <c r="EQ4979" s="60"/>
      <c r="ER4979" s="60"/>
      <c r="ES4979" s="60"/>
      <c r="ET4979" s="60"/>
      <c r="EU4979" s="60"/>
      <c r="EV4979" s="60"/>
      <c r="EW4979" s="60"/>
      <c r="EX4979" s="60"/>
      <c r="EY4979" s="60"/>
      <c r="EZ4979" s="60"/>
      <c r="FA4979" s="60"/>
      <c r="FB4979" s="60"/>
    </row>
    <row r="4980" spans="22:158" x14ac:dyDescent="0.25">
      <c r="W4980" s="33"/>
      <c r="X4980" s="33"/>
      <c r="AH4980" s="38">
        <v>100</v>
      </c>
      <c r="AI4980" s="38">
        <v>130</v>
      </c>
      <c r="AJ4980" s="38">
        <v>14200</v>
      </c>
      <c r="AK4980" s="38">
        <v>56</v>
      </c>
      <c r="AL4980" s="38">
        <v>4802258</v>
      </c>
      <c r="AM4980" s="61" t="s">
        <v>1816</v>
      </c>
      <c r="AN4980" s="61" t="s">
        <v>1687</v>
      </c>
      <c r="AO4980" s="61" t="s">
        <v>5127</v>
      </c>
      <c r="AP4980" s="61" t="s">
        <v>5038</v>
      </c>
      <c r="AQ4980" s="61" t="s">
        <v>1212</v>
      </c>
      <c r="AR4980" s="28">
        <v>133567.29999999999</v>
      </c>
      <c r="AS4980" s="28">
        <v>91945</v>
      </c>
      <c r="AT4980" s="28">
        <v>184391</v>
      </c>
      <c r="AU4980" s="62"/>
      <c r="DV4980" s="31" t="s">
        <v>5617</v>
      </c>
      <c r="DW4980" s="31" t="s">
        <v>5623</v>
      </c>
      <c r="DX4980" s="63"/>
      <c r="DY4980" s="63"/>
      <c r="DZ4980" s="63"/>
      <c r="EA4980" s="167"/>
      <c r="EB4980" s="60"/>
      <c r="EC4980" s="60"/>
      <c r="ED4980" s="60"/>
      <c r="EE4980" s="60"/>
      <c r="EF4980" s="60"/>
      <c r="EG4980" s="60"/>
      <c r="EH4980" s="60"/>
      <c r="EI4980" s="60"/>
      <c r="EJ4980" s="60"/>
      <c r="EK4980" s="60"/>
      <c r="EL4980" s="60"/>
      <c r="EM4980" s="60"/>
      <c r="EN4980" s="60"/>
      <c r="EO4980" s="60"/>
      <c r="EP4980" s="60"/>
      <c r="EQ4980" s="60"/>
      <c r="ER4980" s="60"/>
      <c r="ES4980" s="60"/>
      <c r="ET4980" s="60"/>
      <c r="EU4980" s="60"/>
      <c r="EV4980" s="60"/>
      <c r="EW4980" s="60"/>
      <c r="EX4980" s="60"/>
      <c r="EY4980" s="60"/>
      <c r="EZ4980" s="60"/>
      <c r="FA4980" s="60"/>
      <c r="FB4980" s="60"/>
    </row>
    <row r="4981" spans="22:158" x14ac:dyDescent="0.25">
      <c r="W4981" s="33"/>
      <c r="X4981" s="33"/>
      <c r="AH4981" s="38">
        <v>100</v>
      </c>
      <c r="AI4981" s="38">
        <v>130</v>
      </c>
      <c r="AJ4981" s="38">
        <v>14920</v>
      </c>
      <c r="AK4981" s="38">
        <v>56</v>
      </c>
      <c r="AL4981" s="38">
        <v>4802258</v>
      </c>
      <c r="AM4981" s="61" t="s">
        <v>1816</v>
      </c>
      <c r="AN4981" s="61" t="s">
        <v>1687</v>
      </c>
      <c r="AO4981" s="61" t="s">
        <v>1588</v>
      </c>
      <c r="AP4981" s="61" t="s">
        <v>5038</v>
      </c>
      <c r="AQ4981" s="61" t="s">
        <v>1212</v>
      </c>
      <c r="AR4981" s="28">
        <v>527.5</v>
      </c>
      <c r="AS4981" s="28">
        <v>0</v>
      </c>
      <c r="AT4981" s="28">
        <v>0</v>
      </c>
      <c r="AU4981" s="62"/>
      <c r="DV4981" s="31" t="s">
        <v>5617</v>
      </c>
      <c r="DW4981" s="31" t="s">
        <v>5623</v>
      </c>
      <c r="DX4981" s="63"/>
      <c r="DY4981" s="63"/>
      <c r="DZ4981" s="63"/>
      <c r="EA4981" s="167"/>
      <c r="EB4981" s="60"/>
      <c r="EC4981" s="60"/>
      <c r="ED4981" s="60"/>
      <c r="EE4981" s="60"/>
      <c r="EF4981" s="60"/>
      <c r="EG4981" s="60"/>
      <c r="EH4981" s="60"/>
      <c r="EI4981" s="60"/>
      <c r="EJ4981" s="60"/>
      <c r="EK4981" s="60"/>
      <c r="EL4981" s="60"/>
      <c r="EM4981" s="60"/>
      <c r="EN4981" s="60"/>
      <c r="EO4981" s="60"/>
      <c r="EP4981" s="60"/>
      <c r="EQ4981" s="60"/>
      <c r="ER4981" s="60"/>
      <c r="ES4981" s="60"/>
      <c r="ET4981" s="60"/>
      <c r="EU4981" s="60"/>
      <c r="EV4981" s="60"/>
      <c r="EW4981" s="60"/>
      <c r="EX4981" s="60"/>
      <c r="EY4981" s="60"/>
      <c r="EZ4981" s="60"/>
      <c r="FA4981" s="60"/>
      <c r="FB4981" s="60"/>
    </row>
    <row r="4982" spans="22:158" x14ac:dyDescent="0.25">
      <c r="W4982" s="33"/>
      <c r="X4982" s="33"/>
      <c r="AH4982" s="38">
        <v>100</v>
      </c>
      <c r="AI4982" s="38">
        <v>130</v>
      </c>
      <c r="AJ4982" s="38">
        <v>15100</v>
      </c>
      <c r="AK4982" s="38">
        <v>56</v>
      </c>
      <c r="AL4982" s="38">
        <v>4802258</v>
      </c>
      <c r="AM4982" s="61" t="s">
        <v>1816</v>
      </c>
      <c r="AN4982" s="61" t="s">
        <v>1687</v>
      </c>
      <c r="AO4982" s="61" t="s">
        <v>1592</v>
      </c>
      <c r="AP4982" s="61" t="s">
        <v>5038</v>
      </c>
      <c r="AQ4982" s="61" t="s">
        <v>1212</v>
      </c>
      <c r="AR4982" s="28">
        <v>0</v>
      </c>
      <c r="AS4982" s="28">
        <v>0</v>
      </c>
      <c r="AT4982" s="28">
        <v>67</v>
      </c>
      <c r="AU4982" s="62"/>
      <c r="DV4982" s="31" t="s">
        <v>5617</v>
      </c>
      <c r="DW4982" s="31" t="s">
        <v>5623</v>
      </c>
      <c r="DX4982" s="63"/>
      <c r="DY4982" s="63"/>
      <c r="DZ4982" s="63"/>
      <c r="EA4982" s="167"/>
      <c r="EB4982" s="60"/>
      <c r="EC4982" s="60"/>
      <c r="ED4982" s="60"/>
      <c r="EE4982" s="60"/>
      <c r="EF4982" s="60"/>
      <c r="EG4982" s="60"/>
      <c r="EH4982" s="60"/>
      <c r="EI4982" s="60"/>
      <c r="EJ4982" s="60"/>
      <c r="EK4982" s="60"/>
      <c r="EL4982" s="60"/>
      <c r="EM4982" s="60"/>
      <c r="EN4982" s="60"/>
      <c r="EO4982" s="60"/>
      <c r="EP4982" s="60"/>
      <c r="EQ4982" s="60"/>
      <c r="ER4982" s="60"/>
      <c r="ES4982" s="60"/>
      <c r="ET4982" s="60"/>
      <c r="EU4982" s="60"/>
      <c r="EV4982" s="60"/>
      <c r="EW4982" s="60"/>
      <c r="EX4982" s="60"/>
      <c r="EY4982" s="60"/>
      <c r="EZ4982" s="60"/>
      <c r="FA4982" s="60"/>
      <c r="FB4982" s="60"/>
    </row>
    <row r="4983" spans="22:158" x14ac:dyDescent="0.25">
      <c r="W4983" s="33"/>
      <c r="X4983" s="33"/>
      <c r="AH4983" s="38">
        <v>100</v>
      </c>
      <c r="AI4983" s="38">
        <v>130</v>
      </c>
      <c r="AJ4983" s="38">
        <v>15300</v>
      </c>
      <c r="AK4983" s="38">
        <v>56</v>
      </c>
      <c r="AL4983" s="38">
        <v>4802258</v>
      </c>
      <c r="AM4983" s="61" t="s">
        <v>1816</v>
      </c>
      <c r="AN4983" s="61" t="s">
        <v>1687</v>
      </c>
      <c r="AO4983" s="61" t="s">
        <v>1597</v>
      </c>
      <c r="AP4983" s="61" t="s">
        <v>5038</v>
      </c>
      <c r="AQ4983" s="61" t="s">
        <v>1212</v>
      </c>
      <c r="AR4983" s="28">
        <v>1903.2</v>
      </c>
      <c r="AS4983" s="28">
        <v>0</v>
      </c>
      <c r="AT4983" s="28">
        <v>421504</v>
      </c>
      <c r="AU4983" s="62"/>
      <c r="DV4983" s="31" t="s">
        <v>5617</v>
      </c>
      <c r="DW4983" s="31" t="s">
        <v>5623</v>
      </c>
      <c r="DX4983" s="63"/>
      <c r="DY4983" s="63"/>
      <c r="DZ4983" s="63"/>
      <c r="EA4983" s="167"/>
      <c r="EB4983" s="60"/>
      <c r="EC4983" s="60"/>
      <c r="ED4983" s="60"/>
      <c r="EE4983" s="60"/>
      <c r="EF4983" s="60"/>
      <c r="EG4983" s="60"/>
      <c r="EH4983" s="60"/>
      <c r="EI4983" s="60"/>
      <c r="EJ4983" s="60"/>
      <c r="EK4983" s="60"/>
      <c r="EL4983" s="60"/>
      <c r="EM4983" s="60"/>
      <c r="EN4983" s="60"/>
      <c r="EO4983" s="60"/>
      <c r="EP4983" s="60"/>
      <c r="EQ4983" s="60"/>
      <c r="ER4983" s="60"/>
      <c r="ES4983" s="60"/>
      <c r="ET4983" s="60"/>
      <c r="EU4983" s="60"/>
      <c r="EV4983" s="60"/>
      <c r="EW4983" s="60"/>
      <c r="EX4983" s="60"/>
      <c r="EY4983" s="60"/>
      <c r="EZ4983" s="60"/>
      <c r="FA4983" s="60"/>
      <c r="FB4983" s="60"/>
    </row>
    <row r="4984" spans="22:158" x14ac:dyDescent="0.25">
      <c r="V4984" s="1"/>
      <c r="W4984" s="33"/>
      <c r="X4984" s="33"/>
      <c r="AH4984" s="38">
        <v>100</v>
      </c>
      <c r="AI4984" s="38">
        <v>130</v>
      </c>
      <c r="AJ4984" s="38">
        <v>15750</v>
      </c>
      <c r="AK4984" s="38">
        <v>56</v>
      </c>
      <c r="AL4984" s="38">
        <v>4802258</v>
      </c>
      <c r="AM4984" s="61" t="s">
        <v>1816</v>
      </c>
      <c r="AN4984" s="61" t="s">
        <v>1687</v>
      </c>
      <c r="AO4984" s="61" t="s">
        <v>1606</v>
      </c>
      <c r="AP4984" s="61" t="s">
        <v>5038</v>
      </c>
      <c r="AQ4984" s="61" t="s">
        <v>1212</v>
      </c>
      <c r="AR4984" s="28">
        <v>0</v>
      </c>
      <c r="AS4984" s="28">
        <v>168154</v>
      </c>
      <c r="AT4984" s="28">
        <v>291516</v>
      </c>
      <c r="AU4984" s="62"/>
      <c r="DV4984" s="31" t="s">
        <v>5617</v>
      </c>
      <c r="DW4984" s="31" t="s">
        <v>5623</v>
      </c>
      <c r="DX4984" s="63"/>
      <c r="DY4984" s="63"/>
      <c r="DZ4984" s="63"/>
      <c r="EA4984" s="167"/>
      <c r="EB4984" s="60"/>
      <c r="EC4984" s="60"/>
      <c r="ED4984" s="60"/>
      <c r="EE4984" s="60"/>
      <c r="EF4984" s="60"/>
      <c r="EG4984" s="60"/>
      <c r="EH4984" s="60"/>
      <c r="EI4984" s="60"/>
      <c r="EJ4984" s="60"/>
      <c r="EK4984" s="60"/>
      <c r="EL4984" s="60"/>
      <c r="EM4984" s="60"/>
      <c r="EN4984" s="60"/>
      <c r="EO4984" s="60"/>
      <c r="EP4984" s="60"/>
      <c r="EQ4984" s="60"/>
      <c r="ER4984" s="60"/>
      <c r="ES4984" s="60"/>
      <c r="ET4984" s="60"/>
      <c r="EU4984" s="60"/>
      <c r="EV4984" s="60"/>
      <c r="EW4984" s="60"/>
      <c r="EX4984" s="60"/>
      <c r="EY4984" s="60"/>
      <c r="EZ4984" s="60"/>
      <c r="FA4984" s="60"/>
      <c r="FB4984" s="60"/>
    </row>
    <row r="4985" spans="22:158" x14ac:dyDescent="0.25">
      <c r="W4985" s="33"/>
      <c r="X4985" s="33"/>
      <c r="AH4985" s="38">
        <v>100</v>
      </c>
      <c r="AI4985" s="38">
        <v>130</v>
      </c>
      <c r="AJ4985" s="38">
        <v>16300</v>
      </c>
      <c r="AK4985" s="38">
        <v>56</v>
      </c>
      <c r="AL4985" s="38">
        <v>4802258</v>
      </c>
      <c r="AM4985" s="61" t="s">
        <v>1816</v>
      </c>
      <c r="AN4985" s="61" t="s">
        <v>1687</v>
      </c>
      <c r="AO4985" s="61" t="s">
        <v>1617</v>
      </c>
      <c r="AP4985" s="61" t="s">
        <v>5038</v>
      </c>
      <c r="AQ4985" s="61" t="s">
        <v>1212</v>
      </c>
      <c r="AR4985" s="28">
        <v>0</v>
      </c>
      <c r="AS4985" s="28">
        <v>0</v>
      </c>
      <c r="AT4985" s="28">
        <v>9751</v>
      </c>
      <c r="AU4985" s="62"/>
      <c r="DV4985" s="31" t="s">
        <v>5617</v>
      </c>
      <c r="DW4985" s="31" t="s">
        <v>5623</v>
      </c>
      <c r="DX4985" s="63"/>
      <c r="DY4985" s="63"/>
      <c r="DZ4985" s="63"/>
      <c r="EA4985" s="167"/>
      <c r="EB4985" s="60"/>
      <c r="EC4985" s="60"/>
      <c r="ED4985" s="60"/>
      <c r="EE4985" s="60"/>
      <c r="EF4985" s="60"/>
      <c r="EG4985" s="60"/>
      <c r="EH4985" s="60"/>
      <c r="EI4985" s="60"/>
      <c r="EJ4985" s="60"/>
      <c r="EK4985" s="60"/>
      <c r="EL4985" s="60"/>
      <c r="EM4985" s="60"/>
      <c r="EN4985" s="60"/>
      <c r="EO4985" s="60"/>
      <c r="EP4985" s="60"/>
      <c r="EQ4985" s="60"/>
      <c r="ER4985" s="60"/>
      <c r="ES4985" s="60"/>
      <c r="ET4985" s="60"/>
      <c r="EU4985" s="60"/>
      <c r="EV4985" s="60"/>
      <c r="EW4985" s="60"/>
      <c r="EX4985" s="60"/>
      <c r="EY4985" s="60"/>
      <c r="EZ4985" s="60"/>
      <c r="FA4985" s="60"/>
      <c r="FB4985" s="60"/>
    </row>
    <row r="4986" spans="22:158" x14ac:dyDescent="0.25">
      <c r="W4986" s="33"/>
      <c r="X4986" s="33"/>
      <c r="AH4986" s="38">
        <v>100</v>
      </c>
      <c r="AI4986" s="38">
        <v>130</v>
      </c>
      <c r="AJ4986" s="38">
        <v>16850</v>
      </c>
      <c r="AK4986" s="38">
        <v>56</v>
      </c>
      <c r="AL4986" s="38">
        <v>4802258</v>
      </c>
      <c r="AM4986" s="61" t="s">
        <v>1816</v>
      </c>
      <c r="AN4986" s="61" t="s">
        <v>1687</v>
      </c>
      <c r="AO4986" s="61" t="s">
        <v>1630</v>
      </c>
      <c r="AP4986" s="61" t="s">
        <v>5038</v>
      </c>
      <c r="AQ4986" s="61" t="s">
        <v>1212</v>
      </c>
      <c r="AR4986" s="28">
        <v>0</v>
      </c>
      <c r="AS4986" s="28">
        <v>0</v>
      </c>
      <c r="AT4986" s="28">
        <v>12441</v>
      </c>
      <c r="AU4986" s="62"/>
      <c r="DV4986" s="31" t="s">
        <v>5617</v>
      </c>
      <c r="DW4986" s="31" t="s">
        <v>5623</v>
      </c>
      <c r="DX4986" s="63"/>
      <c r="DY4986" s="63"/>
      <c r="DZ4986" s="63"/>
      <c r="EA4986" s="167"/>
      <c r="EB4986" s="60"/>
      <c r="EC4986" s="60"/>
      <c r="ED4986" s="60"/>
      <c r="EE4986" s="60"/>
      <c r="EF4986" s="60"/>
      <c r="EG4986" s="60"/>
      <c r="EH4986" s="60"/>
      <c r="EI4986" s="60"/>
      <c r="EJ4986" s="60"/>
      <c r="EK4986" s="60"/>
      <c r="EL4986" s="60"/>
      <c r="EM4986" s="60"/>
      <c r="EN4986" s="60"/>
      <c r="EO4986" s="60"/>
      <c r="EP4986" s="60"/>
      <c r="EQ4986" s="60"/>
      <c r="ER4986" s="60"/>
      <c r="ES4986" s="60"/>
      <c r="ET4986" s="60"/>
      <c r="EU4986" s="60"/>
      <c r="EV4986" s="60"/>
      <c r="EW4986" s="60"/>
      <c r="EX4986" s="60"/>
      <c r="EY4986" s="60"/>
      <c r="EZ4986" s="60"/>
      <c r="FA4986" s="60"/>
      <c r="FB4986" s="60"/>
    </row>
    <row r="4987" spans="22:158" x14ac:dyDescent="0.25">
      <c r="V4987" s="1"/>
      <c r="W4987" s="33"/>
      <c r="X4987" s="33"/>
      <c r="AH4987" s="38">
        <v>100</v>
      </c>
      <c r="AI4987" s="38">
        <v>130</v>
      </c>
      <c r="AJ4987" s="38">
        <v>17300</v>
      </c>
      <c r="AK4987" s="38">
        <v>56</v>
      </c>
      <c r="AL4987" s="38">
        <v>4802258</v>
      </c>
      <c r="AM4987" s="61" t="s">
        <v>1816</v>
      </c>
      <c r="AN4987" s="61" t="s">
        <v>1687</v>
      </c>
      <c r="AO4987" s="61" t="s">
        <v>1639</v>
      </c>
      <c r="AP4987" s="61" t="s">
        <v>5038</v>
      </c>
      <c r="AQ4987" s="61" t="s">
        <v>1212</v>
      </c>
      <c r="AR4987" s="28">
        <v>0</v>
      </c>
      <c r="AS4987" s="28">
        <v>0</v>
      </c>
      <c r="AT4987" s="28">
        <v>26226</v>
      </c>
      <c r="AU4987" s="62"/>
      <c r="DV4987" s="31" t="s">
        <v>5617</v>
      </c>
      <c r="DW4987" s="31" t="s">
        <v>5623</v>
      </c>
      <c r="DX4987" s="63"/>
      <c r="DY4987" s="63"/>
      <c r="DZ4987" s="63"/>
      <c r="EA4987" s="167"/>
      <c r="EB4987" s="60"/>
      <c r="EC4987" s="60"/>
      <c r="ED4987" s="60"/>
      <c r="EE4987" s="60"/>
      <c r="EF4987" s="60"/>
      <c r="EG4987" s="60"/>
      <c r="EH4987" s="60"/>
      <c r="EI4987" s="60"/>
      <c r="EJ4987" s="60"/>
      <c r="EK4987" s="60"/>
      <c r="EL4987" s="60"/>
      <c r="EM4987" s="60"/>
      <c r="EN4987" s="60"/>
      <c r="EO4987" s="60"/>
      <c r="EP4987" s="60"/>
      <c r="EQ4987" s="60"/>
      <c r="ER4987" s="60"/>
      <c r="ES4987" s="60"/>
      <c r="ET4987" s="60"/>
      <c r="EU4987" s="60"/>
      <c r="EV4987" s="60"/>
      <c r="EW4987" s="60"/>
      <c r="EX4987" s="60"/>
      <c r="EY4987" s="60"/>
      <c r="EZ4987" s="60"/>
      <c r="FA4987" s="60"/>
      <c r="FB4987" s="60"/>
    </row>
    <row r="4988" spans="22:158" x14ac:dyDescent="0.25">
      <c r="W4988" s="33"/>
      <c r="X4988" s="33"/>
      <c r="AH4988" s="38">
        <v>100</v>
      </c>
      <c r="AI4988" s="38">
        <v>130</v>
      </c>
      <c r="AJ4988" s="38">
        <v>17310</v>
      </c>
      <c r="AK4988" s="38">
        <v>56</v>
      </c>
      <c r="AL4988" s="38">
        <v>4802258</v>
      </c>
      <c r="AM4988" s="61" t="s">
        <v>1816</v>
      </c>
      <c r="AN4988" s="61" t="s">
        <v>1687</v>
      </c>
      <c r="AO4988" s="61" t="s">
        <v>1640</v>
      </c>
      <c r="AP4988" s="61" t="s">
        <v>5038</v>
      </c>
      <c r="AQ4988" s="61" t="s">
        <v>1212</v>
      </c>
      <c r="AR4988" s="28">
        <v>14094.1</v>
      </c>
      <c r="AS4988" s="28">
        <v>98351</v>
      </c>
      <c r="AT4988" s="28">
        <v>0</v>
      </c>
      <c r="AU4988" s="62"/>
      <c r="DV4988" s="31" t="s">
        <v>5617</v>
      </c>
      <c r="DW4988" s="31" t="s">
        <v>5623</v>
      </c>
      <c r="DX4988" s="63"/>
      <c r="DY4988" s="63"/>
      <c r="DZ4988" s="63"/>
      <c r="EA4988" s="167"/>
      <c r="EB4988" s="60"/>
      <c r="EC4988" s="60"/>
      <c r="ED4988" s="60"/>
      <c r="EE4988" s="60"/>
      <c r="EF4988" s="60"/>
      <c r="EG4988" s="60"/>
      <c r="EH4988" s="60"/>
      <c r="EI4988" s="60"/>
      <c r="EJ4988" s="60"/>
      <c r="EK4988" s="60"/>
      <c r="EL4988" s="60"/>
      <c r="EM4988" s="60"/>
      <c r="EN4988" s="60"/>
      <c r="EO4988" s="60"/>
      <c r="EP4988" s="60"/>
      <c r="EQ4988" s="60"/>
      <c r="ER4988" s="60"/>
      <c r="ES4988" s="60"/>
      <c r="ET4988" s="60"/>
      <c r="EU4988" s="60"/>
      <c r="EV4988" s="60"/>
      <c r="EW4988" s="60"/>
      <c r="EX4988" s="60"/>
      <c r="EY4988" s="60"/>
      <c r="EZ4988" s="60"/>
      <c r="FA4988" s="60"/>
      <c r="FB4988" s="60"/>
    </row>
    <row r="4989" spans="22:158" x14ac:dyDescent="0.25">
      <c r="W4989" s="33"/>
      <c r="X4989" s="33"/>
      <c r="AH4989" s="38">
        <v>100</v>
      </c>
      <c r="AI4989" s="38">
        <v>130</v>
      </c>
      <c r="AJ4989" s="38">
        <v>17400</v>
      </c>
      <c r="AK4989" s="38">
        <v>56</v>
      </c>
      <c r="AL4989" s="38">
        <v>4802258</v>
      </c>
      <c r="AM4989" s="61" t="s">
        <v>1816</v>
      </c>
      <c r="AN4989" s="61" t="s">
        <v>1687</v>
      </c>
      <c r="AO4989" s="61" t="s">
        <v>1642</v>
      </c>
      <c r="AP4989" s="61" t="s">
        <v>5038</v>
      </c>
      <c r="AQ4989" s="61" t="s">
        <v>1212</v>
      </c>
      <c r="AR4989" s="28">
        <v>16681.5</v>
      </c>
      <c r="AS4989" s="28">
        <v>147782</v>
      </c>
      <c r="AT4989" s="28">
        <v>158299</v>
      </c>
      <c r="AU4989" s="62"/>
      <c r="DV4989" s="31" t="s">
        <v>5617</v>
      </c>
      <c r="DW4989" s="31" t="s">
        <v>5623</v>
      </c>
      <c r="DX4989" s="63"/>
      <c r="DY4989" s="63"/>
      <c r="DZ4989" s="63"/>
      <c r="EA4989" s="167"/>
      <c r="EB4989" s="60"/>
      <c r="EC4989" s="60"/>
      <c r="ED4989" s="60"/>
      <c r="EE4989" s="60"/>
      <c r="EF4989" s="60"/>
      <c r="EG4989" s="60"/>
      <c r="EH4989" s="60"/>
      <c r="EI4989" s="60"/>
      <c r="EJ4989" s="60"/>
      <c r="EK4989" s="60"/>
      <c r="EL4989" s="60"/>
      <c r="EM4989" s="60"/>
      <c r="EN4989" s="60"/>
      <c r="EO4989" s="60"/>
      <c r="EP4989" s="60"/>
      <c r="EQ4989" s="60"/>
      <c r="ER4989" s="60"/>
      <c r="ES4989" s="60"/>
      <c r="ET4989" s="60"/>
      <c r="EU4989" s="60"/>
      <c r="EV4989" s="60"/>
      <c r="EW4989" s="60"/>
      <c r="EX4989" s="60"/>
      <c r="EY4989" s="60"/>
      <c r="EZ4989" s="60"/>
      <c r="FA4989" s="60"/>
      <c r="FB4989" s="60"/>
    </row>
    <row r="4990" spans="22:158" x14ac:dyDescent="0.25">
      <c r="V4990" s="1"/>
      <c r="W4990" s="33"/>
      <c r="X4990" s="33"/>
      <c r="AH4990" s="38">
        <v>100</v>
      </c>
      <c r="AI4990" s="38">
        <v>130</v>
      </c>
      <c r="AJ4990" s="38">
        <v>17650</v>
      </c>
      <c r="AK4990" s="38">
        <v>56</v>
      </c>
      <c r="AL4990" s="38">
        <v>4802258</v>
      </c>
      <c r="AM4990" s="61" t="s">
        <v>1816</v>
      </c>
      <c r="AN4990" s="61" t="s">
        <v>1687</v>
      </c>
      <c r="AO4990" s="61" t="s">
        <v>1648</v>
      </c>
      <c r="AP4990" s="61" t="s">
        <v>5038</v>
      </c>
      <c r="AQ4990" s="61" t="s">
        <v>1212</v>
      </c>
      <c r="AR4990" s="28">
        <v>5513.9</v>
      </c>
      <c r="AS4990" s="28">
        <v>22741</v>
      </c>
      <c r="AT4990" s="28">
        <v>17686</v>
      </c>
      <c r="AU4990" s="62"/>
      <c r="DV4990" s="31" t="s">
        <v>5617</v>
      </c>
      <c r="DW4990" s="31" t="s">
        <v>5623</v>
      </c>
      <c r="DX4990" s="63"/>
      <c r="DY4990" s="63"/>
      <c r="DZ4990" s="63"/>
      <c r="EA4990" s="167"/>
      <c r="EB4990" s="60"/>
      <c r="EC4990" s="60"/>
      <c r="ED4990" s="60"/>
      <c r="EE4990" s="60"/>
      <c r="EF4990" s="60"/>
      <c r="EG4990" s="60"/>
      <c r="EH4990" s="60"/>
      <c r="EI4990" s="60"/>
      <c r="EJ4990" s="60"/>
      <c r="EK4990" s="60"/>
      <c r="EL4990" s="60"/>
      <c r="EM4990" s="60"/>
      <c r="EN4990" s="60"/>
      <c r="EO4990" s="60"/>
      <c r="EP4990" s="60"/>
      <c r="EQ4990" s="60"/>
      <c r="ER4990" s="60"/>
      <c r="ES4990" s="60"/>
      <c r="ET4990" s="60"/>
      <c r="EU4990" s="60"/>
      <c r="EV4990" s="60"/>
      <c r="EW4990" s="60"/>
      <c r="EX4990" s="60"/>
      <c r="EY4990" s="60"/>
      <c r="EZ4990" s="60"/>
      <c r="FA4990" s="60"/>
      <c r="FB4990" s="60"/>
    </row>
    <row r="4991" spans="22:158" x14ac:dyDescent="0.25">
      <c r="W4991" s="33"/>
      <c r="X4991" s="33"/>
      <c r="AH4991" s="38">
        <v>100</v>
      </c>
      <c r="AI4991" s="38">
        <v>135</v>
      </c>
      <c r="AJ4991" s="38">
        <v>11150</v>
      </c>
      <c r="AK4991" s="38">
        <v>56</v>
      </c>
      <c r="AL4991" s="38">
        <v>4802258</v>
      </c>
      <c r="AM4991" s="61" t="s">
        <v>1816</v>
      </c>
      <c r="AN4991" s="61" t="s">
        <v>1693</v>
      </c>
      <c r="AO4991" s="61" t="s">
        <v>5066</v>
      </c>
      <c r="AP4991" s="61" t="s">
        <v>5038</v>
      </c>
      <c r="AQ4991" s="61" t="s">
        <v>1212</v>
      </c>
      <c r="AR4991" s="28">
        <v>0</v>
      </c>
      <c r="AS4991" s="28">
        <v>0</v>
      </c>
      <c r="AT4991" s="28">
        <v>107192</v>
      </c>
      <c r="AU4991" s="62"/>
      <c r="DV4991" s="31" t="s">
        <v>5617</v>
      </c>
      <c r="DW4991" s="31" t="s">
        <v>5624</v>
      </c>
      <c r="DX4991" s="63"/>
      <c r="DY4991" s="63"/>
      <c r="DZ4991" s="63"/>
      <c r="EA4991" s="167"/>
      <c r="EB4991" s="60"/>
      <c r="EC4991" s="60"/>
      <c r="ED4991" s="60"/>
      <c r="EE4991" s="60"/>
      <c r="EF4991" s="60"/>
      <c r="EG4991" s="60"/>
      <c r="EH4991" s="60"/>
      <c r="EI4991" s="60"/>
      <c r="EJ4991" s="60"/>
      <c r="EK4991" s="60"/>
      <c r="EL4991" s="60"/>
      <c r="EM4991" s="60"/>
      <c r="EN4991" s="60"/>
      <c r="EO4991" s="60"/>
      <c r="EP4991" s="60"/>
      <c r="EQ4991" s="60"/>
      <c r="ER4991" s="60"/>
      <c r="ES4991" s="60"/>
      <c r="ET4991" s="60"/>
      <c r="EU4991" s="60"/>
      <c r="EV4991" s="60"/>
      <c r="EW4991" s="60"/>
      <c r="EX4991" s="60"/>
      <c r="EY4991" s="60"/>
      <c r="EZ4991" s="60"/>
      <c r="FA4991" s="60"/>
      <c r="FB4991" s="60"/>
    </row>
    <row r="4992" spans="22:158" x14ac:dyDescent="0.25">
      <c r="W4992" s="33"/>
      <c r="X4992" s="33"/>
      <c r="AH4992" s="38">
        <v>100</v>
      </c>
      <c r="AI4992" s="38">
        <v>135</v>
      </c>
      <c r="AJ4992" s="38">
        <v>11200</v>
      </c>
      <c r="AK4992" s="38">
        <v>56</v>
      </c>
      <c r="AL4992" s="38">
        <v>4802258</v>
      </c>
      <c r="AM4992" s="61" t="s">
        <v>1816</v>
      </c>
      <c r="AN4992" s="61" t="s">
        <v>1693</v>
      </c>
      <c r="AO4992" s="61" t="s">
        <v>5067</v>
      </c>
      <c r="AP4992" s="61" t="s">
        <v>5038</v>
      </c>
      <c r="AQ4992" s="61" t="s">
        <v>1212</v>
      </c>
      <c r="AR4992" s="28">
        <v>0</v>
      </c>
      <c r="AS4992" s="28">
        <v>0</v>
      </c>
      <c r="AT4992" s="28">
        <v>26361</v>
      </c>
      <c r="AU4992" s="62"/>
      <c r="DV4992" s="31" t="s">
        <v>5617</v>
      </c>
      <c r="DW4992" s="31" t="s">
        <v>5624</v>
      </c>
      <c r="DX4992" s="63"/>
      <c r="DY4992" s="63"/>
      <c r="DZ4992" s="63"/>
      <c r="EA4992" s="167"/>
      <c r="EB4992" s="60"/>
      <c r="EC4992" s="60"/>
      <c r="ED4992" s="60"/>
      <c r="EE4992" s="60"/>
      <c r="EF4992" s="60"/>
      <c r="EG4992" s="60"/>
      <c r="EH4992" s="60"/>
      <c r="EI4992" s="60"/>
      <c r="EJ4992" s="60"/>
      <c r="EK4992" s="60"/>
      <c r="EL4992" s="60"/>
      <c r="EM4992" s="60"/>
      <c r="EN4992" s="60"/>
      <c r="EO4992" s="60"/>
      <c r="EP4992" s="60"/>
      <c r="EQ4992" s="60"/>
      <c r="ER4992" s="60"/>
      <c r="ES4992" s="60"/>
      <c r="ET4992" s="60"/>
      <c r="EU4992" s="60"/>
      <c r="EV4992" s="60"/>
      <c r="EW4992" s="60"/>
      <c r="EX4992" s="60"/>
      <c r="EY4992" s="60"/>
      <c r="EZ4992" s="60"/>
      <c r="FA4992" s="60"/>
      <c r="FB4992" s="60"/>
    </row>
    <row r="4993" spans="22:158" x14ac:dyDescent="0.25">
      <c r="V4993" s="1"/>
      <c r="W4993" s="33"/>
      <c r="X4993" s="33"/>
      <c r="AH4993" s="38">
        <v>100</v>
      </c>
      <c r="AI4993" s="38">
        <v>135</v>
      </c>
      <c r="AJ4993" s="38">
        <v>11750</v>
      </c>
      <c r="AK4993" s="38">
        <v>56</v>
      </c>
      <c r="AL4993" s="38">
        <v>4802258</v>
      </c>
      <c r="AM4993" s="61" t="s">
        <v>1816</v>
      </c>
      <c r="AN4993" s="61" t="s">
        <v>1693</v>
      </c>
      <c r="AO4993" s="61" t="s">
        <v>5080</v>
      </c>
      <c r="AP4993" s="61" t="s">
        <v>5038</v>
      </c>
      <c r="AQ4993" s="61" t="s">
        <v>1212</v>
      </c>
      <c r="AR4993" s="28">
        <v>0</v>
      </c>
      <c r="AS4993" s="28">
        <v>26274</v>
      </c>
      <c r="AT4993" s="28">
        <v>70206</v>
      </c>
      <c r="AU4993" s="62"/>
      <c r="DV4993" s="31" t="s">
        <v>5617</v>
      </c>
      <c r="DW4993" s="31" t="s">
        <v>5624</v>
      </c>
      <c r="DX4993" s="63"/>
      <c r="DY4993" s="63"/>
      <c r="DZ4993" s="63"/>
      <c r="EA4993" s="167"/>
      <c r="EB4993" s="60"/>
      <c r="EC4993" s="60"/>
      <c r="ED4993" s="60"/>
      <c r="EE4993" s="60"/>
      <c r="EF4993" s="60"/>
      <c r="EG4993" s="60"/>
      <c r="EH4993" s="60"/>
      <c r="EI4993" s="60"/>
      <c r="EJ4993" s="60"/>
      <c r="EK4993" s="60"/>
      <c r="EL4993" s="60"/>
      <c r="EM4993" s="60"/>
      <c r="EN4993" s="60"/>
      <c r="EO4993" s="60"/>
      <c r="EP4993" s="60"/>
      <c r="EQ4993" s="60"/>
      <c r="ER4993" s="60"/>
      <c r="ES4993" s="60"/>
      <c r="ET4993" s="60"/>
      <c r="EU4993" s="60"/>
      <c r="EV4993" s="60"/>
      <c r="EW4993" s="60"/>
      <c r="EX4993" s="60"/>
      <c r="EY4993" s="60"/>
      <c r="EZ4993" s="60"/>
      <c r="FA4993" s="60"/>
      <c r="FB4993" s="60"/>
    </row>
    <row r="4994" spans="22:158" x14ac:dyDescent="0.25">
      <c r="W4994" s="33"/>
      <c r="X4994" s="33"/>
      <c r="AH4994" s="38">
        <v>100</v>
      </c>
      <c r="AI4994" s="38">
        <v>135</v>
      </c>
      <c r="AJ4994" s="38">
        <v>11950</v>
      </c>
      <c r="AK4994" s="38">
        <v>56</v>
      </c>
      <c r="AL4994" s="38">
        <v>4802258</v>
      </c>
      <c r="AM4994" s="61" t="s">
        <v>1816</v>
      </c>
      <c r="AN4994" s="61" t="s">
        <v>1693</v>
      </c>
      <c r="AO4994" s="61" t="s">
        <v>5083</v>
      </c>
      <c r="AP4994" s="61" t="s">
        <v>5038</v>
      </c>
      <c r="AQ4994" s="61" t="s">
        <v>1212</v>
      </c>
      <c r="AR4994" s="28">
        <v>0</v>
      </c>
      <c r="AS4994" s="28">
        <v>0</v>
      </c>
      <c r="AT4994" s="28">
        <v>21519</v>
      </c>
      <c r="AU4994" s="62"/>
      <c r="DV4994" s="31" t="s">
        <v>5617</v>
      </c>
      <c r="DW4994" s="31" t="s">
        <v>5624</v>
      </c>
      <c r="DX4994" s="63"/>
      <c r="DY4994" s="63"/>
      <c r="DZ4994" s="63"/>
      <c r="EA4994" s="167"/>
      <c r="EB4994" s="60"/>
      <c r="EC4994" s="60"/>
      <c r="ED4994" s="60"/>
      <c r="EE4994" s="60"/>
      <c r="EF4994" s="60"/>
      <c r="EG4994" s="60"/>
      <c r="EH4994" s="60"/>
      <c r="EI4994" s="60"/>
      <c r="EJ4994" s="60"/>
      <c r="EK4994" s="60"/>
      <c r="EL4994" s="60"/>
      <c r="EM4994" s="60"/>
      <c r="EN4994" s="60"/>
      <c r="EO4994" s="60"/>
      <c r="EP4994" s="60"/>
      <c r="EQ4994" s="60"/>
      <c r="ER4994" s="60"/>
      <c r="ES4994" s="60"/>
      <c r="ET4994" s="60"/>
      <c r="EU4994" s="60"/>
      <c r="EV4994" s="60"/>
      <c r="EW4994" s="60"/>
      <c r="EX4994" s="60"/>
      <c r="EY4994" s="60"/>
      <c r="EZ4994" s="60"/>
      <c r="FA4994" s="60"/>
      <c r="FB4994" s="60"/>
    </row>
    <row r="4995" spans="22:158" x14ac:dyDescent="0.25">
      <c r="W4995" s="33"/>
      <c r="X4995" s="33"/>
      <c r="AH4995" s="38">
        <v>100</v>
      </c>
      <c r="AI4995" s="38">
        <v>135</v>
      </c>
      <c r="AJ4995" s="38">
        <v>12100</v>
      </c>
      <c r="AK4995" s="38">
        <v>56</v>
      </c>
      <c r="AL4995" s="38">
        <v>4802258</v>
      </c>
      <c r="AM4995" s="61" t="s">
        <v>1816</v>
      </c>
      <c r="AN4995" s="61" t="s">
        <v>1693</v>
      </c>
      <c r="AO4995" s="61" t="s">
        <v>5086</v>
      </c>
      <c r="AP4995" s="61" t="s">
        <v>5038</v>
      </c>
      <c r="AQ4995" s="61" t="s">
        <v>1212</v>
      </c>
      <c r="AR4995" s="28">
        <v>0</v>
      </c>
      <c r="AS4995" s="28">
        <v>0</v>
      </c>
      <c r="AT4995" s="28">
        <v>5783</v>
      </c>
      <c r="AU4995" s="62"/>
      <c r="DV4995" s="31" t="s">
        <v>5617</v>
      </c>
      <c r="DW4995" s="31" t="s">
        <v>5624</v>
      </c>
      <c r="DX4995" s="63"/>
      <c r="DY4995" s="63"/>
      <c r="DZ4995" s="63"/>
      <c r="EA4995" s="167"/>
      <c r="EB4995" s="60"/>
      <c r="EC4995" s="60"/>
      <c r="ED4995" s="60"/>
      <c r="EE4995" s="60"/>
      <c r="EF4995" s="60"/>
      <c r="EG4995" s="60"/>
      <c r="EH4995" s="60"/>
      <c r="EI4995" s="60"/>
      <c r="EJ4995" s="60"/>
      <c r="EK4995" s="60"/>
      <c r="EL4995" s="60"/>
      <c r="EM4995" s="60"/>
      <c r="EN4995" s="60"/>
      <c r="EO4995" s="60"/>
      <c r="EP4995" s="60"/>
      <c r="EQ4995" s="60"/>
      <c r="ER4995" s="60"/>
      <c r="ES4995" s="60"/>
      <c r="ET4995" s="60"/>
      <c r="EU4995" s="60"/>
      <c r="EV4995" s="60"/>
      <c r="EW4995" s="60"/>
      <c r="EX4995" s="60"/>
      <c r="EY4995" s="60"/>
      <c r="EZ4995" s="60"/>
      <c r="FA4995" s="60"/>
      <c r="FB4995" s="60"/>
    </row>
    <row r="4996" spans="22:158" x14ac:dyDescent="0.25">
      <c r="W4996" s="33"/>
      <c r="X4996" s="33"/>
      <c r="AH4996" s="38">
        <v>100</v>
      </c>
      <c r="AI4996" s="38">
        <v>135</v>
      </c>
      <c r="AJ4996" s="38">
        <v>12600</v>
      </c>
      <c r="AK4996" s="38">
        <v>56</v>
      </c>
      <c r="AL4996" s="38">
        <v>4802258</v>
      </c>
      <c r="AM4996" s="61" t="s">
        <v>1816</v>
      </c>
      <c r="AN4996" s="61" t="s">
        <v>1693</v>
      </c>
      <c r="AO4996" s="61" t="s">
        <v>5095</v>
      </c>
      <c r="AP4996" s="61" t="s">
        <v>5038</v>
      </c>
      <c r="AQ4996" s="61" t="s">
        <v>1212</v>
      </c>
      <c r="AR4996" s="28">
        <v>10568.2</v>
      </c>
      <c r="AS4996" s="28">
        <v>19067</v>
      </c>
      <c r="AT4996" s="28">
        <v>10087</v>
      </c>
      <c r="AU4996" s="62"/>
      <c r="DV4996" s="31" t="s">
        <v>5617</v>
      </c>
      <c r="DW4996" s="31" t="s">
        <v>5624</v>
      </c>
      <c r="DX4996" s="63"/>
      <c r="DY4996" s="63"/>
      <c r="DZ4996" s="63"/>
      <c r="EA4996" s="167"/>
      <c r="EB4996" s="60"/>
      <c r="EC4996" s="60"/>
      <c r="ED4996" s="60"/>
      <c r="EE4996" s="60"/>
      <c r="EF4996" s="60"/>
      <c r="EG4996" s="60"/>
      <c r="EH4996" s="60"/>
      <c r="EI4996" s="60"/>
      <c r="EJ4996" s="60"/>
      <c r="EK4996" s="60"/>
      <c r="EL4996" s="60"/>
      <c r="EM4996" s="60"/>
      <c r="EN4996" s="60"/>
      <c r="EO4996" s="60"/>
      <c r="EP4996" s="60"/>
      <c r="EQ4996" s="60"/>
      <c r="ER4996" s="60"/>
      <c r="ES4996" s="60"/>
      <c r="ET4996" s="60"/>
      <c r="EU4996" s="60"/>
      <c r="EV4996" s="60"/>
      <c r="EW4996" s="60"/>
      <c r="EX4996" s="60"/>
      <c r="EY4996" s="60"/>
      <c r="EZ4996" s="60"/>
      <c r="FA4996" s="60"/>
      <c r="FB4996" s="60"/>
    </row>
    <row r="4997" spans="22:158" x14ac:dyDescent="0.25">
      <c r="W4997" s="33"/>
      <c r="X4997" s="33"/>
      <c r="AH4997" s="38">
        <v>100</v>
      </c>
      <c r="AI4997" s="38">
        <v>135</v>
      </c>
      <c r="AJ4997" s="38">
        <v>15270</v>
      </c>
      <c r="AK4997" s="38">
        <v>56</v>
      </c>
      <c r="AL4997" s="38">
        <v>4802258</v>
      </c>
      <c r="AM4997" s="61" t="s">
        <v>1816</v>
      </c>
      <c r="AN4997" s="61" t="s">
        <v>1693</v>
      </c>
      <c r="AO4997" s="61" t="s">
        <v>1596</v>
      </c>
      <c r="AP4997" s="61" t="s">
        <v>5038</v>
      </c>
      <c r="AQ4997" s="61" t="s">
        <v>1212</v>
      </c>
      <c r="AR4997" s="28">
        <v>2290492.1</v>
      </c>
      <c r="AS4997" s="28">
        <v>11004887</v>
      </c>
      <c r="AT4997" s="28">
        <v>0</v>
      </c>
      <c r="AU4997" s="62"/>
      <c r="DV4997" s="31" t="s">
        <v>5617</v>
      </c>
      <c r="DW4997" s="31" t="s">
        <v>5624</v>
      </c>
      <c r="DX4997" s="63"/>
      <c r="DY4997" s="63"/>
      <c r="DZ4997" s="63"/>
      <c r="EA4997" s="167"/>
      <c r="EB4997" s="60"/>
      <c r="EC4997" s="60"/>
      <c r="ED4997" s="60"/>
      <c r="EE4997" s="60"/>
      <c r="EF4997" s="60"/>
      <c r="EG4997" s="60"/>
      <c r="EH4997" s="60"/>
      <c r="EI4997" s="60"/>
      <c r="EJ4997" s="60"/>
      <c r="EK4997" s="60"/>
      <c r="EL4997" s="60"/>
      <c r="EM4997" s="60"/>
      <c r="EN4997" s="60"/>
      <c r="EO4997" s="60"/>
      <c r="EP4997" s="60"/>
      <c r="EQ4997" s="60"/>
      <c r="ER4997" s="60"/>
      <c r="ES4997" s="60"/>
      <c r="ET4997" s="60"/>
      <c r="EU4997" s="60"/>
      <c r="EV4997" s="60"/>
      <c r="EW4997" s="60"/>
      <c r="EX4997" s="60"/>
      <c r="EY4997" s="60"/>
      <c r="EZ4997" s="60"/>
      <c r="FA4997" s="60"/>
      <c r="FB4997" s="60"/>
    </row>
    <row r="4998" spans="22:158" x14ac:dyDescent="0.25">
      <c r="W4998" s="33"/>
      <c r="X4998" s="33"/>
      <c r="AH4998" s="38">
        <v>100</v>
      </c>
      <c r="AI4998" s="38">
        <v>135</v>
      </c>
      <c r="AJ4998" s="38">
        <v>15400</v>
      </c>
      <c r="AK4998" s="38">
        <v>56</v>
      </c>
      <c r="AL4998" s="38">
        <v>4802258</v>
      </c>
      <c r="AM4998" s="61" t="s">
        <v>1816</v>
      </c>
      <c r="AN4998" s="61" t="s">
        <v>1693</v>
      </c>
      <c r="AO4998" s="61" t="s">
        <v>1599</v>
      </c>
      <c r="AP4998" s="61" t="s">
        <v>5038</v>
      </c>
      <c r="AQ4998" s="61" t="s">
        <v>1212</v>
      </c>
      <c r="AR4998" s="28">
        <v>0</v>
      </c>
      <c r="AS4998" s="28">
        <v>0</v>
      </c>
      <c r="AT4998" s="28">
        <v>9391985</v>
      </c>
      <c r="AU4998" s="62"/>
      <c r="DV4998" s="31" t="s">
        <v>5617</v>
      </c>
      <c r="DW4998" s="31" t="s">
        <v>5624</v>
      </c>
      <c r="DX4998" s="63"/>
      <c r="DY4998" s="63"/>
      <c r="DZ4998" s="63"/>
      <c r="EA4998" s="167"/>
      <c r="EB4998" s="60"/>
      <c r="EC4998" s="60"/>
      <c r="ED4998" s="60"/>
      <c r="EE4998" s="60"/>
      <c r="EF4998" s="60"/>
      <c r="EG4998" s="60"/>
      <c r="EH4998" s="60"/>
      <c r="EI4998" s="60"/>
      <c r="EJ4998" s="60"/>
      <c r="EK4998" s="60"/>
      <c r="EL4998" s="60"/>
      <c r="EM4998" s="60"/>
      <c r="EN4998" s="60"/>
      <c r="EO4998" s="60"/>
      <c r="EP4998" s="60"/>
      <c r="EQ4998" s="60"/>
      <c r="ER4998" s="60"/>
      <c r="ES4998" s="60"/>
      <c r="ET4998" s="60"/>
      <c r="EU4998" s="60"/>
      <c r="EV4998" s="60"/>
      <c r="EW4998" s="60"/>
      <c r="EX4998" s="60"/>
      <c r="EY4998" s="60"/>
      <c r="EZ4998" s="60"/>
      <c r="FA4998" s="60"/>
      <c r="FB4998" s="60"/>
    </row>
    <row r="4999" spans="22:158" x14ac:dyDescent="0.25">
      <c r="W4999" s="33"/>
      <c r="X4999" s="33"/>
      <c r="AH4999" s="38">
        <v>100</v>
      </c>
      <c r="AI4999" s="38">
        <v>135</v>
      </c>
      <c r="AJ4999" s="38">
        <v>15850</v>
      </c>
      <c r="AK4999" s="38">
        <v>56</v>
      </c>
      <c r="AL4999" s="38">
        <v>4802258</v>
      </c>
      <c r="AM4999" s="61" t="s">
        <v>1816</v>
      </c>
      <c r="AN4999" s="61" t="s">
        <v>1693</v>
      </c>
      <c r="AO4999" s="61" t="s">
        <v>1608</v>
      </c>
      <c r="AP4999" s="61" t="s">
        <v>5038</v>
      </c>
      <c r="AQ4999" s="61" t="s">
        <v>1212</v>
      </c>
      <c r="AR4999" s="28">
        <v>0</v>
      </c>
      <c r="AS4999" s="28">
        <v>525933</v>
      </c>
      <c r="AT4999" s="28">
        <v>0</v>
      </c>
      <c r="AU4999" s="62"/>
      <c r="DV4999" s="31" t="s">
        <v>5617</v>
      </c>
      <c r="DW4999" s="31" t="s">
        <v>5624</v>
      </c>
      <c r="DX4999" s="63"/>
      <c r="DY4999" s="63"/>
      <c r="DZ4999" s="63"/>
      <c r="EA4999" s="167"/>
      <c r="EB4999" s="60"/>
      <c r="EC4999" s="60"/>
      <c r="ED4999" s="60"/>
      <c r="EE4999" s="60"/>
      <c r="EF4999" s="60"/>
      <c r="EG4999" s="60"/>
      <c r="EH4999" s="60"/>
      <c r="EI4999" s="60"/>
      <c r="EJ4999" s="60"/>
      <c r="EK4999" s="60"/>
      <c r="EL4999" s="60"/>
      <c r="EM4999" s="60"/>
      <c r="EN4999" s="60"/>
      <c r="EO4999" s="60"/>
      <c r="EP4999" s="60"/>
      <c r="EQ4999" s="60"/>
      <c r="ER4999" s="60"/>
      <c r="ES4999" s="60"/>
      <c r="ET4999" s="60"/>
      <c r="EU4999" s="60"/>
      <c r="EV4999" s="60"/>
      <c r="EW4999" s="60"/>
      <c r="EX4999" s="60"/>
      <c r="EY4999" s="60"/>
      <c r="EZ4999" s="60"/>
      <c r="FA4999" s="60"/>
      <c r="FB4999" s="60"/>
    </row>
    <row r="5000" spans="22:158" x14ac:dyDescent="0.25">
      <c r="V5000" s="1"/>
      <c r="W5000" s="33"/>
      <c r="X5000" s="33"/>
      <c r="AH5000" s="38">
        <v>100</v>
      </c>
      <c r="AI5000" s="38">
        <v>135</v>
      </c>
      <c r="AJ5000" s="38">
        <v>17900</v>
      </c>
      <c r="AK5000" s="38">
        <v>56</v>
      </c>
      <c r="AL5000" s="38">
        <v>4802258</v>
      </c>
      <c r="AM5000" s="61" t="s">
        <v>1816</v>
      </c>
      <c r="AN5000" s="61" t="s">
        <v>1693</v>
      </c>
      <c r="AO5000" s="61" t="s">
        <v>1653</v>
      </c>
      <c r="AP5000" s="61" t="s">
        <v>5038</v>
      </c>
      <c r="AQ5000" s="61" t="s">
        <v>1212</v>
      </c>
      <c r="AR5000" s="28">
        <v>0</v>
      </c>
      <c r="AS5000" s="28">
        <v>147089</v>
      </c>
      <c r="AT5000" s="28">
        <v>120103</v>
      </c>
      <c r="AU5000" s="62"/>
      <c r="DV5000" s="31" t="s">
        <v>5617</v>
      </c>
      <c r="DW5000" s="31" t="s">
        <v>5624</v>
      </c>
      <c r="DX5000" s="63"/>
      <c r="DY5000" s="63"/>
      <c r="DZ5000" s="63"/>
      <c r="EA5000" s="167"/>
      <c r="EB5000" s="60"/>
      <c r="EC5000" s="60"/>
      <c r="ED5000" s="60"/>
      <c r="EE5000" s="60"/>
      <c r="EF5000" s="60"/>
      <c r="EG5000" s="60"/>
      <c r="EH5000" s="60"/>
      <c r="EI5000" s="60"/>
      <c r="EJ5000" s="60"/>
      <c r="EK5000" s="60"/>
      <c r="EL5000" s="60"/>
      <c r="EM5000" s="60"/>
      <c r="EN5000" s="60"/>
      <c r="EO5000" s="60"/>
      <c r="EP5000" s="60"/>
      <c r="EQ5000" s="60"/>
      <c r="ER5000" s="60"/>
      <c r="ES5000" s="60"/>
      <c r="ET5000" s="60"/>
      <c r="EU5000" s="60"/>
      <c r="EV5000" s="60"/>
      <c r="EW5000" s="60"/>
      <c r="EX5000" s="60"/>
      <c r="EY5000" s="60"/>
      <c r="EZ5000" s="60"/>
      <c r="FA5000" s="60"/>
      <c r="FB5000" s="60"/>
    </row>
    <row r="5001" spans="22:158" x14ac:dyDescent="0.25">
      <c r="W5001" s="33"/>
      <c r="X5001" s="33"/>
      <c r="AH5001" s="38">
        <v>100</v>
      </c>
      <c r="AI5001" s="38">
        <v>135</v>
      </c>
      <c r="AJ5001" s="38">
        <v>17950</v>
      </c>
      <c r="AK5001" s="38">
        <v>56</v>
      </c>
      <c r="AL5001" s="38">
        <v>4802258</v>
      </c>
      <c r="AM5001" s="61" t="s">
        <v>1816</v>
      </c>
      <c r="AN5001" s="61" t="s">
        <v>1693</v>
      </c>
      <c r="AO5001" s="61" t="s">
        <v>1654</v>
      </c>
      <c r="AP5001" s="61" t="s">
        <v>5038</v>
      </c>
      <c r="AQ5001" s="61" t="s">
        <v>1212</v>
      </c>
      <c r="AR5001" s="28">
        <v>709.1</v>
      </c>
      <c r="AS5001" s="28">
        <v>94224</v>
      </c>
      <c r="AT5001" s="28">
        <v>59245</v>
      </c>
      <c r="AU5001" s="62"/>
      <c r="DV5001" s="31" t="s">
        <v>5617</v>
      </c>
      <c r="DW5001" s="31" t="s">
        <v>5624</v>
      </c>
      <c r="DX5001" s="63"/>
      <c r="DY5001" s="63"/>
      <c r="DZ5001" s="63"/>
      <c r="EA5001" s="167"/>
      <c r="EB5001" s="60"/>
      <c r="EC5001" s="60"/>
      <c r="ED5001" s="60"/>
      <c r="EE5001" s="60"/>
      <c r="EF5001" s="60"/>
      <c r="EG5001" s="60"/>
      <c r="EH5001" s="60"/>
      <c r="EI5001" s="60"/>
      <c r="EJ5001" s="60"/>
      <c r="EK5001" s="60"/>
      <c r="EL5001" s="60"/>
      <c r="EM5001" s="60"/>
      <c r="EN5001" s="60"/>
      <c r="EO5001" s="60"/>
      <c r="EP5001" s="60"/>
      <c r="EQ5001" s="60"/>
      <c r="ER5001" s="60"/>
      <c r="ES5001" s="60"/>
      <c r="ET5001" s="60"/>
      <c r="EU5001" s="60"/>
      <c r="EV5001" s="60"/>
      <c r="EW5001" s="60"/>
      <c r="EX5001" s="60"/>
      <c r="EY5001" s="60"/>
      <c r="EZ5001" s="60"/>
      <c r="FA5001" s="60"/>
      <c r="FB5001" s="60"/>
    </row>
    <row r="5002" spans="22:158" x14ac:dyDescent="0.25">
      <c r="W5002" s="33"/>
      <c r="X5002" s="33"/>
      <c r="AH5002" s="38">
        <v>100</v>
      </c>
      <c r="AI5002" s="38">
        <v>135</v>
      </c>
      <c r="AJ5002" s="38">
        <v>18020</v>
      </c>
      <c r="AK5002" s="38">
        <v>56</v>
      </c>
      <c r="AL5002" s="38">
        <v>4802258</v>
      </c>
      <c r="AM5002" s="61" t="s">
        <v>1816</v>
      </c>
      <c r="AN5002" s="61" t="s">
        <v>1693</v>
      </c>
      <c r="AO5002" s="61" t="s">
        <v>1656</v>
      </c>
      <c r="AP5002" s="61" t="s">
        <v>5038</v>
      </c>
      <c r="AQ5002" s="61" t="s">
        <v>1212</v>
      </c>
      <c r="AR5002" s="28">
        <v>17537.7</v>
      </c>
      <c r="AS5002" s="28">
        <v>152054</v>
      </c>
      <c r="AT5002" s="28">
        <v>0</v>
      </c>
      <c r="AU5002" s="62"/>
      <c r="DV5002" s="31" t="s">
        <v>5617</v>
      </c>
      <c r="DW5002" s="31" t="s">
        <v>5624</v>
      </c>
      <c r="DX5002" s="63"/>
      <c r="DY5002" s="63"/>
      <c r="DZ5002" s="63"/>
      <c r="EA5002" s="167"/>
      <c r="EB5002" s="60"/>
      <c r="EC5002" s="60"/>
      <c r="ED5002" s="60"/>
      <c r="EE5002" s="60"/>
      <c r="EF5002" s="60"/>
      <c r="EG5002" s="60"/>
      <c r="EH5002" s="60"/>
      <c r="EI5002" s="60"/>
      <c r="EJ5002" s="60"/>
      <c r="EK5002" s="60"/>
      <c r="EL5002" s="60"/>
      <c r="EM5002" s="60"/>
      <c r="EN5002" s="60"/>
      <c r="EO5002" s="60"/>
      <c r="EP5002" s="60"/>
      <c r="EQ5002" s="60"/>
      <c r="ER5002" s="60"/>
      <c r="ES5002" s="60"/>
      <c r="ET5002" s="60"/>
      <c r="EU5002" s="60"/>
      <c r="EV5002" s="60"/>
      <c r="EW5002" s="60"/>
      <c r="EX5002" s="60"/>
      <c r="EY5002" s="60"/>
      <c r="EZ5002" s="60"/>
      <c r="FA5002" s="60"/>
      <c r="FB5002" s="60"/>
    </row>
    <row r="5003" spans="22:158" x14ac:dyDescent="0.25">
      <c r="W5003" s="33"/>
      <c r="X5003" s="33"/>
      <c r="AH5003" s="38">
        <v>100</v>
      </c>
      <c r="AI5003" s="38">
        <v>135</v>
      </c>
      <c r="AJ5003" s="38">
        <v>18150</v>
      </c>
      <c r="AK5003" s="38">
        <v>56</v>
      </c>
      <c r="AL5003" s="38">
        <v>4802258</v>
      </c>
      <c r="AM5003" s="61" t="s">
        <v>1816</v>
      </c>
      <c r="AN5003" s="61" t="s">
        <v>1693</v>
      </c>
      <c r="AO5003" s="61" t="s">
        <v>1659</v>
      </c>
      <c r="AP5003" s="61" t="s">
        <v>5038</v>
      </c>
      <c r="AQ5003" s="61" t="s">
        <v>1212</v>
      </c>
      <c r="AR5003" s="28">
        <v>0</v>
      </c>
      <c r="AS5003" s="28">
        <v>194677</v>
      </c>
      <c r="AT5003" s="28">
        <v>3362</v>
      </c>
      <c r="AU5003" s="62"/>
      <c r="DV5003" s="31" t="s">
        <v>5617</v>
      </c>
      <c r="DW5003" s="31" t="s">
        <v>5624</v>
      </c>
      <c r="DX5003" s="63"/>
      <c r="DY5003" s="63"/>
      <c r="DZ5003" s="63"/>
      <c r="EA5003" s="167"/>
      <c r="EB5003" s="60"/>
      <c r="EC5003" s="60"/>
      <c r="ED5003" s="60"/>
      <c r="EE5003" s="60"/>
      <c r="EF5003" s="60"/>
      <c r="EG5003" s="60"/>
      <c r="EH5003" s="60"/>
      <c r="EI5003" s="60"/>
      <c r="EJ5003" s="60"/>
      <c r="EK5003" s="60"/>
      <c r="EL5003" s="60"/>
      <c r="EM5003" s="60"/>
      <c r="EN5003" s="60"/>
      <c r="EO5003" s="60"/>
      <c r="EP5003" s="60"/>
      <c r="EQ5003" s="60"/>
      <c r="ER5003" s="60"/>
      <c r="ES5003" s="60"/>
      <c r="ET5003" s="60"/>
      <c r="EU5003" s="60"/>
      <c r="EV5003" s="60"/>
      <c r="EW5003" s="60"/>
      <c r="EX5003" s="60"/>
      <c r="EY5003" s="60"/>
      <c r="EZ5003" s="60"/>
      <c r="FA5003" s="60"/>
      <c r="FB5003" s="60"/>
    </row>
    <row r="5004" spans="22:158" x14ac:dyDescent="0.25">
      <c r="W5004" s="33"/>
      <c r="X5004" s="33"/>
      <c r="AH5004" s="38">
        <v>100</v>
      </c>
      <c r="AI5004" s="38">
        <v>140</v>
      </c>
      <c r="AJ5004" s="38">
        <v>10470</v>
      </c>
      <c r="AK5004" s="38">
        <v>56</v>
      </c>
      <c r="AL5004" s="38">
        <v>4802258</v>
      </c>
      <c r="AM5004" s="61" t="s">
        <v>1816</v>
      </c>
      <c r="AN5004" s="61" t="s">
        <v>1690</v>
      </c>
      <c r="AO5004" s="61" t="s">
        <v>5052</v>
      </c>
      <c r="AP5004" s="61" t="s">
        <v>5038</v>
      </c>
      <c r="AQ5004" s="61" t="s">
        <v>1212</v>
      </c>
      <c r="AR5004" s="28">
        <v>0</v>
      </c>
      <c r="AS5004" s="28">
        <v>37699</v>
      </c>
      <c r="AT5004" s="28">
        <v>26226</v>
      </c>
      <c r="AU5004" s="62"/>
      <c r="DV5004" s="31" t="s">
        <v>5617</v>
      </c>
      <c r="DW5004" s="31" t="s">
        <v>5625</v>
      </c>
      <c r="DX5004" s="63"/>
      <c r="DY5004" s="63"/>
      <c r="DZ5004" s="63"/>
      <c r="EA5004" s="167"/>
      <c r="EB5004" s="60"/>
      <c r="EC5004" s="60"/>
      <c r="ED5004" s="60"/>
      <c r="EE5004" s="60"/>
      <c r="EF5004" s="60"/>
      <c r="EG5004" s="60"/>
      <c r="EH5004" s="60"/>
      <c r="EI5004" s="60"/>
      <c r="EJ5004" s="60"/>
      <c r="EK5004" s="60"/>
      <c r="EL5004" s="60"/>
      <c r="EM5004" s="60"/>
      <c r="EN5004" s="60"/>
      <c r="EO5004" s="60"/>
      <c r="EP5004" s="60"/>
      <c r="EQ5004" s="60"/>
      <c r="ER5004" s="60"/>
      <c r="ES5004" s="60"/>
      <c r="ET5004" s="60"/>
      <c r="EU5004" s="60"/>
      <c r="EV5004" s="60"/>
      <c r="EW5004" s="60"/>
      <c r="EX5004" s="60"/>
      <c r="EY5004" s="60"/>
      <c r="EZ5004" s="60"/>
      <c r="FA5004" s="60"/>
      <c r="FB5004" s="60"/>
    </row>
    <row r="5005" spans="22:158" x14ac:dyDescent="0.25">
      <c r="W5005" s="33"/>
      <c r="X5005" s="33"/>
      <c r="AH5005" s="38">
        <v>100</v>
      </c>
      <c r="AI5005" s="38">
        <v>140</v>
      </c>
      <c r="AJ5005" s="38">
        <v>10470</v>
      </c>
      <c r="AK5005" s="38">
        <v>56</v>
      </c>
      <c r="AL5005" s="38">
        <v>4802258</v>
      </c>
      <c r="AM5005" s="61" t="s">
        <v>1816</v>
      </c>
      <c r="AN5005" s="61" t="s">
        <v>1690</v>
      </c>
      <c r="AO5005" s="61" t="s">
        <v>1112</v>
      </c>
      <c r="AP5005" s="61" t="s">
        <v>5038</v>
      </c>
      <c r="AQ5005" s="61" t="s">
        <v>1212</v>
      </c>
      <c r="AR5005" s="28">
        <v>46668.799999999996</v>
      </c>
      <c r="AS5005" s="28">
        <v>0</v>
      </c>
      <c r="AT5005" s="28">
        <v>0</v>
      </c>
      <c r="AU5005" s="62"/>
      <c r="DV5005" s="31" t="s">
        <v>5617</v>
      </c>
      <c r="DW5005" s="31" t="s">
        <v>5625</v>
      </c>
      <c r="DX5005" s="63"/>
      <c r="DY5005" s="63"/>
      <c r="DZ5005" s="63"/>
      <c r="EA5005" s="167"/>
      <c r="EB5005" s="60"/>
      <c r="EC5005" s="60"/>
      <c r="ED5005" s="60"/>
      <c r="EE5005" s="60"/>
      <c r="EF5005" s="60"/>
      <c r="EG5005" s="60"/>
      <c r="EH5005" s="60"/>
      <c r="EI5005" s="60"/>
      <c r="EJ5005" s="60"/>
      <c r="EK5005" s="60"/>
      <c r="EL5005" s="60"/>
      <c r="EM5005" s="60"/>
      <c r="EN5005" s="60"/>
      <c r="EO5005" s="60"/>
      <c r="EP5005" s="60"/>
      <c r="EQ5005" s="60"/>
      <c r="ER5005" s="60"/>
      <c r="ES5005" s="60"/>
      <c r="ET5005" s="60"/>
      <c r="EU5005" s="60"/>
      <c r="EV5005" s="60"/>
      <c r="EW5005" s="60"/>
      <c r="EX5005" s="60"/>
      <c r="EY5005" s="60"/>
      <c r="EZ5005" s="60"/>
      <c r="FA5005" s="60"/>
      <c r="FB5005" s="60"/>
    </row>
    <row r="5006" spans="22:158" x14ac:dyDescent="0.25">
      <c r="W5006" s="33"/>
      <c r="X5006" s="33"/>
      <c r="AH5006" s="38">
        <v>100</v>
      </c>
      <c r="AI5006" s="38">
        <v>140</v>
      </c>
      <c r="AJ5006" s="38">
        <v>10850</v>
      </c>
      <c r="AK5006" s="38">
        <v>56</v>
      </c>
      <c r="AL5006" s="38">
        <v>4802258</v>
      </c>
      <c r="AM5006" s="61" t="s">
        <v>1816</v>
      </c>
      <c r="AN5006" s="61" t="s">
        <v>1690</v>
      </c>
      <c r="AO5006" s="61" t="s">
        <v>5060</v>
      </c>
      <c r="AP5006" s="61" t="s">
        <v>5038</v>
      </c>
      <c r="AQ5006" s="61" t="s">
        <v>1212</v>
      </c>
      <c r="AR5006" s="28">
        <v>763691.5</v>
      </c>
      <c r="AS5006" s="28">
        <v>1031033</v>
      </c>
      <c r="AT5006" s="28">
        <v>683162</v>
      </c>
      <c r="AU5006" s="62"/>
      <c r="DV5006" s="31" t="s">
        <v>5617</v>
      </c>
      <c r="DW5006" s="31" t="s">
        <v>5625</v>
      </c>
      <c r="DX5006" s="63"/>
      <c r="DY5006" s="63"/>
      <c r="DZ5006" s="63"/>
      <c r="EA5006" s="167"/>
      <c r="EB5006" s="60"/>
      <c r="EC5006" s="60"/>
      <c r="ED5006" s="60"/>
      <c r="EE5006" s="60"/>
      <c r="EF5006" s="60"/>
      <c r="EG5006" s="60"/>
      <c r="EH5006" s="60"/>
      <c r="EI5006" s="60"/>
      <c r="EJ5006" s="60"/>
      <c r="EK5006" s="60"/>
      <c r="EL5006" s="60"/>
      <c r="EM5006" s="60"/>
      <c r="EN5006" s="60"/>
      <c r="EO5006" s="60"/>
      <c r="EP5006" s="60"/>
      <c r="EQ5006" s="60"/>
      <c r="ER5006" s="60"/>
      <c r="ES5006" s="60"/>
      <c r="ET5006" s="60"/>
      <c r="EU5006" s="60"/>
      <c r="EV5006" s="60"/>
      <c r="EW5006" s="60"/>
      <c r="EX5006" s="60"/>
      <c r="EY5006" s="60"/>
      <c r="EZ5006" s="60"/>
      <c r="FA5006" s="60"/>
      <c r="FB5006" s="60"/>
    </row>
    <row r="5007" spans="22:158" x14ac:dyDescent="0.25">
      <c r="W5007" s="33"/>
      <c r="X5007" s="33"/>
      <c r="AH5007" s="38">
        <v>100</v>
      </c>
      <c r="AI5007" s="38">
        <v>140</v>
      </c>
      <c r="AJ5007" s="38">
        <v>11400</v>
      </c>
      <c r="AK5007" s="38">
        <v>56</v>
      </c>
      <c r="AL5007" s="38">
        <v>4802258</v>
      </c>
      <c r="AM5007" s="61" t="s">
        <v>1816</v>
      </c>
      <c r="AN5007" s="61" t="s">
        <v>1690</v>
      </c>
      <c r="AO5007" s="61" t="s">
        <v>5071</v>
      </c>
      <c r="AP5007" s="61" t="s">
        <v>5038</v>
      </c>
      <c r="AQ5007" s="61" t="s">
        <v>1212</v>
      </c>
      <c r="AR5007" s="28">
        <v>3823744.1</v>
      </c>
      <c r="AS5007" s="28">
        <v>2358336</v>
      </c>
      <c r="AT5007" s="28">
        <v>6803446</v>
      </c>
      <c r="AU5007" s="62"/>
      <c r="DV5007" s="31" t="s">
        <v>5617</v>
      </c>
      <c r="DW5007" s="31" t="s">
        <v>5625</v>
      </c>
      <c r="DX5007" s="63"/>
      <c r="DY5007" s="63"/>
      <c r="DZ5007" s="63"/>
      <c r="EA5007" s="167"/>
      <c r="EB5007" s="60"/>
      <c r="EC5007" s="60"/>
      <c r="ED5007" s="60"/>
      <c r="EE5007" s="60"/>
      <c r="EF5007" s="60"/>
      <c r="EG5007" s="60"/>
      <c r="EH5007" s="60"/>
      <c r="EI5007" s="60"/>
      <c r="EJ5007" s="60"/>
      <c r="EK5007" s="60"/>
      <c r="EL5007" s="60"/>
      <c r="EM5007" s="60"/>
      <c r="EN5007" s="60"/>
      <c r="EO5007" s="60"/>
      <c r="EP5007" s="60"/>
      <c r="EQ5007" s="60"/>
      <c r="ER5007" s="60"/>
      <c r="ES5007" s="60"/>
      <c r="ET5007" s="60"/>
      <c r="EU5007" s="60"/>
      <c r="EV5007" s="60"/>
      <c r="EW5007" s="60"/>
      <c r="EX5007" s="60"/>
      <c r="EY5007" s="60"/>
      <c r="EZ5007" s="60"/>
      <c r="FA5007" s="60"/>
      <c r="FB5007" s="60"/>
    </row>
    <row r="5008" spans="22:158" x14ac:dyDescent="0.25">
      <c r="V5008" s="1"/>
      <c r="W5008" s="33"/>
      <c r="X5008" s="33"/>
      <c r="AH5008" s="38">
        <v>100</v>
      </c>
      <c r="AI5008" s="38">
        <v>140</v>
      </c>
      <c r="AJ5008" s="38">
        <v>12350</v>
      </c>
      <c r="AK5008" s="38">
        <v>56</v>
      </c>
      <c r="AL5008" s="38">
        <v>4802258</v>
      </c>
      <c r="AM5008" s="61" t="s">
        <v>1816</v>
      </c>
      <c r="AN5008" s="61" t="s">
        <v>1690</v>
      </c>
      <c r="AO5008" s="61" t="s">
        <v>5091</v>
      </c>
      <c r="AP5008" s="61" t="s">
        <v>5038</v>
      </c>
      <c r="AQ5008" s="61" t="s">
        <v>1212</v>
      </c>
      <c r="AR5008" s="28">
        <v>1182861.3</v>
      </c>
      <c r="AS5008" s="28">
        <v>7451007</v>
      </c>
      <c r="AT5008" s="28">
        <v>8831011</v>
      </c>
      <c r="AU5008" s="62"/>
      <c r="DV5008" s="31" t="s">
        <v>5617</v>
      </c>
      <c r="DW5008" s="31" t="s">
        <v>5625</v>
      </c>
      <c r="DX5008" s="63"/>
      <c r="DY5008" s="63"/>
      <c r="DZ5008" s="63"/>
      <c r="EA5008" s="167"/>
      <c r="EB5008" s="60"/>
      <c r="EC5008" s="60"/>
      <c r="ED5008" s="60"/>
      <c r="EE5008" s="60"/>
      <c r="EF5008" s="60"/>
      <c r="EG5008" s="60"/>
      <c r="EH5008" s="60"/>
      <c r="EI5008" s="60"/>
      <c r="EJ5008" s="60"/>
      <c r="EK5008" s="60"/>
      <c r="EL5008" s="60"/>
      <c r="EM5008" s="60"/>
      <c r="EN5008" s="60"/>
      <c r="EO5008" s="60"/>
      <c r="EP5008" s="60"/>
      <c r="EQ5008" s="60"/>
      <c r="ER5008" s="60"/>
      <c r="ES5008" s="60"/>
      <c r="ET5008" s="60"/>
      <c r="EU5008" s="60"/>
      <c r="EV5008" s="60"/>
      <c r="EW5008" s="60"/>
      <c r="EX5008" s="60"/>
      <c r="EY5008" s="60"/>
      <c r="EZ5008" s="60"/>
      <c r="FA5008" s="60"/>
      <c r="FB5008" s="60"/>
    </row>
    <row r="5009" spans="22:158" x14ac:dyDescent="0.25">
      <c r="W5009" s="33"/>
      <c r="X5009" s="33"/>
      <c r="AH5009" s="38">
        <v>100</v>
      </c>
      <c r="AI5009" s="38">
        <v>140</v>
      </c>
      <c r="AJ5009" s="38">
        <v>12900</v>
      </c>
      <c r="AK5009" s="38">
        <v>56</v>
      </c>
      <c r="AL5009" s="38">
        <v>4802258</v>
      </c>
      <c r="AM5009" s="61" t="s">
        <v>1816</v>
      </c>
      <c r="AN5009" s="61" t="s">
        <v>1690</v>
      </c>
      <c r="AO5009" s="61" t="s">
        <v>5099</v>
      </c>
      <c r="AP5009" s="61" t="s">
        <v>5038</v>
      </c>
      <c r="AQ5009" s="61" t="s">
        <v>1212</v>
      </c>
      <c r="AR5009" s="28">
        <v>596121.80000000005</v>
      </c>
      <c r="AS5009" s="28">
        <v>197218</v>
      </c>
      <c r="AT5009" s="28">
        <v>13584</v>
      </c>
      <c r="AU5009" s="62"/>
      <c r="DV5009" s="31" t="s">
        <v>5617</v>
      </c>
      <c r="DW5009" s="31" t="s">
        <v>5625</v>
      </c>
      <c r="DX5009" s="63"/>
      <c r="DY5009" s="63"/>
      <c r="DZ5009" s="63"/>
      <c r="EA5009" s="167"/>
      <c r="EB5009" s="60"/>
      <c r="EC5009" s="60"/>
      <c r="ED5009" s="60"/>
      <c r="EE5009" s="60"/>
      <c r="EF5009" s="60"/>
      <c r="EG5009" s="60"/>
      <c r="EH5009" s="60"/>
      <c r="EI5009" s="60"/>
      <c r="EJ5009" s="60"/>
      <c r="EK5009" s="60"/>
      <c r="EL5009" s="60"/>
      <c r="EM5009" s="60"/>
      <c r="EN5009" s="60"/>
      <c r="EO5009" s="60"/>
      <c r="EP5009" s="60"/>
      <c r="EQ5009" s="60"/>
      <c r="ER5009" s="60"/>
      <c r="ES5009" s="60"/>
      <c r="ET5009" s="60"/>
      <c r="EU5009" s="60"/>
      <c r="EV5009" s="60"/>
      <c r="EW5009" s="60"/>
      <c r="EX5009" s="60"/>
      <c r="EY5009" s="60"/>
      <c r="EZ5009" s="60"/>
      <c r="FA5009" s="60"/>
      <c r="FB5009" s="60"/>
    </row>
    <row r="5010" spans="22:158" x14ac:dyDescent="0.25">
      <c r="W5010" s="33"/>
      <c r="X5010" s="33"/>
      <c r="AH5010" s="38">
        <v>100</v>
      </c>
      <c r="AI5010" s="38">
        <v>140</v>
      </c>
      <c r="AJ5010" s="38">
        <v>13300</v>
      </c>
      <c r="AK5010" s="38">
        <v>56</v>
      </c>
      <c r="AL5010" s="38">
        <v>4802258</v>
      </c>
      <c r="AM5010" s="61" t="s">
        <v>1816</v>
      </c>
      <c r="AN5010" s="61" t="s">
        <v>1690</v>
      </c>
      <c r="AO5010" s="61" t="s">
        <v>5107</v>
      </c>
      <c r="AP5010" s="61" t="s">
        <v>5038</v>
      </c>
      <c r="AQ5010" s="61" t="s">
        <v>1212</v>
      </c>
      <c r="AR5010" s="28">
        <v>0</v>
      </c>
      <c r="AS5010" s="28">
        <v>0</v>
      </c>
      <c r="AT5010" s="28">
        <v>1883</v>
      </c>
      <c r="AU5010" s="62"/>
      <c r="DV5010" s="31" t="s">
        <v>5617</v>
      </c>
      <c r="DW5010" s="31" t="s">
        <v>5625</v>
      </c>
      <c r="DX5010" s="63"/>
      <c r="DY5010" s="63"/>
      <c r="DZ5010" s="63"/>
      <c r="EA5010" s="167"/>
      <c r="EB5010" s="60"/>
      <c r="EC5010" s="60"/>
      <c r="ED5010" s="60"/>
      <c r="EE5010" s="60"/>
      <c r="EF5010" s="60"/>
      <c r="EG5010" s="60"/>
      <c r="EH5010" s="60"/>
      <c r="EI5010" s="60"/>
      <c r="EJ5010" s="60"/>
      <c r="EK5010" s="60"/>
      <c r="EL5010" s="60"/>
      <c r="EM5010" s="60"/>
      <c r="EN5010" s="60"/>
      <c r="EO5010" s="60"/>
      <c r="EP5010" s="60"/>
      <c r="EQ5010" s="60"/>
      <c r="ER5010" s="60"/>
      <c r="ES5010" s="60"/>
      <c r="ET5010" s="60"/>
      <c r="EU5010" s="60"/>
      <c r="EV5010" s="60"/>
      <c r="EW5010" s="60"/>
      <c r="EX5010" s="60"/>
      <c r="EY5010" s="60"/>
      <c r="EZ5010" s="60"/>
      <c r="FA5010" s="60"/>
      <c r="FB5010" s="60"/>
    </row>
    <row r="5011" spans="22:158" x14ac:dyDescent="0.25">
      <c r="W5011" s="33"/>
      <c r="X5011" s="33"/>
      <c r="AH5011" s="38">
        <v>100</v>
      </c>
      <c r="AI5011" s="38">
        <v>140</v>
      </c>
      <c r="AJ5011" s="38">
        <v>14600</v>
      </c>
      <c r="AK5011" s="38">
        <v>56</v>
      </c>
      <c r="AL5011" s="38">
        <v>4802258</v>
      </c>
      <c r="AM5011" s="61" t="s">
        <v>1816</v>
      </c>
      <c r="AN5011" s="61" t="s">
        <v>1690</v>
      </c>
      <c r="AO5011" s="61" t="s">
        <v>1580</v>
      </c>
      <c r="AP5011" s="61" t="s">
        <v>5038</v>
      </c>
      <c r="AQ5011" s="61" t="s">
        <v>1212</v>
      </c>
      <c r="AR5011" s="28">
        <v>0</v>
      </c>
      <c r="AS5011" s="28">
        <v>61155</v>
      </c>
      <c r="AT5011" s="28">
        <v>93473</v>
      </c>
      <c r="AU5011" s="62"/>
      <c r="DV5011" s="31" t="s">
        <v>5617</v>
      </c>
      <c r="DW5011" s="31" t="s">
        <v>5625</v>
      </c>
      <c r="DX5011" s="63"/>
      <c r="DY5011" s="63"/>
      <c r="DZ5011" s="63"/>
      <c r="EA5011" s="167"/>
      <c r="EB5011" s="60"/>
      <c r="EC5011" s="60"/>
      <c r="ED5011" s="60"/>
      <c r="EE5011" s="60"/>
      <c r="EF5011" s="60"/>
      <c r="EG5011" s="60"/>
      <c r="EH5011" s="60"/>
      <c r="EI5011" s="60"/>
      <c r="EJ5011" s="60"/>
      <c r="EK5011" s="60"/>
      <c r="EL5011" s="60"/>
      <c r="EM5011" s="60"/>
      <c r="EN5011" s="60"/>
      <c r="EO5011" s="60"/>
      <c r="EP5011" s="60"/>
      <c r="EQ5011" s="60"/>
      <c r="ER5011" s="60"/>
      <c r="ES5011" s="60"/>
      <c r="ET5011" s="60"/>
      <c r="EU5011" s="60"/>
      <c r="EV5011" s="60"/>
      <c r="EW5011" s="60"/>
      <c r="EX5011" s="60"/>
      <c r="EY5011" s="60"/>
      <c r="EZ5011" s="60"/>
      <c r="FA5011" s="60"/>
      <c r="FB5011" s="60"/>
    </row>
    <row r="5012" spans="22:158" x14ac:dyDescent="0.25">
      <c r="W5012" s="33"/>
      <c r="X5012" s="33"/>
      <c r="AH5012" s="38">
        <v>100</v>
      </c>
      <c r="AI5012" s="38">
        <v>140</v>
      </c>
      <c r="AJ5012" s="38">
        <v>14875</v>
      </c>
      <c r="AK5012" s="38">
        <v>56</v>
      </c>
      <c r="AL5012" s="38">
        <v>4802258</v>
      </c>
      <c r="AM5012" s="61" t="s">
        <v>1816</v>
      </c>
      <c r="AN5012" s="61" t="s">
        <v>1690</v>
      </c>
      <c r="AO5012" s="61" t="s">
        <v>1230</v>
      </c>
      <c r="AP5012" s="61" t="s">
        <v>5038</v>
      </c>
      <c r="AQ5012" s="61" t="s">
        <v>1212</v>
      </c>
      <c r="AR5012" s="28">
        <v>0</v>
      </c>
      <c r="AS5012" s="28">
        <v>491627</v>
      </c>
      <c r="AT5012" s="28">
        <v>0</v>
      </c>
      <c r="AU5012" s="62"/>
      <c r="DV5012" s="31" t="s">
        <v>5617</v>
      </c>
      <c r="DW5012" s="31" t="s">
        <v>5625</v>
      </c>
      <c r="DX5012" s="63"/>
      <c r="DY5012" s="63"/>
      <c r="DZ5012" s="63"/>
      <c r="EA5012" s="167"/>
      <c r="EB5012" s="60"/>
      <c r="EC5012" s="60"/>
      <c r="ED5012" s="60"/>
      <c r="EE5012" s="60"/>
      <c r="EF5012" s="60"/>
      <c r="EG5012" s="60"/>
      <c r="EH5012" s="60"/>
      <c r="EI5012" s="60"/>
      <c r="EJ5012" s="60"/>
      <c r="EK5012" s="60"/>
      <c r="EL5012" s="60"/>
      <c r="EM5012" s="60"/>
      <c r="EN5012" s="60"/>
      <c r="EO5012" s="60"/>
      <c r="EP5012" s="60"/>
      <c r="EQ5012" s="60"/>
      <c r="ER5012" s="60"/>
      <c r="ES5012" s="60"/>
      <c r="ET5012" s="60"/>
      <c r="EU5012" s="60"/>
      <c r="EV5012" s="60"/>
      <c r="EW5012" s="60"/>
      <c r="EX5012" s="60"/>
      <c r="EY5012" s="60"/>
      <c r="EZ5012" s="60"/>
      <c r="FA5012" s="60"/>
      <c r="FB5012" s="60"/>
    </row>
    <row r="5013" spans="22:158" x14ac:dyDescent="0.25">
      <c r="W5013" s="33"/>
      <c r="X5013" s="33"/>
      <c r="AH5013" s="38">
        <v>100</v>
      </c>
      <c r="AI5013" s="38">
        <v>140</v>
      </c>
      <c r="AJ5013" s="38">
        <v>15270</v>
      </c>
      <c r="AK5013" s="38">
        <v>56</v>
      </c>
      <c r="AL5013" s="38">
        <v>4802258</v>
      </c>
      <c r="AM5013" s="61" t="s">
        <v>1816</v>
      </c>
      <c r="AN5013" s="61" t="s">
        <v>1690</v>
      </c>
      <c r="AO5013" s="61" t="s">
        <v>1596</v>
      </c>
      <c r="AP5013" s="61" t="s">
        <v>5038</v>
      </c>
      <c r="AQ5013" s="61" t="s">
        <v>1212</v>
      </c>
      <c r="AR5013" s="28">
        <v>700951.8</v>
      </c>
      <c r="AS5013" s="28">
        <v>0</v>
      </c>
      <c r="AT5013" s="28">
        <v>0</v>
      </c>
      <c r="AU5013" s="62"/>
      <c r="DV5013" s="31" t="s">
        <v>5617</v>
      </c>
      <c r="DW5013" s="31" t="s">
        <v>5625</v>
      </c>
      <c r="DX5013" s="63"/>
      <c r="DY5013" s="63"/>
      <c r="DZ5013" s="63"/>
      <c r="EA5013" s="167"/>
      <c r="EB5013" s="60"/>
      <c r="EC5013" s="60"/>
      <c r="ED5013" s="60"/>
      <c r="EE5013" s="60"/>
      <c r="EF5013" s="60"/>
      <c r="EG5013" s="60"/>
      <c r="EH5013" s="60"/>
      <c r="EI5013" s="60"/>
      <c r="EJ5013" s="60"/>
      <c r="EK5013" s="60"/>
      <c r="EL5013" s="60"/>
      <c r="EM5013" s="60"/>
      <c r="EN5013" s="60"/>
      <c r="EO5013" s="60"/>
      <c r="EP5013" s="60"/>
      <c r="EQ5013" s="60"/>
      <c r="ER5013" s="60"/>
      <c r="ES5013" s="60"/>
      <c r="ET5013" s="60"/>
      <c r="EU5013" s="60"/>
      <c r="EV5013" s="60"/>
      <c r="EW5013" s="60"/>
      <c r="EX5013" s="60"/>
      <c r="EY5013" s="60"/>
      <c r="EZ5013" s="60"/>
      <c r="FA5013" s="60"/>
      <c r="FB5013" s="60"/>
    </row>
    <row r="5014" spans="22:158" x14ac:dyDescent="0.25">
      <c r="V5014" s="1"/>
      <c r="W5014" s="33"/>
      <c r="X5014" s="33"/>
      <c r="AH5014" s="38">
        <v>100</v>
      </c>
      <c r="AI5014" s="38">
        <v>140</v>
      </c>
      <c r="AJ5014" s="38">
        <v>16100</v>
      </c>
      <c r="AK5014" s="38">
        <v>56</v>
      </c>
      <c r="AL5014" s="38">
        <v>4802258</v>
      </c>
      <c r="AM5014" s="61" t="s">
        <v>1816</v>
      </c>
      <c r="AN5014" s="61" t="s">
        <v>1690</v>
      </c>
      <c r="AO5014" s="61" t="s">
        <v>1612</v>
      </c>
      <c r="AP5014" s="61" t="s">
        <v>5038</v>
      </c>
      <c r="AQ5014" s="61" t="s">
        <v>1212</v>
      </c>
      <c r="AR5014" s="28">
        <v>11032</v>
      </c>
      <c r="AS5014" s="28">
        <v>0</v>
      </c>
      <c r="AT5014" s="28">
        <v>0</v>
      </c>
      <c r="AU5014" s="62"/>
      <c r="DV5014" s="31" t="s">
        <v>5617</v>
      </c>
      <c r="DW5014" s="31" t="s">
        <v>5625</v>
      </c>
      <c r="DX5014" s="63"/>
      <c r="DY5014" s="63"/>
      <c r="DZ5014" s="63"/>
      <c r="EA5014" s="167"/>
      <c r="EB5014" s="60"/>
      <c r="EC5014" s="60"/>
      <c r="ED5014" s="60"/>
      <c r="EE5014" s="60"/>
      <c r="EF5014" s="60"/>
      <c r="EG5014" s="60"/>
      <c r="EH5014" s="60"/>
      <c r="EI5014" s="60"/>
      <c r="EJ5014" s="60"/>
      <c r="EK5014" s="60"/>
      <c r="EL5014" s="60"/>
      <c r="EM5014" s="60"/>
      <c r="EN5014" s="60"/>
      <c r="EO5014" s="60"/>
      <c r="EP5014" s="60"/>
      <c r="EQ5014" s="60"/>
      <c r="ER5014" s="60"/>
      <c r="ES5014" s="60"/>
      <c r="ET5014" s="60"/>
      <c r="EU5014" s="60"/>
      <c r="EV5014" s="60"/>
      <c r="EW5014" s="60"/>
      <c r="EX5014" s="60"/>
      <c r="EY5014" s="60"/>
      <c r="EZ5014" s="60"/>
      <c r="FA5014" s="60"/>
      <c r="FB5014" s="60"/>
    </row>
    <row r="5015" spans="22:158" x14ac:dyDescent="0.25">
      <c r="W5015" s="33"/>
      <c r="X5015" s="33"/>
      <c r="AH5015" s="38">
        <v>100</v>
      </c>
      <c r="AI5015" s="38">
        <v>140</v>
      </c>
      <c r="AJ5015" s="38">
        <v>16150</v>
      </c>
      <c r="AK5015" s="38">
        <v>56</v>
      </c>
      <c r="AL5015" s="38">
        <v>4802258</v>
      </c>
      <c r="AM5015" s="61" t="s">
        <v>1816</v>
      </c>
      <c r="AN5015" s="61" t="s">
        <v>1690</v>
      </c>
      <c r="AO5015" s="61" t="s">
        <v>1613</v>
      </c>
      <c r="AP5015" s="61" t="s">
        <v>5038</v>
      </c>
      <c r="AQ5015" s="61" t="s">
        <v>1212</v>
      </c>
      <c r="AR5015" s="28">
        <v>262829.5</v>
      </c>
      <c r="AS5015" s="28">
        <v>2629126</v>
      </c>
      <c r="AT5015" s="28">
        <v>480211</v>
      </c>
      <c r="AU5015" s="62"/>
      <c r="DV5015" s="31" t="s">
        <v>5617</v>
      </c>
      <c r="DW5015" s="31" t="s">
        <v>5625</v>
      </c>
      <c r="DX5015" s="63"/>
      <c r="DY5015" s="63"/>
      <c r="DZ5015" s="63"/>
      <c r="EA5015" s="167"/>
      <c r="EB5015" s="60"/>
      <c r="EC5015" s="60"/>
      <c r="ED5015" s="60"/>
      <c r="EE5015" s="60"/>
      <c r="EF5015" s="60"/>
      <c r="EG5015" s="60"/>
      <c r="EH5015" s="60"/>
      <c r="EI5015" s="60"/>
      <c r="EJ5015" s="60"/>
      <c r="EK5015" s="60"/>
      <c r="EL5015" s="60"/>
      <c r="EM5015" s="60"/>
      <c r="EN5015" s="60"/>
      <c r="EO5015" s="60"/>
      <c r="EP5015" s="60"/>
      <c r="EQ5015" s="60"/>
      <c r="ER5015" s="60"/>
      <c r="ES5015" s="60"/>
      <c r="ET5015" s="60"/>
      <c r="EU5015" s="60"/>
      <c r="EV5015" s="60"/>
      <c r="EW5015" s="60"/>
      <c r="EX5015" s="60"/>
      <c r="EY5015" s="60"/>
      <c r="EZ5015" s="60"/>
      <c r="FA5015" s="60"/>
      <c r="FB5015" s="60"/>
    </row>
    <row r="5016" spans="22:158" x14ac:dyDescent="0.25">
      <c r="W5016" s="33"/>
      <c r="X5016" s="33"/>
      <c r="AH5016" s="38">
        <v>100</v>
      </c>
      <c r="AI5016" s="38">
        <v>140</v>
      </c>
      <c r="AJ5016" s="38">
        <v>16750</v>
      </c>
      <c r="AK5016" s="38">
        <v>56</v>
      </c>
      <c r="AL5016" s="38">
        <v>4802258</v>
      </c>
      <c r="AM5016" s="61" t="s">
        <v>1816</v>
      </c>
      <c r="AN5016" s="61" t="s">
        <v>1690</v>
      </c>
      <c r="AO5016" s="61" t="s">
        <v>1628</v>
      </c>
      <c r="AP5016" s="61" t="s">
        <v>5038</v>
      </c>
      <c r="AQ5016" s="61" t="s">
        <v>1212</v>
      </c>
      <c r="AR5016" s="28">
        <v>0</v>
      </c>
      <c r="AS5016" s="28">
        <v>0</v>
      </c>
      <c r="AT5016" s="28">
        <v>435693</v>
      </c>
      <c r="AU5016" s="62"/>
      <c r="DV5016" s="31" t="s">
        <v>5617</v>
      </c>
      <c r="DW5016" s="31" t="s">
        <v>5625</v>
      </c>
      <c r="DX5016" s="63"/>
      <c r="DY5016" s="63"/>
      <c r="DZ5016" s="63"/>
      <c r="EA5016" s="167"/>
      <c r="EB5016" s="60"/>
      <c r="EC5016" s="60"/>
      <c r="ED5016" s="60"/>
      <c r="EE5016" s="60"/>
      <c r="EF5016" s="60"/>
      <c r="EG5016" s="60"/>
      <c r="EH5016" s="60"/>
      <c r="EI5016" s="60"/>
      <c r="EJ5016" s="60"/>
      <c r="EK5016" s="60"/>
      <c r="EL5016" s="60"/>
      <c r="EM5016" s="60"/>
      <c r="EN5016" s="60"/>
      <c r="EO5016" s="60"/>
      <c r="EP5016" s="60"/>
      <c r="EQ5016" s="60"/>
      <c r="ER5016" s="60"/>
      <c r="ES5016" s="60"/>
      <c r="ET5016" s="60"/>
      <c r="EU5016" s="60"/>
      <c r="EV5016" s="60"/>
      <c r="EW5016" s="60"/>
      <c r="EX5016" s="60"/>
      <c r="EY5016" s="60"/>
      <c r="EZ5016" s="60"/>
      <c r="FA5016" s="60"/>
      <c r="FB5016" s="60"/>
    </row>
    <row r="5017" spans="22:158" x14ac:dyDescent="0.25">
      <c r="W5017" s="33"/>
      <c r="X5017" s="33"/>
      <c r="AH5017" s="38">
        <v>100</v>
      </c>
      <c r="AI5017" s="38">
        <v>145</v>
      </c>
      <c r="AJ5017" s="38">
        <v>10550</v>
      </c>
      <c r="AK5017" s="38">
        <v>56</v>
      </c>
      <c r="AL5017" s="38">
        <v>4802258</v>
      </c>
      <c r="AM5017" s="61" t="s">
        <v>1816</v>
      </c>
      <c r="AN5017" s="61" t="s">
        <v>1691</v>
      </c>
      <c r="AO5017" s="61" t="s">
        <v>5054</v>
      </c>
      <c r="AP5017" s="61" t="s">
        <v>5038</v>
      </c>
      <c r="AQ5017" s="61" t="s">
        <v>1212</v>
      </c>
      <c r="AR5017" s="28">
        <v>2833.3</v>
      </c>
      <c r="AS5017" s="28">
        <v>11484</v>
      </c>
      <c r="AT5017" s="28">
        <v>30328</v>
      </c>
      <c r="AU5017" s="62"/>
      <c r="DV5017" s="31" t="s">
        <v>5617</v>
      </c>
      <c r="DW5017" s="31" t="s">
        <v>5626</v>
      </c>
      <c r="DX5017" s="63"/>
      <c r="DY5017" s="63"/>
      <c r="DZ5017" s="63"/>
      <c r="EA5017" s="167"/>
      <c r="EB5017" s="60"/>
      <c r="EC5017" s="60"/>
      <c r="ED5017" s="60"/>
      <c r="EE5017" s="60"/>
      <c r="EF5017" s="60"/>
      <c r="EG5017" s="60"/>
      <c r="EH5017" s="60"/>
      <c r="EI5017" s="60"/>
      <c r="EJ5017" s="60"/>
      <c r="EK5017" s="60"/>
      <c r="EL5017" s="60"/>
      <c r="EM5017" s="60"/>
      <c r="EN5017" s="60"/>
      <c r="EO5017" s="60"/>
      <c r="EP5017" s="60"/>
      <c r="EQ5017" s="60"/>
      <c r="ER5017" s="60"/>
      <c r="ES5017" s="60"/>
      <c r="ET5017" s="60"/>
      <c r="EU5017" s="60"/>
      <c r="EV5017" s="60"/>
      <c r="EW5017" s="60"/>
      <c r="EX5017" s="60"/>
      <c r="EY5017" s="60"/>
      <c r="EZ5017" s="60"/>
      <c r="FA5017" s="60"/>
      <c r="FB5017" s="60"/>
    </row>
    <row r="5018" spans="22:158" x14ac:dyDescent="0.25">
      <c r="V5018" s="1"/>
      <c r="W5018" s="33"/>
      <c r="X5018" s="33"/>
      <c r="AH5018" s="38">
        <v>100</v>
      </c>
      <c r="AI5018" s="38">
        <v>145</v>
      </c>
      <c r="AJ5018" s="38">
        <v>11000</v>
      </c>
      <c r="AK5018" s="38">
        <v>56</v>
      </c>
      <c r="AL5018" s="38">
        <v>4802258</v>
      </c>
      <c r="AM5018" s="61" t="s">
        <v>1816</v>
      </c>
      <c r="AN5018" s="61" t="s">
        <v>1691</v>
      </c>
      <c r="AO5018" s="61" t="s">
        <v>5063</v>
      </c>
      <c r="AP5018" s="61" t="s">
        <v>5038</v>
      </c>
      <c r="AQ5018" s="61" t="s">
        <v>1212</v>
      </c>
      <c r="AR5018" s="28">
        <v>0</v>
      </c>
      <c r="AS5018" s="28">
        <v>0</v>
      </c>
      <c r="AT5018" s="28">
        <v>3026</v>
      </c>
      <c r="AU5018" s="62"/>
      <c r="DV5018" s="31" t="s">
        <v>5617</v>
      </c>
      <c r="DW5018" s="31" t="s">
        <v>5626</v>
      </c>
      <c r="DX5018" s="63"/>
      <c r="DY5018" s="63"/>
      <c r="DZ5018" s="63"/>
      <c r="EA5018" s="167"/>
      <c r="EB5018" s="60"/>
      <c r="EC5018" s="60"/>
      <c r="ED5018" s="60"/>
      <c r="EE5018" s="60"/>
      <c r="EF5018" s="60"/>
      <c r="EG5018" s="60"/>
      <c r="EH5018" s="60"/>
      <c r="EI5018" s="60"/>
      <c r="EJ5018" s="60"/>
      <c r="EK5018" s="60"/>
      <c r="EL5018" s="60"/>
      <c r="EM5018" s="60"/>
      <c r="EN5018" s="60"/>
      <c r="EO5018" s="60"/>
      <c r="EP5018" s="60"/>
      <c r="EQ5018" s="60"/>
      <c r="ER5018" s="60"/>
      <c r="ES5018" s="60"/>
      <c r="ET5018" s="60"/>
      <c r="EU5018" s="60"/>
      <c r="EV5018" s="60"/>
      <c r="EW5018" s="60"/>
      <c r="EX5018" s="60"/>
      <c r="EY5018" s="60"/>
      <c r="EZ5018" s="60"/>
      <c r="FA5018" s="60"/>
      <c r="FB5018" s="60"/>
    </row>
    <row r="5019" spans="22:158" x14ac:dyDescent="0.25">
      <c r="W5019" s="33"/>
      <c r="X5019" s="33"/>
      <c r="AH5019" s="38">
        <v>100</v>
      </c>
      <c r="AI5019" s="38">
        <v>145</v>
      </c>
      <c r="AJ5019" s="38">
        <v>11050</v>
      </c>
      <c r="AK5019" s="38">
        <v>56</v>
      </c>
      <c r="AL5019" s="38">
        <v>4802258</v>
      </c>
      <c r="AM5019" s="61" t="s">
        <v>1816</v>
      </c>
      <c r="AN5019" s="61" t="s">
        <v>1691</v>
      </c>
      <c r="AO5019" s="61" t="s">
        <v>5064</v>
      </c>
      <c r="AP5019" s="61" t="s">
        <v>5038</v>
      </c>
      <c r="AQ5019" s="61" t="s">
        <v>1212</v>
      </c>
      <c r="AR5019" s="28">
        <v>45190.6</v>
      </c>
      <c r="AS5019" s="28">
        <v>89241</v>
      </c>
      <c r="AT5019" s="28">
        <v>76393</v>
      </c>
      <c r="AU5019" s="62"/>
      <c r="DV5019" s="31" t="s">
        <v>5617</v>
      </c>
      <c r="DW5019" s="31" t="s">
        <v>5626</v>
      </c>
      <c r="DX5019" s="63"/>
      <c r="DY5019" s="63"/>
      <c r="DZ5019" s="63"/>
      <c r="EA5019" s="167"/>
      <c r="EB5019" s="60"/>
      <c r="EC5019" s="60"/>
      <c r="ED5019" s="60"/>
      <c r="EE5019" s="60"/>
      <c r="EF5019" s="60"/>
      <c r="EG5019" s="60"/>
      <c r="EH5019" s="60"/>
      <c r="EI5019" s="60"/>
      <c r="EJ5019" s="60"/>
      <c r="EK5019" s="60"/>
      <c r="EL5019" s="60"/>
      <c r="EM5019" s="60"/>
      <c r="EN5019" s="60"/>
      <c r="EO5019" s="60"/>
      <c r="EP5019" s="60"/>
      <c r="EQ5019" s="60"/>
      <c r="ER5019" s="60"/>
      <c r="ES5019" s="60"/>
      <c r="ET5019" s="60"/>
      <c r="EU5019" s="60"/>
      <c r="EV5019" s="60"/>
      <c r="EW5019" s="60"/>
      <c r="EX5019" s="60"/>
      <c r="EY5019" s="60"/>
      <c r="EZ5019" s="60"/>
      <c r="FA5019" s="60"/>
      <c r="FB5019" s="60"/>
    </row>
    <row r="5020" spans="22:158" x14ac:dyDescent="0.25">
      <c r="W5020" s="33"/>
      <c r="X5020" s="33"/>
      <c r="AH5020" s="38">
        <v>100</v>
      </c>
      <c r="AI5020" s="38">
        <v>145</v>
      </c>
      <c r="AJ5020" s="38">
        <v>12050</v>
      </c>
      <c r="AK5020" s="38">
        <v>56</v>
      </c>
      <c r="AL5020" s="38">
        <v>4802258</v>
      </c>
      <c r="AM5020" s="61" t="s">
        <v>1816</v>
      </c>
      <c r="AN5020" s="61" t="s">
        <v>1691</v>
      </c>
      <c r="AO5020" s="61" t="s">
        <v>5085</v>
      </c>
      <c r="AP5020" s="61" t="s">
        <v>5038</v>
      </c>
      <c r="AQ5020" s="61" t="s">
        <v>1212</v>
      </c>
      <c r="AR5020" s="28">
        <v>0</v>
      </c>
      <c r="AS5020" s="28">
        <v>4249</v>
      </c>
      <c r="AT5020" s="28">
        <v>6456</v>
      </c>
      <c r="AU5020" s="62"/>
      <c r="DV5020" s="31" t="s">
        <v>5617</v>
      </c>
      <c r="DW5020" s="31" t="s">
        <v>5626</v>
      </c>
      <c r="DX5020" s="63"/>
      <c r="DY5020" s="63"/>
      <c r="DZ5020" s="63"/>
      <c r="EA5020" s="167"/>
      <c r="EB5020" s="60"/>
      <c r="EC5020" s="60"/>
      <c r="ED5020" s="60"/>
      <c r="EE5020" s="60"/>
      <c r="EF5020" s="60"/>
      <c r="EG5020" s="60"/>
      <c r="EH5020" s="60"/>
      <c r="EI5020" s="60"/>
      <c r="EJ5020" s="60"/>
      <c r="EK5020" s="60"/>
      <c r="EL5020" s="60"/>
      <c r="EM5020" s="60"/>
      <c r="EN5020" s="60"/>
      <c r="EO5020" s="60"/>
      <c r="EP5020" s="60"/>
      <c r="EQ5020" s="60"/>
      <c r="ER5020" s="60"/>
      <c r="ES5020" s="60"/>
      <c r="ET5020" s="60"/>
      <c r="EU5020" s="60"/>
      <c r="EV5020" s="60"/>
      <c r="EW5020" s="60"/>
      <c r="EX5020" s="60"/>
      <c r="EY5020" s="60"/>
      <c r="EZ5020" s="60"/>
      <c r="FA5020" s="60"/>
      <c r="FB5020" s="60"/>
    </row>
    <row r="5021" spans="22:158" x14ac:dyDescent="0.25">
      <c r="W5021" s="33"/>
      <c r="X5021" s="33"/>
      <c r="AH5021" s="38">
        <v>100</v>
      </c>
      <c r="AI5021" s="38">
        <v>145</v>
      </c>
      <c r="AJ5021" s="38">
        <v>12400</v>
      </c>
      <c r="AK5021" s="38">
        <v>56</v>
      </c>
      <c r="AL5021" s="38">
        <v>4802258</v>
      </c>
      <c r="AM5021" s="61" t="s">
        <v>1816</v>
      </c>
      <c r="AN5021" s="61" t="s">
        <v>1691</v>
      </c>
      <c r="AO5021" s="61" t="s">
        <v>5092</v>
      </c>
      <c r="AP5021" s="61" t="s">
        <v>5038</v>
      </c>
      <c r="AQ5021" s="61" t="s">
        <v>1212</v>
      </c>
      <c r="AR5021" s="28">
        <v>0</v>
      </c>
      <c r="AS5021" s="28">
        <v>0</v>
      </c>
      <c r="AT5021" s="28">
        <v>11566</v>
      </c>
      <c r="AU5021" s="62"/>
      <c r="DV5021" s="31" t="s">
        <v>5617</v>
      </c>
      <c r="DW5021" s="31" t="s">
        <v>5626</v>
      </c>
      <c r="DX5021" s="63"/>
      <c r="DY5021" s="63"/>
      <c r="DZ5021" s="63"/>
      <c r="EA5021" s="167"/>
      <c r="EB5021" s="60"/>
      <c r="EC5021" s="60"/>
      <c r="ED5021" s="60"/>
      <c r="EE5021" s="60"/>
      <c r="EF5021" s="60"/>
      <c r="EG5021" s="60"/>
      <c r="EH5021" s="60"/>
      <c r="EI5021" s="60"/>
      <c r="EJ5021" s="60"/>
      <c r="EK5021" s="60"/>
      <c r="EL5021" s="60"/>
      <c r="EM5021" s="60"/>
      <c r="EN5021" s="60"/>
      <c r="EO5021" s="60"/>
      <c r="EP5021" s="60"/>
      <c r="EQ5021" s="60"/>
      <c r="ER5021" s="60"/>
      <c r="ES5021" s="60"/>
      <c r="ET5021" s="60"/>
      <c r="EU5021" s="60"/>
      <c r="EV5021" s="60"/>
      <c r="EW5021" s="60"/>
      <c r="EX5021" s="60"/>
      <c r="EY5021" s="60"/>
      <c r="EZ5021" s="60"/>
      <c r="FA5021" s="60"/>
      <c r="FB5021" s="60"/>
    </row>
    <row r="5022" spans="22:158" x14ac:dyDescent="0.25">
      <c r="W5022" s="33"/>
      <c r="X5022" s="33"/>
      <c r="AH5022" s="38">
        <v>100</v>
      </c>
      <c r="AI5022" s="38">
        <v>145</v>
      </c>
      <c r="AJ5022" s="38">
        <v>12750</v>
      </c>
      <c r="AK5022" s="38">
        <v>56</v>
      </c>
      <c r="AL5022" s="38">
        <v>4802258</v>
      </c>
      <c r="AM5022" s="61" t="s">
        <v>1816</v>
      </c>
      <c r="AN5022" s="61" t="s">
        <v>1691</v>
      </c>
      <c r="AO5022" s="61" t="s">
        <v>5097</v>
      </c>
      <c r="AP5022" s="61" t="s">
        <v>5038</v>
      </c>
      <c r="AQ5022" s="61" t="s">
        <v>1212</v>
      </c>
      <c r="AR5022" s="28">
        <v>341.9</v>
      </c>
      <c r="AS5022" s="28">
        <v>1540</v>
      </c>
      <c r="AT5022" s="28">
        <v>6052</v>
      </c>
      <c r="AU5022" s="62"/>
      <c r="DV5022" s="31" t="s">
        <v>5617</v>
      </c>
      <c r="DW5022" s="31" t="s">
        <v>5626</v>
      </c>
      <c r="DX5022" s="63"/>
      <c r="DY5022" s="63"/>
      <c r="DZ5022" s="63"/>
      <c r="EA5022" s="167"/>
      <c r="EB5022" s="60"/>
      <c r="EC5022" s="60"/>
      <c r="ED5022" s="60"/>
      <c r="EE5022" s="60"/>
      <c r="EF5022" s="60"/>
      <c r="EG5022" s="60"/>
      <c r="EH5022" s="60"/>
      <c r="EI5022" s="60"/>
      <c r="EJ5022" s="60"/>
      <c r="EK5022" s="60"/>
      <c r="EL5022" s="60"/>
      <c r="EM5022" s="60"/>
      <c r="EN5022" s="60"/>
      <c r="EO5022" s="60"/>
      <c r="EP5022" s="60"/>
      <c r="EQ5022" s="60"/>
      <c r="ER5022" s="60"/>
      <c r="ES5022" s="60"/>
      <c r="ET5022" s="60"/>
      <c r="EU5022" s="60"/>
      <c r="EV5022" s="60"/>
      <c r="EW5022" s="60"/>
      <c r="EX5022" s="60"/>
      <c r="EY5022" s="60"/>
      <c r="EZ5022" s="60"/>
      <c r="FA5022" s="60"/>
      <c r="FB5022" s="60"/>
    </row>
    <row r="5023" spans="22:158" x14ac:dyDescent="0.25">
      <c r="V5023" s="1"/>
      <c r="W5023" s="33"/>
      <c r="X5023" s="33"/>
      <c r="AH5023" s="38">
        <v>100</v>
      </c>
      <c r="AI5023" s="38">
        <v>145</v>
      </c>
      <c r="AJ5023" s="38">
        <v>13310</v>
      </c>
      <c r="AK5023" s="38">
        <v>56</v>
      </c>
      <c r="AL5023" s="38">
        <v>4802258</v>
      </c>
      <c r="AM5023" s="61" t="s">
        <v>1816</v>
      </c>
      <c r="AN5023" s="61" t="s">
        <v>1691</v>
      </c>
      <c r="AO5023" s="61" t="s">
        <v>5108</v>
      </c>
      <c r="AP5023" s="61" t="s">
        <v>5038</v>
      </c>
      <c r="AQ5023" s="61" t="s">
        <v>1212</v>
      </c>
      <c r="AR5023" s="28">
        <v>4241.3999999999996</v>
      </c>
      <c r="AS5023" s="28">
        <v>3352</v>
      </c>
      <c r="AT5023" s="28">
        <v>0</v>
      </c>
      <c r="AU5023" s="62"/>
      <c r="DV5023" s="31" t="s">
        <v>5617</v>
      </c>
      <c r="DW5023" s="31" t="s">
        <v>5626</v>
      </c>
      <c r="DX5023" s="63"/>
      <c r="DY5023" s="63"/>
      <c r="DZ5023" s="63"/>
      <c r="EA5023" s="167"/>
      <c r="EB5023" s="60"/>
      <c r="EC5023" s="60"/>
      <c r="ED5023" s="60"/>
      <c r="EE5023" s="60"/>
      <c r="EF5023" s="60"/>
      <c r="EG5023" s="60"/>
      <c r="EH5023" s="60"/>
      <c r="EI5023" s="60"/>
      <c r="EJ5023" s="60"/>
      <c r="EK5023" s="60"/>
      <c r="EL5023" s="60"/>
      <c r="EM5023" s="60"/>
      <c r="EN5023" s="60"/>
      <c r="EO5023" s="60"/>
      <c r="EP5023" s="60"/>
      <c r="EQ5023" s="60"/>
      <c r="ER5023" s="60"/>
      <c r="ES5023" s="60"/>
      <c r="ET5023" s="60"/>
      <c r="EU5023" s="60"/>
      <c r="EV5023" s="60"/>
      <c r="EW5023" s="60"/>
      <c r="EX5023" s="60"/>
      <c r="EY5023" s="60"/>
      <c r="EZ5023" s="60"/>
      <c r="FA5023" s="60"/>
      <c r="FB5023" s="60"/>
    </row>
    <row r="5024" spans="22:158" x14ac:dyDescent="0.25">
      <c r="W5024" s="33"/>
      <c r="X5024" s="33"/>
      <c r="AH5024" s="38">
        <v>100</v>
      </c>
      <c r="AI5024" s="38">
        <v>145</v>
      </c>
      <c r="AJ5024" s="38">
        <v>13600</v>
      </c>
      <c r="AK5024" s="38">
        <v>56</v>
      </c>
      <c r="AL5024" s="38">
        <v>4802258</v>
      </c>
      <c r="AM5024" s="61" t="s">
        <v>1816</v>
      </c>
      <c r="AN5024" s="61" t="s">
        <v>1691</v>
      </c>
      <c r="AO5024" s="61" t="s">
        <v>5115</v>
      </c>
      <c r="AP5024" s="61" t="s">
        <v>5038</v>
      </c>
      <c r="AQ5024" s="61" t="s">
        <v>1212</v>
      </c>
      <c r="AR5024" s="28">
        <v>0</v>
      </c>
      <c r="AS5024" s="28">
        <v>0</v>
      </c>
      <c r="AT5024" s="28">
        <v>53125</v>
      </c>
      <c r="AU5024" s="62"/>
      <c r="DV5024" s="31" t="s">
        <v>5617</v>
      </c>
      <c r="DW5024" s="31" t="s">
        <v>5626</v>
      </c>
      <c r="DX5024" s="63"/>
      <c r="DY5024" s="63"/>
      <c r="DZ5024" s="63"/>
      <c r="EA5024" s="167"/>
      <c r="EB5024" s="60"/>
      <c r="EC5024" s="60"/>
      <c r="ED5024" s="60"/>
      <c r="EE5024" s="60"/>
      <c r="EF5024" s="60"/>
      <c r="EG5024" s="60"/>
      <c r="EH5024" s="60"/>
      <c r="EI5024" s="60"/>
      <c r="EJ5024" s="60"/>
      <c r="EK5024" s="60"/>
      <c r="EL5024" s="60"/>
      <c r="EM5024" s="60"/>
      <c r="EN5024" s="60"/>
      <c r="EO5024" s="60"/>
      <c r="EP5024" s="60"/>
      <c r="EQ5024" s="60"/>
      <c r="ER5024" s="60"/>
      <c r="ES5024" s="60"/>
      <c r="ET5024" s="60"/>
      <c r="EU5024" s="60"/>
      <c r="EV5024" s="60"/>
      <c r="EW5024" s="60"/>
      <c r="EX5024" s="60"/>
      <c r="EY5024" s="60"/>
      <c r="EZ5024" s="60"/>
      <c r="FA5024" s="60"/>
      <c r="FB5024" s="60"/>
    </row>
    <row r="5025" spans="22:158" x14ac:dyDescent="0.25">
      <c r="W5025" s="33"/>
      <c r="X5025" s="33"/>
      <c r="AH5025" s="38">
        <v>100</v>
      </c>
      <c r="AI5025" s="38">
        <v>145</v>
      </c>
      <c r="AJ5025" s="38">
        <v>13700</v>
      </c>
      <c r="AK5025" s="38">
        <v>56</v>
      </c>
      <c r="AL5025" s="38">
        <v>4802258</v>
      </c>
      <c r="AM5025" s="61" t="s">
        <v>1816</v>
      </c>
      <c r="AN5025" s="61" t="s">
        <v>1691</v>
      </c>
      <c r="AO5025" s="61" t="s">
        <v>5118</v>
      </c>
      <c r="AP5025" s="61" t="s">
        <v>5038</v>
      </c>
      <c r="AQ5025" s="61" t="s">
        <v>1212</v>
      </c>
      <c r="AR5025" s="28">
        <v>874642.4</v>
      </c>
      <c r="AS5025" s="28">
        <v>1097710</v>
      </c>
      <c r="AT5025" s="28">
        <v>1451795</v>
      </c>
      <c r="AU5025" s="62"/>
      <c r="DV5025" s="31" t="s">
        <v>5617</v>
      </c>
      <c r="DW5025" s="31" t="s">
        <v>5626</v>
      </c>
      <c r="DX5025" s="63"/>
      <c r="DY5025" s="63"/>
      <c r="DZ5025" s="63"/>
      <c r="EA5025" s="167"/>
      <c r="EB5025" s="60"/>
      <c r="EC5025" s="60"/>
      <c r="ED5025" s="60"/>
      <c r="EE5025" s="60"/>
      <c r="EF5025" s="60"/>
      <c r="EG5025" s="60"/>
      <c r="EH5025" s="60"/>
      <c r="EI5025" s="60"/>
      <c r="EJ5025" s="60"/>
      <c r="EK5025" s="60"/>
      <c r="EL5025" s="60"/>
      <c r="EM5025" s="60"/>
      <c r="EN5025" s="60"/>
      <c r="EO5025" s="60"/>
      <c r="EP5025" s="60"/>
      <c r="EQ5025" s="60"/>
      <c r="ER5025" s="60"/>
      <c r="ES5025" s="60"/>
      <c r="ET5025" s="60"/>
      <c r="EU5025" s="60"/>
      <c r="EV5025" s="60"/>
      <c r="EW5025" s="60"/>
      <c r="EX5025" s="60"/>
      <c r="EY5025" s="60"/>
      <c r="EZ5025" s="60"/>
      <c r="FA5025" s="60"/>
      <c r="FB5025" s="60"/>
    </row>
    <row r="5026" spans="22:158" x14ac:dyDescent="0.25">
      <c r="W5026" s="33"/>
      <c r="X5026" s="33"/>
      <c r="AH5026" s="38">
        <v>100</v>
      </c>
      <c r="AI5026" s="38">
        <v>145</v>
      </c>
      <c r="AJ5026" s="38">
        <v>15450</v>
      </c>
      <c r="AK5026" s="38">
        <v>56</v>
      </c>
      <c r="AL5026" s="38">
        <v>4802258</v>
      </c>
      <c r="AM5026" s="61" t="s">
        <v>1816</v>
      </c>
      <c r="AN5026" s="61" t="s">
        <v>1691</v>
      </c>
      <c r="AO5026" s="61" t="s">
        <v>1600</v>
      </c>
      <c r="AP5026" s="61" t="s">
        <v>5038</v>
      </c>
      <c r="AQ5026" s="61" t="s">
        <v>1212</v>
      </c>
      <c r="AR5026" s="28">
        <v>0</v>
      </c>
      <c r="AS5026" s="28">
        <v>0</v>
      </c>
      <c r="AT5026" s="28">
        <v>1681</v>
      </c>
      <c r="AU5026" s="62"/>
      <c r="DV5026" s="31" t="s">
        <v>5617</v>
      </c>
      <c r="DW5026" s="31" t="s">
        <v>5626</v>
      </c>
      <c r="DX5026" s="63"/>
      <c r="DY5026" s="63"/>
      <c r="DZ5026" s="63"/>
      <c r="EA5026" s="167"/>
      <c r="EB5026" s="60"/>
      <c r="EC5026" s="60"/>
      <c r="ED5026" s="60"/>
      <c r="EE5026" s="60"/>
      <c r="EF5026" s="60"/>
      <c r="EG5026" s="60"/>
      <c r="EH5026" s="60"/>
      <c r="EI5026" s="60"/>
      <c r="EJ5026" s="60"/>
      <c r="EK5026" s="60"/>
      <c r="EL5026" s="60"/>
      <c r="EM5026" s="60"/>
      <c r="EN5026" s="60"/>
      <c r="EO5026" s="60"/>
      <c r="EP5026" s="60"/>
      <c r="EQ5026" s="60"/>
      <c r="ER5026" s="60"/>
      <c r="ES5026" s="60"/>
      <c r="ET5026" s="60"/>
      <c r="EU5026" s="60"/>
      <c r="EV5026" s="60"/>
      <c r="EW5026" s="60"/>
      <c r="EX5026" s="60"/>
      <c r="EY5026" s="60"/>
      <c r="EZ5026" s="60"/>
      <c r="FA5026" s="60"/>
      <c r="FB5026" s="60"/>
    </row>
    <row r="5027" spans="22:158" x14ac:dyDescent="0.25">
      <c r="W5027" s="33"/>
      <c r="X5027" s="33"/>
      <c r="AH5027" s="38">
        <v>100</v>
      </c>
      <c r="AI5027" s="38">
        <v>145</v>
      </c>
      <c r="AJ5027" s="38">
        <v>16180</v>
      </c>
      <c r="AK5027" s="38">
        <v>56</v>
      </c>
      <c r="AL5027" s="38">
        <v>4802258</v>
      </c>
      <c r="AM5027" s="61" t="s">
        <v>1816</v>
      </c>
      <c r="AN5027" s="61" t="s">
        <v>1691</v>
      </c>
      <c r="AO5027" s="61" t="s">
        <v>1614</v>
      </c>
      <c r="AP5027" s="61" t="s">
        <v>5038</v>
      </c>
      <c r="AQ5027" s="61" t="s">
        <v>1212</v>
      </c>
      <c r="AR5027" s="28">
        <v>15692.8</v>
      </c>
      <c r="AS5027" s="28">
        <v>38310</v>
      </c>
      <c r="AT5027" s="28">
        <v>0</v>
      </c>
      <c r="AU5027" s="62"/>
      <c r="DV5027" s="31" t="s">
        <v>5617</v>
      </c>
      <c r="DW5027" s="31" t="s">
        <v>5626</v>
      </c>
      <c r="DX5027" s="63"/>
      <c r="DY5027" s="63"/>
      <c r="DZ5027" s="63"/>
      <c r="EA5027" s="167"/>
      <c r="EB5027" s="60"/>
      <c r="EC5027" s="60"/>
      <c r="ED5027" s="60"/>
      <c r="EE5027" s="60"/>
      <c r="EF5027" s="60"/>
      <c r="EG5027" s="60"/>
      <c r="EH5027" s="60"/>
      <c r="EI5027" s="60"/>
      <c r="EJ5027" s="60"/>
      <c r="EK5027" s="60"/>
      <c r="EL5027" s="60"/>
      <c r="EM5027" s="60"/>
      <c r="EN5027" s="60"/>
      <c r="EO5027" s="60"/>
      <c r="EP5027" s="60"/>
      <c r="EQ5027" s="60"/>
      <c r="ER5027" s="60"/>
      <c r="ES5027" s="60"/>
      <c r="ET5027" s="60"/>
      <c r="EU5027" s="60"/>
      <c r="EV5027" s="60"/>
      <c r="EW5027" s="60"/>
      <c r="EX5027" s="60"/>
      <c r="EY5027" s="60"/>
      <c r="EZ5027" s="60"/>
      <c r="FA5027" s="60"/>
      <c r="FB5027" s="60"/>
    </row>
    <row r="5028" spans="22:158" x14ac:dyDescent="0.25">
      <c r="W5028" s="33"/>
      <c r="X5028" s="33"/>
      <c r="AH5028" s="38">
        <v>100</v>
      </c>
      <c r="AI5028" s="38">
        <v>145</v>
      </c>
      <c r="AJ5028" s="38">
        <v>17050</v>
      </c>
      <c r="AK5028" s="38">
        <v>56</v>
      </c>
      <c r="AL5028" s="38">
        <v>4802258</v>
      </c>
      <c r="AM5028" s="61" t="s">
        <v>1816</v>
      </c>
      <c r="AN5028" s="61" t="s">
        <v>1691</v>
      </c>
      <c r="AO5028" s="61" t="s">
        <v>1634</v>
      </c>
      <c r="AP5028" s="61" t="s">
        <v>5038</v>
      </c>
      <c r="AQ5028" s="61" t="s">
        <v>1212</v>
      </c>
      <c r="AR5028" s="28">
        <v>850.9</v>
      </c>
      <c r="AS5028" s="28">
        <v>4394</v>
      </c>
      <c r="AT5028" s="28">
        <v>13449</v>
      </c>
      <c r="AU5028" s="62"/>
      <c r="DV5028" s="31" t="s">
        <v>5617</v>
      </c>
      <c r="DW5028" s="31" t="s">
        <v>5626</v>
      </c>
      <c r="DX5028" s="63"/>
      <c r="DY5028" s="63"/>
      <c r="DZ5028" s="63"/>
      <c r="EA5028" s="167"/>
      <c r="EB5028" s="60"/>
      <c r="EC5028" s="60"/>
      <c r="ED5028" s="60"/>
      <c r="EE5028" s="60"/>
      <c r="EF5028" s="60"/>
      <c r="EG5028" s="60"/>
      <c r="EH5028" s="60"/>
      <c r="EI5028" s="60"/>
      <c r="EJ5028" s="60"/>
      <c r="EK5028" s="60"/>
      <c r="EL5028" s="60"/>
      <c r="EM5028" s="60"/>
      <c r="EN5028" s="60"/>
      <c r="EO5028" s="60"/>
      <c r="EP5028" s="60"/>
      <c r="EQ5028" s="60"/>
      <c r="ER5028" s="60"/>
      <c r="ES5028" s="60"/>
      <c r="ET5028" s="60"/>
      <c r="EU5028" s="60"/>
      <c r="EV5028" s="60"/>
      <c r="EW5028" s="60"/>
      <c r="EX5028" s="60"/>
      <c r="EY5028" s="60"/>
      <c r="EZ5028" s="60"/>
      <c r="FA5028" s="60"/>
      <c r="FB5028" s="60"/>
    </row>
    <row r="5029" spans="22:158" x14ac:dyDescent="0.25">
      <c r="W5029" s="33"/>
      <c r="X5029" s="33"/>
      <c r="AH5029" s="38">
        <v>100</v>
      </c>
      <c r="AI5029" s="38">
        <v>145</v>
      </c>
      <c r="AJ5029" s="38">
        <v>17640</v>
      </c>
      <c r="AK5029" s="38">
        <v>56</v>
      </c>
      <c r="AL5029" s="38">
        <v>4802258</v>
      </c>
      <c r="AM5029" s="61" t="s">
        <v>1816</v>
      </c>
      <c r="AN5029" s="61" t="s">
        <v>1691</v>
      </c>
      <c r="AO5029" s="61" t="s">
        <v>1647</v>
      </c>
      <c r="AP5029" s="61" t="s">
        <v>5038</v>
      </c>
      <c r="AQ5029" s="61" t="s">
        <v>1212</v>
      </c>
      <c r="AR5029" s="28">
        <v>26065.8</v>
      </c>
      <c r="AS5029" s="28">
        <v>19647</v>
      </c>
      <c r="AT5029" s="28">
        <v>0</v>
      </c>
      <c r="AU5029" s="62"/>
      <c r="DV5029" s="31" t="s">
        <v>5617</v>
      </c>
      <c r="DW5029" s="31" t="s">
        <v>5626</v>
      </c>
      <c r="DX5029" s="63"/>
      <c r="DY5029" s="63"/>
      <c r="DZ5029" s="63"/>
      <c r="EA5029" s="167"/>
      <c r="EB5029" s="60"/>
      <c r="EC5029" s="60"/>
      <c r="ED5029" s="60"/>
      <c r="EE5029" s="60"/>
      <c r="EF5029" s="60"/>
      <c r="EG5029" s="60"/>
      <c r="EH5029" s="60"/>
      <c r="EI5029" s="60"/>
      <c r="EJ5029" s="60"/>
      <c r="EK5029" s="60"/>
      <c r="EL5029" s="60"/>
      <c r="EM5029" s="60"/>
      <c r="EN5029" s="60"/>
      <c r="EO5029" s="60"/>
      <c r="EP5029" s="60"/>
      <c r="EQ5029" s="60"/>
      <c r="ER5029" s="60"/>
      <c r="ES5029" s="60"/>
      <c r="ET5029" s="60"/>
      <c r="EU5029" s="60"/>
      <c r="EV5029" s="60"/>
      <c r="EW5029" s="60"/>
      <c r="EX5029" s="60"/>
      <c r="EY5029" s="60"/>
      <c r="EZ5029" s="60"/>
      <c r="FA5029" s="60"/>
      <c r="FB5029" s="60"/>
    </row>
    <row r="5030" spans="22:158" x14ac:dyDescent="0.25">
      <c r="W5030" s="33"/>
      <c r="X5030" s="33"/>
      <c r="AH5030" s="38">
        <v>100</v>
      </c>
      <c r="AI5030" s="38">
        <v>145</v>
      </c>
      <c r="AJ5030" s="38">
        <v>18650</v>
      </c>
      <c r="AK5030" s="38">
        <v>56</v>
      </c>
      <c r="AL5030" s="38">
        <v>4802258</v>
      </c>
      <c r="AM5030" s="61" t="s">
        <v>1816</v>
      </c>
      <c r="AN5030" s="61" t="s">
        <v>1691</v>
      </c>
      <c r="AO5030" s="61" t="s">
        <v>1669</v>
      </c>
      <c r="AP5030" s="61" t="s">
        <v>5038</v>
      </c>
      <c r="AQ5030" s="61" t="s">
        <v>1212</v>
      </c>
      <c r="AR5030" s="28">
        <v>0</v>
      </c>
      <c r="AS5030" s="28">
        <v>0</v>
      </c>
      <c r="AT5030" s="28">
        <v>53327</v>
      </c>
      <c r="AU5030" s="62"/>
      <c r="DV5030" s="31" t="s">
        <v>5617</v>
      </c>
      <c r="DW5030" s="31" t="s">
        <v>5626</v>
      </c>
      <c r="DX5030" s="63"/>
      <c r="DY5030" s="63"/>
      <c r="DZ5030" s="63"/>
      <c r="EA5030" s="167"/>
      <c r="EB5030" s="60"/>
      <c r="EC5030" s="60"/>
      <c r="ED5030" s="60"/>
      <c r="EE5030" s="60"/>
      <c r="EF5030" s="60"/>
      <c r="EG5030" s="60"/>
      <c r="EH5030" s="60"/>
      <c r="EI5030" s="60"/>
      <c r="EJ5030" s="60"/>
      <c r="EK5030" s="60"/>
      <c r="EL5030" s="60"/>
      <c r="EM5030" s="60"/>
      <c r="EN5030" s="60"/>
      <c r="EO5030" s="60"/>
      <c r="EP5030" s="60"/>
      <c r="EQ5030" s="60"/>
      <c r="ER5030" s="60"/>
      <c r="ES5030" s="60"/>
      <c r="ET5030" s="60"/>
      <c r="EU5030" s="60"/>
      <c r="EV5030" s="60"/>
      <c r="EW5030" s="60"/>
      <c r="EX5030" s="60"/>
      <c r="EY5030" s="60"/>
      <c r="EZ5030" s="60"/>
      <c r="FA5030" s="60"/>
      <c r="FB5030" s="60"/>
    </row>
    <row r="5031" spans="22:158" x14ac:dyDescent="0.25">
      <c r="V5031" s="1"/>
      <c r="W5031" s="33"/>
      <c r="X5031" s="33"/>
      <c r="AH5031" s="38">
        <v>100</v>
      </c>
      <c r="AI5031" s="38">
        <v>145</v>
      </c>
      <c r="AJ5031" s="38">
        <v>18700</v>
      </c>
      <c r="AK5031" s="38">
        <v>56</v>
      </c>
      <c r="AL5031" s="38">
        <v>4802258</v>
      </c>
      <c r="AM5031" s="61" t="s">
        <v>1816</v>
      </c>
      <c r="AN5031" s="61" t="s">
        <v>1691</v>
      </c>
      <c r="AO5031" s="61" t="s">
        <v>1670</v>
      </c>
      <c r="AP5031" s="61" t="s">
        <v>5038</v>
      </c>
      <c r="AQ5031" s="61" t="s">
        <v>1212</v>
      </c>
      <c r="AR5031" s="28">
        <v>0</v>
      </c>
      <c r="AS5031" s="28">
        <v>0</v>
      </c>
      <c r="AT5031" s="28">
        <v>190175</v>
      </c>
      <c r="AU5031" s="62"/>
      <c r="DV5031" s="31" t="s">
        <v>5617</v>
      </c>
      <c r="DW5031" s="31" t="s">
        <v>5626</v>
      </c>
      <c r="DX5031" s="63"/>
      <c r="DY5031" s="63"/>
      <c r="DZ5031" s="63"/>
      <c r="EA5031" s="167"/>
      <c r="EB5031" s="60"/>
      <c r="EC5031" s="60"/>
      <c r="ED5031" s="60"/>
      <c r="EE5031" s="60"/>
      <c r="EF5031" s="60"/>
      <c r="EG5031" s="60"/>
      <c r="EH5031" s="60"/>
      <c r="EI5031" s="60"/>
      <c r="EJ5031" s="60"/>
      <c r="EK5031" s="60"/>
      <c r="EL5031" s="60"/>
      <c r="EM5031" s="60"/>
      <c r="EN5031" s="60"/>
      <c r="EO5031" s="60"/>
      <c r="EP5031" s="60"/>
      <c r="EQ5031" s="60"/>
      <c r="ER5031" s="60"/>
      <c r="ES5031" s="60"/>
      <c r="ET5031" s="60"/>
      <c r="EU5031" s="60"/>
      <c r="EV5031" s="60"/>
      <c r="EW5031" s="60"/>
      <c r="EX5031" s="60"/>
      <c r="EY5031" s="60"/>
      <c r="EZ5031" s="60"/>
      <c r="FA5031" s="60"/>
      <c r="FB5031" s="60"/>
    </row>
    <row r="5032" spans="22:158" x14ac:dyDescent="0.25">
      <c r="W5032" s="33"/>
      <c r="X5032" s="33"/>
      <c r="AH5032" s="38">
        <v>100</v>
      </c>
      <c r="AI5032" s="38">
        <v>145</v>
      </c>
      <c r="AJ5032" s="38">
        <v>18710</v>
      </c>
      <c r="AK5032" s="38">
        <v>56</v>
      </c>
      <c r="AL5032" s="38">
        <v>4802258</v>
      </c>
      <c r="AM5032" s="61" t="s">
        <v>1816</v>
      </c>
      <c r="AN5032" s="61" t="s">
        <v>1691</v>
      </c>
      <c r="AO5032" s="61" t="s">
        <v>1671</v>
      </c>
      <c r="AP5032" s="61" t="s">
        <v>5038</v>
      </c>
      <c r="AQ5032" s="61" t="s">
        <v>1212</v>
      </c>
      <c r="AR5032" s="28">
        <v>352163.8</v>
      </c>
      <c r="AS5032" s="28">
        <v>402971</v>
      </c>
      <c r="AT5032" s="28">
        <v>0</v>
      </c>
      <c r="AU5032" s="62"/>
      <c r="DV5032" s="31" t="s">
        <v>5617</v>
      </c>
      <c r="DW5032" s="31" t="s">
        <v>5626</v>
      </c>
      <c r="DX5032" s="63"/>
      <c r="DY5032" s="63"/>
      <c r="DZ5032" s="63"/>
      <c r="EA5032" s="167"/>
      <c r="EB5032" s="60"/>
      <c r="EC5032" s="60"/>
      <c r="ED5032" s="60"/>
      <c r="EE5032" s="60"/>
      <c r="EF5032" s="60"/>
      <c r="EG5032" s="60"/>
      <c r="EH5032" s="60"/>
      <c r="EI5032" s="60"/>
      <c r="EJ5032" s="60"/>
      <c r="EK5032" s="60"/>
      <c r="EL5032" s="60"/>
      <c r="EM5032" s="60"/>
      <c r="EN5032" s="60"/>
      <c r="EO5032" s="60"/>
      <c r="EP5032" s="60"/>
      <c r="EQ5032" s="60"/>
      <c r="ER5032" s="60"/>
      <c r="ES5032" s="60"/>
      <c r="ET5032" s="60"/>
      <c r="EU5032" s="60"/>
      <c r="EV5032" s="60"/>
      <c r="EW5032" s="60"/>
      <c r="EX5032" s="60"/>
      <c r="EY5032" s="60"/>
      <c r="EZ5032" s="60"/>
      <c r="FA5032" s="60"/>
      <c r="FB5032" s="60"/>
    </row>
    <row r="5033" spans="22:158" x14ac:dyDescent="0.25">
      <c r="W5033" s="33"/>
      <c r="X5033" s="33"/>
      <c r="AH5033" s="38">
        <v>100</v>
      </c>
      <c r="AI5033" s="38">
        <v>145</v>
      </c>
      <c r="AJ5033" s="38">
        <v>18750</v>
      </c>
      <c r="AK5033" s="38">
        <v>56</v>
      </c>
      <c r="AL5033" s="38">
        <v>4802258</v>
      </c>
      <c r="AM5033" s="61" t="s">
        <v>1816</v>
      </c>
      <c r="AN5033" s="61" t="s">
        <v>1691</v>
      </c>
      <c r="AO5033" s="61" t="s">
        <v>1672</v>
      </c>
      <c r="AP5033" s="61" t="s">
        <v>5038</v>
      </c>
      <c r="AQ5033" s="61" t="s">
        <v>1212</v>
      </c>
      <c r="AR5033" s="28">
        <v>181871.6</v>
      </c>
      <c r="AS5033" s="28">
        <v>589158</v>
      </c>
      <c r="AT5033" s="28">
        <v>537169</v>
      </c>
      <c r="AU5033" s="62"/>
      <c r="DV5033" s="31" t="s">
        <v>5617</v>
      </c>
      <c r="DW5033" s="31" t="s">
        <v>5626</v>
      </c>
      <c r="DX5033" s="63"/>
      <c r="DY5033" s="63"/>
      <c r="DZ5033" s="63"/>
      <c r="EA5033" s="167"/>
      <c r="EB5033" s="60"/>
      <c r="EC5033" s="60"/>
      <c r="ED5033" s="60"/>
      <c r="EE5033" s="60"/>
      <c r="EF5033" s="60"/>
      <c r="EG5033" s="60"/>
      <c r="EH5033" s="60"/>
      <c r="EI5033" s="60"/>
      <c r="EJ5033" s="60"/>
      <c r="EK5033" s="60"/>
      <c r="EL5033" s="60"/>
      <c r="EM5033" s="60"/>
      <c r="EN5033" s="60"/>
      <c r="EO5033" s="60"/>
      <c r="EP5033" s="60"/>
      <c r="EQ5033" s="60"/>
      <c r="ER5033" s="60"/>
      <c r="ES5033" s="60"/>
      <c r="ET5033" s="60"/>
      <c r="EU5033" s="60"/>
      <c r="EV5033" s="60"/>
      <c r="EW5033" s="60"/>
      <c r="EX5033" s="60"/>
      <c r="EY5033" s="60"/>
      <c r="EZ5033" s="60"/>
      <c r="FA5033" s="60"/>
      <c r="FB5033" s="60"/>
    </row>
    <row r="5034" spans="22:158" x14ac:dyDescent="0.25">
      <c r="W5034" s="33"/>
      <c r="X5034" s="33"/>
      <c r="AH5034" s="38">
        <v>100</v>
      </c>
      <c r="AI5034" s="38">
        <v>150</v>
      </c>
      <c r="AJ5034" s="38">
        <v>11600</v>
      </c>
      <c r="AK5034" s="38">
        <v>56</v>
      </c>
      <c r="AL5034" s="38">
        <v>4802258</v>
      </c>
      <c r="AM5034" s="61" t="s">
        <v>1816</v>
      </c>
      <c r="AN5034" s="61" t="s">
        <v>1695</v>
      </c>
      <c r="AO5034" s="61" t="s">
        <v>5076</v>
      </c>
      <c r="AP5034" s="61" t="s">
        <v>5038</v>
      </c>
      <c r="AQ5034" s="61" t="s">
        <v>1212</v>
      </c>
      <c r="AR5034" s="28">
        <v>4187994.2</v>
      </c>
      <c r="AS5034" s="28">
        <v>6905491</v>
      </c>
      <c r="AT5034" s="28">
        <v>4495798</v>
      </c>
      <c r="AU5034" s="62"/>
      <c r="DV5034" s="31" t="s">
        <v>5617</v>
      </c>
      <c r="DW5034" s="31" t="s">
        <v>5627</v>
      </c>
      <c r="DX5034" s="63"/>
      <c r="DY5034" s="63"/>
      <c r="DZ5034" s="63"/>
      <c r="EA5034" s="167"/>
      <c r="EB5034" s="60"/>
      <c r="EC5034" s="60"/>
      <c r="ED5034" s="60"/>
      <c r="EE5034" s="60"/>
      <c r="EF5034" s="60"/>
      <c r="EG5034" s="60"/>
      <c r="EH5034" s="60"/>
      <c r="EI5034" s="60"/>
      <c r="EJ5034" s="60"/>
      <c r="EK5034" s="60"/>
      <c r="EL5034" s="60"/>
      <c r="EM5034" s="60"/>
      <c r="EN5034" s="60"/>
      <c r="EO5034" s="60"/>
      <c r="EP5034" s="60"/>
      <c r="EQ5034" s="60"/>
      <c r="ER5034" s="60"/>
      <c r="ES5034" s="60"/>
      <c r="ET5034" s="60"/>
      <c r="EU5034" s="60"/>
      <c r="EV5034" s="60"/>
      <c r="EW5034" s="60"/>
      <c r="EX5034" s="60"/>
      <c r="EY5034" s="60"/>
      <c r="EZ5034" s="60"/>
      <c r="FA5034" s="60"/>
      <c r="FB5034" s="60"/>
    </row>
    <row r="5035" spans="22:158" x14ac:dyDescent="0.25">
      <c r="W5035" s="33"/>
      <c r="X5035" s="33"/>
      <c r="AH5035" s="38">
        <v>100</v>
      </c>
      <c r="AI5035" s="38">
        <v>150</v>
      </c>
      <c r="AJ5035" s="38">
        <v>12200</v>
      </c>
      <c r="AK5035" s="38">
        <v>56</v>
      </c>
      <c r="AL5035" s="38">
        <v>4802258</v>
      </c>
      <c r="AM5035" s="61" t="s">
        <v>1816</v>
      </c>
      <c r="AN5035" s="61" t="s">
        <v>1695</v>
      </c>
      <c r="AO5035" s="61" t="s">
        <v>5088</v>
      </c>
      <c r="AP5035" s="61" t="s">
        <v>5038</v>
      </c>
      <c r="AQ5035" s="61" t="s">
        <v>1212</v>
      </c>
      <c r="AR5035" s="28">
        <v>1843.7</v>
      </c>
      <c r="AS5035" s="28">
        <v>30777</v>
      </c>
      <c r="AT5035" s="28">
        <v>8742</v>
      </c>
      <c r="AU5035" s="62"/>
      <c r="DV5035" s="31" t="s">
        <v>5617</v>
      </c>
      <c r="DW5035" s="31" t="s">
        <v>5627</v>
      </c>
      <c r="DX5035" s="63"/>
      <c r="DY5035" s="63"/>
      <c r="DZ5035" s="63"/>
      <c r="EA5035" s="167"/>
      <c r="EB5035" s="60"/>
      <c r="EC5035" s="60"/>
      <c r="ED5035" s="60"/>
      <c r="EE5035" s="60"/>
      <c r="EF5035" s="60"/>
      <c r="EG5035" s="60"/>
      <c r="EH5035" s="60"/>
      <c r="EI5035" s="60"/>
      <c r="EJ5035" s="60"/>
      <c r="EK5035" s="60"/>
      <c r="EL5035" s="60"/>
      <c r="EM5035" s="60"/>
      <c r="EN5035" s="60"/>
      <c r="EO5035" s="60"/>
      <c r="EP5035" s="60"/>
      <c r="EQ5035" s="60"/>
      <c r="ER5035" s="60"/>
      <c r="ES5035" s="60"/>
      <c r="ET5035" s="60"/>
      <c r="EU5035" s="60"/>
      <c r="EV5035" s="60"/>
      <c r="EW5035" s="60"/>
      <c r="EX5035" s="60"/>
      <c r="EY5035" s="60"/>
      <c r="EZ5035" s="60"/>
      <c r="FA5035" s="60"/>
      <c r="FB5035" s="60"/>
    </row>
    <row r="5036" spans="22:158" x14ac:dyDescent="0.25">
      <c r="W5036" s="33"/>
      <c r="X5036" s="33"/>
      <c r="AH5036" s="38">
        <v>100</v>
      </c>
      <c r="AI5036" s="38">
        <v>150</v>
      </c>
      <c r="AJ5036" s="38">
        <v>13450</v>
      </c>
      <c r="AK5036" s="38">
        <v>56</v>
      </c>
      <c r="AL5036" s="38">
        <v>4802258</v>
      </c>
      <c r="AM5036" s="61" t="s">
        <v>1816</v>
      </c>
      <c r="AN5036" s="61" t="s">
        <v>1695</v>
      </c>
      <c r="AO5036" s="61" t="s">
        <v>5112</v>
      </c>
      <c r="AP5036" s="61" t="s">
        <v>5038</v>
      </c>
      <c r="AQ5036" s="61" t="s">
        <v>1212</v>
      </c>
      <c r="AR5036" s="28">
        <v>58920707.399999999</v>
      </c>
      <c r="AS5036" s="28">
        <v>84437287</v>
      </c>
      <c r="AT5036" s="28">
        <v>81357774</v>
      </c>
      <c r="AU5036" s="62"/>
      <c r="DV5036" s="31" t="s">
        <v>5617</v>
      </c>
      <c r="DW5036" s="31" t="s">
        <v>5627</v>
      </c>
      <c r="DX5036" s="63"/>
      <c r="DY5036" s="63"/>
      <c r="DZ5036" s="63"/>
      <c r="EA5036" s="167"/>
      <c r="EB5036" s="60"/>
      <c r="EC5036" s="60"/>
      <c r="ED5036" s="60"/>
      <c r="EE5036" s="60"/>
      <c r="EF5036" s="60"/>
      <c r="EG5036" s="60"/>
      <c r="EH5036" s="60"/>
      <c r="EI5036" s="60"/>
      <c r="EJ5036" s="60"/>
      <c r="EK5036" s="60"/>
      <c r="EL5036" s="60"/>
      <c r="EM5036" s="60"/>
      <c r="EN5036" s="60"/>
      <c r="EO5036" s="60"/>
      <c r="EP5036" s="60"/>
      <c r="EQ5036" s="60"/>
      <c r="ER5036" s="60"/>
      <c r="ES5036" s="60"/>
      <c r="ET5036" s="60"/>
      <c r="EU5036" s="60"/>
      <c r="EV5036" s="60"/>
      <c r="EW5036" s="60"/>
      <c r="EX5036" s="60"/>
      <c r="EY5036" s="60"/>
      <c r="EZ5036" s="60"/>
      <c r="FA5036" s="60"/>
      <c r="FB5036" s="60"/>
    </row>
    <row r="5037" spans="22:158" x14ac:dyDescent="0.25">
      <c r="V5037" s="1"/>
      <c r="W5037" s="33"/>
      <c r="X5037" s="33"/>
      <c r="AH5037" s="38">
        <v>100</v>
      </c>
      <c r="AI5037" s="38">
        <v>150</v>
      </c>
      <c r="AJ5037" s="38">
        <v>13500</v>
      </c>
      <c r="AK5037" s="38">
        <v>56</v>
      </c>
      <c r="AL5037" s="38">
        <v>4802258</v>
      </c>
      <c r="AM5037" s="61" t="s">
        <v>1816</v>
      </c>
      <c r="AN5037" s="61" t="s">
        <v>1695</v>
      </c>
      <c r="AO5037" s="61" t="s">
        <v>5113</v>
      </c>
      <c r="AP5037" s="61" t="s">
        <v>5038</v>
      </c>
      <c r="AQ5037" s="61" t="s">
        <v>1212</v>
      </c>
      <c r="AR5037" s="28">
        <v>526065.6</v>
      </c>
      <c r="AS5037" s="28">
        <v>1898020</v>
      </c>
      <c r="AT5037" s="28">
        <v>745231</v>
      </c>
      <c r="AU5037" s="62"/>
      <c r="DV5037" s="31" t="s">
        <v>5617</v>
      </c>
      <c r="DW5037" s="31" t="s">
        <v>5627</v>
      </c>
      <c r="DX5037" s="63"/>
      <c r="DY5037" s="63"/>
      <c r="DZ5037" s="63"/>
      <c r="EA5037" s="167"/>
      <c r="EB5037" s="60"/>
      <c r="EC5037" s="60"/>
      <c r="ED5037" s="60"/>
      <c r="EE5037" s="60"/>
      <c r="EF5037" s="60"/>
      <c r="EG5037" s="60"/>
      <c r="EH5037" s="60"/>
      <c r="EI5037" s="60"/>
      <c r="EJ5037" s="60"/>
      <c r="EK5037" s="60"/>
      <c r="EL5037" s="60"/>
      <c r="EM5037" s="60"/>
      <c r="EN5037" s="60"/>
      <c r="EO5037" s="60"/>
      <c r="EP5037" s="60"/>
      <c r="EQ5037" s="60"/>
      <c r="ER5037" s="60"/>
      <c r="ES5037" s="60"/>
      <c r="ET5037" s="60"/>
      <c r="EU5037" s="60"/>
      <c r="EV5037" s="60"/>
      <c r="EW5037" s="60"/>
      <c r="EX5037" s="60"/>
      <c r="EY5037" s="60"/>
      <c r="EZ5037" s="60"/>
      <c r="FA5037" s="60"/>
      <c r="FB5037" s="60"/>
    </row>
    <row r="5038" spans="22:158" x14ac:dyDescent="0.25">
      <c r="W5038" s="33"/>
      <c r="X5038" s="33"/>
      <c r="AH5038" s="38">
        <v>100</v>
      </c>
      <c r="AI5038" s="38">
        <v>150</v>
      </c>
      <c r="AJ5038" s="38">
        <v>13850</v>
      </c>
      <c r="AK5038" s="38">
        <v>56</v>
      </c>
      <c r="AL5038" s="38">
        <v>4802258</v>
      </c>
      <c r="AM5038" s="61" t="s">
        <v>1816</v>
      </c>
      <c r="AN5038" s="61" t="s">
        <v>1695</v>
      </c>
      <c r="AO5038" s="61" t="s">
        <v>5121</v>
      </c>
      <c r="AP5038" s="61" t="s">
        <v>5038</v>
      </c>
      <c r="AQ5038" s="61" t="s">
        <v>1212</v>
      </c>
      <c r="AR5038" s="28">
        <v>70672.800000000003</v>
      </c>
      <c r="AS5038" s="28">
        <v>358622</v>
      </c>
      <c r="AT5038" s="28">
        <v>0</v>
      </c>
      <c r="AU5038" s="62"/>
      <c r="DV5038" s="31" t="s">
        <v>5617</v>
      </c>
      <c r="DW5038" s="31" t="s">
        <v>5627</v>
      </c>
      <c r="DX5038" s="63"/>
      <c r="DY5038" s="63"/>
      <c r="DZ5038" s="63"/>
      <c r="EA5038" s="167"/>
      <c r="EB5038" s="60"/>
      <c r="EC5038" s="60"/>
      <c r="ED5038" s="60"/>
      <c r="EE5038" s="60"/>
      <c r="EF5038" s="60"/>
      <c r="EG5038" s="60"/>
      <c r="EH5038" s="60"/>
      <c r="EI5038" s="60"/>
      <c r="EJ5038" s="60"/>
      <c r="EK5038" s="60"/>
      <c r="EL5038" s="60"/>
      <c r="EM5038" s="60"/>
      <c r="EN5038" s="60"/>
      <c r="EO5038" s="60"/>
      <c r="EP5038" s="60"/>
      <c r="EQ5038" s="60"/>
      <c r="ER5038" s="60"/>
      <c r="ES5038" s="60"/>
      <c r="ET5038" s="60"/>
      <c r="EU5038" s="60"/>
      <c r="EV5038" s="60"/>
      <c r="EW5038" s="60"/>
      <c r="EX5038" s="60"/>
      <c r="EY5038" s="60"/>
      <c r="EZ5038" s="60"/>
      <c r="FA5038" s="60"/>
      <c r="FB5038" s="60"/>
    </row>
    <row r="5039" spans="22:158" x14ac:dyDescent="0.25">
      <c r="W5039" s="33"/>
      <c r="X5039" s="33"/>
      <c r="AH5039" s="38">
        <v>100</v>
      </c>
      <c r="AI5039" s="38">
        <v>150</v>
      </c>
      <c r="AJ5039" s="38">
        <v>14300</v>
      </c>
      <c r="AK5039" s="38">
        <v>56</v>
      </c>
      <c r="AL5039" s="38">
        <v>4802258</v>
      </c>
      <c r="AM5039" s="61" t="s">
        <v>1816</v>
      </c>
      <c r="AN5039" s="61" t="s">
        <v>1695</v>
      </c>
      <c r="AO5039" s="61" t="s">
        <v>1574</v>
      </c>
      <c r="AP5039" s="61" t="s">
        <v>5038</v>
      </c>
      <c r="AQ5039" s="61" t="s">
        <v>1212</v>
      </c>
      <c r="AR5039" s="28">
        <v>4598.7</v>
      </c>
      <c r="AS5039" s="28">
        <v>2174</v>
      </c>
      <c r="AT5039" s="28">
        <v>3900</v>
      </c>
      <c r="AU5039" s="62"/>
      <c r="DV5039" s="31" t="s">
        <v>5617</v>
      </c>
      <c r="DW5039" s="31" t="s">
        <v>5627</v>
      </c>
      <c r="DX5039" s="63"/>
      <c r="DY5039" s="63"/>
      <c r="DZ5039" s="63"/>
      <c r="EA5039" s="167"/>
      <c r="EB5039" s="60"/>
      <c r="EC5039" s="60"/>
      <c r="ED5039" s="60"/>
      <c r="EE5039" s="60"/>
      <c r="EF5039" s="60"/>
      <c r="EG5039" s="60"/>
      <c r="EH5039" s="60"/>
      <c r="EI5039" s="60"/>
      <c r="EJ5039" s="60"/>
      <c r="EK5039" s="60"/>
      <c r="EL5039" s="60"/>
      <c r="EM5039" s="60"/>
      <c r="EN5039" s="60"/>
      <c r="EO5039" s="60"/>
      <c r="EP5039" s="60"/>
      <c r="EQ5039" s="60"/>
      <c r="ER5039" s="60"/>
      <c r="ES5039" s="60"/>
      <c r="ET5039" s="60"/>
      <c r="EU5039" s="60"/>
      <c r="EV5039" s="60"/>
      <c r="EW5039" s="60"/>
      <c r="EX5039" s="60"/>
      <c r="EY5039" s="60"/>
      <c r="EZ5039" s="60"/>
      <c r="FA5039" s="60"/>
      <c r="FB5039" s="60"/>
    </row>
    <row r="5040" spans="22:158" x14ac:dyDescent="0.25">
      <c r="W5040" s="33"/>
      <c r="X5040" s="33"/>
      <c r="AH5040" s="38">
        <v>100</v>
      </c>
      <c r="AI5040" s="38">
        <v>150</v>
      </c>
      <c r="AJ5040" s="38">
        <v>14750</v>
      </c>
      <c r="AK5040" s="38">
        <v>56</v>
      </c>
      <c r="AL5040" s="38">
        <v>4802258</v>
      </c>
      <c r="AM5040" s="61" t="s">
        <v>1816</v>
      </c>
      <c r="AN5040" s="61" t="s">
        <v>1695</v>
      </c>
      <c r="AO5040" s="61" t="s">
        <v>1583</v>
      </c>
      <c r="AP5040" s="61" t="s">
        <v>5038</v>
      </c>
      <c r="AQ5040" s="61" t="s">
        <v>1212</v>
      </c>
      <c r="AR5040" s="28">
        <v>10422120.800000001</v>
      </c>
      <c r="AS5040" s="28">
        <v>14617358</v>
      </c>
      <c r="AT5040" s="28">
        <v>11710124</v>
      </c>
      <c r="AU5040" s="62"/>
      <c r="DV5040" s="31" t="s">
        <v>5617</v>
      </c>
      <c r="DW5040" s="31" t="s">
        <v>5627</v>
      </c>
      <c r="DX5040" s="63"/>
      <c r="DY5040" s="63"/>
      <c r="DZ5040" s="63"/>
      <c r="EA5040" s="167"/>
      <c r="EB5040" s="60"/>
      <c r="EC5040" s="60"/>
      <c r="ED5040" s="60"/>
      <c r="EE5040" s="60"/>
      <c r="EF5040" s="60"/>
      <c r="EG5040" s="60"/>
      <c r="EH5040" s="60"/>
      <c r="EI5040" s="60"/>
      <c r="EJ5040" s="60"/>
      <c r="EK5040" s="60"/>
      <c r="EL5040" s="60"/>
      <c r="EM5040" s="60"/>
      <c r="EN5040" s="60"/>
      <c r="EO5040" s="60"/>
      <c r="EP5040" s="60"/>
      <c r="EQ5040" s="60"/>
      <c r="ER5040" s="60"/>
      <c r="ES5040" s="60"/>
      <c r="ET5040" s="60"/>
      <c r="EU5040" s="60"/>
      <c r="EV5040" s="60"/>
      <c r="EW5040" s="60"/>
      <c r="EX5040" s="60"/>
      <c r="EY5040" s="60"/>
      <c r="EZ5040" s="60"/>
      <c r="FA5040" s="60"/>
      <c r="FB5040" s="60"/>
    </row>
    <row r="5041" spans="22:158" x14ac:dyDescent="0.25">
      <c r="W5041" s="33"/>
      <c r="X5041" s="33"/>
      <c r="AH5041" s="38">
        <v>100</v>
      </c>
      <c r="AI5041" s="38">
        <v>150</v>
      </c>
      <c r="AJ5041" s="38">
        <v>14950</v>
      </c>
      <c r="AK5041" s="38">
        <v>56</v>
      </c>
      <c r="AL5041" s="38">
        <v>4802258</v>
      </c>
      <c r="AM5041" s="61" t="s">
        <v>1816</v>
      </c>
      <c r="AN5041" s="61" t="s">
        <v>1695</v>
      </c>
      <c r="AO5041" s="61" t="s">
        <v>1589</v>
      </c>
      <c r="AP5041" s="61" t="s">
        <v>5038</v>
      </c>
      <c r="AQ5041" s="61" t="s">
        <v>1212</v>
      </c>
      <c r="AR5041" s="28">
        <v>6826.3</v>
      </c>
      <c r="AS5041" s="28">
        <v>0</v>
      </c>
      <c r="AT5041" s="28">
        <v>12104</v>
      </c>
      <c r="AU5041" s="62"/>
      <c r="DV5041" s="31" t="s">
        <v>5617</v>
      </c>
      <c r="DW5041" s="31" t="s">
        <v>5627</v>
      </c>
      <c r="DX5041" s="63"/>
      <c r="DY5041" s="63"/>
      <c r="DZ5041" s="63"/>
      <c r="EA5041" s="167"/>
      <c r="EB5041" s="60"/>
      <c r="EC5041" s="60"/>
      <c r="ED5041" s="60"/>
      <c r="EE5041" s="60"/>
      <c r="EF5041" s="60"/>
      <c r="EG5041" s="60"/>
      <c r="EH5041" s="60"/>
      <c r="EI5041" s="60"/>
      <c r="EJ5041" s="60"/>
      <c r="EK5041" s="60"/>
      <c r="EL5041" s="60"/>
      <c r="EM5041" s="60"/>
      <c r="EN5041" s="60"/>
      <c r="EO5041" s="60"/>
      <c r="EP5041" s="60"/>
      <c r="EQ5041" s="60"/>
      <c r="ER5041" s="60"/>
      <c r="ES5041" s="60"/>
      <c r="ET5041" s="60"/>
      <c r="EU5041" s="60"/>
      <c r="EV5041" s="60"/>
      <c r="EW5041" s="60"/>
      <c r="EX5041" s="60"/>
      <c r="EY5041" s="60"/>
      <c r="EZ5041" s="60"/>
      <c r="FA5041" s="60"/>
      <c r="FB5041" s="60"/>
    </row>
    <row r="5042" spans="22:158" x14ac:dyDescent="0.25">
      <c r="W5042" s="33"/>
      <c r="X5042" s="33"/>
      <c r="AH5042" s="38">
        <v>100</v>
      </c>
      <c r="AI5042" s="38">
        <v>150</v>
      </c>
      <c r="AJ5042" s="38">
        <v>15550</v>
      </c>
      <c r="AK5042" s="38">
        <v>56</v>
      </c>
      <c r="AL5042" s="38">
        <v>4802258</v>
      </c>
      <c r="AM5042" s="61" t="s">
        <v>1816</v>
      </c>
      <c r="AN5042" s="61" t="s">
        <v>1695</v>
      </c>
      <c r="AO5042" s="61" t="s">
        <v>1602</v>
      </c>
      <c r="AP5042" s="61" t="s">
        <v>5038</v>
      </c>
      <c r="AQ5042" s="61" t="s">
        <v>1212</v>
      </c>
      <c r="AR5042" s="28">
        <v>2048324.4</v>
      </c>
      <c r="AS5042" s="28">
        <v>823554</v>
      </c>
      <c r="AT5042" s="28">
        <v>1177360</v>
      </c>
      <c r="AU5042" s="62"/>
      <c r="DV5042" s="31" t="s">
        <v>5617</v>
      </c>
      <c r="DW5042" s="31" t="s">
        <v>5627</v>
      </c>
      <c r="DX5042" s="63"/>
      <c r="DY5042" s="63"/>
      <c r="DZ5042" s="63"/>
      <c r="EA5042" s="167"/>
      <c r="EB5042" s="60"/>
      <c r="EC5042" s="60"/>
      <c r="ED5042" s="60"/>
      <c r="EE5042" s="60"/>
      <c r="EF5042" s="60"/>
      <c r="EG5042" s="60"/>
      <c r="EH5042" s="60"/>
      <c r="EI5042" s="60"/>
      <c r="EJ5042" s="60"/>
      <c r="EK5042" s="60"/>
      <c r="EL5042" s="60"/>
      <c r="EM5042" s="60"/>
      <c r="EN5042" s="60"/>
      <c r="EO5042" s="60"/>
      <c r="EP5042" s="60"/>
      <c r="EQ5042" s="60"/>
      <c r="ER5042" s="60"/>
      <c r="ES5042" s="60"/>
      <c r="ET5042" s="60"/>
      <c r="EU5042" s="60"/>
      <c r="EV5042" s="60"/>
      <c r="EW5042" s="60"/>
      <c r="EX5042" s="60"/>
      <c r="EY5042" s="60"/>
      <c r="EZ5042" s="60"/>
      <c r="FA5042" s="60"/>
      <c r="FB5042" s="60"/>
    </row>
    <row r="5043" spans="22:158" x14ac:dyDescent="0.25">
      <c r="W5043" s="33"/>
      <c r="X5043" s="33"/>
      <c r="AH5043" s="38">
        <v>100</v>
      </c>
      <c r="AI5043" s="38">
        <v>150</v>
      </c>
      <c r="AJ5043" s="38">
        <v>15800</v>
      </c>
      <c r="AK5043" s="38">
        <v>56</v>
      </c>
      <c r="AL5043" s="38">
        <v>4802258</v>
      </c>
      <c r="AM5043" s="61" t="s">
        <v>1816</v>
      </c>
      <c r="AN5043" s="61" t="s">
        <v>1695</v>
      </c>
      <c r="AO5043" s="61" t="s">
        <v>1607</v>
      </c>
      <c r="AP5043" s="61" t="s">
        <v>5038</v>
      </c>
      <c r="AQ5043" s="61" t="s">
        <v>1212</v>
      </c>
      <c r="AR5043" s="28">
        <v>601458.9</v>
      </c>
      <c r="AS5043" s="28">
        <v>2623744</v>
      </c>
      <c r="AT5043" s="28">
        <v>61733</v>
      </c>
      <c r="AU5043" s="62"/>
      <c r="DV5043" s="31" t="s">
        <v>5617</v>
      </c>
      <c r="DW5043" s="31" t="s">
        <v>5627</v>
      </c>
      <c r="DX5043" s="63"/>
      <c r="DY5043" s="63"/>
      <c r="DZ5043" s="63"/>
      <c r="EA5043" s="167"/>
      <c r="EB5043" s="60"/>
      <c r="EC5043" s="60"/>
      <c r="ED5043" s="60"/>
      <c r="EE5043" s="60"/>
      <c r="EF5043" s="60"/>
      <c r="EG5043" s="60"/>
      <c r="EH5043" s="60"/>
      <c r="EI5043" s="60"/>
      <c r="EJ5043" s="60"/>
      <c r="EK5043" s="60"/>
      <c r="EL5043" s="60"/>
      <c r="EM5043" s="60"/>
      <c r="EN5043" s="60"/>
      <c r="EO5043" s="60"/>
      <c r="EP5043" s="60"/>
      <c r="EQ5043" s="60"/>
      <c r="ER5043" s="60"/>
      <c r="ES5043" s="60"/>
      <c r="ET5043" s="60"/>
      <c r="EU5043" s="60"/>
      <c r="EV5043" s="60"/>
      <c r="EW5043" s="60"/>
      <c r="EX5043" s="60"/>
      <c r="EY5043" s="60"/>
      <c r="EZ5043" s="60"/>
      <c r="FA5043" s="60"/>
      <c r="FB5043" s="60"/>
    </row>
    <row r="5044" spans="22:158" x14ac:dyDescent="0.25">
      <c r="W5044" s="33"/>
      <c r="X5044" s="33"/>
      <c r="AH5044" s="38">
        <v>100</v>
      </c>
      <c r="AI5044" s="38">
        <v>150</v>
      </c>
      <c r="AJ5044" s="38">
        <v>17500</v>
      </c>
      <c r="AK5044" s="38">
        <v>56</v>
      </c>
      <c r="AL5044" s="38">
        <v>4802258</v>
      </c>
      <c r="AM5044" s="61" t="s">
        <v>1816</v>
      </c>
      <c r="AN5044" s="61" t="s">
        <v>1695</v>
      </c>
      <c r="AO5044" s="61" t="s">
        <v>1644</v>
      </c>
      <c r="AP5044" s="61" t="s">
        <v>5038</v>
      </c>
      <c r="AQ5044" s="61" t="s">
        <v>1212</v>
      </c>
      <c r="AR5044" s="28">
        <v>2575</v>
      </c>
      <c r="AS5044" s="28">
        <v>64865</v>
      </c>
      <c r="AT5044" s="28">
        <v>62540</v>
      </c>
      <c r="AU5044" s="62"/>
      <c r="DV5044" s="31" t="s">
        <v>5617</v>
      </c>
      <c r="DW5044" s="31" t="s">
        <v>5627</v>
      </c>
      <c r="DX5044" s="63"/>
      <c r="DY5044" s="63"/>
      <c r="DZ5044" s="63"/>
      <c r="EA5044" s="167"/>
      <c r="EB5044" s="60"/>
      <c r="EC5044" s="60"/>
      <c r="ED5044" s="60"/>
      <c r="EE5044" s="60"/>
      <c r="EF5044" s="60"/>
      <c r="EG5044" s="60"/>
      <c r="EH5044" s="60"/>
      <c r="EI5044" s="60"/>
      <c r="EJ5044" s="60"/>
      <c r="EK5044" s="60"/>
      <c r="EL5044" s="60"/>
      <c r="EM5044" s="60"/>
      <c r="EN5044" s="60"/>
      <c r="EO5044" s="60"/>
      <c r="EP5044" s="60"/>
      <c r="EQ5044" s="60"/>
      <c r="ER5044" s="60"/>
      <c r="ES5044" s="60"/>
      <c r="ET5044" s="60"/>
      <c r="EU5044" s="60"/>
      <c r="EV5044" s="60"/>
      <c r="EW5044" s="60"/>
      <c r="EX5044" s="60"/>
      <c r="EY5044" s="60"/>
      <c r="EZ5044" s="60"/>
      <c r="FA5044" s="60"/>
      <c r="FB5044" s="60"/>
    </row>
    <row r="5045" spans="22:158" x14ac:dyDescent="0.25">
      <c r="V5045" s="1"/>
      <c r="W5045" s="33"/>
      <c r="X5045" s="33"/>
      <c r="AH5045" s="38">
        <v>100</v>
      </c>
      <c r="AI5045" s="38">
        <v>150</v>
      </c>
      <c r="AJ5045" s="38">
        <v>17750</v>
      </c>
      <c r="AK5045" s="38">
        <v>56</v>
      </c>
      <c r="AL5045" s="38">
        <v>4802258</v>
      </c>
      <c r="AM5045" s="61" t="s">
        <v>1816</v>
      </c>
      <c r="AN5045" s="61" t="s">
        <v>1695</v>
      </c>
      <c r="AO5045" s="61" t="s">
        <v>1650</v>
      </c>
      <c r="AP5045" s="61" t="s">
        <v>5038</v>
      </c>
      <c r="AQ5045" s="61" t="s">
        <v>1212</v>
      </c>
      <c r="AR5045" s="28">
        <v>169001.19999999998</v>
      </c>
      <c r="AS5045" s="28">
        <v>139714</v>
      </c>
      <c r="AT5045" s="28">
        <v>175245</v>
      </c>
      <c r="AU5045" s="62"/>
      <c r="DV5045" s="31" t="s">
        <v>5617</v>
      </c>
      <c r="DW5045" s="31" t="s">
        <v>5627</v>
      </c>
      <c r="DX5045" s="63"/>
      <c r="DY5045" s="63"/>
      <c r="DZ5045" s="63"/>
      <c r="EA5045" s="167"/>
      <c r="EB5045" s="60"/>
      <c r="EC5045" s="60"/>
      <c r="ED5045" s="60"/>
      <c r="EE5045" s="60"/>
      <c r="EF5045" s="60"/>
      <c r="EG5045" s="60"/>
      <c r="EH5045" s="60"/>
      <c r="EI5045" s="60"/>
      <c r="EJ5045" s="60"/>
      <c r="EK5045" s="60"/>
      <c r="EL5045" s="60"/>
      <c r="EM5045" s="60"/>
      <c r="EN5045" s="60"/>
      <c r="EO5045" s="60"/>
      <c r="EP5045" s="60"/>
      <c r="EQ5045" s="60"/>
      <c r="ER5045" s="60"/>
      <c r="ES5045" s="60"/>
      <c r="ET5045" s="60"/>
      <c r="EU5045" s="60"/>
      <c r="EV5045" s="60"/>
      <c r="EW5045" s="60"/>
      <c r="EX5045" s="60"/>
      <c r="EY5045" s="60"/>
      <c r="EZ5045" s="60"/>
      <c r="FA5045" s="60"/>
      <c r="FB5045" s="60"/>
    </row>
    <row r="5046" spans="22:158" x14ac:dyDescent="0.25">
      <c r="W5046" s="33"/>
      <c r="X5046" s="33"/>
      <c r="AH5046" s="38">
        <v>100</v>
      </c>
      <c r="AI5046" s="38">
        <v>155</v>
      </c>
      <c r="AJ5046" s="38">
        <v>10050</v>
      </c>
      <c r="AK5046" s="38">
        <v>56</v>
      </c>
      <c r="AL5046" s="38">
        <v>4802258</v>
      </c>
      <c r="AM5046" s="61" t="s">
        <v>1816</v>
      </c>
      <c r="AN5046" s="61" t="s">
        <v>1686</v>
      </c>
      <c r="AO5046" s="61" t="s">
        <v>5044</v>
      </c>
      <c r="AP5046" s="61" t="s">
        <v>5038</v>
      </c>
      <c r="AQ5046" s="61" t="s">
        <v>1212</v>
      </c>
      <c r="AR5046" s="28">
        <v>5290</v>
      </c>
      <c r="AS5046" s="28">
        <v>25241</v>
      </c>
      <c r="AT5046" s="28">
        <v>0</v>
      </c>
      <c r="AU5046" s="62"/>
      <c r="DV5046" s="31" t="s">
        <v>5617</v>
      </c>
      <c r="DW5046" s="31" t="s">
        <v>5628</v>
      </c>
      <c r="DX5046" s="63"/>
      <c r="DY5046" s="63"/>
      <c r="DZ5046" s="63"/>
      <c r="EA5046" s="167"/>
      <c r="EB5046" s="60"/>
      <c r="EC5046" s="60"/>
      <c r="ED5046" s="60"/>
      <c r="EE5046" s="60"/>
      <c r="EF5046" s="60"/>
      <c r="EG5046" s="60"/>
      <c r="EH5046" s="60"/>
      <c r="EI5046" s="60"/>
      <c r="EJ5046" s="60"/>
      <c r="EK5046" s="60"/>
      <c r="EL5046" s="60"/>
      <c r="EM5046" s="60"/>
      <c r="EN5046" s="60"/>
      <c r="EO5046" s="60"/>
      <c r="EP5046" s="60"/>
      <c r="EQ5046" s="60"/>
      <c r="ER5046" s="60"/>
      <c r="ES5046" s="60"/>
      <c r="ET5046" s="60"/>
      <c r="EU5046" s="60"/>
      <c r="EV5046" s="60"/>
      <c r="EW5046" s="60"/>
      <c r="EX5046" s="60"/>
      <c r="EY5046" s="60"/>
      <c r="EZ5046" s="60"/>
      <c r="FA5046" s="60"/>
      <c r="FB5046" s="60"/>
    </row>
    <row r="5047" spans="22:158" x14ac:dyDescent="0.25">
      <c r="W5047" s="33"/>
      <c r="X5047" s="33"/>
      <c r="AH5047" s="38">
        <v>100</v>
      </c>
      <c r="AI5047" s="38">
        <v>155</v>
      </c>
      <c r="AJ5047" s="38">
        <v>10300</v>
      </c>
      <c r="AK5047" s="38">
        <v>56</v>
      </c>
      <c r="AL5047" s="38">
        <v>4802258</v>
      </c>
      <c r="AM5047" s="61" t="s">
        <v>1816</v>
      </c>
      <c r="AN5047" s="61" t="s">
        <v>1686</v>
      </c>
      <c r="AO5047" s="61" t="s">
        <v>5049</v>
      </c>
      <c r="AP5047" s="61" t="s">
        <v>5038</v>
      </c>
      <c r="AQ5047" s="61" t="s">
        <v>1212</v>
      </c>
      <c r="AR5047" s="28">
        <v>7877954.7999999998</v>
      </c>
      <c r="AS5047" s="28">
        <v>9153920</v>
      </c>
      <c r="AT5047" s="28">
        <v>10360140</v>
      </c>
      <c r="AU5047" s="62"/>
      <c r="DV5047" s="31" t="s">
        <v>5617</v>
      </c>
      <c r="DW5047" s="31" t="s">
        <v>5628</v>
      </c>
      <c r="DX5047" s="63"/>
      <c r="DY5047" s="63"/>
      <c r="DZ5047" s="63"/>
      <c r="EA5047" s="167"/>
      <c r="EB5047" s="60"/>
      <c r="EC5047" s="60"/>
      <c r="ED5047" s="60"/>
      <c r="EE5047" s="60"/>
      <c r="EF5047" s="60"/>
      <c r="EG5047" s="60"/>
      <c r="EH5047" s="60"/>
      <c r="EI5047" s="60"/>
      <c r="EJ5047" s="60"/>
      <c r="EK5047" s="60"/>
      <c r="EL5047" s="60"/>
      <c r="EM5047" s="60"/>
      <c r="EN5047" s="60"/>
      <c r="EO5047" s="60"/>
      <c r="EP5047" s="60"/>
      <c r="EQ5047" s="60"/>
      <c r="ER5047" s="60"/>
      <c r="ES5047" s="60"/>
      <c r="ET5047" s="60"/>
      <c r="EU5047" s="60"/>
      <c r="EV5047" s="60"/>
      <c r="EW5047" s="60"/>
      <c r="EX5047" s="60"/>
      <c r="EY5047" s="60"/>
      <c r="EZ5047" s="60"/>
      <c r="FA5047" s="60"/>
      <c r="FB5047" s="60"/>
    </row>
    <row r="5048" spans="22:158" x14ac:dyDescent="0.25">
      <c r="W5048" s="33"/>
      <c r="X5048" s="33"/>
      <c r="AH5048" s="38">
        <v>100</v>
      </c>
      <c r="AI5048" s="38">
        <v>155</v>
      </c>
      <c r="AJ5048" s="38">
        <v>10650</v>
      </c>
      <c r="AK5048" s="38">
        <v>56</v>
      </c>
      <c r="AL5048" s="38">
        <v>4802258</v>
      </c>
      <c r="AM5048" s="61" t="s">
        <v>1816</v>
      </c>
      <c r="AN5048" s="61" t="s">
        <v>1686</v>
      </c>
      <c r="AO5048" s="61" t="s">
        <v>5056</v>
      </c>
      <c r="AP5048" s="61" t="s">
        <v>5038</v>
      </c>
      <c r="AQ5048" s="61" t="s">
        <v>1212</v>
      </c>
      <c r="AR5048" s="28">
        <v>1809259.6</v>
      </c>
      <c r="AS5048" s="28">
        <v>2595568</v>
      </c>
      <c r="AT5048" s="28">
        <v>4017470</v>
      </c>
      <c r="AU5048" s="62"/>
      <c r="DV5048" s="31" t="s">
        <v>5617</v>
      </c>
      <c r="DW5048" s="31" t="s">
        <v>5628</v>
      </c>
      <c r="DX5048" s="63"/>
      <c r="DY5048" s="63"/>
      <c r="DZ5048" s="63"/>
      <c r="EA5048" s="167"/>
      <c r="EB5048" s="60"/>
      <c r="EC5048" s="60"/>
      <c r="ED5048" s="60"/>
      <c r="EE5048" s="60"/>
      <c r="EF5048" s="60"/>
      <c r="EG5048" s="60"/>
      <c r="EH5048" s="60"/>
      <c r="EI5048" s="60"/>
      <c r="EJ5048" s="60"/>
      <c r="EK5048" s="60"/>
      <c r="EL5048" s="60"/>
      <c r="EM5048" s="60"/>
      <c r="EN5048" s="60"/>
      <c r="EO5048" s="60"/>
      <c r="EP5048" s="60"/>
      <c r="EQ5048" s="60"/>
      <c r="ER5048" s="60"/>
      <c r="ES5048" s="60"/>
      <c r="ET5048" s="60"/>
      <c r="EU5048" s="60"/>
      <c r="EV5048" s="60"/>
      <c r="EW5048" s="60"/>
      <c r="EX5048" s="60"/>
      <c r="EY5048" s="60"/>
      <c r="EZ5048" s="60"/>
      <c r="FA5048" s="60"/>
      <c r="FB5048" s="60"/>
    </row>
    <row r="5049" spans="22:158" x14ac:dyDescent="0.25">
      <c r="W5049" s="33"/>
      <c r="X5049" s="33"/>
      <c r="AH5049" s="38">
        <v>100</v>
      </c>
      <c r="AI5049" s="38">
        <v>155</v>
      </c>
      <c r="AJ5049" s="38">
        <v>11860</v>
      </c>
      <c r="AK5049" s="38">
        <v>56</v>
      </c>
      <c r="AL5049" s="38">
        <v>4802258</v>
      </c>
      <c r="AM5049" s="61" t="s">
        <v>1816</v>
      </c>
      <c r="AN5049" s="61" t="s">
        <v>1686</v>
      </c>
      <c r="AO5049" s="61" t="s">
        <v>5082</v>
      </c>
      <c r="AP5049" s="61" t="s">
        <v>5038</v>
      </c>
      <c r="AQ5049" s="61" t="s">
        <v>1212</v>
      </c>
      <c r="AR5049" s="28">
        <v>0</v>
      </c>
      <c r="AS5049" s="28">
        <v>48317</v>
      </c>
      <c r="AT5049" s="28">
        <v>1614</v>
      </c>
      <c r="AU5049" s="62"/>
      <c r="DV5049" s="31" t="s">
        <v>5617</v>
      </c>
      <c r="DW5049" s="31" t="s">
        <v>5628</v>
      </c>
      <c r="DX5049" s="63"/>
      <c r="DY5049" s="63"/>
      <c r="DZ5049" s="63"/>
      <c r="EA5049" s="167"/>
      <c r="EB5049" s="60"/>
      <c r="EC5049" s="60"/>
      <c r="ED5049" s="60"/>
      <c r="EE5049" s="60"/>
      <c r="EF5049" s="60"/>
      <c r="EG5049" s="60"/>
      <c r="EH5049" s="60"/>
      <c r="EI5049" s="60"/>
      <c r="EJ5049" s="60"/>
      <c r="EK5049" s="60"/>
      <c r="EL5049" s="60"/>
      <c r="EM5049" s="60"/>
      <c r="EN5049" s="60"/>
      <c r="EO5049" s="60"/>
      <c r="EP5049" s="60"/>
      <c r="EQ5049" s="60"/>
      <c r="ER5049" s="60"/>
      <c r="ES5049" s="60"/>
      <c r="ET5049" s="60"/>
      <c r="EU5049" s="60"/>
      <c r="EV5049" s="60"/>
      <c r="EW5049" s="60"/>
      <c r="EX5049" s="60"/>
      <c r="EY5049" s="60"/>
      <c r="EZ5049" s="60"/>
      <c r="FA5049" s="60"/>
      <c r="FB5049" s="60"/>
    </row>
    <row r="5050" spans="22:158" x14ac:dyDescent="0.25">
      <c r="W5050" s="33"/>
      <c r="X5050" s="33"/>
      <c r="AH5050" s="38">
        <v>100</v>
      </c>
      <c r="AI5050" s="38">
        <v>155</v>
      </c>
      <c r="AJ5050" s="38">
        <v>12300</v>
      </c>
      <c r="AK5050" s="38">
        <v>56</v>
      </c>
      <c r="AL5050" s="38">
        <v>4802258</v>
      </c>
      <c r="AM5050" s="61" t="s">
        <v>1816</v>
      </c>
      <c r="AN5050" s="61" t="s">
        <v>1686</v>
      </c>
      <c r="AO5050" s="61" t="s">
        <v>5090</v>
      </c>
      <c r="AP5050" s="61" t="s">
        <v>5038</v>
      </c>
      <c r="AQ5050" s="61" t="s">
        <v>1212</v>
      </c>
      <c r="AR5050" s="28">
        <v>0</v>
      </c>
      <c r="AS5050" s="28">
        <v>80090</v>
      </c>
      <c r="AT5050" s="28">
        <v>64423</v>
      </c>
      <c r="AU5050" s="62"/>
      <c r="DV5050" s="31" t="s">
        <v>5617</v>
      </c>
      <c r="DW5050" s="31" t="s">
        <v>5628</v>
      </c>
      <c r="DX5050" s="63"/>
      <c r="DY5050" s="63"/>
      <c r="DZ5050" s="63"/>
      <c r="EA5050" s="167"/>
      <c r="EB5050" s="60"/>
      <c r="EC5050" s="60"/>
      <c r="ED5050" s="60"/>
      <c r="EE5050" s="60"/>
      <c r="EF5050" s="60"/>
      <c r="EG5050" s="60"/>
      <c r="EH5050" s="60"/>
      <c r="EI5050" s="60"/>
      <c r="EJ5050" s="60"/>
      <c r="EK5050" s="60"/>
      <c r="EL5050" s="60"/>
      <c r="EM5050" s="60"/>
      <c r="EN5050" s="60"/>
      <c r="EO5050" s="60"/>
      <c r="EP5050" s="60"/>
      <c r="EQ5050" s="60"/>
      <c r="ER5050" s="60"/>
      <c r="ES5050" s="60"/>
      <c r="ET5050" s="60"/>
      <c r="EU5050" s="60"/>
      <c r="EV5050" s="60"/>
      <c r="EW5050" s="60"/>
      <c r="EX5050" s="60"/>
      <c r="EY5050" s="60"/>
      <c r="EZ5050" s="60"/>
      <c r="FA5050" s="60"/>
      <c r="FB5050" s="60"/>
    </row>
    <row r="5051" spans="22:158" x14ac:dyDescent="0.25">
      <c r="W5051" s="33"/>
      <c r="X5051" s="33"/>
      <c r="AH5051" s="38">
        <v>100</v>
      </c>
      <c r="AI5051" s="38">
        <v>155</v>
      </c>
      <c r="AJ5051" s="38">
        <v>12450</v>
      </c>
      <c r="AK5051" s="38">
        <v>56</v>
      </c>
      <c r="AL5051" s="38">
        <v>4802258</v>
      </c>
      <c r="AM5051" s="61" t="s">
        <v>1816</v>
      </c>
      <c r="AN5051" s="61" t="s">
        <v>1686</v>
      </c>
      <c r="AO5051" s="61" t="s">
        <v>5093</v>
      </c>
      <c r="AP5051" s="61" t="s">
        <v>5038</v>
      </c>
      <c r="AQ5051" s="61" t="s">
        <v>1212</v>
      </c>
      <c r="AR5051" s="28">
        <v>0</v>
      </c>
      <c r="AS5051" s="28">
        <v>0</v>
      </c>
      <c r="AT5051" s="28">
        <v>0</v>
      </c>
      <c r="AU5051" s="62"/>
      <c r="DV5051" s="31" t="s">
        <v>5617</v>
      </c>
      <c r="DW5051" s="31" t="s">
        <v>5628</v>
      </c>
      <c r="DX5051" s="63"/>
      <c r="DY5051" s="63"/>
      <c r="DZ5051" s="63"/>
      <c r="EA5051" s="167"/>
      <c r="EB5051" s="60"/>
      <c r="EC5051" s="60"/>
      <c r="ED5051" s="60"/>
      <c r="EE5051" s="60"/>
      <c r="EF5051" s="60"/>
      <c r="EG5051" s="60"/>
      <c r="EH5051" s="60"/>
      <c r="EI5051" s="60"/>
      <c r="EJ5051" s="60"/>
      <c r="EK5051" s="60"/>
      <c r="EL5051" s="60"/>
      <c r="EM5051" s="60"/>
      <c r="EN5051" s="60"/>
      <c r="EO5051" s="60"/>
      <c r="EP5051" s="60"/>
      <c r="EQ5051" s="60"/>
      <c r="ER5051" s="60"/>
      <c r="ES5051" s="60"/>
      <c r="ET5051" s="60"/>
      <c r="EU5051" s="60"/>
      <c r="EV5051" s="60"/>
      <c r="EW5051" s="60"/>
      <c r="EX5051" s="60"/>
      <c r="EY5051" s="60"/>
      <c r="EZ5051" s="60"/>
      <c r="FA5051" s="60"/>
      <c r="FB5051" s="60"/>
    </row>
    <row r="5052" spans="22:158" x14ac:dyDescent="0.25">
      <c r="W5052" s="33"/>
      <c r="X5052" s="33"/>
      <c r="AH5052" s="38">
        <v>100</v>
      </c>
      <c r="AI5052" s="38">
        <v>155</v>
      </c>
      <c r="AJ5052" s="38">
        <v>13370</v>
      </c>
      <c r="AK5052" s="38">
        <v>56</v>
      </c>
      <c r="AL5052" s="38">
        <v>4802258</v>
      </c>
      <c r="AM5052" s="61" t="s">
        <v>1816</v>
      </c>
      <c r="AN5052" s="61" t="s">
        <v>1686</v>
      </c>
      <c r="AO5052" s="61" t="s">
        <v>5110</v>
      </c>
      <c r="AP5052" s="61" t="s">
        <v>5038</v>
      </c>
      <c r="AQ5052" s="61" t="s">
        <v>1212</v>
      </c>
      <c r="AR5052" s="28">
        <v>4564.7</v>
      </c>
      <c r="AS5052" s="28">
        <v>45087</v>
      </c>
      <c r="AT5052" s="28">
        <v>0</v>
      </c>
      <c r="AU5052" s="62"/>
      <c r="DV5052" s="31" t="s">
        <v>5617</v>
      </c>
      <c r="DW5052" s="31" t="s">
        <v>5628</v>
      </c>
      <c r="DX5052" s="63"/>
      <c r="DY5052" s="63"/>
      <c r="DZ5052" s="63"/>
      <c r="EA5052" s="167"/>
      <c r="EB5052" s="60"/>
      <c r="EC5052" s="60"/>
      <c r="ED5052" s="60"/>
      <c r="EE5052" s="60"/>
      <c r="EF5052" s="60"/>
      <c r="EG5052" s="60"/>
      <c r="EH5052" s="60"/>
      <c r="EI5052" s="60"/>
      <c r="EJ5052" s="60"/>
      <c r="EK5052" s="60"/>
      <c r="EL5052" s="60"/>
      <c r="EM5052" s="60"/>
      <c r="EN5052" s="60"/>
      <c r="EO5052" s="60"/>
      <c r="EP5052" s="60"/>
      <c r="EQ5052" s="60"/>
      <c r="ER5052" s="60"/>
      <c r="ES5052" s="60"/>
      <c r="ET5052" s="60"/>
      <c r="EU5052" s="60"/>
      <c r="EV5052" s="60"/>
      <c r="EW5052" s="60"/>
      <c r="EX5052" s="60"/>
      <c r="EY5052" s="60"/>
      <c r="EZ5052" s="60"/>
      <c r="FA5052" s="60"/>
      <c r="FB5052" s="60"/>
    </row>
    <row r="5053" spans="22:158" x14ac:dyDescent="0.25">
      <c r="W5053" s="33"/>
      <c r="X5053" s="33"/>
      <c r="AH5053" s="38">
        <v>100</v>
      </c>
      <c r="AI5053" s="38">
        <v>155</v>
      </c>
      <c r="AJ5053" s="38">
        <v>13900</v>
      </c>
      <c r="AK5053" s="38">
        <v>56</v>
      </c>
      <c r="AL5053" s="38">
        <v>4802258</v>
      </c>
      <c r="AM5053" s="61" t="s">
        <v>1816</v>
      </c>
      <c r="AN5053" s="61" t="s">
        <v>1686</v>
      </c>
      <c r="AO5053" s="61" t="s">
        <v>5122</v>
      </c>
      <c r="AP5053" s="61" t="s">
        <v>5038</v>
      </c>
      <c r="AQ5053" s="61" t="s">
        <v>1212</v>
      </c>
      <c r="AR5053" s="28">
        <v>0</v>
      </c>
      <c r="AS5053" s="28">
        <v>0</v>
      </c>
      <c r="AT5053" s="28">
        <v>95020</v>
      </c>
      <c r="AU5053" s="62"/>
      <c r="DV5053" s="31" t="s">
        <v>5617</v>
      </c>
      <c r="DW5053" s="31" t="s">
        <v>5628</v>
      </c>
      <c r="DX5053" s="63"/>
      <c r="DY5053" s="63"/>
      <c r="DZ5053" s="63"/>
      <c r="EA5053" s="167"/>
      <c r="EB5053" s="60"/>
      <c r="EC5053" s="60"/>
      <c r="ED5053" s="60"/>
      <c r="EE5053" s="60"/>
      <c r="EF5053" s="60"/>
      <c r="EG5053" s="60"/>
      <c r="EH5053" s="60"/>
      <c r="EI5053" s="60"/>
      <c r="EJ5053" s="60"/>
      <c r="EK5053" s="60"/>
      <c r="EL5053" s="60"/>
      <c r="EM5053" s="60"/>
      <c r="EN5053" s="60"/>
      <c r="EO5053" s="60"/>
      <c r="EP5053" s="60"/>
      <c r="EQ5053" s="60"/>
      <c r="ER5053" s="60"/>
      <c r="ES5053" s="60"/>
      <c r="ET5053" s="60"/>
      <c r="EU5053" s="60"/>
      <c r="EV5053" s="60"/>
      <c r="EW5053" s="60"/>
      <c r="EX5053" s="60"/>
      <c r="EY5053" s="60"/>
      <c r="EZ5053" s="60"/>
      <c r="FA5053" s="60"/>
      <c r="FB5053" s="60"/>
    </row>
    <row r="5054" spans="22:158" x14ac:dyDescent="0.25">
      <c r="V5054" s="1"/>
      <c r="W5054" s="33"/>
      <c r="X5054" s="33"/>
      <c r="AH5054" s="38">
        <v>100</v>
      </c>
      <c r="AI5054" s="38">
        <v>155</v>
      </c>
      <c r="AJ5054" s="38">
        <v>14050</v>
      </c>
      <c r="AK5054" s="38">
        <v>56</v>
      </c>
      <c r="AL5054" s="38">
        <v>4802258</v>
      </c>
      <c r="AM5054" s="61" t="s">
        <v>1816</v>
      </c>
      <c r="AN5054" s="61" t="s">
        <v>1686</v>
      </c>
      <c r="AO5054" s="61" t="s">
        <v>5125</v>
      </c>
      <c r="AP5054" s="61" t="s">
        <v>5038</v>
      </c>
      <c r="AQ5054" s="61" t="s">
        <v>1212</v>
      </c>
      <c r="AR5054" s="28">
        <v>0</v>
      </c>
      <c r="AS5054" s="28">
        <v>0</v>
      </c>
      <c r="AT5054" s="28">
        <v>11701</v>
      </c>
      <c r="AU5054" s="62"/>
      <c r="DV5054" s="31" t="s">
        <v>5617</v>
      </c>
      <c r="DW5054" s="31" t="s">
        <v>5628</v>
      </c>
      <c r="DX5054" s="63"/>
      <c r="DY5054" s="63"/>
      <c r="DZ5054" s="63"/>
      <c r="EA5054" s="167"/>
      <c r="EB5054" s="60"/>
      <c r="EC5054" s="60"/>
      <c r="ED5054" s="60"/>
      <c r="EE5054" s="60"/>
      <c r="EF5054" s="60"/>
      <c r="EG5054" s="60"/>
      <c r="EH5054" s="60"/>
      <c r="EI5054" s="60"/>
      <c r="EJ5054" s="60"/>
      <c r="EK5054" s="60"/>
      <c r="EL5054" s="60"/>
      <c r="EM5054" s="60"/>
      <c r="EN5054" s="60"/>
      <c r="EO5054" s="60"/>
      <c r="EP5054" s="60"/>
      <c r="EQ5054" s="60"/>
      <c r="ER5054" s="60"/>
      <c r="ES5054" s="60"/>
      <c r="ET5054" s="60"/>
      <c r="EU5054" s="60"/>
      <c r="EV5054" s="60"/>
      <c r="EW5054" s="60"/>
      <c r="EX5054" s="60"/>
      <c r="EY5054" s="60"/>
      <c r="EZ5054" s="60"/>
      <c r="FA5054" s="60"/>
      <c r="FB5054" s="60"/>
    </row>
    <row r="5055" spans="22:158" x14ac:dyDescent="0.25">
      <c r="W5055" s="33"/>
      <c r="X5055" s="33"/>
      <c r="AH5055" s="38">
        <v>100</v>
      </c>
      <c r="AI5055" s="38">
        <v>155</v>
      </c>
      <c r="AJ5055" s="38">
        <v>14250</v>
      </c>
      <c r="AK5055" s="38">
        <v>56</v>
      </c>
      <c r="AL5055" s="38">
        <v>4802258</v>
      </c>
      <c r="AM5055" s="61" t="s">
        <v>1816</v>
      </c>
      <c r="AN5055" s="61" t="s">
        <v>1686</v>
      </c>
      <c r="AO5055" s="61" t="s">
        <v>1573</v>
      </c>
      <c r="AP5055" s="61" t="s">
        <v>5038</v>
      </c>
      <c r="AQ5055" s="61" t="s">
        <v>1212</v>
      </c>
      <c r="AR5055" s="28">
        <v>108355.6</v>
      </c>
      <c r="AS5055" s="28">
        <v>267587</v>
      </c>
      <c r="AT5055" s="28">
        <v>465887</v>
      </c>
      <c r="AU5055" s="62"/>
      <c r="DV5055" s="31" t="s">
        <v>5617</v>
      </c>
      <c r="DW5055" s="31" t="s">
        <v>5628</v>
      </c>
      <c r="DX5055" s="63"/>
      <c r="DY5055" s="63"/>
      <c r="DZ5055" s="63"/>
      <c r="EA5055" s="167"/>
      <c r="EB5055" s="60"/>
      <c r="EC5055" s="60"/>
      <c r="ED5055" s="60"/>
      <c r="EE5055" s="60"/>
      <c r="EF5055" s="60"/>
      <c r="EG5055" s="60"/>
      <c r="EH5055" s="60"/>
      <c r="EI5055" s="60"/>
      <c r="EJ5055" s="60"/>
      <c r="EK5055" s="60"/>
      <c r="EL5055" s="60"/>
      <c r="EM5055" s="60"/>
      <c r="EN5055" s="60"/>
      <c r="EO5055" s="60"/>
      <c r="EP5055" s="60"/>
      <c r="EQ5055" s="60"/>
      <c r="ER5055" s="60"/>
      <c r="ES5055" s="60"/>
      <c r="ET5055" s="60"/>
      <c r="EU5055" s="60"/>
      <c r="EV5055" s="60"/>
      <c r="EW5055" s="60"/>
      <c r="EX5055" s="60"/>
      <c r="EY5055" s="60"/>
      <c r="EZ5055" s="60"/>
      <c r="FA5055" s="60"/>
      <c r="FB5055" s="60"/>
    </row>
    <row r="5056" spans="22:158" x14ac:dyDescent="0.25">
      <c r="W5056" s="33"/>
      <c r="X5056" s="33"/>
      <c r="AH5056" s="38">
        <v>100</v>
      </c>
      <c r="AI5056" s="38">
        <v>155</v>
      </c>
      <c r="AJ5056" s="38">
        <v>15500</v>
      </c>
      <c r="AK5056" s="38">
        <v>56</v>
      </c>
      <c r="AL5056" s="38">
        <v>4802258</v>
      </c>
      <c r="AM5056" s="61" t="s">
        <v>1816</v>
      </c>
      <c r="AN5056" s="61" t="s">
        <v>1686</v>
      </c>
      <c r="AO5056" s="61" t="s">
        <v>1601</v>
      </c>
      <c r="AP5056" s="61" t="s">
        <v>5038</v>
      </c>
      <c r="AQ5056" s="61" t="s">
        <v>1212</v>
      </c>
      <c r="AR5056" s="28">
        <v>1390932.8</v>
      </c>
      <c r="AS5056" s="28">
        <v>1066733</v>
      </c>
      <c r="AT5056" s="28">
        <v>1418172</v>
      </c>
      <c r="AU5056" s="62"/>
      <c r="DV5056" s="31" t="s">
        <v>5617</v>
      </c>
      <c r="DW5056" s="31" t="s">
        <v>5628</v>
      </c>
      <c r="DX5056" s="63"/>
      <c r="DY5056" s="63"/>
      <c r="DZ5056" s="63"/>
      <c r="EA5056" s="167"/>
      <c r="EB5056" s="60"/>
      <c r="EC5056" s="60"/>
      <c r="ED5056" s="60"/>
      <c r="EE5056" s="60"/>
      <c r="EF5056" s="60"/>
      <c r="EG5056" s="60"/>
      <c r="EH5056" s="60"/>
      <c r="EI5056" s="60"/>
      <c r="EJ5056" s="60"/>
      <c r="EK5056" s="60"/>
      <c r="EL5056" s="60"/>
      <c r="EM5056" s="60"/>
      <c r="EN5056" s="60"/>
      <c r="EO5056" s="60"/>
      <c r="EP5056" s="60"/>
      <c r="EQ5056" s="60"/>
      <c r="ER5056" s="60"/>
      <c r="ES5056" s="60"/>
      <c r="ET5056" s="60"/>
      <c r="EU5056" s="60"/>
      <c r="EV5056" s="60"/>
      <c r="EW5056" s="60"/>
      <c r="EX5056" s="60"/>
      <c r="EY5056" s="60"/>
      <c r="EZ5056" s="60"/>
      <c r="FA5056" s="60"/>
      <c r="FB5056" s="60"/>
    </row>
    <row r="5057" spans="22:158" x14ac:dyDescent="0.25">
      <c r="W5057" s="33"/>
      <c r="X5057" s="33"/>
      <c r="AH5057" s="38">
        <v>100</v>
      </c>
      <c r="AI5057" s="38">
        <v>155</v>
      </c>
      <c r="AJ5057" s="38">
        <v>17450</v>
      </c>
      <c r="AK5057" s="38">
        <v>56</v>
      </c>
      <c r="AL5057" s="38">
        <v>4802258</v>
      </c>
      <c r="AM5057" s="61" t="s">
        <v>1816</v>
      </c>
      <c r="AN5057" s="61" t="s">
        <v>1686</v>
      </c>
      <c r="AO5057" s="61" t="s">
        <v>1643</v>
      </c>
      <c r="AP5057" s="61" t="s">
        <v>5038</v>
      </c>
      <c r="AQ5057" s="61" t="s">
        <v>1212</v>
      </c>
      <c r="AR5057" s="28">
        <v>225050.1</v>
      </c>
      <c r="AS5057" s="28">
        <v>1027286</v>
      </c>
      <c r="AT5057" s="28">
        <v>1431016</v>
      </c>
      <c r="AU5057" s="62"/>
      <c r="DV5057" s="31" t="s">
        <v>5617</v>
      </c>
      <c r="DW5057" s="31" t="s">
        <v>5628</v>
      </c>
      <c r="DX5057" s="63"/>
      <c r="DY5057" s="63"/>
      <c r="DZ5057" s="63"/>
      <c r="EA5057" s="167"/>
      <c r="EB5057" s="60"/>
      <c r="EC5057" s="60"/>
      <c r="ED5057" s="60"/>
      <c r="EE5057" s="60"/>
      <c r="EF5057" s="60"/>
      <c r="EG5057" s="60"/>
      <c r="EH5057" s="60"/>
      <c r="EI5057" s="60"/>
      <c r="EJ5057" s="60"/>
      <c r="EK5057" s="60"/>
      <c r="EL5057" s="60"/>
      <c r="EM5057" s="60"/>
      <c r="EN5057" s="60"/>
      <c r="EO5057" s="60"/>
      <c r="EP5057" s="60"/>
      <c r="EQ5057" s="60"/>
      <c r="ER5057" s="60"/>
      <c r="ES5057" s="60"/>
      <c r="ET5057" s="60"/>
      <c r="EU5057" s="60"/>
      <c r="EV5057" s="60"/>
      <c r="EW5057" s="60"/>
      <c r="EX5057" s="60"/>
      <c r="EY5057" s="60"/>
      <c r="EZ5057" s="60"/>
      <c r="FA5057" s="60"/>
      <c r="FB5057" s="60"/>
    </row>
    <row r="5058" spans="22:158" x14ac:dyDescent="0.25">
      <c r="W5058" s="33"/>
      <c r="X5058" s="33"/>
      <c r="AH5058" s="38">
        <v>100</v>
      </c>
      <c r="AI5058" s="38">
        <v>155</v>
      </c>
      <c r="AJ5058" s="38">
        <v>17700</v>
      </c>
      <c r="AK5058" s="38">
        <v>56</v>
      </c>
      <c r="AL5058" s="38">
        <v>4802258</v>
      </c>
      <c r="AM5058" s="61" t="s">
        <v>1816</v>
      </c>
      <c r="AN5058" s="61" t="s">
        <v>1686</v>
      </c>
      <c r="AO5058" s="61" t="s">
        <v>1649</v>
      </c>
      <c r="AP5058" s="61" t="s">
        <v>5038</v>
      </c>
      <c r="AQ5058" s="61" t="s">
        <v>1212</v>
      </c>
      <c r="AR5058" s="28">
        <v>0</v>
      </c>
      <c r="AS5058" s="28">
        <v>9318</v>
      </c>
      <c r="AT5058" s="28">
        <v>0</v>
      </c>
      <c r="AU5058" s="62"/>
      <c r="DV5058" s="31" t="s">
        <v>5617</v>
      </c>
      <c r="DW5058" s="31" t="s">
        <v>5628</v>
      </c>
      <c r="DX5058" s="63"/>
      <c r="DY5058" s="63"/>
      <c r="DZ5058" s="63"/>
      <c r="EA5058" s="167"/>
      <c r="EB5058" s="60"/>
      <c r="EC5058" s="60"/>
      <c r="ED5058" s="60"/>
      <c r="EE5058" s="60"/>
      <c r="EF5058" s="60"/>
      <c r="EG5058" s="60"/>
      <c r="EH5058" s="60"/>
      <c r="EI5058" s="60"/>
      <c r="EJ5058" s="60"/>
      <c r="EK5058" s="60"/>
      <c r="EL5058" s="60"/>
      <c r="EM5058" s="60"/>
      <c r="EN5058" s="60"/>
      <c r="EO5058" s="60"/>
      <c r="EP5058" s="60"/>
      <c r="EQ5058" s="60"/>
      <c r="ER5058" s="60"/>
      <c r="ES5058" s="60"/>
      <c r="ET5058" s="60"/>
      <c r="EU5058" s="60"/>
      <c r="EV5058" s="60"/>
      <c r="EW5058" s="60"/>
      <c r="EX5058" s="60"/>
      <c r="EY5058" s="60"/>
      <c r="EZ5058" s="60"/>
      <c r="FA5058" s="60"/>
      <c r="FB5058" s="60"/>
    </row>
    <row r="5059" spans="22:158" x14ac:dyDescent="0.25">
      <c r="V5059" s="1"/>
      <c r="W5059" s="33"/>
      <c r="X5059" s="33"/>
      <c r="AH5059" s="38">
        <v>100</v>
      </c>
      <c r="AI5059" s="38">
        <v>155</v>
      </c>
      <c r="AJ5059" s="38">
        <v>17800</v>
      </c>
      <c r="AK5059" s="38">
        <v>56</v>
      </c>
      <c r="AL5059" s="38">
        <v>4802258</v>
      </c>
      <c r="AM5059" s="61" t="s">
        <v>1816</v>
      </c>
      <c r="AN5059" s="61" t="s">
        <v>1686</v>
      </c>
      <c r="AO5059" s="61" t="s">
        <v>1651</v>
      </c>
      <c r="AP5059" s="61" t="s">
        <v>5038</v>
      </c>
      <c r="AQ5059" s="61" t="s">
        <v>1212</v>
      </c>
      <c r="AR5059" s="28">
        <v>888902.8</v>
      </c>
      <c r="AS5059" s="28">
        <v>1936910</v>
      </c>
      <c r="AT5059" s="28">
        <v>2831637</v>
      </c>
      <c r="AU5059" s="62"/>
      <c r="DV5059" s="31" t="s">
        <v>5617</v>
      </c>
      <c r="DW5059" s="31" t="s">
        <v>5628</v>
      </c>
      <c r="DX5059" s="63"/>
      <c r="DY5059" s="63"/>
      <c r="DZ5059" s="63"/>
      <c r="EA5059" s="167"/>
      <c r="EB5059" s="60"/>
      <c r="EC5059" s="60"/>
      <c r="ED5059" s="60"/>
      <c r="EE5059" s="60"/>
      <c r="EF5059" s="60"/>
      <c r="EG5059" s="60"/>
      <c r="EH5059" s="60"/>
      <c r="EI5059" s="60"/>
      <c r="EJ5059" s="60"/>
      <c r="EK5059" s="60"/>
      <c r="EL5059" s="60"/>
      <c r="EM5059" s="60"/>
      <c r="EN5059" s="60"/>
      <c r="EO5059" s="60"/>
      <c r="EP5059" s="60"/>
      <c r="EQ5059" s="60"/>
      <c r="ER5059" s="60"/>
      <c r="ES5059" s="60"/>
      <c r="ET5059" s="60"/>
      <c r="EU5059" s="60"/>
      <c r="EV5059" s="60"/>
      <c r="EW5059" s="60"/>
      <c r="EX5059" s="60"/>
      <c r="EY5059" s="60"/>
      <c r="EZ5059" s="60"/>
      <c r="FA5059" s="60"/>
      <c r="FB5059" s="60"/>
    </row>
    <row r="5060" spans="22:158" x14ac:dyDescent="0.25">
      <c r="W5060" s="33"/>
      <c r="X5060" s="33"/>
      <c r="AH5060" s="38">
        <v>100</v>
      </c>
      <c r="AI5060" s="38">
        <v>155</v>
      </c>
      <c r="AJ5060" s="38">
        <v>18200</v>
      </c>
      <c r="AK5060" s="38">
        <v>56</v>
      </c>
      <c r="AL5060" s="38">
        <v>4802258</v>
      </c>
      <c r="AM5060" s="61" t="s">
        <v>1816</v>
      </c>
      <c r="AN5060" s="61" t="s">
        <v>1686</v>
      </c>
      <c r="AO5060" s="61" t="s">
        <v>1660</v>
      </c>
      <c r="AP5060" s="61" t="s">
        <v>5038</v>
      </c>
      <c r="AQ5060" s="61" t="s">
        <v>1212</v>
      </c>
      <c r="AR5060" s="28">
        <v>30209655.399999999</v>
      </c>
      <c r="AS5060" s="28">
        <v>44305823</v>
      </c>
      <c r="AT5060" s="28">
        <v>47843954</v>
      </c>
      <c r="AU5060" s="62"/>
      <c r="DV5060" s="31" t="s">
        <v>5617</v>
      </c>
      <c r="DW5060" s="31" t="s">
        <v>5628</v>
      </c>
      <c r="DX5060" s="63"/>
      <c r="DY5060" s="63"/>
      <c r="DZ5060" s="63"/>
      <c r="EA5060" s="167"/>
      <c r="EB5060" s="60"/>
      <c r="EC5060" s="60"/>
      <c r="ED5060" s="60"/>
      <c r="EE5060" s="60"/>
      <c r="EF5060" s="60"/>
      <c r="EG5060" s="60"/>
      <c r="EH5060" s="60"/>
      <c r="EI5060" s="60"/>
      <c r="EJ5060" s="60"/>
      <c r="EK5060" s="60"/>
      <c r="EL5060" s="60"/>
      <c r="EM5060" s="60"/>
      <c r="EN5060" s="60"/>
      <c r="EO5060" s="60"/>
      <c r="EP5060" s="60"/>
      <c r="EQ5060" s="60"/>
      <c r="ER5060" s="60"/>
      <c r="ES5060" s="60"/>
      <c r="ET5060" s="60"/>
      <c r="EU5060" s="60"/>
      <c r="EV5060" s="60"/>
      <c r="EW5060" s="60"/>
      <c r="EX5060" s="60"/>
      <c r="EY5060" s="60"/>
      <c r="EZ5060" s="60"/>
      <c r="FA5060" s="60"/>
      <c r="FB5060" s="60"/>
    </row>
    <row r="5061" spans="22:158" x14ac:dyDescent="0.25">
      <c r="W5061" s="33"/>
      <c r="X5061" s="33"/>
      <c r="AH5061" s="38">
        <v>100</v>
      </c>
      <c r="AI5061" s="38">
        <v>160</v>
      </c>
      <c r="AJ5061" s="38">
        <v>11700</v>
      </c>
      <c r="AK5061" s="38">
        <v>56</v>
      </c>
      <c r="AL5061" s="38">
        <v>4802258</v>
      </c>
      <c r="AM5061" s="61" t="s">
        <v>1816</v>
      </c>
      <c r="AN5061" s="61" t="s">
        <v>1694</v>
      </c>
      <c r="AO5061" s="61" t="s">
        <v>5077</v>
      </c>
      <c r="AP5061" s="61" t="s">
        <v>5038</v>
      </c>
      <c r="AQ5061" s="61" t="s">
        <v>1212</v>
      </c>
      <c r="AR5061" s="28">
        <v>0</v>
      </c>
      <c r="AS5061" s="28">
        <v>1190602</v>
      </c>
      <c r="AT5061" s="28">
        <v>2141615</v>
      </c>
      <c r="AU5061" s="62"/>
      <c r="DV5061" s="31" t="s">
        <v>5617</v>
      </c>
      <c r="DW5061" s="31" t="s">
        <v>5629</v>
      </c>
      <c r="DX5061" s="63"/>
      <c r="DY5061" s="63"/>
      <c r="DZ5061" s="63"/>
      <c r="EA5061" s="167"/>
      <c r="EB5061" s="60"/>
      <c r="EC5061" s="60"/>
      <c r="ED5061" s="60"/>
      <c r="EE5061" s="60"/>
      <c r="EF5061" s="60"/>
      <c r="EG5061" s="60"/>
      <c r="EH5061" s="60"/>
      <c r="EI5061" s="60"/>
      <c r="EJ5061" s="60"/>
      <c r="EK5061" s="60"/>
      <c r="EL5061" s="60"/>
      <c r="EM5061" s="60"/>
      <c r="EN5061" s="60"/>
      <c r="EO5061" s="60"/>
      <c r="EP5061" s="60"/>
      <c r="EQ5061" s="60"/>
      <c r="ER5061" s="60"/>
      <c r="ES5061" s="60"/>
      <c r="ET5061" s="60"/>
      <c r="EU5061" s="60"/>
      <c r="EV5061" s="60"/>
      <c r="EW5061" s="60"/>
      <c r="EX5061" s="60"/>
      <c r="EY5061" s="60"/>
      <c r="EZ5061" s="60"/>
      <c r="FA5061" s="60"/>
      <c r="FB5061" s="60"/>
    </row>
    <row r="5062" spans="22:158" x14ac:dyDescent="0.25">
      <c r="V5062" s="1"/>
      <c r="W5062" s="33"/>
      <c r="X5062" s="33"/>
      <c r="AH5062" s="38">
        <v>100</v>
      </c>
      <c r="AI5062" s="38">
        <v>110</v>
      </c>
      <c r="AJ5062" s="38">
        <v>11720</v>
      </c>
      <c r="AK5062" s="38">
        <v>56</v>
      </c>
      <c r="AL5062" s="38">
        <v>4802458</v>
      </c>
      <c r="AM5062" s="61" t="s">
        <v>1816</v>
      </c>
      <c r="AN5062" s="61" t="s">
        <v>1696</v>
      </c>
      <c r="AO5062" s="61" t="s">
        <v>5078</v>
      </c>
      <c r="AP5062" s="61" t="s">
        <v>5038</v>
      </c>
      <c r="AQ5062" s="61" t="s">
        <v>1216</v>
      </c>
      <c r="AR5062" s="28">
        <v>0</v>
      </c>
      <c r="AS5062" s="28">
        <v>0</v>
      </c>
      <c r="AT5062" s="28">
        <v>369</v>
      </c>
      <c r="AU5062" s="62"/>
      <c r="DV5062" s="31" t="s">
        <v>5630</v>
      </c>
      <c r="DW5062" s="31" t="s">
        <v>5631</v>
      </c>
      <c r="DX5062" s="63"/>
      <c r="DY5062" s="63"/>
      <c r="DZ5062" s="63"/>
      <c r="EA5062" s="167"/>
      <c r="EB5062" s="60"/>
      <c r="EC5062" s="60"/>
      <c r="ED5062" s="60"/>
      <c r="EE5062" s="60"/>
      <c r="EF5062" s="60"/>
      <c r="EG5062" s="60"/>
      <c r="EH5062" s="60"/>
      <c r="EI5062" s="60"/>
      <c r="EJ5062" s="60"/>
      <c r="EK5062" s="60"/>
      <c r="EL5062" s="60"/>
      <c r="EM5062" s="60"/>
      <c r="EN5062" s="60"/>
      <c r="EO5062" s="60"/>
      <c r="EP5062" s="60"/>
      <c r="EQ5062" s="60"/>
      <c r="ER5062" s="60"/>
      <c r="ES5062" s="60"/>
      <c r="ET5062" s="60"/>
      <c r="EU5062" s="60"/>
      <c r="EV5062" s="60"/>
      <c r="EW5062" s="60"/>
      <c r="EX5062" s="60"/>
      <c r="EY5062" s="60"/>
      <c r="EZ5062" s="60"/>
      <c r="FA5062" s="60"/>
      <c r="FB5062" s="60"/>
    </row>
    <row r="5063" spans="22:158" x14ac:dyDescent="0.25">
      <c r="W5063" s="33"/>
      <c r="X5063" s="33"/>
      <c r="AH5063" s="38">
        <v>100</v>
      </c>
      <c r="AI5063" s="38">
        <v>110</v>
      </c>
      <c r="AJ5063" s="38">
        <v>15650</v>
      </c>
      <c r="AK5063" s="38">
        <v>56</v>
      </c>
      <c r="AL5063" s="38">
        <v>4802458</v>
      </c>
      <c r="AM5063" s="61" t="s">
        <v>1816</v>
      </c>
      <c r="AN5063" s="61" t="s">
        <v>1696</v>
      </c>
      <c r="AO5063" s="61" t="s">
        <v>1604</v>
      </c>
      <c r="AP5063" s="61" t="s">
        <v>5038</v>
      </c>
      <c r="AQ5063" s="61" t="s">
        <v>1216</v>
      </c>
      <c r="AR5063" s="28">
        <v>0</v>
      </c>
      <c r="AS5063" s="28">
        <v>0</v>
      </c>
      <c r="AT5063" s="28">
        <v>33227</v>
      </c>
      <c r="AU5063" s="62"/>
      <c r="DV5063" s="31" t="s">
        <v>5630</v>
      </c>
      <c r="DW5063" s="31" t="s">
        <v>5631</v>
      </c>
      <c r="DX5063" s="63"/>
      <c r="DY5063" s="63"/>
      <c r="DZ5063" s="63"/>
      <c r="EA5063" s="167"/>
      <c r="EB5063" s="60"/>
      <c r="EC5063" s="60"/>
      <c r="ED5063" s="60"/>
      <c r="EE5063" s="60"/>
      <c r="EF5063" s="60"/>
      <c r="EG5063" s="60"/>
      <c r="EH5063" s="60"/>
      <c r="EI5063" s="60"/>
      <c r="EJ5063" s="60"/>
      <c r="EK5063" s="60"/>
      <c r="EL5063" s="60"/>
      <c r="EM5063" s="60"/>
      <c r="EN5063" s="60"/>
      <c r="EO5063" s="60"/>
      <c r="EP5063" s="60"/>
      <c r="EQ5063" s="60"/>
      <c r="ER5063" s="60"/>
      <c r="ES5063" s="60"/>
      <c r="ET5063" s="60"/>
      <c r="EU5063" s="60"/>
      <c r="EV5063" s="60"/>
      <c r="EW5063" s="60"/>
      <c r="EX5063" s="60"/>
      <c r="EY5063" s="60"/>
      <c r="EZ5063" s="60"/>
      <c r="FA5063" s="60"/>
      <c r="FB5063" s="60"/>
    </row>
    <row r="5064" spans="22:158" x14ac:dyDescent="0.25">
      <c r="V5064" s="1"/>
      <c r="W5064" s="33"/>
      <c r="X5064" s="33"/>
      <c r="AH5064" s="38">
        <v>100</v>
      </c>
      <c r="AI5064" s="38">
        <v>110</v>
      </c>
      <c r="AJ5064" s="38">
        <v>16400</v>
      </c>
      <c r="AK5064" s="38">
        <v>56</v>
      </c>
      <c r="AL5064" s="38">
        <v>4802458</v>
      </c>
      <c r="AM5064" s="61" t="s">
        <v>1816</v>
      </c>
      <c r="AN5064" s="61" t="s">
        <v>1696</v>
      </c>
      <c r="AO5064" s="61" t="s">
        <v>1620</v>
      </c>
      <c r="AP5064" s="61" t="s">
        <v>5038</v>
      </c>
      <c r="AQ5064" s="61" t="s">
        <v>1216</v>
      </c>
      <c r="AR5064" s="28">
        <v>0</v>
      </c>
      <c r="AS5064" s="28">
        <v>1011</v>
      </c>
      <c r="AT5064" s="28">
        <v>541</v>
      </c>
      <c r="AU5064" s="62"/>
      <c r="DV5064" s="31" t="s">
        <v>5630</v>
      </c>
      <c r="DW5064" s="31" t="s">
        <v>5631</v>
      </c>
      <c r="DX5064" s="63"/>
      <c r="DY5064" s="63"/>
      <c r="DZ5064" s="63"/>
      <c r="EA5064" s="167"/>
      <c r="EB5064" s="60"/>
      <c r="EC5064" s="60"/>
      <c r="ED5064" s="60"/>
      <c r="EE5064" s="60"/>
      <c r="EF5064" s="60"/>
      <c r="EG5064" s="60"/>
      <c r="EH5064" s="60"/>
      <c r="EI5064" s="60"/>
      <c r="EJ5064" s="60"/>
      <c r="EK5064" s="60"/>
      <c r="EL5064" s="60"/>
      <c r="EM5064" s="60"/>
      <c r="EN5064" s="60"/>
      <c r="EO5064" s="60"/>
      <c r="EP5064" s="60"/>
      <c r="EQ5064" s="60"/>
      <c r="ER5064" s="60"/>
      <c r="ES5064" s="60"/>
      <c r="ET5064" s="60"/>
      <c r="EU5064" s="60"/>
      <c r="EV5064" s="60"/>
      <c r="EW5064" s="60"/>
      <c r="EX5064" s="60"/>
      <c r="EY5064" s="60"/>
      <c r="EZ5064" s="60"/>
      <c r="FA5064" s="60"/>
      <c r="FB5064" s="60"/>
    </row>
    <row r="5065" spans="22:158" x14ac:dyDescent="0.25">
      <c r="W5065" s="33"/>
      <c r="X5065" s="33"/>
      <c r="AH5065" s="38">
        <v>100</v>
      </c>
      <c r="AI5065" s="38">
        <v>115</v>
      </c>
      <c r="AJ5065" s="38">
        <v>14400</v>
      </c>
      <c r="AK5065" s="38">
        <v>56</v>
      </c>
      <c r="AL5065" s="38">
        <v>4802458</v>
      </c>
      <c r="AM5065" s="61" t="s">
        <v>1816</v>
      </c>
      <c r="AN5065" s="61" t="s">
        <v>1697</v>
      </c>
      <c r="AO5065" s="61" t="s">
        <v>1576</v>
      </c>
      <c r="AP5065" s="61" t="s">
        <v>5038</v>
      </c>
      <c r="AQ5065" s="61" t="s">
        <v>1216</v>
      </c>
      <c r="AR5065" s="28">
        <v>0</v>
      </c>
      <c r="AS5065" s="28">
        <v>0</v>
      </c>
      <c r="AT5065" s="28">
        <v>1477</v>
      </c>
      <c r="AU5065" s="62"/>
      <c r="DV5065" s="31" t="s">
        <v>5630</v>
      </c>
      <c r="DW5065" s="31" t="s">
        <v>5632</v>
      </c>
      <c r="DX5065" s="63"/>
      <c r="DY5065" s="63"/>
      <c r="DZ5065" s="63"/>
      <c r="EA5065" s="167"/>
      <c r="EB5065" s="60"/>
      <c r="EC5065" s="60"/>
      <c r="ED5065" s="60"/>
      <c r="EE5065" s="60"/>
      <c r="EF5065" s="60"/>
      <c r="EG5065" s="60"/>
      <c r="EH5065" s="60"/>
      <c r="EI5065" s="60"/>
      <c r="EJ5065" s="60"/>
      <c r="EK5065" s="60"/>
      <c r="EL5065" s="60"/>
      <c r="EM5065" s="60"/>
      <c r="EN5065" s="60"/>
      <c r="EO5065" s="60"/>
      <c r="EP5065" s="60"/>
      <c r="EQ5065" s="60"/>
      <c r="ER5065" s="60"/>
      <c r="ES5065" s="60"/>
      <c r="ET5065" s="60"/>
      <c r="EU5065" s="60"/>
      <c r="EV5065" s="60"/>
      <c r="EW5065" s="60"/>
      <c r="EX5065" s="60"/>
      <c r="EY5065" s="60"/>
      <c r="EZ5065" s="60"/>
      <c r="FA5065" s="60"/>
      <c r="FB5065" s="60"/>
    </row>
    <row r="5066" spans="22:158" x14ac:dyDescent="0.25">
      <c r="W5066" s="33"/>
      <c r="X5066" s="33"/>
      <c r="AH5066" s="38">
        <v>100</v>
      </c>
      <c r="AI5066" s="38">
        <v>130</v>
      </c>
      <c r="AJ5066" s="38">
        <v>15750</v>
      </c>
      <c r="AK5066" s="38">
        <v>56</v>
      </c>
      <c r="AL5066" s="38">
        <v>4802458</v>
      </c>
      <c r="AM5066" s="61" t="s">
        <v>1816</v>
      </c>
      <c r="AN5066" s="61" t="s">
        <v>1687</v>
      </c>
      <c r="AO5066" s="61" t="s">
        <v>1606</v>
      </c>
      <c r="AP5066" s="61" t="s">
        <v>5038</v>
      </c>
      <c r="AQ5066" s="61" t="s">
        <v>1216</v>
      </c>
      <c r="AR5066" s="28">
        <v>0</v>
      </c>
      <c r="AS5066" s="28">
        <v>447</v>
      </c>
      <c r="AT5066" s="28">
        <v>0</v>
      </c>
      <c r="AU5066" s="62"/>
      <c r="DV5066" s="31" t="s">
        <v>5630</v>
      </c>
      <c r="DW5066" s="31" t="s">
        <v>5633</v>
      </c>
      <c r="DX5066" s="63"/>
      <c r="DY5066" s="63"/>
      <c r="DZ5066" s="63"/>
      <c r="EA5066" s="167"/>
      <c r="EB5066" s="60"/>
      <c r="EC5066" s="60"/>
      <c r="ED5066" s="60"/>
      <c r="EE5066" s="60"/>
      <c r="EF5066" s="60"/>
      <c r="EG5066" s="60"/>
      <c r="EH5066" s="60"/>
      <c r="EI5066" s="60"/>
      <c r="EJ5066" s="60"/>
      <c r="EK5066" s="60"/>
      <c r="EL5066" s="60"/>
      <c r="EM5066" s="60"/>
      <c r="EN5066" s="60"/>
      <c r="EO5066" s="60"/>
      <c r="EP5066" s="60"/>
      <c r="EQ5066" s="60"/>
      <c r="ER5066" s="60"/>
      <c r="ES5066" s="60"/>
      <c r="ET5066" s="60"/>
      <c r="EU5066" s="60"/>
      <c r="EV5066" s="60"/>
      <c r="EW5066" s="60"/>
      <c r="EX5066" s="60"/>
      <c r="EY5066" s="60"/>
      <c r="EZ5066" s="60"/>
      <c r="FA5066" s="60"/>
      <c r="FB5066" s="60"/>
    </row>
    <row r="5067" spans="22:158" x14ac:dyDescent="0.25">
      <c r="V5067" s="1"/>
      <c r="W5067" s="33"/>
      <c r="X5067" s="33"/>
      <c r="AH5067" s="38">
        <v>100</v>
      </c>
      <c r="AI5067" s="38">
        <v>135</v>
      </c>
      <c r="AJ5067" s="38">
        <v>15270</v>
      </c>
      <c r="AK5067" s="38">
        <v>56</v>
      </c>
      <c r="AL5067" s="38">
        <v>4802458</v>
      </c>
      <c r="AM5067" s="61" t="s">
        <v>1816</v>
      </c>
      <c r="AN5067" s="61" t="s">
        <v>1693</v>
      </c>
      <c r="AO5067" s="61" t="s">
        <v>1596</v>
      </c>
      <c r="AP5067" s="61" t="s">
        <v>5038</v>
      </c>
      <c r="AQ5067" s="61" t="s">
        <v>1216</v>
      </c>
      <c r="AR5067" s="28">
        <v>0</v>
      </c>
      <c r="AS5067" s="28">
        <v>447</v>
      </c>
      <c r="AT5067" s="28">
        <v>0</v>
      </c>
      <c r="AU5067" s="62"/>
      <c r="DV5067" s="31" t="s">
        <v>5630</v>
      </c>
      <c r="DW5067" s="31" t="s">
        <v>5634</v>
      </c>
      <c r="DX5067" s="63"/>
      <c r="DY5067" s="63"/>
      <c r="DZ5067" s="63"/>
      <c r="EA5067" s="167"/>
      <c r="EB5067" s="60"/>
      <c r="EC5067" s="60"/>
      <c r="ED5067" s="60"/>
      <c r="EE5067" s="60"/>
      <c r="EF5067" s="60"/>
      <c r="EG5067" s="60"/>
      <c r="EH5067" s="60"/>
      <c r="EI5067" s="60"/>
      <c r="EJ5067" s="60"/>
      <c r="EK5067" s="60"/>
      <c r="EL5067" s="60"/>
      <c r="EM5067" s="60"/>
      <c r="EN5067" s="60"/>
      <c r="EO5067" s="60"/>
      <c r="EP5067" s="60"/>
      <c r="EQ5067" s="60"/>
      <c r="ER5067" s="60"/>
      <c r="ES5067" s="60"/>
      <c r="ET5067" s="60"/>
      <c r="EU5067" s="60"/>
      <c r="EV5067" s="60"/>
      <c r="EW5067" s="60"/>
      <c r="EX5067" s="60"/>
      <c r="EY5067" s="60"/>
      <c r="EZ5067" s="60"/>
      <c r="FA5067" s="60"/>
      <c r="FB5067" s="60"/>
    </row>
    <row r="5068" spans="22:158" x14ac:dyDescent="0.25">
      <c r="W5068" s="33"/>
      <c r="X5068" s="33"/>
      <c r="AH5068" s="38">
        <v>100</v>
      </c>
      <c r="AI5068" s="38">
        <v>140</v>
      </c>
      <c r="AJ5068" s="38">
        <v>11400</v>
      </c>
      <c r="AK5068" s="38">
        <v>56</v>
      </c>
      <c r="AL5068" s="38">
        <v>4802458</v>
      </c>
      <c r="AM5068" s="61" t="s">
        <v>1816</v>
      </c>
      <c r="AN5068" s="61" t="s">
        <v>1690</v>
      </c>
      <c r="AO5068" s="61" t="s">
        <v>5071</v>
      </c>
      <c r="AP5068" s="61" t="s">
        <v>5038</v>
      </c>
      <c r="AQ5068" s="61" t="s">
        <v>1216</v>
      </c>
      <c r="AR5068" s="28">
        <v>0</v>
      </c>
      <c r="AS5068" s="28">
        <v>0</v>
      </c>
      <c r="AT5068" s="28">
        <v>1477</v>
      </c>
      <c r="AU5068" s="62"/>
      <c r="DV5068" s="31" t="s">
        <v>5630</v>
      </c>
      <c r="DW5068" s="31" t="s">
        <v>5635</v>
      </c>
      <c r="DX5068" s="63"/>
      <c r="DY5068" s="63"/>
      <c r="DZ5068" s="63"/>
      <c r="EA5068" s="167"/>
      <c r="EB5068" s="60"/>
      <c r="EC5068" s="60"/>
      <c r="ED5068" s="60"/>
      <c r="EE5068" s="60"/>
      <c r="EF5068" s="60"/>
      <c r="EG5068" s="60"/>
      <c r="EH5068" s="60"/>
      <c r="EI5068" s="60"/>
      <c r="EJ5068" s="60"/>
      <c r="EK5068" s="60"/>
      <c r="EL5068" s="60"/>
      <c r="EM5068" s="60"/>
      <c r="EN5068" s="60"/>
      <c r="EO5068" s="60"/>
      <c r="EP5068" s="60"/>
      <c r="EQ5068" s="60"/>
      <c r="ER5068" s="60"/>
      <c r="ES5068" s="60"/>
      <c r="ET5068" s="60"/>
      <c r="EU5068" s="60"/>
      <c r="EV5068" s="60"/>
      <c r="EW5068" s="60"/>
      <c r="EX5068" s="60"/>
      <c r="EY5068" s="60"/>
      <c r="EZ5068" s="60"/>
      <c r="FA5068" s="60"/>
      <c r="FB5068" s="60"/>
    </row>
    <row r="5069" spans="22:158" x14ac:dyDescent="0.25">
      <c r="W5069" s="33"/>
      <c r="X5069" s="33"/>
      <c r="AH5069" s="38">
        <v>100</v>
      </c>
      <c r="AI5069" s="38">
        <v>145</v>
      </c>
      <c r="AJ5069" s="38">
        <v>11000</v>
      </c>
      <c r="AK5069" s="38">
        <v>56</v>
      </c>
      <c r="AL5069" s="38">
        <v>4802458</v>
      </c>
      <c r="AM5069" s="61" t="s">
        <v>1816</v>
      </c>
      <c r="AN5069" s="61" t="s">
        <v>1691</v>
      </c>
      <c r="AO5069" s="61" t="s">
        <v>5063</v>
      </c>
      <c r="AP5069" s="61" t="s">
        <v>5038</v>
      </c>
      <c r="AQ5069" s="61" t="s">
        <v>1216</v>
      </c>
      <c r="AR5069" s="28">
        <v>0</v>
      </c>
      <c r="AS5069" s="28">
        <v>0</v>
      </c>
      <c r="AT5069" s="28">
        <v>25844</v>
      </c>
      <c r="AU5069" s="62"/>
      <c r="DV5069" s="31" t="s">
        <v>5630</v>
      </c>
      <c r="DW5069" s="31" t="s">
        <v>5636</v>
      </c>
      <c r="DX5069" s="63"/>
      <c r="DY5069" s="63"/>
      <c r="DZ5069" s="63"/>
      <c r="EA5069" s="167"/>
      <c r="EB5069" s="60"/>
      <c r="EC5069" s="60"/>
      <c r="ED5069" s="60"/>
      <c r="EE5069" s="60"/>
      <c r="EF5069" s="60"/>
      <c r="EG5069" s="60"/>
      <c r="EH5069" s="60"/>
      <c r="EI5069" s="60"/>
      <c r="EJ5069" s="60"/>
      <c r="EK5069" s="60"/>
      <c r="EL5069" s="60"/>
      <c r="EM5069" s="60"/>
      <c r="EN5069" s="60"/>
      <c r="EO5069" s="60"/>
      <c r="EP5069" s="60"/>
      <c r="EQ5069" s="60"/>
      <c r="ER5069" s="60"/>
      <c r="ES5069" s="60"/>
      <c r="ET5069" s="60"/>
      <c r="EU5069" s="60"/>
      <c r="EV5069" s="60"/>
      <c r="EW5069" s="60"/>
      <c r="EX5069" s="60"/>
      <c r="EY5069" s="60"/>
      <c r="EZ5069" s="60"/>
      <c r="FA5069" s="60"/>
      <c r="FB5069" s="60"/>
    </row>
    <row r="5070" spans="22:158" x14ac:dyDescent="0.25">
      <c r="W5070" s="33"/>
      <c r="X5070" s="33"/>
      <c r="AH5070" s="38">
        <v>100</v>
      </c>
      <c r="AI5070" s="38">
        <v>145</v>
      </c>
      <c r="AJ5070" s="38">
        <v>13700</v>
      </c>
      <c r="AK5070" s="38">
        <v>56</v>
      </c>
      <c r="AL5070" s="38">
        <v>4802458</v>
      </c>
      <c r="AM5070" s="61" t="s">
        <v>1816</v>
      </c>
      <c r="AN5070" s="61" t="s">
        <v>1691</v>
      </c>
      <c r="AO5070" s="61" t="s">
        <v>5118</v>
      </c>
      <c r="AP5070" s="61" t="s">
        <v>5038</v>
      </c>
      <c r="AQ5070" s="61" t="s">
        <v>1216</v>
      </c>
      <c r="AR5070" s="28">
        <v>0</v>
      </c>
      <c r="AS5070" s="28">
        <v>5482</v>
      </c>
      <c r="AT5070" s="28">
        <v>0</v>
      </c>
      <c r="AU5070" s="62"/>
      <c r="DV5070" s="31" t="s">
        <v>5630</v>
      </c>
      <c r="DW5070" s="31" t="s">
        <v>5636</v>
      </c>
      <c r="DX5070" s="63"/>
      <c r="DY5070" s="63"/>
      <c r="DZ5070" s="63"/>
      <c r="EA5070" s="167"/>
      <c r="EB5070" s="60"/>
      <c r="EC5070" s="60"/>
      <c r="ED5070" s="60"/>
      <c r="EE5070" s="60"/>
      <c r="EF5070" s="60"/>
      <c r="EG5070" s="60"/>
      <c r="EH5070" s="60"/>
      <c r="EI5070" s="60"/>
      <c r="EJ5070" s="60"/>
      <c r="EK5070" s="60"/>
      <c r="EL5070" s="60"/>
      <c r="EM5070" s="60"/>
      <c r="EN5070" s="60"/>
      <c r="EO5070" s="60"/>
      <c r="EP5070" s="60"/>
      <c r="EQ5070" s="60"/>
      <c r="ER5070" s="60"/>
      <c r="ES5070" s="60"/>
      <c r="ET5070" s="60"/>
      <c r="EU5070" s="60"/>
      <c r="EV5070" s="60"/>
      <c r="EW5070" s="60"/>
      <c r="EX5070" s="60"/>
      <c r="EY5070" s="60"/>
      <c r="EZ5070" s="60"/>
      <c r="FA5070" s="60"/>
      <c r="FB5070" s="60"/>
    </row>
    <row r="5071" spans="22:158" x14ac:dyDescent="0.25">
      <c r="W5071" s="33"/>
      <c r="X5071" s="33"/>
      <c r="AH5071" s="38">
        <v>100</v>
      </c>
      <c r="AI5071" s="38">
        <v>145</v>
      </c>
      <c r="AJ5071" s="38">
        <v>18710</v>
      </c>
      <c r="AK5071" s="38">
        <v>56</v>
      </c>
      <c r="AL5071" s="38">
        <v>4802458</v>
      </c>
      <c r="AM5071" s="61" t="s">
        <v>1816</v>
      </c>
      <c r="AN5071" s="61" t="s">
        <v>1691</v>
      </c>
      <c r="AO5071" s="61" t="s">
        <v>1671</v>
      </c>
      <c r="AP5071" s="61" t="s">
        <v>5038</v>
      </c>
      <c r="AQ5071" s="61" t="s">
        <v>1216</v>
      </c>
      <c r="AR5071" s="28">
        <v>0</v>
      </c>
      <c r="AS5071" s="28">
        <v>4918</v>
      </c>
      <c r="AT5071" s="28">
        <v>0</v>
      </c>
      <c r="AU5071" s="62"/>
      <c r="DV5071" s="31" t="s">
        <v>5630</v>
      </c>
      <c r="DW5071" s="31" t="s">
        <v>5636</v>
      </c>
      <c r="DX5071" s="63"/>
      <c r="DY5071" s="63"/>
      <c r="DZ5071" s="63"/>
      <c r="EA5071" s="167"/>
      <c r="EB5071" s="60"/>
      <c r="EC5071" s="60"/>
      <c r="ED5071" s="60"/>
      <c r="EE5071" s="60"/>
      <c r="EF5071" s="60"/>
      <c r="EG5071" s="60"/>
      <c r="EH5071" s="60"/>
      <c r="EI5071" s="60"/>
      <c r="EJ5071" s="60"/>
      <c r="EK5071" s="60"/>
      <c r="EL5071" s="60"/>
      <c r="EM5071" s="60"/>
      <c r="EN5071" s="60"/>
      <c r="EO5071" s="60"/>
      <c r="EP5071" s="60"/>
      <c r="EQ5071" s="60"/>
      <c r="ER5071" s="60"/>
      <c r="ES5071" s="60"/>
      <c r="ET5071" s="60"/>
      <c r="EU5071" s="60"/>
      <c r="EV5071" s="60"/>
      <c r="EW5071" s="60"/>
      <c r="EX5071" s="60"/>
      <c r="EY5071" s="60"/>
      <c r="EZ5071" s="60"/>
      <c r="FA5071" s="60"/>
      <c r="FB5071" s="60"/>
    </row>
    <row r="5072" spans="22:158" x14ac:dyDescent="0.25">
      <c r="W5072" s="33"/>
      <c r="X5072" s="33"/>
      <c r="AH5072" s="38">
        <v>100</v>
      </c>
      <c r="AI5072" s="38">
        <v>150</v>
      </c>
      <c r="AJ5072" s="38">
        <v>13450</v>
      </c>
      <c r="AK5072" s="38">
        <v>56</v>
      </c>
      <c r="AL5072" s="38">
        <v>4802458</v>
      </c>
      <c r="AM5072" s="61" t="s">
        <v>1816</v>
      </c>
      <c r="AN5072" s="61" t="s">
        <v>1695</v>
      </c>
      <c r="AO5072" s="61" t="s">
        <v>5112</v>
      </c>
      <c r="AP5072" s="61" t="s">
        <v>5038</v>
      </c>
      <c r="AQ5072" s="61" t="s">
        <v>1216</v>
      </c>
      <c r="AR5072" s="28">
        <v>0</v>
      </c>
      <c r="AS5072" s="28">
        <v>11519</v>
      </c>
      <c r="AT5072" s="28">
        <v>43053</v>
      </c>
      <c r="AU5072" s="62"/>
      <c r="DV5072" s="31" t="s">
        <v>5630</v>
      </c>
      <c r="DW5072" s="31" t="s">
        <v>2854</v>
      </c>
      <c r="DX5072" s="63"/>
      <c r="DY5072" s="63"/>
      <c r="DZ5072" s="63"/>
      <c r="EA5072" s="167"/>
      <c r="EB5072" s="60"/>
      <c r="EC5072" s="60"/>
      <c r="ED5072" s="60"/>
      <c r="EE5072" s="60"/>
      <c r="EF5072" s="60"/>
      <c r="EG5072" s="60"/>
      <c r="EH5072" s="60"/>
      <c r="EI5072" s="60"/>
      <c r="EJ5072" s="60"/>
      <c r="EK5072" s="60"/>
      <c r="EL5072" s="60"/>
      <c r="EM5072" s="60"/>
      <c r="EN5072" s="60"/>
      <c r="EO5072" s="60"/>
      <c r="EP5072" s="60"/>
      <c r="EQ5072" s="60"/>
      <c r="ER5072" s="60"/>
      <c r="ES5072" s="60"/>
      <c r="ET5072" s="60"/>
      <c r="EU5072" s="60"/>
      <c r="EV5072" s="60"/>
      <c r="EW5072" s="60"/>
      <c r="EX5072" s="60"/>
      <c r="EY5072" s="60"/>
      <c r="EZ5072" s="60"/>
      <c r="FA5072" s="60"/>
      <c r="FB5072" s="60"/>
    </row>
    <row r="5073" spans="22:158" x14ac:dyDescent="0.25">
      <c r="W5073" s="33"/>
      <c r="X5073" s="33"/>
      <c r="AH5073" s="38">
        <v>100</v>
      </c>
      <c r="AI5073" s="38">
        <v>150</v>
      </c>
      <c r="AJ5073" s="38">
        <v>14750</v>
      </c>
      <c r="AK5073" s="38">
        <v>56</v>
      </c>
      <c r="AL5073" s="38">
        <v>4802458</v>
      </c>
      <c r="AM5073" s="61" t="s">
        <v>1816</v>
      </c>
      <c r="AN5073" s="61" t="s">
        <v>1695</v>
      </c>
      <c r="AO5073" s="61" t="s">
        <v>1583</v>
      </c>
      <c r="AP5073" s="61" t="s">
        <v>5038</v>
      </c>
      <c r="AQ5073" s="61" t="s">
        <v>1216</v>
      </c>
      <c r="AR5073" s="28">
        <v>0</v>
      </c>
      <c r="AS5073" s="28">
        <v>0</v>
      </c>
      <c r="AT5073" s="28">
        <v>738</v>
      </c>
      <c r="AU5073" s="62"/>
      <c r="DV5073" s="31" t="s">
        <v>5630</v>
      </c>
      <c r="DW5073" s="31" t="s">
        <v>2854</v>
      </c>
      <c r="DX5073" s="63"/>
      <c r="DY5073" s="63"/>
      <c r="DZ5073" s="63"/>
      <c r="EA5073" s="167"/>
      <c r="EB5073" s="60"/>
      <c r="EC5073" s="60"/>
      <c r="ED5073" s="60"/>
      <c r="EE5073" s="60"/>
      <c r="EF5073" s="60"/>
      <c r="EG5073" s="60"/>
      <c r="EH5073" s="60"/>
      <c r="EI5073" s="60"/>
      <c r="EJ5073" s="60"/>
      <c r="EK5073" s="60"/>
      <c r="EL5073" s="60"/>
      <c r="EM5073" s="60"/>
      <c r="EN5073" s="60"/>
      <c r="EO5073" s="60"/>
      <c r="EP5073" s="60"/>
      <c r="EQ5073" s="60"/>
      <c r="ER5073" s="60"/>
      <c r="ES5073" s="60"/>
      <c r="ET5073" s="60"/>
      <c r="EU5073" s="60"/>
      <c r="EV5073" s="60"/>
      <c r="EW5073" s="60"/>
      <c r="EX5073" s="60"/>
      <c r="EY5073" s="60"/>
      <c r="EZ5073" s="60"/>
      <c r="FA5073" s="60"/>
      <c r="FB5073" s="60"/>
    </row>
    <row r="5074" spans="22:158" x14ac:dyDescent="0.25">
      <c r="V5074" s="1"/>
      <c r="W5074" s="33"/>
      <c r="X5074" s="33"/>
      <c r="AH5074" s="38">
        <v>100</v>
      </c>
      <c r="AI5074" s="38">
        <v>155</v>
      </c>
      <c r="AJ5074" s="38">
        <v>10300</v>
      </c>
      <c r="AK5074" s="38">
        <v>56</v>
      </c>
      <c r="AL5074" s="38">
        <v>4802458</v>
      </c>
      <c r="AM5074" s="61" t="s">
        <v>1816</v>
      </c>
      <c r="AN5074" s="61" t="s">
        <v>1686</v>
      </c>
      <c r="AO5074" s="61" t="s">
        <v>5049</v>
      </c>
      <c r="AP5074" s="61" t="s">
        <v>5038</v>
      </c>
      <c r="AQ5074" s="61" t="s">
        <v>1216</v>
      </c>
      <c r="AR5074" s="28">
        <v>715873.2</v>
      </c>
      <c r="AS5074" s="28">
        <v>117561</v>
      </c>
      <c r="AT5074" s="28">
        <v>471730</v>
      </c>
      <c r="AU5074" s="62"/>
      <c r="DV5074" s="31" t="s">
        <v>5630</v>
      </c>
      <c r="DW5074" s="31" t="s">
        <v>2855</v>
      </c>
      <c r="DX5074" s="63"/>
      <c r="DY5074" s="63"/>
      <c r="DZ5074" s="63"/>
      <c r="EA5074" s="167"/>
      <c r="EB5074" s="60"/>
      <c r="EC5074" s="60"/>
      <c r="ED5074" s="60"/>
      <c r="EE5074" s="60"/>
      <c r="EF5074" s="60"/>
      <c r="EG5074" s="60"/>
      <c r="EH5074" s="60"/>
      <c r="EI5074" s="60"/>
      <c r="EJ5074" s="60"/>
      <c r="EK5074" s="60"/>
      <c r="EL5074" s="60"/>
      <c r="EM5074" s="60"/>
      <c r="EN5074" s="60"/>
      <c r="EO5074" s="60"/>
      <c r="EP5074" s="60"/>
      <c r="EQ5074" s="60"/>
      <c r="ER5074" s="60"/>
      <c r="ES5074" s="60"/>
      <c r="ET5074" s="60"/>
      <c r="EU5074" s="60"/>
      <c r="EV5074" s="60"/>
      <c r="EW5074" s="60"/>
      <c r="EX5074" s="60"/>
      <c r="EY5074" s="60"/>
      <c r="EZ5074" s="60"/>
      <c r="FA5074" s="60"/>
      <c r="FB5074" s="60"/>
    </row>
    <row r="5075" spans="22:158" x14ac:dyDescent="0.25">
      <c r="W5075" s="33"/>
      <c r="X5075" s="33"/>
      <c r="AH5075" s="38">
        <v>100</v>
      </c>
      <c r="AI5075" s="38">
        <v>155</v>
      </c>
      <c r="AJ5075" s="38">
        <v>12300</v>
      </c>
      <c r="AK5075" s="38">
        <v>56</v>
      </c>
      <c r="AL5075" s="38">
        <v>4802458</v>
      </c>
      <c r="AM5075" s="61" t="s">
        <v>1816</v>
      </c>
      <c r="AN5075" s="61" t="s">
        <v>1686</v>
      </c>
      <c r="AO5075" s="61" t="s">
        <v>5090</v>
      </c>
      <c r="AP5075" s="61" t="s">
        <v>5038</v>
      </c>
      <c r="AQ5075" s="61" t="s">
        <v>1216</v>
      </c>
      <c r="AR5075" s="28">
        <v>0</v>
      </c>
      <c r="AS5075" s="28">
        <v>0</v>
      </c>
      <c r="AT5075" s="28">
        <v>738</v>
      </c>
      <c r="AU5075" s="62"/>
      <c r="DV5075" s="31" t="s">
        <v>5630</v>
      </c>
      <c r="DW5075" s="31" t="s">
        <v>2855</v>
      </c>
      <c r="DX5075" s="63"/>
      <c r="DY5075" s="63"/>
      <c r="DZ5075" s="63"/>
      <c r="EA5075" s="167"/>
      <c r="EB5075" s="60"/>
      <c r="EC5075" s="60"/>
      <c r="ED5075" s="60"/>
      <c r="EE5075" s="60"/>
      <c r="EF5075" s="60"/>
      <c r="EG5075" s="60"/>
      <c r="EH5075" s="60"/>
      <c r="EI5075" s="60"/>
      <c r="EJ5075" s="60"/>
      <c r="EK5075" s="60"/>
      <c r="EL5075" s="60"/>
      <c r="EM5075" s="60"/>
      <c r="EN5075" s="60"/>
      <c r="EO5075" s="60"/>
      <c r="EP5075" s="60"/>
      <c r="EQ5075" s="60"/>
      <c r="ER5075" s="60"/>
      <c r="ES5075" s="60"/>
      <c r="ET5075" s="60"/>
      <c r="EU5075" s="60"/>
      <c r="EV5075" s="60"/>
      <c r="EW5075" s="60"/>
      <c r="EX5075" s="60"/>
      <c r="EY5075" s="60"/>
      <c r="EZ5075" s="60"/>
      <c r="FA5075" s="60"/>
      <c r="FB5075" s="60"/>
    </row>
    <row r="5076" spans="22:158" x14ac:dyDescent="0.25">
      <c r="W5076" s="33"/>
      <c r="X5076" s="33"/>
      <c r="AH5076" s="38">
        <v>100</v>
      </c>
      <c r="AI5076" s="38">
        <v>155</v>
      </c>
      <c r="AJ5076" s="38">
        <v>13900</v>
      </c>
      <c r="AK5076" s="38">
        <v>56</v>
      </c>
      <c r="AL5076" s="38">
        <v>4802458</v>
      </c>
      <c r="AM5076" s="61" t="s">
        <v>1816</v>
      </c>
      <c r="AN5076" s="61" t="s">
        <v>1686</v>
      </c>
      <c r="AO5076" s="61" t="s">
        <v>5122</v>
      </c>
      <c r="AP5076" s="61" t="s">
        <v>5038</v>
      </c>
      <c r="AQ5076" s="61" t="s">
        <v>1216</v>
      </c>
      <c r="AR5076" s="28">
        <v>0</v>
      </c>
      <c r="AS5076" s="28">
        <v>0</v>
      </c>
      <c r="AT5076" s="28">
        <v>369</v>
      </c>
      <c r="AU5076" s="62"/>
      <c r="DV5076" s="31" t="s">
        <v>5630</v>
      </c>
      <c r="DW5076" s="31" t="s">
        <v>2855</v>
      </c>
      <c r="DX5076" s="63"/>
      <c r="DY5076" s="63"/>
      <c r="DZ5076" s="63"/>
      <c r="EA5076" s="167"/>
      <c r="EB5076" s="60"/>
      <c r="EC5076" s="60"/>
      <c r="ED5076" s="60"/>
      <c r="EE5076" s="60"/>
      <c r="EF5076" s="60"/>
      <c r="EG5076" s="60"/>
      <c r="EH5076" s="60"/>
      <c r="EI5076" s="60"/>
      <c r="EJ5076" s="60"/>
      <c r="EK5076" s="60"/>
      <c r="EL5076" s="60"/>
      <c r="EM5076" s="60"/>
      <c r="EN5076" s="60"/>
      <c r="EO5076" s="60"/>
      <c r="EP5076" s="60"/>
      <c r="EQ5076" s="60"/>
      <c r="ER5076" s="60"/>
      <c r="ES5076" s="60"/>
      <c r="ET5076" s="60"/>
      <c r="EU5076" s="60"/>
      <c r="EV5076" s="60"/>
      <c r="EW5076" s="60"/>
      <c r="EX5076" s="60"/>
      <c r="EY5076" s="60"/>
      <c r="EZ5076" s="60"/>
      <c r="FA5076" s="60"/>
      <c r="FB5076" s="60"/>
    </row>
    <row r="5077" spans="22:158" x14ac:dyDescent="0.25">
      <c r="W5077" s="33"/>
      <c r="X5077" s="33"/>
      <c r="AH5077" s="38">
        <v>100</v>
      </c>
      <c r="AI5077" s="38">
        <v>155</v>
      </c>
      <c r="AJ5077" s="38">
        <v>17800</v>
      </c>
      <c r="AK5077" s="38">
        <v>56</v>
      </c>
      <c r="AL5077" s="38">
        <v>4802458</v>
      </c>
      <c r="AM5077" s="61" t="s">
        <v>1816</v>
      </c>
      <c r="AN5077" s="61" t="s">
        <v>1686</v>
      </c>
      <c r="AO5077" s="61" t="s">
        <v>1651</v>
      </c>
      <c r="AP5077" s="61" t="s">
        <v>5038</v>
      </c>
      <c r="AQ5077" s="61" t="s">
        <v>1216</v>
      </c>
      <c r="AR5077" s="28">
        <v>978742.4</v>
      </c>
      <c r="AS5077" s="28">
        <v>2308245</v>
      </c>
      <c r="AT5077" s="28">
        <v>776500</v>
      </c>
      <c r="AU5077" s="62"/>
      <c r="DV5077" s="31" t="s">
        <v>5630</v>
      </c>
      <c r="DW5077" s="31" t="s">
        <v>2855</v>
      </c>
      <c r="DX5077" s="63"/>
      <c r="DY5077" s="63"/>
      <c r="DZ5077" s="63"/>
      <c r="EA5077" s="167"/>
      <c r="EB5077" s="60"/>
      <c r="EC5077" s="60"/>
      <c r="ED5077" s="60"/>
      <c r="EE5077" s="60"/>
      <c r="EF5077" s="60"/>
      <c r="EG5077" s="60"/>
      <c r="EH5077" s="60"/>
      <c r="EI5077" s="60"/>
      <c r="EJ5077" s="60"/>
      <c r="EK5077" s="60"/>
      <c r="EL5077" s="60"/>
      <c r="EM5077" s="60"/>
      <c r="EN5077" s="60"/>
      <c r="EO5077" s="60"/>
      <c r="EP5077" s="60"/>
      <c r="EQ5077" s="60"/>
      <c r="ER5077" s="60"/>
      <c r="ES5077" s="60"/>
      <c r="ET5077" s="60"/>
      <c r="EU5077" s="60"/>
      <c r="EV5077" s="60"/>
      <c r="EW5077" s="60"/>
      <c r="EX5077" s="60"/>
      <c r="EY5077" s="60"/>
      <c r="EZ5077" s="60"/>
      <c r="FA5077" s="60"/>
      <c r="FB5077" s="60"/>
    </row>
    <row r="5078" spans="22:158" x14ac:dyDescent="0.25">
      <c r="V5078" s="1"/>
      <c r="W5078" s="33"/>
      <c r="X5078" s="33"/>
      <c r="AH5078" s="38">
        <v>100</v>
      </c>
      <c r="AI5078" s="38">
        <v>155</v>
      </c>
      <c r="AJ5078" s="38">
        <v>18200</v>
      </c>
      <c r="AK5078" s="38">
        <v>56</v>
      </c>
      <c r="AL5078" s="38">
        <v>4802458</v>
      </c>
      <c r="AM5078" s="61" t="s">
        <v>1816</v>
      </c>
      <c r="AN5078" s="61" t="s">
        <v>1686</v>
      </c>
      <c r="AO5078" s="61" t="s">
        <v>1660</v>
      </c>
      <c r="AP5078" s="61" t="s">
        <v>5038</v>
      </c>
      <c r="AQ5078" s="61" t="s">
        <v>1216</v>
      </c>
      <c r="AR5078" s="28">
        <v>4568218.5999999996</v>
      </c>
      <c r="AS5078" s="28">
        <v>11716577</v>
      </c>
      <c r="AT5078" s="28">
        <v>7480077</v>
      </c>
      <c r="AU5078" s="62"/>
      <c r="DV5078" s="31" t="s">
        <v>5630</v>
      </c>
      <c r="DW5078" s="31" t="s">
        <v>2855</v>
      </c>
      <c r="DX5078" s="63"/>
      <c r="DY5078" s="63"/>
      <c r="DZ5078" s="63"/>
      <c r="EA5078" s="167"/>
      <c r="EB5078" s="60"/>
      <c r="EC5078" s="60"/>
      <c r="ED5078" s="60"/>
      <c r="EE5078" s="60"/>
      <c r="EF5078" s="60"/>
      <c r="EG5078" s="60"/>
      <c r="EH5078" s="60"/>
      <c r="EI5078" s="60"/>
      <c r="EJ5078" s="60"/>
      <c r="EK5078" s="60"/>
      <c r="EL5078" s="60"/>
      <c r="EM5078" s="60"/>
      <c r="EN5078" s="60"/>
      <c r="EO5078" s="60"/>
      <c r="EP5078" s="60"/>
      <c r="EQ5078" s="60"/>
      <c r="ER5078" s="60"/>
      <c r="ES5078" s="60"/>
      <c r="ET5078" s="60"/>
      <c r="EU5078" s="60"/>
      <c r="EV5078" s="60"/>
      <c r="EW5078" s="60"/>
      <c r="EX5078" s="60"/>
      <c r="EY5078" s="60"/>
      <c r="EZ5078" s="60"/>
      <c r="FA5078" s="60"/>
      <c r="FB5078" s="60"/>
    </row>
    <row r="5079" spans="22:158" x14ac:dyDescent="0.25">
      <c r="W5079" s="33"/>
      <c r="X5079" s="33"/>
      <c r="AH5079" s="38">
        <v>100</v>
      </c>
      <c r="AI5079" s="38">
        <v>105</v>
      </c>
      <c r="AJ5079" s="38">
        <v>10900</v>
      </c>
      <c r="AK5079" s="38">
        <v>60</v>
      </c>
      <c r="AL5079" s="38">
        <v>4209758</v>
      </c>
      <c r="AM5079" s="61" t="s">
        <v>1816</v>
      </c>
      <c r="AN5079" s="61" t="s">
        <v>1688</v>
      </c>
      <c r="AO5079" s="61" t="s">
        <v>5061</v>
      </c>
      <c r="AP5079" s="61" t="s">
        <v>5040</v>
      </c>
      <c r="AQ5079" s="61" t="s">
        <v>1769</v>
      </c>
      <c r="AR5079" s="28">
        <v>15454.1</v>
      </c>
      <c r="AS5079" s="28">
        <v>42395</v>
      </c>
      <c r="AT5079" s="28">
        <v>100610</v>
      </c>
      <c r="AU5079" s="62"/>
      <c r="DV5079" s="31" t="s">
        <v>2856</v>
      </c>
      <c r="DW5079" s="31" t="s">
        <v>2857</v>
      </c>
      <c r="DX5079" s="63"/>
      <c r="DY5079" s="63"/>
      <c r="DZ5079" s="63"/>
      <c r="EA5079" s="167"/>
      <c r="EB5079" s="60"/>
      <c r="EC5079" s="60"/>
      <c r="ED5079" s="60"/>
      <c r="EE5079" s="60"/>
      <c r="EF5079" s="60"/>
      <c r="EG5079" s="60"/>
      <c r="EH5079" s="60"/>
      <c r="EI5079" s="60"/>
      <c r="EJ5079" s="60"/>
      <c r="EK5079" s="60"/>
      <c r="EL5079" s="60"/>
      <c r="EM5079" s="60"/>
      <c r="EN5079" s="60"/>
      <c r="EO5079" s="60"/>
      <c r="EP5079" s="60"/>
      <c r="EQ5079" s="60"/>
      <c r="ER5079" s="60"/>
      <c r="ES5079" s="60"/>
      <c r="ET5079" s="60"/>
      <c r="EU5079" s="60"/>
      <c r="EV5079" s="60"/>
      <c r="EW5079" s="60"/>
      <c r="EX5079" s="60"/>
      <c r="EY5079" s="60"/>
      <c r="EZ5079" s="60"/>
      <c r="FA5079" s="60"/>
      <c r="FB5079" s="60"/>
    </row>
    <row r="5080" spans="22:158" x14ac:dyDescent="0.25">
      <c r="W5080" s="33"/>
      <c r="X5080" s="33"/>
      <c r="AH5080" s="38">
        <v>100</v>
      </c>
      <c r="AI5080" s="38">
        <v>105</v>
      </c>
      <c r="AJ5080" s="38">
        <v>13100</v>
      </c>
      <c r="AK5080" s="38">
        <v>60</v>
      </c>
      <c r="AL5080" s="38">
        <v>4209758</v>
      </c>
      <c r="AM5080" s="61" t="s">
        <v>1816</v>
      </c>
      <c r="AN5080" s="61" t="s">
        <v>1688</v>
      </c>
      <c r="AO5080" s="61" t="s">
        <v>5104</v>
      </c>
      <c r="AP5080" s="61" t="s">
        <v>5040</v>
      </c>
      <c r="AQ5080" s="61" t="s">
        <v>1769</v>
      </c>
      <c r="AR5080" s="28">
        <v>0</v>
      </c>
      <c r="AS5080" s="28">
        <v>0</v>
      </c>
      <c r="AT5080" s="28">
        <v>0</v>
      </c>
      <c r="AU5080" s="62"/>
      <c r="DV5080" s="31" t="s">
        <v>2856</v>
      </c>
      <c r="DW5080" s="31" t="s">
        <v>2857</v>
      </c>
      <c r="DX5080" s="63"/>
      <c r="DY5080" s="63"/>
      <c r="DZ5080" s="63"/>
      <c r="EA5080" s="167"/>
      <c r="EB5080" s="60"/>
      <c r="EC5080" s="60"/>
      <c r="ED5080" s="60"/>
      <c r="EE5080" s="60"/>
      <c r="EF5080" s="60"/>
      <c r="EG5080" s="60"/>
      <c r="EH5080" s="60"/>
      <c r="EI5080" s="60"/>
      <c r="EJ5080" s="60"/>
      <c r="EK5080" s="60"/>
      <c r="EL5080" s="60"/>
      <c r="EM5080" s="60"/>
      <c r="EN5080" s="60"/>
      <c r="EO5080" s="60"/>
      <c r="EP5080" s="60"/>
      <c r="EQ5080" s="60"/>
      <c r="ER5080" s="60"/>
      <c r="ES5080" s="60"/>
      <c r="ET5080" s="60"/>
      <c r="EU5080" s="60"/>
      <c r="EV5080" s="60"/>
      <c r="EW5080" s="60"/>
      <c r="EX5080" s="60"/>
      <c r="EY5080" s="60"/>
      <c r="EZ5080" s="60"/>
      <c r="FA5080" s="60"/>
      <c r="FB5080" s="60"/>
    </row>
    <row r="5081" spans="22:158" x14ac:dyDescent="0.25">
      <c r="W5081" s="33"/>
      <c r="X5081" s="33"/>
      <c r="AH5081" s="38">
        <v>100</v>
      </c>
      <c r="AI5081" s="38">
        <v>105</v>
      </c>
      <c r="AJ5081" s="38">
        <v>13800</v>
      </c>
      <c r="AK5081" s="38">
        <v>60</v>
      </c>
      <c r="AL5081" s="38">
        <v>4209758</v>
      </c>
      <c r="AM5081" s="61" t="s">
        <v>1816</v>
      </c>
      <c r="AN5081" s="61" t="s">
        <v>1688</v>
      </c>
      <c r="AO5081" s="61" t="s">
        <v>5120</v>
      </c>
      <c r="AP5081" s="61" t="s">
        <v>5040</v>
      </c>
      <c r="AQ5081" s="61" t="s">
        <v>1769</v>
      </c>
      <c r="AR5081" s="28">
        <v>0</v>
      </c>
      <c r="AS5081" s="28">
        <v>0</v>
      </c>
      <c r="AT5081" s="28">
        <v>12894</v>
      </c>
      <c r="AU5081" s="62"/>
      <c r="DV5081" s="31" t="s">
        <v>2856</v>
      </c>
      <c r="DW5081" s="31" t="s">
        <v>2857</v>
      </c>
      <c r="DX5081" s="63"/>
      <c r="DY5081" s="63"/>
      <c r="DZ5081" s="63"/>
      <c r="EA5081" s="167"/>
      <c r="EB5081" s="60"/>
      <c r="EC5081" s="60"/>
      <c r="ED5081" s="60"/>
      <c r="EE5081" s="60"/>
      <c r="EF5081" s="60"/>
      <c r="EG5081" s="60"/>
      <c r="EH5081" s="60"/>
      <c r="EI5081" s="60"/>
      <c r="EJ5081" s="60"/>
      <c r="EK5081" s="60"/>
      <c r="EL5081" s="60"/>
      <c r="EM5081" s="60"/>
      <c r="EN5081" s="60"/>
      <c r="EO5081" s="60"/>
      <c r="EP5081" s="60"/>
      <c r="EQ5081" s="60"/>
      <c r="ER5081" s="60"/>
      <c r="ES5081" s="60"/>
      <c r="ET5081" s="60"/>
      <c r="EU5081" s="60"/>
      <c r="EV5081" s="60"/>
      <c r="EW5081" s="60"/>
      <c r="EX5081" s="60"/>
      <c r="EY5081" s="60"/>
      <c r="EZ5081" s="60"/>
      <c r="FA5081" s="60"/>
      <c r="FB5081" s="60"/>
    </row>
    <row r="5082" spans="22:158" x14ac:dyDescent="0.25">
      <c r="W5082" s="33"/>
      <c r="X5082" s="33"/>
      <c r="AH5082" s="38">
        <v>100</v>
      </c>
      <c r="AI5082" s="38">
        <v>105</v>
      </c>
      <c r="AJ5082" s="38">
        <v>14000</v>
      </c>
      <c r="AK5082" s="38">
        <v>60</v>
      </c>
      <c r="AL5082" s="38">
        <v>4209758</v>
      </c>
      <c r="AM5082" s="61" t="s">
        <v>1816</v>
      </c>
      <c r="AN5082" s="61" t="s">
        <v>1688</v>
      </c>
      <c r="AO5082" s="61" t="s">
        <v>5124</v>
      </c>
      <c r="AP5082" s="61" t="s">
        <v>5040</v>
      </c>
      <c r="AQ5082" s="61" t="s">
        <v>1769</v>
      </c>
      <c r="AR5082" s="28">
        <v>0</v>
      </c>
      <c r="AS5082" s="28">
        <v>56000</v>
      </c>
      <c r="AT5082" s="28">
        <v>0</v>
      </c>
      <c r="AU5082" s="62"/>
      <c r="DV5082" s="31" t="s">
        <v>2856</v>
      </c>
      <c r="DW5082" s="31" t="s">
        <v>2857</v>
      </c>
      <c r="DX5082" s="63"/>
      <c r="DY5082" s="63"/>
      <c r="DZ5082" s="63"/>
      <c r="EA5082" s="167"/>
      <c r="EB5082" s="60"/>
      <c r="EC5082" s="60"/>
      <c r="ED5082" s="60"/>
      <c r="EE5082" s="60"/>
      <c r="EF5082" s="60"/>
      <c r="EG5082" s="60"/>
      <c r="EH5082" s="60"/>
      <c r="EI5082" s="60"/>
      <c r="EJ5082" s="60"/>
      <c r="EK5082" s="60"/>
      <c r="EL5082" s="60"/>
      <c r="EM5082" s="60"/>
      <c r="EN5082" s="60"/>
      <c r="EO5082" s="60"/>
      <c r="EP5082" s="60"/>
      <c r="EQ5082" s="60"/>
      <c r="ER5082" s="60"/>
      <c r="ES5082" s="60"/>
      <c r="ET5082" s="60"/>
      <c r="EU5082" s="60"/>
      <c r="EV5082" s="60"/>
      <c r="EW5082" s="60"/>
      <c r="EX5082" s="60"/>
      <c r="EY5082" s="60"/>
      <c r="EZ5082" s="60"/>
      <c r="FA5082" s="60"/>
      <c r="FB5082" s="60"/>
    </row>
    <row r="5083" spans="22:158" x14ac:dyDescent="0.25">
      <c r="W5083" s="33"/>
      <c r="X5083" s="33"/>
      <c r="AH5083" s="38">
        <v>100</v>
      </c>
      <c r="AI5083" s="38">
        <v>105</v>
      </c>
      <c r="AJ5083" s="38">
        <v>16350</v>
      </c>
      <c r="AK5083" s="38">
        <v>60</v>
      </c>
      <c r="AL5083" s="38">
        <v>4209758</v>
      </c>
      <c r="AM5083" s="61" t="s">
        <v>1816</v>
      </c>
      <c r="AN5083" s="61" t="s">
        <v>1688</v>
      </c>
      <c r="AO5083" s="61" t="s">
        <v>1618</v>
      </c>
      <c r="AP5083" s="61" t="s">
        <v>5040</v>
      </c>
      <c r="AQ5083" s="61" t="s">
        <v>1769</v>
      </c>
      <c r="AR5083" s="28">
        <v>0</v>
      </c>
      <c r="AS5083" s="28">
        <v>0</v>
      </c>
      <c r="AT5083" s="28">
        <v>1204</v>
      </c>
      <c r="AU5083" s="62"/>
      <c r="DV5083" s="31" t="s">
        <v>2856</v>
      </c>
      <c r="DW5083" s="31" t="s">
        <v>2857</v>
      </c>
      <c r="DX5083" s="63"/>
      <c r="DY5083" s="63"/>
      <c r="DZ5083" s="63"/>
      <c r="EA5083" s="167"/>
      <c r="EB5083" s="60"/>
      <c r="EC5083" s="60"/>
      <c r="ED5083" s="60"/>
      <c r="EE5083" s="60"/>
      <c r="EF5083" s="60"/>
      <c r="EG5083" s="60"/>
      <c r="EH5083" s="60"/>
      <c r="EI5083" s="60"/>
      <c r="EJ5083" s="60"/>
      <c r="EK5083" s="60"/>
      <c r="EL5083" s="60"/>
      <c r="EM5083" s="60"/>
      <c r="EN5083" s="60"/>
      <c r="EO5083" s="60"/>
      <c r="EP5083" s="60"/>
      <c r="EQ5083" s="60"/>
      <c r="ER5083" s="60"/>
      <c r="ES5083" s="60"/>
      <c r="ET5083" s="60"/>
      <c r="EU5083" s="60"/>
      <c r="EV5083" s="60"/>
      <c r="EW5083" s="60"/>
      <c r="EX5083" s="60"/>
      <c r="EY5083" s="60"/>
      <c r="EZ5083" s="60"/>
      <c r="FA5083" s="60"/>
      <c r="FB5083" s="60"/>
    </row>
    <row r="5084" spans="22:158" x14ac:dyDescent="0.25">
      <c r="W5084" s="33"/>
      <c r="X5084" s="33"/>
      <c r="AH5084" s="38">
        <v>100</v>
      </c>
      <c r="AI5084" s="38">
        <v>105</v>
      </c>
      <c r="AJ5084" s="38">
        <v>18400</v>
      </c>
      <c r="AK5084" s="38">
        <v>60</v>
      </c>
      <c r="AL5084" s="38">
        <v>4209758</v>
      </c>
      <c r="AM5084" s="61" t="s">
        <v>1816</v>
      </c>
      <c r="AN5084" s="61" t="s">
        <v>1688</v>
      </c>
      <c r="AO5084" s="61" t="s">
        <v>1664</v>
      </c>
      <c r="AP5084" s="61" t="s">
        <v>5040</v>
      </c>
      <c r="AQ5084" s="61" t="s">
        <v>1769</v>
      </c>
      <c r="AR5084" s="28">
        <v>0</v>
      </c>
      <c r="AS5084" s="28">
        <v>0</v>
      </c>
      <c r="AT5084" s="28">
        <v>4153</v>
      </c>
      <c r="AU5084" s="62"/>
      <c r="DV5084" s="31" t="s">
        <v>2856</v>
      </c>
      <c r="DW5084" s="31" t="s">
        <v>2857</v>
      </c>
      <c r="DX5084" s="63"/>
      <c r="DY5084" s="63"/>
      <c r="DZ5084" s="63"/>
      <c r="EA5084" s="167"/>
      <c r="EB5084" s="60"/>
      <c r="EC5084" s="60"/>
      <c r="ED5084" s="60"/>
      <c r="EE5084" s="60"/>
      <c r="EF5084" s="60"/>
      <c r="EG5084" s="60"/>
      <c r="EH5084" s="60"/>
      <c r="EI5084" s="60"/>
      <c r="EJ5084" s="60"/>
      <c r="EK5084" s="60"/>
      <c r="EL5084" s="60"/>
      <c r="EM5084" s="60"/>
      <c r="EN5084" s="60"/>
      <c r="EO5084" s="60"/>
      <c r="EP5084" s="60"/>
      <c r="EQ5084" s="60"/>
      <c r="ER5084" s="60"/>
      <c r="ES5084" s="60"/>
      <c r="ET5084" s="60"/>
      <c r="EU5084" s="60"/>
      <c r="EV5084" s="60"/>
      <c r="EW5084" s="60"/>
      <c r="EX5084" s="60"/>
      <c r="EY5084" s="60"/>
      <c r="EZ5084" s="60"/>
      <c r="FA5084" s="60"/>
      <c r="FB5084" s="60"/>
    </row>
    <row r="5085" spans="22:158" x14ac:dyDescent="0.25">
      <c r="W5085" s="33"/>
      <c r="X5085" s="33"/>
      <c r="AH5085" s="38">
        <v>100</v>
      </c>
      <c r="AI5085" s="38">
        <v>110</v>
      </c>
      <c r="AJ5085" s="38">
        <v>11720</v>
      </c>
      <c r="AK5085" s="38">
        <v>60</v>
      </c>
      <c r="AL5085" s="38">
        <v>4209758</v>
      </c>
      <c r="AM5085" s="61" t="s">
        <v>1816</v>
      </c>
      <c r="AN5085" s="61" t="s">
        <v>1696</v>
      </c>
      <c r="AO5085" s="61" t="s">
        <v>5078</v>
      </c>
      <c r="AP5085" s="61" t="s">
        <v>5040</v>
      </c>
      <c r="AQ5085" s="61" t="s">
        <v>1769</v>
      </c>
      <c r="AR5085" s="28">
        <v>0</v>
      </c>
      <c r="AS5085" s="28">
        <v>0</v>
      </c>
      <c r="AT5085" s="28">
        <v>0</v>
      </c>
      <c r="AU5085" s="62"/>
      <c r="DV5085" s="31" t="s">
        <v>2856</v>
      </c>
      <c r="DW5085" s="31" t="s">
        <v>2858</v>
      </c>
      <c r="DX5085" s="63"/>
      <c r="DY5085" s="63"/>
      <c r="DZ5085" s="63"/>
      <c r="EA5085" s="167"/>
      <c r="EB5085" s="60"/>
      <c r="EC5085" s="60"/>
      <c r="ED5085" s="60"/>
      <c r="EE5085" s="60"/>
      <c r="EF5085" s="60"/>
      <c r="EG5085" s="60"/>
      <c r="EH5085" s="60"/>
      <c r="EI5085" s="60"/>
      <c r="EJ5085" s="60"/>
      <c r="EK5085" s="60"/>
      <c r="EL5085" s="60"/>
      <c r="EM5085" s="60"/>
      <c r="EN5085" s="60"/>
      <c r="EO5085" s="60"/>
      <c r="EP5085" s="60"/>
      <c r="EQ5085" s="60"/>
      <c r="ER5085" s="60"/>
      <c r="ES5085" s="60"/>
      <c r="ET5085" s="60"/>
      <c r="EU5085" s="60"/>
      <c r="EV5085" s="60"/>
      <c r="EW5085" s="60"/>
      <c r="EX5085" s="60"/>
      <c r="EY5085" s="60"/>
      <c r="EZ5085" s="60"/>
      <c r="FA5085" s="60"/>
      <c r="FB5085" s="60"/>
    </row>
    <row r="5086" spans="22:158" x14ac:dyDescent="0.25">
      <c r="W5086" s="33"/>
      <c r="X5086" s="33"/>
      <c r="AH5086" s="38">
        <v>100</v>
      </c>
      <c r="AI5086" s="38">
        <v>110</v>
      </c>
      <c r="AJ5086" s="38">
        <v>13050</v>
      </c>
      <c r="AK5086" s="38">
        <v>60</v>
      </c>
      <c r="AL5086" s="38">
        <v>4209758</v>
      </c>
      <c r="AM5086" s="61" t="s">
        <v>1816</v>
      </c>
      <c r="AN5086" s="61" t="s">
        <v>1696</v>
      </c>
      <c r="AO5086" s="61" t="s">
        <v>5103</v>
      </c>
      <c r="AP5086" s="61" t="s">
        <v>5040</v>
      </c>
      <c r="AQ5086" s="61" t="s">
        <v>1769</v>
      </c>
      <c r="AR5086" s="28">
        <v>0</v>
      </c>
      <c r="AS5086" s="28">
        <v>0</v>
      </c>
      <c r="AT5086" s="28">
        <v>133</v>
      </c>
      <c r="AU5086" s="62"/>
      <c r="DV5086" s="31" t="s">
        <v>2856</v>
      </c>
      <c r="DW5086" s="31" t="s">
        <v>2858</v>
      </c>
      <c r="DX5086" s="63"/>
      <c r="DY5086" s="63"/>
      <c r="DZ5086" s="63"/>
      <c r="EA5086" s="167"/>
      <c r="EB5086" s="60"/>
      <c r="EC5086" s="60"/>
      <c r="ED5086" s="60"/>
      <c r="EE5086" s="60"/>
      <c r="EF5086" s="60"/>
      <c r="EG5086" s="60"/>
      <c r="EH5086" s="60"/>
      <c r="EI5086" s="60"/>
      <c r="EJ5086" s="60"/>
      <c r="EK5086" s="60"/>
      <c r="EL5086" s="60"/>
      <c r="EM5086" s="60"/>
      <c r="EN5086" s="60"/>
      <c r="EO5086" s="60"/>
      <c r="EP5086" s="60"/>
      <c r="EQ5086" s="60"/>
      <c r="ER5086" s="60"/>
      <c r="ES5086" s="60"/>
      <c r="ET5086" s="60"/>
      <c r="EU5086" s="60"/>
      <c r="EV5086" s="60"/>
      <c r="EW5086" s="60"/>
      <c r="EX5086" s="60"/>
      <c r="EY5086" s="60"/>
      <c r="EZ5086" s="60"/>
      <c r="FA5086" s="60"/>
      <c r="FB5086" s="60"/>
    </row>
    <row r="5087" spans="22:158" x14ac:dyDescent="0.25">
      <c r="W5087" s="33"/>
      <c r="X5087" s="33"/>
      <c r="AH5087" s="38">
        <v>100</v>
      </c>
      <c r="AI5087" s="38">
        <v>110</v>
      </c>
      <c r="AJ5087" s="38">
        <v>13400</v>
      </c>
      <c r="AK5087" s="38">
        <v>60</v>
      </c>
      <c r="AL5087" s="38">
        <v>4209758</v>
      </c>
      <c r="AM5087" s="61" t="s">
        <v>1816</v>
      </c>
      <c r="AN5087" s="61" t="s">
        <v>1696</v>
      </c>
      <c r="AO5087" s="61" t="s">
        <v>5111</v>
      </c>
      <c r="AP5087" s="61" t="s">
        <v>5040</v>
      </c>
      <c r="AQ5087" s="61" t="s">
        <v>1769</v>
      </c>
      <c r="AR5087" s="28">
        <v>0</v>
      </c>
      <c r="AS5087" s="28">
        <v>0</v>
      </c>
      <c r="AT5087" s="28">
        <v>16935</v>
      </c>
      <c r="AU5087" s="62"/>
      <c r="DV5087" s="31" t="s">
        <v>2856</v>
      </c>
      <c r="DW5087" s="31" t="s">
        <v>2858</v>
      </c>
      <c r="DX5087" s="63"/>
      <c r="DY5087" s="63"/>
      <c r="DZ5087" s="63"/>
      <c r="EA5087" s="167"/>
      <c r="EB5087" s="60"/>
      <c r="EC5087" s="60"/>
      <c r="ED5087" s="60"/>
      <c r="EE5087" s="60"/>
      <c r="EF5087" s="60"/>
      <c r="EG5087" s="60"/>
      <c r="EH5087" s="60"/>
      <c r="EI5087" s="60"/>
      <c r="EJ5087" s="60"/>
      <c r="EK5087" s="60"/>
      <c r="EL5087" s="60"/>
      <c r="EM5087" s="60"/>
      <c r="EN5087" s="60"/>
      <c r="EO5087" s="60"/>
      <c r="EP5087" s="60"/>
      <c r="EQ5087" s="60"/>
      <c r="ER5087" s="60"/>
      <c r="ES5087" s="60"/>
      <c r="ET5087" s="60"/>
      <c r="EU5087" s="60"/>
      <c r="EV5087" s="60"/>
      <c r="EW5087" s="60"/>
      <c r="EX5087" s="60"/>
      <c r="EY5087" s="60"/>
      <c r="EZ5087" s="60"/>
      <c r="FA5087" s="60"/>
      <c r="FB5087" s="60"/>
    </row>
    <row r="5088" spans="22:158" x14ac:dyDescent="0.25">
      <c r="W5088" s="33"/>
      <c r="X5088" s="33"/>
      <c r="AH5088" s="38">
        <v>100</v>
      </c>
      <c r="AI5088" s="38">
        <v>110</v>
      </c>
      <c r="AJ5088" s="38">
        <v>15650</v>
      </c>
      <c r="AK5088" s="38">
        <v>60</v>
      </c>
      <c r="AL5088" s="38">
        <v>4209758</v>
      </c>
      <c r="AM5088" s="61" t="s">
        <v>1816</v>
      </c>
      <c r="AN5088" s="61" t="s">
        <v>1696</v>
      </c>
      <c r="AO5088" s="61" t="s">
        <v>1604</v>
      </c>
      <c r="AP5088" s="61" t="s">
        <v>5040</v>
      </c>
      <c r="AQ5088" s="61" t="s">
        <v>1769</v>
      </c>
      <c r="AR5088" s="28">
        <v>0</v>
      </c>
      <c r="AS5088" s="28">
        <v>0</v>
      </c>
      <c r="AT5088" s="28">
        <v>482636</v>
      </c>
      <c r="AU5088" s="62"/>
      <c r="DV5088" s="31" t="s">
        <v>2856</v>
      </c>
      <c r="DW5088" s="31" t="s">
        <v>2858</v>
      </c>
      <c r="DX5088" s="63"/>
      <c r="DY5088" s="63"/>
      <c r="DZ5088" s="63"/>
      <c r="EA5088" s="167"/>
      <c r="EB5088" s="60"/>
      <c r="EC5088" s="60"/>
      <c r="ED5088" s="60"/>
      <c r="EE5088" s="60"/>
      <c r="EF5088" s="60"/>
      <c r="EG5088" s="60"/>
      <c r="EH5088" s="60"/>
      <c r="EI5088" s="60"/>
      <c r="EJ5088" s="60"/>
      <c r="EK5088" s="60"/>
      <c r="EL5088" s="60"/>
      <c r="EM5088" s="60"/>
      <c r="EN5088" s="60"/>
      <c r="EO5088" s="60"/>
      <c r="EP5088" s="60"/>
      <c r="EQ5088" s="60"/>
      <c r="ER5088" s="60"/>
      <c r="ES5088" s="60"/>
      <c r="ET5088" s="60"/>
      <c r="EU5088" s="60"/>
      <c r="EV5088" s="60"/>
      <c r="EW5088" s="60"/>
      <c r="EX5088" s="60"/>
      <c r="EY5088" s="60"/>
      <c r="EZ5088" s="60"/>
      <c r="FA5088" s="60"/>
      <c r="FB5088" s="60"/>
    </row>
    <row r="5089" spans="22:158" x14ac:dyDescent="0.25">
      <c r="W5089" s="33"/>
      <c r="X5089" s="33"/>
      <c r="AH5089" s="38">
        <v>100</v>
      </c>
      <c r="AI5089" s="38">
        <v>115</v>
      </c>
      <c r="AJ5089" s="38">
        <v>14400</v>
      </c>
      <c r="AK5089" s="38">
        <v>60</v>
      </c>
      <c r="AL5089" s="38">
        <v>4209758</v>
      </c>
      <c r="AM5089" s="61" t="s">
        <v>1816</v>
      </c>
      <c r="AN5089" s="61" t="s">
        <v>1697</v>
      </c>
      <c r="AO5089" s="61" t="s">
        <v>1576</v>
      </c>
      <c r="AP5089" s="61" t="s">
        <v>5040</v>
      </c>
      <c r="AQ5089" s="61" t="s">
        <v>1769</v>
      </c>
      <c r="AR5089" s="28">
        <v>0</v>
      </c>
      <c r="AS5089" s="28">
        <v>0</v>
      </c>
      <c r="AT5089" s="28">
        <v>19734</v>
      </c>
      <c r="AU5089" s="62"/>
      <c r="DV5089" s="31" t="s">
        <v>2856</v>
      </c>
      <c r="DW5089" s="31" t="s">
        <v>2859</v>
      </c>
      <c r="DX5089" s="63"/>
      <c r="DY5089" s="63"/>
      <c r="DZ5089" s="63"/>
      <c r="EA5089" s="167"/>
      <c r="EB5089" s="60"/>
      <c r="EC5089" s="60"/>
      <c r="ED5089" s="60"/>
      <c r="EE5089" s="60"/>
      <c r="EF5089" s="60"/>
      <c r="EG5089" s="60"/>
      <c r="EH5089" s="60"/>
      <c r="EI5089" s="60"/>
      <c r="EJ5089" s="60"/>
      <c r="EK5089" s="60"/>
      <c r="EL5089" s="60"/>
      <c r="EM5089" s="60"/>
      <c r="EN5089" s="60"/>
      <c r="EO5089" s="60"/>
      <c r="EP5089" s="60"/>
      <c r="EQ5089" s="60"/>
      <c r="ER5089" s="60"/>
      <c r="ES5089" s="60"/>
      <c r="ET5089" s="60"/>
      <c r="EU5089" s="60"/>
      <c r="EV5089" s="60"/>
      <c r="EW5089" s="60"/>
      <c r="EX5089" s="60"/>
      <c r="EY5089" s="60"/>
      <c r="EZ5089" s="60"/>
      <c r="FA5089" s="60"/>
      <c r="FB5089" s="60"/>
    </row>
    <row r="5090" spans="22:158" x14ac:dyDescent="0.25">
      <c r="W5090" s="33"/>
      <c r="X5090" s="33"/>
      <c r="AH5090" s="38">
        <v>100</v>
      </c>
      <c r="AI5090" s="38">
        <v>115</v>
      </c>
      <c r="AJ5090" s="38">
        <v>16950</v>
      </c>
      <c r="AK5090" s="38">
        <v>60</v>
      </c>
      <c r="AL5090" s="38">
        <v>4209758</v>
      </c>
      <c r="AM5090" s="61" t="s">
        <v>1816</v>
      </c>
      <c r="AN5090" s="61" t="s">
        <v>1697</v>
      </c>
      <c r="AO5090" s="61" t="s">
        <v>1632</v>
      </c>
      <c r="AP5090" s="61" t="s">
        <v>5040</v>
      </c>
      <c r="AQ5090" s="61" t="s">
        <v>1769</v>
      </c>
      <c r="AR5090" s="28">
        <v>23442</v>
      </c>
      <c r="AS5090" s="28">
        <v>46679</v>
      </c>
      <c r="AT5090" s="28">
        <v>61448</v>
      </c>
      <c r="AU5090" s="62"/>
      <c r="DV5090" s="31" t="s">
        <v>2856</v>
      </c>
      <c r="DW5090" s="31" t="s">
        <v>2859</v>
      </c>
      <c r="DX5090" s="63"/>
      <c r="DY5090" s="63"/>
      <c r="DZ5090" s="63"/>
      <c r="EA5090" s="167"/>
      <c r="EB5090" s="60"/>
      <c r="EC5090" s="60"/>
      <c r="ED5090" s="60"/>
      <c r="EE5090" s="60"/>
      <c r="EF5090" s="60"/>
      <c r="EG5090" s="60"/>
      <c r="EH5090" s="60"/>
      <c r="EI5090" s="60"/>
      <c r="EJ5090" s="60"/>
      <c r="EK5090" s="60"/>
      <c r="EL5090" s="60"/>
      <c r="EM5090" s="60"/>
      <c r="EN5090" s="60"/>
      <c r="EO5090" s="60"/>
      <c r="EP5090" s="60"/>
      <c r="EQ5090" s="60"/>
      <c r="ER5090" s="60"/>
      <c r="ES5090" s="60"/>
      <c r="ET5090" s="60"/>
      <c r="EU5090" s="60"/>
      <c r="EV5090" s="60"/>
      <c r="EW5090" s="60"/>
      <c r="EX5090" s="60"/>
      <c r="EY5090" s="60"/>
      <c r="EZ5090" s="60"/>
      <c r="FA5090" s="60"/>
      <c r="FB5090" s="60"/>
    </row>
    <row r="5091" spans="22:158" x14ac:dyDescent="0.25">
      <c r="W5091" s="33"/>
      <c r="X5091" s="33"/>
      <c r="AH5091" s="38">
        <v>100</v>
      </c>
      <c r="AI5091" s="38">
        <v>115</v>
      </c>
      <c r="AJ5091" s="38">
        <v>18350</v>
      </c>
      <c r="AK5091" s="38">
        <v>60</v>
      </c>
      <c r="AL5091" s="38">
        <v>4209758</v>
      </c>
      <c r="AM5091" s="61" t="s">
        <v>1816</v>
      </c>
      <c r="AN5091" s="61" t="s">
        <v>1697</v>
      </c>
      <c r="AO5091" s="61" t="s">
        <v>1663</v>
      </c>
      <c r="AP5091" s="61" t="s">
        <v>5040</v>
      </c>
      <c r="AQ5091" s="61" t="s">
        <v>1769</v>
      </c>
      <c r="AR5091" s="28">
        <v>58637.1</v>
      </c>
      <c r="AS5091" s="28">
        <v>36043</v>
      </c>
      <c r="AT5091" s="28">
        <v>8026</v>
      </c>
      <c r="AU5091" s="62"/>
      <c r="DV5091" s="31" t="s">
        <v>2856</v>
      </c>
      <c r="DW5091" s="31" t="s">
        <v>2859</v>
      </c>
      <c r="DX5091" s="63"/>
      <c r="DY5091" s="63"/>
      <c r="DZ5091" s="63"/>
      <c r="EA5091" s="167"/>
      <c r="EB5091" s="60"/>
      <c r="EC5091" s="60"/>
      <c r="ED5091" s="60"/>
      <c r="EE5091" s="60"/>
      <c r="EF5091" s="60"/>
      <c r="EG5091" s="60"/>
      <c r="EH5091" s="60"/>
      <c r="EI5091" s="60"/>
      <c r="EJ5091" s="60"/>
      <c r="EK5091" s="60"/>
      <c r="EL5091" s="60"/>
      <c r="EM5091" s="60"/>
      <c r="EN5091" s="60"/>
      <c r="EO5091" s="60"/>
      <c r="EP5091" s="60"/>
      <c r="EQ5091" s="60"/>
      <c r="ER5091" s="60"/>
      <c r="ES5091" s="60"/>
      <c r="ET5091" s="60"/>
      <c r="EU5091" s="60"/>
      <c r="EV5091" s="60"/>
      <c r="EW5091" s="60"/>
      <c r="EX5091" s="60"/>
      <c r="EY5091" s="60"/>
      <c r="EZ5091" s="60"/>
      <c r="FA5091" s="60"/>
      <c r="FB5091" s="60"/>
    </row>
    <row r="5092" spans="22:158" x14ac:dyDescent="0.25">
      <c r="W5092" s="33"/>
      <c r="X5092" s="33"/>
      <c r="AH5092" s="38">
        <v>100</v>
      </c>
      <c r="AI5092" s="38">
        <v>115</v>
      </c>
      <c r="AJ5092" s="38">
        <v>18450</v>
      </c>
      <c r="AK5092" s="38">
        <v>60</v>
      </c>
      <c r="AL5092" s="38">
        <v>4209758</v>
      </c>
      <c r="AM5092" s="61" t="s">
        <v>1816</v>
      </c>
      <c r="AN5092" s="61" t="s">
        <v>1697</v>
      </c>
      <c r="AO5092" s="61" t="s">
        <v>1665</v>
      </c>
      <c r="AP5092" s="61" t="s">
        <v>5040</v>
      </c>
      <c r="AQ5092" s="61" t="s">
        <v>1769</v>
      </c>
      <c r="AR5092" s="28">
        <v>0</v>
      </c>
      <c r="AS5092" s="28">
        <v>0</v>
      </c>
      <c r="AT5092" s="28">
        <v>0</v>
      </c>
      <c r="AU5092" s="62"/>
      <c r="DV5092" s="31" t="s">
        <v>2856</v>
      </c>
      <c r="DW5092" s="31" t="s">
        <v>2859</v>
      </c>
      <c r="DX5092" s="63"/>
      <c r="DY5092" s="63"/>
      <c r="DZ5092" s="63"/>
      <c r="EA5092" s="167"/>
      <c r="EB5092" s="60"/>
      <c r="EC5092" s="60"/>
      <c r="ED5092" s="60"/>
      <c r="EE5092" s="60"/>
      <c r="EF5092" s="60"/>
      <c r="EG5092" s="60"/>
      <c r="EH5092" s="60"/>
      <c r="EI5092" s="60"/>
      <c r="EJ5092" s="60"/>
      <c r="EK5092" s="60"/>
      <c r="EL5092" s="60"/>
      <c r="EM5092" s="60"/>
      <c r="EN5092" s="60"/>
      <c r="EO5092" s="60"/>
      <c r="EP5092" s="60"/>
      <c r="EQ5092" s="60"/>
      <c r="ER5092" s="60"/>
      <c r="ES5092" s="60"/>
      <c r="ET5092" s="60"/>
      <c r="EU5092" s="60"/>
      <c r="EV5092" s="60"/>
      <c r="EW5092" s="60"/>
      <c r="EX5092" s="60"/>
      <c r="EY5092" s="60"/>
      <c r="EZ5092" s="60"/>
      <c r="FA5092" s="60"/>
      <c r="FB5092" s="60"/>
    </row>
    <row r="5093" spans="22:158" x14ac:dyDescent="0.25">
      <c r="W5093" s="33"/>
      <c r="X5093" s="33"/>
      <c r="AH5093" s="38">
        <v>100</v>
      </c>
      <c r="AI5093" s="38">
        <v>120</v>
      </c>
      <c r="AJ5093" s="38">
        <v>10250</v>
      </c>
      <c r="AK5093" s="38">
        <v>60</v>
      </c>
      <c r="AL5093" s="38">
        <v>4209758</v>
      </c>
      <c r="AM5093" s="61" t="s">
        <v>1816</v>
      </c>
      <c r="AN5093" s="61" t="s">
        <v>1689</v>
      </c>
      <c r="AO5093" s="61" t="s">
        <v>5048</v>
      </c>
      <c r="AP5093" s="61" t="s">
        <v>5040</v>
      </c>
      <c r="AQ5093" s="61" t="s">
        <v>1769</v>
      </c>
      <c r="AR5093" s="28">
        <v>119811.4</v>
      </c>
      <c r="AS5093" s="28">
        <v>67085</v>
      </c>
      <c r="AT5093" s="28">
        <v>45054</v>
      </c>
      <c r="AU5093" s="62"/>
      <c r="DV5093" s="31" t="s">
        <v>2856</v>
      </c>
      <c r="DW5093" s="31" t="s">
        <v>2860</v>
      </c>
      <c r="DX5093" s="63"/>
      <c r="DY5093" s="63"/>
      <c r="DZ5093" s="63"/>
      <c r="EA5093" s="167"/>
      <c r="EB5093" s="60"/>
      <c r="EC5093" s="60"/>
      <c r="ED5093" s="60"/>
      <c r="EE5093" s="60"/>
      <c r="EF5093" s="60"/>
      <c r="EG5093" s="60"/>
      <c r="EH5093" s="60"/>
      <c r="EI5093" s="60"/>
      <c r="EJ5093" s="60"/>
      <c r="EK5093" s="60"/>
      <c r="EL5093" s="60"/>
      <c r="EM5093" s="60"/>
      <c r="EN5093" s="60"/>
      <c r="EO5093" s="60"/>
      <c r="EP5093" s="60"/>
      <c r="EQ5093" s="60"/>
      <c r="ER5093" s="60"/>
      <c r="ES5093" s="60"/>
      <c r="ET5093" s="60"/>
      <c r="EU5093" s="60"/>
      <c r="EV5093" s="60"/>
      <c r="EW5093" s="60"/>
      <c r="EX5093" s="60"/>
      <c r="EY5093" s="60"/>
      <c r="EZ5093" s="60"/>
      <c r="FA5093" s="60"/>
      <c r="FB5093" s="60"/>
    </row>
    <row r="5094" spans="22:158" x14ac:dyDescent="0.25">
      <c r="W5094" s="33"/>
      <c r="X5094" s="33"/>
      <c r="AH5094" s="38">
        <v>100</v>
      </c>
      <c r="AI5094" s="38">
        <v>120</v>
      </c>
      <c r="AJ5094" s="38">
        <v>11350</v>
      </c>
      <c r="AK5094" s="38">
        <v>60</v>
      </c>
      <c r="AL5094" s="38">
        <v>4209758</v>
      </c>
      <c r="AM5094" s="61" t="s">
        <v>1816</v>
      </c>
      <c r="AN5094" s="61" t="s">
        <v>1689</v>
      </c>
      <c r="AO5094" s="61" t="s">
        <v>5070</v>
      </c>
      <c r="AP5094" s="61" t="s">
        <v>5040</v>
      </c>
      <c r="AQ5094" s="61" t="s">
        <v>1769</v>
      </c>
      <c r="AR5094" s="28">
        <v>0</v>
      </c>
      <c r="AS5094" s="28">
        <v>146129</v>
      </c>
      <c r="AT5094" s="28">
        <v>6250</v>
      </c>
      <c r="AU5094" s="62"/>
      <c r="DV5094" s="31" t="s">
        <v>2856</v>
      </c>
      <c r="DW5094" s="31" t="s">
        <v>2860</v>
      </c>
      <c r="DX5094" s="63"/>
      <c r="DY5094" s="63"/>
      <c r="DZ5094" s="63"/>
      <c r="EA5094" s="167"/>
      <c r="EB5094" s="60"/>
      <c r="EC5094" s="60"/>
      <c r="ED5094" s="60"/>
      <c r="EE5094" s="60"/>
      <c r="EF5094" s="60"/>
      <c r="EG5094" s="60"/>
      <c r="EH5094" s="60"/>
      <c r="EI5094" s="60"/>
      <c r="EJ5094" s="60"/>
      <c r="EK5094" s="60"/>
      <c r="EL5094" s="60"/>
      <c r="EM5094" s="60"/>
      <c r="EN5094" s="60"/>
      <c r="EO5094" s="60"/>
      <c r="EP5094" s="60"/>
      <c r="EQ5094" s="60"/>
      <c r="ER5094" s="60"/>
      <c r="ES5094" s="60"/>
      <c r="ET5094" s="60"/>
      <c r="EU5094" s="60"/>
      <c r="EV5094" s="60"/>
      <c r="EW5094" s="60"/>
      <c r="EX5094" s="60"/>
      <c r="EY5094" s="60"/>
      <c r="EZ5094" s="60"/>
      <c r="FA5094" s="60"/>
      <c r="FB5094" s="60"/>
    </row>
    <row r="5095" spans="22:158" x14ac:dyDescent="0.25">
      <c r="W5095" s="33"/>
      <c r="X5095" s="33"/>
      <c r="AH5095" s="38">
        <v>100</v>
      </c>
      <c r="AI5095" s="38">
        <v>120</v>
      </c>
      <c r="AJ5095" s="38">
        <v>14550</v>
      </c>
      <c r="AK5095" s="38">
        <v>60</v>
      </c>
      <c r="AL5095" s="38">
        <v>4209758</v>
      </c>
      <c r="AM5095" s="61" t="s">
        <v>1816</v>
      </c>
      <c r="AN5095" s="61" t="s">
        <v>1689</v>
      </c>
      <c r="AO5095" s="61" t="s">
        <v>1579</v>
      </c>
      <c r="AP5095" s="61" t="s">
        <v>5040</v>
      </c>
      <c r="AQ5095" s="61" t="s">
        <v>1769</v>
      </c>
      <c r="AR5095" s="28">
        <v>78044.7</v>
      </c>
      <c r="AS5095" s="28">
        <v>0</v>
      </c>
      <c r="AT5095" s="28">
        <v>0</v>
      </c>
      <c r="AU5095" s="62"/>
      <c r="DV5095" s="31" t="s">
        <v>2856</v>
      </c>
      <c r="DW5095" s="31" t="s">
        <v>2860</v>
      </c>
      <c r="DX5095" s="63"/>
      <c r="DY5095" s="63"/>
      <c r="DZ5095" s="63"/>
      <c r="EA5095" s="167"/>
      <c r="EB5095" s="60"/>
      <c r="EC5095" s="60"/>
      <c r="ED5095" s="60"/>
      <c r="EE5095" s="60"/>
      <c r="EF5095" s="60"/>
      <c r="EG5095" s="60"/>
      <c r="EH5095" s="60"/>
      <c r="EI5095" s="60"/>
      <c r="EJ5095" s="60"/>
      <c r="EK5095" s="60"/>
      <c r="EL5095" s="60"/>
      <c r="EM5095" s="60"/>
      <c r="EN5095" s="60"/>
      <c r="EO5095" s="60"/>
      <c r="EP5095" s="60"/>
      <c r="EQ5095" s="60"/>
      <c r="ER5095" s="60"/>
      <c r="ES5095" s="60"/>
      <c r="ET5095" s="60"/>
      <c r="EU5095" s="60"/>
      <c r="EV5095" s="60"/>
      <c r="EW5095" s="60"/>
      <c r="EX5095" s="60"/>
      <c r="EY5095" s="60"/>
      <c r="EZ5095" s="60"/>
      <c r="FA5095" s="60"/>
      <c r="FB5095" s="60"/>
    </row>
    <row r="5096" spans="22:158" x14ac:dyDescent="0.25">
      <c r="V5096" s="1"/>
      <c r="W5096" s="33"/>
      <c r="X5096" s="33"/>
      <c r="AH5096" s="38">
        <v>100</v>
      </c>
      <c r="AI5096" s="38">
        <v>120</v>
      </c>
      <c r="AJ5096" s="38">
        <v>14850</v>
      </c>
      <c r="AK5096" s="38">
        <v>60</v>
      </c>
      <c r="AL5096" s="38">
        <v>4209758</v>
      </c>
      <c r="AM5096" s="61" t="s">
        <v>1816</v>
      </c>
      <c r="AN5096" s="61" t="s">
        <v>1689</v>
      </c>
      <c r="AO5096" s="61" t="s">
        <v>1585</v>
      </c>
      <c r="AP5096" s="61" t="s">
        <v>5040</v>
      </c>
      <c r="AQ5096" s="61" t="s">
        <v>1769</v>
      </c>
      <c r="AR5096" s="28">
        <v>213429</v>
      </c>
      <c r="AS5096" s="28">
        <v>160457</v>
      </c>
      <c r="AT5096" s="28">
        <v>17627</v>
      </c>
      <c r="AU5096" s="62"/>
      <c r="DV5096" s="31" t="s">
        <v>2856</v>
      </c>
      <c r="DW5096" s="31" t="s">
        <v>2860</v>
      </c>
      <c r="DX5096" s="63"/>
      <c r="DY5096" s="63"/>
      <c r="DZ5096" s="63"/>
      <c r="EA5096" s="167"/>
      <c r="EB5096" s="60"/>
      <c r="EC5096" s="60"/>
      <c r="ED5096" s="60"/>
      <c r="EE5096" s="60"/>
      <c r="EF5096" s="60"/>
      <c r="EG5096" s="60"/>
      <c r="EH5096" s="60"/>
      <c r="EI5096" s="60"/>
      <c r="EJ5096" s="60"/>
      <c r="EK5096" s="60"/>
      <c r="EL5096" s="60"/>
      <c r="EM5096" s="60"/>
      <c r="EN5096" s="60"/>
      <c r="EO5096" s="60"/>
      <c r="EP5096" s="60"/>
      <c r="EQ5096" s="60"/>
      <c r="ER5096" s="60"/>
      <c r="ES5096" s="60"/>
      <c r="ET5096" s="60"/>
      <c r="EU5096" s="60"/>
      <c r="EV5096" s="60"/>
      <c r="EW5096" s="60"/>
      <c r="EX5096" s="60"/>
      <c r="EY5096" s="60"/>
      <c r="EZ5096" s="60"/>
      <c r="FA5096" s="60"/>
      <c r="FB5096" s="60"/>
    </row>
    <row r="5097" spans="22:158" x14ac:dyDescent="0.25">
      <c r="W5097" s="33"/>
      <c r="X5097" s="33"/>
      <c r="AH5097" s="38">
        <v>100</v>
      </c>
      <c r="AI5097" s="38">
        <v>120</v>
      </c>
      <c r="AJ5097" s="38">
        <v>16610</v>
      </c>
      <c r="AK5097" s="38">
        <v>60</v>
      </c>
      <c r="AL5097" s="38">
        <v>4209758</v>
      </c>
      <c r="AM5097" s="61" t="s">
        <v>1816</v>
      </c>
      <c r="AN5097" s="61" t="s">
        <v>1689</v>
      </c>
      <c r="AO5097" s="61" t="s">
        <v>1625</v>
      </c>
      <c r="AP5097" s="61" t="s">
        <v>5040</v>
      </c>
      <c r="AQ5097" s="61" t="s">
        <v>1769</v>
      </c>
      <c r="AR5097" s="28">
        <v>0</v>
      </c>
      <c r="AS5097" s="28">
        <v>0</v>
      </c>
      <c r="AT5097" s="28">
        <v>37190</v>
      </c>
      <c r="AU5097" s="62"/>
      <c r="DV5097" s="31" t="s">
        <v>2856</v>
      </c>
      <c r="DW5097" s="31" t="s">
        <v>2860</v>
      </c>
      <c r="DX5097" s="63"/>
      <c r="DY5097" s="63"/>
      <c r="DZ5097" s="63"/>
      <c r="EA5097" s="167"/>
      <c r="EB5097" s="60"/>
      <c r="EC5097" s="60"/>
      <c r="ED5097" s="60"/>
      <c r="EE5097" s="60"/>
      <c r="EF5097" s="60"/>
      <c r="EG5097" s="60"/>
      <c r="EH5097" s="60"/>
      <c r="EI5097" s="60"/>
      <c r="EJ5097" s="60"/>
      <c r="EK5097" s="60"/>
      <c r="EL5097" s="60"/>
      <c r="EM5097" s="60"/>
      <c r="EN5097" s="60"/>
      <c r="EO5097" s="60"/>
      <c r="EP5097" s="60"/>
      <c r="EQ5097" s="60"/>
      <c r="ER5097" s="60"/>
      <c r="ES5097" s="60"/>
      <c r="ET5097" s="60"/>
      <c r="EU5097" s="60"/>
      <c r="EV5097" s="60"/>
      <c r="EW5097" s="60"/>
      <c r="EX5097" s="60"/>
      <c r="EY5097" s="60"/>
      <c r="EZ5097" s="60"/>
      <c r="FA5097" s="60"/>
      <c r="FB5097" s="60"/>
    </row>
    <row r="5098" spans="22:158" x14ac:dyDescent="0.25">
      <c r="W5098" s="33"/>
      <c r="X5098" s="33"/>
      <c r="AH5098" s="38">
        <v>100</v>
      </c>
      <c r="AI5098" s="38">
        <v>120</v>
      </c>
      <c r="AJ5098" s="38">
        <v>17550</v>
      </c>
      <c r="AK5098" s="38">
        <v>60</v>
      </c>
      <c r="AL5098" s="38">
        <v>4209758</v>
      </c>
      <c r="AM5098" s="61" t="s">
        <v>1816</v>
      </c>
      <c r="AN5098" s="61" t="s">
        <v>1689</v>
      </c>
      <c r="AO5098" s="61" t="s">
        <v>1645</v>
      </c>
      <c r="AP5098" s="61" t="s">
        <v>5040</v>
      </c>
      <c r="AQ5098" s="61" t="s">
        <v>1769</v>
      </c>
      <c r="AR5098" s="28">
        <v>0</v>
      </c>
      <c r="AS5098" s="28">
        <v>350</v>
      </c>
      <c r="AT5098" s="28">
        <v>218</v>
      </c>
      <c r="AU5098" s="62"/>
      <c r="DV5098" s="31" t="s">
        <v>2856</v>
      </c>
      <c r="DW5098" s="31" t="s">
        <v>2860</v>
      </c>
      <c r="DX5098" s="63"/>
      <c r="DY5098" s="63"/>
      <c r="DZ5098" s="63"/>
      <c r="EA5098" s="167"/>
      <c r="EB5098" s="60"/>
      <c r="EC5098" s="60"/>
      <c r="ED5098" s="60"/>
      <c r="EE5098" s="60"/>
      <c r="EF5098" s="60"/>
      <c r="EG5098" s="60"/>
      <c r="EH5098" s="60"/>
      <c r="EI5098" s="60"/>
      <c r="EJ5098" s="60"/>
      <c r="EK5098" s="60"/>
      <c r="EL5098" s="60"/>
      <c r="EM5098" s="60"/>
      <c r="EN5098" s="60"/>
      <c r="EO5098" s="60"/>
      <c r="EP5098" s="60"/>
      <c r="EQ5098" s="60"/>
      <c r="ER5098" s="60"/>
      <c r="ES5098" s="60"/>
      <c r="ET5098" s="60"/>
      <c r="EU5098" s="60"/>
      <c r="EV5098" s="60"/>
      <c r="EW5098" s="60"/>
      <c r="EX5098" s="60"/>
      <c r="EY5098" s="60"/>
      <c r="EZ5098" s="60"/>
      <c r="FA5098" s="60"/>
      <c r="FB5098" s="60"/>
    </row>
    <row r="5099" spans="22:158" x14ac:dyDescent="0.25">
      <c r="W5099" s="33"/>
      <c r="X5099" s="33"/>
      <c r="AH5099" s="38">
        <v>100</v>
      </c>
      <c r="AI5099" s="38">
        <v>125</v>
      </c>
      <c r="AJ5099" s="38">
        <v>10600</v>
      </c>
      <c r="AK5099" s="38">
        <v>60</v>
      </c>
      <c r="AL5099" s="38">
        <v>4209758</v>
      </c>
      <c r="AM5099" s="61" t="s">
        <v>1816</v>
      </c>
      <c r="AN5099" s="61" t="s">
        <v>1692</v>
      </c>
      <c r="AO5099" s="61" t="s">
        <v>5055</v>
      </c>
      <c r="AP5099" s="61" t="s">
        <v>5040</v>
      </c>
      <c r="AQ5099" s="61" t="s">
        <v>1769</v>
      </c>
      <c r="AR5099" s="28">
        <v>5252.2</v>
      </c>
      <c r="AS5099" s="28">
        <v>31950</v>
      </c>
      <c r="AT5099" s="28">
        <v>13315</v>
      </c>
      <c r="AU5099" s="62"/>
      <c r="DV5099" s="31" t="s">
        <v>2856</v>
      </c>
      <c r="DW5099" s="31" t="s">
        <v>2861</v>
      </c>
      <c r="DX5099" s="63"/>
      <c r="DY5099" s="63"/>
      <c r="DZ5099" s="63"/>
      <c r="EA5099" s="167"/>
      <c r="EB5099" s="60"/>
      <c r="EC5099" s="60"/>
      <c r="ED5099" s="60"/>
      <c r="EE5099" s="60"/>
      <c r="EF5099" s="60"/>
      <c r="EG5099" s="60"/>
      <c r="EH5099" s="60"/>
      <c r="EI5099" s="60"/>
      <c r="EJ5099" s="60"/>
      <c r="EK5099" s="60"/>
      <c r="EL5099" s="60"/>
      <c r="EM5099" s="60"/>
      <c r="EN5099" s="60"/>
      <c r="EO5099" s="60"/>
      <c r="EP5099" s="60"/>
      <c r="EQ5099" s="60"/>
      <c r="ER5099" s="60"/>
      <c r="ES5099" s="60"/>
      <c r="ET5099" s="60"/>
      <c r="EU5099" s="60"/>
      <c r="EV5099" s="60"/>
      <c r="EW5099" s="60"/>
      <c r="EX5099" s="60"/>
      <c r="EY5099" s="60"/>
      <c r="EZ5099" s="60"/>
      <c r="FA5099" s="60"/>
      <c r="FB5099" s="60"/>
    </row>
    <row r="5100" spans="22:158" x14ac:dyDescent="0.25">
      <c r="V5100" s="1"/>
      <c r="W5100" s="33"/>
      <c r="X5100" s="33"/>
      <c r="AH5100" s="38">
        <v>100</v>
      </c>
      <c r="AI5100" s="38">
        <v>125</v>
      </c>
      <c r="AJ5100" s="38">
        <v>11800</v>
      </c>
      <c r="AK5100" s="38">
        <v>60</v>
      </c>
      <c r="AL5100" s="38">
        <v>4209758</v>
      </c>
      <c r="AM5100" s="61" t="s">
        <v>1816</v>
      </c>
      <c r="AN5100" s="61" t="s">
        <v>1692</v>
      </c>
      <c r="AO5100" s="61" t="s">
        <v>5081</v>
      </c>
      <c r="AP5100" s="61" t="s">
        <v>5040</v>
      </c>
      <c r="AQ5100" s="61" t="s">
        <v>1769</v>
      </c>
      <c r="AR5100" s="28">
        <v>0</v>
      </c>
      <c r="AS5100" s="28">
        <v>275689</v>
      </c>
      <c r="AT5100" s="28">
        <v>2769</v>
      </c>
      <c r="AU5100" s="62"/>
      <c r="DV5100" s="31" t="s">
        <v>2856</v>
      </c>
      <c r="DW5100" s="31" t="s">
        <v>2861</v>
      </c>
      <c r="DX5100" s="63"/>
      <c r="DY5100" s="63"/>
      <c r="DZ5100" s="63"/>
      <c r="EA5100" s="167"/>
      <c r="EB5100" s="60"/>
      <c r="EC5100" s="60"/>
      <c r="ED5100" s="60"/>
      <c r="EE5100" s="60"/>
      <c r="EF5100" s="60"/>
      <c r="EG5100" s="60"/>
      <c r="EH5100" s="60"/>
      <c r="EI5100" s="60"/>
      <c r="EJ5100" s="60"/>
      <c r="EK5100" s="60"/>
      <c r="EL5100" s="60"/>
      <c r="EM5100" s="60"/>
      <c r="EN5100" s="60"/>
      <c r="EO5100" s="60"/>
      <c r="EP5100" s="60"/>
      <c r="EQ5100" s="60"/>
      <c r="ER5100" s="60"/>
      <c r="ES5100" s="60"/>
      <c r="ET5100" s="60"/>
      <c r="EU5100" s="60"/>
      <c r="EV5100" s="60"/>
      <c r="EW5100" s="60"/>
      <c r="EX5100" s="60"/>
      <c r="EY5100" s="60"/>
      <c r="EZ5100" s="60"/>
      <c r="FA5100" s="60"/>
      <c r="FB5100" s="60"/>
    </row>
    <row r="5101" spans="22:158" x14ac:dyDescent="0.25">
      <c r="W5101" s="33"/>
      <c r="X5101" s="33"/>
      <c r="AH5101" s="38">
        <v>100</v>
      </c>
      <c r="AI5101" s="38">
        <v>125</v>
      </c>
      <c r="AJ5101" s="38">
        <v>12250</v>
      </c>
      <c r="AK5101" s="38">
        <v>60</v>
      </c>
      <c r="AL5101" s="38">
        <v>4209758</v>
      </c>
      <c r="AM5101" s="61" t="s">
        <v>1816</v>
      </c>
      <c r="AN5101" s="61" t="s">
        <v>1692</v>
      </c>
      <c r="AO5101" s="61" t="s">
        <v>5089</v>
      </c>
      <c r="AP5101" s="61" t="s">
        <v>5040</v>
      </c>
      <c r="AQ5101" s="61" t="s">
        <v>1769</v>
      </c>
      <c r="AR5101" s="28">
        <v>0</v>
      </c>
      <c r="AS5101" s="28">
        <v>0</v>
      </c>
      <c r="AT5101" s="28">
        <v>0</v>
      </c>
      <c r="AU5101" s="62"/>
      <c r="DV5101" s="31" t="s">
        <v>2856</v>
      </c>
      <c r="DW5101" s="31" t="s">
        <v>2861</v>
      </c>
      <c r="DX5101" s="63"/>
      <c r="DY5101" s="63"/>
      <c r="DZ5101" s="63"/>
      <c r="EA5101" s="167"/>
      <c r="EB5101" s="60"/>
      <c r="EC5101" s="60"/>
      <c r="ED5101" s="60"/>
      <c r="EE5101" s="60"/>
      <c r="EF5101" s="60"/>
      <c r="EG5101" s="60"/>
      <c r="EH5101" s="60"/>
      <c r="EI5101" s="60"/>
      <c r="EJ5101" s="60"/>
      <c r="EK5101" s="60"/>
      <c r="EL5101" s="60"/>
      <c r="EM5101" s="60"/>
      <c r="EN5101" s="60"/>
      <c r="EO5101" s="60"/>
      <c r="EP5101" s="60"/>
      <c r="EQ5101" s="60"/>
      <c r="ER5101" s="60"/>
      <c r="ES5101" s="60"/>
      <c r="ET5101" s="60"/>
      <c r="EU5101" s="60"/>
      <c r="EV5101" s="60"/>
      <c r="EW5101" s="60"/>
      <c r="EX5101" s="60"/>
      <c r="EY5101" s="60"/>
      <c r="EZ5101" s="60"/>
      <c r="FA5101" s="60"/>
      <c r="FB5101" s="60"/>
    </row>
    <row r="5102" spans="22:158" x14ac:dyDescent="0.25">
      <c r="W5102" s="33"/>
      <c r="X5102" s="33"/>
      <c r="AH5102" s="38">
        <v>100</v>
      </c>
      <c r="AI5102" s="38">
        <v>125</v>
      </c>
      <c r="AJ5102" s="38">
        <v>13750</v>
      </c>
      <c r="AK5102" s="38">
        <v>60</v>
      </c>
      <c r="AL5102" s="38">
        <v>4209758</v>
      </c>
      <c r="AM5102" s="61" t="s">
        <v>1816</v>
      </c>
      <c r="AN5102" s="61" t="s">
        <v>1692</v>
      </c>
      <c r="AO5102" s="61" t="s">
        <v>5119</v>
      </c>
      <c r="AP5102" s="61" t="s">
        <v>5040</v>
      </c>
      <c r="AQ5102" s="61" t="s">
        <v>1769</v>
      </c>
      <c r="AR5102" s="28">
        <v>0</v>
      </c>
      <c r="AS5102" s="28">
        <v>0</v>
      </c>
      <c r="AT5102" s="28">
        <v>28</v>
      </c>
      <c r="AU5102" s="62"/>
      <c r="DV5102" s="31" t="s">
        <v>2856</v>
      </c>
      <c r="DW5102" s="31" t="s">
        <v>2861</v>
      </c>
      <c r="DX5102" s="63"/>
      <c r="DY5102" s="63"/>
      <c r="DZ5102" s="63"/>
      <c r="EA5102" s="167"/>
      <c r="EB5102" s="60"/>
      <c r="EC5102" s="60"/>
      <c r="ED5102" s="60"/>
      <c r="EE5102" s="60"/>
      <c r="EF5102" s="60"/>
      <c r="EG5102" s="60"/>
      <c r="EH5102" s="60"/>
      <c r="EI5102" s="60"/>
      <c r="EJ5102" s="60"/>
      <c r="EK5102" s="60"/>
      <c r="EL5102" s="60"/>
      <c r="EM5102" s="60"/>
      <c r="EN5102" s="60"/>
      <c r="EO5102" s="60"/>
      <c r="EP5102" s="60"/>
      <c r="EQ5102" s="60"/>
      <c r="ER5102" s="60"/>
      <c r="ES5102" s="60"/>
      <c r="ET5102" s="60"/>
      <c r="EU5102" s="60"/>
      <c r="EV5102" s="60"/>
      <c r="EW5102" s="60"/>
      <c r="EX5102" s="60"/>
      <c r="EY5102" s="60"/>
      <c r="EZ5102" s="60"/>
      <c r="FA5102" s="60"/>
      <c r="FB5102" s="60"/>
    </row>
    <row r="5103" spans="22:158" x14ac:dyDescent="0.25">
      <c r="W5103" s="33"/>
      <c r="X5103" s="33"/>
      <c r="AH5103" s="38">
        <v>100</v>
      </c>
      <c r="AI5103" s="38">
        <v>125</v>
      </c>
      <c r="AJ5103" s="38">
        <v>14350</v>
      </c>
      <c r="AK5103" s="38">
        <v>60</v>
      </c>
      <c r="AL5103" s="38">
        <v>4209758</v>
      </c>
      <c r="AM5103" s="61" t="s">
        <v>1816</v>
      </c>
      <c r="AN5103" s="61" t="s">
        <v>1692</v>
      </c>
      <c r="AO5103" s="61" t="s">
        <v>1575</v>
      </c>
      <c r="AP5103" s="61" t="s">
        <v>5040</v>
      </c>
      <c r="AQ5103" s="61" t="s">
        <v>1769</v>
      </c>
      <c r="AR5103" s="28">
        <v>0</v>
      </c>
      <c r="AS5103" s="28">
        <v>0</v>
      </c>
      <c r="AT5103" s="28">
        <v>15863</v>
      </c>
      <c r="AU5103" s="62"/>
      <c r="DV5103" s="31" t="s">
        <v>2856</v>
      </c>
      <c r="DW5103" s="31" t="s">
        <v>2861</v>
      </c>
      <c r="DX5103" s="63"/>
      <c r="DY5103" s="63"/>
      <c r="DZ5103" s="63"/>
      <c r="EA5103" s="167"/>
      <c r="EB5103" s="60"/>
      <c r="EC5103" s="60"/>
      <c r="ED5103" s="60"/>
      <c r="EE5103" s="60"/>
      <c r="EF5103" s="60"/>
      <c r="EG5103" s="60"/>
      <c r="EH5103" s="60"/>
      <c r="EI5103" s="60"/>
      <c r="EJ5103" s="60"/>
      <c r="EK5103" s="60"/>
      <c r="EL5103" s="60"/>
      <c r="EM5103" s="60"/>
      <c r="EN5103" s="60"/>
      <c r="EO5103" s="60"/>
      <c r="EP5103" s="60"/>
      <c r="EQ5103" s="60"/>
      <c r="ER5103" s="60"/>
      <c r="ES5103" s="60"/>
      <c r="ET5103" s="60"/>
      <c r="EU5103" s="60"/>
      <c r="EV5103" s="60"/>
      <c r="EW5103" s="60"/>
      <c r="EX5103" s="60"/>
      <c r="EY5103" s="60"/>
      <c r="EZ5103" s="60"/>
      <c r="FA5103" s="60"/>
      <c r="FB5103" s="60"/>
    </row>
    <row r="5104" spans="22:158" x14ac:dyDescent="0.25">
      <c r="W5104" s="33"/>
      <c r="X5104" s="33"/>
      <c r="AH5104" s="38">
        <v>100</v>
      </c>
      <c r="AI5104" s="38">
        <v>125</v>
      </c>
      <c r="AJ5104" s="38">
        <v>15000</v>
      </c>
      <c r="AK5104" s="38">
        <v>60</v>
      </c>
      <c r="AL5104" s="38">
        <v>4209758</v>
      </c>
      <c r="AM5104" s="61" t="s">
        <v>1816</v>
      </c>
      <c r="AN5104" s="61" t="s">
        <v>1692</v>
      </c>
      <c r="AO5104" s="61" t="s">
        <v>1590</v>
      </c>
      <c r="AP5104" s="61" t="s">
        <v>5040</v>
      </c>
      <c r="AQ5104" s="61" t="s">
        <v>1769</v>
      </c>
      <c r="AR5104" s="28">
        <v>0</v>
      </c>
      <c r="AS5104" s="28">
        <v>0</v>
      </c>
      <c r="AT5104" s="28">
        <v>17672</v>
      </c>
      <c r="AU5104" s="62"/>
      <c r="DV5104" s="31" t="s">
        <v>2856</v>
      </c>
      <c r="DW5104" s="31" t="s">
        <v>2861</v>
      </c>
      <c r="DX5104" s="63"/>
      <c r="DY5104" s="63"/>
      <c r="DZ5104" s="63"/>
      <c r="EA5104" s="167"/>
      <c r="EB5104" s="60"/>
      <c r="EC5104" s="60"/>
      <c r="ED5104" s="60"/>
      <c r="EE5104" s="60"/>
      <c r="EF5104" s="60"/>
      <c r="EG5104" s="60"/>
      <c r="EH5104" s="60"/>
      <c r="EI5104" s="60"/>
      <c r="EJ5104" s="60"/>
      <c r="EK5104" s="60"/>
      <c r="EL5104" s="60"/>
      <c r="EM5104" s="60"/>
      <c r="EN5104" s="60"/>
      <c r="EO5104" s="60"/>
      <c r="EP5104" s="60"/>
      <c r="EQ5104" s="60"/>
      <c r="ER5104" s="60"/>
      <c r="ES5104" s="60"/>
      <c r="ET5104" s="60"/>
      <c r="EU5104" s="60"/>
      <c r="EV5104" s="60"/>
      <c r="EW5104" s="60"/>
      <c r="EX5104" s="60"/>
      <c r="EY5104" s="60"/>
      <c r="EZ5104" s="60"/>
      <c r="FA5104" s="60"/>
      <c r="FB5104" s="60"/>
    </row>
    <row r="5105" spans="22:158" x14ac:dyDescent="0.25">
      <c r="W5105" s="33"/>
      <c r="X5105" s="33"/>
      <c r="AH5105" s="38">
        <v>100</v>
      </c>
      <c r="AI5105" s="38">
        <v>125</v>
      </c>
      <c r="AJ5105" s="38">
        <v>15700</v>
      </c>
      <c r="AK5105" s="38">
        <v>60</v>
      </c>
      <c r="AL5105" s="38">
        <v>4209758</v>
      </c>
      <c r="AM5105" s="61" t="s">
        <v>1816</v>
      </c>
      <c r="AN5105" s="61" t="s">
        <v>1692</v>
      </c>
      <c r="AO5105" s="61" t="s">
        <v>1605</v>
      </c>
      <c r="AP5105" s="61" t="s">
        <v>5040</v>
      </c>
      <c r="AQ5105" s="61" t="s">
        <v>1769</v>
      </c>
      <c r="AR5105" s="28">
        <v>0</v>
      </c>
      <c r="AS5105" s="28">
        <v>0</v>
      </c>
      <c r="AT5105" s="28">
        <v>2346</v>
      </c>
      <c r="AU5105" s="62"/>
      <c r="DV5105" s="31" t="s">
        <v>2856</v>
      </c>
      <c r="DW5105" s="31" t="s">
        <v>2861</v>
      </c>
      <c r="DX5105" s="63"/>
      <c r="DY5105" s="63"/>
      <c r="DZ5105" s="63"/>
      <c r="EA5105" s="167"/>
      <c r="EB5105" s="60"/>
      <c r="EC5105" s="60"/>
      <c r="ED5105" s="60"/>
      <c r="EE5105" s="60"/>
      <c r="EF5105" s="60"/>
      <c r="EG5105" s="60"/>
      <c r="EH5105" s="60"/>
      <c r="EI5105" s="60"/>
      <c r="EJ5105" s="60"/>
      <c r="EK5105" s="60"/>
      <c r="EL5105" s="60"/>
      <c r="EM5105" s="60"/>
      <c r="EN5105" s="60"/>
      <c r="EO5105" s="60"/>
      <c r="EP5105" s="60"/>
      <c r="EQ5105" s="60"/>
      <c r="ER5105" s="60"/>
      <c r="ES5105" s="60"/>
      <c r="ET5105" s="60"/>
      <c r="EU5105" s="60"/>
      <c r="EV5105" s="60"/>
      <c r="EW5105" s="60"/>
      <c r="EX5105" s="60"/>
      <c r="EY5105" s="60"/>
      <c r="EZ5105" s="60"/>
      <c r="FA5105" s="60"/>
      <c r="FB5105" s="60"/>
    </row>
    <row r="5106" spans="22:158" x14ac:dyDescent="0.25">
      <c r="V5106" s="1"/>
      <c r="W5106" s="33"/>
      <c r="X5106" s="33"/>
      <c r="AH5106" s="38">
        <v>100</v>
      </c>
      <c r="AI5106" s="38">
        <v>130</v>
      </c>
      <c r="AJ5106" s="38">
        <v>10110</v>
      </c>
      <c r="AK5106" s="38">
        <v>60</v>
      </c>
      <c r="AL5106" s="38">
        <v>4209758</v>
      </c>
      <c r="AM5106" s="61" t="s">
        <v>1816</v>
      </c>
      <c r="AN5106" s="61" t="s">
        <v>1687</v>
      </c>
      <c r="AO5106" s="61" t="s">
        <v>5045</v>
      </c>
      <c r="AP5106" s="61" t="s">
        <v>5040</v>
      </c>
      <c r="AQ5106" s="61" t="s">
        <v>1769</v>
      </c>
      <c r="AR5106" s="28">
        <v>4148.1000000000004</v>
      </c>
      <c r="AS5106" s="28">
        <v>0</v>
      </c>
      <c r="AT5106" s="28">
        <v>0</v>
      </c>
      <c r="AU5106" s="62"/>
      <c r="DV5106" s="31" t="s">
        <v>2856</v>
      </c>
      <c r="DW5106" s="31" t="s">
        <v>2862</v>
      </c>
      <c r="DX5106" s="63"/>
      <c r="DY5106" s="63"/>
      <c r="DZ5106" s="63"/>
      <c r="EA5106" s="167"/>
      <c r="EB5106" s="60"/>
      <c r="EC5106" s="60"/>
      <c r="ED5106" s="60"/>
      <c r="EE5106" s="60"/>
      <c r="EF5106" s="60"/>
      <c r="EG5106" s="60"/>
      <c r="EH5106" s="60"/>
      <c r="EI5106" s="60"/>
      <c r="EJ5106" s="60"/>
      <c r="EK5106" s="60"/>
      <c r="EL5106" s="60"/>
      <c r="EM5106" s="60"/>
      <c r="EN5106" s="60"/>
      <c r="EO5106" s="60"/>
      <c r="EP5106" s="60"/>
      <c r="EQ5106" s="60"/>
      <c r="ER5106" s="60"/>
      <c r="ES5106" s="60"/>
      <c r="ET5106" s="60"/>
      <c r="EU5106" s="60"/>
      <c r="EV5106" s="60"/>
      <c r="EW5106" s="60"/>
      <c r="EX5106" s="60"/>
      <c r="EY5106" s="60"/>
      <c r="EZ5106" s="60"/>
      <c r="FA5106" s="60"/>
      <c r="FB5106" s="60"/>
    </row>
    <row r="5107" spans="22:158" x14ac:dyDescent="0.25">
      <c r="W5107" s="33"/>
      <c r="X5107" s="33"/>
      <c r="AH5107" s="38">
        <v>100</v>
      </c>
      <c r="AI5107" s="38">
        <v>130</v>
      </c>
      <c r="AJ5107" s="38">
        <v>13010</v>
      </c>
      <c r="AK5107" s="38">
        <v>60</v>
      </c>
      <c r="AL5107" s="38">
        <v>4209758</v>
      </c>
      <c r="AM5107" s="61" t="s">
        <v>1816</v>
      </c>
      <c r="AN5107" s="61" t="s">
        <v>1687</v>
      </c>
      <c r="AO5107" s="61" t="s">
        <v>5102</v>
      </c>
      <c r="AP5107" s="61" t="s">
        <v>5040</v>
      </c>
      <c r="AQ5107" s="61" t="s">
        <v>1769</v>
      </c>
      <c r="AR5107" s="28">
        <v>759.4</v>
      </c>
      <c r="AS5107" s="28">
        <v>11371</v>
      </c>
      <c r="AT5107" s="28">
        <v>0</v>
      </c>
      <c r="AU5107" s="62"/>
      <c r="DV5107" s="31" t="s">
        <v>2856</v>
      </c>
      <c r="DW5107" s="31" t="s">
        <v>2862</v>
      </c>
      <c r="DX5107" s="63"/>
      <c r="DY5107" s="63"/>
      <c r="DZ5107" s="63"/>
      <c r="EA5107" s="167"/>
      <c r="EB5107" s="60"/>
      <c r="EC5107" s="60"/>
      <c r="ED5107" s="60"/>
      <c r="EE5107" s="60"/>
      <c r="EF5107" s="60"/>
      <c r="EG5107" s="60"/>
      <c r="EH5107" s="60"/>
      <c r="EI5107" s="60"/>
      <c r="EJ5107" s="60"/>
      <c r="EK5107" s="60"/>
      <c r="EL5107" s="60"/>
      <c r="EM5107" s="60"/>
      <c r="EN5107" s="60"/>
      <c r="EO5107" s="60"/>
      <c r="EP5107" s="60"/>
      <c r="EQ5107" s="60"/>
      <c r="ER5107" s="60"/>
      <c r="ES5107" s="60"/>
      <c r="ET5107" s="60"/>
      <c r="EU5107" s="60"/>
      <c r="EV5107" s="60"/>
      <c r="EW5107" s="60"/>
      <c r="EX5107" s="60"/>
      <c r="EY5107" s="60"/>
      <c r="EZ5107" s="60"/>
      <c r="FA5107" s="60"/>
      <c r="FB5107" s="60"/>
    </row>
    <row r="5108" spans="22:158" x14ac:dyDescent="0.25">
      <c r="W5108" s="33"/>
      <c r="X5108" s="33"/>
      <c r="AH5108" s="38">
        <v>100</v>
      </c>
      <c r="AI5108" s="38">
        <v>130</v>
      </c>
      <c r="AJ5108" s="38">
        <v>13550</v>
      </c>
      <c r="AK5108" s="38">
        <v>60</v>
      </c>
      <c r="AL5108" s="38">
        <v>4209758</v>
      </c>
      <c r="AM5108" s="61" t="s">
        <v>1816</v>
      </c>
      <c r="AN5108" s="61" t="s">
        <v>1687</v>
      </c>
      <c r="AO5108" s="61" t="s">
        <v>5114</v>
      </c>
      <c r="AP5108" s="61" t="s">
        <v>5040</v>
      </c>
      <c r="AQ5108" s="61" t="s">
        <v>1769</v>
      </c>
      <c r="AR5108" s="28">
        <v>0</v>
      </c>
      <c r="AS5108" s="28">
        <v>18213</v>
      </c>
      <c r="AT5108" s="28">
        <v>0</v>
      </c>
      <c r="AU5108" s="62"/>
      <c r="DV5108" s="31" t="s">
        <v>2856</v>
      </c>
      <c r="DW5108" s="31" t="s">
        <v>2862</v>
      </c>
      <c r="DX5108" s="63"/>
      <c r="DY5108" s="63"/>
      <c r="DZ5108" s="63"/>
      <c r="EA5108" s="167"/>
      <c r="EB5108" s="60"/>
      <c r="EC5108" s="60"/>
      <c r="ED5108" s="60"/>
      <c r="EE5108" s="60"/>
      <c r="EF5108" s="60"/>
      <c r="EG5108" s="60"/>
      <c r="EH5108" s="60"/>
      <c r="EI5108" s="60"/>
      <c r="EJ5108" s="60"/>
      <c r="EK5108" s="60"/>
      <c r="EL5108" s="60"/>
      <c r="EM5108" s="60"/>
      <c r="EN5108" s="60"/>
      <c r="EO5108" s="60"/>
      <c r="EP5108" s="60"/>
      <c r="EQ5108" s="60"/>
      <c r="ER5108" s="60"/>
      <c r="ES5108" s="60"/>
      <c r="ET5108" s="60"/>
      <c r="EU5108" s="60"/>
      <c r="EV5108" s="60"/>
      <c r="EW5108" s="60"/>
      <c r="EX5108" s="60"/>
      <c r="EY5108" s="60"/>
      <c r="EZ5108" s="60"/>
      <c r="FA5108" s="60"/>
      <c r="FB5108" s="60"/>
    </row>
    <row r="5109" spans="22:158" x14ac:dyDescent="0.25">
      <c r="W5109" s="33"/>
      <c r="X5109" s="33"/>
      <c r="AH5109" s="38">
        <v>100</v>
      </c>
      <c r="AI5109" s="38">
        <v>130</v>
      </c>
      <c r="AJ5109" s="38">
        <v>15300</v>
      </c>
      <c r="AK5109" s="38">
        <v>60</v>
      </c>
      <c r="AL5109" s="38">
        <v>4209758</v>
      </c>
      <c r="AM5109" s="61" t="s">
        <v>1816</v>
      </c>
      <c r="AN5109" s="61" t="s">
        <v>1687</v>
      </c>
      <c r="AO5109" s="61" t="s">
        <v>1597</v>
      </c>
      <c r="AP5109" s="61" t="s">
        <v>5040</v>
      </c>
      <c r="AQ5109" s="61" t="s">
        <v>1769</v>
      </c>
      <c r="AR5109" s="28">
        <v>0</v>
      </c>
      <c r="AS5109" s="28">
        <v>0</v>
      </c>
      <c r="AT5109" s="28">
        <v>1802740</v>
      </c>
      <c r="AU5109" s="62"/>
      <c r="DV5109" s="31" t="s">
        <v>2856</v>
      </c>
      <c r="DW5109" s="31" t="s">
        <v>2862</v>
      </c>
      <c r="DX5109" s="63"/>
      <c r="DY5109" s="63"/>
      <c r="DZ5109" s="63"/>
      <c r="EA5109" s="167"/>
      <c r="EB5109" s="60"/>
      <c r="EC5109" s="60"/>
      <c r="ED5109" s="60"/>
      <c r="EE5109" s="60"/>
      <c r="EF5109" s="60"/>
      <c r="EG5109" s="60"/>
      <c r="EH5109" s="60"/>
      <c r="EI5109" s="60"/>
      <c r="EJ5109" s="60"/>
      <c r="EK5109" s="60"/>
      <c r="EL5109" s="60"/>
      <c r="EM5109" s="60"/>
      <c r="EN5109" s="60"/>
      <c r="EO5109" s="60"/>
      <c r="EP5109" s="60"/>
      <c r="EQ5109" s="60"/>
      <c r="ER5109" s="60"/>
      <c r="ES5109" s="60"/>
      <c r="ET5109" s="60"/>
      <c r="EU5109" s="60"/>
      <c r="EV5109" s="60"/>
      <c r="EW5109" s="60"/>
      <c r="EX5109" s="60"/>
      <c r="EY5109" s="60"/>
      <c r="EZ5109" s="60"/>
      <c r="FA5109" s="60"/>
      <c r="FB5109" s="60"/>
    </row>
    <row r="5110" spans="22:158" x14ac:dyDescent="0.25">
      <c r="W5110" s="33"/>
      <c r="X5110" s="33"/>
      <c r="AH5110" s="38">
        <v>100</v>
      </c>
      <c r="AI5110" s="38">
        <v>130</v>
      </c>
      <c r="AJ5110" s="38">
        <v>15750</v>
      </c>
      <c r="AK5110" s="38">
        <v>60</v>
      </c>
      <c r="AL5110" s="38">
        <v>4209758</v>
      </c>
      <c r="AM5110" s="61" t="s">
        <v>1816</v>
      </c>
      <c r="AN5110" s="61" t="s">
        <v>1687</v>
      </c>
      <c r="AO5110" s="61" t="s">
        <v>1606</v>
      </c>
      <c r="AP5110" s="61" t="s">
        <v>5040</v>
      </c>
      <c r="AQ5110" s="61" t="s">
        <v>1769</v>
      </c>
      <c r="AR5110" s="28">
        <v>0</v>
      </c>
      <c r="AS5110" s="28">
        <v>0</v>
      </c>
      <c r="AT5110" s="28">
        <v>0</v>
      </c>
      <c r="AU5110" s="62"/>
      <c r="DV5110" s="31" t="s">
        <v>2856</v>
      </c>
      <c r="DW5110" s="31" t="s">
        <v>2862</v>
      </c>
      <c r="DX5110" s="63"/>
      <c r="DY5110" s="63"/>
      <c r="DZ5110" s="63"/>
      <c r="EA5110" s="167"/>
      <c r="EB5110" s="60"/>
      <c r="EC5110" s="60"/>
      <c r="ED5110" s="60"/>
      <c r="EE5110" s="60"/>
      <c r="EF5110" s="60"/>
      <c r="EG5110" s="60"/>
      <c r="EH5110" s="60"/>
      <c r="EI5110" s="60"/>
      <c r="EJ5110" s="60"/>
      <c r="EK5110" s="60"/>
      <c r="EL5110" s="60"/>
      <c r="EM5110" s="60"/>
      <c r="EN5110" s="60"/>
      <c r="EO5110" s="60"/>
      <c r="EP5110" s="60"/>
      <c r="EQ5110" s="60"/>
      <c r="ER5110" s="60"/>
      <c r="ES5110" s="60"/>
      <c r="ET5110" s="60"/>
      <c r="EU5110" s="60"/>
      <c r="EV5110" s="60"/>
      <c r="EW5110" s="60"/>
      <c r="EX5110" s="60"/>
      <c r="EY5110" s="60"/>
      <c r="EZ5110" s="60"/>
      <c r="FA5110" s="60"/>
      <c r="FB5110" s="60"/>
    </row>
    <row r="5111" spans="22:158" x14ac:dyDescent="0.25">
      <c r="W5111" s="33"/>
      <c r="X5111" s="33"/>
      <c r="AH5111" s="38">
        <v>100</v>
      </c>
      <c r="AI5111" s="38">
        <v>130</v>
      </c>
      <c r="AJ5111" s="38">
        <v>16000</v>
      </c>
      <c r="AK5111" s="38">
        <v>60</v>
      </c>
      <c r="AL5111" s="38">
        <v>4209758</v>
      </c>
      <c r="AM5111" s="61" t="s">
        <v>1816</v>
      </c>
      <c r="AN5111" s="61" t="s">
        <v>1687</v>
      </c>
      <c r="AO5111" s="61" t="s">
        <v>1611</v>
      </c>
      <c r="AP5111" s="61" t="s">
        <v>5040</v>
      </c>
      <c r="AQ5111" s="61" t="s">
        <v>1769</v>
      </c>
      <c r="AR5111" s="28">
        <v>0</v>
      </c>
      <c r="AS5111" s="28">
        <v>0</v>
      </c>
      <c r="AT5111" s="28">
        <v>0</v>
      </c>
      <c r="AU5111" s="62"/>
      <c r="DV5111" s="31" t="s">
        <v>2856</v>
      </c>
      <c r="DW5111" s="31" t="s">
        <v>2862</v>
      </c>
      <c r="DX5111" s="63"/>
      <c r="DY5111" s="63"/>
      <c r="DZ5111" s="63"/>
      <c r="EA5111" s="167"/>
      <c r="EB5111" s="60"/>
      <c r="EC5111" s="60"/>
      <c r="ED5111" s="60"/>
      <c r="EE5111" s="60"/>
      <c r="EF5111" s="60"/>
      <c r="EG5111" s="60"/>
      <c r="EH5111" s="60"/>
      <c r="EI5111" s="60"/>
      <c r="EJ5111" s="60"/>
      <c r="EK5111" s="60"/>
      <c r="EL5111" s="60"/>
      <c r="EM5111" s="60"/>
      <c r="EN5111" s="60"/>
      <c r="EO5111" s="60"/>
      <c r="EP5111" s="60"/>
      <c r="EQ5111" s="60"/>
      <c r="ER5111" s="60"/>
      <c r="ES5111" s="60"/>
      <c r="ET5111" s="60"/>
      <c r="EU5111" s="60"/>
      <c r="EV5111" s="60"/>
      <c r="EW5111" s="60"/>
      <c r="EX5111" s="60"/>
      <c r="EY5111" s="60"/>
      <c r="EZ5111" s="60"/>
      <c r="FA5111" s="60"/>
      <c r="FB5111" s="60"/>
    </row>
    <row r="5112" spans="22:158" x14ac:dyDescent="0.25">
      <c r="V5112" s="1"/>
      <c r="W5112" s="33"/>
      <c r="X5112" s="33"/>
      <c r="AH5112" s="38">
        <v>100</v>
      </c>
      <c r="AI5112" s="38">
        <v>130</v>
      </c>
      <c r="AJ5112" s="38">
        <v>16300</v>
      </c>
      <c r="AK5112" s="38">
        <v>60</v>
      </c>
      <c r="AL5112" s="38">
        <v>4209758</v>
      </c>
      <c r="AM5112" s="61" t="s">
        <v>1816</v>
      </c>
      <c r="AN5112" s="61" t="s">
        <v>1687</v>
      </c>
      <c r="AO5112" s="61" t="s">
        <v>1617</v>
      </c>
      <c r="AP5112" s="61" t="s">
        <v>5040</v>
      </c>
      <c r="AQ5112" s="61" t="s">
        <v>1769</v>
      </c>
      <c r="AR5112" s="28">
        <v>0</v>
      </c>
      <c r="AS5112" s="28">
        <v>0</v>
      </c>
      <c r="AT5112" s="28">
        <v>53937</v>
      </c>
      <c r="AU5112" s="62"/>
      <c r="DV5112" s="31" t="s">
        <v>2856</v>
      </c>
      <c r="DW5112" s="31" t="s">
        <v>2862</v>
      </c>
      <c r="DX5112" s="63"/>
      <c r="DY5112" s="63"/>
      <c r="DZ5112" s="63"/>
      <c r="EA5112" s="167"/>
      <c r="EB5112" s="60"/>
      <c r="EC5112" s="60"/>
      <c r="ED5112" s="60"/>
      <c r="EE5112" s="60"/>
      <c r="EF5112" s="60"/>
      <c r="EG5112" s="60"/>
      <c r="EH5112" s="60"/>
      <c r="EI5112" s="60"/>
      <c r="EJ5112" s="60"/>
      <c r="EK5112" s="60"/>
      <c r="EL5112" s="60"/>
      <c r="EM5112" s="60"/>
      <c r="EN5112" s="60"/>
      <c r="EO5112" s="60"/>
      <c r="EP5112" s="60"/>
      <c r="EQ5112" s="60"/>
      <c r="ER5112" s="60"/>
      <c r="ES5112" s="60"/>
      <c r="ET5112" s="60"/>
      <c r="EU5112" s="60"/>
      <c r="EV5112" s="60"/>
      <c r="EW5112" s="60"/>
      <c r="EX5112" s="60"/>
      <c r="EY5112" s="60"/>
      <c r="EZ5112" s="60"/>
      <c r="FA5112" s="60"/>
      <c r="FB5112" s="60"/>
    </row>
    <row r="5113" spans="22:158" x14ac:dyDescent="0.25">
      <c r="W5113" s="33"/>
      <c r="X5113" s="33"/>
      <c r="AH5113" s="38">
        <v>100</v>
      </c>
      <c r="AI5113" s="38">
        <v>130</v>
      </c>
      <c r="AJ5113" s="38">
        <v>16850</v>
      </c>
      <c r="AK5113" s="38">
        <v>60</v>
      </c>
      <c r="AL5113" s="38">
        <v>4209758</v>
      </c>
      <c r="AM5113" s="61" t="s">
        <v>1816</v>
      </c>
      <c r="AN5113" s="61" t="s">
        <v>1687</v>
      </c>
      <c r="AO5113" s="61" t="s">
        <v>1630</v>
      </c>
      <c r="AP5113" s="61" t="s">
        <v>5040</v>
      </c>
      <c r="AQ5113" s="61" t="s">
        <v>1769</v>
      </c>
      <c r="AR5113" s="28">
        <v>0</v>
      </c>
      <c r="AS5113" s="28">
        <v>0</v>
      </c>
      <c r="AT5113" s="28">
        <v>0</v>
      </c>
      <c r="AU5113" s="62"/>
      <c r="DV5113" s="31" t="s">
        <v>2856</v>
      </c>
      <c r="DW5113" s="31" t="s">
        <v>2862</v>
      </c>
      <c r="DX5113" s="63"/>
      <c r="DY5113" s="63"/>
      <c r="DZ5113" s="63"/>
      <c r="EA5113" s="167"/>
      <c r="EB5113" s="60"/>
      <c r="EC5113" s="60"/>
      <c r="ED5113" s="60"/>
      <c r="EE5113" s="60"/>
      <c r="EF5113" s="60"/>
      <c r="EG5113" s="60"/>
      <c r="EH5113" s="60"/>
      <c r="EI5113" s="60"/>
      <c r="EJ5113" s="60"/>
      <c r="EK5113" s="60"/>
      <c r="EL5113" s="60"/>
      <c r="EM5113" s="60"/>
      <c r="EN5113" s="60"/>
      <c r="EO5113" s="60"/>
      <c r="EP5113" s="60"/>
      <c r="EQ5113" s="60"/>
      <c r="ER5113" s="60"/>
      <c r="ES5113" s="60"/>
      <c r="ET5113" s="60"/>
      <c r="EU5113" s="60"/>
      <c r="EV5113" s="60"/>
      <c r="EW5113" s="60"/>
      <c r="EX5113" s="60"/>
      <c r="EY5113" s="60"/>
      <c r="EZ5113" s="60"/>
      <c r="FA5113" s="60"/>
      <c r="FB5113" s="60"/>
    </row>
    <row r="5114" spans="22:158" x14ac:dyDescent="0.25">
      <c r="W5114" s="33"/>
      <c r="X5114" s="33"/>
      <c r="AH5114" s="38">
        <v>100</v>
      </c>
      <c r="AI5114" s="38">
        <v>130</v>
      </c>
      <c r="AJ5114" s="38">
        <v>17300</v>
      </c>
      <c r="AK5114" s="38">
        <v>60</v>
      </c>
      <c r="AL5114" s="38">
        <v>4209758</v>
      </c>
      <c r="AM5114" s="61" t="s">
        <v>1816</v>
      </c>
      <c r="AN5114" s="61" t="s">
        <v>1687</v>
      </c>
      <c r="AO5114" s="61" t="s">
        <v>1639</v>
      </c>
      <c r="AP5114" s="61" t="s">
        <v>5040</v>
      </c>
      <c r="AQ5114" s="61" t="s">
        <v>1769</v>
      </c>
      <c r="AR5114" s="28">
        <v>0</v>
      </c>
      <c r="AS5114" s="28">
        <v>0</v>
      </c>
      <c r="AT5114" s="28">
        <v>0</v>
      </c>
      <c r="AU5114" s="62"/>
      <c r="DV5114" s="31" t="s">
        <v>2856</v>
      </c>
      <c r="DW5114" s="31" t="s">
        <v>2862</v>
      </c>
      <c r="DX5114" s="63"/>
      <c r="DY5114" s="63"/>
      <c r="DZ5114" s="63"/>
      <c r="EA5114" s="167"/>
      <c r="EB5114" s="60"/>
      <c r="EC5114" s="60"/>
      <c r="ED5114" s="60"/>
      <c r="EE5114" s="60"/>
      <c r="EF5114" s="60"/>
      <c r="EG5114" s="60"/>
      <c r="EH5114" s="60"/>
      <c r="EI5114" s="60"/>
      <c r="EJ5114" s="60"/>
      <c r="EK5114" s="60"/>
      <c r="EL5114" s="60"/>
      <c r="EM5114" s="60"/>
      <c r="EN5114" s="60"/>
      <c r="EO5114" s="60"/>
      <c r="EP5114" s="60"/>
      <c r="EQ5114" s="60"/>
      <c r="ER5114" s="60"/>
      <c r="ES5114" s="60"/>
      <c r="ET5114" s="60"/>
      <c r="EU5114" s="60"/>
      <c r="EV5114" s="60"/>
      <c r="EW5114" s="60"/>
      <c r="EX5114" s="60"/>
      <c r="EY5114" s="60"/>
      <c r="EZ5114" s="60"/>
      <c r="FA5114" s="60"/>
      <c r="FB5114" s="60"/>
    </row>
    <row r="5115" spans="22:158" x14ac:dyDescent="0.25">
      <c r="W5115" s="33"/>
      <c r="X5115" s="33"/>
      <c r="AH5115" s="38">
        <v>100</v>
      </c>
      <c r="AI5115" s="38">
        <v>130</v>
      </c>
      <c r="AJ5115" s="38">
        <v>17310</v>
      </c>
      <c r="AK5115" s="38">
        <v>60</v>
      </c>
      <c r="AL5115" s="38">
        <v>4209758</v>
      </c>
      <c r="AM5115" s="61" t="s">
        <v>1816</v>
      </c>
      <c r="AN5115" s="61" t="s">
        <v>1687</v>
      </c>
      <c r="AO5115" s="61" t="s">
        <v>1640</v>
      </c>
      <c r="AP5115" s="61" t="s">
        <v>5040</v>
      </c>
      <c r="AQ5115" s="61" t="s">
        <v>1769</v>
      </c>
      <c r="AR5115" s="28">
        <v>0</v>
      </c>
      <c r="AS5115" s="28">
        <v>7765</v>
      </c>
      <c r="AT5115" s="28">
        <v>0</v>
      </c>
      <c r="AU5115" s="62"/>
      <c r="DV5115" s="31" t="s">
        <v>2856</v>
      </c>
      <c r="DW5115" s="31" t="s">
        <v>2862</v>
      </c>
      <c r="DX5115" s="63"/>
      <c r="DY5115" s="63"/>
      <c r="DZ5115" s="63"/>
      <c r="EA5115" s="167"/>
      <c r="EB5115" s="60"/>
      <c r="EC5115" s="60"/>
      <c r="ED5115" s="60"/>
      <c r="EE5115" s="60"/>
      <c r="EF5115" s="60"/>
      <c r="EG5115" s="60"/>
      <c r="EH5115" s="60"/>
      <c r="EI5115" s="60"/>
      <c r="EJ5115" s="60"/>
      <c r="EK5115" s="60"/>
      <c r="EL5115" s="60"/>
      <c r="EM5115" s="60"/>
      <c r="EN5115" s="60"/>
      <c r="EO5115" s="60"/>
      <c r="EP5115" s="60"/>
      <c r="EQ5115" s="60"/>
      <c r="ER5115" s="60"/>
      <c r="ES5115" s="60"/>
      <c r="ET5115" s="60"/>
      <c r="EU5115" s="60"/>
      <c r="EV5115" s="60"/>
      <c r="EW5115" s="60"/>
      <c r="EX5115" s="60"/>
      <c r="EY5115" s="60"/>
      <c r="EZ5115" s="60"/>
      <c r="FA5115" s="60"/>
      <c r="FB5115" s="60"/>
    </row>
    <row r="5116" spans="22:158" x14ac:dyDescent="0.25">
      <c r="V5116" s="1"/>
      <c r="W5116" s="33"/>
      <c r="X5116" s="33"/>
      <c r="AH5116" s="38">
        <v>100</v>
      </c>
      <c r="AI5116" s="38">
        <v>130</v>
      </c>
      <c r="AJ5116" s="38">
        <v>17400</v>
      </c>
      <c r="AK5116" s="38">
        <v>60</v>
      </c>
      <c r="AL5116" s="38">
        <v>4209758</v>
      </c>
      <c r="AM5116" s="61" t="s">
        <v>1816</v>
      </c>
      <c r="AN5116" s="61" t="s">
        <v>1687</v>
      </c>
      <c r="AO5116" s="61" t="s">
        <v>1642</v>
      </c>
      <c r="AP5116" s="61" t="s">
        <v>5040</v>
      </c>
      <c r="AQ5116" s="61" t="s">
        <v>1769</v>
      </c>
      <c r="AR5116" s="28">
        <v>18253.3</v>
      </c>
      <c r="AS5116" s="28">
        <v>624</v>
      </c>
      <c r="AT5116" s="28">
        <v>14570</v>
      </c>
      <c r="AU5116" s="62"/>
      <c r="DV5116" s="31" t="s">
        <v>2856</v>
      </c>
      <c r="DW5116" s="31" t="s">
        <v>2862</v>
      </c>
      <c r="DX5116" s="63"/>
      <c r="DY5116" s="63"/>
      <c r="DZ5116" s="63"/>
      <c r="EA5116" s="167"/>
      <c r="EB5116" s="60"/>
      <c r="EC5116" s="60"/>
      <c r="ED5116" s="60"/>
      <c r="EE5116" s="60"/>
      <c r="EF5116" s="60"/>
      <c r="EG5116" s="60"/>
      <c r="EH5116" s="60"/>
      <c r="EI5116" s="60"/>
      <c r="EJ5116" s="60"/>
      <c r="EK5116" s="60"/>
      <c r="EL5116" s="60"/>
      <c r="EM5116" s="60"/>
      <c r="EN5116" s="60"/>
      <c r="EO5116" s="60"/>
      <c r="EP5116" s="60"/>
      <c r="EQ5116" s="60"/>
      <c r="ER5116" s="60"/>
      <c r="ES5116" s="60"/>
      <c r="ET5116" s="60"/>
      <c r="EU5116" s="60"/>
      <c r="EV5116" s="60"/>
      <c r="EW5116" s="60"/>
      <c r="EX5116" s="60"/>
      <c r="EY5116" s="60"/>
      <c r="EZ5116" s="60"/>
      <c r="FA5116" s="60"/>
      <c r="FB5116" s="60"/>
    </row>
    <row r="5117" spans="22:158" x14ac:dyDescent="0.25">
      <c r="W5117" s="33"/>
      <c r="X5117" s="33"/>
      <c r="AH5117" s="38">
        <v>100</v>
      </c>
      <c r="AI5117" s="38">
        <v>130</v>
      </c>
      <c r="AJ5117" s="38">
        <v>17650</v>
      </c>
      <c r="AK5117" s="38">
        <v>60</v>
      </c>
      <c r="AL5117" s="38">
        <v>4209758</v>
      </c>
      <c r="AM5117" s="61" t="s">
        <v>1816</v>
      </c>
      <c r="AN5117" s="61" t="s">
        <v>1687</v>
      </c>
      <c r="AO5117" s="61" t="s">
        <v>1648</v>
      </c>
      <c r="AP5117" s="61" t="s">
        <v>5040</v>
      </c>
      <c r="AQ5117" s="61" t="s">
        <v>1769</v>
      </c>
      <c r="AR5117" s="28">
        <v>0</v>
      </c>
      <c r="AS5117" s="28">
        <v>0</v>
      </c>
      <c r="AT5117" s="28">
        <v>4033</v>
      </c>
      <c r="AU5117" s="62"/>
      <c r="DV5117" s="31" t="s">
        <v>2856</v>
      </c>
      <c r="DW5117" s="31" t="s">
        <v>2862</v>
      </c>
      <c r="DX5117" s="63"/>
      <c r="DY5117" s="63"/>
      <c r="DZ5117" s="63"/>
      <c r="EA5117" s="167"/>
      <c r="EB5117" s="60"/>
      <c r="EC5117" s="60"/>
      <c r="ED5117" s="60"/>
      <c r="EE5117" s="60"/>
      <c r="EF5117" s="60"/>
      <c r="EG5117" s="60"/>
      <c r="EH5117" s="60"/>
      <c r="EI5117" s="60"/>
      <c r="EJ5117" s="60"/>
      <c r="EK5117" s="60"/>
      <c r="EL5117" s="60"/>
      <c r="EM5117" s="60"/>
      <c r="EN5117" s="60"/>
      <c r="EO5117" s="60"/>
      <c r="EP5117" s="60"/>
      <c r="EQ5117" s="60"/>
      <c r="ER5117" s="60"/>
      <c r="ES5117" s="60"/>
      <c r="ET5117" s="60"/>
      <c r="EU5117" s="60"/>
      <c r="EV5117" s="60"/>
      <c r="EW5117" s="60"/>
      <c r="EX5117" s="60"/>
      <c r="EY5117" s="60"/>
      <c r="EZ5117" s="60"/>
      <c r="FA5117" s="60"/>
      <c r="FB5117" s="60"/>
    </row>
    <row r="5118" spans="22:158" x14ac:dyDescent="0.25">
      <c r="W5118" s="33"/>
      <c r="X5118" s="33"/>
      <c r="AH5118" s="38">
        <v>100</v>
      </c>
      <c r="AI5118" s="38">
        <v>130</v>
      </c>
      <c r="AJ5118" s="38">
        <v>17850</v>
      </c>
      <c r="AK5118" s="38">
        <v>60</v>
      </c>
      <c r="AL5118" s="38">
        <v>4209758</v>
      </c>
      <c r="AM5118" s="61" t="s">
        <v>1816</v>
      </c>
      <c r="AN5118" s="61" t="s">
        <v>1687</v>
      </c>
      <c r="AO5118" s="61" t="s">
        <v>1652</v>
      </c>
      <c r="AP5118" s="61" t="s">
        <v>5040</v>
      </c>
      <c r="AQ5118" s="61" t="s">
        <v>1769</v>
      </c>
      <c r="AR5118" s="28">
        <v>188.6</v>
      </c>
      <c r="AS5118" s="28">
        <v>0</v>
      </c>
      <c r="AT5118" s="28">
        <v>0</v>
      </c>
      <c r="AU5118" s="62"/>
      <c r="DV5118" s="31" t="s">
        <v>2856</v>
      </c>
      <c r="DW5118" s="31" t="s">
        <v>2862</v>
      </c>
      <c r="DX5118" s="63"/>
      <c r="DY5118" s="63"/>
      <c r="DZ5118" s="63"/>
      <c r="EA5118" s="167"/>
      <c r="EB5118" s="60"/>
      <c r="EC5118" s="60"/>
      <c r="ED5118" s="60"/>
      <c r="EE5118" s="60"/>
      <c r="EF5118" s="60"/>
      <c r="EG5118" s="60"/>
      <c r="EH5118" s="60"/>
      <c r="EI5118" s="60"/>
      <c r="EJ5118" s="60"/>
      <c r="EK5118" s="60"/>
      <c r="EL5118" s="60"/>
      <c r="EM5118" s="60"/>
      <c r="EN5118" s="60"/>
      <c r="EO5118" s="60"/>
      <c r="EP5118" s="60"/>
      <c r="EQ5118" s="60"/>
      <c r="ER5118" s="60"/>
      <c r="ES5118" s="60"/>
      <c r="ET5118" s="60"/>
      <c r="EU5118" s="60"/>
      <c r="EV5118" s="60"/>
      <c r="EW5118" s="60"/>
      <c r="EX5118" s="60"/>
      <c r="EY5118" s="60"/>
      <c r="EZ5118" s="60"/>
      <c r="FA5118" s="60"/>
      <c r="FB5118" s="60"/>
    </row>
    <row r="5119" spans="22:158" x14ac:dyDescent="0.25">
      <c r="W5119" s="33"/>
      <c r="X5119" s="33"/>
      <c r="AH5119" s="38">
        <v>100</v>
      </c>
      <c r="AI5119" s="38">
        <v>135</v>
      </c>
      <c r="AJ5119" s="38">
        <v>11950</v>
      </c>
      <c r="AK5119" s="38">
        <v>60</v>
      </c>
      <c r="AL5119" s="38">
        <v>4209758</v>
      </c>
      <c r="AM5119" s="61" t="s">
        <v>1816</v>
      </c>
      <c r="AN5119" s="61" t="s">
        <v>1693</v>
      </c>
      <c r="AO5119" s="61" t="s">
        <v>5083</v>
      </c>
      <c r="AP5119" s="61" t="s">
        <v>5040</v>
      </c>
      <c r="AQ5119" s="61" t="s">
        <v>1769</v>
      </c>
      <c r="AR5119" s="28">
        <v>0</v>
      </c>
      <c r="AS5119" s="28">
        <v>0</v>
      </c>
      <c r="AT5119" s="28">
        <v>3465</v>
      </c>
      <c r="AU5119" s="62"/>
      <c r="DV5119" s="31" t="s">
        <v>2856</v>
      </c>
      <c r="DW5119" s="31" t="s">
        <v>2863</v>
      </c>
      <c r="DX5119" s="63"/>
      <c r="DY5119" s="63"/>
      <c r="DZ5119" s="63"/>
      <c r="EA5119" s="167"/>
      <c r="EB5119" s="60"/>
      <c r="EC5119" s="60"/>
      <c r="ED5119" s="60"/>
      <c r="EE5119" s="60"/>
      <c r="EF5119" s="60"/>
      <c r="EG5119" s="60"/>
      <c r="EH5119" s="60"/>
      <c r="EI5119" s="60"/>
      <c r="EJ5119" s="60"/>
      <c r="EK5119" s="60"/>
      <c r="EL5119" s="60"/>
      <c r="EM5119" s="60"/>
      <c r="EN5119" s="60"/>
      <c r="EO5119" s="60"/>
      <c r="EP5119" s="60"/>
      <c r="EQ5119" s="60"/>
      <c r="ER5119" s="60"/>
      <c r="ES5119" s="60"/>
      <c r="ET5119" s="60"/>
      <c r="EU5119" s="60"/>
      <c r="EV5119" s="60"/>
      <c r="EW5119" s="60"/>
      <c r="EX5119" s="60"/>
      <c r="EY5119" s="60"/>
      <c r="EZ5119" s="60"/>
      <c r="FA5119" s="60"/>
      <c r="FB5119" s="60"/>
    </row>
    <row r="5120" spans="22:158" x14ac:dyDescent="0.25">
      <c r="W5120" s="33"/>
      <c r="X5120" s="33"/>
      <c r="AH5120" s="38">
        <v>100</v>
      </c>
      <c r="AI5120" s="38">
        <v>135</v>
      </c>
      <c r="AJ5120" s="38">
        <v>12100</v>
      </c>
      <c r="AK5120" s="38">
        <v>60</v>
      </c>
      <c r="AL5120" s="38">
        <v>4209758</v>
      </c>
      <c r="AM5120" s="61" t="s">
        <v>1816</v>
      </c>
      <c r="AN5120" s="61" t="s">
        <v>1693</v>
      </c>
      <c r="AO5120" s="61" t="s">
        <v>5086</v>
      </c>
      <c r="AP5120" s="61" t="s">
        <v>5040</v>
      </c>
      <c r="AQ5120" s="61" t="s">
        <v>1769</v>
      </c>
      <c r="AR5120" s="28">
        <v>0</v>
      </c>
      <c r="AS5120" s="28">
        <v>0</v>
      </c>
      <c r="AT5120" s="28">
        <v>0</v>
      </c>
      <c r="AU5120" s="62"/>
      <c r="DV5120" s="31" t="s">
        <v>2856</v>
      </c>
      <c r="DW5120" s="31" t="s">
        <v>2863</v>
      </c>
      <c r="DX5120" s="63"/>
      <c r="DY5120" s="63"/>
      <c r="DZ5120" s="63"/>
      <c r="EA5120" s="167"/>
      <c r="EB5120" s="60"/>
      <c r="EC5120" s="60"/>
      <c r="ED5120" s="60"/>
      <c r="EE5120" s="60"/>
      <c r="EF5120" s="60"/>
      <c r="EG5120" s="60"/>
      <c r="EH5120" s="60"/>
      <c r="EI5120" s="60"/>
      <c r="EJ5120" s="60"/>
      <c r="EK5120" s="60"/>
      <c r="EL5120" s="60"/>
      <c r="EM5120" s="60"/>
      <c r="EN5120" s="60"/>
      <c r="EO5120" s="60"/>
      <c r="EP5120" s="60"/>
      <c r="EQ5120" s="60"/>
      <c r="ER5120" s="60"/>
      <c r="ES5120" s="60"/>
      <c r="ET5120" s="60"/>
      <c r="EU5120" s="60"/>
      <c r="EV5120" s="60"/>
      <c r="EW5120" s="60"/>
      <c r="EX5120" s="60"/>
      <c r="EY5120" s="60"/>
      <c r="EZ5120" s="60"/>
      <c r="FA5120" s="60"/>
      <c r="FB5120" s="60"/>
    </row>
    <row r="5121" spans="22:158" x14ac:dyDescent="0.25">
      <c r="V5121" s="1"/>
      <c r="W5121" s="33"/>
      <c r="X5121" s="33"/>
      <c r="AH5121" s="38">
        <v>100</v>
      </c>
      <c r="AI5121" s="38">
        <v>135</v>
      </c>
      <c r="AJ5121" s="38">
        <v>12600</v>
      </c>
      <c r="AK5121" s="38">
        <v>60</v>
      </c>
      <c r="AL5121" s="38">
        <v>4209758</v>
      </c>
      <c r="AM5121" s="61" t="s">
        <v>1816</v>
      </c>
      <c r="AN5121" s="61" t="s">
        <v>1693</v>
      </c>
      <c r="AO5121" s="61" t="s">
        <v>5095</v>
      </c>
      <c r="AP5121" s="61" t="s">
        <v>5040</v>
      </c>
      <c r="AQ5121" s="61" t="s">
        <v>1769</v>
      </c>
      <c r="AR5121" s="28">
        <v>0</v>
      </c>
      <c r="AS5121" s="28">
        <v>122500</v>
      </c>
      <c r="AT5121" s="28">
        <v>175</v>
      </c>
      <c r="AU5121" s="62"/>
      <c r="DV5121" s="31" t="s">
        <v>2856</v>
      </c>
      <c r="DW5121" s="31" t="s">
        <v>2863</v>
      </c>
      <c r="DX5121" s="63"/>
      <c r="DY5121" s="63"/>
      <c r="DZ5121" s="63"/>
      <c r="EA5121" s="167"/>
      <c r="EB5121" s="60"/>
      <c r="EC5121" s="60"/>
      <c r="ED5121" s="60"/>
      <c r="EE5121" s="60"/>
      <c r="EF5121" s="60"/>
      <c r="EG5121" s="60"/>
      <c r="EH5121" s="60"/>
      <c r="EI5121" s="60"/>
      <c r="EJ5121" s="60"/>
      <c r="EK5121" s="60"/>
      <c r="EL5121" s="60"/>
      <c r="EM5121" s="60"/>
      <c r="EN5121" s="60"/>
      <c r="EO5121" s="60"/>
      <c r="EP5121" s="60"/>
      <c r="EQ5121" s="60"/>
      <c r="ER5121" s="60"/>
      <c r="ES5121" s="60"/>
      <c r="ET5121" s="60"/>
      <c r="EU5121" s="60"/>
      <c r="EV5121" s="60"/>
      <c r="EW5121" s="60"/>
      <c r="EX5121" s="60"/>
      <c r="EY5121" s="60"/>
      <c r="EZ5121" s="60"/>
      <c r="FA5121" s="60"/>
      <c r="FB5121" s="60"/>
    </row>
    <row r="5122" spans="22:158" x14ac:dyDescent="0.25">
      <c r="W5122" s="33"/>
      <c r="X5122" s="33"/>
      <c r="AH5122" s="38">
        <v>100</v>
      </c>
      <c r="AI5122" s="38">
        <v>135</v>
      </c>
      <c r="AJ5122" s="38">
        <v>12950</v>
      </c>
      <c r="AK5122" s="38">
        <v>60</v>
      </c>
      <c r="AL5122" s="38">
        <v>4209758</v>
      </c>
      <c r="AM5122" s="61" t="s">
        <v>1816</v>
      </c>
      <c r="AN5122" s="61" t="s">
        <v>1693</v>
      </c>
      <c r="AO5122" s="61" t="s">
        <v>5100</v>
      </c>
      <c r="AP5122" s="61" t="s">
        <v>5040</v>
      </c>
      <c r="AQ5122" s="61" t="s">
        <v>1769</v>
      </c>
      <c r="AR5122" s="28">
        <v>0</v>
      </c>
      <c r="AS5122" s="28">
        <v>0</v>
      </c>
      <c r="AT5122" s="28">
        <v>0</v>
      </c>
      <c r="AU5122" s="62"/>
      <c r="DV5122" s="31" t="s">
        <v>2856</v>
      </c>
      <c r="DW5122" s="31" t="s">
        <v>2863</v>
      </c>
      <c r="DX5122" s="63"/>
      <c r="DY5122" s="63"/>
      <c r="DZ5122" s="63"/>
      <c r="EA5122" s="167"/>
      <c r="EB5122" s="60"/>
      <c r="EC5122" s="60"/>
      <c r="ED5122" s="60"/>
      <c r="EE5122" s="60"/>
      <c r="EF5122" s="60"/>
      <c r="EG5122" s="60"/>
      <c r="EH5122" s="60"/>
      <c r="EI5122" s="60"/>
      <c r="EJ5122" s="60"/>
      <c r="EK5122" s="60"/>
      <c r="EL5122" s="60"/>
      <c r="EM5122" s="60"/>
      <c r="EN5122" s="60"/>
      <c r="EO5122" s="60"/>
      <c r="EP5122" s="60"/>
      <c r="EQ5122" s="60"/>
      <c r="ER5122" s="60"/>
      <c r="ES5122" s="60"/>
      <c r="ET5122" s="60"/>
      <c r="EU5122" s="60"/>
      <c r="EV5122" s="60"/>
      <c r="EW5122" s="60"/>
      <c r="EX5122" s="60"/>
      <c r="EY5122" s="60"/>
      <c r="EZ5122" s="60"/>
      <c r="FA5122" s="60"/>
      <c r="FB5122" s="60"/>
    </row>
    <row r="5123" spans="22:158" x14ac:dyDescent="0.25">
      <c r="W5123" s="33"/>
      <c r="X5123" s="33"/>
      <c r="AH5123" s="38">
        <v>100</v>
      </c>
      <c r="AI5123" s="38">
        <v>135</v>
      </c>
      <c r="AJ5123" s="38">
        <v>15400</v>
      </c>
      <c r="AK5123" s="38">
        <v>60</v>
      </c>
      <c r="AL5123" s="38">
        <v>4209758</v>
      </c>
      <c r="AM5123" s="61" t="s">
        <v>1816</v>
      </c>
      <c r="AN5123" s="61" t="s">
        <v>1693</v>
      </c>
      <c r="AO5123" s="61" t="s">
        <v>1599</v>
      </c>
      <c r="AP5123" s="61" t="s">
        <v>5040</v>
      </c>
      <c r="AQ5123" s="61" t="s">
        <v>1769</v>
      </c>
      <c r="AR5123" s="28">
        <v>0</v>
      </c>
      <c r="AS5123" s="28">
        <v>0</v>
      </c>
      <c r="AT5123" s="28">
        <v>251</v>
      </c>
      <c r="AU5123" s="62"/>
      <c r="DV5123" s="31" t="s">
        <v>2856</v>
      </c>
      <c r="DW5123" s="31" t="s">
        <v>2863</v>
      </c>
      <c r="DX5123" s="63"/>
      <c r="DY5123" s="63"/>
      <c r="DZ5123" s="63"/>
      <c r="EA5123" s="167"/>
      <c r="EB5123" s="60"/>
      <c r="EC5123" s="60"/>
      <c r="ED5123" s="60"/>
      <c r="EE5123" s="60"/>
      <c r="EF5123" s="60"/>
      <c r="EG5123" s="60"/>
      <c r="EH5123" s="60"/>
      <c r="EI5123" s="60"/>
      <c r="EJ5123" s="60"/>
      <c r="EK5123" s="60"/>
      <c r="EL5123" s="60"/>
      <c r="EM5123" s="60"/>
      <c r="EN5123" s="60"/>
      <c r="EO5123" s="60"/>
      <c r="EP5123" s="60"/>
      <c r="EQ5123" s="60"/>
      <c r="ER5123" s="60"/>
      <c r="ES5123" s="60"/>
      <c r="ET5123" s="60"/>
      <c r="EU5123" s="60"/>
      <c r="EV5123" s="60"/>
      <c r="EW5123" s="60"/>
      <c r="EX5123" s="60"/>
      <c r="EY5123" s="60"/>
      <c r="EZ5123" s="60"/>
      <c r="FA5123" s="60"/>
      <c r="FB5123" s="60"/>
    </row>
    <row r="5124" spans="22:158" x14ac:dyDescent="0.25">
      <c r="V5124" s="1"/>
      <c r="W5124" s="33"/>
      <c r="X5124" s="33"/>
      <c r="AH5124" s="38">
        <v>100</v>
      </c>
      <c r="AI5124" s="38">
        <v>135</v>
      </c>
      <c r="AJ5124" s="38">
        <v>15850</v>
      </c>
      <c r="AK5124" s="38">
        <v>60</v>
      </c>
      <c r="AL5124" s="38">
        <v>4209758</v>
      </c>
      <c r="AM5124" s="61" t="s">
        <v>1816</v>
      </c>
      <c r="AN5124" s="61" t="s">
        <v>1693</v>
      </c>
      <c r="AO5124" s="61" t="s">
        <v>1608</v>
      </c>
      <c r="AP5124" s="61" t="s">
        <v>5040</v>
      </c>
      <c r="AQ5124" s="61" t="s">
        <v>1769</v>
      </c>
      <c r="AR5124" s="28">
        <v>0</v>
      </c>
      <c r="AS5124" s="28">
        <v>23757</v>
      </c>
      <c r="AT5124" s="28">
        <v>0</v>
      </c>
      <c r="AU5124" s="62"/>
      <c r="DV5124" s="31" t="s">
        <v>2856</v>
      </c>
      <c r="DW5124" s="31" t="s">
        <v>2863</v>
      </c>
      <c r="DX5124" s="63"/>
      <c r="DY5124" s="63"/>
      <c r="DZ5124" s="63"/>
      <c r="EA5124" s="167"/>
      <c r="EB5124" s="60"/>
      <c r="EC5124" s="60"/>
      <c r="ED5124" s="60"/>
      <c r="EE5124" s="60"/>
      <c r="EF5124" s="60"/>
      <c r="EG5124" s="60"/>
      <c r="EH5124" s="60"/>
      <c r="EI5124" s="60"/>
      <c r="EJ5124" s="60"/>
      <c r="EK5124" s="60"/>
      <c r="EL5124" s="60"/>
      <c r="EM5124" s="60"/>
      <c r="EN5124" s="60"/>
      <c r="EO5124" s="60"/>
      <c r="EP5124" s="60"/>
      <c r="EQ5124" s="60"/>
      <c r="ER5124" s="60"/>
      <c r="ES5124" s="60"/>
      <c r="ET5124" s="60"/>
      <c r="EU5124" s="60"/>
      <c r="EV5124" s="60"/>
      <c r="EW5124" s="60"/>
      <c r="EX5124" s="60"/>
      <c r="EY5124" s="60"/>
      <c r="EZ5124" s="60"/>
      <c r="FA5124" s="60"/>
      <c r="FB5124" s="60"/>
    </row>
    <row r="5125" spans="22:158" x14ac:dyDescent="0.25">
      <c r="W5125" s="33"/>
      <c r="X5125" s="33"/>
      <c r="AH5125" s="38">
        <v>100</v>
      </c>
      <c r="AI5125" s="38">
        <v>135</v>
      </c>
      <c r="AJ5125" s="38">
        <v>17950</v>
      </c>
      <c r="AK5125" s="38">
        <v>60</v>
      </c>
      <c r="AL5125" s="38">
        <v>4209758</v>
      </c>
      <c r="AM5125" s="61" t="s">
        <v>1816</v>
      </c>
      <c r="AN5125" s="61" t="s">
        <v>1693</v>
      </c>
      <c r="AO5125" s="61" t="s">
        <v>1654</v>
      </c>
      <c r="AP5125" s="61" t="s">
        <v>5040</v>
      </c>
      <c r="AQ5125" s="61" t="s">
        <v>1769</v>
      </c>
      <c r="AR5125" s="28">
        <v>0</v>
      </c>
      <c r="AS5125" s="28">
        <v>0</v>
      </c>
      <c r="AT5125" s="28">
        <v>0</v>
      </c>
      <c r="AU5125" s="62"/>
      <c r="DV5125" s="31" t="s">
        <v>2856</v>
      </c>
      <c r="DW5125" s="31" t="s">
        <v>2863</v>
      </c>
      <c r="DX5125" s="63"/>
      <c r="DY5125" s="63"/>
      <c r="DZ5125" s="63"/>
      <c r="EA5125" s="167"/>
      <c r="EB5125" s="60"/>
      <c r="EC5125" s="60"/>
      <c r="ED5125" s="60"/>
      <c r="EE5125" s="60"/>
      <c r="EF5125" s="60"/>
      <c r="EG5125" s="60"/>
      <c r="EH5125" s="60"/>
      <c r="EI5125" s="60"/>
      <c r="EJ5125" s="60"/>
      <c r="EK5125" s="60"/>
      <c r="EL5125" s="60"/>
      <c r="EM5125" s="60"/>
      <c r="EN5125" s="60"/>
      <c r="EO5125" s="60"/>
      <c r="EP5125" s="60"/>
      <c r="EQ5125" s="60"/>
      <c r="ER5125" s="60"/>
      <c r="ES5125" s="60"/>
      <c r="ET5125" s="60"/>
      <c r="EU5125" s="60"/>
      <c r="EV5125" s="60"/>
      <c r="EW5125" s="60"/>
      <c r="EX5125" s="60"/>
      <c r="EY5125" s="60"/>
      <c r="EZ5125" s="60"/>
      <c r="FA5125" s="60"/>
      <c r="FB5125" s="60"/>
    </row>
    <row r="5126" spans="22:158" x14ac:dyDescent="0.25">
      <c r="W5126" s="33"/>
      <c r="X5126" s="33"/>
      <c r="AH5126" s="38">
        <v>100</v>
      </c>
      <c r="AI5126" s="38">
        <v>140</v>
      </c>
      <c r="AJ5126" s="38">
        <v>10470</v>
      </c>
      <c r="AK5126" s="38">
        <v>60</v>
      </c>
      <c r="AL5126" s="38">
        <v>4209758</v>
      </c>
      <c r="AM5126" s="61" t="s">
        <v>1816</v>
      </c>
      <c r="AN5126" s="61" t="s">
        <v>1690</v>
      </c>
      <c r="AO5126" s="61" t="s">
        <v>5052</v>
      </c>
      <c r="AP5126" s="61" t="s">
        <v>5040</v>
      </c>
      <c r="AQ5126" s="61" t="s">
        <v>1769</v>
      </c>
      <c r="AR5126" s="28">
        <v>0</v>
      </c>
      <c r="AS5126" s="28">
        <v>76618</v>
      </c>
      <c r="AT5126" s="28">
        <v>58060</v>
      </c>
      <c r="AU5126" s="62"/>
      <c r="DV5126" s="31" t="s">
        <v>2856</v>
      </c>
      <c r="DW5126" s="31" t="s">
        <v>2864</v>
      </c>
      <c r="DX5126" s="63"/>
      <c r="DY5126" s="63"/>
      <c r="DZ5126" s="63"/>
      <c r="EA5126" s="167"/>
      <c r="EB5126" s="60"/>
      <c r="EC5126" s="60"/>
      <c r="ED5126" s="60"/>
      <c r="EE5126" s="60"/>
      <c r="EF5126" s="60"/>
      <c r="EG5126" s="60"/>
      <c r="EH5126" s="60"/>
      <c r="EI5126" s="60"/>
      <c r="EJ5126" s="60"/>
      <c r="EK5126" s="60"/>
      <c r="EL5126" s="60"/>
      <c r="EM5126" s="60"/>
      <c r="EN5126" s="60"/>
      <c r="EO5126" s="60"/>
      <c r="EP5126" s="60"/>
      <c r="EQ5126" s="60"/>
      <c r="ER5126" s="60"/>
      <c r="ES5126" s="60"/>
      <c r="ET5126" s="60"/>
      <c r="EU5126" s="60"/>
      <c r="EV5126" s="60"/>
      <c r="EW5126" s="60"/>
      <c r="EX5126" s="60"/>
      <c r="EY5126" s="60"/>
      <c r="EZ5126" s="60"/>
      <c r="FA5126" s="60"/>
      <c r="FB5126" s="60"/>
    </row>
    <row r="5127" spans="22:158" x14ac:dyDescent="0.25">
      <c r="V5127" s="1"/>
      <c r="W5127" s="33"/>
      <c r="X5127" s="33"/>
      <c r="AH5127" s="38">
        <v>100</v>
      </c>
      <c r="AI5127" s="38">
        <v>140</v>
      </c>
      <c r="AJ5127" s="38">
        <v>10470</v>
      </c>
      <c r="AK5127" s="38">
        <v>60</v>
      </c>
      <c r="AL5127" s="38">
        <v>4209758</v>
      </c>
      <c r="AM5127" s="61" t="s">
        <v>1816</v>
      </c>
      <c r="AN5127" s="61" t="s">
        <v>1690</v>
      </c>
      <c r="AO5127" s="61" t="s">
        <v>1112</v>
      </c>
      <c r="AP5127" s="61" t="s">
        <v>5040</v>
      </c>
      <c r="AQ5127" s="61" t="s">
        <v>1769</v>
      </c>
      <c r="AR5127" s="28">
        <v>24307.4</v>
      </c>
      <c r="AS5127" s="28">
        <v>0</v>
      </c>
      <c r="AT5127" s="28">
        <v>0</v>
      </c>
      <c r="AU5127" s="62"/>
      <c r="DV5127" s="31" t="s">
        <v>2856</v>
      </c>
      <c r="DW5127" s="31" t="s">
        <v>2864</v>
      </c>
      <c r="DX5127" s="63"/>
      <c r="DY5127" s="63"/>
      <c r="DZ5127" s="63"/>
      <c r="EA5127" s="167"/>
      <c r="EB5127" s="60"/>
      <c r="EC5127" s="60"/>
      <c r="ED5127" s="60"/>
      <c r="EE5127" s="60"/>
      <c r="EF5127" s="60"/>
      <c r="EG5127" s="60"/>
      <c r="EH5127" s="60"/>
      <c r="EI5127" s="60"/>
      <c r="EJ5127" s="60"/>
      <c r="EK5127" s="60"/>
      <c r="EL5127" s="60"/>
      <c r="EM5127" s="60"/>
      <c r="EN5127" s="60"/>
      <c r="EO5127" s="60"/>
      <c r="EP5127" s="60"/>
      <c r="EQ5127" s="60"/>
      <c r="ER5127" s="60"/>
      <c r="ES5127" s="60"/>
      <c r="ET5127" s="60"/>
      <c r="EU5127" s="60"/>
      <c r="EV5127" s="60"/>
      <c r="EW5127" s="60"/>
      <c r="EX5127" s="60"/>
      <c r="EY5127" s="60"/>
      <c r="EZ5127" s="60"/>
      <c r="FA5127" s="60"/>
      <c r="FB5127" s="60"/>
    </row>
    <row r="5128" spans="22:158" x14ac:dyDescent="0.25">
      <c r="W5128" s="33"/>
      <c r="X5128" s="33"/>
      <c r="AH5128" s="38">
        <v>100</v>
      </c>
      <c r="AI5128" s="38">
        <v>140</v>
      </c>
      <c r="AJ5128" s="38">
        <v>10850</v>
      </c>
      <c r="AK5128" s="38">
        <v>60</v>
      </c>
      <c r="AL5128" s="38">
        <v>4209758</v>
      </c>
      <c r="AM5128" s="61" t="s">
        <v>1816</v>
      </c>
      <c r="AN5128" s="61" t="s">
        <v>1690</v>
      </c>
      <c r="AO5128" s="61" t="s">
        <v>5060</v>
      </c>
      <c r="AP5128" s="61" t="s">
        <v>5040</v>
      </c>
      <c r="AQ5128" s="61" t="s">
        <v>1769</v>
      </c>
      <c r="AR5128" s="28">
        <v>53760</v>
      </c>
      <c r="AS5128" s="28">
        <v>15271</v>
      </c>
      <c r="AT5128" s="28">
        <v>26756</v>
      </c>
      <c r="AU5128" s="62"/>
      <c r="DV5128" s="31" t="s">
        <v>2856</v>
      </c>
      <c r="DW5128" s="31" t="s">
        <v>2864</v>
      </c>
      <c r="DX5128" s="63"/>
      <c r="DY5128" s="63"/>
      <c r="DZ5128" s="63"/>
      <c r="EA5128" s="167"/>
      <c r="EB5128" s="60"/>
      <c r="EC5128" s="60"/>
      <c r="ED5128" s="60"/>
      <c r="EE5128" s="60"/>
      <c r="EF5128" s="60"/>
      <c r="EG5128" s="60"/>
      <c r="EH5128" s="60"/>
      <c r="EI5128" s="60"/>
      <c r="EJ5128" s="60"/>
      <c r="EK5128" s="60"/>
      <c r="EL5128" s="60"/>
      <c r="EM5128" s="60"/>
      <c r="EN5128" s="60"/>
      <c r="EO5128" s="60"/>
      <c r="EP5128" s="60"/>
      <c r="EQ5128" s="60"/>
      <c r="ER5128" s="60"/>
      <c r="ES5128" s="60"/>
      <c r="ET5128" s="60"/>
      <c r="EU5128" s="60"/>
      <c r="EV5128" s="60"/>
      <c r="EW5128" s="60"/>
      <c r="EX5128" s="60"/>
      <c r="EY5128" s="60"/>
      <c r="EZ5128" s="60"/>
      <c r="FA5128" s="60"/>
      <c r="FB5128" s="60"/>
    </row>
    <row r="5129" spans="22:158" x14ac:dyDescent="0.25">
      <c r="W5129" s="33"/>
      <c r="X5129" s="33"/>
      <c r="AH5129" s="38">
        <v>100</v>
      </c>
      <c r="AI5129" s="38">
        <v>140</v>
      </c>
      <c r="AJ5129" s="38">
        <v>11400</v>
      </c>
      <c r="AK5129" s="38">
        <v>60</v>
      </c>
      <c r="AL5129" s="38">
        <v>4209758</v>
      </c>
      <c r="AM5129" s="61" t="s">
        <v>1816</v>
      </c>
      <c r="AN5129" s="61" t="s">
        <v>1690</v>
      </c>
      <c r="AO5129" s="61" t="s">
        <v>5071</v>
      </c>
      <c r="AP5129" s="61" t="s">
        <v>5040</v>
      </c>
      <c r="AQ5129" s="61" t="s">
        <v>1769</v>
      </c>
      <c r="AR5129" s="28">
        <v>175717.4</v>
      </c>
      <c r="AS5129" s="28">
        <v>121640</v>
      </c>
      <c r="AT5129" s="28">
        <v>61664</v>
      </c>
      <c r="AU5129" s="62"/>
      <c r="DV5129" s="31" t="s">
        <v>2856</v>
      </c>
      <c r="DW5129" s="31" t="s">
        <v>2864</v>
      </c>
      <c r="DX5129" s="63"/>
      <c r="DY5129" s="63"/>
      <c r="DZ5129" s="63"/>
      <c r="EA5129" s="167"/>
      <c r="EB5129" s="60"/>
      <c r="EC5129" s="60"/>
      <c r="ED5129" s="60"/>
      <c r="EE5129" s="60"/>
      <c r="EF5129" s="60"/>
      <c r="EG5129" s="60"/>
      <c r="EH5129" s="60"/>
      <c r="EI5129" s="60"/>
      <c r="EJ5129" s="60"/>
      <c r="EK5129" s="60"/>
      <c r="EL5129" s="60"/>
      <c r="EM5129" s="60"/>
      <c r="EN5129" s="60"/>
      <c r="EO5129" s="60"/>
      <c r="EP5129" s="60"/>
      <c r="EQ5129" s="60"/>
      <c r="ER5129" s="60"/>
      <c r="ES5129" s="60"/>
      <c r="ET5129" s="60"/>
      <c r="EU5129" s="60"/>
      <c r="EV5129" s="60"/>
      <c r="EW5129" s="60"/>
      <c r="EX5129" s="60"/>
      <c r="EY5129" s="60"/>
      <c r="EZ5129" s="60"/>
      <c r="FA5129" s="60"/>
      <c r="FB5129" s="60"/>
    </row>
    <row r="5130" spans="22:158" x14ac:dyDescent="0.25">
      <c r="W5130" s="33"/>
      <c r="X5130" s="33"/>
      <c r="AH5130" s="38">
        <v>100</v>
      </c>
      <c r="AI5130" s="38">
        <v>140</v>
      </c>
      <c r="AJ5130" s="38">
        <v>12350</v>
      </c>
      <c r="AK5130" s="38">
        <v>60</v>
      </c>
      <c r="AL5130" s="38">
        <v>4209758</v>
      </c>
      <c r="AM5130" s="61" t="s">
        <v>1816</v>
      </c>
      <c r="AN5130" s="61" t="s">
        <v>1690</v>
      </c>
      <c r="AO5130" s="61" t="s">
        <v>5091</v>
      </c>
      <c r="AP5130" s="61" t="s">
        <v>5040</v>
      </c>
      <c r="AQ5130" s="61" t="s">
        <v>1769</v>
      </c>
      <c r="AR5130" s="28">
        <v>65878.399999999994</v>
      </c>
      <c r="AS5130" s="28">
        <v>7038</v>
      </c>
      <c r="AT5130" s="28">
        <v>0</v>
      </c>
      <c r="AU5130" s="62"/>
      <c r="DV5130" s="31" t="s">
        <v>2856</v>
      </c>
      <c r="DW5130" s="31" t="s">
        <v>2864</v>
      </c>
      <c r="DX5130" s="63"/>
      <c r="DY5130" s="63"/>
      <c r="DZ5130" s="63"/>
      <c r="EA5130" s="167"/>
      <c r="EB5130" s="60"/>
      <c r="EC5130" s="60"/>
      <c r="ED5130" s="60"/>
      <c r="EE5130" s="60"/>
      <c r="EF5130" s="60"/>
      <c r="EG5130" s="60"/>
      <c r="EH5130" s="60"/>
      <c r="EI5130" s="60"/>
      <c r="EJ5130" s="60"/>
      <c r="EK5130" s="60"/>
      <c r="EL5130" s="60"/>
      <c r="EM5130" s="60"/>
      <c r="EN5130" s="60"/>
      <c r="EO5130" s="60"/>
      <c r="EP5130" s="60"/>
      <c r="EQ5130" s="60"/>
      <c r="ER5130" s="60"/>
      <c r="ES5130" s="60"/>
      <c r="ET5130" s="60"/>
      <c r="EU5130" s="60"/>
      <c r="EV5130" s="60"/>
      <c r="EW5130" s="60"/>
      <c r="EX5130" s="60"/>
      <c r="EY5130" s="60"/>
      <c r="EZ5130" s="60"/>
      <c r="FA5130" s="60"/>
      <c r="FB5130" s="60"/>
    </row>
    <row r="5131" spans="22:158" x14ac:dyDescent="0.25">
      <c r="W5131" s="33"/>
      <c r="X5131" s="33"/>
      <c r="AH5131" s="38">
        <v>100</v>
      </c>
      <c r="AI5131" s="38">
        <v>140</v>
      </c>
      <c r="AJ5131" s="38">
        <v>12900</v>
      </c>
      <c r="AK5131" s="38">
        <v>60</v>
      </c>
      <c r="AL5131" s="38">
        <v>4209758</v>
      </c>
      <c r="AM5131" s="61" t="s">
        <v>1816</v>
      </c>
      <c r="AN5131" s="61" t="s">
        <v>1690</v>
      </c>
      <c r="AO5131" s="61" t="s">
        <v>5099</v>
      </c>
      <c r="AP5131" s="61" t="s">
        <v>5040</v>
      </c>
      <c r="AQ5131" s="61" t="s">
        <v>1769</v>
      </c>
      <c r="AR5131" s="28">
        <v>0</v>
      </c>
      <c r="AS5131" s="28">
        <v>199652</v>
      </c>
      <c r="AT5131" s="28">
        <v>0</v>
      </c>
      <c r="AU5131" s="62"/>
      <c r="DV5131" s="31" t="s">
        <v>2856</v>
      </c>
      <c r="DW5131" s="31" t="s">
        <v>2864</v>
      </c>
      <c r="DX5131" s="63"/>
      <c r="DY5131" s="63"/>
      <c r="DZ5131" s="63"/>
      <c r="EA5131" s="167"/>
      <c r="EB5131" s="60"/>
      <c r="EC5131" s="60"/>
      <c r="ED5131" s="60"/>
      <c r="EE5131" s="60"/>
      <c r="EF5131" s="60"/>
      <c r="EG5131" s="60"/>
      <c r="EH5131" s="60"/>
      <c r="EI5131" s="60"/>
      <c r="EJ5131" s="60"/>
      <c r="EK5131" s="60"/>
      <c r="EL5131" s="60"/>
      <c r="EM5131" s="60"/>
      <c r="EN5131" s="60"/>
      <c r="EO5131" s="60"/>
      <c r="EP5131" s="60"/>
      <c r="EQ5131" s="60"/>
      <c r="ER5131" s="60"/>
      <c r="ES5131" s="60"/>
      <c r="ET5131" s="60"/>
      <c r="EU5131" s="60"/>
      <c r="EV5131" s="60"/>
      <c r="EW5131" s="60"/>
      <c r="EX5131" s="60"/>
      <c r="EY5131" s="60"/>
      <c r="EZ5131" s="60"/>
      <c r="FA5131" s="60"/>
      <c r="FB5131" s="60"/>
    </row>
    <row r="5132" spans="22:158" x14ac:dyDescent="0.25">
      <c r="W5132" s="33"/>
      <c r="X5132" s="33"/>
      <c r="AH5132" s="38">
        <v>100</v>
      </c>
      <c r="AI5132" s="38">
        <v>140</v>
      </c>
      <c r="AJ5132" s="38">
        <v>14600</v>
      </c>
      <c r="AK5132" s="38">
        <v>60</v>
      </c>
      <c r="AL5132" s="38">
        <v>4209758</v>
      </c>
      <c r="AM5132" s="61" t="s">
        <v>1816</v>
      </c>
      <c r="AN5132" s="61" t="s">
        <v>1690</v>
      </c>
      <c r="AO5132" s="61" t="s">
        <v>1580</v>
      </c>
      <c r="AP5132" s="61" t="s">
        <v>5040</v>
      </c>
      <c r="AQ5132" s="61" t="s">
        <v>1769</v>
      </c>
      <c r="AR5132" s="28">
        <v>0</v>
      </c>
      <c r="AS5132" s="28">
        <v>0</v>
      </c>
      <c r="AT5132" s="28">
        <v>56951</v>
      </c>
      <c r="AU5132" s="62"/>
      <c r="DV5132" s="31" t="s">
        <v>2856</v>
      </c>
      <c r="DW5132" s="31" t="s">
        <v>2864</v>
      </c>
      <c r="DX5132" s="63"/>
      <c r="DY5132" s="63"/>
      <c r="DZ5132" s="63"/>
      <c r="EA5132" s="167"/>
      <c r="EB5132" s="60"/>
      <c r="EC5132" s="60"/>
      <c r="ED5132" s="60"/>
      <c r="EE5132" s="60"/>
      <c r="EF5132" s="60"/>
      <c r="EG5132" s="60"/>
      <c r="EH5132" s="60"/>
      <c r="EI5132" s="60"/>
      <c r="EJ5132" s="60"/>
      <c r="EK5132" s="60"/>
      <c r="EL5132" s="60"/>
      <c r="EM5132" s="60"/>
      <c r="EN5132" s="60"/>
      <c r="EO5132" s="60"/>
      <c r="EP5132" s="60"/>
      <c r="EQ5132" s="60"/>
      <c r="ER5132" s="60"/>
      <c r="ES5132" s="60"/>
      <c r="ET5132" s="60"/>
      <c r="EU5132" s="60"/>
      <c r="EV5132" s="60"/>
      <c r="EW5132" s="60"/>
      <c r="EX5132" s="60"/>
      <c r="EY5132" s="60"/>
      <c r="EZ5132" s="60"/>
      <c r="FA5132" s="60"/>
      <c r="FB5132" s="60"/>
    </row>
    <row r="5133" spans="22:158" x14ac:dyDescent="0.25">
      <c r="W5133" s="33"/>
      <c r="X5133" s="33"/>
      <c r="AH5133" s="38">
        <v>100</v>
      </c>
      <c r="AI5133" s="38">
        <v>140</v>
      </c>
      <c r="AJ5133" s="38">
        <v>14870</v>
      </c>
      <c r="AK5133" s="38">
        <v>60</v>
      </c>
      <c r="AL5133" s="38">
        <v>4209758</v>
      </c>
      <c r="AM5133" s="61" t="s">
        <v>1816</v>
      </c>
      <c r="AN5133" s="61" t="s">
        <v>1690</v>
      </c>
      <c r="AO5133" s="61" t="s">
        <v>1586</v>
      </c>
      <c r="AP5133" s="61" t="s">
        <v>5040</v>
      </c>
      <c r="AQ5133" s="61" t="s">
        <v>1769</v>
      </c>
      <c r="AR5133" s="28">
        <v>7813.3</v>
      </c>
      <c r="AS5133" s="28">
        <v>1320</v>
      </c>
      <c r="AT5133" s="28">
        <v>0</v>
      </c>
      <c r="AU5133" s="62"/>
      <c r="DV5133" s="31" t="s">
        <v>2856</v>
      </c>
      <c r="DW5133" s="31" t="s">
        <v>2864</v>
      </c>
      <c r="DX5133" s="63"/>
      <c r="DY5133" s="63"/>
      <c r="DZ5133" s="63"/>
      <c r="EA5133" s="167"/>
      <c r="EB5133" s="60"/>
      <c r="EC5133" s="60"/>
      <c r="ED5133" s="60"/>
      <c r="EE5133" s="60"/>
      <c r="EF5133" s="60"/>
      <c r="EG5133" s="60"/>
      <c r="EH5133" s="60"/>
      <c r="EI5133" s="60"/>
      <c r="EJ5133" s="60"/>
      <c r="EK5133" s="60"/>
      <c r="EL5133" s="60"/>
      <c r="EM5133" s="60"/>
      <c r="EN5133" s="60"/>
      <c r="EO5133" s="60"/>
      <c r="EP5133" s="60"/>
      <c r="EQ5133" s="60"/>
      <c r="ER5133" s="60"/>
      <c r="ES5133" s="60"/>
      <c r="ET5133" s="60"/>
      <c r="EU5133" s="60"/>
      <c r="EV5133" s="60"/>
      <c r="EW5133" s="60"/>
      <c r="EX5133" s="60"/>
      <c r="EY5133" s="60"/>
      <c r="EZ5133" s="60"/>
      <c r="FA5133" s="60"/>
      <c r="FB5133" s="60"/>
    </row>
    <row r="5134" spans="22:158" x14ac:dyDescent="0.25">
      <c r="W5134" s="33"/>
      <c r="X5134" s="33"/>
      <c r="AH5134" s="38">
        <v>100</v>
      </c>
      <c r="AI5134" s="38">
        <v>140</v>
      </c>
      <c r="AJ5134" s="38">
        <v>14875</v>
      </c>
      <c r="AK5134" s="38">
        <v>60</v>
      </c>
      <c r="AL5134" s="38">
        <v>4209758</v>
      </c>
      <c r="AM5134" s="61" t="s">
        <v>1816</v>
      </c>
      <c r="AN5134" s="61" t="s">
        <v>1690</v>
      </c>
      <c r="AO5134" s="61" t="s">
        <v>1230</v>
      </c>
      <c r="AP5134" s="61" t="s">
        <v>5040</v>
      </c>
      <c r="AQ5134" s="61" t="s">
        <v>1769</v>
      </c>
      <c r="AR5134" s="28">
        <v>0</v>
      </c>
      <c r="AS5134" s="28">
        <v>199</v>
      </c>
      <c r="AT5134" s="28">
        <v>0</v>
      </c>
      <c r="AU5134" s="62"/>
      <c r="DV5134" s="31" t="s">
        <v>2856</v>
      </c>
      <c r="DW5134" s="31" t="s">
        <v>2864</v>
      </c>
      <c r="DX5134" s="63"/>
      <c r="DY5134" s="63"/>
      <c r="DZ5134" s="63"/>
      <c r="EA5134" s="167"/>
      <c r="EB5134" s="60"/>
      <c r="EC5134" s="60"/>
      <c r="ED5134" s="60"/>
      <c r="EE5134" s="60"/>
      <c r="EF5134" s="60"/>
      <c r="EG5134" s="60"/>
      <c r="EH5134" s="60"/>
      <c r="EI5134" s="60"/>
      <c r="EJ5134" s="60"/>
      <c r="EK5134" s="60"/>
      <c r="EL5134" s="60"/>
      <c r="EM5134" s="60"/>
      <c r="EN5134" s="60"/>
      <c r="EO5134" s="60"/>
      <c r="EP5134" s="60"/>
      <c r="EQ5134" s="60"/>
      <c r="ER5134" s="60"/>
      <c r="ES5134" s="60"/>
      <c r="ET5134" s="60"/>
      <c r="EU5134" s="60"/>
      <c r="EV5134" s="60"/>
      <c r="EW5134" s="60"/>
      <c r="EX5134" s="60"/>
      <c r="EY5134" s="60"/>
      <c r="EZ5134" s="60"/>
      <c r="FA5134" s="60"/>
      <c r="FB5134" s="60"/>
    </row>
    <row r="5135" spans="22:158" x14ac:dyDescent="0.25">
      <c r="W5135" s="33"/>
      <c r="X5135" s="33"/>
      <c r="AH5135" s="38">
        <v>100</v>
      </c>
      <c r="AI5135" s="38">
        <v>140</v>
      </c>
      <c r="AJ5135" s="38">
        <v>16100</v>
      </c>
      <c r="AK5135" s="38">
        <v>60</v>
      </c>
      <c r="AL5135" s="38">
        <v>4209758</v>
      </c>
      <c r="AM5135" s="61" t="s">
        <v>1816</v>
      </c>
      <c r="AN5135" s="61" t="s">
        <v>1690</v>
      </c>
      <c r="AO5135" s="61" t="s">
        <v>1612</v>
      </c>
      <c r="AP5135" s="61" t="s">
        <v>5040</v>
      </c>
      <c r="AQ5135" s="61" t="s">
        <v>1769</v>
      </c>
      <c r="AR5135" s="28">
        <v>0</v>
      </c>
      <c r="AS5135" s="28">
        <v>2173</v>
      </c>
      <c r="AT5135" s="28">
        <v>0</v>
      </c>
      <c r="AU5135" s="62"/>
      <c r="DV5135" s="31" t="s">
        <v>2856</v>
      </c>
      <c r="DW5135" s="31" t="s">
        <v>2864</v>
      </c>
      <c r="DX5135" s="63"/>
      <c r="DY5135" s="63"/>
      <c r="DZ5135" s="63"/>
      <c r="EA5135" s="167"/>
      <c r="EB5135" s="60"/>
      <c r="EC5135" s="60"/>
      <c r="ED5135" s="60"/>
      <c r="EE5135" s="60"/>
      <c r="EF5135" s="60"/>
      <c r="EG5135" s="60"/>
      <c r="EH5135" s="60"/>
      <c r="EI5135" s="60"/>
      <c r="EJ5135" s="60"/>
      <c r="EK5135" s="60"/>
      <c r="EL5135" s="60"/>
      <c r="EM5135" s="60"/>
      <c r="EN5135" s="60"/>
      <c r="EO5135" s="60"/>
      <c r="EP5135" s="60"/>
      <c r="EQ5135" s="60"/>
      <c r="ER5135" s="60"/>
      <c r="ES5135" s="60"/>
      <c r="ET5135" s="60"/>
      <c r="EU5135" s="60"/>
      <c r="EV5135" s="60"/>
      <c r="EW5135" s="60"/>
      <c r="EX5135" s="60"/>
      <c r="EY5135" s="60"/>
      <c r="EZ5135" s="60"/>
      <c r="FA5135" s="60"/>
      <c r="FB5135" s="60"/>
    </row>
    <row r="5136" spans="22:158" x14ac:dyDescent="0.25">
      <c r="W5136" s="33"/>
      <c r="X5136" s="33"/>
      <c r="AH5136" s="38">
        <v>100</v>
      </c>
      <c r="AI5136" s="38">
        <v>140</v>
      </c>
      <c r="AJ5136" s="38">
        <v>16150</v>
      </c>
      <c r="AK5136" s="38">
        <v>60</v>
      </c>
      <c r="AL5136" s="38">
        <v>4209758</v>
      </c>
      <c r="AM5136" s="61" t="s">
        <v>1816</v>
      </c>
      <c r="AN5136" s="61" t="s">
        <v>1690</v>
      </c>
      <c r="AO5136" s="61" t="s">
        <v>1613</v>
      </c>
      <c r="AP5136" s="61" t="s">
        <v>5040</v>
      </c>
      <c r="AQ5136" s="61" t="s">
        <v>1769</v>
      </c>
      <c r="AR5136" s="28">
        <v>52551.1</v>
      </c>
      <c r="AS5136" s="28">
        <v>17510</v>
      </c>
      <c r="AT5136" s="28">
        <v>39224</v>
      </c>
      <c r="AU5136" s="62"/>
      <c r="DV5136" s="31" t="s">
        <v>2856</v>
      </c>
      <c r="DW5136" s="31" t="s">
        <v>2864</v>
      </c>
      <c r="DX5136" s="63"/>
      <c r="DY5136" s="63"/>
      <c r="DZ5136" s="63"/>
      <c r="EA5136" s="167"/>
      <c r="EB5136" s="60"/>
      <c r="EC5136" s="60"/>
      <c r="ED5136" s="60"/>
      <c r="EE5136" s="60"/>
      <c r="EF5136" s="60"/>
      <c r="EG5136" s="60"/>
      <c r="EH5136" s="60"/>
      <c r="EI5136" s="60"/>
      <c r="EJ5136" s="60"/>
      <c r="EK5136" s="60"/>
      <c r="EL5136" s="60"/>
      <c r="EM5136" s="60"/>
      <c r="EN5136" s="60"/>
      <c r="EO5136" s="60"/>
      <c r="EP5136" s="60"/>
      <c r="EQ5136" s="60"/>
      <c r="ER5136" s="60"/>
      <c r="ES5136" s="60"/>
      <c r="ET5136" s="60"/>
      <c r="EU5136" s="60"/>
      <c r="EV5136" s="60"/>
      <c r="EW5136" s="60"/>
      <c r="EX5136" s="60"/>
      <c r="EY5136" s="60"/>
      <c r="EZ5136" s="60"/>
      <c r="FA5136" s="60"/>
      <c r="FB5136" s="60"/>
    </row>
    <row r="5137" spans="22:158" x14ac:dyDescent="0.25">
      <c r="W5137" s="33"/>
      <c r="X5137" s="33"/>
      <c r="AH5137" s="38">
        <v>100</v>
      </c>
      <c r="AI5137" s="38">
        <v>140</v>
      </c>
      <c r="AJ5137" s="38">
        <v>16750</v>
      </c>
      <c r="AK5137" s="38">
        <v>60</v>
      </c>
      <c r="AL5137" s="38">
        <v>4209758</v>
      </c>
      <c r="AM5137" s="61" t="s">
        <v>1816</v>
      </c>
      <c r="AN5137" s="61" t="s">
        <v>1690</v>
      </c>
      <c r="AO5137" s="61" t="s">
        <v>1628</v>
      </c>
      <c r="AP5137" s="61" t="s">
        <v>5040</v>
      </c>
      <c r="AQ5137" s="61" t="s">
        <v>1769</v>
      </c>
      <c r="AR5137" s="28">
        <v>0</v>
      </c>
      <c r="AS5137" s="28">
        <v>0</v>
      </c>
      <c r="AT5137" s="28">
        <v>574</v>
      </c>
      <c r="AU5137" s="62"/>
      <c r="DV5137" s="31" t="s">
        <v>2856</v>
      </c>
      <c r="DW5137" s="31" t="s">
        <v>2864</v>
      </c>
      <c r="DX5137" s="63"/>
      <c r="DY5137" s="63"/>
      <c r="DZ5137" s="63"/>
      <c r="EA5137" s="167"/>
      <c r="EB5137" s="60"/>
      <c r="EC5137" s="60"/>
      <c r="ED5137" s="60"/>
      <c r="EE5137" s="60"/>
      <c r="EF5137" s="60"/>
      <c r="EG5137" s="60"/>
      <c r="EH5137" s="60"/>
      <c r="EI5137" s="60"/>
      <c r="EJ5137" s="60"/>
      <c r="EK5137" s="60"/>
      <c r="EL5137" s="60"/>
      <c r="EM5137" s="60"/>
      <c r="EN5137" s="60"/>
      <c r="EO5137" s="60"/>
      <c r="EP5137" s="60"/>
      <c r="EQ5137" s="60"/>
      <c r="ER5137" s="60"/>
      <c r="ES5137" s="60"/>
      <c r="ET5137" s="60"/>
      <c r="EU5137" s="60"/>
      <c r="EV5137" s="60"/>
      <c r="EW5137" s="60"/>
      <c r="EX5137" s="60"/>
      <c r="EY5137" s="60"/>
      <c r="EZ5137" s="60"/>
      <c r="FA5137" s="60"/>
      <c r="FB5137" s="60"/>
    </row>
    <row r="5138" spans="22:158" x14ac:dyDescent="0.25">
      <c r="W5138" s="33"/>
      <c r="X5138" s="33"/>
      <c r="AH5138" s="38">
        <v>100</v>
      </c>
      <c r="AI5138" s="38">
        <v>140</v>
      </c>
      <c r="AJ5138" s="38">
        <v>18100</v>
      </c>
      <c r="AK5138" s="38">
        <v>60</v>
      </c>
      <c r="AL5138" s="38">
        <v>4209758</v>
      </c>
      <c r="AM5138" s="61" t="s">
        <v>1816</v>
      </c>
      <c r="AN5138" s="61" t="s">
        <v>1690</v>
      </c>
      <c r="AO5138" s="61" t="s">
        <v>1658</v>
      </c>
      <c r="AP5138" s="61" t="s">
        <v>5040</v>
      </c>
      <c r="AQ5138" s="61" t="s">
        <v>1769</v>
      </c>
      <c r="AR5138" s="28">
        <v>0</v>
      </c>
      <c r="AS5138" s="28">
        <v>4341</v>
      </c>
      <c r="AT5138" s="28">
        <v>0</v>
      </c>
      <c r="AU5138" s="62"/>
      <c r="DV5138" s="31" t="s">
        <v>2856</v>
      </c>
      <c r="DW5138" s="31" t="s">
        <v>2864</v>
      </c>
      <c r="DX5138" s="63"/>
      <c r="DY5138" s="63"/>
      <c r="DZ5138" s="63"/>
      <c r="EA5138" s="167"/>
      <c r="EB5138" s="60"/>
      <c r="EC5138" s="60"/>
      <c r="ED5138" s="60"/>
      <c r="EE5138" s="60"/>
      <c r="EF5138" s="60"/>
      <c r="EG5138" s="60"/>
      <c r="EH5138" s="60"/>
      <c r="EI5138" s="60"/>
      <c r="EJ5138" s="60"/>
      <c r="EK5138" s="60"/>
      <c r="EL5138" s="60"/>
      <c r="EM5138" s="60"/>
      <c r="EN5138" s="60"/>
      <c r="EO5138" s="60"/>
      <c r="EP5138" s="60"/>
      <c r="EQ5138" s="60"/>
      <c r="ER5138" s="60"/>
      <c r="ES5138" s="60"/>
      <c r="ET5138" s="60"/>
      <c r="EU5138" s="60"/>
      <c r="EV5138" s="60"/>
      <c r="EW5138" s="60"/>
      <c r="EX5138" s="60"/>
      <c r="EY5138" s="60"/>
      <c r="EZ5138" s="60"/>
      <c r="FA5138" s="60"/>
      <c r="FB5138" s="60"/>
    </row>
    <row r="5139" spans="22:158" x14ac:dyDescent="0.25">
      <c r="W5139" s="33"/>
      <c r="X5139" s="33"/>
      <c r="AH5139" s="38">
        <v>100</v>
      </c>
      <c r="AI5139" s="38">
        <v>145</v>
      </c>
      <c r="AJ5139" s="38">
        <v>10550</v>
      </c>
      <c r="AK5139" s="38">
        <v>60</v>
      </c>
      <c r="AL5139" s="38">
        <v>4209758</v>
      </c>
      <c r="AM5139" s="61" t="s">
        <v>1816</v>
      </c>
      <c r="AN5139" s="61" t="s">
        <v>1691</v>
      </c>
      <c r="AO5139" s="61" t="s">
        <v>5054</v>
      </c>
      <c r="AP5139" s="61" t="s">
        <v>5040</v>
      </c>
      <c r="AQ5139" s="61" t="s">
        <v>1769</v>
      </c>
      <c r="AR5139" s="28">
        <v>0</v>
      </c>
      <c r="AS5139" s="28">
        <v>0</v>
      </c>
      <c r="AT5139" s="28">
        <v>4356</v>
      </c>
      <c r="AU5139" s="62"/>
      <c r="DV5139" s="31" t="s">
        <v>2856</v>
      </c>
      <c r="DW5139" s="31" t="s">
        <v>2865</v>
      </c>
      <c r="DX5139" s="63"/>
      <c r="DY5139" s="63"/>
      <c r="DZ5139" s="63"/>
      <c r="EA5139" s="167"/>
      <c r="EB5139" s="60"/>
      <c r="EC5139" s="60"/>
      <c r="ED5139" s="60"/>
      <c r="EE5139" s="60"/>
      <c r="EF5139" s="60"/>
      <c r="EG5139" s="60"/>
      <c r="EH5139" s="60"/>
      <c r="EI5139" s="60"/>
      <c r="EJ5139" s="60"/>
      <c r="EK5139" s="60"/>
      <c r="EL5139" s="60"/>
      <c r="EM5139" s="60"/>
      <c r="EN5139" s="60"/>
      <c r="EO5139" s="60"/>
      <c r="EP5139" s="60"/>
      <c r="EQ5139" s="60"/>
      <c r="ER5139" s="60"/>
      <c r="ES5139" s="60"/>
      <c r="ET5139" s="60"/>
      <c r="EU5139" s="60"/>
      <c r="EV5139" s="60"/>
      <c r="EW5139" s="60"/>
      <c r="EX5139" s="60"/>
      <c r="EY5139" s="60"/>
      <c r="EZ5139" s="60"/>
      <c r="FA5139" s="60"/>
      <c r="FB5139" s="60"/>
    </row>
    <row r="5140" spans="22:158" x14ac:dyDescent="0.25">
      <c r="W5140" s="33"/>
      <c r="X5140" s="33"/>
      <c r="AH5140" s="38">
        <v>100</v>
      </c>
      <c r="AI5140" s="38">
        <v>145</v>
      </c>
      <c r="AJ5140" s="38">
        <v>11000</v>
      </c>
      <c r="AK5140" s="38">
        <v>60</v>
      </c>
      <c r="AL5140" s="38">
        <v>4209758</v>
      </c>
      <c r="AM5140" s="61" t="s">
        <v>1816</v>
      </c>
      <c r="AN5140" s="61" t="s">
        <v>1691</v>
      </c>
      <c r="AO5140" s="61" t="s">
        <v>5063</v>
      </c>
      <c r="AP5140" s="61" t="s">
        <v>5040</v>
      </c>
      <c r="AQ5140" s="61" t="s">
        <v>1769</v>
      </c>
      <c r="AR5140" s="28">
        <v>0</v>
      </c>
      <c r="AS5140" s="28">
        <v>0</v>
      </c>
      <c r="AT5140" s="28">
        <v>679</v>
      </c>
      <c r="AU5140" s="62"/>
      <c r="DV5140" s="31" t="s">
        <v>2856</v>
      </c>
      <c r="DW5140" s="31" t="s">
        <v>2865</v>
      </c>
      <c r="DX5140" s="63"/>
      <c r="DY5140" s="63"/>
      <c r="DZ5140" s="63"/>
      <c r="EA5140" s="167"/>
      <c r="EB5140" s="60"/>
      <c r="EC5140" s="60"/>
      <c r="ED5140" s="60"/>
      <c r="EE5140" s="60"/>
      <c r="EF5140" s="60"/>
      <c r="EG5140" s="60"/>
      <c r="EH5140" s="60"/>
      <c r="EI5140" s="60"/>
      <c r="EJ5140" s="60"/>
      <c r="EK5140" s="60"/>
      <c r="EL5140" s="60"/>
      <c r="EM5140" s="60"/>
      <c r="EN5140" s="60"/>
      <c r="EO5140" s="60"/>
      <c r="EP5140" s="60"/>
      <c r="EQ5140" s="60"/>
      <c r="ER5140" s="60"/>
      <c r="ES5140" s="60"/>
      <c r="ET5140" s="60"/>
      <c r="EU5140" s="60"/>
      <c r="EV5140" s="60"/>
      <c r="EW5140" s="60"/>
      <c r="EX5140" s="60"/>
      <c r="EY5140" s="60"/>
      <c r="EZ5140" s="60"/>
      <c r="FA5140" s="60"/>
      <c r="FB5140" s="60"/>
    </row>
    <row r="5141" spans="22:158" x14ac:dyDescent="0.25">
      <c r="W5141" s="33"/>
      <c r="X5141" s="33"/>
      <c r="AH5141" s="38">
        <v>100</v>
      </c>
      <c r="AI5141" s="38">
        <v>145</v>
      </c>
      <c r="AJ5141" s="38">
        <v>11050</v>
      </c>
      <c r="AK5141" s="38">
        <v>60</v>
      </c>
      <c r="AL5141" s="38">
        <v>4209758</v>
      </c>
      <c r="AM5141" s="61" t="s">
        <v>1816</v>
      </c>
      <c r="AN5141" s="61" t="s">
        <v>1691</v>
      </c>
      <c r="AO5141" s="61" t="s">
        <v>5064</v>
      </c>
      <c r="AP5141" s="61" t="s">
        <v>5040</v>
      </c>
      <c r="AQ5141" s="61" t="s">
        <v>1769</v>
      </c>
      <c r="AR5141" s="28">
        <v>0</v>
      </c>
      <c r="AS5141" s="28">
        <v>0</v>
      </c>
      <c r="AT5141" s="28">
        <v>0</v>
      </c>
      <c r="AU5141" s="62"/>
      <c r="DV5141" s="31" t="s">
        <v>2856</v>
      </c>
      <c r="DW5141" s="31" t="s">
        <v>2865</v>
      </c>
      <c r="DX5141" s="63"/>
      <c r="DY5141" s="63"/>
      <c r="DZ5141" s="63"/>
      <c r="EA5141" s="167"/>
      <c r="EB5141" s="60"/>
      <c r="EC5141" s="60"/>
      <c r="ED5141" s="60"/>
      <c r="EE5141" s="60"/>
      <c r="EF5141" s="60"/>
      <c r="EG5141" s="60"/>
      <c r="EH5141" s="60"/>
      <c r="EI5141" s="60"/>
      <c r="EJ5141" s="60"/>
      <c r="EK5141" s="60"/>
      <c r="EL5141" s="60"/>
      <c r="EM5141" s="60"/>
      <c r="EN5141" s="60"/>
      <c r="EO5141" s="60"/>
      <c r="EP5141" s="60"/>
      <c r="EQ5141" s="60"/>
      <c r="ER5141" s="60"/>
      <c r="ES5141" s="60"/>
      <c r="ET5141" s="60"/>
      <c r="EU5141" s="60"/>
      <c r="EV5141" s="60"/>
      <c r="EW5141" s="60"/>
      <c r="EX5141" s="60"/>
      <c r="EY5141" s="60"/>
      <c r="EZ5141" s="60"/>
      <c r="FA5141" s="60"/>
      <c r="FB5141" s="60"/>
    </row>
    <row r="5142" spans="22:158" x14ac:dyDescent="0.25">
      <c r="W5142" s="33"/>
      <c r="X5142" s="33"/>
      <c r="AH5142" s="38">
        <v>100</v>
      </c>
      <c r="AI5142" s="38">
        <v>145</v>
      </c>
      <c r="AJ5142" s="38">
        <v>12050</v>
      </c>
      <c r="AK5142" s="38">
        <v>60</v>
      </c>
      <c r="AL5142" s="38">
        <v>4209758</v>
      </c>
      <c r="AM5142" s="61" t="s">
        <v>1816</v>
      </c>
      <c r="AN5142" s="61" t="s">
        <v>1691</v>
      </c>
      <c r="AO5142" s="61" t="s">
        <v>5085</v>
      </c>
      <c r="AP5142" s="61" t="s">
        <v>5040</v>
      </c>
      <c r="AQ5142" s="61" t="s">
        <v>1769</v>
      </c>
      <c r="AR5142" s="28">
        <v>19943.599999999999</v>
      </c>
      <c r="AS5142" s="28">
        <v>26554</v>
      </c>
      <c r="AT5142" s="28">
        <v>16936</v>
      </c>
      <c r="AU5142" s="62"/>
      <c r="DV5142" s="31" t="s">
        <v>2856</v>
      </c>
      <c r="DW5142" s="31" t="s">
        <v>2865</v>
      </c>
      <c r="DX5142" s="63"/>
      <c r="DY5142" s="63"/>
      <c r="DZ5142" s="63"/>
      <c r="EA5142" s="167"/>
      <c r="EB5142" s="60"/>
      <c r="EC5142" s="60"/>
      <c r="ED5142" s="60"/>
      <c r="EE5142" s="60"/>
      <c r="EF5142" s="60"/>
      <c r="EG5142" s="60"/>
      <c r="EH5142" s="60"/>
      <c r="EI5142" s="60"/>
      <c r="EJ5142" s="60"/>
      <c r="EK5142" s="60"/>
      <c r="EL5142" s="60"/>
      <c r="EM5142" s="60"/>
      <c r="EN5142" s="60"/>
      <c r="EO5142" s="60"/>
      <c r="EP5142" s="60"/>
      <c r="EQ5142" s="60"/>
      <c r="ER5142" s="60"/>
      <c r="ES5142" s="60"/>
      <c r="ET5142" s="60"/>
      <c r="EU5142" s="60"/>
      <c r="EV5142" s="60"/>
      <c r="EW5142" s="60"/>
      <c r="EX5142" s="60"/>
      <c r="EY5142" s="60"/>
      <c r="EZ5142" s="60"/>
      <c r="FA5142" s="60"/>
      <c r="FB5142" s="60"/>
    </row>
    <row r="5143" spans="22:158" x14ac:dyDescent="0.25">
      <c r="W5143" s="33"/>
      <c r="X5143" s="33"/>
      <c r="AH5143" s="38">
        <v>100</v>
      </c>
      <c r="AI5143" s="38">
        <v>145</v>
      </c>
      <c r="AJ5143" s="38">
        <v>12400</v>
      </c>
      <c r="AK5143" s="38">
        <v>60</v>
      </c>
      <c r="AL5143" s="38">
        <v>4209758</v>
      </c>
      <c r="AM5143" s="61" t="s">
        <v>1816</v>
      </c>
      <c r="AN5143" s="61" t="s">
        <v>1691</v>
      </c>
      <c r="AO5143" s="61" t="s">
        <v>5092</v>
      </c>
      <c r="AP5143" s="61" t="s">
        <v>5040</v>
      </c>
      <c r="AQ5143" s="61" t="s">
        <v>1769</v>
      </c>
      <c r="AR5143" s="28">
        <v>0</v>
      </c>
      <c r="AS5143" s="28">
        <v>0</v>
      </c>
      <c r="AT5143" s="28">
        <v>6556</v>
      </c>
      <c r="AU5143" s="62"/>
      <c r="DV5143" s="31" t="s">
        <v>2856</v>
      </c>
      <c r="DW5143" s="31" t="s">
        <v>2865</v>
      </c>
      <c r="DX5143" s="63"/>
      <c r="DY5143" s="63"/>
      <c r="DZ5143" s="63"/>
      <c r="EA5143" s="167"/>
      <c r="EB5143" s="60"/>
      <c r="EC5143" s="60"/>
      <c r="ED5143" s="60"/>
      <c r="EE5143" s="60"/>
      <c r="EF5143" s="60"/>
      <c r="EG5143" s="60"/>
      <c r="EH5143" s="60"/>
      <c r="EI5143" s="60"/>
      <c r="EJ5143" s="60"/>
      <c r="EK5143" s="60"/>
      <c r="EL5143" s="60"/>
      <c r="EM5143" s="60"/>
      <c r="EN5143" s="60"/>
      <c r="EO5143" s="60"/>
      <c r="EP5143" s="60"/>
      <c r="EQ5143" s="60"/>
      <c r="ER5143" s="60"/>
      <c r="ES5143" s="60"/>
      <c r="ET5143" s="60"/>
      <c r="EU5143" s="60"/>
      <c r="EV5143" s="60"/>
      <c r="EW5143" s="60"/>
      <c r="EX5143" s="60"/>
      <c r="EY5143" s="60"/>
      <c r="EZ5143" s="60"/>
      <c r="FA5143" s="60"/>
      <c r="FB5143" s="60"/>
    </row>
    <row r="5144" spans="22:158" x14ac:dyDescent="0.25">
      <c r="W5144" s="33"/>
      <c r="X5144" s="33"/>
      <c r="AH5144" s="38">
        <v>100</v>
      </c>
      <c r="AI5144" s="38">
        <v>145</v>
      </c>
      <c r="AJ5144" s="38">
        <v>12750</v>
      </c>
      <c r="AK5144" s="38">
        <v>60</v>
      </c>
      <c r="AL5144" s="38">
        <v>4209758</v>
      </c>
      <c r="AM5144" s="61" t="s">
        <v>1816</v>
      </c>
      <c r="AN5144" s="61" t="s">
        <v>1691</v>
      </c>
      <c r="AO5144" s="61" t="s">
        <v>5097</v>
      </c>
      <c r="AP5144" s="61" t="s">
        <v>5040</v>
      </c>
      <c r="AQ5144" s="61" t="s">
        <v>1769</v>
      </c>
      <c r="AR5144" s="28">
        <v>0</v>
      </c>
      <c r="AS5144" s="28">
        <v>0</v>
      </c>
      <c r="AT5144" s="28">
        <v>0</v>
      </c>
      <c r="AU5144" s="62"/>
      <c r="DV5144" s="31" t="s">
        <v>2856</v>
      </c>
      <c r="DW5144" s="31" t="s">
        <v>2865</v>
      </c>
      <c r="DX5144" s="63"/>
      <c r="DY5144" s="63"/>
      <c r="DZ5144" s="63"/>
      <c r="EA5144" s="167"/>
      <c r="EB5144" s="60"/>
      <c r="EC5144" s="60"/>
      <c r="ED5144" s="60"/>
      <c r="EE5144" s="60"/>
      <c r="EF5144" s="60"/>
      <c r="EG5144" s="60"/>
      <c r="EH5144" s="60"/>
      <c r="EI5144" s="60"/>
      <c r="EJ5144" s="60"/>
      <c r="EK5144" s="60"/>
      <c r="EL5144" s="60"/>
      <c r="EM5144" s="60"/>
      <c r="EN5144" s="60"/>
      <c r="EO5144" s="60"/>
      <c r="EP5144" s="60"/>
      <c r="EQ5144" s="60"/>
      <c r="ER5144" s="60"/>
      <c r="ES5144" s="60"/>
      <c r="ET5144" s="60"/>
      <c r="EU5144" s="60"/>
      <c r="EV5144" s="60"/>
      <c r="EW5144" s="60"/>
      <c r="EX5144" s="60"/>
      <c r="EY5144" s="60"/>
      <c r="EZ5144" s="60"/>
      <c r="FA5144" s="60"/>
      <c r="FB5144" s="60"/>
    </row>
    <row r="5145" spans="22:158" x14ac:dyDescent="0.25">
      <c r="V5145" s="1"/>
      <c r="W5145" s="33"/>
      <c r="X5145" s="33"/>
      <c r="AH5145" s="38">
        <v>100</v>
      </c>
      <c r="AI5145" s="38">
        <v>145</v>
      </c>
      <c r="AJ5145" s="38">
        <v>13310</v>
      </c>
      <c r="AK5145" s="38">
        <v>60</v>
      </c>
      <c r="AL5145" s="38">
        <v>4209758</v>
      </c>
      <c r="AM5145" s="61" t="s">
        <v>1816</v>
      </c>
      <c r="AN5145" s="61" t="s">
        <v>1691</v>
      </c>
      <c r="AO5145" s="61" t="s">
        <v>5108</v>
      </c>
      <c r="AP5145" s="61" t="s">
        <v>5040</v>
      </c>
      <c r="AQ5145" s="61" t="s">
        <v>1769</v>
      </c>
      <c r="AR5145" s="28">
        <v>5860</v>
      </c>
      <c r="AS5145" s="28">
        <v>0</v>
      </c>
      <c r="AT5145" s="28">
        <v>0</v>
      </c>
      <c r="AU5145" s="62"/>
      <c r="DV5145" s="31" t="s">
        <v>2856</v>
      </c>
      <c r="DW5145" s="31" t="s">
        <v>2865</v>
      </c>
      <c r="DX5145" s="63"/>
      <c r="DY5145" s="63"/>
      <c r="DZ5145" s="63"/>
      <c r="EA5145" s="167"/>
      <c r="EB5145" s="60"/>
      <c r="EC5145" s="60"/>
      <c r="ED5145" s="60"/>
      <c r="EE5145" s="60"/>
      <c r="EF5145" s="60"/>
      <c r="EG5145" s="60"/>
      <c r="EH5145" s="60"/>
      <c r="EI5145" s="60"/>
      <c r="EJ5145" s="60"/>
      <c r="EK5145" s="60"/>
      <c r="EL5145" s="60"/>
      <c r="EM5145" s="60"/>
      <c r="EN5145" s="60"/>
      <c r="EO5145" s="60"/>
      <c r="EP5145" s="60"/>
      <c r="EQ5145" s="60"/>
      <c r="ER5145" s="60"/>
      <c r="ES5145" s="60"/>
      <c r="ET5145" s="60"/>
      <c r="EU5145" s="60"/>
      <c r="EV5145" s="60"/>
      <c r="EW5145" s="60"/>
      <c r="EX5145" s="60"/>
      <c r="EY5145" s="60"/>
      <c r="EZ5145" s="60"/>
      <c r="FA5145" s="60"/>
      <c r="FB5145" s="60"/>
    </row>
    <row r="5146" spans="22:158" x14ac:dyDescent="0.25">
      <c r="W5146" s="33"/>
      <c r="X5146" s="33"/>
      <c r="AH5146" s="38">
        <v>100</v>
      </c>
      <c r="AI5146" s="38">
        <v>145</v>
      </c>
      <c r="AJ5146" s="38">
        <v>16180</v>
      </c>
      <c r="AK5146" s="38">
        <v>60</v>
      </c>
      <c r="AL5146" s="38">
        <v>4209758</v>
      </c>
      <c r="AM5146" s="61" t="s">
        <v>1816</v>
      </c>
      <c r="AN5146" s="61" t="s">
        <v>1691</v>
      </c>
      <c r="AO5146" s="61" t="s">
        <v>1614</v>
      </c>
      <c r="AP5146" s="61" t="s">
        <v>5040</v>
      </c>
      <c r="AQ5146" s="61" t="s">
        <v>1769</v>
      </c>
      <c r="AR5146" s="28">
        <v>112097</v>
      </c>
      <c r="AS5146" s="28">
        <v>48418</v>
      </c>
      <c r="AT5146" s="28">
        <v>0</v>
      </c>
      <c r="AU5146" s="62"/>
      <c r="DV5146" s="31" t="s">
        <v>2856</v>
      </c>
      <c r="DW5146" s="31" t="s">
        <v>2865</v>
      </c>
      <c r="DX5146" s="63"/>
      <c r="DY5146" s="63"/>
      <c r="DZ5146" s="63"/>
      <c r="EA5146" s="167"/>
      <c r="EB5146" s="60"/>
      <c r="EC5146" s="60"/>
      <c r="ED5146" s="60"/>
      <c r="EE5146" s="60"/>
      <c r="EF5146" s="60"/>
      <c r="EG5146" s="60"/>
      <c r="EH5146" s="60"/>
      <c r="EI5146" s="60"/>
      <c r="EJ5146" s="60"/>
      <c r="EK5146" s="60"/>
      <c r="EL5146" s="60"/>
      <c r="EM5146" s="60"/>
      <c r="EN5146" s="60"/>
      <c r="EO5146" s="60"/>
      <c r="EP5146" s="60"/>
      <c r="EQ5146" s="60"/>
      <c r="ER5146" s="60"/>
      <c r="ES5146" s="60"/>
      <c r="ET5146" s="60"/>
      <c r="EU5146" s="60"/>
      <c r="EV5146" s="60"/>
      <c r="EW5146" s="60"/>
      <c r="EX5146" s="60"/>
      <c r="EY5146" s="60"/>
      <c r="EZ5146" s="60"/>
      <c r="FA5146" s="60"/>
      <c r="FB5146" s="60"/>
    </row>
    <row r="5147" spans="22:158" x14ac:dyDescent="0.25">
      <c r="W5147" s="33"/>
      <c r="X5147" s="33"/>
      <c r="AH5147" s="38">
        <v>100</v>
      </c>
      <c r="AI5147" s="38">
        <v>145</v>
      </c>
      <c r="AJ5147" s="38">
        <v>17250</v>
      </c>
      <c r="AK5147" s="38">
        <v>60</v>
      </c>
      <c r="AL5147" s="38">
        <v>4209758</v>
      </c>
      <c r="AM5147" s="61" t="s">
        <v>1816</v>
      </c>
      <c r="AN5147" s="61" t="s">
        <v>1691</v>
      </c>
      <c r="AO5147" s="61" t="s">
        <v>1638</v>
      </c>
      <c r="AP5147" s="61" t="s">
        <v>5040</v>
      </c>
      <c r="AQ5147" s="61" t="s">
        <v>1769</v>
      </c>
      <c r="AR5147" s="28">
        <v>0</v>
      </c>
      <c r="AS5147" s="28">
        <v>0</v>
      </c>
      <c r="AT5147" s="28">
        <v>9880</v>
      </c>
      <c r="AU5147" s="62"/>
      <c r="DV5147" s="31" t="s">
        <v>2856</v>
      </c>
      <c r="DW5147" s="31" t="s">
        <v>2865</v>
      </c>
      <c r="DX5147" s="63"/>
      <c r="DY5147" s="63"/>
      <c r="DZ5147" s="63"/>
      <c r="EA5147" s="167"/>
      <c r="EB5147" s="60"/>
      <c r="EC5147" s="60"/>
      <c r="ED5147" s="60"/>
      <c r="EE5147" s="60"/>
      <c r="EF5147" s="60"/>
      <c r="EG5147" s="60"/>
      <c r="EH5147" s="60"/>
      <c r="EI5147" s="60"/>
      <c r="EJ5147" s="60"/>
      <c r="EK5147" s="60"/>
      <c r="EL5147" s="60"/>
      <c r="EM5147" s="60"/>
      <c r="EN5147" s="60"/>
      <c r="EO5147" s="60"/>
      <c r="EP5147" s="60"/>
      <c r="EQ5147" s="60"/>
      <c r="ER5147" s="60"/>
      <c r="ES5147" s="60"/>
      <c r="ET5147" s="60"/>
      <c r="EU5147" s="60"/>
      <c r="EV5147" s="60"/>
      <c r="EW5147" s="60"/>
      <c r="EX5147" s="60"/>
      <c r="EY5147" s="60"/>
      <c r="EZ5147" s="60"/>
      <c r="FA5147" s="60"/>
      <c r="FB5147" s="60"/>
    </row>
    <row r="5148" spans="22:158" x14ac:dyDescent="0.25">
      <c r="W5148" s="33"/>
      <c r="X5148" s="33"/>
      <c r="AH5148" s="38">
        <v>100</v>
      </c>
      <c r="AI5148" s="38">
        <v>145</v>
      </c>
      <c r="AJ5148" s="38">
        <v>18650</v>
      </c>
      <c r="AK5148" s="38">
        <v>60</v>
      </c>
      <c r="AL5148" s="38">
        <v>4209758</v>
      </c>
      <c r="AM5148" s="61" t="s">
        <v>1816</v>
      </c>
      <c r="AN5148" s="61" t="s">
        <v>1691</v>
      </c>
      <c r="AO5148" s="61" t="s">
        <v>1669</v>
      </c>
      <c r="AP5148" s="61" t="s">
        <v>5040</v>
      </c>
      <c r="AQ5148" s="61" t="s">
        <v>1769</v>
      </c>
      <c r="AR5148" s="28">
        <v>0</v>
      </c>
      <c r="AS5148" s="28">
        <v>0</v>
      </c>
      <c r="AT5148" s="28">
        <v>0</v>
      </c>
      <c r="AU5148" s="62"/>
      <c r="DV5148" s="31" t="s">
        <v>2856</v>
      </c>
      <c r="DW5148" s="31" t="s">
        <v>2865</v>
      </c>
      <c r="DX5148" s="63"/>
      <c r="DY5148" s="63"/>
      <c r="DZ5148" s="63"/>
      <c r="EA5148" s="167"/>
      <c r="EB5148" s="60"/>
      <c r="EC5148" s="60"/>
      <c r="ED5148" s="60"/>
      <c r="EE5148" s="60"/>
      <c r="EF5148" s="60"/>
      <c r="EG5148" s="60"/>
      <c r="EH5148" s="60"/>
      <c r="EI5148" s="60"/>
      <c r="EJ5148" s="60"/>
      <c r="EK5148" s="60"/>
      <c r="EL5148" s="60"/>
      <c r="EM5148" s="60"/>
      <c r="EN5148" s="60"/>
      <c r="EO5148" s="60"/>
      <c r="EP5148" s="60"/>
      <c r="EQ5148" s="60"/>
      <c r="ER5148" s="60"/>
      <c r="ES5148" s="60"/>
      <c r="ET5148" s="60"/>
      <c r="EU5148" s="60"/>
      <c r="EV5148" s="60"/>
      <c r="EW5148" s="60"/>
      <c r="EX5148" s="60"/>
      <c r="EY5148" s="60"/>
      <c r="EZ5148" s="60"/>
      <c r="FA5148" s="60"/>
      <c r="FB5148" s="60"/>
    </row>
    <row r="5149" spans="22:158" x14ac:dyDescent="0.25">
      <c r="W5149" s="33"/>
      <c r="X5149" s="33"/>
      <c r="AH5149" s="38">
        <v>100</v>
      </c>
      <c r="AI5149" s="38">
        <v>145</v>
      </c>
      <c r="AJ5149" s="38">
        <v>18700</v>
      </c>
      <c r="AK5149" s="38">
        <v>60</v>
      </c>
      <c r="AL5149" s="38">
        <v>4209758</v>
      </c>
      <c r="AM5149" s="61" t="s">
        <v>1816</v>
      </c>
      <c r="AN5149" s="61" t="s">
        <v>1691</v>
      </c>
      <c r="AO5149" s="61" t="s">
        <v>1670</v>
      </c>
      <c r="AP5149" s="61" t="s">
        <v>5040</v>
      </c>
      <c r="AQ5149" s="61" t="s">
        <v>1769</v>
      </c>
      <c r="AR5149" s="28">
        <v>0</v>
      </c>
      <c r="AS5149" s="28">
        <v>0</v>
      </c>
      <c r="AT5149" s="28">
        <v>488</v>
      </c>
      <c r="AU5149" s="62"/>
      <c r="DV5149" s="31" t="s">
        <v>2856</v>
      </c>
      <c r="DW5149" s="31" t="s">
        <v>2865</v>
      </c>
      <c r="DX5149" s="63"/>
      <c r="DY5149" s="63"/>
      <c r="DZ5149" s="63"/>
      <c r="EA5149" s="167"/>
      <c r="EB5149" s="60"/>
      <c r="EC5149" s="60"/>
      <c r="ED5149" s="60"/>
      <c r="EE5149" s="60"/>
      <c r="EF5149" s="60"/>
      <c r="EG5149" s="60"/>
      <c r="EH5149" s="60"/>
      <c r="EI5149" s="60"/>
      <c r="EJ5149" s="60"/>
      <c r="EK5149" s="60"/>
      <c r="EL5149" s="60"/>
      <c r="EM5149" s="60"/>
      <c r="EN5149" s="60"/>
      <c r="EO5149" s="60"/>
      <c r="EP5149" s="60"/>
      <c r="EQ5149" s="60"/>
      <c r="ER5149" s="60"/>
      <c r="ES5149" s="60"/>
      <c r="ET5149" s="60"/>
      <c r="EU5149" s="60"/>
      <c r="EV5149" s="60"/>
      <c r="EW5149" s="60"/>
      <c r="EX5149" s="60"/>
      <c r="EY5149" s="60"/>
      <c r="EZ5149" s="60"/>
      <c r="FA5149" s="60"/>
      <c r="FB5149" s="60"/>
    </row>
    <row r="5150" spans="22:158" x14ac:dyDescent="0.25">
      <c r="W5150" s="33"/>
      <c r="X5150" s="33"/>
      <c r="AH5150" s="38">
        <v>100</v>
      </c>
      <c r="AI5150" s="38">
        <v>145</v>
      </c>
      <c r="AJ5150" s="38">
        <v>18710</v>
      </c>
      <c r="AK5150" s="38">
        <v>60</v>
      </c>
      <c r="AL5150" s="38">
        <v>4209758</v>
      </c>
      <c r="AM5150" s="61" t="s">
        <v>1816</v>
      </c>
      <c r="AN5150" s="61" t="s">
        <v>1691</v>
      </c>
      <c r="AO5150" s="61" t="s">
        <v>1671</v>
      </c>
      <c r="AP5150" s="61" t="s">
        <v>5040</v>
      </c>
      <c r="AQ5150" s="61" t="s">
        <v>1769</v>
      </c>
      <c r="AR5150" s="28">
        <v>0</v>
      </c>
      <c r="AS5150" s="28">
        <v>5383</v>
      </c>
      <c r="AT5150" s="28">
        <v>0</v>
      </c>
      <c r="AU5150" s="62"/>
      <c r="DV5150" s="31" t="s">
        <v>2856</v>
      </c>
      <c r="DW5150" s="31" t="s">
        <v>2865</v>
      </c>
      <c r="DX5150" s="63"/>
      <c r="DY5150" s="63"/>
      <c r="DZ5150" s="63"/>
      <c r="EA5150" s="167"/>
      <c r="EB5150" s="60"/>
      <c r="EC5150" s="60"/>
      <c r="ED5150" s="60"/>
      <c r="EE5150" s="60"/>
      <c r="EF5150" s="60"/>
      <c r="EG5150" s="60"/>
      <c r="EH5150" s="60"/>
      <c r="EI5150" s="60"/>
      <c r="EJ5150" s="60"/>
      <c r="EK5150" s="60"/>
      <c r="EL5150" s="60"/>
      <c r="EM5150" s="60"/>
      <c r="EN5150" s="60"/>
      <c r="EO5150" s="60"/>
      <c r="EP5150" s="60"/>
      <c r="EQ5150" s="60"/>
      <c r="ER5150" s="60"/>
      <c r="ES5150" s="60"/>
      <c r="ET5150" s="60"/>
      <c r="EU5150" s="60"/>
      <c r="EV5150" s="60"/>
      <c r="EW5150" s="60"/>
      <c r="EX5150" s="60"/>
      <c r="EY5150" s="60"/>
      <c r="EZ5150" s="60"/>
      <c r="FA5150" s="60"/>
      <c r="FB5150" s="60"/>
    </row>
    <row r="5151" spans="22:158" x14ac:dyDescent="0.25">
      <c r="W5151" s="33"/>
      <c r="X5151" s="33"/>
      <c r="AH5151" s="38">
        <v>100</v>
      </c>
      <c r="AI5151" s="38">
        <v>145</v>
      </c>
      <c r="AJ5151" s="38">
        <v>18750</v>
      </c>
      <c r="AK5151" s="38">
        <v>60</v>
      </c>
      <c r="AL5151" s="38">
        <v>4209758</v>
      </c>
      <c r="AM5151" s="61" t="s">
        <v>1816</v>
      </c>
      <c r="AN5151" s="61" t="s">
        <v>1691</v>
      </c>
      <c r="AO5151" s="61" t="s">
        <v>1672</v>
      </c>
      <c r="AP5151" s="61" t="s">
        <v>5040</v>
      </c>
      <c r="AQ5151" s="61" t="s">
        <v>1769</v>
      </c>
      <c r="AR5151" s="28">
        <v>2352.4</v>
      </c>
      <c r="AS5151" s="28">
        <v>2899</v>
      </c>
      <c r="AT5151" s="28">
        <v>0</v>
      </c>
      <c r="AU5151" s="62"/>
      <c r="DV5151" s="31" t="s">
        <v>2856</v>
      </c>
      <c r="DW5151" s="31" t="s">
        <v>2865</v>
      </c>
      <c r="DX5151" s="63"/>
      <c r="DY5151" s="63"/>
      <c r="DZ5151" s="63"/>
      <c r="EA5151" s="167"/>
      <c r="EB5151" s="60"/>
      <c r="EC5151" s="60"/>
      <c r="ED5151" s="60"/>
      <c r="EE5151" s="60"/>
      <c r="EF5151" s="60"/>
      <c r="EG5151" s="60"/>
      <c r="EH5151" s="60"/>
      <c r="EI5151" s="60"/>
      <c r="EJ5151" s="60"/>
      <c r="EK5151" s="60"/>
      <c r="EL5151" s="60"/>
      <c r="EM5151" s="60"/>
      <c r="EN5151" s="60"/>
      <c r="EO5151" s="60"/>
      <c r="EP5151" s="60"/>
      <c r="EQ5151" s="60"/>
      <c r="ER5151" s="60"/>
      <c r="ES5151" s="60"/>
      <c r="ET5151" s="60"/>
      <c r="EU5151" s="60"/>
      <c r="EV5151" s="60"/>
      <c r="EW5151" s="60"/>
      <c r="EX5151" s="60"/>
      <c r="EY5151" s="60"/>
      <c r="EZ5151" s="60"/>
      <c r="FA5151" s="60"/>
      <c r="FB5151" s="60"/>
    </row>
    <row r="5152" spans="22:158" x14ac:dyDescent="0.25">
      <c r="W5152" s="33"/>
      <c r="X5152" s="33"/>
      <c r="AH5152" s="38">
        <v>100</v>
      </c>
      <c r="AI5152" s="38">
        <v>150</v>
      </c>
      <c r="AJ5152" s="38">
        <v>11600</v>
      </c>
      <c r="AK5152" s="38">
        <v>60</v>
      </c>
      <c r="AL5152" s="38">
        <v>4209758</v>
      </c>
      <c r="AM5152" s="61" t="s">
        <v>1816</v>
      </c>
      <c r="AN5152" s="61" t="s">
        <v>1695</v>
      </c>
      <c r="AO5152" s="61" t="s">
        <v>5076</v>
      </c>
      <c r="AP5152" s="61" t="s">
        <v>5040</v>
      </c>
      <c r="AQ5152" s="61" t="s">
        <v>1769</v>
      </c>
      <c r="AR5152" s="28">
        <v>0</v>
      </c>
      <c r="AS5152" s="28">
        <v>985866</v>
      </c>
      <c r="AT5152" s="28">
        <v>0</v>
      </c>
      <c r="AU5152" s="62"/>
      <c r="DV5152" s="31" t="s">
        <v>2856</v>
      </c>
      <c r="DW5152" s="31" t="s">
        <v>2866</v>
      </c>
      <c r="DX5152" s="63"/>
      <c r="DY5152" s="63"/>
      <c r="DZ5152" s="63"/>
      <c r="EA5152" s="167"/>
      <c r="EB5152" s="60"/>
      <c r="EC5152" s="60"/>
      <c r="ED5152" s="60"/>
      <c r="EE5152" s="60"/>
      <c r="EF5152" s="60"/>
      <c r="EG5152" s="60"/>
      <c r="EH5152" s="60"/>
      <c r="EI5152" s="60"/>
      <c r="EJ5152" s="60"/>
      <c r="EK5152" s="60"/>
      <c r="EL5152" s="60"/>
      <c r="EM5152" s="60"/>
      <c r="EN5152" s="60"/>
      <c r="EO5152" s="60"/>
      <c r="EP5152" s="60"/>
      <c r="EQ5152" s="60"/>
      <c r="ER5152" s="60"/>
      <c r="ES5152" s="60"/>
      <c r="ET5152" s="60"/>
      <c r="EU5152" s="60"/>
      <c r="EV5152" s="60"/>
      <c r="EW5152" s="60"/>
      <c r="EX5152" s="60"/>
      <c r="EY5152" s="60"/>
      <c r="EZ5152" s="60"/>
      <c r="FA5152" s="60"/>
      <c r="FB5152" s="60"/>
    </row>
    <row r="5153" spans="22:158" x14ac:dyDescent="0.25">
      <c r="W5153" s="33"/>
      <c r="X5153" s="33"/>
      <c r="AH5153" s="38">
        <v>100</v>
      </c>
      <c r="AI5153" s="38">
        <v>150</v>
      </c>
      <c r="AJ5153" s="38">
        <v>13450</v>
      </c>
      <c r="AK5153" s="38">
        <v>60</v>
      </c>
      <c r="AL5153" s="38">
        <v>4209758</v>
      </c>
      <c r="AM5153" s="61" t="s">
        <v>1816</v>
      </c>
      <c r="AN5153" s="61" t="s">
        <v>1695</v>
      </c>
      <c r="AO5153" s="61" t="s">
        <v>5112</v>
      </c>
      <c r="AP5153" s="61" t="s">
        <v>5040</v>
      </c>
      <c r="AQ5153" s="61" t="s">
        <v>1769</v>
      </c>
      <c r="AR5153" s="28">
        <v>0</v>
      </c>
      <c r="AS5153" s="28">
        <v>0</v>
      </c>
      <c r="AT5153" s="28">
        <v>3909</v>
      </c>
      <c r="AU5153" s="62"/>
      <c r="DV5153" s="31" t="s">
        <v>2856</v>
      </c>
      <c r="DW5153" s="31" t="s">
        <v>2866</v>
      </c>
      <c r="DX5153" s="63"/>
      <c r="DY5153" s="63"/>
      <c r="DZ5153" s="63"/>
      <c r="EA5153" s="167"/>
      <c r="EB5153" s="60"/>
      <c r="EC5153" s="60"/>
      <c r="ED5153" s="60"/>
      <c r="EE5153" s="60"/>
      <c r="EF5153" s="60"/>
      <c r="EG5153" s="60"/>
      <c r="EH5153" s="60"/>
      <c r="EI5153" s="60"/>
      <c r="EJ5153" s="60"/>
      <c r="EK5153" s="60"/>
      <c r="EL5153" s="60"/>
      <c r="EM5153" s="60"/>
      <c r="EN5153" s="60"/>
      <c r="EO5153" s="60"/>
      <c r="EP5153" s="60"/>
      <c r="EQ5153" s="60"/>
      <c r="ER5153" s="60"/>
      <c r="ES5153" s="60"/>
      <c r="ET5153" s="60"/>
      <c r="EU5153" s="60"/>
      <c r="EV5153" s="60"/>
      <c r="EW5153" s="60"/>
      <c r="EX5153" s="60"/>
      <c r="EY5153" s="60"/>
      <c r="EZ5153" s="60"/>
      <c r="FA5153" s="60"/>
      <c r="FB5153" s="60"/>
    </row>
    <row r="5154" spans="22:158" x14ac:dyDescent="0.25">
      <c r="W5154" s="33"/>
      <c r="X5154" s="33"/>
      <c r="AH5154" s="38">
        <v>100</v>
      </c>
      <c r="AI5154" s="38">
        <v>150</v>
      </c>
      <c r="AJ5154" s="38">
        <v>13500</v>
      </c>
      <c r="AK5154" s="38">
        <v>60</v>
      </c>
      <c r="AL5154" s="38">
        <v>4209758</v>
      </c>
      <c r="AM5154" s="61" t="s">
        <v>1816</v>
      </c>
      <c r="AN5154" s="61" t="s">
        <v>1695</v>
      </c>
      <c r="AO5154" s="61" t="s">
        <v>5113</v>
      </c>
      <c r="AP5154" s="61" t="s">
        <v>5040</v>
      </c>
      <c r="AQ5154" s="61" t="s">
        <v>1769</v>
      </c>
      <c r="AR5154" s="28">
        <v>57522.7</v>
      </c>
      <c r="AS5154" s="28">
        <v>0</v>
      </c>
      <c r="AT5154" s="28">
        <v>0</v>
      </c>
      <c r="AU5154" s="62"/>
      <c r="DV5154" s="31" t="s">
        <v>2856</v>
      </c>
      <c r="DW5154" s="31" t="s">
        <v>2866</v>
      </c>
      <c r="DX5154" s="63"/>
      <c r="DY5154" s="63"/>
      <c r="DZ5154" s="63"/>
      <c r="EA5154" s="167"/>
      <c r="EB5154" s="60"/>
      <c r="EC5154" s="60"/>
      <c r="ED5154" s="60"/>
      <c r="EE5154" s="60"/>
      <c r="EF5154" s="60"/>
      <c r="EG5154" s="60"/>
      <c r="EH5154" s="60"/>
      <c r="EI5154" s="60"/>
      <c r="EJ5154" s="60"/>
      <c r="EK5154" s="60"/>
      <c r="EL5154" s="60"/>
      <c r="EM5154" s="60"/>
      <c r="EN5154" s="60"/>
      <c r="EO5154" s="60"/>
      <c r="EP5154" s="60"/>
      <c r="EQ5154" s="60"/>
      <c r="ER5154" s="60"/>
      <c r="ES5154" s="60"/>
      <c r="ET5154" s="60"/>
      <c r="EU5154" s="60"/>
      <c r="EV5154" s="60"/>
      <c r="EW5154" s="60"/>
      <c r="EX5154" s="60"/>
      <c r="EY5154" s="60"/>
      <c r="EZ5154" s="60"/>
      <c r="FA5154" s="60"/>
      <c r="FB5154" s="60"/>
    </row>
    <row r="5155" spans="22:158" x14ac:dyDescent="0.25">
      <c r="W5155" s="33"/>
      <c r="X5155" s="33"/>
      <c r="AH5155" s="38">
        <v>100</v>
      </c>
      <c r="AI5155" s="38">
        <v>150</v>
      </c>
      <c r="AJ5155" s="38">
        <v>14300</v>
      </c>
      <c r="AK5155" s="38">
        <v>60</v>
      </c>
      <c r="AL5155" s="38">
        <v>4209758</v>
      </c>
      <c r="AM5155" s="61" t="s">
        <v>1816</v>
      </c>
      <c r="AN5155" s="61" t="s">
        <v>1695</v>
      </c>
      <c r="AO5155" s="61" t="s">
        <v>1574</v>
      </c>
      <c r="AP5155" s="61" t="s">
        <v>5040</v>
      </c>
      <c r="AQ5155" s="61" t="s">
        <v>1769</v>
      </c>
      <c r="AR5155" s="28">
        <v>0</v>
      </c>
      <c r="AS5155" s="28">
        <v>79792</v>
      </c>
      <c r="AT5155" s="28">
        <v>163013</v>
      </c>
      <c r="AU5155" s="62"/>
      <c r="DV5155" s="31" t="s">
        <v>2856</v>
      </c>
      <c r="DW5155" s="31" t="s">
        <v>2866</v>
      </c>
      <c r="DX5155" s="63"/>
      <c r="DY5155" s="63"/>
      <c r="DZ5155" s="63"/>
      <c r="EA5155" s="167"/>
      <c r="EB5155" s="60"/>
      <c r="EC5155" s="60"/>
      <c r="ED5155" s="60"/>
      <c r="EE5155" s="60"/>
      <c r="EF5155" s="60"/>
      <c r="EG5155" s="60"/>
      <c r="EH5155" s="60"/>
      <c r="EI5155" s="60"/>
      <c r="EJ5155" s="60"/>
      <c r="EK5155" s="60"/>
      <c r="EL5155" s="60"/>
      <c r="EM5155" s="60"/>
      <c r="EN5155" s="60"/>
      <c r="EO5155" s="60"/>
      <c r="EP5155" s="60"/>
      <c r="EQ5155" s="60"/>
      <c r="ER5155" s="60"/>
      <c r="ES5155" s="60"/>
      <c r="ET5155" s="60"/>
      <c r="EU5155" s="60"/>
      <c r="EV5155" s="60"/>
      <c r="EW5155" s="60"/>
      <c r="EX5155" s="60"/>
      <c r="EY5155" s="60"/>
      <c r="EZ5155" s="60"/>
      <c r="FA5155" s="60"/>
      <c r="FB5155" s="60"/>
    </row>
    <row r="5156" spans="22:158" x14ac:dyDescent="0.25">
      <c r="W5156" s="33"/>
      <c r="X5156" s="33"/>
      <c r="AH5156" s="38">
        <v>100</v>
      </c>
      <c r="AI5156" s="38">
        <v>150</v>
      </c>
      <c r="AJ5156" s="38">
        <v>14750</v>
      </c>
      <c r="AK5156" s="38">
        <v>60</v>
      </c>
      <c r="AL5156" s="38">
        <v>4209758</v>
      </c>
      <c r="AM5156" s="61" t="s">
        <v>1816</v>
      </c>
      <c r="AN5156" s="61" t="s">
        <v>1695</v>
      </c>
      <c r="AO5156" s="61" t="s">
        <v>1583</v>
      </c>
      <c r="AP5156" s="61" t="s">
        <v>5040</v>
      </c>
      <c r="AQ5156" s="61" t="s">
        <v>1769</v>
      </c>
      <c r="AR5156" s="28">
        <v>0</v>
      </c>
      <c r="AS5156" s="28">
        <v>0</v>
      </c>
      <c r="AT5156" s="28">
        <v>116437</v>
      </c>
      <c r="AU5156" s="62"/>
      <c r="DV5156" s="31" t="s">
        <v>2856</v>
      </c>
      <c r="DW5156" s="31" t="s">
        <v>2866</v>
      </c>
      <c r="DX5156" s="63"/>
      <c r="DY5156" s="63"/>
      <c r="DZ5156" s="63"/>
      <c r="EA5156" s="167"/>
      <c r="EB5156" s="60"/>
      <c r="EC5156" s="60"/>
      <c r="ED5156" s="60"/>
      <c r="EE5156" s="60"/>
      <c r="EF5156" s="60"/>
      <c r="EG5156" s="60"/>
      <c r="EH5156" s="60"/>
      <c r="EI5156" s="60"/>
      <c r="EJ5156" s="60"/>
      <c r="EK5156" s="60"/>
      <c r="EL5156" s="60"/>
      <c r="EM5156" s="60"/>
      <c r="EN5156" s="60"/>
      <c r="EO5156" s="60"/>
      <c r="EP5156" s="60"/>
      <c r="EQ5156" s="60"/>
      <c r="ER5156" s="60"/>
      <c r="ES5156" s="60"/>
      <c r="ET5156" s="60"/>
      <c r="EU5156" s="60"/>
      <c r="EV5156" s="60"/>
      <c r="EW5156" s="60"/>
      <c r="EX5156" s="60"/>
      <c r="EY5156" s="60"/>
      <c r="EZ5156" s="60"/>
      <c r="FA5156" s="60"/>
      <c r="FB5156" s="60"/>
    </row>
    <row r="5157" spans="22:158" x14ac:dyDescent="0.25">
      <c r="W5157" s="33"/>
      <c r="X5157" s="33"/>
      <c r="AH5157" s="38">
        <v>100</v>
      </c>
      <c r="AI5157" s="38">
        <v>150</v>
      </c>
      <c r="AJ5157" s="38">
        <v>17500</v>
      </c>
      <c r="AK5157" s="38">
        <v>60</v>
      </c>
      <c r="AL5157" s="38">
        <v>4209758</v>
      </c>
      <c r="AM5157" s="61" t="s">
        <v>1816</v>
      </c>
      <c r="AN5157" s="61" t="s">
        <v>1695</v>
      </c>
      <c r="AO5157" s="61" t="s">
        <v>1644</v>
      </c>
      <c r="AP5157" s="61" t="s">
        <v>5040</v>
      </c>
      <c r="AQ5157" s="61" t="s">
        <v>1769</v>
      </c>
      <c r="AR5157" s="28">
        <v>188774.6</v>
      </c>
      <c r="AS5157" s="28">
        <v>314805</v>
      </c>
      <c r="AT5157" s="28">
        <v>76322</v>
      </c>
      <c r="AU5157" s="62"/>
      <c r="DV5157" s="31" t="s">
        <v>2856</v>
      </c>
      <c r="DW5157" s="31" t="s">
        <v>2866</v>
      </c>
      <c r="DX5157" s="63"/>
      <c r="DY5157" s="63"/>
      <c r="DZ5157" s="63"/>
      <c r="EA5157" s="167"/>
      <c r="EB5157" s="60"/>
      <c r="EC5157" s="60"/>
      <c r="ED5157" s="60"/>
      <c r="EE5157" s="60"/>
      <c r="EF5157" s="60"/>
      <c r="EG5157" s="60"/>
      <c r="EH5157" s="60"/>
      <c r="EI5157" s="60"/>
      <c r="EJ5157" s="60"/>
      <c r="EK5157" s="60"/>
      <c r="EL5157" s="60"/>
      <c r="EM5157" s="60"/>
      <c r="EN5157" s="60"/>
      <c r="EO5157" s="60"/>
      <c r="EP5157" s="60"/>
      <c r="EQ5157" s="60"/>
      <c r="ER5157" s="60"/>
      <c r="ES5157" s="60"/>
      <c r="ET5157" s="60"/>
      <c r="EU5157" s="60"/>
      <c r="EV5157" s="60"/>
      <c r="EW5157" s="60"/>
      <c r="EX5157" s="60"/>
      <c r="EY5157" s="60"/>
      <c r="EZ5157" s="60"/>
      <c r="FA5157" s="60"/>
      <c r="FB5157" s="60"/>
    </row>
    <row r="5158" spans="22:158" x14ac:dyDescent="0.25">
      <c r="W5158" s="33"/>
      <c r="X5158" s="33"/>
      <c r="AH5158" s="38">
        <v>100</v>
      </c>
      <c r="AI5158" s="38">
        <v>150</v>
      </c>
      <c r="AJ5158" s="38">
        <v>17750</v>
      </c>
      <c r="AK5158" s="38">
        <v>60</v>
      </c>
      <c r="AL5158" s="38">
        <v>4209758</v>
      </c>
      <c r="AM5158" s="61" t="s">
        <v>1816</v>
      </c>
      <c r="AN5158" s="61" t="s">
        <v>1695</v>
      </c>
      <c r="AO5158" s="61" t="s">
        <v>1650</v>
      </c>
      <c r="AP5158" s="61" t="s">
        <v>5040</v>
      </c>
      <c r="AQ5158" s="61" t="s">
        <v>1769</v>
      </c>
      <c r="AR5158" s="28">
        <v>0</v>
      </c>
      <c r="AS5158" s="28">
        <v>0</v>
      </c>
      <c r="AT5158" s="28">
        <v>76072</v>
      </c>
      <c r="AU5158" s="62"/>
      <c r="DV5158" s="31" t="s">
        <v>2856</v>
      </c>
      <c r="DW5158" s="31" t="s">
        <v>2866</v>
      </c>
      <c r="DX5158" s="63"/>
      <c r="DY5158" s="63"/>
      <c r="DZ5158" s="63"/>
      <c r="EA5158" s="167"/>
      <c r="EB5158" s="60"/>
      <c r="EC5158" s="60"/>
      <c r="ED5158" s="60"/>
      <c r="EE5158" s="60"/>
      <c r="EF5158" s="60"/>
      <c r="EG5158" s="60"/>
      <c r="EH5158" s="60"/>
      <c r="EI5158" s="60"/>
      <c r="EJ5158" s="60"/>
      <c r="EK5158" s="60"/>
      <c r="EL5158" s="60"/>
      <c r="EM5158" s="60"/>
      <c r="EN5158" s="60"/>
      <c r="EO5158" s="60"/>
      <c r="EP5158" s="60"/>
      <c r="EQ5158" s="60"/>
      <c r="ER5158" s="60"/>
      <c r="ES5158" s="60"/>
      <c r="ET5158" s="60"/>
      <c r="EU5158" s="60"/>
      <c r="EV5158" s="60"/>
      <c r="EW5158" s="60"/>
      <c r="EX5158" s="60"/>
      <c r="EY5158" s="60"/>
      <c r="EZ5158" s="60"/>
      <c r="FA5158" s="60"/>
      <c r="FB5158" s="60"/>
    </row>
    <row r="5159" spans="22:158" x14ac:dyDescent="0.25">
      <c r="W5159" s="33"/>
      <c r="X5159" s="33"/>
      <c r="AH5159" s="38">
        <v>100</v>
      </c>
      <c r="AI5159" s="38">
        <v>155</v>
      </c>
      <c r="AJ5159" s="38">
        <v>10300</v>
      </c>
      <c r="AK5159" s="38">
        <v>60</v>
      </c>
      <c r="AL5159" s="38">
        <v>4209758</v>
      </c>
      <c r="AM5159" s="61" t="s">
        <v>1816</v>
      </c>
      <c r="AN5159" s="61" t="s">
        <v>1686</v>
      </c>
      <c r="AO5159" s="61" t="s">
        <v>5049</v>
      </c>
      <c r="AP5159" s="61" t="s">
        <v>5040</v>
      </c>
      <c r="AQ5159" s="61" t="s">
        <v>1769</v>
      </c>
      <c r="AR5159" s="28">
        <v>0</v>
      </c>
      <c r="AS5159" s="28">
        <v>1400000</v>
      </c>
      <c r="AT5159" s="28">
        <v>2706000</v>
      </c>
      <c r="AU5159" s="62"/>
      <c r="DV5159" s="31" t="s">
        <v>2856</v>
      </c>
      <c r="DW5159" s="31" t="s">
        <v>2867</v>
      </c>
      <c r="DX5159" s="63"/>
      <c r="DY5159" s="63"/>
      <c r="DZ5159" s="63"/>
      <c r="EA5159" s="167"/>
      <c r="EB5159" s="60"/>
      <c r="EC5159" s="60"/>
      <c r="ED5159" s="60"/>
      <c r="EE5159" s="60"/>
      <c r="EF5159" s="60"/>
      <c r="EG5159" s="60"/>
      <c r="EH5159" s="60"/>
      <c r="EI5159" s="60"/>
      <c r="EJ5159" s="60"/>
      <c r="EK5159" s="60"/>
      <c r="EL5159" s="60"/>
      <c r="EM5159" s="60"/>
      <c r="EN5159" s="60"/>
      <c r="EO5159" s="60"/>
      <c r="EP5159" s="60"/>
      <c r="EQ5159" s="60"/>
      <c r="ER5159" s="60"/>
      <c r="ES5159" s="60"/>
      <c r="ET5159" s="60"/>
      <c r="EU5159" s="60"/>
      <c r="EV5159" s="60"/>
      <c r="EW5159" s="60"/>
      <c r="EX5159" s="60"/>
      <c r="EY5159" s="60"/>
      <c r="EZ5159" s="60"/>
      <c r="FA5159" s="60"/>
      <c r="FB5159" s="60"/>
    </row>
    <row r="5160" spans="22:158" x14ac:dyDescent="0.25">
      <c r="W5160" s="33"/>
      <c r="X5160" s="33"/>
      <c r="AH5160" s="38">
        <v>100</v>
      </c>
      <c r="AI5160" s="38">
        <v>155</v>
      </c>
      <c r="AJ5160" s="38">
        <v>10650</v>
      </c>
      <c r="AK5160" s="38">
        <v>60</v>
      </c>
      <c r="AL5160" s="38">
        <v>4209758</v>
      </c>
      <c r="AM5160" s="61" t="s">
        <v>1816</v>
      </c>
      <c r="AN5160" s="61" t="s">
        <v>1686</v>
      </c>
      <c r="AO5160" s="61" t="s">
        <v>5056</v>
      </c>
      <c r="AP5160" s="61" t="s">
        <v>5040</v>
      </c>
      <c r="AQ5160" s="61" t="s">
        <v>1769</v>
      </c>
      <c r="AR5160" s="28">
        <v>0</v>
      </c>
      <c r="AS5160" s="28">
        <v>161045</v>
      </c>
      <c r="AT5160" s="28">
        <v>0</v>
      </c>
      <c r="AU5160" s="62"/>
      <c r="DV5160" s="31" t="s">
        <v>2856</v>
      </c>
      <c r="DW5160" s="31" t="s">
        <v>2867</v>
      </c>
      <c r="DX5160" s="63"/>
      <c r="DY5160" s="63"/>
      <c r="DZ5160" s="63"/>
      <c r="EA5160" s="167"/>
      <c r="EB5160" s="60"/>
      <c r="EC5160" s="60"/>
      <c r="ED5160" s="60"/>
      <c r="EE5160" s="60"/>
      <c r="EF5160" s="60"/>
      <c r="EG5160" s="60"/>
      <c r="EH5160" s="60"/>
      <c r="EI5160" s="60"/>
      <c r="EJ5160" s="60"/>
      <c r="EK5160" s="60"/>
      <c r="EL5160" s="60"/>
      <c r="EM5160" s="60"/>
      <c r="EN5160" s="60"/>
      <c r="EO5160" s="60"/>
      <c r="EP5160" s="60"/>
      <c r="EQ5160" s="60"/>
      <c r="ER5160" s="60"/>
      <c r="ES5160" s="60"/>
      <c r="ET5160" s="60"/>
      <c r="EU5160" s="60"/>
      <c r="EV5160" s="60"/>
      <c r="EW5160" s="60"/>
      <c r="EX5160" s="60"/>
      <c r="EY5160" s="60"/>
      <c r="EZ5160" s="60"/>
      <c r="FA5160" s="60"/>
      <c r="FB5160" s="60"/>
    </row>
    <row r="5161" spans="22:158" x14ac:dyDescent="0.25">
      <c r="W5161" s="33"/>
      <c r="X5161" s="33"/>
      <c r="AH5161" s="38">
        <v>100</v>
      </c>
      <c r="AI5161" s="38">
        <v>155</v>
      </c>
      <c r="AJ5161" s="38">
        <v>17450</v>
      </c>
      <c r="AK5161" s="38">
        <v>60</v>
      </c>
      <c r="AL5161" s="38">
        <v>4209758</v>
      </c>
      <c r="AM5161" s="61" t="s">
        <v>1816</v>
      </c>
      <c r="AN5161" s="61" t="s">
        <v>1686</v>
      </c>
      <c r="AO5161" s="61" t="s">
        <v>1643</v>
      </c>
      <c r="AP5161" s="61" t="s">
        <v>5040</v>
      </c>
      <c r="AQ5161" s="61" t="s">
        <v>1769</v>
      </c>
      <c r="AR5161" s="28">
        <v>40082.1</v>
      </c>
      <c r="AS5161" s="28">
        <v>200</v>
      </c>
      <c r="AT5161" s="28">
        <v>0</v>
      </c>
      <c r="AU5161" s="62"/>
      <c r="DV5161" s="31" t="s">
        <v>2856</v>
      </c>
      <c r="DW5161" s="31" t="s">
        <v>2867</v>
      </c>
      <c r="DX5161" s="63"/>
      <c r="DY5161" s="63"/>
      <c r="DZ5161" s="63"/>
      <c r="EA5161" s="167"/>
      <c r="EB5161" s="60"/>
      <c r="EC5161" s="60"/>
      <c r="ED5161" s="60"/>
      <c r="EE5161" s="60"/>
      <c r="EF5161" s="60"/>
      <c r="EG5161" s="60"/>
      <c r="EH5161" s="60"/>
      <c r="EI5161" s="60"/>
      <c r="EJ5161" s="60"/>
      <c r="EK5161" s="60"/>
      <c r="EL5161" s="60"/>
      <c r="EM5161" s="60"/>
      <c r="EN5161" s="60"/>
      <c r="EO5161" s="60"/>
      <c r="EP5161" s="60"/>
      <c r="EQ5161" s="60"/>
      <c r="ER5161" s="60"/>
      <c r="ES5161" s="60"/>
      <c r="ET5161" s="60"/>
      <c r="EU5161" s="60"/>
      <c r="EV5161" s="60"/>
      <c r="EW5161" s="60"/>
      <c r="EX5161" s="60"/>
      <c r="EY5161" s="60"/>
      <c r="EZ5161" s="60"/>
      <c r="FA5161" s="60"/>
      <c r="FB5161" s="60"/>
    </row>
    <row r="5162" spans="22:158" x14ac:dyDescent="0.25">
      <c r="V5162" s="1"/>
      <c r="W5162" s="33"/>
      <c r="X5162" s="33"/>
      <c r="AH5162" s="38">
        <v>100</v>
      </c>
      <c r="AI5162" s="38">
        <v>155</v>
      </c>
      <c r="AJ5162" s="38">
        <v>17800</v>
      </c>
      <c r="AK5162" s="38">
        <v>60</v>
      </c>
      <c r="AL5162" s="38">
        <v>4209758</v>
      </c>
      <c r="AM5162" s="61" t="s">
        <v>1816</v>
      </c>
      <c r="AN5162" s="61" t="s">
        <v>1686</v>
      </c>
      <c r="AO5162" s="61" t="s">
        <v>1651</v>
      </c>
      <c r="AP5162" s="61" t="s">
        <v>5040</v>
      </c>
      <c r="AQ5162" s="61" t="s">
        <v>1769</v>
      </c>
      <c r="AR5162" s="28">
        <v>0</v>
      </c>
      <c r="AS5162" s="28">
        <v>0</v>
      </c>
      <c r="AT5162" s="28">
        <v>0</v>
      </c>
      <c r="AU5162" s="62"/>
      <c r="DV5162" s="31" t="s">
        <v>2856</v>
      </c>
      <c r="DW5162" s="31" t="s">
        <v>2867</v>
      </c>
      <c r="DX5162" s="63"/>
      <c r="DY5162" s="63"/>
      <c r="DZ5162" s="63"/>
      <c r="EA5162" s="167"/>
      <c r="EB5162" s="60"/>
      <c r="EC5162" s="60"/>
      <c r="ED5162" s="60"/>
      <c r="EE5162" s="60"/>
      <c r="EF5162" s="60"/>
      <c r="EG5162" s="60"/>
      <c r="EH5162" s="60"/>
      <c r="EI5162" s="60"/>
      <c r="EJ5162" s="60"/>
      <c r="EK5162" s="60"/>
      <c r="EL5162" s="60"/>
      <c r="EM5162" s="60"/>
      <c r="EN5162" s="60"/>
      <c r="EO5162" s="60"/>
      <c r="EP5162" s="60"/>
      <c r="EQ5162" s="60"/>
      <c r="ER5162" s="60"/>
      <c r="ES5162" s="60"/>
      <c r="ET5162" s="60"/>
      <c r="EU5162" s="60"/>
      <c r="EV5162" s="60"/>
      <c r="EW5162" s="60"/>
      <c r="EX5162" s="60"/>
      <c r="EY5162" s="60"/>
      <c r="EZ5162" s="60"/>
      <c r="FA5162" s="60"/>
      <c r="FB5162" s="60"/>
    </row>
    <row r="5163" spans="22:158" x14ac:dyDescent="0.25">
      <c r="W5163" s="33"/>
      <c r="X5163" s="33"/>
      <c r="AH5163" s="38">
        <v>100</v>
      </c>
      <c r="AI5163" s="38">
        <v>105</v>
      </c>
      <c r="AJ5163" s="38">
        <v>13100</v>
      </c>
      <c r="AK5163" s="38">
        <v>60</v>
      </c>
      <c r="AL5163" s="38">
        <v>4218158</v>
      </c>
      <c r="AM5163" s="61" t="s">
        <v>1816</v>
      </c>
      <c r="AN5163" s="61" t="s">
        <v>1688</v>
      </c>
      <c r="AO5163" s="61" t="s">
        <v>5104</v>
      </c>
      <c r="AP5163" s="61" t="s">
        <v>5040</v>
      </c>
      <c r="AQ5163" s="61" t="s">
        <v>1766</v>
      </c>
      <c r="AR5163" s="28">
        <v>0</v>
      </c>
      <c r="AS5163" s="28">
        <v>0</v>
      </c>
      <c r="AT5163" s="28">
        <v>0</v>
      </c>
      <c r="AU5163" s="62"/>
      <c r="DV5163" s="31" t="s">
        <v>2868</v>
      </c>
      <c r="DW5163" s="31" t="s">
        <v>2869</v>
      </c>
      <c r="DX5163" s="63"/>
      <c r="DY5163" s="63"/>
      <c r="DZ5163" s="63"/>
      <c r="EA5163" s="167"/>
      <c r="EB5163" s="60"/>
      <c r="EC5163" s="60"/>
      <c r="ED5163" s="60"/>
      <c r="EE5163" s="60"/>
      <c r="EF5163" s="60"/>
      <c r="EG5163" s="60"/>
      <c r="EH5163" s="60"/>
      <c r="EI5163" s="60"/>
      <c r="EJ5163" s="60"/>
      <c r="EK5163" s="60"/>
      <c r="EL5163" s="60"/>
      <c r="EM5163" s="60"/>
      <c r="EN5163" s="60"/>
      <c r="EO5163" s="60"/>
      <c r="EP5163" s="60"/>
      <c r="EQ5163" s="60"/>
      <c r="ER5163" s="60"/>
      <c r="ES5163" s="60"/>
      <c r="ET5163" s="60"/>
      <c r="EU5163" s="60"/>
      <c r="EV5163" s="60"/>
      <c r="EW5163" s="60"/>
      <c r="EX5163" s="60"/>
      <c r="EY5163" s="60"/>
      <c r="EZ5163" s="60"/>
      <c r="FA5163" s="60"/>
      <c r="FB5163" s="60"/>
    </row>
    <row r="5164" spans="22:158" x14ac:dyDescent="0.25">
      <c r="W5164" s="33"/>
      <c r="X5164" s="33"/>
      <c r="AH5164" s="38">
        <v>100</v>
      </c>
      <c r="AI5164" s="38">
        <v>105</v>
      </c>
      <c r="AJ5164" s="38">
        <v>18400</v>
      </c>
      <c r="AK5164" s="38">
        <v>60</v>
      </c>
      <c r="AL5164" s="38">
        <v>4218158</v>
      </c>
      <c r="AM5164" s="61" t="s">
        <v>1816</v>
      </c>
      <c r="AN5164" s="61" t="s">
        <v>1688</v>
      </c>
      <c r="AO5164" s="61" t="s">
        <v>1664</v>
      </c>
      <c r="AP5164" s="61" t="s">
        <v>5040</v>
      </c>
      <c r="AQ5164" s="61" t="s">
        <v>1766</v>
      </c>
      <c r="AR5164" s="28">
        <v>138.5</v>
      </c>
      <c r="AS5164" s="28">
        <v>0</v>
      </c>
      <c r="AT5164" s="28">
        <v>0</v>
      </c>
      <c r="AU5164" s="62"/>
      <c r="DV5164" s="31" t="s">
        <v>2868</v>
      </c>
      <c r="DW5164" s="31" t="s">
        <v>2869</v>
      </c>
      <c r="DX5164" s="63"/>
      <c r="DY5164" s="63"/>
      <c r="DZ5164" s="63"/>
      <c r="EA5164" s="167"/>
      <c r="EB5164" s="60"/>
      <c r="EC5164" s="60"/>
      <c r="ED5164" s="60"/>
      <c r="EE5164" s="60"/>
      <c r="EF5164" s="60"/>
      <c r="EG5164" s="60"/>
      <c r="EH5164" s="60"/>
      <c r="EI5164" s="60"/>
      <c r="EJ5164" s="60"/>
      <c r="EK5164" s="60"/>
      <c r="EL5164" s="60"/>
      <c r="EM5164" s="60"/>
      <c r="EN5164" s="60"/>
      <c r="EO5164" s="60"/>
      <c r="EP5164" s="60"/>
      <c r="EQ5164" s="60"/>
      <c r="ER5164" s="60"/>
      <c r="ES5164" s="60"/>
      <c r="ET5164" s="60"/>
      <c r="EU5164" s="60"/>
      <c r="EV5164" s="60"/>
      <c r="EW5164" s="60"/>
      <c r="EX5164" s="60"/>
      <c r="EY5164" s="60"/>
      <c r="EZ5164" s="60"/>
      <c r="FA5164" s="60"/>
      <c r="FB5164" s="60"/>
    </row>
    <row r="5165" spans="22:158" x14ac:dyDescent="0.25">
      <c r="W5165" s="33"/>
      <c r="X5165" s="33"/>
      <c r="AH5165" s="38">
        <v>100</v>
      </c>
      <c r="AI5165" s="38">
        <v>110</v>
      </c>
      <c r="AJ5165" s="38">
        <v>15650</v>
      </c>
      <c r="AK5165" s="38">
        <v>60</v>
      </c>
      <c r="AL5165" s="38">
        <v>4218158</v>
      </c>
      <c r="AM5165" s="61" t="s">
        <v>1816</v>
      </c>
      <c r="AN5165" s="61" t="s">
        <v>1696</v>
      </c>
      <c r="AO5165" s="61" t="s">
        <v>1604</v>
      </c>
      <c r="AP5165" s="61" t="s">
        <v>5040</v>
      </c>
      <c r="AQ5165" s="61" t="s">
        <v>1766</v>
      </c>
      <c r="AR5165" s="28">
        <v>58.5</v>
      </c>
      <c r="AS5165" s="28">
        <v>0</v>
      </c>
      <c r="AT5165" s="28">
        <v>0</v>
      </c>
      <c r="AU5165" s="62"/>
      <c r="DV5165" s="31" t="s">
        <v>2868</v>
      </c>
      <c r="DW5165" s="31" t="s">
        <v>2870</v>
      </c>
      <c r="DX5165" s="63"/>
      <c r="DY5165" s="63"/>
      <c r="DZ5165" s="63"/>
      <c r="EA5165" s="167"/>
      <c r="EB5165" s="60"/>
      <c r="EC5165" s="60"/>
      <c r="ED5165" s="60"/>
      <c r="EE5165" s="60"/>
      <c r="EF5165" s="60"/>
      <c r="EG5165" s="60"/>
      <c r="EH5165" s="60"/>
      <c r="EI5165" s="60"/>
      <c r="EJ5165" s="60"/>
      <c r="EK5165" s="60"/>
      <c r="EL5165" s="60"/>
      <c r="EM5165" s="60"/>
      <c r="EN5165" s="60"/>
      <c r="EO5165" s="60"/>
      <c r="EP5165" s="60"/>
      <c r="EQ5165" s="60"/>
      <c r="ER5165" s="60"/>
      <c r="ES5165" s="60"/>
      <c r="ET5165" s="60"/>
      <c r="EU5165" s="60"/>
      <c r="EV5165" s="60"/>
      <c r="EW5165" s="60"/>
      <c r="EX5165" s="60"/>
      <c r="EY5165" s="60"/>
      <c r="EZ5165" s="60"/>
      <c r="FA5165" s="60"/>
      <c r="FB5165" s="60"/>
    </row>
    <row r="5166" spans="22:158" x14ac:dyDescent="0.25">
      <c r="W5166" s="33"/>
      <c r="X5166" s="33"/>
      <c r="AH5166" s="38">
        <v>100</v>
      </c>
      <c r="AI5166" s="38">
        <v>110</v>
      </c>
      <c r="AJ5166" s="38">
        <v>17620</v>
      </c>
      <c r="AK5166" s="38">
        <v>60</v>
      </c>
      <c r="AL5166" s="38">
        <v>4218158</v>
      </c>
      <c r="AM5166" s="61" t="s">
        <v>1816</v>
      </c>
      <c r="AN5166" s="61" t="s">
        <v>1696</v>
      </c>
      <c r="AO5166" s="61" t="s">
        <v>1646</v>
      </c>
      <c r="AP5166" s="61" t="s">
        <v>5040</v>
      </c>
      <c r="AQ5166" s="61" t="s">
        <v>1766</v>
      </c>
      <c r="AR5166" s="28">
        <v>0</v>
      </c>
      <c r="AS5166" s="28">
        <v>210</v>
      </c>
      <c r="AT5166" s="28">
        <v>0</v>
      </c>
      <c r="AU5166" s="62"/>
      <c r="DV5166" s="31" t="s">
        <v>2868</v>
      </c>
      <c r="DW5166" s="31" t="s">
        <v>2870</v>
      </c>
      <c r="DX5166" s="63"/>
      <c r="DY5166" s="63"/>
      <c r="DZ5166" s="63"/>
      <c r="EA5166" s="167"/>
      <c r="EB5166" s="60"/>
      <c r="EC5166" s="60"/>
      <c r="ED5166" s="60"/>
      <c r="EE5166" s="60"/>
      <c r="EF5166" s="60"/>
      <c r="EG5166" s="60"/>
      <c r="EH5166" s="60"/>
      <c r="EI5166" s="60"/>
      <c r="EJ5166" s="60"/>
      <c r="EK5166" s="60"/>
      <c r="EL5166" s="60"/>
      <c r="EM5166" s="60"/>
      <c r="EN5166" s="60"/>
      <c r="EO5166" s="60"/>
      <c r="EP5166" s="60"/>
      <c r="EQ5166" s="60"/>
      <c r="ER5166" s="60"/>
      <c r="ES5166" s="60"/>
      <c r="ET5166" s="60"/>
      <c r="EU5166" s="60"/>
      <c r="EV5166" s="60"/>
      <c r="EW5166" s="60"/>
      <c r="EX5166" s="60"/>
      <c r="EY5166" s="60"/>
      <c r="EZ5166" s="60"/>
      <c r="FA5166" s="60"/>
      <c r="FB5166" s="60"/>
    </row>
    <row r="5167" spans="22:158" x14ac:dyDescent="0.25">
      <c r="W5167" s="33"/>
      <c r="X5167" s="33"/>
      <c r="AH5167" s="38">
        <v>100</v>
      </c>
      <c r="AI5167" s="38">
        <v>115</v>
      </c>
      <c r="AJ5167" s="38">
        <v>16950</v>
      </c>
      <c r="AK5167" s="38">
        <v>60</v>
      </c>
      <c r="AL5167" s="38">
        <v>4218158</v>
      </c>
      <c r="AM5167" s="61" t="s">
        <v>1816</v>
      </c>
      <c r="AN5167" s="61" t="s">
        <v>1697</v>
      </c>
      <c r="AO5167" s="61" t="s">
        <v>1632</v>
      </c>
      <c r="AP5167" s="61" t="s">
        <v>5040</v>
      </c>
      <c r="AQ5167" s="61" t="s">
        <v>1766</v>
      </c>
      <c r="AR5167" s="28">
        <v>0</v>
      </c>
      <c r="AS5167" s="28">
        <v>404</v>
      </c>
      <c r="AT5167" s="28">
        <v>0</v>
      </c>
      <c r="AU5167" s="62"/>
      <c r="DV5167" s="31" t="s">
        <v>2868</v>
      </c>
      <c r="DW5167" s="31" t="s">
        <v>2871</v>
      </c>
      <c r="DX5167" s="63"/>
      <c r="DY5167" s="63"/>
      <c r="DZ5167" s="63"/>
      <c r="EA5167" s="167"/>
      <c r="EB5167" s="60"/>
      <c r="EC5167" s="60"/>
      <c r="ED5167" s="60"/>
      <c r="EE5167" s="60"/>
      <c r="EF5167" s="60"/>
      <c r="EG5167" s="60"/>
      <c r="EH5167" s="60"/>
      <c r="EI5167" s="60"/>
      <c r="EJ5167" s="60"/>
      <c r="EK5167" s="60"/>
      <c r="EL5167" s="60"/>
      <c r="EM5167" s="60"/>
      <c r="EN5167" s="60"/>
      <c r="EO5167" s="60"/>
      <c r="EP5167" s="60"/>
      <c r="EQ5167" s="60"/>
      <c r="ER5167" s="60"/>
      <c r="ES5167" s="60"/>
      <c r="ET5167" s="60"/>
      <c r="EU5167" s="60"/>
      <c r="EV5167" s="60"/>
      <c r="EW5167" s="60"/>
      <c r="EX5167" s="60"/>
      <c r="EY5167" s="60"/>
      <c r="EZ5167" s="60"/>
      <c r="FA5167" s="60"/>
      <c r="FB5167" s="60"/>
    </row>
    <row r="5168" spans="22:158" x14ac:dyDescent="0.25">
      <c r="V5168" s="1"/>
      <c r="W5168" s="33"/>
      <c r="X5168" s="33"/>
      <c r="AH5168" s="38">
        <v>100</v>
      </c>
      <c r="AI5168" s="38">
        <v>115</v>
      </c>
      <c r="AJ5168" s="38">
        <v>18350</v>
      </c>
      <c r="AK5168" s="38">
        <v>60</v>
      </c>
      <c r="AL5168" s="38">
        <v>4218158</v>
      </c>
      <c r="AM5168" s="61" t="s">
        <v>1816</v>
      </c>
      <c r="AN5168" s="61" t="s">
        <v>1697</v>
      </c>
      <c r="AO5168" s="61" t="s">
        <v>1663</v>
      </c>
      <c r="AP5168" s="61" t="s">
        <v>5040</v>
      </c>
      <c r="AQ5168" s="61" t="s">
        <v>1766</v>
      </c>
      <c r="AR5168" s="28">
        <v>0</v>
      </c>
      <c r="AS5168" s="28">
        <v>0</v>
      </c>
      <c r="AT5168" s="28">
        <v>0</v>
      </c>
      <c r="AU5168" s="62"/>
      <c r="DV5168" s="31" t="s">
        <v>2868</v>
      </c>
      <c r="DW5168" s="31" t="s">
        <v>2871</v>
      </c>
      <c r="DX5168" s="63"/>
      <c r="DY5168" s="63"/>
      <c r="DZ5168" s="63"/>
      <c r="EA5168" s="167"/>
      <c r="EB5168" s="60"/>
      <c r="EC5168" s="60"/>
      <c r="ED5168" s="60"/>
      <c r="EE5168" s="60"/>
      <c r="EF5168" s="60"/>
      <c r="EG5168" s="60"/>
      <c r="EH5168" s="60"/>
      <c r="EI5168" s="60"/>
      <c r="EJ5168" s="60"/>
      <c r="EK5168" s="60"/>
      <c r="EL5168" s="60"/>
      <c r="EM5168" s="60"/>
      <c r="EN5168" s="60"/>
      <c r="EO5168" s="60"/>
      <c r="EP5168" s="60"/>
      <c r="EQ5168" s="60"/>
      <c r="ER5168" s="60"/>
      <c r="ES5168" s="60"/>
      <c r="ET5168" s="60"/>
      <c r="EU5168" s="60"/>
      <c r="EV5168" s="60"/>
      <c r="EW5168" s="60"/>
      <c r="EX5168" s="60"/>
      <c r="EY5168" s="60"/>
      <c r="EZ5168" s="60"/>
      <c r="FA5168" s="60"/>
      <c r="FB5168" s="60"/>
    </row>
    <row r="5169" spans="22:158" x14ac:dyDescent="0.25">
      <c r="W5169" s="33"/>
      <c r="X5169" s="33"/>
      <c r="AH5169" s="38">
        <v>100</v>
      </c>
      <c r="AI5169" s="38">
        <v>120</v>
      </c>
      <c r="AJ5169" s="38">
        <v>11350</v>
      </c>
      <c r="AK5169" s="38">
        <v>60</v>
      </c>
      <c r="AL5169" s="38">
        <v>4218158</v>
      </c>
      <c r="AM5169" s="61" t="s">
        <v>1816</v>
      </c>
      <c r="AN5169" s="61" t="s">
        <v>1689</v>
      </c>
      <c r="AO5169" s="61" t="s">
        <v>5070</v>
      </c>
      <c r="AP5169" s="61" t="s">
        <v>5040</v>
      </c>
      <c r="AQ5169" s="61" t="s">
        <v>1766</v>
      </c>
      <c r="AR5169" s="28">
        <v>0</v>
      </c>
      <c r="AS5169" s="28">
        <v>1511120</v>
      </c>
      <c r="AT5169" s="28">
        <v>306737</v>
      </c>
      <c r="AU5169" s="62"/>
      <c r="DV5169" s="31" t="s">
        <v>2868</v>
      </c>
      <c r="DW5169" s="31" t="s">
        <v>2872</v>
      </c>
      <c r="DX5169" s="63"/>
      <c r="DY5169" s="63"/>
      <c r="DZ5169" s="63"/>
      <c r="EA5169" s="167"/>
      <c r="EB5169" s="60"/>
      <c r="EC5169" s="60"/>
      <c r="ED5169" s="60"/>
      <c r="EE5169" s="60"/>
      <c r="EF5169" s="60"/>
      <c r="EG5169" s="60"/>
      <c r="EH5169" s="60"/>
      <c r="EI5169" s="60"/>
      <c r="EJ5169" s="60"/>
      <c r="EK5169" s="60"/>
      <c r="EL5169" s="60"/>
      <c r="EM5169" s="60"/>
      <c r="EN5169" s="60"/>
      <c r="EO5169" s="60"/>
      <c r="EP5169" s="60"/>
      <c r="EQ5169" s="60"/>
      <c r="ER5169" s="60"/>
      <c r="ES5169" s="60"/>
      <c r="ET5169" s="60"/>
      <c r="EU5169" s="60"/>
      <c r="EV5169" s="60"/>
      <c r="EW5169" s="60"/>
      <c r="EX5169" s="60"/>
      <c r="EY5169" s="60"/>
      <c r="EZ5169" s="60"/>
      <c r="FA5169" s="60"/>
      <c r="FB5169" s="60"/>
    </row>
    <row r="5170" spans="22:158" x14ac:dyDescent="0.25">
      <c r="W5170" s="33"/>
      <c r="X5170" s="33"/>
      <c r="AH5170" s="38">
        <v>100</v>
      </c>
      <c r="AI5170" s="38">
        <v>120</v>
      </c>
      <c r="AJ5170" s="38">
        <v>14850</v>
      </c>
      <c r="AK5170" s="38">
        <v>60</v>
      </c>
      <c r="AL5170" s="38">
        <v>4218158</v>
      </c>
      <c r="AM5170" s="61" t="s">
        <v>1816</v>
      </c>
      <c r="AN5170" s="61" t="s">
        <v>1689</v>
      </c>
      <c r="AO5170" s="61" t="s">
        <v>1585</v>
      </c>
      <c r="AP5170" s="61" t="s">
        <v>5040</v>
      </c>
      <c r="AQ5170" s="61" t="s">
        <v>1766</v>
      </c>
      <c r="AR5170" s="28">
        <v>22824.9</v>
      </c>
      <c r="AS5170" s="28">
        <v>0</v>
      </c>
      <c r="AT5170" s="28">
        <v>0</v>
      </c>
      <c r="AU5170" s="62"/>
      <c r="DV5170" s="31" t="s">
        <v>2868</v>
      </c>
      <c r="DW5170" s="31" t="s">
        <v>2872</v>
      </c>
      <c r="DX5170" s="63"/>
      <c r="DY5170" s="63"/>
      <c r="DZ5170" s="63"/>
      <c r="EA5170" s="167"/>
      <c r="EB5170" s="60"/>
      <c r="EC5170" s="60"/>
      <c r="ED5170" s="60"/>
      <c r="EE5170" s="60"/>
      <c r="EF5170" s="60"/>
      <c r="EG5170" s="60"/>
      <c r="EH5170" s="60"/>
      <c r="EI5170" s="60"/>
      <c r="EJ5170" s="60"/>
      <c r="EK5170" s="60"/>
      <c r="EL5170" s="60"/>
      <c r="EM5170" s="60"/>
      <c r="EN5170" s="60"/>
      <c r="EO5170" s="60"/>
      <c r="EP5170" s="60"/>
      <c r="EQ5170" s="60"/>
      <c r="ER5170" s="60"/>
      <c r="ES5170" s="60"/>
      <c r="ET5170" s="60"/>
      <c r="EU5170" s="60"/>
      <c r="EV5170" s="60"/>
      <c r="EW5170" s="60"/>
      <c r="EX5170" s="60"/>
      <c r="EY5170" s="60"/>
      <c r="EZ5170" s="60"/>
      <c r="FA5170" s="60"/>
      <c r="FB5170" s="60"/>
    </row>
    <row r="5171" spans="22:158" x14ac:dyDescent="0.25">
      <c r="V5171" s="1"/>
      <c r="W5171" s="33"/>
      <c r="X5171" s="33"/>
      <c r="AH5171" s="38">
        <v>100</v>
      </c>
      <c r="AI5171" s="38">
        <v>120</v>
      </c>
      <c r="AJ5171" s="38">
        <v>17550</v>
      </c>
      <c r="AK5171" s="38">
        <v>60</v>
      </c>
      <c r="AL5171" s="38">
        <v>4218158</v>
      </c>
      <c r="AM5171" s="61" t="s">
        <v>1816</v>
      </c>
      <c r="AN5171" s="61" t="s">
        <v>1689</v>
      </c>
      <c r="AO5171" s="61" t="s">
        <v>1645</v>
      </c>
      <c r="AP5171" s="61" t="s">
        <v>5040</v>
      </c>
      <c r="AQ5171" s="61" t="s">
        <v>1766</v>
      </c>
      <c r="AR5171" s="28">
        <v>114.6</v>
      </c>
      <c r="AS5171" s="28">
        <v>0</v>
      </c>
      <c r="AT5171" s="28">
        <v>0</v>
      </c>
      <c r="AU5171" s="62"/>
      <c r="DV5171" s="31" t="s">
        <v>2868</v>
      </c>
      <c r="DW5171" s="31" t="s">
        <v>2872</v>
      </c>
      <c r="DX5171" s="63"/>
      <c r="DY5171" s="63"/>
      <c r="DZ5171" s="63"/>
      <c r="EA5171" s="167"/>
      <c r="EB5171" s="60"/>
      <c r="EC5171" s="60"/>
      <c r="ED5171" s="60"/>
      <c r="EE5171" s="60"/>
      <c r="EF5171" s="60"/>
      <c r="EG5171" s="60"/>
      <c r="EH5171" s="60"/>
      <c r="EI5171" s="60"/>
      <c r="EJ5171" s="60"/>
      <c r="EK5171" s="60"/>
      <c r="EL5171" s="60"/>
      <c r="EM5171" s="60"/>
      <c r="EN5171" s="60"/>
      <c r="EO5171" s="60"/>
      <c r="EP5171" s="60"/>
      <c r="EQ5171" s="60"/>
      <c r="ER5171" s="60"/>
      <c r="ES5171" s="60"/>
      <c r="ET5171" s="60"/>
      <c r="EU5171" s="60"/>
      <c r="EV5171" s="60"/>
      <c r="EW5171" s="60"/>
      <c r="EX5171" s="60"/>
      <c r="EY5171" s="60"/>
      <c r="EZ5171" s="60"/>
      <c r="FA5171" s="60"/>
      <c r="FB5171" s="60"/>
    </row>
    <row r="5172" spans="22:158" x14ac:dyDescent="0.25">
      <c r="W5172" s="33"/>
      <c r="X5172" s="33"/>
      <c r="AH5172" s="38">
        <v>100</v>
      </c>
      <c r="AI5172" s="38">
        <v>125</v>
      </c>
      <c r="AJ5172" s="38">
        <v>13350</v>
      </c>
      <c r="AK5172" s="38">
        <v>60</v>
      </c>
      <c r="AL5172" s="38">
        <v>4218158</v>
      </c>
      <c r="AM5172" s="61" t="s">
        <v>1816</v>
      </c>
      <c r="AN5172" s="61" t="s">
        <v>1692</v>
      </c>
      <c r="AO5172" s="61" t="s">
        <v>5109</v>
      </c>
      <c r="AP5172" s="61" t="s">
        <v>5040</v>
      </c>
      <c r="AQ5172" s="61" t="s">
        <v>1766</v>
      </c>
      <c r="AR5172" s="28">
        <v>0</v>
      </c>
      <c r="AS5172" s="28">
        <v>49</v>
      </c>
      <c r="AT5172" s="28">
        <v>0</v>
      </c>
      <c r="AU5172" s="62"/>
      <c r="DV5172" s="31" t="s">
        <v>2868</v>
      </c>
      <c r="DW5172" s="31" t="s">
        <v>2873</v>
      </c>
      <c r="DX5172" s="63"/>
      <c r="DY5172" s="63"/>
      <c r="DZ5172" s="63"/>
      <c r="EA5172" s="167"/>
      <c r="EB5172" s="60"/>
      <c r="EC5172" s="60"/>
      <c r="ED5172" s="60"/>
      <c r="EE5172" s="60"/>
      <c r="EF5172" s="60"/>
      <c r="EG5172" s="60"/>
      <c r="EH5172" s="60"/>
      <c r="EI5172" s="60"/>
      <c r="EJ5172" s="60"/>
      <c r="EK5172" s="60"/>
      <c r="EL5172" s="60"/>
      <c r="EM5172" s="60"/>
      <c r="EN5172" s="60"/>
      <c r="EO5172" s="60"/>
      <c r="EP5172" s="60"/>
      <c r="EQ5172" s="60"/>
      <c r="ER5172" s="60"/>
      <c r="ES5172" s="60"/>
      <c r="ET5172" s="60"/>
      <c r="EU5172" s="60"/>
      <c r="EV5172" s="60"/>
      <c r="EW5172" s="60"/>
      <c r="EX5172" s="60"/>
      <c r="EY5172" s="60"/>
      <c r="EZ5172" s="60"/>
      <c r="FA5172" s="60"/>
      <c r="FB5172" s="60"/>
    </row>
    <row r="5173" spans="22:158" x14ac:dyDescent="0.25">
      <c r="W5173" s="33"/>
      <c r="X5173" s="33"/>
      <c r="AH5173" s="38">
        <v>100</v>
      </c>
      <c r="AI5173" s="38">
        <v>130</v>
      </c>
      <c r="AJ5173" s="38">
        <v>10400</v>
      </c>
      <c r="AK5173" s="38">
        <v>60</v>
      </c>
      <c r="AL5173" s="38">
        <v>4218158</v>
      </c>
      <c r="AM5173" s="61" t="s">
        <v>1816</v>
      </c>
      <c r="AN5173" s="61" t="s">
        <v>1687</v>
      </c>
      <c r="AO5173" s="61" t="s">
        <v>5051</v>
      </c>
      <c r="AP5173" s="61" t="s">
        <v>5040</v>
      </c>
      <c r="AQ5173" s="61" t="s">
        <v>1766</v>
      </c>
      <c r="AR5173" s="28">
        <v>0</v>
      </c>
      <c r="AS5173" s="28">
        <v>0</v>
      </c>
      <c r="AT5173" s="28">
        <v>0</v>
      </c>
      <c r="AU5173" s="62"/>
      <c r="DV5173" s="31" t="s">
        <v>2868</v>
      </c>
      <c r="DW5173" s="31" t="s">
        <v>2874</v>
      </c>
      <c r="DX5173" s="63"/>
      <c r="DY5173" s="63"/>
      <c r="DZ5173" s="63"/>
      <c r="EA5173" s="167"/>
      <c r="EB5173" s="60"/>
      <c r="EC5173" s="60"/>
      <c r="ED5173" s="60"/>
      <c r="EE5173" s="60"/>
      <c r="EF5173" s="60"/>
      <c r="EG5173" s="60"/>
      <c r="EH5173" s="60"/>
      <c r="EI5173" s="60"/>
      <c r="EJ5173" s="60"/>
      <c r="EK5173" s="60"/>
      <c r="EL5173" s="60"/>
      <c r="EM5173" s="60"/>
      <c r="EN5173" s="60"/>
      <c r="EO5173" s="60"/>
      <c r="EP5173" s="60"/>
      <c r="EQ5173" s="60"/>
      <c r="ER5173" s="60"/>
      <c r="ES5173" s="60"/>
      <c r="ET5173" s="60"/>
      <c r="EU5173" s="60"/>
      <c r="EV5173" s="60"/>
      <c r="EW5173" s="60"/>
      <c r="EX5173" s="60"/>
      <c r="EY5173" s="60"/>
      <c r="EZ5173" s="60"/>
      <c r="FA5173" s="60"/>
      <c r="FB5173" s="60"/>
    </row>
    <row r="5174" spans="22:158" x14ac:dyDescent="0.25">
      <c r="W5174" s="33"/>
      <c r="X5174" s="33"/>
      <c r="AH5174" s="38">
        <v>100</v>
      </c>
      <c r="AI5174" s="38">
        <v>130</v>
      </c>
      <c r="AJ5174" s="38">
        <v>13550</v>
      </c>
      <c r="AK5174" s="38">
        <v>60</v>
      </c>
      <c r="AL5174" s="38">
        <v>4218158</v>
      </c>
      <c r="AM5174" s="61" t="s">
        <v>1816</v>
      </c>
      <c r="AN5174" s="61" t="s">
        <v>1687</v>
      </c>
      <c r="AO5174" s="61" t="s">
        <v>5114</v>
      </c>
      <c r="AP5174" s="61" t="s">
        <v>5040</v>
      </c>
      <c r="AQ5174" s="61" t="s">
        <v>1766</v>
      </c>
      <c r="AR5174" s="28">
        <v>241.3</v>
      </c>
      <c r="AS5174" s="28">
        <v>0</v>
      </c>
      <c r="AT5174" s="28">
        <v>0</v>
      </c>
      <c r="AU5174" s="62"/>
      <c r="DV5174" s="31" t="s">
        <v>2868</v>
      </c>
      <c r="DW5174" s="31" t="s">
        <v>2874</v>
      </c>
      <c r="DX5174" s="63"/>
      <c r="DY5174" s="63"/>
      <c r="DZ5174" s="63"/>
      <c r="EA5174" s="167"/>
      <c r="EB5174" s="60"/>
      <c r="EC5174" s="60"/>
      <c r="ED5174" s="60"/>
      <c r="EE5174" s="60"/>
      <c r="EF5174" s="60"/>
      <c r="EG5174" s="60"/>
      <c r="EH5174" s="60"/>
      <c r="EI5174" s="60"/>
      <c r="EJ5174" s="60"/>
      <c r="EK5174" s="60"/>
      <c r="EL5174" s="60"/>
      <c r="EM5174" s="60"/>
      <c r="EN5174" s="60"/>
      <c r="EO5174" s="60"/>
      <c r="EP5174" s="60"/>
      <c r="EQ5174" s="60"/>
      <c r="ER5174" s="60"/>
      <c r="ES5174" s="60"/>
      <c r="ET5174" s="60"/>
      <c r="EU5174" s="60"/>
      <c r="EV5174" s="60"/>
      <c r="EW5174" s="60"/>
      <c r="EX5174" s="60"/>
      <c r="EY5174" s="60"/>
      <c r="EZ5174" s="60"/>
      <c r="FA5174" s="60"/>
      <c r="FB5174" s="60"/>
    </row>
    <row r="5175" spans="22:158" x14ac:dyDescent="0.25">
      <c r="W5175" s="33"/>
      <c r="X5175" s="33"/>
      <c r="AH5175" s="38">
        <v>100</v>
      </c>
      <c r="AI5175" s="38">
        <v>130</v>
      </c>
      <c r="AJ5175" s="38">
        <v>14200</v>
      </c>
      <c r="AK5175" s="38">
        <v>60</v>
      </c>
      <c r="AL5175" s="38">
        <v>4218158</v>
      </c>
      <c r="AM5175" s="61" t="s">
        <v>1816</v>
      </c>
      <c r="AN5175" s="61" t="s">
        <v>1687</v>
      </c>
      <c r="AO5175" s="61" t="s">
        <v>5127</v>
      </c>
      <c r="AP5175" s="61" t="s">
        <v>5040</v>
      </c>
      <c r="AQ5175" s="61" t="s">
        <v>1766</v>
      </c>
      <c r="AR5175" s="28">
        <v>0</v>
      </c>
      <c r="AS5175" s="28">
        <v>112</v>
      </c>
      <c r="AT5175" s="28">
        <v>0</v>
      </c>
      <c r="AU5175" s="62"/>
      <c r="DV5175" s="31" t="s">
        <v>2868</v>
      </c>
      <c r="DW5175" s="31" t="s">
        <v>2874</v>
      </c>
      <c r="DX5175" s="63"/>
      <c r="DY5175" s="63"/>
      <c r="DZ5175" s="63"/>
      <c r="EA5175" s="167"/>
      <c r="EB5175" s="60"/>
      <c r="EC5175" s="60"/>
      <c r="ED5175" s="60"/>
      <c r="EE5175" s="60"/>
      <c r="EF5175" s="60"/>
      <c r="EG5175" s="60"/>
      <c r="EH5175" s="60"/>
      <c r="EI5175" s="60"/>
      <c r="EJ5175" s="60"/>
      <c r="EK5175" s="60"/>
      <c r="EL5175" s="60"/>
      <c r="EM5175" s="60"/>
      <c r="EN5175" s="60"/>
      <c r="EO5175" s="60"/>
      <c r="EP5175" s="60"/>
      <c r="EQ5175" s="60"/>
      <c r="ER5175" s="60"/>
      <c r="ES5175" s="60"/>
      <c r="ET5175" s="60"/>
      <c r="EU5175" s="60"/>
      <c r="EV5175" s="60"/>
      <c r="EW5175" s="60"/>
      <c r="EX5175" s="60"/>
      <c r="EY5175" s="60"/>
      <c r="EZ5175" s="60"/>
      <c r="FA5175" s="60"/>
      <c r="FB5175" s="60"/>
    </row>
    <row r="5176" spans="22:158" x14ac:dyDescent="0.25">
      <c r="W5176" s="33"/>
      <c r="X5176" s="33"/>
      <c r="AH5176" s="38">
        <v>100</v>
      </c>
      <c r="AI5176" s="38">
        <v>130</v>
      </c>
      <c r="AJ5176" s="38">
        <v>16000</v>
      </c>
      <c r="AK5176" s="38">
        <v>60</v>
      </c>
      <c r="AL5176" s="38">
        <v>4218158</v>
      </c>
      <c r="AM5176" s="61" t="s">
        <v>1816</v>
      </c>
      <c r="AN5176" s="61" t="s">
        <v>1687</v>
      </c>
      <c r="AO5176" s="61" t="s">
        <v>1611</v>
      </c>
      <c r="AP5176" s="61" t="s">
        <v>5040</v>
      </c>
      <c r="AQ5176" s="61" t="s">
        <v>1766</v>
      </c>
      <c r="AR5176" s="28">
        <v>0</v>
      </c>
      <c r="AS5176" s="28">
        <v>0</v>
      </c>
      <c r="AT5176" s="28">
        <v>0</v>
      </c>
      <c r="AU5176" s="62"/>
      <c r="DV5176" s="31" t="s">
        <v>2868</v>
      </c>
      <c r="DW5176" s="31" t="s">
        <v>2874</v>
      </c>
      <c r="DX5176" s="63"/>
      <c r="DY5176" s="63"/>
      <c r="DZ5176" s="63"/>
      <c r="EA5176" s="167"/>
      <c r="EB5176" s="60"/>
      <c r="EC5176" s="60"/>
      <c r="ED5176" s="60"/>
      <c r="EE5176" s="60"/>
      <c r="EF5176" s="60"/>
      <c r="EG5176" s="60"/>
      <c r="EH5176" s="60"/>
      <c r="EI5176" s="60"/>
      <c r="EJ5176" s="60"/>
      <c r="EK5176" s="60"/>
      <c r="EL5176" s="60"/>
      <c r="EM5176" s="60"/>
      <c r="EN5176" s="60"/>
      <c r="EO5176" s="60"/>
      <c r="EP5176" s="60"/>
      <c r="EQ5176" s="60"/>
      <c r="ER5176" s="60"/>
      <c r="ES5176" s="60"/>
      <c r="ET5176" s="60"/>
      <c r="EU5176" s="60"/>
      <c r="EV5176" s="60"/>
      <c r="EW5176" s="60"/>
      <c r="EX5176" s="60"/>
      <c r="EY5176" s="60"/>
      <c r="EZ5176" s="60"/>
      <c r="FA5176" s="60"/>
      <c r="FB5176" s="60"/>
    </row>
    <row r="5177" spans="22:158" x14ac:dyDescent="0.25">
      <c r="W5177" s="33"/>
      <c r="X5177" s="33"/>
      <c r="AH5177" s="38">
        <v>100</v>
      </c>
      <c r="AI5177" s="38">
        <v>130</v>
      </c>
      <c r="AJ5177" s="38">
        <v>16300</v>
      </c>
      <c r="AK5177" s="38">
        <v>60</v>
      </c>
      <c r="AL5177" s="38">
        <v>4218158</v>
      </c>
      <c r="AM5177" s="61" t="s">
        <v>1816</v>
      </c>
      <c r="AN5177" s="61" t="s">
        <v>1687</v>
      </c>
      <c r="AO5177" s="61" t="s">
        <v>1617</v>
      </c>
      <c r="AP5177" s="61" t="s">
        <v>5040</v>
      </c>
      <c r="AQ5177" s="61" t="s">
        <v>1766</v>
      </c>
      <c r="AR5177" s="28">
        <v>0</v>
      </c>
      <c r="AS5177" s="28">
        <v>0</v>
      </c>
      <c r="AT5177" s="28">
        <v>93</v>
      </c>
      <c r="AU5177" s="62"/>
      <c r="DV5177" s="31" t="s">
        <v>2868</v>
      </c>
      <c r="DW5177" s="31" t="s">
        <v>2874</v>
      </c>
      <c r="DX5177" s="63"/>
      <c r="DY5177" s="63"/>
      <c r="DZ5177" s="63"/>
      <c r="EA5177" s="167"/>
      <c r="EB5177" s="60"/>
      <c r="EC5177" s="60"/>
      <c r="ED5177" s="60"/>
      <c r="EE5177" s="60"/>
      <c r="EF5177" s="60"/>
      <c r="EG5177" s="60"/>
      <c r="EH5177" s="60"/>
      <c r="EI5177" s="60"/>
      <c r="EJ5177" s="60"/>
      <c r="EK5177" s="60"/>
      <c r="EL5177" s="60"/>
      <c r="EM5177" s="60"/>
      <c r="EN5177" s="60"/>
      <c r="EO5177" s="60"/>
      <c r="EP5177" s="60"/>
      <c r="EQ5177" s="60"/>
      <c r="ER5177" s="60"/>
      <c r="ES5177" s="60"/>
      <c r="ET5177" s="60"/>
      <c r="EU5177" s="60"/>
      <c r="EV5177" s="60"/>
      <c r="EW5177" s="60"/>
      <c r="EX5177" s="60"/>
      <c r="EY5177" s="60"/>
      <c r="EZ5177" s="60"/>
      <c r="FA5177" s="60"/>
      <c r="FB5177" s="60"/>
    </row>
    <row r="5178" spans="22:158" x14ac:dyDescent="0.25">
      <c r="W5178" s="33"/>
      <c r="X5178" s="33"/>
      <c r="AH5178" s="38">
        <v>100</v>
      </c>
      <c r="AI5178" s="38">
        <v>130</v>
      </c>
      <c r="AJ5178" s="38">
        <v>17310</v>
      </c>
      <c r="AK5178" s="38">
        <v>60</v>
      </c>
      <c r="AL5178" s="38">
        <v>4218158</v>
      </c>
      <c r="AM5178" s="61" t="s">
        <v>1816</v>
      </c>
      <c r="AN5178" s="61" t="s">
        <v>1687</v>
      </c>
      <c r="AO5178" s="61" t="s">
        <v>1640</v>
      </c>
      <c r="AP5178" s="61" t="s">
        <v>5040</v>
      </c>
      <c r="AQ5178" s="61" t="s">
        <v>1766</v>
      </c>
      <c r="AR5178" s="28">
        <v>0</v>
      </c>
      <c r="AS5178" s="28">
        <v>10</v>
      </c>
      <c r="AT5178" s="28">
        <v>0</v>
      </c>
      <c r="AU5178" s="62"/>
      <c r="DV5178" s="31" t="s">
        <v>2868</v>
      </c>
      <c r="DW5178" s="31" t="s">
        <v>2874</v>
      </c>
      <c r="DX5178" s="63"/>
      <c r="DY5178" s="63"/>
      <c r="DZ5178" s="63"/>
      <c r="EA5178" s="167"/>
      <c r="EB5178" s="60"/>
      <c r="EC5178" s="60"/>
      <c r="ED5178" s="60"/>
      <c r="EE5178" s="60"/>
      <c r="EF5178" s="60"/>
      <c r="EG5178" s="60"/>
      <c r="EH5178" s="60"/>
      <c r="EI5178" s="60"/>
      <c r="EJ5178" s="60"/>
      <c r="EK5178" s="60"/>
      <c r="EL5178" s="60"/>
      <c r="EM5178" s="60"/>
      <c r="EN5178" s="60"/>
      <c r="EO5178" s="60"/>
      <c r="EP5178" s="60"/>
      <c r="EQ5178" s="60"/>
      <c r="ER5178" s="60"/>
      <c r="ES5178" s="60"/>
      <c r="ET5178" s="60"/>
      <c r="EU5178" s="60"/>
      <c r="EV5178" s="60"/>
      <c r="EW5178" s="60"/>
      <c r="EX5178" s="60"/>
      <c r="EY5178" s="60"/>
      <c r="EZ5178" s="60"/>
      <c r="FA5178" s="60"/>
      <c r="FB5178" s="60"/>
    </row>
    <row r="5179" spans="22:158" x14ac:dyDescent="0.25">
      <c r="W5179" s="33"/>
      <c r="X5179" s="33"/>
      <c r="AH5179" s="38">
        <v>100</v>
      </c>
      <c r="AI5179" s="38">
        <v>130</v>
      </c>
      <c r="AJ5179" s="38">
        <v>17400</v>
      </c>
      <c r="AK5179" s="38">
        <v>60</v>
      </c>
      <c r="AL5179" s="38">
        <v>4218158</v>
      </c>
      <c r="AM5179" s="61" t="s">
        <v>1816</v>
      </c>
      <c r="AN5179" s="61" t="s">
        <v>1687</v>
      </c>
      <c r="AO5179" s="61" t="s">
        <v>1642</v>
      </c>
      <c r="AP5179" s="61" t="s">
        <v>5040</v>
      </c>
      <c r="AQ5179" s="61" t="s">
        <v>1766</v>
      </c>
      <c r="AR5179" s="28">
        <v>64.5</v>
      </c>
      <c r="AS5179" s="28">
        <v>0</v>
      </c>
      <c r="AT5179" s="28">
        <v>0</v>
      </c>
      <c r="AU5179" s="62"/>
      <c r="DV5179" s="31" t="s">
        <v>2868</v>
      </c>
      <c r="DW5179" s="31" t="s">
        <v>2874</v>
      </c>
      <c r="DX5179" s="63"/>
      <c r="DY5179" s="63"/>
      <c r="DZ5179" s="63"/>
      <c r="EA5179" s="167"/>
      <c r="EB5179" s="60"/>
      <c r="EC5179" s="60"/>
      <c r="ED5179" s="60"/>
      <c r="EE5179" s="60"/>
      <c r="EF5179" s="60"/>
      <c r="EG5179" s="60"/>
      <c r="EH5179" s="60"/>
      <c r="EI5179" s="60"/>
      <c r="EJ5179" s="60"/>
      <c r="EK5179" s="60"/>
      <c r="EL5179" s="60"/>
      <c r="EM5179" s="60"/>
      <c r="EN5179" s="60"/>
      <c r="EO5179" s="60"/>
      <c r="EP5179" s="60"/>
      <c r="EQ5179" s="60"/>
      <c r="ER5179" s="60"/>
      <c r="ES5179" s="60"/>
      <c r="ET5179" s="60"/>
      <c r="EU5179" s="60"/>
      <c r="EV5179" s="60"/>
      <c r="EW5179" s="60"/>
      <c r="EX5179" s="60"/>
      <c r="EY5179" s="60"/>
      <c r="EZ5179" s="60"/>
      <c r="FA5179" s="60"/>
      <c r="FB5179" s="60"/>
    </row>
    <row r="5180" spans="22:158" x14ac:dyDescent="0.25">
      <c r="W5180" s="33"/>
      <c r="X5180" s="33"/>
      <c r="AH5180" s="38">
        <v>100</v>
      </c>
      <c r="AI5180" s="38">
        <v>135</v>
      </c>
      <c r="AJ5180" s="38">
        <v>12600</v>
      </c>
      <c r="AK5180" s="38">
        <v>60</v>
      </c>
      <c r="AL5180" s="38">
        <v>4218158</v>
      </c>
      <c r="AM5180" s="61" t="s">
        <v>1816</v>
      </c>
      <c r="AN5180" s="61" t="s">
        <v>1693</v>
      </c>
      <c r="AO5180" s="61" t="s">
        <v>5095</v>
      </c>
      <c r="AP5180" s="61" t="s">
        <v>5040</v>
      </c>
      <c r="AQ5180" s="61" t="s">
        <v>1766</v>
      </c>
      <c r="AR5180" s="28">
        <v>0</v>
      </c>
      <c r="AS5180" s="28">
        <v>0</v>
      </c>
      <c r="AT5180" s="28">
        <v>69</v>
      </c>
      <c r="AU5180" s="62"/>
      <c r="DV5180" s="31" t="s">
        <v>2868</v>
      </c>
      <c r="DW5180" s="31" t="s">
        <v>2875</v>
      </c>
      <c r="DX5180" s="63"/>
      <c r="DY5180" s="63"/>
      <c r="DZ5180" s="63"/>
      <c r="EA5180" s="167"/>
      <c r="EB5180" s="60"/>
      <c r="EC5180" s="60"/>
      <c r="ED5180" s="60"/>
      <c r="EE5180" s="60"/>
      <c r="EF5180" s="60"/>
      <c r="EG5180" s="60"/>
      <c r="EH5180" s="60"/>
      <c r="EI5180" s="60"/>
      <c r="EJ5180" s="60"/>
      <c r="EK5180" s="60"/>
      <c r="EL5180" s="60"/>
      <c r="EM5180" s="60"/>
      <c r="EN5180" s="60"/>
      <c r="EO5180" s="60"/>
      <c r="EP5180" s="60"/>
      <c r="EQ5180" s="60"/>
      <c r="ER5180" s="60"/>
      <c r="ES5180" s="60"/>
      <c r="ET5180" s="60"/>
      <c r="EU5180" s="60"/>
      <c r="EV5180" s="60"/>
      <c r="EW5180" s="60"/>
      <c r="EX5180" s="60"/>
      <c r="EY5180" s="60"/>
      <c r="EZ5180" s="60"/>
      <c r="FA5180" s="60"/>
      <c r="FB5180" s="60"/>
    </row>
    <row r="5181" spans="22:158" x14ac:dyDescent="0.25">
      <c r="W5181" s="33"/>
      <c r="X5181" s="33"/>
      <c r="AH5181" s="38">
        <v>100</v>
      </c>
      <c r="AI5181" s="38">
        <v>140</v>
      </c>
      <c r="AJ5181" s="38">
        <v>10850</v>
      </c>
      <c r="AK5181" s="38">
        <v>60</v>
      </c>
      <c r="AL5181" s="38">
        <v>4218158</v>
      </c>
      <c r="AM5181" s="61" t="s">
        <v>1816</v>
      </c>
      <c r="AN5181" s="61" t="s">
        <v>1690</v>
      </c>
      <c r="AO5181" s="61" t="s">
        <v>5060</v>
      </c>
      <c r="AP5181" s="61" t="s">
        <v>5040</v>
      </c>
      <c r="AQ5181" s="61" t="s">
        <v>1766</v>
      </c>
      <c r="AR5181" s="28">
        <v>373.7</v>
      </c>
      <c r="AS5181" s="28">
        <v>0</v>
      </c>
      <c r="AT5181" s="28">
        <v>0</v>
      </c>
      <c r="AU5181" s="62"/>
      <c r="DV5181" s="31" t="s">
        <v>2868</v>
      </c>
      <c r="DW5181" s="31" t="s">
        <v>2876</v>
      </c>
      <c r="DX5181" s="63"/>
      <c r="DY5181" s="63"/>
      <c r="DZ5181" s="63"/>
      <c r="EA5181" s="167"/>
      <c r="EB5181" s="60"/>
      <c r="EC5181" s="60"/>
      <c r="ED5181" s="60"/>
      <c r="EE5181" s="60"/>
      <c r="EF5181" s="60"/>
      <c r="EG5181" s="60"/>
      <c r="EH5181" s="60"/>
      <c r="EI5181" s="60"/>
      <c r="EJ5181" s="60"/>
      <c r="EK5181" s="60"/>
      <c r="EL5181" s="60"/>
      <c r="EM5181" s="60"/>
      <c r="EN5181" s="60"/>
      <c r="EO5181" s="60"/>
      <c r="EP5181" s="60"/>
      <c r="EQ5181" s="60"/>
      <c r="ER5181" s="60"/>
      <c r="ES5181" s="60"/>
      <c r="ET5181" s="60"/>
      <c r="EU5181" s="60"/>
      <c r="EV5181" s="60"/>
      <c r="EW5181" s="60"/>
      <c r="EX5181" s="60"/>
      <c r="EY5181" s="60"/>
      <c r="EZ5181" s="60"/>
      <c r="FA5181" s="60"/>
      <c r="FB5181" s="60"/>
    </row>
    <row r="5182" spans="22:158" x14ac:dyDescent="0.25">
      <c r="V5182" s="1"/>
      <c r="W5182" s="33"/>
      <c r="X5182" s="33"/>
      <c r="AH5182" s="38">
        <v>100</v>
      </c>
      <c r="AI5182" s="38">
        <v>140</v>
      </c>
      <c r="AJ5182" s="38">
        <v>14875</v>
      </c>
      <c r="AK5182" s="38">
        <v>60</v>
      </c>
      <c r="AL5182" s="38">
        <v>4218158</v>
      </c>
      <c r="AM5182" s="61" t="s">
        <v>1816</v>
      </c>
      <c r="AN5182" s="61" t="s">
        <v>1690</v>
      </c>
      <c r="AO5182" s="61" t="s">
        <v>1230</v>
      </c>
      <c r="AP5182" s="61" t="s">
        <v>5040</v>
      </c>
      <c r="AQ5182" s="61" t="s">
        <v>1766</v>
      </c>
      <c r="AR5182" s="28">
        <v>0</v>
      </c>
      <c r="AS5182" s="28">
        <v>167</v>
      </c>
      <c r="AT5182" s="28">
        <v>0</v>
      </c>
      <c r="AU5182" s="62"/>
      <c r="DV5182" s="31" t="s">
        <v>2868</v>
      </c>
      <c r="DW5182" s="31" t="s">
        <v>2876</v>
      </c>
      <c r="DX5182" s="63"/>
      <c r="DY5182" s="63"/>
      <c r="DZ5182" s="63"/>
      <c r="EA5182" s="167"/>
      <c r="EB5182" s="60"/>
      <c r="EC5182" s="60"/>
      <c r="ED5182" s="60"/>
      <c r="EE5182" s="60"/>
      <c r="EF5182" s="60"/>
      <c r="EG5182" s="60"/>
      <c r="EH5182" s="60"/>
      <c r="EI5182" s="60"/>
      <c r="EJ5182" s="60"/>
      <c r="EK5182" s="60"/>
      <c r="EL5182" s="60"/>
      <c r="EM5182" s="60"/>
      <c r="EN5182" s="60"/>
      <c r="EO5182" s="60"/>
      <c r="EP5182" s="60"/>
      <c r="EQ5182" s="60"/>
      <c r="ER5182" s="60"/>
      <c r="ES5182" s="60"/>
      <c r="ET5182" s="60"/>
      <c r="EU5182" s="60"/>
      <c r="EV5182" s="60"/>
      <c r="EW5182" s="60"/>
      <c r="EX5182" s="60"/>
      <c r="EY5182" s="60"/>
      <c r="EZ5182" s="60"/>
      <c r="FA5182" s="60"/>
      <c r="FB5182" s="60"/>
    </row>
    <row r="5183" spans="22:158" x14ac:dyDescent="0.25">
      <c r="W5183" s="33"/>
      <c r="X5183" s="33"/>
      <c r="AH5183" s="38">
        <v>100</v>
      </c>
      <c r="AI5183" s="38">
        <v>140</v>
      </c>
      <c r="AJ5183" s="38">
        <v>16750</v>
      </c>
      <c r="AK5183" s="38">
        <v>60</v>
      </c>
      <c r="AL5183" s="38">
        <v>4218158</v>
      </c>
      <c r="AM5183" s="61" t="s">
        <v>1816</v>
      </c>
      <c r="AN5183" s="61" t="s">
        <v>1690</v>
      </c>
      <c r="AO5183" s="61" t="s">
        <v>1628</v>
      </c>
      <c r="AP5183" s="61" t="s">
        <v>5040</v>
      </c>
      <c r="AQ5183" s="61" t="s">
        <v>1766</v>
      </c>
      <c r="AR5183" s="28">
        <v>0</v>
      </c>
      <c r="AS5183" s="28">
        <v>0</v>
      </c>
      <c r="AT5183" s="28">
        <v>11</v>
      </c>
      <c r="AU5183" s="62"/>
      <c r="DV5183" s="31" t="s">
        <v>2868</v>
      </c>
      <c r="DW5183" s="31" t="s">
        <v>2876</v>
      </c>
      <c r="DX5183" s="63"/>
      <c r="DY5183" s="63"/>
      <c r="DZ5183" s="63"/>
      <c r="EA5183" s="167"/>
      <c r="EB5183" s="60"/>
      <c r="EC5183" s="60"/>
      <c r="ED5183" s="60"/>
      <c r="EE5183" s="60"/>
      <c r="EF5183" s="60"/>
      <c r="EG5183" s="60"/>
      <c r="EH5183" s="60"/>
      <c r="EI5183" s="60"/>
      <c r="EJ5183" s="60"/>
      <c r="EK5183" s="60"/>
      <c r="EL5183" s="60"/>
      <c r="EM5183" s="60"/>
      <c r="EN5183" s="60"/>
      <c r="EO5183" s="60"/>
      <c r="EP5183" s="60"/>
      <c r="EQ5183" s="60"/>
      <c r="ER5183" s="60"/>
      <c r="ES5183" s="60"/>
      <c r="ET5183" s="60"/>
      <c r="EU5183" s="60"/>
      <c r="EV5183" s="60"/>
      <c r="EW5183" s="60"/>
      <c r="EX5183" s="60"/>
      <c r="EY5183" s="60"/>
      <c r="EZ5183" s="60"/>
      <c r="FA5183" s="60"/>
      <c r="FB5183" s="60"/>
    </row>
    <row r="5184" spans="22:158" x14ac:dyDescent="0.25">
      <c r="W5184" s="33"/>
      <c r="X5184" s="33"/>
      <c r="AH5184" s="38">
        <v>100</v>
      </c>
      <c r="AI5184" s="38">
        <v>145</v>
      </c>
      <c r="AJ5184" s="38">
        <v>11050</v>
      </c>
      <c r="AK5184" s="38">
        <v>60</v>
      </c>
      <c r="AL5184" s="38">
        <v>4218158</v>
      </c>
      <c r="AM5184" s="61" t="s">
        <v>1816</v>
      </c>
      <c r="AN5184" s="61" t="s">
        <v>1691</v>
      </c>
      <c r="AO5184" s="61" t="s">
        <v>5064</v>
      </c>
      <c r="AP5184" s="61" t="s">
        <v>5040</v>
      </c>
      <c r="AQ5184" s="61" t="s">
        <v>1766</v>
      </c>
      <c r="AR5184" s="28">
        <v>0</v>
      </c>
      <c r="AS5184" s="28">
        <v>0</v>
      </c>
      <c r="AT5184" s="28">
        <v>0</v>
      </c>
      <c r="AU5184" s="62"/>
      <c r="DV5184" s="31" t="s">
        <v>2868</v>
      </c>
      <c r="DW5184" s="31" t="s">
        <v>2877</v>
      </c>
      <c r="DX5184" s="63"/>
      <c r="DY5184" s="63"/>
      <c r="DZ5184" s="63"/>
      <c r="EA5184" s="167"/>
      <c r="EB5184" s="60"/>
      <c r="EC5184" s="60"/>
      <c r="ED5184" s="60"/>
      <c r="EE5184" s="60"/>
      <c r="EF5184" s="60"/>
      <c r="EG5184" s="60"/>
      <c r="EH5184" s="60"/>
      <c r="EI5184" s="60"/>
      <c r="EJ5184" s="60"/>
      <c r="EK5184" s="60"/>
      <c r="EL5184" s="60"/>
      <c r="EM5184" s="60"/>
      <c r="EN5184" s="60"/>
      <c r="EO5184" s="60"/>
      <c r="EP5184" s="60"/>
      <c r="EQ5184" s="60"/>
      <c r="ER5184" s="60"/>
      <c r="ES5184" s="60"/>
      <c r="ET5184" s="60"/>
      <c r="EU5184" s="60"/>
      <c r="EV5184" s="60"/>
      <c r="EW5184" s="60"/>
      <c r="EX5184" s="60"/>
      <c r="EY5184" s="60"/>
      <c r="EZ5184" s="60"/>
      <c r="FA5184" s="60"/>
      <c r="FB5184" s="60"/>
    </row>
    <row r="5185" spans="22:158" x14ac:dyDescent="0.25">
      <c r="W5185" s="33"/>
      <c r="X5185" s="33"/>
      <c r="AH5185" s="38">
        <v>100</v>
      </c>
      <c r="AI5185" s="38">
        <v>145</v>
      </c>
      <c r="AJ5185" s="38">
        <v>12050</v>
      </c>
      <c r="AK5185" s="38">
        <v>60</v>
      </c>
      <c r="AL5185" s="38">
        <v>4218158</v>
      </c>
      <c r="AM5185" s="61" t="s">
        <v>1816</v>
      </c>
      <c r="AN5185" s="61" t="s">
        <v>1691</v>
      </c>
      <c r="AO5185" s="61" t="s">
        <v>5085</v>
      </c>
      <c r="AP5185" s="61" t="s">
        <v>5040</v>
      </c>
      <c r="AQ5185" s="61" t="s">
        <v>1766</v>
      </c>
      <c r="AR5185" s="28">
        <v>0</v>
      </c>
      <c r="AS5185" s="28">
        <v>0</v>
      </c>
      <c r="AT5185" s="28">
        <v>0</v>
      </c>
      <c r="AU5185" s="62"/>
      <c r="DV5185" s="31" t="s">
        <v>2868</v>
      </c>
      <c r="DW5185" s="31" t="s">
        <v>2877</v>
      </c>
      <c r="DX5185" s="63"/>
      <c r="DY5185" s="63"/>
      <c r="DZ5185" s="63"/>
      <c r="EA5185" s="167"/>
      <c r="EB5185" s="60"/>
      <c r="EC5185" s="60"/>
      <c r="ED5185" s="60"/>
      <c r="EE5185" s="60"/>
      <c r="EF5185" s="60"/>
      <c r="EG5185" s="60"/>
      <c r="EH5185" s="60"/>
      <c r="EI5185" s="60"/>
      <c r="EJ5185" s="60"/>
      <c r="EK5185" s="60"/>
      <c r="EL5185" s="60"/>
      <c r="EM5185" s="60"/>
      <c r="EN5185" s="60"/>
      <c r="EO5185" s="60"/>
      <c r="EP5185" s="60"/>
      <c r="EQ5185" s="60"/>
      <c r="ER5185" s="60"/>
      <c r="ES5185" s="60"/>
      <c r="ET5185" s="60"/>
      <c r="EU5185" s="60"/>
      <c r="EV5185" s="60"/>
      <c r="EW5185" s="60"/>
      <c r="EX5185" s="60"/>
      <c r="EY5185" s="60"/>
      <c r="EZ5185" s="60"/>
      <c r="FA5185" s="60"/>
      <c r="FB5185" s="60"/>
    </row>
    <row r="5186" spans="22:158" x14ac:dyDescent="0.25">
      <c r="W5186" s="33"/>
      <c r="X5186" s="33"/>
      <c r="AH5186" s="38">
        <v>100</v>
      </c>
      <c r="AI5186" s="38">
        <v>145</v>
      </c>
      <c r="AJ5186" s="38">
        <v>12400</v>
      </c>
      <c r="AK5186" s="38">
        <v>60</v>
      </c>
      <c r="AL5186" s="38">
        <v>4218158</v>
      </c>
      <c r="AM5186" s="61" t="s">
        <v>1816</v>
      </c>
      <c r="AN5186" s="61" t="s">
        <v>1691</v>
      </c>
      <c r="AO5186" s="61" t="s">
        <v>5092</v>
      </c>
      <c r="AP5186" s="61" t="s">
        <v>5040</v>
      </c>
      <c r="AQ5186" s="61" t="s">
        <v>1766</v>
      </c>
      <c r="AR5186" s="28">
        <v>0</v>
      </c>
      <c r="AS5186" s="28">
        <v>0</v>
      </c>
      <c r="AT5186" s="28">
        <v>2786</v>
      </c>
      <c r="AU5186" s="62"/>
      <c r="DV5186" s="31" t="s">
        <v>2868</v>
      </c>
      <c r="DW5186" s="31" t="s">
        <v>2877</v>
      </c>
      <c r="DX5186" s="63"/>
      <c r="DY5186" s="63"/>
      <c r="DZ5186" s="63"/>
      <c r="EA5186" s="167"/>
      <c r="EB5186" s="60"/>
      <c r="EC5186" s="60"/>
      <c r="ED5186" s="60"/>
      <c r="EE5186" s="60"/>
      <c r="EF5186" s="60"/>
      <c r="EG5186" s="60"/>
      <c r="EH5186" s="60"/>
      <c r="EI5186" s="60"/>
      <c r="EJ5186" s="60"/>
      <c r="EK5186" s="60"/>
      <c r="EL5186" s="60"/>
      <c r="EM5186" s="60"/>
      <c r="EN5186" s="60"/>
      <c r="EO5186" s="60"/>
      <c r="EP5186" s="60"/>
      <c r="EQ5186" s="60"/>
      <c r="ER5186" s="60"/>
      <c r="ES5186" s="60"/>
      <c r="ET5186" s="60"/>
      <c r="EU5186" s="60"/>
      <c r="EV5186" s="60"/>
      <c r="EW5186" s="60"/>
      <c r="EX5186" s="60"/>
      <c r="EY5186" s="60"/>
      <c r="EZ5186" s="60"/>
      <c r="FA5186" s="60"/>
      <c r="FB5186" s="60"/>
    </row>
    <row r="5187" spans="22:158" x14ac:dyDescent="0.25">
      <c r="W5187" s="33"/>
      <c r="X5187" s="33"/>
      <c r="AH5187" s="38">
        <v>100</v>
      </c>
      <c r="AI5187" s="38">
        <v>145</v>
      </c>
      <c r="AJ5187" s="38">
        <v>12750</v>
      </c>
      <c r="AK5187" s="38">
        <v>60</v>
      </c>
      <c r="AL5187" s="38">
        <v>4218158</v>
      </c>
      <c r="AM5187" s="61" t="s">
        <v>1816</v>
      </c>
      <c r="AN5187" s="61" t="s">
        <v>1691</v>
      </c>
      <c r="AO5187" s="61" t="s">
        <v>5097</v>
      </c>
      <c r="AP5187" s="61" t="s">
        <v>5040</v>
      </c>
      <c r="AQ5187" s="61" t="s">
        <v>1766</v>
      </c>
      <c r="AR5187" s="28">
        <v>0</v>
      </c>
      <c r="AS5187" s="28">
        <v>0</v>
      </c>
      <c r="AT5187" s="28">
        <v>139</v>
      </c>
      <c r="AU5187" s="62"/>
      <c r="DV5187" s="31" t="s">
        <v>2868</v>
      </c>
      <c r="DW5187" s="31" t="s">
        <v>2877</v>
      </c>
      <c r="DX5187" s="63"/>
      <c r="DY5187" s="63"/>
      <c r="DZ5187" s="63"/>
      <c r="EA5187" s="167"/>
      <c r="EB5187" s="60"/>
      <c r="EC5187" s="60"/>
      <c r="ED5187" s="60"/>
      <c r="EE5187" s="60"/>
      <c r="EF5187" s="60"/>
      <c r="EG5187" s="60"/>
      <c r="EH5187" s="60"/>
      <c r="EI5187" s="60"/>
      <c r="EJ5187" s="60"/>
      <c r="EK5187" s="60"/>
      <c r="EL5187" s="60"/>
      <c r="EM5187" s="60"/>
      <c r="EN5187" s="60"/>
      <c r="EO5187" s="60"/>
      <c r="EP5187" s="60"/>
      <c r="EQ5187" s="60"/>
      <c r="ER5187" s="60"/>
      <c r="ES5187" s="60"/>
      <c r="ET5187" s="60"/>
      <c r="EU5187" s="60"/>
      <c r="EV5187" s="60"/>
      <c r="EW5187" s="60"/>
      <c r="EX5187" s="60"/>
      <c r="EY5187" s="60"/>
      <c r="EZ5187" s="60"/>
      <c r="FA5187" s="60"/>
      <c r="FB5187" s="60"/>
    </row>
    <row r="5188" spans="22:158" x14ac:dyDescent="0.25">
      <c r="W5188" s="33"/>
      <c r="X5188" s="33"/>
      <c r="AH5188" s="38">
        <v>100</v>
      </c>
      <c r="AI5188" s="38">
        <v>145</v>
      </c>
      <c r="AJ5188" s="38">
        <v>18650</v>
      </c>
      <c r="AK5188" s="38">
        <v>60</v>
      </c>
      <c r="AL5188" s="38">
        <v>4218158</v>
      </c>
      <c r="AM5188" s="61" t="s">
        <v>1816</v>
      </c>
      <c r="AN5188" s="61" t="s">
        <v>1691</v>
      </c>
      <c r="AO5188" s="61" t="s">
        <v>1669</v>
      </c>
      <c r="AP5188" s="61" t="s">
        <v>5040</v>
      </c>
      <c r="AQ5188" s="61" t="s">
        <v>1766</v>
      </c>
      <c r="AR5188" s="28">
        <v>0</v>
      </c>
      <c r="AS5188" s="28">
        <v>0</v>
      </c>
      <c r="AT5188" s="28">
        <v>0</v>
      </c>
      <c r="AU5188" s="62"/>
      <c r="DV5188" s="31" t="s">
        <v>2868</v>
      </c>
      <c r="DW5188" s="31" t="s">
        <v>2877</v>
      </c>
      <c r="DX5188" s="63"/>
      <c r="DY5188" s="63"/>
      <c r="DZ5188" s="63"/>
      <c r="EA5188" s="167"/>
      <c r="EB5188" s="60"/>
      <c r="EC5188" s="60"/>
      <c r="ED5188" s="60"/>
      <c r="EE5188" s="60"/>
      <c r="EF5188" s="60"/>
      <c r="EG5188" s="60"/>
      <c r="EH5188" s="60"/>
      <c r="EI5188" s="60"/>
      <c r="EJ5188" s="60"/>
      <c r="EK5188" s="60"/>
      <c r="EL5188" s="60"/>
      <c r="EM5188" s="60"/>
      <c r="EN5188" s="60"/>
      <c r="EO5188" s="60"/>
      <c r="EP5188" s="60"/>
      <c r="EQ5188" s="60"/>
      <c r="ER5188" s="60"/>
      <c r="ES5188" s="60"/>
      <c r="ET5188" s="60"/>
      <c r="EU5188" s="60"/>
      <c r="EV5188" s="60"/>
      <c r="EW5188" s="60"/>
      <c r="EX5188" s="60"/>
      <c r="EY5188" s="60"/>
      <c r="EZ5188" s="60"/>
      <c r="FA5188" s="60"/>
      <c r="FB5188" s="60"/>
    </row>
    <row r="5189" spans="22:158" x14ac:dyDescent="0.25">
      <c r="W5189" s="33"/>
      <c r="X5189" s="33"/>
      <c r="AH5189" s="38">
        <v>100</v>
      </c>
      <c r="AI5189" s="38">
        <v>145</v>
      </c>
      <c r="AJ5189" s="38">
        <v>18700</v>
      </c>
      <c r="AK5189" s="38">
        <v>60</v>
      </c>
      <c r="AL5189" s="38">
        <v>4218158</v>
      </c>
      <c r="AM5189" s="61" t="s">
        <v>1816</v>
      </c>
      <c r="AN5189" s="61" t="s">
        <v>1691</v>
      </c>
      <c r="AO5189" s="61" t="s">
        <v>1670</v>
      </c>
      <c r="AP5189" s="61" t="s">
        <v>5040</v>
      </c>
      <c r="AQ5189" s="61" t="s">
        <v>1766</v>
      </c>
      <c r="AR5189" s="28">
        <v>0</v>
      </c>
      <c r="AS5189" s="28">
        <v>0</v>
      </c>
      <c r="AT5189" s="28">
        <v>93</v>
      </c>
      <c r="AU5189" s="62"/>
      <c r="DV5189" s="31" t="s">
        <v>2868</v>
      </c>
      <c r="DW5189" s="31" t="s">
        <v>2877</v>
      </c>
      <c r="DX5189" s="63"/>
      <c r="DY5189" s="63"/>
      <c r="DZ5189" s="63"/>
      <c r="EA5189" s="167"/>
      <c r="EB5189" s="60"/>
      <c r="EC5189" s="60"/>
      <c r="ED5189" s="60"/>
      <c r="EE5189" s="60"/>
      <c r="EF5189" s="60"/>
      <c r="EG5189" s="60"/>
      <c r="EH5189" s="60"/>
      <c r="EI5189" s="60"/>
      <c r="EJ5189" s="60"/>
      <c r="EK5189" s="60"/>
      <c r="EL5189" s="60"/>
      <c r="EM5189" s="60"/>
      <c r="EN5189" s="60"/>
      <c r="EO5189" s="60"/>
      <c r="EP5189" s="60"/>
      <c r="EQ5189" s="60"/>
      <c r="ER5189" s="60"/>
      <c r="ES5189" s="60"/>
      <c r="ET5189" s="60"/>
      <c r="EU5189" s="60"/>
      <c r="EV5189" s="60"/>
      <c r="EW5189" s="60"/>
      <c r="EX5189" s="60"/>
      <c r="EY5189" s="60"/>
      <c r="EZ5189" s="60"/>
      <c r="FA5189" s="60"/>
      <c r="FB5189" s="60"/>
    </row>
    <row r="5190" spans="22:158" x14ac:dyDescent="0.25">
      <c r="W5190" s="33"/>
      <c r="X5190" s="33"/>
      <c r="AH5190" s="38">
        <v>100</v>
      </c>
      <c r="AI5190" s="38">
        <v>145</v>
      </c>
      <c r="AJ5190" s="38">
        <v>18710</v>
      </c>
      <c r="AK5190" s="38">
        <v>60</v>
      </c>
      <c r="AL5190" s="38">
        <v>4218158</v>
      </c>
      <c r="AM5190" s="61" t="s">
        <v>1816</v>
      </c>
      <c r="AN5190" s="61" t="s">
        <v>1691</v>
      </c>
      <c r="AO5190" s="61" t="s">
        <v>1671</v>
      </c>
      <c r="AP5190" s="61" t="s">
        <v>5040</v>
      </c>
      <c r="AQ5190" s="61" t="s">
        <v>1766</v>
      </c>
      <c r="AR5190" s="28">
        <v>741.4</v>
      </c>
      <c r="AS5190" s="28">
        <v>510</v>
      </c>
      <c r="AT5190" s="28">
        <v>0</v>
      </c>
      <c r="AU5190" s="62"/>
      <c r="DV5190" s="31" t="s">
        <v>2868</v>
      </c>
      <c r="DW5190" s="31" t="s">
        <v>2877</v>
      </c>
      <c r="DX5190" s="63"/>
      <c r="DY5190" s="63"/>
      <c r="DZ5190" s="63"/>
      <c r="EA5190" s="167"/>
      <c r="EB5190" s="60"/>
      <c r="EC5190" s="60"/>
      <c r="ED5190" s="60"/>
      <c r="EE5190" s="60"/>
      <c r="EF5190" s="60"/>
      <c r="EG5190" s="60"/>
      <c r="EH5190" s="60"/>
      <c r="EI5190" s="60"/>
      <c r="EJ5190" s="60"/>
      <c r="EK5190" s="60"/>
      <c r="EL5190" s="60"/>
      <c r="EM5190" s="60"/>
      <c r="EN5190" s="60"/>
      <c r="EO5190" s="60"/>
      <c r="EP5190" s="60"/>
      <c r="EQ5190" s="60"/>
      <c r="ER5190" s="60"/>
      <c r="ES5190" s="60"/>
      <c r="ET5190" s="60"/>
      <c r="EU5190" s="60"/>
      <c r="EV5190" s="60"/>
      <c r="EW5190" s="60"/>
      <c r="EX5190" s="60"/>
      <c r="EY5190" s="60"/>
      <c r="EZ5190" s="60"/>
      <c r="FA5190" s="60"/>
      <c r="FB5190" s="60"/>
    </row>
    <row r="5191" spans="22:158" x14ac:dyDescent="0.25">
      <c r="V5191" s="1"/>
      <c r="W5191" s="33"/>
      <c r="X5191" s="33"/>
      <c r="AH5191" s="38">
        <v>100</v>
      </c>
      <c r="AI5191" s="38">
        <v>145</v>
      </c>
      <c r="AJ5191" s="38">
        <v>18750</v>
      </c>
      <c r="AK5191" s="38">
        <v>60</v>
      </c>
      <c r="AL5191" s="38">
        <v>4218158</v>
      </c>
      <c r="AM5191" s="61" t="s">
        <v>1816</v>
      </c>
      <c r="AN5191" s="61" t="s">
        <v>1691</v>
      </c>
      <c r="AO5191" s="61" t="s">
        <v>1672</v>
      </c>
      <c r="AP5191" s="61" t="s">
        <v>5040</v>
      </c>
      <c r="AQ5191" s="61" t="s">
        <v>1766</v>
      </c>
      <c r="AR5191" s="28">
        <v>300.2</v>
      </c>
      <c r="AS5191" s="28">
        <v>112</v>
      </c>
      <c r="AT5191" s="28">
        <v>0</v>
      </c>
      <c r="AU5191" s="62"/>
      <c r="DV5191" s="31" t="s">
        <v>2868</v>
      </c>
      <c r="DW5191" s="31" t="s">
        <v>2877</v>
      </c>
      <c r="DX5191" s="63"/>
      <c r="DY5191" s="63"/>
      <c r="DZ5191" s="63"/>
      <c r="EA5191" s="167"/>
      <c r="EB5191" s="60"/>
      <c r="EC5191" s="60"/>
      <c r="ED5191" s="60"/>
      <c r="EE5191" s="60"/>
      <c r="EF5191" s="60"/>
      <c r="EG5191" s="60"/>
      <c r="EH5191" s="60"/>
      <c r="EI5191" s="60"/>
      <c r="EJ5191" s="60"/>
      <c r="EK5191" s="60"/>
      <c r="EL5191" s="60"/>
      <c r="EM5191" s="60"/>
      <c r="EN5191" s="60"/>
      <c r="EO5191" s="60"/>
      <c r="EP5191" s="60"/>
      <c r="EQ5191" s="60"/>
      <c r="ER5191" s="60"/>
      <c r="ES5191" s="60"/>
      <c r="ET5191" s="60"/>
      <c r="EU5191" s="60"/>
      <c r="EV5191" s="60"/>
      <c r="EW5191" s="60"/>
      <c r="EX5191" s="60"/>
      <c r="EY5191" s="60"/>
      <c r="EZ5191" s="60"/>
      <c r="FA5191" s="60"/>
      <c r="FB5191" s="60"/>
    </row>
    <row r="5192" spans="22:158" x14ac:dyDescent="0.25">
      <c r="V5192" s="1"/>
      <c r="W5192" s="33"/>
      <c r="X5192" s="33"/>
      <c r="AH5192" s="38">
        <v>100</v>
      </c>
      <c r="AI5192" s="38">
        <v>150</v>
      </c>
      <c r="AJ5192" s="38">
        <v>12200</v>
      </c>
      <c r="AK5192" s="38">
        <v>60</v>
      </c>
      <c r="AL5192" s="38">
        <v>4218158</v>
      </c>
      <c r="AM5192" s="61" t="s">
        <v>1816</v>
      </c>
      <c r="AN5192" s="61" t="s">
        <v>1695</v>
      </c>
      <c r="AO5192" s="61" t="s">
        <v>5088</v>
      </c>
      <c r="AP5192" s="61" t="s">
        <v>5040</v>
      </c>
      <c r="AQ5192" s="61" t="s">
        <v>1766</v>
      </c>
      <c r="AR5192" s="28">
        <v>0</v>
      </c>
      <c r="AS5192" s="28">
        <v>44558</v>
      </c>
      <c r="AT5192" s="28">
        <v>0</v>
      </c>
      <c r="AU5192" s="62"/>
      <c r="DV5192" s="31" t="s">
        <v>2868</v>
      </c>
      <c r="DW5192" s="31" t="s">
        <v>2878</v>
      </c>
      <c r="DX5192" s="63"/>
      <c r="DY5192" s="63"/>
      <c r="DZ5192" s="63"/>
      <c r="EA5192" s="167"/>
      <c r="EB5192" s="60"/>
      <c r="EC5192" s="60"/>
      <c r="ED5192" s="60"/>
      <c r="EE5192" s="60"/>
      <c r="EF5192" s="60"/>
      <c r="EG5192" s="60"/>
      <c r="EH5192" s="60"/>
      <c r="EI5192" s="60"/>
      <c r="EJ5192" s="60"/>
      <c r="EK5192" s="60"/>
      <c r="EL5192" s="60"/>
      <c r="EM5192" s="60"/>
      <c r="EN5192" s="60"/>
      <c r="EO5192" s="60"/>
      <c r="EP5192" s="60"/>
      <c r="EQ5192" s="60"/>
      <c r="ER5192" s="60"/>
      <c r="ES5192" s="60"/>
      <c r="ET5192" s="60"/>
      <c r="EU5192" s="60"/>
      <c r="EV5192" s="60"/>
      <c r="EW5192" s="60"/>
      <c r="EX5192" s="60"/>
      <c r="EY5192" s="60"/>
      <c r="EZ5192" s="60"/>
      <c r="FA5192" s="60"/>
      <c r="FB5192" s="60"/>
    </row>
    <row r="5193" spans="22:158" x14ac:dyDescent="0.25">
      <c r="W5193" s="33"/>
      <c r="X5193" s="33"/>
      <c r="AH5193" s="38">
        <v>100</v>
      </c>
      <c r="AI5193" s="38">
        <v>150</v>
      </c>
      <c r="AJ5193" s="38">
        <v>13450</v>
      </c>
      <c r="AK5193" s="38">
        <v>60</v>
      </c>
      <c r="AL5193" s="38">
        <v>4218158</v>
      </c>
      <c r="AM5193" s="61" t="s">
        <v>1816</v>
      </c>
      <c r="AN5193" s="61" t="s">
        <v>1695</v>
      </c>
      <c r="AO5193" s="61" t="s">
        <v>5112</v>
      </c>
      <c r="AP5193" s="61" t="s">
        <v>5040</v>
      </c>
      <c r="AQ5193" s="61" t="s">
        <v>1766</v>
      </c>
      <c r="AR5193" s="28">
        <v>543662.30000000005</v>
      </c>
      <c r="AS5193" s="28">
        <v>0</v>
      </c>
      <c r="AT5193" s="28">
        <v>0</v>
      </c>
      <c r="AU5193" s="62"/>
      <c r="DV5193" s="31" t="s">
        <v>2868</v>
      </c>
      <c r="DW5193" s="31" t="s">
        <v>2878</v>
      </c>
      <c r="DX5193" s="63"/>
      <c r="DY5193" s="63"/>
      <c r="DZ5193" s="63"/>
      <c r="EA5193" s="167"/>
      <c r="EB5193" s="60"/>
      <c r="EC5193" s="60"/>
      <c r="ED5193" s="60"/>
      <c r="EE5193" s="60"/>
      <c r="EF5193" s="60"/>
      <c r="EG5193" s="60"/>
      <c r="EH5193" s="60"/>
      <c r="EI5193" s="60"/>
      <c r="EJ5193" s="60"/>
      <c r="EK5193" s="60"/>
      <c r="EL5193" s="60"/>
      <c r="EM5193" s="60"/>
      <c r="EN5193" s="60"/>
      <c r="EO5193" s="60"/>
      <c r="EP5193" s="60"/>
      <c r="EQ5193" s="60"/>
      <c r="ER5193" s="60"/>
      <c r="ES5193" s="60"/>
      <c r="ET5193" s="60"/>
      <c r="EU5193" s="60"/>
      <c r="EV5193" s="60"/>
      <c r="EW5193" s="60"/>
      <c r="EX5193" s="60"/>
      <c r="EY5193" s="60"/>
      <c r="EZ5193" s="60"/>
      <c r="FA5193" s="60"/>
      <c r="FB5193" s="60"/>
    </row>
    <row r="5194" spans="22:158" x14ac:dyDescent="0.25">
      <c r="W5194" s="33"/>
      <c r="X5194" s="33"/>
      <c r="AH5194" s="38">
        <v>100</v>
      </c>
      <c r="AI5194" s="38">
        <v>150</v>
      </c>
      <c r="AJ5194" s="38">
        <v>15550</v>
      </c>
      <c r="AK5194" s="38">
        <v>60</v>
      </c>
      <c r="AL5194" s="38">
        <v>4218158</v>
      </c>
      <c r="AM5194" s="61" t="s">
        <v>1816</v>
      </c>
      <c r="AN5194" s="61" t="s">
        <v>1695</v>
      </c>
      <c r="AO5194" s="61" t="s">
        <v>1602</v>
      </c>
      <c r="AP5194" s="61" t="s">
        <v>5040</v>
      </c>
      <c r="AQ5194" s="61" t="s">
        <v>1766</v>
      </c>
      <c r="AR5194" s="28">
        <v>0</v>
      </c>
      <c r="AS5194" s="28">
        <v>410634</v>
      </c>
      <c r="AT5194" s="28">
        <v>424273</v>
      </c>
      <c r="AU5194" s="62"/>
      <c r="DV5194" s="31" t="s">
        <v>2868</v>
      </c>
      <c r="DW5194" s="31" t="s">
        <v>2878</v>
      </c>
      <c r="DX5194" s="63"/>
      <c r="DY5194" s="63"/>
      <c r="DZ5194" s="63"/>
      <c r="EA5194" s="167"/>
      <c r="EB5194" s="60"/>
      <c r="EC5194" s="60"/>
      <c r="ED5194" s="60"/>
      <c r="EE5194" s="60"/>
      <c r="EF5194" s="60"/>
      <c r="EG5194" s="60"/>
      <c r="EH5194" s="60"/>
      <c r="EI5194" s="60"/>
      <c r="EJ5194" s="60"/>
      <c r="EK5194" s="60"/>
      <c r="EL5194" s="60"/>
      <c r="EM5194" s="60"/>
      <c r="EN5194" s="60"/>
      <c r="EO5194" s="60"/>
      <c r="EP5194" s="60"/>
      <c r="EQ5194" s="60"/>
      <c r="ER5194" s="60"/>
      <c r="ES5194" s="60"/>
      <c r="ET5194" s="60"/>
      <c r="EU5194" s="60"/>
      <c r="EV5194" s="60"/>
      <c r="EW5194" s="60"/>
      <c r="EX5194" s="60"/>
      <c r="EY5194" s="60"/>
      <c r="EZ5194" s="60"/>
      <c r="FA5194" s="60"/>
      <c r="FB5194" s="60"/>
    </row>
    <row r="5195" spans="22:158" x14ac:dyDescent="0.25">
      <c r="V5195" s="1"/>
      <c r="W5195" s="33"/>
      <c r="X5195" s="33"/>
      <c r="AH5195" s="38">
        <v>100</v>
      </c>
      <c r="AI5195" s="38">
        <v>150</v>
      </c>
      <c r="AJ5195" s="38">
        <v>15800</v>
      </c>
      <c r="AK5195" s="38">
        <v>60</v>
      </c>
      <c r="AL5195" s="38">
        <v>4218158</v>
      </c>
      <c r="AM5195" s="61" t="s">
        <v>1816</v>
      </c>
      <c r="AN5195" s="61" t="s">
        <v>1695</v>
      </c>
      <c r="AO5195" s="61" t="s">
        <v>1607</v>
      </c>
      <c r="AP5195" s="61" t="s">
        <v>5040</v>
      </c>
      <c r="AQ5195" s="61" t="s">
        <v>1766</v>
      </c>
      <c r="AR5195" s="28">
        <v>6759144.2999999998</v>
      </c>
      <c r="AS5195" s="28">
        <v>629934</v>
      </c>
      <c r="AT5195" s="28">
        <v>0</v>
      </c>
      <c r="AU5195" s="62"/>
      <c r="DV5195" s="31" t="s">
        <v>2868</v>
      </c>
      <c r="DW5195" s="31" t="s">
        <v>2878</v>
      </c>
      <c r="DX5195" s="63"/>
      <c r="DY5195" s="63"/>
      <c r="DZ5195" s="63"/>
      <c r="EA5195" s="167"/>
      <c r="EB5195" s="60"/>
      <c r="EC5195" s="60"/>
      <c r="ED5195" s="60"/>
      <c r="EE5195" s="60"/>
      <c r="EF5195" s="60"/>
      <c r="EG5195" s="60"/>
      <c r="EH5195" s="60"/>
      <c r="EI5195" s="60"/>
      <c r="EJ5195" s="60"/>
      <c r="EK5195" s="60"/>
      <c r="EL5195" s="60"/>
      <c r="EM5195" s="60"/>
      <c r="EN5195" s="60"/>
      <c r="EO5195" s="60"/>
      <c r="EP5195" s="60"/>
      <c r="EQ5195" s="60"/>
      <c r="ER5195" s="60"/>
      <c r="ES5195" s="60"/>
      <c r="ET5195" s="60"/>
      <c r="EU5195" s="60"/>
      <c r="EV5195" s="60"/>
      <c r="EW5195" s="60"/>
      <c r="EX5195" s="60"/>
      <c r="EY5195" s="60"/>
      <c r="EZ5195" s="60"/>
      <c r="FA5195" s="60"/>
      <c r="FB5195" s="60"/>
    </row>
    <row r="5196" spans="22:158" x14ac:dyDescent="0.25">
      <c r="V5196" s="1"/>
      <c r="W5196" s="33"/>
      <c r="X5196" s="33"/>
      <c r="AH5196" s="38">
        <v>100</v>
      </c>
      <c r="AI5196" s="38">
        <v>150</v>
      </c>
      <c r="AJ5196" s="38">
        <v>17500</v>
      </c>
      <c r="AK5196" s="38">
        <v>60</v>
      </c>
      <c r="AL5196" s="38">
        <v>4218158</v>
      </c>
      <c r="AM5196" s="61" t="s">
        <v>1816</v>
      </c>
      <c r="AN5196" s="61" t="s">
        <v>1695</v>
      </c>
      <c r="AO5196" s="61" t="s">
        <v>1644</v>
      </c>
      <c r="AP5196" s="61" t="s">
        <v>5040</v>
      </c>
      <c r="AQ5196" s="61" t="s">
        <v>1766</v>
      </c>
      <c r="AR5196" s="28">
        <v>0</v>
      </c>
      <c r="AS5196" s="28">
        <v>0</v>
      </c>
      <c r="AT5196" s="28">
        <v>0</v>
      </c>
      <c r="AU5196" s="62"/>
      <c r="DV5196" s="31" t="s">
        <v>2868</v>
      </c>
      <c r="DW5196" s="31" t="s">
        <v>2878</v>
      </c>
      <c r="DX5196" s="63"/>
      <c r="DY5196" s="63"/>
      <c r="DZ5196" s="63"/>
      <c r="EA5196" s="167"/>
      <c r="EB5196" s="60"/>
      <c r="EC5196" s="60"/>
      <c r="ED5196" s="60"/>
      <c r="EE5196" s="60"/>
      <c r="EF5196" s="60"/>
      <c r="EG5196" s="60"/>
      <c r="EH5196" s="60"/>
      <c r="EI5196" s="60"/>
      <c r="EJ5196" s="60"/>
      <c r="EK5196" s="60"/>
      <c r="EL5196" s="60"/>
      <c r="EM5196" s="60"/>
      <c r="EN5196" s="60"/>
      <c r="EO5196" s="60"/>
      <c r="EP5196" s="60"/>
      <c r="EQ5196" s="60"/>
      <c r="ER5196" s="60"/>
      <c r="ES5196" s="60"/>
      <c r="ET5196" s="60"/>
      <c r="EU5196" s="60"/>
      <c r="EV5196" s="60"/>
      <c r="EW5196" s="60"/>
      <c r="EX5196" s="60"/>
      <c r="EY5196" s="60"/>
      <c r="EZ5196" s="60"/>
      <c r="FA5196" s="60"/>
      <c r="FB5196" s="60"/>
    </row>
    <row r="5197" spans="22:158" x14ac:dyDescent="0.25">
      <c r="W5197" s="33"/>
      <c r="X5197" s="33"/>
      <c r="AH5197" s="38">
        <v>100</v>
      </c>
      <c r="AI5197" s="38">
        <v>150</v>
      </c>
      <c r="AJ5197" s="38">
        <v>17750</v>
      </c>
      <c r="AK5197" s="38">
        <v>60</v>
      </c>
      <c r="AL5197" s="38">
        <v>4218158</v>
      </c>
      <c r="AM5197" s="61" t="s">
        <v>1816</v>
      </c>
      <c r="AN5197" s="61" t="s">
        <v>1695</v>
      </c>
      <c r="AO5197" s="61" t="s">
        <v>1650</v>
      </c>
      <c r="AP5197" s="61" t="s">
        <v>5040</v>
      </c>
      <c r="AQ5197" s="61" t="s">
        <v>1766</v>
      </c>
      <c r="AR5197" s="28">
        <v>179.9</v>
      </c>
      <c r="AS5197" s="28">
        <v>0</v>
      </c>
      <c r="AT5197" s="28">
        <v>0</v>
      </c>
      <c r="AU5197" s="62"/>
      <c r="DV5197" s="31" t="s">
        <v>2868</v>
      </c>
      <c r="DW5197" s="31" t="s">
        <v>2878</v>
      </c>
      <c r="DX5197" s="63"/>
      <c r="DY5197" s="63"/>
      <c r="DZ5197" s="63"/>
      <c r="EA5197" s="167"/>
      <c r="EB5197" s="60"/>
      <c r="EC5197" s="60"/>
      <c r="ED5197" s="60"/>
      <c r="EE5197" s="60"/>
      <c r="EF5197" s="60"/>
      <c r="EG5197" s="60"/>
      <c r="EH5197" s="60"/>
      <c r="EI5197" s="60"/>
      <c r="EJ5197" s="60"/>
      <c r="EK5197" s="60"/>
      <c r="EL5197" s="60"/>
      <c r="EM5197" s="60"/>
      <c r="EN5197" s="60"/>
      <c r="EO5197" s="60"/>
      <c r="EP5197" s="60"/>
      <c r="EQ5197" s="60"/>
      <c r="ER5197" s="60"/>
      <c r="ES5197" s="60"/>
      <c r="ET5197" s="60"/>
      <c r="EU5197" s="60"/>
      <c r="EV5197" s="60"/>
      <c r="EW5197" s="60"/>
      <c r="EX5197" s="60"/>
      <c r="EY5197" s="60"/>
      <c r="EZ5197" s="60"/>
      <c r="FA5197" s="60"/>
      <c r="FB5197" s="60"/>
    </row>
    <row r="5198" spans="22:158" x14ac:dyDescent="0.25">
      <c r="V5198" s="1"/>
      <c r="W5198" s="33"/>
      <c r="X5198" s="33"/>
      <c r="AH5198" s="38">
        <v>100</v>
      </c>
      <c r="AI5198" s="38">
        <v>155</v>
      </c>
      <c r="AJ5198" s="38">
        <v>10650</v>
      </c>
      <c r="AK5198" s="38">
        <v>60</v>
      </c>
      <c r="AL5198" s="38">
        <v>4218158</v>
      </c>
      <c r="AM5198" s="61" t="s">
        <v>1816</v>
      </c>
      <c r="AN5198" s="61" t="s">
        <v>1686</v>
      </c>
      <c r="AO5198" s="61" t="s">
        <v>5056</v>
      </c>
      <c r="AP5198" s="61" t="s">
        <v>5040</v>
      </c>
      <c r="AQ5198" s="61" t="s">
        <v>1766</v>
      </c>
      <c r="AR5198" s="28">
        <v>2079736.7</v>
      </c>
      <c r="AS5198" s="28">
        <v>246115</v>
      </c>
      <c r="AT5198" s="28">
        <v>0</v>
      </c>
      <c r="AU5198" s="62"/>
      <c r="DV5198" s="31" t="s">
        <v>2868</v>
      </c>
      <c r="DW5198" s="31" t="s">
        <v>2879</v>
      </c>
      <c r="DX5198" s="63"/>
      <c r="DY5198" s="63"/>
      <c r="DZ5198" s="63"/>
      <c r="EA5198" s="167"/>
      <c r="EB5198" s="60"/>
      <c r="EC5198" s="60"/>
      <c r="ED5198" s="60"/>
      <c r="EE5198" s="60"/>
      <c r="EF5198" s="60"/>
      <c r="EG5198" s="60"/>
      <c r="EH5198" s="60"/>
      <c r="EI5198" s="60"/>
      <c r="EJ5198" s="60"/>
      <c r="EK5198" s="60"/>
      <c r="EL5198" s="60"/>
      <c r="EM5198" s="60"/>
      <c r="EN5198" s="60"/>
      <c r="EO5198" s="60"/>
      <c r="EP5198" s="60"/>
      <c r="EQ5198" s="60"/>
      <c r="ER5198" s="60"/>
      <c r="ES5198" s="60"/>
      <c r="ET5198" s="60"/>
      <c r="EU5198" s="60"/>
      <c r="EV5198" s="60"/>
      <c r="EW5198" s="60"/>
      <c r="EX5198" s="60"/>
      <c r="EY5198" s="60"/>
      <c r="EZ5198" s="60"/>
      <c r="FA5198" s="60"/>
      <c r="FB5198" s="60"/>
    </row>
    <row r="5199" spans="22:158" x14ac:dyDescent="0.25">
      <c r="W5199" s="33"/>
      <c r="X5199" s="33"/>
      <c r="AH5199" s="38">
        <v>100</v>
      </c>
      <c r="AI5199" s="38">
        <v>155</v>
      </c>
      <c r="AJ5199" s="38">
        <v>12300</v>
      </c>
      <c r="AK5199" s="38">
        <v>60</v>
      </c>
      <c r="AL5199" s="38">
        <v>4218158</v>
      </c>
      <c r="AM5199" s="61" t="s">
        <v>1816</v>
      </c>
      <c r="AN5199" s="61" t="s">
        <v>1686</v>
      </c>
      <c r="AO5199" s="61" t="s">
        <v>5090</v>
      </c>
      <c r="AP5199" s="61" t="s">
        <v>5040</v>
      </c>
      <c r="AQ5199" s="61" t="s">
        <v>1766</v>
      </c>
      <c r="AR5199" s="28">
        <v>0</v>
      </c>
      <c r="AS5199" s="28">
        <v>673441</v>
      </c>
      <c r="AT5199" s="28">
        <v>0</v>
      </c>
      <c r="AU5199" s="62"/>
      <c r="DV5199" s="31" t="s">
        <v>2868</v>
      </c>
      <c r="DW5199" s="31" t="s">
        <v>2879</v>
      </c>
      <c r="DX5199" s="63"/>
      <c r="DY5199" s="63"/>
      <c r="DZ5199" s="63"/>
      <c r="EA5199" s="167"/>
      <c r="EB5199" s="60"/>
      <c r="EC5199" s="60"/>
      <c r="ED5199" s="60"/>
      <c r="EE5199" s="60"/>
      <c r="EF5199" s="60"/>
      <c r="EG5199" s="60"/>
      <c r="EH5199" s="60"/>
      <c r="EI5199" s="60"/>
      <c r="EJ5199" s="60"/>
      <c r="EK5199" s="60"/>
      <c r="EL5199" s="60"/>
      <c r="EM5199" s="60"/>
      <c r="EN5199" s="60"/>
      <c r="EO5199" s="60"/>
      <c r="EP5199" s="60"/>
      <c r="EQ5199" s="60"/>
      <c r="ER5199" s="60"/>
      <c r="ES5199" s="60"/>
      <c r="ET5199" s="60"/>
      <c r="EU5199" s="60"/>
      <c r="EV5199" s="60"/>
      <c r="EW5199" s="60"/>
      <c r="EX5199" s="60"/>
      <c r="EY5199" s="60"/>
      <c r="EZ5199" s="60"/>
      <c r="FA5199" s="60"/>
      <c r="FB5199" s="60"/>
    </row>
    <row r="5200" spans="22:158" x14ac:dyDescent="0.25">
      <c r="W5200" s="33"/>
      <c r="X5200" s="33"/>
      <c r="AH5200" s="38">
        <v>100</v>
      </c>
      <c r="AI5200" s="38">
        <v>155</v>
      </c>
      <c r="AJ5200" s="38">
        <v>14250</v>
      </c>
      <c r="AK5200" s="38">
        <v>60</v>
      </c>
      <c r="AL5200" s="38">
        <v>4218158</v>
      </c>
      <c r="AM5200" s="61" t="s">
        <v>1816</v>
      </c>
      <c r="AN5200" s="61" t="s">
        <v>1686</v>
      </c>
      <c r="AO5200" s="61" t="s">
        <v>1573</v>
      </c>
      <c r="AP5200" s="61" t="s">
        <v>5040</v>
      </c>
      <c r="AQ5200" s="61" t="s">
        <v>1766</v>
      </c>
      <c r="AR5200" s="28">
        <v>0</v>
      </c>
      <c r="AS5200" s="28">
        <v>2377892</v>
      </c>
      <c r="AT5200" s="28">
        <v>497545</v>
      </c>
      <c r="AU5200" s="62"/>
      <c r="DV5200" s="31" t="s">
        <v>2868</v>
      </c>
      <c r="DW5200" s="31" t="s">
        <v>2879</v>
      </c>
      <c r="DX5200" s="63"/>
      <c r="DY5200" s="63"/>
      <c r="DZ5200" s="63"/>
      <c r="EA5200" s="167"/>
      <c r="EB5200" s="60"/>
      <c r="EC5200" s="60"/>
      <c r="ED5200" s="60"/>
      <c r="EE5200" s="60"/>
      <c r="EF5200" s="60"/>
      <c r="EG5200" s="60"/>
      <c r="EH5200" s="60"/>
      <c r="EI5200" s="60"/>
      <c r="EJ5200" s="60"/>
      <c r="EK5200" s="60"/>
      <c r="EL5200" s="60"/>
      <c r="EM5200" s="60"/>
      <c r="EN5200" s="60"/>
      <c r="EO5200" s="60"/>
      <c r="EP5200" s="60"/>
      <c r="EQ5200" s="60"/>
      <c r="ER5200" s="60"/>
      <c r="ES5200" s="60"/>
      <c r="ET5200" s="60"/>
      <c r="EU5200" s="60"/>
      <c r="EV5200" s="60"/>
      <c r="EW5200" s="60"/>
      <c r="EX5200" s="60"/>
      <c r="EY5200" s="60"/>
      <c r="EZ5200" s="60"/>
      <c r="FA5200" s="60"/>
      <c r="FB5200" s="60"/>
    </row>
    <row r="5201" spans="22:158" x14ac:dyDescent="0.25">
      <c r="V5201" s="1"/>
      <c r="W5201" s="33"/>
      <c r="X5201" s="33"/>
      <c r="AH5201" s="38">
        <v>100</v>
      </c>
      <c r="AI5201" s="38">
        <v>155</v>
      </c>
      <c r="AJ5201" s="38">
        <v>17800</v>
      </c>
      <c r="AK5201" s="38">
        <v>60</v>
      </c>
      <c r="AL5201" s="38">
        <v>4218158</v>
      </c>
      <c r="AM5201" s="61" t="s">
        <v>1816</v>
      </c>
      <c r="AN5201" s="61" t="s">
        <v>1686</v>
      </c>
      <c r="AO5201" s="61" t="s">
        <v>1651</v>
      </c>
      <c r="AP5201" s="61" t="s">
        <v>5040</v>
      </c>
      <c r="AQ5201" s="61" t="s">
        <v>1766</v>
      </c>
      <c r="AR5201" s="28">
        <v>17864.2</v>
      </c>
      <c r="AS5201" s="28">
        <v>0</v>
      </c>
      <c r="AT5201" s="28">
        <v>0</v>
      </c>
      <c r="AU5201" s="62"/>
      <c r="DV5201" s="31" t="s">
        <v>2868</v>
      </c>
      <c r="DW5201" s="31" t="s">
        <v>2879</v>
      </c>
      <c r="DX5201" s="63"/>
      <c r="DY5201" s="63"/>
      <c r="DZ5201" s="63"/>
      <c r="EA5201" s="167"/>
      <c r="EB5201" s="60"/>
      <c r="EC5201" s="60"/>
      <c r="ED5201" s="60"/>
      <c r="EE5201" s="60"/>
      <c r="EF5201" s="60"/>
      <c r="EG5201" s="60"/>
      <c r="EH5201" s="60"/>
      <c r="EI5201" s="60"/>
      <c r="EJ5201" s="60"/>
      <c r="EK5201" s="60"/>
      <c r="EL5201" s="60"/>
      <c r="EM5201" s="60"/>
      <c r="EN5201" s="60"/>
      <c r="EO5201" s="60"/>
      <c r="EP5201" s="60"/>
      <c r="EQ5201" s="60"/>
      <c r="ER5201" s="60"/>
      <c r="ES5201" s="60"/>
      <c r="ET5201" s="60"/>
      <c r="EU5201" s="60"/>
      <c r="EV5201" s="60"/>
      <c r="EW5201" s="60"/>
      <c r="EX5201" s="60"/>
      <c r="EY5201" s="60"/>
      <c r="EZ5201" s="60"/>
      <c r="FA5201" s="60"/>
      <c r="FB5201" s="60"/>
    </row>
    <row r="5202" spans="22:158" x14ac:dyDescent="0.25">
      <c r="W5202" s="33"/>
      <c r="X5202" s="33"/>
      <c r="AH5202" s="38">
        <v>100</v>
      </c>
      <c r="AI5202" s="38">
        <v>155</v>
      </c>
      <c r="AJ5202" s="38">
        <v>18200</v>
      </c>
      <c r="AK5202" s="38">
        <v>60</v>
      </c>
      <c r="AL5202" s="38">
        <v>4218158</v>
      </c>
      <c r="AM5202" s="61" t="s">
        <v>1816</v>
      </c>
      <c r="AN5202" s="61" t="s">
        <v>1686</v>
      </c>
      <c r="AO5202" s="61" t="s">
        <v>1660</v>
      </c>
      <c r="AP5202" s="61" t="s">
        <v>5040</v>
      </c>
      <c r="AQ5202" s="61" t="s">
        <v>1766</v>
      </c>
      <c r="AR5202" s="28">
        <v>525071.30000000005</v>
      </c>
      <c r="AS5202" s="28">
        <v>455566</v>
      </c>
      <c r="AT5202" s="28">
        <v>54740</v>
      </c>
      <c r="AU5202" s="62"/>
      <c r="DV5202" s="31" t="s">
        <v>2868</v>
      </c>
      <c r="DW5202" s="31" t="s">
        <v>2879</v>
      </c>
      <c r="DX5202" s="63"/>
      <c r="DY5202" s="63"/>
      <c r="DZ5202" s="63"/>
      <c r="EA5202" s="167"/>
      <c r="EB5202" s="60"/>
      <c r="EC5202" s="60"/>
      <c r="ED5202" s="60"/>
      <c r="EE5202" s="60"/>
      <c r="EF5202" s="60"/>
      <c r="EG5202" s="60"/>
      <c r="EH5202" s="60"/>
      <c r="EI5202" s="60"/>
      <c r="EJ5202" s="60"/>
      <c r="EK5202" s="60"/>
      <c r="EL5202" s="60"/>
      <c r="EM5202" s="60"/>
      <c r="EN5202" s="60"/>
      <c r="EO5202" s="60"/>
      <c r="EP5202" s="60"/>
      <c r="EQ5202" s="60"/>
      <c r="ER5202" s="60"/>
      <c r="ES5202" s="60"/>
      <c r="ET5202" s="60"/>
      <c r="EU5202" s="60"/>
      <c r="EV5202" s="60"/>
      <c r="EW5202" s="60"/>
      <c r="EX5202" s="60"/>
      <c r="EY5202" s="60"/>
      <c r="EZ5202" s="60"/>
      <c r="FA5202" s="60"/>
      <c r="FB5202" s="60"/>
    </row>
    <row r="5203" spans="22:158" x14ac:dyDescent="0.25">
      <c r="V5203" s="1"/>
      <c r="W5203" s="33"/>
      <c r="X5203" s="33"/>
      <c r="AH5203" s="38">
        <v>100</v>
      </c>
      <c r="AI5203" s="38">
        <v>155</v>
      </c>
      <c r="AJ5203" s="38">
        <v>18300</v>
      </c>
      <c r="AK5203" s="38">
        <v>60</v>
      </c>
      <c r="AL5203" s="38">
        <v>4218158</v>
      </c>
      <c r="AM5203" s="61" t="s">
        <v>1816</v>
      </c>
      <c r="AN5203" s="61" t="s">
        <v>1686</v>
      </c>
      <c r="AO5203" s="61" t="s">
        <v>1662</v>
      </c>
      <c r="AP5203" s="61" t="s">
        <v>5040</v>
      </c>
      <c r="AQ5203" s="61" t="s">
        <v>1766</v>
      </c>
      <c r="AR5203" s="28">
        <v>0</v>
      </c>
      <c r="AS5203" s="28">
        <v>0</v>
      </c>
      <c r="AT5203" s="28">
        <v>0</v>
      </c>
      <c r="AU5203" s="62"/>
      <c r="DV5203" s="31" t="s">
        <v>2868</v>
      </c>
      <c r="DW5203" s="31" t="s">
        <v>2879</v>
      </c>
      <c r="DX5203" s="63"/>
      <c r="DY5203" s="63"/>
      <c r="DZ5203" s="63"/>
      <c r="EA5203" s="167"/>
      <c r="EB5203" s="60"/>
      <c r="EC5203" s="60"/>
      <c r="ED5203" s="60"/>
      <c r="EE5203" s="60"/>
      <c r="EF5203" s="60"/>
      <c r="EG5203" s="60"/>
      <c r="EH5203" s="60"/>
      <c r="EI5203" s="60"/>
      <c r="EJ5203" s="60"/>
      <c r="EK5203" s="60"/>
      <c r="EL5203" s="60"/>
      <c r="EM5203" s="60"/>
      <c r="EN5203" s="60"/>
      <c r="EO5203" s="60"/>
      <c r="EP5203" s="60"/>
      <c r="EQ5203" s="60"/>
      <c r="ER5203" s="60"/>
      <c r="ES5203" s="60"/>
      <c r="ET5203" s="60"/>
      <c r="EU5203" s="60"/>
      <c r="EV5203" s="60"/>
      <c r="EW5203" s="60"/>
      <c r="EX5203" s="60"/>
      <c r="EY5203" s="60"/>
      <c r="EZ5203" s="60"/>
      <c r="FA5203" s="60"/>
      <c r="FB5203" s="60"/>
    </row>
    <row r="5204" spans="22:158" x14ac:dyDescent="0.25">
      <c r="W5204" s="33"/>
      <c r="X5204" s="33"/>
      <c r="AH5204" s="38">
        <v>100</v>
      </c>
      <c r="AI5204" s="38">
        <v>105</v>
      </c>
      <c r="AJ5204" s="38">
        <v>10500</v>
      </c>
      <c r="AK5204" s="38">
        <v>60</v>
      </c>
      <c r="AL5204" s="38">
        <v>4219058</v>
      </c>
      <c r="AM5204" s="61" t="s">
        <v>1816</v>
      </c>
      <c r="AN5204" s="61" t="s">
        <v>1688</v>
      </c>
      <c r="AO5204" s="61" t="s">
        <v>5053</v>
      </c>
      <c r="AP5204" s="61" t="s">
        <v>5040</v>
      </c>
      <c r="AQ5204" s="61" t="s">
        <v>1767</v>
      </c>
      <c r="AR5204" s="28">
        <v>0</v>
      </c>
      <c r="AS5204" s="28">
        <v>0</v>
      </c>
      <c r="AT5204" s="28">
        <v>30</v>
      </c>
      <c r="AU5204" s="62"/>
      <c r="DV5204" s="31" t="s">
        <v>2880</v>
      </c>
      <c r="DW5204" s="31" t="s">
        <v>2881</v>
      </c>
      <c r="DX5204" s="63"/>
      <c r="DY5204" s="63"/>
      <c r="DZ5204" s="63"/>
      <c r="EA5204" s="167"/>
      <c r="EB5204" s="60"/>
      <c r="EC5204" s="60"/>
      <c r="ED5204" s="60"/>
      <c r="EE5204" s="60"/>
      <c r="EF5204" s="60"/>
      <c r="EG5204" s="60"/>
      <c r="EH5204" s="60"/>
      <c r="EI5204" s="60"/>
      <c r="EJ5204" s="60"/>
      <c r="EK5204" s="60"/>
      <c r="EL5204" s="60"/>
      <c r="EM5204" s="60"/>
      <c r="EN5204" s="60"/>
      <c r="EO5204" s="60"/>
      <c r="EP5204" s="60"/>
      <c r="EQ5204" s="60"/>
      <c r="ER5204" s="60"/>
      <c r="ES5204" s="60"/>
      <c r="ET5204" s="60"/>
      <c r="EU5204" s="60"/>
      <c r="EV5204" s="60"/>
      <c r="EW5204" s="60"/>
      <c r="EX5204" s="60"/>
      <c r="EY5204" s="60"/>
      <c r="EZ5204" s="60"/>
      <c r="FA5204" s="60"/>
      <c r="FB5204" s="60"/>
    </row>
    <row r="5205" spans="22:158" x14ac:dyDescent="0.25">
      <c r="W5205" s="33"/>
      <c r="X5205" s="33"/>
      <c r="AH5205" s="38">
        <v>100</v>
      </c>
      <c r="AI5205" s="38">
        <v>105</v>
      </c>
      <c r="AJ5205" s="38">
        <v>13100</v>
      </c>
      <c r="AK5205" s="38">
        <v>60</v>
      </c>
      <c r="AL5205" s="38">
        <v>4219058</v>
      </c>
      <c r="AM5205" s="61" t="s">
        <v>1816</v>
      </c>
      <c r="AN5205" s="61" t="s">
        <v>1688</v>
      </c>
      <c r="AO5205" s="61" t="s">
        <v>5104</v>
      </c>
      <c r="AP5205" s="61" t="s">
        <v>5040</v>
      </c>
      <c r="AQ5205" s="61" t="s">
        <v>1767</v>
      </c>
      <c r="AR5205" s="28">
        <v>588.9</v>
      </c>
      <c r="AS5205" s="28">
        <v>760</v>
      </c>
      <c r="AT5205" s="28">
        <v>0</v>
      </c>
      <c r="AU5205" s="62"/>
      <c r="DV5205" s="31" t="s">
        <v>2880</v>
      </c>
      <c r="DW5205" s="31" t="s">
        <v>2881</v>
      </c>
      <c r="DX5205" s="63"/>
      <c r="DY5205" s="63"/>
      <c r="DZ5205" s="63"/>
      <c r="EA5205" s="167"/>
      <c r="EB5205" s="60"/>
      <c r="EC5205" s="60"/>
      <c r="ED5205" s="60"/>
      <c r="EE5205" s="60"/>
      <c r="EF5205" s="60"/>
      <c r="EG5205" s="60"/>
      <c r="EH5205" s="60"/>
      <c r="EI5205" s="60"/>
      <c r="EJ5205" s="60"/>
      <c r="EK5205" s="60"/>
      <c r="EL5205" s="60"/>
      <c r="EM5205" s="60"/>
      <c r="EN5205" s="60"/>
      <c r="EO5205" s="60"/>
      <c r="EP5205" s="60"/>
      <c r="EQ5205" s="60"/>
      <c r="ER5205" s="60"/>
      <c r="ES5205" s="60"/>
      <c r="ET5205" s="60"/>
      <c r="EU5205" s="60"/>
      <c r="EV5205" s="60"/>
      <c r="EW5205" s="60"/>
      <c r="EX5205" s="60"/>
      <c r="EY5205" s="60"/>
      <c r="EZ5205" s="60"/>
      <c r="FA5205" s="60"/>
      <c r="FB5205" s="60"/>
    </row>
    <row r="5206" spans="22:158" x14ac:dyDescent="0.25">
      <c r="W5206" s="33"/>
      <c r="X5206" s="33"/>
      <c r="AH5206" s="38">
        <v>100</v>
      </c>
      <c r="AI5206" s="38">
        <v>105</v>
      </c>
      <c r="AJ5206" s="38">
        <v>13800</v>
      </c>
      <c r="AK5206" s="38">
        <v>60</v>
      </c>
      <c r="AL5206" s="38">
        <v>4219058</v>
      </c>
      <c r="AM5206" s="61" t="s">
        <v>1816</v>
      </c>
      <c r="AN5206" s="61" t="s">
        <v>1688</v>
      </c>
      <c r="AO5206" s="61" t="s">
        <v>5120</v>
      </c>
      <c r="AP5206" s="61" t="s">
        <v>5040</v>
      </c>
      <c r="AQ5206" s="61" t="s">
        <v>1767</v>
      </c>
      <c r="AR5206" s="28">
        <v>0</v>
      </c>
      <c r="AS5206" s="28">
        <v>404</v>
      </c>
      <c r="AT5206" s="28">
        <v>0</v>
      </c>
      <c r="AU5206" s="62"/>
      <c r="DV5206" s="31" t="s">
        <v>2880</v>
      </c>
      <c r="DW5206" s="31" t="s">
        <v>2881</v>
      </c>
      <c r="DX5206" s="63"/>
      <c r="DY5206" s="63"/>
      <c r="DZ5206" s="63"/>
      <c r="EA5206" s="167"/>
      <c r="EB5206" s="60"/>
      <c r="EC5206" s="60"/>
      <c r="ED5206" s="60"/>
      <c r="EE5206" s="60"/>
      <c r="EF5206" s="60"/>
      <c r="EG5206" s="60"/>
      <c r="EH5206" s="60"/>
      <c r="EI5206" s="60"/>
      <c r="EJ5206" s="60"/>
      <c r="EK5206" s="60"/>
      <c r="EL5206" s="60"/>
      <c r="EM5206" s="60"/>
      <c r="EN5206" s="60"/>
      <c r="EO5206" s="60"/>
      <c r="EP5206" s="60"/>
      <c r="EQ5206" s="60"/>
      <c r="ER5206" s="60"/>
      <c r="ES5206" s="60"/>
      <c r="ET5206" s="60"/>
      <c r="EU5206" s="60"/>
      <c r="EV5206" s="60"/>
      <c r="EW5206" s="60"/>
      <c r="EX5206" s="60"/>
      <c r="EY5206" s="60"/>
      <c r="EZ5206" s="60"/>
      <c r="FA5206" s="60"/>
      <c r="FB5206" s="60"/>
    </row>
    <row r="5207" spans="22:158" x14ac:dyDescent="0.25">
      <c r="W5207" s="33"/>
      <c r="X5207" s="33"/>
      <c r="AH5207" s="38">
        <v>100</v>
      </c>
      <c r="AI5207" s="38">
        <v>105</v>
      </c>
      <c r="AJ5207" s="38">
        <v>14900</v>
      </c>
      <c r="AK5207" s="38">
        <v>60</v>
      </c>
      <c r="AL5207" s="38">
        <v>4219058</v>
      </c>
      <c r="AM5207" s="61" t="s">
        <v>1816</v>
      </c>
      <c r="AN5207" s="61" t="s">
        <v>1688</v>
      </c>
      <c r="AO5207" s="61" t="s">
        <v>1587</v>
      </c>
      <c r="AP5207" s="61" t="s">
        <v>5040</v>
      </c>
      <c r="AQ5207" s="61" t="s">
        <v>1767</v>
      </c>
      <c r="AR5207" s="28">
        <v>146.5</v>
      </c>
      <c r="AS5207" s="28">
        <v>0</v>
      </c>
      <c r="AT5207" s="28">
        <v>0</v>
      </c>
      <c r="AU5207" s="62"/>
      <c r="DV5207" s="31" t="s">
        <v>2880</v>
      </c>
      <c r="DW5207" s="31" t="s">
        <v>2881</v>
      </c>
      <c r="DX5207" s="63"/>
      <c r="DY5207" s="63"/>
      <c r="DZ5207" s="63"/>
      <c r="EA5207" s="167"/>
      <c r="EB5207" s="60"/>
      <c r="EC5207" s="60"/>
      <c r="ED5207" s="60"/>
      <c r="EE5207" s="60"/>
      <c r="EF5207" s="60"/>
      <c r="EG5207" s="60"/>
      <c r="EH5207" s="60"/>
      <c r="EI5207" s="60"/>
      <c r="EJ5207" s="60"/>
      <c r="EK5207" s="60"/>
      <c r="EL5207" s="60"/>
      <c r="EM5207" s="60"/>
      <c r="EN5207" s="60"/>
      <c r="EO5207" s="60"/>
      <c r="EP5207" s="60"/>
      <c r="EQ5207" s="60"/>
      <c r="ER5207" s="60"/>
      <c r="ES5207" s="60"/>
      <c r="ET5207" s="60"/>
      <c r="EU5207" s="60"/>
      <c r="EV5207" s="60"/>
      <c r="EW5207" s="60"/>
      <c r="EX5207" s="60"/>
      <c r="EY5207" s="60"/>
      <c r="EZ5207" s="60"/>
      <c r="FA5207" s="60"/>
      <c r="FB5207" s="60"/>
    </row>
    <row r="5208" spans="22:158" x14ac:dyDescent="0.25">
      <c r="W5208" s="33"/>
      <c r="X5208" s="33"/>
      <c r="AH5208" s="38">
        <v>100</v>
      </c>
      <c r="AI5208" s="38">
        <v>105</v>
      </c>
      <c r="AJ5208" s="38">
        <v>18400</v>
      </c>
      <c r="AK5208" s="38">
        <v>60</v>
      </c>
      <c r="AL5208" s="38">
        <v>4219058</v>
      </c>
      <c r="AM5208" s="61" t="s">
        <v>1816</v>
      </c>
      <c r="AN5208" s="61" t="s">
        <v>1688</v>
      </c>
      <c r="AO5208" s="61" t="s">
        <v>1664</v>
      </c>
      <c r="AP5208" s="61" t="s">
        <v>5040</v>
      </c>
      <c r="AQ5208" s="61" t="s">
        <v>1767</v>
      </c>
      <c r="AR5208" s="28">
        <v>1190.4000000000001</v>
      </c>
      <c r="AS5208" s="28">
        <v>0</v>
      </c>
      <c r="AT5208" s="28">
        <v>0</v>
      </c>
      <c r="AU5208" s="62"/>
      <c r="DV5208" s="31" t="s">
        <v>2880</v>
      </c>
      <c r="DW5208" s="31" t="s">
        <v>2881</v>
      </c>
      <c r="DX5208" s="63"/>
      <c r="DY5208" s="63"/>
      <c r="DZ5208" s="63"/>
      <c r="EA5208" s="167"/>
      <c r="EB5208" s="60"/>
      <c r="EC5208" s="60"/>
      <c r="ED5208" s="60"/>
      <c r="EE5208" s="60"/>
      <c r="EF5208" s="60"/>
      <c r="EG5208" s="60"/>
      <c r="EH5208" s="60"/>
      <c r="EI5208" s="60"/>
      <c r="EJ5208" s="60"/>
      <c r="EK5208" s="60"/>
      <c r="EL5208" s="60"/>
      <c r="EM5208" s="60"/>
      <c r="EN5208" s="60"/>
      <c r="EO5208" s="60"/>
      <c r="EP5208" s="60"/>
      <c r="EQ5208" s="60"/>
      <c r="ER5208" s="60"/>
      <c r="ES5208" s="60"/>
      <c r="ET5208" s="60"/>
      <c r="EU5208" s="60"/>
      <c r="EV5208" s="60"/>
      <c r="EW5208" s="60"/>
      <c r="EX5208" s="60"/>
      <c r="EY5208" s="60"/>
      <c r="EZ5208" s="60"/>
      <c r="FA5208" s="60"/>
      <c r="FB5208" s="60"/>
    </row>
    <row r="5209" spans="22:158" x14ac:dyDescent="0.25">
      <c r="V5209" s="1"/>
      <c r="W5209" s="33"/>
      <c r="X5209" s="33"/>
      <c r="AH5209" s="38">
        <v>100</v>
      </c>
      <c r="AI5209" s="38">
        <v>105</v>
      </c>
      <c r="AJ5209" s="38">
        <v>18550</v>
      </c>
      <c r="AK5209" s="38">
        <v>60</v>
      </c>
      <c r="AL5209" s="38">
        <v>4219058</v>
      </c>
      <c r="AM5209" s="61" t="s">
        <v>1816</v>
      </c>
      <c r="AN5209" s="61" t="s">
        <v>1688</v>
      </c>
      <c r="AO5209" s="61" t="s">
        <v>1667</v>
      </c>
      <c r="AP5209" s="61" t="s">
        <v>5040</v>
      </c>
      <c r="AQ5209" s="61" t="s">
        <v>1767</v>
      </c>
      <c r="AR5209" s="28">
        <v>3137.8</v>
      </c>
      <c r="AS5209" s="28">
        <v>472</v>
      </c>
      <c r="AT5209" s="28">
        <v>7159</v>
      </c>
      <c r="AU5209" s="62"/>
      <c r="DV5209" s="31" t="s">
        <v>2880</v>
      </c>
      <c r="DW5209" s="31" t="s">
        <v>2881</v>
      </c>
      <c r="DX5209" s="63"/>
      <c r="DY5209" s="63"/>
      <c r="DZ5209" s="63"/>
      <c r="EA5209" s="167"/>
      <c r="EB5209" s="60"/>
      <c r="EC5209" s="60"/>
      <c r="ED5209" s="60"/>
      <c r="EE5209" s="60"/>
      <c r="EF5209" s="60"/>
      <c r="EG5209" s="60"/>
      <c r="EH5209" s="60"/>
      <c r="EI5209" s="60"/>
      <c r="EJ5209" s="60"/>
      <c r="EK5209" s="60"/>
      <c r="EL5209" s="60"/>
      <c r="EM5209" s="60"/>
      <c r="EN5209" s="60"/>
      <c r="EO5209" s="60"/>
      <c r="EP5209" s="60"/>
      <c r="EQ5209" s="60"/>
      <c r="ER5209" s="60"/>
      <c r="ES5209" s="60"/>
      <c r="ET5209" s="60"/>
      <c r="EU5209" s="60"/>
      <c r="EV5209" s="60"/>
      <c r="EW5209" s="60"/>
      <c r="EX5209" s="60"/>
      <c r="EY5209" s="60"/>
      <c r="EZ5209" s="60"/>
      <c r="FA5209" s="60"/>
      <c r="FB5209" s="60"/>
    </row>
    <row r="5210" spans="22:158" x14ac:dyDescent="0.25">
      <c r="V5210" s="1"/>
      <c r="W5210" s="33"/>
      <c r="X5210" s="33"/>
      <c r="AH5210" s="38">
        <v>100</v>
      </c>
      <c r="AI5210" s="38">
        <v>110</v>
      </c>
      <c r="AJ5210" s="38">
        <v>11720</v>
      </c>
      <c r="AK5210" s="38">
        <v>60</v>
      </c>
      <c r="AL5210" s="38">
        <v>4219058</v>
      </c>
      <c r="AM5210" s="61" t="s">
        <v>1816</v>
      </c>
      <c r="AN5210" s="61" t="s">
        <v>1696</v>
      </c>
      <c r="AO5210" s="61" t="s">
        <v>5078</v>
      </c>
      <c r="AP5210" s="61" t="s">
        <v>5040</v>
      </c>
      <c r="AQ5210" s="61" t="s">
        <v>1767</v>
      </c>
      <c r="AR5210" s="28">
        <v>0</v>
      </c>
      <c r="AS5210" s="28">
        <v>0</v>
      </c>
      <c r="AT5210" s="28">
        <v>0</v>
      </c>
      <c r="AU5210" s="62"/>
      <c r="DV5210" s="31" t="s">
        <v>2880</v>
      </c>
      <c r="DW5210" s="31" t="s">
        <v>2882</v>
      </c>
      <c r="DX5210" s="63"/>
      <c r="DY5210" s="63"/>
      <c r="DZ5210" s="63"/>
      <c r="EA5210" s="167"/>
      <c r="EB5210" s="60"/>
      <c r="EC5210" s="60"/>
      <c r="ED5210" s="60"/>
      <c r="EE5210" s="60"/>
      <c r="EF5210" s="60"/>
      <c r="EG5210" s="60"/>
      <c r="EH5210" s="60"/>
      <c r="EI5210" s="60"/>
      <c r="EJ5210" s="60"/>
      <c r="EK5210" s="60"/>
      <c r="EL5210" s="60"/>
      <c r="EM5210" s="60"/>
      <c r="EN5210" s="60"/>
      <c r="EO5210" s="60"/>
      <c r="EP5210" s="60"/>
      <c r="EQ5210" s="60"/>
      <c r="ER5210" s="60"/>
      <c r="ES5210" s="60"/>
      <c r="ET5210" s="60"/>
      <c r="EU5210" s="60"/>
      <c r="EV5210" s="60"/>
      <c r="EW5210" s="60"/>
      <c r="EX5210" s="60"/>
      <c r="EY5210" s="60"/>
      <c r="EZ5210" s="60"/>
      <c r="FA5210" s="60"/>
      <c r="FB5210" s="60"/>
    </row>
    <row r="5211" spans="22:158" x14ac:dyDescent="0.25">
      <c r="W5211" s="33"/>
      <c r="X5211" s="33"/>
      <c r="AH5211" s="38">
        <v>100</v>
      </c>
      <c r="AI5211" s="38">
        <v>110</v>
      </c>
      <c r="AJ5211" s="38">
        <v>13050</v>
      </c>
      <c r="AK5211" s="38">
        <v>60</v>
      </c>
      <c r="AL5211" s="38">
        <v>4219058</v>
      </c>
      <c r="AM5211" s="61" t="s">
        <v>1816</v>
      </c>
      <c r="AN5211" s="61" t="s">
        <v>1696</v>
      </c>
      <c r="AO5211" s="61" t="s">
        <v>5103</v>
      </c>
      <c r="AP5211" s="61" t="s">
        <v>5040</v>
      </c>
      <c r="AQ5211" s="61" t="s">
        <v>1767</v>
      </c>
      <c r="AR5211" s="28">
        <v>0</v>
      </c>
      <c r="AS5211" s="28">
        <v>0</v>
      </c>
      <c r="AT5211" s="28">
        <v>0</v>
      </c>
      <c r="AU5211" s="62"/>
      <c r="DV5211" s="31" t="s">
        <v>2880</v>
      </c>
      <c r="DW5211" s="31" t="s">
        <v>2882</v>
      </c>
      <c r="DX5211" s="63"/>
      <c r="DY5211" s="63"/>
      <c r="DZ5211" s="63"/>
      <c r="EA5211" s="167"/>
      <c r="EB5211" s="60"/>
      <c r="EC5211" s="60"/>
      <c r="ED5211" s="60"/>
      <c r="EE5211" s="60"/>
      <c r="EF5211" s="60"/>
      <c r="EG5211" s="60"/>
      <c r="EH5211" s="60"/>
      <c r="EI5211" s="60"/>
      <c r="EJ5211" s="60"/>
      <c r="EK5211" s="60"/>
      <c r="EL5211" s="60"/>
      <c r="EM5211" s="60"/>
      <c r="EN5211" s="60"/>
      <c r="EO5211" s="60"/>
      <c r="EP5211" s="60"/>
      <c r="EQ5211" s="60"/>
      <c r="ER5211" s="60"/>
      <c r="ES5211" s="60"/>
      <c r="ET5211" s="60"/>
      <c r="EU5211" s="60"/>
      <c r="EV5211" s="60"/>
      <c r="EW5211" s="60"/>
      <c r="EX5211" s="60"/>
      <c r="EY5211" s="60"/>
      <c r="EZ5211" s="60"/>
      <c r="FA5211" s="60"/>
      <c r="FB5211" s="60"/>
    </row>
    <row r="5212" spans="22:158" x14ac:dyDescent="0.25">
      <c r="V5212" s="1"/>
      <c r="W5212" s="33"/>
      <c r="X5212" s="33"/>
      <c r="AH5212" s="38">
        <v>100</v>
      </c>
      <c r="AI5212" s="38">
        <v>110</v>
      </c>
      <c r="AJ5212" s="38">
        <v>13400</v>
      </c>
      <c r="AK5212" s="38">
        <v>60</v>
      </c>
      <c r="AL5212" s="38">
        <v>4219058</v>
      </c>
      <c r="AM5212" s="61" t="s">
        <v>1816</v>
      </c>
      <c r="AN5212" s="61" t="s">
        <v>1696</v>
      </c>
      <c r="AO5212" s="61" t="s">
        <v>5111</v>
      </c>
      <c r="AP5212" s="61" t="s">
        <v>5040</v>
      </c>
      <c r="AQ5212" s="61" t="s">
        <v>1767</v>
      </c>
      <c r="AR5212" s="28">
        <v>0</v>
      </c>
      <c r="AS5212" s="28">
        <v>63</v>
      </c>
      <c r="AT5212" s="28">
        <v>0</v>
      </c>
      <c r="AU5212" s="62"/>
      <c r="DV5212" s="31" t="s">
        <v>2880</v>
      </c>
      <c r="DW5212" s="31" t="s">
        <v>2882</v>
      </c>
      <c r="DX5212" s="63"/>
      <c r="DY5212" s="63"/>
      <c r="DZ5212" s="63"/>
      <c r="EA5212" s="167"/>
      <c r="EB5212" s="60"/>
      <c r="EC5212" s="60"/>
      <c r="ED5212" s="60"/>
      <c r="EE5212" s="60"/>
      <c r="EF5212" s="60"/>
      <c r="EG5212" s="60"/>
      <c r="EH5212" s="60"/>
      <c r="EI5212" s="60"/>
      <c r="EJ5212" s="60"/>
      <c r="EK5212" s="60"/>
      <c r="EL5212" s="60"/>
      <c r="EM5212" s="60"/>
      <c r="EN5212" s="60"/>
      <c r="EO5212" s="60"/>
      <c r="EP5212" s="60"/>
      <c r="EQ5212" s="60"/>
      <c r="ER5212" s="60"/>
      <c r="ES5212" s="60"/>
      <c r="ET5212" s="60"/>
      <c r="EU5212" s="60"/>
      <c r="EV5212" s="60"/>
      <c r="EW5212" s="60"/>
      <c r="EX5212" s="60"/>
      <c r="EY5212" s="60"/>
      <c r="EZ5212" s="60"/>
      <c r="FA5212" s="60"/>
      <c r="FB5212" s="60"/>
    </row>
    <row r="5213" spans="22:158" x14ac:dyDescent="0.25">
      <c r="W5213" s="33"/>
      <c r="X5213" s="33"/>
      <c r="AH5213" s="38">
        <v>100</v>
      </c>
      <c r="AI5213" s="38">
        <v>110</v>
      </c>
      <c r="AJ5213" s="38">
        <v>15050</v>
      </c>
      <c r="AK5213" s="38">
        <v>60</v>
      </c>
      <c r="AL5213" s="38">
        <v>4219058</v>
      </c>
      <c r="AM5213" s="61" t="s">
        <v>1816</v>
      </c>
      <c r="AN5213" s="61" t="s">
        <v>1696</v>
      </c>
      <c r="AO5213" s="61" t="s">
        <v>1591</v>
      </c>
      <c r="AP5213" s="61" t="s">
        <v>5040</v>
      </c>
      <c r="AQ5213" s="61" t="s">
        <v>1767</v>
      </c>
      <c r="AR5213" s="28">
        <v>55</v>
      </c>
      <c r="AS5213" s="28">
        <v>0</v>
      </c>
      <c r="AT5213" s="28">
        <v>0</v>
      </c>
      <c r="AU5213" s="62"/>
      <c r="DV5213" s="31" t="s">
        <v>2880</v>
      </c>
      <c r="DW5213" s="31" t="s">
        <v>2882</v>
      </c>
      <c r="DX5213" s="63"/>
      <c r="DY5213" s="63"/>
      <c r="DZ5213" s="63"/>
      <c r="EA5213" s="167"/>
      <c r="EB5213" s="60"/>
      <c r="EC5213" s="60"/>
      <c r="ED5213" s="60"/>
      <c r="EE5213" s="60"/>
      <c r="EF5213" s="60"/>
      <c r="EG5213" s="60"/>
      <c r="EH5213" s="60"/>
      <c r="EI5213" s="60"/>
      <c r="EJ5213" s="60"/>
      <c r="EK5213" s="60"/>
      <c r="EL5213" s="60"/>
      <c r="EM5213" s="60"/>
      <c r="EN5213" s="60"/>
      <c r="EO5213" s="60"/>
      <c r="EP5213" s="60"/>
      <c r="EQ5213" s="60"/>
      <c r="ER5213" s="60"/>
      <c r="ES5213" s="60"/>
      <c r="ET5213" s="60"/>
      <c r="EU5213" s="60"/>
      <c r="EV5213" s="60"/>
      <c r="EW5213" s="60"/>
      <c r="EX5213" s="60"/>
      <c r="EY5213" s="60"/>
      <c r="EZ5213" s="60"/>
      <c r="FA5213" s="60"/>
      <c r="FB5213" s="60"/>
    </row>
    <row r="5214" spans="22:158" x14ac:dyDescent="0.25">
      <c r="W5214" s="33"/>
      <c r="X5214" s="33"/>
      <c r="AH5214" s="38">
        <v>100</v>
      </c>
      <c r="AI5214" s="38">
        <v>110</v>
      </c>
      <c r="AJ5214" s="38">
        <v>16400</v>
      </c>
      <c r="AK5214" s="38">
        <v>60</v>
      </c>
      <c r="AL5214" s="38">
        <v>4219058</v>
      </c>
      <c r="AM5214" s="61" t="s">
        <v>1816</v>
      </c>
      <c r="AN5214" s="61" t="s">
        <v>1696</v>
      </c>
      <c r="AO5214" s="61" t="s">
        <v>1620</v>
      </c>
      <c r="AP5214" s="61" t="s">
        <v>5040</v>
      </c>
      <c r="AQ5214" s="61" t="s">
        <v>1767</v>
      </c>
      <c r="AR5214" s="28">
        <v>45160.2</v>
      </c>
      <c r="AS5214" s="28">
        <v>29467</v>
      </c>
      <c r="AT5214" s="28">
        <v>0</v>
      </c>
      <c r="AU5214" s="62"/>
      <c r="DV5214" s="31" t="s">
        <v>2880</v>
      </c>
      <c r="DW5214" s="31" t="s">
        <v>2882</v>
      </c>
      <c r="DX5214" s="63"/>
      <c r="DY5214" s="63"/>
      <c r="DZ5214" s="63"/>
      <c r="EA5214" s="167"/>
      <c r="EB5214" s="60"/>
      <c r="EC5214" s="60"/>
      <c r="ED5214" s="60"/>
      <c r="EE5214" s="60"/>
      <c r="EF5214" s="60"/>
      <c r="EG5214" s="60"/>
      <c r="EH5214" s="60"/>
      <c r="EI5214" s="60"/>
      <c r="EJ5214" s="60"/>
      <c r="EK5214" s="60"/>
      <c r="EL5214" s="60"/>
      <c r="EM5214" s="60"/>
      <c r="EN5214" s="60"/>
      <c r="EO5214" s="60"/>
      <c r="EP5214" s="60"/>
      <c r="EQ5214" s="60"/>
      <c r="ER5214" s="60"/>
      <c r="ES5214" s="60"/>
      <c r="ET5214" s="60"/>
      <c r="EU5214" s="60"/>
      <c r="EV5214" s="60"/>
      <c r="EW5214" s="60"/>
      <c r="EX5214" s="60"/>
      <c r="EY5214" s="60"/>
      <c r="EZ5214" s="60"/>
      <c r="FA5214" s="60"/>
      <c r="FB5214" s="60"/>
    </row>
    <row r="5215" spans="22:158" x14ac:dyDescent="0.25">
      <c r="V5215" s="1"/>
      <c r="W5215" s="33"/>
      <c r="X5215" s="33"/>
      <c r="AH5215" s="38">
        <v>100</v>
      </c>
      <c r="AI5215" s="38">
        <v>110</v>
      </c>
      <c r="AJ5215" s="38">
        <v>17000</v>
      </c>
      <c r="AK5215" s="38">
        <v>60</v>
      </c>
      <c r="AL5215" s="38">
        <v>4219058</v>
      </c>
      <c r="AM5215" s="61" t="s">
        <v>1816</v>
      </c>
      <c r="AN5215" s="61" t="s">
        <v>1696</v>
      </c>
      <c r="AO5215" s="61" t="s">
        <v>1633</v>
      </c>
      <c r="AP5215" s="61" t="s">
        <v>5040</v>
      </c>
      <c r="AQ5215" s="61" t="s">
        <v>1767</v>
      </c>
      <c r="AR5215" s="28">
        <v>6275.6</v>
      </c>
      <c r="AS5215" s="28">
        <v>1881</v>
      </c>
      <c r="AT5215" s="28">
        <v>0</v>
      </c>
      <c r="AU5215" s="62"/>
      <c r="DV5215" s="31" t="s">
        <v>2880</v>
      </c>
      <c r="DW5215" s="31" t="s">
        <v>2882</v>
      </c>
      <c r="DX5215" s="63"/>
      <c r="DY5215" s="63"/>
      <c r="DZ5215" s="63"/>
      <c r="EA5215" s="167"/>
      <c r="EB5215" s="60"/>
      <c r="EC5215" s="60"/>
      <c r="ED5215" s="60"/>
      <c r="EE5215" s="60"/>
      <c r="EF5215" s="60"/>
      <c r="EG5215" s="60"/>
      <c r="EH5215" s="60"/>
      <c r="EI5215" s="60"/>
      <c r="EJ5215" s="60"/>
      <c r="EK5215" s="60"/>
      <c r="EL5215" s="60"/>
      <c r="EM5215" s="60"/>
      <c r="EN5215" s="60"/>
      <c r="EO5215" s="60"/>
      <c r="EP5215" s="60"/>
      <c r="EQ5215" s="60"/>
      <c r="ER5215" s="60"/>
      <c r="ES5215" s="60"/>
      <c r="ET5215" s="60"/>
      <c r="EU5215" s="60"/>
      <c r="EV5215" s="60"/>
      <c r="EW5215" s="60"/>
      <c r="EX5215" s="60"/>
      <c r="EY5215" s="60"/>
      <c r="EZ5215" s="60"/>
      <c r="FA5215" s="60"/>
      <c r="FB5215" s="60"/>
    </row>
    <row r="5216" spans="22:158" x14ac:dyDescent="0.25">
      <c r="W5216" s="33"/>
      <c r="X5216" s="33"/>
      <c r="AH5216" s="38">
        <v>100</v>
      </c>
      <c r="AI5216" s="38">
        <v>115</v>
      </c>
      <c r="AJ5216" s="38">
        <v>16950</v>
      </c>
      <c r="AK5216" s="38">
        <v>60</v>
      </c>
      <c r="AL5216" s="38">
        <v>4219058</v>
      </c>
      <c r="AM5216" s="61" t="s">
        <v>1816</v>
      </c>
      <c r="AN5216" s="61" t="s">
        <v>1697</v>
      </c>
      <c r="AO5216" s="61" t="s">
        <v>1632</v>
      </c>
      <c r="AP5216" s="61" t="s">
        <v>5040</v>
      </c>
      <c r="AQ5216" s="61" t="s">
        <v>1767</v>
      </c>
      <c r="AR5216" s="28">
        <v>5187</v>
      </c>
      <c r="AS5216" s="28">
        <v>244</v>
      </c>
      <c r="AT5216" s="28">
        <v>528</v>
      </c>
      <c r="AU5216" s="62"/>
      <c r="DV5216" s="31" t="s">
        <v>2880</v>
      </c>
      <c r="DW5216" s="31" t="s">
        <v>2883</v>
      </c>
      <c r="DX5216" s="63"/>
      <c r="DY5216" s="63"/>
      <c r="DZ5216" s="63"/>
      <c r="EA5216" s="167"/>
      <c r="EB5216" s="60"/>
      <c r="EC5216" s="60"/>
      <c r="ED5216" s="60"/>
      <c r="EE5216" s="60"/>
      <c r="EF5216" s="60"/>
      <c r="EG5216" s="60"/>
      <c r="EH5216" s="60"/>
      <c r="EI5216" s="60"/>
      <c r="EJ5216" s="60"/>
      <c r="EK5216" s="60"/>
      <c r="EL5216" s="60"/>
      <c r="EM5216" s="60"/>
      <c r="EN5216" s="60"/>
      <c r="EO5216" s="60"/>
      <c r="EP5216" s="60"/>
      <c r="EQ5216" s="60"/>
      <c r="ER5216" s="60"/>
      <c r="ES5216" s="60"/>
      <c r="ET5216" s="60"/>
      <c r="EU5216" s="60"/>
      <c r="EV5216" s="60"/>
      <c r="EW5216" s="60"/>
      <c r="EX5216" s="60"/>
      <c r="EY5216" s="60"/>
      <c r="EZ5216" s="60"/>
      <c r="FA5216" s="60"/>
      <c r="FB5216" s="60"/>
    </row>
    <row r="5217" spans="22:158" x14ac:dyDescent="0.25">
      <c r="V5217" s="1"/>
      <c r="W5217" s="33"/>
      <c r="X5217" s="33"/>
      <c r="AH5217" s="38">
        <v>100</v>
      </c>
      <c r="AI5217" s="38">
        <v>115</v>
      </c>
      <c r="AJ5217" s="38">
        <v>18450</v>
      </c>
      <c r="AK5217" s="38">
        <v>60</v>
      </c>
      <c r="AL5217" s="38">
        <v>4219058</v>
      </c>
      <c r="AM5217" s="61" t="s">
        <v>1816</v>
      </c>
      <c r="AN5217" s="61" t="s">
        <v>1697</v>
      </c>
      <c r="AO5217" s="61" t="s">
        <v>1665</v>
      </c>
      <c r="AP5217" s="61" t="s">
        <v>5040</v>
      </c>
      <c r="AQ5217" s="61" t="s">
        <v>1767</v>
      </c>
      <c r="AR5217" s="28">
        <v>0</v>
      </c>
      <c r="AS5217" s="28">
        <v>0</v>
      </c>
      <c r="AT5217" s="28">
        <v>0</v>
      </c>
      <c r="AU5217" s="62"/>
      <c r="DV5217" s="31" t="s">
        <v>2880</v>
      </c>
      <c r="DW5217" s="31" t="s">
        <v>2883</v>
      </c>
      <c r="DX5217" s="63"/>
      <c r="DY5217" s="63"/>
      <c r="DZ5217" s="63"/>
      <c r="EA5217" s="167"/>
      <c r="EB5217" s="60"/>
      <c r="EC5217" s="60"/>
      <c r="ED5217" s="60"/>
      <c r="EE5217" s="60"/>
      <c r="EF5217" s="60"/>
      <c r="EG5217" s="60"/>
      <c r="EH5217" s="60"/>
      <c r="EI5217" s="60"/>
      <c r="EJ5217" s="60"/>
      <c r="EK5217" s="60"/>
      <c r="EL5217" s="60"/>
      <c r="EM5217" s="60"/>
      <c r="EN5217" s="60"/>
      <c r="EO5217" s="60"/>
      <c r="EP5217" s="60"/>
      <c r="EQ5217" s="60"/>
      <c r="ER5217" s="60"/>
      <c r="ES5217" s="60"/>
      <c r="ET5217" s="60"/>
      <c r="EU5217" s="60"/>
      <c r="EV5217" s="60"/>
      <c r="EW5217" s="60"/>
      <c r="EX5217" s="60"/>
      <c r="EY5217" s="60"/>
      <c r="EZ5217" s="60"/>
      <c r="FA5217" s="60"/>
      <c r="FB5217" s="60"/>
    </row>
    <row r="5218" spans="22:158" x14ac:dyDescent="0.25">
      <c r="W5218" s="33"/>
      <c r="X5218" s="33"/>
      <c r="AH5218" s="38">
        <v>100</v>
      </c>
      <c r="AI5218" s="38">
        <v>120</v>
      </c>
      <c r="AJ5218" s="38">
        <v>10250</v>
      </c>
      <c r="AK5218" s="38">
        <v>60</v>
      </c>
      <c r="AL5218" s="38">
        <v>4219058</v>
      </c>
      <c r="AM5218" s="61" t="s">
        <v>1816</v>
      </c>
      <c r="AN5218" s="61" t="s">
        <v>1689</v>
      </c>
      <c r="AO5218" s="61" t="s">
        <v>5048</v>
      </c>
      <c r="AP5218" s="61" t="s">
        <v>5040</v>
      </c>
      <c r="AQ5218" s="61" t="s">
        <v>1767</v>
      </c>
      <c r="AR5218" s="28">
        <v>17310853.199999999</v>
      </c>
      <c r="AS5218" s="28">
        <v>26631218</v>
      </c>
      <c r="AT5218" s="28">
        <v>12654596</v>
      </c>
      <c r="AU5218" s="62"/>
      <c r="DV5218" s="31" t="s">
        <v>2880</v>
      </c>
      <c r="DW5218" s="31" t="s">
        <v>2884</v>
      </c>
      <c r="DX5218" s="63"/>
      <c r="DY5218" s="63"/>
      <c r="DZ5218" s="63"/>
      <c r="EA5218" s="167"/>
      <c r="EB5218" s="60"/>
      <c r="EC5218" s="60"/>
      <c r="ED5218" s="60"/>
      <c r="EE5218" s="60"/>
      <c r="EF5218" s="60"/>
      <c r="EG5218" s="60"/>
      <c r="EH5218" s="60"/>
      <c r="EI5218" s="60"/>
      <c r="EJ5218" s="60"/>
      <c r="EK5218" s="60"/>
      <c r="EL5218" s="60"/>
      <c r="EM5218" s="60"/>
      <c r="EN5218" s="60"/>
      <c r="EO5218" s="60"/>
      <c r="EP5218" s="60"/>
      <c r="EQ5218" s="60"/>
      <c r="ER5218" s="60"/>
      <c r="ES5218" s="60"/>
      <c r="ET5218" s="60"/>
      <c r="EU5218" s="60"/>
      <c r="EV5218" s="60"/>
      <c r="EW5218" s="60"/>
      <c r="EX5218" s="60"/>
      <c r="EY5218" s="60"/>
      <c r="EZ5218" s="60"/>
      <c r="FA5218" s="60"/>
      <c r="FB5218" s="60"/>
    </row>
    <row r="5219" spans="22:158" x14ac:dyDescent="0.25">
      <c r="W5219" s="33"/>
      <c r="X5219" s="33"/>
      <c r="AH5219" s="38">
        <v>100</v>
      </c>
      <c r="AI5219" s="38">
        <v>120</v>
      </c>
      <c r="AJ5219" s="38">
        <v>11350</v>
      </c>
      <c r="AK5219" s="38">
        <v>60</v>
      </c>
      <c r="AL5219" s="38">
        <v>4219058</v>
      </c>
      <c r="AM5219" s="61" t="s">
        <v>1816</v>
      </c>
      <c r="AN5219" s="61" t="s">
        <v>1689</v>
      </c>
      <c r="AO5219" s="61" t="s">
        <v>5070</v>
      </c>
      <c r="AP5219" s="61" t="s">
        <v>5040</v>
      </c>
      <c r="AQ5219" s="61" t="s">
        <v>1767</v>
      </c>
      <c r="AR5219" s="28">
        <v>4865397.8</v>
      </c>
      <c r="AS5219" s="28">
        <v>10325518</v>
      </c>
      <c r="AT5219" s="28">
        <v>4750640</v>
      </c>
      <c r="AU5219" s="62"/>
      <c r="DV5219" s="31" t="s">
        <v>2880</v>
      </c>
      <c r="DW5219" s="31" t="s">
        <v>2884</v>
      </c>
      <c r="DX5219" s="63"/>
      <c r="DY5219" s="63"/>
      <c r="DZ5219" s="63"/>
      <c r="EA5219" s="167"/>
      <c r="EB5219" s="60"/>
      <c r="EC5219" s="60"/>
      <c r="ED5219" s="60"/>
      <c r="EE5219" s="60"/>
      <c r="EF5219" s="60"/>
      <c r="EG5219" s="60"/>
      <c r="EH5219" s="60"/>
      <c r="EI5219" s="60"/>
      <c r="EJ5219" s="60"/>
      <c r="EK5219" s="60"/>
      <c r="EL5219" s="60"/>
      <c r="EM5219" s="60"/>
      <c r="EN5219" s="60"/>
      <c r="EO5219" s="60"/>
      <c r="EP5219" s="60"/>
      <c r="EQ5219" s="60"/>
      <c r="ER5219" s="60"/>
      <c r="ES5219" s="60"/>
      <c r="ET5219" s="60"/>
      <c r="EU5219" s="60"/>
      <c r="EV5219" s="60"/>
      <c r="EW5219" s="60"/>
      <c r="EX5219" s="60"/>
      <c r="EY5219" s="60"/>
      <c r="EZ5219" s="60"/>
      <c r="FA5219" s="60"/>
      <c r="FB5219" s="60"/>
    </row>
    <row r="5220" spans="22:158" x14ac:dyDescent="0.25">
      <c r="W5220" s="33"/>
      <c r="X5220" s="33"/>
      <c r="AH5220" s="38">
        <v>100</v>
      </c>
      <c r="AI5220" s="38">
        <v>120</v>
      </c>
      <c r="AJ5220" s="38">
        <v>14550</v>
      </c>
      <c r="AK5220" s="38">
        <v>60</v>
      </c>
      <c r="AL5220" s="38">
        <v>4219058</v>
      </c>
      <c r="AM5220" s="61" t="s">
        <v>1816</v>
      </c>
      <c r="AN5220" s="61" t="s">
        <v>1689</v>
      </c>
      <c r="AO5220" s="61" t="s">
        <v>1579</v>
      </c>
      <c r="AP5220" s="61" t="s">
        <v>5040</v>
      </c>
      <c r="AQ5220" s="61" t="s">
        <v>1767</v>
      </c>
      <c r="AR5220" s="28">
        <v>21589.4</v>
      </c>
      <c r="AS5220" s="28">
        <v>116454</v>
      </c>
      <c r="AT5220" s="28">
        <v>0</v>
      </c>
      <c r="AU5220" s="62"/>
      <c r="DV5220" s="31" t="s">
        <v>2880</v>
      </c>
      <c r="DW5220" s="31" t="s">
        <v>2884</v>
      </c>
      <c r="DX5220" s="63"/>
      <c r="DY5220" s="63"/>
      <c r="DZ5220" s="63"/>
      <c r="EA5220" s="167"/>
      <c r="EB5220" s="60"/>
      <c r="EC5220" s="60"/>
      <c r="ED5220" s="60"/>
      <c r="EE5220" s="60"/>
      <c r="EF5220" s="60"/>
      <c r="EG5220" s="60"/>
      <c r="EH5220" s="60"/>
      <c r="EI5220" s="60"/>
      <c r="EJ5220" s="60"/>
      <c r="EK5220" s="60"/>
      <c r="EL5220" s="60"/>
      <c r="EM5220" s="60"/>
      <c r="EN5220" s="60"/>
      <c r="EO5220" s="60"/>
      <c r="EP5220" s="60"/>
      <c r="EQ5220" s="60"/>
      <c r="ER5220" s="60"/>
      <c r="ES5220" s="60"/>
      <c r="ET5220" s="60"/>
      <c r="EU5220" s="60"/>
      <c r="EV5220" s="60"/>
      <c r="EW5220" s="60"/>
      <c r="EX5220" s="60"/>
      <c r="EY5220" s="60"/>
      <c r="EZ5220" s="60"/>
      <c r="FA5220" s="60"/>
      <c r="FB5220" s="60"/>
    </row>
    <row r="5221" spans="22:158" x14ac:dyDescent="0.25">
      <c r="W5221" s="33"/>
      <c r="X5221" s="33"/>
      <c r="AH5221" s="38">
        <v>100</v>
      </c>
      <c r="AI5221" s="38">
        <v>120</v>
      </c>
      <c r="AJ5221" s="38">
        <v>14850</v>
      </c>
      <c r="AK5221" s="38">
        <v>60</v>
      </c>
      <c r="AL5221" s="38">
        <v>4219058</v>
      </c>
      <c r="AM5221" s="61" t="s">
        <v>1816</v>
      </c>
      <c r="AN5221" s="61" t="s">
        <v>1689</v>
      </c>
      <c r="AO5221" s="61" t="s">
        <v>1585</v>
      </c>
      <c r="AP5221" s="61" t="s">
        <v>5040</v>
      </c>
      <c r="AQ5221" s="61" t="s">
        <v>1767</v>
      </c>
      <c r="AR5221" s="28">
        <v>15865813.800000001</v>
      </c>
      <c r="AS5221" s="28">
        <v>24543497</v>
      </c>
      <c r="AT5221" s="28">
        <v>12883549</v>
      </c>
      <c r="AU5221" s="62"/>
      <c r="DV5221" s="31" t="s">
        <v>2880</v>
      </c>
      <c r="DW5221" s="31" t="s">
        <v>2884</v>
      </c>
      <c r="DX5221" s="63"/>
      <c r="DY5221" s="63"/>
      <c r="DZ5221" s="63"/>
      <c r="EA5221" s="167"/>
      <c r="EB5221" s="60"/>
      <c r="EC5221" s="60"/>
      <c r="ED5221" s="60"/>
      <c r="EE5221" s="60"/>
      <c r="EF5221" s="60"/>
      <c r="EG5221" s="60"/>
      <c r="EH5221" s="60"/>
      <c r="EI5221" s="60"/>
      <c r="EJ5221" s="60"/>
      <c r="EK5221" s="60"/>
      <c r="EL5221" s="60"/>
      <c r="EM5221" s="60"/>
      <c r="EN5221" s="60"/>
      <c r="EO5221" s="60"/>
      <c r="EP5221" s="60"/>
      <c r="EQ5221" s="60"/>
      <c r="ER5221" s="60"/>
      <c r="ES5221" s="60"/>
      <c r="ET5221" s="60"/>
      <c r="EU5221" s="60"/>
      <c r="EV5221" s="60"/>
      <c r="EW5221" s="60"/>
      <c r="EX5221" s="60"/>
      <c r="EY5221" s="60"/>
      <c r="EZ5221" s="60"/>
      <c r="FA5221" s="60"/>
      <c r="FB5221" s="60"/>
    </row>
    <row r="5222" spans="22:158" x14ac:dyDescent="0.25">
      <c r="W5222" s="33"/>
      <c r="X5222" s="33"/>
      <c r="AH5222" s="38">
        <v>100</v>
      </c>
      <c r="AI5222" s="38">
        <v>120</v>
      </c>
      <c r="AJ5222" s="38">
        <v>16610</v>
      </c>
      <c r="AK5222" s="38">
        <v>60</v>
      </c>
      <c r="AL5222" s="38">
        <v>4219058</v>
      </c>
      <c r="AM5222" s="61" t="s">
        <v>1816</v>
      </c>
      <c r="AN5222" s="61" t="s">
        <v>1689</v>
      </c>
      <c r="AO5222" s="61" t="s">
        <v>1625</v>
      </c>
      <c r="AP5222" s="61" t="s">
        <v>5040</v>
      </c>
      <c r="AQ5222" s="61" t="s">
        <v>1767</v>
      </c>
      <c r="AR5222" s="28">
        <v>458818.2</v>
      </c>
      <c r="AS5222" s="28">
        <v>171511</v>
      </c>
      <c r="AT5222" s="28">
        <v>147667</v>
      </c>
      <c r="AU5222" s="62"/>
      <c r="DV5222" s="31" t="s">
        <v>2880</v>
      </c>
      <c r="DW5222" s="31" t="s">
        <v>2884</v>
      </c>
      <c r="DX5222" s="63"/>
      <c r="DY5222" s="63"/>
      <c r="DZ5222" s="63"/>
      <c r="EA5222" s="167"/>
      <c r="EB5222" s="60"/>
      <c r="EC5222" s="60"/>
      <c r="ED5222" s="60"/>
      <c r="EE5222" s="60"/>
      <c r="EF5222" s="60"/>
      <c r="EG5222" s="60"/>
      <c r="EH5222" s="60"/>
      <c r="EI5222" s="60"/>
      <c r="EJ5222" s="60"/>
      <c r="EK5222" s="60"/>
      <c r="EL5222" s="60"/>
      <c r="EM5222" s="60"/>
      <c r="EN5222" s="60"/>
      <c r="EO5222" s="60"/>
      <c r="EP5222" s="60"/>
      <c r="EQ5222" s="60"/>
      <c r="ER5222" s="60"/>
      <c r="ES5222" s="60"/>
      <c r="ET5222" s="60"/>
      <c r="EU5222" s="60"/>
      <c r="EV5222" s="60"/>
      <c r="EW5222" s="60"/>
      <c r="EX5222" s="60"/>
      <c r="EY5222" s="60"/>
      <c r="EZ5222" s="60"/>
      <c r="FA5222" s="60"/>
      <c r="FB5222" s="60"/>
    </row>
    <row r="5223" spans="22:158" x14ac:dyDescent="0.25">
      <c r="W5223" s="33"/>
      <c r="X5223" s="33"/>
      <c r="AH5223" s="38">
        <v>100</v>
      </c>
      <c r="AI5223" s="38">
        <v>120</v>
      </c>
      <c r="AJ5223" s="38">
        <v>17550</v>
      </c>
      <c r="AK5223" s="38">
        <v>60</v>
      </c>
      <c r="AL5223" s="38">
        <v>4219058</v>
      </c>
      <c r="AM5223" s="61" t="s">
        <v>1816</v>
      </c>
      <c r="AN5223" s="61" t="s">
        <v>1689</v>
      </c>
      <c r="AO5223" s="61" t="s">
        <v>1645</v>
      </c>
      <c r="AP5223" s="61" t="s">
        <v>5040</v>
      </c>
      <c r="AQ5223" s="61" t="s">
        <v>1767</v>
      </c>
      <c r="AR5223" s="28">
        <v>176533.9</v>
      </c>
      <c r="AS5223" s="28">
        <v>223924</v>
      </c>
      <c r="AT5223" s="28">
        <v>87529</v>
      </c>
      <c r="AU5223" s="62"/>
      <c r="DV5223" s="31" t="s">
        <v>2880</v>
      </c>
      <c r="DW5223" s="31" t="s">
        <v>2884</v>
      </c>
      <c r="DX5223" s="63"/>
      <c r="DY5223" s="63"/>
      <c r="DZ5223" s="63"/>
      <c r="EA5223" s="167"/>
      <c r="EB5223" s="60"/>
      <c r="EC5223" s="60"/>
      <c r="ED5223" s="60"/>
      <c r="EE5223" s="60"/>
      <c r="EF5223" s="60"/>
      <c r="EG5223" s="60"/>
      <c r="EH5223" s="60"/>
      <c r="EI5223" s="60"/>
      <c r="EJ5223" s="60"/>
      <c r="EK5223" s="60"/>
      <c r="EL5223" s="60"/>
      <c r="EM5223" s="60"/>
      <c r="EN5223" s="60"/>
      <c r="EO5223" s="60"/>
      <c r="EP5223" s="60"/>
      <c r="EQ5223" s="60"/>
      <c r="ER5223" s="60"/>
      <c r="ES5223" s="60"/>
      <c r="ET5223" s="60"/>
      <c r="EU5223" s="60"/>
      <c r="EV5223" s="60"/>
      <c r="EW5223" s="60"/>
      <c r="EX5223" s="60"/>
      <c r="EY5223" s="60"/>
      <c r="EZ5223" s="60"/>
      <c r="FA5223" s="60"/>
      <c r="FB5223" s="60"/>
    </row>
    <row r="5224" spans="22:158" x14ac:dyDescent="0.25">
      <c r="W5224" s="33"/>
      <c r="X5224" s="33"/>
      <c r="AH5224" s="38">
        <v>100</v>
      </c>
      <c r="AI5224" s="38">
        <v>125</v>
      </c>
      <c r="AJ5224" s="38">
        <v>10600</v>
      </c>
      <c r="AK5224" s="38">
        <v>60</v>
      </c>
      <c r="AL5224" s="38">
        <v>4219058</v>
      </c>
      <c r="AM5224" s="61" t="s">
        <v>1816</v>
      </c>
      <c r="AN5224" s="61" t="s">
        <v>1692</v>
      </c>
      <c r="AO5224" s="61" t="s">
        <v>5055</v>
      </c>
      <c r="AP5224" s="61" t="s">
        <v>5040</v>
      </c>
      <c r="AQ5224" s="61" t="s">
        <v>1767</v>
      </c>
      <c r="AR5224" s="28">
        <v>94451.4</v>
      </c>
      <c r="AS5224" s="28">
        <v>214218</v>
      </c>
      <c r="AT5224" s="28">
        <v>189018</v>
      </c>
      <c r="AU5224" s="62"/>
      <c r="DV5224" s="31" t="s">
        <v>2880</v>
      </c>
      <c r="DW5224" s="31" t="s">
        <v>2885</v>
      </c>
      <c r="DX5224" s="63"/>
      <c r="DY5224" s="63"/>
      <c r="DZ5224" s="63"/>
      <c r="EA5224" s="167"/>
      <c r="EB5224" s="60"/>
      <c r="EC5224" s="60"/>
      <c r="ED5224" s="60"/>
      <c r="EE5224" s="60"/>
      <c r="EF5224" s="60"/>
      <c r="EG5224" s="60"/>
      <c r="EH5224" s="60"/>
      <c r="EI5224" s="60"/>
      <c r="EJ5224" s="60"/>
      <c r="EK5224" s="60"/>
      <c r="EL5224" s="60"/>
      <c r="EM5224" s="60"/>
      <c r="EN5224" s="60"/>
      <c r="EO5224" s="60"/>
      <c r="EP5224" s="60"/>
      <c r="EQ5224" s="60"/>
      <c r="ER5224" s="60"/>
      <c r="ES5224" s="60"/>
      <c r="ET5224" s="60"/>
      <c r="EU5224" s="60"/>
      <c r="EV5224" s="60"/>
      <c r="EW5224" s="60"/>
      <c r="EX5224" s="60"/>
      <c r="EY5224" s="60"/>
      <c r="EZ5224" s="60"/>
      <c r="FA5224" s="60"/>
      <c r="FB5224" s="60"/>
    </row>
    <row r="5225" spans="22:158" x14ac:dyDescent="0.25">
      <c r="W5225" s="33"/>
      <c r="X5225" s="33"/>
      <c r="AH5225" s="38">
        <v>100</v>
      </c>
      <c r="AI5225" s="38">
        <v>125</v>
      </c>
      <c r="AJ5225" s="38">
        <v>11730</v>
      </c>
      <c r="AK5225" s="38">
        <v>60</v>
      </c>
      <c r="AL5225" s="38">
        <v>4219058</v>
      </c>
      <c r="AM5225" s="61" t="s">
        <v>1816</v>
      </c>
      <c r="AN5225" s="61" t="s">
        <v>1692</v>
      </c>
      <c r="AO5225" s="61" t="s">
        <v>5079</v>
      </c>
      <c r="AP5225" s="61" t="s">
        <v>5040</v>
      </c>
      <c r="AQ5225" s="61" t="s">
        <v>1767</v>
      </c>
      <c r="AR5225" s="28">
        <v>32517.4</v>
      </c>
      <c r="AS5225" s="28">
        <v>229518</v>
      </c>
      <c r="AT5225" s="28">
        <v>0</v>
      </c>
      <c r="AU5225" s="62"/>
      <c r="DV5225" s="31" t="s">
        <v>2880</v>
      </c>
      <c r="DW5225" s="31" t="s">
        <v>2885</v>
      </c>
      <c r="DX5225" s="63"/>
      <c r="DY5225" s="63"/>
      <c r="DZ5225" s="63"/>
      <c r="EA5225" s="167"/>
      <c r="EB5225" s="60"/>
      <c r="EC5225" s="60"/>
      <c r="ED5225" s="60"/>
      <c r="EE5225" s="60"/>
      <c r="EF5225" s="60"/>
      <c r="EG5225" s="60"/>
      <c r="EH5225" s="60"/>
      <c r="EI5225" s="60"/>
      <c r="EJ5225" s="60"/>
      <c r="EK5225" s="60"/>
      <c r="EL5225" s="60"/>
      <c r="EM5225" s="60"/>
      <c r="EN5225" s="60"/>
      <c r="EO5225" s="60"/>
      <c r="EP5225" s="60"/>
      <c r="EQ5225" s="60"/>
      <c r="ER5225" s="60"/>
      <c r="ES5225" s="60"/>
      <c r="ET5225" s="60"/>
      <c r="EU5225" s="60"/>
      <c r="EV5225" s="60"/>
      <c r="EW5225" s="60"/>
      <c r="EX5225" s="60"/>
      <c r="EY5225" s="60"/>
      <c r="EZ5225" s="60"/>
      <c r="FA5225" s="60"/>
      <c r="FB5225" s="60"/>
    </row>
    <row r="5226" spans="22:158" x14ac:dyDescent="0.25">
      <c r="W5226" s="33"/>
      <c r="X5226" s="33"/>
      <c r="AH5226" s="38">
        <v>100</v>
      </c>
      <c r="AI5226" s="38">
        <v>125</v>
      </c>
      <c r="AJ5226" s="38">
        <v>11800</v>
      </c>
      <c r="AK5226" s="38">
        <v>60</v>
      </c>
      <c r="AL5226" s="38">
        <v>4219058</v>
      </c>
      <c r="AM5226" s="61" t="s">
        <v>1816</v>
      </c>
      <c r="AN5226" s="61" t="s">
        <v>1692</v>
      </c>
      <c r="AO5226" s="61" t="s">
        <v>5081</v>
      </c>
      <c r="AP5226" s="61" t="s">
        <v>5040</v>
      </c>
      <c r="AQ5226" s="61" t="s">
        <v>1767</v>
      </c>
      <c r="AR5226" s="28">
        <v>775664.3</v>
      </c>
      <c r="AS5226" s="28">
        <v>939753</v>
      </c>
      <c r="AT5226" s="28">
        <v>57540</v>
      </c>
      <c r="AU5226" s="62"/>
      <c r="DV5226" s="31" t="s">
        <v>2880</v>
      </c>
      <c r="DW5226" s="31" t="s">
        <v>2885</v>
      </c>
      <c r="DX5226" s="63"/>
      <c r="DY5226" s="63"/>
      <c r="DZ5226" s="63"/>
      <c r="EA5226" s="167"/>
      <c r="EB5226" s="60"/>
      <c r="EC5226" s="60"/>
      <c r="ED5226" s="60"/>
      <c r="EE5226" s="60"/>
      <c r="EF5226" s="60"/>
      <c r="EG5226" s="60"/>
      <c r="EH5226" s="60"/>
      <c r="EI5226" s="60"/>
      <c r="EJ5226" s="60"/>
      <c r="EK5226" s="60"/>
      <c r="EL5226" s="60"/>
      <c r="EM5226" s="60"/>
      <c r="EN5226" s="60"/>
      <c r="EO5226" s="60"/>
      <c r="EP5226" s="60"/>
      <c r="EQ5226" s="60"/>
      <c r="ER5226" s="60"/>
      <c r="ES5226" s="60"/>
      <c r="ET5226" s="60"/>
      <c r="EU5226" s="60"/>
      <c r="EV5226" s="60"/>
      <c r="EW5226" s="60"/>
      <c r="EX5226" s="60"/>
      <c r="EY5226" s="60"/>
      <c r="EZ5226" s="60"/>
      <c r="FA5226" s="60"/>
      <c r="FB5226" s="60"/>
    </row>
    <row r="5227" spans="22:158" x14ac:dyDescent="0.25">
      <c r="W5227" s="33"/>
      <c r="X5227" s="33"/>
      <c r="AH5227" s="38">
        <v>100</v>
      </c>
      <c r="AI5227" s="38">
        <v>125</v>
      </c>
      <c r="AJ5227" s="38">
        <v>12250</v>
      </c>
      <c r="AK5227" s="38">
        <v>60</v>
      </c>
      <c r="AL5227" s="38">
        <v>4219058</v>
      </c>
      <c r="AM5227" s="61" t="s">
        <v>1816</v>
      </c>
      <c r="AN5227" s="61" t="s">
        <v>1692</v>
      </c>
      <c r="AO5227" s="61" t="s">
        <v>5089</v>
      </c>
      <c r="AP5227" s="61" t="s">
        <v>5040</v>
      </c>
      <c r="AQ5227" s="61" t="s">
        <v>1767</v>
      </c>
      <c r="AR5227" s="28">
        <v>0</v>
      </c>
      <c r="AS5227" s="28">
        <v>0</v>
      </c>
      <c r="AT5227" s="28">
        <v>0</v>
      </c>
      <c r="AU5227" s="62"/>
      <c r="DV5227" s="31" t="s">
        <v>2880</v>
      </c>
      <c r="DW5227" s="31" t="s">
        <v>2885</v>
      </c>
      <c r="DX5227" s="63"/>
      <c r="DY5227" s="63"/>
      <c r="DZ5227" s="63"/>
      <c r="EA5227" s="167"/>
      <c r="EB5227" s="60"/>
      <c r="EC5227" s="60"/>
      <c r="ED5227" s="60"/>
      <c r="EE5227" s="60"/>
      <c r="EF5227" s="60"/>
      <c r="EG5227" s="60"/>
      <c r="EH5227" s="60"/>
      <c r="EI5227" s="60"/>
      <c r="EJ5227" s="60"/>
      <c r="EK5227" s="60"/>
      <c r="EL5227" s="60"/>
      <c r="EM5227" s="60"/>
      <c r="EN5227" s="60"/>
      <c r="EO5227" s="60"/>
      <c r="EP5227" s="60"/>
      <c r="EQ5227" s="60"/>
      <c r="ER5227" s="60"/>
      <c r="ES5227" s="60"/>
      <c r="ET5227" s="60"/>
      <c r="EU5227" s="60"/>
      <c r="EV5227" s="60"/>
      <c r="EW5227" s="60"/>
      <c r="EX5227" s="60"/>
      <c r="EY5227" s="60"/>
      <c r="EZ5227" s="60"/>
      <c r="FA5227" s="60"/>
      <c r="FB5227" s="60"/>
    </row>
    <row r="5228" spans="22:158" x14ac:dyDescent="0.25">
      <c r="V5228" s="1"/>
      <c r="W5228" s="33"/>
      <c r="X5228" s="33"/>
      <c r="AH5228" s="38">
        <v>100</v>
      </c>
      <c r="AI5228" s="38">
        <v>125</v>
      </c>
      <c r="AJ5228" s="38">
        <v>13350</v>
      </c>
      <c r="AK5228" s="38">
        <v>60</v>
      </c>
      <c r="AL5228" s="38">
        <v>4219058</v>
      </c>
      <c r="AM5228" s="61" t="s">
        <v>1816</v>
      </c>
      <c r="AN5228" s="61" t="s">
        <v>1692</v>
      </c>
      <c r="AO5228" s="61" t="s">
        <v>5109</v>
      </c>
      <c r="AP5228" s="61" t="s">
        <v>5040</v>
      </c>
      <c r="AQ5228" s="61" t="s">
        <v>1767</v>
      </c>
      <c r="AR5228" s="28">
        <v>15814.4</v>
      </c>
      <c r="AS5228" s="28">
        <v>3904</v>
      </c>
      <c r="AT5228" s="28">
        <v>0</v>
      </c>
      <c r="AU5228" s="62"/>
      <c r="DV5228" s="31" t="s">
        <v>2880</v>
      </c>
      <c r="DW5228" s="31" t="s">
        <v>2885</v>
      </c>
      <c r="DX5228" s="63"/>
      <c r="DY5228" s="63"/>
      <c r="DZ5228" s="63"/>
      <c r="EA5228" s="167"/>
      <c r="EB5228" s="60"/>
      <c r="EC5228" s="60"/>
      <c r="ED5228" s="60"/>
      <c r="EE5228" s="60"/>
      <c r="EF5228" s="60"/>
      <c r="EG5228" s="60"/>
      <c r="EH5228" s="60"/>
      <c r="EI5228" s="60"/>
      <c r="EJ5228" s="60"/>
      <c r="EK5228" s="60"/>
      <c r="EL5228" s="60"/>
      <c r="EM5228" s="60"/>
      <c r="EN5228" s="60"/>
      <c r="EO5228" s="60"/>
      <c r="EP5228" s="60"/>
      <c r="EQ5228" s="60"/>
      <c r="ER5228" s="60"/>
      <c r="ES5228" s="60"/>
      <c r="ET5228" s="60"/>
      <c r="EU5228" s="60"/>
      <c r="EV5228" s="60"/>
      <c r="EW5228" s="60"/>
      <c r="EX5228" s="60"/>
      <c r="EY5228" s="60"/>
      <c r="EZ5228" s="60"/>
      <c r="FA5228" s="60"/>
      <c r="FB5228" s="60"/>
    </row>
    <row r="5229" spans="22:158" x14ac:dyDescent="0.25">
      <c r="W5229" s="33"/>
      <c r="X5229" s="33"/>
      <c r="AH5229" s="38">
        <v>100</v>
      </c>
      <c r="AI5229" s="38">
        <v>125</v>
      </c>
      <c r="AJ5229" s="38">
        <v>13750</v>
      </c>
      <c r="AK5229" s="38">
        <v>60</v>
      </c>
      <c r="AL5229" s="38">
        <v>4219058</v>
      </c>
      <c r="AM5229" s="61" t="s">
        <v>1816</v>
      </c>
      <c r="AN5229" s="61" t="s">
        <v>1692</v>
      </c>
      <c r="AO5229" s="61" t="s">
        <v>5119</v>
      </c>
      <c r="AP5229" s="61" t="s">
        <v>5040</v>
      </c>
      <c r="AQ5229" s="61" t="s">
        <v>1767</v>
      </c>
      <c r="AR5229" s="28">
        <v>0</v>
      </c>
      <c r="AS5229" s="28">
        <v>61291</v>
      </c>
      <c r="AT5229" s="28">
        <v>17177</v>
      </c>
      <c r="AU5229" s="62"/>
      <c r="DV5229" s="31" t="s">
        <v>2880</v>
      </c>
      <c r="DW5229" s="31" t="s">
        <v>2885</v>
      </c>
      <c r="DX5229" s="63"/>
      <c r="DY5229" s="63"/>
      <c r="DZ5229" s="63"/>
      <c r="EA5229" s="167"/>
      <c r="EB5229" s="60"/>
      <c r="EC5229" s="60"/>
      <c r="ED5229" s="60"/>
      <c r="EE5229" s="60"/>
      <c r="EF5229" s="60"/>
      <c r="EG5229" s="60"/>
      <c r="EH5229" s="60"/>
      <c r="EI5229" s="60"/>
      <c r="EJ5229" s="60"/>
      <c r="EK5229" s="60"/>
      <c r="EL5229" s="60"/>
      <c r="EM5229" s="60"/>
      <c r="EN5229" s="60"/>
      <c r="EO5229" s="60"/>
      <c r="EP5229" s="60"/>
      <c r="EQ5229" s="60"/>
      <c r="ER5229" s="60"/>
      <c r="ES5229" s="60"/>
      <c r="ET5229" s="60"/>
      <c r="EU5229" s="60"/>
      <c r="EV5229" s="60"/>
      <c r="EW5229" s="60"/>
      <c r="EX5229" s="60"/>
      <c r="EY5229" s="60"/>
      <c r="EZ5229" s="60"/>
      <c r="FA5229" s="60"/>
      <c r="FB5229" s="60"/>
    </row>
    <row r="5230" spans="22:158" x14ac:dyDescent="0.25">
      <c r="W5230" s="33"/>
      <c r="X5230" s="33"/>
      <c r="AH5230" s="38">
        <v>100</v>
      </c>
      <c r="AI5230" s="38">
        <v>125</v>
      </c>
      <c r="AJ5230" s="38">
        <v>14350</v>
      </c>
      <c r="AK5230" s="38">
        <v>60</v>
      </c>
      <c r="AL5230" s="38">
        <v>4219058</v>
      </c>
      <c r="AM5230" s="61" t="s">
        <v>1816</v>
      </c>
      <c r="AN5230" s="61" t="s">
        <v>1692</v>
      </c>
      <c r="AO5230" s="61" t="s">
        <v>1575</v>
      </c>
      <c r="AP5230" s="61" t="s">
        <v>5040</v>
      </c>
      <c r="AQ5230" s="61" t="s">
        <v>1767</v>
      </c>
      <c r="AR5230" s="28">
        <v>1256661.1000000001</v>
      </c>
      <c r="AS5230" s="28">
        <v>1069010</v>
      </c>
      <c r="AT5230" s="28">
        <v>277886</v>
      </c>
      <c r="AU5230" s="62"/>
      <c r="DV5230" s="31" t="s">
        <v>2880</v>
      </c>
      <c r="DW5230" s="31" t="s">
        <v>2885</v>
      </c>
      <c r="DX5230" s="63"/>
      <c r="DY5230" s="63"/>
      <c r="DZ5230" s="63"/>
      <c r="EA5230" s="167"/>
      <c r="EB5230" s="60"/>
      <c r="EC5230" s="60"/>
      <c r="ED5230" s="60"/>
      <c r="EE5230" s="60"/>
      <c r="EF5230" s="60"/>
      <c r="EG5230" s="60"/>
      <c r="EH5230" s="60"/>
      <c r="EI5230" s="60"/>
      <c r="EJ5230" s="60"/>
      <c r="EK5230" s="60"/>
      <c r="EL5230" s="60"/>
      <c r="EM5230" s="60"/>
      <c r="EN5230" s="60"/>
      <c r="EO5230" s="60"/>
      <c r="EP5230" s="60"/>
      <c r="EQ5230" s="60"/>
      <c r="ER5230" s="60"/>
      <c r="ES5230" s="60"/>
      <c r="ET5230" s="60"/>
      <c r="EU5230" s="60"/>
      <c r="EV5230" s="60"/>
      <c r="EW5230" s="60"/>
      <c r="EX5230" s="60"/>
      <c r="EY5230" s="60"/>
      <c r="EZ5230" s="60"/>
      <c r="FA5230" s="60"/>
      <c r="FB5230" s="60"/>
    </row>
    <row r="5231" spans="22:158" x14ac:dyDescent="0.25">
      <c r="W5231" s="33"/>
      <c r="X5231" s="33"/>
      <c r="AH5231" s="38">
        <v>100</v>
      </c>
      <c r="AI5231" s="38">
        <v>125</v>
      </c>
      <c r="AJ5231" s="38">
        <v>15000</v>
      </c>
      <c r="AK5231" s="38">
        <v>60</v>
      </c>
      <c r="AL5231" s="38">
        <v>4219058</v>
      </c>
      <c r="AM5231" s="61" t="s">
        <v>1816</v>
      </c>
      <c r="AN5231" s="61" t="s">
        <v>1692</v>
      </c>
      <c r="AO5231" s="61" t="s">
        <v>1590</v>
      </c>
      <c r="AP5231" s="61" t="s">
        <v>5040</v>
      </c>
      <c r="AQ5231" s="61" t="s">
        <v>1767</v>
      </c>
      <c r="AR5231" s="28">
        <v>0</v>
      </c>
      <c r="AS5231" s="28">
        <v>0</v>
      </c>
      <c r="AT5231" s="28">
        <v>46486</v>
      </c>
      <c r="AU5231" s="62"/>
      <c r="DV5231" s="31" t="s">
        <v>2880</v>
      </c>
      <c r="DW5231" s="31" t="s">
        <v>2885</v>
      </c>
      <c r="DX5231" s="63"/>
      <c r="DY5231" s="63"/>
      <c r="DZ5231" s="63"/>
      <c r="EA5231" s="167"/>
      <c r="EB5231" s="60"/>
      <c r="EC5231" s="60"/>
      <c r="ED5231" s="60"/>
      <c r="EE5231" s="60"/>
      <c r="EF5231" s="60"/>
      <c r="EG5231" s="60"/>
      <c r="EH5231" s="60"/>
      <c r="EI5231" s="60"/>
      <c r="EJ5231" s="60"/>
      <c r="EK5231" s="60"/>
      <c r="EL5231" s="60"/>
      <c r="EM5231" s="60"/>
      <c r="EN5231" s="60"/>
      <c r="EO5231" s="60"/>
      <c r="EP5231" s="60"/>
      <c r="EQ5231" s="60"/>
      <c r="ER5231" s="60"/>
      <c r="ES5231" s="60"/>
      <c r="ET5231" s="60"/>
      <c r="EU5231" s="60"/>
      <c r="EV5231" s="60"/>
      <c r="EW5231" s="60"/>
      <c r="EX5231" s="60"/>
      <c r="EY5231" s="60"/>
      <c r="EZ5231" s="60"/>
      <c r="FA5231" s="60"/>
      <c r="FB5231" s="60"/>
    </row>
    <row r="5232" spans="22:158" x14ac:dyDescent="0.25">
      <c r="W5232" s="33"/>
      <c r="X5232" s="33"/>
      <c r="AH5232" s="38">
        <v>100</v>
      </c>
      <c r="AI5232" s="38">
        <v>125</v>
      </c>
      <c r="AJ5232" s="38">
        <v>15700</v>
      </c>
      <c r="AK5232" s="38">
        <v>60</v>
      </c>
      <c r="AL5232" s="38">
        <v>4219058</v>
      </c>
      <c r="AM5232" s="61" t="s">
        <v>1816</v>
      </c>
      <c r="AN5232" s="61" t="s">
        <v>1692</v>
      </c>
      <c r="AO5232" s="61" t="s">
        <v>1605</v>
      </c>
      <c r="AP5232" s="61" t="s">
        <v>5040</v>
      </c>
      <c r="AQ5232" s="61" t="s">
        <v>1767</v>
      </c>
      <c r="AR5232" s="28">
        <v>1271569.5</v>
      </c>
      <c r="AS5232" s="28">
        <v>1239804</v>
      </c>
      <c r="AT5232" s="28">
        <v>743204</v>
      </c>
      <c r="AU5232" s="62"/>
      <c r="DV5232" s="31" t="s">
        <v>2880</v>
      </c>
      <c r="DW5232" s="31" t="s">
        <v>2885</v>
      </c>
      <c r="DX5232" s="63"/>
      <c r="DY5232" s="63"/>
      <c r="DZ5232" s="63"/>
      <c r="EA5232" s="167"/>
      <c r="EB5232" s="60"/>
      <c r="EC5232" s="60"/>
      <c r="ED5232" s="60"/>
      <c r="EE5232" s="60"/>
      <c r="EF5232" s="60"/>
      <c r="EG5232" s="60"/>
      <c r="EH5232" s="60"/>
      <c r="EI5232" s="60"/>
      <c r="EJ5232" s="60"/>
      <c r="EK5232" s="60"/>
      <c r="EL5232" s="60"/>
      <c r="EM5232" s="60"/>
      <c r="EN5232" s="60"/>
      <c r="EO5232" s="60"/>
      <c r="EP5232" s="60"/>
      <c r="EQ5232" s="60"/>
      <c r="ER5232" s="60"/>
      <c r="ES5232" s="60"/>
      <c r="ET5232" s="60"/>
      <c r="EU5232" s="60"/>
      <c r="EV5232" s="60"/>
      <c r="EW5232" s="60"/>
      <c r="EX5232" s="60"/>
      <c r="EY5232" s="60"/>
      <c r="EZ5232" s="60"/>
      <c r="FA5232" s="60"/>
      <c r="FB5232" s="60"/>
    </row>
    <row r="5233" spans="22:158" x14ac:dyDescent="0.25">
      <c r="W5233" s="33"/>
      <c r="X5233" s="33"/>
      <c r="AH5233" s="38">
        <v>100</v>
      </c>
      <c r="AI5233" s="38">
        <v>125</v>
      </c>
      <c r="AJ5233" s="38">
        <v>16380</v>
      </c>
      <c r="AK5233" s="38">
        <v>60</v>
      </c>
      <c r="AL5233" s="38">
        <v>4219058</v>
      </c>
      <c r="AM5233" s="61" t="s">
        <v>1816</v>
      </c>
      <c r="AN5233" s="61" t="s">
        <v>1692</v>
      </c>
      <c r="AO5233" s="61" t="s">
        <v>894</v>
      </c>
      <c r="AP5233" s="61" t="s">
        <v>5040</v>
      </c>
      <c r="AQ5233" s="61" t="s">
        <v>1767</v>
      </c>
      <c r="AR5233" s="28">
        <v>115825.8</v>
      </c>
      <c r="AS5233" s="28">
        <v>0</v>
      </c>
      <c r="AT5233" s="28">
        <v>0</v>
      </c>
      <c r="AU5233" s="62"/>
      <c r="DV5233" s="31" t="s">
        <v>2880</v>
      </c>
      <c r="DW5233" s="31" t="s">
        <v>2885</v>
      </c>
      <c r="DX5233" s="63"/>
      <c r="DY5233" s="63"/>
      <c r="DZ5233" s="63"/>
      <c r="EA5233" s="167"/>
      <c r="EB5233" s="60"/>
      <c r="EC5233" s="60"/>
      <c r="ED5233" s="60"/>
      <c r="EE5233" s="60"/>
      <c r="EF5233" s="60"/>
      <c r="EG5233" s="60"/>
      <c r="EH5233" s="60"/>
      <c r="EI5233" s="60"/>
      <c r="EJ5233" s="60"/>
      <c r="EK5233" s="60"/>
      <c r="EL5233" s="60"/>
      <c r="EM5233" s="60"/>
      <c r="EN5233" s="60"/>
      <c r="EO5233" s="60"/>
      <c r="EP5233" s="60"/>
      <c r="EQ5233" s="60"/>
      <c r="ER5233" s="60"/>
      <c r="ES5233" s="60"/>
      <c r="ET5233" s="60"/>
      <c r="EU5233" s="60"/>
      <c r="EV5233" s="60"/>
      <c r="EW5233" s="60"/>
      <c r="EX5233" s="60"/>
      <c r="EY5233" s="60"/>
      <c r="EZ5233" s="60"/>
      <c r="FA5233" s="60"/>
      <c r="FB5233" s="60"/>
    </row>
    <row r="5234" spans="22:158" x14ac:dyDescent="0.25">
      <c r="W5234" s="33"/>
      <c r="X5234" s="33"/>
      <c r="AH5234" s="38">
        <v>100</v>
      </c>
      <c r="AI5234" s="38">
        <v>125</v>
      </c>
      <c r="AJ5234" s="38">
        <v>16420</v>
      </c>
      <c r="AK5234" s="38">
        <v>60</v>
      </c>
      <c r="AL5234" s="38">
        <v>4219058</v>
      </c>
      <c r="AM5234" s="61" t="s">
        <v>1816</v>
      </c>
      <c r="AN5234" s="61" t="s">
        <v>1692</v>
      </c>
      <c r="AO5234" s="61" t="s">
        <v>1621</v>
      </c>
      <c r="AP5234" s="61" t="s">
        <v>5040</v>
      </c>
      <c r="AQ5234" s="61" t="s">
        <v>1767</v>
      </c>
      <c r="AR5234" s="28">
        <v>0</v>
      </c>
      <c r="AS5234" s="28">
        <v>0</v>
      </c>
      <c r="AT5234" s="28">
        <v>628223</v>
      </c>
      <c r="AU5234" s="62"/>
      <c r="DV5234" s="31" t="s">
        <v>2880</v>
      </c>
      <c r="DW5234" s="31" t="s">
        <v>2885</v>
      </c>
      <c r="DX5234" s="63"/>
      <c r="DY5234" s="63"/>
      <c r="DZ5234" s="63"/>
      <c r="EA5234" s="167"/>
      <c r="EB5234" s="60"/>
      <c r="EC5234" s="60"/>
      <c r="ED5234" s="60"/>
      <c r="EE5234" s="60"/>
      <c r="EF5234" s="60"/>
      <c r="EG5234" s="60"/>
      <c r="EH5234" s="60"/>
      <c r="EI5234" s="60"/>
      <c r="EJ5234" s="60"/>
      <c r="EK5234" s="60"/>
      <c r="EL5234" s="60"/>
      <c r="EM5234" s="60"/>
      <c r="EN5234" s="60"/>
      <c r="EO5234" s="60"/>
      <c r="EP5234" s="60"/>
      <c r="EQ5234" s="60"/>
      <c r="ER5234" s="60"/>
      <c r="ES5234" s="60"/>
      <c r="ET5234" s="60"/>
      <c r="EU5234" s="60"/>
      <c r="EV5234" s="60"/>
      <c r="EW5234" s="60"/>
      <c r="EX5234" s="60"/>
      <c r="EY5234" s="60"/>
      <c r="EZ5234" s="60"/>
      <c r="FA5234" s="60"/>
      <c r="FB5234" s="60"/>
    </row>
    <row r="5235" spans="22:158" x14ac:dyDescent="0.25">
      <c r="W5235" s="33"/>
      <c r="X5235" s="33"/>
      <c r="AH5235" s="38">
        <v>100</v>
      </c>
      <c r="AI5235" s="38">
        <v>130</v>
      </c>
      <c r="AJ5235" s="38">
        <v>13550</v>
      </c>
      <c r="AK5235" s="38">
        <v>60</v>
      </c>
      <c r="AL5235" s="38">
        <v>4219058</v>
      </c>
      <c r="AM5235" s="61" t="s">
        <v>1816</v>
      </c>
      <c r="AN5235" s="61" t="s">
        <v>1687</v>
      </c>
      <c r="AO5235" s="61" t="s">
        <v>5114</v>
      </c>
      <c r="AP5235" s="61" t="s">
        <v>5040</v>
      </c>
      <c r="AQ5235" s="61" t="s">
        <v>1767</v>
      </c>
      <c r="AR5235" s="28">
        <v>62.8</v>
      </c>
      <c r="AS5235" s="28">
        <v>0</v>
      </c>
      <c r="AT5235" s="28">
        <v>0</v>
      </c>
      <c r="AU5235" s="62"/>
      <c r="DV5235" s="31" t="s">
        <v>2880</v>
      </c>
      <c r="DW5235" s="31" t="s">
        <v>2886</v>
      </c>
      <c r="DX5235" s="63"/>
      <c r="DY5235" s="63"/>
      <c r="DZ5235" s="63"/>
      <c r="EA5235" s="167"/>
      <c r="EB5235" s="60"/>
      <c r="EC5235" s="60"/>
      <c r="ED5235" s="60"/>
      <c r="EE5235" s="60"/>
      <c r="EF5235" s="60"/>
      <c r="EG5235" s="60"/>
      <c r="EH5235" s="60"/>
      <c r="EI5235" s="60"/>
      <c r="EJ5235" s="60"/>
      <c r="EK5235" s="60"/>
      <c r="EL5235" s="60"/>
      <c r="EM5235" s="60"/>
      <c r="EN5235" s="60"/>
      <c r="EO5235" s="60"/>
      <c r="EP5235" s="60"/>
      <c r="EQ5235" s="60"/>
      <c r="ER5235" s="60"/>
      <c r="ES5235" s="60"/>
      <c r="ET5235" s="60"/>
      <c r="EU5235" s="60"/>
      <c r="EV5235" s="60"/>
      <c r="EW5235" s="60"/>
      <c r="EX5235" s="60"/>
      <c r="EY5235" s="60"/>
      <c r="EZ5235" s="60"/>
      <c r="FA5235" s="60"/>
      <c r="FB5235" s="60"/>
    </row>
    <row r="5236" spans="22:158" x14ac:dyDescent="0.25">
      <c r="W5236" s="33"/>
      <c r="X5236" s="33"/>
      <c r="AH5236" s="38">
        <v>100</v>
      </c>
      <c r="AI5236" s="38">
        <v>130</v>
      </c>
      <c r="AJ5236" s="38">
        <v>17400</v>
      </c>
      <c r="AK5236" s="38">
        <v>60</v>
      </c>
      <c r="AL5236" s="38">
        <v>4219058</v>
      </c>
      <c r="AM5236" s="61" t="s">
        <v>1816</v>
      </c>
      <c r="AN5236" s="61" t="s">
        <v>1687</v>
      </c>
      <c r="AO5236" s="61" t="s">
        <v>1642</v>
      </c>
      <c r="AP5236" s="61" t="s">
        <v>5040</v>
      </c>
      <c r="AQ5236" s="61" t="s">
        <v>1767</v>
      </c>
      <c r="AR5236" s="28">
        <v>24289.4</v>
      </c>
      <c r="AS5236" s="28">
        <v>748</v>
      </c>
      <c r="AT5236" s="28">
        <v>0</v>
      </c>
      <c r="AU5236" s="62"/>
      <c r="DV5236" s="31" t="s">
        <v>2880</v>
      </c>
      <c r="DW5236" s="31" t="s">
        <v>2886</v>
      </c>
      <c r="DX5236" s="63"/>
      <c r="DY5236" s="63"/>
      <c r="DZ5236" s="63"/>
      <c r="EA5236" s="167"/>
      <c r="EB5236" s="60"/>
      <c r="EC5236" s="60"/>
      <c r="ED5236" s="60"/>
      <c r="EE5236" s="60"/>
      <c r="EF5236" s="60"/>
      <c r="EG5236" s="60"/>
      <c r="EH5236" s="60"/>
      <c r="EI5236" s="60"/>
      <c r="EJ5236" s="60"/>
      <c r="EK5236" s="60"/>
      <c r="EL5236" s="60"/>
      <c r="EM5236" s="60"/>
      <c r="EN5236" s="60"/>
      <c r="EO5236" s="60"/>
      <c r="EP5236" s="60"/>
      <c r="EQ5236" s="60"/>
      <c r="ER5236" s="60"/>
      <c r="ES5236" s="60"/>
      <c r="ET5236" s="60"/>
      <c r="EU5236" s="60"/>
      <c r="EV5236" s="60"/>
      <c r="EW5236" s="60"/>
      <c r="EX5236" s="60"/>
      <c r="EY5236" s="60"/>
      <c r="EZ5236" s="60"/>
      <c r="FA5236" s="60"/>
      <c r="FB5236" s="60"/>
    </row>
    <row r="5237" spans="22:158" x14ac:dyDescent="0.25">
      <c r="W5237" s="33"/>
      <c r="X5237" s="33"/>
      <c r="AH5237" s="38">
        <v>100</v>
      </c>
      <c r="AI5237" s="38">
        <v>130</v>
      </c>
      <c r="AJ5237" s="38">
        <v>17850</v>
      </c>
      <c r="AK5237" s="38">
        <v>60</v>
      </c>
      <c r="AL5237" s="38">
        <v>4219058</v>
      </c>
      <c r="AM5237" s="61" t="s">
        <v>1816</v>
      </c>
      <c r="AN5237" s="61" t="s">
        <v>1687</v>
      </c>
      <c r="AO5237" s="61" t="s">
        <v>1652</v>
      </c>
      <c r="AP5237" s="61" t="s">
        <v>5040</v>
      </c>
      <c r="AQ5237" s="61" t="s">
        <v>1767</v>
      </c>
      <c r="AR5237" s="28">
        <v>0</v>
      </c>
      <c r="AS5237" s="28">
        <v>0</v>
      </c>
      <c r="AT5237" s="28">
        <v>0</v>
      </c>
      <c r="AU5237" s="62"/>
      <c r="DV5237" s="31" t="s">
        <v>2880</v>
      </c>
      <c r="DW5237" s="31" t="s">
        <v>2886</v>
      </c>
      <c r="DX5237" s="63"/>
      <c r="DY5237" s="63"/>
      <c r="DZ5237" s="63"/>
      <c r="EA5237" s="167"/>
      <c r="EB5237" s="60"/>
      <c r="EC5237" s="60"/>
      <c r="ED5237" s="60"/>
      <c r="EE5237" s="60"/>
      <c r="EF5237" s="60"/>
      <c r="EG5237" s="60"/>
      <c r="EH5237" s="60"/>
      <c r="EI5237" s="60"/>
      <c r="EJ5237" s="60"/>
      <c r="EK5237" s="60"/>
      <c r="EL5237" s="60"/>
      <c r="EM5237" s="60"/>
      <c r="EN5237" s="60"/>
      <c r="EO5237" s="60"/>
      <c r="EP5237" s="60"/>
      <c r="EQ5237" s="60"/>
      <c r="ER5237" s="60"/>
      <c r="ES5237" s="60"/>
      <c r="ET5237" s="60"/>
      <c r="EU5237" s="60"/>
      <c r="EV5237" s="60"/>
      <c r="EW5237" s="60"/>
      <c r="EX5237" s="60"/>
      <c r="EY5237" s="60"/>
      <c r="EZ5237" s="60"/>
      <c r="FA5237" s="60"/>
      <c r="FB5237" s="60"/>
    </row>
    <row r="5238" spans="22:158" x14ac:dyDescent="0.25">
      <c r="V5238" s="1"/>
      <c r="W5238" s="33"/>
      <c r="X5238" s="33"/>
      <c r="AH5238" s="38">
        <v>100</v>
      </c>
      <c r="AI5238" s="38">
        <v>135</v>
      </c>
      <c r="AJ5238" s="38">
        <v>11950</v>
      </c>
      <c r="AK5238" s="38">
        <v>60</v>
      </c>
      <c r="AL5238" s="38">
        <v>4219058</v>
      </c>
      <c r="AM5238" s="61" t="s">
        <v>1816</v>
      </c>
      <c r="AN5238" s="61" t="s">
        <v>1693</v>
      </c>
      <c r="AO5238" s="61" t="s">
        <v>5083</v>
      </c>
      <c r="AP5238" s="61" t="s">
        <v>5040</v>
      </c>
      <c r="AQ5238" s="61" t="s">
        <v>1767</v>
      </c>
      <c r="AR5238" s="28">
        <v>0</v>
      </c>
      <c r="AS5238" s="28">
        <v>0</v>
      </c>
      <c r="AT5238" s="28">
        <v>3325</v>
      </c>
      <c r="AU5238" s="62"/>
      <c r="DV5238" s="31" t="s">
        <v>2880</v>
      </c>
      <c r="DW5238" s="31" t="s">
        <v>2887</v>
      </c>
      <c r="DX5238" s="63"/>
      <c r="DY5238" s="63"/>
      <c r="DZ5238" s="63"/>
      <c r="EA5238" s="167"/>
      <c r="EB5238" s="60"/>
      <c r="EC5238" s="60"/>
      <c r="ED5238" s="60"/>
      <c r="EE5238" s="60"/>
      <c r="EF5238" s="60"/>
      <c r="EG5238" s="60"/>
      <c r="EH5238" s="60"/>
      <c r="EI5238" s="60"/>
      <c r="EJ5238" s="60"/>
      <c r="EK5238" s="60"/>
      <c r="EL5238" s="60"/>
      <c r="EM5238" s="60"/>
      <c r="EN5238" s="60"/>
      <c r="EO5238" s="60"/>
      <c r="EP5238" s="60"/>
      <c r="EQ5238" s="60"/>
      <c r="ER5238" s="60"/>
      <c r="ES5238" s="60"/>
      <c r="ET5238" s="60"/>
      <c r="EU5238" s="60"/>
      <c r="EV5238" s="60"/>
      <c r="EW5238" s="60"/>
      <c r="EX5238" s="60"/>
      <c r="EY5238" s="60"/>
      <c r="EZ5238" s="60"/>
      <c r="FA5238" s="60"/>
      <c r="FB5238" s="60"/>
    </row>
    <row r="5239" spans="22:158" x14ac:dyDescent="0.25">
      <c r="W5239" s="33"/>
      <c r="X5239" s="33"/>
      <c r="AH5239" s="38">
        <v>100</v>
      </c>
      <c r="AI5239" s="38">
        <v>145</v>
      </c>
      <c r="AJ5239" s="38">
        <v>12750</v>
      </c>
      <c r="AK5239" s="38">
        <v>60</v>
      </c>
      <c r="AL5239" s="38">
        <v>4219058</v>
      </c>
      <c r="AM5239" s="61" t="s">
        <v>1816</v>
      </c>
      <c r="AN5239" s="61" t="s">
        <v>1691</v>
      </c>
      <c r="AO5239" s="61" t="s">
        <v>5097</v>
      </c>
      <c r="AP5239" s="61" t="s">
        <v>5040</v>
      </c>
      <c r="AQ5239" s="61" t="s">
        <v>1767</v>
      </c>
      <c r="AR5239" s="28">
        <v>0</v>
      </c>
      <c r="AS5239" s="28">
        <v>0</v>
      </c>
      <c r="AT5239" s="28">
        <v>0</v>
      </c>
      <c r="AU5239" s="62"/>
      <c r="DV5239" s="31" t="s">
        <v>2880</v>
      </c>
      <c r="DW5239" s="31" t="s">
        <v>2888</v>
      </c>
      <c r="DX5239" s="63"/>
      <c r="DY5239" s="63"/>
      <c r="DZ5239" s="63"/>
      <c r="EA5239" s="167"/>
      <c r="EB5239" s="60"/>
      <c r="EC5239" s="60"/>
      <c r="ED5239" s="60"/>
      <c r="EE5239" s="60"/>
      <c r="EF5239" s="60"/>
      <c r="EG5239" s="60"/>
      <c r="EH5239" s="60"/>
      <c r="EI5239" s="60"/>
      <c r="EJ5239" s="60"/>
      <c r="EK5239" s="60"/>
      <c r="EL5239" s="60"/>
      <c r="EM5239" s="60"/>
      <c r="EN5239" s="60"/>
      <c r="EO5239" s="60"/>
      <c r="EP5239" s="60"/>
      <c r="EQ5239" s="60"/>
      <c r="ER5239" s="60"/>
      <c r="ES5239" s="60"/>
      <c r="ET5239" s="60"/>
      <c r="EU5239" s="60"/>
      <c r="EV5239" s="60"/>
      <c r="EW5239" s="60"/>
      <c r="EX5239" s="60"/>
      <c r="EY5239" s="60"/>
      <c r="EZ5239" s="60"/>
      <c r="FA5239" s="60"/>
      <c r="FB5239" s="60"/>
    </row>
    <row r="5240" spans="22:158" x14ac:dyDescent="0.25">
      <c r="W5240" s="33"/>
      <c r="X5240" s="33"/>
      <c r="AH5240" s="38">
        <v>100</v>
      </c>
      <c r="AI5240" s="38">
        <v>150</v>
      </c>
      <c r="AJ5240" s="38">
        <v>12200</v>
      </c>
      <c r="AK5240" s="38">
        <v>60</v>
      </c>
      <c r="AL5240" s="38">
        <v>4219058</v>
      </c>
      <c r="AM5240" s="61" t="s">
        <v>1816</v>
      </c>
      <c r="AN5240" s="61" t="s">
        <v>1695</v>
      </c>
      <c r="AO5240" s="61" t="s">
        <v>5088</v>
      </c>
      <c r="AP5240" s="61" t="s">
        <v>5040</v>
      </c>
      <c r="AQ5240" s="61" t="s">
        <v>1767</v>
      </c>
      <c r="AR5240" s="28">
        <v>31</v>
      </c>
      <c r="AS5240" s="28">
        <v>0</v>
      </c>
      <c r="AT5240" s="28">
        <v>0</v>
      </c>
      <c r="AU5240" s="62"/>
      <c r="DV5240" s="31" t="s">
        <v>2880</v>
      </c>
      <c r="DW5240" s="31" t="s">
        <v>2889</v>
      </c>
      <c r="DX5240" s="63"/>
      <c r="DY5240" s="63"/>
      <c r="DZ5240" s="63"/>
      <c r="EA5240" s="167"/>
      <c r="EB5240" s="60"/>
      <c r="EC5240" s="60"/>
      <c r="ED5240" s="60"/>
      <c r="EE5240" s="60"/>
      <c r="EF5240" s="60"/>
      <c r="EG5240" s="60"/>
      <c r="EH5240" s="60"/>
      <c r="EI5240" s="60"/>
      <c r="EJ5240" s="60"/>
      <c r="EK5240" s="60"/>
      <c r="EL5240" s="60"/>
      <c r="EM5240" s="60"/>
      <c r="EN5240" s="60"/>
      <c r="EO5240" s="60"/>
      <c r="EP5240" s="60"/>
      <c r="EQ5240" s="60"/>
      <c r="ER5240" s="60"/>
      <c r="ES5240" s="60"/>
      <c r="ET5240" s="60"/>
      <c r="EU5240" s="60"/>
      <c r="EV5240" s="60"/>
      <c r="EW5240" s="60"/>
      <c r="EX5240" s="60"/>
      <c r="EY5240" s="60"/>
      <c r="EZ5240" s="60"/>
      <c r="FA5240" s="60"/>
      <c r="FB5240" s="60"/>
    </row>
    <row r="5241" spans="22:158" x14ac:dyDescent="0.25">
      <c r="V5241" s="1"/>
      <c r="W5241" s="33"/>
      <c r="X5241" s="33"/>
      <c r="AH5241" s="38">
        <v>100</v>
      </c>
      <c r="AI5241" s="38">
        <v>105</v>
      </c>
      <c r="AJ5241" s="38">
        <v>13100</v>
      </c>
      <c r="AK5241" s="38">
        <v>60</v>
      </c>
      <c r="AL5241" s="38">
        <v>4219258</v>
      </c>
      <c r="AM5241" s="61" t="s">
        <v>1816</v>
      </c>
      <c r="AN5241" s="61" t="s">
        <v>1688</v>
      </c>
      <c r="AO5241" s="61" t="s">
        <v>5104</v>
      </c>
      <c r="AP5241" s="61" t="s">
        <v>5040</v>
      </c>
      <c r="AQ5241" s="61" t="s">
        <v>1768</v>
      </c>
      <c r="AR5241" s="28">
        <v>0</v>
      </c>
      <c r="AS5241" s="28">
        <v>0</v>
      </c>
      <c r="AT5241" s="28">
        <v>0</v>
      </c>
      <c r="AU5241" s="62"/>
      <c r="DV5241" s="31" t="s">
        <v>2890</v>
      </c>
      <c r="DW5241" s="31" t="s">
        <v>2891</v>
      </c>
      <c r="DX5241" s="63"/>
      <c r="DY5241" s="63"/>
      <c r="DZ5241" s="63"/>
      <c r="EA5241" s="167"/>
      <c r="EB5241" s="60"/>
      <c r="EC5241" s="60"/>
      <c r="ED5241" s="60"/>
      <c r="EE5241" s="60"/>
      <c r="EF5241" s="60"/>
      <c r="EG5241" s="60"/>
      <c r="EH5241" s="60"/>
      <c r="EI5241" s="60"/>
      <c r="EJ5241" s="60"/>
      <c r="EK5241" s="60"/>
      <c r="EL5241" s="60"/>
      <c r="EM5241" s="60"/>
      <c r="EN5241" s="60"/>
      <c r="EO5241" s="60"/>
      <c r="EP5241" s="60"/>
      <c r="EQ5241" s="60"/>
      <c r="ER5241" s="60"/>
      <c r="ES5241" s="60"/>
      <c r="ET5241" s="60"/>
      <c r="EU5241" s="60"/>
      <c r="EV5241" s="60"/>
      <c r="EW5241" s="60"/>
      <c r="EX5241" s="60"/>
      <c r="EY5241" s="60"/>
      <c r="EZ5241" s="60"/>
      <c r="FA5241" s="60"/>
      <c r="FB5241" s="60"/>
    </row>
    <row r="5242" spans="22:158" x14ac:dyDescent="0.25">
      <c r="W5242" s="33"/>
      <c r="X5242" s="33"/>
      <c r="AH5242" s="38">
        <v>100</v>
      </c>
      <c r="AI5242" s="38">
        <v>105</v>
      </c>
      <c r="AJ5242" s="38">
        <v>13800</v>
      </c>
      <c r="AK5242" s="38">
        <v>60</v>
      </c>
      <c r="AL5242" s="38">
        <v>4219258</v>
      </c>
      <c r="AM5242" s="61" t="s">
        <v>1816</v>
      </c>
      <c r="AN5242" s="61" t="s">
        <v>1688</v>
      </c>
      <c r="AO5242" s="61" t="s">
        <v>5120</v>
      </c>
      <c r="AP5242" s="61" t="s">
        <v>5040</v>
      </c>
      <c r="AQ5242" s="61" t="s">
        <v>1768</v>
      </c>
      <c r="AR5242" s="28">
        <v>42004.2</v>
      </c>
      <c r="AS5242" s="28">
        <v>51564</v>
      </c>
      <c r="AT5242" s="28">
        <v>0</v>
      </c>
      <c r="AU5242" s="62"/>
      <c r="DV5242" s="31" t="s">
        <v>2890</v>
      </c>
      <c r="DW5242" s="31" t="s">
        <v>2891</v>
      </c>
      <c r="DX5242" s="63"/>
      <c r="DY5242" s="63"/>
      <c r="DZ5242" s="63"/>
      <c r="EA5242" s="167"/>
      <c r="EB5242" s="60"/>
      <c r="EC5242" s="60"/>
      <c r="ED5242" s="60"/>
      <c r="EE5242" s="60"/>
      <c r="EF5242" s="60"/>
      <c r="EG5242" s="60"/>
      <c r="EH5242" s="60"/>
      <c r="EI5242" s="60"/>
      <c r="EJ5242" s="60"/>
      <c r="EK5242" s="60"/>
      <c r="EL5242" s="60"/>
      <c r="EM5242" s="60"/>
      <c r="EN5242" s="60"/>
      <c r="EO5242" s="60"/>
      <c r="EP5242" s="60"/>
      <c r="EQ5242" s="60"/>
      <c r="ER5242" s="60"/>
      <c r="ES5242" s="60"/>
      <c r="ET5242" s="60"/>
      <c r="EU5242" s="60"/>
      <c r="EV5242" s="60"/>
      <c r="EW5242" s="60"/>
      <c r="EX5242" s="60"/>
      <c r="EY5242" s="60"/>
      <c r="EZ5242" s="60"/>
      <c r="FA5242" s="60"/>
      <c r="FB5242" s="60"/>
    </row>
    <row r="5243" spans="22:158" x14ac:dyDescent="0.25">
      <c r="W5243" s="33"/>
      <c r="X5243" s="33"/>
      <c r="AH5243" s="38">
        <v>100</v>
      </c>
      <c r="AI5243" s="38">
        <v>105</v>
      </c>
      <c r="AJ5243" s="38">
        <v>16350</v>
      </c>
      <c r="AK5243" s="38">
        <v>60</v>
      </c>
      <c r="AL5243" s="38">
        <v>4219258</v>
      </c>
      <c r="AM5243" s="61" t="s">
        <v>1816</v>
      </c>
      <c r="AN5243" s="61" t="s">
        <v>1688</v>
      </c>
      <c r="AO5243" s="61" t="s">
        <v>1618</v>
      </c>
      <c r="AP5243" s="61" t="s">
        <v>5040</v>
      </c>
      <c r="AQ5243" s="61" t="s">
        <v>1768</v>
      </c>
      <c r="AR5243" s="28">
        <v>0</v>
      </c>
      <c r="AS5243" s="28">
        <v>0</v>
      </c>
      <c r="AT5243" s="28">
        <v>0</v>
      </c>
      <c r="AU5243" s="62"/>
      <c r="DV5243" s="31" t="s">
        <v>2890</v>
      </c>
      <c r="DW5243" s="31" t="s">
        <v>2891</v>
      </c>
      <c r="DX5243" s="63"/>
      <c r="DY5243" s="63"/>
      <c r="DZ5243" s="63"/>
      <c r="EA5243" s="167"/>
      <c r="EB5243" s="60"/>
      <c r="EC5243" s="60"/>
      <c r="ED5243" s="60"/>
      <c r="EE5243" s="60"/>
      <c r="EF5243" s="60"/>
      <c r="EG5243" s="60"/>
      <c r="EH5243" s="60"/>
      <c r="EI5243" s="60"/>
      <c r="EJ5243" s="60"/>
      <c r="EK5243" s="60"/>
      <c r="EL5243" s="60"/>
      <c r="EM5243" s="60"/>
      <c r="EN5243" s="60"/>
      <c r="EO5243" s="60"/>
      <c r="EP5243" s="60"/>
      <c r="EQ5243" s="60"/>
      <c r="ER5243" s="60"/>
      <c r="ES5243" s="60"/>
      <c r="ET5243" s="60"/>
      <c r="EU5243" s="60"/>
      <c r="EV5243" s="60"/>
      <c r="EW5243" s="60"/>
      <c r="EX5243" s="60"/>
      <c r="EY5243" s="60"/>
      <c r="EZ5243" s="60"/>
      <c r="FA5243" s="60"/>
      <c r="FB5243" s="60"/>
    </row>
    <row r="5244" spans="22:158" x14ac:dyDescent="0.25">
      <c r="W5244" s="33"/>
      <c r="X5244" s="33"/>
      <c r="AH5244" s="38">
        <v>100</v>
      </c>
      <c r="AI5244" s="38">
        <v>105</v>
      </c>
      <c r="AJ5244" s="38">
        <v>18400</v>
      </c>
      <c r="AK5244" s="38">
        <v>60</v>
      </c>
      <c r="AL5244" s="38">
        <v>4219258</v>
      </c>
      <c r="AM5244" s="61" t="s">
        <v>1816</v>
      </c>
      <c r="AN5244" s="61" t="s">
        <v>1688</v>
      </c>
      <c r="AO5244" s="61" t="s">
        <v>1664</v>
      </c>
      <c r="AP5244" s="61" t="s">
        <v>5040</v>
      </c>
      <c r="AQ5244" s="61" t="s">
        <v>1768</v>
      </c>
      <c r="AR5244" s="28">
        <v>7857.9</v>
      </c>
      <c r="AS5244" s="28">
        <v>0</v>
      </c>
      <c r="AT5244" s="28">
        <v>0</v>
      </c>
      <c r="AU5244" s="62"/>
      <c r="DV5244" s="31" t="s">
        <v>2890</v>
      </c>
      <c r="DW5244" s="31" t="s">
        <v>2891</v>
      </c>
      <c r="DX5244" s="63"/>
      <c r="DY5244" s="63"/>
      <c r="DZ5244" s="63"/>
      <c r="EA5244" s="167"/>
      <c r="EB5244" s="60"/>
      <c r="EC5244" s="60"/>
      <c r="ED5244" s="60"/>
      <c r="EE5244" s="60"/>
      <c r="EF5244" s="60"/>
      <c r="EG5244" s="60"/>
      <c r="EH5244" s="60"/>
      <c r="EI5244" s="60"/>
      <c r="EJ5244" s="60"/>
      <c r="EK5244" s="60"/>
      <c r="EL5244" s="60"/>
      <c r="EM5244" s="60"/>
      <c r="EN5244" s="60"/>
      <c r="EO5244" s="60"/>
      <c r="EP5244" s="60"/>
      <c r="EQ5244" s="60"/>
      <c r="ER5244" s="60"/>
      <c r="ES5244" s="60"/>
      <c r="ET5244" s="60"/>
      <c r="EU5244" s="60"/>
      <c r="EV5244" s="60"/>
      <c r="EW5244" s="60"/>
      <c r="EX5244" s="60"/>
      <c r="EY5244" s="60"/>
      <c r="EZ5244" s="60"/>
      <c r="FA5244" s="60"/>
      <c r="FB5244" s="60"/>
    </row>
    <row r="5245" spans="22:158" x14ac:dyDescent="0.25">
      <c r="W5245" s="33"/>
      <c r="X5245" s="33"/>
      <c r="AH5245" s="38">
        <v>100</v>
      </c>
      <c r="AI5245" s="38">
        <v>110</v>
      </c>
      <c r="AJ5245" s="38">
        <v>11720</v>
      </c>
      <c r="AK5245" s="38">
        <v>60</v>
      </c>
      <c r="AL5245" s="38">
        <v>4219258</v>
      </c>
      <c r="AM5245" s="61" t="s">
        <v>1816</v>
      </c>
      <c r="AN5245" s="61" t="s">
        <v>1696</v>
      </c>
      <c r="AO5245" s="61" t="s">
        <v>5078</v>
      </c>
      <c r="AP5245" s="61" t="s">
        <v>5040</v>
      </c>
      <c r="AQ5245" s="61" t="s">
        <v>1768</v>
      </c>
      <c r="AR5245" s="28">
        <v>0</v>
      </c>
      <c r="AS5245" s="28">
        <v>0</v>
      </c>
      <c r="AT5245" s="28">
        <v>0</v>
      </c>
      <c r="AU5245" s="62"/>
      <c r="DV5245" s="31" t="s">
        <v>2890</v>
      </c>
      <c r="DW5245" s="31" t="s">
        <v>2892</v>
      </c>
      <c r="DX5245" s="63"/>
      <c r="DY5245" s="63"/>
      <c r="DZ5245" s="63"/>
      <c r="EA5245" s="167"/>
      <c r="EB5245" s="60"/>
      <c r="EC5245" s="60"/>
      <c r="ED5245" s="60"/>
      <c r="EE5245" s="60"/>
      <c r="EF5245" s="60"/>
      <c r="EG5245" s="60"/>
      <c r="EH5245" s="60"/>
      <c r="EI5245" s="60"/>
      <c r="EJ5245" s="60"/>
      <c r="EK5245" s="60"/>
      <c r="EL5245" s="60"/>
      <c r="EM5245" s="60"/>
      <c r="EN5245" s="60"/>
      <c r="EO5245" s="60"/>
      <c r="EP5245" s="60"/>
      <c r="EQ5245" s="60"/>
      <c r="ER5245" s="60"/>
      <c r="ES5245" s="60"/>
      <c r="ET5245" s="60"/>
      <c r="EU5245" s="60"/>
      <c r="EV5245" s="60"/>
      <c r="EW5245" s="60"/>
      <c r="EX5245" s="60"/>
      <c r="EY5245" s="60"/>
      <c r="EZ5245" s="60"/>
      <c r="FA5245" s="60"/>
      <c r="FB5245" s="60"/>
    </row>
    <row r="5246" spans="22:158" x14ac:dyDescent="0.25">
      <c r="W5246" s="33"/>
      <c r="X5246" s="33"/>
      <c r="AH5246" s="38">
        <v>100</v>
      </c>
      <c r="AI5246" s="38">
        <v>110</v>
      </c>
      <c r="AJ5246" s="38">
        <v>13050</v>
      </c>
      <c r="AK5246" s="38">
        <v>60</v>
      </c>
      <c r="AL5246" s="38">
        <v>4219258</v>
      </c>
      <c r="AM5246" s="61" t="s">
        <v>1816</v>
      </c>
      <c r="AN5246" s="61" t="s">
        <v>1696</v>
      </c>
      <c r="AO5246" s="61" t="s">
        <v>5103</v>
      </c>
      <c r="AP5246" s="61" t="s">
        <v>5040</v>
      </c>
      <c r="AQ5246" s="61" t="s">
        <v>1768</v>
      </c>
      <c r="AR5246" s="28">
        <v>0</v>
      </c>
      <c r="AS5246" s="28">
        <v>0</v>
      </c>
      <c r="AT5246" s="28">
        <v>0</v>
      </c>
      <c r="AU5246" s="62"/>
      <c r="DV5246" s="31" t="s">
        <v>2890</v>
      </c>
      <c r="DW5246" s="31" t="s">
        <v>2892</v>
      </c>
      <c r="DX5246" s="63"/>
      <c r="DY5246" s="63"/>
      <c r="DZ5246" s="63"/>
      <c r="EA5246" s="167"/>
      <c r="EB5246" s="60"/>
      <c r="EC5246" s="60"/>
      <c r="ED5246" s="60"/>
      <c r="EE5246" s="60"/>
      <c r="EF5246" s="60"/>
      <c r="EG5246" s="60"/>
      <c r="EH5246" s="60"/>
      <c r="EI5246" s="60"/>
      <c r="EJ5246" s="60"/>
      <c r="EK5246" s="60"/>
      <c r="EL5246" s="60"/>
      <c r="EM5246" s="60"/>
      <c r="EN5246" s="60"/>
      <c r="EO5246" s="60"/>
      <c r="EP5246" s="60"/>
      <c r="EQ5246" s="60"/>
      <c r="ER5246" s="60"/>
      <c r="ES5246" s="60"/>
      <c r="ET5246" s="60"/>
      <c r="EU5246" s="60"/>
      <c r="EV5246" s="60"/>
      <c r="EW5246" s="60"/>
      <c r="EX5246" s="60"/>
      <c r="EY5246" s="60"/>
      <c r="EZ5246" s="60"/>
      <c r="FA5246" s="60"/>
      <c r="FB5246" s="60"/>
    </row>
    <row r="5247" spans="22:158" x14ac:dyDescent="0.25">
      <c r="W5247" s="33"/>
      <c r="X5247" s="33"/>
      <c r="AH5247" s="38">
        <v>100</v>
      </c>
      <c r="AI5247" s="38">
        <v>110</v>
      </c>
      <c r="AJ5247" s="38">
        <v>13400</v>
      </c>
      <c r="AK5247" s="38">
        <v>60</v>
      </c>
      <c r="AL5247" s="38">
        <v>4219258</v>
      </c>
      <c r="AM5247" s="61" t="s">
        <v>1816</v>
      </c>
      <c r="AN5247" s="61" t="s">
        <v>1696</v>
      </c>
      <c r="AO5247" s="61" t="s">
        <v>5111</v>
      </c>
      <c r="AP5247" s="61" t="s">
        <v>5040</v>
      </c>
      <c r="AQ5247" s="61" t="s">
        <v>1768</v>
      </c>
      <c r="AR5247" s="28">
        <v>0</v>
      </c>
      <c r="AS5247" s="28">
        <v>39</v>
      </c>
      <c r="AT5247" s="28">
        <v>0</v>
      </c>
      <c r="AU5247" s="62"/>
      <c r="DV5247" s="31" t="s">
        <v>2890</v>
      </c>
      <c r="DW5247" s="31" t="s">
        <v>2892</v>
      </c>
      <c r="DX5247" s="63"/>
      <c r="DY5247" s="63"/>
      <c r="DZ5247" s="63"/>
      <c r="EA5247" s="167"/>
      <c r="EB5247" s="60"/>
      <c r="EC5247" s="60"/>
      <c r="ED5247" s="60"/>
      <c r="EE5247" s="60"/>
      <c r="EF5247" s="60"/>
      <c r="EG5247" s="60"/>
      <c r="EH5247" s="60"/>
      <c r="EI5247" s="60"/>
      <c r="EJ5247" s="60"/>
      <c r="EK5247" s="60"/>
      <c r="EL5247" s="60"/>
      <c r="EM5247" s="60"/>
      <c r="EN5247" s="60"/>
      <c r="EO5247" s="60"/>
      <c r="EP5247" s="60"/>
      <c r="EQ5247" s="60"/>
      <c r="ER5247" s="60"/>
      <c r="ES5247" s="60"/>
      <c r="ET5247" s="60"/>
      <c r="EU5247" s="60"/>
      <c r="EV5247" s="60"/>
      <c r="EW5247" s="60"/>
      <c r="EX5247" s="60"/>
      <c r="EY5247" s="60"/>
      <c r="EZ5247" s="60"/>
      <c r="FA5247" s="60"/>
      <c r="FB5247" s="60"/>
    </row>
    <row r="5248" spans="22:158" x14ac:dyDescent="0.25">
      <c r="W5248" s="33"/>
      <c r="X5248" s="33"/>
      <c r="AH5248" s="38">
        <v>100</v>
      </c>
      <c r="AI5248" s="38">
        <v>110</v>
      </c>
      <c r="AJ5248" s="38">
        <v>15650</v>
      </c>
      <c r="AK5248" s="38">
        <v>60</v>
      </c>
      <c r="AL5248" s="38">
        <v>4219258</v>
      </c>
      <c r="AM5248" s="61" t="s">
        <v>1816</v>
      </c>
      <c r="AN5248" s="61" t="s">
        <v>1696</v>
      </c>
      <c r="AO5248" s="61" t="s">
        <v>1604</v>
      </c>
      <c r="AP5248" s="61" t="s">
        <v>5040</v>
      </c>
      <c r="AQ5248" s="61" t="s">
        <v>1768</v>
      </c>
      <c r="AR5248" s="28">
        <v>261798.1</v>
      </c>
      <c r="AS5248" s="28">
        <v>657402</v>
      </c>
      <c r="AT5248" s="28">
        <v>0</v>
      </c>
      <c r="AU5248" s="62"/>
      <c r="DV5248" s="31" t="s">
        <v>2890</v>
      </c>
      <c r="DW5248" s="31" t="s">
        <v>2892</v>
      </c>
      <c r="DX5248" s="63"/>
      <c r="DY5248" s="63"/>
      <c r="DZ5248" s="63"/>
      <c r="EA5248" s="167"/>
      <c r="EB5248" s="60"/>
      <c r="EC5248" s="60"/>
      <c r="ED5248" s="60"/>
      <c r="EE5248" s="60"/>
      <c r="EF5248" s="60"/>
      <c r="EG5248" s="60"/>
      <c r="EH5248" s="60"/>
      <c r="EI5248" s="60"/>
      <c r="EJ5248" s="60"/>
      <c r="EK5248" s="60"/>
      <c r="EL5248" s="60"/>
      <c r="EM5248" s="60"/>
      <c r="EN5248" s="60"/>
      <c r="EO5248" s="60"/>
      <c r="EP5248" s="60"/>
      <c r="EQ5248" s="60"/>
      <c r="ER5248" s="60"/>
      <c r="ES5248" s="60"/>
      <c r="ET5248" s="60"/>
      <c r="EU5248" s="60"/>
      <c r="EV5248" s="60"/>
      <c r="EW5248" s="60"/>
      <c r="EX5248" s="60"/>
      <c r="EY5248" s="60"/>
      <c r="EZ5248" s="60"/>
      <c r="FA5248" s="60"/>
      <c r="FB5248" s="60"/>
    </row>
    <row r="5249" spans="22:158" x14ac:dyDescent="0.25">
      <c r="V5249" s="1"/>
      <c r="W5249" s="33"/>
      <c r="X5249" s="33"/>
      <c r="AH5249" s="38">
        <v>100</v>
      </c>
      <c r="AI5249" s="38">
        <v>110</v>
      </c>
      <c r="AJ5249" s="38">
        <v>17000</v>
      </c>
      <c r="AK5249" s="38">
        <v>60</v>
      </c>
      <c r="AL5249" s="38">
        <v>4219258</v>
      </c>
      <c r="AM5249" s="61" t="s">
        <v>1816</v>
      </c>
      <c r="AN5249" s="61" t="s">
        <v>1696</v>
      </c>
      <c r="AO5249" s="61" t="s">
        <v>1633</v>
      </c>
      <c r="AP5249" s="61" t="s">
        <v>5040</v>
      </c>
      <c r="AQ5249" s="61" t="s">
        <v>1768</v>
      </c>
      <c r="AR5249" s="28">
        <v>15726.4</v>
      </c>
      <c r="AS5249" s="28">
        <v>0</v>
      </c>
      <c r="AT5249" s="28">
        <v>0</v>
      </c>
      <c r="AU5249" s="62"/>
      <c r="DV5249" s="31" t="s">
        <v>2890</v>
      </c>
      <c r="DW5249" s="31" t="s">
        <v>2892</v>
      </c>
      <c r="DX5249" s="63"/>
      <c r="DY5249" s="63"/>
      <c r="DZ5249" s="63"/>
      <c r="EA5249" s="167"/>
      <c r="EB5249" s="60"/>
      <c r="EC5249" s="60"/>
      <c r="ED5249" s="60"/>
      <c r="EE5249" s="60"/>
      <c r="EF5249" s="60"/>
      <c r="EG5249" s="60"/>
      <c r="EH5249" s="60"/>
      <c r="EI5249" s="60"/>
      <c r="EJ5249" s="60"/>
      <c r="EK5249" s="60"/>
      <c r="EL5249" s="60"/>
      <c r="EM5249" s="60"/>
      <c r="EN5249" s="60"/>
      <c r="EO5249" s="60"/>
      <c r="EP5249" s="60"/>
      <c r="EQ5249" s="60"/>
      <c r="ER5249" s="60"/>
      <c r="ES5249" s="60"/>
      <c r="ET5249" s="60"/>
      <c r="EU5249" s="60"/>
      <c r="EV5249" s="60"/>
      <c r="EW5249" s="60"/>
      <c r="EX5249" s="60"/>
      <c r="EY5249" s="60"/>
      <c r="EZ5249" s="60"/>
      <c r="FA5249" s="60"/>
      <c r="FB5249" s="60"/>
    </row>
    <row r="5250" spans="22:158" x14ac:dyDescent="0.25">
      <c r="W5250" s="33"/>
      <c r="X5250" s="33"/>
      <c r="AH5250" s="38">
        <v>100</v>
      </c>
      <c r="AI5250" s="38">
        <v>110</v>
      </c>
      <c r="AJ5250" s="38">
        <v>17620</v>
      </c>
      <c r="AK5250" s="38">
        <v>60</v>
      </c>
      <c r="AL5250" s="38">
        <v>4219258</v>
      </c>
      <c r="AM5250" s="61" t="s">
        <v>1816</v>
      </c>
      <c r="AN5250" s="61" t="s">
        <v>1696</v>
      </c>
      <c r="AO5250" s="61" t="s">
        <v>1646</v>
      </c>
      <c r="AP5250" s="61" t="s">
        <v>5040</v>
      </c>
      <c r="AQ5250" s="61" t="s">
        <v>1768</v>
      </c>
      <c r="AR5250" s="28">
        <v>0</v>
      </c>
      <c r="AS5250" s="28">
        <v>72</v>
      </c>
      <c r="AT5250" s="28">
        <v>0</v>
      </c>
      <c r="AU5250" s="62"/>
      <c r="DV5250" s="31" t="s">
        <v>2890</v>
      </c>
      <c r="DW5250" s="31" t="s">
        <v>2892</v>
      </c>
      <c r="DX5250" s="63"/>
      <c r="DY5250" s="63"/>
      <c r="DZ5250" s="63"/>
      <c r="EA5250" s="167"/>
      <c r="EB5250" s="60"/>
      <c r="EC5250" s="60"/>
      <c r="ED5250" s="60"/>
      <c r="EE5250" s="60"/>
      <c r="EF5250" s="60"/>
      <c r="EG5250" s="60"/>
      <c r="EH5250" s="60"/>
      <c r="EI5250" s="60"/>
      <c r="EJ5250" s="60"/>
      <c r="EK5250" s="60"/>
      <c r="EL5250" s="60"/>
      <c r="EM5250" s="60"/>
      <c r="EN5250" s="60"/>
      <c r="EO5250" s="60"/>
      <c r="EP5250" s="60"/>
      <c r="EQ5250" s="60"/>
      <c r="ER5250" s="60"/>
      <c r="ES5250" s="60"/>
      <c r="ET5250" s="60"/>
      <c r="EU5250" s="60"/>
      <c r="EV5250" s="60"/>
      <c r="EW5250" s="60"/>
      <c r="EX5250" s="60"/>
      <c r="EY5250" s="60"/>
      <c r="EZ5250" s="60"/>
      <c r="FA5250" s="60"/>
      <c r="FB5250" s="60"/>
    </row>
    <row r="5251" spans="22:158" x14ac:dyDescent="0.25">
      <c r="W5251" s="33"/>
      <c r="X5251" s="33"/>
      <c r="AH5251" s="38">
        <v>100</v>
      </c>
      <c r="AI5251" s="38">
        <v>115</v>
      </c>
      <c r="AJ5251" s="38">
        <v>14400</v>
      </c>
      <c r="AK5251" s="38">
        <v>60</v>
      </c>
      <c r="AL5251" s="38">
        <v>4219258</v>
      </c>
      <c r="AM5251" s="61" t="s">
        <v>1816</v>
      </c>
      <c r="AN5251" s="61" t="s">
        <v>1697</v>
      </c>
      <c r="AO5251" s="61" t="s">
        <v>1576</v>
      </c>
      <c r="AP5251" s="61" t="s">
        <v>5040</v>
      </c>
      <c r="AQ5251" s="61" t="s">
        <v>1768</v>
      </c>
      <c r="AR5251" s="28">
        <v>0</v>
      </c>
      <c r="AS5251" s="28">
        <v>0</v>
      </c>
      <c r="AT5251" s="28">
        <v>0</v>
      </c>
      <c r="AU5251" s="62"/>
      <c r="DV5251" s="31" t="s">
        <v>2890</v>
      </c>
      <c r="DW5251" s="31" t="s">
        <v>2893</v>
      </c>
      <c r="DX5251" s="63"/>
      <c r="DY5251" s="63"/>
      <c r="DZ5251" s="63"/>
      <c r="EA5251" s="167"/>
      <c r="EB5251" s="60"/>
      <c r="EC5251" s="60"/>
      <c r="ED5251" s="60"/>
      <c r="EE5251" s="60"/>
      <c r="EF5251" s="60"/>
      <c r="EG5251" s="60"/>
      <c r="EH5251" s="60"/>
      <c r="EI5251" s="60"/>
      <c r="EJ5251" s="60"/>
      <c r="EK5251" s="60"/>
      <c r="EL5251" s="60"/>
      <c r="EM5251" s="60"/>
      <c r="EN5251" s="60"/>
      <c r="EO5251" s="60"/>
      <c r="EP5251" s="60"/>
      <c r="EQ5251" s="60"/>
      <c r="ER5251" s="60"/>
      <c r="ES5251" s="60"/>
      <c r="ET5251" s="60"/>
      <c r="EU5251" s="60"/>
      <c r="EV5251" s="60"/>
      <c r="EW5251" s="60"/>
      <c r="EX5251" s="60"/>
      <c r="EY5251" s="60"/>
      <c r="EZ5251" s="60"/>
      <c r="FA5251" s="60"/>
      <c r="FB5251" s="60"/>
    </row>
    <row r="5252" spans="22:158" x14ac:dyDescent="0.25">
      <c r="W5252" s="33"/>
      <c r="X5252" s="33"/>
      <c r="AH5252" s="38">
        <v>100</v>
      </c>
      <c r="AI5252" s="38">
        <v>115</v>
      </c>
      <c r="AJ5252" s="38">
        <v>16950</v>
      </c>
      <c r="AK5252" s="38">
        <v>60</v>
      </c>
      <c r="AL5252" s="38">
        <v>4219258</v>
      </c>
      <c r="AM5252" s="61" t="s">
        <v>1816</v>
      </c>
      <c r="AN5252" s="61" t="s">
        <v>1697</v>
      </c>
      <c r="AO5252" s="61" t="s">
        <v>1632</v>
      </c>
      <c r="AP5252" s="61" t="s">
        <v>5040</v>
      </c>
      <c r="AQ5252" s="61" t="s">
        <v>1768</v>
      </c>
      <c r="AR5252" s="28">
        <v>4684.7</v>
      </c>
      <c r="AS5252" s="28">
        <v>355</v>
      </c>
      <c r="AT5252" s="28">
        <v>0</v>
      </c>
      <c r="AU5252" s="62"/>
      <c r="DV5252" s="31" t="s">
        <v>2890</v>
      </c>
      <c r="DW5252" s="31" t="s">
        <v>2893</v>
      </c>
      <c r="DX5252" s="63"/>
      <c r="DY5252" s="63"/>
      <c r="DZ5252" s="63"/>
      <c r="EA5252" s="167"/>
      <c r="EB5252" s="60"/>
      <c r="EC5252" s="60"/>
      <c r="ED5252" s="60"/>
      <c r="EE5252" s="60"/>
      <c r="EF5252" s="60"/>
      <c r="EG5252" s="60"/>
      <c r="EH5252" s="60"/>
      <c r="EI5252" s="60"/>
      <c r="EJ5252" s="60"/>
      <c r="EK5252" s="60"/>
      <c r="EL5252" s="60"/>
      <c r="EM5252" s="60"/>
      <c r="EN5252" s="60"/>
      <c r="EO5252" s="60"/>
      <c r="EP5252" s="60"/>
      <c r="EQ5252" s="60"/>
      <c r="ER5252" s="60"/>
      <c r="ES5252" s="60"/>
      <c r="ET5252" s="60"/>
      <c r="EU5252" s="60"/>
      <c r="EV5252" s="60"/>
      <c r="EW5252" s="60"/>
      <c r="EX5252" s="60"/>
      <c r="EY5252" s="60"/>
      <c r="EZ5252" s="60"/>
      <c r="FA5252" s="60"/>
      <c r="FB5252" s="60"/>
    </row>
    <row r="5253" spans="22:158" x14ac:dyDescent="0.25">
      <c r="V5253" s="1"/>
      <c r="W5253" s="33"/>
      <c r="X5253" s="33"/>
      <c r="AH5253" s="38">
        <v>100</v>
      </c>
      <c r="AI5253" s="38">
        <v>115</v>
      </c>
      <c r="AJ5253" s="38">
        <v>18450</v>
      </c>
      <c r="AK5253" s="38">
        <v>60</v>
      </c>
      <c r="AL5253" s="38">
        <v>4219258</v>
      </c>
      <c r="AM5253" s="61" t="s">
        <v>1816</v>
      </c>
      <c r="AN5253" s="61" t="s">
        <v>1697</v>
      </c>
      <c r="AO5253" s="61" t="s">
        <v>1665</v>
      </c>
      <c r="AP5253" s="61" t="s">
        <v>5040</v>
      </c>
      <c r="AQ5253" s="61" t="s">
        <v>1768</v>
      </c>
      <c r="AR5253" s="28">
        <v>0</v>
      </c>
      <c r="AS5253" s="28">
        <v>0</v>
      </c>
      <c r="AT5253" s="28">
        <v>0</v>
      </c>
      <c r="AU5253" s="62"/>
      <c r="DV5253" s="31" t="s">
        <v>2890</v>
      </c>
      <c r="DW5253" s="31" t="s">
        <v>2893</v>
      </c>
      <c r="DX5253" s="63"/>
      <c r="DY5253" s="63"/>
      <c r="DZ5253" s="63"/>
      <c r="EA5253" s="167"/>
      <c r="EB5253" s="60"/>
      <c r="EC5253" s="60"/>
      <c r="ED5253" s="60"/>
      <c r="EE5253" s="60"/>
      <c r="EF5253" s="60"/>
      <c r="EG5253" s="60"/>
      <c r="EH5253" s="60"/>
      <c r="EI5253" s="60"/>
      <c r="EJ5253" s="60"/>
      <c r="EK5253" s="60"/>
      <c r="EL5253" s="60"/>
      <c r="EM5253" s="60"/>
      <c r="EN5253" s="60"/>
      <c r="EO5253" s="60"/>
      <c r="EP5253" s="60"/>
      <c r="EQ5253" s="60"/>
      <c r="ER5253" s="60"/>
      <c r="ES5253" s="60"/>
      <c r="ET5253" s="60"/>
      <c r="EU5253" s="60"/>
      <c r="EV5253" s="60"/>
      <c r="EW5253" s="60"/>
      <c r="EX5253" s="60"/>
      <c r="EY5253" s="60"/>
      <c r="EZ5253" s="60"/>
      <c r="FA5253" s="60"/>
      <c r="FB5253" s="60"/>
    </row>
    <row r="5254" spans="22:158" x14ac:dyDescent="0.25">
      <c r="W5254" s="33"/>
      <c r="X5254" s="33"/>
      <c r="AH5254" s="38">
        <v>100</v>
      </c>
      <c r="AI5254" s="38">
        <v>120</v>
      </c>
      <c r="AJ5254" s="38">
        <v>10250</v>
      </c>
      <c r="AK5254" s="38">
        <v>60</v>
      </c>
      <c r="AL5254" s="38">
        <v>4219258</v>
      </c>
      <c r="AM5254" s="61" t="s">
        <v>1816</v>
      </c>
      <c r="AN5254" s="61" t="s">
        <v>1689</v>
      </c>
      <c r="AO5254" s="61" t="s">
        <v>5048</v>
      </c>
      <c r="AP5254" s="61" t="s">
        <v>5040</v>
      </c>
      <c r="AQ5254" s="61" t="s">
        <v>1768</v>
      </c>
      <c r="AR5254" s="28">
        <v>7819.7</v>
      </c>
      <c r="AS5254" s="28">
        <v>77638</v>
      </c>
      <c r="AT5254" s="28">
        <v>0</v>
      </c>
      <c r="AU5254" s="62"/>
      <c r="DV5254" s="31" t="s">
        <v>2890</v>
      </c>
      <c r="DW5254" s="31" t="s">
        <v>2894</v>
      </c>
      <c r="DX5254" s="63"/>
      <c r="DY5254" s="63"/>
      <c r="DZ5254" s="63"/>
      <c r="EA5254" s="167"/>
      <c r="EB5254" s="60"/>
      <c r="EC5254" s="60"/>
      <c r="ED5254" s="60"/>
      <c r="EE5254" s="60"/>
      <c r="EF5254" s="60"/>
      <c r="EG5254" s="60"/>
      <c r="EH5254" s="60"/>
      <c r="EI5254" s="60"/>
      <c r="EJ5254" s="60"/>
      <c r="EK5254" s="60"/>
      <c r="EL5254" s="60"/>
      <c r="EM5254" s="60"/>
      <c r="EN5254" s="60"/>
      <c r="EO5254" s="60"/>
      <c r="EP5254" s="60"/>
      <c r="EQ5254" s="60"/>
      <c r="ER5254" s="60"/>
      <c r="ES5254" s="60"/>
      <c r="ET5254" s="60"/>
      <c r="EU5254" s="60"/>
      <c r="EV5254" s="60"/>
      <c r="EW5254" s="60"/>
      <c r="EX5254" s="60"/>
      <c r="EY5254" s="60"/>
      <c r="EZ5254" s="60"/>
      <c r="FA5254" s="60"/>
      <c r="FB5254" s="60"/>
    </row>
    <row r="5255" spans="22:158" x14ac:dyDescent="0.25">
      <c r="W5255" s="33"/>
      <c r="X5255" s="33"/>
      <c r="AH5255" s="38">
        <v>100</v>
      </c>
      <c r="AI5255" s="38">
        <v>120</v>
      </c>
      <c r="AJ5255" s="38">
        <v>11350</v>
      </c>
      <c r="AK5255" s="38">
        <v>60</v>
      </c>
      <c r="AL5255" s="38">
        <v>4219258</v>
      </c>
      <c r="AM5255" s="61" t="s">
        <v>1816</v>
      </c>
      <c r="AN5255" s="61" t="s">
        <v>1689</v>
      </c>
      <c r="AO5255" s="61" t="s">
        <v>5070</v>
      </c>
      <c r="AP5255" s="61" t="s">
        <v>5040</v>
      </c>
      <c r="AQ5255" s="61" t="s">
        <v>1768</v>
      </c>
      <c r="AR5255" s="28">
        <v>34782.1</v>
      </c>
      <c r="AS5255" s="28">
        <v>154783</v>
      </c>
      <c r="AT5255" s="28">
        <v>0</v>
      </c>
      <c r="AU5255" s="62"/>
      <c r="DV5255" s="31" t="s">
        <v>2890</v>
      </c>
      <c r="DW5255" s="31" t="s">
        <v>2894</v>
      </c>
      <c r="DX5255" s="63"/>
      <c r="DY5255" s="63"/>
      <c r="DZ5255" s="63"/>
      <c r="EA5255" s="167"/>
      <c r="EB5255" s="60"/>
      <c r="EC5255" s="60"/>
      <c r="ED5255" s="60"/>
      <c r="EE5255" s="60"/>
      <c r="EF5255" s="60"/>
      <c r="EG5255" s="60"/>
      <c r="EH5255" s="60"/>
      <c r="EI5255" s="60"/>
      <c r="EJ5255" s="60"/>
      <c r="EK5255" s="60"/>
      <c r="EL5255" s="60"/>
      <c r="EM5255" s="60"/>
      <c r="EN5255" s="60"/>
      <c r="EO5255" s="60"/>
      <c r="EP5255" s="60"/>
      <c r="EQ5255" s="60"/>
      <c r="ER5255" s="60"/>
      <c r="ES5255" s="60"/>
      <c r="ET5255" s="60"/>
      <c r="EU5255" s="60"/>
      <c r="EV5255" s="60"/>
      <c r="EW5255" s="60"/>
      <c r="EX5255" s="60"/>
      <c r="EY5255" s="60"/>
      <c r="EZ5255" s="60"/>
      <c r="FA5255" s="60"/>
      <c r="FB5255" s="60"/>
    </row>
    <row r="5256" spans="22:158" x14ac:dyDescent="0.25">
      <c r="W5256" s="33"/>
      <c r="X5256" s="33"/>
      <c r="AH5256" s="38">
        <v>100</v>
      </c>
      <c r="AI5256" s="38">
        <v>120</v>
      </c>
      <c r="AJ5256" s="38">
        <v>14550</v>
      </c>
      <c r="AK5256" s="38">
        <v>60</v>
      </c>
      <c r="AL5256" s="38">
        <v>4219258</v>
      </c>
      <c r="AM5256" s="61" t="s">
        <v>1816</v>
      </c>
      <c r="AN5256" s="61" t="s">
        <v>1689</v>
      </c>
      <c r="AO5256" s="61" t="s">
        <v>1579</v>
      </c>
      <c r="AP5256" s="61" t="s">
        <v>5040</v>
      </c>
      <c r="AQ5256" s="61" t="s">
        <v>1768</v>
      </c>
      <c r="AR5256" s="28">
        <v>135539.29999999999</v>
      </c>
      <c r="AS5256" s="28">
        <v>120596</v>
      </c>
      <c r="AT5256" s="28">
        <v>0</v>
      </c>
      <c r="AU5256" s="62"/>
      <c r="DV5256" s="31" t="s">
        <v>2890</v>
      </c>
      <c r="DW5256" s="31" t="s">
        <v>2894</v>
      </c>
      <c r="DX5256" s="63"/>
      <c r="DY5256" s="63"/>
      <c r="DZ5256" s="63"/>
      <c r="EA5256" s="167"/>
      <c r="EB5256" s="60"/>
      <c r="EC5256" s="60"/>
      <c r="ED5256" s="60"/>
      <c r="EE5256" s="60"/>
      <c r="EF5256" s="60"/>
      <c r="EG5256" s="60"/>
      <c r="EH5256" s="60"/>
      <c r="EI5256" s="60"/>
      <c r="EJ5256" s="60"/>
      <c r="EK5256" s="60"/>
      <c r="EL5256" s="60"/>
      <c r="EM5256" s="60"/>
      <c r="EN5256" s="60"/>
      <c r="EO5256" s="60"/>
      <c r="EP5256" s="60"/>
      <c r="EQ5256" s="60"/>
      <c r="ER5256" s="60"/>
      <c r="ES5256" s="60"/>
      <c r="ET5256" s="60"/>
      <c r="EU5256" s="60"/>
      <c r="EV5256" s="60"/>
      <c r="EW5256" s="60"/>
      <c r="EX5256" s="60"/>
      <c r="EY5256" s="60"/>
      <c r="EZ5256" s="60"/>
      <c r="FA5256" s="60"/>
      <c r="FB5256" s="60"/>
    </row>
    <row r="5257" spans="22:158" x14ac:dyDescent="0.25">
      <c r="W5257" s="33"/>
      <c r="X5257" s="33"/>
      <c r="AH5257" s="38">
        <v>100</v>
      </c>
      <c r="AI5257" s="38">
        <v>120</v>
      </c>
      <c r="AJ5257" s="38">
        <v>14850</v>
      </c>
      <c r="AK5257" s="38">
        <v>60</v>
      </c>
      <c r="AL5257" s="38">
        <v>4219258</v>
      </c>
      <c r="AM5257" s="61" t="s">
        <v>1816</v>
      </c>
      <c r="AN5257" s="61" t="s">
        <v>1689</v>
      </c>
      <c r="AO5257" s="61" t="s">
        <v>1585</v>
      </c>
      <c r="AP5257" s="61" t="s">
        <v>5040</v>
      </c>
      <c r="AQ5257" s="61" t="s">
        <v>1768</v>
      </c>
      <c r="AR5257" s="28">
        <v>111242.1</v>
      </c>
      <c r="AS5257" s="28">
        <v>378410</v>
      </c>
      <c r="AT5257" s="28">
        <v>0</v>
      </c>
      <c r="AU5257" s="62"/>
      <c r="DV5257" s="31" t="s">
        <v>2890</v>
      </c>
      <c r="DW5257" s="31" t="s">
        <v>2894</v>
      </c>
      <c r="DX5257" s="63"/>
      <c r="DY5257" s="63"/>
      <c r="DZ5257" s="63"/>
      <c r="EA5257" s="167"/>
      <c r="EB5257" s="60"/>
      <c r="EC5257" s="60"/>
      <c r="ED5257" s="60"/>
      <c r="EE5257" s="60"/>
      <c r="EF5257" s="60"/>
      <c r="EG5257" s="60"/>
      <c r="EH5257" s="60"/>
      <c r="EI5257" s="60"/>
      <c r="EJ5257" s="60"/>
      <c r="EK5257" s="60"/>
      <c r="EL5257" s="60"/>
      <c r="EM5257" s="60"/>
      <c r="EN5257" s="60"/>
      <c r="EO5257" s="60"/>
      <c r="EP5257" s="60"/>
      <c r="EQ5257" s="60"/>
      <c r="ER5257" s="60"/>
      <c r="ES5257" s="60"/>
      <c r="ET5257" s="60"/>
      <c r="EU5257" s="60"/>
      <c r="EV5257" s="60"/>
      <c r="EW5257" s="60"/>
      <c r="EX5257" s="60"/>
      <c r="EY5257" s="60"/>
      <c r="EZ5257" s="60"/>
      <c r="FA5257" s="60"/>
      <c r="FB5257" s="60"/>
    </row>
    <row r="5258" spans="22:158" x14ac:dyDescent="0.25">
      <c r="W5258" s="33"/>
      <c r="X5258" s="33"/>
      <c r="AH5258" s="38">
        <v>100</v>
      </c>
      <c r="AI5258" s="38">
        <v>120</v>
      </c>
      <c r="AJ5258" s="38">
        <v>16610</v>
      </c>
      <c r="AK5258" s="38">
        <v>60</v>
      </c>
      <c r="AL5258" s="38">
        <v>4219258</v>
      </c>
      <c r="AM5258" s="61" t="s">
        <v>1816</v>
      </c>
      <c r="AN5258" s="61" t="s">
        <v>1689</v>
      </c>
      <c r="AO5258" s="61" t="s">
        <v>1625</v>
      </c>
      <c r="AP5258" s="61" t="s">
        <v>5040</v>
      </c>
      <c r="AQ5258" s="61" t="s">
        <v>1768</v>
      </c>
      <c r="AR5258" s="28">
        <v>2606.6</v>
      </c>
      <c r="AS5258" s="28">
        <v>0</v>
      </c>
      <c r="AT5258" s="28">
        <v>0</v>
      </c>
      <c r="AU5258" s="62"/>
      <c r="DV5258" s="31" t="s">
        <v>2890</v>
      </c>
      <c r="DW5258" s="31" t="s">
        <v>2894</v>
      </c>
      <c r="DX5258" s="63"/>
      <c r="DY5258" s="63"/>
      <c r="DZ5258" s="63"/>
      <c r="EA5258" s="167"/>
      <c r="EB5258" s="60"/>
      <c r="EC5258" s="60"/>
      <c r="ED5258" s="60"/>
      <c r="EE5258" s="60"/>
      <c r="EF5258" s="60"/>
      <c r="EG5258" s="60"/>
      <c r="EH5258" s="60"/>
      <c r="EI5258" s="60"/>
      <c r="EJ5258" s="60"/>
      <c r="EK5258" s="60"/>
      <c r="EL5258" s="60"/>
      <c r="EM5258" s="60"/>
      <c r="EN5258" s="60"/>
      <c r="EO5258" s="60"/>
      <c r="EP5258" s="60"/>
      <c r="EQ5258" s="60"/>
      <c r="ER5258" s="60"/>
      <c r="ES5258" s="60"/>
      <c r="ET5258" s="60"/>
      <c r="EU5258" s="60"/>
      <c r="EV5258" s="60"/>
      <c r="EW5258" s="60"/>
      <c r="EX5258" s="60"/>
      <c r="EY5258" s="60"/>
      <c r="EZ5258" s="60"/>
      <c r="FA5258" s="60"/>
      <c r="FB5258" s="60"/>
    </row>
    <row r="5259" spans="22:158" x14ac:dyDescent="0.25">
      <c r="W5259" s="33"/>
      <c r="X5259" s="33"/>
      <c r="AH5259" s="38">
        <v>100</v>
      </c>
      <c r="AI5259" s="38">
        <v>120</v>
      </c>
      <c r="AJ5259" s="38">
        <v>17550</v>
      </c>
      <c r="AK5259" s="38">
        <v>60</v>
      </c>
      <c r="AL5259" s="38">
        <v>4219258</v>
      </c>
      <c r="AM5259" s="61" t="s">
        <v>1816</v>
      </c>
      <c r="AN5259" s="61" t="s">
        <v>1689</v>
      </c>
      <c r="AO5259" s="61" t="s">
        <v>1645</v>
      </c>
      <c r="AP5259" s="61" t="s">
        <v>5040</v>
      </c>
      <c r="AQ5259" s="61" t="s">
        <v>1768</v>
      </c>
      <c r="AR5259" s="28">
        <v>17338.3</v>
      </c>
      <c r="AS5259" s="28">
        <v>6432</v>
      </c>
      <c r="AT5259" s="28">
        <v>0</v>
      </c>
      <c r="AU5259" s="62"/>
      <c r="DV5259" s="31" t="s">
        <v>2890</v>
      </c>
      <c r="DW5259" s="31" t="s">
        <v>2894</v>
      </c>
      <c r="DX5259" s="63"/>
      <c r="DY5259" s="63"/>
      <c r="DZ5259" s="63"/>
      <c r="EA5259" s="167"/>
      <c r="EB5259" s="60"/>
      <c r="EC5259" s="60"/>
      <c r="ED5259" s="60"/>
      <c r="EE5259" s="60"/>
      <c r="EF5259" s="60"/>
      <c r="EG5259" s="60"/>
      <c r="EH5259" s="60"/>
      <c r="EI5259" s="60"/>
      <c r="EJ5259" s="60"/>
      <c r="EK5259" s="60"/>
      <c r="EL5259" s="60"/>
      <c r="EM5259" s="60"/>
      <c r="EN5259" s="60"/>
      <c r="EO5259" s="60"/>
      <c r="EP5259" s="60"/>
      <c r="EQ5259" s="60"/>
      <c r="ER5259" s="60"/>
      <c r="ES5259" s="60"/>
      <c r="ET5259" s="60"/>
      <c r="EU5259" s="60"/>
      <c r="EV5259" s="60"/>
      <c r="EW5259" s="60"/>
      <c r="EX5259" s="60"/>
      <c r="EY5259" s="60"/>
      <c r="EZ5259" s="60"/>
      <c r="FA5259" s="60"/>
      <c r="FB5259" s="60"/>
    </row>
    <row r="5260" spans="22:158" x14ac:dyDescent="0.25">
      <c r="W5260" s="33"/>
      <c r="X5260" s="33"/>
      <c r="AH5260" s="38">
        <v>100</v>
      </c>
      <c r="AI5260" s="38">
        <v>125</v>
      </c>
      <c r="AJ5260" s="38">
        <v>10600</v>
      </c>
      <c r="AK5260" s="38">
        <v>60</v>
      </c>
      <c r="AL5260" s="38">
        <v>4219258</v>
      </c>
      <c r="AM5260" s="61" t="s">
        <v>1816</v>
      </c>
      <c r="AN5260" s="61" t="s">
        <v>1692</v>
      </c>
      <c r="AO5260" s="61" t="s">
        <v>5055</v>
      </c>
      <c r="AP5260" s="61" t="s">
        <v>5040</v>
      </c>
      <c r="AQ5260" s="61" t="s">
        <v>1768</v>
      </c>
      <c r="AR5260" s="28">
        <v>0</v>
      </c>
      <c r="AS5260" s="28">
        <v>21913</v>
      </c>
      <c r="AT5260" s="28">
        <v>0</v>
      </c>
      <c r="AU5260" s="62"/>
      <c r="DV5260" s="31" t="s">
        <v>2890</v>
      </c>
      <c r="DW5260" s="31" t="s">
        <v>2895</v>
      </c>
      <c r="DX5260" s="63"/>
      <c r="DY5260" s="63"/>
      <c r="DZ5260" s="63"/>
      <c r="EA5260" s="167"/>
      <c r="EB5260" s="60"/>
      <c r="EC5260" s="60"/>
      <c r="ED5260" s="60"/>
      <c r="EE5260" s="60"/>
      <c r="EF5260" s="60"/>
      <c r="EG5260" s="60"/>
      <c r="EH5260" s="60"/>
      <c r="EI5260" s="60"/>
      <c r="EJ5260" s="60"/>
      <c r="EK5260" s="60"/>
      <c r="EL5260" s="60"/>
      <c r="EM5260" s="60"/>
      <c r="EN5260" s="60"/>
      <c r="EO5260" s="60"/>
      <c r="EP5260" s="60"/>
      <c r="EQ5260" s="60"/>
      <c r="ER5260" s="60"/>
      <c r="ES5260" s="60"/>
      <c r="ET5260" s="60"/>
      <c r="EU5260" s="60"/>
      <c r="EV5260" s="60"/>
      <c r="EW5260" s="60"/>
      <c r="EX5260" s="60"/>
      <c r="EY5260" s="60"/>
      <c r="EZ5260" s="60"/>
      <c r="FA5260" s="60"/>
      <c r="FB5260" s="60"/>
    </row>
    <row r="5261" spans="22:158" x14ac:dyDescent="0.25">
      <c r="W5261" s="33"/>
      <c r="X5261" s="33"/>
      <c r="AH5261" s="38">
        <v>100</v>
      </c>
      <c r="AI5261" s="38">
        <v>125</v>
      </c>
      <c r="AJ5261" s="38">
        <v>11730</v>
      </c>
      <c r="AK5261" s="38">
        <v>60</v>
      </c>
      <c r="AL5261" s="38">
        <v>4219258</v>
      </c>
      <c r="AM5261" s="61" t="s">
        <v>1816</v>
      </c>
      <c r="AN5261" s="61" t="s">
        <v>1692</v>
      </c>
      <c r="AO5261" s="61" t="s">
        <v>5079</v>
      </c>
      <c r="AP5261" s="61" t="s">
        <v>5040</v>
      </c>
      <c r="AQ5261" s="61" t="s">
        <v>1768</v>
      </c>
      <c r="AR5261" s="28">
        <v>2779.9</v>
      </c>
      <c r="AS5261" s="28">
        <v>10130</v>
      </c>
      <c r="AT5261" s="28">
        <v>0</v>
      </c>
      <c r="AU5261" s="62"/>
      <c r="DV5261" s="31" t="s">
        <v>2890</v>
      </c>
      <c r="DW5261" s="31" t="s">
        <v>2895</v>
      </c>
      <c r="DX5261" s="63"/>
      <c r="DY5261" s="63"/>
      <c r="DZ5261" s="63"/>
      <c r="EA5261" s="167"/>
      <c r="EB5261" s="60"/>
      <c r="EC5261" s="60"/>
      <c r="ED5261" s="60"/>
      <c r="EE5261" s="60"/>
      <c r="EF5261" s="60"/>
      <c r="EG5261" s="60"/>
      <c r="EH5261" s="60"/>
      <c r="EI5261" s="60"/>
      <c r="EJ5261" s="60"/>
      <c r="EK5261" s="60"/>
      <c r="EL5261" s="60"/>
      <c r="EM5261" s="60"/>
      <c r="EN5261" s="60"/>
      <c r="EO5261" s="60"/>
      <c r="EP5261" s="60"/>
      <c r="EQ5261" s="60"/>
      <c r="ER5261" s="60"/>
      <c r="ES5261" s="60"/>
      <c r="ET5261" s="60"/>
      <c r="EU5261" s="60"/>
      <c r="EV5261" s="60"/>
      <c r="EW5261" s="60"/>
      <c r="EX5261" s="60"/>
      <c r="EY5261" s="60"/>
      <c r="EZ5261" s="60"/>
      <c r="FA5261" s="60"/>
      <c r="FB5261" s="60"/>
    </row>
    <row r="5262" spans="22:158" x14ac:dyDescent="0.25">
      <c r="W5262" s="33"/>
      <c r="X5262" s="33"/>
      <c r="AH5262" s="38">
        <v>100</v>
      </c>
      <c r="AI5262" s="38">
        <v>125</v>
      </c>
      <c r="AJ5262" s="38">
        <v>11800</v>
      </c>
      <c r="AK5262" s="38">
        <v>60</v>
      </c>
      <c r="AL5262" s="38">
        <v>4219258</v>
      </c>
      <c r="AM5262" s="61" t="s">
        <v>1816</v>
      </c>
      <c r="AN5262" s="61" t="s">
        <v>1692</v>
      </c>
      <c r="AO5262" s="61" t="s">
        <v>5081</v>
      </c>
      <c r="AP5262" s="61" t="s">
        <v>5040</v>
      </c>
      <c r="AQ5262" s="61" t="s">
        <v>1768</v>
      </c>
      <c r="AR5262" s="28">
        <v>2480.5</v>
      </c>
      <c r="AS5262" s="28">
        <v>17524</v>
      </c>
      <c r="AT5262" s="28">
        <v>0</v>
      </c>
      <c r="AU5262" s="62"/>
      <c r="DV5262" s="31" t="s">
        <v>2890</v>
      </c>
      <c r="DW5262" s="31" t="s">
        <v>2895</v>
      </c>
      <c r="DX5262" s="63"/>
      <c r="DY5262" s="63"/>
      <c r="DZ5262" s="63"/>
      <c r="EA5262" s="167"/>
      <c r="EB5262" s="60"/>
      <c r="EC5262" s="60"/>
      <c r="ED5262" s="60"/>
      <c r="EE5262" s="60"/>
      <c r="EF5262" s="60"/>
      <c r="EG5262" s="60"/>
      <c r="EH5262" s="60"/>
      <c r="EI5262" s="60"/>
      <c r="EJ5262" s="60"/>
      <c r="EK5262" s="60"/>
      <c r="EL5262" s="60"/>
      <c r="EM5262" s="60"/>
      <c r="EN5262" s="60"/>
      <c r="EO5262" s="60"/>
      <c r="EP5262" s="60"/>
      <c r="EQ5262" s="60"/>
      <c r="ER5262" s="60"/>
      <c r="ES5262" s="60"/>
      <c r="ET5262" s="60"/>
      <c r="EU5262" s="60"/>
      <c r="EV5262" s="60"/>
      <c r="EW5262" s="60"/>
      <c r="EX5262" s="60"/>
      <c r="EY5262" s="60"/>
      <c r="EZ5262" s="60"/>
      <c r="FA5262" s="60"/>
      <c r="FB5262" s="60"/>
    </row>
    <row r="5263" spans="22:158" x14ac:dyDescent="0.25">
      <c r="V5263" s="1"/>
      <c r="W5263" s="33"/>
      <c r="X5263" s="33"/>
      <c r="AH5263" s="38">
        <v>100</v>
      </c>
      <c r="AI5263" s="38">
        <v>125</v>
      </c>
      <c r="AJ5263" s="38">
        <v>12250</v>
      </c>
      <c r="AK5263" s="38">
        <v>60</v>
      </c>
      <c r="AL5263" s="38">
        <v>4219258</v>
      </c>
      <c r="AM5263" s="61" t="s">
        <v>1816</v>
      </c>
      <c r="AN5263" s="61" t="s">
        <v>1692</v>
      </c>
      <c r="AO5263" s="61" t="s">
        <v>5089</v>
      </c>
      <c r="AP5263" s="61" t="s">
        <v>5040</v>
      </c>
      <c r="AQ5263" s="61" t="s">
        <v>1768</v>
      </c>
      <c r="AR5263" s="28">
        <v>0</v>
      </c>
      <c r="AS5263" s="28">
        <v>0</v>
      </c>
      <c r="AT5263" s="28">
        <v>0</v>
      </c>
      <c r="AU5263" s="62"/>
      <c r="DV5263" s="31" t="s">
        <v>2890</v>
      </c>
      <c r="DW5263" s="31" t="s">
        <v>2895</v>
      </c>
      <c r="DX5263" s="63"/>
      <c r="DY5263" s="63"/>
      <c r="DZ5263" s="63"/>
      <c r="EA5263" s="167"/>
      <c r="EB5263" s="60"/>
      <c r="EC5263" s="60"/>
      <c r="ED5263" s="60"/>
      <c r="EE5263" s="60"/>
      <c r="EF5263" s="60"/>
      <c r="EG5263" s="60"/>
      <c r="EH5263" s="60"/>
      <c r="EI5263" s="60"/>
      <c r="EJ5263" s="60"/>
      <c r="EK5263" s="60"/>
      <c r="EL5263" s="60"/>
      <c r="EM5263" s="60"/>
      <c r="EN5263" s="60"/>
      <c r="EO5263" s="60"/>
      <c r="EP5263" s="60"/>
      <c r="EQ5263" s="60"/>
      <c r="ER5263" s="60"/>
      <c r="ES5263" s="60"/>
      <c r="ET5263" s="60"/>
      <c r="EU5263" s="60"/>
      <c r="EV5263" s="60"/>
      <c r="EW5263" s="60"/>
      <c r="EX5263" s="60"/>
      <c r="EY5263" s="60"/>
      <c r="EZ5263" s="60"/>
      <c r="FA5263" s="60"/>
      <c r="FB5263" s="60"/>
    </row>
    <row r="5264" spans="22:158" x14ac:dyDescent="0.25">
      <c r="W5264" s="33"/>
      <c r="X5264" s="33"/>
      <c r="AH5264" s="38">
        <v>100</v>
      </c>
      <c r="AI5264" s="38">
        <v>125</v>
      </c>
      <c r="AJ5264" s="38">
        <v>13350</v>
      </c>
      <c r="AK5264" s="38">
        <v>60</v>
      </c>
      <c r="AL5264" s="38">
        <v>4219258</v>
      </c>
      <c r="AM5264" s="61" t="s">
        <v>1816</v>
      </c>
      <c r="AN5264" s="61" t="s">
        <v>1692</v>
      </c>
      <c r="AO5264" s="61" t="s">
        <v>5109</v>
      </c>
      <c r="AP5264" s="61" t="s">
        <v>5040</v>
      </c>
      <c r="AQ5264" s="61" t="s">
        <v>1768</v>
      </c>
      <c r="AR5264" s="28">
        <v>1259.4000000000001</v>
      </c>
      <c r="AS5264" s="28">
        <v>5333</v>
      </c>
      <c r="AT5264" s="28">
        <v>0</v>
      </c>
      <c r="AU5264" s="62"/>
      <c r="DV5264" s="31" t="s">
        <v>2890</v>
      </c>
      <c r="DW5264" s="31" t="s">
        <v>2895</v>
      </c>
      <c r="DX5264" s="63"/>
      <c r="DY5264" s="63"/>
      <c r="DZ5264" s="63"/>
      <c r="EA5264" s="167"/>
      <c r="EB5264" s="60"/>
      <c r="EC5264" s="60"/>
      <c r="ED5264" s="60"/>
      <c r="EE5264" s="60"/>
      <c r="EF5264" s="60"/>
      <c r="EG5264" s="60"/>
      <c r="EH5264" s="60"/>
      <c r="EI5264" s="60"/>
      <c r="EJ5264" s="60"/>
      <c r="EK5264" s="60"/>
      <c r="EL5264" s="60"/>
      <c r="EM5264" s="60"/>
      <c r="EN5264" s="60"/>
      <c r="EO5264" s="60"/>
      <c r="EP5264" s="60"/>
      <c r="EQ5264" s="60"/>
      <c r="ER5264" s="60"/>
      <c r="ES5264" s="60"/>
      <c r="ET5264" s="60"/>
      <c r="EU5264" s="60"/>
      <c r="EV5264" s="60"/>
      <c r="EW5264" s="60"/>
      <c r="EX5264" s="60"/>
      <c r="EY5264" s="60"/>
      <c r="EZ5264" s="60"/>
      <c r="FA5264" s="60"/>
      <c r="FB5264" s="60"/>
    </row>
    <row r="5265" spans="22:158" x14ac:dyDescent="0.25">
      <c r="W5265" s="33"/>
      <c r="X5265" s="33"/>
      <c r="AH5265" s="38">
        <v>100</v>
      </c>
      <c r="AI5265" s="38">
        <v>125</v>
      </c>
      <c r="AJ5265" s="38">
        <v>13750</v>
      </c>
      <c r="AK5265" s="38">
        <v>60</v>
      </c>
      <c r="AL5265" s="38">
        <v>4219258</v>
      </c>
      <c r="AM5265" s="61" t="s">
        <v>1816</v>
      </c>
      <c r="AN5265" s="61" t="s">
        <v>1692</v>
      </c>
      <c r="AO5265" s="61" t="s">
        <v>5119</v>
      </c>
      <c r="AP5265" s="61" t="s">
        <v>5040</v>
      </c>
      <c r="AQ5265" s="61" t="s">
        <v>1768</v>
      </c>
      <c r="AR5265" s="28">
        <v>0</v>
      </c>
      <c r="AS5265" s="28">
        <v>27827</v>
      </c>
      <c r="AT5265" s="28">
        <v>0</v>
      </c>
      <c r="AU5265" s="62"/>
      <c r="DV5265" s="31" t="s">
        <v>2890</v>
      </c>
      <c r="DW5265" s="31" t="s">
        <v>2895</v>
      </c>
      <c r="DX5265" s="63"/>
      <c r="DY5265" s="63"/>
      <c r="DZ5265" s="63"/>
      <c r="EA5265" s="167"/>
      <c r="EB5265" s="60"/>
      <c r="EC5265" s="60"/>
      <c r="ED5265" s="60"/>
      <c r="EE5265" s="60"/>
      <c r="EF5265" s="60"/>
      <c r="EG5265" s="60"/>
      <c r="EH5265" s="60"/>
      <c r="EI5265" s="60"/>
      <c r="EJ5265" s="60"/>
      <c r="EK5265" s="60"/>
      <c r="EL5265" s="60"/>
      <c r="EM5265" s="60"/>
      <c r="EN5265" s="60"/>
      <c r="EO5265" s="60"/>
      <c r="EP5265" s="60"/>
      <c r="EQ5265" s="60"/>
      <c r="ER5265" s="60"/>
      <c r="ES5265" s="60"/>
      <c r="ET5265" s="60"/>
      <c r="EU5265" s="60"/>
      <c r="EV5265" s="60"/>
      <c r="EW5265" s="60"/>
      <c r="EX5265" s="60"/>
      <c r="EY5265" s="60"/>
      <c r="EZ5265" s="60"/>
      <c r="FA5265" s="60"/>
      <c r="FB5265" s="60"/>
    </row>
    <row r="5266" spans="22:158" x14ac:dyDescent="0.25">
      <c r="W5266" s="33"/>
      <c r="X5266" s="33"/>
      <c r="AH5266" s="38">
        <v>100</v>
      </c>
      <c r="AI5266" s="38">
        <v>125</v>
      </c>
      <c r="AJ5266" s="38">
        <v>14350</v>
      </c>
      <c r="AK5266" s="38">
        <v>60</v>
      </c>
      <c r="AL5266" s="38">
        <v>4219258</v>
      </c>
      <c r="AM5266" s="61" t="s">
        <v>1816</v>
      </c>
      <c r="AN5266" s="61" t="s">
        <v>1692</v>
      </c>
      <c r="AO5266" s="61" t="s">
        <v>1575</v>
      </c>
      <c r="AP5266" s="61" t="s">
        <v>5040</v>
      </c>
      <c r="AQ5266" s="61" t="s">
        <v>1768</v>
      </c>
      <c r="AR5266" s="28">
        <v>0</v>
      </c>
      <c r="AS5266" s="28">
        <v>100136</v>
      </c>
      <c r="AT5266" s="28">
        <v>0</v>
      </c>
      <c r="AU5266" s="62"/>
      <c r="DV5266" s="31" t="s">
        <v>2890</v>
      </c>
      <c r="DW5266" s="31" t="s">
        <v>2895</v>
      </c>
      <c r="DX5266" s="63"/>
      <c r="DY5266" s="63"/>
      <c r="DZ5266" s="63"/>
      <c r="EA5266" s="167"/>
      <c r="EB5266" s="60"/>
      <c r="EC5266" s="60"/>
      <c r="ED5266" s="60"/>
      <c r="EE5266" s="60"/>
      <c r="EF5266" s="60"/>
      <c r="EG5266" s="60"/>
      <c r="EH5266" s="60"/>
      <c r="EI5266" s="60"/>
      <c r="EJ5266" s="60"/>
      <c r="EK5266" s="60"/>
      <c r="EL5266" s="60"/>
      <c r="EM5266" s="60"/>
      <c r="EN5266" s="60"/>
      <c r="EO5266" s="60"/>
      <c r="EP5266" s="60"/>
      <c r="EQ5266" s="60"/>
      <c r="ER5266" s="60"/>
      <c r="ES5266" s="60"/>
      <c r="ET5266" s="60"/>
      <c r="EU5266" s="60"/>
      <c r="EV5266" s="60"/>
      <c r="EW5266" s="60"/>
      <c r="EX5266" s="60"/>
      <c r="EY5266" s="60"/>
      <c r="EZ5266" s="60"/>
      <c r="FA5266" s="60"/>
      <c r="FB5266" s="60"/>
    </row>
    <row r="5267" spans="22:158" x14ac:dyDescent="0.25">
      <c r="W5267" s="33"/>
      <c r="X5267" s="33"/>
      <c r="AH5267" s="38">
        <v>100</v>
      </c>
      <c r="AI5267" s="38">
        <v>125</v>
      </c>
      <c r="AJ5267" s="38">
        <v>15000</v>
      </c>
      <c r="AK5267" s="38">
        <v>60</v>
      </c>
      <c r="AL5267" s="38">
        <v>4219258</v>
      </c>
      <c r="AM5267" s="61" t="s">
        <v>1816</v>
      </c>
      <c r="AN5267" s="61" t="s">
        <v>1692</v>
      </c>
      <c r="AO5267" s="61" t="s">
        <v>1590</v>
      </c>
      <c r="AP5267" s="61" t="s">
        <v>5040</v>
      </c>
      <c r="AQ5267" s="61" t="s">
        <v>1768</v>
      </c>
      <c r="AR5267" s="28">
        <v>0</v>
      </c>
      <c r="AS5267" s="28">
        <v>0</v>
      </c>
      <c r="AT5267" s="28">
        <v>0</v>
      </c>
      <c r="AU5267" s="62"/>
      <c r="DV5267" s="31" t="s">
        <v>2890</v>
      </c>
      <c r="DW5267" s="31" t="s">
        <v>2895</v>
      </c>
      <c r="DX5267" s="63"/>
      <c r="DY5267" s="63"/>
      <c r="DZ5267" s="63"/>
      <c r="EA5267" s="167"/>
      <c r="EB5267" s="60"/>
      <c r="EC5267" s="60"/>
      <c r="ED5267" s="60"/>
      <c r="EE5267" s="60"/>
      <c r="EF5267" s="60"/>
      <c r="EG5267" s="60"/>
      <c r="EH5267" s="60"/>
      <c r="EI5267" s="60"/>
      <c r="EJ5267" s="60"/>
      <c r="EK5267" s="60"/>
      <c r="EL5267" s="60"/>
      <c r="EM5267" s="60"/>
      <c r="EN5267" s="60"/>
      <c r="EO5267" s="60"/>
      <c r="EP5267" s="60"/>
      <c r="EQ5267" s="60"/>
      <c r="ER5267" s="60"/>
      <c r="ES5267" s="60"/>
      <c r="ET5267" s="60"/>
      <c r="EU5267" s="60"/>
      <c r="EV5267" s="60"/>
      <c r="EW5267" s="60"/>
      <c r="EX5267" s="60"/>
      <c r="EY5267" s="60"/>
      <c r="EZ5267" s="60"/>
      <c r="FA5267" s="60"/>
      <c r="FB5267" s="60"/>
    </row>
    <row r="5268" spans="22:158" x14ac:dyDescent="0.25">
      <c r="W5268" s="33"/>
      <c r="X5268" s="33"/>
      <c r="AH5268" s="38">
        <v>100</v>
      </c>
      <c r="AI5268" s="38">
        <v>125</v>
      </c>
      <c r="AJ5268" s="38">
        <v>15700</v>
      </c>
      <c r="AK5268" s="38">
        <v>60</v>
      </c>
      <c r="AL5268" s="38">
        <v>4219258</v>
      </c>
      <c r="AM5268" s="61" t="s">
        <v>1816</v>
      </c>
      <c r="AN5268" s="61" t="s">
        <v>1692</v>
      </c>
      <c r="AO5268" s="61" t="s">
        <v>1605</v>
      </c>
      <c r="AP5268" s="61" t="s">
        <v>5040</v>
      </c>
      <c r="AQ5268" s="61" t="s">
        <v>1768</v>
      </c>
      <c r="AR5268" s="28">
        <v>33100.699999999997</v>
      </c>
      <c r="AS5268" s="28">
        <v>21085</v>
      </c>
      <c r="AT5268" s="28">
        <v>0</v>
      </c>
      <c r="AU5268" s="62"/>
      <c r="DV5268" s="31" t="s">
        <v>2890</v>
      </c>
      <c r="DW5268" s="31" t="s">
        <v>2895</v>
      </c>
      <c r="DX5268" s="63"/>
      <c r="DY5268" s="63"/>
      <c r="DZ5268" s="63"/>
      <c r="EA5268" s="167"/>
      <c r="EB5268" s="60"/>
      <c r="EC5268" s="60"/>
      <c r="ED5268" s="60"/>
      <c r="EE5268" s="60"/>
      <c r="EF5268" s="60"/>
      <c r="EG5268" s="60"/>
      <c r="EH5268" s="60"/>
      <c r="EI5268" s="60"/>
      <c r="EJ5268" s="60"/>
      <c r="EK5268" s="60"/>
      <c r="EL5268" s="60"/>
      <c r="EM5268" s="60"/>
      <c r="EN5268" s="60"/>
      <c r="EO5268" s="60"/>
      <c r="EP5268" s="60"/>
      <c r="EQ5268" s="60"/>
      <c r="ER5268" s="60"/>
      <c r="ES5268" s="60"/>
      <c r="ET5268" s="60"/>
      <c r="EU5268" s="60"/>
      <c r="EV5268" s="60"/>
      <c r="EW5268" s="60"/>
      <c r="EX5268" s="60"/>
      <c r="EY5268" s="60"/>
      <c r="EZ5268" s="60"/>
      <c r="FA5268" s="60"/>
      <c r="FB5268" s="60"/>
    </row>
    <row r="5269" spans="22:158" x14ac:dyDescent="0.25">
      <c r="W5269" s="33"/>
      <c r="X5269" s="33"/>
      <c r="AH5269" s="38">
        <v>100</v>
      </c>
      <c r="AI5269" s="38">
        <v>125</v>
      </c>
      <c r="AJ5269" s="38">
        <v>16380</v>
      </c>
      <c r="AK5269" s="38">
        <v>60</v>
      </c>
      <c r="AL5269" s="38">
        <v>4219258</v>
      </c>
      <c r="AM5269" s="61" t="s">
        <v>1816</v>
      </c>
      <c r="AN5269" s="61" t="s">
        <v>1692</v>
      </c>
      <c r="AO5269" s="61" t="s">
        <v>894</v>
      </c>
      <c r="AP5269" s="61" t="s">
        <v>5040</v>
      </c>
      <c r="AQ5269" s="61" t="s">
        <v>1768</v>
      </c>
      <c r="AR5269" s="28">
        <v>3394.5</v>
      </c>
      <c r="AS5269" s="28">
        <v>0</v>
      </c>
      <c r="AT5269" s="28">
        <v>0</v>
      </c>
      <c r="AU5269" s="62"/>
      <c r="DV5269" s="31" t="s">
        <v>2890</v>
      </c>
      <c r="DW5269" s="31" t="s">
        <v>2895</v>
      </c>
      <c r="DX5269" s="63"/>
      <c r="DY5269" s="63"/>
      <c r="DZ5269" s="63"/>
      <c r="EA5269" s="167"/>
      <c r="EB5269" s="60"/>
      <c r="EC5269" s="60"/>
      <c r="ED5269" s="60"/>
      <c r="EE5269" s="60"/>
      <c r="EF5269" s="60"/>
      <c r="EG5269" s="60"/>
      <c r="EH5269" s="60"/>
      <c r="EI5269" s="60"/>
      <c r="EJ5269" s="60"/>
      <c r="EK5269" s="60"/>
      <c r="EL5269" s="60"/>
      <c r="EM5269" s="60"/>
      <c r="EN5269" s="60"/>
      <c r="EO5269" s="60"/>
      <c r="EP5269" s="60"/>
      <c r="EQ5269" s="60"/>
      <c r="ER5269" s="60"/>
      <c r="ES5269" s="60"/>
      <c r="ET5269" s="60"/>
      <c r="EU5269" s="60"/>
      <c r="EV5269" s="60"/>
      <c r="EW5269" s="60"/>
      <c r="EX5269" s="60"/>
      <c r="EY5269" s="60"/>
      <c r="EZ5269" s="60"/>
      <c r="FA5269" s="60"/>
      <c r="FB5269" s="60"/>
    </row>
    <row r="5270" spans="22:158" x14ac:dyDescent="0.25">
      <c r="W5270" s="33"/>
      <c r="X5270" s="33"/>
      <c r="AH5270" s="38">
        <v>100</v>
      </c>
      <c r="AI5270" s="38">
        <v>130</v>
      </c>
      <c r="AJ5270" s="38">
        <v>15300</v>
      </c>
      <c r="AK5270" s="38">
        <v>60</v>
      </c>
      <c r="AL5270" s="38">
        <v>4219258</v>
      </c>
      <c r="AM5270" s="61" t="s">
        <v>1816</v>
      </c>
      <c r="AN5270" s="61" t="s">
        <v>1687</v>
      </c>
      <c r="AO5270" s="61" t="s">
        <v>1597</v>
      </c>
      <c r="AP5270" s="61" t="s">
        <v>5040</v>
      </c>
      <c r="AQ5270" s="61" t="s">
        <v>1768</v>
      </c>
      <c r="AR5270" s="28">
        <v>3976441.4</v>
      </c>
      <c r="AS5270" s="28">
        <v>6220000</v>
      </c>
      <c r="AT5270" s="28">
        <v>0</v>
      </c>
      <c r="AU5270" s="62"/>
      <c r="DV5270" s="31" t="s">
        <v>2890</v>
      </c>
      <c r="DW5270" s="31" t="s">
        <v>2896</v>
      </c>
      <c r="DX5270" s="63"/>
      <c r="DY5270" s="63"/>
      <c r="DZ5270" s="63"/>
      <c r="EA5270" s="167"/>
      <c r="EB5270" s="60"/>
      <c r="EC5270" s="60"/>
      <c r="ED5270" s="60"/>
      <c r="EE5270" s="60"/>
      <c r="EF5270" s="60"/>
      <c r="EG5270" s="60"/>
      <c r="EH5270" s="60"/>
      <c r="EI5270" s="60"/>
      <c r="EJ5270" s="60"/>
      <c r="EK5270" s="60"/>
      <c r="EL5270" s="60"/>
      <c r="EM5270" s="60"/>
      <c r="EN5270" s="60"/>
      <c r="EO5270" s="60"/>
      <c r="EP5270" s="60"/>
      <c r="EQ5270" s="60"/>
      <c r="ER5270" s="60"/>
      <c r="ES5270" s="60"/>
      <c r="ET5270" s="60"/>
      <c r="EU5270" s="60"/>
      <c r="EV5270" s="60"/>
      <c r="EW5270" s="60"/>
      <c r="EX5270" s="60"/>
      <c r="EY5270" s="60"/>
      <c r="EZ5270" s="60"/>
      <c r="FA5270" s="60"/>
      <c r="FB5270" s="60"/>
    </row>
    <row r="5271" spans="22:158" x14ac:dyDescent="0.25">
      <c r="W5271" s="33"/>
      <c r="X5271" s="33"/>
      <c r="AH5271" s="38">
        <v>100</v>
      </c>
      <c r="AI5271" s="38">
        <v>130</v>
      </c>
      <c r="AJ5271" s="38">
        <v>16000</v>
      </c>
      <c r="AK5271" s="38">
        <v>60</v>
      </c>
      <c r="AL5271" s="38">
        <v>4219258</v>
      </c>
      <c r="AM5271" s="61" t="s">
        <v>1816</v>
      </c>
      <c r="AN5271" s="61" t="s">
        <v>1687</v>
      </c>
      <c r="AO5271" s="61" t="s">
        <v>1611</v>
      </c>
      <c r="AP5271" s="61" t="s">
        <v>5040</v>
      </c>
      <c r="AQ5271" s="61" t="s">
        <v>1768</v>
      </c>
      <c r="AR5271" s="28">
        <v>0</v>
      </c>
      <c r="AS5271" s="28">
        <v>0</v>
      </c>
      <c r="AT5271" s="28">
        <v>0</v>
      </c>
      <c r="AU5271" s="62"/>
      <c r="DV5271" s="31" t="s">
        <v>2890</v>
      </c>
      <c r="DW5271" s="31" t="s">
        <v>2896</v>
      </c>
      <c r="DX5271" s="63"/>
      <c r="DY5271" s="63"/>
      <c r="DZ5271" s="63"/>
      <c r="EA5271" s="167"/>
      <c r="EB5271" s="60"/>
      <c r="EC5271" s="60"/>
      <c r="ED5271" s="60"/>
      <c r="EE5271" s="60"/>
      <c r="EF5271" s="60"/>
      <c r="EG5271" s="60"/>
      <c r="EH5271" s="60"/>
      <c r="EI5271" s="60"/>
      <c r="EJ5271" s="60"/>
      <c r="EK5271" s="60"/>
      <c r="EL5271" s="60"/>
      <c r="EM5271" s="60"/>
      <c r="EN5271" s="60"/>
      <c r="EO5271" s="60"/>
      <c r="EP5271" s="60"/>
      <c r="EQ5271" s="60"/>
      <c r="ER5271" s="60"/>
      <c r="ES5271" s="60"/>
      <c r="ET5271" s="60"/>
      <c r="EU5271" s="60"/>
      <c r="EV5271" s="60"/>
      <c r="EW5271" s="60"/>
      <c r="EX5271" s="60"/>
      <c r="EY5271" s="60"/>
      <c r="EZ5271" s="60"/>
      <c r="FA5271" s="60"/>
      <c r="FB5271" s="60"/>
    </row>
    <row r="5272" spans="22:158" x14ac:dyDescent="0.25">
      <c r="V5272" s="1"/>
      <c r="W5272" s="33"/>
      <c r="X5272" s="33"/>
      <c r="AH5272" s="38">
        <v>100</v>
      </c>
      <c r="AI5272" s="38">
        <v>130</v>
      </c>
      <c r="AJ5272" s="38">
        <v>16300</v>
      </c>
      <c r="AK5272" s="38">
        <v>60</v>
      </c>
      <c r="AL5272" s="38">
        <v>4219258</v>
      </c>
      <c r="AM5272" s="61" t="s">
        <v>1816</v>
      </c>
      <c r="AN5272" s="61" t="s">
        <v>1687</v>
      </c>
      <c r="AO5272" s="61" t="s">
        <v>1617</v>
      </c>
      <c r="AP5272" s="61" t="s">
        <v>5040</v>
      </c>
      <c r="AQ5272" s="61" t="s">
        <v>1768</v>
      </c>
      <c r="AR5272" s="28">
        <v>0</v>
      </c>
      <c r="AS5272" s="28">
        <v>0</v>
      </c>
      <c r="AT5272" s="28">
        <v>0</v>
      </c>
      <c r="AU5272" s="62"/>
      <c r="DV5272" s="31" t="s">
        <v>2890</v>
      </c>
      <c r="DW5272" s="31" t="s">
        <v>2896</v>
      </c>
      <c r="DX5272" s="63"/>
      <c r="DY5272" s="63"/>
      <c r="DZ5272" s="63"/>
      <c r="EA5272" s="167"/>
      <c r="EB5272" s="60"/>
      <c r="EC5272" s="60"/>
      <c r="ED5272" s="60"/>
      <c r="EE5272" s="60"/>
      <c r="EF5272" s="60"/>
      <c r="EG5272" s="60"/>
      <c r="EH5272" s="60"/>
      <c r="EI5272" s="60"/>
      <c r="EJ5272" s="60"/>
      <c r="EK5272" s="60"/>
      <c r="EL5272" s="60"/>
      <c r="EM5272" s="60"/>
      <c r="EN5272" s="60"/>
      <c r="EO5272" s="60"/>
      <c r="EP5272" s="60"/>
      <c r="EQ5272" s="60"/>
      <c r="ER5272" s="60"/>
      <c r="ES5272" s="60"/>
      <c r="ET5272" s="60"/>
      <c r="EU5272" s="60"/>
      <c r="EV5272" s="60"/>
      <c r="EW5272" s="60"/>
      <c r="EX5272" s="60"/>
      <c r="EY5272" s="60"/>
      <c r="EZ5272" s="60"/>
      <c r="FA5272" s="60"/>
      <c r="FB5272" s="60"/>
    </row>
    <row r="5273" spans="22:158" x14ac:dyDescent="0.25">
      <c r="W5273" s="33"/>
      <c r="X5273" s="33"/>
      <c r="AH5273" s="38">
        <v>100</v>
      </c>
      <c r="AI5273" s="38">
        <v>130</v>
      </c>
      <c r="AJ5273" s="38">
        <v>17300</v>
      </c>
      <c r="AK5273" s="38">
        <v>60</v>
      </c>
      <c r="AL5273" s="38">
        <v>4219258</v>
      </c>
      <c r="AM5273" s="61" t="s">
        <v>1816</v>
      </c>
      <c r="AN5273" s="61" t="s">
        <v>1687</v>
      </c>
      <c r="AO5273" s="61" t="s">
        <v>1639</v>
      </c>
      <c r="AP5273" s="61" t="s">
        <v>5040</v>
      </c>
      <c r="AQ5273" s="61" t="s">
        <v>1768</v>
      </c>
      <c r="AR5273" s="28">
        <v>0</v>
      </c>
      <c r="AS5273" s="28">
        <v>0</v>
      </c>
      <c r="AT5273" s="28">
        <v>0</v>
      </c>
      <c r="AU5273" s="62"/>
      <c r="DV5273" s="31" t="s">
        <v>2890</v>
      </c>
      <c r="DW5273" s="31" t="s">
        <v>2896</v>
      </c>
      <c r="DX5273" s="63"/>
      <c r="DY5273" s="63"/>
      <c r="DZ5273" s="63"/>
      <c r="EA5273" s="167"/>
      <c r="EB5273" s="60"/>
      <c r="EC5273" s="60"/>
      <c r="ED5273" s="60"/>
      <c r="EE5273" s="60"/>
      <c r="EF5273" s="60"/>
      <c r="EG5273" s="60"/>
      <c r="EH5273" s="60"/>
      <c r="EI5273" s="60"/>
      <c r="EJ5273" s="60"/>
      <c r="EK5273" s="60"/>
      <c r="EL5273" s="60"/>
      <c r="EM5273" s="60"/>
      <c r="EN5273" s="60"/>
      <c r="EO5273" s="60"/>
      <c r="EP5273" s="60"/>
      <c r="EQ5273" s="60"/>
      <c r="ER5273" s="60"/>
      <c r="ES5273" s="60"/>
      <c r="ET5273" s="60"/>
      <c r="EU5273" s="60"/>
      <c r="EV5273" s="60"/>
      <c r="EW5273" s="60"/>
      <c r="EX5273" s="60"/>
      <c r="EY5273" s="60"/>
      <c r="EZ5273" s="60"/>
      <c r="FA5273" s="60"/>
      <c r="FB5273" s="60"/>
    </row>
    <row r="5274" spans="22:158" x14ac:dyDescent="0.25">
      <c r="W5274" s="33"/>
      <c r="X5274" s="33"/>
      <c r="AH5274" s="38">
        <v>100</v>
      </c>
      <c r="AI5274" s="38">
        <v>130</v>
      </c>
      <c r="AJ5274" s="38">
        <v>17310</v>
      </c>
      <c r="AK5274" s="38">
        <v>60</v>
      </c>
      <c r="AL5274" s="38">
        <v>4219258</v>
      </c>
      <c r="AM5274" s="61" t="s">
        <v>1816</v>
      </c>
      <c r="AN5274" s="61" t="s">
        <v>1687</v>
      </c>
      <c r="AO5274" s="61" t="s">
        <v>1640</v>
      </c>
      <c r="AP5274" s="61" t="s">
        <v>5040</v>
      </c>
      <c r="AQ5274" s="61" t="s">
        <v>1768</v>
      </c>
      <c r="AR5274" s="28">
        <v>80406.3</v>
      </c>
      <c r="AS5274" s="28">
        <v>76661</v>
      </c>
      <c r="AT5274" s="28">
        <v>0</v>
      </c>
      <c r="AU5274" s="62"/>
      <c r="DV5274" s="31" t="s">
        <v>2890</v>
      </c>
      <c r="DW5274" s="31" t="s">
        <v>2896</v>
      </c>
      <c r="DX5274" s="63"/>
      <c r="DY5274" s="63"/>
      <c r="DZ5274" s="63"/>
      <c r="EA5274" s="167"/>
      <c r="EB5274" s="60"/>
      <c r="EC5274" s="60"/>
      <c r="ED5274" s="60"/>
      <c r="EE5274" s="60"/>
      <c r="EF5274" s="60"/>
      <c r="EG5274" s="60"/>
      <c r="EH5274" s="60"/>
      <c r="EI5274" s="60"/>
      <c r="EJ5274" s="60"/>
      <c r="EK5274" s="60"/>
      <c r="EL5274" s="60"/>
      <c r="EM5274" s="60"/>
      <c r="EN5274" s="60"/>
      <c r="EO5274" s="60"/>
      <c r="EP5274" s="60"/>
      <c r="EQ5274" s="60"/>
      <c r="ER5274" s="60"/>
      <c r="ES5274" s="60"/>
      <c r="ET5274" s="60"/>
      <c r="EU5274" s="60"/>
      <c r="EV5274" s="60"/>
      <c r="EW5274" s="60"/>
      <c r="EX5274" s="60"/>
      <c r="EY5274" s="60"/>
      <c r="EZ5274" s="60"/>
      <c r="FA5274" s="60"/>
      <c r="FB5274" s="60"/>
    </row>
    <row r="5275" spans="22:158" x14ac:dyDescent="0.25">
      <c r="W5275" s="33"/>
      <c r="X5275" s="33"/>
      <c r="AH5275" s="38">
        <v>100</v>
      </c>
      <c r="AI5275" s="38">
        <v>130</v>
      </c>
      <c r="AJ5275" s="38">
        <v>17400</v>
      </c>
      <c r="AK5275" s="38">
        <v>60</v>
      </c>
      <c r="AL5275" s="38">
        <v>4219258</v>
      </c>
      <c r="AM5275" s="61" t="s">
        <v>1816</v>
      </c>
      <c r="AN5275" s="61" t="s">
        <v>1687</v>
      </c>
      <c r="AO5275" s="61" t="s">
        <v>1642</v>
      </c>
      <c r="AP5275" s="61" t="s">
        <v>5040</v>
      </c>
      <c r="AQ5275" s="61" t="s">
        <v>1768</v>
      </c>
      <c r="AR5275" s="28">
        <v>16.7</v>
      </c>
      <c r="AS5275" s="28">
        <v>33610</v>
      </c>
      <c r="AT5275" s="28">
        <v>0</v>
      </c>
      <c r="AU5275" s="62"/>
      <c r="DV5275" s="31" t="s">
        <v>2890</v>
      </c>
      <c r="DW5275" s="31" t="s">
        <v>2896</v>
      </c>
      <c r="DX5275" s="63"/>
      <c r="DY5275" s="63"/>
      <c r="DZ5275" s="63"/>
      <c r="EA5275" s="167"/>
      <c r="EB5275" s="60"/>
      <c r="EC5275" s="60"/>
      <c r="ED5275" s="60"/>
      <c r="EE5275" s="60"/>
      <c r="EF5275" s="60"/>
      <c r="EG5275" s="60"/>
      <c r="EH5275" s="60"/>
      <c r="EI5275" s="60"/>
      <c r="EJ5275" s="60"/>
      <c r="EK5275" s="60"/>
      <c r="EL5275" s="60"/>
      <c r="EM5275" s="60"/>
      <c r="EN5275" s="60"/>
      <c r="EO5275" s="60"/>
      <c r="EP5275" s="60"/>
      <c r="EQ5275" s="60"/>
      <c r="ER5275" s="60"/>
      <c r="ES5275" s="60"/>
      <c r="ET5275" s="60"/>
      <c r="EU5275" s="60"/>
      <c r="EV5275" s="60"/>
      <c r="EW5275" s="60"/>
      <c r="EX5275" s="60"/>
      <c r="EY5275" s="60"/>
      <c r="EZ5275" s="60"/>
      <c r="FA5275" s="60"/>
      <c r="FB5275" s="60"/>
    </row>
    <row r="5276" spans="22:158" x14ac:dyDescent="0.25">
      <c r="W5276" s="33"/>
      <c r="X5276" s="33"/>
      <c r="AH5276" s="38">
        <v>100</v>
      </c>
      <c r="AI5276" s="38">
        <v>130</v>
      </c>
      <c r="AJ5276" s="38">
        <v>17850</v>
      </c>
      <c r="AK5276" s="38">
        <v>60</v>
      </c>
      <c r="AL5276" s="38">
        <v>4219258</v>
      </c>
      <c r="AM5276" s="61" t="s">
        <v>1816</v>
      </c>
      <c r="AN5276" s="61" t="s">
        <v>1687</v>
      </c>
      <c r="AO5276" s="61" t="s">
        <v>1652</v>
      </c>
      <c r="AP5276" s="61" t="s">
        <v>5040</v>
      </c>
      <c r="AQ5276" s="61" t="s">
        <v>1768</v>
      </c>
      <c r="AR5276" s="28">
        <v>0</v>
      </c>
      <c r="AS5276" s="28">
        <v>0</v>
      </c>
      <c r="AT5276" s="28">
        <v>0</v>
      </c>
      <c r="AU5276" s="62"/>
      <c r="DV5276" s="31" t="s">
        <v>2890</v>
      </c>
      <c r="DW5276" s="31" t="s">
        <v>2896</v>
      </c>
      <c r="DX5276" s="63"/>
      <c r="DY5276" s="63"/>
      <c r="DZ5276" s="63"/>
      <c r="EA5276" s="167"/>
      <c r="EB5276" s="60"/>
      <c r="EC5276" s="60"/>
      <c r="ED5276" s="60"/>
      <c r="EE5276" s="60"/>
      <c r="EF5276" s="60"/>
      <c r="EG5276" s="60"/>
      <c r="EH5276" s="60"/>
      <c r="EI5276" s="60"/>
      <c r="EJ5276" s="60"/>
      <c r="EK5276" s="60"/>
      <c r="EL5276" s="60"/>
      <c r="EM5276" s="60"/>
      <c r="EN5276" s="60"/>
      <c r="EO5276" s="60"/>
      <c r="EP5276" s="60"/>
      <c r="EQ5276" s="60"/>
      <c r="ER5276" s="60"/>
      <c r="ES5276" s="60"/>
      <c r="ET5276" s="60"/>
      <c r="EU5276" s="60"/>
      <c r="EV5276" s="60"/>
      <c r="EW5276" s="60"/>
      <c r="EX5276" s="60"/>
      <c r="EY5276" s="60"/>
      <c r="EZ5276" s="60"/>
      <c r="FA5276" s="60"/>
      <c r="FB5276" s="60"/>
    </row>
    <row r="5277" spans="22:158" x14ac:dyDescent="0.25">
      <c r="W5277" s="33"/>
      <c r="X5277" s="33"/>
      <c r="AH5277" s="38">
        <v>100</v>
      </c>
      <c r="AI5277" s="38">
        <v>135</v>
      </c>
      <c r="AJ5277" s="38">
        <v>12600</v>
      </c>
      <c r="AK5277" s="38">
        <v>60</v>
      </c>
      <c r="AL5277" s="38">
        <v>4219258</v>
      </c>
      <c r="AM5277" s="61" t="s">
        <v>1816</v>
      </c>
      <c r="AN5277" s="61" t="s">
        <v>1693</v>
      </c>
      <c r="AO5277" s="61" t="s">
        <v>5095</v>
      </c>
      <c r="AP5277" s="61" t="s">
        <v>5040</v>
      </c>
      <c r="AQ5277" s="61" t="s">
        <v>1768</v>
      </c>
      <c r="AR5277" s="28">
        <v>0</v>
      </c>
      <c r="AS5277" s="28">
        <v>0</v>
      </c>
      <c r="AT5277" s="28">
        <v>0</v>
      </c>
      <c r="AU5277" s="62"/>
      <c r="DV5277" s="31" t="s">
        <v>2890</v>
      </c>
      <c r="DW5277" s="31" t="s">
        <v>2897</v>
      </c>
      <c r="DX5277" s="63"/>
      <c r="DY5277" s="63"/>
      <c r="DZ5277" s="63"/>
      <c r="EA5277" s="167"/>
      <c r="EB5277" s="60"/>
      <c r="EC5277" s="60"/>
      <c r="ED5277" s="60"/>
      <c r="EE5277" s="60"/>
      <c r="EF5277" s="60"/>
      <c r="EG5277" s="60"/>
      <c r="EH5277" s="60"/>
      <c r="EI5277" s="60"/>
      <c r="EJ5277" s="60"/>
      <c r="EK5277" s="60"/>
      <c r="EL5277" s="60"/>
      <c r="EM5277" s="60"/>
      <c r="EN5277" s="60"/>
      <c r="EO5277" s="60"/>
      <c r="EP5277" s="60"/>
      <c r="EQ5277" s="60"/>
      <c r="ER5277" s="60"/>
      <c r="ES5277" s="60"/>
      <c r="ET5277" s="60"/>
      <c r="EU5277" s="60"/>
      <c r="EV5277" s="60"/>
      <c r="EW5277" s="60"/>
      <c r="EX5277" s="60"/>
      <c r="EY5277" s="60"/>
      <c r="EZ5277" s="60"/>
      <c r="FA5277" s="60"/>
      <c r="FB5277" s="60"/>
    </row>
    <row r="5278" spans="22:158" x14ac:dyDescent="0.25">
      <c r="W5278" s="33"/>
      <c r="X5278" s="33"/>
      <c r="AH5278" s="38">
        <v>100</v>
      </c>
      <c r="AI5278" s="38">
        <v>135</v>
      </c>
      <c r="AJ5278" s="38">
        <v>12950</v>
      </c>
      <c r="AK5278" s="38">
        <v>60</v>
      </c>
      <c r="AL5278" s="38">
        <v>4219258</v>
      </c>
      <c r="AM5278" s="61" t="s">
        <v>1816</v>
      </c>
      <c r="AN5278" s="61" t="s">
        <v>1693</v>
      </c>
      <c r="AO5278" s="61" t="s">
        <v>5100</v>
      </c>
      <c r="AP5278" s="61" t="s">
        <v>5040</v>
      </c>
      <c r="AQ5278" s="61" t="s">
        <v>1768</v>
      </c>
      <c r="AR5278" s="28">
        <v>0</v>
      </c>
      <c r="AS5278" s="28">
        <v>0</v>
      </c>
      <c r="AT5278" s="28">
        <v>0</v>
      </c>
      <c r="AU5278" s="62"/>
      <c r="DV5278" s="31" t="s">
        <v>2890</v>
      </c>
      <c r="DW5278" s="31" t="s">
        <v>2897</v>
      </c>
      <c r="DX5278" s="63"/>
      <c r="DY5278" s="63"/>
      <c r="DZ5278" s="63"/>
      <c r="EA5278" s="167"/>
      <c r="EB5278" s="60"/>
      <c r="EC5278" s="60"/>
      <c r="ED5278" s="60"/>
      <c r="EE5278" s="60"/>
      <c r="EF5278" s="60"/>
      <c r="EG5278" s="60"/>
      <c r="EH5278" s="60"/>
      <c r="EI5278" s="60"/>
      <c r="EJ5278" s="60"/>
      <c r="EK5278" s="60"/>
      <c r="EL5278" s="60"/>
      <c r="EM5278" s="60"/>
      <c r="EN5278" s="60"/>
      <c r="EO5278" s="60"/>
      <c r="EP5278" s="60"/>
      <c r="EQ5278" s="60"/>
      <c r="ER5278" s="60"/>
      <c r="ES5278" s="60"/>
      <c r="ET5278" s="60"/>
      <c r="EU5278" s="60"/>
      <c r="EV5278" s="60"/>
      <c r="EW5278" s="60"/>
      <c r="EX5278" s="60"/>
      <c r="EY5278" s="60"/>
      <c r="EZ5278" s="60"/>
      <c r="FA5278" s="60"/>
      <c r="FB5278" s="60"/>
    </row>
    <row r="5279" spans="22:158" x14ac:dyDescent="0.25">
      <c r="W5279" s="33"/>
      <c r="X5279" s="33"/>
      <c r="AH5279" s="38">
        <v>100</v>
      </c>
      <c r="AI5279" s="38">
        <v>135</v>
      </c>
      <c r="AJ5279" s="38">
        <v>15400</v>
      </c>
      <c r="AK5279" s="38">
        <v>60</v>
      </c>
      <c r="AL5279" s="38">
        <v>4219258</v>
      </c>
      <c r="AM5279" s="61" t="s">
        <v>1816</v>
      </c>
      <c r="AN5279" s="61" t="s">
        <v>1693</v>
      </c>
      <c r="AO5279" s="61" t="s">
        <v>1599</v>
      </c>
      <c r="AP5279" s="61" t="s">
        <v>5040</v>
      </c>
      <c r="AQ5279" s="61" t="s">
        <v>1768</v>
      </c>
      <c r="AR5279" s="28">
        <v>0</v>
      </c>
      <c r="AS5279" s="28">
        <v>0</v>
      </c>
      <c r="AT5279" s="28">
        <v>0</v>
      </c>
      <c r="AU5279" s="62"/>
      <c r="DV5279" s="31" t="s">
        <v>2890</v>
      </c>
      <c r="DW5279" s="31" t="s">
        <v>2897</v>
      </c>
      <c r="DX5279" s="63"/>
      <c r="DY5279" s="63"/>
      <c r="DZ5279" s="63"/>
      <c r="EA5279" s="167"/>
      <c r="EB5279" s="60"/>
      <c r="EC5279" s="60"/>
      <c r="ED5279" s="60"/>
      <c r="EE5279" s="60"/>
      <c r="EF5279" s="60"/>
      <c r="EG5279" s="60"/>
      <c r="EH5279" s="60"/>
      <c r="EI5279" s="60"/>
      <c r="EJ5279" s="60"/>
      <c r="EK5279" s="60"/>
      <c r="EL5279" s="60"/>
      <c r="EM5279" s="60"/>
      <c r="EN5279" s="60"/>
      <c r="EO5279" s="60"/>
      <c r="EP5279" s="60"/>
      <c r="EQ5279" s="60"/>
      <c r="ER5279" s="60"/>
      <c r="ES5279" s="60"/>
      <c r="ET5279" s="60"/>
      <c r="EU5279" s="60"/>
      <c r="EV5279" s="60"/>
      <c r="EW5279" s="60"/>
      <c r="EX5279" s="60"/>
      <c r="EY5279" s="60"/>
      <c r="EZ5279" s="60"/>
      <c r="FA5279" s="60"/>
      <c r="FB5279" s="60"/>
    </row>
    <row r="5280" spans="22:158" x14ac:dyDescent="0.25">
      <c r="W5280" s="33"/>
      <c r="X5280" s="33"/>
      <c r="AH5280" s="38">
        <v>100</v>
      </c>
      <c r="AI5280" s="38">
        <v>135</v>
      </c>
      <c r="AJ5280" s="38">
        <v>17950</v>
      </c>
      <c r="AK5280" s="38">
        <v>60</v>
      </c>
      <c r="AL5280" s="38">
        <v>4219258</v>
      </c>
      <c r="AM5280" s="61" t="s">
        <v>1816</v>
      </c>
      <c r="AN5280" s="61" t="s">
        <v>1693</v>
      </c>
      <c r="AO5280" s="61" t="s">
        <v>1654</v>
      </c>
      <c r="AP5280" s="61" t="s">
        <v>5040</v>
      </c>
      <c r="AQ5280" s="61" t="s">
        <v>1768</v>
      </c>
      <c r="AR5280" s="28">
        <v>0</v>
      </c>
      <c r="AS5280" s="28">
        <v>0</v>
      </c>
      <c r="AT5280" s="28">
        <v>0</v>
      </c>
      <c r="AU5280" s="62"/>
      <c r="DV5280" s="31" t="s">
        <v>2890</v>
      </c>
      <c r="DW5280" s="31" t="s">
        <v>2897</v>
      </c>
      <c r="DX5280" s="63"/>
      <c r="DY5280" s="63"/>
      <c r="DZ5280" s="63"/>
      <c r="EA5280" s="167"/>
      <c r="EB5280" s="60"/>
      <c r="EC5280" s="60"/>
      <c r="ED5280" s="60"/>
      <c r="EE5280" s="60"/>
      <c r="EF5280" s="60"/>
      <c r="EG5280" s="60"/>
      <c r="EH5280" s="60"/>
      <c r="EI5280" s="60"/>
      <c r="EJ5280" s="60"/>
      <c r="EK5280" s="60"/>
      <c r="EL5280" s="60"/>
      <c r="EM5280" s="60"/>
      <c r="EN5280" s="60"/>
      <c r="EO5280" s="60"/>
      <c r="EP5280" s="60"/>
      <c r="EQ5280" s="60"/>
      <c r="ER5280" s="60"/>
      <c r="ES5280" s="60"/>
      <c r="ET5280" s="60"/>
      <c r="EU5280" s="60"/>
      <c r="EV5280" s="60"/>
      <c r="EW5280" s="60"/>
      <c r="EX5280" s="60"/>
      <c r="EY5280" s="60"/>
      <c r="EZ5280" s="60"/>
      <c r="FA5280" s="60"/>
      <c r="FB5280" s="60"/>
    </row>
    <row r="5281" spans="22:158" x14ac:dyDescent="0.25">
      <c r="W5281" s="33"/>
      <c r="X5281" s="33"/>
      <c r="AH5281" s="38">
        <v>100</v>
      </c>
      <c r="AI5281" s="38">
        <v>140</v>
      </c>
      <c r="AJ5281" s="38">
        <v>11400</v>
      </c>
      <c r="AK5281" s="38">
        <v>60</v>
      </c>
      <c r="AL5281" s="38">
        <v>4219258</v>
      </c>
      <c r="AM5281" s="61" t="s">
        <v>1816</v>
      </c>
      <c r="AN5281" s="61" t="s">
        <v>1690</v>
      </c>
      <c r="AO5281" s="61" t="s">
        <v>5071</v>
      </c>
      <c r="AP5281" s="61" t="s">
        <v>5040</v>
      </c>
      <c r="AQ5281" s="61" t="s">
        <v>1768</v>
      </c>
      <c r="AR5281" s="28">
        <v>0</v>
      </c>
      <c r="AS5281" s="28">
        <v>81</v>
      </c>
      <c r="AT5281" s="28">
        <v>0</v>
      </c>
      <c r="AU5281" s="62"/>
      <c r="DV5281" s="31" t="s">
        <v>2890</v>
      </c>
      <c r="DW5281" s="31" t="s">
        <v>2898</v>
      </c>
      <c r="DX5281" s="63"/>
      <c r="DY5281" s="63"/>
      <c r="DZ5281" s="63"/>
      <c r="EA5281" s="167"/>
      <c r="EB5281" s="60"/>
      <c r="EC5281" s="60"/>
      <c r="ED5281" s="60"/>
      <c r="EE5281" s="60"/>
      <c r="EF5281" s="60"/>
      <c r="EG5281" s="60"/>
      <c r="EH5281" s="60"/>
      <c r="EI5281" s="60"/>
      <c r="EJ5281" s="60"/>
      <c r="EK5281" s="60"/>
      <c r="EL5281" s="60"/>
      <c r="EM5281" s="60"/>
      <c r="EN5281" s="60"/>
      <c r="EO5281" s="60"/>
      <c r="EP5281" s="60"/>
      <c r="EQ5281" s="60"/>
      <c r="ER5281" s="60"/>
      <c r="ES5281" s="60"/>
      <c r="ET5281" s="60"/>
      <c r="EU5281" s="60"/>
      <c r="EV5281" s="60"/>
      <c r="EW5281" s="60"/>
      <c r="EX5281" s="60"/>
      <c r="EY5281" s="60"/>
      <c r="EZ5281" s="60"/>
      <c r="FA5281" s="60"/>
      <c r="FB5281" s="60"/>
    </row>
    <row r="5282" spans="22:158" x14ac:dyDescent="0.25">
      <c r="W5282" s="33"/>
      <c r="X5282" s="33"/>
      <c r="AH5282" s="38">
        <v>100</v>
      </c>
      <c r="AI5282" s="38">
        <v>140</v>
      </c>
      <c r="AJ5282" s="38">
        <v>14870</v>
      </c>
      <c r="AK5282" s="38">
        <v>60</v>
      </c>
      <c r="AL5282" s="38">
        <v>4219258</v>
      </c>
      <c r="AM5282" s="61" t="s">
        <v>1816</v>
      </c>
      <c r="AN5282" s="61" t="s">
        <v>1690</v>
      </c>
      <c r="AO5282" s="61" t="s">
        <v>1586</v>
      </c>
      <c r="AP5282" s="61" t="s">
        <v>5040</v>
      </c>
      <c r="AQ5282" s="61" t="s">
        <v>1768</v>
      </c>
      <c r="AR5282" s="28">
        <v>0</v>
      </c>
      <c r="AS5282" s="28">
        <v>4</v>
      </c>
      <c r="AT5282" s="28">
        <v>0</v>
      </c>
      <c r="AU5282" s="62"/>
      <c r="DV5282" s="31" t="s">
        <v>2890</v>
      </c>
      <c r="DW5282" s="31" t="s">
        <v>2898</v>
      </c>
      <c r="DX5282" s="63"/>
      <c r="DY5282" s="63"/>
      <c r="DZ5282" s="63"/>
      <c r="EA5282" s="167"/>
      <c r="EB5282" s="60"/>
      <c r="EC5282" s="60"/>
      <c r="ED5282" s="60"/>
      <c r="EE5282" s="60"/>
      <c r="EF5282" s="60"/>
      <c r="EG5282" s="60"/>
      <c r="EH5282" s="60"/>
      <c r="EI5282" s="60"/>
      <c r="EJ5282" s="60"/>
      <c r="EK5282" s="60"/>
      <c r="EL5282" s="60"/>
      <c r="EM5282" s="60"/>
      <c r="EN5282" s="60"/>
      <c r="EO5282" s="60"/>
      <c r="EP5282" s="60"/>
      <c r="EQ5282" s="60"/>
      <c r="ER5282" s="60"/>
      <c r="ES5282" s="60"/>
      <c r="ET5282" s="60"/>
      <c r="EU5282" s="60"/>
      <c r="EV5282" s="60"/>
      <c r="EW5282" s="60"/>
      <c r="EX5282" s="60"/>
      <c r="EY5282" s="60"/>
      <c r="EZ5282" s="60"/>
      <c r="FA5282" s="60"/>
      <c r="FB5282" s="60"/>
    </row>
    <row r="5283" spans="22:158" x14ac:dyDescent="0.25">
      <c r="W5283" s="33"/>
      <c r="X5283" s="33"/>
      <c r="AH5283" s="38">
        <v>100</v>
      </c>
      <c r="AI5283" s="38">
        <v>145</v>
      </c>
      <c r="AJ5283" s="38">
        <v>10550</v>
      </c>
      <c r="AK5283" s="38">
        <v>60</v>
      </c>
      <c r="AL5283" s="38">
        <v>4219258</v>
      </c>
      <c r="AM5283" s="61" t="s">
        <v>1816</v>
      </c>
      <c r="AN5283" s="61" t="s">
        <v>1691</v>
      </c>
      <c r="AO5283" s="61" t="s">
        <v>5054</v>
      </c>
      <c r="AP5283" s="61" t="s">
        <v>5040</v>
      </c>
      <c r="AQ5283" s="61" t="s">
        <v>1768</v>
      </c>
      <c r="AR5283" s="28">
        <v>0</v>
      </c>
      <c r="AS5283" s="28">
        <v>3272</v>
      </c>
      <c r="AT5283" s="28">
        <v>0</v>
      </c>
      <c r="AU5283" s="62"/>
      <c r="DV5283" s="31" t="s">
        <v>2890</v>
      </c>
      <c r="DW5283" s="31" t="s">
        <v>2899</v>
      </c>
      <c r="DX5283" s="63"/>
      <c r="DY5283" s="63"/>
      <c r="DZ5283" s="63"/>
      <c r="EA5283" s="167"/>
      <c r="EB5283" s="60"/>
      <c r="EC5283" s="60"/>
      <c r="ED5283" s="60"/>
      <c r="EE5283" s="60"/>
      <c r="EF5283" s="60"/>
      <c r="EG5283" s="60"/>
      <c r="EH5283" s="60"/>
      <c r="EI5283" s="60"/>
      <c r="EJ5283" s="60"/>
      <c r="EK5283" s="60"/>
      <c r="EL5283" s="60"/>
      <c r="EM5283" s="60"/>
      <c r="EN5283" s="60"/>
      <c r="EO5283" s="60"/>
      <c r="EP5283" s="60"/>
      <c r="EQ5283" s="60"/>
      <c r="ER5283" s="60"/>
      <c r="ES5283" s="60"/>
      <c r="ET5283" s="60"/>
      <c r="EU5283" s="60"/>
      <c r="EV5283" s="60"/>
      <c r="EW5283" s="60"/>
      <c r="EX5283" s="60"/>
      <c r="EY5283" s="60"/>
      <c r="EZ5283" s="60"/>
      <c r="FA5283" s="60"/>
      <c r="FB5283" s="60"/>
    </row>
    <row r="5284" spans="22:158" x14ac:dyDescent="0.25">
      <c r="W5284" s="33"/>
      <c r="X5284" s="33"/>
      <c r="AH5284" s="38">
        <v>100</v>
      </c>
      <c r="AI5284" s="38">
        <v>145</v>
      </c>
      <c r="AJ5284" s="38">
        <v>11000</v>
      </c>
      <c r="AK5284" s="38">
        <v>60</v>
      </c>
      <c r="AL5284" s="38">
        <v>4219258</v>
      </c>
      <c r="AM5284" s="61" t="s">
        <v>1816</v>
      </c>
      <c r="AN5284" s="61" t="s">
        <v>1691</v>
      </c>
      <c r="AO5284" s="61" t="s">
        <v>5063</v>
      </c>
      <c r="AP5284" s="61" t="s">
        <v>5040</v>
      </c>
      <c r="AQ5284" s="61" t="s">
        <v>1768</v>
      </c>
      <c r="AR5284" s="28">
        <v>0</v>
      </c>
      <c r="AS5284" s="28">
        <v>0</v>
      </c>
      <c r="AT5284" s="28">
        <v>0</v>
      </c>
      <c r="AU5284" s="62"/>
      <c r="DV5284" s="31" t="s">
        <v>2890</v>
      </c>
      <c r="DW5284" s="31" t="s">
        <v>2899</v>
      </c>
      <c r="DX5284" s="63"/>
      <c r="DY5284" s="63"/>
      <c r="DZ5284" s="63"/>
      <c r="EA5284" s="167"/>
      <c r="EB5284" s="60"/>
      <c r="EC5284" s="60"/>
      <c r="ED5284" s="60"/>
      <c r="EE5284" s="60"/>
      <c r="EF5284" s="60"/>
      <c r="EG5284" s="60"/>
      <c r="EH5284" s="60"/>
      <c r="EI5284" s="60"/>
      <c r="EJ5284" s="60"/>
      <c r="EK5284" s="60"/>
      <c r="EL5284" s="60"/>
      <c r="EM5284" s="60"/>
      <c r="EN5284" s="60"/>
      <c r="EO5284" s="60"/>
      <c r="EP5284" s="60"/>
      <c r="EQ5284" s="60"/>
      <c r="ER5284" s="60"/>
      <c r="ES5284" s="60"/>
      <c r="ET5284" s="60"/>
      <c r="EU5284" s="60"/>
      <c r="EV5284" s="60"/>
      <c r="EW5284" s="60"/>
      <c r="EX5284" s="60"/>
      <c r="EY5284" s="60"/>
      <c r="EZ5284" s="60"/>
      <c r="FA5284" s="60"/>
      <c r="FB5284" s="60"/>
    </row>
    <row r="5285" spans="22:158" x14ac:dyDescent="0.25">
      <c r="W5285" s="33"/>
      <c r="X5285" s="33"/>
      <c r="AH5285" s="38">
        <v>100</v>
      </c>
      <c r="AI5285" s="38">
        <v>145</v>
      </c>
      <c r="AJ5285" s="38">
        <v>12400</v>
      </c>
      <c r="AK5285" s="38">
        <v>60</v>
      </c>
      <c r="AL5285" s="38">
        <v>4219258</v>
      </c>
      <c r="AM5285" s="61" t="s">
        <v>1816</v>
      </c>
      <c r="AN5285" s="61" t="s">
        <v>1691</v>
      </c>
      <c r="AO5285" s="61" t="s">
        <v>5092</v>
      </c>
      <c r="AP5285" s="61" t="s">
        <v>5040</v>
      </c>
      <c r="AQ5285" s="61" t="s">
        <v>1768</v>
      </c>
      <c r="AR5285" s="28">
        <v>0</v>
      </c>
      <c r="AS5285" s="28">
        <v>0</v>
      </c>
      <c r="AT5285" s="28">
        <v>0</v>
      </c>
      <c r="AU5285" s="62"/>
      <c r="DV5285" s="31" t="s">
        <v>2890</v>
      </c>
      <c r="DW5285" s="31" t="s">
        <v>2899</v>
      </c>
      <c r="DX5285" s="63"/>
      <c r="DY5285" s="63"/>
      <c r="DZ5285" s="63"/>
      <c r="EA5285" s="167"/>
      <c r="EB5285" s="60"/>
      <c r="EC5285" s="60"/>
      <c r="ED5285" s="60"/>
      <c r="EE5285" s="60"/>
      <c r="EF5285" s="60"/>
      <c r="EG5285" s="60"/>
      <c r="EH5285" s="60"/>
      <c r="EI5285" s="60"/>
      <c r="EJ5285" s="60"/>
      <c r="EK5285" s="60"/>
      <c r="EL5285" s="60"/>
      <c r="EM5285" s="60"/>
      <c r="EN5285" s="60"/>
      <c r="EO5285" s="60"/>
      <c r="EP5285" s="60"/>
      <c r="EQ5285" s="60"/>
      <c r="ER5285" s="60"/>
      <c r="ES5285" s="60"/>
      <c r="ET5285" s="60"/>
      <c r="EU5285" s="60"/>
      <c r="EV5285" s="60"/>
      <c r="EW5285" s="60"/>
      <c r="EX5285" s="60"/>
      <c r="EY5285" s="60"/>
      <c r="EZ5285" s="60"/>
      <c r="FA5285" s="60"/>
      <c r="FB5285" s="60"/>
    </row>
    <row r="5286" spans="22:158" x14ac:dyDescent="0.25">
      <c r="W5286" s="33"/>
      <c r="X5286" s="33"/>
      <c r="AH5286" s="38">
        <v>100</v>
      </c>
      <c r="AI5286" s="38">
        <v>145</v>
      </c>
      <c r="AJ5286" s="38">
        <v>12750</v>
      </c>
      <c r="AK5286" s="38">
        <v>60</v>
      </c>
      <c r="AL5286" s="38">
        <v>4219258</v>
      </c>
      <c r="AM5286" s="61" t="s">
        <v>1816</v>
      </c>
      <c r="AN5286" s="61" t="s">
        <v>1691</v>
      </c>
      <c r="AO5286" s="61" t="s">
        <v>5097</v>
      </c>
      <c r="AP5286" s="61" t="s">
        <v>5040</v>
      </c>
      <c r="AQ5286" s="61" t="s">
        <v>1768</v>
      </c>
      <c r="AR5286" s="28">
        <v>0</v>
      </c>
      <c r="AS5286" s="28">
        <v>0</v>
      </c>
      <c r="AT5286" s="28">
        <v>0</v>
      </c>
      <c r="AU5286" s="62"/>
      <c r="DV5286" s="31" t="s">
        <v>2890</v>
      </c>
      <c r="DW5286" s="31" t="s">
        <v>2899</v>
      </c>
      <c r="DX5286" s="63"/>
      <c r="DY5286" s="63"/>
      <c r="DZ5286" s="63"/>
      <c r="EA5286" s="167"/>
      <c r="EB5286" s="60"/>
      <c r="EC5286" s="60"/>
      <c r="ED5286" s="60"/>
      <c r="EE5286" s="60"/>
      <c r="EF5286" s="60"/>
      <c r="EG5286" s="60"/>
      <c r="EH5286" s="60"/>
      <c r="EI5286" s="60"/>
      <c r="EJ5286" s="60"/>
      <c r="EK5286" s="60"/>
      <c r="EL5286" s="60"/>
      <c r="EM5286" s="60"/>
      <c r="EN5286" s="60"/>
      <c r="EO5286" s="60"/>
      <c r="EP5286" s="60"/>
      <c r="EQ5286" s="60"/>
      <c r="ER5286" s="60"/>
      <c r="ES5286" s="60"/>
      <c r="ET5286" s="60"/>
      <c r="EU5286" s="60"/>
      <c r="EV5286" s="60"/>
      <c r="EW5286" s="60"/>
      <c r="EX5286" s="60"/>
      <c r="EY5286" s="60"/>
      <c r="EZ5286" s="60"/>
      <c r="FA5286" s="60"/>
      <c r="FB5286" s="60"/>
    </row>
    <row r="5287" spans="22:158" x14ac:dyDescent="0.25">
      <c r="V5287" s="1"/>
      <c r="W5287" s="33"/>
      <c r="X5287" s="33"/>
      <c r="AH5287" s="38">
        <v>100</v>
      </c>
      <c r="AI5287" s="38">
        <v>145</v>
      </c>
      <c r="AJ5287" s="38">
        <v>18650</v>
      </c>
      <c r="AK5287" s="38">
        <v>60</v>
      </c>
      <c r="AL5287" s="38">
        <v>4219258</v>
      </c>
      <c r="AM5287" s="61" t="s">
        <v>1816</v>
      </c>
      <c r="AN5287" s="61" t="s">
        <v>1691</v>
      </c>
      <c r="AO5287" s="61" t="s">
        <v>1669</v>
      </c>
      <c r="AP5287" s="61" t="s">
        <v>5040</v>
      </c>
      <c r="AQ5287" s="61" t="s">
        <v>1768</v>
      </c>
      <c r="AR5287" s="28">
        <v>0</v>
      </c>
      <c r="AS5287" s="28">
        <v>0</v>
      </c>
      <c r="AT5287" s="28">
        <v>0</v>
      </c>
      <c r="AU5287" s="62"/>
      <c r="DV5287" s="31" t="s">
        <v>2890</v>
      </c>
      <c r="DW5287" s="31" t="s">
        <v>2899</v>
      </c>
      <c r="DX5287" s="63"/>
      <c r="DY5287" s="63"/>
      <c r="DZ5287" s="63"/>
      <c r="EA5287" s="167"/>
      <c r="EB5287" s="60"/>
      <c r="EC5287" s="60"/>
      <c r="ED5287" s="60"/>
      <c r="EE5287" s="60"/>
      <c r="EF5287" s="60"/>
      <c r="EG5287" s="60"/>
      <c r="EH5287" s="60"/>
      <c r="EI5287" s="60"/>
      <c r="EJ5287" s="60"/>
      <c r="EK5287" s="60"/>
      <c r="EL5287" s="60"/>
      <c r="EM5287" s="60"/>
      <c r="EN5287" s="60"/>
      <c r="EO5287" s="60"/>
      <c r="EP5287" s="60"/>
      <c r="EQ5287" s="60"/>
      <c r="ER5287" s="60"/>
      <c r="ES5287" s="60"/>
      <c r="ET5287" s="60"/>
      <c r="EU5287" s="60"/>
      <c r="EV5287" s="60"/>
      <c r="EW5287" s="60"/>
      <c r="EX5287" s="60"/>
      <c r="EY5287" s="60"/>
      <c r="EZ5287" s="60"/>
      <c r="FA5287" s="60"/>
      <c r="FB5287" s="60"/>
    </row>
    <row r="5288" spans="22:158" x14ac:dyDescent="0.25">
      <c r="W5288" s="33"/>
      <c r="X5288" s="33"/>
      <c r="AH5288" s="38">
        <v>100</v>
      </c>
      <c r="AI5288" s="38">
        <v>145</v>
      </c>
      <c r="AJ5288" s="38">
        <v>18710</v>
      </c>
      <c r="AK5288" s="38">
        <v>60</v>
      </c>
      <c r="AL5288" s="38">
        <v>4219258</v>
      </c>
      <c r="AM5288" s="61" t="s">
        <v>1816</v>
      </c>
      <c r="AN5288" s="61" t="s">
        <v>1691</v>
      </c>
      <c r="AO5288" s="61" t="s">
        <v>1671</v>
      </c>
      <c r="AP5288" s="61" t="s">
        <v>5040</v>
      </c>
      <c r="AQ5288" s="61" t="s">
        <v>1768</v>
      </c>
      <c r="AR5288" s="28">
        <v>805.7</v>
      </c>
      <c r="AS5288" s="28">
        <v>586</v>
      </c>
      <c r="AT5288" s="28">
        <v>0</v>
      </c>
      <c r="AU5288" s="62"/>
      <c r="DV5288" s="31" t="s">
        <v>2890</v>
      </c>
      <c r="DW5288" s="31" t="s">
        <v>2899</v>
      </c>
      <c r="DX5288" s="63"/>
      <c r="DY5288" s="63"/>
      <c r="DZ5288" s="63"/>
      <c r="EA5288" s="167"/>
      <c r="EB5288" s="60"/>
      <c r="EC5288" s="60"/>
      <c r="ED5288" s="60"/>
      <c r="EE5288" s="60"/>
      <c r="EF5288" s="60"/>
      <c r="EG5288" s="60"/>
      <c r="EH5288" s="60"/>
      <c r="EI5288" s="60"/>
      <c r="EJ5288" s="60"/>
      <c r="EK5288" s="60"/>
      <c r="EL5288" s="60"/>
      <c r="EM5288" s="60"/>
      <c r="EN5288" s="60"/>
      <c r="EO5288" s="60"/>
      <c r="EP5288" s="60"/>
      <c r="EQ5288" s="60"/>
      <c r="ER5288" s="60"/>
      <c r="ES5288" s="60"/>
      <c r="ET5288" s="60"/>
      <c r="EU5288" s="60"/>
      <c r="EV5288" s="60"/>
      <c r="EW5288" s="60"/>
      <c r="EX5288" s="60"/>
      <c r="EY5288" s="60"/>
      <c r="EZ5288" s="60"/>
      <c r="FA5288" s="60"/>
      <c r="FB5288" s="60"/>
    </row>
    <row r="5289" spans="22:158" x14ac:dyDescent="0.25">
      <c r="W5289" s="33"/>
      <c r="X5289" s="33"/>
      <c r="AH5289" s="38">
        <v>100</v>
      </c>
      <c r="AI5289" s="38">
        <v>145</v>
      </c>
      <c r="AJ5289" s="38">
        <v>18750</v>
      </c>
      <c r="AK5289" s="38">
        <v>60</v>
      </c>
      <c r="AL5289" s="38">
        <v>4219258</v>
      </c>
      <c r="AM5289" s="61" t="s">
        <v>1816</v>
      </c>
      <c r="AN5289" s="61" t="s">
        <v>1691</v>
      </c>
      <c r="AO5289" s="61" t="s">
        <v>1672</v>
      </c>
      <c r="AP5289" s="61" t="s">
        <v>5040</v>
      </c>
      <c r="AQ5289" s="61" t="s">
        <v>1768</v>
      </c>
      <c r="AR5289" s="28">
        <v>95.9</v>
      </c>
      <c r="AS5289" s="28">
        <v>0</v>
      </c>
      <c r="AT5289" s="28">
        <v>0</v>
      </c>
      <c r="AU5289" s="62"/>
      <c r="DV5289" s="31" t="s">
        <v>2890</v>
      </c>
      <c r="DW5289" s="31" t="s">
        <v>2899</v>
      </c>
      <c r="DX5289" s="63"/>
      <c r="DY5289" s="63"/>
      <c r="DZ5289" s="63"/>
      <c r="EA5289" s="167"/>
      <c r="EB5289" s="60"/>
      <c r="EC5289" s="60"/>
      <c r="ED5289" s="60"/>
      <c r="EE5289" s="60"/>
      <c r="EF5289" s="60"/>
      <c r="EG5289" s="60"/>
      <c r="EH5289" s="60"/>
      <c r="EI5289" s="60"/>
      <c r="EJ5289" s="60"/>
      <c r="EK5289" s="60"/>
      <c r="EL5289" s="60"/>
      <c r="EM5289" s="60"/>
      <c r="EN5289" s="60"/>
      <c r="EO5289" s="60"/>
      <c r="EP5289" s="60"/>
      <c r="EQ5289" s="60"/>
      <c r="ER5289" s="60"/>
      <c r="ES5289" s="60"/>
      <c r="ET5289" s="60"/>
      <c r="EU5289" s="60"/>
      <c r="EV5289" s="60"/>
      <c r="EW5289" s="60"/>
      <c r="EX5289" s="60"/>
      <c r="EY5289" s="60"/>
      <c r="EZ5289" s="60"/>
      <c r="FA5289" s="60"/>
      <c r="FB5289" s="60"/>
    </row>
    <row r="5290" spans="22:158" x14ac:dyDescent="0.25">
      <c r="W5290" s="33"/>
      <c r="X5290" s="33"/>
      <c r="AH5290" s="38">
        <v>100</v>
      </c>
      <c r="AI5290" s="38">
        <v>150</v>
      </c>
      <c r="AJ5290" s="38">
        <v>13450</v>
      </c>
      <c r="AK5290" s="38">
        <v>60</v>
      </c>
      <c r="AL5290" s="38">
        <v>4219258</v>
      </c>
      <c r="AM5290" s="61" t="s">
        <v>1816</v>
      </c>
      <c r="AN5290" s="61" t="s">
        <v>1695</v>
      </c>
      <c r="AO5290" s="61" t="s">
        <v>5112</v>
      </c>
      <c r="AP5290" s="61" t="s">
        <v>5040</v>
      </c>
      <c r="AQ5290" s="61" t="s">
        <v>1768</v>
      </c>
      <c r="AR5290" s="28">
        <v>3161</v>
      </c>
      <c r="AS5290" s="28">
        <v>2009</v>
      </c>
      <c r="AT5290" s="28">
        <v>0</v>
      </c>
      <c r="AU5290" s="62"/>
      <c r="DV5290" s="31" t="s">
        <v>2890</v>
      </c>
      <c r="DW5290" s="31" t="s">
        <v>2900</v>
      </c>
      <c r="DX5290" s="63"/>
      <c r="DY5290" s="63"/>
      <c r="DZ5290" s="63"/>
      <c r="EA5290" s="167"/>
      <c r="EB5290" s="60"/>
      <c r="EC5290" s="60"/>
      <c r="ED5290" s="60"/>
      <c r="EE5290" s="60"/>
      <c r="EF5290" s="60"/>
      <c r="EG5290" s="60"/>
      <c r="EH5290" s="60"/>
      <c r="EI5290" s="60"/>
      <c r="EJ5290" s="60"/>
      <c r="EK5290" s="60"/>
      <c r="EL5290" s="60"/>
      <c r="EM5290" s="60"/>
      <c r="EN5290" s="60"/>
      <c r="EO5290" s="60"/>
      <c r="EP5290" s="60"/>
      <c r="EQ5290" s="60"/>
      <c r="ER5290" s="60"/>
      <c r="ES5290" s="60"/>
      <c r="ET5290" s="60"/>
      <c r="EU5290" s="60"/>
      <c r="EV5290" s="60"/>
      <c r="EW5290" s="60"/>
      <c r="EX5290" s="60"/>
      <c r="EY5290" s="60"/>
      <c r="EZ5290" s="60"/>
      <c r="FA5290" s="60"/>
      <c r="FB5290" s="60"/>
    </row>
    <row r="5291" spans="22:158" x14ac:dyDescent="0.25">
      <c r="W5291" s="33"/>
      <c r="X5291" s="33"/>
      <c r="AH5291" s="38">
        <v>100</v>
      </c>
      <c r="AI5291" s="38">
        <v>130</v>
      </c>
      <c r="AJ5291" s="38">
        <v>13550</v>
      </c>
      <c r="AK5291" s="38">
        <v>60</v>
      </c>
      <c r="AL5291" s="38">
        <v>4219358</v>
      </c>
      <c r="AM5291" s="61" t="s">
        <v>1816</v>
      </c>
      <c r="AN5291" s="61" t="s">
        <v>1687</v>
      </c>
      <c r="AO5291" s="61" t="s">
        <v>5114</v>
      </c>
      <c r="AP5291" s="61" t="s">
        <v>5040</v>
      </c>
      <c r="AQ5291" s="61" t="s">
        <v>1109</v>
      </c>
      <c r="AR5291" s="28">
        <v>24812.5</v>
      </c>
      <c r="AS5291" s="28">
        <v>0</v>
      </c>
      <c r="AT5291" s="28">
        <v>0</v>
      </c>
      <c r="AU5291" s="62"/>
      <c r="DV5291" s="31" t="s">
        <v>2901</v>
      </c>
      <c r="DW5291" s="31" t="s">
        <v>2902</v>
      </c>
      <c r="DX5291" s="63"/>
      <c r="DY5291" s="63"/>
      <c r="DZ5291" s="63"/>
      <c r="EA5291" s="167"/>
      <c r="EB5291" s="60"/>
      <c r="EC5291" s="60"/>
      <c r="ED5291" s="60"/>
      <c r="EE5291" s="60"/>
      <c r="EF5291" s="60"/>
      <c r="EG5291" s="60"/>
      <c r="EH5291" s="60"/>
      <c r="EI5291" s="60"/>
      <c r="EJ5291" s="60"/>
      <c r="EK5291" s="60"/>
      <c r="EL5291" s="60"/>
      <c r="EM5291" s="60"/>
      <c r="EN5291" s="60"/>
      <c r="EO5291" s="60"/>
      <c r="EP5291" s="60"/>
      <c r="EQ5291" s="60"/>
      <c r="ER5291" s="60"/>
      <c r="ES5291" s="60"/>
      <c r="ET5291" s="60"/>
      <c r="EU5291" s="60"/>
      <c r="EV5291" s="60"/>
      <c r="EW5291" s="60"/>
      <c r="EX5291" s="60"/>
      <c r="EY5291" s="60"/>
      <c r="EZ5291" s="60"/>
      <c r="FA5291" s="60"/>
      <c r="FB5291" s="60"/>
    </row>
    <row r="5292" spans="22:158" x14ac:dyDescent="0.25">
      <c r="W5292" s="33"/>
      <c r="X5292" s="33"/>
      <c r="AH5292" s="38">
        <v>100</v>
      </c>
      <c r="AI5292" s="38">
        <v>130</v>
      </c>
      <c r="AJ5292" s="38">
        <v>17400</v>
      </c>
      <c r="AK5292" s="38">
        <v>60</v>
      </c>
      <c r="AL5292" s="38">
        <v>4219358</v>
      </c>
      <c r="AM5292" s="61" t="s">
        <v>1816</v>
      </c>
      <c r="AN5292" s="61" t="s">
        <v>1687</v>
      </c>
      <c r="AO5292" s="61" t="s">
        <v>1642</v>
      </c>
      <c r="AP5292" s="61" t="s">
        <v>5040</v>
      </c>
      <c r="AQ5292" s="61" t="s">
        <v>1109</v>
      </c>
      <c r="AR5292" s="28">
        <v>259.39999999999998</v>
      </c>
      <c r="AS5292" s="28">
        <v>0</v>
      </c>
      <c r="AT5292" s="28">
        <v>0</v>
      </c>
      <c r="AU5292" s="62"/>
      <c r="DV5292" s="31" t="s">
        <v>2901</v>
      </c>
      <c r="DW5292" s="31" t="s">
        <v>2902</v>
      </c>
      <c r="DX5292" s="63"/>
      <c r="DY5292" s="63"/>
      <c r="DZ5292" s="63"/>
      <c r="EA5292" s="167"/>
      <c r="EB5292" s="60"/>
      <c r="EC5292" s="60"/>
      <c r="ED5292" s="60"/>
      <c r="EE5292" s="60"/>
      <c r="EF5292" s="60"/>
      <c r="EG5292" s="60"/>
      <c r="EH5292" s="60"/>
      <c r="EI5292" s="60"/>
      <c r="EJ5292" s="60"/>
      <c r="EK5292" s="60"/>
      <c r="EL5292" s="60"/>
      <c r="EM5292" s="60"/>
      <c r="EN5292" s="60"/>
      <c r="EO5292" s="60"/>
      <c r="EP5292" s="60"/>
      <c r="EQ5292" s="60"/>
      <c r="ER5292" s="60"/>
      <c r="ES5292" s="60"/>
      <c r="ET5292" s="60"/>
      <c r="EU5292" s="60"/>
      <c r="EV5292" s="60"/>
      <c r="EW5292" s="60"/>
      <c r="EX5292" s="60"/>
      <c r="EY5292" s="60"/>
      <c r="EZ5292" s="60"/>
      <c r="FA5292" s="60"/>
      <c r="FB5292" s="60"/>
    </row>
    <row r="5293" spans="22:158" x14ac:dyDescent="0.25">
      <c r="V5293" s="1"/>
      <c r="W5293" s="33"/>
      <c r="X5293" s="33"/>
      <c r="AH5293" s="38">
        <v>100</v>
      </c>
      <c r="AI5293" s="38">
        <v>135</v>
      </c>
      <c r="AJ5293" s="38">
        <v>18150</v>
      </c>
      <c r="AK5293" s="38">
        <v>60</v>
      </c>
      <c r="AL5293" s="38">
        <v>4219358</v>
      </c>
      <c r="AM5293" s="61" t="s">
        <v>1816</v>
      </c>
      <c r="AN5293" s="61" t="s">
        <v>1693</v>
      </c>
      <c r="AO5293" s="61" t="s">
        <v>1659</v>
      </c>
      <c r="AP5293" s="61" t="s">
        <v>5040</v>
      </c>
      <c r="AQ5293" s="61" t="s">
        <v>1109</v>
      </c>
      <c r="AR5293" s="28">
        <v>29641.3</v>
      </c>
      <c r="AS5293" s="28">
        <v>0</v>
      </c>
      <c r="AT5293" s="28">
        <v>0</v>
      </c>
      <c r="AU5293" s="62"/>
      <c r="DV5293" s="31" t="s">
        <v>2901</v>
      </c>
      <c r="DW5293" s="31" t="s">
        <v>2903</v>
      </c>
      <c r="DX5293" s="63"/>
      <c r="DY5293" s="63"/>
      <c r="DZ5293" s="63"/>
      <c r="EA5293" s="167"/>
      <c r="EB5293" s="60"/>
      <c r="EC5293" s="60"/>
      <c r="ED5293" s="60"/>
      <c r="EE5293" s="60"/>
      <c r="EF5293" s="60"/>
      <c r="EG5293" s="60"/>
      <c r="EH5293" s="60"/>
      <c r="EI5293" s="60"/>
      <c r="EJ5293" s="60"/>
      <c r="EK5293" s="60"/>
      <c r="EL5293" s="60"/>
      <c r="EM5293" s="60"/>
      <c r="EN5293" s="60"/>
      <c r="EO5293" s="60"/>
      <c r="EP5293" s="60"/>
      <c r="EQ5293" s="60"/>
      <c r="ER5293" s="60"/>
      <c r="ES5293" s="60"/>
      <c r="ET5293" s="60"/>
      <c r="EU5293" s="60"/>
      <c r="EV5293" s="60"/>
      <c r="EW5293" s="60"/>
      <c r="EX5293" s="60"/>
      <c r="EY5293" s="60"/>
      <c r="EZ5293" s="60"/>
      <c r="FA5293" s="60"/>
      <c r="FB5293" s="60"/>
    </row>
    <row r="5294" spans="22:158" x14ac:dyDescent="0.25">
      <c r="W5294" s="33"/>
      <c r="X5294" s="33"/>
      <c r="AH5294" s="38">
        <v>100</v>
      </c>
      <c r="AI5294" s="38">
        <v>140</v>
      </c>
      <c r="AJ5294" s="38">
        <v>12350</v>
      </c>
      <c r="AK5294" s="38">
        <v>60</v>
      </c>
      <c r="AL5294" s="38">
        <v>4219358</v>
      </c>
      <c r="AM5294" s="61" t="s">
        <v>1816</v>
      </c>
      <c r="AN5294" s="61" t="s">
        <v>1690</v>
      </c>
      <c r="AO5294" s="61" t="s">
        <v>5091</v>
      </c>
      <c r="AP5294" s="61" t="s">
        <v>5040</v>
      </c>
      <c r="AQ5294" s="61" t="s">
        <v>1109</v>
      </c>
      <c r="AR5294" s="28">
        <v>11295.2</v>
      </c>
      <c r="AS5294" s="28">
        <v>0</v>
      </c>
      <c r="AT5294" s="28">
        <v>0</v>
      </c>
      <c r="AU5294" s="62"/>
      <c r="DV5294" s="31" t="s">
        <v>2901</v>
      </c>
      <c r="DW5294" s="31" t="s">
        <v>2904</v>
      </c>
      <c r="DX5294" s="63"/>
      <c r="DY5294" s="63"/>
      <c r="DZ5294" s="63"/>
      <c r="EA5294" s="167"/>
      <c r="EB5294" s="60"/>
      <c r="EC5294" s="60"/>
      <c r="ED5294" s="60"/>
      <c r="EE5294" s="60"/>
      <c r="EF5294" s="60"/>
      <c r="EG5294" s="60"/>
      <c r="EH5294" s="60"/>
      <c r="EI5294" s="60"/>
      <c r="EJ5294" s="60"/>
      <c r="EK5294" s="60"/>
      <c r="EL5294" s="60"/>
      <c r="EM5294" s="60"/>
      <c r="EN5294" s="60"/>
      <c r="EO5294" s="60"/>
      <c r="EP5294" s="60"/>
      <c r="EQ5294" s="60"/>
      <c r="ER5294" s="60"/>
      <c r="ES5294" s="60"/>
      <c r="ET5294" s="60"/>
      <c r="EU5294" s="60"/>
      <c r="EV5294" s="60"/>
      <c r="EW5294" s="60"/>
      <c r="EX5294" s="60"/>
      <c r="EY5294" s="60"/>
      <c r="EZ5294" s="60"/>
      <c r="FA5294" s="60"/>
      <c r="FB5294" s="60"/>
    </row>
    <row r="5295" spans="22:158" x14ac:dyDescent="0.25">
      <c r="W5295" s="33"/>
      <c r="X5295" s="33"/>
      <c r="AH5295" s="38">
        <v>100</v>
      </c>
      <c r="AI5295" s="38">
        <v>150</v>
      </c>
      <c r="AJ5295" s="38">
        <v>14300</v>
      </c>
      <c r="AK5295" s="38">
        <v>60</v>
      </c>
      <c r="AL5295" s="38">
        <v>4219358</v>
      </c>
      <c r="AM5295" s="61" t="s">
        <v>1816</v>
      </c>
      <c r="AN5295" s="61" t="s">
        <v>1695</v>
      </c>
      <c r="AO5295" s="61" t="s">
        <v>1574</v>
      </c>
      <c r="AP5295" s="61" t="s">
        <v>5040</v>
      </c>
      <c r="AQ5295" s="61" t="s">
        <v>1109</v>
      </c>
      <c r="AR5295" s="28">
        <v>137030.39999999999</v>
      </c>
      <c r="AS5295" s="28">
        <v>0</v>
      </c>
      <c r="AT5295" s="28">
        <v>0</v>
      </c>
      <c r="AU5295" s="62"/>
      <c r="DV5295" s="31" t="s">
        <v>2901</v>
      </c>
      <c r="DW5295" s="31" t="s">
        <v>2905</v>
      </c>
      <c r="DX5295" s="63"/>
      <c r="DY5295" s="63"/>
      <c r="DZ5295" s="63"/>
      <c r="EA5295" s="167"/>
      <c r="EB5295" s="60"/>
      <c r="EC5295" s="60"/>
      <c r="ED5295" s="60"/>
      <c r="EE5295" s="60"/>
      <c r="EF5295" s="60"/>
      <c r="EG5295" s="60"/>
      <c r="EH5295" s="60"/>
      <c r="EI5295" s="60"/>
      <c r="EJ5295" s="60"/>
      <c r="EK5295" s="60"/>
      <c r="EL5295" s="60"/>
      <c r="EM5295" s="60"/>
      <c r="EN5295" s="60"/>
      <c r="EO5295" s="60"/>
      <c r="EP5295" s="60"/>
      <c r="EQ5295" s="60"/>
      <c r="ER5295" s="60"/>
      <c r="ES5295" s="60"/>
      <c r="ET5295" s="60"/>
      <c r="EU5295" s="60"/>
      <c r="EV5295" s="60"/>
      <c r="EW5295" s="60"/>
      <c r="EX5295" s="60"/>
      <c r="EY5295" s="60"/>
      <c r="EZ5295" s="60"/>
      <c r="FA5295" s="60"/>
      <c r="FB5295" s="60"/>
    </row>
    <row r="5296" spans="22:158" x14ac:dyDescent="0.25">
      <c r="W5296" s="33"/>
      <c r="X5296" s="33"/>
      <c r="AH5296" s="38">
        <v>100</v>
      </c>
      <c r="AI5296" s="38">
        <v>155</v>
      </c>
      <c r="AJ5296" s="38">
        <v>17800</v>
      </c>
      <c r="AK5296" s="38">
        <v>60</v>
      </c>
      <c r="AL5296" s="38">
        <v>4219358</v>
      </c>
      <c r="AM5296" s="61" t="s">
        <v>1816</v>
      </c>
      <c r="AN5296" s="61" t="s">
        <v>1686</v>
      </c>
      <c r="AO5296" s="61" t="s">
        <v>1651</v>
      </c>
      <c r="AP5296" s="61" t="s">
        <v>5040</v>
      </c>
      <c r="AQ5296" s="61" t="s">
        <v>1109</v>
      </c>
      <c r="AR5296" s="28">
        <v>3019144.4</v>
      </c>
      <c r="AS5296" s="28">
        <v>0</v>
      </c>
      <c r="AT5296" s="28">
        <v>0</v>
      </c>
      <c r="AU5296" s="62"/>
      <c r="DV5296" s="31" t="s">
        <v>2901</v>
      </c>
      <c r="DW5296" s="31" t="s">
        <v>2906</v>
      </c>
      <c r="DX5296" s="63"/>
      <c r="DY5296" s="63"/>
      <c r="DZ5296" s="63"/>
      <c r="EA5296" s="167"/>
      <c r="EB5296" s="60"/>
      <c r="EC5296" s="60"/>
      <c r="ED5296" s="60"/>
      <c r="EE5296" s="60"/>
      <c r="EF5296" s="60"/>
      <c r="EG5296" s="60"/>
      <c r="EH5296" s="60"/>
      <c r="EI5296" s="60"/>
      <c r="EJ5296" s="60"/>
      <c r="EK5296" s="60"/>
      <c r="EL5296" s="60"/>
      <c r="EM5296" s="60"/>
      <c r="EN5296" s="60"/>
      <c r="EO5296" s="60"/>
      <c r="EP5296" s="60"/>
      <c r="EQ5296" s="60"/>
      <c r="ER5296" s="60"/>
      <c r="ES5296" s="60"/>
      <c r="ET5296" s="60"/>
      <c r="EU5296" s="60"/>
      <c r="EV5296" s="60"/>
      <c r="EW5296" s="60"/>
      <c r="EX5296" s="60"/>
      <c r="EY5296" s="60"/>
      <c r="EZ5296" s="60"/>
      <c r="FA5296" s="60"/>
      <c r="FB5296" s="60"/>
    </row>
    <row r="5297" spans="23:158" x14ac:dyDescent="0.25">
      <c r="W5297" s="33"/>
      <c r="X5297" s="33"/>
      <c r="AH5297" s="38">
        <v>100</v>
      </c>
      <c r="AI5297" s="38">
        <v>105</v>
      </c>
      <c r="AJ5297" s="38">
        <v>10900</v>
      </c>
      <c r="AK5297" s="38">
        <v>60</v>
      </c>
      <c r="AL5297" s="38">
        <v>4219558</v>
      </c>
      <c r="AM5297" s="61" t="s">
        <v>1816</v>
      </c>
      <c r="AN5297" s="61" t="s">
        <v>1688</v>
      </c>
      <c r="AO5297" s="61" t="s">
        <v>5061</v>
      </c>
      <c r="AP5297" s="61" t="s">
        <v>5040</v>
      </c>
      <c r="AQ5297" s="61" t="s">
        <v>1110</v>
      </c>
      <c r="AR5297" s="28">
        <v>14987.4</v>
      </c>
      <c r="AS5297" s="28">
        <v>0</v>
      </c>
      <c r="AT5297" s="28">
        <v>0</v>
      </c>
      <c r="AU5297" s="62"/>
      <c r="DV5297" s="31" t="s">
        <v>2907</v>
      </c>
      <c r="DW5297" s="31" t="s">
        <v>2908</v>
      </c>
      <c r="DX5297" s="63"/>
      <c r="DY5297" s="63"/>
      <c r="DZ5297" s="63"/>
      <c r="EA5297" s="167"/>
      <c r="EB5297" s="60"/>
      <c r="EC5297" s="60"/>
      <c r="ED5297" s="60"/>
      <c r="EE5297" s="60"/>
      <c r="EF5297" s="60"/>
      <c r="EG5297" s="60"/>
      <c r="EH5297" s="60"/>
      <c r="EI5297" s="60"/>
      <c r="EJ5297" s="60"/>
      <c r="EK5297" s="60"/>
      <c r="EL5297" s="60"/>
      <c r="EM5297" s="60"/>
      <c r="EN5297" s="60"/>
      <c r="EO5297" s="60"/>
      <c r="EP5297" s="60"/>
      <c r="EQ5297" s="60"/>
      <c r="ER5297" s="60"/>
      <c r="ES5297" s="60"/>
      <c r="ET5297" s="60"/>
      <c r="EU5297" s="60"/>
      <c r="EV5297" s="60"/>
      <c r="EW5297" s="60"/>
      <c r="EX5297" s="60"/>
      <c r="EY5297" s="60"/>
      <c r="EZ5297" s="60"/>
      <c r="FA5297" s="60"/>
      <c r="FB5297" s="60"/>
    </row>
    <row r="5298" spans="23:158" x14ac:dyDescent="0.25">
      <c r="W5298" s="33"/>
      <c r="X5298" s="33"/>
      <c r="AH5298" s="38">
        <v>100</v>
      </c>
      <c r="AI5298" s="38">
        <v>105</v>
      </c>
      <c r="AJ5298" s="38">
        <v>18400</v>
      </c>
      <c r="AK5298" s="38">
        <v>60</v>
      </c>
      <c r="AL5298" s="38">
        <v>4219558</v>
      </c>
      <c r="AM5298" s="61" t="s">
        <v>1816</v>
      </c>
      <c r="AN5298" s="61" t="s">
        <v>1688</v>
      </c>
      <c r="AO5298" s="61" t="s">
        <v>1664</v>
      </c>
      <c r="AP5298" s="61" t="s">
        <v>5040</v>
      </c>
      <c r="AQ5298" s="61" t="s">
        <v>1110</v>
      </c>
      <c r="AR5298" s="28">
        <v>58.3</v>
      </c>
      <c r="AS5298" s="28">
        <v>0</v>
      </c>
      <c r="AT5298" s="28">
        <v>0</v>
      </c>
      <c r="AU5298" s="62"/>
      <c r="DV5298" s="31" t="s">
        <v>2907</v>
      </c>
      <c r="DW5298" s="31" t="s">
        <v>2908</v>
      </c>
      <c r="DX5298" s="63"/>
      <c r="DY5298" s="63"/>
      <c r="DZ5298" s="63"/>
      <c r="EA5298" s="167"/>
      <c r="EB5298" s="60"/>
      <c r="EC5298" s="60"/>
      <c r="ED5298" s="60"/>
      <c r="EE5298" s="60"/>
      <c r="EF5298" s="60"/>
      <c r="EG5298" s="60"/>
      <c r="EH5298" s="60"/>
      <c r="EI5298" s="60"/>
      <c r="EJ5298" s="60"/>
      <c r="EK5298" s="60"/>
      <c r="EL5298" s="60"/>
      <c r="EM5298" s="60"/>
      <c r="EN5298" s="60"/>
      <c r="EO5298" s="60"/>
      <c r="EP5298" s="60"/>
      <c r="EQ5298" s="60"/>
      <c r="ER5298" s="60"/>
      <c r="ES5298" s="60"/>
      <c r="ET5298" s="60"/>
      <c r="EU5298" s="60"/>
      <c r="EV5298" s="60"/>
      <c r="EW5298" s="60"/>
      <c r="EX5298" s="60"/>
      <c r="EY5298" s="60"/>
      <c r="EZ5298" s="60"/>
      <c r="FA5298" s="60"/>
      <c r="FB5298" s="60"/>
    </row>
    <row r="5299" spans="23:158" x14ac:dyDescent="0.25">
      <c r="W5299" s="33"/>
      <c r="X5299" s="33"/>
      <c r="AH5299" s="38">
        <v>100</v>
      </c>
      <c r="AI5299" s="38">
        <v>110</v>
      </c>
      <c r="AJ5299" s="38">
        <v>13050</v>
      </c>
      <c r="AK5299" s="38">
        <v>60</v>
      </c>
      <c r="AL5299" s="38">
        <v>4219558</v>
      </c>
      <c r="AM5299" s="61" t="s">
        <v>1816</v>
      </c>
      <c r="AN5299" s="61" t="s">
        <v>1696</v>
      </c>
      <c r="AO5299" s="61" t="s">
        <v>5103</v>
      </c>
      <c r="AP5299" s="61" t="s">
        <v>5040</v>
      </c>
      <c r="AQ5299" s="61" t="s">
        <v>1110</v>
      </c>
      <c r="AR5299" s="28">
        <v>220.9</v>
      </c>
      <c r="AS5299" s="28">
        <v>0</v>
      </c>
      <c r="AT5299" s="28">
        <v>0</v>
      </c>
      <c r="AU5299" s="62"/>
      <c r="DV5299" s="31" t="s">
        <v>2907</v>
      </c>
      <c r="DW5299" s="31" t="s">
        <v>2909</v>
      </c>
      <c r="DX5299" s="63"/>
      <c r="DY5299" s="63"/>
      <c r="DZ5299" s="63"/>
      <c r="EA5299" s="167"/>
      <c r="EB5299" s="60"/>
      <c r="EC5299" s="60"/>
      <c r="ED5299" s="60"/>
      <c r="EE5299" s="60"/>
      <c r="EF5299" s="60"/>
      <c r="EG5299" s="60"/>
      <c r="EH5299" s="60"/>
      <c r="EI5299" s="60"/>
      <c r="EJ5299" s="60"/>
      <c r="EK5299" s="60"/>
      <c r="EL5299" s="60"/>
      <c r="EM5299" s="60"/>
      <c r="EN5299" s="60"/>
      <c r="EO5299" s="60"/>
      <c r="EP5299" s="60"/>
      <c r="EQ5299" s="60"/>
      <c r="ER5299" s="60"/>
      <c r="ES5299" s="60"/>
      <c r="ET5299" s="60"/>
      <c r="EU5299" s="60"/>
      <c r="EV5299" s="60"/>
      <c r="EW5299" s="60"/>
      <c r="EX5299" s="60"/>
      <c r="EY5299" s="60"/>
      <c r="EZ5299" s="60"/>
      <c r="FA5299" s="60"/>
      <c r="FB5299" s="60"/>
    </row>
    <row r="5300" spans="23:158" x14ac:dyDescent="0.25">
      <c r="W5300" s="33"/>
      <c r="X5300" s="33"/>
      <c r="AH5300" s="38">
        <v>100</v>
      </c>
      <c r="AI5300" s="38">
        <v>115</v>
      </c>
      <c r="AJ5300" s="38">
        <v>16950</v>
      </c>
      <c r="AK5300" s="38">
        <v>60</v>
      </c>
      <c r="AL5300" s="38">
        <v>4219558</v>
      </c>
      <c r="AM5300" s="61" t="s">
        <v>1816</v>
      </c>
      <c r="AN5300" s="61" t="s">
        <v>1697</v>
      </c>
      <c r="AO5300" s="61" t="s">
        <v>1632</v>
      </c>
      <c r="AP5300" s="61" t="s">
        <v>5040</v>
      </c>
      <c r="AQ5300" s="61" t="s">
        <v>1110</v>
      </c>
      <c r="AR5300" s="28">
        <v>101300.9</v>
      </c>
      <c r="AS5300" s="28">
        <v>0</v>
      </c>
      <c r="AT5300" s="28">
        <v>0</v>
      </c>
      <c r="AU5300" s="62"/>
      <c r="DV5300" s="31" t="s">
        <v>2907</v>
      </c>
      <c r="DW5300" s="31" t="s">
        <v>2910</v>
      </c>
      <c r="DX5300" s="63"/>
      <c r="DY5300" s="63"/>
      <c r="DZ5300" s="63"/>
      <c r="EA5300" s="167"/>
      <c r="EB5300" s="60"/>
      <c r="EC5300" s="60"/>
      <c r="ED5300" s="60"/>
      <c r="EE5300" s="60"/>
      <c r="EF5300" s="60"/>
      <c r="EG5300" s="60"/>
      <c r="EH5300" s="60"/>
      <c r="EI5300" s="60"/>
      <c r="EJ5300" s="60"/>
      <c r="EK5300" s="60"/>
      <c r="EL5300" s="60"/>
      <c r="EM5300" s="60"/>
      <c r="EN5300" s="60"/>
      <c r="EO5300" s="60"/>
      <c r="EP5300" s="60"/>
      <c r="EQ5300" s="60"/>
      <c r="ER5300" s="60"/>
      <c r="ES5300" s="60"/>
      <c r="ET5300" s="60"/>
      <c r="EU5300" s="60"/>
      <c r="EV5300" s="60"/>
      <c r="EW5300" s="60"/>
      <c r="EX5300" s="60"/>
      <c r="EY5300" s="60"/>
      <c r="EZ5300" s="60"/>
      <c r="FA5300" s="60"/>
      <c r="FB5300" s="60"/>
    </row>
    <row r="5301" spans="23:158" x14ac:dyDescent="0.25">
      <c r="W5301" s="33"/>
      <c r="X5301" s="33"/>
      <c r="AH5301" s="38">
        <v>100</v>
      </c>
      <c r="AI5301" s="38">
        <v>115</v>
      </c>
      <c r="AJ5301" s="38">
        <v>18350</v>
      </c>
      <c r="AK5301" s="38">
        <v>60</v>
      </c>
      <c r="AL5301" s="38">
        <v>4219558</v>
      </c>
      <c r="AM5301" s="61" t="s">
        <v>1816</v>
      </c>
      <c r="AN5301" s="61" t="s">
        <v>1697</v>
      </c>
      <c r="AO5301" s="61" t="s">
        <v>1663</v>
      </c>
      <c r="AP5301" s="61" t="s">
        <v>5040</v>
      </c>
      <c r="AQ5301" s="61" t="s">
        <v>1110</v>
      </c>
      <c r="AR5301" s="28">
        <v>15795</v>
      </c>
      <c r="AS5301" s="28">
        <v>0</v>
      </c>
      <c r="AT5301" s="28">
        <v>0</v>
      </c>
      <c r="AU5301" s="62"/>
      <c r="DV5301" s="31" t="s">
        <v>2907</v>
      </c>
      <c r="DW5301" s="31" t="s">
        <v>2910</v>
      </c>
      <c r="DX5301" s="63"/>
      <c r="DY5301" s="63"/>
      <c r="DZ5301" s="63"/>
      <c r="EA5301" s="167"/>
      <c r="EB5301" s="60"/>
      <c r="EC5301" s="60"/>
      <c r="ED5301" s="60"/>
      <c r="EE5301" s="60"/>
      <c r="EF5301" s="60"/>
      <c r="EG5301" s="60"/>
      <c r="EH5301" s="60"/>
      <c r="EI5301" s="60"/>
      <c r="EJ5301" s="60"/>
      <c r="EK5301" s="60"/>
      <c r="EL5301" s="60"/>
      <c r="EM5301" s="60"/>
      <c r="EN5301" s="60"/>
      <c r="EO5301" s="60"/>
      <c r="EP5301" s="60"/>
      <c r="EQ5301" s="60"/>
      <c r="ER5301" s="60"/>
      <c r="ES5301" s="60"/>
      <c r="ET5301" s="60"/>
      <c r="EU5301" s="60"/>
      <c r="EV5301" s="60"/>
      <c r="EW5301" s="60"/>
      <c r="EX5301" s="60"/>
      <c r="EY5301" s="60"/>
      <c r="EZ5301" s="60"/>
      <c r="FA5301" s="60"/>
      <c r="FB5301" s="60"/>
    </row>
    <row r="5302" spans="23:158" x14ac:dyDescent="0.25">
      <c r="W5302" s="33"/>
      <c r="X5302" s="33"/>
      <c r="AH5302" s="38">
        <v>100</v>
      </c>
      <c r="AI5302" s="38">
        <v>125</v>
      </c>
      <c r="AJ5302" s="38">
        <v>16380</v>
      </c>
      <c r="AK5302" s="38">
        <v>60</v>
      </c>
      <c r="AL5302" s="38">
        <v>4219558</v>
      </c>
      <c r="AM5302" s="61" t="s">
        <v>1816</v>
      </c>
      <c r="AN5302" s="61" t="s">
        <v>1692</v>
      </c>
      <c r="AO5302" s="61" t="s">
        <v>894</v>
      </c>
      <c r="AP5302" s="61" t="s">
        <v>5040</v>
      </c>
      <c r="AQ5302" s="61" t="s">
        <v>1110</v>
      </c>
      <c r="AR5302" s="28">
        <v>1069.2</v>
      </c>
      <c r="AS5302" s="28">
        <v>0</v>
      </c>
      <c r="AT5302" s="28">
        <v>0</v>
      </c>
      <c r="AU5302" s="62"/>
      <c r="DV5302" s="31" t="s">
        <v>2907</v>
      </c>
      <c r="DW5302" s="31" t="s">
        <v>2911</v>
      </c>
      <c r="DX5302" s="63"/>
      <c r="DY5302" s="63"/>
      <c r="DZ5302" s="63"/>
      <c r="EA5302" s="167"/>
      <c r="EB5302" s="60"/>
      <c r="EC5302" s="60"/>
      <c r="ED5302" s="60"/>
      <c r="EE5302" s="60"/>
      <c r="EF5302" s="60"/>
      <c r="EG5302" s="60"/>
      <c r="EH5302" s="60"/>
      <c r="EI5302" s="60"/>
      <c r="EJ5302" s="60"/>
      <c r="EK5302" s="60"/>
      <c r="EL5302" s="60"/>
      <c r="EM5302" s="60"/>
      <c r="EN5302" s="60"/>
      <c r="EO5302" s="60"/>
      <c r="EP5302" s="60"/>
      <c r="EQ5302" s="60"/>
      <c r="ER5302" s="60"/>
      <c r="ES5302" s="60"/>
      <c r="ET5302" s="60"/>
      <c r="EU5302" s="60"/>
      <c r="EV5302" s="60"/>
      <c r="EW5302" s="60"/>
      <c r="EX5302" s="60"/>
      <c r="EY5302" s="60"/>
      <c r="EZ5302" s="60"/>
      <c r="FA5302" s="60"/>
      <c r="FB5302" s="60"/>
    </row>
    <row r="5303" spans="23:158" x14ac:dyDescent="0.25">
      <c r="W5303" s="33"/>
      <c r="X5303" s="33"/>
      <c r="AH5303" s="38">
        <v>100</v>
      </c>
      <c r="AI5303" s="38">
        <v>140</v>
      </c>
      <c r="AJ5303" s="38">
        <v>10850</v>
      </c>
      <c r="AK5303" s="38">
        <v>60</v>
      </c>
      <c r="AL5303" s="38">
        <v>4219558</v>
      </c>
      <c r="AM5303" s="61" t="s">
        <v>1816</v>
      </c>
      <c r="AN5303" s="61" t="s">
        <v>1690</v>
      </c>
      <c r="AO5303" s="61" t="s">
        <v>5060</v>
      </c>
      <c r="AP5303" s="61" t="s">
        <v>5040</v>
      </c>
      <c r="AQ5303" s="61" t="s">
        <v>1110</v>
      </c>
      <c r="AR5303" s="28">
        <v>11793.6</v>
      </c>
      <c r="AS5303" s="28">
        <v>0</v>
      </c>
      <c r="AT5303" s="28">
        <v>0</v>
      </c>
      <c r="AU5303" s="62"/>
      <c r="DV5303" s="31" t="s">
        <v>2907</v>
      </c>
      <c r="DW5303" s="31" t="s">
        <v>2912</v>
      </c>
      <c r="DX5303" s="63"/>
      <c r="DY5303" s="63"/>
      <c r="DZ5303" s="63"/>
      <c r="EA5303" s="167"/>
      <c r="EB5303" s="60"/>
      <c r="EC5303" s="60"/>
      <c r="ED5303" s="60"/>
      <c r="EE5303" s="60"/>
      <c r="EF5303" s="60"/>
      <c r="EG5303" s="60"/>
      <c r="EH5303" s="60"/>
      <c r="EI5303" s="60"/>
      <c r="EJ5303" s="60"/>
      <c r="EK5303" s="60"/>
      <c r="EL5303" s="60"/>
      <c r="EM5303" s="60"/>
      <c r="EN5303" s="60"/>
      <c r="EO5303" s="60"/>
      <c r="EP5303" s="60"/>
      <c r="EQ5303" s="60"/>
      <c r="ER5303" s="60"/>
      <c r="ES5303" s="60"/>
      <c r="ET5303" s="60"/>
      <c r="EU5303" s="60"/>
      <c r="EV5303" s="60"/>
      <c r="EW5303" s="60"/>
      <c r="EX5303" s="60"/>
      <c r="EY5303" s="60"/>
      <c r="EZ5303" s="60"/>
      <c r="FA5303" s="60"/>
      <c r="FB5303" s="60"/>
    </row>
    <row r="5304" spans="23:158" x14ac:dyDescent="0.25">
      <c r="W5304" s="33"/>
      <c r="X5304" s="33"/>
      <c r="AH5304" s="38">
        <v>100</v>
      </c>
      <c r="AI5304" s="38">
        <v>145</v>
      </c>
      <c r="AJ5304" s="38">
        <v>16180</v>
      </c>
      <c r="AK5304" s="38">
        <v>60</v>
      </c>
      <c r="AL5304" s="38">
        <v>4219558</v>
      </c>
      <c r="AM5304" s="61" t="s">
        <v>1816</v>
      </c>
      <c r="AN5304" s="61" t="s">
        <v>1691</v>
      </c>
      <c r="AO5304" s="61" t="s">
        <v>1614</v>
      </c>
      <c r="AP5304" s="61" t="s">
        <v>5040</v>
      </c>
      <c r="AQ5304" s="61" t="s">
        <v>1110</v>
      </c>
      <c r="AR5304" s="28">
        <v>7388.4</v>
      </c>
      <c r="AS5304" s="28">
        <v>0</v>
      </c>
      <c r="AT5304" s="28">
        <v>0</v>
      </c>
      <c r="AU5304" s="62"/>
      <c r="DV5304" s="31" t="s">
        <v>2907</v>
      </c>
      <c r="DW5304" s="31" t="s">
        <v>2913</v>
      </c>
      <c r="DX5304" s="63"/>
      <c r="DY5304" s="63"/>
      <c r="DZ5304" s="63"/>
      <c r="EA5304" s="167"/>
      <c r="EB5304" s="60"/>
      <c r="EC5304" s="60"/>
      <c r="ED5304" s="60"/>
      <c r="EE5304" s="60"/>
      <c r="EF5304" s="60"/>
      <c r="EG5304" s="60"/>
      <c r="EH5304" s="60"/>
      <c r="EI5304" s="60"/>
      <c r="EJ5304" s="60"/>
      <c r="EK5304" s="60"/>
      <c r="EL5304" s="60"/>
      <c r="EM5304" s="60"/>
      <c r="EN5304" s="60"/>
      <c r="EO5304" s="60"/>
      <c r="EP5304" s="60"/>
      <c r="EQ5304" s="60"/>
      <c r="ER5304" s="60"/>
      <c r="ES5304" s="60"/>
      <c r="ET5304" s="60"/>
      <c r="EU5304" s="60"/>
      <c r="EV5304" s="60"/>
      <c r="EW5304" s="60"/>
      <c r="EX5304" s="60"/>
      <c r="EY5304" s="60"/>
      <c r="EZ5304" s="60"/>
      <c r="FA5304" s="60"/>
      <c r="FB5304" s="60"/>
    </row>
    <row r="5305" spans="23:158" x14ac:dyDescent="0.25">
      <c r="W5305" s="33"/>
      <c r="X5305" s="33"/>
      <c r="AH5305" s="38">
        <v>100</v>
      </c>
      <c r="AI5305" s="38">
        <v>145</v>
      </c>
      <c r="AJ5305" s="38">
        <v>18750</v>
      </c>
      <c r="AK5305" s="38">
        <v>60</v>
      </c>
      <c r="AL5305" s="38">
        <v>4219558</v>
      </c>
      <c r="AM5305" s="61" t="s">
        <v>1816</v>
      </c>
      <c r="AN5305" s="61" t="s">
        <v>1691</v>
      </c>
      <c r="AO5305" s="61" t="s">
        <v>1672</v>
      </c>
      <c r="AP5305" s="61" t="s">
        <v>5040</v>
      </c>
      <c r="AQ5305" s="61" t="s">
        <v>1110</v>
      </c>
      <c r="AR5305" s="28">
        <v>7965.1</v>
      </c>
      <c r="AS5305" s="28">
        <v>0</v>
      </c>
      <c r="AT5305" s="28">
        <v>0</v>
      </c>
      <c r="AU5305" s="62"/>
      <c r="DV5305" s="31" t="s">
        <v>2907</v>
      </c>
      <c r="DW5305" s="31" t="s">
        <v>2913</v>
      </c>
      <c r="DX5305" s="63"/>
      <c r="DY5305" s="63"/>
      <c r="DZ5305" s="63"/>
      <c r="EA5305" s="167"/>
      <c r="EB5305" s="60"/>
      <c r="EC5305" s="60"/>
      <c r="ED5305" s="60"/>
      <c r="EE5305" s="60"/>
      <c r="EF5305" s="60"/>
      <c r="EG5305" s="60"/>
      <c r="EH5305" s="60"/>
      <c r="EI5305" s="60"/>
      <c r="EJ5305" s="60"/>
      <c r="EK5305" s="60"/>
      <c r="EL5305" s="60"/>
      <c r="EM5305" s="60"/>
      <c r="EN5305" s="60"/>
      <c r="EO5305" s="60"/>
      <c r="EP5305" s="60"/>
      <c r="EQ5305" s="60"/>
      <c r="ER5305" s="60"/>
      <c r="ES5305" s="60"/>
      <c r="ET5305" s="60"/>
      <c r="EU5305" s="60"/>
      <c r="EV5305" s="60"/>
      <c r="EW5305" s="60"/>
      <c r="EX5305" s="60"/>
      <c r="EY5305" s="60"/>
      <c r="EZ5305" s="60"/>
      <c r="FA5305" s="60"/>
      <c r="FB5305" s="60"/>
    </row>
    <row r="5306" spans="23:158" x14ac:dyDescent="0.25">
      <c r="W5306" s="33"/>
      <c r="X5306" s="33"/>
      <c r="AH5306" s="38">
        <v>100</v>
      </c>
      <c r="AI5306" s="38">
        <v>150</v>
      </c>
      <c r="AJ5306" s="38">
        <v>11600</v>
      </c>
      <c r="AK5306" s="38">
        <v>60</v>
      </c>
      <c r="AL5306" s="38">
        <v>4219558</v>
      </c>
      <c r="AM5306" s="61" t="s">
        <v>1816</v>
      </c>
      <c r="AN5306" s="61" t="s">
        <v>1695</v>
      </c>
      <c r="AO5306" s="61" t="s">
        <v>5076</v>
      </c>
      <c r="AP5306" s="61" t="s">
        <v>5040</v>
      </c>
      <c r="AQ5306" s="61" t="s">
        <v>1110</v>
      </c>
      <c r="AR5306" s="28">
        <v>10435170</v>
      </c>
      <c r="AS5306" s="28">
        <v>0</v>
      </c>
      <c r="AT5306" s="28">
        <v>0</v>
      </c>
      <c r="AU5306" s="62"/>
      <c r="DV5306" s="31" t="s">
        <v>2907</v>
      </c>
      <c r="DW5306" s="31" t="s">
        <v>2914</v>
      </c>
      <c r="DX5306" s="63"/>
      <c r="DY5306" s="63"/>
      <c r="DZ5306" s="63"/>
      <c r="EA5306" s="167"/>
      <c r="EB5306" s="60"/>
      <c r="EC5306" s="60"/>
      <c r="ED5306" s="60"/>
      <c r="EE5306" s="60"/>
      <c r="EF5306" s="60"/>
      <c r="EG5306" s="60"/>
      <c r="EH5306" s="60"/>
      <c r="EI5306" s="60"/>
      <c r="EJ5306" s="60"/>
      <c r="EK5306" s="60"/>
      <c r="EL5306" s="60"/>
      <c r="EM5306" s="60"/>
      <c r="EN5306" s="60"/>
      <c r="EO5306" s="60"/>
      <c r="EP5306" s="60"/>
      <c r="EQ5306" s="60"/>
      <c r="ER5306" s="60"/>
      <c r="ES5306" s="60"/>
      <c r="ET5306" s="60"/>
      <c r="EU5306" s="60"/>
      <c r="EV5306" s="60"/>
      <c r="EW5306" s="60"/>
      <c r="EX5306" s="60"/>
      <c r="EY5306" s="60"/>
      <c r="EZ5306" s="60"/>
      <c r="FA5306" s="60"/>
      <c r="FB5306" s="60"/>
    </row>
    <row r="5307" spans="23:158" x14ac:dyDescent="0.25">
      <c r="W5307" s="33"/>
      <c r="X5307" s="33"/>
      <c r="AH5307" s="38">
        <v>100</v>
      </c>
      <c r="AI5307" s="38">
        <v>150</v>
      </c>
      <c r="AJ5307" s="38">
        <v>13450</v>
      </c>
      <c r="AK5307" s="38">
        <v>60</v>
      </c>
      <c r="AL5307" s="38">
        <v>4219558</v>
      </c>
      <c r="AM5307" s="61" t="s">
        <v>1816</v>
      </c>
      <c r="AN5307" s="61" t="s">
        <v>1695</v>
      </c>
      <c r="AO5307" s="61" t="s">
        <v>5112</v>
      </c>
      <c r="AP5307" s="61" t="s">
        <v>5040</v>
      </c>
      <c r="AQ5307" s="61" t="s">
        <v>1110</v>
      </c>
      <c r="AR5307" s="28">
        <v>8211.5</v>
      </c>
      <c r="AS5307" s="28">
        <v>0</v>
      </c>
      <c r="AT5307" s="28">
        <v>0</v>
      </c>
      <c r="AU5307" s="62"/>
      <c r="DV5307" s="31" t="s">
        <v>2907</v>
      </c>
      <c r="DW5307" s="31" t="s">
        <v>2914</v>
      </c>
      <c r="DX5307" s="63"/>
      <c r="DY5307" s="63"/>
      <c r="DZ5307" s="63"/>
      <c r="EA5307" s="167"/>
      <c r="EB5307" s="60"/>
      <c r="EC5307" s="60"/>
      <c r="ED5307" s="60"/>
      <c r="EE5307" s="60"/>
      <c r="EF5307" s="60"/>
      <c r="EG5307" s="60"/>
      <c r="EH5307" s="60"/>
      <c r="EI5307" s="60"/>
      <c r="EJ5307" s="60"/>
      <c r="EK5307" s="60"/>
      <c r="EL5307" s="60"/>
      <c r="EM5307" s="60"/>
      <c r="EN5307" s="60"/>
      <c r="EO5307" s="60"/>
      <c r="EP5307" s="60"/>
      <c r="EQ5307" s="60"/>
      <c r="ER5307" s="60"/>
      <c r="ES5307" s="60"/>
      <c r="ET5307" s="60"/>
      <c r="EU5307" s="60"/>
      <c r="EV5307" s="60"/>
      <c r="EW5307" s="60"/>
      <c r="EX5307" s="60"/>
      <c r="EY5307" s="60"/>
      <c r="EZ5307" s="60"/>
      <c r="FA5307" s="60"/>
      <c r="FB5307" s="60"/>
    </row>
    <row r="5308" spans="23:158" x14ac:dyDescent="0.25">
      <c r="W5308" s="33"/>
      <c r="X5308" s="33"/>
      <c r="AH5308" s="38">
        <v>100</v>
      </c>
      <c r="AI5308" s="38">
        <v>150</v>
      </c>
      <c r="AJ5308" s="38">
        <v>14750</v>
      </c>
      <c r="AK5308" s="38">
        <v>60</v>
      </c>
      <c r="AL5308" s="38">
        <v>4219558</v>
      </c>
      <c r="AM5308" s="61" t="s">
        <v>1816</v>
      </c>
      <c r="AN5308" s="61" t="s">
        <v>1695</v>
      </c>
      <c r="AO5308" s="61" t="s">
        <v>1583</v>
      </c>
      <c r="AP5308" s="61" t="s">
        <v>5040</v>
      </c>
      <c r="AQ5308" s="61" t="s">
        <v>1110</v>
      </c>
      <c r="AR5308" s="28">
        <v>656300</v>
      </c>
      <c r="AS5308" s="28">
        <v>0</v>
      </c>
      <c r="AT5308" s="28">
        <v>0</v>
      </c>
      <c r="AU5308" s="62"/>
      <c r="DV5308" s="31" t="s">
        <v>2907</v>
      </c>
      <c r="DW5308" s="31" t="s">
        <v>2914</v>
      </c>
      <c r="DX5308" s="63"/>
      <c r="DY5308" s="63"/>
      <c r="DZ5308" s="63"/>
      <c r="EA5308" s="167"/>
      <c r="EB5308" s="60"/>
      <c r="EC5308" s="60"/>
      <c r="ED5308" s="60"/>
      <c r="EE5308" s="60"/>
      <c r="EF5308" s="60"/>
      <c r="EG5308" s="60"/>
      <c r="EH5308" s="60"/>
      <c r="EI5308" s="60"/>
      <c r="EJ5308" s="60"/>
      <c r="EK5308" s="60"/>
      <c r="EL5308" s="60"/>
      <c r="EM5308" s="60"/>
      <c r="EN5308" s="60"/>
      <c r="EO5308" s="60"/>
      <c r="EP5308" s="60"/>
      <c r="EQ5308" s="60"/>
      <c r="ER5308" s="60"/>
      <c r="ES5308" s="60"/>
      <c r="ET5308" s="60"/>
      <c r="EU5308" s="60"/>
      <c r="EV5308" s="60"/>
      <c r="EW5308" s="60"/>
      <c r="EX5308" s="60"/>
      <c r="EY5308" s="60"/>
      <c r="EZ5308" s="60"/>
      <c r="FA5308" s="60"/>
      <c r="FB5308" s="60"/>
    </row>
    <row r="5309" spans="23:158" x14ac:dyDescent="0.25">
      <c r="W5309" s="33"/>
      <c r="X5309" s="33"/>
      <c r="AH5309" s="38">
        <v>100</v>
      </c>
      <c r="AI5309" s="38">
        <v>105</v>
      </c>
      <c r="AJ5309" s="38">
        <v>10500</v>
      </c>
      <c r="AK5309" s="38">
        <v>70</v>
      </c>
      <c r="AL5309" s="38">
        <v>6300458</v>
      </c>
      <c r="AM5309" s="61" t="s">
        <v>1816</v>
      </c>
      <c r="AN5309" s="61" t="s">
        <v>1688</v>
      </c>
      <c r="AO5309" s="61" t="s">
        <v>5053</v>
      </c>
      <c r="AP5309" s="61" t="s">
        <v>5041</v>
      </c>
      <c r="AQ5309" s="61" t="s">
        <v>1770</v>
      </c>
      <c r="AR5309" s="28">
        <v>0</v>
      </c>
      <c r="AS5309" s="28">
        <v>407</v>
      </c>
      <c r="AT5309" s="28">
        <v>1178</v>
      </c>
      <c r="AU5309" s="62"/>
      <c r="DV5309" s="31" t="s">
        <v>2915</v>
      </c>
      <c r="DW5309" s="31" t="s">
        <v>2916</v>
      </c>
      <c r="DX5309" s="63"/>
      <c r="DY5309" s="63"/>
      <c r="DZ5309" s="63"/>
      <c r="EA5309" s="167"/>
      <c r="EB5309" s="60"/>
      <c r="EC5309" s="60"/>
      <c r="ED5309" s="60"/>
      <c r="EE5309" s="60"/>
      <c r="EF5309" s="60"/>
      <c r="EG5309" s="60"/>
      <c r="EH5309" s="60"/>
      <c r="EI5309" s="60"/>
      <c r="EJ5309" s="60"/>
      <c r="EK5309" s="60"/>
      <c r="EL5309" s="60"/>
      <c r="EM5309" s="60"/>
      <c r="EN5309" s="60"/>
      <c r="EO5309" s="60"/>
      <c r="EP5309" s="60"/>
      <c r="EQ5309" s="60"/>
      <c r="ER5309" s="60"/>
      <c r="ES5309" s="60"/>
      <c r="ET5309" s="60"/>
      <c r="EU5309" s="60"/>
      <c r="EV5309" s="60"/>
      <c r="EW5309" s="60"/>
      <c r="EX5309" s="60"/>
      <c r="EY5309" s="60"/>
      <c r="EZ5309" s="60"/>
      <c r="FA5309" s="60"/>
      <c r="FB5309" s="60"/>
    </row>
    <row r="5310" spans="23:158" x14ac:dyDescent="0.25">
      <c r="W5310" s="33"/>
      <c r="X5310" s="33"/>
      <c r="AH5310" s="38">
        <v>100</v>
      </c>
      <c r="AI5310" s="38">
        <v>105</v>
      </c>
      <c r="AJ5310" s="38">
        <v>10750</v>
      </c>
      <c r="AK5310" s="38">
        <v>70</v>
      </c>
      <c r="AL5310" s="38">
        <v>6300458</v>
      </c>
      <c r="AM5310" s="61" t="s">
        <v>1816</v>
      </c>
      <c r="AN5310" s="61" t="s">
        <v>1688</v>
      </c>
      <c r="AO5310" s="61" t="s">
        <v>5058</v>
      </c>
      <c r="AP5310" s="61" t="s">
        <v>5041</v>
      </c>
      <c r="AQ5310" s="61" t="s">
        <v>1770</v>
      </c>
      <c r="AR5310" s="28">
        <v>0</v>
      </c>
      <c r="AS5310" s="28">
        <v>488</v>
      </c>
      <c r="AT5310" s="28">
        <v>15847</v>
      </c>
      <c r="AU5310" s="62"/>
      <c r="DV5310" s="31" t="s">
        <v>2915</v>
      </c>
      <c r="DW5310" s="31" t="s">
        <v>2916</v>
      </c>
      <c r="DX5310" s="63"/>
      <c r="DY5310" s="63"/>
      <c r="DZ5310" s="63"/>
      <c r="EA5310" s="167"/>
      <c r="EB5310" s="60"/>
      <c r="EC5310" s="60"/>
      <c r="ED5310" s="60"/>
      <c r="EE5310" s="60"/>
      <c r="EF5310" s="60"/>
      <c r="EG5310" s="60"/>
      <c r="EH5310" s="60"/>
      <c r="EI5310" s="60"/>
      <c r="EJ5310" s="60"/>
      <c r="EK5310" s="60"/>
      <c r="EL5310" s="60"/>
      <c r="EM5310" s="60"/>
      <c r="EN5310" s="60"/>
      <c r="EO5310" s="60"/>
      <c r="EP5310" s="60"/>
      <c r="EQ5310" s="60"/>
      <c r="ER5310" s="60"/>
      <c r="ES5310" s="60"/>
      <c r="ET5310" s="60"/>
      <c r="EU5310" s="60"/>
      <c r="EV5310" s="60"/>
      <c r="EW5310" s="60"/>
      <c r="EX5310" s="60"/>
      <c r="EY5310" s="60"/>
      <c r="EZ5310" s="60"/>
      <c r="FA5310" s="60"/>
      <c r="FB5310" s="60"/>
    </row>
    <row r="5311" spans="23:158" x14ac:dyDescent="0.25">
      <c r="W5311" s="33"/>
      <c r="X5311" s="33"/>
      <c r="AH5311" s="38">
        <v>100</v>
      </c>
      <c r="AI5311" s="38">
        <v>105</v>
      </c>
      <c r="AJ5311" s="38">
        <v>10900</v>
      </c>
      <c r="AK5311" s="38">
        <v>70</v>
      </c>
      <c r="AL5311" s="38">
        <v>6300458</v>
      </c>
      <c r="AM5311" s="61" t="s">
        <v>1816</v>
      </c>
      <c r="AN5311" s="61" t="s">
        <v>1688</v>
      </c>
      <c r="AO5311" s="61" t="s">
        <v>5061</v>
      </c>
      <c r="AP5311" s="61" t="s">
        <v>5041</v>
      </c>
      <c r="AQ5311" s="61" t="s">
        <v>1770</v>
      </c>
      <c r="AR5311" s="28">
        <v>0</v>
      </c>
      <c r="AS5311" s="28">
        <v>18566</v>
      </c>
      <c r="AT5311" s="28">
        <v>31290</v>
      </c>
      <c r="AU5311" s="62"/>
      <c r="DV5311" s="31" t="s">
        <v>2915</v>
      </c>
      <c r="DW5311" s="31" t="s">
        <v>2916</v>
      </c>
      <c r="DX5311" s="63"/>
      <c r="DY5311" s="63"/>
      <c r="DZ5311" s="63"/>
      <c r="EA5311" s="167"/>
      <c r="EB5311" s="60"/>
      <c r="EC5311" s="60"/>
      <c r="ED5311" s="60"/>
      <c r="EE5311" s="60"/>
      <c r="EF5311" s="60"/>
      <c r="EG5311" s="60"/>
      <c r="EH5311" s="60"/>
      <c r="EI5311" s="60"/>
      <c r="EJ5311" s="60"/>
      <c r="EK5311" s="60"/>
      <c r="EL5311" s="60"/>
      <c r="EM5311" s="60"/>
      <c r="EN5311" s="60"/>
      <c r="EO5311" s="60"/>
      <c r="EP5311" s="60"/>
      <c r="EQ5311" s="60"/>
      <c r="ER5311" s="60"/>
      <c r="ES5311" s="60"/>
      <c r="ET5311" s="60"/>
      <c r="EU5311" s="60"/>
      <c r="EV5311" s="60"/>
      <c r="EW5311" s="60"/>
      <c r="EX5311" s="60"/>
      <c r="EY5311" s="60"/>
      <c r="EZ5311" s="60"/>
      <c r="FA5311" s="60"/>
      <c r="FB5311" s="60"/>
    </row>
    <row r="5312" spans="23:158" x14ac:dyDescent="0.25">
      <c r="W5312" s="33"/>
      <c r="X5312" s="33"/>
      <c r="AH5312" s="38">
        <v>100</v>
      </c>
      <c r="AI5312" s="38">
        <v>105</v>
      </c>
      <c r="AJ5312" s="38">
        <v>11450</v>
      </c>
      <c r="AK5312" s="38">
        <v>70</v>
      </c>
      <c r="AL5312" s="38">
        <v>6300458</v>
      </c>
      <c r="AM5312" s="61" t="s">
        <v>1816</v>
      </c>
      <c r="AN5312" s="61" t="s">
        <v>1688</v>
      </c>
      <c r="AO5312" s="61" t="s">
        <v>5072</v>
      </c>
      <c r="AP5312" s="61" t="s">
        <v>5041</v>
      </c>
      <c r="AQ5312" s="61" t="s">
        <v>1770</v>
      </c>
      <c r="AR5312" s="28">
        <v>0</v>
      </c>
      <c r="AS5312" s="28">
        <v>63</v>
      </c>
      <c r="AT5312" s="28">
        <v>3506</v>
      </c>
      <c r="AU5312" s="62"/>
      <c r="DV5312" s="31" t="s">
        <v>2915</v>
      </c>
      <c r="DW5312" s="31" t="s">
        <v>2916</v>
      </c>
      <c r="DX5312" s="63"/>
      <c r="DY5312" s="63"/>
      <c r="DZ5312" s="63"/>
      <c r="EA5312" s="167"/>
      <c r="EB5312" s="60"/>
      <c r="EC5312" s="60"/>
      <c r="ED5312" s="60"/>
      <c r="EE5312" s="60"/>
      <c r="EF5312" s="60"/>
      <c r="EG5312" s="60"/>
      <c r="EH5312" s="60"/>
      <c r="EI5312" s="60"/>
      <c r="EJ5312" s="60"/>
      <c r="EK5312" s="60"/>
      <c r="EL5312" s="60"/>
      <c r="EM5312" s="60"/>
      <c r="EN5312" s="60"/>
      <c r="EO5312" s="60"/>
      <c r="EP5312" s="60"/>
      <c r="EQ5312" s="60"/>
      <c r="ER5312" s="60"/>
      <c r="ES5312" s="60"/>
      <c r="ET5312" s="60"/>
      <c r="EU5312" s="60"/>
      <c r="EV5312" s="60"/>
      <c r="EW5312" s="60"/>
      <c r="EX5312" s="60"/>
      <c r="EY5312" s="60"/>
      <c r="EZ5312" s="60"/>
      <c r="FA5312" s="60"/>
      <c r="FB5312" s="60"/>
    </row>
    <row r="5313" spans="22:158" x14ac:dyDescent="0.25">
      <c r="W5313" s="33"/>
      <c r="X5313" s="33"/>
      <c r="AH5313" s="38">
        <v>100</v>
      </c>
      <c r="AI5313" s="38">
        <v>105</v>
      </c>
      <c r="AJ5313" s="38">
        <v>11500</v>
      </c>
      <c r="AK5313" s="38">
        <v>70</v>
      </c>
      <c r="AL5313" s="38">
        <v>6300458</v>
      </c>
      <c r="AM5313" s="61" t="s">
        <v>1816</v>
      </c>
      <c r="AN5313" s="61" t="s">
        <v>1688</v>
      </c>
      <c r="AO5313" s="61" t="s">
        <v>5073</v>
      </c>
      <c r="AP5313" s="61" t="s">
        <v>5041</v>
      </c>
      <c r="AQ5313" s="61" t="s">
        <v>1770</v>
      </c>
      <c r="AR5313" s="28">
        <v>0</v>
      </c>
      <c r="AS5313" s="28">
        <v>1261</v>
      </c>
      <c r="AT5313" s="28">
        <v>52464</v>
      </c>
      <c r="AU5313" s="62"/>
      <c r="DV5313" s="31" t="s">
        <v>2915</v>
      </c>
      <c r="DW5313" s="31" t="s">
        <v>2916</v>
      </c>
      <c r="DX5313" s="63"/>
      <c r="DY5313" s="63"/>
      <c r="DZ5313" s="63"/>
      <c r="EA5313" s="167"/>
      <c r="EB5313" s="60"/>
      <c r="EC5313" s="60"/>
      <c r="ED5313" s="60"/>
      <c r="EE5313" s="60"/>
      <c r="EF5313" s="60"/>
      <c r="EG5313" s="60"/>
      <c r="EH5313" s="60"/>
      <c r="EI5313" s="60"/>
      <c r="EJ5313" s="60"/>
      <c r="EK5313" s="60"/>
      <c r="EL5313" s="60"/>
      <c r="EM5313" s="60"/>
      <c r="EN5313" s="60"/>
      <c r="EO5313" s="60"/>
      <c r="EP5313" s="60"/>
      <c r="EQ5313" s="60"/>
      <c r="ER5313" s="60"/>
      <c r="ES5313" s="60"/>
      <c r="ET5313" s="60"/>
      <c r="EU5313" s="60"/>
      <c r="EV5313" s="60"/>
      <c r="EW5313" s="60"/>
      <c r="EX5313" s="60"/>
      <c r="EY5313" s="60"/>
      <c r="EZ5313" s="60"/>
      <c r="FA5313" s="60"/>
      <c r="FB5313" s="60"/>
    </row>
    <row r="5314" spans="22:158" x14ac:dyDescent="0.25">
      <c r="W5314" s="33"/>
      <c r="X5314" s="33"/>
      <c r="AH5314" s="38">
        <v>100</v>
      </c>
      <c r="AI5314" s="38">
        <v>105</v>
      </c>
      <c r="AJ5314" s="38">
        <v>13100</v>
      </c>
      <c r="AK5314" s="38">
        <v>70</v>
      </c>
      <c r="AL5314" s="38">
        <v>6300458</v>
      </c>
      <c r="AM5314" s="61" t="s">
        <v>1816</v>
      </c>
      <c r="AN5314" s="61" t="s">
        <v>1688</v>
      </c>
      <c r="AO5314" s="61" t="s">
        <v>5104</v>
      </c>
      <c r="AP5314" s="61" t="s">
        <v>5041</v>
      </c>
      <c r="AQ5314" s="61" t="s">
        <v>1770</v>
      </c>
      <c r="AR5314" s="28">
        <v>0</v>
      </c>
      <c r="AS5314" s="28">
        <v>1232</v>
      </c>
      <c r="AT5314" s="28">
        <v>2963</v>
      </c>
      <c r="AU5314" s="62"/>
      <c r="DV5314" s="31" t="s">
        <v>2915</v>
      </c>
      <c r="DW5314" s="31" t="s">
        <v>2916</v>
      </c>
      <c r="DX5314" s="63"/>
      <c r="DY5314" s="63"/>
      <c r="DZ5314" s="63"/>
      <c r="EA5314" s="167"/>
      <c r="EB5314" s="60"/>
      <c r="EC5314" s="60"/>
      <c r="ED5314" s="60"/>
      <c r="EE5314" s="60"/>
      <c r="EF5314" s="60"/>
      <c r="EG5314" s="60"/>
      <c r="EH5314" s="60"/>
      <c r="EI5314" s="60"/>
      <c r="EJ5314" s="60"/>
      <c r="EK5314" s="60"/>
      <c r="EL5314" s="60"/>
      <c r="EM5314" s="60"/>
      <c r="EN5314" s="60"/>
      <c r="EO5314" s="60"/>
      <c r="EP5314" s="60"/>
      <c r="EQ5314" s="60"/>
      <c r="ER5314" s="60"/>
      <c r="ES5314" s="60"/>
      <c r="ET5314" s="60"/>
      <c r="EU5314" s="60"/>
      <c r="EV5314" s="60"/>
      <c r="EW5314" s="60"/>
      <c r="EX5314" s="60"/>
      <c r="EY5314" s="60"/>
      <c r="EZ5314" s="60"/>
      <c r="FA5314" s="60"/>
      <c r="FB5314" s="60"/>
    </row>
    <row r="5315" spans="22:158" x14ac:dyDescent="0.25">
      <c r="W5315" s="33"/>
      <c r="X5315" s="33"/>
      <c r="AH5315" s="38">
        <v>100</v>
      </c>
      <c r="AI5315" s="38">
        <v>105</v>
      </c>
      <c r="AJ5315" s="38">
        <v>13800</v>
      </c>
      <c r="AK5315" s="38">
        <v>70</v>
      </c>
      <c r="AL5315" s="38">
        <v>6300458</v>
      </c>
      <c r="AM5315" s="61" t="s">
        <v>1816</v>
      </c>
      <c r="AN5315" s="61" t="s">
        <v>1688</v>
      </c>
      <c r="AO5315" s="61" t="s">
        <v>5120</v>
      </c>
      <c r="AP5315" s="61" t="s">
        <v>5041</v>
      </c>
      <c r="AQ5315" s="61" t="s">
        <v>1770</v>
      </c>
      <c r="AR5315" s="28">
        <v>0</v>
      </c>
      <c r="AS5315" s="28">
        <v>16767</v>
      </c>
      <c r="AT5315" s="28">
        <v>72113</v>
      </c>
      <c r="AU5315" s="62"/>
      <c r="DV5315" s="31" t="s">
        <v>2915</v>
      </c>
      <c r="DW5315" s="31" t="s">
        <v>2916</v>
      </c>
      <c r="DX5315" s="63"/>
      <c r="DY5315" s="63"/>
      <c r="DZ5315" s="63"/>
      <c r="EA5315" s="167"/>
      <c r="EB5315" s="60"/>
      <c r="EC5315" s="60"/>
      <c r="ED5315" s="60"/>
      <c r="EE5315" s="60"/>
      <c r="EF5315" s="60"/>
      <c r="EG5315" s="60"/>
      <c r="EH5315" s="60"/>
      <c r="EI5315" s="60"/>
      <c r="EJ5315" s="60"/>
      <c r="EK5315" s="60"/>
      <c r="EL5315" s="60"/>
      <c r="EM5315" s="60"/>
      <c r="EN5315" s="60"/>
      <c r="EO5315" s="60"/>
      <c r="EP5315" s="60"/>
      <c r="EQ5315" s="60"/>
      <c r="ER5315" s="60"/>
      <c r="ES5315" s="60"/>
      <c r="ET5315" s="60"/>
      <c r="EU5315" s="60"/>
      <c r="EV5315" s="60"/>
      <c r="EW5315" s="60"/>
      <c r="EX5315" s="60"/>
      <c r="EY5315" s="60"/>
      <c r="EZ5315" s="60"/>
      <c r="FA5315" s="60"/>
      <c r="FB5315" s="60"/>
    </row>
    <row r="5316" spans="22:158" x14ac:dyDescent="0.25">
      <c r="W5316" s="33"/>
      <c r="X5316" s="33"/>
      <c r="AH5316" s="38">
        <v>100</v>
      </c>
      <c r="AI5316" s="38">
        <v>105</v>
      </c>
      <c r="AJ5316" s="38">
        <v>14000</v>
      </c>
      <c r="AK5316" s="38">
        <v>70</v>
      </c>
      <c r="AL5316" s="38">
        <v>6300458</v>
      </c>
      <c r="AM5316" s="61" t="s">
        <v>1816</v>
      </c>
      <c r="AN5316" s="61" t="s">
        <v>1688</v>
      </c>
      <c r="AO5316" s="61" t="s">
        <v>5124</v>
      </c>
      <c r="AP5316" s="61" t="s">
        <v>5041</v>
      </c>
      <c r="AQ5316" s="61" t="s">
        <v>1770</v>
      </c>
      <c r="AR5316" s="28">
        <v>0</v>
      </c>
      <c r="AS5316" s="28">
        <v>384</v>
      </c>
      <c r="AT5316" s="28">
        <v>349</v>
      </c>
      <c r="AU5316" s="62"/>
      <c r="DV5316" s="31" t="s">
        <v>2915</v>
      </c>
      <c r="DW5316" s="31" t="s">
        <v>2916</v>
      </c>
      <c r="DX5316" s="63"/>
      <c r="DY5316" s="63"/>
      <c r="DZ5316" s="63"/>
      <c r="EA5316" s="167"/>
      <c r="EB5316" s="60"/>
      <c r="EC5316" s="60"/>
      <c r="ED5316" s="60"/>
      <c r="EE5316" s="60"/>
      <c r="EF5316" s="60"/>
      <c r="EG5316" s="60"/>
      <c r="EH5316" s="60"/>
      <c r="EI5316" s="60"/>
      <c r="EJ5316" s="60"/>
      <c r="EK5316" s="60"/>
      <c r="EL5316" s="60"/>
      <c r="EM5316" s="60"/>
      <c r="EN5316" s="60"/>
      <c r="EO5316" s="60"/>
      <c r="EP5316" s="60"/>
      <c r="EQ5316" s="60"/>
      <c r="ER5316" s="60"/>
      <c r="ES5316" s="60"/>
      <c r="ET5316" s="60"/>
      <c r="EU5316" s="60"/>
      <c r="EV5316" s="60"/>
      <c r="EW5316" s="60"/>
      <c r="EX5316" s="60"/>
      <c r="EY5316" s="60"/>
      <c r="EZ5316" s="60"/>
      <c r="FA5316" s="60"/>
      <c r="FB5316" s="60"/>
    </row>
    <row r="5317" spans="22:158" x14ac:dyDescent="0.25">
      <c r="W5317" s="33"/>
      <c r="X5317" s="33"/>
      <c r="AH5317" s="38">
        <v>100</v>
      </c>
      <c r="AI5317" s="38">
        <v>105</v>
      </c>
      <c r="AJ5317" s="38">
        <v>14900</v>
      </c>
      <c r="AK5317" s="38">
        <v>70</v>
      </c>
      <c r="AL5317" s="38">
        <v>6300458</v>
      </c>
      <c r="AM5317" s="61" t="s">
        <v>1816</v>
      </c>
      <c r="AN5317" s="61" t="s">
        <v>1688</v>
      </c>
      <c r="AO5317" s="61" t="s">
        <v>1587</v>
      </c>
      <c r="AP5317" s="61" t="s">
        <v>5041</v>
      </c>
      <c r="AQ5317" s="61" t="s">
        <v>1770</v>
      </c>
      <c r="AR5317" s="28">
        <v>0</v>
      </c>
      <c r="AS5317" s="28">
        <v>2487</v>
      </c>
      <c r="AT5317" s="28">
        <v>1579</v>
      </c>
      <c r="AU5317" s="62"/>
      <c r="DV5317" s="31" t="s">
        <v>2915</v>
      </c>
      <c r="DW5317" s="31" t="s">
        <v>2916</v>
      </c>
      <c r="DX5317" s="63"/>
      <c r="DY5317" s="63"/>
      <c r="DZ5317" s="63"/>
      <c r="EA5317" s="167"/>
      <c r="EB5317" s="60"/>
      <c r="EC5317" s="60"/>
      <c r="ED5317" s="60"/>
      <c r="EE5317" s="60"/>
      <c r="EF5317" s="60"/>
      <c r="EG5317" s="60"/>
      <c r="EH5317" s="60"/>
      <c r="EI5317" s="60"/>
      <c r="EJ5317" s="60"/>
      <c r="EK5317" s="60"/>
      <c r="EL5317" s="60"/>
      <c r="EM5317" s="60"/>
      <c r="EN5317" s="60"/>
      <c r="EO5317" s="60"/>
      <c r="EP5317" s="60"/>
      <c r="EQ5317" s="60"/>
      <c r="ER5317" s="60"/>
      <c r="ES5317" s="60"/>
      <c r="ET5317" s="60"/>
      <c r="EU5317" s="60"/>
      <c r="EV5317" s="60"/>
      <c r="EW5317" s="60"/>
      <c r="EX5317" s="60"/>
      <c r="EY5317" s="60"/>
      <c r="EZ5317" s="60"/>
      <c r="FA5317" s="60"/>
      <c r="FB5317" s="60"/>
    </row>
    <row r="5318" spans="22:158" x14ac:dyDescent="0.25">
      <c r="W5318" s="33"/>
      <c r="X5318" s="33"/>
      <c r="AH5318" s="38">
        <v>100</v>
      </c>
      <c r="AI5318" s="38">
        <v>105</v>
      </c>
      <c r="AJ5318" s="38">
        <v>16350</v>
      </c>
      <c r="AK5318" s="38">
        <v>70</v>
      </c>
      <c r="AL5318" s="38">
        <v>6300458</v>
      </c>
      <c r="AM5318" s="61" t="s">
        <v>1816</v>
      </c>
      <c r="AN5318" s="61" t="s">
        <v>1688</v>
      </c>
      <c r="AO5318" s="61" t="s">
        <v>1618</v>
      </c>
      <c r="AP5318" s="61" t="s">
        <v>5041</v>
      </c>
      <c r="AQ5318" s="61" t="s">
        <v>1770</v>
      </c>
      <c r="AR5318" s="28">
        <v>0</v>
      </c>
      <c r="AS5318" s="28">
        <v>2007</v>
      </c>
      <c r="AT5318" s="28">
        <v>2695</v>
      </c>
      <c r="AU5318" s="62"/>
      <c r="DV5318" s="31" t="s">
        <v>2915</v>
      </c>
      <c r="DW5318" s="31" t="s">
        <v>2916</v>
      </c>
      <c r="DX5318" s="63"/>
      <c r="DY5318" s="63"/>
      <c r="DZ5318" s="63"/>
      <c r="EA5318" s="167"/>
      <c r="EB5318" s="60"/>
      <c r="EC5318" s="60"/>
      <c r="ED5318" s="60"/>
      <c r="EE5318" s="60"/>
      <c r="EF5318" s="60"/>
      <c r="EG5318" s="60"/>
      <c r="EH5318" s="60"/>
      <c r="EI5318" s="60"/>
      <c r="EJ5318" s="60"/>
      <c r="EK5318" s="60"/>
      <c r="EL5318" s="60"/>
      <c r="EM5318" s="60"/>
      <c r="EN5318" s="60"/>
      <c r="EO5318" s="60"/>
      <c r="EP5318" s="60"/>
      <c r="EQ5318" s="60"/>
      <c r="ER5318" s="60"/>
      <c r="ES5318" s="60"/>
      <c r="ET5318" s="60"/>
      <c r="EU5318" s="60"/>
      <c r="EV5318" s="60"/>
      <c r="EW5318" s="60"/>
      <c r="EX5318" s="60"/>
      <c r="EY5318" s="60"/>
      <c r="EZ5318" s="60"/>
      <c r="FA5318" s="60"/>
      <c r="FB5318" s="60"/>
    </row>
    <row r="5319" spans="22:158" x14ac:dyDescent="0.25">
      <c r="W5319" s="33"/>
      <c r="X5319" s="33"/>
      <c r="AH5319" s="38">
        <v>100</v>
      </c>
      <c r="AI5319" s="38">
        <v>105</v>
      </c>
      <c r="AJ5319" s="38">
        <v>16370</v>
      </c>
      <c r="AK5319" s="38">
        <v>70</v>
      </c>
      <c r="AL5319" s="38">
        <v>6300458</v>
      </c>
      <c r="AM5319" s="61" t="s">
        <v>1816</v>
      </c>
      <c r="AN5319" s="61" t="s">
        <v>1688</v>
      </c>
      <c r="AO5319" s="61" t="s">
        <v>1619</v>
      </c>
      <c r="AP5319" s="61" t="s">
        <v>5041</v>
      </c>
      <c r="AQ5319" s="61" t="s">
        <v>1770</v>
      </c>
      <c r="AR5319" s="28">
        <v>0</v>
      </c>
      <c r="AS5319" s="28">
        <v>107</v>
      </c>
      <c r="AT5319" s="28">
        <v>0</v>
      </c>
      <c r="AU5319" s="62"/>
      <c r="DV5319" s="31" t="s">
        <v>2915</v>
      </c>
      <c r="DW5319" s="31" t="s">
        <v>2916</v>
      </c>
      <c r="DX5319" s="63"/>
      <c r="DY5319" s="63"/>
      <c r="DZ5319" s="63"/>
      <c r="EA5319" s="167"/>
      <c r="EB5319" s="60"/>
      <c r="EC5319" s="60"/>
      <c r="ED5319" s="60"/>
      <c r="EE5319" s="60"/>
      <c r="EF5319" s="60"/>
      <c r="EG5319" s="60"/>
      <c r="EH5319" s="60"/>
      <c r="EI5319" s="60"/>
      <c r="EJ5319" s="60"/>
      <c r="EK5319" s="60"/>
      <c r="EL5319" s="60"/>
      <c r="EM5319" s="60"/>
      <c r="EN5319" s="60"/>
      <c r="EO5319" s="60"/>
      <c r="EP5319" s="60"/>
      <c r="EQ5319" s="60"/>
      <c r="ER5319" s="60"/>
      <c r="ES5319" s="60"/>
      <c r="ET5319" s="60"/>
      <c r="EU5319" s="60"/>
      <c r="EV5319" s="60"/>
      <c r="EW5319" s="60"/>
      <c r="EX5319" s="60"/>
      <c r="EY5319" s="60"/>
      <c r="EZ5319" s="60"/>
      <c r="FA5319" s="60"/>
      <c r="FB5319" s="60"/>
    </row>
    <row r="5320" spans="22:158" x14ac:dyDescent="0.25">
      <c r="V5320" s="1"/>
      <c r="W5320" s="33"/>
      <c r="X5320" s="33"/>
      <c r="AH5320" s="38">
        <v>100</v>
      </c>
      <c r="AI5320" s="38">
        <v>105</v>
      </c>
      <c r="AJ5320" s="38">
        <v>18400</v>
      </c>
      <c r="AK5320" s="38">
        <v>70</v>
      </c>
      <c r="AL5320" s="38">
        <v>6300458</v>
      </c>
      <c r="AM5320" s="61" t="s">
        <v>1816</v>
      </c>
      <c r="AN5320" s="61" t="s">
        <v>1688</v>
      </c>
      <c r="AO5320" s="61" t="s">
        <v>1664</v>
      </c>
      <c r="AP5320" s="61" t="s">
        <v>5041</v>
      </c>
      <c r="AQ5320" s="61" t="s">
        <v>1770</v>
      </c>
      <c r="AR5320" s="28">
        <v>0</v>
      </c>
      <c r="AS5320" s="28">
        <v>54941</v>
      </c>
      <c r="AT5320" s="28">
        <v>71400</v>
      </c>
      <c r="AU5320" s="62"/>
      <c r="DV5320" s="31" t="s">
        <v>2915</v>
      </c>
      <c r="DW5320" s="31" t="s">
        <v>2916</v>
      </c>
      <c r="DX5320" s="63"/>
      <c r="DY5320" s="63"/>
      <c r="DZ5320" s="63"/>
      <c r="EA5320" s="167"/>
      <c r="EB5320" s="60"/>
      <c r="EC5320" s="60"/>
      <c r="ED5320" s="60"/>
      <c r="EE5320" s="60"/>
      <c r="EF5320" s="60"/>
      <c r="EG5320" s="60"/>
      <c r="EH5320" s="60"/>
      <c r="EI5320" s="60"/>
      <c r="EJ5320" s="60"/>
      <c r="EK5320" s="60"/>
      <c r="EL5320" s="60"/>
      <c r="EM5320" s="60"/>
      <c r="EN5320" s="60"/>
      <c r="EO5320" s="60"/>
      <c r="EP5320" s="60"/>
      <c r="EQ5320" s="60"/>
      <c r="ER5320" s="60"/>
      <c r="ES5320" s="60"/>
      <c r="ET5320" s="60"/>
      <c r="EU5320" s="60"/>
      <c r="EV5320" s="60"/>
      <c r="EW5320" s="60"/>
      <c r="EX5320" s="60"/>
      <c r="EY5320" s="60"/>
      <c r="EZ5320" s="60"/>
      <c r="FA5320" s="60"/>
      <c r="FB5320" s="60"/>
    </row>
    <row r="5321" spans="22:158" x14ac:dyDescent="0.25">
      <c r="W5321" s="33"/>
      <c r="X5321" s="33"/>
      <c r="AH5321" s="38">
        <v>100</v>
      </c>
      <c r="AI5321" s="38">
        <v>105</v>
      </c>
      <c r="AJ5321" s="38">
        <v>18550</v>
      </c>
      <c r="AK5321" s="38">
        <v>70</v>
      </c>
      <c r="AL5321" s="38">
        <v>6300458</v>
      </c>
      <c r="AM5321" s="61" t="s">
        <v>1816</v>
      </c>
      <c r="AN5321" s="61" t="s">
        <v>1688</v>
      </c>
      <c r="AO5321" s="61" t="s">
        <v>1667</v>
      </c>
      <c r="AP5321" s="61" t="s">
        <v>5041</v>
      </c>
      <c r="AQ5321" s="61" t="s">
        <v>1770</v>
      </c>
      <c r="AR5321" s="28">
        <v>0</v>
      </c>
      <c r="AS5321" s="28">
        <v>1280</v>
      </c>
      <c r="AT5321" s="28">
        <v>681</v>
      </c>
      <c r="AU5321" s="62"/>
      <c r="DV5321" s="31" t="s">
        <v>2915</v>
      </c>
      <c r="DW5321" s="31" t="s">
        <v>2916</v>
      </c>
      <c r="DX5321" s="63"/>
      <c r="DY5321" s="63"/>
      <c r="DZ5321" s="63"/>
      <c r="EA5321" s="167"/>
      <c r="EB5321" s="60"/>
      <c r="EC5321" s="60"/>
      <c r="ED5321" s="60"/>
      <c r="EE5321" s="60"/>
      <c r="EF5321" s="60"/>
      <c r="EG5321" s="60"/>
      <c r="EH5321" s="60"/>
      <c r="EI5321" s="60"/>
      <c r="EJ5321" s="60"/>
      <c r="EK5321" s="60"/>
      <c r="EL5321" s="60"/>
      <c r="EM5321" s="60"/>
      <c r="EN5321" s="60"/>
      <c r="EO5321" s="60"/>
      <c r="EP5321" s="60"/>
      <c r="EQ5321" s="60"/>
      <c r="ER5321" s="60"/>
      <c r="ES5321" s="60"/>
      <c r="ET5321" s="60"/>
      <c r="EU5321" s="60"/>
      <c r="EV5321" s="60"/>
      <c r="EW5321" s="60"/>
      <c r="EX5321" s="60"/>
      <c r="EY5321" s="60"/>
      <c r="EZ5321" s="60"/>
      <c r="FA5321" s="60"/>
      <c r="FB5321" s="60"/>
    </row>
    <row r="5322" spans="22:158" x14ac:dyDescent="0.25">
      <c r="W5322" s="33"/>
      <c r="X5322" s="33"/>
      <c r="AH5322" s="38">
        <v>100</v>
      </c>
      <c r="AI5322" s="38">
        <v>110</v>
      </c>
      <c r="AJ5322" s="38">
        <v>11720</v>
      </c>
      <c r="AK5322" s="38">
        <v>70</v>
      </c>
      <c r="AL5322" s="38">
        <v>6300458</v>
      </c>
      <c r="AM5322" s="61" t="s">
        <v>1816</v>
      </c>
      <c r="AN5322" s="61" t="s">
        <v>1696</v>
      </c>
      <c r="AO5322" s="61" t="s">
        <v>5078</v>
      </c>
      <c r="AP5322" s="61" t="s">
        <v>5041</v>
      </c>
      <c r="AQ5322" s="61" t="s">
        <v>1770</v>
      </c>
      <c r="AR5322" s="28">
        <v>0</v>
      </c>
      <c r="AS5322" s="28">
        <v>9824</v>
      </c>
      <c r="AT5322" s="28">
        <v>85216</v>
      </c>
      <c r="AU5322" s="62"/>
      <c r="DV5322" s="31" t="s">
        <v>2915</v>
      </c>
      <c r="DW5322" s="31" t="s">
        <v>2917</v>
      </c>
      <c r="DX5322" s="63"/>
      <c r="DY5322" s="63"/>
      <c r="DZ5322" s="63"/>
      <c r="EA5322" s="167"/>
      <c r="EB5322" s="60"/>
      <c r="EC5322" s="60"/>
      <c r="ED5322" s="60"/>
      <c r="EE5322" s="60"/>
      <c r="EF5322" s="60"/>
      <c r="EG5322" s="60"/>
      <c r="EH5322" s="60"/>
      <c r="EI5322" s="60"/>
      <c r="EJ5322" s="60"/>
      <c r="EK5322" s="60"/>
      <c r="EL5322" s="60"/>
      <c r="EM5322" s="60"/>
      <c r="EN5322" s="60"/>
      <c r="EO5322" s="60"/>
      <c r="EP5322" s="60"/>
      <c r="EQ5322" s="60"/>
      <c r="ER5322" s="60"/>
      <c r="ES5322" s="60"/>
      <c r="ET5322" s="60"/>
      <c r="EU5322" s="60"/>
      <c r="EV5322" s="60"/>
      <c r="EW5322" s="60"/>
      <c r="EX5322" s="60"/>
      <c r="EY5322" s="60"/>
      <c r="EZ5322" s="60"/>
      <c r="FA5322" s="60"/>
      <c r="FB5322" s="60"/>
    </row>
    <row r="5323" spans="22:158" x14ac:dyDescent="0.25">
      <c r="V5323" s="1"/>
      <c r="W5323" s="33"/>
      <c r="X5323" s="33"/>
      <c r="AH5323" s="38">
        <v>100</v>
      </c>
      <c r="AI5323" s="38">
        <v>110</v>
      </c>
      <c r="AJ5323" s="38">
        <v>12700</v>
      </c>
      <c r="AK5323" s="38">
        <v>70</v>
      </c>
      <c r="AL5323" s="38">
        <v>6300458</v>
      </c>
      <c r="AM5323" s="61" t="s">
        <v>1816</v>
      </c>
      <c r="AN5323" s="61" t="s">
        <v>1696</v>
      </c>
      <c r="AO5323" s="61" t="s">
        <v>5096</v>
      </c>
      <c r="AP5323" s="61" t="s">
        <v>5041</v>
      </c>
      <c r="AQ5323" s="61" t="s">
        <v>1770</v>
      </c>
      <c r="AR5323" s="28">
        <v>0</v>
      </c>
      <c r="AS5323" s="28">
        <v>10881</v>
      </c>
      <c r="AT5323" s="28">
        <v>17322</v>
      </c>
      <c r="AU5323" s="62"/>
      <c r="DV5323" s="31" t="s">
        <v>2915</v>
      </c>
      <c r="DW5323" s="31" t="s">
        <v>2917</v>
      </c>
      <c r="DX5323" s="63"/>
      <c r="DY5323" s="63"/>
      <c r="DZ5323" s="63"/>
      <c r="EA5323" s="167"/>
      <c r="EB5323" s="60"/>
      <c r="EC5323" s="60"/>
      <c r="ED5323" s="60"/>
      <c r="EE5323" s="60"/>
      <c r="EF5323" s="60"/>
      <c r="EG5323" s="60"/>
      <c r="EH5323" s="60"/>
      <c r="EI5323" s="60"/>
      <c r="EJ5323" s="60"/>
      <c r="EK5323" s="60"/>
      <c r="EL5323" s="60"/>
      <c r="EM5323" s="60"/>
      <c r="EN5323" s="60"/>
      <c r="EO5323" s="60"/>
      <c r="EP5323" s="60"/>
      <c r="EQ5323" s="60"/>
      <c r="ER5323" s="60"/>
      <c r="ES5323" s="60"/>
      <c r="ET5323" s="60"/>
      <c r="EU5323" s="60"/>
      <c r="EV5323" s="60"/>
      <c r="EW5323" s="60"/>
      <c r="EX5323" s="60"/>
      <c r="EY5323" s="60"/>
      <c r="EZ5323" s="60"/>
      <c r="FA5323" s="60"/>
      <c r="FB5323" s="60"/>
    </row>
    <row r="5324" spans="22:158" x14ac:dyDescent="0.25">
      <c r="W5324" s="33"/>
      <c r="X5324" s="33"/>
      <c r="AH5324" s="38">
        <v>100</v>
      </c>
      <c r="AI5324" s="38">
        <v>110</v>
      </c>
      <c r="AJ5324" s="38">
        <v>13050</v>
      </c>
      <c r="AK5324" s="38">
        <v>70</v>
      </c>
      <c r="AL5324" s="38">
        <v>6300458</v>
      </c>
      <c r="AM5324" s="61" t="s">
        <v>1816</v>
      </c>
      <c r="AN5324" s="61" t="s">
        <v>1696</v>
      </c>
      <c r="AO5324" s="61" t="s">
        <v>5103</v>
      </c>
      <c r="AP5324" s="61" t="s">
        <v>5041</v>
      </c>
      <c r="AQ5324" s="61" t="s">
        <v>1770</v>
      </c>
      <c r="AR5324" s="28">
        <v>0</v>
      </c>
      <c r="AS5324" s="28">
        <v>3658</v>
      </c>
      <c r="AT5324" s="28">
        <v>5439</v>
      </c>
      <c r="AU5324" s="62"/>
      <c r="DV5324" s="31" t="s">
        <v>2915</v>
      </c>
      <c r="DW5324" s="31" t="s">
        <v>2917</v>
      </c>
      <c r="DX5324" s="63"/>
      <c r="DY5324" s="63"/>
      <c r="DZ5324" s="63"/>
      <c r="EA5324" s="167"/>
      <c r="EB5324" s="60"/>
      <c r="EC5324" s="60"/>
      <c r="ED5324" s="60"/>
      <c r="EE5324" s="60"/>
      <c r="EF5324" s="60"/>
      <c r="EG5324" s="60"/>
      <c r="EH5324" s="60"/>
      <c r="EI5324" s="60"/>
      <c r="EJ5324" s="60"/>
      <c r="EK5324" s="60"/>
      <c r="EL5324" s="60"/>
      <c r="EM5324" s="60"/>
      <c r="EN5324" s="60"/>
      <c r="EO5324" s="60"/>
      <c r="EP5324" s="60"/>
      <c r="EQ5324" s="60"/>
      <c r="ER5324" s="60"/>
      <c r="ES5324" s="60"/>
      <c r="ET5324" s="60"/>
      <c r="EU5324" s="60"/>
      <c r="EV5324" s="60"/>
      <c r="EW5324" s="60"/>
      <c r="EX5324" s="60"/>
      <c r="EY5324" s="60"/>
      <c r="EZ5324" s="60"/>
      <c r="FA5324" s="60"/>
      <c r="FB5324" s="60"/>
    </row>
    <row r="5325" spans="22:158" x14ac:dyDescent="0.25">
      <c r="W5325" s="33"/>
      <c r="X5325" s="33"/>
      <c r="AH5325" s="38">
        <v>100</v>
      </c>
      <c r="AI5325" s="38">
        <v>110</v>
      </c>
      <c r="AJ5325" s="38">
        <v>13400</v>
      </c>
      <c r="AK5325" s="38">
        <v>70</v>
      </c>
      <c r="AL5325" s="38">
        <v>6300458</v>
      </c>
      <c r="AM5325" s="61" t="s">
        <v>1816</v>
      </c>
      <c r="AN5325" s="61" t="s">
        <v>1696</v>
      </c>
      <c r="AO5325" s="61" t="s">
        <v>5111</v>
      </c>
      <c r="AP5325" s="61" t="s">
        <v>5041</v>
      </c>
      <c r="AQ5325" s="61" t="s">
        <v>1770</v>
      </c>
      <c r="AR5325" s="28">
        <v>0</v>
      </c>
      <c r="AS5325" s="28">
        <v>6637</v>
      </c>
      <c r="AT5325" s="28">
        <v>207</v>
      </c>
      <c r="AU5325" s="62"/>
      <c r="DV5325" s="31" t="s">
        <v>2915</v>
      </c>
      <c r="DW5325" s="31" t="s">
        <v>2917</v>
      </c>
      <c r="DX5325" s="63"/>
      <c r="DY5325" s="63"/>
      <c r="DZ5325" s="63"/>
      <c r="EA5325" s="167"/>
      <c r="EB5325" s="60"/>
      <c r="EC5325" s="60"/>
      <c r="ED5325" s="60"/>
      <c r="EE5325" s="60"/>
      <c r="EF5325" s="60"/>
      <c r="EG5325" s="60"/>
      <c r="EH5325" s="60"/>
      <c r="EI5325" s="60"/>
      <c r="EJ5325" s="60"/>
      <c r="EK5325" s="60"/>
      <c r="EL5325" s="60"/>
      <c r="EM5325" s="60"/>
      <c r="EN5325" s="60"/>
      <c r="EO5325" s="60"/>
      <c r="EP5325" s="60"/>
      <c r="EQ5325" s="60"/>
      <c r="ER5325" s="60"/>
      <c r="ES5325" s="60"/>
      <c r="ET5325" s="60"/>
      <c r="EU5325" s="60"/>
      <c r="EV5325" s="60"/>
      <c r="EW5325" s="60"/>
      <c r="EX5325" s="60"/>
      <c r="EY5325" s="60"/>
      <c r="EZ5325" s="60"/>
      <c r="FA5325" s="60"/>
      <c r="FB5325" s="60"/>
    </row>
    <row r="5326" spans="22:158" x14ac:dyDescent="0.25">
      <c r="W5326" s="33"/>
      <c r="X5326" s="33"/>
      <c r="AH5326" s="38">
        <v>100</v>
      </c>
      <c r="AI5326" s="38">
        <v>110</v>
      </c>
      <c r="AJ5326" s="38">
        <v>14650</v>
      </c>
      <c r="AK5326" s="38">
        <v>70</v>
      </c>
      <c r="AL5326" s="38">
        <v>6300458</v>
      </c>
      <c r="AM5326" s="61" t="s">
        <v>1816</v>
      </c>
      <c r="AN5326" s="61" t="s">
        <v>1696</v>
      </c>
      <c r="AO5326" s="61" t="s">
        <v>1581</v>
      </c>
      <c r="AP5326" s="61" t="s">
        <v>5041</v>
      </c>
      <c r="AQ5326" s="61" t="s">
        <v>1770</v>
      </c>
      <c r="AR5326" s="28">
        <v>0</v>
      </c>
      <c r="AS5326" s="28">
        <v>0</v>
      </c>
      <c r="AT5326" s="28">
        <v>34218</v>
      </c>
      <c r="AU5326" s="62"/>
      <c r="DV5326" s="31" t="s">
        <v>2915</v>
      </c>
      <c r="DW5326" s="31" t="s">
        <v>2917</v>
      </c>
      <c r="DX5326" s="63"/>
      <c r="DY5326" s="63"/>
      <c r="DZ5326" s="63"/>
      <c r="EA5326" s="167"/>
      <c r="EB5326" s="60"/>
      <c r="EC5326" s="60"/>
      <c r="ED5326" s="60"/>
      <c r="EE5326" s="60"/>
      <c r="EF5326" s="60"/>
      <c r="EG5326" s="60"/>
      <c r="EH5326" s="60"/>
      <c r="EI5326" s="60"/>
      <c r="EJ5326" s="60"/>
      <c r="EK5326" s="60"/>
      <c r="EL5326" s="60"/>
      <c r="EM5326" s="60"/>
      <c r="EN5326" s="60"/>
      <c r="EO5326" s="60"/>
      <c r="EP5326" s="60"/>
      <c r="EQ5326" s="60"/>
      <c r="ER5326" s="60"/>
      <c r="ES5326" s="60"/>
      <c r="ET5326" s="60"/>
      <c r="EU5326" s="60"/>
      <c r="EV5326" s="60"/>
      <c r="EW5326" s="60"/>
      <c r="EX5326" s="60"/>
      <c r="EY5326" s="60"/>
      <c r="EZ5326" s="60"/>
      <c r="FA5326" s="60"/>
      <c r="FB5326" s="60"/>
    </row>
    <row r="5327" spans="22:158" x14ac:dyDescent="0.25">
      <c r="W5327" s="33"/>
      <c r="X5327" s="33"/>
      <c r="AH5327" s="38">
        <v>100</v>
      </c>
      <c r="AI5327" s="38">
        <v>110</v>
      </c>
      <c r="AJ5327" s="38">
        <v>15050</v>
      </c>
      <c r="AK5327" s="38">
        <v>70</v>
      </c>
      <c r="AL5327" s="38">
        <v>6300458</v>
      </c>
      <c r="AM5327" s="61" t="s">
        <v>1816</v>
      </c>
      <c r="AN5327" s="61" t="s">
        <v>1696</v>
      </c>
      <c r="AO5327" s="61" t="s">
        <v>1591</v>
      </c>
      <c r="AP5327" s="61" t="s">
        <v>5041</v>
      </c>
      <c r="AQ5327" s="61" t="s">
        <v>1770</v>
      </c>
      <c r="AR5327" s="28">
        <v>0</v>
      </c>
      <c r="AS5327" s="28">
        <v>7014</v>
      </c>
      <c r="AT5327" s="28">
        <v>3235</v>
      </c>
      <c r="AU5327" s="62"/>
      <c r="DV5327" s="31" t="s">
        <v>2915</v>
      </c>
      <c r="DW5327" s="31" t="s">
        <v>2917</v>
      </c>
      <c r="DX5327" s="63"/>
      <c r="DY5327" s="63"/>
      <c r="DZ5327" s="63"/>
      <c r="EA5327" s="167"/>
      <c r="EB5327" s="60"/>
      <c r="EC5327" s="60"/>
      <c r="ED5327" s="60"/>
      <c r="EE5327" s="60"/>
      <c r="EF5327" s="60"/>
      <c r="EG5327" s="60"/>
      <c r="EH5327" s="60"/>
      <c r="EI5327" s="60"/>
      <c r="EJ5327" s="60"/>
      <c r="EK5327" s="60"/>
      <c r="EL5327" s="60"/>
      <c r="EM5327" s="60"/>
      <c r="EN5327" s="60"/>
      <c r="EO5327" s="60"/>
      <c r="EP5327" s="60"/>
      <c r="EQ5327" s="60"/>
      <c r="ER5327" s="60"/>
      <c r="ES5327" s="60"/>
      <c r="ET5327" s="60"/>
      <c r="EU5327" s="60"/>
      <c r="EV5327" s="60"/>
      <c r="EW5327" s="60"/>
      <c r="EX5327" s="60"/>
      <c r="EY5327" s="60"/>
      <c r="EZ5327" s="60"/>
      <c r="FA5327" s="60"/>
      <c r="FB5327" s="60"/>
    </row>
    <row r="5328" spans="22:158" x14ac:dyDescent="0.25">
      <c r="W5328" s="33"/>
      <c r="X5328" s="33"/>
      <c r="AH5328" s="38">
        <v>100</v>
      </c>
      <c r="AI5328" s="38">
        <v>110</v>
      </c>
      <c r="AJ5328" s="38">
        <v>15250</v>
      </c>
      <c r="AK5328" s="38">
        <v>70</v>
      </c>
      <c r="AL5328" s="38">
        <v>6300458</v>
      </c>
      <c r="AM5328" s="61" t="s">
        <v>1816</v>
      </c>
      <c r="AN5328" s="61" t="s">
        <v>1696</v>
      </c>
      <c r="AO5328" s="61" t="s">
        <v>1595</v>
      </c>
      <c r="AP5328" s="61" t="s">
        <v>5041</v>
      </c>
      <c r="AQ5328" s="61" t="s">
        <v>1770</v>
      </c>
      <c r="AR5328" s="28">
        <v>0</v>
      </c>
      <c r="AS5328" s="28">
        <v>0</v>
      </c>
      <c r="AT5328" s="28">
        <v>5649092</v>
      </c>
      <c r="AU5328" s="62"/>
      <c r="DV5328" s="31" t="s">
        <v>2915</v>
      </c>
      <c r="DW5328" s="31" t="s">
        <v>2917</v>
      </c>
      <c r="DX5328" s="63"/>
      <c r="DY5328" s="63"/>
      <c r="DZ5328" s="63"/>
      <c r="EA5328" s="167"/>
      <c r="EB5328" s="60"/>
      <c r="EC5328" s="60"/>
      <c r="ED5328" s="60"/>
      <c r="EE5328" s="60"/>
      <c r="EF5328" s="60"/>
      <c r="EG5328" s="60"/>
      <c r="EH5328" s="60"/>
      <c r="EI5328" s="60"/>
      <c r="EJ5328" s="60"/>
      <c r="EK5328" s="60"/>
      <c r="EL5328" s="60"/>
      <c r="EM5328" s="60"/>
      <c r="EN5328" s="60"/>
      <c r="EO5328" s="60"/>
      <c r="EP5328" s="60"/>
      <c r="EQ5328" s="60"/>
      <c r="ER5328" s="60"/>
      <c r="ES5328" s="60"/>
      <c r="ET5328" s="60"/>
      <c r="EU5328" s="60"/>
      <c r="EV5328" s="60"/>
      <c r="EW5328" s="60"/>
      <c r="EX5328" s="60"/>
      <c r="EY5328" s="60"/>
      <c r="EZ5328" s="60"/>
      <c r="FA5328" s="60"/>
      <c r="FB5328" s="60"/>
    </row>
    <row r="5329" spans="22:158" x14ac:dyDescent="0.25">
      <c r="W5329" s="33"/>
      <c r="X5329" s="33"/>
      <c r="AH5329" s="38">
        <v>100</v>
      </c>
      <c r="AI5329" s="38">
        <v>110</v>
      </c>
      <c r="AJ5329" s="38">
        <v>15650</v>
      </c>
      <c r="AK5329" s="38">
        <v>70</v>
      </c>
      <c r="AL5329" s="38">
        <v>6300458</v>
      </c>
      <c r="AM5329" s="61" t="s">
        <v>1816</v>
      </c>
      <c r="AN5329" s="61" t="s">
        <v>1696</v>
      </c>
      <c r="AO5329" s="61" t="s">
        <v>1604</v>
      </c>
      <c r="AP5329" s="61" t="s">
        <v>5041</v>
      </c>
      <c r="AQ5329" s="61" t="s">
        <v>1770</v>
      </c>
      <c r="AR5329" s="28">
        <v>0</v>
      </c>
      <c r="AS5329" s="28">
        <v>59953</v>
      </c>
      <c r="AT5329" s="28">
        <v>242575</v>
      </c>
      <c r="AU5329" s="62"/>
      <c r="DV5329" s="31" t="s">
        <v>2915</v>
      </c>
      <c r="DW5329" s="31" t="s">
        <v>2917</v>
      </c>
      <c r="DX5329" s="63"/>
      <c r="DY5329" s="63"/>
      <c r="DZ5329" s="63"/>
      <c r="EA5329" s="167"/>
      <c r="EB5329" s="60"/>
      <c r="EC5329" s="60"/>
      <c r="ED5329" s="60"/>
      <c r="EE5329" s="60"/>
      <c r="EF5329" s="60"/>
      <c r="EG5329" s="60"/>
      <c r="EH5329" s="60"/>
      <c r="EI5329" s="60"/>
      <c r="EJ5329" s="60"/>
      <c r="EK5329" s="60"/>
      <c r="EL5329" s="60"/>
      <c r="EM5329" s="60"/>
      <c r="EN5329" s="60"/>
      <c r="EO5329" s="60"/>
      <c r="EP5329" s="60"/>
      <c r="EQ5329" s="60"/>
      <c r="ER5329" s="60"/>
      <c r="ES5329" s="60"/>
      <c r="ET5329" s="60"/>
      <c r="EU5329" s="60"/>
      <c r="EV5329" s="60"/>
      <c r="EW5329" s="60"/>
      <c r="EX5329" s="60"/>
      <c r="EY5329" s="60"/>
      <c r="EZ5329" s="60"/>
      <c r="FA5329" s="60"/>
      <c r="FB5329" s="60"/>
    </row>
    <row r="5330" spans="22:158" x14ac:dyDescent="0.25">
      <c r="W5330" s="33"/>
      <c r="X5330" s="33"/>
      <c r="AH5330" s="38">
        <v>100</v>
      </c>
      <c r="AI5330" s="38">
        <v>110</v>
      </c>
      <c r="AJ5330" s="38">
        <v>16400</v>
      </c>
      <c r="AK5330" s="38">
        <v>70</v>
      </c>
      <c r="AL5330" s="38">
        <v>6300458</v>
      </c>
      <c r="AM5330" s="61" t="s">
        <v>1816</v>
      </c>
      <c r="AN5330" s="61" t="s">
        <v>1696</v>
      </c>
      <c r="AO5330" s="61" t="s">
        <v>1620</v>
      </c>
      <c r="AP5330" s="61" t="s">
        <v>5041</v>
      </c>
      <c r="AQ5330" s="61" t="s">
        <v>1770</v>
      </c>
      <c r="AR5330" s="28">
        <v>0</v>
      </c>
      <c r="AS5330" s="28">
        <v>4102</v>
      </c>
      <c r="AT5330" s="28">
        <v>0</v>
      </c>
      <c r="AU5330" s="62"/>
      <c r="DV5330" s="31" t="s">
        <v>2915</v>
      </c>
      <c r="DW5330" s="31" t="s">
        <v>2917</v>
      </c>
      <c r="DX5330" s="63"/>
      <c r="DY5330" s="63"/>
      <c r="DZ5330" s="63"/>
      <c r="EA5330" s="167"/>
      <c r="EB5330" s="60"/>
      <c r="EC5330" s="60"/>
      <c r="ED5330" s="60"/>
      <c r="EE5330" s="60"/>
      <c r="EF5330" s="60"/>
      <c r="EG5330" s="60"/>
      <c r="EH5330" s="60"/>
      <c r="EI5330" s="60"/>
      <c r="EJ5330" s="60"/>
      <c r="EK5330" s="60"/>
      <c r="EL5330" s="60"/>
      <c r="EM5330" s="60"/>
      <c r="EN5330" s="60"/>
      <c r="EO5330" s="60"/>
      <c r="EP5330" s="60"/>
      <c r="EQ5330" s="60"/>
      <c r="ER5330" s="60"/>
      <c r="ES5330" s="60"/>
      <c r="ET5330" s="60"/>
      <c r="EU5330" s="60"/>
      <c r="EV5330" s="60"/>
      <c r="EW5330" s="60"/>
      <c r="EX5330" s="60"/>
      <c r="EY5330" s="60"/>
      <c r="EZ5330" s="60"/>
      <c r="FA5330" s="60"/>
      <c r="FB5330" s="60"/>
    </row>
    <row r="5331" spans="22:158" x14ac:dyDescent="0.25">
      <c r="W5331" s="33"/>
      <c r="X5331" s="33"/>
      <c r="AH5331" s="38">
        <v>100</v>
      </c>
      <c r="AI5331" s="38">
        <v>110</v>
      </c>
      <c r="AJ5331" s="38">
        <v>16800</v>
      </c>
      <c r="AK5331" s="38">
        <v>70</v>
      </c>
      <c r="AL5331" s="38">
        <v>6300458</v>
      </c>
      <c r="AM5331" s="61" t="s">
        <v>1816</v>
      </c>
      <c r="AN5331" s="61" t="s">
        <v>1696</v>
      </c>
      <c r="AO5331" s="61" t="s">
        <v>1629</v>
      </c>
      <c r="AP5331" s="61" t="s">
        <v>5041</v>
      </c>
      <c r="AQ5331" s="61" t="s">
        <v>1770</v>
      </c>
      <c r="AR5331" s="28">
        <v>0</v>
      </c>
      <c r="AS5331" s="28">
        <v>0</v>
      </c>
      <c r="AT5331" s="28">
        <v>3246014</v>
      </c>
      <c r="AU5331" s="62"/>
      <c r="DV5331" s="31" t="s">
        <v>2915</v>
      </c>
      <c r="DW5331" s="31" t="s">
        <v>2917</v>
      </c>
      <c r="DX5331" s="63"/>
      <c r="DY5331" s="63"/>
      <c r="DZ5331" s="63"/>
      <c r="EA5331" s="167"/>
      <c r="EB5331" s="60"/>
      <c r="EC5331" s="60"/>
      <c r="ED5331" s="60"/>
      <c r="EE5331" s="60"/>
      <c r="EF5331" s="60"/>
      <c r="EG5331" s="60"/>
      <c r="EH5331" s="60"/>
      <c r="EI5331" s="60"/>
      <c r="EJ5331" s="60"/>
      <c r="EK5331" s="60"/>
      <c r="EL5331" s="60"/>
      <c r="EM5331" s="60"/>
      <c r="EN5331" s="60"/>
      <c r="EO5331" s="60"/>
      <c r="EP5331" s="60"/>
      <c r="EQ5331" s="60"/>
      <c r="ER5331" s="60"/>
      <c r="ES5331" s="60"/>
      <c r="ET5331" s="60"/>
      <c r="EU5331" s="60"/>
      <c r="EV5331" s="60"/>
      <c r="EW5331" s="60"/>
      <c r="EX5331" s="60"/>
      <c r="EY5331" s="60"/>
      <c r="EZ5331" s="60"/>
      <c r="FA5331" s="60"/>
      <c r="FB5331" s="60"/>
    </row>
    <row r="5332" spans="22:158" x14ac:dyDescent="0.25">
      <c r="V5332" s="1"/>
      <c r="W5332" s="33"/>
      <c r="X5332" s="33"/>
      <c r="AH5332" s="38">
        <v>100</v>
      </c>
      <c r="AI5332" s="38">
        <v>110</v>
      </c>
      <c r="AJ5332" s="38">
        <v>17000</v>
      </c>
      <c r="AK5332" s="38">
        <v>70</v>
      </c>
      <c r="AL5332" s="38">
        <v>6300458</v>
      </c>
      <c r="AM5332" s="61" t="s">
        <v>1816</v>
      </c>
      <c r="AN5332" s="61" t="s">
        <v>1696</v>
      </c>
      <c r="AO5332" s="61" t="s">
        <v>1633</v>
      </c>
      <c r="AP5332" s="61" t="s">
        <v>5041</v>
      </c>
      <c r="AQ5332" s="61" t="s">
        <v>1770</v>
      </c>
      <c r="AR5332" s="28">
        <v>0</v>
      </c>
      <c r="AS5332" s="28">
        <v>3875</v>
      </c>
      <c r="AT5332" s="28">
        <v>58607</v>
      </c>
      <c r="AU5332" s="62"/>
      <c r="DV5332" s="31" t="s">
        <v>2915</v>
      </c>
      <c r="DW5332" s="31" t="s">
        <v>2917</v>
      </c>
      <c r="DX5332" s="63"/>
      <c r="DY5332" s="63"/>
      <c r="DZ5332" s="63"/>
      <c r="EA5332" s="167"/>
      <c r="EB5332" s="60"/>
      <c r="EC5332" s="60"/>
      <c r="ED5332" s="60"/>
      <c r="EE5332" s="60"/>
      <c r="EF5332" s="60"/>
      <c r="EG5332" s="60"/>
      <c r="EH5332" s="60"/>
      <c r="EI5332" s="60"/>
      <c r="EJ5332" s="60"/>
      <c r="EK5332" s="60"/>
      <c r="EL5332" s="60"/>
      <c r="EM5332" s="60"/>
      <c r="EN5332" s="60"/>
      <c r="EO5332" s="60"/>
      <c r="EP5332" s="60"/>
      <c r="EQ5332" s="60"/>
      <c r="ER5332" s="60"/>
      <c r="ES5332" s="60"/>
      <c r="ET5332" s="60"/>
      <c r="EU5332" s="60"/>
      <c r="EV5332" s="60"/>
      <c r="EW5332" s="60"/>
      <c r="EX5332" s="60"/>
      <c r="EY5332" s="60"/>
      <c r="EZ5332" s="60"/>
      <c r="FA5332" s="60"/>
      <c r="FB5332" s="60"/>
    </row>
    <row r="5333" spans="22:158" x14ac:dyDescent="0.25">
      <c r="W5333" s="33"/>
      <c r="X5333" s="33"/>
      <c r="AH5333" s="38">
        <v>100</v>
      </c>
      <c r="AI5333" s="38">
        <v>110</v>
      </c>
      <c r="AJ5333" s="38">
        <v>17620</v>
      </c>
      <c r="AK5333" s="38">
        <v>70</v>
      </c>
      <c r="AL5333" s="38">
        <v>6300458</v>
      </c>
      <c r="AM5333" s="61" t="s">
        <v>1816</v>
      </c>
      <c r="AN5333" s="61" t="s">
        <v>1696</v>
      </c>
      <c r="AO5333" s="61" t="s">
        <v>1646</v>
      </c>
      <c r="AP5333" s="61" t="s">
        <v>5041</v>
      </c>
      <c r="AQ5333" s="61" t="s">
        <v>1770</v>
      </c>
      <c r="AR5333" s="28">
        <v>0</v>
      </c>
      <c r="AS5333" s="28">
        <v>5566193</v>
      </c>
      <c r="AT5333" s="28">
        <v>0</v>
      </c>
      <c r="AU5333" s="62"/>
      <c r="DV5333" s="31" t="s">
        <v>2915</v>
      </c>
      <c r="DW5333" s="31" t="s">
        <v>2917</v>
      </c>
      <c r="DX5333" s="63"/>
      <c r="DY5333" s="63"/>
      <c r="DZ5333" s="63"/>
      <c r="EA5333" s="167"/>
      <c r="EB5333" s="60"/>
      <c r="EC5333" s="60"/>
      <c r="ED5333" s="60"/>
      <c r="EE5333" s="60"/>
      <c r="EF5333" s="60"/>
      <c r="EG5333" s="60"/>
      <c r="EH5333" s="60"/>
      <c r="EI5333" s="60"/>
      <c r="EJ5333" s="60"/>
      <c r="EK5333" s="60"/>
      <c r="EL5333" s="60"/>
      <c r="EM5333" s="60"/>
      <c r="EN5333" s="60"/>
      <c r="EO5333" s="60"/>
      <c r="EP5333" s="60"/>
      <c r="EQ5333" s="60"/>
      <c r="ER5333" s="60"/>
      <c r="ES5333" s="60"/>
      <c r="ET5333" s="60"/>
      <c r="EU5333" s="60"/>
      <c r="EV5333" s="60"/>
      <c r="EW5333" s="60"/>
      <c r="EX5333" s="60"/>
      <c r="EY5333" s="60"/>
      <c r="EZ5333" s="60"/>
      <c r="FA5333" s="60"/>
      <c r="FB5333" s="60"/>
    </row>
    <row r="5334" spans="22:158" x14ac:dyDescent="0.25">
      <c r="W5334" s="33"/>
      <c r="X5334" s="33"/>
      <c r="AH5334" s="38">
        <v>100</v>
      </c>
      <c r="AI5334" s="38">
        <v>115</v>
      </c>
      <c r="AJ5334" s="38">
        <v>14400</v>
      </c>
      <c r="AK5334" s="38">
        <v>70</v>
      </c>
      <c r="AL5334" s="38">
        <v>6300458</v>
      </c>
      <c r="AM5334" s="61" t="s">
        <v>1816</v>
      </c>
      <c r="AN5334" s="61" t="s">
        <v>1697</v>
      </c>
      <c r="AO5334" s="61" t="s">
        <v>1576</v>
      </c>
      <c r="AP5334" s="61" t="s">
        <v>5041</v>
      </c>
      <c r="AQ5334" s="61" t="s">
        <v>1770</v>
      </c>
      <c r="AR5334" s="28">
        <v>0</v>
      </c>
      <c r="AS5334" s="28">
        <v>462</v>
      </c>
      <c r="AT5334" s="28">
        <v>0</v>
      </c>
      <c r="AU5334" s="62"/>
      <c r="DV5334" s="31" t="s">
        <v>2915</v>
      </c>
      <c r="DW5334" s="31" t="s">
        <v>2918</v>
      </c>
      <c r="DX5334" s="63"/>
      <c r="DY5334" s="63"/>
      <c r="DZ5334" s="63"/>
      <c r="EA5334" s="167"/>
      <c r="EB5334" s="60"/>
      <c r="EC5334" s="60"/>
      <c r="ED5334" s="60"/>
      <c r="EE5334" s="60"/>
      <c r="EF5334" s="60"/>
      <c r="EG5334" s="60"/>
      <c r="EH5334" s="60"/>
      <c r="EI5334" s="60"/>
      <c r="EJ5334" s="60"/>
      <c r="EK5334" s="60"/>
      <c r="EL5334" s="60"/>
      <c r="EM5334" s="60"/>
      <c r="EN5334" s="60"/>
      <c r="EO5334" s="60"/>
      <c r="EP5334" s="60"/>
      <c r="EQ5334" s="60"/>
      <c r="ER5334" s="60"/>
      <c r="ES5334" s="60"/>
      <c r="ET5334" s="60"/>
      <c r="EU5334" s="60"/>
      <c r="EV5334" s="60"/>
      <c r="EW5334" s="60"/>
      <c r="EX5334" s="60"/>
      <c r="EY5334" s="60"/>
      <c r="EZ5334" s="60"/>
      <c r="FA5334" s="60"/>
      <c r="FB5334" s="60"/>
    </row>
    <row r="5335" spans="22:158" x14ac:dyDescent="0.25">
      <c r="W5335" s="33"/>
      <c r="X5335" s="33"/>
      <c r="AH5335" s="38">
        <v>100</v>
      </c>
      <c r="AI5335" s="38">
        <v>115</v>
      </c>
      <c r="AJ5335" s="38">
        <v>16950</v>
      </c>
      <c r="AK5335" s="38">
        <v>70</v>
      </c>
      <c r="AL5335" s="38">
        <v>6300458</v>
      </c>
      <c r="AM5335" s="61" t="s">
        <v>1816</v>
      </c>
      <c r="AN5335" s="61" t="s">
        <v>1697</v>
      </c>
      <c r="AO5335" s="61" t="s">
        <v>1632</v>
      </c>
      <c r="AP5335" s="61" t="s">
        <v>5041</v>
      </c>
      <c r="AQ5335" s="61" t="s">
        <v>1770</v>
      </c>
      <c r="AR5335" s="28">
        <v>0</v>
      </c>
      <c r="AS5335" s="28">
        <v>96841</v>
      </c>
      <c r="AT5335" s="28">
        <v>75580</v>
      </c>
      <c r="AU5335" s="62"/>
      <c r="DV5335" s="31" t="s">
        <v>2915</v>
      </c>
      <c r="DW5335" s="31" t="s">
        <v>2918</v>
      </c>
      <c r="DX5335" s="63"/>
      <c r="DY5335" s="63"/>
      <c r="DZ5335" s="63"/>
      <c r="EA5335" s="167"/>
      <c r="EB5335" s="60"/>
      <c r="EC5335" s="60"/>
      <c r="ED5335" s="60"/>
      <c r="EE5335" s="60"/>
      <c r="EF5335" s="60"/>
      <c r="EG5335" s="60"/>
      <c r="EH5335" s="60"/>
      <c r="EI5335" s="60"/>
      <c r="EJ5335" s="60"/>
      <c r="EK5335" s="60"/>
      <c r="EL5335" s="60"/>
      <c r="EM5335" s="60"/>
      <c r="EN5335" s="60"/>
      <c r="EO5335" s="60"/>
      <c r="EP5335" s="60"/>
      <c r="EQ5335" s="60"/>
      <c r="ER5335" s="60"/>
      <c r="ES5335" s="60"/>
      <c r="ET5335" s="60"/>
      <c r="EU5335" s="60"/>
      <c r="EV5335" s="60"/>
      <c r="EW5335" s="60"/>
      <c r="EX5335" s="60"/>
      <c r="EY5335" s="60"/>
      <c r="EZ5335" s="60"/>
      <c r="FA5335" s="60"/>
      <c r="FB5335" s="60"/>
    </row>
    <row r="5336" spans="22:158" x14ac:dyDescent="0.25">
      <c r="W5336" s="33"/>
      <c r="X5336" s="33"/>
      <c r="AH5336" s="38">
        <v>100</v>
      </c>
      <c r="AI5336" s="38">
        <v>115</v>
      </c>
      <c r="AJ5336" s="38">
        <v>18350</v>
      </c>
      <c r="AK5336" s="38">
        <v>70</v>
      </c>
      <c r="AL5336" s="38">
        <v>6300458</v>
      </c>
      <c r="AM5336" s="61" t="s">
        <v>1816</v>
      </c>
      <c r="AN5336" s="61" t="s">
        <v>1697</v>
      </c>
      <c r="AO5336" s="61" t="s">
        <v>1663</v>
      </c>
      <c r="AP5336" s="61" t="s">
        <v>5041</v>
      </c>
      <c r="AQ5336" s="61" t="s">
        <v>1770</v>
      </c>
      <c r="AR5336" s="28">
        <v>0</v>
      </c>
      <c r="AS5336" s="28">
        <v>190021</v>
      </c>
      <c r="AT5336" s="28">
        <v>314626</v>
      </c>
      <c r="AU5336" s="62"/>
      <c r="DV5336" s="31" t="s">
        <v>2915</v>
      </c>
      <c r="DW5336" s="31" t="s">
        <v>2918</v>
      </c>
      <c r="DX5336" s="63"/>
      <c r="DY5336" s="63"/>
      <c r="DZ5336" s="63"/>
      <c r="EA5336" s="167"/>
      <c r="EB5336" s="60"/>
      <c r="EC5336" s="60"/>
      <c r="ED5336" s="60"/>
      <c r="EE5336" s="60"/>
      <c r="EF5336" s="60"/>
      <c r="EG5336" s="60"/>
      <c r="EH5336" s="60"/>
      <c r="EI5336" s="60"/>
      <c r="EJ5336" s="60"/>
      <c r="EK5336" s="60"/>
      <c r="EL5336" s="60"/>
      <c r="EM5336" s="60"/>
      <c r="EN5336" s="60"/>
      <c r="EO5336" s="60"/>
      <c r="EP5336" s="60"/>
      <c r="EQ5336" s="60"/>
      <c r="ER5336" s="60"/>
      <c r="ES5336" s="60"/>
      <c r="ET5336" s="60"/>
      <c r="EU5336" s="60"/>
      <c r="EV5336" s="60"/>
      <c r="EW5336" s="60"/>
      <c r="EX5336" s="60"/>
      <c r="EY5336" s="60"/>
      <c r="EZ5336" s="60"/>
      <c r="FA5336" s="60"/>
      <c r="FB5336" s="60"/>
    </row>
    <row r="5337" spans="22:158" x14ac:dyDescent="0.25">
      <c r="W5337" s="33"/>
      <c r="X5337" s="33"/>
      <c r="AH5337" s="38">
        <v>100</v>
      </c>
      <c r="AI5337" s="38">
        <v>115</v>
      </c>
      <c r="AJ5337" s="38">
        <v>18450</v>
      </c>
      <c r="AK5337" s="38">
        <v>70</v>
      </c>
      <c r="AL5337" s="38">
        <v>6300458</v>
      </c>
      <c r="AM5337" s="61" t="s">
        <v>1816</v>
      </c>
      <c r="AN5337" s="61" t="s">
        <v>1697</v>
      </c>
      <c r="AO5337" s="61" t="s">
        <v>1665</v>
      </c>
      <c r="AP5337" s="61" t="s">
        <v>5041</v>
      </c>
      <c r="AQ5337" s="61" t="s">
        <v>1770</v>
      </c>
      <c r="AR5337" s="28">
        <v>0</v>
      </c>
      <c r="AS5337" s="28">
        <v>721</v>
      </c>
      <c r="AT5337" s="28">
        <v>0</v>
      </c>
      <c r="AU5337" s="62"/>
      <c r="DV5337" s="31" t="s">
        <v>2915</v>
      </c>
      <c r="DW5337" s="31" t="s">
        <v>2918</v>
      </c>
      <c r="DX5337" s="63"/>
      <c r="DY5337" s="63"/>
      <c r="DZ5337" s="63"/>
      <c r="EA5337" s="167"/>
      <c r="EB5337" s="60"/>
      <c r="EC5337" s="60"/>
      <c r="ED5337" s="60"/>
      <c r="EE5337" s="60"/>
      <c r="EF5337" s="60"/>
      <c r="EG5337" s="60"/>
      <c r="EH5337" s="60"/>
      <c r="EI5337" s="60"/>
      <c r="EJ5337" s="60"/>
      <c r="EK5337" s="60"/>
      <c r="EL5337" s="60"/>
      <c r="EM5337" s="60"/>
      <c r="EN5337" s="60"/>
      <c r="EO5337" s="60"/>
      <c r="EP5337" s="60"/>
      <c r="EQ5337" s="60"/>
      <c r="ER5337" s="60"/>
      <c r="ES5337" s="60"/>
      <c r="ET5337" s="60"/>
      <c r="EU5337" s="60"/>
      <c r="EV5337" s="60"/>
      <c r="EW5337" s="60"/>
      <c r="EX5337" s="60"/>
      <c r="EY5337" s="60"/>
      <c r="EZ5337" s="60"/>
      <c r="FA5337" s="60"/>
      <c r="FB5337" s="60"/>
    </row>
    <row r="5338" spans="22:158" x14ac:dyDescent="0.25">
      <c r="V5338" s="1"/>
      <c r="W5338" s="33"/>
      <c r="X5338" s="33"/>
      <c r="AH5338" s="38">
        <v>100</v>
      </c>
      <c r="AI5338" s="38">
        <v>120</v>
      </c>
      <c r="AJ5338" s="38">
        <v>10250</v>
      </c>
      <c r="AK5338" s="38">
        <v>70</v>
      </c>
      <c r="AL5338" s="38">
        <v>6300458</v>
      </c>
      <c r="AM5338" s="61" t="s">
        <v>1816</v>
      </c>
      <c r="AN5338" s="61" t="s">
        <v>1689</v>
      </c>
      <c r="AO5338" s="61" t="s">
        <v>5048</v>
      </c>
      <c r="AP5338" s="61" t="s">
        <v>5041</v>
      </c>
      <c r="AQ5338" s="61" t="s">
        <v>1770</v>
      </c>
      <c r="AR5338" s="28">
        <v>0</v>
      </c>
      <c r="AS5338" s="28">
        <v>2991</v>
      </c>
      <c r="AT5338" s="28">
        <v>7334</v>
      </c>
      <c r="AU5338" s="62"/>
      <c r="DV5338" s="31" t="s">
        <v>2915</v>
      </c>
      <c r="DW5338" s="31" t="s">
        <v>2919</v>
      </c>
      <c r="DX5338" s="63"/>
      <c r="DY5338" s="63"/>
      <c r="DZ5338" s="63"/>
      <c r="EA5338" s="167"/>
      <c r="EB5338" s="60"/>
      <c r="EC5338" s="60"/>
      <c r="ED5338" s="60"/>
      <c r="EE5338" s="60"/>
      <c r="EF5338" s="60"/>
      <c r="EG5338" s="60"/>
      <c r="EH5338" s="60"/>
      <c r="EI5338" s="60"/>
      <c r="EJ5338" s="60"/>
      <c r="EK5338" s="60"/>
      <c r="EL5338" s="60"/>
      <c r="EM5338" s="60"/>
      <c r="EN5338" s="60"/>
      <c r="EO5338" s="60"/>
      <c r="EP5338" s="60"/>
      <c r="EQ5338" s="60"/>
      <c r="ER5338" s="60"/>
      <c r="ES5338" s="60"/>
      <c r="ET5338" s="60"/>
      <c r="EU5338" s="60"/>
      <c r="EV5338" s="60"/>
      <c r="EW5338" s="60"/>
      <c r="EX5338" s="60"/>
      <c r="EY5338" s="60"/>
      <c r="EZ5338" s="60"/>
      <c r="FA5338" s="60"/>
      <c r="FB5338" s="60"/>
    </row>
    <row r="5339" spans="22:158" x14ac:dyDescent="0.25">
      <c r="W5339" s="33"/>
      <c r="X5339" s="33"/>
      <c r="AH5339" s="38">
        <v>100</v>
      </c>
      <c r="AI5339" s="38">
        <v>120</v>
      </c>
      <c r="AJ5339" s="38">
        <v>11350</v>
      </c>
      <c r="AK5339" s="38">
        <v>70</v>
      </c>
      <c r="AL5339" s="38">
        <v>6300458</v>
      </c>
      <c r="AM5339" s="61" t="s">
        <v>1816</v>
      </c>
      <c r="AN5339" s="61" t="s">
        <v>1689</v>
      </c>
      <c r="AO5339" s="61" t="s">
        <v>5070</v>
      </c>
      <c r="AP5339" s="61" t="s">
        <v>5041</v>
      </c>
      <c r="AQ5339" s="61" t="s">
        <v>1770</v>
      </c>
      <c r="AR5339" s="28">
        <v>0</v>
      </c>
      <c r="AS5339" s="28">
        <v>5064</v>
      </c>
      <c r="AT5339" s="28">
        <v>1114</v>
      </c>
      <c r="AU5339" s="62"/>
      <c r="DV5339" s="31" t="s">
        <v>2915</v>
      </c>
      <c r="DW5339" s="31" t="s">
        <v>2919</v>
      </c>
      <c r="DX5339" s="63"/>
      <c r="DY5339" s="63"/>
      <c r="DZ5339" s="63"/>
      <c r="EA5339" s="167"/>
      <c r="EB5339" s="60"/>
      <c r="EC5339" s="60"/>
      <c r="ED5339" s="60"/>
      <c r="EE5339" s="60"/>
      <c r="EF5339" s="60"/>
      <c r="EG5339" s="60"/>
      <c r="EH5339" s="60"/>
      <c r="EI5339" s="60"/>
      <c r="EJ5339" s="60"/>
      <c r="EK5339" s="60"/>
      <c r="EL5339" s="60"/>
      <c r="EM5339" s="60"/>
      <c r="EN5339" s="60"/>
      <c r="EO5339" s="60"/>
      <c r="EP5339" s="60"/>
      <c r="EQ5339" s="60"/>
      <c r="ER5339" s="60"/>
      <c r="ES5339" s="60"/>
      <c r="ET5339" s="60"/>
      <c r="EU5339" s="60"/>
      <c r="EV5339" s="60"/>
      <c r="EW5339" s="60"/>
      <c r="EX5339" s="60"/>
      <c r="EY5339" s="60"/>
      <c r="EZ5339" s="60"/>
      <c r="FA5339" s="60"/>
      <c r="FB5339" s="60"/>
    </row>
    <row r="5340" spans="22:158" x14ac:dyDescent="0.25">
      <c r="V5340" s="1"/>
      <c r="W5340" s="33"/>
      <c r="X5340" s="33"/>
      <c r="AH5340" s="38">
        <v>100</v>
      </c>
      <c r="AI5340" s="38">
        <v>120</v>
      </c>
      <c r="AJ5340" s="38">
        <v>14550</v>
      </c>
      <c r="AK5340" s="38">
        <v>70</v>
      </c>
      <c r="AL5340" s="38">
        <v>6300458</v>
      </c>
      <c r="AM5340" s="61" t="s">
        <v>1816</v>
      </c>
      <c r="AN5340" s="61" t="s">
        <v>1689</v>
      </c>
      <c r="AO5340" s="61" t="s">
        <v>1579</v>
      </c>
      <c r="AP5340" s="61" t="s">
        <v>5041</v>
      </c>
      <c r="AQ5340" s="61" t="s">
        <v>1770</v>
      </c>
      <c r="AR5340" s="28">
        <v>0</v>
      </c>
      <c r="AS5340" s="28">
        <v>1616</v>
      </c>
      <c r="AT5340" s="28">
        <v>22145</v>
      </c>
      <c r="AU5340" s="62"/>
      <c r="DV5340" s="31" t="s">
        <v>2915</v>
      </c>
      <c r="DW5340" s="31" t="s">
        <v>2919</v>
      </c>
      <c r="DX5340" s="63"/>
      <c r="DY5340" s="63"/>
      <c r="DZ5340" s="63"/>
      <c r="EA5340" s="167"/>
      <c r="EB5340" s="60"/>
      <c r="EC5340" s="60"/>
      <c r="ED5340" s="60"/>
      <c r="EE5340" s="60"/>
      <c r="EF5340" s="60"/>
      <c r="EG5340" s="60"/>
      <c r="EH5340" s="60"/>
      <c r="EI5340" s="60"/>
      <c r="EJ5340" s="60"/>
      <c r="EK5340" s="60"/>
      <c r="EL5340" s="60"/>
      <c r="EM5340" s="60"/>
      <c r="EN5340" s="60"/>
      <c r="EO5340" s="60"/>
      <c r="EP5340" s="60"/>
      <c r="EQ5340" s="60"/>
      <c r="ER5340" s="60"/>
      <c r="ES5340" s="60"/>
      <c r="ET5340" s="60"/>
      <c r="EU5340" s="60"/>
      <c r="EV5340" s="60"/>
      <c r="EW5340" s="60"/>
      <c r="EX5340" s="60"/>
      <c r="EY5340" s="60"/>
      <c r="EZ5340" s="60"/>
      <c r="FA5340" s="60"/>
      <c r="FB5340" s="60"/>
    </row>
    <row r="5341" spans="22:158" x14ac:dyDescent="0.25">
      <c r="W5341" s="33"/>
      <c r="X5341" s="33"/>
      <c r="AH5341" s="38">
        <v>100</v>
      </c>
      <c r="AI5341" s="38">
        <v>120</v>
      </c>
      <c r="AJ5341" s="38">
        <v>14850</v>
      </c>
      <c r="AK5341" s="38">
        <v>70</v>
      </c>
      <c r="AL5341" s="38">
        <v>6300458</v>
      </c>
      <c r="AM5341" s="61" t="s">
        <v>1816</v>
      </c>
      <c r="AN5341" s="61" t="s">
        <v>1689</v>
      </c>
      <c r="AO5341" s="61" t="s">
        <v>1585</v>
      </c>
      <c r="AP5341" s="61" t="s">
        <v>5041</v>
      </c>
      <c r="AQ5341" s="61" t="s">
        <v>1770</v>
      </c>
      <c r="AR5341" s="28">
        <v>0</v>
      </c>
      <c r="AS5341" s="28">
        <v>26915</v>
      </c>
      <c r="AT5341" s="28">
        <v>33647</v>
      </c>
      <c r="AU5341" s="62"/>
      <c r="DV5341" s="31" t="s">
        <v>2915</v>
      </c>
      <c r="DW5341" s="31" t="s">
        <v>2919</v>
      </c>
      <c r="DX5341" s="63"/>
      <c r="DY5341" s="63"/>
      <c r="DZ5341" s="63"/>
      <c r="EA5341" s="167"/>
      <c r="EB5341" s="60"/>
      <c r="EC5341" s="60"/>
      <c r="ED5341" s="60"/>
      <c r="EE5341" s="60"/>
      <c r="EF5341" s="60"/>
      <c r="EG5341" s="60"/>
      <c r="EH5341" s="60"/>
      <c r="EI5341" s="60"/>
      <c r="EJ5341" s="60"/>
      <c r="EK5341" s="60"/>
      <c r="EL5341" s="60"/>
      <c r="EM5341" s="60"/>
      <c r="EN5341" s="60"/>
      <c r="EO5341" s="60"/>
      <c r="EP5341" s="60"/>
      <c r="EQ5341" s="60"/>
      <c r="ER5341" s="60"/>
      <c r="ES5341" s="60"/>
      <c r="ET5341" s="60"/>
      <c r="EU5341" s="60"/>
      <c r="EV5341" s="60"/>
      <c r="EW5341" s="60"/>
      <c r="EX5341" s="60"/>
      <c r="EY5341" s="60"/>
      <c r="EZ5341" s="60"/>
      <c r="FA5341" s="60"/>
      <c r="FB5341" s="60"/>
    </row>
    <row r="5342" spans="22:158" x14ac:dyDescent="0.25">
      <c r="W5342" s="33"/>
      <c r="X5342" s="33"/>
      <c r="AH5342" s="38">
        <v>100</v>
      </c>
      <c r="AI5342" s="38">
        <v>120</v>
      </c>
      <c r="AJ5342" s="38">
        <v>16610</v>
      </c>
      <c r="AK5342" s="38">
        <v>70</v>
      </c>
      <c r="AL5342" s="38">
        <v>6300458</v>
      </c>
      <c r="AM5342" s="61" t="s">
        <v>1816</v>
      </c>
      <c r="AN5342" s="61" t="s">
        <v>1689</v>
      </c>
      <c r="AO5342" s="61" t="s">
        <v>1625</v>
      </c>
      <c r="AP5342" s="61" t="s">
        <v>5041</v>
      </c>
      <c r="AQ5342" s="61" t="s">
        <v>1770</v>
      </c>
      <c r="AR5342" s="28">
        <v>0</v>
      </c>
      <c r="AS5342" s="28">
        <v>21759</v>
      </c>
      <c r="AT5342" s="28">
        <v>87453</v>
      </c>
      <c r="AU5342" s="62"/>
      <c r="DV5342" s="31" t="s">
        <v>2915</v>
      </c>
      <c r="DW5342" s="31" t="s">
        <v>2919</v>
      </c>
      <c r="DX5342" s="63"/>
      <c r="DY5342" s="63"/>
      <c r="DZ5342" s="63"/>
      <c r="EA5342" s="167"/>
      <c r="EB5342" s="60"/>
      <c r="EC5342" s="60"/>
      <c r="ED5342" s="60"/>
      <c r="EE5342" s="60"/>
      <c r="EF5342" s="60"/>
      <c r="EG5342" s="60"/>
      <c r="EH5342" s="60"/>
      <c r="EI5342" s="60"/>
      <c r="EJ5342" s="60"/>
      <c r="EK5342" s="60"/>
      <c r="EL5342" s="60"/>
      <c r="EM5342" s="60"/>
      <c r="EN5342" s="60"/>
      <c r="EO5342" s="60"/>
      <c r="EP5342" s="60"/>
      <c r="EQ5342" s="60"/>
      <c r="ER5342" s="60"/>
      <c r="ES5342" s="60"/>
      <c r="ET5342" s="60"/>
      <c r="EU5342" s="60"/>
      <c r="EV5342" s="60"/>
      <c r="EW5342" s="60"/>
      <c r="EX5342" s="60"/>
      <c r="EY5342" s="60"/>
      <c r="EZ5342" s="60"/>
      <c r="FA5342" s="60"/>
      <c r="FB5342" s="60"/>
    </row>
    <row r="5343" spans="22:158" x14ac:dyDescent="0.25">
      <c r="V5343" s="1"/>
      <c r="W5343" s="33"/>
      <c r="X5343" s="33"/>
      <c r="AH5343" s="38">
        <v>100</v>
      </c>
      <c r="AI5343" s="38">
        <v>120</v>
      </c>
      <c r="AJ5343" s="38">
        <v>17550</v>
      </c>
      <c r="AK5343" s="38">
        <v>70</v>
      </c>
      <c r="AL5343" s="38">
        <v>6300458</v>
      </c>
      <c r="AM5343" s="61" t="s">
        <v>1816</v>
      </c>
      <c r="AN5343" s="61" t="s">
        <v>1689</v>
      </c>
      <c r="AO5343" s="61" t="s">
        <v>1645</v>
      </c>
      <c r="AP5343" s="61" t="s">
        <v>5041</v>
      </c>
      <c r="AQ5343" s="61" t="s">
        <v>1770</v>
      </c>
      <c r="AR5343" s="28">
        <v>0</v>
      </c>
      <c r="AS5343" s="28">
        <v>8423</v>
      </c>
      <c r="AT5343" s="28">
        <v>4690</v>
      </c>
      <c r="AU5343" s="62"/>
      <c r="DV5343" s="31" t="s">
        <v>2915</v>
      </c>
      <c r="DW5343" s="31" t="s">
        <v>2919</v>
      </c>
      <c r="DX5343" s="63"/>
      <c r="DY5343" s="63"/>
      <c r="DZ5343" s="63"/>
      <c r="EA5343" s="167"/>
      <c r="EB5343" s="60"/>
      <c r="EC5343" s="60"/>
      <c r="ED5343" s="60"/>
      <c r="EE5343" s="60"/>
      <c r="EF5343" s="60"/>
      <c r="EG5343" s="60"/>
      <c r="EH5343" s="60"/>
      <c r="EI5343" s="60"/>
      <c r="EJ5343" s="60"/>
      <c r="EK5343" s="60"/>
      <c r="EL5343" s="60"/>
      <c r="EM5343" s="60"/>
      <c r="EN5343" s="60"/>
      <c r="EO5343" s="60"/>
      <c r="EP5343" s="60"/>
      <c r="EQ5343" s="60"/>
      <c r="ER5343" s="60"/>
      <c r="ES5343" s="60"/>
      <c r="ET5343" s="60"/>
      <c r="EU5343" s="60"/>
      <c r="EV5343" s="60"/>
      <c r="EW5343" s="60"/>
      <c r="EX5343" s="60"/>
      <c r="EY5343" s="60"/>
      <c r="EZ5343" s="60"/>
      <c r="FA5343" s="60"/>
      <c r="FB5343" s="60"/>
    </row>
    <row r="5344" spans="22:158" x14ac:dyDescent="0.25">
      <c r="W5344" s="33"/>
      <c r="X5344" s="33"/>
      <c r="AH5344" s="38">
        <v>100</v>
      </c>
      <c r="AI5344" s="38">
        <v>125</v>
      </c>
      <c r="AJ5344" s="38">
        <v>10600</v>
      </c>
      <c r="AK5344" s="38">
        <v>70</v>
      </c>
      <c r="AL5344" s="38">
        <v>6300458</v>
      </c>
      <c r="AM5344" s="61" t="s">
        <v>1816</v>
      </c>
      <c r="AN5344" s="61" t="s">
        <v>1692</v>
      </c>
      <c r="AO5344" s="61" t="s">
        <v>5055</v>
      </c>
      <c r="AP5344" s="61" t="s">
        <v>5041</v>
      </c>
      <c r="AQ5344" s="61" t="s">
        <v>1770</v>
      </c>
      <c r="AR5344" s="28">
        <v>0</v>
      </c>
      <c r="AS5344" s="28">
        <v>4050</v>
      </c>
      <c r="AT5344" s="28">
        <v>1265</v>
      </c>
      <c r="AU5344" s="62"/>
      <c r="DV5344" s="31" t="s">
        <v>2915</v>
      </c>
      <c r="DW5344" s="31" t="s">
        <v>2920</v>
      </c>
      <c r="DX5344" s="63"/>
      <c r="DY5344" s="63"/>
      <c r="DZ5344" s="63"/>
      <c r="EA5344" s="167"/>
      <c r="EB5344" s="60"/>
      <c r="EC5344" s="60"/>
      <c r="ED5344" s="60"/>
      <c r="EE5344" s="60"/>
      <c r="EF5344" s="60"/>
      <c r="EG5344" s="60"/>
      <c r="EH5344" s="60"/>
      <c r="EI5344" s="60"/>
      <c r="EJ5344" s="60"/>
      <c r="EK5344" s="60"/>
      <c r="EL5344" s="60"/>
      <c r="EM5344" s="60"/>
      <c r="EN5344" s="60"/>
      <c r="EO5344" s="60"/>
      <c r="EP5344" s="60"/>
      <c r="EQ5344" s="60"/>
      <c r="ER5344" s="60"/>
      <c r="ES5344" s="60"/>
      <c r="ET5344" s="60"/>
      <c r="EU5344" s="60"/>
      <c r="EV5344" s="60"/>
      <c r="EW5344" s="60"/>
      <c r="EX5344" s="60"/>
      <c r="EY5344" s="60"/>
      <c r="EZ5344" s="60"/>
      <c r="FA5344" s="60"/>
      <c r="FB5344" s="60"/>
    </row>
    <row r="5345" spans="22:158" x14ac:dyDescent="0.25">
      <c r="W5345" s="33"/>
      <c r="X5345" s="33"/>
      <c r="AH5345" s="38">
        <v>100</v>
      </c>
      <c r="AI5345" s="38">
        <v>125</v>
      </c>
      <c r="AJ5345" s="38">
        <v>11730</v>
      </c>
      <c r="AK5345" s="38">
        <v>70</v>
      </c>
      <c r="AL5345" s="38">
        <v>6300458</v>
      </c>
      <c r="AM5345" s="61" t="s">
        <v>1816</v>
      </c>
      <c r="AN5345" s="61" t="s">
        <v>1692</v>
      </c>
      <c r="AO5345" s="61" t="s">
        <v>5079</v>
      </c>
      <c r="AP5345" s="61" t="s">
        <v>5041</v>
      </c>
      <c r="AQ5345" s="61" t="s">
        <v>1770</v>
      </c>
      <c r="AR5345" s="28">
        <v>0</v>
      </c>
      <c r="AS5345" s="28">
        <v>22771</v>
      </c>
      <c r="AT5345" s="28">
        <v>0</v>
      </c>
      <c r="AU5345" s="62"/>
      <c r="DV5345" s="31" t="s">
        <v>2915</v>
      </c>
      <c r="DW5345" s="31" t="s">
        <v>2920</v>
      </c>
      <c r="DX5345" s="63"/>
      <c r="DY5345" s="63"/>
      <c r="DZ5345" s="63"/>
      <c r="EA5345" s="167"/>
      <c r="EB5345" s="60"/>
      <c r="EC5345" s="60"/>
      <c r="ED5345" s="60"/>
      <c r="EE5345" s="60"/>
      <c r="EF5345" s="60"/>
      <c r="EG5345" s="60"/>
      <c r="EH5345" s="60"/>
      <c r="EI5345" s="60"/>
      <c r="EJ5345" s="60"/>
      <c r="EK5345" s="60"/>
      <c r="EL5345" s="60"/>
      <c r="EM5345" s="60"/>
      <c r="EN5345" s="60"/>
      <c r="EO5345" s="60"/>
      <c r="EP5345" s="60"/>
      <c r="EQ5345" s="60"/>
      <c r="ER5345" s="60"/>
      <c r="ES5345" s="60"/>
      <c r="ET5345" s="60"/>
      <c r="EU5345" s="60"/>
      <c r="EV5345" s="60"/>
      <c r="EW5345" s="60"/>
      <c r="EX5345" s="60"/>
      <c r="EY5345" s="60"/>
      <c r="EZ5345" s="60"/>
      <c r="FA5345" s="60"/>
      <c r="FB5345" s="60"/>
    </row>
    <row r="5346" spans="22:158" x14ac:dyDescent="0.25">
      <c r="V5346" s="1"/>
      <c r="W5346" s="33"/>
      <c r="X5346" s="33"/>
      <c r="AH5346" s="38">
        <v>100</v>
      </c>
      <c r="AI5346" s="38">
        <v>125</v>
      </c>
      <c r="AJ5346" s="38">
        <v>11800</v>
      </c>
      <c r="AK5346" s="38">
        <v>70</v>
      </c>
      <c r="AL5346" s="38">
        <v>6300458</v>
      </c>
      <c r="AM5346" s="61" t="s">
        <v>1816</v>
      </c>
      <c r="AN5346" s="61" t="s">
        <v>1692</v>
      </c>
      <c r="AO5346" s="61" t="s">
        <v>5081</v>
      </c>
      <c r="AP5346" s="61" t="s">
        <v>5041</v>
      </c>
      <c r="AQ5346" s="61" t="s">
        <v>1770</v>
      </c>
      <c r="AR5346" s="28">
        <v>0</v>
      </c>
      <c r="AS5346" s="28">
        <v>6998</v>
      </c>
      <c r="AT5346" s="28">
        <v>1437</v>
      </c>
      <c r="AU5346" s="62"/>
      <c r="DV5346" s="31" t="s">
        <v>2915</v>
      </c>
      <c r="DW5346" s="31" t="s">
        <v>2920</v>
      </c>
      <c r="DX5346" s="63"/>
      <c r="DY5346" s="63"/>
      <c r="DZ5346" s="63"/>
      <c r="EA5346" s="167"/>
      <c r="EB5346" s="60"/>
      <c r="EC5346" s="60"/>
      <c r="ED5346" s="60"/>
      <c r="EE5346" s="60"/>
      <c r="EF5346" s="60"/>
      <c r="EG5346" s="60"/>
      <c r="EH5346" s="60"/>
      <c r="EI5346" s="60"/>
      <c r="EJ5346" s="60"/>
      <c r="EK5346" s="60"/>
      <c r="EL5346" s="60"/>
      <c r="EM5346" s="60"/>
      <c r="EN5346" s="60"/>
      <c r="EO5346" s="60"/>
      <c r="EP5346" s="60"/>
      <c r="EQ5346" s="60"/>
      <c r="ER5346" s="60"/>
      <c r="ES5346" s="60"/>
      <c r="ET5346" s="60"/>
      <c r="EU5346" s="60"/>
      <c r="EV5346" s="60"/>
      <c r="EW5346" s="60"/>
      <c r="EX5346" s="60"/>
      <c r="EY5346" s="60"/>
      <c r="EZ5346" s="60"/>
      <c r="FA5346" s="60"/>
      <c r="FB5346" s="60"/>
    </row>
    <row r="5347" spans="22:158" x14ac:dyDescent="0.25">
      <c r="W5347" s="33"/>
      <c r="X5347" s="33"/>
      <c r="AH5347" s="38">
        <v>100</v>
      </c>
      <c r="AI5347" s="38">
        <v>125</v>
      </c>
      <c r="AJ5347" s="38">
        <v>12250</v>
      </c>
      <c r="AK5347" s="38">
        <v>70</v>
      </c>
      <c r="AL5347" s="38">
        <v>6300458</v>
      </c>
      <c r="AM5347" s="61" t="s">
        <v>1816</v>
      </c>
      <c r="AN5347" s="61" t="s">
        <v>1692</v>
      </c>
      <c r="AO5347" s="61" t="s">
        <v>5089</v>
      </c>
      <c r="AP5347" s="61" t="s">
        <v>5041</v>
      </c>
      <c r="AQ5347" s="61" t="s">
        <v>1770</v>
      </c>
      <c r="AR5347" s="28">
        <v>0</v>
      </c>
      <c r="AS5347" s="28">
        <v>0</v>
      </c>
      <c r="AT5347" s="28">
        <v>2114</v>
      </c>
      <c r="AU5347" s="62"/>
      <c r="DV5347" s="31" t="s">
        <v>2915</v>
      </c>
      <c r="DW5347" s="31" t="s">
        <v>2920</v>
      </c>
      <c r="DX5347" s="63"/>
      <c r="DY5347" s="63"/>
      <c r="DZ5347" s="63"/>
      <c r="EA5347" s="167"/>
      <c r="EB5347" s="60"/>
      <c r="EC5347" s="60"/>
      <c r="ED5347" s="60"/>
      <c r="EE5347" s="60"/>
      <c r="EF5347" s="60"/>
      <c r="EG5347" s="60"/>
      <c r="EH5347" s="60"/>
      <c r="EI5347" s="60"/>
      <c r="EJ5347" s="60"/>
      <c r="EK5347" s="60"/>
      <c r="EL5347" s="60"/>
      <c r="EM5347" s="60"/>
      <c r="EN5347" s="60"/>
      <c r="EO5347" s="60"/>
      <c r="EP5347" s="60"/>
      <c r="EQ5347" s="60"/>
      <c r="ER5347" s="60"/>
      <c r="ES5347" s="60"/>
      <c r="ET5347" s="60"/>
      <c r="EU5347" s="60"/>
      <c r="EV5347" s="60"/>
      <c r="EW5347" s="60"/>
      <c r="EX5347" s="60"/>
      <c r="EY5347" s="60"/>
      <c r="EZ5347" s="60"/>
      <c r="FA5347" s="60"/>
      <c r="FB5347" s="60"/>
    </row>
    <row r="5348" spans="22:158" x14ac:dyDescent="0.25">
      <c r="V5348" s="1"/>
      <c r="W5348" s="33"/>
      <c r="X5348" s="33"/>
      <c r="AH5348" s="38">
        <v>100</v>
      </c>
      <c r="AI5348" s="38">
        <v>125</v>
      </c>
      <c r="AJ5348" s="38">
        <v>13200</v>
      </c>
      <c r="AK5348" s="38">
        <v>70</v>
      </c>
      <c r="AL5348" s="38">
        <v>6300458</v>
      </c>
      <c r="AM5348" s="61" t="s">
        <v>1816</v>
      </c>
      <c r="AN5348" s="61" t="s">
        <v>1692</v>
      </c>
      <c r="AO5348" s="61" t="s">
        <v>5106</v>
      </c>
      <c r="AP5348" s="61" t="s">
        <v>5041</v>
      </c>
      <c r="AQ5348" s="61" t="s">
        <v>1770</v>
      </c>
      <c r="AR5348" s="28">
        <v>0</v>
      </c>
      <c r="AS5348" s="28">
        <v>0</v>
      </c>
      <c r="AT5348" s="28">
        <v>552</v>
      </c>
      <c r="AU5348" s="62"/>
      <c r="DV5348" s="31" t="s">
        <v>2915</v>
      </c>
      <c r="DW5348" s="31" t="s">
        <v>2920</v>
      </c>
      <c r="DX5348" s="63"/>
      <c r="DY5348" s="63"/>
      <c r="DZ5348" s="63"/>
      <c r="EA5348" s="167"/>
      <c r="EB5348" s="60"/>
      <c r="EC5348" s="60"/>
      <c r="ED5348" s="60"/>
      <c r="EE5348" s="60"/>
      <c r="EF5348" s="60"/>
      <c r="EG5348" s="60"/>
      <c r="EH5348" s="60"/>
      <c r="EI5348" s="60"/>
      <c r="EJ5348" s="60"/>
      <c r="EK5348" s="60"/>
      <c r="EL5348" s="60"/>
      <c r="EM5348" s="60"/>
      <c r="EN5348" s="60"/>
      <c r="EO5348" s="60"/>
      <c r="EP5348" s="60"/>
      <c r="EQ5348" s="60"/>
      <c r="ER5348" s="60"/>
      <c r="ES5348" s="60"/>
      <c r="ET5348" s="60"/>
      <c r="EU5348" s="60"/>
      <c r="EV5348" s="60"/>
      <c r="EW5348" s="60"/>
      <c r="EX5348" s="60"/>
      <c r="EY5348" s="60"/>
      <c r="EZ5348" s="60"/>
      <c r="FA5348" s="60"/>
      <c r="FB5348" s="60"/>
    </row>
    <row r="5349" spans="22:158" x14ac:dyDescent="0.25">
      <c r="W5349" s="33"/>
      <c r="X5349" s="33"/>
      <c r="AH5349" s="38">
        <v>100</v>
      </c>
      <c r="AI5349" s="38">
        <v>125</v>
      </c>
      <c r="AJ5349" s="38">
        <v>13350</v>
      </c>
      <c r="AK5349" s="38">
        <v>70</v>
      </c>
      <c r="AL5349" s="38">
        <v>6300458</v>
      </c>
      <c r="AM5349" s="61" t="s">
        <v>1816</v>
      </c>
      <c r="AN5349" s="61" t="s">
        <v>1692</v>
      </c>
      <c r="AO5349" s="61" t="s">
        <v>5109</v>
      </c>
      <c r="AP5349" s="61" t="s">
        <v>5041</v>
      </c>
      <c r="AQ5349" s="61" t="s">
        <v>1770</v>
      </c>
      <c r="AR5349" s="28">
        <v>0</v>
      </c>
      <c r="AS5349" s="28">
        <v>3059</v>
      </c>
      <c r="AT5349" s="28">
        <v>4858</v>
      </c>
      <c r="AU5349" s="62"/>
      <c r="DV5349" s="31" t="s">
        <v>2915</v>
      </c>
      <c r="DW5349" s="31" t="s">
        <v>2920</v>
      </c>
      <c r="DX5349" s="63"/>
      <c r="DY5349" s="63"/>
      <c r="DZ5349" s="63"/>
      <c r="EA5349" s="167"/>
      <c r="EB5349" s="60"/>
      <c r="EC5349" s="60"/>
      <c r="ED5349" s="60"/>
      <c r="EE5349" s="60"/>
      <c r="EF5349" s="60"/>
      <c r="EG5349" s="60"/>
      <c r="EH5349" s="60"/>
      <c r="EI5349" s="60"/>
      <c r="EJ5349" s="60"/>
      <c r="EK5349" s="60"/>
      <c r="EL5349" s="60"/>
      <c r="EM5349" s="60"/>
      <c r="EN5349" s="60"/>
      <c r="EO5349" s="60"/>
      <c r="EP5349" s="60"/>
      <c r="EQ5349" s="60"/>
      <c r="ER5349" s="60"/>
      <c r="ES5349" s="60"/>
      <c r="ET5349" s="60"/>
      <c r="EU5349" s="60"/>
      <c r="EV5349" s="60"/>
      <c r="EW5349" s="60"/>
      <c r="EX5349" s="60"/>
      <c r="EY5349" s="60"/>
      <c r="EZ5349" s="60"/>
      <c r="FA5349" s="60"/>
      <c r="FB5349" s="60"/>
    </row>
    <row r="5350" spans="22:158" x14ac:dyDescent="0.25">
      <c r="W5350" s="33"/>
      <c r="X5350" s="33"/>
      <c r="AH5350" s="38">
        <v>100</v>
      </c>
      <c r="AI5350" s="38">
        <v>125</v>
      </c>
      <c r="AJ5350" s="38">
        <v>13750</v>
      </c>
      <c r="AK5350" s="38">
        <v>70</v>
      </c>
      <c r="AL5350" s="38">
        <v>6300458</v>
      </c>
      <c r="AM5350" s="61" t="s">
        <v>1816</v>
      </c>
      <c r="AN5350" s="61" t="s">
        <v>1692</v>
      </c>
      <c r="AO5350" s="61" t="s">
        <v>5119</v>
      </c>
      <c r="AP5350" s="61" t="s">
        <v>5041</v>
      </c>
      <c r="AQ5350" s="61" t="s">
        <v>1770</v>
      </c>
      <c r="AR5350" s="28">
        <v>0</v>
      </c>
      <c r="AS5350" s="28">
        <v>3531</v>
      </c>
      <c r="AT5350" s="28">
        <v>2834</v>
      </c>
      <c r="AU5350" s="62"/>
      <c r="DV5350" s="31" t="s">
        <v>2915</v>
      </c>
      <c r="DW5350" s="31" t="s">
        <v>2920</v>
      </c>
      <c r="DX5350" s="63"/>
      <c r="DY5350" s="63"/>
      <c r="DZ5350" s="63"/>
      <c r="EA5350" s="167"/>
      <c r="EB5350" s="60"/>
      <c r="EC5350" s="60"/>
      <c r="ED5350" s="60"/>
      <c r="EE5350" s="60"/>
      <c r="EF5350" s="60"/>
      <c r="EG5350" s="60"/>
      <c r="EH5350" s="60"/>
      <c r="EI5350" s="60"/>
      <c r="EJ5350" s="60"/>
      <c r="EK5350" s="60"/>
      <c r="EL5350" s="60"/>
      <c r="EM5350" s="60"/>
      <c r="EN5350" s="60"/>
      <c r="EO5350" s="60"/>
      <c r="EP5350" s="60"/>
      <c r="EQ5350" s="60"/>
      <c r="ER5350" s="60"/>
      <c r="ES5350" s="60"/>
      <c r="ET5350" s="60"/>
      <c r="EU5350" s="60"/>
      <c r="EV5350" s="60"/>
      <c r="EW5350" s="60"/>
      <c r="EX5350" s="60"/>
      <c r="EY5350" s="60"/>
      <c r="EZ5350" s="60"/>
      <c r="FA5350" s="60"/>
      <c r="FB5350" s="60"/>
    </row>
    <row r="5351" spans="22:158" x14ac:dyDescent="0.25">
      <c r="W5351" s="33"/>
      <c r="X5351" s="33"/>
      <c r="AH5351" s="38">
        <v>100</v>
      </c>
      <c r="AI5351" s="38">
        <v>125</v>
      </c>
      <c r="AJ5351" s="38">
        <v>14350</v>
      </c>
      <c r="AK5351" s="38">
        <v>70</v>
      </c>
      <c r="AL5351" s="38">
        <v>6300458</v>
      </c>
      <c r="AM5351" s="61" t="s">
        <v>1816</v>
      </c>
      <c r="AN5351" s="61" t="s">
        <v>1692</v>
      </c>
      <c r="AO5351" s="61" t="s">
        <v>1575</v>
      </c>
      <c r="AP5351" s="61" t="s">
        <v>5041</v>
      </c>
      <c r="AQ5351" s="61" t="s">
        <v>1770</v>
      </c>
      <c r="AR5351" s="28">
        <v>0</v>
      </c>
      <c r="AS5351" s="28">
        <v>5844</v>
      </c>
      <c r="AT5351" s="28">
        <v>3354</v>
      </c>
      <c r="AU5351" s="62"/>
      <c r="DV5351" s="31" t="s">
        <v>2915</v>
      </c>
      <c r="DW5351" s="31" t="s">
        <v>2920</v>
      </c>
      <c r="DX5351" s="63"/>
      <c r="DY5351" s="63"/>
      <c r="DZ5351" s="63"/>
      <c r="EA5351" s="167"/>
      <c r="EB5351" s="60"/>
      <c r="EC5351" s="60"/>
      <c r="ED5351" s="60"/>
      <c r="EE5351" s="60"/>
      <c r="EF5351" s="60"/>
      <c r="EG5351" s="60"/>
      <c r="EH5351" s="60"/>
      <c r="EI5351" s="60"/>
      <c r="EJ5351" s="60"/>
      <c r="EK5351" s="60"/>
      <c r="EL5351" s="60"/>
      <c r="EM5351" s="60"/>
      <c r="EN5351" s="60"/>
      <c r="EO5351" s="60"/>
      <c r="EP5351" s="60"/>
      <c r="EQ5351" s="60"/>
      <c r="ER5351" s="60"/>
      <c r="ES5351" s="60"/>
      <c r="ET5351" s="60"/>
      <c r="EU5351" s="60"/>
      <c r="EV5351" s="60"/>
      <c r="EW5351" s="60"/>
      <c r="EX5351" s="60"/>
      <c r="EY5351" s="60"/>
      <c r="EZ5351" s="60"/>
      <c r="FA5351" s="60"/>
      <c r="FB5351" s="60"/>
    </row>
    <row r="5352" spans="22:158" x14ac:dyDescent="0.25">
      <c r="W5352" s="33"/>
      <c r="X5352" s="33"/>
      <c r="AH5352" s="38">
        <v>100</v>
      </c>
      <c r="AI5352" s="38">
        <v>125</v>
      </c>
      <c r="AJ5352" s="38">
        <v>15000</v>
      </c>
      <c r="AK5352" s="38">
        <v>70</v>
      </c>
      <c r="AL5352" s="38">
        <v>6300458</v>
      </c>
      <c r="AM5352" s="61" t="s">
        <v>1816</v>
      </c>
      <c r="AN5352" s="61" t="s">
        <v>1692</v>
      </c>
      <c r="AO5352" s="61" t="s">
        <v>1590</v>
      </c>
      <c r="AP5352" s="61" t="s">
        <v>5041</v>
      </c>
      <c r="AQ5352" s="61" t="s">
        <v>1770</v>
      </c>
      <c r="AR5352" s="28">
        <v>0</v>
      </c>
      <c r="AS5352" s="28">
        <v>0</v>
      </c>
      <c r="AT5352" s="28">
        <v>2040</v>
      </c>
      <c r="AU5352" s="62"/>
      <c r="DV5352" s="31" t="s">
        <v>2915</v>
      </c>
      <c r="DW5352" s="31" t="s">
        <v>2920</v>
      </c>
      <c r="DX5352" s="63"/>
      <c r="DY5352" s="63"/>
      <c r="DZ5352" s="63"/>
      <c r="EA5352" s="167"/>
      <c r="EB5352" s="60"/>
      <c r="EC5352" s="60"/>
      <c r="ED5352" s="60"/>
      <c r="EE5352" s="60"/>
      <c r="EF5352" s="60"/>
      <c r="EG5352" s="60"/>
      <c r="EH5352" s="60"/>
      <c r="EI5352" s="60"/>
      <c r="EJ5352" s="60"/>
      <c r="EK5352" s="60"/>
      <c r="EL5352" s="60"/>
      <c r="EM5352" s="60"/>
      <c r="EN5352" s="60"/>
      <c r="EO5352" s="60"/>
      <c r="EP5352" s="60"/>
      <c r="EQ5352" s="60"/>
      <c r="ER5352" s="60"/>
      <c r="ES5352" s="60"/>
      <c r="ET5352" s="60"/>
      <c r="EU5352" s="60"/>
      <c r="EV5352" s="60"/>
      <c r="EW5352" s="60"/>
      <c r="EX5352" s="60"/>
      <c r="EY5352" s="60"/>
      <c r="EZ5352" s="60"/>
      <c r="FA5352" s="60"/>
      <c r="FB5352" s="60"/>
    </row>
    <row r="5353" spans="22:158" x14ac:dyDescent="0.25">
      <c r="W5353" s="33"/>
      <c r="X5353" s="33"/>
      <c r="AH5353" s="38">
        <v>100</v>
      </c>
      <c r="AI5353" s="38">
        <v>125</v>
      </c>
      <c r="AJ5353" s="38">
        <v>15700</v>
      </c>
      <c r="AK5353" s="38">
        <v>70</v>
      </c>
      <c r="AL5353" s="38">
        <v>6300458</v>
      </c>
      <c r="AM5353" s="61" t="s">
        <v>1816</v>
      </c>
      <c r="AN5353" s="61" t="s">
        <v>1692</v>
      </c>
      <c r="AO5353" s="61" t="s">
        <v>1605</v>
      </c>
      <c r="AP5353" s="61" t="s">
        <v>5041</v>
      </c>
      <c r="AQ5353" s="61" t="s">
        <v>1770</v>
      </c>
      <c r="AR5353" s="28">
        <v>0</v>
      </c>
      <c r="AS5353" s="28">
        <v>2167</v>
      </c>
      <c r="AT5353" s="28">
        <v>1569</v>
      </c>
      <c r="AU5353" s="62"/>
      <c r="DV5353" s="31" t="s">
        <v>2915</v>
      </c>
      <c r="DW5353" s="31" t="s">
        <v>2920</v>
      </c>
      <c r="DX5353" s="63"/>
      <c r="DY5353" s="63"/>
      <c r="DZ5353" s="63"/>
      <c r="EA5353" s="167"/>
      <c r="EB5353" s="60"/>
      <c r="EC5353" s="60"/>
      <c r="ED5353" s="60"/>
      <c r="EE5353" s="60"/>
      <c r="EF5353" s="60"/>
      <c r="EG5353" s="60"/>
      <c r="EH5353" s="60"/>
      <c r="EI5353" s="60"/>
      <c r="EJ5353" s="60"/>
      <c r="EK5353" s="60"/>
      <c r="EL5353" s="60"/>
      <c r="EM5353" s="60"/>
      <c r="EN5353" s="60"/>
      <c r="EO5353" s="60"/>
      <c r="EP5353" s="60"/>
      <c r="EQ5353" s="60"/>
      <c r="ER5353" s="60"/>
      <c r="ES5353" s="60"/>
      <c r="ET5353" s="60"/>
      <c r="EU5353" s="60"/>
      <c r="EV5353" s="60"/>
      <c r="EW5353" s="60"/>
      <c r="EX5353" s="60"/>
      <c r="EY5353" s="60"/>
      <c r="EZ5353" s="60"/>
      <c r="FA5353" s="60"/>
      <c r="FB5353" s="60"/>
    </row>
    <row r="5354" spans="22:158" x14ac:dyDescent="0.25">
      <c r="W5354" s="33"/>
      <c r="X5354" s="33"/>
      <c r="AH5354" s="38">
        <v>100</v>
      </c>
      <c r="AI5354" s="38">
        <v>125</v>
      </c>
      <c r="AJ5354" s="38">
        <v>16420</v>
      </c>
      <c r="AK5354" s="38">
        <v>70</v>
      </c>
      <c r="AL5354" s="38">
        <v>6300458</v>
      </c>
      <c r="AM5354" s="61" t="s">
        <v>1816</v>
      </c>
      <c r="AN5354" s="61" t="s">
        <v>1692</v>
      </c>
      <c r="AO5354" s="61" t="s">
        <v>1621</v>
      </c>
      <c r="AP5354" s="61" t="s">
        <v>5041</v>
      </c>
      <c r="AQ5354" s="61" t="s">
        <v>1770</v>
      </c>
      <c r="AR5354" s="28">
        <v>0</v>
      </c>
      <c r="AS5354" s="28">
        <v>0</v>
      </c>
      <c r="AT5354" s="28">
        <v>7044</v>
      </c>
      <c r="AU5354" s="62"/>
      <c r="DV5354" s="31" t="s">
        <v>2915</v>
      </c>
      <c r="DW5354" s="31" t="s">
        <v>2920</v>
      </c>
      <c r="DX5354" s="63"/>
      <c r="DY5354" s="63"/>
      <c r="DZ5354" s="63"/>
      <c r="EA5354" s="167"/>
      <c r="EB5354" s="60"/>
      <c r="EC5354" s="60"/>
      <c r="ED5354" s="60"/>
      <c r="EE5354" s="60"/>
      <c r="EF5354" s="60"/>
      <c r="EG5354" s="60"/>
      <c r="EH5354" s="60"/>
      <c r="EI5354" s="60"/>
      <c r="EJ5354" s="60"/>
      <c r="EK5354" s="60"/>
      <c r="EL5354" s="60"/>
      <c r="EM5354" s="60"/>
      <c r="EN5354" s="60"/>
      <c r="EO5354" s="60"/>
      <c r="EP5354" s="60"/>
      <c r="EQ5354" s="60"/>
      <c r="ER5354" s="60"/>
      <c r="ES5354" s="60"/>
      <c r="ET5354" s="60"/>
      <c r="EU5354" s="60"/>
      <c r="EV5354" s="60"/>
      <c r="EW5354" s="60"/>
      <c r="EX5354" s="60"/>
      <c r="EY5354" s="60"/>
      <c r="EZ5354" s="60"/>
      <c r="FA5354" s="60"/>
      <c r="FB5354" s="60"/>
    </row>
    <row r="5355" spans="22:158" x14ac:dyDescent="0.25">
      <c r="V5355" s="1"/>
      <c r="W5355" s="33"/>
      <c r="X5355" s="33"/>
      <c r="AH5355" s="38">
        <v>100</v>
      </c>
      <c r="AI5355" s="38">
        <v>130</v>
      </c>
      <c r="AJ5355" s="38">
        <v>10110</v>
      </c>
      <c r="AK5355" s="38">
        <v>70</v>
      </c>
      <c r="AL5355" s="38">
        <v>6300458</v>
      </c>
      <c r="AM5355" s="61" t="s">
        <v>1816</v>
      </c>
      <c r="AN5355" s="61" t="s">
        <v>1687</v>
      </c>
      <c r="AO5355" s="61" t="s">
        <v>5045</v>
      </c>
      <c r="AP5355" s="61" t="s">
        <v>5041</v>
      </c>
      <c r="AQ5355" s="61" t="s">
        <v>1770</v>
      </c>
      <c r="AR5355" s="28">
        <v>0</v>
      </c>
      <c r="AS5355" s="28">
        <v>10809706</v>
      </c>
      <c r="AT5355" s="28">
        <v>14342513</v>
      </c>
      <c r="AU5355" s="62"/>
      <c r="DV5355" s="31" t="s">
        <v>2915</v>
      </c>
      <c r="DW5355" s="31" t="s">
        <v>2921</v>
      </c>
      <c r="DX5355" s="63"/>
      <c r="DY5355" s="63"/>
      <c r="DZ5355" s="63"/>
      <c r="EA5355" s="167"/>
      <c r="EB5355" s="60"/>
      <c r="EC5355" s="60"/>
      <c r="ED5355" s="60"/>
      <c r="EE5355" s="60"/>
      <c r="EF5355" s="60"/>
      <c r="EG5355" s="60"/>
      <c r="EH5355" s="60"/>
      <c r="EI5355" s="60"/>
      <c r="EJ5355" s="60"/>
      <c r="EK5355" s="60"/>
      <c r="EL5355" s="60"/>
      <c r="EM5355" s="60"/>
      <c r="EN5355" s="60"/>
      <c r="EO5355" s="60"/>
      <c r="EP5355" s="60"/>
      <c r="EQ5355" s="60"/>
      <c r="ER5355" s="60"/>
      <c r="ES5355" s="60"/>
      <c r="ET5355" s="60"/>
      <c r="EU5355" s="60"/>
      <c r="EV5355" s="60"/>
      <c r="EW5355" s="60"/>
      <c r="EX5355" s="60"/>
      <c r="EY5355" s="60"/>
      <c r="EZ5355" s="60"/>
      <c r="FA5355" s="60"/>
      <c r="FB5355" s="60"/>
    </row>
    <row r="5356" spans="22:158" x14ac:dyDescent="0.25">
      <c r="W5356" s="33"/>
      <c r="X5356" s="33"/>
      <c r="AH5356" s="38">
        <v>100</v>
      </c>
      <c r="AI5356" s="38">
        <v>130</v>
      </c>
      <c r="AJ5356" s="38">
        <v>10400</v>
      </c>
      <c r="AK5356" s="38">
        <v>70</v>
      </c>
      <c r="AL5356" s="38">
        <v>6300458</v>
      </c>
      <c r="AM5356" s="61" t="s">
        <v>1816</v>
      </c>
      <c r="AN5356" s="61" t="s">
        <v>1687</v>
      </c>
      <c r="AO5356" s="61" t="s">
        <v>5051</v>
      </c>
      <c r="AP5356" s="61" t="s">
        <v>5041</v>
      </c>
      <c r="AQ5356" s="61" t="s">
        <v>1770</v>
      </c>
      <c r="AR5356" s="28">
        <v>0</v>
      </c>
      <c r="AS5356" s="28">
        <v>0</v>
      </c>
      <c r="AT5356" s="28">
        <v>6867601</v>
      </c>
      <c r="AU5356" s="62"/>
      <c r="DV5356" s="31" t="s">
        <v>2915</v>
      </c>
      <c r="DW5356" s="31" t="s">
        <v>2921</v>
      </c>
      <c r="DX5356" s="63"/>
      <c r="DY5356" s="63"/>
      <c r="DZ5356" s="63"/>
      <c r="EA5356" s="167"/>
      <c r="EB5356" s="60"/>
      <c r="EC5356" s="60"/>
      <c r="ED5356" s="60"/>
      <c r="EE5356" s="60"/>
      <c r="EF5356" s="60"/>
      <c r="EG5356" s="60"/>
      <c r="EH5356" s="60"/>
      <c r="EI5356" s="60"/>
      <c r="EJ5356" s="60"/>
      <c r="EK5356" s="60"/>
      <c r="EL5356" s="60"/>
      <c r="EM5356" s="60"/>
      <c r="EN5356" s="60"/>
      <c r="EO5356" s="60"/>
      <c r="EP5356" s="60"/>
      <c r="EQ5356" s="60"/>
      <c r="ER5356" s="60"/>
      <c r="ES5356" s="60"/>
      <c r="ET5356" s="60"/>
      <c r="EU5356" s="60"/>
      <c r="EV5356" s="60"/>
      <c r="EW5356" s="60"/>
      <c r="EX5356" s="60"/>
      <c r="EY5356" s="60"/>
      <c r="EZ5356" s="60"/>
      <c r="FA5356" s="60"/>
      <c r="FB5356" s="60"/>
    </row>
    <row r="5357" spans="22:158" x14ac:dyDescent="0.25">
      <c r="V5357" s="1"/>
      <c r="W5357" s="33"/>
      <c r="X5357" s="33"/>
      <c r="AH5357" s="38">
        <v>100</v>
      </c>
      <c r="AI5357" s="38">
        <v>130</v>
      </c>
      <c r="AJ5357" s="38">
        <v>10700</v>
      </c>
      <c r="AK5357" s="38">
        <v>70</v>
      </c>
      <c r="AL5357" s="38">
        <v>6300458</v>
      </c>
      <c r="AM5357" s="61" t="s">
        <v>1816</v>
      </c>
      <c r="AN5357" s="61" t="s">
        <v>1687</v>
      </c>
      <c r="AO5357" s="61" t="s">
        <v>5057</v>
      </c>
      <c r="AP5357" s="61" t="s">
        <v>5041</v>
      </c>
      <c r="AQ5357" s="61" t="s">
        <v>1770</v>
      </c>
      <c r="AR5357" s="28">
        <v>0</v>
      </c>
      <c r="AS5357" s="28">
        <v>0</v>
      </c>
      <c r="AT5357" s="28">
        <v>2980171</v>
      </c>
      <c r="AU5357" s="62"/>
      <c r="DV5357" s="31" t="s">
        <v>2915</v>
      </c>
      <c r="DW5357" s="31" t="s">
        <v>2921</v>
      </c>
      <c r="DX5357" s="63"/>
      <c r="DY5357" s="63"/>
      <c r="DZ5357" s="63"/>
      <c r="EA5357" s="167"/>
      <c r="EB5357" s="60"/>
      <c r="EC5357" s="60"/>
      <c r="ED5357" s="60"/>
      <c r="EE5357" s="60"/>
      <c r="EF5357" s="60"/>
      <c r="EG5357" s="60"/>
      <c r="EH5357" s="60"/>
      <c r="EI5357" s="60"/>
      <c r="EJ5357" s="60"/>
      <c r="EK5357" s="60"/>
      <c r="EL5357" s="60"/>
      <c r="EM5357" s="60"/>
      <c r="EN5357" s="60"/>
      <c r="EO5357" s="60"/>
      <c r="EP5357" s="60"/>
      <c r="EQ5357" s="60"/>
      <c r="ER5357" s="60"/>
      <c r="ES5357" s="60"/>
      <c r="ET5357" s="60"/>
      <c r="EU5357" s="60"/>
      <c r="EV5357" s="60"/>
      <c r="EW5357" s="60"/>
      <c r="EX5357" s="60"/>
      <c r="EY5357" s="60"/>
      <c r="EZ5357" s="60"/>
      <c r="FA5357" s="60"/>
      <c r="FB5357" s="60"/>
    </row>
    <row r="5358" spans="22:158" x14ac:dyDescent="0.25">
      <c r="W5358" s="33"/>
      <c r="X5358" s="33"/>
      <c r="AH5358" s="38">
        <v>100</v>
      </c>
      <c r="AI5358" s="38">
        <v>130</v>
      </c>
      <c r="AJ5358" s="38">
        <v>13000</v>
      </c>
      <c r="AK5358" s="38">
        <v>70</v>
      </c>
      <c r="AL5358" s="38">
        <v>6300458</v>
      </c>
      <c r="AM5358" s="61" t="s">
        <v>1816</v>
      </c>
      <c r="AN5358" s="61" t="s">
        <v>1687</v>
      </c>
      <c r="AO5358" s="61" t="s">
        <v>5101</v>
      </c>
      <c r="AP5358" s="61" t="s">
        <v>5041</v>
      </c>
      <c r="AQ5358" s="61" t="s">
        <v>1770</v>
      </c>
      <c r="AR5358" s="28">
        <v>0</v>
      </c>
      <c r="AS5358" s="28">
        <v>0</v>
      </c>
      <c r="AT5358" s="28">
        <v>985277</v>
      </c>
      <c r="AU5358" s="62"/>
      <c r="DV5358" s="31" t="s">
        <v>2915</v>
      </c>
      <c r="DW5358" s="31" t="s">
        <v>2921</v>
      </c>
      <c r="DX5358" s="63"/>
      <c r="DY5358" s="63"/>
      <c r="DZ5358" s="63"/>
      <c r="EA5358" s="167"/>
      <c r="EB5358" s="60"/>
      <c r="EC5358" s="60"/>
      <c r="ED5358" s="60"/>
      <c r="EE5358" s="60"/>
      <c r="EF5358" s="60"/>
      <c r="EG5358" s="60"/>
      <c r="EH5358" s="60"/>
      <c r="EI5358" s="60"/>
      <c r="EJ5358" s="60"/>
      <c r="EK5358" s="60"/>
      <c r="EL5358" s="60"/>
      <c r="EM5358" s="60"/>
      <c r="EN5358" s="60"/>
      <c r="EO5358" s="60"/>
      <c r="EP5358" s="60"/>
      <c r="EQ5358" s="60"/>
      <c r="ER5358" s="60"/>
      <c r="ES5358" s="60"/>
      <c r="ET5358" s="60"/>
      <c r="EU5358" s="60"/>
      <c r="EV5358" s="60"/>
      <c r="EW5358" s="60"/>
      <c r="EX5358" s="60"/>
      <c r="EY5358" s="60"/>
      <c r="EZ5358" s="60"/>
      <c r="FA5358" s="60"/>
      <c r="FB5358" s="60"/>
    </row>
    <row r="5359" spans="22:158" x14ac:dyDescent="0.25">
      <c r="W5359" s="33"/>
      <c r="X5359" s="33"/>
      <c r="AH5359" s="38">
        <v>100</v>
      </c>
      <c r="AI5359" s="38">
        <v>130</v>
      </c>
      <c r="AJ5359" s="38">
        <v>13010</v>
      </c>
      <c r="AK5359" s="38">
        <v>70</v>
      </c>
      <c r="AL5359" s="38">
        <v>6300458</v>
      </c>
      <c r="AM5359" s="61" t="s">
        <v>1816</v>
      </c>
      <c r="AN5359" s="61" t="s">
        <v>1687</v>
      </c>
      <c r="AO5359" s="61" t="s">
        <v>5102</v>
      </c>
      <c r="AP5359" s="61" t="s">
        <v>5041</v>
      </c>
      <c r="AQ5359" s="61" t="s">
        <v>1770</v>
      </c>
      <c r="AR5359" s="28">
        <v>0</v>
      </c>
      <c r="AS5359" s="28">
        <v>7901158</v>
      </c>
      <c r="AT5359" s="28">
        <v>0</v>
      </c>
      <c r="AU5359" s="62"/>
      <c r="DV5359" s="31" t="s">
        <v>2915</v>
      </c>
      <c r="DW5359" s="31" t="s">
        <v>2921</v>
      </c>
      <c r="DX5359" s="63"/>
      <c r="DY5359" s="63"/>
      <c r="DZ5359" s="63"/>
      <c r="EA5359" s="167"/>
      <c r="EB5359" s="60"/>
      <c r="EC5359" s="60"/>
      <c r="ED5359" s="60"/>
      <c r="EE5359" s="60"/>
      <c r="EF5359" s="60"/>
      <c r="EG5359" s="60"/>
      <c r="EH5359" s="60"/>
      <c r="EI5359" s="60"/>
      <c r="EJ5359" s="60"/>
      <c r="EK5359" s="60"/>
      <c r="EL5359" s="60"/>
      <c r="EM5359" s="60"/>
      <c r="EN5359" s="60"/>
      <c r="EO5359" s="60"/>
      <c r="EP5359" s="60"/>
      <c r="EQ5359" s="60"/>
      <c r="ER5359" s="60"/>
      <c r="ES5359" s="60"/>
      <c r="ET5359" s="60"/>
      <c r="EU5359" s="60"/>
      <c r="EV5359" s="60"/>
      <c r="EW5359" s="60"/>
      <c r="EX5359" s="60"/>
      <c r="EY5359" s="60"/>
      <c r="EZ5359" s="60"/>
      <c r="FA5359" s="60"/>
      <c r="FB5359" s="60"/>
    </row>
    <row r="5360" spans="22:158" x14ac:dyDescent="0.25">
      <c r="W5360" s="33"/>
      <c r="X5360" s="33"/>
      <c r="AH5360" s="38">
        <v>100</v>
      </c>
      <c r="AI5360" s="38">
        <v>130</v>
      </c>
      <c r="AJ5360" s="38">
        <v>13550</v>
      </c>
      <c r="AK5360" s="38">
        <v>70</v>
      </c>
      <c r="AL5360" s="38">
        <v>6300458</v>
      </c>
      <c r="AM5360" s="61" t="s">
        <v>1816</v>
      </c>
      <c r="AN5360" s="61" t="s">
        <v>1687</v>
      </c>
      <c r="AO5360" s="61" t="s">
        <v>5114</v>
      </c>
      <c r="AP5360" s="61" t="s">
        <v>5041</v>
      </c>
      <c r="AQ5360" s="61" t="s">
        <v>1770</v>
      </c>
      <c r="AR5360" s="28">
        <v>0</v>
      </c>
      <c r="AS5360" s="28">
        <v>1270443</v>
      </c>
      <c r="AT5360" s="28">
        <v>1600972</v>
      </c>
      <c r="AU5360" s="62"/>
      <c r="DV5360" s="31" t="s">
        <v>2915</v>
      </c>
      <c r="DW5360" s="31" t="s">
        <v>2921</v>
      </c>
      <c r="DX5360" s="63"/>
      <c r="DY5360" s="63"/>
      <c r="DZ5360" s="63"/>
      <c r="EA5360" s="167"/>
      <c r="EB5360" s="60"/>
      <c r="EC5360" s="60"/>
      <c r="ED5360" s="60"/>
      <c r="EE5360" s="60"/>
      <c r="EF5360" s="60"/>
      <c r="EG5360" s="60"/>
      <c r="EH5360" s="60"/>
      <c r="EI5360" s="60"/>
      <c r="EJ5360" s="60"/>
      <c r="EK5360" s="60"/>
      <c r="EL5360" s="60"/>
      <c r="EM5360" s="60"/>
      <c r="EN5360" s="60"/>
      <c r="EO5360" s="60"/>
      <c r="EP5360" s="60"/>
      <c r="EQ5360" s="60"/>
      <c r="ER5360" s="60"/>
      <c r="ES5360" s="60"/>
      <c r="ET5360" s="60"/>
      <c r="EU5360" s="60"/>
      <c r="EV5360" s="60"/>
      <c r="EW5360" s="60"/>
      <c r="EX5360" s="60"/>
      <c r="EY5360" s="60"/>
      <c r="EZ5360" s="60"/>
      <c r="FA5360" s="60"/>
      <c r="FB5360" s="60"/>
    </row>
    <row r="5361" spans="22:158" x14ac:dyDescent="0.25">
      <c r="W5361" s="33"/>
      <c r="X5361" s="33"/>
      <c r="AH5361" s="38">
        <v>100</v>
      </c>
      <c r="AI5361" s="38">
        <v>130</v>
      </c>
      <c r="AJ5361" s="38">
        <v>13650</v>
      </c>
      <c r="AK5361" s="38">
        <v>70</v>
      </c>
      <c r="AL5361" s="38">
        <v>6300458</v>
      </c>
      <c r="AM5361" s="61" t="s">
        <v>1816</v>
      </c>
      <c r="AN5361" s="61" t="s">
        <v>1687</v>
      </c>
      <c r="AO5361" s="61" t="s">
        <v>5116</v>
      </c>
      <c r="AP5361" s="61" t="s">
        <v>5041</v>
      </c>
      <c r="AQ5361" s="61" t="s">
        <v>1770</v>
      </c>
      <c r="AR5361" s="28">
        <v>0</v>
      </c>
      <c r="AS5361" s="28">
        <v>12156809</v>
      </c>
      <c r="AT5361" s="28">
        <v>18703592</v>
      </c>
      <c r="AU5361" s="62"/>
      <c r="DV5361" s="31" t="s">
        <v>2915</v>
      </c>
      <c r="DW5361" s="31" t="s">
        <v>2921</v>
      </c>
      <c r="DX5361" s="63"/>
      <c r="DY5361" s="63"/>
      <c r="DZ5361" s="63"/>
      <c r="EA5361" s="167"/>
      <c r="EB5361" s="60"/>
      <c r="EC5361" s="60"/>
      <c r="ED5361" s="60"/>
      <c r="EE5361" s="60"/>
      <c r="EF5361" s="60"/>
      <c r="EG5361" s="60"/>
      <c r="EH5361" s="60"/>
      <c r="EI5361" s="60"/>
      <c r="EJ5361" s="60"/>
      <c r="EK5361" s="60"/>
      <c r="EL5361" s="60"/>
      <c r="EM5361" s="60"/>
      <c r="EN5361" s="60"/>
      <c r="EO5361" s="60"/>
      <c r="EP5361" s="60"/>
      <c r="EQ5361" s="60"/>
      <c r="ER5361" s="60"/>
      <c r="ES5361" s="60"/>
      <c r="ET5361" s="60"/>
      <c r="EU5361" s="60"/>
      <c r="EV5361" s="60"/>
      <c r="EW5361" s="60"/>
      <c r="EX5361" s="60"/>
      <c r="EY5361" s="60"/>
      <c r="EZ5361" s="60"/>
      <c r="FA5361" s="60"/>
      <c r="FB5361" s="60"/>
    </row>
    <row r="5362" spans="22:158" x14ac:dyDescent="0.25">
      <c r="W5362" s="33"/>
      <c r="X5362" s="33"/>
      <c r="AH5362" s="38">
        <v>100</v>
      </c>
      <c r="AI5362" s="38">
        <v>130</v>
      </c>
      <c r="AJ5362" s="38">
        <v>13660</v>
      </c>
      <c r="AK5362" s="38">
        <v>70</v>
      </c>
      <c r="AL5362" s="38">
        <v>6300458</v>
      </c>
      <c r="AM5362" s="61" t="s">
        <v>1816</v>
      </c>
      <c r="AN5362" s="61" t="s">
        <v>1687</v>
      </c>
      <c r="AO5362" s="61" t="s">
        <v>5117</v>
      </c>
      <c r="AP5362" s="61" t="s">
        <v>5041</v>
      </c>
      <c r="AQ5362" s="61" t="s">
        <v>1770</v>
      </c>
      <c r="AR5362" s="28">
        <v>0</v>
      </c>
      <c r="AS5362" s="28">
        <v>4966323</v>
      </c>
      <c r="AT5362" s="28">
        <v>0</v>
      </c>
      <c r="AU5362" s="62"/>
      <c r="DV5362" s="31" t="s">
        <v>2915</v>
      </c>
      <c r="DW5362" s="31" t="s">
        <v>2921</v>
      </c>
      <c r="DX5362" s="63"/>
      <c r="DY5362" s="63"/>
      <c r="DZ5362" s="63"/>
      <c r="EA5362" s="167"/>
      <c r="EB5362" s="60"/>
      <c r="EC5362" s="60"/>
      <c r="ED5362" s="60"/>
      <c r="EE5362" s="60"/>
      <c r="EF5362" s="60"/>
      <c r="EG5362" s="60"/>
      <c r="EH5362" s="60"/>
      <c r="EI5362" s="60"/>
      <c r="EJ5362" s="60"/>
      <c r="EK5362" s="60"/>
      <c r="EL5362" s="60"/>
      <c r="EM5362" s="60"/>
      <c r="EN5362" s="60"/>
      <c r="EO5362" s="60"/>
      <c r="EP5362" s="60"/>
      <c r="EQ5362" s="60"/>
      <c r="ER5362" s="60"/>
      <c r="ES5362" s="60"/>
      <c r="ET5362" s="60"/>
      <c r="EU5362" s="60"/>
      <c r="EV5362" s="60"/>
      <c r="EW5362" s="60"/>
      <c r="EX5362" s="60"/>
      <c r="EY5362" s="60"/>
      <c r="EZ5362" s="60"/>
      <c r="FA5362" s="60"/>
      <c r="FB5362" s="60"/>
    </row>
    <row r="5363" spans="22:158" x14ac:dyDescent="0.25">
      <c r="W5363" s="33"/>
      <c r="X5363" s="33"/>
      <c r="AH5363" s="38">
        <v>100</v>
      </c>
      <c r="AI5363" s="38">
        <v>130</v>
      </c>
      <c r="AJ5363" s="38">
        <v>14200</v>
      </c>
      <c r="AK5363" s="38">
        <v>70</v>
      </c>
      <c r="AL5363" s="38">
        <v>6300458</v>
      </c>
      <c r="AM5363" s="61" t="s">
        <v>1816</v>
      </c>
      <c r="AN5363" s="61" t="s">
        <v>1687</v>
      </c>
      <c r="AO5363" s="61" t="s">
        <v>5127</v>
      </c>
      <c r="AP5363" s="61" t="s">
        <v>5041</v>
      </c>
      <c r="AQ5363" s="61" t="s">
        <v>1770</v>
      </c>
      <c r="AR5363" s="28">
        <v>0</v>
      </c>
      <c r="AS5363" s="28">
        <v>9602381</v>
      </c>
      <c r="AT5363" s="28">
        <v>14945448</v>
      </c>
      <c r="AU5363" s="62"/>
      <c r="DV5363" s="31" t="s">
        <v>2915</v>
      </c>
      <c r="DW5363" s="31" t="s">
        <v>2921</v>
      </c>
      <c r="DX5363" s="63"/>
      <c r="DY5363" s="63"/>
      <c r="DZ5363" s="63"/>
      <c r="EA5363" s="167"/>
      <c r="EB5363" s="60"/>
      <c r="EC5363" s="60"/>
      <c r="ED5363" s="60"/>
      <c r="EE5363" s="60"/>
      <c r="EF5363" s="60"/>
      <c r="EG5363" s="60"/>
      <c r="EH5363" s="60"/>
      <c r="EI5363" s="60"/>
      <c r="EJ5363" s="60"/>
      <c r="EK5363" s="60"/>
      <c r="EL5363" s="60"/>
      <c r="EM5363" s="60"/>
      <c r="EN5363" s="60"/>
      <c r="EO5363" s="60"/>
      <c r="EP5363" s="60"/>
      <c r="EQ5363" s="60"/>
      <c r="ER5363" s="60"/>
      <c r="ES5363" s="60"/>
      <c r="ET5363" s="60"/>
      <c r="EU5363" s="60"/>
      <c r="EV5363" s="60"/>
      <c r="EW5363" s="60"/>
      <c r="EX5363" s="60"/>
      <c r="EY5363" s="60"/>
      <c r="EZ5363" s="60"/>
      <c r="FA5363" s="60"/>
      <c r="FB5363" s="60"/>
    </row>
    <row r="5364" spans="22:158" x14ac:dyDescent="0.25">
      <c r="W5364" s="33"/>
      <c r="X5364" s="33"/>
      <c r="AH5364" s="38">
        <v>100</v>
      </c>
      <c r="AI5364" s="38">
        <v>130</v>
      </c>
      <c r="AJ5364" s="38">
        <v>14920</v>
      </c>
      <c r="AK5364" s="38">
        <v>70</v>
      </c>
      <c r="AL5364" s="38">
        <v>6300458</v>
      </c>
      <c r="AM5364" s="61" t="s">
        <v>1816</v>
      </c>
      <c r="AN5364" s="61" t="s">
        <v>1687</v>
      </c>
      <c r="AO5364" s="61" t="s">
        <v>1588</v>
      </c>
      <c r="AP5364" s="61" t="s">
        <v>5041</v>
      </c>
      <c r="AQ5364" s="61" t="s">
        <v>1770</v>
      </c>
      <c r="AR5364" s="28">
        <v>0</v>
      </c>
      <c r="AS5364" s="28">
        <v>3335434</v>
      </c>
      <c r="AT5364" s="28">
        <v>0</v>
      </c>
      <c r="AU5364" s="62"/>
      <c r="DV5364" s="31" t="s">
        <v>2915</v>
      </c>
      <c r="DW5364" s="31" t="s">
        <v>2921</v>
      </c>
      <c r="DX5364" s="63"/>
      <c r="DY5364" s="63"/>
      <c r="DZ5364" s="63"/>
      <c r="EA5364" s="167"/>
      <c r="EB5364" s="60"/>
      <c r="EC5364" s="60"/>
      <c r="ED5364" s="60"/>
      <c r="EE5364" s="60"/>
      <c r="EF5364" s="60"/>
      <c r="EG5364" s="60"/>
      <c r="EH5364" s="60"/>
      <c r="EI5364" s="60"/>
      <c r="EJ5364" s="60"/>
      <c r="EK5364" s="60"/>
      <c r="EL5364" s="60"/>
      <c r="EM5364" s="60"/>
      <c r="EN5364" s="60"/>
      <c r="EO5364" s="60"/>
      <c r="EP5364" s="60"/>
      <c r="EQ5364" s="60"/>
      <c r="ER5364" s="60"/>
      <c r="ES5364" s="60"/>
      <c r="ET5364" s="60"/>
      <c r="EU5364" s="60"/>
      <c r="EV5364" s="60"/>
      <c r="EW5364" s="60"/>
      <c r="EX5364" s="60"/>
      <c r="EY5364" s="60"/>
      <c r="EZ5364" s="60"/>
      <c r="FA5364" s="60"/>
      <c r="FB5364" s="60"/>
    </row>
    <row r="5365" spans="22:158" x14ac:dyDescent="0.25">
      <c r="V5365" s="1"/>
      <c r="W5365" s="33"/>
      <c r="X5365" s="33"/>
      <c r="AH5365" s="38">
        <v>100</v>
      </c>
      <c r="AI5365" s="38">
        <v>130</v>
      </c>
      <c r="AJ5365" s="38">
        <v>15100</v>
      </c>
      <c r="AK5365" s="38">
        <v>70</v>
      </c>
      <c r="AL5365" s="38">
        <v>6300458</v>
      </c>
      <c r="AM5365" s="61" t="s">
        <v>1816</v>
      </c>
      <c r="AN5365" s="61" t="s">
        <v>1687</v>
      </c>
      <c r="AO5365" s="61" t="s">
        <v>1592</v>
      </c>
      <c r="AP5365" s="61" t="s">
        <v>5041</v>
      </c>
      <c r="AQ5365" s="61" t="s">
        <v>1770</v>
      </c>
      <c r="AR5365" s="28">
        <v>0</v>
      </c>
      <c r="AS5365" s="28">
        <v>0</v>
      </c>
      <c r="AT5365" s="28">
        <v>3089482</v>
      </c>
      <c r="AU5365" s="62"/>
      <c r="DV5365" s="31" t="s">
        <v>2915</v>
      </c>
      <c r="DW5365" s="31" t="s">
        <v>2921</v>
      </c>
      <c r="DX5365" s="63"/>
      <c r="DY5365" s="63"/>
      <c r="DZ5365" s="63"/>
      <c r="EA5365" s="167"/>
      <c r="EB5365" s="60"/>
      <c r="EC5365" s="60"/>
      <c r="ED5365" s="60"/>
      <c r="EE5365" s="60"/>
      <c r="EF5365" s="60"/>
      <c r="EG5365" s="60"/>
      <c r="EH5365" s="60"/>
      <c r="EI5365" s="60"/>
      <c r="EJ5365" s="60"/>
      <c r="EK5365" s="60"/>
      <c r="EL5365" s="60"/>
      <c r="EM5365" s="60"/>
      <c r="EN5365" s="60"/>
      <c r="EO5365" s="60"/>
      <c r="EP5365" s="60"/>
      <c r="EQ5365" s="60"/>
      <c r="ER5365" s="60"/>
      <c r="ES5365" s="60"/>
      <c r="ET5365" s="60"/>
      <c r="EU5365" s="60"/>
      <c r="EV5365" s="60"/>
      <c r="EW5365" s="60"/>
      <c r="EX5365" s="60"/>
      <c r="EY5365" s="60"/>
      <c r="EZ5365" s="60"/>
      <c r="FA5365" s="60"/>
      <c r="FB5365" s="60"/>
    </row>
    <row r="5366" spans="22:158" x14ac:dyDescent="0.25">
      <c r="W5366" s="33"/>
      <c r="X5366" s="33"/>
      <c r="AH5366" s="38">
        <v>100</v>
      </c>
      <c r="AI5366" s="38">
        <v>130</v>
      </c>
      <c r="AJ5366" s="38">
        <v>15300</v>
      </c>
      <c r="AK5366" s="38">
        <v>70</v>
      </c>
      <c r="AL5366" s="38">
        <v>6300458</v>
      </c>
      <c r="AM5366" s="61" t="s">
        <v>1816</v>
      </c>
      <c r="AN5366" s="61" t="s">
        <v>1687</v>
      </c>
      <c r="AO5366" s="61" t="s">
        <v>1597</v>
      </c>
      <c r="AP5366" s="61" t="s">
        <v>5041</v>
      </c>
      <c r="AQ5366" s="61" t="s">
        <v>1770</v>
      </c>
      <c r="AR5366" s="28">
        <v>0</v>
      </c>
      <c r="AS5366" s="28">
        <v>4487042</v>
      </c>
      <c r="AT5366" s="28">
        <v>7552423</v>
      </c>
      <c r="AU5366" s="62"/>
      <c r="DV5366" s="31" t="s">
        <v>2915</v>
      </c>
      <c r="DW5366" s="31" t="s">
        <v>2921</v>
      </c>
      <c r="DX5366" s="63"/>
      <c r="DY5366" s="63"/>
      <c r="DZ5366" s="63"/>
      <c r="EA5366" s="167"/>
      <c r="EB5366" s="60"/>
      <c r="EC5366" s="60"/>
      <c r="ED5366" s="60"/>
      <c r="EE5366" s="60"/>
      <c r="EF5366" s="60"/>
      <c r="EG5366" s="60"/>
      <c r="EH5366" s="60"/>
      <c r="EI5366" s="60"/>
      <c r="EJ5366" s="60"/>
      <c r="EK5366" s="60"/>
      <c r="EL5366" s="60"/>
      <c r="EM5366" s="60"/>
      <c r="EN5366" s="60"/>
      <c r="EO5366" s="60"/>
      <c r="EP5366" s="60"/>
      <c r="EQ5366" s="60"/>
      <c r="ER5366" s="60"/>
      <c r="ES5366" s="60"/>
      <c r="ET5366" s="60"/>
      <c r="EU5366" s="60"/>
      <c r="EV5366" s="60"/>
      <c r="EW5366" s="60"/>
      <c r="EX5366" s="60"/>
      <c r="EY5366" s="60"/>
      <c r="EZ5366" s="60"/>
      <c r="FA5366" s="60"/>
      <c r="FB5366" s="60"/>
    </row>
    <row r="5367" spans="22:158" x14ac:dyDescent="0.25">
      <c r="W5367" s="33"/>
      <c r="X5367" s="33"/>
      <c r="AH5367" s="38">
        <v>100</v>
      </c>
      <c r="AI5367" s="38">
        <v>130</v>
      </c>
      <c r="AJ5367" s="38">
        <v>15600</v>
      </c>
      <c r="AK5367" s="38">
        <v>70</v>
      </c>
      <c r="AL5367" s="38">
        <v>6300458</v>
      </c>
      <c r="AM5367" s="61" t="s">
        <v>1816</v>
      </c>
      <c r="AN5367" s="61" t="s">
        <v>1687</v>
      </c>
      <c r="AO5367" s="61" t="s">
        <v>1603</v>
      </c>
      <c r="AP5367" s="61" t="s">
        <v>5041</v>
      </c>
      <c r="AQ5367" s="61" t="s">
        <v>1770</v>
      </c>
      <c r="AR5367" s="28">
        <v>0</v>
      </c>
      <c r="AS5367" s="28">
        <v>0</v>
      </c>
      <c r="AT5367" s="28">
        <v>3011671</v>
      </c>
      <c r="AU5367" s="62"/>
      <c r="DV5367" s="31" t="s">
        <v>2915</v>
      </c>
      <c r="DW5367" s="31" t="s">
        <v>2921</v>
      </c>
      <c r="DX5367" s="63"/>
      <c r="DY5367" s="63"/>
      <c r="DZ5367" s="63"/>
      <c r="EA5367" s="167"/>
      <c r="EB5367" s="60"/>
      <c r="EC5367" s="60"/>
      <c r="ED5367" s="60"/>
      <c r="EE5367" s="60"/>
      <c r="EF5367" s="60"/>
      <c r="EG5367" s="60"/>
      <c r="EH5367" s="60"/>
      <c r="EI5367" s="60"/>
      <c r="EJ5367" s="60"/>
      <c r="EK5367" s="60"/>
      <c r="EL5367" s="60"/>
      <c r="EM5367" s="60"/>
      <c r="EN5367" s="60"/>
      <c r="EO5367" s="60"/>
      <c r="EP5367" s="60"/>
      <c r="EQ5367" s="60"/>
      <c r="ER5367" s="60"/>
      <c r="ES5367" s="60"/>
      <c r="ET5367" s="60"/>
      <c r="EU5367" s="60"/>
      <c r="EV5367" s="60"/>
      <c r="EW5367" s="60"/>
      <c r="EX5367" s="60"/>
      <c r="EY5367" s="60"/>
      <c r="EZ5367" s="60"/>
      <c r="FA5367" s="60"/>
      <c r="FB5367" s="60"/>
    </row>
    <row r="5368" spans="22:158" x14ac:dyDescent="0.25">
      <c r="V5368" s="1"/>
      <c r="W5368" s="33"/>
      <c r="X5368" s="33"/>
      <c r="AH5368" s="38">
        <v>100</v>
      </c>
      <c r="AI5368" s="38">
        <v>130</v>
      </c>
      <c r="AJ5368" s="38">
        <v>15750</v>
      </c>
      <c r="AK5368" s="38">
        <v>70</v>
      </c>
      <c r="AL5368" s="38">
        <v>6300458</v>
      </c>
      <c r="AM5368" s="61" t="s">
        <v>1816</v>
      </c>
      <c r="AN5368" s="61" t="s">
        <v>1687</v>
      </c>
      <c r="AO5368" s="61" t="s">
        <v>1606</v>
      </c>
      <c r="AP5368" s="61" t="s">
        <v>5041</v>
      </c>
      <c r="AQ5368" s="61" t="s">
        <v>1770</v>
      </c>
      <c r="AR5368" s="28">
        <v>0</v>
      </c>
      <c r="AS5368" s="28">
        <v>3444756</v>
      </c>
      <c r="AT5368" s="28">
        <v>4948459</v>
      </c>
      <c r="AU5368" s="62"/>
      <c r="DV5368" s="31" t="s">
        <v>2915</v>
      </c>
      <c r="DW5368" s="31" t="s">
        <v>2921</v>
      </c>
      <c r="DX5368" s="63"/>
      <c r="DY5368" s="63"/>
      <c r="DZ5368" s="63"/>
      <c r="EA5368" s="167"/>
      <c r="EB5368" s="60"/>
      <c r="EC5368" s="60"/>
      <c r="ED5368" s="60"/>
      <c r="EE5368" s="60"/>
      <c r="EF5368" s="60"/>
      <c r="EG5368" s="60"/>
      <c r="EH5368" s="60"/>
      <c r="EI5368" s="60"/>
      <c r="EJ5368" s="60"/>
      <c r="EK5368" s="60"/>
      <c r="EL5368" s="60"/>
      <c r="EM5368" s="60"/>
      <c r="EN5368" s="60"/>
      <c r="EO5368" s="60"/>
      <c r="EP5368" s="60"/>
      <c r="EQ5368" s="60"/>
      <c r="ER5368" s="60"/>
      <c r="ES5368" s="60"/>
      <c r="ET5368" s="60"/>
      <c r="EU5368" s="60"/>
      <c r="EV5368" s="60"/>
      <c r="EW5368" s="60"/>
      <c r="EX5368" s="60"/>
      <c r="EY5368" s="60"/>
      <c r="EZ5368" s="60"/>
      <c r="FA5368" s="60"/>
      <c r="FB5368" s="60"/>
    </row>
    <row r="5369" spans="22:158" x14ac:dyDescent="0.25">
      <c r="W5369" s="33"/>
      <c r="X5369" s="33"/>
      <c r="AH5369" s="38">
        <v>100</v>
      </c>
      <c r="AI5369" s="38">
        <v>130</v>
      </c>
      <c r="AJ5369" s="38">
        <v>16000</v>
      </c>
      <c r="AK5369" s="38">
        <v>70</v>
      </c>
      <c r="AL5369" s="38">
        <v>6300458</v>
      </c>
      <c r="AM5369" s="61" t="s">
        <v>1816</v>
      </c>
      <c r="AN5369" s="61" t="s">
        <v>1687</v>
      </c>
      <c r="AO5369" s="61" t="s">
        <v>1611</v>
      </c>
      <c r="AP5369" s="61" t="s">
        <v>5041</v>
      </c>
      <c r="AQ5369" s="61" t="s">
        <v>1770</v>
      </c>
      <c r="AR5369" s="28">
        <v>0</v>
      </c>
      <c r="AS5369" s="28">
        <v>0</v>
      </c>
      <c r="AT5369" s="28">
        <v>1403526</v>
      </c>
      <c r="AU5369" s="62"/>
      <c r="DV5369" s="31" t="s">
        <v>2915</v>
      </c>
      <c r="DW5369" s="31" t="s">
        <v>2921</v>
      </c>
      <c r="DX5369" s="63"/>
      <c r="DY5369" s="63"/>
      <c r="DZ5369" s="63"/>
      <c r="EA5369" s="167"/>
      <c r="EB5369" s="60"/>
      <c r="EC5369" s="60"/>
      <c r="ED5369" s="60"/>
      <c r="EE5369" s="60"/>
      <c r="EF5369" s="60"/>
      <c r="EG5369" s="60"/>
      <c r="EH5369" s="60"/>
      <c r="EI5369" s="60"/>
      <c r="EJ5369" s="60"/>
      <c r="EK5369" s="60"/>
      <c r="EL5369" s="60"/>
      <c r="EM5369" s="60"/>
      <c r="EN5369" s="60"/>
      <c r="EO5369" s="60"/>
      <c r="EP5369" s="60"/>
      <c r="EQ5369" s="60"/>
      <c r="ER5369" s="60"/>
      <c r="ES5369" s="60"/>
      <c r="ET5369" s="60"/>
      <c r="EU5369" s="60"/>
      <c r="EV5369" s="60"/>
      <c r="EW5369" s="60"/>
      <c r="EX5369" s="60"/>
      <c r="EY5369" s="60"/>
      <c r="EZ5369" s="60"/>
      <c r="FA5369" s="60"/>
      <c r="FB5369" s="60"/>
    </row>
    <row r="5370" spans="22:158" x14ac:dyDescent="0.25">
      <c r="V5370" s="1"/>
      <c r="W5370" s="33"/>
      <c r="X5370" s="33"/>
      <c r="AH5370" s="38">
        <v>100</v>
      </c>
      <c r="AI5370" s="38">
        <v>130</v>
      </c>
      <c r="AJ5370" s="38">
        <v>16300</v>
      </c>
      <c r="AK5370" s="38">
        <v>70</v>
      </c>
      <c r="AL5370" s="38">
        <v>6300458</v>
      </c>
      <c r="AM5370" s="61" t="s">
        <v>1816</v>
      </c>
      <c r="AN5370" s="61" t="s">
        <v>1687</v>
      </c>
      <c r="AO5370" s="61" t="s">
        <v>1617</v>
      </c>
      <c r="AP5370" s="61" t="s">
        <v>5041</v>
      </c>
      <c r="AQ5370" s="61" t="s">
        <v>1770</v>
      </c>
      <c r="AR5370" s="28">
        <v>0</v>
      </c>
      <c r="AS5370" s="28">
        <v>0</v>
      </c>
      <c r="AT5370" s="28">
        <v>9867796</v>
      </c>
      <c r="AU5370" s="62"/>
      <c r="DV5370" s="31" t="s">
        <v>2915</v>
      </c>
      <c r="DW5370" s="31" t="s">
        <v>2921</v>
      </c>
      <c r="DX5370" s="63"/>
      <c r="DY5370" s="63"/>
      <c r="DZ5370" s="63"/>
      <c r="EA5370" s="167"/>
      <c r="EB5370" s="60"/>
      <c r="EC5370" s="60"/>
      <c r="ED5370" s="60"/>
      <c r="EE5370" s="60"/>
      <c r="EF5370" s="60"/>
      <c r="EG5370" s="60"/>
      <c r="EH5370" s="60"/>
      <c r="EI5370" s="60"/>
      <c r="EJ5370" s="60"/>
      <c r="EK5370" s="60"/>
      <c r="EL5370" s="60"/>
      <c r="EM5370" s="60"/>
      <c r="EN5370" s="60"/>
      <c r="EO5370" s="60"/>
      <c r="EP5370" s="60"/>
      <c r="EQ5370" s="60"/>
      <c r="ER5370" s="60"/>
      <c r="ES5370" s="60"/>
      <c r="ET5370" s="60"/>
      <c r="EU5370" s="60"/>
      <c r="EV5370" s="60"/>
      <c r="EW5370" s="60"/>
      <c r="EX5370" s="60"/>
      <c r="EY5370" s="60"/>
      <c r="EZ5370" s="60"/>
      <c r="FA5370" s="60"/>
      <c r="FB5370" s="60"/>
    </row>
    <row r="5371" spans="22:158" x14ac:dyDescent="0.25">
      <c r="W5371" s="33"/>
      <c r="X5371" s="33"/>
      <c r="AH5371" s="38">
        <v>100</v>
      </c>
      <c r="AI5371" s="38">
        <v>130</v>
      </c>
      <c r="AJ5371" s="38">
        <v>16500</v>
      </c>
      <c r="AK5371" s="38">
        <v>70</v>
      </c>
      <c r="AL5371" s="38">
        <v>6300458</v>
      </c>
      <c r="AM5371" s="61" t="s">
        <v>1816</v>
      </c>
      <c r="AN5371" s="61" t="s">
        <v>1687</v>
      </c>
      <c r="AO5371" s="61" t="s">
        <v>1623</v>
      </c>
      <c r="AP5371" s="61" t="s">
        <v>5041</v>
      </c>
      <c r="AQ5371" s="61" t="s">
        <v>1770</v>
      </c>
      <c r="AR5371" s="28">
        <v>0</v>
      </c>
      <c r="AS5371" s="28">
        <v>0</v>
      </c>
      <c r="AT5371" s="28">
        <v>4071834</v>
      </c>
      <c r="AU5371" s="62"/>
      <c r="DV5371" s="31" t="s">
        <v>2915</v>
      </c>
      <c r="DW5371" s="31" t="s">
        <v>2921</v>
      </c>
      <c r="DX5371" s="63"/>
      <c r="DY5371" s="63"/>
      <c r="DZ5371" s="63"/>
      <c r="EA5371" s="167"/>
      <c r="EB5371" s="60"/>
      <c r="EC5371" s="60"/>
      <c r="ED5371" s="60"/>
      <c r="EE5371" s="60"/>
      <c r="EF5371" s="60"/>
      <c r="EG5371" s="60"/>
      <c r="EH5371" s="60"/>
      <c r="EI5371" s="60"/>
      <c r="EJ5371" s="60"/>
      <c r="EK5371" s="60"/>
      <c r="EL5371" s="60"/>
      <c r="EM5371" s="60"/>
      <c r="EN5371" s="60"/>
      <c r="EO5371" s="60"/>
      <c r="EP5371" s="60"/>
      <c r="EQ5371" s="60"/>
      <c r="ER5371" s="60"/>
      <c r="ES5371" s="60"/>
      <c r="ET5371" s="60"/>
      <c r="EU5371" s="60"/>
      <c r="EV5371" s="60"/>
      <c r="EW5371" s="60"/>
      <c r="EX5371" s="60"/>
      <c r="EY5371" s="60"/>
      <c r="EZ5371" s="60"/>
      <c r="FA5371" s="60"/>
      <c r="FB5371" s="60"/>
    </row>
    <row r="5372" spans="22:158" x14ac:dyDescent="0.25">
      <c r="W5372" s="33"/>
      <c r="X5372" s="33"/>
      <c r="AH5372" s="38">
        <v>100</v>
      </c>
      <c r="AI5372" s="38">
        <v>130</v>
      </c>
      <c r="AJ5372" s="38">
        <v>16850</v>
      </c>
      <c r="AK5372" s="38">
        <v>70</v>
      </c>
      <c r="AL5372" s="38">
        <v>6300458</v>
      </c>
      <c r="AM5372" s="61" t="s">
        <v>1816</v>
      </c>
      <c r="AN5372" s="61" t="s">
        <v>1687</v>
      </c>
      <c r="AO5372" s="61" t="s">
        <v>1630</v>
      </c>
      <c r="AP5372" s="61" t="s">
        <v>5041</v>
      </c>
      <c r="AQ5372" s="61" t="s">
        <v>1770</v>
      </c>
      <c r="AR5372" s="28">
        <v>0</v>
      </c>
      <c r="AS5372" s="28">
        <v>0</v>
      </c>
      <c r="AT5372" s="28">
        <v>13690954</v>
      </c>
      <c r="AU5372" s="62"/>
      <c r="DV5372" s="31" t="s">
        <v>2915</v>
      </c>
      <c r="DW5372" s="31" t="s">
        <v>2921</v>
      </c>
      <c r="DX5372" s="63"/>
      <c r="DY5372" s="63"/>
      <c r="DZ5372" s="63"/>
      <c r="EA5372" s="167"/>
      <c r="EB5372" s="60"/>
      <c r="EC5372" s="60"/>
      <c r="ED5372" s="60"/>
      <c r="EE5372" s="60"/>
      <c r="EF5372" s="60"/>
      <c r="EG5372" s="60"/>
      <c r="EH5372" s="60"/>
      <c r="EI5372" s="60"/>
      <c r="EJ5372" s="60"/>
      <c r="EK5372" s="60"/>
      <c r="EL5372" s="60"/>
      <c r="EM5372" s="60"/>
      <c r="EN5372" s="60"/>
      <c r="EO5372" s="60"/>
      <c r="EP5372" s="60"/>
      <c r="EQ5372" s="60"/>
      <c r="ER5372" s="60"/>
      <c r="ES5372" s="60"/>
      <c r="ET5372" s="60"/>
      <c r="EU5372" s="60"/>
      <c r="EV5372" s="60"/>
      <c r="EW5372" s="60"/>
      <c r="EX5372" s="60"/>
      <c r="EY5372" s="60"/>
      <c r="EZ5372" s="60"/>
      <c r="FA5372" s="60"/>
      <c r="FB5372" s="60"/>
    </row>
    <row r="5373" spans="22:158" x14ac:dyDescent="0.25">
      <c r="W5373" s="33"/>
      <c r="X5373" s="33"/>
      <c r="AH5373" s="38">
        <v>100</v>
      </c>
      <c r="AI5373" s="38">
        <v>130</v>
      </c>
      <c r="AJ5373" s="38">
        <v>17300</v>
      </c>
      <c r="AK5373" s="38">
        <v>70</v>
      </c>
      <c r="AL5373" s="38">
        <v>6300458</v>
      </c>
      <c r="AM5373" s="61" t="s">
        <v>1816</v>
      </c>
      <c r="AN5373" s="61" t="s">
        <v>1687</v>
      </c>
      <c r="AO5373" s="61" t="s">
        <v>1639</v>
      </c>
      <c r="AP5373" s="61" t="s">
        <v>5041</v>
      </c>
      <c r="AQ5373" s="61" t="s">
        <v>1770</v>
      </c>
      <c r="AR5373" s="28">
        <v>0</v>
      </c>
      <c r="AS5373" s="28">
        <v>0</v>
      </c>
      <c r="AT5373" s="28">
        <v>88057</v>
      </c>
      <c r="AU5373" s="62"/>
      <c r="DV5373" s="31" t="s">
        <v>2915</v>
      </c>
      <c r="DW5373" s="31" t="s">
        <v>2921</v>
      </c>
      <c r="DX5373" s="63"/>
      <c r="DY5373" s="63"/>
      <c r="DZ5373" s="63"/>
      <c r="EA5373" s="167"/>
      <c r="EB5373" s="60"/>
      <c r="EC5373" s="60"/>
      <c r="ED5373" s="60"/>
      <c r="EE5373" s="60"/>
      <c r="EF5373" s="60"/>
      <c r="EG5373" s="60"/>
      <c r="EH5373" s="60"/>
      <c r="EI5373" s="60"/>
      <c r="EJ5373" s="60"/>
      <c r="EK5373" s="60"/>
      <c r="EL5373" s="60"/>
      <c r="EM5373" s="60"/>
      <c r="EN5373" s="60"/>
      <c r="EO5373" s="60"/>
      <c r="EP5373" s="60"/>
      <c r="EQ5373" s="60"/>
      <c r="ER5373" s="60"/>
      <c r="ES5373" s="60"/>
      <c r="ET5373" s="60"/>
      <c r="EU5373" s="60"/>
      <c r="EV5373" s="60"/>
      <c r="EW5373" s="60"/>
      <c r="EX5373" s="60"/>
      <c r="EY5373" s="60"/>
      <c r="EZ5373" s="60"/>
      <c r="FA5373" s="60"/>
      <c r="FB5373" s="60"/>
    </row>
    <row r="5374" spans="22:158" x14ac:dyDescent="0.25">
      <c r="W5374" s="33"/>
      <c r="X5374" s="33"/>
      <c r="AH5374" s="38">
        <v>100</v>
      </c>
      <c r="AI5374" s="38">
        <v>130</v>
      </c>
      <c r="AJ5374" s="38">
        <v>17310</v>
      </c>
      <c r="AK5374" s="38">
        <v>70</v>
      </c>
      <c r="AL5374" s="38">
        <v>6300458</v>
      </c>
      <c r="AM5374" s="61" t="s">
        <v>1816</v>
      </c>
      <c r="AN5374" s="61" t="s">
        <v>1687</v>
      </c>
      <c r="AO5374" s="61" t="s">
        <v>1640</v>
      </c>
      <c r="AP5374" s="61" t="s">
        <v>5041</v>
      </c>
      <c r="AQ5374" s="61" t="s">
        <v>1770</v>
      </c>
      <c r="AR5374" s="28">
        <v>0</v>
      </c>
      <c r="AS5374" s="28">
        <v>10598147</v>
      </c>
      <c r="AT5374" s="28">
        <v>0</v>
      </c>
      <c r="AU5374" s="62"/>
      <c r="DV5374" s="31" t="s">
        <v>2915</v>
      </c>
      <c r="DW5374" s="31" t="s">
        <v>2921</v>
      </c>
      <c r="DX5374" s="63"/>
      <c r="DY5374" s="63"/>
      <c r="DZ5374" s="63"/>
      <c r="EA5374" s="167"/>
      <c r="EB5374" s="60"/>
      <c r="EC5374" s="60"/>
      <c r="ED5374" s="60"/>
      <c r="EE5374" s="60"/>
      <c r="EF5374" s="60"/>
      <c r="EG5374" s="60"/>
      <c r="EH5374" s="60"/>
      <c r="EI5374" s="60"/>
      <c r="EJ5374" s="60"/>
      <c r="EK5374" s="60"/>
      <c r="EL5374" s="60"/>
      <c r="EM5374" s="60"/>
      <c r="EN5374" s="60"/>
      <c r="EO5374" s="60"/>
      <c r="EP5374" s="60"/>
      <c r="EQ5374" s="60"/>
      <c r="ER5374" s="60"/>
      <c r="ES5374" s="60"/>
      <c r="ET5374" s="60"/>
      <c r="EU5374" s="60"/>
      <c r="EV5374" s="60"/>
      <c r="EW5374" s="60"/>
      <c r="EX5374" s="60"/>
      <c r="EY5374" s="60"/>
      <c r="EZ5374" s="60"/>
      <c r="FA5374" s="60"/>
      <c r="FB5374" s="60"/>
    </row>
    <row r="5375" spans="22:158" x14ac:dyDescent="0.25">
      <c r="V5375" s="1"/>
      <c r="W5375" s="33"/>
      <c r="X5375" s="33"/>
      <c r="AH5375" s="38">
        <v>100</v>
      </c>
      <c r="AI5375" s="38">
        <v>130</v>
      </c>
      <c r="AJ5375" s="38">
        <v>17400</v>
      </c>
      <c r="AK5375" s="38">
        <v>70</v>
      </c>
      <c r="AL5375" s="38">
        <v>6300458</v>
      </c>
      <c r="AM5375" s="61" t="s">
        <v>1816</v>
      </c>
      <c r="AN5375" s="61" t="s">
        <v>1687</v>
      </c>
      <c r="AO5375" s="61" t="s">
        <v>1642</v>
      </c>
      <c r="AP5375" s="61" t="s">
        <v>5041</v>
      </c>
      <c r="AQ5375" s="61" t="s">
        <v>1770</v>
      </c>
      <c r="AR5375" s="28">
        <v>0</v>
      </c>
      <c r="AS5375" s="28">
        <v>3961425</v>
      </c>
      <c r="AT5375" s="28">
        <v>5429114</v>
      </c>
      <c r="AU5375" s="62"/>
      <c r="DV5375" s="31" t="s">
        <v>2915</v>
      </c>
      <c r="DW5375" s="31" t="s">
        <v>2921</v>
      </c>
      <c r="DX5375" s="63"/>
      <c r="DY5375" s="63"/>
      <c r="DZ5375" s="63"/>
      <c r="EA5375" s="167"/>
      <c r="EB5375" s="60"/>
      <c r="EC5375" s="60"/>
      <c r="ED5375" s="60"/>
      <c r="EE5375" s="60"/>
      <c r="EF5375" s="60"/>
      <c r="EG5375" s="60"/>
      <c r="EH5375" s="60"/>
      <c r="EI5375" s="60"/>
      <c r="EJ5375" s="60"/>
      <c r="EK5375" s="60"/>
      <c r="EL5375" s="60"/>
      <c r="EM5375" s="60"/>
      <c r="EN5375" s="60"/>
      <c r="EO5375" s="60"/>
      <c r="EP5375" s="60"/>
      <c r="EQ5375" s="60"/>
      <c r="ER5375" s="60"/>
      <c r="ES5375" s="60"/>
      <c r="ET5375" s="60"/>
      <c r="EU5375" s="60"/>
      <c r="EV5375" s="60"/>
      <c r="EW5375" s="60"/>
      <c r="EX5375" s="60"/>
      <c r="EY5375" s="60"/>
      <c r="EZ5375" s="60"/>
      <c r="FA5375" s="60"/>
      <c r="FB5375" s="60"/>
    </row>
    <row r="5376" spans="22:158" x14ac:dyDescent="0.25">
      <c r="W5376" s="33"/>
      <c r="X5376" s="33"/>
      <c r="AH5376" s="38">
        <v>100</v>
      </c>
      <c r="AI5376" s="38">
        <v>130</v>
      </c>
      <c r="AJ5376" s="38">
        <v>17650</v>
      </c>
      <c r="AK5376" s="38">
        <v>70</v>
      </c>
      <c r="AL5376" s="38">
        <v>6300458</v>
      </c>
      <c r="AM5376" s="61" t="s">
        <v>1816</v>
      </c>
      <c r="AN5376" s="61" t="s">
        <v>1687</v>
      </c>
      <c r="AO5376" s="61" t="s">
        <v>1648</v>
      </c>
      <c r="AP5376" s="61" t="s">
        <v>5041</v>
      </c>
      <c r="AQ5376" s="61" t="s">
        <v>1770</v>
      </c>
      <c r="AR5376" s="28">
        <v>0</v>
      </c>
      <c r="AS5376" s="28">
        <v>13307115</v>
      </c>
      <c r="AT5376" s="28">
        <v>19860731</v>
      </c>
      <c r="AU5376" s="62"/>
      <c r="DV5376" s="31" t="s">
        <v>2915</v>
      </c>
      <c r="DW5376" s="31" t="s">
        <v>2921</v>
      </c>
      <c r="DX5376" s="63"/>
      <c r="DY5376" s="63"/>
      <c r="DZ5376" s="63"/>
      <c r="EA5376" s="167"/>
      <c r="EB5376" s="60"/>
      <c r="EC5376" s="60"/>
      <c r="ED5376" s="60"/>
      <c r="EE5376" s="60"/>
      <c r="EF5376" s="60"/>
      <c r="EG5376" s="60"/>
      <c r="EH5376" s="60"/>
      <c r="EI5376" s="60"/>
      <c r="EJ5376" s="60"/>
      <c r="EK5376" s="60"/>
      <c r="EL5376" s="60"/>
      <c r="EM5376" s="60"/>
      <c r="EN5376" s="60"/>
      <c r="EO5376" s="60"/>
      <c r="EP5376" s="60"/>
      <c r="EQ5376" s="60"/>
      <c r="ER5376" s="60"/>
      <c r="ES5376" s="60"/>
      <c r="ET5376" s="60"/>
      <c r="EU5376" s="60"/>
      <c r="EV5376" s="60"/>
      <c r="EW5376" s="60"/>
      <c r="EX5376" s="60"/>
      <c r="EY5376" s="60"/>
      <c r="EZ5376" s="60"/>
      <c r="FA5376" s="60"/>
      <c r="FB5376" s="60"/>
    </row>
    <row r="5377" spans="22:158" x14ac:dyDescent="0.25">
      <c r="V5377" s="1"/>
      <c r="W5377" s="33"/>
      <c r="X5377" s="33"/>
      <c r="AH5377" s="38">
        <v>100</v>
      </c>
      <c r="AI5377" s="38">
        <v>130</v>
      </c>
      <c r="AJ5377" s="38">
        <v>17850</v>
      </c>
      <c r="AK5377" s="38">
        <v>70</v>
      </c>
      <c r="AL5377" s="38">
        <v>6300458</v>
      </c>
      <c r="AM5377" s="61" t="s">
        <v>1816</v>
      </c>
      <c r="AN5377" s="61" t="s">
        <v>1687</v>
      </c>
      <c r="AO5377" s="61" t="s">
        <v>1652</v>
      </c>
      <c r="AP5377" s="61" t="s">
        <v>5041</v>
      </c>
      <c r="AQ5377" s="61" t="s">
        <v>1770</v>
      </c>
      <c r="AR5377" s="28">
        <v>0</v>
      </c>
      <c r="AS5377" s="28">
        <v>13164015</v>
      </c>
      <c r="AT5377" s="28">
        <v>19815211</v>
      </c>
      <c r="AU5377" s="62"/>
      <c r="DV5377" s="31" t="s">
        <v>2915</v>
      </c>
      <c r="DW5377" s="31" t="s">
        <v>2921</v>
      </c>
      <c r="DX5377" s="63"/>
      <c r="DY5377" s="63"/>
      <c r="DZ5377" s="63"/>
      <c r="EA5377" s="167"/>
      <c r="EB5377" s="60"/>
      <c r="EC5377" s="60"/>
      <c r="ED5377" s="60"/>
      <c r="EE5377" s="60"/>
      <c r="EF5377" s="60"/>
      <c r="EG5377" s="60"/>
      <c r="EH5377" s="60"/>
      <c r="EI5377" s="60"/>
      <c r="EJ5377" s="60"/>
      <c r="EK5377" s="60"/>
      <c r="EL5377" s="60"/>
      <c r="EM5377" s="60"/>
      <c r="EN5377" s="60"/>
      <c r="EO5377" s="60"/>
      <c r="EP5377" s="60"/>
      <c r="EQ5377" s="60"/>
      <c r="ER5377" s="60"/>
      <c r="ES5377" s="60"/>
      <c r="ET5377" s="60"/>
      <c r="EU5377" s="60"/>
      <c r="EV5377" s="60"/>
      <c r="EW5377" s="60"/>
      <c r="EX5377" s="60"/>
      <c r="EY5377" s="60"/>
      <c r="EZ5377" s="60"/>
      <c r="FA5377" s="60"/>
      <c r="FB5377" s="60"/>
    </row>
    <row r="5378" spans="22:158" x14ac:dyDescent="0.25">
      <c r="W5378" s="33"/>
      <c r="X5378" s="33"/>
      <c r="AH5378" s="38">
        <v>100</v>
      </c>
      <c r="AI5378" s="38">
        <v>130</v>
      </c>
      <c r="AJ5378" s="38">
        <v>18600</v>
      </c>
      <c r="AK5378" s="38">
        <v>70</v>
      </c>
      <c r="AL5378" s="38">
        <v>6300458</v>
      </c>
      <c r="AM5378" s="61" t="s">
        <v>1816</v>
      </c>
      <c r="AN5378" s="61" t="s">
        <v>1687</v>
      </c>
      <c r="AO5378" s="61" t="s">
        <v>1668</v>
      </c>
      <c r="AP5378" s="61" t="s">
        <v>5041</v>
      </c>
      <c r="AQ5378" s="61" t="s">
        <v>1770</v>
      </c>
      <c r="AR5378" s="28">
        <v>0</v>
      </c>
      <c r="AS5378" s="28">
        <v>0</v>
      </c>
      <c r="AT5378" s="28">
        <v>2925370</v>
      </c>
      <c r="AU5378" s="62"/>
      <c r="DV5378" s="31" t="s">
        <v>2915</v>
      </c>
      <c r="DW5378" s="31" t="s">
        <v>2921</v>
      </c>
      <c r="DX5378" s="63"/>
      <c r="DY5378" s="63"/>
      <c r="DZ5378" s="63"/>
      <c r="EA5378" s="167"/>
      <c r="EB5378" s="60"/>
      <c r="EC5378" s="60"/>
      <c r="ED5378" s="60"/>
      <c r="EE5378" s="60"/>
      <c r="EF5378" s="60"/>
      <c r="EG5378" s="60"/>
      <c r="EH5378" s="60"/>
      <c r="EI5378" s="60"/>
      <c r="EJ5378" s="60"/>
      <c r="EK5378" s="60"/>
      <c r="EL5378" s="60"/>
      <c r="EM5378" s="60"/>
      <c r="EN5378" s="60"/>
      <c r="EO5378" s="60"/>
      <c r="EP5378" s="60"/>
      <c r="EQ5378" s="60"/>
      <c r="ER5378" s="60"/>
      <c r="ES5378" s="60"/>
      <c r="ET5378" s="60"/>
      <c r="EU5378" s="60"/>
      <c r="EV5378" s="60"/>
      <c r="EW5378" s="60"/>
      <c r="EX5378" s="60"/>
      <c r="EY5378" s="60"/>
      <c r="EZ5378" s="60"/>
      <c r="FA5378" s="60"/>
      <c r="FB5378" s="60"/>
    </row>
    <row r="5379" spans="22:158" x14ac:dyDescent="0.25">
      <c r="W5379" s="33"/>
      <c r="X5379" s="33"/>
      <c r="AH5379" s="38">
        <v>100</v>
      </c>
      <c r="AI5379" s="38">
        <v>135</v>
      </c>
      <c r="AJ5379" s="38">
        <v>10950</v>
      </c>
      <c r="AK5379" s="38">
        <v>70</v>
      </c>
      <c r="AL5379" s="38">
        <v>6300458</v>
      </c>
      <c r="AM5379" s="61" t="s">
        <v>1816</v>
      </c>
      <c r="AN5379" s="61" t="s">
        <v>1693</v>
      </c>
      <c r="AO5379" s="61" t="s">
        <v>5062</v>
      </c>
      <c r="AP5379" s="61" t="s">
        <v>5041</v>
      </c>
      <c r="AQ5379" s="61" t="s">
        <v>1770</v>
      </c>
      <c r="AR5379" s="28">
        <v>0</v>
      </c>
      <c r="AS5379" s="28">
        <v>7498044</v>
      </c>
      <c r="AT5379" s="28">
        <v>10337747</v>
      </c>
      <c r="AU5379" s="62"/>
      <c r="DV5379" s="31" t="s">
        <v>2915</v>
      </c>
      <c r="DW5379" s="31" t="s">
        <v>2922</v>
      </c>
      <c r="DX5379" s="63"/>
      <c r="DY5379" s="63"/>
      <c r="DZ5379" s="63"/>
      <c r="EA5379" s="167"/>
      <c r="EB5379" s="60"/>
      <c r="EC5379" s="60"/>
      <c r="ED5379" s="60"/>
      <c r="EE5379" s="60"/>
      <c r="EF5379" s="60"/>
      <c r="EG5379" s="60"/>
      <c r="EH5379" s="60"/>
      <c r="EI5379" s="60"/>
      <c r="EJ5379" s="60"/>
      <c r="EK5379" s="60"/>
      <c r="EL5379" s="60"/>
      <c r="EM5379" s="60"/>
      <c r="EN5379" s="60"/>
      <c r="EO5379" s="60"/>
      <c r="EP5379" s="60"/>
      <c r="EQ5379" s="60"/>
      <c r="ER5379" s="60"/>
      <c r="ES5379" s="60"/>
      <c r="ET5379" s="60"/>
      <c r="EU5379" s="60"/>
      <c r="EV5379" s="60"/>
      <c r="EW5379" s="60"/>
      <c r="EX5379" s="60"/>
      <c r="EY5379" s="60"/>
      <c r="EZ5379" s="60"/>
      <c r="FA5379" s="60"/>
      <c r="FB5379" s="60"/>
    </row>
    <row r="5380" spans="22:158" x14ac:dyDescent="0.25">
      <c r="V5380" s="1"/>
      <c r="W5380" s="33"/>
      <c r="X5380" s="33"/>
      <c r="AH5380" s="38">
        <v>100</v>
      </c>
      <c r="AI5380" s="38">
        <v>135</v>
      </c>
      <c r="AJ5380" s="38">
        <v>11150</v>
      </c>
      <c r="AK5380" s="38">
        <v>70</v>
      </c>
      <c r="AL5380" s="38">
        <v>6300458</v>
      </c>
      <c r="AM5380" s="61" t="s">
        <v>1816</v>
      </c>
      <c r="AN5380" s="61" t="s">
        <v>1693</v>
      </c>
      <c r="AO5380" s="61" t="s">
        <v>5066</v>
      </c>
      <c r="AP5380" s="61" t="s">
        <v>5041</v>
      </c>
      <c r="AQ5380" s="61" t="s">
        <v>1770</v>
      </c>
      <c r="AR5380" s="28">
        <v>0</v>
      </c>
      <c r="AS5380" s="28">
        <v>7307126</v>
      </c>
      <c r="AT5380" s="28">
        <v>17091851</v>
      </c>
      <c r="AU5380" s="62"/>
      <c r="DV5380" s="31" t="s">
        <v>2915</v>
      </c>
      <c r="DW5380" s="31" t="s">
        <v>2922</v>
      </c>
      <c r="DX5380" s="63"/>
      <c r="DY5380" s="63"/>
      <c r="DZ5380" s="63"/>
      <c r="EA5380" s="167"/>
      <c r="EB5380" s="60"/>
      <c r="EC5380" s="60"/>
      <c r="ED5380" s="60"/>
      <c r="EE5380" s="60"/>
      <c r="EF5380" s="60"/>
      <c r="EG5380" s="60"/>
      <c r="EH5380" s="60"/>
      <c r="EI5380" s="60"/>
      <c r="EJ5380" s="60"/>
      <c r="EK5380" s="60"/>
      <c r="EL5380" s="60"/>
      <c r="EM5380" s="60"/>
      <c r="EN5380" s="60"/>
      <c r="EO5380" s="60"/>
      <c r="EP5380" s="60"/>
      <c r="EQ5380" s="60"/>
      <c r="ER5380" s="60"/>
      <c r="ES5380" s="60"/>
      <c r="ET5380" s="60"/>
      <c r="EU5380" s="60"/>
      <c r="EV5380" s="60"/>
      <c r="EW5380" s="60"/>
      <c r="EX5380" s="60"/>
      <c r="EY5380" s="60"/>
      <c r="EZ5380" s="60"/>
      <c r="FA5380" s="60"/>
      <c r="FB5380" s="60"/>
    </row>
    <row r="5381" spans="22:158" x14ac:dyDescent="0.25">
      <c r="V5381" s="1"/>
      <c r="W5381" s="33"/>
      <c r="X5381" s="33"/>
      <c r="AH5381" s="38">
        <v>100</v>
      </c>
      <c r="AI5381" s="38">
        <v>135</v>
      </c>
      <c r="AJ5381" s="38">
        <v>11200</v>
      </c>
      <c r="AK5381" s="38">
        <v>70</v>
      </c>
      <c r="AL5381" s="38">
        <v>6300458</v>
      </c>
      <c r="AM5381" s="61" t="s">
        <v>1816</v>
      </c>
      <c r="AN5381" s="61" t="s">
        <v>1693</v>
      </c>
      <c r="AO5381" s="61" t="s">
        <v>5067</v>
      </c>
      <c r="AP5381" s="61" t="s">
        <v>5041</v>
      </c>
      <c r="AQ5381" s="61" t="s">
        <v>1770</v>
      </c>
      <c r="AR5381" s="28">
        <v>0</v>
      </c>
      <c r="AS5381" s="28">
        <v>6189323</v>
      </c>
      <c r="AT5381" s="28">
        <v>13915813</v>
      </c>
      <c r="AU5381" s="62"/>
      <c r="DV5381" s="31" t="s">
        <v>2915</v>
      </c>
      <c r="DW5381" s="31" t="s">
        <v>2922</v>
      </c>
      <c r="DX5381" s="63"/>
      <c r="DY5381" s="63"/>
      <c r="DZ5381" s="63"/>
      <c r="EA5381" s="167"/>
      <c r="EB5381" s="60"/>
      <c r="EC5381" s="60"/>
      <c r="ED5381" s="60"/>
      <c r="EE5381" s="60"/>
      <c r="EF5381" s="60"/>
      <c r="EG5381" s="60"/>
      <c r="EH5381" s="60"/>
      <c r="EI5381" s="60"/>
      <c r="EJ5381" s="60"/>
      <c r="EK5381" s="60"/>
      <c r="EL5381" s="60"/>
      <c r="EM5381" s="60"/>
      <c r="EN5381" s="60"/>
      <c r="EO5381" s="60"/>
      <c r="EP5381" s="60"/>
      <c r="EQ5381" s="60"/>
      <c r="ER5381" s="60"/>
      <c r="ES5381" s="60"/>
      <c r="ET5381" s="60"/>
      <c r="EU5381" s="60"/>
      <c r="EV5381" s="60"/>
      <c r="EW5381" s="60"/>
      <c r="EX5381" s="60"/>
      <c r="EY5381" s="60"/>
      <c r="EZ5381" s="60"/>
      <c r="FA5381" s="60"/>
      <c r="FB5381" s="60"/>
    </row>
    <row r="5382" spans="22:158" x14ac:dyDescent="0.25">
      <c r="W5382" s="33"/>
      <c r="X5382" s="33"/>
      <c r="AH5382" s="38">
        <v>100</v>
      </c>
      <c r="AI5382" s="38">
        <v>135</v>
      </c>
      <c r="AJ5382" s="38">
        <v>11750</v>
      </c>
      <c r="AK5382" s="38">
        <v>70</v>
      </c>
      <c r="AL5382" s="38">
        <v>6300458</v>
      </c>
      <c r="AM5382" s="61" t="s">
        <v>1816</v>
      </c>
      <c r="AN5382" s="61" t="s">
        <v>1693</v>
      </c>
      <c r="AO5382" s="61" t="s">
        <v>5080</v>
      </c>
      <c r="AP5382" s="61" t="s">
        <v>5041</v>
      </c>
      <c r="AQ5382" s="61" t="s">
        <v>1770</v>
      </c>
      <c r="AR5382" s="28">
        <v>0</v>
      </c>
      <c r="AS5382" s="28">
        <v>6286354</v>
      </c>
      <c r="AT5382" s="28">
        <v>10535177</v>
      </c>
      <c r="AU5382" s="62"/>
      <c r="DV5382" s="31" t="s">
        <v>2915</v>
      </c>
      <c r="DW5382" s="31" t="s">
        <v>2922</v>
      </c>
      <c r="DX5382" s="63"/>
      <c r="DY5382" s="63"/>
      <c r="DZ5382" s="63"/>
      <c r="EA5382" s="167"/>
      <c r="EB5382" s="60"/>
      <c r="EC5382" s="60"/>
      <c r="ED5382" s="60"/>
      <c r="EE5382" s="60"/>
      <c r="EF5382" s="60"/>
      <c r="EG5382" s="60"/>
      <c r="EH5382" s="60"/>
      <c r="EI5382" s="60"/>
      <c r="EJ5382" s="60"/>
      <c r="EK5382" s="60"/>
      <c r="EL5382" s="60"/>
      <c r="EM5382" s="60"/>
      <c r="EN5382" s="60"/>
      <c r="EO5382" s="60"/>
      <c r="EP5382" s="60"/>
      <c r="EQ5382" s="60"/>
      <c r="ER5382" s="60"/>
      <c r="ES5382" s="60"/>
      <c r="ET5382" s="60"/>
      <c r="EU5382" s="60"/>
      <c r="EV5382" s="60"/>
      <c r="EW5382" s="60"/>
      <c r="EX5382" s="60"/>
      <c r="EY5382" s="60"/>
      <c r="EZ5382" s="60"/>
      <c r="FA5382" s="60"/>
      <c r="FB5382" s="60"/>
    </row>
    <row r="5383" spans="22:158" x14ac:dyDescent="0.25">
      <c r="W5383" s="33"/>
      <c r="X5383" s="33"/>
      <c r="AH5383" s="38">
        <v>100</v>
      </c>
      <c r="AI5383" s="38">
        <v>135</v>
      </c>
      <c r="AJ5383" s="38">
        <v>11950</v>
      </c>
      <c r="AK5383" s="38">
        <v>70</v>
      </c>
      <c r="AL5383" s="38">
        <v>6300458</v>
      </c>
      <c r="AM5383" s="61" t="s">
        <v>1816</v>
      </c>
      <c r="AN5383" s="61" t="s">
        <v>1693</v>
      </c>
      <c r="AO5383" s="61" t="s">
        <v>5083</v>
      </c>
      <c r="AP5383" s="61" t="s">
        <v>5041</v>
      </c>
      <c r="AQ5383" s="61" t="s">
        <v>1770</v>
      </c>
      <c r="AR5383" s="28">
        <v>0</v>
      </c>
      <c r="AS5383" s="28">
        <v>0</v>
      </c>
      <c r="AT5383" s="28">
        <v>12566306</v>
      </c>
      <c r="AU5383" s="62"/>
      <c r="DV5383" s="31" t="s">
        <v>2915</v>
      </c>
      <c r="DW5383" s="31" t="s">
        <v>2922</v>
      </c>
      <c r="DX5383" s="63"/>
      <c r="DY5383" s="63"/>
      <c r="DZ5383" s="63"/>
      <c r="EA5383" s="167"/>
      <c r="EB5383" s="60"/>
      <c r="EC5383" s="60"/>
      <c r="ED5383" s="60"/>
      <c r="EE5383" s="60"/>
      <c r="EF5383" s="60"/>
      <c r="EG5383" s="60"/>
      <c r="EH5383" s="60"/>
      <c r="EI5383" s="60"/>
      <c r="EJ5383" s="60"/>
      <c r="EK5383" s="60"/>
      <c r="EL5383" s="60"/>
      <c r="EM5383" s="60"/>
      <c r="EN5383" s="60"/>
      <c r="EO5383" s="60"/>
      <c r="EP5383" s="60"/>
      <c r="EQ5383" s="60"/>
      <c r="ER5383" s="60"/>
      <c r="ES5383" s="60"/>
      <c r="ET5383" s="60"/>
      <c r="EU5383" s="60"/>
      <c r="EV5383" s="60"/>
      <c r="EW5383" s="60"/>
      <c r="EX5383" s="60"/>
      <c r="EY5383" s="60"/>
      <c r="EZ5383" s="60"/>
      <c r="FA5383" s="60"/>
      <c r="FB5383" s="60"/>
    </row>
    <row r="5384" spans="22:158" x14ac:dyDescent="0.25">
      <c r="V5384" s="1"/>
      <c r="W5384" s="33"/>
      <c r="X5384" s="33"/>
      <c r="AH5384" s="38">
        <v>100</v>
      </c>
      <c r="AI5384" s="38">
        <v>135</v>
      </c>
      <c r="AJ5384" s="38">
        <v>12100</v>
      </c>
      <c r="AK5384" s="38">
        <v>70</v>
      </c>
      <c r="AL5384" s="38">
        <v>6300458</v>
      </c>
      <c r="AM5384" s="61" t="s">
        <v>1816</v>
      </c>
      <c r="AN5384" s="61" t="s">
        <v>1693</v>
      </c>
      <c r="AO5384" s="61" t="s">
        <v>5086</v>
      </c>
      <c r="AP5384" s="61" t="s">
        <v>5041</v>
      </c>
      <c r="AQ5384" s="61" t="s">
        <v>1770</v>
      </c>
      <c r="AR5384" s="28">
        <v>0</v>
      </c>
      <c r="AS5384" s="28">
        <v>0</v>
      </c>
      <c r="AT5384" s="28">
        <v>5733188</v>
      </c>
      <c r="AU5384" s="62"/>
      <c r="DV5384" s="31" t="s">
        <v>2915</v>
      </c>
      <c r="DW5384" s="31" t="s">
        <v>2922</v>
      </c>
      <c r="DX5384" s="63"/>
      <c r="DY5384" s="63"/>
      <c r="DZ5384" s="63"/>
      <c r="EA5384" s="167"/>
      <c r="EB5384" s="60"/>
      <c r="EC5384" s="60"/>
      <c r="ED5384" s="60"/>
      <c r="EE5384" s="60"/>
      <c r="EF5384" s="60"/>
      <c r="EG5384" s="60"/>
      <c r="EH5384" s="60"/>
      <c r="EI5384" s="60"/>
      <c r="EJ5384" s="60"/>
      <c r="EK5384" s="60"/>
      <c r="EL5384" s="60"/>
      <c r="EM5384" s="60"/>
      <c r="EN5384" s="60"/>
      <c r="EO5384" s="60"/>
      <c r="EP5384" s="60"/>
      <c r="EQ5384" s="60"/>
      <c r="ER5384" s="60"/>
      <c r="ES5384" s="60"/>
      <c r="ET5384" s="60"/>
      <c r="EU5384" s="60"/>
      <c r="EV5384" s="60"/>
      <c r="EW5384" s="60"/>
      <c r="EX5384" s="60"/>
      <c r="EY5384" s="60"/>
      <c r="EZ5384" s="60"/>
      <c r="FA5384" s="60"/>
      <c r="FB5384" s="60"/>
    </row>
    <row r="5385" spans="22:158" x14ac:dyDescent="0.25">
      <c r="W5385" s="33"/>
      <c r="X5385" s="33"/>
      <c r="AH5385" s="38">
        <v>100</v>
      </c>
      <c r="AI5385" s="38">
        <v>135</v>
      </c>
      <c r="AJ5385" s="38">
        <v>12150</v>
      </c>
      <c r="AK5385" s="38">
        <v>70</v>
      </c>
      <c r="AL5385" s="38">
        <v>6300458</v>
      </c>
      <c r="AM5385" s="61" t="s">
        <v>1816</v>
      </c>
      <c r="AN5385" s="61" t="s">
        <v>1693</v>
      </c>
      <c r="AO5385" s="61" t="s">
        <v>5087</v>
      </c>
      <c r="AP5385" s="61" t="s">
        <v>5041</v>
      </c>
      <c r="AQ5385" s="61" t="s">
        <v>1770</v>
      </c>
      <c r="AR5385" s="28">
        <v>0</v>
      </c>
      <c r="AS5385" s="28">
        <v>8819634</v>
      </c>
      <c r="AT5385" s="28">
        <v>12741626</v>
      </c>
      <c r="AU5385" s="62"/>
      <c r="DV5385" s="31" t="s">
        <v>2915</v>
      </c>
      <c r="DW5385" s="31" t="s">
        <v>2922</v>
      </c>
      <c r="DX5385" s="63"/>
      <c r="DY5385" s="63"/>
      <c r="DZ5385" s="63"/>
      <c r="EA5385" s="167"/>
      <c r="EB5385" s="60"/>
      <c r="EC5385" s="60"/>
      <c r="ED5385" s="60"/>
      <c r="EE5385" s="60"/>
      <c r="EF5385" s="60"/>
      <c r="EG5385" s="60"/>
      <c r="EH5385" s="60"/>
      <c r="EI5385" s="60"/>
      <c r="EJ5385" s="60"/>
      <c r="EK5385" s="60"/>
      <c r="EL5385" s="60"/>
      <c r="EM5385" s="60"/>
      <c r="EN5385" s="60"/>
      <c r="EO5385" s="60"/>
      <c r="EP5385" s="60"/>
      <c r="EQ5385" s="60"/>
      <c r="ER5385" s="60"/>
      <c r="ES5385" s="60"/>
      <c r="ET5385" s="60"/>
      <c r="EU5385" s="60"/>
      <c r="EV5385" s="60"/>
      <c r="EW5385" s="60"/>
      <c r="EX5385" s="60"/>
      <c r="EY5385" s="60"/>
      <c r="EZ5385" s="60"/>
      <c r="FA5385" s="60"/>
      <c r="FB5385" s="60"/>
    </row>
    <row r="5386" spans="22:158" x14ac:dyDescent="0.25">
      <c r="W5386" s="33"/>
      <c r="X5386" s="33"/>
      <c r="AH5386" s="38">
        <v>100</v>
      </c>
      <c r="AI5386" s="38">
        <v>135</v>
      </c>
      <c r="AJ5386" s="38">
        <v>12600</v>
      </c>
      <c r="AK5386" s="38">
        <v>70</v>
      </c>
      <c r="AL5386" s="38">
        <v>6300458</v>
      </c>
      <c r="AM5386" s="61" t="s">
        <v>1816</v>
      </c>
      <c r="AN5386" s="61" t="s">
        <v>1693</v>
      </c>
      <c r="AO5386" s="61" t="s">
        <v>5095</v>
      </c>
      <c r="AP5386" s="61" t="s">
        <v>5041</v>
      </c>
      <c r="AQ5386" s="61" t="s">
        <v>1770</v>
      </c>
      <c r="AR5386" s="28">
        <v>0</v>
      </c>
      <c r="AS5386" s="28">
        <v>4240079</v>
      </c>
      <c r="AT5386" s="28">
        <v>5754477</v>
      </c>
      <c r="AU5386" s="62"/>
      <c r="DV5386" s="31" t="s">
        <v>2915</v>
      </c>
      <c r="DW5386" s="31" t="s">
        <v>2922</v>
      </c>
      <c r="DX5386" s="63"/>
      <c r="DY5386" s="63"/>
      <c r="DZ5386" s="63"/>
      <c r="EA5386" s="167"/>
      <c r="EB5386" s="60"/>
      <c r="EC5386" s="60"/>
      <c r="ED5386" s="60"/>
      <c r="EE5386" s="60"/>
      <c r="EF5386" s="60"/>
      <c r="EG5386" s="60"/>
      <c r="EH5386" s="60"/>
      <c r="EI5386" s="60"/>
      <c r="EJ5386" s="60"/>
      <c r="EK5386" s="60"/>
      <c r="EL5386" s="60"/>
      <c r="EM5386" s="60"/>
      <c r="EN5386" s="60"/>
      <c r="EO5386" s="60"/>
      <c r="EP5386" s="60"/>
      <c r="EQ5386" s="60"/>
      <c r="ER5386" s="60"/>
      <c r="ES5386" s="60"/>
      <c r="ET5386" s="60"/>
      <c r="EU5386" s="60"/>
      <c r="EV5386" s="60"/>
      <c r="EW5386" s="60"/>
      <c r="EX5386" s="60"/>
      <c r="EY5386" s="60"/>
      <c r="EZ5386" s="60"/>
      <c r="FA5386" s="60"/>
      <c r="FB5386" s="60"/>
    </row>
    <row r="5387" spans="22:158" x14ac:dyDescent="0.25">
      <c r="W5387" s="33"/>
      <c r="X5387" s="33"/>
      <c r="AH5387" s="38">
        <v>100</v>
      </c>
      <c r="AI5387" s="38">
        <v>135</v>
      </c>
      <c r="AJ5387" s="38">
        <v>12950</v>
      </c>
      <c r="AK5387" s="38">
        <v>70</v>
      </c>
      <c r="AL5387" s="38">
        <v>6300458</v>
      </c>
      <c r="AM5387" s="61" t="s">
        <v>1816</v>
      </c>
      <c r="AN5387" s="61" t="s">
        <v>1693</v>
      </c>
      <c r="AO5387" s="61" t="s">
        <v>5100</v>
      </c>
      <c r="AP5387" s="61" t="s">
        <v>5041</v>
      </c>
      <c r="AQ5387" s="61" t="s">
        <v>1770</v>
      </c>
      <c r="AR5387" s="28">
        <v>0</v>
      </c>
      <c r="AS5387" s="28">
        <v>8594803</v>
      </c>
      <c r="AT5387" s="28">
        <v>11101833</v>
      </c>
      <c r="AU5387" s="62"/>
      <c r="DV5387" s="31" t="s">
        <v>2915</v>
      </c>
      <c r="DW5387" s="31" t="s">
        <v>2922</v>
      </c>
      <c r="DX5387" s="63"/>
      <c r="DY5387" s="63"/>
      <c r="DZ5387" s="63"/>
      <c r="EA5387" s="167"/>
      <c r="EB5387" s="60"/>
      <c r="EC5387" s="60"/>
      <c r="ED5387" s="60"/>
      <c r="EE5387" s="60"/>
      <c r="EF5387" s="60"/>
      <c r="EG5387" s="60"/>
      <c r="EH5387" s="60"/>
      <c r="EI5387" s="60"/>
      <c r="EJ5387" s="60"/>
      <c r="EK5387" s="60"/>
      <c r="EL5387" s="60"/>
      <c r="EM5387" s="60"/>
      <c r="EN5387" s="60"/>
      <c r="EO5387" s="60"/>
      <c r="EP5387" s="60"/>
      <c r="EQ5387" s="60"/>
      <c r="ER5387" s="60"/>
      <c r="ES5387" s="60"/>
      <c r="ET5387" s="60"/>
      <c r="EU5387" s="60"/>
      <c r="EV5387" s="60"/>
      <c r="EW5387" s="60"/>
      <c r="EX5387" s="60"/>
      <c r="EY5387" s="60"/>
      <c r="EZ5387" s="60"/>
      <c r="FA5387" s="60"/>
      <c r="FB5387" s="60"/>
    </row>
    <row r="5388" spans="22:158" x14ac:dyDescent="0.25">
      <c r="W5388" s="33"/>
      <c r="X5388" s="33"/>
      <c r="AH5388" s="38">
        <v>100</v>
      </c>
      <c r="AI5388" s="38">
        <v>135</v>
      </c>
      <c r="AJ5388" s="38">
        <v>15270</v>
      </c>
      <c r="AK5388" s="38">
        <v>70</v>
      </c>
      <c r="AL5388" s="38">
        <v>6300458</v>
      </c>
      <c r="AM5388" s="61" t="s">
        <v>1816</v>
      </c>
      <c r="AN5388" s="61" t="s">
        <v>1693</v>
      </c>
      <c r="AO5388" s="61" t="s">
        <v>1596</v>
      </c>
      <c r="AP5388" s="61" t="s">
        <v>5041</v>
      </c>
      <c r="AQ5388" s="61" t="s">
        <v>1770</v>
      </c>
      <c r="AR5388" s="28">
        <v>0</v>
      </c>
      <c r="AS5388" s="28">
        <v>14131266</v>
      </c>
      <c r="AT5388" s="28">
        <v>0</v>
      </c>
      <c r="AU5388" s="62"/>
      <c r="DV5388" s="31" t="s">
        <v>2915</v>
      </c>
      <c r="DW5388" s="31" t="s">
        <v>2922</v>
      </c>
      <c r="DX5388" s="63"/>
      <c r="DY5388" s="63"/>
      <c r="DZ5388" s="63"/>
      <c r="EA5388" s="167"/>
      <c r="EB5388" s="60"/>
      <c r="EC5388" s="60"/>
      <c r="ED5388" s="60"/>
      <c r="EE5388" s="60"/>
      <c r="EF5388" s="60"/>
      <c r="EG5388" s="60"/>
      <c r="EH5388" s="60"/>
      <c r="EI5388" s="60"/>
      <c r="EJ5388" s="60"/>
      <c r="EK5388" s="60"/>
      <c r="EL5388" s="60"/>
      <c r="EM5388" s="60"/>
      <c r="EN5388" s="60"/>
      <c r="EO5388" s="60"/>
      <c r="EP5388" s="60"/>
      <c r="EQ5388" s="60"/>
      <c r="ER5388" s="60"/>
      <c r="ES5388" s="60"/>
      <c r="ET5388" s="60"/>
      <c r="EU5388" s="60"/>
      <c r="EV5388" s="60"/>
      <c r="EW5388" s="60"/>
      <c r="EX5388" s="60"/>
      <c r="EY5388" s="60"/>
      <c r="EZ5388" s="60"/>
      <c r="FA5388" s="60"/>
      <c r="FB5388" s="60"/>
    </row>
    <row r="5389" spans="22:158" x14ac:dyDescent="0.25">
      <c r="W5389" s="33"/>
      <c r="X5389" s="33"/>
      <c r="AH5389" s="38">
        <v>100</v>
      </c>
      <c r="AI5389" s="38">
        <v>135</v>
      </c>
      <c r="AJ5389" s="38">
        <v>15400</v>
      </c>
      <c r="AK5389" s="38">
        <v>70</v>
      </c>
      <c r="AL5389" s="38">
        <v>6300458</v>
      </c>
      <c r="AM5389" s="61" t="s">
        <v>1816</v>
      </c>
      <c r="AN5389" s="61" t="s">
        <v>1693</v>
      </c>
      <c r="AO5389" s="61" t="s">
        <v>1599</v>
      </c>
      <c r="AP5389" s="61" t="s">
        <v>5041</v>
      </c>
      <c r="AQ5389" s="61" t="s">
        <v>1770</v>
      </c>
      <c r="AR5389" s="28">
        <v>0</v>
      </c>
      <c r="AS5389" s="28">
        <v>0</v>
      </c>
      <c r="AT5389" s="28">
        <v>20635127</v>
      </c>
      <c r="AU5389" s="62"/>
      <c r="DV5389" s="31" t="s">
        <v>2915</v>
      </c>
      <c r="DW5389" s="31" t="s">
        <v>2922</v>
      </c>
      <c r="DX5389" s="63"/>
      <c r="DY5389" s="63"/>
      <c r="DZ5389" s="63"/>
      <c r="EA5389" s="167"/>
      <c r="EB5389" s="60"/>
      <c r="EC5389" s="60"/>
      <c r="ED5389" s="60"/>
      <c r="EE5389" s="60"/>
      <c r="EF5389" s="60"/>
      <c r="EG5389" s="60"/>
      <c r="EH5389" s="60"/>
      <c r="EI5389" s="60"/>
      <c r="EJ5389" s="60"/>
      <c r="EK5389" s="60"/>
      <c r="EL5389" s="60"/>
      <c r="EM5389" s="60"/>
      <c r="EN5389" s="60"/>
      <c r="EO5389" s="60"/>
      <c r="EP5389" s="60"/>
      <c r="EQ5389" s="60"/>
      <c r="ER5389" s="60"/>
      <c r="ES5389" s="60"/>
      <c r="ET5389" s="60"/>
      <c r="EU5389" s="60"/>
      <c r="EV5389" s="60"/>
      <c r="EW5389" s="60"/>
      <c r="EX5389" s="60"/>
      <c r="EY5389" s="60"/>
      <c r="EZ5389" s="60"/>
      <c r="FA5389" s="60"/>
      <c r="FB5389" s="60"/>
    </row>
    <row r="5390" spans="22:158" x14ac:dyDescent="0.25">
      <c r="W5390" s="33"/>
      <c r="X5390" s="33"/>
      <c r="AH5390" s="38">
        <v>100</v>
      </c>
      <c r="AI5390" s="38">
        <v>135</v>
      </c>
      <c r="AJ5390" s="38">
        <v>15850</v>
      </c>
      <c r="AK5390" s="38">
        <v>70</v>
      </c>
      <c r="AL5390" s="38">
        <v>6300458</v>
      </c>
      <c r="AM5390" s="61" t="s">
        <v>1816</v>
      </c>
      <c r="AN5390" s="61" t="s">
        <v>1693</v>
      </c>
      <c r="AO5390" s="61" t="s">
        <v>1608</v>
      </c>
      <c r="AP5390" s="61" t="s">
        <v>5041</v>
      </c>
      <c r="AQ5390" s="61" t="s">
        <v>1770</v>
      </c>
      <c r="AR5390" s="28">
        <v>0</v>
      </c>
      <c r="AS5390" s="28">
        <v>7118614</v>
      </c>
      <c r="AT5390" s="28">
        <v>9646372</v>
      </c>
      <c r="AU5390" s="62"/>
      <c r="DV5390" s="31" t="s">
        <v>2915</v>
      </c>
      <c r="DW5390" s="31" t="s">
        <v>2922</v>
      </c>
      <c r="DX5390" s="63"/>
      <c r="DY5390" s="63"/>
      <c r="DZ5390" s="63"/>
      <c r="EA5390" s="167"/>
      <c r="EB5390" s="60"/>
      <c r="EC5390" s="60"/>
      <c r="ED5390" s="60"/>
      <c r="EE5390" s="60"/>
      <c r="EF5390" s="60"/>
      <c r="EG5390" s="60"/>
      <c r="EH5390" s="60"/>
      <c r="EI5390" s="60"/>
      <c r="EJ5390" s="60"/>
      <c r="EK5390" s="60"/>
      <c r="EL5390" s="60"/>
      <c r="EM5390" s="60"/>
      <c r="EN5390" s="60"/>
      <c r="EO5390" s="60"/>
      <c r="EP5390" s="60"/>
      <c r="EQ5390" s="60"/>
      <c r="ER5390" s="60"/>
      <c r="ES5390" s="60"/>
      <c r="ET5390" s="60"/>
      <c r="EU5390" s="60"/>
      <c r="EV5390" s="60"/>
      <c r="EW5390" s="60"/>
      <c r="EX5390" s="60"/>
      <c r="EY5390" s="60"/>
      <c r="EZ5390" s="60"/>
      <c r="FA5390" s="60"/>
      <c r="FB5390" s="60"/>
    </row>
    <row r="5391" spans="22:158" x14ac:dyDescent="0.25">
      <c r="V5391" s="1"/>
      <c r="W5391" s="33"/>
      <c r="X5391" s="33"/>
      <c r="AH5391" s="38">
        <v>100</v>
      </c>
      <c r="AI5391" s="38">
        <v>135</v>
      </c>
      <c r="AJ5391" s="38">
        <v>17900</v>
      </c>
      <c r="AK5391" s="38">
        <v>70</v>
      </c>
      <c r="AL5391" s="38">
        <v>6300458</v>
      </c>
      <c r="AM5391" s="61" t="s">
        <v>1816</v>
      </c>
      <c r="AN5391" s="61" t="s">
        <v>1693</v>
      </c>
      <c r="AO5391" s="61" t="s">
        <v>1653</v>
      </c>
      <c r="AP5391" s="61" t="s">
        <v>5041</v>
      </c>
      <c r="AQ5391" s="61" t="s">
        <v>1770</v>
      </c>
      <c r="AR5391" s="28">
        <v>0</v>
      </c>
      <c r="AS5391" s="28">
        <v>13358665</v>
      </c>
      <c r="AT5391" s="28">
        <v>16017623</v>
      </c>
      <c r="AU5391" s="62"/>
      <c r="DV5391" s="31" t="s">
        <v>2915</v>
      </c>
      <c r="DW5391" s="31" t="s">
        <v>2922</v>
      </c>
      <c r="DX5391" s="63"/>
      <c r="DY5391" s="63"/>
      <c r="DZ5391" s="63"/>
      <c r="EA5391" s="167"/>
      <c r="EB5391" s="60"/>
      <c r="EC5391" s="60"/>
      <c r="ED5391" s="60"/>
      <c r="EE5391" s="60"/>
      <c r="EF5391" s="60"/>
      <c r="EG5391" s="60"/>
      <c r="EH5391" s="60"/>
      <c r="EI5391" s="60"/>
      <c r="EJ5391" s="60"/>
      <c r="EK5391" s="60"/>
      <c r="EL5391" s="60"/>
      <c r="EM5391" s="60"/>
      <c r="EN5391" s="60"/>
      <c r="EO5391" s="60"/>
      <c r="EP5391" s="60"/>
      <c r="EQ5391" s="60"/>
      <c r="ER5391" s="60"/>
      <c r="ES5391" s="60"/>
      <c r="ET5391" s="60"/>
      <c r="EU5391" s="60"/>
      <c r="EV5391" s="60"/>
      <c r="EW5391" s="60"/>
      <c r="EX5391" s="60"/>
      <c r="EY5391" s="60"/>
      <c r="EZ5391" s="60"/>
      <c r="FA5391" s="60"/>
      <c r="FB5391" s="60"/>
    </row>
    <row r="5392" spans="22:158" x14ac:dyDescent="0.25">
      <c r="W5392" s="33"/>
      <c r="X5392" s="33"/>
      <c r="AH5392" s="38">
        <v>100</v>
      </c>
      <c r="AI5392" s="38">
        <v>135</v>
      </c>
      <c r="AJ5392" s="38">
        <v>17950</v>
      </c>
      <c r="AK5392" s="38">
        <v>70</v>
      </c>
      <c r="AL5392" s="38">
        <v>6300458</v>
      </c>
      <c r="AM5392" s="61" t="s">
        <v>1816</v>
      </c>
      <c r="AN5392" s="61" t="s">
        <v>1693</v>
      </c>
      <c r="AO5392" s="61" t="s">
        <v>1654</v>
      </c>
      <c r="AP5392" s="61" t="s">
        <v>5041</v>
      </c>
      <c r="AQ5392" s="61" t="s">
        <v>1770</v>
      </c>
      <c r="AR5392" s="28">
        <v>0</v>
      </c>
      <c r="AS5392" s="28">
        <v>9336310</v>
      </c>
      <c r="AT5392" s="28">
        <v>10611354</v>
      </c>
      <c r="AU5392" s="62"/>
      <c r="DV5392" s="31" t="s">
        <v>2915</v>
      </c>
      <c r="DW5392" s="31" t="s">
        <v>2922</v>
      </c>
      <c r="DX5392" s="63"/>
      <c r="DY5392" s="63"/>
      <c r="DZ5392" s="63"/>
      <c r="EA5392" s="167"/>
      <c r="EB5392" s="60"/>
      <c r="EC5392" s="60"/>
      <c r="ED5392" s="60"/>
      <c r="EE5392" s="60"/>
      <c r="EF5392" s="60"/>
      <c r="EG5392" s="60"/>
      <c r="EH5392" s="60"/>
      <c r="EI5392" s="60"/>
      <c r="EJ5392" s="60"/>
      <c r="EK5392" s="60"/>
      <c r="EL5392" s="60"/>
      <c r="EM5392" s="60"/>
      <c r="EN5392" s="60"/>
      <c r="EO5392" s="60"/>
      <c r="EP5392" s="60"/>
      <c r="EQ5392" s="60"/>
      <c r="ER5392" s="60"/>
      <c r="ES5392" s="60"/>
      <c r="ET5392" s="60"/>
      <c r="EU5392" s="60"/>
      <c r="EV5392" s="60"/>
      <c r="EW5392" s="60"/>
      <c r="EX5392" s="60"/>
      <c r="EY5392" s="60"/>
      <c r="EZ5392" s="60"/>
      <c r="FA5392" s="60"/>
      <c r="FB5392" s="60"/>
    </row>
    <row r="5393" spans="22:158" x14ac:dyDescent="0.25">
      <c r="W5393" s="33"/>
      <c r="X5393" s="33"/>
      <c r="AH5393" s="38">
        <v>100</v>
      </c>
      <c r="AI5393" s="38">
        <v>135</v>
      </c>
      <c r="AJ5393" s="38">
        <v>18020</v>
      </c>
      <c r="AK5393" s="38">
        <v>70</v>
      </c>
      <c r="AL5393" s="38">
        <v>6300458</v>
      </c>
      <c r="AM5393" s="61" t="s">
        <v>1816</v>
      </c>
      <c r="AN5393" s="61" t="s">
        <v>1693</v>
      </c>
      <c r="AO5393" s="61" t="s">
        <v>1656</v>
      </c>
      <c r="AP5393" s="61" t="s">
        <v>5041</v>
      </c>
      <c r="AQ5393" s="61" t="s">
        <v>1770</v>
      </c>
      <c r="AR5393" s="28">
        <v>0</v>
      </c>
      <c r="AS5393" s="28">
        <v>13256896</v>
      </c>
      <c r="AT5393" s="28">
        <v>0</v>
      </c>
      <c r="AU5393" s="62"/>
      <c r="DV5393" s="31" t="s">
        <v>2915</v>
      </c>
      <c r="DW5393" s="31" t="s">
        <v>2922</v>
      </c>
      <c r="DX5393" s="63"/>
      <c r="DY5393" s="63"/>
      <c r="DZ5393" s="63"/>
      <c r="EA5393" s="167"/>
      <c r="EB5393" s="60"/>
      <c r="EC5393" s="60"/>
      <c r="ED5393" s="60"/>
      <c r="EE5393" s="60"/>
      <c r="EF5393" s="60"/>
      <c r="EG5393" s="60"/>
      <c r="EH5393" s="60"/>
      <c r="EI5393" s="60"/>
      <c r="EJ5393" s="60"/>
      <c r="EK5393" s="60"/>
      <c r="EL5393" s="60"/>
      <c r="EM5393" s="60"/>
      <c r="EN5393" s="60"/>
      <c r="EO5393" s="60"/>
      <c r="EP5393" s="60"/>
      <c r="EQ5393" s="60"/>
      <c r="ER5393" s="60"/>
      <c r="ES5393" s="60"/>
      <c r="ET5393" s="60"/>
      <c r="EU5393" s="60"/>
      <c r="EV5393" s="60"/>
      <c r="EW5393" s="60"/>
      <c r="EX5393" s="60"/>
      <c r="EY5393" s="60"/>
      <c r="EZ5393" s="60"/>
      <c r="FA5393" s="60"/>
      <c r="FB5393" s="60"/>
    </row>
    <row r="5394" spans="22:158" x14ac:dyDescent="0.25">
      <c r="W5394" s="33"/>
      <c r="X5394" s="33"/>
      <c r="AH5394" s="38">
        <v>100</v>
      </c>
      <c r="AI5394" s="38">
        <v>135</v>
      </c>
      <c r="AJ5394" s="38">
        <v>18150</v>
      </c>
      <c r="AK5394" s="38">
        <v>70</v>
      </c>
      <c r="AL5394" s="38">
        <v>6300458</v>
      </c>
      <c r="AM5394" s="61" t="s">
        <v>1816</v>
      </c>
      <c r="AN5394" s="61" t="s">
        <v>1693</v>
      </c>
      <c r="AO5394" s="61" t="s">
        <v>1659</v>
      </c>
      <c r="AP5394" s="61" t="s">
        <v>5041</v>
      </c>
      <c r="AQ5394" s="61" t="s">
        <v>1770</v>
      </c>
      <c r="AR5394" s="28">
        <v>0</v>
      </c>
      <c r="AS5394" s="28">
        <v>12871115</v>
      </c>
      <c r="AT5394" s="28">
        <v>18704082</v>
      </c>
      <c r="AU5394" s="62"/>
      <c r="DV5394" s="31" t="s">
        <v>2915</v>
      </c>
      <c r="DW5394" s="31" t="s">
        <v>2922</v>
      </c>
      <c r="DX5394" s="63"/>
      <c r="DY5394" s="63"/>
      <c r="DZ5394" s="63"/>
      <c r="EA5394" s="167"/>
      <c r="EB5394" s="60"/>
      <c r="EC5394" s="60"/>
      <c r="ED5394" s="60"/>
      <c r="EE5394" s="60"/>
      <c r="EF5394" s="60"/>
      <c r="EG5394" s="60"/>
      <c r="EH5394" s="60"/>
      <c r="EI5394" s="60"/>
      <c r="EJ5394" s="60"/>
      <c r="EK5394" s="60"/>
      <c r="EL5394" s="60"/>
      <c r="EM5394" s="60"/>
      <c r="EN5394" s="60"/>
      <c r="EO5394" s="60"/>
      <c r="EP5394" s="60"/>
      <c r="EQ5394" s="60"/>
      <c r="ER5394" s="60"/>
      <c r="ES5394" s="60"/>
      <c r="ET5394" s="60"/>
      <c r="EU5394" s="60"/>
      <c r="EV5394" s="60"/>
      <c r="EW5394" s="60"/>
      <c r="EX5394" s="60"/>
      <c r="EY5394" s="60"/>
      <c r="EZ5394" s="60"/>
      <c r="FA5394" s="60"/>
      <c r="FB5394" s="60"/>
    </row>
    <row r="5395" spans="22:158" x14ac:dyDescent="0.25">
      <c r="W5395" s="33"/>
      <c r="X5395" s="33"/>
      <c r="AH5395" s="38">
        <v>100</v>
      </c>
      <c r="AI5395" s="38">
        <v>140</v>
      </c>
      <c r="AJ5395" s="38">
        <v>10470</v>
      </c>
      <c r="AK5395" s="38">
        <v>70</v>
      </c>
      <c r="AL5395" s="38">
        <v>6300458</v>
      </c>
      <c r="AM5395" s="61" t="s">
        <v>1816</v>
      </c>
      <c r="AN5395" s="61" t="s">
        <v>1690</v>
      </c>
      <c r="AO5395" s="61" t="s">
        <v>5052</v>
      </c>
      <c r="AP5395" s="61" t="s">
        <v>5041</v>
      </c>
      <c r="AQ5395" s="61" t="s">
        <v>1770</v>
      </c>
      <c r="AR5395" s="28">
        <v>0</v>
      </c>
      <c r="AS5395" s="28">
        <v>10024215</v>
      </c>
      <c r="AT5395" s="28">
        <v>16917670</v>
      </c>
      <c r="AU5395" s="62"/>
      <c r="DV5395" s="31" t="s">
        <v>2915</v>
      </c>
      <c r="DW5395" s="31" t="s">
        <v>2923</v>
      </c>
      <c r="DX5395" s="63"/>
      <c r="DY5395" s="63"/>
      <c r="DZ5395" s="63"/>
      <c r="EA5395" s="167"/>
      <c r="EB5395" s="60"/>
      <c r="EC5395" s="60"/>
      <c r="ED5395" s="60"/>
      <c r="EE5395" s="60"/>
      <c r="EF5395" s="60"/>
      <c r="EG5395" s="60"/>
      <c r="EH5395" s="60"/>
      <c r="EI5395" s="60"/>
      <c r="EJ5395" s="60"/>
      <c r="EK5395" s="60"/>
      <c r="EL5395" s="60"/>
      <c r="EM5395" s="60"/>
      <c r="EN5395" s="60"/>
      <c r="EO5395" s="60"/>
      <c r="EP5395" s="60"/>
      <c r="EQ5395" s="60"/>
      <c r="ER5395" s="60"/>
      <c r="ES5395" s="60"/>
      <c r="ET5395" s="60"/>
      <c r="EU5395" s="60"/>
      <c r="EV5395" s="60"/>
      <c r="EW5395" s="60"/>
      <c r="EX5395" s="60"/>
      <c r="EY5395" s="60"/>
      <c r="EZ5395" s="60"/>
      <c r="FA5395" s="60"/>
      <c r="FB5395" s="60"/>
    </row>
    <row r="5396" spans="22:158" x14ac:dyDescent="0.25">
      <c r="V5396" s="1"/>
      <c r="W5396" s="33"/>
      <c r="X5396" s="33"/>
      <c r="AH5396" s="38">
        <v>100</v>
      </c>
      <c r="AI5396" s="38">
        <v>140</v>
      </c>
      <c r="AJ5396" s="38">
        <v>10800</v>
      </c>
      <c r="AK5396" s="38">
        <v>70</v>
      </c>
      <c r="AL5396" s="38">
        <v>6300458</v>
      </c>
      <c r="AM5396" s="61" t="s">
        <v>1816</v>
      </c>
      <c r="AN5396" s="61" t="s">
        <v>1690</v>
      </c>
      <c r="AO5396" s="61" t="s">
        <v>5059</v>
      </c>
      <c r="AP5396" s="61" t="s">
        <v>5041</v>
      </c>
      <c r="AQ5396" s="61" t="s">
        <v>1770</v>
      </c>
      <c r="AR5396" s="28">
        <v>0</v>
      </c>
      <c r="AS5396" s="28">
        <v>13871603</v>
      </c>
      <c r="AT5396" s="28">
        <v>21569816</v>
      </c>
      <c r="AU5396" s="62"/>
      <c r="DV5396" s="31" t="s">
        <v>2915</v>
      </c>
      <c r="DW5396" s="31" t="s">
        <v>2923</v>
      </c>
      <c r="DX5396" s="63"/>
      <c r="DY5396" s="63"/>
      <c r="DZ5396" s="63"/>
      <c r="EA5396" s="167"/>
      <c r="EB5396" s="60"/>
      <c r="EC5396" s="60"/>
      <c r="ED5396" s="60"/>
      <c r="EE5396" s="60"/>
      <c r="EF5396" s="60"/>
      <c r="EG5396" s="60"/>
      <c r="EH5396" s="60"/>
      <c r="EI5396" s="60"/>
      <c r="EJ5396" s="60"/>
      <c r="EK5396" s="60"/>
      <c r="EL5396" s="60"/>
      <c r="EM5396" s="60"/>
      <c r="EN5396" s="60"/>
      <c r="EO5396" s="60"/>
      <c r="EP5396" s="60"/>
      <c r="EQ5396" s="60"/>
      <c r="ER5396" s="60"/>
      <c r="ES5396" s="60"/>
      <c r="ET5396" s="60"/>
      <c r="EU5396" s="60"/>
      <c r="EV5396" s="60"/>
      <c r="EW5396" s="60"/>
      <c r="EX5396" s="60"/>
      <c r="EY5396" s="60"/>
      <c r="EZ5396" s="60"/>
      <c r="FA5396" s="60"/>
      <c r="FB5396" s="60"/>
    </row>
    <row r="5397" spans="22:158" x14ac:dyDescent="0.25">
      <c r="W5397" s="33"/>
      <c r="X5397" s="33"/>
      <c r="AH5397" s="38">
        <v>100</v>
      </c>
      <c r="AI5397" s="38">
        <v>140</v>
      </c>
      <c r="AJ5397" s="38">
        <v>10850</v>
      </c>
      <c r="AK5397" s="38">
        <v>70</v>
      </c>
      <c r="AL5397" s="38">
        <v>6300458</v>
      </c>
      <c r="AM5397" s="61" t="s">
        <v>1816</v>
      </c>
      <c r="AN5397" s="61" t="s">
        <v>1690</v>
      </c>
      <c r="AO5397" s="61" t="s">
        <v>5060</v>
      </c>
      <c r="AP5397" s="61" t="s">
        <v>5041</v>
      </c>
      <c r="AQ5397" s="61" t="s">
        <v>1770</v>
      </c>
      <c r="AR5397" s="28">
        <v>0</v>
      </c>
      <c r="AS5397" s="28">
        <v>5445508</v>
      </c>
      <c r="AT5397" s="28">
        <v>8385772</v>
      </c>
      <c r="AU5397" s="62"/>
      <c r="DV5397" s="31" t="s">
        <v>2915</v>
      </c>
      <c r="DW5397" s="31" t="s">
        <v>2923</v>
      </c>
      <c r="DX5397" s="63"/>
      <c r="DY5397" s="63"/>
      <c r="DZ5397" s="63"/>
      <c r="EA5397" s="167"/>
      <c r="EB5397" s="60"/>
      <c r="EC5397" s="60"/>
      <c r="ED5397" s="60"/>
      <c r="EE5397" s="60"/>
      <c r="EF5397" s="60"/>
      <c r="EG5397" s="60"/>
      <c r="EH5397" s="60"/>
      <c r="EI5397" s="60"/>
      <c r="EJ5397" s="60"/>
      <c r="EK5397" s="60"/>
      <c r="EL5397" s="60"/>
      <c r="EM5397" s="60"/>
      <c r="EN5397" s="60"/>
      <c r="EO5397" s="60"/>
      <c r="EP5397" s="60"/>
      <c r="EQ5397" s="60"/>
      <c r="ER5397" s="60"/>
      <c r="ES5397" s="60"/>
      <c r="ET5397" s="60"/>
      <c r="EU5397" s="60"/>
      <c r="EV5397" s="60"/>
      <c r="EW5397" s="60"/>
      <c r="EX5397" s="60"/>
      <c r="EY5397" s="60"/>
      <c r="EZ5397" s="60"/>
      <c r="FA5397" s="60"/>
      <c r="FB5397" s="60"/>
    </row>
    <row r="5398" spans="22:158" x14ac:dyDescent="0.25">
      <c r="W5398" s="33"/>
      <c r="X5398" s="33"/>
      <c r="AH5398" s="38">
        <v>100</v>
      </c>
      <c r="AI5398" s="38">
        <v>140</v>
      </c>
      <c r="AJ5398" s="38">
        <v>11400</v>
      </c>
      <c r="AK5398" s="38">
        <v>70</v>
      </c>
      <c r="AL5398" s="38">
        <v>6300458</v>
      </c>
      <c r="AM5398" s="61" t="s">
        <v>1816</v>
      </c>
      <c r="AN5398" s="61" t="s">
        <v>1690</v>
      </c>
      <c r="AO5398" s="61" t="s">
        <v>5071</v>
      </c>
      <c r="AP5398" s="61" t="s">
        <v>5041</v>
      </c>
      <c r="AQ5398" s="61" t="s">
        <v>1770</v>
      </c>
      <c r="AR5398" s="28">
        <v>0</v>
      </c>
      <c r="AS5398" s="28">
        <v>19827600</v>
      </c>
      <c r="AT5398" s="28">
        <v>28446036</v>
      </c>
      <c r="AU5398" s="62"/>
      <c r="DV5398" s="31" t="s">
        <v>2915</v>
      </c>
      <c r="DW5398" s="31" t="s">
        <v>2923</v>
      </c>
      <c r="DX5398" s="63"/>
      <c r="DY5398" s="63"/>
      <c r="DZ5398" s="63"/>
      <c r="EA5398" s="167"/>
      <c r="EB5398" s="60"/>
      <c r="EC5398" s="60"/>
      <c r="ED5398" s="60"/>
      <c r="EE5398" s="60"/>
      <c r="EF5398" s="60"/>
      <c r="EG5398" s="60"/>
      <c r="EH5398" s="60"/>
      <c r="EI5398" s="60"/>
      <c r="EJ5398" s="60"/>
      <c r="EK5398" s="60"/>
      <c r="EL5398" s="60"/>
      <c r="EM5398" s="60"/>
      <c r="EN5398" s="60"/>
      <c r="EO5398" s="60"/>
      <c r="EP5398" s="60"/>
      <c r="EQ5398" s="60"/>
      <c r="ER5398" s="60"/>
      <c r="ES5398" s="60"/>
      <c r="ET5398" s="60"/>
      <c r="EU5398" s="60"/>
      <c r="EV5398" s="60"/>
      <c r="EW5398" s="60"/>
      <c r="EX5398" s="60"/>
      <c r="EY5398" s="60"/>
      <c r="EZ5398" s="60"/>
      <c r="FA5398" s="60"/>
      <c r="FB5398" s="60"/>
    </row>
    <row r="5399" spans="22:158" x14ac:dyDescent="0.25">
      <c r="W5399" s="33"/>
      <c r="X5399" s="33"/>
      <c r="AH5399" s="38">
        <v>100</v>
      </c>
      <c r="AI5399" s="38">
        <v>140</v>
      </c>
      <c r="AJ5399" s="38">
        <v>12350</v>
      </c>
      <c r="AK5399" s="38">
        <v>70</v>
      </c>
      <c r="AL5399" s="38">
        <v>6300458</v>
      </c>
      <c r="AM5399" s="61" t="s">
        <v>1816</v>
      </c>
      <c r="AN5399" s="61" t="s">
        <v>1690</v>
      </c>
      <c r="AO5399" s="61" t="s">
        <v>5091</v>
      </c>
      <c r="AP5399" s="61" t="s">
        <v>5041</v>
      </c>
      <c r="AQ5399" s="61" t="s">
        <v>1770</v>
      </c>
      <c r="AR5399" s="28">
        <v>0</v>
      </c>
      <c r="AS5399" s="28">
        <v>9268748</v>
      </c>
      <c r="AT5399" s="28">
        <v>12555192</v>
      </c>
      <c r="AU5399" s="62"/>
      <c r="DV5399" s="31" t="s">
        <v>2915</v>
      </c>
      <c r="DW5399" s="31" t="s">
        <v>2923</v>
      </c>
      <c r="DX5399" s="63"/>
      <c r="DY5399" s="63"/>
      <c r="DZ5399" s="63"/>
      <c r="EA5399" s="167"/>
      <c r="EB5399" s="60"/>
      <c r="EC5399" s="60"/>
      <c r="ED5399" s="60"/>
      <c r="EE5399" s="60"/>
      <c r="EF5399" s="60"/>
      <c r="EG5399" s="60"/>
      <c r="EH5399" s="60"/>
      <c r="EI5399" s="60"/>
      <c r="EJ5399" s="60"/>
      <c r="EK5399" s="60"/>
      <c r="EL5399" s="60"/>
      <c r="EM5399" s="60"/>
      <c r="EN5399" s="60"/>
      <c r="EO5399" s="60"/>
      <c r="EP5399" s="60"/>
      <c r="EQ5399" s="60"/>
      <c r="ER5399" s="60"/>
      <c r="ES5399" s="60"/>
      <c r="ET5399" s="60"/>
      <c r="EU5399" s="60"/>
      <c r="EV5399" s="60"/>
      <c r="EW5399" s="60"/>
      <c r="EX5399" s="60"/>
      <c r="EY5399" s="60"/>
      <c r="EZ5399" s="60"/>
      <c r="FA5399" s="60"/>
      <c r="FB5399" s="60"/>
    </row>
    <row r="5400" spans="22:158" x14ac:dyDescent="0.25">
      <c r="W5400" s="33"/>
      <c r="X5400" s="33"/>
      <c r="AH5400" s="38">
        <v>100</v>
      </c>
      <c r="AI5400" s="38">
        <v>140</v>
      </c>
      <c r="AJ5400" s="38">
        <v>12900</v>
      </c>
      <c r="AK5400" s="38">
        <v>70</v>
      </c>
      <c r="AL5400" s="38">
        <v>6300458</v>
      </c>
      <c r="AM5400" s="61" t="s">
        <v>1816</v>
      </c>
      <c r="AN5400" s="61" t="s">
        <v>1690</v>
      </c>
      <c r="AO5400" s="61" t="s">
        <v>5099</v>
      </c>
      <c r="AP5400" s="61" t="s">
        <v>5041</v>
      </c>
      <c r="AQ5400" s="61" t="s">
        <v>1770</v>
      </c>
      <c r="AR5400" s="28">
        <v>0</v>
      </c>
      <c r="AS5400" s="28">
        <v>9513897</v>
      </c>
      <c r="AT5400" s="28">
        <v>14000887</v>
      </c>
      <c r="AU5400" s="62"/>
      <c r="DV5400" s="31" t="s">
        <v>2915</v>
      </c>
      <c r="DW5400" s="31" t="s">
        <v>2923</v>
      </c>
      <c r="DX5400" s="63"/>
      <c r="DY5400" s="63"/>
      <c r="DZ5400" s="63"/>
      <c r="EA5400" s="167"/>
      <c r="EB5400" s="60"/>
      <c r="EC5400" s="60"/>
      <c r="ED5400" s="60"/>
      <c r="EE5400" s="60"/>
      <c r="EF5400" s="60"/>
      <c r="EG5400" s="60"/>
      <c r="EH5400" s="60"/>
      <c r="EI5400" s="60"/>
      <c r="EJ5400" s="60"/>
      <c r="EK5400" s="60"/>
      <c r="EL5400" s="60"/>
      <c r="EM5400" s="60"/>
      <c r="EN5400" s="60"/>
      <c r="EO5400" s="60"/>
      <c r="EP5400" s="60"/>
      <c r="EQ5400" s="60"/>
      <c r="ER5400" s="60"/>
      <c r="ES5400" s="60"/>
      <c r="ET5400" s="60"/>
      <c r="EU5400" s="60"/>
      <c r="EV5400" s="60"/>
      <c r="EW5400" s="60"/>
      <c r="EX5400" s="60"/>
      <c r="EY5400" s="60"/>
      <c r="EZ5400" s="60"/>
      <c r="FA5400" s="60"/>
      <c r="FB5400" s="60"/>
    </row>
    <row r="5401" spans="22:158" x14ac:dyDescent="0.25">
      <c r="W5401" s="33"/>
      <c r="X5401" s="33"/>
      <c r="AH5401" s="38">
        <v>100</v>
      </c>
      <c r="AI5401" s="38">
        <v>140</v>
      </c>
      <c r="AJ5401" s="38">
        <v>13300</v>
      </c>
      <c r="AK5401" s="38">
        <v>70</v>
      </c>
      <c r="AL5401" s="38">
        <v>6300458</v>
      </c>
      <c r="AM5401" s="61" t="s">
        <v>1816</v>
      </c>
      <c r="AN5401" s="61" t="s">
        <v>1690</v>
      </c>
      <c r="AO5401" s="61" t="s">
        <v>5107</v>
      </c>
      <c r="AP5401" s="61" t="s">
        <v>5041</v>
      </c>
      <c r="AQ5401" s="61" t="s">
        <v>1770</v>
      </c>
      <c r="AR5401" s="28">
        <v>0</v>
      </c>
      <c r="AS5401" s="28">
        <v>0</v>
      </c>
      <c r="AT5401" s="28">
        <v>1950307</v>
      </c>
      <c r="AU5401" s="62"/>
      <c r="DV5401" s="31" t="s">
        <v>2915</v>
      </c>
      <c r="DW5401" s="31" t="s">
        <v>2923</v>
      </c>
      <c r="DX5401" s="63"/>
      <c r="DY5401" s="63"/>
      <c r="DZ5401" s="63"/>
      <c r="EA5401" s="167"/>
      <c r="EB5401" s="60"/>
      <c r="EC5401" s="60"/>
      <c r="ED5401" s="60"/>
      <c r="EE5401" s="60"/>
      <c r="EF5401" s="60"/>
      <c r="EG5401" s="60"/>
      <c r="EH5401" s="60"/>
      <c r="EI5401" s="60"/>
      <c r="EJ5401" s="60"/>
      <c r="EK5401" s="60"/>
      <c r="EL5401" s="60"/>
      <c r="EM5401" s="60"/>
      <c r="EN5401" s="60"/>
      <c r="EO5401" s="60"/>
      <c r="EP5401" s="60"/>
      <c r="EQ5401" s="60"/>
      <c r="ER5401" s="60"/>
      <c r="ES5401" s="60"/>
      <c r="ET5401" s="60"/>
      <c r="EU5401" s="60"/>
      <c r="EV5401" s="60"/>
      <c r="EW5401" s="60"/>
      <c r="EX5401" s="60"/>
      <c r="EY5401" s="60"/>
      <c r="EZ5401" s="60"/>
      <c r="FA5401" s="60"/>
      <c r="FB5401" s="60"/>
    </row>
    <row r="5402" spans="22:158" x14ac:dyDescent="0.25">
      <c r="V5402" s="1"/>
      <c r="W5402" s="33"/>
      <c r="X5402" s="33"/>
      <c r="AH5402" s="38">
        <v>100</v>
      </c>
      <c r="AI5402" s="38">
        <v>140</v>
      </c>
      <c r="AJ5402" s="38">
        <v>14600</v>
      </c>
      <c r="AK5402" s="38">
        <v>70</v>
      </c>
      <c r="AL5402" s="38">
        <v>6300458</v>
      </c>
      <c r="AM5402" s="61" t="s">
        <v>1816</v>
      </c>
      <c r="AN5402" s="61" t="s">
        <v>1690</v>
      </c>
      <c r="AO5402" s="61" t="s">
        <v>1580</v>
      </c>
      <c r="AP5402" s="61" t="s">
        <v>5041</v>
      </c>
      <c r="AQ5402" s="61" t="s">
        <v>1770</v>
      </c>
      <c r="AR5402" s="28">
        <v>0</v>
      </c>
      <c r="AS5402" s="28">
        <v>17566166</v>
      </c>
      <c r="AT5402" s="28">
        <v>20096510</v>
      </c>
      <c r="AU5402" s="62"/>
      <c r="DV5402" s="31" t="s">
        <v>2915</v>
      </c>
      <c r="DW5402" s="31" t="s">
        <v>2923</v>
      </c>
      <c r="DX5402" s="63"/>
      <c r="DY5402" s="63"/>
      <c r="DZ5402" s="63"/>
      <c r="EA5402" s="167"/>
      <c r="EB5402" s="60"/>
      <c r="EC5402" s="60"/>
      <c r="ED5402" s="60"/>
      <c r="EE5402" s="60"/>
      <c r="EF5402" s="60"/>
      <c r="EG5402" s="60"/>
      <c r="EH5402" s="60"/>
      <c r="EI5402" s="60"/>
      <c r="EJ5402" s="60"/>
      <c r="EK5402" s="60"/>
      <c r="EL5402" s="60"/>
      <c r="EM5402" s="60"/>
      <c r="EN5402" s="60"/>
      <c r="EO5402" s="60"/>
      <c r="EP5402" s="60"/>
      <c r="EQ5402" s="60"/>
      <c r="ER5402" s="60"/>
      <c r="ES5402" s="60"/>
      <c r="ET5402" s="60"/>
      <c r="EU5402" s="60"/>
      <c r="EV5402" s="60"/>
      <c r="EW5402" s="60"/>
      <c r="EX5402" s="60"/>
      <c r="EY5402" s="60"/>
      <c r="EZ5402" s="60"/>
      <c r="FA5402" s="60"/>
      <c r="FB5402" s="60"/>
    </row>
    <row r="5403" spans="22:158" x14ac:dyDescent="0.25">
      <c r="W5403" s="33"/>
      <c r="X5403" s="33"/>
      <c r="AH5403" s="38">
        <v>100</v>
      </c>
      <c r="AI5403" s="38">
        <v>140</v>
      </c>
      <c r="AJ5403" s="38">
        <v>14870</v>
      </c>
      <c r="AK5403" s="38">
        <v>70</v>
      </c>
      <c r="AL5403" s="38">
        <v>6300458</v>
      </c>
      <c r="AM5403" s="61" t="s">
        <v>1816</v>
      </c>
      <c r="AN5403" s="61" t="s">
        <v>1690</v>
      </c>
      <c r="AO5403" s="61" t="s">
        <v>1586</v>
      </c>
      <c r="AP5403" s="61" t="s">
        <v>5041</v>
      </c>
      <c r="AQ5403" s="61" t="s">
        <v>1770</v>
      </c>
      <c r="AR5403" s="28">
        <v>0</v>
      </c>
      <c r="AS5403" s="28">
        <v>949607</v>
      </c>
      <c r="AT5403" s="28">
        <v>0</v>
      </c>
      <c r="AU5403" s="62"/>
      <c r="DV5403" s="31" t="s">
        <v>2915</v>
      </c>
      <c r="DW5403" s="31" t="s">
        <v>2923</v>
      </c>
      <c r="DX5403" s="63"/>
      <c r="DY5403" s="63"/>
      <c r="DZ5403" s="63"/>
      <c r="EA5403" s="167"/>
      <c r="EB5403" s="60"/>
      <c r="EC5403" s="60"/>
      <c r="ED5403" s="60"/>
      <c r="EE5403" s="60"/>
      <c r="EF5403" s="60"/>
      <c r="EG5403" s="60"/>
      <c r="EH5403" s="60"/>
      <c r="EI5403" s="60"/>
      <c r="EJ5403" s="60"/>
      <c r="EK5403" s="60"/>
      <c r="EL5403" s="60"/>
      <c r="EM5403" s="60"/>
      <c r="EN5403" s="60"/>
      <c r="EO5403" s="60"/>
      <c r="EP5403" s="60"/>
      <c r="EQ5403" s="60"/>
      <c r="ER5403" s="60"/>
      <c r="ES5403" s="60"/>
      <c r="ET5403" s="60"/>
      <c r="EU5403" s="60"/>
      <c r="EV5403" s="60"/>
      <c r="EW5403" s="60"/>
      <c r="EX5403" s="60"/>
      <c r="EY5403" s="60"/>
      <c r="EZ5403" s="60"/>
      <c r="FA5403" s="60"/>
      <c r="FB5403" s="60"/>
    </row>
    <row r="5404" spans="22:158" x14ac:dyDescent="0.25">
      <c r="W5404" s="33"/>
      <c r="X5404" s="33"/>
      <c r="AH5404" s="38">
        <v>100</v>
      </c>
      <c r="AI5404" s="38">
        <v>140</v>
      </c>
      <c r="AJ5404" s="38">
        <v>14875</v>
      </c>
      <c r="AK5404" s="38">
        <v>70</v>
      </c>
      <c r="AL5404" s="38">
        <v>6300458</v>
      </c>
      <c r="AM5404" s="61" t="s">
        <v>1816</v>
      </c>
      <c r="AN5404" s="61" t="s">
        <v>1690</v>
      </c>
      <c r="AO5404" s="61" t="s">
        <v>1230</v>
      </c>
      <c r="AP5404" s="61" t="s">
        <v>5041</v>
      </c>
      <c r="AQ5404" s="61" t="s">
        <v>1770</v>
      </c>
      <c r="AR5404" s="28">
        <v>0</v>
      </c>
      <c r="AS5404" s="28">
        <v>2849758</v>
      </c>
      <c r="AT5404" s="28">
        <v>0</v>
      </c>
      <c r="AU5404" s="62"/>
      <c r="DV5404" s="31" t="s">
        <v>2915</v>
      </c>
      <c r="DW5404" s="31" t="s">
        <v>2923</v>
      </c>
      <c r="DX5404" s="63"/>
      <c r="DY5404" s="63"/>
      <c r="DZ5404" s="63"/>
      <c r="EA5404" s="167"/>
      <c r="EB5404" s="60"/>
      <c r="EC5404" s="60"/>
      <c r="ED5404" s="60"/>
      <c r="EE5404" s="60"/>
      <c r="EF5404" s="60"/>
      <c r="EG5404" s="60"/>
      <c r="EH5404" s="60"/>
      <c r="EI5404" s="60"/>
      <c r="EJ5404" s="60"/>
      <c r="EK5404" s="60"/>
      <c r="EL5404" s="60"/>
      <c r="EM5404" s="60"/>
      <c r="EN5404" s="60"/>
      <c r="EO5404" s="60"/>
      <c r="EP5404" s="60"/>
      <c r="EQ5404" s="60"/>
      <c r="ER5404" s="60"/>
      <c r="ES5404" s="60"/>
      <c r="ET5404" s="60"/>
      <c r="EU5404" s="60"/>
      <c r="EV5404" s="60"/>
      <c r="EW5404" s="60"/>
      <c r="EX5404" s="60"/>
      <c r="EY5404" s="60"/>
      <c r="EZ5404" s="60"/>
      <c r="FA5404" s="60"/>
      <c r="FB5404" s="60"/>
    </row>
    <row r="5405" spans="22:158" x14ac:dyDescent="0.25">
      <c r="W5405" s="33"/>
      <c r="X5405" s="33"/>
      <c r="AH5405" s="38">
        <v>100</v>
      </c>
      <c r="AI5405" s="38">
        <v>140</v>
      </c>
      <c r="AJ5405" s="38">
        <v>16100</v>
      </c>
      <c r="AK5405" s="38">
        <v>70</v>
      </c>
      <c r="AL5405" s="38">
        <v>6300458</v>
      </c>
      <c r="AM5405" s="61" t="s">
        <v>1816</v>
      </c>
      <c r="AN5405" s="61" t="s">
        <v>1690</v>
      </c>
      <c r="AO5405" s="61" t="s">
        <v>1612</v>
      </c>
      <c r="AP5405" s="61" t="s">
        <v>5041</v>
      </c>
      <c r="AQ5405" s="61" t="s">
        <v>1770</v>
      </c>
      <c r="AR5405" s="28">
        <v>0</v>
      </c>
      <c r="AS5405" s="28">
        <v>5936536</v>
      </c>
      <c r="AT5405" s="28">
        <v>6861252</v>
      </c>
      <c r="AU5405" s="62"/>
      <c r="DV5405" s="31" t="s">
        <v>2915</v>
      </c>
      <c r="DW5405" s="31" t="s">
        <v>2923</v>
      </c>
      <c r="DX5405" s="63"/>
      <c r="DY5405" s="63"/>
      <c r="DZ5405" s="63"/>
      <c r="EA5405" s="167"/>
      <c r="EB5405" s="60"/>
      <c r="EC5405" s="60"/>
      <c r="ED5405" s="60"/>
      <c r="EE5405" s="60"/>
      <c r="EF5405" s="60"/>
      <c r="EG5405" s="60"/>
      <c r="EH5405" s="60"/>
      <c r="EI5405" s="60"/>
      <c r="EJ5405" s="60"/>
      <c r="EK5405" s="60"/>
      <c r="EL5405" s="60"/>
      <c r="EM5405" s="60"/>
      <c r="EN5405" s="60"/>
      <c r="EO5405" s="60"/>
      <c r="EP5405" s="60"/>
      <c r="EQ5405" s="60"/>
      <c r="ER5405" s="60"/>
      <c r="ES5405" s="60"/>
      <c r="ET5405" s="60"/>
      <c r="EU5405" s="60"/>
      <c r="EV5405" s="60"/>
      <c r="EW5405" s="60"/>
      <c r="EX5405" s="60"/>
      <c r="EY5405" s="60"/>
      <c r="EZ5405" s="60"/>
      <c r="FA5405" s="60"/>
      <c r="FB5405" s="60"/>
    </row>
    <row r="5406" spans="22:158" x14ac:dyDescent="0.25">
      <c r="W5406" s="33"/>
      <c r="X5406" s="33"/>
      <c r="AH5406" s="38">
        <v>100</v>
      </c>
      <c r="AI5406" s="38">
        <v>140</v>
      </c>
      <c r="AJ5406" s="38">
        <v>16150</v>
      </c>
      <c r="AK5406" s="38">
        <v>70</v>
      </c>
      <c r="AL5406" s="38">
        <v>6300458</v>
      </c>
      <c r="AM5406" s="61" t="s">
        <v>1816</v>
      </c>
      <c r="AN5406" s="61" t="s">
        <v>1690</v>
      </c>
      <c r="AO5406" s="61" t="s">
        <v>1613</v>
      </c>
      <c r="AP5406" s="61" t="s">
        <v>5041</v>
      </c>
      <c r="AQ5406" s="61" t="s">
        <v>1770</v>
      </c>
      <c r="AR5406" s="28">
        <v>0</v>
      </c>
      <c r="AS5406" s="28">
        <v>495134</v>
      </c>
      <c r="AT5406" s="28">
        <v>1351521</v>
      </c>
      <c r="AU5406" s="62"/>
      <c r="DV5406" s="31" t="s">
        <v>2915</v>
      </c>
      <c r="DW5406" s="31" t="s">
        <v>2923</v>
      </c>
      <c r="DX5406" s="63"/>
      <c r="DY5406" s="63"/>
      <c r="DZ5406" s="63"/>
      <c r="EA5406" s="167"/>
      <c r="EB5406" s="60"/>
      <c r="EC5406" s="60"/>
      <c r="ED5406" s="60"/>
      <c r="EE5406" s="60"/>
      <c r="EF5406" s="60"/>
      <c r="EG5406" s="60"/>
      <c r="EH5406" s="60"/>
      <c r="EI5406" s="60"/>
      <c r="EJ5406" s="60"/>
      <c r="EK5406" s="60"/>
      <c r="EL5406" s="60"/>
      <c r="EM5406" s="60"/>
      <c r="EN5406" s="60"/>
      <c r="EO5406" s="60"/>
      <c r="EP5406" s="60"/>
      <c r="EQ5406" s="60"/>
      <c r="ER5406" s="60"/>
      <c r="ES5406" s="60"/>
      <c r="ET5406" s="60"/>
      <c r="EU5406" s="60"/>
      <c r="EV5406" s="60"/>
      <c r="EW5406" s="60"/>
      <c r="EX5406" s="60"/>
      <c r="EY5406" s="60"/>
      <c r="EZ5406" s="60"/>
      <c r="FA5406" s="60"/>
      <c r="FB5406" s="60"/>
    </row>
    <row r="5407" spans="22:158" x14ac:dyDescent="0.25">
      <c r="W5407" s="33"/>
      <c r="X5407" s="33"/>
      <c r="AH5407" s="38">
        <v>100</v>
      </c>
      <c r="AI5407" s="38">
        <v>140</v>
      </c>
      <c r="AJ5407" s="38">
        <v>16200</v>
      </c>
      <c r="AK5407" s="38">
        <v>70</v>
      </c>
      <c r="AL5407" s="38">
        <v>6300458</v>
      </c>
      <c r="AM5407" s="61" t="s">
        <v>1816</v>
      </c>
      <c r="AN5407" s="61" t="s">
        <v>1690</v>
      </c>
      <c r="AO5407" s="61" t="s">
        <v>1615</v>
      </c>
      <c r="AP5407" s="61" t="s">
        <v>5041</v>
      </c>
      <c r="AQ5407" s="61" t="s">
        <v>1770</v>
      </c>
      <c r="AR5407" s="28">
        <v>0</v>
      </c>
      <c r="AS5407" s="28">
        <v>13551413</v>
      </c>
      <c r="AT5407" s="28">
        <v>19592941</v>
      </c>
      <c r="AU5407" s="62"/>
      <c r="DV5407" s="31" t="s">
        <v>2915</v>
      </c>
      <c r="DW5407" s="31" t="s">
        <v>2923</v>
      </c>
      <c r="DX5407" s="63"/>
      <c r="DY5407" s="63"/>
      <c r="DZ5407" s="63"/>
      <c r="EA5407" s="167"/>
      <c r="EB5407" s="60"/>
      <c r="EC5407" s="60"/>
      <c r="ED5407" s="60"/>
      <c r="EE5407" s="60"/>
      <c r="EF5407" s="60"/>
      <c r="EG5407" s="60"/>
      <c r="EH5407" s="60"/>
      <c r="EI5407" s="60"/>
      <c r="EJ5407" s="60"/>
      <c r="EK5407" s="60"/>
      <c r="EL5407" s="60"/>
      <c r="EM5407" s="60"/>
      <c r="EN5407" s="60"/>
      <c r="EO5407" s="60"/>
      <c r="EP5407" s="60"/>
      <c r="EQ5407" s="60"/>
      <c r="ER5407" s="60"/>
      <c r="ES5407" s="60"/>
      <c r="ET5407" s="60"/>
      <c r="EU5407" s="60"/>
      <c r="EV5407" s="60"/>
      <c r="EW5407" s="60"/>
      <c r="EX5407" s="60"/>
      <c r="EY5407" s="60"/>
      <c r="EZ5407" s="60"/>
      <c r="FA5407" s="60"/>
      <c r="FB5407" s="60"/>
    </row>
    <row r="5408" spans="22:158" x14ac:dyDescent="0.25">
      <c r="W5408" s="33"/>
      <c r="X5408" s="33"/>
      <c r="AH5408" s="38">
        <v>100</v>
      </c>
      <c r="AI5408" s="38">
        <v>140</v>
      </c>
      <c r="AJ5408" s="38">
        <v>16750</v>
      </c>
      <c r="AK5408" s="38">
        <v>70</v>
      </c>
      <c r="AL5408" s="38">
        <v>6300458</v>
      </c>
      <c r="AM5408" s="61" t="s">
        <v>1816</v>
      </c>
      <c r="AN5408" s="61" t="s">
        <v>1690</v>
      </c>
      <c r="AO5408" s="61" t="s">
        <v>1628</v>
      </c>
      <c r="AP5408" s="61" t="s">
        <v>5041</v>
      </c>
      <c r="AQ5408" s="61" t="s">
        <v>1770</v>
      </c>
      <c r="AR5408" s="28">
        <v>0</v>
      </c>
      <c r="AS5408" s="28">
        <v>0</v>
      </c>
      <c r="AT5408" s="28">
        <v>5266633</v>
      </c>
      <c r="AU5408" s="62"/>
      <c r="DV5408" s="31" t="s">
        <v>2915</v>
      </c>
      <c r="DW5408" s="31" t="s">
        <v>2923</v>
      </c>
      <c r="DX5408" s="63"/>
      <c r="DY5408" s="63"/>
      <c r="DZ5408" s="63"/>
      <c r="EA5408" s="167"/>
      <c r="EB5408" s="60"/>
      <c r="EC5408" s="60"/>
      <c r="ED5408" s="60"/>
      <c r="EE5408" s="60"/>
      <c r="EF5408" s="60"/>
      <c r="EG5408" s="60"/>
      <c r="EH5408" s="60"/>
      <c r="EI5408" s="60"/>
      <c r="EJ5408" s="60"/>
      <c r="EK5408" s="60"/>
      <c r="EL5408" s="60"/>
      <c r="EM5408" s="60"/>
      <c r="EN5408" s="60"/>
      <c r="EO5408" s="60"/>
      <c r="EP5408" s="60"/>
      <c r="EQ5408" s="60"/>
      <c r="ER5408" s="60"/>
      <c r="ES5408" s="60"/>
      <c r="ET5408" s="60"/>
      <c r="EU5408" s="60"/>
      <c r="EV5408" s="60"/>
      <c r="EW5408" s="60"/>
      <c r="EX5408" s="60"/>
      <c r="EY5408" s="60"/>
      <c r="EZ5408" s="60"/>
      <c r="FA5408" s="60"/>
      <c r="FB5408" s="60"/>
    </row>
    <row r="5409" spans="22:158" x14ac:dyDescent="0.25">
      <c r="W5409" s="33"/>
      <c r="X5409" s="33"/>
      <c r="AH5409" s="38">
        <v>100</v>
      </c>
      <c r="AI5409" s="38">
        <v>140</v>
      </c>
      <c r="AJ5409" s="38">
        <v>18100</v>
      </c>
      <c r="AK5409" s="38">
        <v>70</v>
      </c>
      <c r="AL5409" s="38">
        <v>6300458</v>
      </c>
      <c r="AM5409" s="61" t="s">
        <v>1816</v>
      </c>
      <c r="AN5409" s="61" t="s">
        <v>1690</v>
      </c>
      <c r="AO5409" s="61" t="s">
        <v>1658</v>
      </c>
      <c r="AP5409" s="61" t="s">
        <v>5041</v>
      </c>
      <c r="AQ5409" s="61" t="s">
        <v>1770</v>
      </c>
      <c r="AR5409" s="28">
        <v>0</v>
      </c>
      <c r="AS5409" s="28">
        <v>10125867</v>
      </c>
      <c r="AT5409" s="28">
        <v>14731536</v>
      </c>
      <c r="AU5409" s="62"/>
      <c r="DV5409" s="31" t="s">
        <v>2915</v>
      </c>
      <c r="DW5409" s="31" t="s">
        <v>2923</v>
      </c>
      <c r="DX5409" s="63"/>
      <c r="DY5409" s="63"/>
      <c r="DZ5409" s="63"/>
      <c r="EA5409" s="167"/>
      <c r="EB5409" s="60"/>
      <c r="EC5409" s="60"/>
      <c r="ED5409" s="60"/>
      <c r="EE5409" s="60"/>
      <c r="EF5409" s="60"/>
      <c r="EG5409" s="60"/>
      <c r="EH5409" s="60"/>
      <c r="EI5409" s="60"/>
      <c r="EJ5409" s="60"/>
      <c r="EK5409" s="60"/>
      <c r="EL5409" s="60"/>
      <c r="EM5409" s="60"/>
      <c r="EN5409" s="60"/>
      <c r="EO5409" s="60"/>
      <c r="EP5409" s="60"/>
      <c r="EQ5409" s="60"/>
      <c r="ER5409" s="60"/>
      <c r="ES5409" s="60"/>
      <c r="ET5409" s="60"/>
      <c r="EU5409" s="60"/>
      <c r="EV5409" s="60"/>
      <c r="EW5409" s="60"/>
      <c r="EX5409" s="60"/>
      <c r="EY5409" s="60"/>
      <c r="EZ5409" s="60"/>
      <c r="FA5409" s="60"/>
      <c r="FB5409" s="60"/>
    </row>
    <row r="5410" spans="22:158" x14ac:dyDescent="0.25">
      <c r="W5410" s="33"/>
      <c r="X5410" s="33"/>
      <c r="AH5410" s="38">
        <v>100</v>
      </c>
      <c r="AI5410" s="38">
        <v>145</v>
      </c>
      <c r="AJ5410" s="38">
        <v>10550</v>
      </c>
      <c r="AK5410" s="38">
        <v>70</v>
      </c>
      <c r="AL5410" s="38">
        <v>6300458</v>
      </c>
      <c r="AM5410" s="61" t="s">
        <v>1816</v>
      </c>
      <c r="AN5410" s="61" t="s">
        <v>1691</v>
      </c>
      <c r="AO5410" s="61" t="s">
        <v>5054</v>
      </c>
      <c r="AP5410" s="61" t="s">
        <v>5041</v>
      </c>
      <c r="AQ5410" s="61" t="s">
        <v>1770</v>
      </c>
      <c r="AR5410" s="28">
        <v>0</v>
      </c>
      <c r="AS5410" s="28">
        <v>557237</v>
      </c>
      <c r="AT5410" s="28">
        <v>677488</v>
      </c>
      <c r="AU5410" s="62"/>
      <c r="DV5410" s="31" t="s">
        <v>2915</v>
      </c>
      <c r="DW5410" s="31" t="s">
        <v>2924</v>
      </c>
      <c r="DX5410" s="63"/>
      <c r="DY5410" s="63"/>
      <c r="DZ5410" s="63"/>
      <c r="EA5410" s="167"/>
      <c r="EB5410" s="60"/>
      <c r="EC5410" s="60"/>
      <c r="ED5410" s="60"/>
      <c r="EE5410" s="60"/>
      <c r="EF5410" s="60"/>
      <c r="EG5410" s="60"/>
      <c r="EH5410" s="60"/>
      <c r="EI5410" s="60"/>
      <c r="EJ5410" s="60"/>
      <c r="EK5410" s="60"/>
      <c r="EL5410" s="60"/>
      <c r="EM5410" s="60"/>
      <c r="EN5410" s="60"/>
      <c r="EO5410" s="60"/>
      <c r="EP5410" s="60"/>
      <c r="EQ5410" s="60"/>
      <c r="ER5410" s="60"/>
      <c r="ES5410" s="60"/>
      <c r="ET5410" s="60"/>
      <c r="EU5410" s="60"/>
      <c r="EV5410" s="60"/>
      <c r="EW5410" s="60"/>
      <c r="EX5410" s="60"/>
      <c r="EY5410" s="60"/>
      <c r="EZ5410" s="60"/>
      <c r="FA5410" s="60"/>
      <c r="FB5410" s="60"/>
    </row>
    <row r="5411" spans="22:158" x14ac:dyDescent="0.25">
      <c r="W5411" s="33"/>
      <c r="X5411" s="33"/>
      <c r="AH5411" s="38">
        <v>100</v>
      </c>
      <c r="AI5411" s="38">
        <v>145</v>
      </c>
      <c r="AJ5411" s="38">
        <v>11000</v>
      </c>
      <c r="AK5411" s="38">
        <v>70</v>
      </c>
      <c r="AL5411" s="38">
        <v>6300458</v>
      </c>
      <c r="AM5411" s="61" t="s">
        <v>1816</v>
      </c>
      <c r="AN5411" s="61" t="s">
        <v>1691</v>
      </c>
      <c r="AO5411" s="61" t="s">
        <v>5063</v>
      </c>
      <c r="AP5411" s="61" t="s">
        <v>5041</v>
      </c>
      <c r="AQ5411" s="61" t="s">
        <v>1770</v>
      </c>
      <c r="AR5411" s="28">
        <v>0</v>
      </c>
      <c r="AS5411" s="28">
        <v>8941329</v>
      </c>
      <c r="AT5411" s="28">
        <v>13237147</v>
      </c>
      <c r="AU5411" s="62"/>
      <c r="DV5411" s="31" t="s">
        <v>2915</v>
      </c>
      <c r="DW5411" s="31" t="s">
        <v>2924</v>
      </c>
      <c r="DX5411" s="63"/>
      <c r="DY5411" s="63"/>
      <c r="DZ5411" s="63"/>
      <c r="EA5411" s="167"/>
      <c r="EB5411" s="60"/>
      <c r="EC5411" s="60"/>
      <c r="ED5411" s="60"/>
      <c r="EE5411" s="60"/>
      <c r="EF5411" s="60"/>
      <c r="EG5411" s="60"/>
      <c r="EH5411" s="60"/>
      <c r="EI5411" s="60"/>
      <c r="EJ5411" s="60"/>
      <c r="EK5411" s="60"/>
      <c r="EL5411" s="60"/>
      <c r="EM5411" s="60"/>
      <c r="EN5411" s="60"/>
      <c r="EO5411" s="60"/>
      <c r="EP5411" s="60"/>
      <c r="EQ5411" s="60"/>
      <c r="ER5411" s="60"/>
      <c r="ES5411" s="60"/>
      <c r="ET5411" s="60"/>
      <c r="EU5411" s="60"/>
      <c r="EV5411" s="60"/>
      <c r="EW5411" s="60"/>
      <c r="EX5411" s="60"/>
      <c r="EY5411" s="60"/>
      <c r="EZ5411" s="60"/>
      <c r="FA5411" s="60"/>
      <c r="FB5411" s="60"/>
    </row>
    <row r="5412" spans="22:158" x14ac:dyDescent="0.25">
      <c r="W5412" s="33"/>
      <c r="X5412" s="33"/>
      <c r="AH5412" s="38">
        <v>100</v>
      </c>
      <c r="AI5412" s="38">
        <v>145</v>
      </c>
      <c r="AJ5412" s="38">
        <v>11050</v>
      </c>
      <c r="AK5412" s="38">
        <v>70</v>
      </c>
      <c r="AL5412" s="38">
        <v>6300458</v>
      </c>
      <c r="AM5412" s="61" t="s">
        <v>1816</v>
      </c>
      <c r="AN5412" s="61" t="s">
        <v>1691</v>
      </c>
      <c r="AO5412" s="61" t="s">
        <v>5064</v>
      </c>
      <c r="AP5412" s="61" t="s">
        <v>5041</v>
      </c>
      <c r="AQ5412" s="61" t="s">
        <v>1770</v>
      </c>
      <c r="AR5412" s="28">
        <v>0</v>
      </c>
      <c r="AS5412" s="28">
        <v>14789139</v>
      </c>
      <c r="AT5412" s="28">
        <v>19280510</v>
      </c>
      <c r="AU5412" s="62"/>
      <c r="DV5412" s="31" t="s">
        <v>2915</v>
      </c>
      <c r="DW5412" s="31" t="s">
        <v>2924</v>
      </c>
      <c r="DX5412" s="63"/>
      <c r="DY5412" s="63"/>
      <c r="DZ5412" s="63"/>
      <c r="EA5412" s="167"/>
      <c r="EB5412" s="60"/>
      <c r="EC5412" s="60"/>
      <c r="ED5412" s="60"/>
      <c r="EE5412" s="60"/>
      <c r="EF5412" s="60"/>
      <c r="EG5412" s="60"/>
      <c r="EH5412" s="60"/>
      <c r="EI5412" s="60"/>
      <c r="EJ5412" s="60"/>
      <c r="EK5412" s="60"/>
      <c r="EL5412" s="60"/>
      <c r="EM5412" s="60"/>
      <c r="EN5412" s="60"/>
      <c r="EO5412" s="60"/>
      <c r="EP5412" s="60"/>
      <c r="EQ5412" s="60"/>
      <c r="ER5412" s="60"/>
      <c r="ES5412" s="60"/>
      <c r="ET5412" s="60"/>
      <c r="EU5412" s="60"/>
      <c r="EV5412" s="60"/>
      <c r="EW5412" s="60"/>
      <c r="EX5412" s="60"/>
      <c r="EY5412" s="60"/>
      <c r="EZ5412" s="60"/>
      <c r="FA5412" s="60"/>
      <c r="FB5412" s="60"/>
    </row>
    <row r="5413" spans="22:158" x14ac:dyDescent="0.25">
      <c r="W5413" s="33"/>
      <c r="X5413" s="33"/>
      <c r="AH5413" s="38">
        <v>100</v>
      </c>
      <c r="AI5413" s="38">
        <v>145</v>
      </c>
      <c r="AJ5413" s="38">
        <v>12050</v>
      </c>
      <c r="AK5413" s="38">
        <v>70</v>
      </c>
      <c r="AL5413" s="38">
        <v>6300458</v>
      </c>
      <c r="AM5413" s="61" t="s">
        <v>1816</v>
      </c>
      <c r="AN5413" s="61" t="s">
        <v>1691</v>
      </c>
      <c r="AO5413" s="61" t="s">
        <v>5085</v>
      </c>
      <c r="AP5413" s="61" t="s">
        <v>5041</v>
      </c>
      <c r="AQ5413" s="61" t="s">
        <v>1770</v>
      </c>
      <c r="AR5413" s="28">
        <v>0</v>
      </c>
      <c r="AS5413" s="28">
        <v>7315661</v>
      </c>
      <c r="AT5413" s="28">
        <v>9943761</v>
      </c>
      <c r="AU5413" s="62"/>
      <c r="DV5413" s="31" t="s">
        <v>2915</v>
      </c>
      <c r="DW5413" s="31" t="s">
        <v>2924</v>
      </c>
      <c r="DX5413" s="63"/>
      <c r="DY5413" s="63"/>
      <c r="DZ5413" s="63"/>
      <c r="EA5413" s="167"/>
      <c r="EB5413" s="60"/>
      <c r="EC5413" s="60"/>
      <c r="ED5413" s="60"/>
      <c r="EE5413" s="60"/>
      <c r="EF5413" s="60"/>
      <c r="EG5413" s="60"/>
      <c r="EH5413" s="60"/>
      <c r="EI5413" s="60"/>
      <c r="EJ5413" s="60"/>
      <c r="EK5413" s="60"/>
      <c r="EL5413" s="60"/>
      <c r="EM5413" s="60"/>
      <c r="EN5413" s="60"/>
      <c r="EO5413" s="60"/>
      <c r="EP5413" s="60"/>
      <c r="EQ5413" s="60"/>
      <c r="ER5413" s="60"/>
      <c r="ES5413" s="60"/>
      <c r="ET5413" s="60"/>
      <c r="EU5413" s="60"/>
      <c r="EV5413" s="60"/>
      <c r="EW5413" s="60"/>
      <c r="EX5413" s="60"/>
      <c r="EY5413" s="60"/>
      <c r="EZ5413" s="60"/>
      <c r="FA5413" s="60"/>
      <c r="FB5413" s="60"/>
    </row>
    <row r="5414" spans="22:158" x14ac:dyDescent="0.25">
      <c r="W5414" s="33"/>
      <c r="X5414" s="33"/>
      <c r="AH5414" s="38">
        <v>100</v>
      </c>
      <c r="AI5414" s="38">
        <v>145</v>
      </c>
      <c r="AJ5414" s="38">
        <v>12400</v>
      </c>
      <c r="AK5414" s="38">
        <v>70</v>
      </c>
      <c r="AL5414" s="38">
        <v>6300458</v>
      </c>
      <c r="AM5414" s="61" t="s">
        <v>1816</v>
      </c>
      <c r="AN5414" s="61" t="s">
        <v>1691</v>
      </c>
      <c r="AO5414" s="61" t="s">
        <v>5092</v>
      </c>
      <c r="AP5414" s="61" t="s">
        <v>5041</v>
      </c>
      <c r="AQ5414" s="61" t="s">
        <v>1770</v>
      </c>
      <c r="AR5414" s="28">
        <v>0</v>
      </c>
      <c r="AS5414" s="28">
        <v>0</v>
      </c>
      <c r="AT5414" s="28">
        <v>26541236</v>
      </c>
      <c r="AU5414" s="62"/>
      <c r="DV5414" s="31" t="s">
        <v>2915</v>
      </c>
      <c r="DW5414" s="31" t="s">
        <v>2924</v>
      </c>
      <c r="DX5414" s="63"/>
      <c r="DY5414" s="63"/>
      <c r="DZ5414" s="63"/>
      <c r="EA5414" s="167"/>
      <c r="EB5414" s="60"/>
      <c r="EC5414" s="60"/>
      <c r="ED5414" s="60"/>
      <c r="EE5414" s="60"/>
      <c r="EF5414" s="60"/>
      <c r="EG5414" s="60"/>
      <c r="EH5414" s="60"/>
      <c r="EI5414" s="60"/>
      <c r="EJ5414" s="60"/>
      <c r="EK5414" s="60"/>
      <c r="EL5414" s="60"/>
      <c r="EM5414" s="60"/>
      <c r="EN5414" s="60"/>
      <c r="EO5414" s="60"/>
      <c r="EP5414" s="60"/>
      <c r="EQ5414" s="60"/>
      <c r="ER5414" s="60"/>
      <c r="ES5414" s="60"/>
      <c r="ET5414" s="60"/>
      <c r="EU5414" s="60"/>
      <c r="EV5414" s="60"/>
      <c r="EW5414" s="60"/>
      <c r="EX5414" s="60"/>
      <c r="EY5414" s="60"/>
      <c r="EZ5414" s="60"/>
      <c r="FA5414" s="60"/>
      <c r="FB5414" s="60"/>
    </row>
    <row r="5415" spans="22:158" x14ac:dyDescent="0.25">
      <c r="W5415" s="33"/>
      <c r="X5415" s="33"/>
      <c r="AH5415" s="38">
        <v>100</v>
      </c>
      <c r="AI5415" s="38">
        <v>145</v>
      </c>
      <c r="AJ5415" s="38">
        <v>12750</v>
      </c>
      <c r="AK5415" s="38">
        <v>70</v>
      </c>
      <c r="AL5415" s="38">
        <v>6300458</v>
      </c>
      <c r="AM5415" s="61" t="s">
        <v>1816</v>
      </c>
      <c r="AN5415" s="61" t="s">
        <v>1691</v>
      </c>
      <c r="AO5415" s="61" t="s">
        <v>5097</v>
      </c>
      <c r="AP5415" s="61" t="s">
        <v>5041</v>
      </c>
      <c r="AQ5415" s="61" t="s">
        <v>1770</v>
      </c>
      <c r="AR5415" s="28">
        <v>0</v>
      </c>
      <c r="AS5415" s="28">
        <v>29166</v>
      </c>
      <c r="AT5415" s="28">
        <v>66777</v>
      </c>
      <c r="AU5415" s="62"/>
      <c r="DV5415" s="31" t="s">
        <v>2915</v>
      </c>
      <c r="DW5415" s="31" t="s">
        <v>2924</v>
      </c>
      <c r="DX5415" s="63"/>
      <c r="DY5415" s="63"/>
      <c r="DZ5415" s="63"/>
      <c r="EA5415" s="167"/>
      <c r="EB5415" s="60"/>
      <c r="EC5415" s="60"/>
      <c r="ED5415" s="60"/>
      <c r="EE5415" s="60"/>
      <c r="EF5415" s="60"/>
      <c r="EG5415" s="60"/>
      <c r="EH5415" s="60"/>
      <c r="EI5415" s="60"/>
      <c r="EJ5415" s="60"/>
      <c r="EK5415" s="60"/>
      <c r="EL5415" s="60"/>
      <c r="EM5415" s="60"/>
      <c r="EN5415" s="60"/>
      <c r="EO5415" s="60"/>
      <c r="EP5415" s="60"/>
      <c r="EQ5415" s="60"/>
      <c r="ER5415" s="60"/>
      <c r="ES5415" s="60"/>
      <c r="ET5415" s="60"/>
      <c r="EU5415" s="60"/>
      <c r="EV5415" s="60"/>
      <c r="EW5415" s="60"/>
      <c r="EX5415" s="60"/>
      <c r="EY5415" s="60"/>
      <c r="EZ5415" s="60"/>
      <c r="FA5415" s="60"/>
      <c r="FB5415" s="60"/>
    </row>
    <row r="5416" spans="22:158" x14ac:dyDescent="0.25">
      <c r="W5416" s="33"/>
      <c r="X5416" s="33"/>
      <c r="AH5416" s="38">
        <v>100</v>
      </c>
      <c r="AI5416" s="38">
        <v>145</v>
      </c>
      <c r="AJ5416" s="38">
        <v>13150</v>
      </c>
      <c r="AK5416" s="38">
        <v>70</v>
      </c>
      <c r="AL5416" s="38">
        <v>6300458</v>
      </c>
      <c r="AM5416" s="61" t="s">
        <v>1816</v>
      </c>
      <c r="AN5416" s="61" t="s">
        <v>1691</v>
      </c>
      <c r="AO5416" s="61" t="s">
        <v>5105</v>
      </c>
      <c r="AP5416" s="61" t="s">
        <v>5041</v>
      </c>
      <c r="AQ5416" s="61" t="s">
        <v>1770</v>
      </c>
      <c r="AR5416" s="28">
        <v>0</v>
      </c>
      <c r="AS5416" s="28">
        <v>0</v>
      </c>
      <c r="AT5416" s="28">
        <v>739216</v>
      </c>
      <c r="AU5416" s="62"/>
      <c r="DV5416" s="31" t="s">
        <v>2915</v>
      </c>
      <c r="DW5416" s="31" t="s">
        <v>2924</v>
      </c>
      <c r="DX5416" s="63"/>
      <c r="DY5416" s="63"/>
      <c r="DZ5416" s="63"/>
      <c r="EA5416" s="167"/>
      <c r="EB5416" s="60"/>
      <c r="EC5416" s="60"/>
      <c r="ED5416" s="60"/>
      <c r="EE5416" s="60"/>
      <c r="EF5416" s="60"/>
      <c r="EG5416" s="60"/>
      <c r="EH5416" s="60"/>
      <c r="EI5416" s="60"/>
      <c r="EJ5416" s="60"/>
      <c r="EK5416" s="60"/>
      <c r="EL5416" s="60"/>
      <c r="EM5416" s="60"/>
      <c r="EN5416" s="60"/>
      <c r="EO5416" s="60"/>
      <c r="EP5416" s="60"/>
      <c r="EQ5416" s="60"/>
      <c r="ER5416" s="60"/>
      <c r="ES5416" s="60"/>
      <c r="ET5416" s="60"/>
      <c r="EU5416" s="60"/>
      <c r="EV5416" s="60"/>
      <c r="EW5416" s="60"/>
      <c r="EX5416" s="60"/>
      <c r="EY5416" s="60"/>
      <c r="EZ5416" s="60"/>
      <c r="FA5416" s="60"/>
      <c r="FB5416" s="60"/>
    </row>
    <row r="5417" spans="22:158" x14ac:dyDescent="0.25">
      <c r="W5417" s="33"/>
      <c r="X5417" s="33"/>
      <c r="AH5417" s="38">
        <v>100</v>
      </c>
      <c r="AI5417" s="38">
        <v>145</v>
      </c>
      <c r="AJ5417" s="38">
        <v>13310</v>
      </c>
      <c r="AK5417" s="38">
        <v>70</v>
      </c>
      <c r="AL5417" s="38">
        <v>6300458</v>
      </c>
      <c r="AM5417" s="61" t="s">
        <v>1816</v>
      </c>
      <c r="AN5417" s="61" t="s">
        <v>1691</v>
      </c>
      <c r="AO5417" s="61" t="s">
        <v>5108</v>
      </c>
      <c r="AP5417" s="61" t="s">
        <v>5041</v>
      </c>
      <c r="AQ5417" s="61" t="s">
        <v>1770</v>
      </c>
      <c r="AR5417" s="28">
        <v>0</v>
      </c>
      <c r="AS5417" s="28">
        <v>5770264</v>
      </c>
      <c r="AT5417" s="28">
        <v>0</v>
      </c>
      <c r="AU5417" s="62"/>
      <c r="DV5417" s="31" t="s">
        <v>2915</v>
      </c>
      <c r="DW5417" s="31" t="s">
        <v>2924</v>
      </c>
      <c r="DX5417" s="63"/>
      <c r="DY5417" s="63"/>
      <c r="DZ5417" s="63"/>
      <c r="EA5417" s="167"/>
      <c r="EB5417" s="60"/>
      <c r="EC5417" s="60"/>
      <c r="ED5417" s="60"/>
      <c r="EE5417" s="60"/>
      <c r="EF5417" s="60"/>
      <c r="EG5417" s="60"/>
      <c r="EH5417" s="60"/>
      <c r="EI5417" s="60"/>
      <c r="EJ5417" s="60"/>
      <c r="EK5417" s="60"/>
      <c r="EL5417" s="60"/>
      <c r="EM5417" s="60"/>
      <c r="EN5417" s="60"/>
      <c r="EO5417" s="60"/>
      <c r="EP5417" s="60"/>
      <c r="EQ5417" s="60"/>
      <c r="ER5417" s="60"/>
      <c r="ES5417" s="60"/>
      <c r="ET5417" s="60"/>
      <c r="EU5417" s="60"/>
      <c r="EV5417" s="60"/>
      <c r="EW5417" s="60"/>
      <c r="EX5417" s="60"/>
      <c r="EY5417" s="60"/>
      <c r="EZ5417" s="60"/>
      <c r="FA5417" s="60"/>
      <c r="FB5417" s="60"/>
    </row>
    <row r="5418" spans="22:158" x14ac:dyDescent="0.25">
      <c r="W5418" s="33"/>
      <c r="X5418" s="33"/>
      <c r="AH5418" s="38">
        <v>100</v>
      </c>
      <c r="AI5418" s="38">
        <v>145</v>
      </c>
      <c r="AJ5418" s="38">
        <v>13600</v>
      </c>
      <c r="AK5418" s="38">
        <v>70</v>
      </c>
      <c r="AL5418" s="38">
        <v>6300458</v>
      </c>
      <c r="AM5418" s="61" t="s">
        <v>1816</v>
      </c>
      <c r="AN5418" s="61" t="s">
        <v>1691</v>
      </c>
      <c r="AO5418" s="61" t="s">
        <v>5115</v>
      </c>
      <c r="AP5418" s="61" t="s">
        <v>5041</v>
      </c>
      <c r="AQ5418" s="61" t="s">
        <v>1770</v>
      </c>
      <c r="AR5418" s="28">
        <v>0</v>
      </c>
      <c r="AS5418" s="28">
        <v>0</v>
      </c>
      <c r="AT5418" s="28">
        <v>14524496</v>
      </c>
      <c r="AU5418" s="62"/>
      <c r="DV5418" s="31" t="s">
        <v>2915</v>
      </c>
      <c r="DW5418" s="31" t="s">
        <v>2924</v>
      </c>
      <c r="DX5418" s="63"/>
      <c r="DY5418" s="63"/>
      <c r="DZ5418" s="63"/>
      <c r="EA5418" s="167"/>
      <c r="EB5418" s="60"/>
      <c r="EC5418" s="60"/>
      <c r="ED5418" s="60"/>
      <c r="EE5418" s="60"/>
      <c r="EF5418" s="60"/>
      <c r="EG5418" s="60"/>
      <c r="EH5418" s="60"/>
      <c r="EI5418" s="60"/>
      <c r="EJ5418" s="60"/>
      <c r="EK5418" s="60"/>
      <c r="EL5418" s="60"/>
      <c r="EM5418" s="60"/>
      <c r="EN5418" s="60"/>
      <c r="EO5418" s="60"/>
      <c r="EP5418" s="60"/>
      <c r="EQ5418" s="60"/>
      <c r="ER5418" s="60"/>
      <c r="ES5418" s="60"/>
      <c r="ET5418" s="60"/>
      <c r="EU5418" s="60"/>
      <c r="EV5418" s="60"/>
      <c r="EW5418" s="60"/>
      <c r="EX5418" s="60"/>
      <c r="EY5418" s="60"/>
      <c r="EZ5418" s="60"/>
      <c r="FA5418" s="60"/>
      <c r="FB5418" s="60"/>
    </row>
    <row r="5419" spans="22:158" x14ac:dyDescent="0.25">
      <c r="W5419" s="33"/>
      <c r="X5419" s="33"/>
      <c r="AH5419" s="38">
        <v>100</v>
      </c>
      <c r="AI5419" s="38">
        <v>145</v>
      </c>
      <c r="AJ5419" s="38">
        <v>13700</v>
      </c>
      <c r="AK5419" s="38">
        <v>70</v>
      </c>
      <c r="AL5419" s="38">
        <v>6300458</v>
      </c>
      <c r="AM5419" s="61" t="s">
        <v>1816</v>
      </c>
      <c r="AN5419" s="61" t="s">
        <v>1691</v>
      </c>
      <c r="AO5419" s="61" t="s">
        <v>5118</v>
      </c>
      <c r="AP5419" s="61" t="s">
        <v>5041</v>
      </c>
      <c r="AQ5419" s="61" t="s">
        <v>1770</v>
      </c>
      <c r="AR5419" s="28">
        <v>0</v>
      </c>
      <c r="AS5419" s="28">
        <v>10186103</v>
      </c>
      <c r="AT5419" s="28">
        <v>15536935</v>
      </c>
      <c r="AU5419" s="62"/>
      <c r="DV5419" s="31" t="s">
        <v>2915</v>
      </c>
      <c r="DW5419" s="31" t="s">
        <v>2924</v>
      </c>
      <c r="DX5419" s="63"/>
      <c r="DY5419" s="63"/>
      <c r="DZ5419" s="63"/>
      <c r="EA5419" s="167"/>
      <c r="EB5419" s="60"/>
      <c r="EC5419" s="60"/>
      <c r="ED5419" s="60"/>
      <c r="EE5419" s="60"/>
      <c r="EF5419" s="60"/>
      <c r="EG5419" s="60"/>
      <c r="EH5419" s="60"/>
      <c r="EI5419" s="60"/>
      <c r="EJ5419" s="60"/>
      <c r="EK5419" s="60"/>
      <c r="EL5419" s="60"/>
      <c r="EM5419" s="60"/>
      <c r="EN5419" s="60"/>
      <c r="EO5419" s="60"/>
      <c r="EP5419" s="60"/>
      <c r="EQ5419" s="60"/>
      <c r="ER5419" s="60"/>
      <c r="ES5419" s="60"/>
      <c r="ET5419" s="60"/>
      <c r="EU5419" s="60"/>
      <c r="EV5419" s="60"/>
      <c r="EW5419" s="60"/>
      <c r="EX5419" s="60"/>
      <c r="EY5419" s="60"/>
      <c r="EZ5419" s="60"/>
      <c r="FA5419" s="60"/>
      <c r="FB5419" s="60"/>
    </row>
    <row r="5420" spans="22:158" x14ac:dyDescent="0.25">
      <c r="W5420" s="33"/>
      <c r="X5420" s="33"/>
      <c r="AH5420" s="38">
        <v>100</v>
      </c>
      <c r="AI5420" s="38">
        <v>145</v>
      </c>
      <c r="AJ5420" s="38">
        <v>15450</v>
      </c>
      <c r="AK5420" s="38">
        <v>70</v>
      </c>
      <c r="AL5420" s="38">
        <v>6300458</v>
      </c>
      <c r="AM5420" s="61" t="s">
        <v>1816</v>
      </c>
      <c r="AN5420" s="61" t="s">
        <v>1691</v>
      </c>
      <c r="AO5420" s="61" t="s">
        <v>1600</v>
      </c>
      <c r="AP5420" s="61" t="s">
        <v>5041</v>
      </c>
      <c r="AQ5420" s="61" t="s">
        <v>1770</v>
      </c>
      <c r="AR5420" s="28">
        <v>0</v>
      </c>
      <c r="AS5420" s="28">
        <v>0</v>
      </c>
      <c r="AT5420" s="28">
        <v>16412158</v>
      </c>
      <c r="AU5420" s="62"/>
      <c r="DV5420" s="31" t="s">
        <v>2915</v>
      </c>
      <c r="DW5420" s="31" t="s">
        <v>2924</v>
      </c>
      <c r="DX5420" s="63"/>
      <c r="DY5420" s="63"/>
      <c r="DZ5420" s="63"/>
      <c r="EA5420" s="167"/>
      <c r="EB5420" s="60"/>
      <c r="EC5420" s="60"/>
      <c r="ED5420" s="60"/>
      <c r="EE5420" s="60"/>
      <c r="EF5420" s="60"/>
      <c r="EG5420" s="60"/>
      <c r="EH5420" s="60"/>
      <c r="EI5420" s="60"/>
      <c r="EJ5420" s="60"/>
      <c r="EK5420" s="60"/>
      <c r="EL5420" s="60"/>
      <c r="EM5420" s="60"/>
      <c r="EN5420" s="60"/>
      <c r="EO5420" s="60"/>
      <c r="EP5420" s="60"/>
      <c r="EQ5420" s="60"/>
      <c r="ER5420" s="60"/>
      <c r="ES5420" s="60"/>
      <c r="ET5420" s="60"/>
      <c r="EU5420" s="60"/>
      <c r="EV5420" s="60"/>
      <c r="EW5420" s="60"/>
      <c r="EX5420" s="60"/>
      <c r="EY5420" s="60"/>
      <c r="EZ5420" s="60"/>
      <c r="FA5420" s="60"/>
      <c r="FB5420" s="60"/>
    </row>
    <row r="5421" spans="22:158" x14ac:dyDescent="0.25">
      <c r="W5421" s="33"/>
      <c r="X5421" s="33"/>
      <c r="AH5421" s="38">
        <v>100</v>
      </c>
      <c r="AI5421" s="38">
        <v>145</v>
      </c>
      <c r="AJ5421" s="38">
        <v>16180</v>
      </c>
      <c r="AK5421" s="38">
        <v>70</v>
      </c>
      <c r="AL5421" s="38">
        <v>6300458</v>
      </c>
      <c r="AM5421" s="61" t="s">
        <v>1816</v>
      </c>
      <c r="AN5421" s="61" t="s">
        <v>1691</v>
      </c>
      <c r="AO5421" s="61" t="s">
        <v>1614</v>
      </c>
      <c r="AP5421" s="61" t="s">
        <v>5041</v>
      </c>
      <c r="AQ5421" s="61" t="s">
        <v>1770</v>
      </c>
      <c r="AR5421" s="28">
        <v>0</v>
      </c>
      <c r="AS5421" s="28">
        <v>4582668</v>
      </c>
      <c r="AT5421" s="28">
        <v>0</v>
      </c>
      <c r="AU5421" s="62"/>
      <c r="DV5421" s="31" t="s">
        <v>2915</v>
      </c>
      <c r="DW5421" s="31" t="s">
        <v>2924</v>
      </c>
      <c r="DX5421" s="63"/>
      <c r="DY5421" s="63"/>
      <c r="DZ5421" s="63"/>
      <c r="EA5421" s="167"/>
      <c r="EB5421" s="60"/>
      <c r="EC5421" s="60"/>
      <c r="ED5421" s="60"/>
      <c r="EE5421" s="60"/>
      <c r="EF5421" s="60"/>
      <c r="EG5421" s="60"/>
      <c r="EH5421" s="60"/>
      <c r="EI5421" s="60"/>
      <c r="EJ5421" s="60"/>
      <c r="EK5421" s="60"/>
      <c r="EL5421" s="60"/>
      <c r="EM5421" s="60"/>
      <c r="EN5421" s="60"/>
      <c r="EO5421" s="60"/>
      <c r="EP5421" s="60"/>
      <c r="EQ5421" s="60"/>
      <c r="ER5421" s="60"/>
      <c r="ES5421" s="60"/>
      <c r="ET5421" s="60"/>
      <c r="EU5421" s="60"/>
      <c r="EV5421" s="60"/>
      <c r="EW5421" s="60"/>
      <c r="EX5421" s="60"/>
      <c r="EY5421" s="60"/>
      <c r="EZ5421" s="60"/>
      <c r="FA5421" s="60"/>
      <c r="FB5421" s="60"/>
    </row>
    <row r="5422" spans="22:158" x14ac:dyDescent="0.25">
      <c r="V5422" s="1"/>
      <c r="W5422" s="33"/>
      <c r="X5422" s="33"/>
      <c r="AH5422" s="38">
        <v>100</v>
      </c>
      <c r="AI5422" s="38">
        <v>145</v>
      </c>
      <c r="AJ5422" s="38">
        <v>16470</v>
      </c>
      <c r="AK5422" s="38">
        <v>70</v>
      </c>
      <c r="AL5422" s="38">
        <v>6300458</v>
      </c>
      <c r="AM5422" s="61" t="s">
        <v>1816</v>
      </c>
      <c r="AN5422" s="61" t="s">
        <v>1691</v>
      </c>
      <c r="AO5422" s="61" t="s">
        <v>1622</v>
      </c>
      <c r="AP5422" s="61" t="s">
        <v>5041</v>
      </c>
      <c r="AQ5422" s="61" t="s">
        <v>1770</v>
      </c>
      <c r="AR5422" s="28">
        <v>0</v>
      </c>
      <c r="AS5422" s="28">
        <v>153500</v>
      </c>
      <c r="AT5422" s="28">
        <v>66803</v>
      </c>
      <c r="AU5422" s="62"/>
      <c r="DV5422" s="31" t="s">
        <v>2915</v>
      </c>
      <c r="DW5422" s="31" t="s">
        <v>2924</v>
      </c>
      <c r="DX5422" s="63"/>
      <c r="DY5422" s="63"/>
      <c r="DZ5422" s="63"/>
      <c r="EA5422" s="167"/>
      <c r="EB5422" s="60"/>
      <c r="EC5422" s="60"/>
      <c r="ED5422" s="60"/>
      <c r="EE5422" s="60"/>
      <c r="EF5422" s="60"/>
      <c r="EG5422" s="60"/>
      <c r="EH5422" s="60"/>
      <c r="EI5422" s="60"/>
      <c r="EJ5422" s="60"/>
      <c r="EK5422" s="60"/>
      <c r="EL5422" s="60"/>
      <c r="EM5422" s="60"/>
      <c r="EN5422" s="60"/>
      <c r="EO5422" s="60"/>
      <c r="EP5422" s="60"/>
      <c r="EQ5422" s="60"/>
      <c r="ER5422" s="60"/>
      <c r="ES5422" s="60"/>
      <c r="ET5422" s="60"/>
      <c r="EU5422" s="60"/>
      <c r="EV5422" s="60"/>
      <c r="EW5422" s="60"/>
      <c r="EX5422" s="60"/>
      <c r="EY5422" s="60"/>
      <c r="EZ5422" s="60"/>
      <c r="FA5422" s="60"/>
      <c r="FB5422" s="60"/>
    </row>
    <row r="5423" spans="22:158" x14ac:dyDescent="0.25">
      <c r="W5423" s="33"/>
      <c r="X5423" s="33"/>
      <c r="AH5423" s="38">
        <v>100</v>
      </c>
      <c r="AI5423" s="38">
        <v>145</v>
      </c>
      <c r="AJ5423" s="38">
        <v>17050</v>
      </c>
      <c r="AK5423" s="38">
        <v>70</v>
      </c>
      <c r="AL5423" s="38">
        <v>6300458</v>
      </c>
      <c r="AM5423" s="61" t="s">
        <v>1816</v>
      </c>
      <c r="AN5423" s="61" t="s">
        <v>1691</v>
      </c>
      <c r="AO5423" s="61" t="s">
        <v>1634</v>
      </c>
      <c r="AP5423" s="61" t="s">
        <v>5041</v>
      </c>
      <c r="AQ5423" s="61" t="s">
        <v>1770</v>
      </c>
      <c r="AR5423" s="28">
        <v>0</v>
      </c>
      <c r="AS5423" s="28">
        <v>8248217</v>
      </c>
      <c r="AT5423" s="28">
        <v>9895803</v>
      </c>
      <c r="AU5423" s="62"/>
      <c r="DV5423" s="31" t="s">
        <v>2915</v>
      </c>
      <c r="DW5423" s="31" t="s">
        <v>2924</v>
      </c>
      <c r="DX5423" s="63"/>
      <c r="DY5423" s="63"/>
      <c r="DZ5423" s="63"/>
      <c r="EA5423" s="167"/>
      <c r="EB5423" s="60"/>
      <c r="EC5423" s="60"/>
      <c r="ED5423" s="60"/>
      <c r="EE5423" s="60"/>
      <c r="EF5423" s="60"/>
      <c r="EG5423" s="60"/>
      <c r="EH5423" s="60"/>
      <c r="EI5423" s="60"/>
      <c r="EJ5423" s="60"/>
      <c r="EK5423" s="60"/>
      <c r="EL5423" s="60"/>
      <c r="EM5423" s="60"/>
      <c r="EN5423" s="60"/>
      <c r="EO5423" s="60"/>
      <c r="EP5423" s="60"/>
      <c r="EQ5423" s="60"/>
      <c r="ER5423" s="60"/>
      <c r="ES5423" s="60"/>
      <c r="ET5423" s="60"/>
      <c r="EU5423" s="60"/>
      <c r="EV5423" s="60"/>
      <c r="EW5423" s="60"/>
      <c r="EX5423" s="60"/>
      <c r="EY5423" s="60"/>
      <c r="EZ5423" s="60"/>
      <c r="FA5423" s="60"/>
      <c r="FB5423" s="60"/>
    </row>
    <row r="5424" spans="22:158" x14ac:dyDescent="0.25">
      <c r="W5424" s="33"/>
      <c r="X5424" s="33"/>
      <c r="AH5424" s="38">
        <v>100</v>
      </c>
      <c r="AI5424" s="38">
        <v>145</v>
      </c>
      <c r="AJ5424" s="38">
        <v>17250</v>
      </c>
      <c r="AK5424" s="38">
        <v>70</v>
      </c>
      <c r="AL5424" s="38">
        <v>6300458</v>
      </c>
      <c r="AM5424" s="61" t="s">
        <v>1816</v>
      </c>
      <c r="AN5424" s="61" t="s">
        <v>1691</v>
      </c>
      <c r="AO5424" s="61" t="s">
        <v>1638</v>
      </c>
      <c r="AP5424" s="61" t="s">
        <v>5041</v>
      </c>
      <c r="AQ5424" s="61" t="s">
        <v>1770</v>
      </c>
      <c r="AR5424" s="28">
        <v>0</v>
      </c>
      <c r="AS5424" s="28">
        <v>0</v>
      </c>
      <c r="AT5424" s="28">
        <v>2193305</v>
      </c>
      <c r="AU5424" s="62"/>
      <c r="DV5424" s="31" t="s">
        <v>2915</v>
      </c>
      <c r="DW5424" s="31" t="s">
        <v>2924</v>
      </c>
      <c r="DX5424" s="63"/>
      <c r="DY5424" s="63"/>
      <c r="DZ5424" s="63"/>
      <c r="EA5424" s="167"/>
      <c r="EB5424" s="60"/>
      <c r="EC5424" s="60"/>
      <c r="ED5424" s="60"/>
      <c r="EE5424" s="60"/>
      <c r="EF5424" s="60"/>
      <c r="EG5424" s="60"/>
      <c r="EH5424" s="60"/>
      <c r="EI5424" s="60"/>
      <c r="EJ5424" s="60"/>
      <c r="EK5424" s="60"/>
      <c r="EL5424" s="60"/>
      <c r="EM5424" s="60"/>
      <c r="EN5424" s="60"/>
      <c r="EO5424" s="60"/>
      <c r="EP5424" s="60"/>
      <c r="EQ5424" s="60"/>
      <c r="ER5424" s="60"/>
      <c r="ES5424" s="60"/>
      <c r="ET5424" s="60"/>
      <c r="EU5424" s="60"/>
      <c r="EV5424" s="60"/>
      <c r="EW5424" s="60"/>
      <c r="EX5424" s="60"/>
      <c r="EY5424" s="60"/>
      <c r="EZ5424" s="60"/>
      <c r="FA5424" s="60"/>
      <c r="FB5424" s="60"/>
    </row>
    <row r="5425" spans="22:158" x14ac:dyDescent="0.25">
      <c r="W5425" s="33"/>
      <c r="X5425" s="33"/>
      <c r="AH5425" s="38">
        <v>100</v>
      </c>
      <c r="AI5425" s="38">
        <v>145</v>
      </c>
      <c r="AJ5425" s="38">
        <v>17640</v>
      </c>
      <c r="AK5425" s="38">
        <v>70</v>
      </c>
      <c r="AL5425" s="38">
        <v>6300458</v>
      </c>
      <c r="AM5425" s="61" t="s">
        <v>1816</v>
      </c>
      <c r="AN5425" s="61" t="s">
        <v>1691</v>
      </c>
      <c r="AO5425" s="61" t="s">
        <v>1647</v>
      </c>
      <c r="AP5425" s="61" t="s">
        <v>5041</v>
      </c>
      <c r="AQ5425" s="61" t="s">
        <v>1770</v>
      </c>
      <c r="AR5425" s="28">
        <v>0</v>
      </c>
      <c r="AS5425" s="28">
        <v>29377552</v>
      </c>
      <c r="AT5425" s="28">
        <v>0</v>
      </c>
      <c r="AU5425" s="62"/>
      <c r="DV5425" s="31" t="s">
        <v>2915</v>
      </c>
      <c r="DW5425" s="31" t="s">
        <v>2924</v>
      </c>
      <c r="DX5425" s="63"/>
      <c r="DY5425" s="63"/>
      <c r="DZ5425" s="63"/>
      <c r="EA5425" s="167"/>
      <c r="EB5425" s="60"/>
      <c r="EC5425" s="60"/>
      <c r="ED5425" s="60"/>
      <c r="EE5425" s="60"/>
      <c r="EF5425" s="60"/>
      <c r="EG5425" s="60"/>
      <c r="EH5425" s="60"/>
      <c r="EI5425" s="60"/>
      <c r="EJ5425" s="60"/>
      <c r="EK5425" s="60"/>
      <c r="EL5425" s="60"/>
      <c r="EM5425" s="60"/>
      <c r="EN5425" s="60"/>
      <c r="EO5425" s="60"/>
      <c r="EP5425" s="60"/>
      <c r="EQ5425" s="60"/>
      <c r="ER5425" s="60"/>
      <c r="ES5425" s="60"/>
      <c r="ET5425" s="60"/>
      <c r="EU5425" s="60"/>
      <c r="EV5425" s="60"/>
      <c r="EW5425" s="60"/>
      <c r="EX5425" s="60"/>
      <c r="EY5425" s="60"/>
      <c r="EZ5425" s="60"/>
      <c r="FA5425" s="60"/>
      <c r="FB5425" s="60"/>
    </row>
    <row r="5426" spans="22:158" x14ac:dyDescent="0.25">
      <c r="V5426" s="1"/>
      <c r="W5426" s="33"/>
      <c r="X5426" s="33"/>
      <c r="AH5426" s="38">
        <v>100</v>
      </c>
      <c r="AI5426" s="38">
        <v>145</v>
      </c>
      <c r="AJ5426" s="38">
        <v>18650</v>
      </c>
      <c r="AK5426" s="38">
        <v>70</v>
      </c>
      <c r="AL5426" s="38">
        <v>6300458</v>
      </c>
      <c r="AM5426" s="61" t="s">
        <v>1816</v>
      </c>
      <c r="AN5426" s="61" t="s">
        <v>1691</v>
      </c>
      <c r="AO5426" s="61" t="s">
        <v>1669</v>
      </c>
      <c r="AP5426" s="61" t="s">
        <v>5041</v>
      </c>
      <c r="AQ5426" s="61" t="s">
        <v>1770</v>
      </c>
      <c r="AR5426" s="28">
        <v>0</v>
      </c>
      <c r="AS5426" s="28">
        <v>0</v>
      </c>
      <c r="AT5426" s="28">
        <v>3864575</v>
      </c>
      <c r="AU5426" s="62"/>
      <c r="DV5426" s="31" t="s">
        <v>2915</v>
      </c>
      <c r="DW5426" s="31" t="s">
        <v>2924</v>
      </c>
      <c r="DX5426" s="63"/>
      <c r="DY5426" s="63"/>
      <c r="DZ5426" s="63"/>
      <c r="EA5426" s="167"/>
      <c r="EB5426" s="60"/>
      <c r="EC5426" s="60"/>
      <c r="ED5426" s="60"/>
      <c r="EE5426" s="60"/>
      <c r="EF5426" s="60"/>
      <c r="EG5426" s="60"/>
      <c r="EH5426" s="60"/>
      <c r="EI5426" s="60"/>
      <c r="EJ5426" s="60"/>
      <c r="EK5426" s="60"/>
      <c r="EL5426" s="60"/>
      <c r="EM5426" s="60"/>
      <c r="EN5426" s="60"/>
      <c r="EO5426" s="60"/>
      <c r="EP5426" s="60"/>
      <c r="EQ5426" s="60"/>
      <c r="ER5426" s="60"/>
      <c r="ES5426" s="60"/>
      <c r="ET5426" s="60"/>
      <c r="EU5426" s="60"/>
      <c r="EV5426" s="60"/>
      <c r="EW5426" s="60"/>
      <c r="EX5426" s="60"/>
      <c r="EY5426" s="60"/>
      <c r="EZ5426" s="60"/>
      <c r="FA5426" s="60"/>
      <c r="FB5426" s="60"/>
    </row>
    <row r="5427" spans="22:158" x14ac:dyDescent="0.25">
      <c r="W5427" s="33"/>
      <c r="X5427" s="33"/>
      <c r="AH5427" s="38">
        <v>100</v>
      </c>
      <c r="AI5427" s="38">
        <v>145</v>
      </c>
      <c r="AJ5427" s="38">
        <v>18700</v>
      </c>
      <c r="AK5427" s="38">
        <v>70</v>
      </c>
      <c r="AL5427" s="38">
        <v>6300458</v>
      </c>
      <c r="AM5427" s="61" t="s">
        <v>1816</v>
      </c>
      <c r="AN5427" s="61" t="s">
        <v>1691</v>
      </c>
      <c r="AO5427" s="61" t="s">
        <v>1670</v>
      </c>
      <c r="AP5427" s="61" t="s">
        <v>5041</v>
      </c>
      <c r="AQ5427" s="61" t="s">
        <v>1770</v>
      </c>
      <c r="AR5427" s="28">
        <v>0</v>
      </c>
      <c r="AS5427" s="28">
        <v>0</v>
      </c>
      <c r="AT5427" s="28">
        <v>26776486</v>
      </c>
      <c r="AU5427" s="62"/>
      <c r="DV5427" s="31" t="s">
        <v>2915</v>
      </c>
      <c r="DW5427" s="31" t="s">
        <v>2924</v>
      </c>
      <c r="DX5427" s="63"/>
      <c r="DY5427" s="63"/>
      <c r="DZ5427" s="63"/>
      <c r="EA5427" s="167"/>
      <c r="EB5427" s="60"/>
      <c r="EC5427" s="60"/>
      <c r="ED5427" s="60"/>
      <c r="EE5427" s="60"/>
      <c r="EF5427" s="60"/>
      <c r="EG5427" s="60"/>
      <c r="EH5427" s="60"/>
      <c r="EI5427" s="60"/>
      <c r="EJ5427" s="60"/>
      <c r="EK5427" s="60"/>
      <c r="EL5427" s="60"/>
      <c r="EM5427" s="60"/>
      <c r="EN5427" s="60"/>
      <c r="EO5427" s="60"/>
      <c r="EP5427" s="60"/>
      <c r="EQ5427" s="60"/>
      <c r="ER5427" s="60"/>
      <c r="ES5427" s="60"/>
      <c r="ET5427" s="60"/>
      <c r="EU5427" s="60"/>
      <c r="EV5427" s="60"/>
      <c r="EW5427" s="60"/>
      <c r="EX5427" s="60"/>
      <c r="EY5427" s="60"/>
      <c r="EZ5427" s="60"/>
      <c r="FA5427" s="60"/>
      <c r="FB5427" s="60"/>
    </row>
    <row r="5428" spans="22:158" x14ac:dyDescent="0.25">
      <c r="W5428" s="33"/>
      <c r="X5428" s="33"/>
      <c r="AH5428" s="38">
        <v>100</v>
      </c>
      <c r="AI5428" s="38">
        <v>145</v>
      </c>
      <c r="AJ5428" s="38">
        <v>18710</v>
      </c>
      <c r="AK5428" s="38">
        <v>70</v>
      </c>
      <c r="AL5428" s="38">
        <v>6300458</v>
      </c>
      <c r="AM5428" s="61" t="s">
        <v>1816</v>
      </c>
      <c r="AN5428" s="61" t="s">
        <v>1691</v>
      </c>
      <c r="AO5428" s="61" t="s">
        <v>1671</v>
      </c>
      <c r="AP5428" s="61" t="s">
        <v>5041</v>
      </c>
      <c r="AQ5428" s="61" t="s">
        <v>1770</v>
      </c>
      <c r="AR5428" s="28">
        <v>0</v>
      </c>
      <c r="AS5428" s="28">
        <v>21416693</v>
      </c>
      <c r="AT5428" s="28">
        <v>0</v>
      </c>
      <c r="AU5428" s="62"/>
      <c r="DV5428" s="31" t="s">
        <v>2915</v>
      </c>
      <c r="DW5428" s="31" t="s">
        <v>2924</v>
      </c>
      <c r="DX5428" s="63"/>
      <c r="DY5428" s="63"/>
      <c r="DZ5428" s="63"/>
      <c r="EA5428" s="167"/>
      <c r="EB5428" s="60"/>
      <c r="EC5428" s="60"/>
      <c r="ED5428" s="60"/>
      <c r="EE5428" s="60"/>
      <c r="EF5428" s="60"/>
      <c r="EG5428" s="60"/>
      <c r="EH5428" s="60"/>
      <c r="EI5428" s="60"/>
      <c r="EJ5428" s="60"/>
      <c r="EK5428" s="60"/>
      <c r="EL5428" s="60"/>
      <c r="EM5428" s="60"/>
      <c r="EN5428" s="60"/>
      <c r="EO5428" s="60"/>
      <c r="EP5428" s="60"/>
      <c r="EQ5428" s="60"/>
      <c r="ER5428" s="60"/>
      <c r="ES5428" s="60"/>
      <c r="ET5428" s="60"/>
      <c r="EU5428" s="60"/>
      <c r="EV5428" s="60"/>
      <c r="EW5428" s="60"/>
      <c r="EX5428" s="60"/>
      <c r="EY5428" s="60"/>
      <c r="EZ5428" s="60"/>
      <c r="FA5428" s="60"/>
      <c r="FB5428" s="60"/>
    </row>
    <row r="5429" spans="22:158" x14ac:dyDescent="0.25">
      <c r="V5429" s="1"/>
      <c r="W5429" s="33"/>
      <c r="X5429" s="33"/>
      <c r="AH5429" s="38">
        <v>100</v>
      </c>
      <c r="AI5429" s="38">
        <v>145</v>
      </c>
      <c r="AJ5429" s="38">
        <v>18750</v>
      </c>
      <c r="AK5429" s="38">
        <v>70</v>
      </c>
      <c r="AL5429" s="38">
        <v>6300458</v>
      </c>
      <c r="AM5429" s="61" t="s">
        <v>1816</v>
      </c>
      <c r="AN5429" s="61" t="s">
        <v>1691</v>
      </c>
      <c r="AO5429" s="61" t="s">
        <v>1672</v>
      </c>
      <c r="AP5429" s="61" t="s">
        <v>5041</v>
      </c>
      <c r="AQ5429" s="61" t="s">
        <v>1770</v>
      </c>
      <c r="AR5429" s="28">
        <v>0</v>
      </c>
      <c r="AS5429" s="28">
        <v>12977921</v>
      </c>
      <c r="AT5429" s="28">
        <v>17033008</v>
      </c>
      <c r="AU5429" s="62"/>
      <c r="DV5429" s="31" t="s">
        <v>2915</v>
      </c>
      <c r="DW5429" s="31" t="s">
        <v>2924</v>
      </c>
      <c r="DX5429" s="63"/>
      <c r="DY5429" s="63"/>
      <c r="DZ5429" s="63"/>
      <c r="EA5429" s="167"/>
      <c r="EB5429" s="60"/>
      <c r="EC5429" s="60"/>
      <c r="ED5429" s="60"/>
      <c r="EE5429" s="60"/>
      <c r="EF5429" s="60"/>
      <c r="EG5429" s="60"/>
      <c r="EH5429" s="60"/>
      <c r="EI5429" s="60"/>
      <c r="EJ5429" s="60"/>
      <c r="EK5429" s="60"/>
      <c r="EL5429" s="60"/>
      <c r="EM5429" s="60"/>
      <c r="EN5429" s="60"/>
      <c r="EO5429" s="60"/>
      <c r="EP5429" s="60"/>
      <c r="EQ5429" s="60"/>
      <c r="ER5429" s="60"/>
      <c r="ES5429" s="60"/>
      <c r="ET5429" s="60"/>
      <c r="EU5429" s="60"/>
      <c r="EV5429" s="60"/>
      <c r="EW5429" s="60"/>
      <c r="EX5429" s="60"/>
      <c r="EY5429" s="60"/>
      <c r="EZ5429" s="60"/>
      <c r="FA5429" s="60"/>
      <c r="FB5429" s="60"/>
    </row>
    <row r="5430" spans="22:158" x14ac:dyDescent="0.25">
      <c r="W5430" s="33"/>
      <c r="X5430" s="33"/>
      <c r="AH5430" s="38">
        <v>100</v>
      </c>
      <c r="AI5430" s="38">
        <v>150</v>
      </c>
      <c r="AJ5430" s="38">
        <v>11600</v>
      </c>
      <c r="AK5430" s="38">
        <v>70</v>
      </c>
      <c r="AL5430" s="38">
        <v>6300458</v>
      </c>
      <c r="AM5430" s="61" t="s">
        <v>1816</v>
      </c>
      <c r="AN5430" s="61" t="s">
        <v>1695</v>
      </c>
      <c r="AO5430" s="61" t="s">
        <v>5076</v>
      </c>
      <c r="AP5430" s="61" t="s">
        <v>5041</v>
      </c>
      <c r="AQ5430" s="61" t="s">
        <v>1770</v>
      </c>
      <c r="AR5430" s="28">
        <v>0</v>
      </c>
      <c r="AS5430" s="28">
        <v>12065107</v>
      </c>
      <c r="AT5430" s="28">
        <v>16579001</v>
      </c>
      <c r="AU5430" s="62"/>
      <c r="DV5430" s="31" t="s">
        <v>2915</v>
      </c>
      <c r="DW5430" s="31" t="s">
        <v>2925</v>
      </c>
      <c r="DX5430" s="63"/>
      <c r="DY5430" s="63"/>
      <c r="DZ5430" s="63"/>
      <c r="EA5430" s="167"/>
      <c r="EB5430" s="60"/>
      <c r="EC5430" s="60"/>
      <c r="ED5430" s="60"/>
      <c r="EE5430" s="60"/>
      <c r="EF5430" s="60"/>
      <c r="EG5430" s="60"/>
      <c r="EH5430" s="60"/>
      <c r="EI5430" s="60"/>
      <c r="EJ5430" s="60"/>
      <c r="EK5430" s="60"/>
      <c r="EL5430" s="60"/>
      <c r="EM5430" s="60"/>
      <c r="EN5430" s="60"/>
      <c r="EO5430" s="60"/>
      <c r="EP5430" s="60"/>
      <c r="EQ5430" s="60"/>
      <c r="ER5430" s="60"/>
      <c r="ES5430" s="60"/>
      <c r="ET5430" s="60"/>
      <c r="EU5430" s="60"/>
      <c r="EV5430" s="60"/>
      <c r="EW5430" s="60"/>
      <c r="EX5430" s="60"/>
      <c r="EY5430" s="60"/>
      <c r="EZ5430" s="60"/>
      <c r="FA5430" s="60"/>
      <c r="FB5430" s="60"/>
    </row>
    <row r="5431" spans="22:158" x14ac:dyDescent="0.25">
      <c r="W5431" s="33"/>
      <c r="X5431" s="33"/>
      <c r="AH5431" s="38">
        <v>100</v>
      </c>
      <c r="AI5431" s="38">
        <v>150</v>
      </c>
      <c r="AJ5431" s="38">
        <v>12000</v>
      </c>
      <c r="AK5431" s="38">
        <v>70</v>
      </c>
      <c r="AL5431" s="38">
        <v>6300458</v>
      </c>
      <c r="AM5431" s="61" t="s">
        <v>1816</v>
      </c>
      <c r="AN5431" s="61" t="s">
        <v>1695</v>
      </c>
      <c r="AO5431" s="61" t="s">
        <v>5084</v>
      </c>
      <c r="AP5431" s="61" t="s">
        <v>5041</v>
      </c>
      <c r="AQ5431" s="61" t="s">
        <v>1770</v>
      </c>
      <c r="AR5431" s="28">
        <v>0</v>
      </c>
      <c r="AS5431" s="28">
        <v>6123923</v>
      </c>
      <c r="AT5431" s="28">
        <v>7016211</v>
      </c>
      <c r="AU5431" s="62"/>
      <c r="DV5431" s="31" t="s">
        <v>2915</v>
      </c>
      <c r="DW5431" s="31" t="s">
        <v>2925</v>
      </c>
      <c r="DX5431" s="63"/>
      <c r="DY5431" s="63"/>
      <c r="DZ5431" s="63"/>
      <c r="EA5431" s="167"/>
      <c r="EB5431" s="60"/>
      <c r="EC5431" s="60"/>
      <c r="ED5431" s="60"/>
      <c r="EE5431" s="60"/>
      <c r="EF5431" s="60"/>
      <c r="EG5431" s="60"/>
      <c r="EH5431" s="60"/>
      <c r="EI5431" s="60"/>
      <c r="EJ5431" s="60"/>
      <c r="EK5431" s="60"/>
      <c r="EL5431" s="60"/>
      <c r="EM5431" s="60"/>
      <c r="EN5431" s="60"/>
      <c r="EO5431" s="60"/>
      <c r="EP5431" s="60"/>
      <c r="EQ5431" s="60"/>
      <c r="ER5431" s="60"/>
      <c r="ES5431" s="60"/>
      <c r="ET5431" s="60"/>
      <c r="EU5431" s="60"/>
      <c r="EV5431" s="60"/>
      <c r="EW5431" s="60"/>
      <c r="EX5431" s="60"/>
      <c r="EY5431" s="60"/>
      <c r="EZ5431" s="60"/>
      <c r="FA5431" s="60"/>
      <c r="FB5431" s="60"/>
    </row>
    <row r="5432" spans="22:158" x14ac:dyDescent="0.25">
      <c r="W5432" s="33"/>
      <c r="X5432" s="33"/>
      <c r="AH5432" s="38">
        <v>100</v>
      </c>
      <c r="AI5432" s="38">
        <v>150</v>
      </c>
      <c r="AJ5432" s="38">
        <v>12200</v>
      </c>
      <c r="AK5432" s="38">
        <v>70</v>
      </c>
      <c r="AL5432" s="38">
        <v>6300458</v>
      </c>
      <c r="AM5432" s="61" t="s">
        <v>1816</v>
      </c>
      <c r="AN5432" s="61" t="s">
        <v>1695</v>
      </c>
      <c r="AO5432" s="61" t="s">
        <v>5088</v>
      </c>
      <c r="AP5432" s="61" t="s">
        <v>5041</v>
      </c>
      <c r="AQ5432" s="61" t="s">
        <v>1770</v>
      </c>
      <c r="AR5432" s="28">
        <v>0</v>
      </c>
      <c r="AS5432" s="28">
        <v>6703414</v>
      </c>
      <c r="AT5432" s="28">
        <v>9799554</v>
      </c>
      <c r="AU5432" s="62"/>
      <c r="DV5432" s="31" t="s">
        <v>2915</v>
      </c>
      <c r="DW5432" s="31" t="s">
        <v>2925</v>
      </c>
      <c r="DX5432" s="63"/>
      <c r="DY5432" s="63"/>
      <c r="DZ5432" s="63"/>
      <c r="EA5432" s="167"/>
      <c r="EB5432" s="60"/>
      <c r="EC5432" s="60"/>
      <c r="ED5432" s="60"/>
      <c r="EE5432" s="60"/>
      <c r="EF5432" s="60"/>
      <c r="EG5432" s="60"/>
      <c r="EH5432" s="60"/>
      <c r="EI5432" s="60"/>
      <c r="EJ5432" s="60"/>
      <c r="EK5432" s="60"/>
      <c r="EL5432" s="60"/>
      <c r="EM5432" s="60"/>
      <c r="EN5432" s="60"/>
      <c r="EO5432" s="60"/>
      <c r="EP5432" s="60"/>
      <c r="EQ5432" s="60"/>
      <c r="ER5432" s="60"/>
      <c r="ES5432" s="60"/>
      <c r="ET5432" s="60"/>
      <c r="EU5432" s="60"/>
      <c r="EV5432" s="60"/>
      <c r="EW5432" s="60"/>
      <c r="EX5432" s="60"/>
      <c r="EY5432" s="60"/>
      <c r="EZ5432" s="60"/>
      <c r="FA5432" s="60"/>
      <c r="FB5432" s="60"/>
    </row>
    <row r="5433" spans="22:158" x14ac:dyDescent="0.25">
      <c r="W5433" s="33"/>
      <c r="X5433" s="33"/>
      <c r="AH5433" s="38">
        <v>100</v>
      </c>
      <c r="AI5433" s="38">
        <v>150</v>
      </c>
      <c r="AJ5433" s="38">
        <v>13450</v>
      </c>
      <c r="AK5433" s="38">
        <v>70</v>
      </c>
      <c r="AL5433" s="38">
        <v>6300458</v>
      </c>
      <c r="AM5433" s="61" t="s">
        <v>1816</v>
      </c>
      <c r="AN5433" s="61" t="s">
        <v>1695</v>
      </c>
      <c r="AO5433" s="61" t="s">
        <v>5112</v>
      </c>
      <c r="AP5433" s="61" t="s">
        <v>5041</v>
      </c>
      <c r="AQ5433" s="61" t="s">
        <v>1770</v>
      </c>
      <c r="AR5433" s="28">
        <v>0</v>
      </c>
      <c r="AS5433" s="28">
        <v>1178789</v>
      </c>
      <c r="AT5433" s="28">
        <v>2305640</v>
      </c>
      <c r="AU5433" s="62"/>
      <c r="DV5433" s="31" t="s">
        <v>2915</v>
      </c>
      <c r="DW5433" s="31" t="s">
        <v>2925</v>
      </c>
      <c r="DX5433" s="63"/>
      <c r="DY5433" s="63"/>
      <c r="DZ5433" s="63"/>
      <c r="EA5433" s="167"/>
      <c r="EB5433" s="60"/>
      <c r="EC5433" s="60"/>
      <c r="ED5433" s="60"/>
      <c r="EE5433" s="60"/>
      <c r="EF5433" s="60"/>
      <c r="EG5433" s="60"/>
      <c r="EH5433" s="60"/>
      <c r="EI5433" s="60"/>
      <c r="EJ5433" s="60"/>
      <c r="EK5433" s="60"/>
      <c r="EL5433" s="60"/>
      <c r="EM5433" s="60"/>
      <c r="EN5433" s="60"/>
      <c r="EO5433" s="60"/>
      <c r="EP5433" s="60"/>
      <c r="EQ5433" s="60"/>
      <c r="ER5433" s="60"/>
      <c r="ES5433" s="60"/>
      <c r="ET5433" s="60"/>
      <c r="EU5433" s="60"/>
      <c r="EV5433" s="60"/>
      <c r="EW5433" s="60"/>
      <c r="EX5433" s="60"/>
      <c r="EY5433" s="60"/>
      <c r="EZ5433" s="60"/>
      <c r="FA5433" s="60"/>
      <c r="FB5433" s="60"/>
    </row>
    <row r="5434" spans="22:158" x14ac:dyDescent="0.25">
      <c r="W5434" s="33"/>
      <c r="X5434" s="33"/>
      <c r="AH5434" s="38">
        <v>100</v>
      </c>
      <c r="AI5434" s="38">
        <v>150</v>
      </c>
      <c r="AJ5434" s="38">
        <v>13500</v>
      </c>
      <c r="AK5434" s="38">
        <v>70</v>
      </c>
      <c r="AL5434" s="38">
        <v>6300458</v>
      </c>
      <c r="AM5434" s="61" t="s">
        <v>1816</v>
      </c>
      <c r="AN5434" s="61" t="s">
        <v>1695</v>
      </c>
      <c r="AO5434" s="61" t="s">
        <v>5113</v>
      </c>
      <c r="AP5434" s="61" t="s">
        <v>5041</v>
      </c>
      <c r="AQ5434" s="61" t="s">
        <v>1770</v>
      </c>
      <c r="AR5434" s="28">
        <v>0</v>
      </c>
      <c r="AS5434" s="28">
        <v>9033267</v>
      </c>
      <c r="AT5434" s="28">
        <v>12694950</v>
      </c>
      <c r="AU5434" s="62"/>
      <c r="DV5434" s="31" t="s">
        <v>2915</v>
      </c>
      <c r="DW5434" s="31" t="s">
        <v>2925</v>
      </c>
      <c r="DX5434" s="63"/>
      <c r="DY5434" s="63"/>
      <c r="DZ5434" s="63"/>
      <c r="EA5434" s="167"/>
      <c r="EB5434" s="60"/>
      <c r="EC5434" s="60"/>
      <c r="ED5434" s="60"/>
      <c r="EE5434" s="60"/>
      <c r="EF5434" s="60"/>
      <c r="EG5434" s="60"/>
      <c r="EH5434" s="60"/>
      <c r="EI5434" s="60"/>
      <c r="EJ5434" s="60"/>
      <c r="EK5434" s="60"/>
      <c r="EL5434" s="60"/>
      <c r="EM5434" s="60"/>
      <c r="EN5434" s="60"/>
      <c r="EO5434" s="60"/>
      <c r="EP5434" s="60"/>
      <c r="EQ5434" s="60"/>
      <c r="ER5434" s="60"/>
      <c r="ES5434" s="60"/>
      <c r="ET5434" s="60"/>
      <c r="EU5434" s="60"/>
      <c r="EV5434" s="60"/>
      <c r="EW5434" s="60"/>
      <c r="EX5434" s="60"/>
      <c r="EY5434" s="60"/>
      <c r="EZ5434" s="60"/>
      <c r="FA5434" s="60"/>
      <c r="FB5434" s="60"/>
    </row>
    <row r="5435" spans="22:158" x14ac:dyDescent="0.25">
      <c r="W5435" s="33"/>
      <c r="X5435" s="33"/>
      <c r="AH5435" s="38">
        <v>100</v>
      </c>
      <c r="AI5435" s="38">
        <v>150</v>
      </c>
      <c r="AJ5435" s="38">
        <v>13850</v>
      </c>
      <c r="AK5435" s="38">
        <v>70</v>
      </c>
      <c r="AL5435" s="38">
        <v>6300458</v>
      </c>
      <c r="AM5435" s="61" t="s">
        <v>1816</v>
      </c>
      <c r="AN5435" s="61" t="s">
        <v>1695</v>
      </c>
      <c r="AO5435" s="61" t="s">
        <v>5121</v>
      </c>
      <c r="AP5435" s="61" t="s">
        <v>5041</v>
      </c>
      <c r="AQ5435" s="61" t="s">
        <v>1770</v>
      </c>
      <c r="AR5435" s="28">
        <v>0</v>
      </c>
      <c r="AS5435" s="28">
        <v>7873136</v>
      </c>
      <c r="AT5435" s="28">
        <v>15389222</v>
      </c>
      <c r="AU5435">
        <v>723</v>
      </c>
      <c r="DV5435" s="31" t="s">
        <v>2915</v>
      </c>
      <c r="DW5435" s="31" t="s">
        <v>2925</v>
      </c>
      <c r="DX5435" s="63"/>
      <c r="DY5435" s="63"/>
      <c r="DZ5435" s="63"/>
      <c r="EA5435" s="167"/>
      <c r="EB5435" s="60"/>
      <c r="EC5435" s="60"/>
      <c r="ED5435" s="60"/>
      <c r="EE5435" s="60"/>
      <c r="EF5435" s="60"/>
      <c r="EG5435" s="60"/>
      <c r="EH5435" s="60"/>
      <c r="EI5435" s="60"/>
      <c r="EJ5435" s="60"/>
      <c r="EK5435" s="60"/>
      <c r="EL5435" s="60"/>
      <c r="EM5435" s="60"/>
      <c r="EN5435" s="60"/>
      <c r="EO5435" s="60"/>
      <c r="EP5435" s="60"/>
      <c r="EQ5435" s="60"/>
      <c r="ER5435" s="60"/>
      <c r="ES5435" s="60"/>
      <c r="ET5435" s="60"/>
      <c r="EU5435" s="60"/>
      <c r="EV5435" s="60"/>
      <c r="EW5435" s="60"/>
      <c r="EX5435" s="60"/>
      <c r="EY5435" s="60"/>
      <c r="EZ5435" s="60"/>
      <c r="FA5435" s="60"/>
      <c r="FB5435" s="60"/>
    </row>
    <row r="5436" spans="22:158" x14ac:dyDescent="0.25">
      <c r="W5436" s="33"/>
      <c r="X5436" s="33"/>
      <c r="AH5436" s="38">
        <v>100</v>
      </c>
      <c r="AI5436" s="38">
        <v>150</v>
      </c>
      <c r="AJ5436" s="38">
        <v>14300</v>
      </c>
      <c r="AK5436" s="38">
        <v>70</v>
      </c>
      <c r="AL5436" s="38">
        <v>6300458</v>
      </c>
      <c r="AM5436" s="61" t="s">
        <v>1816</v>
      </c>
      <c r="AN5436" s="61" t="s">
        <v>1695</v>
      </c>
      <c r="AO5436" s="61" t="s">
        <v>1574</v>
      </c>
      <c r="AP5436" s="61" t="s">
        <v>5041</v>
      </c>
      <c r="AQ5436" s="61" t="s">
        <v>1770</v>
      </c>
      <c r="AR5436" s="28">
        <v>0</v>
      </c>
      <c r="AS5436" s="28">
        <v>7978361</v>
      </c>
      <c r="AT5436" s="28">
        <v>10423306</v>
      </c>
      <c r="AU5436">
        <v>6</v>
      </c>
      <c r="DV5436" s="31" t="s">
        <v>2915</v>
      </c>
      <c r="DW5436" s="31" t="s">
        <v>2925</v>
      </c>
      <c r="DX5436" s="63"/>
      <c r="DY5436" s="63"/>
      <c r="DZ5436" s="63"/>
      <c r="EA5436" s="167"/>
      <c r="EB5436" s="60"/>
      <c r="EC5436" s="60"/>
      <c r="ED5436" s="60"/>
      <c r="EE5436" s="60"/>
      <c r="EF5436" s="60"/>
      <c r="EG5436" s="60"/>
      <c r="EH5436" s="60"/>
      <c r="EI5436" s="60"/>
      <c r="EJ5436" s="60"/>
      <c r="EK5436" s="60"/>
      <c r="EL5436" s="60"/>
      <c r="EM5436" s="60"/>
      <c r="EN5436" s="60"/>
      <c r="EO5436" s="60"/>
      <c r="EP5436" s="60"/>
      <c r="EQ5436" s="60"/>
      <c r="ER5436" s="60"/>
      <c r="ES5436" s="60"/>
      <c r="ET5436" s="60"/>
      <c r="EU5436" s="60"/>
      <c r="EV5436" s="60"/>
      <c r="EW5436" s="60"/>
      <c r="EX5436" s="60"/>
      <c r="EY5436" s="60"/>
      <c r="EZ5436" s="60"/>
      <c r="FA5436" s="60"/>
      <c r="FB5436" s="60"/>
    </row>
    <row r="5437" spans="22:158" x14ac:dyDescent="0.25">
      <c r="W5437" s="33"/>
      <c r="X5437" s="33"/>
      <c r="AH5437" s="38">
        <v>100</v>
      </c>
      <c r="AI5437" s="38">
        <v>150</v>
      </c>
      <c r="AJ5437" s="38">
        <v>14750</v>
      </c>
      <c r="AK5437" s="38">
        <v>70</v>
      </c>
      <c r="AL5437" s="38">
        <v>6300458</v>
      </c>
      <c r="AM5437" s="61" t="s">
        <v>1816</v>
      </c>
      <c r="AN5437" s="61" t="s">
        <v>1695</v>
      </c>
      <c r="AO5437" s="61" t="s">
        <v>1583</v>
      </c>
      <c r="AP5437" s="61" t="s">
        <v>5041</v>
      </c>
      <c r="AQ5437" s="61" t="s">
        <v>1770</v>
      </c>
      <c r="AR5437" s="28">
        <v>0</v>
      </c>
      <c r="AS5437" s="28">
        <v>968443</v>
      </c>
      <c r="AT5437" s="28">
        <v>1987063</v>
      </c>
      <c r="AU5437">
        <v>0</v>
      </c>
      <c r="DV5437" s="31" t="s">
        <v>2915</v>
      </c>
      <c r="DW5437" s="31" t="s">
        <v>2925</v>
      </c>
      <c r="DX5437" s="63"/>
      <c r="DY5437" s="63"/>
      <c r="DZ5437" s="63"/>
      <c r="EA5437" s="167"/>
      <c r="EB5437" s="60"/>
      <c r="EC5437" s="60"/>
      <c r="ED5437" s="60"/>
      <c r="EE5437" s="60"/>
      <c r="EF5437" s="60"/>
      <c r="EG5437" s="60"/>
      <c r="EH5437" s="60"/>
      <c r="EI5437" s="60"/>
      <c r="EJ5437" s="60"/>
      <c r="EK5437" s="60"/>
      <c r="EL5437" s="60"/>
      <c r="EM5437" s="60"/>
      <c r="EN5437" s="60"/>
      <c r="EO5437" s="60"/>
      <c r="EP5437" s="60"/>
      <c r="EQ5437" s="60"/>
      <c r="ER5437" s="60"/>
      <c r="ES5437" s="60"/>
      <c r="ET5437" s="60"/>
      <c r="EU5437" s="60"/>
      <c r="EV5437" s="60"/>
      <c r="EW5437" s="60"/>
      <c r="EX5437" s="60"/>
      <c r="EY5437" s="60"/>
      <c r="EZ5437" s="60"/>
      <c r="FA5437" s="60"/>
      <c r="FB5437" s="60"/>
    </row>
    <row r="5438" spans="22:158" x14ac:dyDescent="0.25">
      <c r="W5438" s="33"/>
      <c r="X5438" s="33"/>
      <c r="AH5438" s="38">
        <v>100</v>
      </c>
      <c r="AI5438" s="38">
        <v>150</v>
      </c>
      <c r="AJ5438" s="38">
        <v>14950</v>
      </c>
      <c r="AK5438" s="38">
        <v>70</v>
      </c>
      <c r="AL5438" s="38">
        <v>6300458</v>
      </c>
      <c r="AM5438" s="61" t="s">
        <v>1816</v>
      </c>
      <c r="AN5438" s="61" t="s">
        <v>1695</v>
      </c>
      <c r="AO5438" s="61" t="s">
        <v>1589</v>
      </c>
      <c r="AP5438" s="61" t="s">
        <v>5041</v>
      </c>
      <c r="AQ5438" s="61" t="s">
        <v>1770</v>
      </c>
      <c r="AR5438" s="28">
        <v>0</v>
      </c>
      <c r="AS5438" s="28">
        <v>8053900</v>
      </c>
      <c r="AT5438" s="28">
        <v>10259058</v>
      </c>
      <c r="AU5438">
        <v>0</v>
      </c>
      <c r="DV5438" s="31" t="s">
        <v>2915</v>
      </c>
      <c r="DW5438" s="31" t="s">
        <v>2925</v>
      </c>
      <c r="DX5438" s="63"/>
      <c r="DY5438" s="63"/>
      <c r="DZ5438" s="63"/>
      <c r="EA5438" s="167"/>
      <c r="EB5438" s="60"/>
      <c r="EC5438" s="60"/>
      <c r="ED5438" s="60"/>
      <c r="EE5438" s="60"/>
      <c r="EF5438" s="60"/>
      <c r="EG5438" s="60"/>
      <c r="EH5438" s="60"/>
      <c r="EI5438" s="60"/>
      <c r="EJ5438" s="60"/>
      <c r="EK5438" s="60"/>
      <c r="EL5438" s="60"/>
      <c r="EM5438" s="60"/>
      <c r="EN5438" s="60"/>
      <c r="EO5438" s="60"/>
      <c r="EP5438" s="60"/>
      <c r="EQ5438" s="60"/>
      <c r="ER5438" s="60"/>
      <c r="ES5438" s="60"/>
      <c r="ET5438" s="60"/>
      <c r="EU5438" s="60"/>
      <c r="EV5438" s="60"/>
      <c r="EW5438" s="60"/>
      <c r="EX5438" s="60"/>
      <c r="EY5438" s="60"/>
      <c r="EZ5438" s="60"/>
      <c r="FA5438" s="60"/>
      <c r="FB5438" s="60"/>
    </row>
    <row r="5439" spans="22:158" x14ac:dyDescent="0.25">
      <c r="W5439" s="33"/>
      <c r="X5439" s="33"/>
      <c r="AH5439" s="38">
        <v>100</v>
      </c>
      <c r="AI5439" s="38">
        <v>150</v>
      </c>
      <c r="AJ5439" s="38">
        <v>15550</v>
      </c>
      <c r="AK5439" s="38">
        <v>70</v>
      </c>
      <c r="AL5439" s="38">
        <v>6300458</v>
      </c>
      <c r="AM5439" s="61" t="s">
        <v>1816</v>
      </c>
      <c r="AN5439" s="61" t="s">
        <v>1695</v>
      </c>
      <c r="AO5439" s="61" t="s">
        <v>1602</v>
      </c>
      <c r="AP5439" s="61" t="s">
        <v>5041</v>
      </c>
      <c r="AQ5439" s="61" t="s">
        <v>1770</v>
      </c>
      <c r="AR5439" s="28">
        <v>0</v>
      </c>
      <c r="AS5439" s="28">
        <v>2868615</v>
      </c>
      <c r="AT5439" s="28">
        <v>2697248</v>
      </c>
      <c r="AU5439">
        <v>337</v>
      </c>
      <c r="DV5439" s="31" t="s">
        <v>2915</v>
      </c>
      <c r="DW5439" s="31" t="s">
        <v>2925</v>
      </c>
      <c r="DX5439" s="63"/>
      <c r="DY5439" s="63"/>
      <c r="DZ5439" s="63"/>
      <c r="EA5439" s="167"/>
      <c r="EB5439" s="60"/>
      <c r="EC5439" s="60"/>
      <c r="ED5439" s="60"/>
      <c r="EE5439" s="60"/>
      <c r="EF5439" s="60"/>
      <c r="EG5439" s="60"/>
      <c r="EH5439" s="60"/>
      <c r="EI5439" s="60"/>
      <c r="EJ5439" s="60"/>
      <c r="EK5439" s="60"/>
      <c r="EL5439" s="60"/>
      <c r="EM5439" s="60"/>
      <c r="EN5439" s="60"/>
      <c r="EO5439" s="60"/>
      <c r="EP5439" s="60"/>
      <c r="EQ5439" s="60"/>
      <c r="ER5439" s="60"/>
      <c r="ES5439" s="60"/>
      <c r="ET5439" s="60"/>
      <c r="EU5439" s="60"/>
      <c r="EV5439" s="60"/>
      <c r="EW5439" s="60"/>
      <c r="EX5439" s="60"/>
      <c r="EY5439" s="60"/>
      <c r="EZ5439" s="60"/>
      <c r="FA5439" s="60"/>
      <c r="FB5439" s="60"/>
    </row>
    <row r="5440" spans="22:158" x14ac:dyDescent="0.25">
      <c r="V5440" s="1"/>
      <c r="W5440" s="33"/>
      <c r="X5440" s="33"/>
      <c r="AH5440" s="38">
        <v>100</v>
      </c>
      <c r="AI5440" s="38">
        <v>150</v>
      </c>
      <c r="AJ5440" s="38">
        <v>15800</v>
      </c>
      <c r="AK5440" s="38">
        <v>70</v>
      </c>
      <c r="AL5440" s="38">
        <v>6300458</v>
      </c>
      <c r="AM5440" s="61" t="s">
        <v>1816</v>
      </c>
      <c r="AN5440" s="61" t="s">
        <v>1695</v>
      </c>
      <c r="AO5440" s="61" t="s">
        <v>1607</v>
      </c>
      <c r="AP5440" s="61" t="s">
        <v>5041</v>
      </c>
      <c r="AQ5440" s="61" t="s">
        <v>1770</v>
      </c>
      <c r="AR5440" s="28">
        <v>0</v>
      </c>
      <c r="AS5440" s="28">
        <v>6054337</v>
      </c>
      <c r="AT5440" s="28">
        <v>7704597</v>
      </c>
      <c r="AU5440">
        <v>0</v>
      </c>
      <c r="DV5440" s="31" t="s">
        <v>2915</v>
      </c>
      <c r="DW5440" s="31" t="s">
        <v>2925</v>
      </c>
      <c r="DX5440" s="63"/>
      <c r="DY5440" s="63"/>
      <c r="DZ5440" s="63"/>
      <c r="EA5440" s="167"/>
      <c r="EB5440" s="60"/>
      <c r="EC5440" s="60"/>
      <c r="ED5440" s="60"/>
      <c r="EE5440" s="60"/>
      <c r="EF5440" s="60"/>
      <c r="EG5440" s="60"/>
      <c r="EH5440" s="60"/>
      <c r="EI5440" s="60"/>
      <c r="EJ5440" s="60"/>
      <c r="EK5440" s="60"/>
      <c r="EL5440" s="60"/>
      <c r="EM5440" s="60"/>
      <c r="EN5440" s="60"/>
      <c r="EO5440" s="60"/>
      <c r="EP5440" s="60"/>
      <c r="EQ5440" s="60"/>
      <c r="ER5440" s="60"/>
      <c r="ES5440" s="60"/>
      <c r="ET5440" s="60"/>
      <c r="EU5440" s="60"/>
      <c r="EV5440" s="60"/>
      <c r="EW5440" s="60"/>
      <c r="EX5440" s="60"/>
      <c r="EY5440" s="60"/>
      <c r="EZ5440" s="60"/>
      <c r="FA5440" s="60"/>
      <c r="FB5440" s="60"/>
    </row>
    <row r="5441" spans="22:158" x14ac:dyDescent="0.25">
      <c r="W5441" s="33"/>
      <c r="X5441" s="33"/>
      <c r="AH5441" s="38">
        <v>100</v>
      </c>
      <c r="AI5441" s="38">
        <v>150</v>
      </c>
      <c r="AJ5441" s="38">
        <v>17350</v>
      </c>
      <c r="AK5441" s="38">
        <v>70</v>
      </c>
      <c r="AL5441" s="38">
        <v>6300458</v>
      </c>
      <c r="AM5441" s="61" t="s">
        <v>1816</v>
      </c>
      <c r="AN5441" s="61" t="s">
        <v>1695</v>
      </c>
      <c r="AO5441" s="61" t="s">
        <v>1641</v>
      </c>
      <c r="AP5441" s="61" t="s">
        <v>5041</v>
      </c>
      <c r="AQ5441" s="61" t="s">
        <v>1770</v>
      </c>
      <c r="AR5441" s="28">
        <v>0</v>
      </c>
      <c r="AS5441" s="28">
        <v>8289158</v>
      </c>
      <c r="AT5441" s="28">
        <v>11046955</v>
      </c>
      <c r="AU5441">
        <v>5306</v>
      </c>
      <c r="DV5441" s="31" t="s">
        <v>2915</v>
      </c>
      <c r="DW5441" s="31" t="s">
        <v>2925</v>
      </c>
      <c r="DX5441" s="63"/>
      <c r="DY5441" s="63"/>
      <c r="DZ5441" s="63"/>
      <c r="EA5441" s="167"/>
      <c r="EB5441" s="60"/>
      <c r="EC5441" s="60"/>
      <c r="ED5441" s="60"/>
      <c r="EE5441" s="60"/>
      <c r="EF5441" s="60"/>
      <c r="EG5441" s="60"/>
      <c r="EH5441" s="60"/>
      <c r="EI5441" s="60"/>
      <c r="EJ5441" s="60"/>
      <c r="EK5441" s="60"/>
      <c r="EL5441" s="60"/>
      <c r="EM5441" s="60"/>
      <c r="EN5441" s="60"/>
      <c r="EO5441" s="60"/>
      <c r="EP5441" s="60"/>
      <c r="EQ5441" s="60"/>
      <c r="ER5441" s="60"/>
      <c r="ES5441" s="60"/>
      <c r="ET5441" s="60"/>
      <c r="EU5441" s="60"/>
      <c r="EV5441" s="60"/>
      <c r="EW5441" s="60"/>
      <c r="EX5441" s="60"/>
      <c r="EY5441" s="60"/>
      <c r="EZ5441" s="60"/>
      <c r="FA5441" s="60"/>
      <c r="FB5441" s="60"/>
    </row>
    <row r="5442" spans="22:158" x14ac:dyDescent="0.25">
      <c r="V5442" s="1"/>
      <c r="W5442" s="33"/>
      <c r="X5442" s="33"/>
      <c r="AH5442" s="38">
        <v>100</v>
      </c>
      <c r="AI5442" s="38">
        <v>150</v>
      </c>
      <c r="AJ5442" s="38">
        <v>17500</v>
      </c>
      <c r="AK5442" s="38">
        <v>70</v>
      </c>
      <c r="AL5442" s="38">
        <v>6300458</v>
      </c>
      <c r="AM5442" s="61" t="s">
        <v>1816</v>
      </c>
      <c r="AN5442" s="61" t="s">
        <v>1695</v>
      </c>
      <c r="AO5442" s="61" t="s">
        <v>1644</v>
      </c>
      <c r="AP5442" s="61" t="s">
        <v>5041</v>
      </c>
      <c r="AQ5442" s="61" t="s">
        <v>1770</v>
      </c>
      <c r="AR5442" s="28">
        <v>0</v>
      </c>
      <c r="AS5442" s="28">
        <v>2374449</v>
      </c>
      <c r="AT5442" s="28">
        <v>3945685</v>
      </c>
      <c r="AU5442">
        <v>6</v>
      </c>
      <c r="DV5442" s="31" t="s">
        <v>2915</v>
      </c>
      <c r="DW5442" s="31" t="s">
        <v>2925</v>
      </c>
      <c r="DX5442" s="63"/>
      <c r="DY5442" s="63"/>
      <c r="DZ5442" s="63"/>
      <c r="EA5442" s="167"/>
      <c r="EB5442" s="60"/>
      <c r="EC5442" s="60"/>
      <c r="ED5442" s="60"/>
      <c r="EE5442" s="60"/>
      <c r="EF5442" s="60"/>
      <c r="EG5442" s="60"/>
      <c r="EH5442" s="60"/>
      <c r="EI5442" s="60"/>
      <c r="EJ5442" s="60"/>
      <c r="EK5442" s="60"/>
      <c r="EL5442" s="60"/>
      <c r="EM5442" s="60"/>
      <c r="EN5442" s="60"/>
      <c r="EO5442" s="60"/>
      <c r="EP5442" s="60"/>
      <c r="EQ5442" s="60"/>
      <c r="ER5442" s="60"/>
      <c r="ES5442" s="60"/>
      <c r="ET5442" s="60"/>
      <c r="EU5442" s="60"/>
      <c r="EV5442" s="60"/>
      <c r="EW5442" s="60"/>
      <c r="EX5442" s="60"/>
      <c r="EY5442" s="60"/>
      <c r="EZ5442" s="60"/>
      <c r="FA5442" s="60"/>
      <c r="FB5442" s="60"/>
    </row>
    <row r="5443" spans="22:158" x14ac:dyDescent="0.25">
      <c r="W5443" s="33"/>
      <c r="X5443" s="33"/>
      <c r="AH5443" s="38">
        <v>100</v>
      </c>
      <c r="AI5443" s="38">
        <v>150</v>
      </c>
      <c r="AJ5443" s="38">
        <v>17750</v>
      </c>
      <c r="AK5443" s="38">
        <v>70</v>
      </c>
      <c r="AL5443" s="38">
        <v>6300458</v>
      </c>
      <c r="AM5443" s="61" t="s">
        <v>1816</v>
      </c>
      <c r="AN5443" s="61" t="s">
        <v>1695</v>
      </c>
      <c r="AO5443" s="61" t="s">
        <v>1650</v>
      </c>
      <c r="AP5443" s="61" t="s">
        <v>5041</v>
      </c>
      <c r="AQ5443" s="61" t="s">
        <v>1770</v>
      </c>
      <c r="AR5443" s="28">
        <v>0</v>
      </c>
      <c r="AS5443" s="28">
        <v>13264375</v>
      </c>
      <c r="AT5443" s="28">
        <v>17784559</v>
      </c>
      <c r="AU5443">
        <v>1181</v>
      </c>
      <c r="DV5443" s="31" t="s">
        <v>2915</v>
      </c>
      <c r="DW5443" s="31" t="s">
        <v>2925</v>
      </c>
      <c r="DX5443" s="63"/>
      <c r="DY5443" s="63"/>
      <c r="DZ5443" s="63"/>
      <c r="EA5443" s="167"/>
      <c r="EB5443" s="60"/>
      <c r="EC5443" s="60"/>
      <c r="ED5443" s="60"/>
      <c r="EE5443" s="60"/>
      <c r="EF5443" s="60"/>
      <c r="EG5443" s="60"/>
      <c r="EH5443" s="60"/>
      <c r="EI5443" s="60"/>
      <c r="EJ5443" s="60"/>
      <c r="EK5443" s="60"/>
      <c r="EL5443" s="60"/>
      <c r="EM5443" s="60"/>
      <c r="EN5443" s="60"/>
      <c r="EO5443" s="60"/>
      <c r="EP5443" s="60"/>
      <c r="EQ5443" s="60"/>
      <c r="ER5443" s="60"/>
      <c r="ES5443" s="60"/>
      <c r="ET5443" s="60"/>
      <c r="EU5443" s="60"/>
      <c r="EV5443" s="60"/>
      <c r="EW5443" s="60"/>
      <c r="EX5443" s="60"/>
      <c r="EY5443" s="60"/>
      <c r="EZ5443" s="60"/>
      <c r="FA5443" s="60"/>
      <c r="FB5443" s="60"/>
    </row>
    <row r="5444" spans="22:158" x14ac:dyDescent="0.25">
      <c r="W5444" s="33"/>
      <c r="X5444" s="33"/>
      <c r="AH5444" s="38">
        <v>100</v>
      </c>
      <c r="AI5444" s="38">
        <v>155</v>
      </c>
      <c r="AJ5444" s="38">
        <v>10050</v>
      </c>
      <c r="AK5444" s="38">
        <v>70</v>
      </c>
      <c r="AL5444" s="38">
        <v>6300458</v>
      </c>
      <c r="AM5444" s="61" t="s">
        <v>1816</v>
      </c>
      <c r="AN5444" s="61" t="s">
        <v>1686</v>
      </c>
      <c r="AO5444" s="61" t="s">
        <v>5044</v>
      </c>
      <c r="AP5444" s="61" t="s">
        <v>5041</v>
      </c>
      <c r="AQ5444" s="61" t="s">
        <v>1770</v>
      </c>
      <c r="AR5444" s="28">
        <v>0</v>
      </c>
      <c r="AS5444" s="28">
        <v>160786</v>
      </c>
      <c r="AT5444" s="28">
        <v>13758</v>
      </c>
      <c r="AU5444">
        <v>184</v>
      </c>
      <c r="DV5444" s="31" t="s">
        <v>2915</v>
      </c>
      <c r="DW5444" s="31" t="s">
        <v>2926</v>
      </c>
      <c r="DX5444" s="63"/>
      <c r="DY5444" s="63"/>
      <c r="DZ5444" s="63"/>
      <c r="EA5444" s="167"/>
      <c r="EB5444" s="60"/>
      <c r="EC5444" s="60"/>
      <c r="ED5444" s="60"/>
      <c r="EE5444" s="60"/>
      <c r="EF5444" s="60"/>
      <c r="EG5444" s="60"/>
      <c r="EH5444" s="60"/>
      <c r="EI5444" s="60"/>
      <c r="EJ5444" s="60"/>
      <c r="EK5444" s="60"/>
      <c r="EL5444" s="60"/>
      <c r="EM5444" s="60"/>
      <c r="EN5444" s="60"/>
      <c r="EO5444" s="60"/>
      <c r="EP5444" s="60"/>
      <c r="EQ5444" s="60"/>
      <c r="ER5444" s="60"/>
      <c r="ES5444" s="60"/>
      <c r="ET5444" s="60"/>
      <c r="EU5444" s="60"/>
      <c r="EV5444" s="60"/>
      <c r="EW5444" s="60"/>
      <c r="EX5444" s="60"/>
      <c r="EY5444" s="60"/>
      <c r="EZ5444" s="60"/>
      <c r="FA5444" s="60"/>
      <c r="FB5444" s="60"/>
    </row>
    <row r="5445" spans="22:158" x14ac:dyDescent="0.25">
      <c r="W5445" s="33"/>
      <c r="X5445" s="33"/>
      <c r="AH5445" s="38">
        <v>100</v>
      </c>
      <c r="AI5445" s="38">
        <v>155</v>
      </c>
      <c r="AJ5445" s="38">
        <v>10300</v>
      </c>
      <c r="AK5445" s="38">
        <v>70</v>
      </c>
      <c r="AL5445" s="38">
        <v>6300458</v>
      </c>
      <c r="AM5445" s="61" t="s">
        <v>1816</v>
      </c>
      <c r="AN5445" s="61" t="s">
        <v>1686</v>
      </c>
      <c r="AO5445" s="61" t="s">
        <v>5049</v>
      </c>
      <c r="AP5445" s="61" t="s">
        <v>5041</v>
      </c>
      <c r="AQ5445" s="61" t="s">
        <v>1770</v>
      </c>
      <c r="AR5445" s="28">
        <v>0</v>
      </c>
      <c r="AS5445" s="28">
        <v>8127769</v>
      </c>
      <c r="AT5445" s="28">
        <v>12708399</v>
      </c>
      <c r="AU5445">
        <v>0</v>
      </c>
      <c r="DV5445" s="31" t="s">
        <v>2915</v>
      </c>
      <c r="DW5445" s="31" t="s">
        <v>2926</v>
      </c>
      <c r="DX5445" s="63"/>
      <c r="DY5445" s="63"/>
      <c r="DZ5445" s="63"/>
      <c r="EA5445" s="167"/>
      <c r="EB5445" s="60"/>
      <c r="EC5445" s="60"/>
      <c r="ED5445" s="60"/>
      <c r="EE5445" s="60"/>
      <c r="EF5445" s="60"/>
      <c r="EG5445" s="60"/>
      <c r="EH5445" s="60"/>
      <c r="EI5445" s="60"/>
      <c r="EJ5445" s="60"/>
      <c r="EK5445" s="60"/>
      <c r="EL5445" s="60"/>
      <c r="EM5445" s="60"/>
      <c r="EN5445" s="60"/>
      <c r="EO5445" s="60"/>
      <c r="EP5445" s="60"/>
      <c r="EQ5445" s="60"/>
      <c r="ER5445" s="60"/>
      <c r="ES5445" s="60"/>
      <c r="ET5445" s="60"/>
      <c r="EU5445" s="60"/>
      <c r="EV5445" s="60"/>
      <c r="EW5445" s="60"/>
      <c r="EX5445" s="60"/>
      <c r="EY5445" s="60"/>
      <c r="EZ5445" s="60"/>
      <c r="FA5445" s="60"/>
      <c r="FB5445" s="60"/>
    </row>
    <row r="5446" spans="22:158" x14ac:dyDescent="0.25">
      <c r="W5446" s="33"/>
      <c r="X5446" s="33"/>
      <c r="AH5446" s="38">
        <v>100</v>
      </c>
      <c r="AI5446" s="38">
        <v>155</v>
      </c>
      <c r="AJ5446" s="38">
        <v>10650</v>
      </c>
      <c r="AK5446" s="38">
        <v>70</v>
      </c>
      <c r="AL5446" s="38">
        <v>6300458</v>
      </c>
      <c r="AM5446" s="61" t="s">
        <v>1816</v>
      </c>
      <c r="AN5446" s="61" t="s">
        <v>1686</v>
      </c>
      <c r="AO5446" s="61" t="s">
        <v>5056</v>
      </c>
      <c r="AP5446" s="61" t="s">
        <v>5041</v>
      </c>
      <c r="AQ5446" s="61" t="s">
        <v>1770</v>
      </c>
      <c r="AR5446" s="28">
        <v>0</v>
      </c>
      <c r="AS5446" s="28">
        <v>2493591</v>
      </c>
      <c r="AT5446" s="28">
        <v>3882401</v>
      </c>
      <c r="AU5446">
        <v>78</v>
      </c>
      <c r="DV5446" s="31" t="s">
        <v>2915</v>
      </c>
      <c r="DW5446" s="31" t="s">
        <v>2926</v>
      </c>
      <c r="DX5446" s="63"/>
      <c r="DY5446" s="63"/>
      <c r="DZ5446" s="63"/>
      <c r="EA5446" s="167"/>
      <c r="EB5446" s="60"/>
      <c r="EC5446" s="60"/>
      <c r="ED5446" s="60"/>
      <c r="EE5446" s="60"/>
      <c r="EF5446" s="60"/>
      <c r="EG5446" s="60"/>
      <c r="EH5446" s="60"/>
      <c r="EI5446" s="60"/>
      <c r="EJ5446" s="60"/>
      <c r="EK5446" s="60"/>
      <c r="EL5446" s="60"/>
      <c r="EM5446" s="60"/>
      <c r="EN5446" s="60"/>
      <c r="EO5446" s="60"/>
      <c r="EP5446" s="60"/>
      <c r="EQ5446" s="60"/>
      <c r="ER5446" s="60"/>
      <c r="ES5446" s="60"/>
      <c r="ET5446" s="60"/>
      <c r="EU5446" s="60"/>
      <c r="EV5446" s="60"/>
      <c r="EW5446" s="60"/>
      <c r="EX5446" s="60"/>
      <c r="EY5446" s="60"/>
      <c r="EZ5446" s="60"/>
      <c r="FA5446" s="60"/>
      <c r="FB5446" s="60"/>
    </row>
    <row r="5447" spans="22:158" x14ac:dyDescent="0.25">
      <c r="W5447" s="33"/>
      <c r="X5447" s="33"/>
      <c r="AH5447" s="38">
        <v>100</v>
      </c>
      <c r="AI5447" s="38">
        <v>155</v>
      </c>
      <c r="AJ5447" s="38">
        <v>11860</v>
      </c>
      <c r="AK5447" s="38">
        <v>70</v>
      </c>
      <c r="AL5447" s="38">
        <v>6300458</v>
      </c>
      <c r="AM5447" s="61" t="s">
        <v>1816</v>
      </c>
      <c r="AN5447" s="61" t="s">
        <v>1686</v>
      </c>
      <c r="AO5447" s="61" t="s">
        <v>5082</v>
      </c>
      <c r="AP5447" s="61" t="s">
        <v>5041</v>
      </c>
      <c r="AQ5447" s="61" t="s">
        <v>1770</v>
      </c>
      <c r="AR5447" s="28">
        <v>0</v>
      </c>
      <c r="AS5447" s="28">
        <v>9922196</v>
      </c>
      <c r="AT5447" s="28">
        <v>6566533</v>
      </c>
      <c r="AU5447">
        <v>701</v>
      </c>
      <c r="DV5447" s="31" t="s">
        <v>2915</v>
      </c>
      <c r="DW5447" s="31" t="s">
        <v>2926</v>
      </c>
      <c r="DX5447" s="63"/>
      <c r="DY5447" s="63"/>
      <c r="DZ5447" s="63"/>
      <c r="EA5447" s="167"/>
      <c r="EB5447" s="60"/>
      <c r="EC5447" s="60"/>
      <c r="ED5447" s="60"/>
      <c r="EE5447" s="60"/>
      <c r="EF5447" s="60"/>
      <c r="EG5447" s="60"/>
      <c r="EH5447" s="60"/>
      <c r="EI5447" s="60"/>
      <c r="EJ5447" s="60"/>
      <c r="EK5447" s="60"/>
      <c r="EL5447" s="60"/>
      <c r="EM5447" s="60"/>
      <c r="EN5447" s="60"/>
      <c r="EO5447" s="60"/>
      <c r="EP5447" s="60"/>
      <c r="EQ5447" s="60"/>
      <c r="ER5447" s="60"/>
      <c r="ES5447" s="60"/>
      <c r="ET5447" s="60"/>
      <c r="EU5447" s="60"/>
      <c r="EV5447" s="60"/>
      <c r="EW5447" s="60"/>
      <c r="EX5447" s="60"/>
      <c r="EY5447" s="60"/>
      <c r="EZ5447" s="60"/>
      <c r="FA5447" s="60"/>
      <c r="FB5447" s="60"/>
    </row>
    <row r="5448" spans="22:158" x14ac:dyDescent="0.25">
      <c r="W5448" s="33"/>
      <c r="X5448" s="33"/>
      <c r="AH5448" s="38">
        <v>100</v>
      </c>
      <c r="AI5448" s="38">
        <v>155</v>
      </c>
      <c r="AJ5448" s="38">
        <v>12300</v>
      </c>
      <c r="AK5448" s="38">
        <v>70</v>
      </c>
      <c r="AL5448" s="38">
        <v>6300458</v>
      </c>
      <c r="AM5448" s="61" t="s">
        <v>1816</v>
      </c>
      <c r="AN5448" s="61" t="s">
        <v>1686</v>
      </c>
      <c r="AO5448" s="61" t="s">
        <v>5090</v>
      </c>
      <c r="AP5448" s="61" t="s">
        <v>5041</v>
      </c>
      <c r="AQ5448" s="61" t="s">
        <v>1770</v>
      </c>
      <c r="AR5448" s="28">
        <v>0</v>
      </c>
      <c r="AS5448" s="28">
        <v>5347583</v>
      </c>
      <c r="AT5448" s="28">
        <v>5976163</v>
      </c>
      <c r="AU5448">
        <v>40</v>
      </c>
      <c r="DV5448" s="31" t="s">
        <v>2915</v>
      </c>
      <c r="DW5448" s="31" t="s">
        <v>2926</v>
      </c>
      <c r="DX5448" s="63"/>
      <c r="DY5448" s="63"/>
      <c r="DZ5448" s="63"/>
      <c r="EA5448" s="167"/>
      <c r="EB5448" s="60"/>
      <c r="EC5448" s="60"/>
      <c r="ED5448" s="60"/>
      <c r="EE5448" s="60"/>
      <c r="EF5448" s="60"/>
      <c r="EG5448" s="60"/>
      <c r="EH5448" s="60"/>
      <c r="EI5448" s="60"/>
      <c r="EJ5448" s="60"/>
      <c r="EK5448" s="60"/>
      <c r="EL5448" s="60"/>
      <c r="EM5448" s="60"/>
      <c r="EN5448" s="60"/>
      <c r="EO5448" s="60"/>
      <c r="EP5448" s="60"/>
      <c r="EQ5448" s="60"/>
      <c r="ER5448" s="60"/>
      <c r="ES5448" s="60"/>
      <c r="ET5448" s="60"/>
      <c r="EU5448" s="60"/>
      <c r="EV5448" s="60"/>
      <c r="EW5448" s="60"/>
      <c r="EX5448" s="60"/>
      <c r="EY5448" s="60"/>
      <c r="EZ5448" s="60"/>
      <c r="FA5448" s="60"/>
      <c r="FB5448" s="60"/>
    </row>
    <row r="5449" spans="22:158" x14ac:dyDescent="0.25">
      <c r="V5449" s="1"/>
      <c r="W5449" s="33"/>
      <c r="X5449" s="33"/>
      <c r="AH5449" s="38">
        <v>100</v>
      </c>
      <c r="AI5449" s="38">
        <v>155</v>
      </c>
      <c r="AJ5449" s="38">
        <v>12450</v>
      </c>
      <c r="AK5449" s="38">
        <v>70</v>
      </c>
      <c r="AL5449" s="38">
        <v>6300458</v>
      </c>
      <c r="AM5449" s="61" t="s">
        <v>1816</v>
      </c>
      <c r="AN5449" s="61" t="s">
        <v>1686</v>
      </c>
      <c r="AO5449" s="61" t="s">
        <v>5093</v>
      </c>
      <c r="AP5449" s="61" t="s">
        <v>5041</v>
      </c>
      <c r="AQ5449" s="61" t="s">
        <v>1770</v>
      </c>
      <c r="AR5449" s="28">
        <v>0</v>
      </c>
      <c r="AS5449" s="28">
        <v>0</v>
      </c>
      <c r="AT5449" s="28">
        <v>7848511</v>
      </c>
      <c r="AU5449">
        <v>0</v>
      </c>
      <c r="DV5449" s="31" t="s">
        <v>2915</v>
      </c>
      <c r="DW5449" s="31" t="s">
        <v>2926</v>
      </c>
      <c r="DX5449" s="63"/>
      <c r="DY5449" s="63"/>
      <c r="DZ5449" s="63"/>
      <c r="EA5449" s="167"/>
      <c r="EB5449" s="60"/>
      <c r="EC5449" s="60"/>
      <c r="ED5449" s="60"/>
      <c r="EE5449" s="60"/>
      <c r="EF5449" s="60"/>
      <c r="EG5449" s="60"/>
      <c r="EH5449" s="60"/>
      <c r="EI5449" s="60"/>
      <c r="EJ5449" s="60"/>
      <c r="EK5449" s="60"/>
      <c r="EL5449" s="60"/>
      <c r="EM5449" s="60"/>
      <c r="EN5449" s="60"/>
      <c r="EO5449" s="60"/>
      <c r="EP5449" s="60"/>
      <c r="EQ5449" s="60"/>
      <c r="ER5449" s="60"/>
      <c r="ES5449" s="60"/>
      <c r="ET5449" s="60"/>
      <c r="EU5449" s="60"/>
      <c r="EV5449" s="60"/>
      <c r="EW5449" s="60"/>
      <c r="EX5449" s="60"/>
      <c r="EY5449" s="60"/>
      <c r="EZ5449" s="60"/>
      <c r="FA5449" s="60"/>
      <c r="FB5449" s="60"/>
    </row>
    <row r="5450" spans="22:158" x14ac:dyDescent="0.25">
      <c r="W5450" s="33"/>
      <c r="X5450" s="33"/>
      <c r="AH5450" s="38">
        <v>100</v>
      </c>
      <c r="AI5450" s="38">
        <v>155</v>
      </c>
      <c r="AJ5450" s="38">
        <v>12500</v>
      </c>
      <c r="AK5450" s="38">
        <v>70</v>
      </c>
      <c r="AL5450" s="38">
        <v>6300458</v>
      </c>
      <c r="AM5450" s="61" t="s">
        <v>1816</v>
      </c>
      <c r="AN5450" s="61" t="s">
        <v>1686</v>
      </c>
      <c r="AO5450" s="61" t="s">
        <v>5094</v>
      </c>
      <c r="AP5450" s="61" t="s">
        <v>5041</v>
      </c>
      <c r="AQ5450" s="61" t="s">
        <v>1770</v>
      </c>
      <c r="AR5450" s="28">
        <v>0</v>
      </c>
      <c r="AS5450" s="28">
        <v>106685</v>
      </c>
      <c r="AT5450" s="28">
        <v>610836</v>
      </c>
      <c r="AU5450">
        <v>0</v>
      </c>
      <c r="DV5450" s="31" t="s">
        <v>2915</v>
      </c>
      <c r="DW5450" s="31" t="s">
        <v>2926</v>
      </c>
      <c r="DX5450" s="63"/>
      <c r="DY5450" s="63"/>
      <c r="DZ5450" s="63"/>
      <c r="EA5450" s="167"/>
      <c r="EB5450" s="60"/>
      <c r="EC5450" s="60"/>
      <c r="ED5450" s="60"/>
      <c r="EE5450" s="60"/>
      <c r="EF5450" s="60"/>
      <c r="EG5450" s="60"/>
      <c r="EH5450" s="60"/>
      <c r="EI5450" s="60"/>
      <c r="EJ5450" s="60"/>
      <c r="EK5450" s="60"/>
      <c r="EL5450" s="60"/>
      <c r="EM5450" s="60"/>
      <c r="EN5450" s="60"/>
      <c r="EO5450" s="60"/>
      <c r="EP5450" s="60"/>
      <c r="EQ5450" s="60"/>
      <c r="ER5450" s="60"/>
      <c r="ES5450" s="60"/>
      <c r="ET5450" s="60"/>
      <c r="EU5450" s="60"/>
      <c r="EV5450" s="60"/>
      <c r="EW5450" s="60"/>
      <c r="EX5450" s="60"/>
      <c r="EY5450" s="60"/>
      <c r="EZ5450" s="60"/>
      <c r="FA5450" s="60"/>
      <c r="FB5450" s="60"/>
    </row>
    <row r="5451" spans="22:158" x14ac:dyDescent="0.25">
      <c r="W5451" s="33"/>
      <c r="X5451" s="33"/>
      <c r="AH5451" s="38">
        <v>100</v>
      </c>
      <c r="AI5451" s="38">
        <v>155</v>
      </c>
      <c r="AJ5451" s="38">
        <v>13370</v>
      </c>
      <c r="AK5451" s="38">
        <v>70</v>
      </c>
      <c r="AL5451" s="38">
        <v>6300458</v>
      </c>
      <c r="AM5451" s="61" t="s">
        <v>1816</v>
      </c>
      <c r="AN5451" s="61" t="s">
        <v>1686</v>
      </c>
      <c r="AO5451" s="61" t="s">
        <v>5110</v>
      </c>
      <c r="AP5451" s="61" t="s">
        <v>5041</v>
      </c>
      <c r="AQ5451" s="61" t="s">
        <v>1770</v>
      </c>
      <c r="AR5451" s="28">
        <v>0</v>
      </c>
      <c r="AS5451" s="28">
        <v>15838189</v>
      </c>
      <c r="AT5451" s="28">
        <v>0</v>
      </c>
      <c r="AU5451">
        <v>2</v>
      </c>
      <c r="DV5451" s="31" t="s">
        <v>2915</v>
      </c>
      <c r="DW5451" s="31" t="s">
        <v>2926</v>
      </c>
      <c r="DX5451" s="63"/>
      <c r="DY5451" s="63"/>
      <c r="DZ5451" s="63"/>
      <c r="EA5451" s="167"/>
      <c r="EB5451" s="60"/>
      <c r="EC5451" s="60"/>
      <c r="ED5451" s="60"/>
      <c r="EE5451" s="60"/>
      <c r="EF5451" s="60"/>
      <c r="EG5451" s="60"/>
      <c r="EH5451" s="60"/>
      <c r="EI5451" s="60"/>
      <c r="EJ5451" s="60"/>
      <c r="EK5451" s="60"/>
      <c r="EL5451" s="60"/>
      <c r="EM5451" s="60"/>
      <c r="EN5451" s="60"/>
      <c r="EO5451" s="60"/>
      <c r="EP5451" s="60"/>
      <c r="EQ5451" s="60"/>
      <c r="ER5451" s="60"/>
      <c r="ES5451" s="60"/>
      <c r="ET5451" s="60"/>
      <c r="EU5451" s="60"/>
      <c r="EV5451" s="60"/>
      <c r="EW5451" s="60"/>
      <c r="EX5451" s="60"/>
      <c r="EY5451" s="60"/>
      <c r="EZ5451" s="60"/>
      <c r="FA5451" s="60"/>
      <c r="FB5451" s="60"/>
    </row>
    <row r="5452" spans="22:158" x14ac:dyDescent="0.25">
      <c r="W5452" s="33"/>
      <c r="X5452" s="33"/>
      <c r="AH5452" s="38">
        <v>100</v>
      </c>
      <c r="AI5452" s="38">
        <v>155</v>
      </c>
      <c r="AJ5452" s="38">
        <v>13900</v>
      </c>
      <c r="AK5452" s="38">
        <v>70</v>
      </c>
      <c r="AL5452" s="38">
        <v>6300458</v>
      </c>
      <c r="AM5452" s="61" t="s">
        <v>1816</v>
      </c>
      <c r="AN5452" s="61" t="s">
        <v>1686</v>
      </c>
      <c r="AO5452" s="61" t="s">
        <v>5122</v>
      </c>
      <c r="AP5452" s="61" t="s">
        <v>5041</v>
      </c>
      <c r="AQ5452" s="61" t="s">
        <v>1770</v>
      </c>
      <c r="AR5452" s="28">
        <v>0</v>
      </c>
      <c r="AS5452" s="28">
        <v>0</v>
      </c>
      <c r="AT5452" s="28">
        <v>8278065</v>
      </c>
      <c r="AU5452">
        <v>815</v>
      </c>
      <c r="DV5452" s="31" t="s">
        <v>2915</v>
      </c>
      <c r="DW5452" s="31" t="s">
        <v>2926</v>
      </c>
      <c r="DX5452" s="63"/>
      <c r="DY5452" s="63"/>
      <c r="DZ5452" s="63"/>
      <c r="EA5452" s="167"/>
      <c r="EB5452" s="60"/>
      <c r="EC5452" s="60"/>
      <c r="ED5452" s="60"/>
      <c r="EE5452" s="60"/>
      <c r="EF5452" s="60"/>
      <c r="EG5452" s="60"/>
      <c r="EH5452" s="60"/>
      <c r="EI5452" s="60"/>
      <c r="EJ5452" s="60"/>
      <c r="EK5452" s="60"/>
      <c r="EL5452" s="60"/>
      <c r="EM5452" s="60"/>
      <c r="EN5452" s="60"/>
      <c r="EO5452" s="60"/>
      <c r="EP5452" s="60"/>
      <c r="EQ5452" s="60"/>
      <c r="ER5452" s="60"/>
      <c r="ES5452" s="60"/>
      <c r="ET5452" s="60"/>
      <c r="EU5452" s="60"/>
      <c r="EV5452" s="60"/>
      <c r="EW5452" s="60"/>
      <c r="EX5452" s="60"/>
      <c r="EY5452" s="60"/>
      <c r="EZ5452" s="60"/>
      <c r="FA5452" s="60"/>
      <c r="FB5452" s="60"/>
    </row>
    <row r="5453" spans="22:158" x14ac:dyDescent="0.25">
      <c r="V5453" s="1"/>
      <c r="W5453" s="33"/>
      <c r="X5453" s="33"/>
      <c r="AH5453" s="38">
        <v>100</v>
      </c>
      <c r="AI5453" s="38">
        <v>155</v>
      </c>
      <c r="AJ5453" s="38">
        <v>14050</v>
      </c>
      <c r="AK5453" s="38">
        <v>70</v>
      </c>
      <c r="AL5453" s="38">
        <v>6300458</v>
      </c>
      <c r="AM5453" s="61" t="s">
        <v>1816</v>
      </c>
      <c r="AN5453" s="61" t="s">
        <v>1686</v>
      </c>
      <c r="AO5453" s="61" t="s">
        <v>5125</v>
      </c>
      <c r="AP5453" s="61" t="s">
        <v>5041</v>
      </c>
      <c r="AQ5453" s="61" t="s">
        <v>1770</v>
      </c>
      <c r="AR5453" s="28">
        <v>0</v>
      </c>
      <c r="AS5453" s="28">
        <v>0</v>
      </c>
      <c r="AT5453" s="28">
        <v>7144113</v>
      </c>
      <c r="AU5453">
        <v>0</v>
      </c>
      <c r="DV5453" s="31" t="s">
        <v>2915</v>
      </c>
      <c r="DW5453" s="31" t="s">
        <v>2926</v>
      </c>
      <c r="DX5453" s="63"/>
      <c r="DY5453" s="63"/>
      <c r="DZ5453" s="63"/>
      <c r="EA5453" s="167"/>
      <c r="EB5453" s="60"/>
      <c r="EC5453" s="60"/>
      <c r="ED5453" s="60"/>
      <c r="EE5453" s="60"/>
      <c r="EF5453" s="60"/>
      <c r="EG5453" s="60"/>
      <c r="EH5453" s="60"/>
      <c r="EI5453" s="60"/>
      <c r="EJ5453" s="60"/>
      <c r="EK5453" s="60"/>
      <c r="EL5453" s="60"/>
      <c r="EM5453" s="60"/>
      <c r="EN5453" s="60"/>
      <c r="EO5453" s="60"/>
      <c r="EP5453" s="60"/>
      <c r="EQ5453" s="60"/>
      <c r="ER5453" s="60"/>
      <c r="ES5453" s="60"/>
      <c r="ET5453" s="60"/>
      <c r="EU5453" s="60"/>
      <c r="EV5453" s="60"/>
      <c r="EW5453" s="60"/>
      <c r="EX5453" s="60"/>
      <c r="EY5453" s="60"/>
      <c r="EZ5453" s="60"/>
      <c r="FA5453" s="60"/>
      <c r="FB5453" s="60"/>
    </row>
    <row r="5454" spans="22:158" x14ac:dyDescent="0.25">
      <c r="W5454" s="33"/>
      <c r="X5454" s="33"/>
      <c r="AH5454" s="38">
        <v>100</v>
      </c>
      <c r="AI5454" s="38">
        <v>155</v>
      </c>
      <c r="AJ5454" s="38">
        <v>14250</v>
      </c>
      <c r="AK5454" s="38">
        <v>70</v>
      </c>
      <c r="AL5454" s="38">
        <v>6300458</v>
      </c>
      <c r="AM5454" s="61" t="s">
        <v>1816</v>
      </c>
      <c r="AN5454" s="61" t="s">
        <v>1686</v>
      </c>
      <c r="AO5454" s="61" t="s">
        <v>1573</v>
      </c>
      <c r="AP5454" s="61" t="s">
        <v>5041</v>
      </c>
      <c r="AQ5454" s="61" t="s">
        <v>1770</v>
      </c>
      <c r="AR5454" s="28">
        <v>0</v>
      </c>
      <c r="AS5454" s="28">
        <v>4785206</v>
      </c>
      <c r="AT5454" s="28">
        <v>5870877</v>
      </c>
      <c r="AU5454">
        <v>144</v>
      </c>
      <c r="DV5454" s="31" t="s">
        <v>2915</v>
      </c>
      <c r="DW5454" s="31" t="s">
        <v>2926</v>
      </c>
      <c r="DX5454" s="63"/>
      <c r="DY5454" s="63"/>
      <c r="DZ5454" s="63"/>
      <c r="EA5454" s="167"/>
      <c r="EB5454" s="60"/>
      <c r="EC5454" s="60"/>
      <c r="ED5454" s="60"/>
      <c r="EE5454" s="60"/>
      <c r="EF5454" s="60"/>
      <c r="EG5454" s="60"/>
      <c r="EH5454" s="60"/>
      <c r="EI5454" s="60"/>
      <c r="EJ5454" s="60"/>
      <c r="EK5454" s="60"/>
      <c r="EL5454" s="60"/>
      <c r="EM5454" s="60"/>
      <c r="EN5454" s="60"/>
      <c r="EO5454" s="60"/>
      <c r="EP5454" s="60"/>
      <c r="EQ5454" s="60"/>
      <c r="ER5454" s="60"/>
      <c r="ES5454" s="60"/>
      <c r="ET5454" s="60"/>
      <c r="EU5454" s="60"/>
      <c r="EV5454" s="60"/>
      <c r="EW5454" s="60"/>
      <c r="EX5454" s="60"/>
      <c r="EY5454" s="60"/>
      <c r="EZ5454" s="60"/>
      <c r="FA5454" s="60"/>
      <c r="FB5454" s="60"/>
    </row>
    <row r="5455" spans="22:158" x14ac:dyDescent="0.25">
      <c r="W5455" s="33"/>
      <c r="X5455" s="33"/>
      <c r="AH5455" s="38">
        <v>100</v>
      </c>
      <c r="AI5455" s="38">
        <v>155</v>
      </c>
      <c r="AJ5455" s="38">
        <v>15500</v>
      </c>
      <c r="AK5455" s="38">
        <v>70</v>
      </c>
      <c r="AL5455" s="38">
        <v>6300458</v>
      </c>
      <c r="AM5455" s="61" t="s">
        <v>1816</v>
      </c>
      <c r="AN5455" s="61" t="s">
        <v>1686</v>
      </c>
      <c r="AO5455" s="61" t="s">
        <v>1601</v>
      </c>
      <c r="AP5455" s="61" t="s">
        <v>5041</v>
      </c>
      <c r="AQ5455" s="61" t="s">
        <v>1770</v>
      </c>
      <c r="AR5455" s="28">
        <v>0</v>
      </c>
      <c r="AS5455" s="28">
        <v>5665331</v>
      </c>
      <c r="AT5455" s="28">
        <v>7218273</v>
      </c>
      <c r="AU5455">
        <v>975</v>
      </c>
      <c r="DV5455" s="31" t="s">
        <v>2915</v>
      </c>
      <c r="DW5455" s="31" t="s">
        <v>2926</v>
      </c>
      <c r="DX5455" s="63"/>
      <c r="DY5455" s="63"/>
      <c r="DZ5455" s="63"/>
      <c r="EA5455" s="167"/>
      <c r="EB5455" s="60"/>
      <c r="EC5455" s="60"/>
      <c r="ED5455" s="60"/>
      <c r="EE5455" s="60"/>
      <c r="EF5455" s="60"/>
      <c r="EG5455" s="60"/>
      <c r="EH5455" s="60"/>
      <c r="EI5455" s="60"/>
      <c r="EJ5455" s="60"/>
      <c r="EK5455" s="60"/>
      <c r="EL5455" s="60"/>
      <c r="EM5455" s="60"/>
      <c r="EN5455" s="60"/>
      <c r="EO5455" s="60"/>
      <c r="EP5455" s="60"/>
      <c r="EQ5455" s="60"/>
      <c r="ER5455" s="60"/>
      <c r="ES5455" s="60"/>
      <c r="ET5455" s="60"/>
      <c r="EU5455" s="60"/>
      <c r="EV5455" s="60"/>
      <c r="EW5455" s="60"/>
      <c r="EX5455" s="60"/>
      <c r="EY5455" s="60"/>
      <c r="EZ5455" s="60"/>
      <c r="FA5455" s="60"/>
      <c r="FB5455" s="60"/>
    </row>
    <row r="5456" spans="22:158" x14ac:dyDescent="0.25">
      <c r="W5456" s="33"/>
      <c r="X5456" s="33"/>
      <c r="AH5456" s="38">
        <v>100</v>
      </c>
      <c r="AI5456" s="38">
        <v>155</v>
      </c>
      <c r="AJ5456" s="38">
        <v>17450</v>
      </c>
      <c r="AK5456" s="38">
        <v>70</v>
      </c>
      <c r="AL5456" s="38">
        <v>6300458</v>
      </c>
      <c r="AM5456" s="61" t="s">
        <v>1816</v>
      </c>
      <c r="AN5456" s="61" t="s">
        <v>1686</v>
      </c>
      <c r="AO5456" s="61" t="s">
        <v>1643</v>
      </c>
      <c r="AP5456" s="61" t="s">
        <v>5041</v>
      </c>
      <c r="AQ5456" s="61" t="s">
        <v>1770</v>
      </c>
      <c r="AR5456" s="28">
        <v>0</v>
      </c>
      <c r="AS5456" s="28">
        <v>2817774</v>
      </c>
      <c r="AT5456" s="28">
        <v>4385537</v>
      </c>
      <c r="AU5456">
        <v>3596</v>
      </c>
      <c r="DV5456" s="31" t="s">
        <v>2915</v>
      </c>
      <c r="DW5456" s="31" t="s">
        <v>2926</v>
      </c>
      <c r="DX5456" s="63"/>
      <c r="DY5456" s="63"/>
      <c r="DZ5456" s="63"/>
      <c r="EA5456" s="167"/>
      <c r="EB5456" s="60"/>
      <c r="EC5456" s="60"/>
      <c r="ED5456" s="60"/>
      <c r="EE5456" s="60"/>
      <c r="EF5456" s="60"/>
      <c r="EG5456" s="60"/>
      <c r="EH5456" s="60"/>
      <c r="EI5456" s="60"/>
      <c r="EJ5456" s="60"/>
      <c r="EK5456" s="60"/>
      <c r="EL5456" s="60"/>
      <c r="EM5456" s="60"/>
      <c r="EN5456" s="60"/>
      <c r="EO5456" s="60"/>
      <c r="EP5456" s="60"/>
      <c r="EQ5456" s="60"/>
      <c r="ER5456" s="60"/>
      <c r="ES5456" s="60"/>
      <c r="ET5456" s="60"/>
      <c r="EU5456" s="60"/>
      <c r="EV5456" s="60"/>
      <c r="EW5456" s="60"/>
      <c r="EX5456" s="60"/>
      <c r="EY5456" s="60"/>
      <c r="EZ5456" s="60"/>
      <c r="FA5456" s="60"/>
      <c r="FB5456" s="60"/>
    </row>
    <row r="5457" spans="22:158" x14ac:dyDescent="0.25">
      <c r="W5457" s="33"/>
      <c r="X5457" s="33"/>
      <c r="AH5457" s="38">
        <v>100</v>
      </c>
      <c r="AI5457" s="38">
        <v>155</v>
      </c>
      <c r="AJ5457" s="38">
        <v>17700</v>
      </c>
      <c r="AK5457" s="38">
        <v>70</v>
      </c>
      <c r="AL5457" s="38">
        <v>6300458</v>
      </c>
      <c r="AM5457" s="61" t="s">
        <v>1816</v>
      </c>
      <c r="AN5457" s="61" t="s">
        <v>1686</v>
      </c>
      <c r="AO5457" s="61" t="s">
        <v>1649</v>
      </c>
      <c r="AP5457" s="61" t="s">
        <v>5041</v>
      </c>
      <c r="AQ5457" s="61" t="s">
        <v>1770</v>
      </c>
      <c r="AR5457" s="28">
        <v>0</v>
      </c>
      <c r="AS5457" s="28">
        <v>4646993</v>
      </c>
      <c r="AT5457" s="28">
        <v>6816874</v>
      </c>
      <c r="AU5457">
        <v>0</v>
      </c>
      <c r="DV5457" s="31" t="s">
        <v>2915</v>
      </c>
      <c r="DW5457" s="31" t="s">
        <v>2926</v>
      </c>
      <c r="DX5457" s="63"/>
      <c r="DY5457" s="63"/>
      <c r="DZ5457" s="63"/>
      <c r="EA5457" s="167"/>
      <c r="EB5457" s="60"/>
      <c r="EC5457" s="60"/>
      <c r="ED5457" s="60"/>
      <c r="EE5457" s="60"/>
      <c r="EF5457" s="60"/>
      <c r="EG5457" s="60"/>
      <c r="EH5457" s="60"/>
      <c r="EI5457" s="60"/>
      <c r="EJ5457" s="60"/>
      <c r="EK5457" s="60"/>
      <c r="EL5457" s="60"/>
      <c r="EM5457" s="60"/>
      <c r="EN5457" s="60"/>
      <c r="EO5457" s="60"/>
      <c r="EP5457" s="60"/>
      <c r="EQ5457" s="60"/>
      <c r="ER5457" s="60"/>
      <c r="ES5457" s="60"/>
      <c r="ET5457" s="60"/>
      <c r="EU5457" s="60"/>
      <c r="EV5457" s="60"/>
      <c r="EW5457" s="60"/>
      <c r="EX5457" s="60"/>
      <c r="EY5457" s="60"/>
      <c r="EZ5457" s="60"/>
      <c r="FA5457" s="60"/>
      <c r="FB5457" s="60"/>
    </row>
    <row r="5458" spans="22:158" x14ac:dyDescent="0.25">
      <c r="V5458" s="1"/>
      <c r="W5458" s="33"/>
      <c r="X5458" s="33"/>
      <c r="AH5458" s="38">
        <v>100</v>
      </c>
      <c r="AI5458" s="38">
        <v>155</v>
      </c>
      <c r="AJ5458" s="38">
        <v>17800</v>
      </c>
      <c r="AK5458" s="38">
        <v>70</v>
      </c>
      <c r="AL5458" s="38">
        <v>6300458</v>
      </c>
      <c r="AM5458" s="61" t="s">
        <v>1816</v>
      </c>
      <c r="AN5458" s="61" t="s">
        <v>1686</v>
      </c>
      <c r="AO5458" s="61" t="s">
        <v>1651</v>
      </c>
      <c r="AP5458" s="61" t="s">
        <v>5041</v>
      </c>
      <c r="AQ5458" s="61" t="s">
        <v>1770</v>
      </c>
      <c r="AR5458" s="28">
        <v>0</v>
      </c>
      <c r="AS5458" s="28">
        <v>8276883</v>
      </c>
      <c r="AT5458" s="28">
        <v>11237162</v>
      </c>
      <c r="AU5458">
        <v>9</v>
      </c>
      <c r="DV5458" s="31" t="s">
        <v>2915</v>
      </c>
      <c r="DW5458" s="31" t="s">
        <v>2926</v>
      </c>
      <c r="DX5458" s="63"/>
      <c r="DY5458" s="63"/>
      <c r="DZ5458" s="63"/>
      <c r="EA5458" s="167"/>
      <c r="EB5458" s="60"/>
      <c r="EC5458" s="60"/>
      <c r="ED5458" s="60"/>
      <c r="EE5458" s="60"/>
      <c r="EF5458" s="60"/>
      <c r="EG5458" s="60"/>
      <c r="EH5458" s="60"/>
      <c r="EI5458" s="60"/>
      <c r="EJ5458" s="60"/>
      <c r="EK5458" s="60"/>
      <c r="EL5458" s="60"/>
      <c r="EM5458" s="60"/>
      <c r="EN5458" s="60"/>
      <c r="EO5458" s="60"/>
      <c r="EP5458" s="60"/>
      <c r="EQ5458" s="60"/>
      <c r="ER5458" s="60"/>
      <c r="ES5458" s="60"/>
      <c r="ET5458" s="60"/>
      <c r="EU5458" s="60"/>
      <c r="EV5458" s="60"/>
      <c r="EW5458" s="60"/>
      <c r="EX5458" s="60"/>
      <c r="EY5458" s="60"/>
      <c r="EZ5458" s="60"/>
      <c r="FA5458" s="60"/>
      <c r="FB5458" s="60"/>
    </row>
    <row r="5459" spans="22:158" x14ac:dyDescent="0.25">
      <c r="V5459" s="1"/>
      <c r="W5459" s="33"/>
      <c r="X5459" s="33"/>
      <c r="AH5459" s="38">
        <v>100</v>
      </c>
      <c r="AI5459" s="38">
        <v>155</v>
      </c>
      <c r="AJ5459" s="38">
        <v>18200</v>
      </c>
      <c r="AK5459" s="38">
        <v>70</v>
      </c>
      <c r="AL5459" s="38">
        <v>6300458</v>
      </c>
      <c r="AM5459" s="61" t="s">
        <v>1816</v>
      </c>
      <c r="AN5459" s="61" t="s">
        <v>1686</v>
      </c>
      <c r="AO5459" s="61" t="s">
        <v>1660</v>
      </c>
      <c r="AP5459" s="61" t="s">
        <v>5041</v>
      </c>
      <c r="AQ5459" s="61" t="s">
        <v>1770</v>
      </c>
      <c r="AR5459" s="28">
        <v>0</v>
      </c>
      <c r="AS5459" s="28">
        <v>7352321</v>
      </c>
      <c r="AT5459" s="28">
        <v>10077647</v>
      </c>
      <c r="AU5459">
        <v>0</v>
      </c>
      <c r="DV5459" s="31" t="s">
        <v>2915</v>
      </c>
      <c r="DW5459" s="31" t="s">
        <v>2926</v>
      </c>
      <c r="DX5459" s="63"/>
      <c r="DY5459" s="63"/>
      <c r="DZ5459" s="63"/>
      <c r="EA5459" s="167"/>
      <c r="EB5459" s="60"/>
      <c r="EC5459" s="60"/>
      <c r="ED5459" s="60"/>
      <c r="EE5459" s="60"/>
      <c r="EF5459" s="60"/>
      <c r="EG5459" s="60"/>
      <c r="EH5459" s="60"/>
      <c r="EI5459" s="60"/>
      <c r="EJ5459" s="60"/>
      <c r="EK5459" s="60"/>
      <c r="EL5459" s="60"/>
      <c r="EM5459" s="60"/>
      <c r="EN5459" s="60"/>
      <c r="EO5459" s="60"/>
      <c r="EP5459" s="60"/>
      <c r="EQ5459" s="60"/>
      <c r="ER5459" s="60"/>
      <c r="ES5459" s="60"/>
      <c r="ET5459" s="60"/>
      <c r="EU5459" s="60"/>
      <c r="EV5459" s="60"/>
      <c r="EW5459" s="60"/>
      <c r="EX5459" s="60"/>
      <c r="EY5459" s="60"/>
      <c r="EZ5459" s="60"/>
      <c r="FA5459" s="60"/>
      <c r="FB5459" s="60"/>
    </row>
    <row r="5460" spans="22:158" x14ac:dyDescent="0.25">
      <c r="W5460" s="33"/>
      <c r="X5460" s="33"/>
      <c r="AH5460" s="38">
        <v>100</v>
      </c>
      <c r="AI5460" s="38">
        <v>155</v>
      </c>
      <c r="AJ5460" s="38">
        <v>18300</v>
      </c>
      <c r="AK5460" s="38">
        <v>70</v>
      </c>
      <c r="AL5460" s="38">
        <v>6300458</v>
      </c>
      <c r="AM5460" s="61" t="s">
        <v>1816</v>
      </c>
      <c r="AN5460" s="61" t="s">
        <v>1686</v>
      </c>
      <c r="AO5460" s="61" t="s">
        <v>1662</v>
      </c>
      <c r="AP5460" s="61" t="s">
        <v>5041</v>
      </c>
      <c r="AQ5460" s="61" t="s">
        <v>1770</v>
      </c>
      <c r="AR5460" s="28">
        <v>0</v>
      </c>
      <c r="AS5460" s="28">
        <v>0</v>
      </c>
      <c r="AT5460" s="28">
        <v>4853952</v>
      </c>
      <c r="AU5460">
        <v>0</v>
      </c>
      <c r="DV5460" s="31" t="s">
        <v>2915</v>
      </c>
      <c r="DW5460" s="31" t="s">
        <v>2926</v>
      </c>
      <c r="DX5460" s="63"/>
      <c r="DY5460" s="63"/>
      <c r="DZ5460" s="63"/>
      <c r="EA5460" s="167"/>
      <c r="EB5460" s="60"/>
      <c r="EC5460" s="60"/>
      <c r="ED5460" s="60"/>
      <c r="EE5460" s="60"/>
      <c r="EF5460" s="60"/>
      <c r="EG5460" s="60"/>
      <c r="EH5460" s="60"/>
      <c r="EI5460" s="60"/>
      <c r="EJ5460" s="60"/>
      <c r="EK5460" s="60"/>
      <c r="EL5460" s="60"/>
      <c r="EM5460" s="60"/>
      <c r="EN5460" s="60"/>
      <c r="EO5460" s="60"/>
      <c r="EP5460" s="60"/>
      <c r="EQ5460" s="60"/>
      <c r="ER5460" s="60"/>
      <c r="ES5460" s="60"/>
      <c r="ET5460" s="60"/>
      <c r="EU5460" s="60"/>
      <c r="EV5460" s="60"/>
      <c r="EW5460" s="60"/>
      <c r="EX5460" s="60"/>
      <c r="EY5460" s="60"/>
      <c r="EZ5460" s="60"/>
      <c r="FA5460" s="60"/>
      <c r="FB5460" s="60"/>
    </row>
    <row r="5461" spans="22:158" x14ac:dyDescent="0.25">
      <c r="W5461" s="33"/>
      <c r="X5461" s="33"/>
      <c r="AH5461" s="38">
        <v>100</v>
      </c>
      <c r="AI5461" s="38">
        <v>160</v>
      </c>
      <c r="AJ5461" s="38">
        <v>11700</v>
      </c>
      <c r="AK5461" s="38">
        <v>70</v>
      </c>
      <c r="AL5461" s="38">
        <v>6300458</v>
      </c>
      <c r="AM5461" s="61" t="s">
        <v>1816</v>
      </c>
      <c r="AN5461" s="61" t="s">
        <v>1694</v>
      </c>
      <c r="AO5461" s="61" t="s">
        <v>5077</v>
      </c>
      <c r="AP5461" s="61" t="s">
        <v>5041</v>
      </c>
      <c r="AQ5461" s="61" t="s">
        <v>1770</v>
      </c>
      <c r="AR5461" s="28">
        <v>0</v>
      </c>
      <c r="AS5461" s="28">
        <v>16329845</v>
      </c>
      <c r="AT5461" s="28">
        <v>25510723</v>
      </c>
      <c r="AU5461">
        <v>1664</v>
      </c>
      <c r="DV5461" s="31" t="s">
        <v>2915</v>
      </c>
      <c r="DW5461" s="31" t="s">
        <v>2927</v>
      </c>
      <c r="DX5461" s="63"/>
      <c r="DY5461" s="63"/>
      <c r="DZ5461" s="63"/>
      <c r="EA5461" s="167"/>
      <c r="EB5461" s="60"/>
      <c r="EC5461" s="60"/>
      <c r="ED5461" s="60"/>
      <c r="EE5461" s="60"/>
      <c r="EF5461" s="60"/>
      <c r="EG5461" s="60"/>
      <c r="EH5461" s="60"/>
      <c r="EI5461" s="60"/>
      <c r="EJ5461" s="60"/>
      <c r="EK5461" s="60"/>
      <c r="EL5461" s="60"/>
      <c r="EM5461" s="60"/>
      <c r="EN5461" s="60"/>
      <c r="EO5461" s="60"/>
      <c r="EP5461" s="60"/>
      <c r="EQ5461" s="60"/>
      <c r="ER5461" s="60"/>
      <c r="ES5461" s="60"/>
      <c r="ET5461" s="60"/>
      <c r="EU5461" s="60"/>
      <c r="EV5461" s="60"/>
      <c r="EW5461" s="60"/>
      <c r="EX5461" s="60"/>
      <c r="EY5461" s="60"/>
      <c r="EZ5461" s="60"/>
      <c r="FA5461" s="60"/>
      <c r="FB5461" s="60"/>
    </row>
    <row r="5462" spans="22:158" x14ac:dyDescent="0.25">
      <c r="W5462" s="33"/>
      <c r="X5462" s="33"/>
      <c r="AH5462" s="38">
        <v>100</v>
      </c>
      <c r="AI5462" s="38">
        <v>160</v>
      </c>
      <c r="AJ5462" s="38">
        <v>19399</v>
      </c>
      <c r="AK5462" s="38">
        <v>70</v>
      </c>
      <c r="AL5462" s="38">
        <v>6300458</v>
      </c>
      <c r="AM5462" s="61" t="s">
        <v>1816</v>
      </c>
      <c r="AN5462" s="61" t="s">
        <v>1694</v>
      </c>
      <c r="AO5462" s="61" t="s">
        <v>1673</v>
      </c>
      <c r="AP5462" s="61" t="s">
        <v>5041</v>
      </c>
      <c r="AQ5462" s="61" t="s">
        <v>1770</v>
      </c>
      <c r="AR5462" s="28">
        <v>0</v>
      </c>
      <c r="AS5462" s="28">
        <v>13682860</v>
      </c>
      <c r="AT5462" s="28">
        <v>26119445</v>
      </c>
      <c r="AU5462">
        <v>9782</v>
      </c>
      <c r="DV5462" s="31" t="s">
        <v>2915</v>
      </c>
      <c r="DW5462" s="31" t="s">
        <v>2927</v>
      </c>
      <c r="DX5462" s="63"/>
      <c r="DY5462" s="63"/>
      <c r="DZ5462" s="63"/>
      <c r="EA5462" s="167"/>
      <c r="EB5462" s="60"/>
      <c r="EC5462" s="60"/>
      <c r="ED5462" s="60"/>
      <c r="EE5462" s="60"/>
      <c r="EF5462" s="60"/>
      <c r="EG5462" s="60"/>
      <c r="EH5462" s="60"/>
      <c r="EI5462" s="60"/>
      <c r="EJ5462" s="60"/>
      <c r="EK5462" s="60"/>
      <c r="EL5462" s="60"/>
      <c r="EM5462" s="60"/>
      <c r="EN5462" s="60"/>
      <c r="EO5462" s="60"/>
      <c r="EP5462" s="60"/>
      <c r="EQ5462" s="60"/>
      <c r="ER5462" s="60"/>
      <c r="ES5462" s="60"/>
      <c r="ET5462" s="60"/>
      <c r="EU5462" s="60"/>
      <c r="EV5462" s="60"/>
      <c r="EW5462" s="60"/>
      <c r="EX5462" s="60"/>
      <c r="EY5462" s="60"/>
      <c r="EZ5462" s="60"/>
      <c r="FA5462" s="60"/>
      <c r="FB5462" s="60"/>
    </row>
    <row r="5463" spans="22:158" x14ac:dyDescent="0.25">
      <c r="V5463" s="1"/>
      <c r="W5463" s="33"/>
      <c r="X5463" s="33"/>
      <c r="AH5463" s="38">
        <v>100</v>
      </c>
      <c r="AI5463" s="38">
        <v>105</v>
      </c>
      <c r="AJ5463" s="38">
        <v>10500</v>
      </c>
      <c r="AK5463" s="38">
        <v>70</v>
      </c>
      <c r="AL5463" s="38">
        <v>9200159</v>
      </c>
      <c r="AM5463" s="61" t="s">
        <v>1816</v>
      </c>
      <c r="AN5463" s="61" t="s">
        <v>1688</v>
      </c>
      <c r="AO5463" s="61" t="s">
        <v>5053</v>
      </c>
      <c r="AP5463" s="61" t="s">
        <v>5041</v>
      </c>
      <c r="AQ5463" s="61" t="s">
        <v>1771</v>
      </c>
      <c r="AR5463" s="28">
        <v>0</v>
      </c>
      <c r="AS5463" s="28">
        <v>62</v>
      </c>
      <c r="AT5463" s="28">
        <v>37</v>
      </c>
      <c r="AU5463">
        <v>84</v>
      </c>
      <c r="DV5463" s="31" t="s">
        <v>2928</v>
      </c>
      <c r="DW5463" s="31" t="s">
        <v>2929</v>
      </c>
      <c r="DX5463" s="63"/>
      <c r="DY5463" s="63"/>
      <c r="DZ5463" s="63"/>
      <c r="EA5463" s="167"/>
      <c r="EB5463" s="60"/>
      <c r="EC5463" s="60"/>
      <c r="ED5463" s="60"/>
      <c r="EE5463" s="60"/>
      <c r="EF5463" s="60"/>
      <c r="EG5463" s="60"/>
      <c r="EH5463" s="60"/>
      <c r="EI5463" s="60"/>
      <c r="EJ5463" s="60"/>
      <c r="EK5463" s="60"/>
      <c r="EL5463" s="60"/>
      <c r="EM5463" s="60"/>
      <c r="EN5463" s="60"/>
      <c r="EO5463" s="60"/>
      <c r="EP5463" s="60"/>
      <c r="EQ5463" s="60"/>
      <c r="ER5463" s="60"/>
      <c r="ES5463" s="60"/>
      <c r="ET5463" s="60"/>
      <c r="EU5463" s="60"/>
      <c r="EV5463" s="60"/>
      <c r="EW5463" s="60"/>
      <c r="EX5463" s="60"/>
      <c r="EY5463" s="60"/>
      <c r="EZ5463" s="60"/>
      <c r="FA5463" s="60"/>
      <c r="FB5463" s="60"/>
    </row>
    <row r="5464" spans="22:158" x14ac:dyDescent="0.25">
      <c r="W5464" s="33"/>
      <c r="X5464" s="33"/>
      <c r="AH5464" s="38">
        <v>100</v>
      </c>
      <c r="AI5464" s="38">
        <v>105</v>
      </c>
      <c r="AJ5464" s="38">
        <v>10750</v>
      </c>
      <c r="AK5464" s="38">
        <v>70</v>
      </c>
      <c r="AL5464" s="38">
        <v>9200159</v>
      </c>
      <c r="AM5464" s="61" t="s">
        <v>1816</v>
      </c>
      <c r="AN5464" s="61" t="s">
        <v>1688</v>
      </c>
      <c r="AO5464" s="61" t="s">
        <v>5058</v>
      </c>
      <c r="AP5464" s="61" t="s">
        <v>5041</v>
      </c>
      <c r="AQ5464" s="61" t="s">
        <v>1771</v>
      </c>
      <c r="AR5464" s="28">
        <v>2663.9</v>
      </c>
      <c r="AS5464" s="28">
        <v>23</v>
      </c>
      <c r="AT5464" s="28">
        <v>496</v>
      </c>
      <c r="AU5464">
        <v>724</v>
      </c>
      <c r="DV5464" s="31" t="s">
        <v>2928</v>
      </c>
      <c r="DW5464" s="31" t="s">
        <v>2929</v>
      </c>
      <c r="DX5464" s="63"/>
      <c r="DY5464" s="63"/>
      <c r="DZ5464" s="63"/>
      <c r="EA5464" s="167"/>
      <c r="EB5464" s="60"/>
      <c r="EC5464" s="60"/>
      <c r="ED5464" s="60"/>
      <c r="EE5464" s="60"/>
      <c r="EF5464" s="60"/>
      <c r="EG5464" s="60"/>
      <c r="EH5464" s="60"/>
      <c r="EI5464" s="60"/>
      <c r="EJ5464" s="60"/>
      <c r="EK5464" s="60"/>
      <c r="EL5464" s="60"/>
      <c r="EM5464" s="60"/>
      <c r="EN5464" s="60"/>
      <c r="EO5464" s="60"/>
      <c r="EP5464" s="60"/>
      <c r="EQ5464" s="60"/>
      <c r="ER5464" s="60"/>
      <c r="ES5464" s="60"/>
      <c r="ET5464" s="60"/>
      <c r="EU5464" s="60"/>
      <c r="EV5464" s="60"/>
      <c r="EW5464" s="60"/>
      <c r="EX5464" s="60"/>
      <c r="EY5464" s="60"/>
      <c r="EZ5464" s="60"/>
      <c r="FA5464" s="60"/>
      <c r="FB5464" s="60"/>
    </row>
    <row r="5465" spans="22:158" x14ac:dyDescent="0.25">
      <c r="W5465" s="33"/>
      <c r="X5465" s="33"/>
      <c r="AH5465" s="38">
        <v>100</v>
      </c>
      <c r="AI5465" s="38">
        <v>105</v>
      </c>
      <c r="AJ5465" s="38">
        <v>10900</v>
      </c>
      <c r="AK5465" s="38">
        <v>70</v>
      </c>
      <c r="AL5465" s="38">
        <v>9200159</v>
      </c>
      <c r="AM5465" s="61" t="s">
        <v>1816</v>
      </c>
      <c r="AN5465" s="61" t="s">
        <v>1688</v>
      </c>
      <c r="AO5465" s="61" t="s">
        <v>5061</v>
      </c>
      <c r="AP5465" s="61" t="s">
        <v>5041</v>
      </c>
      <c r="AQ5465" s="61" t="s">
        <v>1771</v>
      </c>
      <c r="AR5465" s="28">
        <v>14673.7</v>
      </c>
      <c r="AS5465" s="28">
        <v>581</v>
      </c>
      <c r="AT5465" s="28">
        <v>889</v>
      </c>
      <c r="AU5465">
        <v>22</v>
      </c>
      <c r="DV5465" s="31" t="s">
        <v>2928</v>
      </c>
      <c r="DW5465" s="31" t="s">
        <v>2929</v>
      </c>
      <c r="DX5465" s="63"/>
      <c r="DY5465" s="63"/>
      <c r="DZ5465" s="63"/>
      <c r="EA5465" s="167"/>
      <c r="EB5465" s="60"/>
      <c r="EC5465" s="60"/>
      <c r="ED5465" s="60"/>
      <c r="EE5465" s="60"/>
      <c r="EF5465" s="60"/>
      <c r="EG5465" s="60"/>
      <c r="EH5465" s="60"/>
      <c r="EI5465" s="60"/>
      <c r="EJ5465" s="60"/>
      <c r="EK5465" s="60"/>
      <c r="EL5465" s="60"/>
      <c r="EM5465" s="60"/>
      <c r="EN5465" s="60"/>
      <c r="EO5465" s="60"/>
      <c r="EP5465" s="60"/>
      <c r="EQ5465" s="60"/>
      <c r="ER5465" s="60"/>
      <c r="ES5465" s="60"/>
      <c r="ET5465" s="60"/>
      <c r="EU5465" s="60"/>
      <c r="EV5465" s="60"/>
      <c r="EW5465" s="60"/>
      <c r="EX5465" s="60"/>
      <c r="EY5465" s="60"/>
      <c r="EZ5465" s="60"/>
      <c r="FA5465" s="60"/>
      <c r="FB5465" s="60"/>
    </row>
    <row r="5466" spans="22:158" x14ac:dyDescent="0.25">
      <c r="W5466" s="33"/>
      <c r="X5466" s="33"/>
      <c r="AH5466" s="38">
        <v>100</v>
      </c>
      <c r="AI5466" s="38">
        <v>105</v>
      </c>
      <c r="AJ5466" s="38">
        <v>11450</v>
      </c>
      <c r="AK5466" s="38">
        <v>70</v>
      </c>
      <c r="AL5466" s="38">
        <v>9200159</v>
      </c>
      <c r="AM5466" s="61" t="s">
        <v>1816</v>
      </c>
      <c r="AN5466" s="61" t="s">
        <v>1688</v>
      </c>
      <c r="AO5466" s="61" t="s">
        <v>5072</v>
      </c>
      <c r="AP5466" s="61" t="s">
        <v>5041</v>
      </c>
      <c r="AQ5466" s="61" t="s">
        <v>1771</v>
      </c>
      <c r="AR5466" s="28">
        <v>10011.1</v>
      </c>
      <c r="AS5466" s="28">
        <v>5</v>
      </c>
      <c r="AT5466" s="28">
        <v>142</v>
      </c>
      <c r="AU5466">
        <v>34</v>
      </c>
      <c r="DV5466" s="31" t="s">
        <v>2928</v>
      </c>
      <c r="DW5466" s="31" t="s">
        <v>2929</v>
      </c>
      <c r="DX5466" s="63"/>
      <c r="DY5466" s="63"/>
      <c r="DZ5466" s="63"/>
      <c r="EA5466" s="167"/>
      <c r="EB5466" s="60"/>
      <c r="EC5466" s="60"/>
      <c r="ED5466" s="60"/>
      <c r="EE5466" s="60"/>
      <c r="EF5466" s="60"/>
      <c r="EG5466" s="60"/>
      <c r="EH5466" s="60"/>
      <c r="EI5466" s="60"/>
      <c r="EJ5466" s="60"/>
      <c r="EK5466" s="60"/>
      <c r="EL5466" s="60"/>
      <c r="EM5466" s="60"/>
      <c r="EN5466" s="60"/>
      <c r="EO5466" s="60"/>
      <c r="EP5466" s="60"/>
      <c r="EQ5466" s="60"/>
      <c r="ER5466" s="60"/>
      <c r="ES5466" s="60"/>
      <c r="ET5466" s="60"/>
      <c r="EU5466" s="60"/>
      <c r="EV5466" s="60"/>
      <c r="EW5466" s="60"/>
      <c r="EX5466" s="60"/>
      <c r="EY5466" s="60"/>
      <c r="EZ5466" s="60"/>
      <c r="FA5466" s="60"/>
      <c r="FB5466" s="60"/>
    </row>
    <row r="5467" spans="22:158" x14ac:dyDescent="0.25">
      <c r="W5467" s="33"/>
      <c r="X5467" s="33"/>
      <c r="AH5467" s="38">
        <v>100</v>
      </c>
      <c r="AI5467" s="38">
        <v>105</v>
      </c>
      <c r="AJ5467" s="38">
        <v>11500</v>
      </c>
      <c r="AK5467" s="38">
        <v>70</v>
      </c>
      <c r="AL5467" s="38">
        <v>9200159</v>
      </c>
      <c r="AM5467" s="61" t="s">
        <v>1816</v>
      </c>
      <c r="AN5467" s="61" t="s">
        <v>1688</v>
      </c>
      <c r="AO5467" s="61" t="s">
        <v>5073</v>
      </c>
      <c r="AP5467" s="61" t="s">
        <v>5041</v>
      </c>
      <c r="AQ5467" s="61" t="s">
        <v>1771</v>
      </c>
      <c r="AR5467" s="28">
        <v>1695.2</v>
      </c>
      <c r="AS5467" s="28">
        <v>66</v>
      </c>
      <c r="AT5467" s="28">
        <v>1689</v>
      </c>
      <c r="AU5467">
        <v>2</v>
      </c>
      <c r="DV5467" s="31" t="s">
        <v>2928</v>
      </c>
      <c r="DW5467" s="31" t="s">
        <v>2929</v>
      </c>
      <c r="DX5467" s="63"/>
      <c r="DY5467" s="63"/>
      <c r="DZ5467" s="63"/>
      <c r="EA5467" s="167"/>
      <c r="EB5467" s="60"/>
      <c r="EC5467" s="60"/>
      <c r="ED5467" s="60"/>
      <c r="EE5467" s="60"/>
      <c r="EF5467" s="60"/>
      <c r="EG5467" s="60"/>
      <c r="EH5467" s="60"/>
      <c r="EI5467" s="60"/>
      <c r="EJ5467" s="60"/>
      <c r="EK5467" s="60"/>
      <c r="EL5467" s="60"/>
      <c r="EM5467" s="60"/>
      <c r="EN5467" s="60"/>
      <c r="EO5467" s="60"/>
      <c r="EP5467" s="60"/>
      <c r="EQ5467" s="60"/>
      <c r="ER5467" s="60"/>
      <c r="ES5467" s="60"/>
      <c r="ET5467" s="60"/>
      <c r="EU5467" s="60"/>
      <c r="EV5467" s="60"/>
      <c r="EW5467" s="60"/>
      <c r="EX5467" s="60"/>
      <c r="EY5467" s="60"/>
      <c r="EZ5467" s="60"/>
      <c r="FA5467" s="60"/>
      <c r="FB5467" s="60"/>
    </row>
    <row r="5468" spans="22:158" x14ac:dyDescent="0.25">
      <c r="W5468" s="33"/>
      <c r="X5468" s="33"/>
      <c r="AH5468" s="38">
        <v>100</v>
      </c>
      <c r="AI5468" s="38">
        <v>105</v>
      </c>
      <c r="AJ5468" s="38">
        <v>11550</v>
      </c>
      <c r="AK5468" s="38">
        <v>70</v>
      </c>
      <c r="AL5468" s="38">
        <v>9200159</v>
      </c>
      <c r="AM5468" s="61" t="s">
        <v>1816</v>
      </c>
      <c r="AN5468" s="61" t="s">
        <v>1688</v>
      </c>
      <c r="AO5468" s="61" t="s">
        <v>5075</v>
      </c>
      <c r="AP5468" s="61" t="s">
        <v>5041</v>
      </c>
      <c r="AQ5468" s="61" t="s">
        <v>1771</v>
      </c>
      <c r="AR5468" s="28">
        <v>82008</v>
      </c>
      <c r="AS5468" s="28">
        <v>0</v>
      </c>
      <c r="AT5468" s="28">
        <v>0</v>
      </c>
      <c r="AU5468">
        <v>51</v>
      </c>
      <c r="DV5468" s="31" t="s">
        <v>2928</v>
      </c>
      <c r="DW5468" s="31" t="s">
        <v>2929</v>
      </c>
      <c r="DX5468" s="63"/>
      <c r="DY5468" s="63"/>
      <c r="DZ5468" s="63"/>
      <c r="EA5468" s="167"/>
      <c r="EB5468" s="60"/>
      <c r="EC5468" s="60"/>
      <c r="ED5468" s="60"/>
      <c r="EE5468" s="60"/>
      <c r="EF5468" s="60"/>
      <c r="EG5468" s="60"/>
      <c r="EH5468" s="60"/>
      <c r="EI5468" s="60"/>
      <c r="EJ5468" s="60"/>
      <c r="EK5468" s="60"/>
      <c r="EL5468" s="60"/>
      <c r="EM5468" s="60"/>
      <c r="EN5468" s="60"/>
      <c r="EO5468" s="60"/>
      <c r="EP5468" s="60"/>
      <c r="EQ5468" s="60"/>
      <c r="ER5468" s="60"/>
      <c r="ES5468" s="60"/>
      <c r="ET5468" s="60"/>
      <c r="EU5468" s="60"/>
      <c r="EV5468" s="60"/>
      <c r="EW5468" s="60"/>
      <c r="EX5468" s="60"/>
      <c r="EY5468" s="60"/>
      <c r="EZ5468" s="60"/>
      <c r="FA5468" s="60"/>
      <c r="FB5468" s="60"/>
    </row>
    <row r="5469" spans="22:158" x14ac:dyDescent="0.25">
      <c r="W5469" s="33"/>
      <c r="X5469" s="33"/>
      <c r="AH5469" s="38">
        <v>100</v>
      </c>
      <c r="AI5469" s="38">
        <v>105</v>
      </c>
      <c r="AJ5469" s="38">
        <v>12850</v>
      </c>
      <c r="AK5469" s="38">
        <v>70</v>
      </c>
      <c r="AL5469" s="38">
        <v>9200159</v>
      </c>
      <c r="AM5469" s="61" t="s">
        <v>1816</v>
      </c>
      <c r="AN5469" s="61" t="s">
        <v>1688</v>
      </c>
      <c r="AO5469" s="61" t="s">
        <v>5098</v>
      </c>
      <c r="AP5469" s="61" t="s">
        <v>5041</v>
      </c>
      <c r="AQ5469" s="61" t="s">
        <v>1771</v>
      </c>
      <c r="AR5469" s="28">
        <v>476.4</v>
      </c>
      <c r="AS5469" s="28">
        <v>0</v>
      </c>
      <c r="AT5469" s="28">
        <v>0</v>
      </c>
      <c r="AU5469">
        <v>0</v>
      </c>
      <c r="DV5469" s="31" t="s">
        <v>2928</v>
      </c>
      <c r="DW5469" s="31" t="s">
        <v>2929</v>
      </c>
      <c r="DX5469" s="63"/>
      <c r="DY5469" s="63"/>
      <c r="DZ5469" s="63"/>
      <c r="EA5469" s="167"/>
      <c r="EB5469" s="60"/>
      <c r="EC5469" s="60"/>
      <c r="ED5469" s="60"/>
      <c r="EE5469" s="60"/>
      <c r="EF5469" s="60"/>
      <c r="EG5469" s="60"/>
      <c r="EH5469" s="60"/>
      <c r="EI5469" s="60"/>
      <c r="EJ5469" s="60"/>
      <c r="EK5469" s="60"/>
      <c r="EL5469" s="60"/>
      <c r="EM5469" s="60"/>
      <c r="EN5469" s="60"/>
      <c r="EO5469" s="60"/>
      <c r="EP5469" s="60"/>
      <c r="EQ5469" s="60"/>
      <c r="ER5469" s="60"/>
      <c r="ES5469" s="60"/>
      <c r="ET5469" s="60"/>
      <c r="EU5469" s="60"/>
      <c r="EV5469" s="60"/>
      <c r="EW5469" s="60"/>
      <c r="EX5469" s="60"/>
      <c r="EY5469" s="60"/>
      <c r="EZ5469" s="60"/>
      <c r="FA5469" s="60"/>
      <c r="FB5469" s="60"/>
    </row>
    <row r="5470" spans="22:158" x14ac:dyDescent="0.25">
      <c r="W5470" s="33"/>
      <c r="X5470" s="33"/>
      <c r="AH5470" s="38">
        <v>100</v>
      </c>
      <c r="AI5470" s="38">
        <v>105</v>
      </c>
      <c r="AJ5470" s="38">
        <v>13100</v>
      </c>
      <c r="AK5470" s="38">
        <v>70</v>
      </c>
      <c r="AL5470" s="38">
        <v>9200159</v>
      </c>
      <c r="AM5470" s="61" t="s">
        <v>1816</v>
      </c>
      <c r="AN5470" s="61" t="s">
        <v>1688</v>
      </c>
      <c r="AO5470" s="61" t="s">
        <v>5104</v>
      </c>
      <c r="AP5470" s="61" t="s">
        <v>5041</v>
      </c>
      <c r="AQ5470" s="61" t="s">
        <v>1771</v>
      </c>
      <c r="AR5470" s="28">
        <v>60810.5</v>
      </c>
      <c r="AS5470" s="28">
        <v>51</v>
      </c>
      <c r="AT5470" s="28">
        <v>81</v>
      </c>
      <c r="AU5470">
        <v>0</v>
      </c>
      <c r="DV5470" s="31" t="s">
        <v>2928</v>
      </c>
      <c r="DW5470" s="31" t="s">
        <v>2929</v>
      </c>
      <c r="DX5470" s="63"/>
      <c r="DY5470" s="63"/>
      <c r="DZ5470" s="63"/>
      <c r="EA5470" s="167"/>
      <c r="EB5470" s="60"/>
      <c r="EC5470" s="60"/>
      <c r="ED5470" s="60"/>
      <c r="EE5470" s="60"/>
      <c r="EF5470" s="60"/>
      <c r="EG5470" s="60"/>
      <c r="EH5470" s="60"/>
      <c r="EI5470" s="60"/>
      <c r="EJ5470" s="60"/>
      <c r="EK5470" s="60"/>
      <c r="EL5470" s="60"/>
      <c r="EM5470" s="60"/>
      <c r="EN5470" s="60"/>
      <c r="EO5470" s="60"/>
      <c r="EP5470" s="60"/>
      <c r="EQ5470" s="60"/>
      <c r="ER5470" s="60"/>
      <c r="ES5470" s="60"/>
      <c r="ET5470" s="60"/>
      <c r="EU5470" s="60"/>
      <c r="EV5470" s="60"/>
      <c r="EW5470" s="60"/>
      <c r="EX5470" s="60"/>
      <c r="EY5470" s="60"/>
      <c r="EZ5470" s="60"/>
      <c r="FA5470" s="60"/>
      <c r="FB5470" s="60"/>
    </row>
    <row r="5471" spans="22:158" x14ac:dyDescent="0.25">
      <c r="W5471" s="33"/>
      <c r="X5471" s="33"/>
      <c r="AH5471" s="38">
        <v>100</v>
      </c>
      <c r="AI5471" s="38">
        <v>105</v>
      </c>
      <c r="AJ5471" s="38">
        <v>13800</v>
      </c>
      <c r="AK5471" s="38">
        <v>70</v>
      </c>
      <c r="AL5471" s="38">
        <v>9200159</v>
      </c>
      <c r="AM5471" s="61" t="s">
        <v>1816</v>
      </c>
      <c r="AN5471" s="61" t="s">
        <v>1688</v>
      </c>
      <c r="AO5471" s="61" t="s">
        <v>5120</v>
      </c>
      <c r="AP5471" s="61" t="s">
        <v>5041</v>
      </c>
      <c r="AQ5471" s="61" t="s">
        <v>1771</v>
      </c>
      <c r="AR5471" s="28">
        <v>13203</v>
      </c>
      <c r="AS5471" s="28">
        <v>475</v>
      </c>
      <c r="AT5471" s="28">
        <v>2538</v>
      </c>
      <c r="AU5471">
        <v>979</v>
      </c>
      <c r="DV5471" s="31" t="s">
        <v>2928</v>
      </c>
      <c r="DW5471" s="31" t="s">
        <v>2929</v>
      </c>
      <c r="DX5471" s="63"/>
      <c r="DY5471" s="63"/>
      <c r="DZ5471" s="63"/>
      <c r="EA5471" s="167"/>
      <c r="EB5471" s="60"/>
      <c r="EC5471" s="60"/>
      <c r="ED5471" s="60"/>
      <c r="EE5471" s="60"/>
      <c r="EF5471" s="60"/>
      <c r="EG5471" s="60"/>
      <c r="EH5471" s="60"/>
      <c r="EI5471" s="60"/>
      <c r="EJ5471" s="60"/>
      <c r="EK5471" s="60"/>
      <c r="EL5471" s="60"/>
      <c r="EM5471" s="60"/>
      <c r="EN5471" s="60"/>
      <c r="EO5471" s="60"/>
      <c r="EP5471" s="60"/>
      <c r="EQ5471" s="60"/>
      <c r="ER5471" s="60"/>
      <c r="ES5471" s="60"/>
      <c r="ET5471" s="60"/>
      <c r="EU5471" s="60"/>
      <c r="EV5471" s="60"/>
      <c r="EW5471" s="60"/>
      <c r="EX5471" s="60"/>
      <c r="EY5471" s="60"/>
      <c r="EZ5471" s="60"/>
      <c r="FA5471" s="60"/>
      <c r="FB5471" s="60"/>
    </row>
    <row r="5472" spans="22:158" x14ac:dyDescent="0.25">
      <c r="V5472" s="1"/>
      <c r="W5472" s="33"/>
      <c r="X5472" s="33"/>
      <c r="AH5472" s="38">
        <v>100</v>
      </c>
      <c r="AI5472" s="38">
        <v>105</v>
      </c>
      <c r="AJ5472" s="38">
        <v>14000</v>
      </c>
      <c r="AK5472" s="38">
        <v>70</v>
      </c>
      <c r="AL5472" s="38">
        <v>9200159</v>
      </c>
      <c r="AM5472" s="61" t="s">
        <v>1816</v>
      </c>
      <c r="AN5472" s="61" t="s">
        <v>1688</v>
      </c>
      <c r="AO5472" s="61" t="s">
        <v>5124</v>
      </c>
      <c r="AP5472" s="61" t="s">
        <v>5041</v>
      </c>
      <c r="AQ5472" s="61" t="s">
        <v>1771</v>
      </c>
      <c r="AR5472" s="28">
        <v>0</v>
      </c>
      <c r="AS5472" s="28">
        <v>11</v>
      </c>
      <c r="AT5472" s="28">
        <v>14</v>
      </c>
      <c r="AU5472">
        <v>496</v>
      </c>
      <c r="DV5472" s="31" t="s">
        <v>2928</v>
      </c>
      <c r="DW5472" s="31" t="s">
        <v>2929</v>
      </c>
      <c r="DX5472" s="63"/>
      <c r="DY5472" s="63"/>
      <c r="DZ5472" s="63"/>
      <c r="EA5472" s="167"/>
      <c r="EB5472" s="60"/>
      <c r="EC5472" s="60"/>
      <c r="ED5472" s="60"/>
      <c r="EE5472" s="60"/>
      <c r="EF5472" s="60"/>
      <c r="EG5472" s="60"/>
      <c r="EH5472" s="60"/>
      <c r="EI5472" s="60"/>
      <c r="EJ5472" s="60"/>
      <c r="EK5472" s="60"/>
      <c r="EL5472" s="60"/>
      <c r="EM5472" s="60"/>
      <c r="EN5472" s="60"/>
      <c r="EO5472" s="60"/>
      <c r="EP5472" s="60"/>
      <c r="EQ5472" s="60"/>
      <c r="ER5472" s="60"/>
      <c r="ES5472" s="60"/>
      <c r="ET5472" s="60"/>
      <c r="EU5472" s="60"/>
      <c r="EV5472" s="60"/>
      <c r="EW5472" s="60"/>
      <c r="EX5472" s="60"/>
      <c r="EY5472" s="60"/>
      <c r="EZ5472" s="60"/>
      <c r="FA5472" s="60"/>
      <c r="FB5472" s="60"/>
    </row>
    <row r="5473" spans="22:158" x14ac:dyDescent="0.25">
      <c r="V5473" s="1"/>
      <c r="W5473" s="33"/>
      <c r="X5473" s="33"/>
      <c r="AH5473" s="38">
        <v>100</v>
      </c>
      <c r="AI5473" s="38">
        <v>105</v>
      </c>
      <c r="AJ5473" s="38">
        <v>14900</v>
      </c>
      <c r="AK5473" s="38">
        <v>70</v>
      </c>
      <c r="AL5473" s="38">
        <v>9200159</v>
      </c>
      <c r="AM5473" s="61" t="s">
        <v>1816</v>
      </c>
      <c r="AN5473" s="61" t="s">
        <v>1688</v>
      </c>
      <c r="AO5473" s="61" t="s">
        <v>1587</v>
      </c>
      <c r="AP5473" s="61" t="s">
        <v>5041</v>
      </c>
      <c r="AQ5473" s="61" t="s">
        <v>1771</v>
      </c>
      <c r="AR5473" s="28">
        <v>3681.4</v>
      </c>
      <c r="AS5473" s="28">
        <v>73</v>
      </c>
      <c r="AT5473" s="28">
        <v>49</v>
      </c>
      <c r="AU5473">
        <v>4235</v>
      </c>
      <c r="DV5473" s="31" t="s">
        <v>2928</v>
      </c>
      <c r="DW5473" s="31" t="s">
        <v>2929</v>
      </c>
      <c r="DX5473" s="63"/>
      <c r="DY5473" s="63"/>
      <c r="DZ5473" s="63"/>
      <c r="EA5473" s="167"/>
      <c r="EB5473" s="60"/>
      <c r="EC5473" s="60"/>
      <c r="ED5473" s="60"/>
      <c r="EE5473" s="60"/>
      <c r="EF5473" s="60"/>
      <c r="EG5473" s="60"/>
      <c r="EH5473" s="60"/>
      <c r="EI5473" s="60"/>
      <c r="EJ5473" s="60"/>
      <c r="EK5473" s="60"/>
      <c r="EL5473" s="60"/>
      <c r="EM5473" s="60"/>
      <c r="EN5473" s="60"/>
      <c r="EO5473" s="60"/>
      <c r="EP5473" s="60"/>
      <c r="EQ5473" s="60"/>
      <c r="ER5473" s="60"/>
      <c r="ES5473" s="60"/>
      <c r="ET5473" s="60"/>
      <c r="EU5473" s="60"/>
      <c r="EV5473" s="60"/>
      <c r="EW5473" s="60"/>
      <c r="EX5473" s="60"/>
      <c r="EY5473" s="60"/>
      <c r="EZ5473" s="60"/>
      <c r="FA5473" s="60"/>
      <c r="FB5473" s="60"/>
    </row>
    <row r="5474" spans="22:158" x14ac:dyDescent="0.25">
      <c r="W5474" s="33"/>
      <c r="X5474" s="33"/>
      <c r="AH5474" s="38">
        <v>100</v>
      </c>
      <c r="AI5474" s="38">
        <v>105</v>
      </c>
      <c r="AJ5474" s="38">
        <v>16250</v>
      </c>
      <c r="AK5474" s="38">
        <v>70</v>
      </c>
      <c r="AL5474" s="38">
        <v>9200159</v>
      </c>
      <c r="AM5474" s="61" t="s">
        <v>1816</v>
      </c>
      <c r="AN5474" s="61" t="s">
        <v>1688</v>
      </c>
      <c r="AO5474" s="61" t="s">
        <v>1616</v>
      </c>
      <c r="AP5474" s="61" t="s">
        <v>5041</v>
      </c>
      <c r="AQ5474" s="61" t="s">
        <v>1771</v>
      </c>
      <c r="AR5474" s="28">
        <v>2257.9</v>
      </c>
      <c r="AS5474" s="28">
        <v>0</v>
      </c>
      <c r="AT5474" s="28">
        <v>0</v>
      </c>
      <c r="AU5474">
        <v>161</v>
      </c>
      <c r="DV5474" s="31" t="s">
        <v>2928</v>
      </c>
      <c r="DW5474" s="31" t="s">
        <v>2929</v>
      </c>
      <c r="DX5474" s="63"/>
      <c r="DY5474" s="63"/>
      <c r="DZ5474" s="63"/>
      <c r="EA5474" s="167"/>
      <c r="EB5474" s="60"/>
      <c r="EC5474" s="60"/>
      <c r="ED5474" s="60"/>
      <c r="EE5474" s="60"/>
      <c r="EF5474" s="60"/>
      <c r="EG5474" s="60"/>
      <c r="EH5474" s="60"/>
      <c r="EI5474" s="60"/>
      <c r="EJ5474" s="60"/>
      <c r="EK5474" s="60"/>
      <c r="EL5474" s="60"/>
      <c r="EM5474" s="60"/>
      <c r="EN5474" s="60"/>
      <c r="EO5474" s="60"/>
      <c r="EP5474" s="60"/>
      <c r="EQ5474" s="60"/>
      <c r="ER5474" s="60"/>
      <c r="ES5474" s="60"/>
      <c r="ET5474" s="60"/>
      <c r="EU5474" s="60"/>
      <c r="EV5474" s="60"/>
      <c r="EW5474" s="60"/>
      <c r="EX5474" s="60"/>
      <c r="EY5474" s="60"/>
      <c r="EZ5474" s="60"/>
      <c r="FA5474" s="60"/>
      <c r="FB5474" s="60"/>
    </row>
    <row r="5475" spans="22:158" x14ac:dyDescent="0.25">
      <c r="W5475" s="33"/>
      <c r="X5475" s="33"/>
      <c r="AH5475" s="38">
        <v>100</v>
      </c>
      <c r="AI5475" s="38">
        <v>105</v>
      </c>
      <c r="AJ5475" s="38">
        <v>16350</v>
      </c>
      <c r="AK5475" s="38">
        <v>70</v>
      </c>
      <c r="AL5475" s="38">
        <v>9200159</v>
      </c>
      <c r="AM5475" s="61" t="s">
        <v>1816</v>
      </c>
      <c r="AN5475" s="61" t="s">
        <v>1688</v>
      </c>
      <c r="AO5475" s="61" t="s">
        <v>1618</v>
      </c>
      <c r="AP5475" s="61" t="s">
        <v>5041</v>
      </c>
      <c r="AQ5475" s="61" t="s">
        <v>1771</v>
      </c>
      <c r="AR5475" s="28">
        <v>5163.3999999999996</v>
      </c>
      <c r="AS5475" s="28">
        <v>74</v>
      </c>
      <c r="AT5475" s="28">
        <v>100</v>
      </c>
      <c r="AU5475">
        <v>4993</v>
      </c>
      <c r="DV5475" s="31" t="s">
        <v>2928</v>
      </c>
      <c r="DW5475" s="31" t="s">
        <v>2929</v>
      </c>
      <c r="DX5475" s="63"/>
      <c r="DY5475" s="63"/>
      <c r="DZ5475" s="63"/>
      <c r="EA5475" s="167"/>
      <c r="EB5475" s="60"/>
      <c r="EC5475" s="60"/>
      <c r="ED5475" s="60"/>
      <c r="EE5475" s="60"/>
      <c r="EF5475" s="60"/>
      <c r="EG5475" s="60"/>
      <c r="EH5475" s="60"/>
      <c r="EI5475" s="60"/>
      <c r="EJ5475" s="60"/>
      <c r="EK5475" s="60"/>
      <c r="EL5475" s="60"/>
      <c r="EM5475" s="60"/>
      <c r="EN5475" s="60"/>
      <c r="EO5475" s="60"/>
      <c r="EP5475" s="60"/>
      <c r="EQ5475" s="60"/>
      <c r="ER5475" s="60"/>
      <c r="ES5475" s="60"/>
      <c r="ET5475" s="60"/>
      <c r="EU5475" s="60"/>
      <c r="EV5475" s="60"/>
      <c r="EW5475" s="60"/>
      <c r="EX5475" s="60"/>
      <c r="EY5475" s="60"/>
      <c r="EZ5475" s="60"/>
      <c r="FA5475" s="60"/>
      <c r="FB5475" s="60"/>
    </row>
    <row r="5476" spans="22:158" x14ac:dyDescent="0.25">
      <c r="W5476" s="33"/>
      <c r="X5476" s="33"/>
      <c r="AH5476" s="38">
        <v>100</v>
      </c>
      <c r="AI5476" s="38">
        <v>105</v>
      </c>
      <c r="AJ5476" s="38">
        <v>16370</v>
      </c>
      <c r="AK5476" s="38">
        <v>70</v>
      </c>
      <c r="AL5476" s="38">
        <v>9200159</v>
      </c>
      <c r="AM5476" s="61" t="s">
        <v>1816</v>
      </c>
      <c r="AN5476" s="61" t="s">
        <v>1688</v>
      </c>
      <c r="AO5476" s="61" t="s">
        <v>1619</v>
      </c>
      <c r="AP5476" s="61" t="s">
        <v>5041</v>
      </c>
      <c r="AQ5476" s="61" t="s">
        <v>1771</v>
      </c>
      <c r="AR5476" s="28">
        <v>211413.9</v>
      </c>
      <c r="AS5476" s="28">
        <v>3</v>
      </c>
      <c r="AT5476" s="28">
        <v>0</v>
      </c>
      <c r="AU5476">
        <v>0</v>
      </c>
      <c r="DV5476" s="31" t="s">
        <v>2928</v>
      </c>
      <c r="DW5476" s="31" t="s">
        <v>2929</v>
      </c>
      <c r="DX5476" s="63"/>
      <c r="DY5476" s="63"/>
      <c r="DZ5476" s="63"/>
      <c r="EA5476" s="167"/>
      <c r="EB5476" s="60"/>
      <c r="EC5476" s="60"/>
      <c r="ED5476" s="60"/>
      <c r="EE5476" s="60"/>
      <c r="EF5476" s="60"/>
      <c r="EG5476" s="60"/>
      <c r="EH5476" s="60"/>
      <c r="EI5476" s="60"/>
      <c r="EJ5476" s="60"/>
      <c r="EK5476" s="60"/>
      <c r="EL5476" s="60"/>
      <c r="EM5476" s="60"/>
      <c r="EN5476" s="60"/>
      <c r="EO5476" s="60"/>
      <c r="EP5476" s="60"/>
      <c r="EQ5476" s="60"/>
      <c r="ER5476" s="60"/>
      <c r="ES5476" s="60"/>
      <c r="ET5476" s="60"/>
      <c r="EU5476" s="60"/>
      <c r="EV5476" s="60"/>
      <c r="EW5476" s="60"/>
      <c r="EX5476" s="60"/>
      <c r="EY5476" s="60"/>
      <c r="EZ5476" s="60"/>
      <c r="FA5476" s="60"/>
      <c r="FB5476" s="60"/>
    </row>
    <row r="5477" spans="22:158" x14ac:dyDescent="0.25">
      <c r="V5477" s="1"/>
      <c r="W5477" s="33"/>
      <c r="X5477" s="33"/>
      <c r="AH5477" s="38">
        <v>100</v>
      </c>
      <c r="AI5477" s="38">
        <v>105</v>
      </c>
      <c r="AJ5477" s="38">
        <v>17100</v>
      </c>
      <c r="AK5477" s="38">
        <v>70</v>
      </c>
      <c r="AL5477" s="38">
        <v>9200159</v>
      </c>
      <c r="AM5477" s="61" t="s">
        <v>1816</v>
      </c>
      <c r="AN5477" s="61" t="s">
        <v>1688</v>
      </c>
      <c r="AO5477" s="61" t="s">
        <v>1635</v>
      </c>
      <c r="AP5477" s="61" t="s">
        <v>5041</v>
      </c>
      <c r="AQ5477" s="61" t="s">
        <v>1771</v>
      </c>
      <c r="AR5477" s="28">
        <v>63805</v>
      </c>
      <c r="AS5477" s="28">
        <v>0</v>
      </c>
      <c r="AT5477" s="28">
        <v>0</v>
      </c>
      <c r="AU5477">
        <v>750</v>
      </c>
      <c r="DV5477" s="31" t="s">
        <v>2928</v>
      </c>
      <c r="DW5477" s="31" t="s">
        <v>2929</v>
      </c>
      <c r="DX5477" s="63"/>
      <c r="DY5477" s="63"/>
      <c r="DZ5477" s="63"/>
      <c r="EA5477" s="167"/>
      <c r="EB5477" s="60"/>
      <c r="EC5477" s="60"/>
      <c r="ED5477" s="60"/>
      <c r="EE5477" s="60"/>
      <c r="EF5477" s="60"/>
      <c r="EG5477" s="60"/>
      <c r="EH5477" s="60"/>
      <c r="EI5477" s="60"/>
      <c r="EJ5477" s="60"/>
      <c r="EK5477" s="60"/>
      <c r="EL5477" s="60"/>
      <c r="EM5477" s="60"/>
      <c r="EN5477" s="60"/>
      <c r="EO5477" s="60"/>
      <c r="EP5477" s="60"/>
      <c r="EQ5477" s="60"/>
      <c r="ER5477" s="60"/>
      <c r="ES5477" s="60"/>
      <c r="ET5477" s="60"/>
      <c r="EU5477" s="60"/>
      <c r="EV5477" s="60"/>
      <c r="EW5477" s="60"/>
      <c r="EX5477" s="60"/>
      <c r="EY5477" s="60"/>
      <c r="EZ5477" s="60"/>
      <c r="FA5477" s="60"/>
      <c r="FB5477" s="60"/>
    </row>
    <row r="5478" spans="22:158" x14ac:dyDescent="0.25">
      <c r="W5478" s="33"/>
      <c r="X5478" s="33"/>
      <c r="AH5478" s="38">
        <v>100</v>
      </c>
      <c r="AI5478" s="38">
        <v>105</v>
      </c>
      <c r="AJ5478" s="38">
        <v>18400</v>
      </c>
      <c r="AK5478" s="38">
        <v>70</v>
      </c>
      <c r="AL5478" s="38">
        <v>9200159</v>
      </c>
      <c r="AM5478" s="61" t="s">
        <v>1816</v>
      </c>
      <c r="AN5478" s="61" t="s">
        <v>1688</v>
      </c>
      <c r="AO5478" s="61" t="s">
        <v>1664</v>
      </c>
      <c r="AP5478" s="61" t="s">
        <v>5041</v>
      </c>
      <c r="AQ5478" s="61" t="s">
        <v>1771</v>
      </c>
      <c r="AR5478" s="28">
        <v>64738.5</v>
      </c>
      <c r="AS5478" s="28">
        <v>1812</v>
      </c>
      <c r="AT5478" s="28">
        <v>2242</v>
      </c>
      <c r="AU5478">
        <v>850</v>
      </c>
      <c r="DV5478" s="31" t="s">
        <v>2928</v>
      </c>
      <c r="DW5478" s="31" t="s">
        <v>2929</v>
      </c>
      <c r="DX5478" s="63"/>
      <c r="DY5478" s="63"/>
      <c r="DZ5478" s="63"/>
      <c r="EA5478" s="167"/>
      <c r="EB5478" s="60"/>
      <c r="EC5478" s="60"/>
      <c r="ED5478" s="60"/>
      <c r="EE5478" s="60"/>
      <c r="EF5478" s="60"/>
      <c r="EG5478" s="60"/>
      <c r="EH5478" s="60"/>
      <c r="EI5478" s="60"/>
      <c r="EJ5478" s="60"/>
      <c r="EK5478" s="60"/>
      <c r="EL5478" s="60"/>
      <c r="EM5478" s="60"/>
      <c r="EN5478" s="60"/>
      <c r="EO5478" s="60"/>
      <c r="EP5478" s="60"/>
      <c r="EQ5478" s="60"/>
      <c r="ER5478" s="60"/>
      <c r="ES5478" s="60"/>
      <c r="ET5478" s="60"/>
      <c r="EU5478" s="60"/>
      <c r="EV5478" s="60"/>
      <c r="EW5478" s="60"/>
      <c r="EX5478" s="60"/>
      <c r="EY5478" s="60"/>
      <c r="EZ5478" s="60"/>
      <c r="FA5478" s="60"/>
      <c r="FB5478" s="60"/>
    </row>
    <row r="5479" spans="22:158" x14ac:dyDescent="0.25">
      <c r="V5479" s="1"/>
      <c r="W5479" s="33"/>
      <c r="X5479" s="33"/>
      <c r="AH5479" s="38">
        <v>100</v>
      </c>
      <c r="AI5479" s="38">
        <v>105</v>
      </c>
      <c r="AJ5479" s="38">
        <v>18500</v>
      </c>
      <c r="AK5479" s="38">
        <v>70</v>
      </c>
      <c r="AL5479" s="38">
        <v>9200159</v>
      </c>
      <c r="AM5479" s="61" t="s">
        <v>1816</v>
      </c>
      <c r="AN5479" s="61" t="s">
        <v>1688</v>
      </c>
      <c r="AO5479" s="61" t="s">
        <v>1666</v>
      </c>
      <c r="AP5479" s="61" t="s">
        <v>5041</v>
      </c>
      <c r="AQ5479" s="61" t="s">
        <v>1771</v>
      </c>
      <c r="AR5479" s="28">
        <v>39718</v>
      </c>
      <c r="AS5479" s="28">
        <v>0</v>
      </c>
      <c r="AT5479" s="28">
        <v>0</v>
      </c>
      <c r="AU5479">
        <v>14265</v>
      </c>
      <c r="DV5479" s="31" t="s">
        <v>2928</v>
      </c>
      <c r="DW5479" s="31" t="s">
        <v>2929</v>
      </c>
      <c r="DX5479" s="63"/>
      <c r="DY5479" s="63"/>
      <c r="DZ5479" s="63"/>
      <c r="EA5479" s="167"/>
      <c r="EB5479" s="60"/>
      <c r="EC5479" s="60"/>
      <c r="ED5479" s="60"/>
      <c r="EE5479" s="60"/>
      <c r="EF5479" s="60"/>
      <c r="EG5479" s="60"/>
      <c r="EH5479" s="60"/>
      <c r="EI5479" s="60"/>
      <c r="EJ5479" s="60"/>
      <c r="EK5479" s="60"/>
      <c r="EL5479" s="60"/>
      <c r="EM5479" s="60"/>
      <c r="EN5479" s="60"/>
      <c r="EO5479" s="60"/>
      <c r="EP5479" s="60"/>
      <c r="EQ5479" s="60"/>
      <c r="ER5479" s="60"/>
      <c r="ES5479" s="60"/>
      <c r="ET5479" s="60"/>
      <c r="EU5479" s="60"/>
      <c r="EV5479" s="60"/>
      <c r="EW5479" s="60"/>
      <c r="EX5479" s="60"/>
      <c r="EY5479" s="60"/>
      <c r="EZ5479" s="60"/>
      <c r="FA5479" s="60"/>
      <c r="FB5479" s="60"/>
    </row>
    <row r="5480" spans="22:158" x14ac:dyDescent="0.25">
      <c r="W5480" s="33"/>
      <c r="X5480" s="33"/>
      <c r="AH5480" s="38">
        <v>100</v>
      </c>
      <c r="AI5480" s="38">
        <v>105</v>
      </c>
      <c r="AJ5480" s="38">
        <v>18550</v>
      </c>
      <c r="AK5480" s="38">
        <v>70</v>
      </c>
      <c r="AL5480" s="38">
        <v>9200159</v>
      </c>
      <c r="AM5480" s="61" t="s">
        <v>1816</v>
      </c>
      <c r="AN5480" s="61" t="s">
        <v>1688</v>
      </c>
      <c r="AO5480" s="61" t="s">
        <v>1667</v>
      </c>
      <c r="AP5480" s="61" t="s">
        <v>5041</v>
      </c>
      <c r="AQ5480" s="61" t="s">
        <v>1771</v>
      </c>
      <c r="AR5480" s="28">
        <v>806</v>
      </c>
      <c r="AS5480" s="28">
        <v>35</v>
      </c>
      <c r="AT5480" s="28">
        <v>17</v>
      </c>
      <c r="AU5480">
        <v>2</v>
      </c>
      <c r="DV5480" s="31" t="s">
        <v>2928</v>
      </c>
      <c r="DW5480" s="31" t="s">
        <v>2929</v>
      </c>
      <c r="DX5480" s="63"/>
      <c r="DY5480" s="63"/>
      <c r="DZ5480" s="63"/>
      <c r="EA5480" s="167"/>
      <c r="EB5480" s="60"/>
      <c r="EC5480" s="60"/>
      <c r="ED5480" s="60"/>
      <c r="EE5480" s="60"/>
      <c r="EF5480" s="60"/>
      <c r="EG5480" s="60"/>
      <c r="EH5480" s="60"/>
      <c r="EI5480" s="60"/>
      <c r="EJ5480" s="60"/>
      <c r="EK5480" s="60"/>
      <c r="EL5480" s="60"/>
      <c r="EM5480" s="60"/>
      <c r="EN5480" s="60"/>
      <c r="EO5480" s="60"/>
      <c r="EP5480" s="60"/>
      <c r="EQ5480" s="60"/>
      <c r="ER5480" s="60"/>
      <c r="ES5480" s="60"/>
      <c r="ET5480" s="60"/>
      <c r="EU5480" s="60"/>
      <c r="EV5480" s="60"/>
      <c r="EW5480" s="60"/>
      <c r="EX5480" s="60"/>
      <c r="EY5480" s="60"/>
      <c r="EZ5480" s="60"/>
      <c r="FA5480" s="60"/>
      <c r="FB5480" s="60"/>
    </row>
    <row r="5481" spans="22:158" x14ac:dyDescent="0.25">
      <c r="V5481" s="1"/>
      <c r="W5481" s="33"/>
      <c r="X5481" s="33"/>
      <c r="AH5481" s="38">
        <v>100</v>
      </c>
      <c r="AI5481" s="38">
        <v>105</v>
      </c>
      <c r="AJ5481" s="38">
        <v>17200</v>
      </c>
      <c r="AK5481" s="38">
        <v>70</v>
      </c>
      <c r="AL5481" s="38">
        <v>9200159</v>
      </c>
      <c r="AM5481" s="61" t="s">
        <v>1816</v>
      </c>
      <c r="AN5481" s="61" t="s">
        <v>1688</v>
      </c>
      <c r="AO5481" s="61" t="s">
        <v>1637</v>
      </c>
      <c r="AP5481" s="61" t="s">
        <v>5041</v>
      </c>
      <c r="AQ5481" s="61" t="s">
        <v>1771</v>
      </c>
      <c r="AR5481" s="28">
        <v>249.3</v>
      </c>
      <c r="AS5481" s="28">
        <v>0</v>
      </c>
      <c r="AT5481" s="28">
        <v>0</v>
      </c>
      <c r="AU5481">
        <v>330</v>
      </c>
      <c r="DV5481" s="31" t="s">
        <v>2928</v>
      </c>
      <c r="DW5481" s="31" t="s">
        <v>2929</v>
      </c>
      <c r="DX5481" s="63"/>
      <c r="DY5481" s="63"/>
      <c r="DZ5481" s="63"/>
      <c r="EA5481" s="167"/>
      <c r="EB5481" s="60"/>
      <c r="EC5481" s="60"/>
      <c r="ED5481" s="60"/>
      <c r="EE5481" s="60"/>
      <c r="EF5481" s="60"/>
      <c r="EG5481" s="60"/>
      <c r="EH5481" s="60"/>
      <c r="EI5481" s="60"/>
      <c r="EJ5481" s="60"/>
      <c r="EK5481" s="60"/>
      <c r="EL5481" s="60"/>
      <c r="EM5481" s="60"/>
      <c r="EN5481" s="60"/>
      <c r="EO5481" s="60"/>
      <c r="EP5481" s="60"/>
      <c r="EQ5481" s="60"/>
      <c r="ER5481" s="60"/>
      <c r="ES5481" s="60"/>
      <c r="ET5481" s="60"/>
      <c r="EU5481" s="60"/>
      <c r="EV5481" s="60"/>
      <c r="EW5481" s="60"/>
      <c r="EX5481" s="60"/>
      <c r="EY5481" s="60"/>
      <c r="EZ5481" s="60"/>
      <c r="FA5481" s="60"/>
      <c r="FB5481" s="60"/>
    </row>
    <row r="5482" spans="22:158" x14ac:dyDescent="0.25">
      <c r="W5482" s="33"/>
      <c r="X5482" s="33"/>
      <c r="AH5482" s="38">
        <v>100</v>
      </c>
      <c r="AI5482" s="38">
        <v>110</v>
      </c>
      <c r="AJ5482" s="38">
        <v>11720</v>
      </c>
      <c r="AK5482" s="38">
        <v>70</v>
      </c>
      <c r="AL5482" s="38">
        <v>9200159</v>
      </c>
      <c r="AM5482" s="61" t="s">
        <v>1816</v>
      </c>
      <c r="AN5482" s="61" t="s">
        <v>1696</v>
      </c>
      <c r="AO5482" s="61" t="s">
        <v>5078</v>
      </c>
      <c r="AP5482" s="61" t="s">
        <v>5041</v>
      </c>
      <c r="AQ5482" s="61" t="s">
        <v>1771</v>
      </c>
      <c r="AR5482" s="28">
        <v>2498.5</v>
      </c>
      <c r="AS5482" s="28">
        <v>319</v>
      </c>
      <c r="AT5482" s="28">
        <v>2676</v>
      </c>
      <c r="AU5482">
        <v>1505</v>
      </c>
      <c r="DV5482" s="31" t="s">
        <v>2928</v>
      </c>
      <c r="DW5482" s="31" t="s">
        <v>2930</v>
      </c>
      <c r="DX5482" s="63"/>
      <c r="DY5482" s="63"/>
      <c r="DZ5482" s="63"/>
      <c r="EA5482" s="167"/>
      <c r="EB5482" s="60"/>
      <c r="EC5482" s="60"/>
      <c r="ED5482" s="60"/>
      <c r="EE5482" s="60"/>
      <c r="EF5482" s="60"/>
      <c r="EG5482" s="60"/>
      <c r="EH5482" s="60"/>
      <c r="EI5482" s="60"/>
      <c r="EJ5482" s="60"/>
      <c r="EK5482" s="60"/>
      <c r="EL5482" s="60"/>
      <c r="EM5482" s="60"/>
      <c r="EN5482" s="60"/>
      <c r="EO5482" s="60"/>
      <c r="EP5482" s="60"/>
      <c r="EQ5482" s="60"/>
      <c r="ER5482" s="60"/>
      <c r="ES5482" s="60"/>
      <c r="ET5482" s="60"/>
      <c r="EU5482" s="60"/>
      <c r="EV5482" s="60"/>
      <c r="EW5482" s="60"/>
      <c r="EX5482" s="60"/>
      <c r="EY5482" s="60"/>
      <c r="EZ5482" s="60"/>
      <c r="FA5482" s="60"/>
      <c r="FB5482" s="60"/>
    </row>
    <row r="5483" spans="22:158" x14ac:dyDescent="0.25">
      <c r="V5483" s="1"/>
      <c r="W5483" s="33"/>
      <c r="X5483" s="33"/>
      <c r="AH5483" s="38">
        <v>100</v>
      </c>
      <c r="AI5483" s="38">
        <v>110</v>
      </c>
      <c r="AJ5483" s="38">
        <v>12700</v>
      </c>
      <c r="AK5483" s="38">
        <v>70</v>
      </c>
      <c r="AL5483" s="38">
        <v>9200159</v>
      </c>
      <c r="AM5483" s="61" t="s">
        <v>1816</v>
      </c>
      <c r="AN5483" s="61" t="s">
        <v>1696</v>
      </c>
      <c r="AO5483" s="61" t="s">
        <v>5096</v>
      </c>
      <c r="AP5483" s="61" t="s">
        <v>5041</v>
      </c>
      <c r="AQ5483" s="61" t="s">
        <v>1771</v>
      </c>
      <c r="AR5483" s="28">
        <v>23651.4</v>
      </c>
      <c r="AS5483" s="28">
        <v>468</v>
      </c>
      <c r="AT5483" s="28">
        <v>463</v>
      </c>
      <c r="AU5483">
        <v>1204</v>
      </c>
      <c r="DV5483" s="31" t="s">
        <v>2928</v>
      </c>
      <c r="DW5483" s="31" t="s">
        <v>2930</v>
      </c>
      <c r="DX5483" s="63"/>
      <c r="DY5483" s="63"/>
      <c r="DZ5483" s="63"/>
      <c r="EA5483" s="167"/>
      <c r="EB5483" s="60"/>
      <c r="EC5483" s="60"/>
      <c r="ED5483" s="60"/>
      <c r="EE5483" s="60"/>
      <c r="EF5483" s="60"/>
      <c r="EG5483" s="60"/>
      <c r="EH5483" s="60"/>
      <c r="EI5483" s="60"/>
      <c r="EJ5483" s="60"/>
      <c r="EK5483" s="60"/>
      <c r="EL5483" s="60"/>
      <c r="EM5483" s="60"/>
      <c r="EN5483" s="60"/>
      <c r="EO5483" s="60"/>
      <c r="EP5483" s="60"/>
      <c r="EQ5483" s="60"/>
      <c r="ER5483" s="60"/>
      <c r="ES5483" s="60"/>
      <c r="ET5483" s="60"/>
      <c r="EU5483" s="60"/>
      <c r="EV5483" s="60"/>
      <c r="EW5483" s="60"/>
      <c r="EX5483" s="60"/>
      <c r="EY5483" s="60"/>
      <c r="EZ5483" s="60"/>
      <c r="FA5483" s="60"/>
      <c r="FB5483" s="60"/>
    </row>
    <row r="5484" spans="22:158" x14ac:dyDescent="0.25">
      <c r="W5484" s="33"/>
      <c r="X5484" s="33"/>
      <c r="AH5484" s="38">
        <v>100</v>
      </c>
      <c r="AI5484" s="38">
        <v>110</v>
      </c>
      <c r="AJ5484" s="38">
        <v>13050</v>
      </c>
      <c r="AK5484" s="38">
        <v>70</v>
      </c>
      <c r="AL5484" s="38">
        <v>9200159</v>
      </c>
      <c r="AM5484" s="61" t="s">
        <v>1816</v>
      </c>
      <c r="AN5484" s="61" t="s">
        <v>1696</v>
      </c>
      <c r="AO5484" s="61" t="s">
        <v>5103</v>
      </c>
      <c r="AP5484" s="61" t="s">
        <v>5041</v>
      </c>
      <c r="AQ5484" s="61" t="s">
        <v>1771</v>
      </c>
      <c r="AR5484" s="28">
        <v>3530</v>
      </c>
      <c r="AS5484" s="28">
        <v>155</v>
      </c>
      <c r="AT5484" s="28">
        <v>306</v>
      </c>
      <c r="AU5484">
        <v>12</v>
      </c>
      <c r="DV5484" s="31" t="s">
        <v>2928</v>
      </c>
      <c r="DW5484" s="31" t="s">
        <v>2930</v>
      </c>
      <c r="DX5484" s="63"/>
      <c r="DY5484" s="63"/>
      <c r="DZ5484" s="63"/>
      <c r="EA5484" s="167"/>
      <c r="EB5484" s="60"/>
      <c r="EC5484" s="60"/>
      <c r="ED5484" s="60"/>
      <c r="EE5484" s="60"/>
      <c r="EF5484" s="60"/>
      <c r="EG5484" s="60"/>
      <c r="EH5484" s="60"/>
      <c r="EI5484" s="60"/>
      <c r="EJ5484" s="60"/>
      <c r="EK5484" s="60"/>
      <c r="EL5484" s="60"/>
      <c r="EM5484" s="60"/>
      <c r="EN5484" s="60"/>
      <c r="EO5484" s="60"/>
      <c r="EP5484" s="60"/>
      <c r="EQ5484" s="60"/>
      <c r="ER5484" s="60"/>
      <c r="ES5484" s="60"/>
      <c r="ET5484" s="60"/>
      <c r="EU5484" s="60"/>
      <c r="EV5484" s="60"/>
      <c r="EW5484" s="60"/>
      <c r="EX5484" s="60"/>
      <c r="EY5484" s="60"/>
      <c r="EZ5484" s="60"/>
      <c r="FA5484" s="60"/>
      <c r="FB5484" s="60"/>
    </row>
    <row r="5485" spans="22:158" x14ac:dyDescent="0.25">
      <c r="W5485" s="33"/>
      <c r="X5485" s="33"/>
      <c r="AH5485" s="38">
        <v>100</v>
      </c>
      <c r="AI5485" s="38">
        <v>110</v>
      </c>
      <c r="AJ5485" s="38">
        <v>13400</v>
      </c>
      <c r="AK5485" s="38">
        <v>70</v>
      </c>
      <c r="AL5485" s="38">
        <v>9200159</v>
      </c>
      <c r="AM5485" s="61" t="s">
        <v>1816</v>
      </c>
      <c r="AN5485" s="61" t="s">
        <v>1696</v>
      </c>
      <c r="AO5485" s="61" t="s">
        <v>5111</v>
      </c>
      <c r="AP5485" s="61" t="s">
        <v>5041</v>
      </c>
      <c r="AQ5485" s="61" t="s">
        <v>1771</v>
      </c>
      <c r="AR5485" s="28">
        <v>4487.3</v>
      </c>
      <c r="AS5485" s="28">
        <v>218</v>
      </c>
      <c r="AT5485" s="28">
        <v>5</v>
      </c>
      <c r="AU5485">
        <v>1518</v>
      </c>
      <c r="DV5485" s="31" t="s">
        <v>2928</v>
      </c>
      <c r="DW5485" s="31" t="s">
        <v>2930</v>
      </c>
      <c r="DX5485" s="63"/>
      <c r="DY5485" s="63"/>
      <c r="DZ5485" s="63"/>
      <c r="EA5485" s="167"/>
      <c r="EB5485" s="60"/>
      <c r="EC5485" s="60"/>
      <c r="ED5485" s="60"/>
      <c r="EE5485" s="60"/>
      <c r="EF5485" s="60"/>
      <c r="EG5485" s="60"/>
      <c r="EH5485" s="60"/>
      <c r="EI5485" s="60"/>
      <c r="EJ5485" s="60"/>
      <c r="EK5485" s="60"/>
      <c r="EL5485" s="60"/>
      <c r="EM5485" s="60"/>
      <c r="EN5485" s="60"/>
      <c r="EO5485" s="60"/>
      <c r="EP5485" s="60"/>
      <c r="EQ5485" s="60"/>
      <c r="ER5485" s="60"/>
      <c r="ES5485" s="60"/>
      <c r="ET5485" s="60"/>
      <c r="EU5485" s="60"/>
      <c r="EV5485" s="60"/>
      <c r="EW5485" s="60"/>
      <c r="EX5485" s="60"/>
      <c r="EY5485" s="60"/>
      <c r="EZ5485" s="60"/>
      <c r="FA5485" s="60"/>
      <c r="FB5485" s="60"/>
    </row>
    <row r="5486" spans="22:158" x14ac:dyDescent="0.25">
      <c r="W5486" s="33"/>
      <c r="X5486" s="33"/>
      <c r="AH5486" s="38">
        <v>100</v>
      </c>
      <c r="AI5486" s="38">
        <v>110</v>
      </c>
      <c r="AJ5486" s="38">
        <v>14650</v>
      </c>
      <c r="AK5486" s="38">
        <v>70</v>
      </c>
      <c r="AL5486" s="38">
        <v>9200159</v>
      </c>
      <c r="AM5486" s="61" t="s">
        <v>1816</v>
      </c>
      <c r="AN5486" s="61" t="s">
        <v>1696</v>
      </c>
      <c r="AO5486" s="61" t="s">
        <v>1581</v>
      </c>
      <c r="AP5486" s="61" t="s">
        <v>5041</v>
      </c>
      <c r="AQ5486" s="61" t="s">
        <v>1771</v>
      </c>
      <c r="AR5486" s="28">
        <v>117.1</v>
      </c>
      <c r="AS5486" s="28">
        <v>0</v>
      </c>
      <c r="AT5486" s="28">
        <v>872</v>
      </c>
      <c r="AU5486">
        <v>789</v>
      </c>
      <c r="DV5486" s="31" t="s">
        <v>2928</v>
      </c>
      <c r="DW5486" s="31" t="s">
        <v>2930</v>
      </c>
      <c r="DX5486" s="63"/>
      <c r="DY5486" s="63"/>
      <c r="DZ5486" s="63"/>
      <c r="EA5486" s="167"/>
      <c r="EB5486" s="60"/>
      <c r="EC5486" s="60"/>
      <c r="ED5486" s="60"/>
      <c r="EE5486" s="60"/>
      <c r="EF5486" s="60"/>
      <c r="EG5486" s="60"/>
      <c r="EH5486" s="60"/>
      <c r="EI5486" s="60"/>
      <c r="EJ5486" s="60"/>
      <c r="EK5486" s="60"/>
      <c r="EL5486" s="60"/>
      <c r="EM5486" s="60"/>
      <c r="EN5486" s="60"/>
      <c r="EO5486" s="60"/>
      <c r="EP5486" s="60"/>
      <c r="EQ5486" s="60"/>
      <c r="ER5486" s="60"/>
      <c r="ES5486" s="60"/>
      <c r="ET5486" s="60"/>
      <c r="EU5486" s="60"/>
      <c r="EV5486" s="60"/>
      <c r="EW5486" s="60"/>
      <c r="EX5486" s="60"/>
      <c r="EY5486" s="60"/>
      <c r="EZ5486" s="60"/>
      <c r="FA5486" s="60"/>
      <c r="FB5486" s="60"/>
    </row>
    <row r="5487" spans="22:158" x14ac:dyDescent="0.25">
      <c r="W5487" s="33"/>
      <c r="X5487" s="33"/>
      <c r="AH5487" s="38">
        <v>100</v>
      </c>
      <c r="AI5487" s="38">
        <v>110</v>
      </c>
      <c r="AJ5487" s="38">
        <v>15050</v>
      </c>
      <c r="AK5487" s="38">
        <v>70</v>
      </c>
      <c r="AL5487" s="38">
        <v>9200159</v>
      </c>
      <c r="AM5487" s="61" t="s">
        <v>1816</v>
      </c>
      <c r="AN5487" s="61" t="s">
        <v>1696</v>
      </c>
      <c r="AO5487" s="61" t="s">
        <v>1591</v>
      </c>
      <c r="AP5487" s="61" t="s">
        <v>5041</v>
      </c>
      <c r="AQ5487" s="61" t="s">
        <v>1771</v>
      </c>
      <c r="AR5487" s="28">
        <v>26829.9</v>
      </c>
      <c r="AS5487" s="28">
        <v>252</v>
      </c>
      <c r="AT5487" s="28">
        <v>181</v>
      </c>
      <c r="AU5487">
        <v>5863</v>
      </c>
      <c r="DV5487" s="31" t="s">
        <v>2928</v>
      </c>
      <c r="DW5487" s="31" t="s">
        <v>2930</v>
      </c>
      <c r="DX5487" s="63"/>
      <c r="DY5487" s="63"/>
      <c r="DZ5487" s="63"/>
      <c r="EA5487" s="167"/>
      <c r="EB5487" s="60"/>
      <c r="EC5487" s="60"/>
      <c r="ED5487" s="60"/>
      <c r="EE5487" s="60"/>
      <c r="EF5487" s="60"/>
      <c r="EG5487" s="60"/>
      <c r="EH5487" s="60"/>
      <c r="EI5487" s="60"/>
      <c r="EJ5487" s="60"/>
      <c r="EK5487" s="60"/>
      <c r="EL5487" s="60"/>
      <c r="EM5487" s="60"/>
      <c r="EN5487" s="60"/>
      <c r="EO5487" s="60"/>
      <c r="EP5487" s="60"/>
      <c r="EQ5487" s="60"/>
      <c r="ER5487" s="60"/>
      <c r="ES5487" s="60"/>
      <c r="ET5487" s="60"/>
      <c r="EU5487" s="60"/>
      <c r="EV5487" s="60"/>
      <c r="EW5487" s="60"/>
      <c r="EX5487" s="60"/>
      <c r="EY5487" s="60"/>
      <c r="EZ5487" s="60"/>
      <c r="FA5487" s="60"/>
      <c r="FB5487" s="60"/>
    </row>
    <row r="5488" spans="22:158" x14ac:dyDescent="0.25">
      <c r="W5488" s="33"/>
      <c r="X5488" s="33"/>
      <c r="AH5488" s="38">
        <v>100</v>
      </c>
      <c r="AI5488" s="38">
        <v>110</v>
      </c>
      <c r="AJ5488" s="38">
        <v>15250</v>
      </c>
      <c r="AK5488" s="38">
        <v>70</v>
      </c>
      <c r="AL5488" s="38">
        <v>9200159</v>
      </c>
      <c r="AM5488" s="61" t="s">
        <v>1816</v>
      </c>
      <c r="AN5488" s="61" t="s">
        <v>1696</v>
      </c>
      <c r="AO5488" s="61" t="s">
        <v>1595</v>
      </c>
      <c r="AP5488" s="61" t="s">
        <v>5041</v>
      </c>
      <c r="AQ5488" s="61" t="s">
        <v>1771</v>
      </c>
      <c r="AR5488" s="28">
        <v>0</v>
      </c>
      <c r="AS5488" s="28">
        <v>0</v>
      </c>
      <c r="AT5488" s="28">
        <v>186599</v>
      </c>
      <c r="AU5488">
        <v>1718</v>
      </c>
      <c r="DV5488" s="31" t="s">
        <v>2928</v>
      </c>
      <c r="DW5488" s="31" t="s">
        <v>2930</v>
      </c>
      <c r="DX5488" s="63"/>
      <c r="DY5488" s="63"/>
      <c r="DZ5488" s="63"/>
      <c r="EA5488" s="167"/>
      <c r="EB5488" s="60"/>
      <c r="EC5488" s="60"/>
      <c r="ED5488" s="60"/>
      <c r="EE5488" s="60"/>
      <c r="EF5488" s="60"/>
      <c r="EG5488" s="60"/>
      <c r="EH5488" s="60"/>
      <c r="EI5488" s="60"/>
      <c r="EJ5488" s="60"/>
      <c r="EK5488" s="60"/>
      <c r="EL5488" s="60"/>
      <c r="EM5488" s="60"/>
      <c r="EN5488" s="60"/>
      <c r="EO5488" s="60"/>
      <c r="EP5488" s="60"/>
      <c r="EQ5488" s="60"/>
      <c r="ER5488" s="60"/>
      <c r="ES5488" s="60"/>
      <c r="ET5488" s="60"/>
      <c r="EU5488" s="60"/>
      <c r="EV5488" s="60"/>
      <c r="EW5488" s="60"/>
      <c r="EX5488" s="60"/>
      <c r="EY5488" s="60"/>
      <c r="EZ5488" s="60"/>
      <c r="FA5488" s="60"/>
      <c r="FB5488" s="60"/>
    </row>
    <row r="5489" spans="22:158" x14ac:dyDescent="0.25">
      <c r="W5489" s="33"/>
      <c r="X5489" s="33"/>
      <c r="AH5489" s="38">
        <v>100</v>
      </c>
      <c r="AI5489" s="38">
        <v>110</v>
      </c>
      <c r="AJ5489" s="38">
        <v>15650</v>
      </c>
      <c r="AK5489" s="38">
        <v>70</v>
      </c>
      <c r="AL5489" s="38">
        <v>9200159</v>
      </c>
      <c r="AM5489" s="61" t="s">
        <v>1816</v>
      </c>
      <c r="AN5489" s="61" t="s">
        <v>1696</v>
      </c>
      <c r="AO5489" s="61" t="s">
        <v>1604</v>
      </c>
      <c r="AP5489" s="61" t="s">
        <v>5041</v>
      </c>
      <c r="AQ5489" s="61" t="s">
        <v>1771</v>
      </c>
      <c r="AR5489" s="28">
        <v>46483.9</v>
      </c>
      <c r="AS5489" s="28">
        <v>1970</v>
      </c>
      <c r="AT5489" s="28">
        <v>8332</v>
      </c>
      <c r="AU5489">
        <v>6097</v>
      </c>
      <c r="DV5489" s="31" t="s">
        <v>2928</v>
      </c>
      <c r="DW5489" s="31" t="s">
        <v>2930</v>
      </c>
      <c r="DX5489" s="63"/>
      <c r="DY5489" s="63"/>
      <c r="DZ5489" s="63"/>
      <c r="EA5489" s="167"/>
      <c r="EB5489" s="60"/>
      <c r="EC5489" s="60"/>
      <c r="ED5489" s="60"/>
      <c r="EE5489" s="60"/>
      <c r="EF5489" s="60"/>
      <c r="EG5489" s="60"/>
      <c r="EH5489" s="60"/>
      <c r="EI5489" s="60"/>
      <c r="EJ5489" s="60"/>
      <c r="EK5489" s="60"/>
      <c r="EL5489" s="60"/>
      <c r="EM5489" s="60"/>
      <c r="EN5489" s="60"/>
      <c r="EO5489" s="60"/>
      <c r="EP5489" s="60"/>
      <c r="EQ5489" s="60"/>
      <c r="ER5489" s="60"/>
      <c r="ES5489" s="60"/>
      <c r="ET5489" s="60"/>
      <c r="EU5489" s="60"/>
      <c r="EV5489" s="60"/>
      <c r="EW5489" s="60"/>
      <c r="EX5489" s="60"/>
      <c r="EY5489" s="60"/>
      <c r="EZ5489" s="60"/>
      <c r="FA5489" s="60"/>
      <c r="FB5489" s="60"/>
    </row>
    <row r="5490" spans="22:158" x14ac:dyDescent="0.25">
      <c r="W5490" s="33"/>
      <c r="X5490" s="33"/>
      <c r="AH5490" s="38">
        <v>100</v>
      </c>
      <c r="AI5490" s="38">
        <v>110</v>
      </c>
      <c r="AJ5490" s="38">
        <v>15900</v>
      </c>
      <c r="AK5490" s="38">
        <v>70</v>
      </c>
      <c r="AL5490" s="38">
        <v>9200159</v>
      </c>
      <c r="AM5490" s="61" t="s">
        <v>1816</v>
      </c>
      <c r="AN5490" s="61" t="s">
        <v>1696</v>
      </c>
      <c r="AO5490" s="61" t="s">
        <v>1609</v>
      </c>
      <c r="AP5490" s="61" t="s">
        <v>5041</v>
      </c>
      <c r="AQ5490" s="61" t="s">
        <v>1771</v>
      </c>
      <c r="AR5490" s="28">
        <v>1106</v>
      </c>
      <c r="AS5490" s="28">
        <v>0</v>
      </c>
      <c r="AT5490" s="28">
        <v>0</v>
      </c>
      <c r="AU5490">
        <v>443</v>
      </c>
      <c r="DV5490" s="31" t="s">
        <v>2928</v>
      </c>
      <c r="DW5490" s="31" t="s">
        <v>2930</v>
      </c>
      <c r="DX5490" s="63"/>
      <c r="DY5490" s="63"/>
      <c r="DZ5490" s="63"/>
      <c r="EA5490" s="167"/>
      <c r="EB5490" s="60"/>
      <c r="EC5490" s="60"/>
      <c r="ED5490" s="60"/>
      <c r="EE5490" s="60"/>
      <c r="EF5490" s="60"/>
      <c r="EG5490" s="60"/>
      <c r="EH5490" s="60"/>
      <c r="EI5490" s="60"/>
      <c r="EJ5490" s="60"/>
      <c r="EK5490" s="60"/>
      <c r="EL5490" s="60"/>
      <c r="EM5490" s="60"/>
      <c r="EN5490" s="60"/>
      <c r="EO5490" s="60"/>
      <c r="EP5490" s="60"/>
      <c r="EQ5490" s="60"/>
      <c r="ER5490" s="60"/>
      <c r="ES5490" s="60"/>
      <c r="ET5490" s="60"/>
      <c r="EU5490" s="60"/>
      <c r="EV5490" s="60"/>
      <c r="EW5490" s="60"/>
      <c r="EX5490" s="60"/>
      <c r="EY5490" s="60"/>
      <c r="EZ5490" s="60"/>
      <c r="FA5490" s="60"/>
      <c r="FB5490" s="60"/>
    </row>
    <row r="5491" spans="22:158" x14ac:dyDescent="0.25">
      <c r="W5491" s="33"/>
      <c r="X5491" s="33"/>
      <c r="AH5491" s="38">
        <v>100</v>
      </c>
      <c r="AI5491" s="38">
        <v>110</v>
      </c>
      <c r="AJ5491" s="38">
        <v>16400</v>
      </c>
      <c r="AK5491" s="38">
        <v>70</v>
      </c>
      <c r="AL5491" s="38">
        <v>9200159</v>
      </c>
      <c r="AM5491" s="61" t="s">
        <v>1816</v>
      </c>
      <c r="AN5491" s="61" t="s">
        <v>1696</v>
      </c>
      <c r="AO5491" s="61" t="s">
        <v>1620</v>
      </c>
      <c r="AP5491" s="61" t="s">
        <v>5041</v>
      </c>
      <c r="AQ5491" s="61" t="s">
        <v>1771</v>
      </c>
      <c r="AR5491" s="28">
        <v>4824.3</v>
      </c>
      <c r="AS5491" s="28">
        <v>150</v>
      </c>
      <c r="AT5491" s="28">
        <v>0</v>
      </c>
      <c r="AU5491">
        <v>770</v>
      </c>
      <c r="DV5491" s="31" t="s">
        <v>2928</v>
      </c>
      <c r="DW5491" s="31" t="s">
        <v>2930</v>
      </c>
      <c r="DX5491" s="63"/>
      <c r="DY5491" s="63"/>
      <c r="DZ5491" s="63"/>
      <c r="EA5491" s="167"/>
      <c r="EB5491" s="60"/>
      <c r="EC5491" s="60"/>
      <c r="ED5491" s="60"/>
      <c r="EE5491" s="60"/>
      <c r="EF5491" s="60"/>
      <c r="EG5491" s="60"/>
      <c r="EH5491" s="60"/>
      <c r="EI5491" s="60"/>
      <c r="EJ5491" s="60"/>
      <c r="EK5491" s="60"/>
      <c r="EL5491" s="60"/>
      <c r="EM5491" s="60"/>
      <c r="EN5491" s="60"/>
      <c r="EO5491" s="60"/>
      <c r="EP5491" s="60"/>
      <c r="EQ5491" s="60"/>
      <c r="ER5491" s="60"/>
      <c r="ES5491" s="60"/>
      <c r="ET5491" s="60"/>
      <c r="EU5491" s="60"/>
      <c r="EV5491" s="60"/>
      <c r="EW5491" s="60"/>
      <c r="EX5491" s="60"/>
      <c r="EY5491" s="60"/>
      <c r="EZ5491" s="60"/>
      <c r="FA5491" s="60"/>
      <c r="FB5491" s="60"/>
    </row>
    <row r="5492" spans="22:158" x14ac:dyDescent="0.25">
      <c r="W5492" s="33"/>
      <c r="X5492" s="33"/>
      <c r="AH5492" s="38">
        <v>100</v>
      </c>
      <c r="AI5492" s="38">
        <v>110</v>
      </c>
      <c r="AJ5492" s="38">
        <v>16800</v>
      </c>
      <c r="AK5492" s="38">
        <v>70</v>
      </c>
      <c r="AL5492" s="38">
        <v>9200159</v>
      </c>
      <c r="AM5492" s="61" t="s">
        <v>1816</v>
      </c>
      <c r="AN5492" s="61" t="s">
        <v>1696</v>
      </c>
      <c r="AO5492" s="61" t="s">
        <v>1629</v>
      </c>
      <c r="AP5492" s="61" t="s">
        <v>5041</v>
      </c>
      <c r="AQ5492" s="61" t="s">
        <v>1771</v>
      </c>
      <c r="AR5492" s="28">
        <v>0</v>
      </c>
      <c r="AS5492" s="28">
        <v>0</v>
      </c>
      <c r="AT5492" s="28">
        <v>106319</v>
      </c>
      <c r="AU5492">
        <v>265</v>
      </c>
      <c r="DV5492" s="31" t="s">
        <v>2928</v>
      </c>
      <c r="DW5492" s="31" t="s">
        <v>2930</v>
      </c>
      <c r="DX5492" s="63"/>
      <c r="DY5492" s="63"/>
      <c r="DZ5492" s="63"/>
      <c r="EA5492" s="167"/>
      <c r="EB5492" s="60"/>
      <c r="EC5492" s="60"/>
      <c r="ED5492" s="60"/>
      <c r="EE5492" s="60"/>
      <c r="EF5492" s="60"/>
      <c r="EG5492" s="60"/>
      <c r="EH5492" s="60"/>
      <c r="EI5492" s="60"/>
      <c r="EJ5492" s="60"/>
      <c r="EK5492" s="60"/>
      <c r="EL5492" s="60"/>
      <c r="EM5492" s="60"/>
      <c r="EN5492" s="60"/>
      <c r="EO5492" s="60"/>
      <c r="EP5492" s="60"/>
      <c r="EQ5492" s="60"/>
      <c r="ER5492" s="60"/>
      <c r="ES5492" s="60"/>
      <c r="ET5492" s="60"/>
      <c r="EU5492" s="60"/>
      <c r="EV5492" s="60"/>
      <c r="EW5492" s="60"/>
      <c r="EX5492" s="60"/>
      <c r="EY5492" s="60"/>
      <c r="EZ5492" s="60"/>
      <c r="FA5492" s="60"/>
      <c r="FB5492" s="60"/>
    </row>
    <row r="5493" spans="22:158" x14ac:dyDescent="0.25">
      <c r="W5493" s="33"/>
      <c r="X5493" s="33"/>
      <c r="AH5493" s="38">
        <v>100</v>
      </c>
      <c r="AI5493" s="38">
        <v>110</v>
      </c>
      <c r="AJ5493" s="38">
        <v>17000</v>
      </c>
      <c r="AK5493" s="38">
        <v>70</v>
      </c>
      <c r="AL5493" s="38">
        <v>9200159</v>
      </c>
      <c r="AM5493" s="61" t="s">
        <v>1816</v>
      </c>
      <c r="AN5493" s="61" t="s">
        <v>1696</v>
      </c>
      <c r="AO5493" s="61" t="s">
        <v>1633</v>
      </c>
      <c r="AP5493" s="61" t="s">
        <v>5041</v>
      </c>
      <c r="AQ5493" s="61" t="s">
        <v>1771</v>
      </c>
      <c r="AR5493" s="28">
        <v>24059.5</v>
      </c>
      <c r="AS5493" s="28">
        <v>161</v>
      </c>
      <c r="AT5493" s="28">
        <v>1699</v>
      </c>
      <c r="AU5493">
        <v>1633</v>
      </c>
      <c r="DV5493" s="31" t="s">
        <v>2928</v>
      </c>
      <c r="DW5493" s="31" t="s">
        <v>2930</v>
      </c>
      <c r="DX5493" s="63"/>
      <c r="DY5493" s="63"/>
      <c r="DZ5493" s="63"/>
      <c r="EA5493" s="167"/>
      <c r="EB5493" s="60"/>
      <c r="EC5493" s="60"/>
      <c r="ED5493" s="60"/>
      <c r="EE5493" s="60"/>
      <c r="EF5493" s="60"/>
      <c r="EG5493" s="60"/>
      <c r="EH5493" s="60"/>
      <c r="EI5493" s="60"/>
      <c r="EJ5493" s="60"/>
      <c r="EK5493" s="60"/>
      <c r="EL5493" s="60"/>
      <c r="EM5493" s="60"/>
      <c r="EN5493" s="60"/>
      <c r="EO5493" s="60"/>
      <c r="EP5493" s="60"/>
      <c r="EQ5493" s="60"/>
      <c r="ER5493" s="60"/>
      <c r="ES5493" s="60"/>
      <c r="ET5493" s="60"/>
      <c r="EU5493" s="60"/>
      <c r="EV5493" s="60"/>
      <c r="EW5493" s="60"/>
      <c r="EX5493" s="60"/>
      <c r="EY5493" s="60"/>
      <c r="EZ5493" s="60"/>
      <c r="FA5493" s="60"/>
      <c r="FB5493" s="60"/>
    </row>
    <row r="5494" spans="22:158" x14ac:dyDescent="0.25">
      <c r="V5494" s="1"/>
      <c r="W5494" s="33"/>
      <c r="X5494" s="33"/>
      <c r="AH5494" s="38">
        <v>100</v>
      </c>
      <c r="AI5494" s="38">
        <v>110</v>
      </c>
      <c r="AJ5494" s="38">
        <v>17620</v>
      </c>
      <c r="AK5494" s="38">
        <v>70</v>
      </c>
      <c r="AL5494" s="38">
        <v>9200159</v>
      </c>
      <c r="AM5494" s="61" t="s">
        <v>1816</v>
      </c>
      <c r="AN5494" s="61" t="s">
        <v>1696</v>
      </c>
      <c r="AO5494" s="61" t="s">
        <v>1646</v>
      </c>
      <c r="AP5494" s="61" t="s">
        <v>5041</v>
      </c>
      <c r="AQ5494" s="61" t="s">
        <v>1771</v>
      </c>
      <c r="AR5494" s="28">
        <v>5026869.5</v>
      </c>
      <c r="AS5494" s="28">
        <v>201731</v>
      </c>
      <c r="AT5494" s="28">
        <v>0</v>
      </c>
      <c r="AU5494">
        <v>394</v>
      </c>
      <c r="DV5494" s="31" t="s">
        <v>2928</v>
      </c>
      <c r="DW5494" s="31" t="s">
        <v>2930</v>
      </c>
      <c r="DX5494" s="63"/>
      <c r="DY5494" s="63"/>
      <c r="DZ5494" s="63"/>
      <c r="EA5494" s="167"/>
      <c r="EB5494" s="60"/>
      <c r="EC5494" s="60"/>
      <c r="ED5494" s="60"/>
      <c r="EE5494" s="60"/>
      <c r="EF5494" s="60"/>
      <c r="EG5494" s="60"/>
      <c r="EH5494" s="60"/>
      <c r="EI5494" s="60"/>
      <c r="EJ5494" s="60"/>
      <c r="EK5494" s="60"/>
      <c r="EL5494" s="60"/>
      <c r="EM5494" s="60"/>
      <c r="EN5494" s="60"/>
      <c r="EO5494" s="60"/>
      <c r="EP5494" s="60"/>
      <c r="EQ5494" s="60"/>
      <c r="ER5494" s="60"/>
      <c r="ES5494" s="60"/>
      <c r="ET5494" s="60"/>
      <c r="EU5494" s="60"/>
      <c r="EV5494" s="60"/>
      <c r="EW5494" s="60"/>
      <c r="EX5494" s="60"/>
      <c r="EY5494" s="60"/>
      <c r="EZ5494" s="60"/>
      <c r="FA5494" s="60"/>
      <c r="FB5494" s="60"/>
    </row>
    <row r="5495" spans="22:158" x14ac:dyDescent="0.25">
      <c r="W5495" s="33"/>
      <c r="X5495" s="33"/>
      <c r="AH5495" s="38">
        <v>100</v>
      </c>
      <c r="AI5495" s="38">
        <v>115</v>
      </c>
      <c r="AJ5495" s="38">
        <v>14400</v>
      </c>
      <c r="AK5495" s="38">
        <v>70</v>
      </c>
      <c r="AL5495" s="38">
        <v>9200159</v>
      </c>
      <c r="AM5495" s="61" t="s">
        <v>1816</v>
      </c>
      <c r="AN5495" s="61" t="s">
        <v>1697</v>
      </c>
      <c r="AO5495" s="61" t="s">
        <v>1576</v>
      </c>
      <c r="AP5495" s="61" t="s">
        <v>5041</v>
      </c>
      <c r="AQ5495" s="61" t="s">
        <v>1771</v>
      </c>
      <c r="AR5495" s="28">
        <v>2165.6999999999998</v>
      </c>
      <c r="AS5495" s="28">
        <v>17</v>
      </c>
      <c r="AT5495" s="28">
        <v>0</v>
      </c>
      <c r="AU5495">
        <v>3</v>
      </c>
      <c r="DV5495" s="31" t="s">
        <v>2928</v>
      </c>
      <c r="DW5495" s="31" t="s">
        <v>2931</v>
      </c>
      <c r="DX5495" s="63"/>
      <c r="DY5495" s="63"/>
      <c r="DZ5495" s="63"/>
      <c r="EA5495" s="167"/>
      <c r="EB5495" s="60"/>
      <c r="EC5495" s="60"/>
      <c r="ED5495" s="60"/>
      <c r="EE5495" s="60"/>
      <c r="EF5495" s="60"/>
      <c r="EG5495" s="60"/>
      <c r="EH5495" s="60"/>
      <c r="EI5495" s="60"/>
      <c r="EJ5495" s="60"/>
      <c r="EK5495" s="60"/>
      <c r="EL5495" s="60"/>
      <c r="EM5495" s="60"/>
      <c r="EN5495" s="60"/>
      <c r="EO5495" s="60"/>
      <c r="EP5495" s="60"/>
      <c r="EQ5495" s="60"/>
      <c r="ER5495" s="60"/>
      <c r="ES5495" s="60"/>
      <c r="ET5495" s="60"/>
      <c r="EU5495" s="60"/>
      <c r="EV5495" s="60"/>
      <c r="EW5495" s="60"/>
      <c r="EX5495" s="60"/>
      <c r="EY5495" s="60"/>
      <c r="EZ5495" s="60"/>
      <c r="FA5495" s="60"/>
      <c r="FB5495" s="60"/>
    </row>
    <row r="5496" spans="22:158" x14ac:dyDescent="0.25">
      <c r="W5496" s="33"/>
      <c r="X5496" s="33"/>
      <c r="AH5496" s="38">
        <v>100</v>
      </c>
      <c r="AI5496" s="38">
        <v>115</v>
      </c>
      <c r="AJ5496" s="38">
        <v>16900</v>
      </c>
      <c r="AK5496" s="38">
        <v>70</v>
      </c>
      <c r="AL5496" s="38">
        <v>9200159</v>
      </c>
      <c r="AM5496" s="61" t="s">
        <v>1816</v>
      </c>
      <c r="AN5496" s="61" t="s">
        <v>1697</v>
      </c>
      <c r="AO5496" s="61" t="s">
        <v>1631</v>
      </c>
      <c r="AP5496" s="61" t="s">
        <v>5041</v>
      </c>
      <c r="AQ5496" s="61" t="s">
        <v>1771</v>
      </c>
      <c r="AR5496" s="28">
        <v>2379</v>
      </c>
      <c r="AS5496" s="28">
        <v>0</v>
      </c>
      <c r="AT5496" s="28">
        <v>0</v>
      </c>
      <c r="AU5496">
        <v>5835</v>
      </c>
      <c r="DV5496" s="31" t="s">
        <v>2928</v>
      </c>
      <c r="DW5496" s="31" t="s">
        <v>2931</v>
      </c>
      <c r="DX5496" s="63"/>
      <c r="DY5496" s="63"/>
      <c r="DZ5496" s="63"/>
      <c r="EA5496" s="167"/>
      <c r="EB5496" s="60"/>
      <c r="EC5496" s="60"/>
      <c r="ED5496" s="60"/>
      <c r="EE5496" s="60"/>
      <c r="EF5496" s="60"/>
      <c r="EG5496" s="60"/>
      <c r="EH5496" s="60"/>
      <c r="EI5496" s="60"/>
      <c r="EJ5496" s="60"/>
      <c r="EK5496" s="60"/>
      <c r="EL5496" s="60"/>
      <c r="EM5496" s="60"/>
      <c r="EN5496" s="60"/>
      <c r="EO5496" s="60"/>
      <c r="EP5496" s="60"/>
      <c r="EQ5496" s="60"/>
      <c r="ER5496" s="60"/>
      <c r="ES5496" s="60"/>
      <c r="ET5496" s="60"/>
      <c r="EU5496" s="60"/>
      <c r="EV5496" s="60"/>
      <c r="EW5496" s="60"/>
      <c r="EX5496" s="60"/>
      <c r="EY5496" s="60"/>
      <c r="EZ5496" s="60"/>
      <c r="FA5496" s="60"/>
      <c r="FB5496" s="60"/>
    </row>
    <row r="5497" spans="22:158" x14ac:dyDescent="0.25">
      <c r="W5497" s="33"/>
      <c r="X5497" s="33"/>
      <c r="AH5497" s="38">
        <v>100</v>
      </c>
      <c r="AI5497" s="38">
        <v>115</v>
      </c>
      <c r="AJ5497" s="38">
        <v>16950</v>
      </c>
      <c r="AK5497" s="38">
        <v>70</v>
      </c>
      <c r="AL5497" s="38">
        <v>9200159</v>
      </c>
      <c r="AM5497" s="61" t="s">
        <v>1816</v>
      </c>
      <c r="AN5497" s="61" t="s">
        <v>1697</v>
      </c>
      <c r="AO5497" s="61" t="s">
        <v>1632</v>
      </c>
      <c r="AP5497" s="61" t="s">
        <v>5041</v>
      </c>
      <c r="AQ5497" s="61" t="s">
        <v>1771</v>
      </c>
      <c r="AR5497" s="28">
        <v>92887.3</v>
      </c>
      <c r="AS5497" s="28">
        <v>3433</v>
      </c>
      <c r="AT5497" s="28">
        <v>2793</v>
      </c>
      <c r="AU5497">
        <v>477</v>
      </c>
      <c r="DV5497" s="31" t="s">
        <v>2928</v>
      </c>
      <c r="DW5497" s="31" t="s">
        <v>2931</v>
      </c>
      <c r="DX5497" s="63"/>
      <c r="DY5497" s="63"/>
      <c r="DZ5497" s="63"/>
      <c r="EA5497" s="167"/>
      <c r="EB5497" s="60"/>
      <c r="EC5497" s="60"/>
      <c r="ED5497" s="60"/>
      <c r="EE5497" s="60"/>
      <c r="EF5497" s="60"/>
      <c r="EG5497" s="60"/>
      <c r="EH5497" s="60"/>
      <c r="EI5497" s="60"/>
      <c r="EJ5497" s="60"/>
      <c r="EK5497" s="60"/>
      <c r="EL5497" s="60"/>
      <c r="EM5497" s="60"/>
      <c r="EN5497" s="60"/>
      <c r="EO5497" s="60"/>
      <c r="EP5497" s="60"/>
      <c r="EQ5497" s="60"/>
      <c r="ER5497" s="60"/>
      <c r="ES5497" s="60"/>
      <c r="ET5497" s="60"/>
      <c r="EU5497" s="60"/>
      <c r="EV5497" s="60"/>
      <c r="EW5497" s="60"/>
      <c r="EX5497" s="60"/>
      <c r="EY5497" s="60"/>
      <c r="EZ5497" s="60"/>
      <c r="FA5497" s="60"/>
      <c r="FB5497" s="60"/>
    </row>
    <row r="5498" spans="22:158" x14ac:dyDescent="0.25">
      <c r="W5498" s="33"/>
      <c r="X5498" s="33"/>
      <c r="AH5498" s="38">
        <v>100</v>
      </c>
      <c r="AI5498" s="38">
        <v>115</v>
      </c>
      <c r="AJ5498" s="38">
        <v>18350</v>
      </c>
      <c r="AK5498" s="38">
        <v>70</v>
      </c>
      <c r="AL5498" s="38">
        <v>9200159</v>
      </c>
      <c r="AM5498" s="61" t="s">
        <v>1816</v>
      </c>
      <c r="AN5498" s="61" t="s">
        <v>1697</v>
      </c>
      <c r="AO5498" s="61" t="s">
        <v>1663</v>
      </c>
      <c r="AP5498" s="61" t="s">
        <v>5041</v>
      </c>
      <c r="AQ5498" s="61" t="s">
        <v>1771</v>
      </c>
      <c r="AR5498" s="28">
        <v>196943.9</v>
      </c>
      <c r="AS5498" s="28">
        <v>8555</v>
      </c>
      <c r="AT5498" s="28">
        <v>11239</v>
      </c>
      <c r="AU5498">
        <v>456</v>
      </c>
      <c r="DV5498" s="31" t="s">
        <v>2928</v>
      </c>
      <c r="DW5498" s="31" t="s">
        <v>2931</v>
      </c>
      <c r="DX5498" s="63"/>
      <c r="DY5498" s="63"/>
      <c r="DZ5498" s="63"/>
      <c r="EA5498" s="167"/>
      <c r="EB5498" s="60"/>
      <c r="EC5498" s="60"/>
      <c r="ED5498" s="60"/>
      <c r="EE5498" s="60"/>
      <c r="EF5498" s="60"/>
      <c r="EG5498" s="60"/>
      <c r="EH5498" s="60"/>
      <c r="EI5498" s="60"/>
      <c r="EJ5498" s="60"/>
      <c r="EK5498" s="60"/>
      <c r="EL5498" s="60"/>
      <c r="EM5498" s="60"/>
      <c r="EN5498" s="60"/>
      <c r="EO5498" s="60"/>
      <c r="EP5498" s="60"/>
      <c r="EQ5498" s="60"/>
      <c r="ER5498" s="60"/>
      <c r="ES5498" s="60"/>
      <c r="ET5498" s="60"/>
      <c r="EU5498" s="60"/>
      <c r="EV5498" s="60"/>
      <c r="EW5498" s="60"/>
      <c r="EX5498" s="60"/>
      <c r="EY5498" s="60"/>
      <c r="EZ5498" s="60"/>
      <c r="FA5498" s="60"/>
      <c r="FB5498" s="60"/>
    </row>
    <row r="5499" spans="22:158" x14ac:dyDescent="0.25">
      <c r="W5499" s="33"/>
      <c r="X5499" s="33"/>
      <c r="AH5499" s="38">
        <v>100</v>
      </c>
      <c r="AI5499" s="38">
        <v>115</v>
      </c>
      <c r="AJ5499" s="38">
        <v>18450</v>
      </c>
      <c r="AK5499" s="38">
        <v>70</v>
      </c>
      <c r="AL5499" s="38">
        <v>9200159</v>
      </c>
      <c r="AM5499" s="61" t="s">
        <v>1816</v>
      </c>
      <c r="AN5499" s="61" t="s">
        <v>1697</v>
      </c>
      <c r="AO5499" s="61" t="s">
        <v>1665</v>
      </c>
      <c r="AP5499" s="61" t="s">
        <v>5041</v>
      </c>
      <c r="AQ5499" s="61" t="s">
        <v>1771</v>
      </c>
      <c r="AR5499" s="28">
        <v>255302</v>
      </c>
      <c r="AS5499" s="28">
        <v>20</v>
      </c>
      <c r="AT5499" s="28">
        <v>0</v>
      </c>
      <c r="AU5499">
        <v>6742</v>
      </c>
      <c r="DV5499" s="31" t="s">
        <v>2928</v>
      </c>
      <c r="DW5499" s="31" t="s">
        <v>2931</v>
      </c>
      <c r="DX5499" s="63"/>
      <c r="DY5499" s="63"/>
      <c r="DZ5499" s="63"/>
      <c r="EA5499" s="167"/>
      <c r="EB5499" s="60"/>
      <c r="EC5499" s="60"/>
      <c r="ED5499" s="60"/>
      <c r="EE5499" s="60"/>
      <c r="EF5499" s="60"/>
      <c r="EG5499" s="60"/>
      <c r="EH5499" s="60"/>
      <c r="EI5499" s="60"/>
      <c r="EJ5499" s="60"/>
      <c r="EK5499" s="60"/>
      <c r="EL5499" s="60"/>
      <c r="EM5499" s="60"/>
      <c r="EN5499" s="60"/>
      <c r="EO5499" s="60"/>
      <c r="EP5499" s="60"/>
      <c r="EQ5499" s="60"/>
      <c r="ER5499" s="60"/>
      <c r="ES5499" s="60"/>
      <c r="ET5499" s="60"/>
      <c r="EU5499" s="60"/>
      <c r="EV5499" s="60"/>
      <c r="EW5499" s="60"/>
      <c r="EX5499" s="60"/>
      <c r="EY5499" s="60"/>
      <c r="EZ5499" s="60"/>
      <c r="FA5499" s="60"/>
      <c r="FB5499" s="60"/>
    </row>
    <row r="5500" spans="22:158" x14ac:dyDescent="0.25">
      <c r="W5500" s="33"/>
      <c r="X5500" s="33"/>
      <c r="AH5500" s="38">
        <v>100</v>
      </c>
      <c r="AI5500" s="38">
        <v>120</v>
      </c>
      <c r="AJ5500" s="38">
        <v>10250</v>
      </c>
      <c r="AK5500" s="38">
        <v>70</v>
      </c>
      <c r="AL5500" s="38">
        <v>9200159</v>
      </c>
      <c r="AM5500" s="61" t="s">
        <v>1816</v>
      </c>
      <c r="AN5500" s="61" t="s">
        <v>1689</v>
      </c>
      <c r="AO5500" s="61" t="s">
        <v>5048</v>
      </c>
      <c r="AP5500" s="61" t="s">
        <v>5041</v>
      </c>
      <c r="AQ5500" s="61" t="s">
        <v>1771</v>
      </c>
      <c r="AR5500" s="28">
        <v>2521.5</v>
      </c>
      <c r="AS5500" s="28">
        <v>115</v>
      </c>
      <c r="AT5500" s="28">
        <v>204</v>
      </c>
      <c r="AU5500">
        <v>13</v>
      </c>
      <c r="DV5500" s="31" t="s">
        <v>2928</v>
      </c>
      <c r="DW5500" s="31" t="s">
        <v>2932</v>
      </c>
      <c r="DX5500" s="63"/>
      <c r="DY5500" s="63"/>
      <c r="DZ5500" s="63"/>
      <c r="EA5500" s="167"/>
      <c r="EB5500" s="60"/>
      <c r="EC5500" s="60"/>
      <c r="ED5500" s="60"/>
      <c r="EE5500" s="60"/>
      <c r="EF5500" s="60"/>
      <c r="EG5500" s="60"/>
      <c r="EH5500" s="60"/>
      <c r="EI5500" s="60"/>
      <c r="EJ5500" s="60"/>
      <c r="EK5500" s="60"/>
      <c r="EL5500" s="60"/>
      <c r="EM5500" s="60"/>
      <c r="EN5500" s="60"/>
      <c r="EO5500" s="60"/>
      <c r="EP5500" s="60"/>
      <c r="EQ5500" s="60"/>
      <c r="ER5500" s="60"/>
      <c r="ES5500" s="60"/>
      <c r="ET5500" s="60"/>
      <c r="EU5500" s="60"/>
      <c r="EV5500" s="60"/>
      <c r="EW5500" s="60"/>
      <c r="EX5500" s="60"/>
      <c r="EY5500" s="60"/>
      <c r="EZ5500" s="60"/>
      <c r="FA5500" s="60"/>
      <c r="FB5500" s="60"/>
    </row>
    <row r="5501" spans="22:158" x14ac:dyDescent="0.25">
      <c r="V5501" s="1"/>
      <c r="W5501" s="33"/>
      <c r="X5501" s="33"/>
      <c r="AH5501" s="38">
        <v>100</v>
      </c>
      <c r="AI5501" s="38">
        <v>120</v>
      </c>
      <c r="AJ5501" s="38">
        <v>11350</v>
      </c>
      <c r="AK5501" s="38">
        <v>70</v>
      </c>
      <c r="AL5501" s="38">
        <v>9200159</v>
      </c>
      <c r="AM5501" s="61" t="s">
        <v>1816</v>
      </c>
      <c r="AN5501" s="61" t="s">
        <v>1689</v>
      </c>
      <c r="AO5501" s="61" t="s">
        <v>5070</v>
      </c>
      <c r="AP5501" s="61" t="s">
        <v>5041</v>
      </c>
      <c r="AQ5501" s="61" t="s">
        <v>1771</v>
      </c>
      <c r="AR5501" s="28">
        <v>11805.7</v>
      </c>
      <c r="AS5501" s="28">
        <v>172</v>
      </c>
      <c r="AT5501" s="28">
        <v>31</v>
      </c>
      <c r="AU5501">
        <v>1128</v>
      </c>
      <c r="DV5501" s="31" t="s">
        <v>2928</v>
      </c>
      <c r="DW5501" s="31" t="s">
        <v>2932</v>
      </c>
      <c r="DX5501" s="63"/>
      <c r="DY5501" s="63"/>
      <c r="DZ5501" s="63"/>
      <c r="EA5501" s="167"/>
      <c r="EB5501" s="60"/>
      <c r="EC5501" s="60"/>
      <c r="ED5501" s="60"/>
      <c r="EE5501" s="60"/>
      <c r="EF5501" s="60"/>
      <c r="EG5501" s="60"/>
      <c r="EH5501" s="60"/>
      <c r="EI5501" s="60"/>
      <c r="EJ5501" s="60"/>
      <c r="EK5501" s="60"/>
      <c r="EL5501" s="60"/>
      <c r="EM5501" s="60"/>
      <c r="EN5501" s="60"/>
      <c r="EO5501" s="60"/>
      <c r="EP5501" s="60"/>
      <c r="EQ5501" s="60"/>
      <c r="ER5501" s="60"/>
      <c r="ES5501" s="60"/>
      <c r="ET5501" s="60"/>
      <c r="EU5501" s="60"/>
      <c r="EV5501" s="60"/>
      <c r="EW5501" s="60"/>
      <c r="EX5501" s="60"/>
      <c r="EY5501" s="60"/>
      <c r="EZ5501" s="60"/>
      <c r="FA5501" s="60"/>
      <c r="FB5501" s="60"/>
    </row>
    <row r="5502" spans="22:158" x14ac:dyDescent="0.25">
      <c r="W5502" s="33"/>
      <c r="X5502" s="33"/>
      <c r="AH5502" s="38">
        <v>100</v>
      </c>
      <c r="AI5502" s="38">
        <v>120</v>
      </c>
      <c r="AJ5502" s="38">
        <v>14550</v>
      </c>
      <c r="AK5502" s="38">
        <v>70</v>
      </c>
      <c r="AL5502" s="38">
        <v>9200159</v>
      </c>
      <c r="AM5502" s="61" t="s">
        <v>1816</v>
      </c>
      <c r="AN5502" s="61" t="s">
        <v>1689</v>
      </c>
      <c r="AO5502" s="61" t="s">
        <v>1579</v>
      </c>
      <c r="AP5502" s="61" t="s">
        <v>5041</v>
      </c>
      <c r="AQ5502" s="61" t="s">
        <v>1771</v>
      </c>
      <c r="AR5502" s="28">
        <v>314660.7</v>
      </c>
      <c r="AS5502" s="28">
        <v>77</v>
      </c>
      <c r="AT5502" s="28">
        <v>768</v>
      </c>
      <c r="AU5502">
        <v>15</v>
      </c>
      <c r="DV5502" s="31" t="s">
        <v>2928</v>
      </c>
      <c r="DW5502" s="31" t="s">
        <v>2932</v>
      </c>
      <c r="DX5502" s="63"/>
      <c r="DY5502" s="63"/>
      <c r="DZ5502" s="63"/>
      <c r="EA5502" s="167"/>
      <c r="EB5502" s="60"/>
      <c r="EC5502" s="60"/>
      <c r="ED5502" s="60"/>
      <c r="EE5502" s="60"/>
      <c r="EF5502" s="60"/>
      <c r="EG5502" s="60"/>
      <c r="EH5502" s="60"/>
      <c r="EI5502" s="60"/>
      <c r="EJ5502" s="60"/>
      <c r="EK5502" s="60"/>
      <c r="EL5502" s="60"/>
      <c r="EM5502" s="60"/>
      <c r="EN5502" s="60"/>
      <c r="EO5502" s="60"/>
      <c r="EP5502" s="60"/>
      <c r="EQ5502" s="60"/>
      <c r="ER5502" s="60"/>
      <c r="ES5502" s="60"/>
      <c r="ET5502" s="60"/>
      <c r="EU5502" s="60"/>
      <c r="EV5502" s="60"/>
      <c r="EW5502" s="60"/>
      <c r="EX5502" s="60"/>
      <c r="EY5502" s="60"/>
      <c r="EZ5502" s="60"/>
      <c r="FA5502" s="60"/>
      <c r="FB5502" s="60"/>
    </row>
    <row r="5503" spans="22:158" x14ac:dyDescent="0.25">
      <c r="W5503" s="33"/>
      <c r="X5503" s="33"/>
      <c r="AH5503" s="38">
        <v>100</v>
      </c>
      <c r="AI5503" s="38">
        <v>120</v>
      </c>
      <c r="AJ5503" s="38">
        <v>14850</v>
      </c>
      <c r="AK5503" s="38">
        <v>70</v>
      </c>
      <c r="AL5503" s="38">
        <v>9200159</v>
      </c>
      <c r="AM5503" s="61" t="s">
        <v>1816</v>
      </c>
      <c r="AN5503" s="61" t="s">
        <v>1689</v>
      </c>
      <c r="AO5503" s="61" t="s">
        <v>1585</v>
      </c>
      <c r="AP5503" s="61" t="s">
        <v>5041</v>
      </c>
      <c r="AQ5503" s="61" t="s">
        <v>1771</v>
      </c>
      <c r="AR5503" s="28">
        <v>74470.7</v>
      </c>
      <c r="AS5503" s="28">
        <v>746</v>
      </c>
      <c r="AT5503" s="28">
        <v>888</v>
      </c>
      <c r="AU5503">
        <v>1162</v>
      </c>
      <c r="DV5503" s="31" t="s">
        <v>2928</v>
      </c>
      <c r="DW5503" s="31" t="s">
        <v>2932</v>
      </c>
      <c r="DX5503" s="63"/>
      <c r="DY5503" s="63"/>
      <c r="DZ5503" s="63"/>
      <c r="EA5503" s="167"/>
      <c r="EB5503" s="60"/>
      <c r="EC5503" s="60"/>
      <c r="ED5503" s="60"/>
      <c r="EE5503" s="60"/>
      <c r="EF5503" s="60"/>
      <c r="EG5503" s="60"/>
      <c r="EH5503" s="60"/>
      <c r="EI5503" s="60"/>
      <c r="EJ5503" s="60"/>
      <c r="EK5503" s="60"/>
      <c r="EL5503" s="60"/>
      <c r="EM5503" s="60"/>
      <c r="EN5503" s="60"/>
      <c r="EO5503" s="60"/>
      <c r="EP5503" s="60"/>
      <c r="EQ5503" s="60"/>
      <c r="ER5503" s="60"/>
      <c r="ES5503" s="60"/>
      <c r="ET5503" s="60"/>
      <c r="EU5503" s="60"/>
      <c r="EV5503" s="60"/>
      <c r="EW5503" s="60"/>
      <c r="EX5503" s="60"/>
      <c r="EY5503" s="60"/>
      <c r="EZ5503" s="60"/>
      <c r="FA5503" s="60"/>
      <c r="FB5503" s="60"/>
    </row>
    <row r="5504" spans="22:158" x14ac:dyDescent="0.25">
      <c r="W5504" s="33"/>
      <c r="X5504" s="33"/>
      <c r="AH5504" s="38">
        <v>100</v>
      </c>
      <c r="AI5504" s="38">
        <v>120</v>
      </c>
      <c r="AJ5504" s="38">
        <v>16610</v>
      </c>
      <c r="AK5504" s="38">
        <v>70</v>
      </c>
      <c r="AL5504" s="38">
        <v>9200159</v>
      </c>
      <c r="AM5504" s="61" t="s">
        <v>1816</v>
      </c>
      <c r="AN5504" s="61" t="s">
        <v>1689</v>
      </c>
      <c r="AO5504" s="61" t="s">
        <v>1625</v>
      </c>
      <c r="AP5504" s="61" t="s">
        <v>5041</v>
      </c>
      <c r="AQ5504" s="61" t="s">
        <v>1771</v>
      </c>
      <c r="AR5504" s="28">
        <v>6018.2</v>
      </c>
      <c r="AS5504" s="28">
        <v>860</v>
      </c>
      <c r="AT5504" s="28">
        <v>2252</v>
      </c>
      <c r="AU5504">
        <v>0</v>
      </c>
      <c r="DV5504" s="31" t="s">
        <v>2928</v>
      </c>
      <c r="DW5504" s="31" t="s">
        <v>2932</v>
      </c>
      <c r="DX5504" s="63"/>
      <c r="DY5504" s="63"/>
      <c r="DZ5504" s="63"/>
      <c r="EA5504" s="167"/>
      <c r="EB5504" s="60"/>
      <c r="EC5504" s="60"/>
      <c r="ED5504" s="60"/>
      <c r="EE5504" s="60"/>
      <c r="EF5504" s="60"/>
      <c r="EG5504" s="60"/>
      <c r="EH5504" s="60"/>
      <c r="EI5504" s="60"/>
      <c r="EJ5504" s="60"/>
      <c r="EK5504" s="60"/>
      <c r="EL5504" s="60"/>
      <c r="EM5504" s="60"/>
      <c r="EN5504" s="60"/>
      <c r="EO5504" s="60"/>
      <c r="EP5504" s="60"/>
      <c r="EQ5504" s="60"/>
      <c r="ER5504" s="60"/>
      <c r="ES5504" s="60"/>
      <c r="ET5504" s="60"/>
      <c r="EU5504" s="60"/>
      <c r="EV5504" s="60"/>
      <c r="EW5504" s="60"/>
      <c r="EX5504" s="60"/>
      <c r="EY5504" s="60"/>
      <c r="EZ5504" s="60"/>
      <c r="FA5504" s="60"/>
      <c r="FB5504" s="60"/>
    </row>
    <row r="5505" spans="22:158" x14ac:dyDescent="0.25">
      <c r="W5505" s="33"/>
      <c r="X5505" s="33"/>
      <c r="AH5505" s="38">
        <v>100</v>
      </c>
      <c r="AI5505" s="38">
        <v>120</v>
      </c>
      <c r="AJ5505" s="38">
        <v>17550</v>
      </c>
      <c r="AK5505" s="38">
        <v>70</v>
      </c>
      <c r="AL5505" s="38">
        <v>9200159</v>
      </c>
      <c r="AM5505" s="61" t="s">
        <v>1816</v>
      </c>
      <c r="AN5505" s="61" t="s">
        <v>1689</v>
      </c>
      <c r="AO5505" s="61" t="s">
        <v>1645</v>
      </c>
      <c r="AP5505" s="61" t="s">
        <v>5041</v>
      </c>
      <c r="AQ5505" s="61" t="s">
        <v>1771</v>
      </c>
      <c r="AR5505" s="28">
        <v>16229.4</v>
      </c>
      <c r="AS5505" s="28">
        <v>301</v>
      </c>
      <c r="AT5505" s="28">
        <v>125</v>
      </c>
      <c r="AU5505">
        <v>2755</v>
      </c>
      <c r="DV5505" s="31" t="s">
        <v>2928</v>
      </c>
      <c r="DW5505" s="31" t="s">
        <v>2932</v>
      </c>
      <c r="DX5505" s="63"/>
      <c r="DY5505" s="63"/>
      <c r="DZ5505" s="63"/>
      <c r="EA5505" s="167"/>
      <c r="EB5505" s="60"/>
      <c r="EC5505" s="60"/>
      <c r="ED5505" s="60"/>
      <c r="EE5505" s="60"/>
      <c r="EF5505" s="60"/>
      <c r="EG5505" s="60"/>
      <c r="EH5505" s="60"/>
      <c r="EI5505" s="60"/>
      <c r="EJ5505" s="60"/>
      <c r="EK5505" s="60"/>
      <c r="EL5505" s="60"/>
      <c r="EM5505" s="60"/>
      <c r="EN5505" s="60"/>
      <c r="EO5505" s="60"/>
      <c r="EP5505" s="60"/>
      <c r="EQ5505" s="60"/>
      <c r="ER5505" s="60"/>
      <c r="ES5505" s="60"/>
      <c r="ET5505" s="60"/>
      <c r="EU5505" s="60"/>
      <c r="EV5505" s="60"/>
      <c r="EW5505" s="60"/>
      <c r="EX5505" s="60"/>
      <c r="EY5505" s="60"/>
      <c r="EZ5505" s="60"/>
      <c r="FA5505" s="60"/>
      <c r="FB5505" s="60"/>
    </row>
    <row r="5506" spans="22:158" x14ac:dyDescent="0.25">
      <c r="W5506" s="33"/>
      <c r="X5506" s="33"/>
      <c r="AH5506" s="38">
        <v>100</v>
      </c>
      <c r="AI5506" s="38">
        <v>125</v>
      </c>
      <c r="AJ5506" s="38">
        <v>10600</v>
      </c>
      <c r="AK5506" s="38">
        <v>70</v>
      </c>
      <c r="AL5506" s="38">
        <v>9200159</v>
      </c>
      <c r="AM5506" s="61" t="s">
        <v>1816</v>
      </c>
      <c r="AN5506" s="61" t="s">
        <v>1692</v>
      </c>
      <c r="AO5506" s="61" t="s">
        <v>5055</v>
      </c>
      <c r="AP5506" s="61" t="s">
        <v>5041</v>
      </c>
      <c r="AQ5506" s="61" t="s">
        <v>1771</v>
      </c>
      <c r="AR5506" s="28">
        <v>14071.3</v>
      </c>
      <c r="AS5506" s="28">
        <v>147</v>
      </c>
      <c r="AT5506" s="28">
        <v>57</v>
      </c>
      <c r="AU5506">
        <v>391</v>
      </c>
      <c r="DV5506" s="31" t="s">
        <v>2928</v>
      </c>
      <c r="DW5506" s="31" t="s">
        <v>2933</v>
      </c>
      <c r="DX5506" s="63"/>
      <c r="DY5506" s="63"/>
      <c r="DZ5506" s="63"/>
      <c r="EA5506" s="167"/>
      <c r="EB5506" s="60"/>
      <c r="EC5506" s="60"/>
      <c r="ED5506" s="60"/>
      <c r="EE5506" s="60"/>
      <c r="EF5506" s="60"/>
      <c r="EG5506" s="60"/>
      <c r="EH5506" s="60"/>
      <c r="EI5506" s="60"/>
      <c r="EJ5506" s="60"/>
      <c r="EK5506" s="60"/>
      <c r="EL5506" s="60"/>
      <c r="EM5506" s="60"/>
      <c r="EN5506" s="60"/>
      <c r="EO5506" s="60"/>
      <c r="EP5506" s="60"/>
      <c r="EQ5506" s="60"/>
      <c r="ER5506" s="60"/>
      <c r="ES5506" s="60"/>
      <c r="ET5506" s="60"/>
      <c r="EU5506" s="60"/>
      <c r="EV5506" s="60"/>
      <c r="EW5506" s="60"/>
      <c r="EX5506" s="60"/>
      <c r="EY5506" s="60"/>
      <c r="EZ5506" s="60"/>
      <c r="FA5506" s="60"/>
      <c r="FB5506" s="60"/>
    </row>
    <row r="5507" spans="22:158" x14ac:dyDescent="0.25">
      <c r="V5507" s="1"/>
      <c r="W5507" s="33"/>
      <c r="X5507" s="33"/>
      <c r="AH5507" s="38">
        <v>100</v>
      </c>
      <c r="AI5507" s="38">
        <v>125</v>
      </c>
      <c r="AJ5507" s="38">
        <v>11730</v>
      </c>
      <c r="AK5507" s="38">
        <v>70</v>
      </c>
      <c r="AL5507" s="38">
        <v>9200159</v>
      </c>
      <c r="AM5507" s="61" t="s">
        <v>1816</v>
      </c>
      <c r="AN5507" s="61" t="s">
        <v>1692</v>
      </c>
      <c r="AO5507" s="61" t="s">
        <v>5079</v>
      </c>
      <c r="AP5507" s="61" t="s">
        <v>5041</v>
      </c>
      <c r="AQ5507" s="61" t="s">
        <v>1771</v>
      </c>
      <c r="AR5507" s="28">
        <v>41729.1</v>
      </c>
      <c r="AS5507" s="28">
        <v>760</v>
      </c>
      <c r="AT5507" s="28">
        <v>0</v>
      </c>
      <c r="AU5507">
        <v>24</v>
      </c>
      <c r="DV5507" s="31" t="s">
        <v>2928</v>
      </c>
      <c r="DW5507" s="31" t="s">
        <v>2933</v>
      </c>
      <c r="DX5507" s="63"/>
      <c r="DY5507" s="63"/>
      <c r="DZ5507" s="63"/>
      <c r="EA5507" s="167"/>
      <c r="EB5507" s="60"/>
      <c r="EC5507" s="60"/>
      <c r="ED5507" s="60"/>
      <c r="EE5507" s="60"/>
      <c r="EF5507" s="60"/>
      <c r="EG5507" s="60"/>
      <c r="EH5507" s="60"/>
      <c r="EI5507" s="60"/>
      <c r="EJ5507" s="60"/>
      <c r="EK5507" s="60"/>
      <c r="EL5507" s="60"/>
      <c r="EM5507" s="60"/>
      <c r="EN5507" s="60"/>
      <c r="EO5507" s="60"/>
      <c r="EP5507" s="60"/>
      <c r="EQ5507" s="60"/>
      <c r="ER5507" s="60"/>
      <c r="ES5507" s="60"/>
      <c r="ET5507" s="60"/>
      <c r="EU5507" s="60"/>
      <c r="EV5507" s="60"/>
      <c r="EW5507" s="60"/>
      <c r="EX5507" s="60"/>
      <c r="EY5507" s="60"/>
      <c r="EZ5507" s="60"/>
      <c r="FA5507" s="60"/>
      <c r="FB5507" s="60"/>
    </row>
    <row r="5508" spans="22:158" x14ac:dyDescent="0.25">
      <c r="W5508" s="33"/>
      <c r="X5508" s="33"/>
      <c r="AH5508" s="38">
        <v>100</v>
      </c>
      <c r="AI5508" s="38">
        <v>125</v>
      </c>
      <c r="AJ5508" s="38">
        <v>11800</v>
      </c>
      <c r="AK5508" s="38">
        <v>70</v>
      </c>
      <c r="AL5508" s="38">
        <v>9200159</v>
      </c>
      <c r="AM5508" s="61" t="s">
        <v>1816</v>
      </c>
      <c r="AN5508" s="61" t="s">
        <v>1692</v>
      </c>
      <c r="AO5508" s="61" t="s">
        <v>5081</v>
      </c>
      <c r="AP5508" s="61" t="s">
        <v>5041</v>
      </c>
      <c r="AQ5508" s="61" t="s">
        <v>1771</v>
      </c>
      <c r="AR5508" s="28">
        <v>5823.4</v>
      </c>
      <c r="AS5508" s="28">
        <v>234</v>
      </c>
      <c r="AT5508" s="28">
        <v>46</v>
      </c>
      <c r="AU5508">
        <v>2484</v>
      </c>
      <c r="DV5508" s="31" t="s">
        <v>2928</v>
      </c>
      <c r="DW5508" s="31" t="s">
        <v>2933</v>
      </c>
      <c r="DX5508" s="63"/>
      <c r="DY5508" s="63"/>
      <c r="DZ5508" s="63"/>
      <c r="EA5508" s="167"/>
      <c r="EB5508" s="60"/>
      <c r="EC5508" s="60"/>
      <c r="ED5508" s="60"/>
      <c r="EE5508" s="60"/>
      <c r="EF5508" s="60"/>
      <c r="EG5508" s="60"/>
      <c r="EH5508" s="60"/>
      <c r="EI5508" s="60"/>
      <c r="EJ5508" s="60"/>
      <c r="EK5508" s="60"/>
      <c r="EL5508" s="60"/>
      <c r="EM5508" s="60"/>
      <c r="EN5508" s="60"/>
      <c r="EO5508" s="60"/>
      <c r="EP5508" s="60"/>
      <c r="EQ5508" s="60"/>
      <c r="ER5508" s="60"/>
      <c r="ES5508" s="60"/>
      <c r="ET5508" s="60"/>
      <c r="EU5508" s="60"/>
      <c r="EV5508" s="60"/>
      <c r="EW5508" s="60"/>
      <c r="EX5508" s="60"/>
      <c r="EY5508" s="60"/>
      <c r="EZ5508" s="60"/>
      <c r="FA5508" s="60"/>
      <c r="FB5508" s="60"/>
    </row>
    <row r="5509" spans="22:158" x14ac:dyDescent="0.25">
      <c r="W5509" s="33"/>
      <c r="X5509" s="33"/>
      <c r="AH5509" s="38">
        <v>100</v>
      </c>
      <c r="AI5509" s="38">
        <v>125</v>
      </c>
      <c r="AJ5509" s="38">
        <v>12250</v>
      </c>
      <c r="AK5509" s="38">
        <v>70</v>
      </c>
      <c r="AL5509" s="38">
        <v>9200159</v>
      </c>
      <c r="AM5509" s="61" t="s">
        <v>1816</v>
      </c>
      <c r="AN5509" s="61" t="s">
        <v>1692</v>
      </c>
      <c r="AO5509" s="61" t="s">
        <v>5089</v>
      </c>
      <c r="AP5509" s="61" t="s">
        <v>5041</v>
      </c>
      <c r="AQ5509" s="61" t="s">
        <v>1771</v>
      </c>
      <c r="AR5509" s="28">
        <v>0</v>
      </c>
      <c r="AS5509" s="28">
        <v>0</v>
      </c>
      <c r="AT5509" s="28">
        <v>59</v>
      </c>
      <c r="AU5509">
        <v>1242</v>
      </c>
      <c r="DV5509" s="31" t="s">
        <v>2928</v>
      </c>
      <c r="DW5509" s="31" t="s">
        <v>2933</v>
      </c>
      <c r="DX5509" s="63"/>
      <c r="DY5509" s="63"/>
      <c r="DZ5509" s="63"/>
      <c r="EA5509" s="167"/>
      <c r="EB5509" s="60"/>
      <c r="EC5509" s="60"/>
      <c r="ED5509" s="60"/>
      <c r="EE5509" s="60"/>
      <c r="EF5509" s="60"/>
      <c r="EG5509" s="60"/>
      <c r="EH5509" s="60"/>
      <c r="EI5509" s="60"/>
      <c r="EJ5509" s="60"/>
      <c r="EK5509" s="60"/>
      <c r="EL5509" s="60"/>
      <c r="EM5509" s="60"/>
      <c r="EN5509" s="60"/>
      <c r="EO5509" s="60"/>
      <c r="EP5509" s="60"/>
      <c r="EQ5509" s="60"/>
      <c r="ER5509" s="60"/>
      <c r="ES5509" s="60"/>
      <c r="ET5509" s="60"/>
      <c r="EU5509" s="60"/>
      <c r="EV5509" s="60"/>
      <c r="EW5509" s="60"/>
      <c r="EX5509" s="60"/>
      <c r="EY5509" s="60"/>
      <c r="EZ5509" s="60"/>
      <c r="FA5509" s="60"/>
      <c r="FB5509" s="60"/>
    </row>
    <row r="5510" spans="22:158" x14ac:dyDescent="0.25">
      <c r="W5510" s="33"/>
      <c r="X5510" s="33"/>
      <c r="AH5510" s="38">
        <v>100</v>
      </c>
      <c r="AI5510" s="38">
        <v>125</v>
      </c>
      <c r="AJ5510" s="38">
        <v>13200</v>
      </c>
      <c r="AK5510" s="38">
        <v>70</v>
      </c>
      <c r="AL5510" s="38">
        <v>9200159</v>
      </c>
      <c r="AM5510" s="61" t="s">
        <v>1816</v>
      </c>
      <c r="AN5510" s="61" t="s">
        <v>1692</v>
      </c>
      <c r="AO5510" s="61" t="s">
        <v>5106</v>
      </c>
      <c r="AP5510" s="61" t="s">
        <v>5041</v>
      </c>
      <c r="AQ5510" s="61" t="s">
        <v>1771</v>
      </c>
      <c r="AR5510" s="28">
        <v>0</v>
      </c>
      <c r="AS5510" s="28">
        <v>0</v>
      </c>
      <c r="AT5510" s="28">
        <v>24</v>
      </c>
      <c r="AU5510">
        <v>1197</v>
      </c>
      <c r="DV5510" s="31" t="s">
        <v>2928</v>
      </c>
      <c r="DW5510" s="31" t="s">
        <v>2933</v>
      </c>
      <c r="DX5510" s="63"/>
      <c r="DY5510" s="63"/>
      <c r="DZ5510" s="63"/>
      <c r="EA5510" s="167"/>
      <c r="EB5510" s="60"/>
      <c r="EC5510" s="60"/>
      <c r="ED5510" s="60"/>
      <c r="EE5510" s="60"/>
      <c r="EF5510" s="60"/>
      <c r="EG5510" s="60"/>
      <c r="EH5510" s="60"/>
      <c r="EI5510" s="60"/>
      <c r="EJ5510" s="60"/>
      <c r="EK5510" s="60"/>
      <c r="EL5510" s="60"/>
      <c r="EM5510" s="60"/>
      <c r="EN5510" s="60"/>
      <c r="EO5510" s="60"/>
      <c r="EP5510" s="60"/>
      <c r="EQ5510" s="60"/>
      <c r="ER5510" s="60"/>
      <c r="ES5510" s="60"/>
      <c r="ET5510" s="60"/>
      <c r="EU5510" s="60"/>
      <c r="EV5510" s="60"/>
      <c r="EW5510" s="60"/>
      <c r="EX5510" s="60"/>
      <c r="EY5510" s="60"/>
      <c r="EZ5510" s="60"/>
      <c r="FA5510" s="60"/>
      <c r="FB5510" s="60"/>
    </row>
    <row r="5511" spans="22:158" x14ac:dyDescent="0.25">
      <c r="W5511" s="33"/>
      <c r="X5511" s="33"/>
      <c r="AH5511" s="38">
        <v>100</v>
      </c>
      <c r="AI5511" s="38">
        <v>125</v>
      </c>
      <c r="AJ5511" s="38">
        <v>13350</v>
      </c>
      <c r="AK5511" s="38">
        <v>70</v>
      </c>
      <c r="AL5511" s="38">
        <v>9200159</v>
      </c>
      <c r="AM5511" s="61" t="s">
        <v>1816</v>
      </c>
      <c r="AN5511" s="61" t="s">
        <v>1692</v>
      </c>
      <c r="AO5511" s="61" t="s">
        <v>5109</v>
      </c>
      <c r="AP5511" s="61" t="s">
        <v>5041</v>
      </c>
      <c r="AQ5511" s="61" t="s">
        <v>1771</v>
      </c>
      <c r="AR5511" s="28">
        <v>14400.6</v>
      </c>
      <c r="AS5511" s="28">
        <v>95</v>
      </c>
      <c r="AT5511" s="28">
        <v>172</v>
      </c>
      <c r="AU5511">
        <v>3827</v>
      </c>
      <c r="DV5511" s="31" t="s">
        <v>2928</v>
      </c>
      <c r="DW5511" s="31" t="s">
        <v>2933</v>
      </c>
      <c r="DX5511" s="63"/>
      <c r="DY5511" s="63"/>
      <c r="DZ5511" s="63"/>
      <c r="EA5511" s="167"/>
      <c r="EB5511" s="60"/>
      <c r="EC5511" s="60"/>
      <c r="ED5511" s="60"/>
      <c r="EE5511" s="60"/>
      <c r="EF5511" s="60"/>
      <c r="EG5511" s="60"/>
      <c r="EH5511" s="60"/>
      <c r="EI5511" s="60"/>
      <c r="EJ5511" s="60"/>
      <c r="EK5511" s="60"/>
      <c r="EL5511" s="60"/>
      <c r="EM5511" s="60"/>
      <c r="EN5511" s="60"/>
      <c r="EO5511" s="60"/>
      <c r="EP5511" s="60"/>
      <c r="EQ5511" s="60"/>
      <c r="ER5511" s="60"/>
      <c r="ES5511" s="60"/>
      <c r="ET5511" s="60"/>
      <c r="EU5511" s="60"/>
      <c r="EV5511" s="60"/>
      <c r="EW5511" s="60"/>
      <c r="EX5511" s="60"/>
      <c r="EY5511" s="60"/>
      <c r="EZ5511" s="60"/>
      <c r="FA5511" s="60"/>
      <c r="FB5511" s="60"/>
    </row>
    <row r="5512" spans="22:158" x14ac:dyDescent="0.25">
      <c r="W5512" s="33"/>
      <c r="X5512" s="33"/>
      <c r="AH5512" s="38">
        <v>100</v>
      </c>
      <c r="AI5512" s="38">
        <v>125</v>
      </c>
      <c r="AJ5512" s="38">
        <v>13750</v>
      </c>
      <c r="AK5512" s="38">
        <v>70</v>
      </c>
      <c r="AL5512" s="38">
        <v>9200159</v>
      </c>
      <c r="AM5512" s="61" t="s">
        <v>1816</v>
      </c>
      <c r="AN5512" s="61" t="s">
        <v>1692</v>
      </c>
      <c r="AO5512" s="61" t="s">
        <v>5119</v>
      </c>
      <c r="AP5512" s="61" t="s">
        <v>5041</v>
      </c>
      <c r="AQ5512" s="61" t="s">
        <v>1771</v>
      </c>
      <c r="AR5512" s="28">
        <v>0</v>
      </c>
      <c r="AS5512" s="28">
        <v>149</v>
      </c>
      <c r="AT5512" s="28">
        <v>85</v>
      </c>
      <c r="AU5512">
        <v>0</v>
      </c>
      <c r="DV5512" s="31" t="s">
        <v>2928</v>
      </c>
      <c r="DW5512" s="31" t="s">
        <v>2933</v>
      </c>
      <c r="DX5512" s="63"/>
      <c r="DY5512" s="63"/>
      <c r="DZ5512" s="63"/>
      <c r="EA5512" s="167"/>
      <c r="EB5512" s="60"/>
      <c r="EC5512" s="60"/>
      <c r="ED5512" s="60"/>
      <c r="EE5512" s="60"/>
      <c r="EF5512" s="60"/>
      <c r="EG5512" s="60"/>
      <c r="EH5512" s="60"/>
      <c r="EI5512" s="60"/>
      <c r="EJ5512" s="60"/>
      <c r="EK5512" s="60"/>
      <c r="EL5512" s="60"/>
      <c r="EM5512" s="60"/>
      <c r="EN5512" s="60"/>
      <c r="EO5512" s="60"/>
      <c r="EP5512" s="60"/>
      <c r="EQ5512" s="60"/>
      <c r="ER5512" s="60"/>
      <c r="ES5512" s="60"/>
      <c r="ET5512" s="60"/>
      <c r="EU5512" s="60"/>
      <c r="EV5512" s="60"/>
      <c r="EW5512" s="60"/>
      <c r="EX5512" s="60"/>
      <c r="EY5512" s="60"/>
      <c r="EZ5512" s="60"/>
      <c r="FA5512" s="60"/>
      <c r="FB5512" s="60"/>
    </row>
    <row r="5513" spans="22:158" x14ac:dyDescent="0.25">
      <c r="W5513" s="33"/>
      <c r="X5513" s="33"/>
      <c r="AH5513" s="38">
        <v>100</v>
      </c>
      <c r="AI5513" s="38">
        <v>125</v>
      </c>
      <c r="AJ5513" s="38">
        <v>14350</v>
      </c>
      <c r="AK5513" s="38">
        <v>70</v>
      </c>
      <c r="AL5513" s="38">
        <v>9200159</v>
      </c>
      <c r="AM5513" s="61" t="s">
        <v>1816</v>
      </c>
      <c r="AN5513" s="61" t="s">
        <v>1692</v>
      </c>
      <c r="AO5513" s="61" t="s">
        <v>1575</v>
      </c>
      <c r="AP5513" s="61" t="s">
        <v>5041</v>
      </c>
      <c r="AQ5513" s="61" t="s">
        <v>1771</v>
      </c>
      <c r="AR5513" s="28">
        <v>13881.5</v>
      </c>
      <c r="AS5513" s="28">
        <v>218</v>
      </c>
      <c r="AT5513" s="28">
        <v>121</v>
      </c>
      <c r="AU5513">
        <v>0</v>
      </c>
      <c r="DV5513" s="31" t="s">
        <v>2928</v>
      </c>
      <c r="DW5513" s="31" t="s">
        <v>2933</v>
      </c>
      <c r="DX5513" s="63"/>
      <c r="DY5513" s="63"/>
      <c r="DZ5513" s="63"/>
      <c r="EA5513" s="167"/>
      <c r="EB5513" s="60"/>
      <c r="EC5513" s="60"/>
      <c r="ED5513" s="60"/>
      <c r="EE5513" s="60"/>
      <c r="EF5513" s="60"/>
      <c r="EG5513" s="60"/>
      <c r="EH5513" s="60"/>
      <c r="EI5513" s="60"/>
      <c r="EJ5513" s="60"/>
      <c r="EK5513" s="60"/>
      <c r="EL5513" s="60"/>
      <c r="EM5513" s="60"/>
      <c r="EN5513" s="60"/>
      <c r="EO5513" s="60"/>
      <c r="EP5513" s="60"/>
      <c r="EQ5513" s="60"/>
      <c r="ER5513" s="60"/>
      <c r="ES5513" s="60"/>
      <c r="ET5513" s="60"/>
      <c r="EU5513" s="60"/>
      <c r="EV5513" s="60"/>
      <c r="EW5513" s="60"/>
      <c r="EX5513" s="60"/>
      <c r="EY5513" s="60"/>
      <c r="EZ5513" s="60"/>
      <c r="FA5513" s="60"/>
      <c r="FB5513" s="60"/>
    </row>
    <row r="5514" spans="22:158" x14ac:dyDescent="0.25">
      <c r="W5514" s="33"/>
      <c r="X5514" s="33"/>
      <c r="AH5514" s="38">
        <v>100</v>
      </c>
      <c r="AI5514" s="38">
        <v>125</v>
      </c>
      <c r="AJ5514" s="38">
        <v>15000</v>
      </c>
      <c r="AK5514" s="38">
        <v>70</v>
      </c>
      <c r="AL5514" s="38">
        <v>9200159</v>
      </c>
      <c r="AM5514" s="61" t="s">
        <v>1816</v>
      </c>
      <c r="AN5514" s="61" t="s">
        <v>1692</v>
      </c>
      <c r="AO5514" s="61" t="s">
        <v>1590</v>
      </c>
      <c r="AP5514" s="61" t="s">
        <v>5041</v>
      </c>
      <c r="AQ5514" s="61" t="s">
        <v>1771</v>
      </c>
      <c r="AR5514" s="28">
        <v>0</v>
      </c>
      <c r="AS5514" s="28">
        <v>0</v>
      </c>
      <c r="AT5514" s="28">
        <v>70</v>
      </c>
      <c r="AU5514">
        <v>1150</v>
      </c>
      <c r="DV5514" s="31" t="s">
        <v>2928</v>
      </c>
      <c r="DW5514" s="31" t="s">
        <v>2933</v>
      </c>
      <c r="DX5514" s="63"/>
      <c r="DY5514" s="63"/>
      <c r="DZ5514" s="63"/>
      <c r="EA5514" s="167"/>
      <c r="EB5514" s="60"/>
      <c r="EC5514" s="60"/>
      <c r="ED5514" s="60"/>
      <c r="EE5514" s="60"/>
      <c r="EF5514" s="60"/>
      <c r="EG5514" s="60"/>
      <c r="EH5514" s="60"/>
      <c r="EI5514" s="60"/>
      <c r="EJ5514" s="60"/>
      <c r="EK5514" s="60"/>
      <c r="EL5514" s="60"/>
      <c r="EM5514" s="60"/>
      <c r="EN5514" s="60"/>
      <c r="EO5514" s="60"/>
      <c r="EP5514" s="60"/>
      <c r="EQ5514" s="60"/>
      <c r="ER5514" s="60"/>
      <c r="ES5514" s="60"/>
      <c r="ET5514" s="60"/>
      <c r="EU5514" s="60"/>
      <c r="EV5514" s="60"/>
      <c r="EW5514" s="60"/>
      <c r="EX5514" s="60"/>
      <c r="EY5514" s="60"/>
      <c r="EZ5514" s="60"/>
      <c r="FA5514" s="60"/>
      <c r="FB5514" s="60"/>
    </row>
    <row r="5515" spans="22:158" x14ac:dyDescent="0.25">
      <c r="V5515" s="1"/>
      <c r="W5515" s="33"/>
      <c r="X5515" s="33"/>
      <c r="AH5515" s="38">
        <v>100</v>
      </c>
      <c r="AI5515" s="38">
        <v>125</v>
      </c>
      <c r="AJ5515" s="38">
        <v>15700</v>
      </c>
      <c r="AK5515" s="38">
        <v>70</v>
      </c>
      <c r="AL5515" s="38">
        <v>9200159</v>
      </c>
      <c r="AM5515" s="61" t="s">
        <v>1816</v>
      </c>
      <c r="AN5515" s="61" t="s">
        <v>1692</v>
      </c>
      <c r="AO5515" s="61" t="s">
        <v>1605</v>
      </c>
      <c r="AP5515" s="61" t="s">
        <v>5041</v>
      </c>
      <c r="AQ5515" s="61" t="s">
        <v>1771</v>
      </c>
      <c r="AR5515" s="28">
        <v>7357.8</v>
      </c>
      <c r="AS5515" s="28">
        <v>61</v>
      </c>
      <c r="AT5515" s="28">
        <v>54</v>
      </c>
      <c r="AU5515">
        <v>2090</v>
      </c>
      <c r="DV5515" s="31" t="s">
        <v>2928</v>
      </c>
      <c r="DW5515" s="31" t="s">
        <v>2933</v>
      </c>
      <c r="DX5515" s="63"/>
      <c r="DY5515" s="63"/>
      <c r="DZ5515" s="63"/>
      <c r="EA5515" s="167"/>
      <c r="EB5515" s="60"/>
      <c r="EC5515" s="60"/>
      <c r="ED5515" s="60"/>
      <c r="EE5515" s="60"/>
      <c r="EF5515" s="60"/>
      <c r="EG5515" s="60"/>
      <c r="EH5515" s="60"/>
      <c r="EI5515" s="60"/>
      <c r="EJ5515" s="60"/>
      <c r="EK5515" s="60"/>
      <c r="EL5515" s="60"/>
      <c r="EM5515" s="60"/>
      <c r="EN5515" s="60"/>
      <c r="EO5515" s="60"/>
      <c r="EP5515" s="60"/>
      <c r="EQ5515" s="60"/>
      <c r="ER5515" s="60"/>
      <c r="ES5515" s="60"/>
      <c r="ET5515" s="60"/>
      <c r="EU5515" s="60"/>
      <c r="EV5515" s="60"/>
      <c r="EW5515" s="60"/>
      <c r="EX5515" s="60"/>
      <c r="EY5515" s="60"/>
      <c r="EZ5515" s="60"/>
      <c r="FA5515" s="60"/>
      <c r="FB5515" s="60"/>
    </row>
    <row r="5516" spans="22:158" x14ac:dyDescent="0.25">
      <c r="W5516" s="33"/>
      <c r="X5516" s="33"/>
      <c r="AH5516" s="38">
        <v>100</v>
      </c>
      <c r="AI5516" s="38">
        <v>125</v>
      </c>
      <c r="AJ5516" s="38">
        <v>16380</v>
      </c>
      <c r="AK5516" s="38">
        <v>70</v>
      </c>
      <c r="AL5516" s="38">
        <v>9200159</v>
      </c>
      <c r="AM5516" s="61" t="s">
        <v>1816</v>
      </c>
      <c r="AN5516" s="61" t="s">
        <v>1692</v>
      </c>
      <c r="AO5516" s="61" t="s">
        <v>894</v>
      </c>
      <c r="AP5516" s="61" t="s">
        <v>5041</v>
      </c>
      <c r="AQ5516" s="61" t="s">
        <v>1771</v>
      </c>
      <c r="AR5516" s="28">
        <v>46780.3</v>
      </c>
      <c r="AS5516" s="28">
        <v>0</v>
      </c>
      <c r="AT5516" s="28">
        <v>0</v>
      </c>
      <c r="AU5516">
        <v>1915</v>
      </c>
      <c r="DV5516" s="31" t="s">
        <v>2928</v>
      </c>
      <c r="DW5516" s="31" t="s">
        <v>2933</v>
      </c>
      <c r="DX5516" s="63"/>
      <c r="DY5516" s="63"/>
      <c r="DZ5516" s="63"/>
      <c r="EA5516" s="167"/>
      <c r="EB5516" s="60"/>
      <c r="EC5516" s="60"/>
      <c r="ED5516" s="60"/>
      <c r="EE5516" s="60"/>
      <c r="EF5516" s="60"/>
      <c r="EG5516" s="60"/>
      <c r="EH5516" s="60"/>
      <c r="EI5516" s="60"/>
      <c r="EJ5516" s="60"/>
      <c r="EK5516" s="60"/>
      <c r="EL5516" s="60"/>
      <c r="EM5516" s="60"/>
      <c r="EN5516" s="60"/>
      <c r="EO5516" s="60"/>
      <c r="EP5516" s="60"/>
      <c r="EQ5516" s="60"/>
      <c r="ER5516" s="60"/>
      <c r="ES5516" s="60"/>
      <c r="ET5516" s="60"/>
      <c r="EU5516" s="60"/>
      <c r="EV5516" s="60"/>
      <c r="EW5516" s="60"/>
      <c r="EX5516" s="60"/>
      <c r="EY5516" s="60"/>
      <c r="EZ5516" s="60"/>
      <c r="FA5516" s="60"/>
      <c r="FB5516" s="60"/>
    </row>
    <row r="5517" spans="22:158" x14ac:dyDescent="0.25">
      <c r="W5517" s="33"/>
      <c r="X5517" s="33"/>
      <c r="AH5517" s="38">
        <v>100</v>
      </c>
      <c r="AI5517" s="38">
        <v>125</v>
      </c>
      <c r="AJ5517" s="38">
        <v>16420</v>
      </c>
      <c r="AK5517" s="38">
        <v>70</v>
      </c>
      <c r="AL5517" s="38">
        <v>9200159</v>
      </c>
      <c r="AM5517" s="61" t="s">
        <v>1816</v>
      </c>
      <c r="AN5517" s="61" t="s">
        <v>1692</v>
      </c>
      <c r="AO5517" s="61" t="s">
        <v>1621</v>
      </c>
      <c r="AP5517" s="61" t="s">
        <v>5041</v>
      </c>
      <c r="AQ5517" s="61" t="s">
        <v>1771</v>
      </c>
      <c r="AR5517" s="28">
        <v>0</v>
      </c>
      <c r="AS5517" s="28">
        <v>0</v>
      </c>
      <c r="AT5517" s="28">
        <v>241</v>
      </c>
      <c r="AU5517">
        <v>1669</v>
      </c>
      <c r="DV5517" s="31" t="s">
        <v>2928</v>
      </c>
      <c r="DW5517" s="31" t="s">
        <v>2933</v>
      </c>
      <c r="DX5517" s="63"/>
      <c r="DY5517" s="63"/>
      <c r="DZ5517" s="63"/>
      <c r="EA5517" s="167"/>
      <c r="EB5517" s="60"/>
      <c r="EC5517" s="60"/>
      <c r="ED5517" s="60"/>
      <c r="EE5517" s="60"/>
      <c r="EF5517" s="60"/>
      <c r="EG5517" s="60"/>
      <c r="EH5517" s="60"/>
      <c r="EI5517" s="60"/>
      <c r="EJ5517" s="60"/>
      <c r="EK5517" s="60"/>
      <c r="EL5517" s="60"/>
      <c r="EM5517" s="60"/>
      <c r="EN5517" s="60"/>
      <c r="EO5517" s="60"/>
      <c r="EP5517" s="60"/>
      <c r="EQ5517" s="60"/>
      <c r="ER5517" s="60"/>
      <c r="ES5517" s="60"/>
      <c r="ET5517" s="60"/>
      <c r="EU5517" s="60"/>
      <c r="EV5517" s="60"/>
      <c r="EW5517" s="60"/>
      <c r="EX5517" s="60"/>
      <c r="EY5517" s="60"/>
      <c r="EZ5517" s="60"/>
      <c r="FA5517" s="60"/>
      <c r="FB5517" s="60"/>
    </row>
    <row r="5518" spans="22:158" x14ac:dyDescent="0.25">
      <c r="W5518" s="33"/>
      <c r="X5518" s="33"/>
      <c r="AH5518" s="38">
        <v>100</v>
      </c>
      <c r="AI5518" s="38">
        <v>130</v>
      </c>
      <c r="AJ5518" s="38">
        <v>10110</v>
      </c>
      <c r="AK5518" s="38">
        <v>70</v>
      </c>
      <c r="AL5518" s="38">
        <v>9200159</v>
      </c>
      <c r="AM5518" s="61" t="s">
        <v>1816</v>
      </c>
      <c r="AN5518" s="61" t="s">
        <v>1687</v>
      </c>
      <c r="AO5518" s="61" t="s">
        <v>5045</v>
      </c>
      <c r="AP5518" s="61" t="s">
        <v>5041</v>
      </c>
      <c r="AQ5518" s="61" t="s">
        <v>1771</v>
      </c>
      <c r="AR5518" s="28">
        <v>9668924.1000000015</v>
      </c>
      <c r="AS5518" s="28">
        <v>382884</v>
      </c>
      <c r="AT5518" s="28">
        <v>455539</v>
      </c>
      <c r="AU5518">
        <v>527</v>
      </c>
      <c r="DV5518" s="31" t="s">
        <v>2928</v>
      </c>
      <c r="DW5518" s="31" t="s">
        <v>2934</v>
      </c>
      <c r="DX5518" s="63"/>
      <c r="DY5518" s="63"/>
      <c r="DZ5518" s="63"/>
      <c r="EA5518" s="167"/>
      <c r="EB5518" s="60"/>
      <c r="EC5518" s="60"/>
      <c r="ED5518" s="60"/>
      <c r="EE5518" s="60"/>
      <c r="EF5518" s="60"/>
      <c r="EG5518" s="60"/>
      <c r="EH5518" s="60"/>
      <c r="EI5518" s="60"/>
      <c r="EJ5518" s="60"/>
      <c r="EK5518" s="60"/>
      <c r="EL5518" s="60"/>
      <c r="EM5518" s="60"/>
      <c r="EN5518" s="60"/>
      <c r="EO5518" s="60"/>
      <c r="EP5518" s="60"/>
      <c r="EQ5518" s="60"/>
      <c r="ER5518" s="60"/>
      <c r="ES5518" s="60"/>
      <c r="ET5518" s="60"/>
      <c r="EU5518" s="60"/>
      <c r="EV5518" s="60"/>
      <c r="EW5518" s="60"/>
      <c r="EX5518" s="60"/>
      <c r="EY5518" s="60"/>
      <c r="EZ5518" s="60"/>
      <c r="FA5518" s="60"/>
      <c r="FB5518" s="60"/>
    </row>
    <row r="5519" spans="22:158" x14ac:dyDescent="0.25">
      <c r="W5519" s="33"/>
      <c r="X5519" s="33"/>
      <c r="AH5519" s="38">
        <v>100</v>
      </c>
      <c r="AI5519" s="38">
        <v>130</v>
      </c>
      <c r="AJ5519" s="38">
        <v>10400</v>
      </c>
      <c r="AK5519" s="38">
        <v>70</v>
      </c>
      <c r="AL5519" s="38">
        <v>9200159</v>
      </c>
      <c r="AM5519" s="61" t="s">
        <v>1816</v>
      </c>
      <c r="AN5519" s="61" t="s">
        <v>1687</v>
      </c>
      <c r="AO5519" s="61" t="s">
        <v>5051</v>
      </c>
      <c r="AP5519" s="61" t="s">
        <v>5041</v>
      </c>
      <c r="AQ5519" s="61" t="s">
        <v>1771</v>
      </c>
      <c r="AR5519" s="28">
        <v>0</v>
      </c>
      <c r="AS5519" s="28">
        <v>0</v>
      </c>
      <c r="AT5519" s="28">
        <v>220355</v>
      </c>
      <c r="AU5519">
        <v>453</v>
      </c>
      <c r="DV5519" s="31" t="s">
        <v>2928</v>
      </c>
      <c r="DW5519" s="31" t="s">
        <v>2934</v>
      </c>
      <c r="DX5519" s="63"/>
      <c r="DY5519" s="63"/>
      <c r="DZ5519" s="63"/>
      <c r="EA5519" s="167"/>
      <c r="EB5519" s="60"/>
      <c r="EC5519" s="60"/>
      <c r="ED5519" s="60"/>
      <c r="EE5519" s="60"/>
      <c r="EF5519" s="60"/>
      <c r="EG5519" s="60"/>
      <c r="EH5519" s="60"/>
      <c r="EI5519" s="60"/>
      <c r="EJ5519" s="60"/>
      <c r="EK5519" s="60"/>
      <c r="EL5519" s="60"/>
      <c r="EM5519" s="60"/>
      <c r="EN5519" s="60"/>
      <c r="EO5519" s="60"/>
      <c r="EP5519" s="60"/>
      <c r="EQ5519" s="60"/>
      <c r="ER5519" s="60"/>
      <c r="ES5519" s="60"/>
      <c r="ET5519" s="60"/>
      <c r="EU5519" s="60"/>
      <c r="EV5519" s="60"/>
      <c r="EW5519" s="60"/>
      <c r="EX5519" s="60"/>
      <c r="EY5519" s="60"/>
      <c r="EZ5519" s="60"/>
      <c r="FA5519" s="60"/>
      <c r="FB5519" s="60"/>
    </row>
    <row r="5520" spans="22:158" x14ac:dyDescent="0.25">
      <c r="W5520" s="33"/>
      <c r="X5520" s="33"/>
      <c r="AH5520" s="38">
        <v>100</v>
      </c>
      <c r="AI5520" s="38">
        <v>130</v>
      </c>
      <c r="AJ5520" s="38">
        <v>10700</v>
      </c>
      <c r="AK5520" s="38">
        <v>70</v>
      </c>
      <c r="AL5520" s="38">
        <v>9200159</v>
      </c>
      <c r="AM5520" s="61" t="s">
        <v>1816</v>
      </c>
      <c r="AN5520" s="61" t="s">
        <v>1687</v>
      </c>
      <c r="AO5520" s="61" t="s">
        <v>5057</v>
      </c>
      <c r="AP5520" s="61" t="s">
        <v>5041</v>
      </c>
      <c r="AQ5520" s="61" t="s">
        <v>1771</v>
      </c>
      <c r="AR5520" s="28">
        <v>0</v>
      </c>
      <c r="AS5520" s="28">
        <v>0</v>
      </c>
      <c r="AT5520" s="28">
        <v>82717</v>
      </c>
      <c r="AU5520">
        <v>0</v>
      </c>
      <c r="DV5520" s="31" t="s">
        <v>2928</v>
      </c>
      <c r="DW5520" s="31" t="s">
        <v>2934</v>
      </c>
      <c r="DX5520" s="63"/>
      <c r="DY5520" s="63"/>
      <c r="DZ5520" s="63"/>
      <c r="EA5520" s="167"/>
      <c r="EB5520" s="60"/>
      <c r="EC5520" s="60"/>
      <c r="ED5520" s="60"/>
      <c r="EE5520" s="60"/>
      <c r="EF5520" s="60"/>
      <c r="EG5520" s="60"/>
      <c r="EH5520" s="60"/>
      <c r="EI5520" s="60"/>
      <c r="EJ5520" s="60"/>
      <c r="EK5520" s="60"/>
      <c r="EL5520" s="60"/>
      <c r="EM5520" s="60"/>
      <c r="EN5520" s="60"/>
      <c r="EO5520" s="60"/>
      <c r="EP5520" s="60"/>
      <c r="EQ5520" s="60"/>
      <c r="ER5520" s="60"/>
      <c r="ES5520" s="60"/>
      <c r="ET5520" s="60"/>
      <c r="EU5520" s="60"/>
      <c r="EV5520" s="60"/>
      <c r="EW5520" s="60"/>
      <c r="EX5520" s="60"/>
      <c r="EY5520" s="60"/>
      <c r="EZ5520" s="60"/>
      <c r="FA5520" s="60"/>
      <c r="FB5520" s="60"/>
    </row>
    <row r="5521" spans="22:158" x14ac:dyDescent="0.25">
      <c r="W5521" s="33"/>
      <c r="X5521" s="33"/>
      <c r="AH5521" s="38">
        <v>100</v>
      </c>
      <c r="AI5521" s="38">
        <v>130</v>
      </c>
      <c r="AJ5521" s="38">
        <v>13000</v>
      </c>
      <c r="AK5521" s="38">
        <v>70</v>
      </c>
      <c r="AL5521" s="38">
        <v>9200159</v>
      </c>
      <c r="AM5521" s="61" t="s">
        <v>1816</v>
      </c>
      <c r="AN5521" s="61" t="s">
        <v>1687</v>
      </c>
      <c r="AO5521" s="61" t="s">
        <v>5101</v>
      </c>
      <c r="AP5521" s="61" t="s">
        <v>5041</v>
      </c>
      <c r="AQ5521" s="61" t="s">
        <v>1771</v>
      </c>
      <c r="AR5521" s="28">
        <v>0</v>
      </c>
      <c r="AS5521" s="28">
        <v>0</v>
      </c>
      <c r="AT5521" s="28">
        <v>32326</v>
      </c>
      <c r="AU5521">
        <v>295</v>
      </c>
      <c r="DV5521" s="31" t="s">
        <v>2928</v>
      </c>
      <c r="DW5521" s="31" t="s">
        <v>2934</v>
      </c>
      <c r="DX5521" s="63"/>
      <c r="DY5521" s="63"/>
      <c r="DZ5521" s="63"/>
      <c r="EA5521" s="167"/>
      <c r="EB5521" s="60"/>
      <c r="EC5521" s="60"/>
      <c r="ED5521" s="60"/>
      <c r="EE5521" s="60"/>
      <c r="EF5521" s="60"/>
      <c r="EG5521" s="60"/>
      <c r="EH5521" s="60"/>
      <c r="EI5521" s="60"/>
      <c r="EJ5521" s="60"/>
      <c r="EK5521" s="60"/>
      <c r="EL5521" s="60"/>
      <c r="EM5521" s="60"/>
      <c r="EN5521" s="60"/>
      <c r="EO5521" s="60"/>
      <c r="EP5521" s="60"/>
      <c r="EQ5521" s="60"/>
      <c r="ER5521" s="60"/>
      <c r="ES5521" s="60"/>
      <c r="ET5521" s="60"/>
      <c r="EU5521" s="60"/>
      <c r="EV5521" s="60"/>
      <c r="EW5521" s="60"/>
      <c r="EX5521" s="60"/>
      <c r="EY5521" s="60"/>
      <c r="EZ5521" s="60"/>
      <c r="FA5521" s="60"/>
      <c r="FB5521" s="60"/>
    </row>
    <row r="5522" spans="22:158" x14ac:dyDescent="0.25">
      <c r="W5522" s="33"/>
      <c r="X5522" s="33"/>
      <c r="AH5522" s="38">
        <v>100</v>
      </c>
      <c r="AI5522" s="38">
        <v>130</v>
      </c>
      <c r="AJ5522" s="38">
        <v>13010</v>
      </c>
      <c r="AK5522" s="38">
        <v>70</v>
      </c>
      <c r="AL5522" s="38">
        <v>9200159</v>
      </c>
      <c r="AM5522" s="61" t="s">
        <v>1816</v>
      </c>
      <c r="AN5522" s="61" t="s">
        <v>1687</v>
      </c>
      <c r="AO5522" s="61" t="s">
        <v>5102</v>
      </c>
      <c r="AP5522" s="61" t="s">
        <v>5041</v>
      </c>
      <c r="AQ5522" s="61" t="s">
        <v>1771</v>
      </c>
      <c r="AR5522" s="28">
        <v>6609338.2999999998</v>
      </c>
      <c r="AS5522" s="28">
        <v>286785</v>
      </c>
      <c r="AT5522" s="28">
        <v>0</v>
      </c>
      <c r="AU5522">
        <v>4219</v>
      </c>
      <c r="DV5522" s="31" t="s">
        <v>2928</v>
      </c>
      <c r="DW5522" s="31" t="s">
        <v>2934</v>
      </c>
      <c r="DX5522" s="63"/>
      <c r="DY5522" s="63"/>
      <c r="DZ5522" s="63"/>
      <c r="EA5522" s="167"/>
      <c r="EB5522" s="60"/>
      <c r="EC5522" s="60"/>
      <c r="ED5522" s="60"/>
      <c r="EE5522" s="60"/>
      <c r="EF5522" s="60"/>
      <c r="EG5522" s="60"/>
      <c r="EH5522" s="60"/>
      <c r="EI5522" s="60"/>
      <c r="EJ5522" s="60"/>
      <c r="EK5522" s="60"/>
      <c r="EL5522" s="60"/>
      <c r="EM5522" s="60"/>
      <c r="EN5522" s="60"/>
      <c r="EO5522" s="60"/>
      <c r="EP5522" s="60"/>
      <c r="EQ5522" s="60"/>
      <c r="ER5522" s="60"/>
      <c r="ES5522" s="60"/>
      <c r="ET5522" s="60"/>
      <c r="EU5522" s="60"/>
      <c r="EV5522" s="60"/>
      <c r="EW5522" s="60"/>
      <c r="EX5522" s="60"/>
      <c r="EY5522" s="60"/>
      <c r="EZ5522" s="60"/>
      <c r="FA5522" s="60"/>
      <c r="FB5522" s="60"/>
    </row>
    <row r="5523" spans="22:158" x14ac:dyDescent="0.25">
      <c r="V5523" s="1"/>
      <c r="W5523" s="33"/>
      <c r="X5523" s="33"/>
      <c r="AH5523" s="38">
        <v>100</v>
      </c>
      <c r="AI5523" s="38">
        <v>130</v>
      </c>
      <c r="AJ5523" s="38">
        <v>13550</v>
      </c>
      <c r="AK5523" s="38">
        <v>70</v>
      </c>
      <c r="AL5523" s="38">
        <v>9200159</v>
      </c>
      <c r="AM5523" s="61" t="s">
        <v>1816</v>
      </c>
      <c r="AN5523" s="61" t="s">
        <v>1687</v>
      </c>
      <c r="AO5523" s="61" t="s">
        <v>5114</v>
      </c>
      <c r="AP5523" s="61" t="s">
        <v>5041</v>
      </c>
      <c r="AQ5523" s="61" t="s">
        <v>1771</v>
      </c>
      <c r="AR5523" s="28">
        <v>2356730.2999999998</v>
      </c>
      <c r="AS5523" s="28">
        <v>52605</v>
      </c>
      <c r="AT5523" s="28">
        <v>62133</v>
      </c>
      <c r="AU5523">
        <v>2825</v>
      </c>
      <c r="DV5523" s="31" t="s">
        <v>2928</v>
      </c>
      <c r="DW5523" s="31" t="s">
        <v>2934</v>
      </c>
      <c r="DX5523" s="63"/>
      <c r="DY5523" s="63"/>
      <c r="DZ5523" s="63"/>
      <c r="EA5523" s="167"/>
      <c r="EB5523" s="60"/>
      <c r="EC5523" s="60"/>
      <c r="ED5523" s="60"/>
      <c r="EE5523" s="60"/>
      <c r="EF5523" s="60"/>
      <c r="EG5523" s="60"/>
      <c r="EH5523" s="60"/>
      <c r="EI5523" s="60"/>
      <c r="EJ5523" s="60"/>
      <c r="EK5523" s="60"/>
      <c r="EL5523" s="60"/>
      <c r="EM5523" s="60"/>
      <c r="EN5523" s="60"/>
      <c r="EO5523" s="60"/>
      <c r="EP5523" s="60"/>
      <c r="EQ5523" s="60"/>
      <c r="ER5523" s="60"/>
      <c r="ES5523" s="60"/>
      <c r="ET5523" s="60"/>
      <c r="EU5523" s="60"/>
      <c r="EV5523" s="60"/>
      <c r="EW5523" s="60"/>
      <c r="EX5523" s="60"/>
      <c r="EY5523" s="60"/>
      <c r="EZ5523" s="60"/>
      <c r="FA5523" s="60"/>
      <c r="FB5523" s="60"/>
    </row>
    <row r="5524" spans="22:158" x14ac:dyDescent="0.25">
      <c r="W5524" s="33"/>
      <c r="X5524" s="33"/>
      <c r="AH5524" s="38">
        <v>100</v>
      </c>
      <c r="AI5524" s="38">
        <v>130</v>
      </c>
      <c r="AJ5524" s="38">
        <v>13650</v>
      </c>
      <c r="AK5524" s="38">
        <v>70</v>
      </c>
      <c r="AL5524" s="38">
        <v>9200159</v>
      </c>
      <c r="AM5524" s="61" t="s">
        <v>1816</v>
      </c>
      <c r="AN5524" s="61" t="s">
        <v>1687</v>
      </c>
      <c r="AO5524" s="61" t="s">
        <v>5116</v>
      </c>
      <c r="AP5524" s="61" t="s">
        <v>5041</v>
      </c>
      <c r="AQ5524" s="61" t="s">
        <v>1771</v>
      </c>
      <c r="AR5524" s="28">
        <v>7830557.2000000002</v>
      </c>
      <c r="AS5524" s="28">
        <v>417568</v>
      </c>
      <c r="AT5524" s="28">
        <v>602943</v>
      </c>
      <c r="AU5524">
        <v>656</v>
      </c>
      <c r="DV5524" s="31" t="s">
        <v>2928</v>
      </c>
      <c r="DW5524" s="31" t="s">
        <v>2934</v>
      </c>
      <c r="DX5524" s="63"/>
      <c r="DY5524" s="63"/>
      <c r="DZ5524" s="63"/>
      <c r="EA5524" s="167"/>
      <c r="EB5524" s="60"/>
      <c r="EC5524" s="60"/>
      <c r="ED5524" s="60"/>
      <c r="EE5524" s="60"/>
      <c r="EF5524" s="60"/>
      <c r="EG5524" s="60"/>
      <c r="EH5524" s="60"/>
      <c r="EI5524" s="60"/>
      <c r="EJ5524" s="60"/>
      <c r="EK5524" s="60"/>
      <c r="EL5524" s="60"/>
      <c r="EM5524" s="60"/>
      <c r="EN5524" s="60"/>
      <c r="EO5524" s="60"/>
      <c r="EP5524" s="60"/>
      <c r="EQ5524" s="60"/>
      <c r="ER5524" s="60"/>
      <c r="ES5524" s="60"/>
      <c r="ET5524" s="60"/>
      <c r="EU5524" s="60"/>
      <c r="EV5524" s="60"/>
      <c r="EW5524" s="60"/>
      <c r="EX5524" s="60"/>
      <c r="EY5524" s="60"/>
      <c r="EZ5524" s="60"/>
      <c r="FA5524" s="60"/>
      <c r="FB5524" s="60"/>
    </row>
    <row r="5525" spans="22:158" x14ac:dyDescent="0.25">
      <c r="W5525" s="33"/>
      <c r="X5525" s="33"/>
      <c r="AH5525" s="38">
        <v>100</v>
      </c>
      <c r="AI5525" s="38">
        <v>130</v>
      </c>
      <c r="AJ5525" s="38">
        <v>13660</v>
      </c>
      <c r="AK5525" s="38">
        <v>70</v>
      </c>
      <c r="AL5525" s="38">
        <v>9200159</v>
      </c>
      <c r="AM5525" s="61" t="s">
        <v>1816</v>
      </c>
      <c r="AN5525" s="61" t="s">
        <v>1687</v>
      </c>
      <c r="AO5525" s="61" t="s">
        <v>5117</v>
      </c>
      <c r="AP5525" s="61" t="s">
        <v>5041</v>
      </c>
      <c r="AQ5525" s="61" t="s">
        <v>1771</v>
      </c>
      <c r="AR5525" s="28">
        <v>3156873.4</v>
      </c>
      <c r="AS5525" s="28">
        <v>169358</v>
      </c>
      <c r="AT5525" s="28">
        <v>0</v>
      </c>
      <c r="AU5525">
        <v>195</v>
      </c>
      <c r="DV5525" s="31" t="s">
        <v>2928</v>
      </c>
      <c r="DW5525" s="31" t="s">
        <v>2934</v>
      </c>
      <c r="DX5525" s="63"/>
      <c r="DY5525" s="63"/>
      <c r="DZ5525" s="63"/>
      <c r="EA5525" s="167"/>
      <c r="EB5525" s="60"/>
      <c r="EC5525" s="60"/>
      <c r="ED5525" s="60"/>
      <c r="EE5525" s="60"/>
      <c r="EF5525" s="60"/>
      <c r="EG5525" s="60"/>
      <c r="EH5525" s="60"/>
      <c r="EI5525" s="60"/>
      <c r="EJ5525" s="60"/>
      <c r="EK5525" s="60"/>
      <c r="EL5525" s="60"/>
      <c r="EM5525" s="60"/>
      <c r="EN5525" s="60"/>
      <c r="EO5525" s="60"/>
      <c r="EP5525" s="60"/>
      <c r="EQ5525" s="60"/>
      <c r="ER5525" s="60"/>
      <c r="ES5525" s="60"/>
      <c r="ET5525" s="60"/>
      <c r="EU5525" s="60"/>
      <c r="EV5525" s="60"/>
      <c r="EW5525" s="60"/>
      <c r="EX5525" s="60"/>
      <c r="EY5525" s="60"/>
      <c r="EZ5525" s="60"/>
      <c r="FA5525" s="60"/>
      <c r="FB5525" s="60"/>
    </row>
    <row r="5526" spans="22:158" x14ac:dyDescent="0.25">
      <c r="W5526" s="33"/>
      <c r="X5526" s="33"/>
      <c r="AH5526" s="38">
        <v>100</v>
      </c>
      <c r="AI5526" s="38">
        <v>130</v>
      </c>
      <c r="AJ5526" s="38">
        <v>14200</v>
      </c>
      <c r="AK5526" s="38">
        <v>70</v>
      </c>
      <c r="AL5526" s="38">
        <v>9200159</v>
      </c>
      <c r="AM5526" s="61" t="s">
        <v>1816</v>
      </c>
      <c r="AN5526" s="61" t="s">
        <v>1687</v>
      </c>
      <c r="AO5526" s="61" t="s">
        <v>5127</v>
      </c>
      <c r="AP5526" s="61" t="s">
        <v>5041</v>
      </c>
      <c r="AQ5526" s="61" t="s">
        <v>1771</v>
      </c>
      <c r="AR5526" s="28">
        <v>9180372.0999999996</v>
      </c>
      <c r="AS5526" s="28">
        <v>333441</v>
      </c>
      <c r="AT5526" s="28">
        <v>459249</v>
      </c>
      <c r="AU5526">
        <v>1058</v>
      </c>
      <c r="DV5526" s="31" t="s">
        <v>2928</v>
      </c>
      <c r="DW5526" s="31" t="s">
        <v>2934</v>
      </c>
      <c r="DX5526" s="63"/>
      <c r="DY5526" s="63"/>
      <c r="DZ5526" s="63"/>
      <c r="EA5526" s="167"/>
      <c r="EB5526" s="60"/>
      <c r="EC5526" s="60"/>
      <c r="ED5526" s="60"/>
      <c r="EE5526" s="60"/>
      <c r="EF5526" s="60"/>
      <c r="EG5526" s="60"/>
      <c r="EH5526" s="60"/>
      <c r="EI5526" s="60"/>
      <c r="EJ5526" s="60"/>
      <c r="EK5526" s="60"/>
      <c r="EL5526" s="60"/>
      <c r="EM5526" s="60"/>
      <c r="EN5526" s="60"/>
      <c r="EO5526" s="60"/>
      <c r="EP5526" s="60"/>
      <c r="EQ5526" s="60"/>
      <c r="ER5526" s="60"/>
      <c r="ES5526" s="60"/>
      <c r="ET5526" s="60"/>
      <c r="EU5526" s="60"/>
      <c r="EV5526" s="60"/>
      <c r="EW5526" s="60"/>
      <c r="EX5526" s="60"/>
      <c r="EY5526" s="60"/>
      <c r="EZ5526" s="60"/>
      <c r="FA5526" s="60"/>
      <c r="FB5526" s="60"/>
    </row>
    <row r="5527" spans="22:158" x14ac:dyDescent="0.25">
      <c r="W5527" s="33"/>
      <c r="X5527" s="33"/>
      <c r="AH5527" s="38">
        <v>100</v>
      </c>
      <c r="AI5527" s="38">
        <v>130</v>
      </c>
      <c r="AJ5527" s="38">
        <v>14920</v>
      </c>
      <c r="AK5527" s="38">
        <v>70</v>
      </c>
      <c r="AL5527" s="38">
        <v>9200159</v>
      </c>
      <c r="AM5527" s="61" t="s">
        <v>1816</v>
      </c>
      <c r="AN5527" s="61" t="s">
        <v>1687</v>
      </c>
      <c r="AO5527" s="61" t="s">
        <v>1588</v>
      </c>
      <c r="AP5527" s="61" t="s">
        <v>5041</v>
      </c>
      <c r="AQ5527" s="61" t="s">
        <v>1771</v>
      </c>
      <c r="AR5527" s="28">
        <v>2875119.5</v>
      </c>
      <c r="AS5527" s="28">
        <v>122436</v>
      </c>
      <c r="AT5527" s="28">
        <v>0</v>
      </c>
      <c r="AU5527">
        <v>0</v>
      </c>
      <c r="DV5527" s="31" t="s">
        <v>2928</v>
      </c>
      <c r="DW5527" s="31" t="s">
        <v>2934</v>
      </c>
      <c r="DX5527" s="63"/>
      <c r="DY5527" s="63"/>
      <c r="DZ5527" s="63"/>
      <c r="EA5527" s="167"/>
      <c r="EB5527" s="60"/>
      <c r="EC5527" s="60"/>
      <c r="ED5527" s="60"/>
      <c r="EE5527" s="60"/>
      <c r="EF5527" s="60"/>
      <c r="EG5527" s="60"/>
      <c r="EH5527" s="60"/>
      <c r="EI5527" s="60"/>
      <c r="EJ5527" s="60"/>
      <c r="EK5527" s="60"/>
      <c r="EL5527" s="60"/>
      <c r="EM5527" s="60"/>
      <c r="EN5527" s="60"/>
      <c r="EO5527" s="60"/>
      <c r="EP5527" s="60"/>
      <c r="EQ5527" s="60"/>
      <c r="ER5527" s="60"/>
      <c r="ES5527" s="60"/>
      <c r="ET5527" s="60"/>
      <c r="EU5527" s="60"/>
      <c r="EV5527" s="60"/>
      <c r="EW5527" s="60"/>
      <c r="EX5527" s="60"/>
      <c r="EY5527" s="60"/>
      <c r="EZ5527" s="60"/>
      <c r="FA5527" s="60"/>
      <c r="FB5527" s="60"/>
    </row>
    <row r="5528" spans="22:158" x14ac:dyDescent="0.25">
      <c r="W5528" s="33"/>
      <c r="X5528" s="33"/>
      <c r="AH5528" s="38">
        <v>100</v>
      </c>
      <c r="AI5528" s="38">
        <v>130</v>
      </c>
      <c r="AJ5528" s="38">
        <v>15100</v>
      </c>
      <c r="AK5528" s="38">
        <v>70</v>
      </c>
      <c r="AL5528" s="38">
        <v>9200159</v>
      </c>
      <c r="AM5528" s="61" t="s">
        <v>1816</v>
      </c>
      <c r="AN5528" s="61" t="s">
        <v>1687</v>
      </c>
      <c r="AO5528" s="61" t="s">
        <v>1592</v>
      </c>
      <c r="AP5528" s="61" t="s">
        <v>5041</v>
      </c>
      <c r="AQ5528" s="61" t="s">
        <v>1771</v>
      </c>
      <c r="AR5528" s="28">
        <v>0</v>
      </c>
      <c r="AS5528" s="28">
        <v>0</v>
      </c>
      <c r="AT5528" s="28">
        <v>101099</v>
      </c>
      <c r="AU5528">
        <v>267</v>
      </c>
      <c r="DV5528" s="31" t="s">
        <v>2928</v>
      </c>
      <c r="DW5528" s="31" t="s">
        <v>2934</v>
      </c>
      <c r="DX5528" s="63"/>
      <c r="DY5528" s="63"/>
      <c r="DZ5528" s="63"/>
      <c r="EA5528" s="167"/>
      <c r="EB5528" s="60"/>
      <c r="EC5528" s="60"/>
      <c r="ED5528" s="60"/>
      <c r="EE5528" s="60"/>
      <c r="EF5528" s="60"/>
      <c r="EG5528" s="60"/>
      <c r="EH5528" s="60"/>
      <c r="EI5528" s="60"/>
      <c r="EJ5528" s="60"/>
      <c r="EK5528" s="60"/>
      <c r="EL5528" s="60"/>
      <c r="EM5528" s="60"/>
      <c r="EN5528" s="60"/>
      <c r="EO5528" s="60"/>
      <c r="EP5528" s="60"/>
      <c r="EQ5528" s="60"/>
      <c r="ER5528" s="60"/>
      <c r="ES5528" s="60"/>
      <c r="ET5528" s="60"/>
      <c r="EU5528" s="60"/>
      <c r="EV5528" s="60"/>
      <c r="EW5528" s="60"/>
      <c r="EX5528" s="60"/>
      <c r="EY5528" s="60"/>
      <c r="EZ5528" s="60"/>
      <c r="FA5528" s="60"/>
      <c r="FB5528" s="60"/>
    </row>
    <row r="5529" spans="22:158" x14ac:dyDescent="0.25">
      <c r="W5529" s="33"/>
      <c r="X5529" s="33"/>
      <c r="AH5529" s="38">
        <v>100</v>
      </c>
      <c r="AI5529" s="38">
        <v>130</v>
      </c>
      <c r="AJ5529" s="38">
        <v>15300</v>
      </c>
      <c r="AK5529" s="38">
        <v>70</v>
      </c>
      <c r="AL5529" s="38">
        <v>9200159</v>
      </c>
      <c r="AM5529" s="61" t="s">
        <v>1816</v>
      </c>
      <c r="AN5529" s="61" t="s">
        <v>1687</v>
      </c>
      <c r="AO5529" s="61" t="s">
        <v>1597</v>
      </c>
      <c r="AP5529" s="61" t="s">
        <v>5041</v>
      </c>
      <c r="AQ5529" s="61" t="s">
        <v>1771</v>
      </c>
      <c r="AR5529" s="28">
        <v>7276558.5999999996</v>
      </c>
      <c r="AS5529" s="28">
        <v>179032</v>
      </c>
      <c r="AT5529" s="28">
        <v>246296</v>
      </c>
      <c r="AU5529">
        <v>2328</v>
      </c>
      <c r="DV5529" s="31" t="s">
        <v>2928</v>
      </c>
      <c r="DW5529" s="31" t="s">
        <v>2934</v>
      </c>
      <c r="DX5529" s="63"/>
      <c r="DY5529" s="63"/>
      <c r="DZ5529" s="63"/>
      <c r="EA5529" s="167"/>
      <c r="EB5529" s="60"/>
      <c r="EC5529" s="60"/>
      <c r="ED5529" s="60"/>
      <c r="EE5529" s="60"/>
      <c r="EF5529" s="60"/>
      <c r="EG5529" s="60"/>
      <c r="EH5529" s="60"/>
      <c r="EI5529" s="60"/>
      <c r="EJ5529" s="60"/>
      <c r="EK5529" s="60"/>
      <c r="EL5529" s="60"/>
      <c r="EM5529" s="60"/>
      <c r="EN5529" s="60"/>
      <c r="EO5529" s="60"/>
      <c r="EP5529" s="60"/>
      <c r="EQ5529" s="60"/>
      <c r="ER5529" s="60"/>
      <c r="ES5529" s="60"/>
      <c r="ET5529" s="60"/>
      <c r="EU5529" s="60"/>
      <c r="EV5529" s="60"/>
      <c r="EW5529" s="60"/>
      <c r="EX5529" s="60"/>
      <c r="EY5529" s="60"/>
      <c r="EZ5529" s="60"/>
      <c r="FA5529" s="60"/>
      <c r="FB5529" s="60"/>
    </row>
    <row r="5530" spans="22:158" x14ac:dyDescent="0.25">
      <c r="W5530" s="33"/>
      <c r="X5530" s="33"/>
      <c r="AH5530" s="38">
        <v>100</v>
      </c>
      <c r="AI5530" s="38">
        <v>130</v>
      </c>
      <c r="AJ5530" s="38">
        <v>15600</v>
      </c>
      <c r="AK5530" s="38">
        <v>70</v>
      </c>
      <c r="AL5530" s="38">
        <v>9200159</v>
      </c>
      <c r="AM5530" s="61" t="s">
        <v>1816</v>
      </c>
      <c r="AN5530" s="61" t="s">
        <v>1687</v>
      </c>
      <c r="AO5530" s="61" t="s">
        <v>1603</v>
      </c>
      <c r="AP5530" s="61" t="s">
        <v>5041</v>
      </c>
      <c r="AQ5530" s="61" t="s">
        <v>1771</v>
      </c>
      <c r="AR5530" s="28">
        <v>0</v>
      </c>
      <c r="AS5530" s="28">
        <v>0</v>
      </c>
      <c r="AT5530" s="28">
        <v>93639</v>
      </c>
      <c r="AU5530">
        <v>6068</v>
      </c>
      <c r="DV5530" s="31" t="s">
        <v>2928</v>
      </c>
      <c r="DW5530" s="31" t="s">
        <v>2934</v>
      </c>
      <c r="DX5530" s="63"/>
      <c r="DY5530" s="63"/>
      <c r="DZ5530" s="63"/>
      <c r="EA5530" s="167"/>
      <c r="EB5530" s="60"/>
      <c r="EC5530" s="60"/>
      <c r="ED5530" s="60"/>
      <c r="EE5530" s="60"/>
      <c r="EF5530" s="60"/>
      <c r="EG5530" s="60"/>
      <c r="EH5530" s="60"/>
      <c r="EI5530" s="60"/>
      <c r="EJ5530" s="60"/>
      <c r="EK5530" s="60"/>
      <c r="EL5530" s="60"/>
      <c r="EM5530" s="60"/>
      <c r="EN5530" s="60"/>
      <c r="EO5530" s="60"/>
      <c r="EP5530" s="60"/>
      <c r="EQ5530" s="60"/>
      <c r="ER5530" s="60"/>
      <c r="ES5530" s="60"/>
      <c r="ET5530" s="60"/>
      <c r="EU5530" s="60"/>
      <c r="EV5530" s="60"/>
      <c r="EW5530" s="60"/>
      <c r="EX5530" s="60"/>
      <c r="EY5530" s="60"/>
      <c r="EZ5530" s="60"/>
      <c r="FA5530" s="60"/>
      <c r="FB5530" s="60"/>
    </row>
    <row r="5531" spans="22:158" x14ac:dyDescent="0.25">
      <c r="W5531" s="33"/>
      <c r="X5531" s="33"/>
      <c r="AH5531" s="38">
        <v>100</v>
      </c>
      <c r="AI5531" s="38">
        <v>130</v>
      </c>
      <c r="AJ5531" s="38">
        <v>15750</v>
      </c>
      <c r="AK5531" s="38">
        <v>70</v>
      </c>
      <c r="AL5531" s="38">
        <v>9200159</v>
      </c>
      <c r="AM5531" s="61" t="s">
        <v>1816</v>
      </c>
      <c r="AN5531" s="61" t="s">
        <v>1687</v>
      </c>
      <c r="AO5531" s="61" t="s">
        <v>1606</v>
      </c>
      <c r="AP5531" s="61" t="s">
        <v>5041</v>
      </c>
      <c r="AQ5531" s="61" t="s">
        <v>1771</v>
      </c>
      <c r="AR5531" s="28">
        <v>3749557.5</v>
      </c>
      <c r="AS5531" s="28">
        <v>141125</v>
      </c>
      <c r="AT5531" s="28">
        <v>178874</v>
      </c>
      <c r="AU5531">
        <v>0</v>
      </c>
      <c r="DV5531" s="31" t="s">
        <v>2928</v>
      </c>
      <c r="DW5531" s="31" t="s">
        <v>2934</v>
      </c>
      <c r="DX5531" s="63"/>
      <c r="DY5531" s="63"/>
      <c r="DZ5531" s="63"/>
      <c r="EA5531" s="167"/>
      <c r="EB5531" s="60"/>
      <c r="EC5531" s="60"/>
      <c r="ED5531" s="60"/>
      <c r="EE5531" s="60"/>
      <c r="EF5531" s="60"/>
      <c r="EG5531" s="60"/>
      <c r="EH5531" s="60"/>
      <c r="EI5531" s="60"/>
      <c r="EJ5531" s="60"/>
      <c r="EK5531" s="60"/>
      <c r="EL5531" s="60"/>
      <c r="EM5531" s="60"/>
      <c r="EN5531" s="60"/>
      <c r="EO5531" s="60"/>
      <c r="EP5531" s="60"/>
      <c r="EQ5531" s="60"/>
      <c r="ER5531" s="60"/>
      <c r="ES5531" s="60"/>
      <c r="ET5531" s="60"/>
      <c r="EU5531" s="60"/>
      <c r="EV5531" s="60"/>
      <c r="EW5531" s="60"/>
      <c r="EX5531" s="60"/>
      <c r="EY5531" s="60"/>
      <c r="EZ5531" s="60"/>
      <c r="FA5531" s="60"/>
      <c r="FB5531" s="60"/>
    </row>
    <row r="5532" spans="22:158" x14ac:dyDescent="0.25">
      <c r="W5532" s="33"/>
      <c r="X5532" s="33"/>
      <c r="AH5532" s="38">
        <v>100</v>
      </c>
      <c r="AI5532" s="38">
        <v>130</v>
      </c>
      <c r="AJ5532" s="38">
        <v>16000</v>
      </c>
      <c r="AK5532" s="38">
        <v>70</v>
      </c>
      <c r="AL5532" s="38">
        <v>9200159</v>
      </c>
      <c r="AM5532" s="61" t="s">
        <v>1816</v>
      </c>
      <c r="AN5532" s="61" t="s">
        <v>1687</v>
      </c>
      <c r="AO5532" s="61" t="s">
        <v>1611</v>
      </c>
      <c r="AP5532" s="61" t="s">
        <v>5041</v>
      </c>
      <c r="AQ5532" s="61" t="s">
        <v>1771</v>
      </c>
      <c r="AR5532" s="28">
        <v>0</v>
      </c>
      <c r="AS5532" s="28">
        <v>0</v>
      </c>
      <c r="AT5532" s="28">
        <v>49946</v>
      </c>
      <c r="AU5532">
        <v>2920</v>
      </c>
      <c r="DV5532" s="31" t="s">
        <v>2928</v>
      </c>
      <c r="DW5532" s="31" t="s">
        <v>2934</v>
      </c>
      <c r="DX5532" s="63"/>
      <c r="DY5532" s="63"/>
      <c r="DZ5532" s="63"/>
      <c r="EA5532" s="167"/>
      <c r="EB5532" s="60"/>
      <c r="EC5532" s="60"/>
      <c r="ED5532" s="60"/>
      <c r="EE5532" s="60"/>
      <c r="EF5532" s="60"/>
      <c r="EG5532" s="60"/>
      <c r="EH5532" s="60"/>
      <c r="EI5532" s="60"/>
      <c r="EJ5532" s="60"/>
      <c r="EK5532" s="60"/>
      <c r="EL5532" s="60"/>
      <c r="EM5532" s="60"/>
      <c r="EN5532" s="60"/>
      <c r="EO5532" s="60"/>
      <c r="EP5532" s="60"/>
      <c r="EQ5532" s="60"/>
      <c r="ER5532" s="60"/>
      <c r="ES5532" s="60"/>
      <c r="ET5532" s="60"/>
      <c r="EU5532" s="60"/>
      <c r="EV5532" s="60"/>
      <c r="EW5532" s="60"/>
      <c r="EX5532" s="60"/>
      <c r="EY5532" s="60"/>
      <c r="EZ5532" s="60"/>
      <c r="FA5532" s="60"/>
      <c r="FB5532" s="60"/>
    </row>
    <row r="5533" spans="22:158" x14ac:dyDescent="0.25">
      <c r="V5533" s="1"/>
      <c r="W5533" s="33"/>
      <c r="X5533" s="33"/>
      <c r="AH5533" s="38">
        <v>100</v>
      </c>
      <c r="AI5533" s="38">
        <v>130</v>
      </c>
      <c r="AJ5533" s="38">
        <v>16300</v>
      </c>
      <c r="AK5533" s="38">
        <v>70</v>
      </c>
      <c r="AL5533" s="38">
        <v>9200159</v>
      </c>
      <c r="AM5533" s="61" t="s">
        <v>1816</v>
      </c>
      <c r="AN5533" s="61" t="s">
        <v>1687</v>
      </c>
      <c r="AO5533" s="61" t="s">
        <v>1617</v>
      </c>
      <c r="AP5533" s="61" t="s">
        <v>5041</v>
      </c>
      <c r="AQ5533" s="61" t="s">
        <v>1771</v>
      </c>
      <c r="AR5533" s="28">
        <v>0</v>
      </c>
      <c r="AS5533" s="28">
        <v>0</v>
      </c>
      <c r="AT5533" s="28">
        <v>328408</v>
      </c>
      <c r="AU5533">
        <v>227</v>
      </c>
      <c r="DV5533" s="31" t="s">
        <v>2928</v>
      </c>
      <c r="DW5533" s="31" t="s">
        <v>2934</v>
      </c>
      <c r="DX5533" s="63"/>
      <c r="DY5533" s="63"/>
      <c r="DZ5533" s="63"/>
      <c r="EA5533" s="167"/>
      <c r="EB5533" s="60"/>
      <c r="EC5533" s="60"/>
      <c r="ED5533" s="60"/>
      <c r="EE5533" s="60"/>
      <c r="EF5533" s="60"/>
      <c r="EG5533" s="60"/>
      <c r="EH5533" s="60"/>
      <c r="EI5533" s="60"/>
      <c r="EJ5533" s="60"/>
      <c r="EK5533" s="60"/>
      <c r="EL5533" s="60"/>
      <c r="EM5533" s="60"/>
      <c r="EN5533" s="60"/>
      <c r="EO5533" s="60"/>
      <c r="EP5533" s="60"/>
      <c r="EQ5533" s="60"/>
      <c r="ER5533" s="60"/>
      <c r="ES5533" s="60"/>
      <c r="ET5533" s="60"/>
      <c r="EU5533" s="60"/>
      <c r="EV5533" s="60"/>
      <c r="EW5533" s="60"/>
      <c r="EX5533" s="60"/>
      <c r="EY5533" s="60"/>
      <c r="EZ5533" s="60"/>
      <c r="FA5533" s="60"/>
      <c r="FB5533" s="60"/>
    </row>
    <row r="5534" spans="22:158" x14ac:dyDescent="0.25">
      <c r="W5534" s="33"/>
      <c r="X5534" s="33"/>
      <c r="AH5534" s="38">
        <v>100</v>
      </c>
      <c r="AI5534" s="38">
        <v>130</v>
      </c>
      <c r="AJ5534" s="38">
        <v>16500</v>
      </c>
      <c r="AK5534" s="38">
        <v>70</v>
      </c>
      <c r="AL5534" s="38">
        <v>9200159</v>
      </c>
      <c r="AM5534" s="61" t="s">
        <v>1816</v>
      </c>
      <c r="AN5534" s="61" t="s">
        <v>1687</v>
      </c>
      <c r="AO5534" s="61" t="s">
        <v>1623</v>
      </c>
      <c r="AP5534" s="61" t="s">
        <v>5041</v>
      </c>
      <c r="AQ5534" s="61" t="s">
        <v>1771</v>
      </c>
      <c r="AR5534" s="28">
        <v>0</v>
      </c>
      <c r="AS5534" s="28">
        <v>0</v>
      </c>
      <c r="AT5534" s="28">
        <v>130024</v>
      </c>
      <c r="AU5534">
        <v>2</v>
      </c>
      <c r="DV5534" s="31" t="s">
        <v>2928</v>
      </c>
      <c r="DW5534" s="31" t="s">
        <v>2934</v>
      </c>
      <c r="DX5534" s="63"/>
      <c r="DY5534" s="63"/>
      <c r="DZ5534" s="63"/>
      <c r="EA5534" s="167"/>
      <c r="EB5534" s="60"/>
      <c r="EC5534" s="60"/>
      <c r="ED5534" s="60"/>
      <c r="EE5534" s="60"/>
      <c r="EF5534" s="60"/>
      <c r="EG5534" s="60"/>
      <c r="EH5534" s="60"/>
      <c r="EI5534" s="60"/>
      <c r="EJ5534" s="60"/>
      <c r="EK5534" s="60"/>
      <c r="EL5534" s="60"/>
      <c r="EM5534" s="60"/>
      <c r="EN5534" s="60"/>
      <c r="EO5534" s="60"/>
      <c r="EP5534" s="60"/>
      <c r="EQ5534" s="60"/>
      <c r="ER5534" s="60"/>
      <c r="ES5534" s="60"/>
      <c r="ET5534" s="60"/>
      <c r="EU5534" s="60"/>
      <c r="EV5534" s="60"/>
      <c r="EW5534" s="60"/>
      <c r="EX5534" s="60"/>
      <c r="EY5534" s="60"/>
      <c r="EZ5534" s="60"/>
      <c r="FA5534" s="60"/>
      <c r="FB5534" s="60"/>
    </row>
    <row r="5535" spans="22:158" x14ac:dyDescent="0.25">
      <c r="W5535" s="33"/>
      <c r="X5535" s="33"/>
      <c r="AH5535" s="38">
        <v>100</v>
      </c>
      <c r="AI5535" s="38">
        <v>130</v>
      </c>
      <c r="AJ5535" s="38">
        <v>16850</v>
      </c>
      <c r="AK5535" s="38">
        <v>70</v>
      </c>
      <c r="AL5535" s="38">
        <v>9200159</v>
      </c>
      <c r="AM5535" s="61" t="s">
        <v>1816</v>
      </c>
      <c r="AN5535" s="61" t="s">
        <v>1687</v>
      </c>
      <c r="AO5535" s="61" t="s">
        <v>1630</v>
      </c>
      <c r="AP5535" s="61" t="s">
        <v>5041</v>
      </c>
      <c r="AQ5535" s="61" t="s">
        <v>1771</v>
      </c>
      <c r="AR5535" s="28">
        <v>0</v>
      </c>
      <c r="AS5535" s="28">
        <v>0</v>
      </c>
      <c r="AT5535" s="28">
        <v>439228</v>
      </c>
      <c r="AU5535">
        <v>170</v>
      </c>
      <c r="DV5535" s="31" t="s">
        <v>2928</v>
      </c>
      <c r="DW5535" s="31" t="s">
        <v>2934</v>
      </c>
      <c r="DX5535" s="63"/>
      <c r="DY5535" s="63"/>
      <c r="DZ5535" s="63"/>
      <c r="EA5535" s="167"/>
      <c r="EB5535" s="60"/>
      <c r="EC5535" s="60"/>
      <c r="ED5535" s="60"/>
      <c r="EE5535" s="60"/>
      <c r="EF5535" s="60"/>
      <c r="EG5535" s="60"/>
      <c r="EH5535" s="60"/>
      <c r="EI5535" s="60"/>
      <c r="EJ5535" s="60"/>
      <c r="EK5535" s="60"/>
      <c r="EL5535" s="60"/>
      <c r="EM5535" s="60"/>
      <c r="EN5535" s="60"/>
      <c r="EO5535" s="60"/>
      <c r="EP5535" s="60"/>
      <c r="EQ5535" s="60"/>
      <c r="ER5535" s="60"/>
      <c r="ES5535" s="60"/>
      <c r="ET5535" s="60"/>
      <c r="EU5535" s="60"/>
      <c r="EV5535" s="60"/>
      <c r="EW5535" s="60"/>
      <c r="EX5535" s="60"/>
      <c r="EY5535" s="60"/>
      <c r="EZ5535" s="60"/>
      <c r="FA5535" s="60"/>
      <c r="FB5535" s="60"/>
    </row>
    <row r="5536" spans="22:158" x14ac:dyDescent="0.25">
      <c r="W5536" s="33"/>
      <c r="X5536" s="33"/>
      <c r="AH5536" s="38">
        <v>100</v>
      </c>
      <c r="AI5536" s="38">
        <v>130</v>
      </c>
      <c r="AJ5536" s="38">
        <v>17300</v>
      </c>
      <c r="AK5536" s="38">
        <v>70</v>
      </c>
      <c r="AL5536" s="38">
        <v>9200159</v>
      </c>
      <c r="AM5536" s="61" t="s">
        <v>1816</v>
      </c>
      <c r="AN5536" s="61" t="s">
        <v>1687</v>
      </c>
      <c r="AO5536" s="61" t="s">
        <v>1639</v>
      </c>
      <c r="AP5536" s="61" t="s">
        <v>5041</v>
      </c>
      <c r="AQ5536" s="61" t="s">
        <v>1771</v>
      </c>
      <c r="AR5536" s="28">
        <v>0</v>
      </c>
      <c r="AS5536" s="28">
        <v>0</v>
      </c>
      <c r="AT5536" s="28">
        <v>3925</v>
      </c>
      <c r="AU5536">
        <v>6178</v>
      </c>
      <c r="DV5536" s="31" t="s">
        <v>2928</v>
      </c>
      <c r="DW5536" s="31" t="s">
        <v>2934</v>
      </c>
      <c r="DX5536" s="63"/>
      <c r="DY5536" s="63"/>
      <c r="DZ5536" s="63"/>
      <c r="EA5536" s="167"/>
      <c r="EB5536" s="60"/>
      <c r="EC5536" s="60"/>
      <c r="ED5536" s="60"/>
      <c r="EE5536" s="60"/>
      <c r="EF5536" s="60"/>
      <c r="EG5536" s="60"/>
      <c r="EH5536" s="60"/>
      <c r="EI5536" s="60"/>
      <c r="EJ5536" s="60"/>
      <c r="EK5536" s="60"/>
      <c r="EL5536" s="60"/>
      <c r="EM5536" s="60"/>
      <c r="EN5536" s="60"/>
      <c r="EO5536" s="60"/>
      <c r="EP5536" s="60"/>
      <c r="EQ5536" s="60"/>
      <c r="ER5536" s="60"/>
      <c r="ES5536" s="60"/>
      <c r="ET5536" s="60"/>
      <c r="EU5536" s="60"/>
      <c r="EV5536" s="60"/>
      <c r="EW5536" s="60"/>
      <c r="EX5536" s="60"/>
      <c r="EY5536" s="60"/>
      <c r="EZ5536" s="60"/>
      <c r="FA5536" s="60"/>
      <c r="FB5536" s="60"/>
    </row>
    <row r="5537" spans="22:158" x14ac:dyDescent="0.25">
      <c r="W5537" s="33"/>
      <c r="X5537" s="33"/>
      <c r="AH5537" s="38">
        <v>100</v>
      </c>
      <c r="AI5537" s="38">
        <v>130</v>
      </c>
      <c r="AJ5537" s="38">
        <v>17310</v>
      </c>
      <c r="AK5537" s="38">
        <v>70</v>
      </c>
      <c r="AL5537" s="38">
        <v>9200159</v>
      </c>
      <c r="AM5537" s="61" t="s">
        <v>1816</v>
      </c>
      <c r="AN5537" s="61" t="s">
        <v>1687</v>
      </c>
      <c r="AO5537" s="61" t="s">
        <v>1640</v>
      </c>
      <c r="AP5537" s="61" t="s">
        <v>5041</v>
      </c>
      <c r="AQ5537" s="61" t="s">
        <v>1771</v>
      </c>
      <c r="AR5537" s="28">
        <v>11975893</v>
      </c>
      <c r="AS5537" s="28">
        <v>409140</v>
      </c>
      <c r="AT5537" s="28">
        <v>0</v>
      </c>
      <c r="AU5537">
        <v>58</v>
      </c>
      <c r="DV5537" s="31" t="s">
        <v>2928</v>
      </c>
      <c r="DW5537" s="31" t="s">
        <v>2934</v>
      </c>
      <c r="DX5537" s="63"/>
      <c r="DY5537" s="63"/>
      <c r="DZ5537" s="63"/>
      <c r="EA5537" s="167"/>
      <c r="EB5537" s="60"/>
      <c r="EC5537" s="60"/>
      <c r="ED5537" s="60"/>
      <c r="EE5537" s="60"/>
      <c r="EF5537" s="60"/>
      <c r="EG5537" s="60"/>
      <c r="EH5537" s="60"/>
      <c r="EI5537" s="60"/>
      <c r="EJ5537" s="60"/>
      <c r="EK5537" s="60"/>
      <c r="EL5537" s="60"/>
      <c r="EM5537" s="60"/>
      <c r="EN5537" s="60"/>
      <c r="EO5537" s="60"/>
      <c r="EP5537" s="60"/>
      <c r="EQ5537" s="60"/>
      <c r="ER5537" s="60"/>
      <c r="ES5537" s="60"/>
      <c r="ET5537" s="60"/>
      <c r="EU5537" s="60"/>
      <c r="EV5537" s="60"/>
      <c r="EW5537" s="60"/>
      <c r="EX5537" s="60"/>
      <c r="EY5537" s="60"/>
      <c r="EZ5537" s="60"/>
      <c r="FA5537" s="60"/>
      <c r="FB5537" s="60"/>
    </row>
    <row r="5538" spans="22:158" x14ac:dyDescent="0.25">
      <c r="W5538" s="33"/>
      <c r="X5538" s="33"/>
      <c r="AH5538" s="38">
        <v>100</v>
      </c>
      <c r="AI5538" s="38">
        <v>130</v>
      </c>
      <c r="AJ5538" s="38">
        <v>17400</v>
      </c>
      <c r="AK5538" s="38">
        <v>70</v>
      </c>
      <c r="AL5538" s="38">
        <v>9200159</v>
      </c>
      <c r="AM5538" s="61" t="s">
        <v>1816</v>
      </c>
      <c r="AN5538" s="61" t="s">
        <v>1687</v>
      </c>
      <c r="AO5538" s="61" t="s">
        <v>1642</v>
      </c>
      <c r="AP5538" s="61" t="s">
        <v>5041</v>
      </c>
      <c r="AQ5538" s="61" t="s">
        <v>1771</v>
      </c>
      <c r="AR5538" s="28">
        <v>2127426.2999999998</v>
      </c>
      <c r="AS5538" s="28">
        <v>128477</v>
      </c>
      <c r="AT5538" s="28">
        <v>156518</v>
      </c>
      <c r="AU5538">
        <v>3529</v>
      </c>
      <c r="DV5538" s="31" t="s">
        <v>2928</v>
      </c>
      <c r="DW5538" s="31" t="s">
        <v>2934</v>
      </c>
      <c r="DX5538" s="63"/>
      <c r="DY5538" s="63"/>
      <c r="DZ5538" s="63"/>
      <c r="EA5538" s="167"/>
      <c r="EB5538" s="60"/>
      <c r="EC5538" s="60"/>
      <c r="ED5538" s="60"/>
      <c r="EE5538" s="60"/>
      <c r="EF5538" s="60"/>
      <c r="EG5538" s="60"/>
      <c r="EH5538" s="60"/>
      <c r="EI5538" s="60"/>
      <c r="EJ5538" s="60"/>
      <c r="EK5538" s="60"/>
      <c r="EL5538" s="60"/>
      <c r="EM5538" s="60"/>
      <c r="EN5538" s="60"/>
      <c r="EO5538" s="60"/>
      <c r="EP5538" s="60"/>
      <c r="EQ5538" s="60"/>
      <c r="ER5538" s="60"/>
      <c r="ES5538" s="60"/>
      <c r="ET5538" s="60"/>
      <c r="EU5538" s="60"/>
      <c r="EV5538" s="60"/>
      <c r="EW5538" s="60"/>
      <c r="EX5538" s="60"/>
      <c r="EY5538" s="60"/>
      <c r="EZ5538" s="60"/>
      <c r="FA5538" s="60"/>
      <c r="FB5538" s="60"/>
    </row>
    <row r="5539" spans="22:158" x14ac:dyDescent="0.25">
      <c r="V5539" s="1"/>
      <c r="W5539" s="33"/>
      <c r="X5539" s="33"/>
      <c r="AH5539" s="38">
        <v>100</v>
      </c>
      <c r="AI5539" s="38">
        <v>130</v>
      </c>
      <c r="AJ5539" s="38">
        <v>17650</v>
      </c>
      <c r="AK5539" s="38">
        <v>70</v>
      </c>
      <c r="AL5539" s="38">
        <v>9200159</v>
      </c>
      <c r="AM5539" s="61" t="s">
        <v>1816</v>
      </c>
      <c r="AN5539" s="61" t="s">
        <v>1687</v>
      </c>
      <c r="AO5539" s="61" t="s">
        <v>1648</v>
      </c>
      <c r="AP5539" s="61" t="s">
        <v>5041</v>
      </c>
      <c r="AQ5539" s="61" t="s">
        <v>1771</v>
      </c>
      <c r="AR5539" s="28">
        <v>10398503</v>
      </c>
      <c r="AS5539" s="28">
        <v>492926</v>
      </c>
      <c r="AT5539" s="28">
        <v>652037</v>
      </c>
      <c r="AU5539">
        <v>483</v>
      </c>
      <c r="DV5539" s="31" t="s">
        <v>2928</v>
      </c>
      <c r="DW5539" s="31" t="s">
        <v>2934</v>
      </c>
      <c r="DX5539" s="63"/>
      <c r="DY5539" s="63"/>
      <c r="DZ5539" s="63"/>
      <c r="EA5539" s="167"/>
      <c r="EB5539" s="60"/>
      <c r="EC5539" s="60"/>
      <c r="ED5539" s="60"/>
      <c r="EE5539" s="60"/>
      <c r="EF5539" s="60"/>
      <c r="EG5539" s="60"/>
      <c r="EH5539" s="60"/>
      <c r="EI5539" s="60"/>
      <c r="EJ5539" s="60"/>
      <c r="EK5539" s="60"/>
      <c r="EL5539" s="60"/>
      <c r="EM5539" s="60"/>
      <c r="EN5539" s="60"/>
      <c r="EO5539" s="60"/>
      <c r="EP5539" s="60"/>
      <c r="EQ5539" s="60"/>
      <c r="ER5539" s="60"/>
      <c r="ES5539" s="60"/>
      <c r="ET5539" s="60"/>
      <c r="EU5539" s="60"/>
      <c r="EV5539" s="60"/>
      <c r="EW5539" s="60"/>
      <c r="EX5539" s="60"/>
      <c r="EY5539" s="60"/>
      <c r="EZ5539" s="60"/>
      <c r="FA5539" s="60"/>
      <c r="FB5539" s="60"/>
    </row>
    <row r="5540" spans="22:158" x14ac:dyDescent="0.25">
      <c r="W5540" s="33"/>
      <c r="X5540" s="33"/>
      <c r="AH5540" s="38">
        <v>100</v>
      </c>
      <c r="AI5540" s="38">
        <v>130</v>
      </c>
      <c r="AJ5540" s="38">
        <v>17850</v>
      </c>
      <c r="AK5540" s="38">
        <v>70</v>
      </c>
      <c r="AL5540" s="38">
        <v>9200159</v>
      </c>
      <c r="AM5540" s="61" t="s">
        <v>1816</v>
      </c>
      <c r="AN5540" s="61" t="s">
        <v>1687</v>
      </c>
      <c r="AO5540" s="61" t="s">
        <v>1652</v>
      </c>
      <c r="AP5540" s="61" t="s">
        <v>5041</v>
      </c>
      <c r="AQ5540" s="61" t="s">
        <v>1771</v>
      </c>
      <c r="AR5540" s="28">
        <v>13084582.199999999</v>
      </c>
      <c r="AS5540" s="28">
        <v>487442</v>
      </c>
      <c r="AT5540" s="28">
        <v>656711</v>
      </c>
      <c r="AU5540">
        <v>3087</v>
      </c>
      <c r="DV5540" s="31" t="s">
        <v>2928</v>
      </c>
      <c r="DW5540" s="31" t="s">
        <v>2934</v>
      </c>
      <c r="DX5540" s="63"/>
      <c r="DY5540" s="63"/>
      <c r="DZ5540" s="63"/>
      <c r="EA5540" s="167"/>
      <c r="EB5540" s="60"/>
      <c r="EC5540" s="60"/>
      <c r="ED5540" s="60"/>
      <c r="EE5540" s="60"/>
      <c r="EF5540" s="60"/>
      <c r="EG5540" s="60"/>
      <c r="EH5540" s="60"/>
      <c r="EI5540" s="60"/>
      <c r="EJ5540" s="60"/>
      <c r="EK5540" s="60"/>
      <c r="EL5540" s="60"/>
      <c r="EM5540" s="60"/>
      <c r="EN5540" s="60"/>
      <c r="EO5540" s="60"/>
      <c r="EP5540" s="60"/>
      <c r="EQ5540" s="60"/>
      <c r="ER5540" s="60"/>
      <c r="ES5540" s="60"/>
      <c r="ET5540" s="60"/>
      <c r="EU5540" s="60"/>
      <c r="EV5540" s="60"/>
      <c r="EW5540" s="60"/>
      <c r="EX5540" s="60"/>
      <c r="EY5540" s="60"/>
      <c r="EZ5540" s="60"/>
      <c r="FA5540" s="60"/>
      <c r="FB5540" s="60"/>
    </row>
    <row r="5541" spans="22:158" x14ac:dyDescent="0.25">
      <c r="W5541" s="33"/>
      <c r="X5541" s="33"/>
      <c r="AH5541" s="38">
        <v>100</v>
      </c>
      <c r="AI5541" s="38">
        <v>130</v>
      </c>
      <c r="AJ5541" s="38">
        <v>18600</v>
      </c>
      <c r="AK5541" s="38">
        <v>70</v>
      </c>
      <c r="AL5541" s="38">
        <v>9200159</v>
      </c>
      <c r="AM5541" s="61" t="s">
        <v>1816</v>
      </c>
      <c r="AN5541" s="61" t="s">
        <v>1687</v>
      </c>
      <c r="AO5541" s="61" t="s">
        <v>1668</v>
      </c>
      <c r="AP5541" s="61" t="s">
        <v>5041</v>
      </c>
      <c r="AQ5541" s="61" t="s">
        <v>1771</v>
      </c>
      <c r="AR5541" s="28">
        <v>0</v>
      </c>
      <c r="AS5541" s="28">
        <v>0</v>
      </c>
      <c r="AT5541" s="28">
        <v>96857</v>
      </c>
      <c r="AU5541">
        <v>2056</v>
      </c>
      <c r="DV5541" s="31" t="s">
        <v>2928</v>
      </c>
      <c r="DW5541" s="31" t="s">
        <v>2934</v>
      </c>
      <c r="DX5541" s="63"/>
      <c r="DY5541" s="63"/>
      <c r="DZ5541" s="63"/>
      <c r="EA5541" s="167"/>
      <c r="EB5541" s="60"/>
      <c r="EC5541" s="60"/>
      <c r="ED5541" s="60"/>
      <c r="EE5541" s="60"/>
      <c r="EF5541" s="60"/>
      <c r="EG5541" s="60"/>
      <c r="EH5541" s="60"/>
      <c r="EI5541" s="60"/>
      <c r="EJ5541" s="60"/>
      <c r="EK5541" s="60"/>
      <c r="EL5541" s="60"/>
      <c r="EM5541" s="60"/>
      <c r="EN5541" s="60"/>
      <c r="EO5541" s="60"/>
      <c r="EP5541" s="60"/>
      <c r="EQ5541" s="60"/>
      <c r="ER5541" s="60"/>
      <c r="ES5541" s="60"/>
      <c r="ET5541" s="60"/>
      <c r="EU5541" s="60"/>
      <c r="EV5541" s="60"/>
      <c r="EW5541" s="60"/>
      <c r="EX5541" s="60"/>
      <c r="EY5541" s="60"/>
      <c r="EZ5541" s="60"/>
      <c r="FA5541" s="60"/>
      <c r="FB5541" s="60"/>
    </row>
    <row r="5542" spans="22:158" x14ac:dyDescent="0.25">
      <c r="W5542" s="33"/>
      <c r="X5542" s="33"/>
      <c r="AH5542" s="38">
        <v>100</v>
      </c>
      <c r="AI5542" s="38">
        <v>135</v>
      </c>
      <c r="AJ5542" s="38">
        <v>10950</v>
      </c>
      <c r="AK5542" s="38">
        <v>70</v>
      </c>
      <c r="AL5542" s="38">
        <v>9200159</v>
      </c>
      <c r="AM5542" s="61" t="s">
        <v>1816</v>
      </c>
      <c r="AN5542" s="61" t="s">
        <v>1693</v>
      </c>
      <c r="AO5542" s="61" t="s">
        <v>5062</v>
      </c>
      <c r="AP5542" s="61" t="s">
        <v>5041</v>
      </c>
      <c r="AQ5542" s="61" t="s">
        <v>1771</v>
      </c>
      <c r="AR5542" s="28">
        <v>14239836.4</v>
      </c>
      <c r="AS5542" s="28">
        <v>288734</v>
      </c>
      <c r="AT5542" s="28">
        <v>374440</v>
      </c>
      <c r="AU5542">
        <v>459</v>
      </c>
      <c r="DV5542" s="31" t="s">
        <v>2928</v>
      </c>
      <c r="DW5542" s="31" t="s">
        <v>2935</v>
      </c>
      <c r="DX5542" s="63"/>
      <c r="DY5542" s="63"/>
      <c r="DZ5542" s="63"/>
      <c r="EA5542" s="167"/>
      <c r="EB5542" s="60"/>
      <c r="EC5542" s="60"/>
      <c r="ED5542" s="60"/>
      <c r="EE5542" s="60"/>
      <c r="EF5542" s="60"/>
      <c r="EG5542" s="60"/>
      <c r="EH5542" s="60"/>
      <c r="EI5542" s="60"/>
      <c r="EJ5542" s="60"/>
      <c r="EK5542" s="60"/>
      <c r="EL5542" s="60"/>
      <c r="EM5542" s="60"/>
      <c r="EN5542" s="60"/>
      <c r="EO5542" s="60"/>
      <c r="EP5542" s="60"/>
      <c r="EQ5542" s="60"/>
      <c r="ER5542" s="60"/>
      <c r="ES5542" s="60"/>
      <c r="ET5542" s="60"/>
      <c r="EU5542" s="60"/>
      <c r="EV5542" s="60"/>
      <c r="EW5542" s="60"/>
      <c r="EX5542" s="60"/>
      <c r="EY5542" s="60"/>
      <c r="EZ5542" s="60"/>
      <c r="FA5542" s="60"/>
      <c r="FB5542" s="60"/>
    </row>
    <row r="5543" spans="22:158" x14ac:dyDescent="0.25">
      <c r="W5543" s="33"/>
      <c r="X5543" s="33"/>
      <c r="AH5543" s="38">
        <v>100</v>
      </c>
      <c r="AI5543" s="38">
        <v>135</v>
      </c>
      <c r="AJ5543" s="38">
        <v>11150</v>
      </c>
      <c r="AK5543" s="38">
        <v>70</v>
      </c>
      <c r="AL5543" s="38">
        <v>9200159</v>
      </c>
      <c r="AM5543" s="61" t="s">
        <v>1816</v>
      </c>
      <c r="AN5543" s="61" t="s">
        <v>1693</v>
      </c>
      <c r="AO5543" s="61" t="s">
        <v>5066</v>
      </c>
      <c r="AP5543" s="61" t="s">
        <v>5041</v>
      </c>
      <c r="AQ5543" s="61" t="s">
        <v>1771</v>
      </c>
      <c r="AR5543" s="28">
        <v>11060925.4</v>
      </c>
      <c r="AS5543" s="28">
        <v>248967</v>
      </c>
      <c r="AT5543" s="28">
        <v>559782</v>
      </c>
      <c r="AU5543">
        <v>351</v>
      </c>
      <c r="DV5543" s="31" t="s">
        <v>2928</v>
      </c>
      <c r="DW5543" s="31" t="s">
        <v>2935</v>
      </c>
      <c r="DX5543" s="63"/>
      <c r="DY5543" s="63"/>
      <c r="DZ5543" s="63"/>
      <c r="EA5543" s="167"/>
      <c r="EB5543" s="60"/>
      <c r="EC5543" s="60"/>
      <c r="ED5543" s="60"/>
      <c r="EE5543" s="60"/>
      <c r="EF5543" s="60"/>
      <c r="EG5543" s="60"/>
      <c r="EH5543" s="60"/>
      <c r="EI5543" s="60"/>
      <c r="EJ5543" s="60"/>
      <c r="EK5543" s="60"/>
      <c r="EL5543" s="60"/>
      <c r="EM5543" s="60"/>
      <c r="EN5543" s="60"/>
      <c r="EO5543" s="60"/>
      <c r="EP5543" s="60"/>
      <c r="EQ5543" s="60"/>
      <c r="ER5543" s="60"/>
      <c r="ES5543" s="60"/>
      <c r="ET5543" s="60"/>
      <c r="EU5543" s="60"/>
      <c r="EV5543" s="60"/>
      <c r="EW5543" s="60"/>
      <c r="EX5543" s="60"/>
      <c r="EY5543" s="60"/>
      <c r="EZ5543" s="60"/>
      <c r="FA5543" s="60"/>
      <c r="FB5543" s="60"/>
    </row>
    <row r="5544" spans="22:158" x14ac:dyDescent="0.25">
      <c r="W5544" s="33"/>
      <c r="X5544" s="33"/>
      <c r="AH5544" s="38">
        <v>100</v>
      </c>
      <c r="AI5544" s="38">
        <v>135</v>
      </c>
      <c r="AJ5544" s="38">
        <v>11200</v>
      </c>
      <c r="AK5544" s="38">
        <v>70</v>
      </c>
      <c r="AL5544" s="38">
        <v>9200159</v>
      </c>
      <c r="AM5544" s="61" t="s">
        <v>1816</v>
      </c>
      <c r="AN5544" s="61" t="s">
        <v>1693</v>
      </c>
      <c r="AO5544" s="61" t="s">
        <v>5067</v>
      </c>
      <c r="AP5544" s="61" t="s">
        <v>5041</v>
      </c>
      <c r="AQ5544" s="61" t="s">
        <v>1771</v>
      </c>
      <c r="AR5544" s="28">
        <v>10096867.300000001</v>
      </c>
      <c r="AS5544" s="28">
        <v>209219</v>
      </c>
      <c r="AT5544" s="28">
        <v>469152</v>
      </c>
      <c r="AU5544">
        <v>607</v>
      </c>
      <c r="DV5544" s="31" t="s">
        <v>2928</v>
      </c>
      <c r="DW5544" s="31" t="s">
        <v>2935</v>
      </c>
      <c r="DX5544" s="63"/>
      <c r="DY5544" s="63"/>
      <c r="DZ5544" s="63"/>
      <c r="EA5544" s="167"/>
      <c r="EB5544" s="60"/>
      <c r="EC5544" s="60"/>
      <c r="ED5544" s="60"/>
      <c r="EE5544" s="60"/>
      <c r="EF5544" s="60"/>
      <c r="EG5544" s="60"/>
      <c r="EH5544" s="60"/>
      <c r="EI5544" s="60"/>
      <c r="EJ5544" s="60"/>
      <c r="EK5544" s="60"/>
      <c r="EL5544" s="60"/>
      <c r="EM5544" s="60"/>
      <c r="EN5544" s="60"/>
      <c r="EO5544" s="60"/>
      <c r="EP5544" s="60"/>
      <c r="EQ5544" s="60"/>
      <c r="ER5544" s="60"/>
      <c r="ES5544" s="60"/>
      <c r="ET5544" s="60"/>
      <c r="EU5544" s="60"/>
      <c r="EV5544" s="60"/>
      <c r="EW5544" s="60"/>
      <c r="EX5544" s="60"/>
      <c r="EY5544" s="60"/>
      <c r="EZ5544" s="60"/>
      <c r="FA5544" s="60"/>
      <c r="FB5544" s="60"/>
    </row>
    <row r="5545" spans="22:158" x14ac:dyDescent="0.25">
      <c r="W5545" s="33"/>
      <c r="X5545" s="33"/>
      <c r="AH5545" s="38">
        <v>100</v>
      </c>
      <c r="AI5545" s="38">
        <v>135</v>
      </c>
      <c r="AJ5545" s="38">
        <v>11750</v>
      </c>
      <c r="AK5545" s="38">
        <v>70</v>
      </c>
      <c r="AL5545" s="38">
        <v>9200159</v>
      </c>
      <c r="AM5545" s="61" t="s">
        <v>1816</v>
      </c>
      <c r="AN5545" s="61" t="s">
        <v>1693</v>
      </c>
      <c r="AO5545" s="61" t="s">
        <v>5080</v>
      </c>
      <c r="AP5545" s="61" t="s">
        <v>5041</v>
      </c>
      <c r="AQ5545" s="61" t="s">
        <v>1771</v>
      </c>
      <c r="AR5545" s="28">
        <v>7191694.5</v>
      </c>
      <c r="AS5545" s="28">
        <v>211435</v>
      </c>
      <c r="AT5545" s="28">
        <v>338287</v>
      </c>
      <c r="AU5545">
        <v>0</v>
      </c>
      <c r="DV5545" s="31" t="s">
        <v>2928</v>
      </c>
      <c r="DW5545" s="31" t="s">
        <v>2935</v>
      </c>
      <c r="DX5545" s="63"/>
      <c r="DY5545" s="63"/>
      <c r="DZ5545" s="63"/>
      <c r="EA5545" s="167"/>
      <c r="EB5545" s="60"/>
      <c r="EC5545" s="60"/>
      <c r="ED5545" s="60"/>
      <c r="EE5545" s="60"/>
      <c r="EF5545" s="60"/>
      <c r="EG5545" s="60"/>
      <c r="EH5545" s="60"/>
      <c r="EI5545" s="60"/>
      <c r="EJ5545" s="60"/>
      <c r="EK5545" s="60"/>
      <c r="EL5545" s="60"/>
      <c r="EM5545" s="60"/>
      <c r="EN5545" s="60"/>
      <c r="EO5545" s="60"/>
      <c r="EP5545" s="60"/>
      <c r="EQ5545" s="60"/>
      <c r="ER5545" s="60"/>
      <c r="ES5545" s="60"/>
      <c r="ET5545" s="60"/>
      <c r="EU5545" s="60"/>
      <c r="EV5545" s="60"/>
      <c r="EW5545" s="60"/>
      <c r="EX5545" s="60"/>
      <c r="EY5545" s="60"/>
      <c r="EZ5545" s="60"/>
      <c r="FA5545" s="60"/>
      <c r="FB5545" s="60"/>
    </row>
    <row r="5546" spans="22:158" x14ac:dyDescent="0.25">
      <c r="W5546" s="33"/>
      <c r="X5546" s="33"/>
      <c r="AH5546" s="38">
        <v>100</v>
      </c>
      <c r="AI5546" s="38">
        <v>135</v>
      </c>
      <c r="AJ5546" s="38">
        <v>11950</v>
      </c>
      <c r="AK5546" s="38">
        <v>70</v>
      </c>
      <c r="AL5546" s="38">
        <v>9200159</v>
      </c>
      <c r="AM5546" s="61" t="s">
        <v>1816</v>
      </c>
      <c r="AN5546" s="61" t="s">
        <v>1693</v>
      </c>
      <c r="AO5546" s="61" t="s">
        <v>5083</v>
      </c>
      <c r="AP5546" s="61" t="s">
        <v>5041</v>
      </c>
      <c r="AQ5546" s="61" t="s">
        <v>1771</v>
      </c>
      <c r="AR5546" s="28">
        <v>0</v>
      </c>
      <c r="AS5546" s="28">
        <v>0</v>
      </c>
      <c r="AT5546" s="28">
        <v>435386</v>
      </c>
      <c r="AU5546">
        <v>2208</v>
      </c>
      <c r="DV5546" s="31" t="s">
        <v>2928</v>
      </c>
      <c r="DW5546" s="31" t="s">
        <v>2935</v>
      </c>
      <c r="DX5546" s="63"/>
      <c r="DY5546" s="63"/>
      <c r="DZ5546" s="63"/>
      <c r="EA5546" s="167"/>
      <c r="EB5546" s="60"/>
      <c r="EC5546" s="60"/>
      <c r="ED5546" s="60"/>
      <c r="EE5546" s="60"/>
      <c r="EF5546" s="60"/>
      <c r="EG5546" s="60"/>
      <c r="EH5546" s="60"/>
      <c r="EI5546" s="60"/>
      <c r="EJ5546" s="60"/>
      <c r="EK5546" s="60"/>
      <c r="EL5546" s="60"/>
      <c r="EM5546" s="60"/>
      <c r="EN5546" s="60"/>
      <c r="EO5546" s="60"/>
      <c r="EP5546" s="60"/>
      <c r="EQ5546" s="60"/>
      <c r="ER5546" s="60"/>
      <c r="ES5546" s="60"/>
      <c r="ET5546" s="60"/>
      <c r="EU5546" s="60"/>
      <c r="EV5546" s="60"/>
      <c r="EW5546" s="60"/>
      <c r="EX5546" s="60"/>
      <c r="EY5546" s="60"/>
      <c r="EZ5546" s="60"/>
      <c r="FA5546" s="60"/>
      <c r="FB5546" s="60"/>
    </row>
    <row r="5547" spans="22:158" x14ac:dyDescent="0.25">
      <c r="V5547" s="1"/>
      <c r="W5547" s="33"/>
      <c r="X5547" s="33"/>
      <c r="AH5547" s="38">
        <v>100</v>
      </c>
      <c r="AI5547" s="38">
        <v>135</v>
      </c>
      <c r="AJ5547" s="38">
        <v>12100</v>
      </c>
      <c r="AK5547" s="38">
        <v>70</v>
      </c>
      <c r="AL5547" s="38">
        <v>9200159</v>
      </c>
      <c r="AM5547" s="61" t="s">
        <v>1816</v>
      </c>
      <c r="AN5547" s="61" t="s">
        <v>1693</v>
      </c>
      <c r="AO5547" s="61" t="s">
        <v>5086</v>
      </c>
      <c r="AP5547" s="61" t="s">
        <v>5041</v>
      </c>
      <c r="AQ5547" s="61" t="s">
        <v>1771</v>
      </c>
      <c r="AR5547" s="28">
        <v>0</v>
      </c>
      <c r="AS5547" s="28">
        <v>0</v>
      </c>
      <c r="AT5547" s="28">
        <v>203817</v>
      </c>
      <c r="AU5547">
        <v>55</v>
      </c>
      <c r="DV5547" s="31" t="s">
        <v>2928</v>
      </c>
      <c r="DW5547" s="31" t="s">
        <v>2935</v>
      </c>
      <c r="DX5547" s="63"/>
      <c r="DY5547" s="63"/>
      <c r="DZ5547" s="63"/>
      <c r="EA5547" s="167"/>
      <c r="EB5547" s="60"/>
      <c r="EC5547" s="60"/>
      <c r="ED5547" s="60"/>
      <c r="EE5547" s="60"/>
      <c r="EF5547" s="60"/>
      <c r="EG5547" s="60"/>
      <c r="EH5547" s="60"/>
      <c r="EI5547" s="60"/>
      <c r="EJ5547" s="60"/>
      <c r="EK5547" s="60"/>
      <c r="EL5547" s="60"/>
      <c r="EM5547" s="60"/>
      <c r="EN5547" s="60"/>
      <c r="EO5547" s="60"/>
      <c r="EP5547" s="60"/>
      <c r="EQ5547" s="60"/>
      <c r="ER5547" s="60"/>
      <c r="ES5547" s="60"/>
      <c r="ET5547" s="60"/>
      <c r="EU5547" s="60"/>
      <c r="EV5547" s="60"/>
      <c r="EW5547" s="60"/>
      <c r="EX5547" s="60"/>
      <c r="EY5547" s="60"/>
      <c r="EZ5547" s="60"/>
      <c r="FA5547" s="60"/>
      <c r="FB5547" s="60"/>
    </row>
    <row r="5548" spans="22:158" x14ac:dyDescent="0.25">
      <c r="W5548" s="33"/>
      <c r="X5548" s="33"/>
      <c r="AH5548" s="38">
        <v>100</v>
      </c>
      <c r="AI5548" s="38">
        <v>135</v>
      </c>
      <c r="AJ5548" s="38">
        <v>12150</v>
      </c>
      <c r="AK5548" s="38">
        <v>70</v>
      </c>
      <c r="AL5548" s="38">
        <v>9200159</v>
      </c>
      <c r="AM5548" s="61" t="s">
        <v>1816</v>
      </c>
      <c r="AN5548" s="61" t="s">
        <v>1693</v>
      </c>
      <c r="AO5548" s="61" t="s">
        <v>5087</v>
      </c>
      <c r="AP5548" s="61" t="s">
        <v>5041</v>
      </c>
      <c r="AQ5548" s="61" t="s">
        <v>1771</v>
      </c>
      <c r="AR5548" s="28">
        <v>9493958.8000000007</v>
      </c>
      <c r="AS5548" s="28">
        <v>354161</v>
      </c>
      <c r="AT5548" s="28">
        <v>469599</v>
      </c>
      <c r="AU5548">
        <v>0</v>
      </c>
      <c r="DV5548" s="31" t="s">
        <v>2928</v>
      </c>
      <c r="DW5548" s="31" t="s">
        <v>2935</v>
      </c>
      <c r="DX5548" s="63"/>
      <c r="DY5548" s="63"/>
      <c r="DZ5548" s="63"/>
      <c r="EA5548" s="167"/>
      <c r="EB5548" s="60"/>
      <c r="EC5548" s="60"/>
      <c r="ED5548" s="60"/>
      <c r="EE5548" s="60"/>
      <c r="EF5548" s="60"/>
      <c r="EG5548" s="60"/>
      <c r="EH5548" s="60"/>
      <c r="EI5548" s="60"/>
      <c r="EJ5548" s="60"/>
      <c r="EK5548" s="60"/>
      <c r="EL5548" s="60"/>
      <c r="EM5548" s="60"/>
      <c r="EN5548" s="60"/>
      <c r="EO5548" s="60"/>
      <c r="EP5548" s="60"/>
      <c r="EQ5548" s="60"/>
      <c r="ER5548" s="60"/>
      <c r="ES5548" s="60"/>
      <c r="ET5548" s="60"/>
      <c r="EU5548" s="60"/>
      <c r="EV5548" s="60"/>
      <c r="EW5548" s="60"/>
      <c r="EX5548" s="60"/>
      <c r="EY5548" s="60"/>
      <c r="EZ5548" s="60"/>
      <c r="FA5548" s="60"/>
      <c r="FB5548" s="60"/>
    </row>
    <row r="5549" spans="22:158" x14ac:dyDescent="0.25">
      <c r="W5549" s="33"/>
      <c r="X5549" s="33"/>
      <c r="AH5549" s="38">
        <v>100</v>
      </c>
      <c r="AI5549" s="38">
        <v>135</v>
      </c>
      <c r="AJ5549" s="38">
        <v>12600</v>
      </c>
      <c r="AK5549" s="38">
        <v>70</v>
      </c>
      <c r="AL5549" s="38">
        <v>9200159</v>
      </c>
      <c r="AM5549" s="61" t="s">
        <v>1816</v>
      </c>
      <c r="AN5549" s="61" t="s">
        <v>1693</v>
      </c>
      <c r="AO5549" s="61" t="s">
        <v>5095</v>
      </c>
      <c r="AP5549" s="61" t="s">
        <v>5041</v>
      </c>
      <c r="AQ5549" s="61" t="s">
        <v>1771</v>
      </c>
      <c r="AR5549" s="28">
        <v>7898152</v>
      </c>
      <c r="AS5549" s="28">
        <v>155898</v>
      </c>
      <c r="AT5549" s="28">
        <v>209535</v>
      </c>
      <c r="AU5549">
        <v>0</v>
      </c>
      <c r="DV5549" s="31" t="s">
        <v>2928</v>
      </c>
      <c r="DW5549" s="31" t="s">
        <v>2935</v>
      </c>
      <c r="DX5549" s="63"/>
      <c r="DY5549" s="63"/>
      <c r="DZ5549" s="63"/>
      <c r="EA5549" s="167"/>
      <c r="EB5549" s="60"/>
      <c r="EC5549" s="60"/>
      <c r="ED5549" s="60"/>
      <c r="EE5549" s="60"/>
      <c r="EF5549" s="60"/>
      <c r="EG5549" s="60"/>
      <c r="EH5549" s="60"/>
      <c r="EI5549" s="60"/>
      <c r="EJ5549" s="60"/>
      <c r="EK5549" s="60"/>
      <c r="EL5549" s="60"/>
      <c r="EM5549" s="60"/>
      <c r="EN5549" s="60"/>
      <c r="EO5549" s="60"/>
      <c r="EP5549" s="60"/>
      <c r="EQ5549" s="60"/>
      <c r="ER5549" s="60"/>
      <c r="ES5549" s="60"/>
      <c r="ET5549" s="60"/>
      <c r="EU5549" s="60"/>
      <c r="EV5549" s="60"/>
      <c r="EW5549" s="60"/>
      <c r="EX5549" s="60"/>
      <c r="EY5549" s="60"/>
      <c r="EZ5549" s="60"/>
      <c r="FA5549" s="60"/>
      <c r="FB5549" s="60"/>
    </row>
    <row r="5550" spans="22:158" x14ac:dyDescent="0.25">
      <c r="V5550" s="1"/>
      <c r="W5550" s="33"/>
      <c r="X5550" s="33"/>
      <c r="AH5550" s="38">
        <v>100</v>
      </c>
      <c r="AI5550" s="38">
        <v>135</v>
      </c>
      <c r="AJ5550" s="38">
        <v>12950</v>
      </c>
      <c r="AK5550" s="38">
        <v>70</v>
      </c>
      <c r="AL5550" s="38">
        <v>9200159</v>
      </c>
      <c r="AM5550" s="61" t="s">
        <v>1816</v>
      </c>
      <c r="AN5550" s="61" t="s">
        <v>1693</v>
      </c>
      <c r="AO5550" s="61" t="s">
        <v>5100</v>
      </c>
      <c r="AP5550" s="61" t="s">
        <v>5041</v>
      </c>
      <c r="AQ5550" s="61" t="s">
        <v>1771</v>
      </c>
      <c r="AR5550" s="28">
        <v>10969877.9</v>
      </c>
      <c r="AS5550" s="28">
        <v>355332</v>
      </c>
      <c r="AT5550" s="28">
        <v>420077</v>
      </c>
      <c r="AU5550">
        <v>0</v>
      </c>
      <c r="DV5550" s="31" t="s">
        <v>2928</v>
      </c>
      <c r="DW5550" s="31" t="s">
        <v>2935</v>
      </c>
      <c r="DX5550" s="63"/>
      <c r="DY5550" s="63"/>
      <c r="DZ5550" s="63"/>
      <c r="EA5550" s="167"/>
      <c r="EB5550" s="60"/>
      <c r="EC5550" s="60"/>
      <c r="ED5550" s="60"/>
      <c r="EE5550" s="60"/>
      <c r="EF5550" s="60"/>
      <c r="EG5550" s="60"/>
      <c r="EH5550" s="60"/>
      <c r="EI5550" s="60"/>
      <c r="EJ5550" s="60"/>
      <c r="EK5550" s="60"/>
      <c r="EL5550" s="60"/>
      <c r="EM5550" s="60"/>
      <c r="EN5550" s="60"/>
      <c r="EO5550" s="60"/>
      <c r="EP5550" s="60"/>
      <c r="EQ5550" s="60"/>
      <c r="ER5550" s="60"/>
      <c r="ES5550" s="60"/>
      <c r="ET5550" s="60"/>
      <c r="EU5550" s="60"/>
      <c r="EV5550" s="60"/>
      <c r="EW5550" s="60"/>
      <c r="EX5550" s="60"/>
      <c r="EY5550" s="60"/>
      <c r="EZ5550" s="60"/>
      <c r="FA5550" s="60"/>
      <c r="FB5550" s="60"/>
    </row>
    <row r="5551" spans="22:158" x14ac:dyDescent="0.25">
      <c r="W5551" s="33"/>
      <c r="X5551" s="33"/>
      <c r="AH5551" s="38">
        <v>100</v>
      </c>
      <c r="AI5551" s="38">
        <v>135</v>
      </c>
      <c r="AJ5551" s="38">
        <v>15270</v>
      </c>
      <c r="AK5551" s="38">
        <v>70</v>
      </c>
      <c r="AL5551" s="38">
        <v>9200159</v>
      </c>
      <c r="AM5551" s="61" t="s">
        <v>1816</v>
      </c>
      <c r="AN5551" s="61" t="s">
        <v>1693</v>
      </c>
      <c r="AO5551" s="61" t="s">
        <v>1596</v>
      </c>
      <c r="AP5551" s="61" t="s">
        <v>5041</v>
      </c>
      <c r="AQ5551" s="61" t="s">
        <v>1771</v>
      </c>
      <c r="AR5551" s="28">
        <v>11878812.6</v>
      </c>
      <c r="AS5551" s="28">
        <v>493955</v>
      </c>
      <c r="AT5551" s="28">
        <v>0</v>
      </c>
      <c r="AU5551">
        <v>8</v>
      </c>
      <c r="DV5551" s="31" t="s">
        <v>2928</v>
      </c>
      <c r="DW5551" s="31" t="s">
        <v>2935</v>
      </c>
      <c r="DX5551" s="63"/>
      <c r="DY5551" s="63"/>
      <c r="DZ5551" s="63"/>
      <c r="EA5551" s="167"/>
      <c r="EB5551" s="60"/>
      <c r="EC5551" s="60"/>
      <c r="ED5551" s="60"/>
      <c r="EE5551" s="60"/>
      <c r="EF5551" s="60"/>
      <c r="EG5551" s="60"/>
      <c r="EH5551" s="60"/>
      <c r="EI5551" s="60"/>
      <c r="EJ5551" s="60"/>
      <c r="EK5551" s="60"/>
      <c r="EL5551" s="60"/>
      <c r="EM5551" s="60"/>
      <c r="EN5551" s="60"/>
      <c r="EO5551" s="60"/>
      <c r="EP5551" s="60"/>
      <c r="EQ5551" s="60"/>
      <c r="ER5551" s="60"/>
      <c r="ES5551" s="60"/>
      <c r="ET5551" s="60"/>
      <c r="EU5551" s="60"/>
      <c r="EV5551" s="60"/>
      <c r="EW5551" s="60"/>
      <c r="EX5551" s="60"/>
      <c r="EY5551" s="60"/>
      <c r="EZ5551" s="60"/>
      <c r="FA5551" s="60"/>
      <c r="FB5551" s="60"/>
    </row>
    <row r="5552" spans="22:158" x14ac:dyDescent="0.25">
      <c r="W5552" s="33"/>
      <c r="X5552" s="33"/>
      <c r="AH5552" s="38">
        <v>100</v>
      </c>
      <c r="AI5552" s="38">
        <v>135</v>
      </c>
      <c r="AJ5552" s="38">
        <v>15400</v>
      </c>
      <c r="AK5552" s="38">
        <v>70</v>
      </c>
      <c r="AL5552" s="38">
        <v>9200159</v>
      </c>
      <c r="AM5552" s="61" t="s">
        <v>1816</v>
      </c>
      <c r="AN5552" s="61" t="s">
        <v>1693</v>
      </c>
      <c r="AO5552" s="61" t="s">
        <v>1599</v>
      </c>
      <c r="AP5552" s="61" t="s">
        <v>5041</v>
      </c>
      <c r="AQ5552" s="61" t="s">
        <v>1771</v>
      </c>
      <c r="AR5552" s="28">
        <v>0</v>
      </c>
      <c r="AS5552" s="28">
        <v>0</v>
      </c>
      <c r="AT5552" s="28">
        <v>668370</v>
      </c>
      <c r="AU5552">
        <v>3029</v>
      </c>
      <c r="DV5552" s="31" t="s">
        <v>2928</v>
      </c>
      <c r="DW5552" s="31" t="s">
        <v>2935</v>
      </c>
      <c r="DX5552" s="63"/>
      <c r="DY5552" s="63"/>
      <c r="DZ5552" s="63"/>
      <c r="EA5552" s="167"/>
      <c r="EB5552" s="60"/>
      <c r="EC5552" s="60"/>
      <c r="ED5552" s="60"/>
      <c r="EE5552" s="60"/>
      <c r="EF5552" s="60"/>
      <c r="EG5552" s="60"/>
      <c r="EH5552" s="60"/>
      <c r="EI5552" s="60"/>
      <c r="EJ5552" s="60"/>
      <c r="EK5552" s="60"/>
      <c r="EL5552" s="60"/>
      <c r="EM5552" s="60"/>
      <c r="EN5552" s="60"/>
      <c r="EO5552" s="60"/>
      <c r="EP5552" s="60"/>
      <c r="EQ5552" s="60"/>
      <c r="ER5552" s="60"/>
      <c r="ES5552" s="60"/>
      <c r="ET5552" s="60"/>
      <c r="EU5552" s="60"/>
      <c r="EV5552" s="60"/>
      <c r="EW5552" s="60"/>
      <c r="EX5552" s="60"/>
      <c r="EY5552" s="60"/>
      <c r="EZ5552" s="60"/>
      <c r="FA5552" s="60"/>
      <c r="FB5552" s="60"/>
    </row>
    <row r="5553" spans="22:158" x14ac:dyDescent="0.25">
      <c r="W5553" s="33"/>
      <c r="X5553" s="33"/>
      <c r="AH5553" s="38">
        <v>100</v>
      </c>
      <c r="AI5553" s="38">
        <v>135</v>
      </c>
      <c r="AJ5553" s="38">
        <v>15850</v>
      </c>
      <c r="AK5553" s="38">
        <v>70</v>
      </c>
      <c r="AL5553" s="38">
        <v>9200159</v>
      </c>
      <c r="AM5553" s="61" t="s">
        <v>1816</v>
      </c>
      <c r="AN5553" s="61" t="s">
        <v>1693</v>
      </c>
      <c r="AO5553" s="61" t="s">
        <v>1608</v>
      </c>
      <c r="AP5553" s="61" t="s">
        <v>5041</v>
      </c>
      <c r="AQ5553" s="61" t="s">
        <v>1771</v>
      </c>
      <c r="AR5553" s="28">
        <v>13188789.199999999</v>
      </c>
      <c r="AS5553" s="28">
        <v>304396</v>
      </c>
      <c r="AT5553" s="28">
        <v>372376</v>
      </c>
      <c r="AU5553">
        <v>3157</v>
      </c>
      <c r="DV5553" s="31" t="s">
        <v>2928</v>
      </c>
      <c r="DW5553" s="31" t="s">
        <v>2935</v>
      </c>
      <c r="DX5553" s="63"/>
      <c r="DY5553" s="63"/>
      <c r="DZ5553" s="63"/>
      <c r="EA5553" s="167"/>
      <c r="EB5553" s="60"/>
      <c r="EC5553" s="60"/>
      <c r="ED5553" s="60"/>
      <c r="EE5553" s="60"/>
      <c r="EF5553" s="60"/>
      <c r="EG5553" s="60"/>
      <c r="EH5553" s="60"/>
      <c r="EI5553" s="60"/>
      <c r="EJ5553" s="60"/>
      <c r="EK5553" s="60"/>
      <c r="EL5553" s="60"/>
      <c r="EM5553" s="60"/>
      <c r="EN5553" s="60"/>
      <c r="EO5553" s="60"/>
      <c r="EP5553" s="60"/>
      <c r="EQ5553" s="60"/>
      <c r="ER5553" s="60"/>
      <c r="ES5553" s="60"/>
      <c r="ET5553" s="60"/>
      <c r="EU5553" s="60"/>
      <c r="EV5553" s="60"/>
      <c r="EW5553" s="60"/>
      <c r="EX5553" s="60"/>
      <c r="EY5553" s="60"/>
      <c r="EZ5553" s="60"/>
      <c r="FA5553" s="60"/>
      <c r="FB5553" s="60"/>
    </row>
    <row r="5554" spans="22:158" x14ac:dyDescent="0.25">
      <c r="W5554" s="33"/>
      <c r="X5554" s="33"/>
      <c r="AH5554" s="38">
        <v>100</v>
      </c>
      <c r="AI5554" s="38">
        <v>135</v>
      </c>
      <c r="AJ5554" s="38">
        <v>17900</v>
      </c>
      <c r="AK5554" s="38">
        <v>70</v>
      </c>
      <c r="AL5554" s="38">
        <v>9200159</v>
      </c>
      <c r="AM5554" s="61" t="s">
        <v>1816</v>
      </c>
      <c r="AN5554" s="61" t="s">
        <v>1693</v>
      </c>
      <c r="AO5554" s="61" t="s">
        <v>1653</v>
      </c>
      <c r="AP5554" s="61" t="s">
        <v>5041</v>
      </c>
      <c r="AQ5554" s="61" t="s">
        <v>1771</v>
      </c>
      <c r="AR5554" s="28">
        <v>18416172.699999999</v>
      </c>
      <c r="AS5554" s="28">
        <v>519834</v>
      </c>
      <c r="AT5554" s="28">
        <v>602258</v>
      </c>
      <c r="AU5554">
        <v>8</v>
      </c>
      <c r="DV5554" s="31" t="s">
        <v>2928</v>
      </c>
      <c r="DW5554" s="31" t="s">
        <v>2935</v>
      </c>
      <c r="DX5554" s="63"/>
      <c r="DY5554" s="63"/>
      <c r="DZ5554" s="63"/>
      <c r="EA5554" s="167"/>
      <c r="EB5554" s="60"/>
      <c r="EC5554" s="60"/>
      <c r="ED5554" s="60"/>
      <c r="EE5554" s="60"/>
      <c r="EF5554" s="60"/>
      <c r="EG5554" s="60"/>
      <c r="EH5554" s="60"/>
      <c r="EI5554" s="60"/>
      <c r="EJ5554" s="60"/>
      <c r="EK5554" s="60"/>
      <c r="EL5554" s="60"/>
      <c r="EM5554" s="60"/>
      <c r="EN5554" s="60"/>
      <c r="EO5554" s="60"/>
      <c r="EP5554" s="60"/>
      <c r="EQ5554" s="60"/>
      <c r="ER5554" s="60"/>
      <c r="ES5554" s="60"/>
      <c r="ET5554" s="60"/>
      <c r="EU5554" s="60"/>
      <c r="EV5554" s="60"/>
      <c r="EW5554" s="60"/>
      <c r="EX5554" s="60"/>
      <c r="EY5554" s="60"/>
      <c r="EZ5554" s="60"/>
      <c r="FA5554" s="60"/>
      <c r="FB5554" s="60"/>
    </row>
    <row r="5555" spans="22:158" x14ac:dyDescent="0.25">
      <c r="V5555" s="1"/>
      <c r="W5555" s="33"/>
      <c r="X5555" s="33"/>
      <c r="AH5555" s="38">
        <v>100</v>
      </c>
      <c r="AI5555" s="38">
        <v>135</v>
      </c>
      <c r="AJ5555" s="38">
        <v>17950</v>
      </c>
      <c r="AK5555" s="38">
        <v>70</v>
      </c>
      <c r="AL5555" s="38">
        <v>9200159</v>
      </c>
      <c r="AM5555" s="61" t="s">
        <v>1816</v>
      </c>
      <c r="AN5555" s="61" t="s">
        <v>1693</v>
      </c>
      <c r="AO5555" s="61" t="s">
        <v>1654</v>
      </c>
      <c r="AP5555" s="61" t="s">
        <v>5041</v>
      </c>
      <c r="AQ5555" s="61" t="s">
        <v>1771</v>
      </c>
      <c r="AR5555" s="28">
        <v>13923674.199999999</v>
      </c>
      <c r="AS5555" s="28">
        <v>355611</v>
      </c>
      <c r="AT5555" s="28">
        <v>400151</v>
      </c>
      <c r="AU5555">
        <v>867</v>
      </c>
      <c r="DV5555" s="31" t="s">
        <v>2928</v>
      </c>
      <c r="DW5555" s="31" t="s">
        <v>2935</v>
      </c>
      <c r="DX5555" s="63"/>
      <c r="DY5555" s="63"/>
      <c r="DZ5555" s="63"/>
      <c r="EA5555" s="167"/>
      <c r="EB5555" s="60"/>
      <c r="EC5555" s="60"/>
      <c r="ED5555" s="60"/>
      <c r="EE5555" s="60"/>
      <c r="EF5555" s="60"/>
      <c r="EG5555" s="60"/>
      <c r="EH5555" s="60"/>
      <c r="EI5555" s="60"/>
      <c r="EJ5555" s="60"/>
      <c r="EK5555" s="60"/>
      <c r="EL5555" s="60"/>
      <c r="EM5555" s="60"/>
      <c r="EN5555" s="60"/>
      <c r="EO5555" s="60"/>
      <c r="EP5555" s="60"/>
      <c r="EQ5555" s="60"/>
      <c r="ER5555" s="60"/>
      <c r="ES5555" s="60"/>
      <c r="ET5555" s="60"/>
      <c r="EU5555" s="60"/>
      <c r="EV5555" s="60"/>
      <c r="EW5555" s="60"/>
      <c r="EX5555" s="60"/>
      <c r="EY5555" s="60"/>
      <c r="EZ5555" s="60"/>
      <c r="FA5555" s="60"/>
      <c r="FB5555" s="60"/>
    </row>
    <row r="5556" spans="22:158" x14ac:dyDescent="0.25">
      <c r="W5556" s="33"/>
      <c r="X5556" s="33"/>
      <c r="AH5556" s="38">
        <v>100</v>
      </c>
      <c r="AI5556" s="38">
        <v>135</v>
      </c>
      <c r="AJ5556" s="38">
        <v>18020</v>
      </c>
      <c r="AK5556" s="38">
        <v>70</v>
      </c>
      <c r="AL5556" s="38">
        <v>9200159</v>
      </c>
      <c r="AM5556" s="61" t="s">
        <v>1816</v>
      </c>
      <c r="AN5556" s="61" t="s">
        <v>1693</v>
      </c>
      <c r="AO5556" s="61" t="s">
        <v>1656</v>
      </c>
      <c r="AP5556" s="61" t="s">
        <v>5041</v>
      </c>
      <c r="AQ5556" s="61" t="s">
        <v>1771</v>
      </c>
      <c r="AR5556" s="28">
        <v>16906690.300000001</v>
      </c>
      <c r="AS5556" s="28">
        <v>510292</v>
      </c>
      <c r="AT5556" s="28">
        <v>0</v>
      </c>
      <c r="AU5556">
        <v>82</v>
      </c>
      <c r="DV5556" s="31" t="s">
        <v>2928</v>
      </c>
      <c r="DW5556" s="31" t="s">
        <v>2935</v>
      </c>
      <c r="DX5556" s="63"/>
      <c r="DY5556" s="63"/>
      <c r="DZ5556" s="63"/>
      <c r="EA5556" s="167"/>
      <c r="EB5556" s="60"/>
      <c r="EC5556" s="60"/>
      <c r="ED5556" s="60"/>
      <c r="EE5556" s="60"/>
      <c r="EF5556" s="60"/>
      <c r="EG5556" s="60"/>
      <c r="EH5556" s="60"/>
      <c r="EI5556" s="60"/>
      <c r="EJ5556" s="60"/>
      <c r="EK5556" s="60"/>
      <c r="EL5556" s="60"/>
      <c r="EM5556" s="60"/>
      <c r="EN5556" s="60"/>
      <c r="EO5556" s="60"/>
      <c r="EP5556" s="60"/>
      <c r="EQ5556" s="60"/>
      <c r="ER5556" s="60"/>
      <c r="ES5556" s="60"/>
      <c r="ET5556" s="60"/>
      <c r="EU5556" s="60"/>
      <c r="EV5556" s="60"/>
      <c r="EW5556" s="60"/>
      <c r="EX5556" s="60"/>
      <c r="EY5556" s="60"/>
      <c r="EZ5556" s="60"/>
      <c r="FA5556" s="60"/>
      <c r="FB5556" s="60"/>
    </row>
    <row r="5557" spans="22:158" x14ac:dyDescent="0.25">
      <c r="W5557" s="33"/>
      <c r="X5557" s="33"/>
      <c r="AH5557" s="38">
        <v>100</v>
      </c>
      <c r="AI5557" s="38">
        <v>135</v>
      </c>
      <c r="AJ5557" s="38">
        <v>18150</v>
      </c>
      <c r="AK5557" s="38">
        <v>70</v>
      </c>
      <c r="AL5557" s="38">
        <v>9200159</v>
      </c>
      <c r="AM5557" s="61" t="s">
        <v>1816</v>
      </c>
      <c r="AN5557" s="61" t="s">
        <v>1693</v>
      </c>
      <c r="AO5557" s="61" t="s">
        <v>1659</v>
      </c>
      <c r="AP5557" s="61" t="s">
        <v>5041</v>
      </c>
      <c r="AQ5557" s="61" t="s">
        <v>1771</v>
      </c>
      <c r="AR5557" s="28">
        <v>20591289.100000001</v>
      </c>
      <c r="AS5557" s="28">
        <v>517551</v>
      </c>
      <c r="AT5557" s="28">
        <v>657754</v>
      </c>
      <c r="AU5557">
        <v>490</v>
      </c>
      <c r="DV5557" s="31" t="s">
        <v>2928</v>
      </c>
      <c r="DW5557" s="31" t="s">
        <v>2935</v>
      </c>
      <c r="DX5557" s="63"/>
      <c r="DY5557" s="63"/>
      <c r="DZ5557" s="63"/>
      <c r="EA5557" s="167"/>
      <c r="EB5557" s="60"/>
      <c r="EC5557" s="60"/>
      <c r="ED5557" s="60"/>
      <c r="EE5557" s="60"/>
      <c r="EF5557" s="60"/>
      <c r="EG5557" s="60"/>
      <c r="EH5557" s="60"/>
      <c r="EI5557" s="60"/>
      <c r="EJ5557" s="60"/>
      <c r="EK5557" s="60"/>
      <c r="EL5557" s="60"/>
      <c r="EM5557" s="60"/>
      <c r="EN5557" s="60"/>
      <c r="EO5557" s="60"/>
      <c r="EP5557" s="60"/>
      <c r="EQ5557" s="60"/>
      <c r="ER5557" s="60"/>
      <c r="ES5557" s="60"/>
      <c r="ET5557" s="60"/>
      <c r="EU5557" s="60"/>
      <c r="EV5557" s="60"/>
      <c r="EW5557" s="60"/>
      <c r="EX5557" s="60"/>
      <c r="EY5557" s="60"/>
      <c r="EZ5557" s="60"/>
      <c r="FA5557" s="60"/>
      <c r="FB5557" s="60"/>
    </row>
    <row r="5558" spans="22:158" x14ac:dyDescent="0.25">
      <c r="V5558" s="1"/>
      <c r="W5558" s="33"/>
      <c r="X5558" s="33"/>
      <c r="AH5558" s="38">
        <v>100</v>
      </c>
      <c r="AI5558" s="38">
        <v>140</v>
      </c>
      <c r="AJ5558" s="38">
        <v>10470</v>
      </c>
      <c r="AK5558" s="38">
        <v>70</v>
      </c>
      <c r="AL5558" s="38">
        <v>9200159</v>
      </c>
      <c r="AM5558" s="61" t="s">
        <v>1816</v>
      </c>
      <c r="AN5558" s="61" t="s">
        <v>1690</v>
      </c>
      <c r="AO5558" s="61" t="s">
        <v>5052</v>
      </c>
      <c r="AP5558" s="61" t="s">
        <v>5041</v>
      </c>
      <c r="AQ5558" s="61" t="s">
        <v>1771</v>
      </c>
      <c r="AR5558" s="28">
        <v>0</v>
      </c>
      <c r="AS5558" s="28">
        <v>362997</v>
      </c>
      <c r="AT5558" s="28">
        <v>543235</v>
      </c>
      <c r="AU5558">
        <v>20</v>
      </c>
      <c r="DV5558" s="31" t="s">
        <v>2928</v>
      </c>
      <c r="DW5558" s="31" t="s">
        <v>2936</v>
      </c>
      <c r="DX5558" s="63"/>
      <c r="DY5558" s="63"/>
      <c r="DZ5558" s="63"/>
      <c r="EA5558" s="167"/>
      <c r="EB5558" s="60"/>
      <c r="EC5558" s="60"/>
      <c r="ED5558" s="60"/>
      <c r="EE5558" s="60"/>
      <c r="EF5558" s="60"/>
      <c r="EG5558" s="60"/>
      <c r="EH5558" s="60"/>
      <c r="EI5558" s="60"/>
      <c r="EJ5558" s="60"/>
      <c r="EK5558" s="60"/>
      <c r="EL5558" s="60"/>
      <c r="EM5558" s="60"/>
      <c r="EN5558" s="60"/>
      <c r="EO5558" s="60"/>
      <c r="EP5558" s="60"/>
      <c r="EQ5558" s="60"/>
      <c r="ER5558" s="60"/>
      <c r="ES5558" s="60"/>
      <c r="ET5558" s="60"/>
      <c r="EU5558" s="60"/>
      <c r="EV5558" s="60"/>
      <c r="EW5558" s="60"/>
      <c r="EX5558" s="60"/>
      <c r="EY5558" s="60"/>
      <c r="EZ5558" s="60"/>
      <c r="FA5558" s="60"/>
      <c r="FB5558" s="60"/>
    </row>
    <row r="5559" spans="22:158" x14ac:dyDescent="0.25">
      <c r="W5559" s="33"/>
      <c r="X5559" s="33"/>
      <c r="AH5559" s="38">
        <v>100</v>
      </c>
      <c r="AI5559" s="38">
        <v>140</v>
      </c>
      <c r="AJ5559" s="38">
        <v>10470</v>
      </c>
      <c r="AK5559" s="38">
        <v>70</v>
      </c>
      <c r="AL5559" s="38">
        <v>9200159</v>
      </c>
      <c r="AM5559" s="61" t="s">
        <v>1816</v>
      </c>
      <c r="AN5559" s="61" t="s">
        <v>1690</v>
      </c>
      <c r="AO5559" s="61" t="s">
        <v>1112</v>
      </c>
      <c r="AP5559" s="61" t="s">
        <v>5041</v>
      </c>
      <c r="AQ5559" s="61" t="s">
        <v>1771</v>
      </c>
      <c r="AR5559" s="28">
        <v>11795286.200000001</v>
      </c>
      <c r="AS5559" s="28">
        <v>0</v>
      </c>
      <c r="AT5559" s="28">
        <v>0</v>
      </c>
      <c r="AU5559">
        <v>358</v>
      </c>
      <c r="DV5559" s="31" t="s">
        <v>2928</v>
      </c>
      <c r="DW5559" s="31" t="s">
        <v>2936</v>
      </c>
      <c r="DX5559" s="63"/>
      <c r="DY5559" s="63"/>
      <c r="DZ5559" s="63"/>
      <c r="EA5559" s="167"/>
      <c r="EB5559" s="60"/>
      <c r="EC5559" s="60"/>
      <c r="ED5559" s="60"/>
      <c r="EE5559" s="60"/>
      <c r="EF5559" s="60"/>
      <c r="EG5559" s="60"/>
      <c r="EH5559" s="60"/>
      <c r="EI5559" s="60"/>
      <c r="EJ5559" s="60"/>
      <c r="EK5559" s="60"/>
      <c r="EL5559" s="60"/>
      <c r="EM5559" s="60"/>
      <c r="EN5559" s="60"/>
      <c r="EO5559" s="60"/>
      <c r="EP5559" s="60"/>
      <c r="EQ5559" s="60"/>
      <c r="ER5559" s="60"/>
      <c r="ES5559" s="60"/>
      <c r="ET5559" s="60"/>
      <c r="EU5559" s="60"/>
      <c r="EV5559" s="60"/>
      <c r="EW5559" s="60"/>
      <c r="EX5559" s="60"/>
      <c r="EY5559" s="60"/>
      <c r="EZ5559" s="60"/>
      <c r="FA5559" s="60"/>
      <c r="FB5559" s="60"/>
    </row>
    <row r="5560" spans="22:158" x14ac:dyDescent="0.25">
      <c r="W5560" s="33"/>
      <c r="X5560" s="33"/>
      <c r="AH5560" s="38">
        <v>100</v>
      </c>
      <c r="AI5560" s="38">
        <v>140</v>
      </c>
      <c r="AJ5560" s="38">
        <v>10800</v>
      </c>
      <c r="AK5560" s="38">
        <v>70</v>
      </c>
      <c r="AL5560" s="38">
        <v>9200159</v>
      </c>
      <c r="AM5560" s="61" t="s">
        <v>1816</v>
      </c>
      <c r="AN5560" s="61" t="s">
        <v>1690</v>
      </c>
      <c r="AO5560" s="61" t="s">
        <v>5059</v>
      </c>
      <c r="AP5560" s="61" t="s">
        <v>5041</v>
      </c>
      <c r="AQ5560" s="61" t="s">
        <v>1771</v>
      </c>
      <c r="AR5560" s="28">
        <v>22284275.800000001</v>
      </c>
      <c r="AS5560" s="28">
        <v>559036</v>
      </c>
      <c r="AT5560" s="28">
        <v>788980</v>
      </c>
      <c r="AU5560">
        <v>2562</v>
      </c>
      <c r="DV5560" s="31" t="s">
        <v>2928</v>
      </c>
      <c r="DW5560" s="31" t="s">
        <v>2936</v>
      </c>
      <c r="DX5560" s="63"/>
      <c r="DY5560" s="63"/>
      <c r="DZ5560" s="63"/>
      <c r="EA5560" s="167"/>
      <c r="EB5560" s="60"/>
      <c r="EC5560" s="60"/>
      <c r="ED5560" s="60"/>
      <c r="EE5560" s="60"/>
      <c r="EF5560" s="60"/>
      <c r="EG5560" s="60"/>
      <c r="EH5560" s="60"/>
      <c r="EI5560" s="60"/>
      <c r="EJ5560" s="60"/>
      <c r="EK5560" s="60"/>
      <c r="EL5560" s="60"/>
      <c r="EM5560" s="60"/>
      <c r="EN5560" s="60"/>
      <c r="EO5560" s="60"/>
      <c r="EP5560" s="60"/>
      <c r="EQ5560" s="60"/>
      <c r="ER5560" s="60"/>
      <c r="ES5560" s="60"/>
      <c r="ET5560" s="60"/>
      <c r="EU5560" s="60"/>
      <c r="EV5560" s="60"/>
      <c r="EW5560" s="60"/>
      <c r="EX5560" s="60"/>
      <c r="EY5560" s="60"/>
      <c r="EZ5560" s="60"/>
      <c r="FA5560" s="60"/>
      <c r="FB5560" s="60"/>
    </row>
    <row r="5561" spans="22:158" x14ac:dyDescent="0.25">
      <c r="W5561" s="33"/>
      <c r="X5561" s="33"/>
      <c r="AH5561" s="38">
        <v>100</v>
      </c>
      <c r="AI5561" s="38">
        <v>140</v>
      </c>
      <c r="AJ5561" s="38">
        <v>10850</v>
      </c>
      <c r="AK5561" s="38">
        <v>70</v>
      </c>
      <c r="AL5561" s="38">
        <v>9200159</v>
      </c>
      <c r="AM5561" s="61" t="s">
        <v>1816</v>
      </c>
      <c r="AN5561" s="61" t="s">
        <v>1690</v>
      </c>
      <c r="AO5561" s="61" t="s">
        <v>5060</v>
      </c>
      <c r="AP5561" s="61" t="s">
        <v>5041</v>
      </c>
      <c r="AQ5561" s="61" t="s">
        <v>1771</v>
      </c>
      <c r="AR5561" s="28">
        <v>6396480.7000000002</v>
      </c>
      <c r="AS5561" s="28">
        <v>193040</v>
      </c>
      <c r="AT5561" s="28">
        <v>275178</v>
      </c>
      <c r="AU5561">
        <v>6713</v>
      </c>
      <c r="DV5561" s="31" t="s">
        <v>2928</v>
      </c>
      <c r="DW5561" s="31" t="s">
        <v>2936</v>
      </c>
      <c r="DX5561" s="63"/>
      <c r="DY5561" s="63"/>
      <c r="DZ5561" s="63"/>
      <c r="EA5561" s="167"/>
      <c r="EB5561" s="60"/>
      <c r="EC5561" s="60"/>
      <c r="ED5561" s="60"/>
      <c r="EE5561" s="60"/>
      <c r="EF5561" s="60"/>
      <c r="EG5561" s="60"/>
      <c r="EH5561" s="60"/>
      <c r="EI5561" s="60"/>
      <c r="EJ5561" s="60"/>
      <c r="EK5561" s="60"/>
      <c r="EL5561" s="60"/>
      <c r="EM5561" s="60"/>
      <c r="EN5561" s="60"/>
      <c r="EO5561" s="60"/>
      <c r="EP5561" s="60"/>
      <c r="EQ5561" s="60"/>
      <c r="ER5561" s="60"/>
      <c r="ES5561" s="60"/>
      <c r="ET5561" s="60"/>
      <c r="EU5561" s="60"/>
      <c r="EV5561" s="60"/>
      <c r="EW5561" s="60"/>
      <c r="EX5561" s="60"/>
      <c r="EY5561" s="60"/>
      <c r="EZ5561" s="60"/>
      <c r="FA5561" s="60"/>
      <c r="FB5561" s="60"/>
    </row>
    <row r="5562" spans="22:158" x14ac:dyDescent="0.25">
      <c r="W5562" s="33"/>
      <c r="X5562" s="33"/>
      <c r="AH5562" s="38">
        <v>100</v>
      </c>
      <c r="AI5562" s="38">
        <v>140</v>
      </c>
      <c r="AJ5562" s="38">
        <v>11400</v>
      </c>
      <c r="AK5562" s="38">
        <v>70</v>
      </c>
      <c r="AL5562" s="38">
        <v>9200159</v>
      </c>
      <c r="AM5562" s="61" t="s">
        <v>1816</v>
      </c>
      <c r="AN5562" s="61" t="s">
        <v>1690</v>
      </c>
      <c r="AO5562" s="61" t="s">
        <v>5071</v>
      </c>
      <c r="AP5562" s="61" t="s">
        <v>5041</v>
      </c>
      <c r="AQ5562" s="61" t="s">
        <v>1771</v>
      </c>
      <c r="AR5562" s="28">
        <v>29333834.600000001</v>
      </c>
      <c r="AS5562" s="28">
        <v>760304</v>
      </c>
      <c r="AT5562" s="28">
        <v>989490</v>
      </c>
      <c r="AU5562" s="62"/>
      <c r="DV5562" s="31" t="s">
        <v>2928</v>
      </c>
      <c r="DW5562" s="31" t="s">
        <v>2936</v>
      </c>
      <c r="DX5562" s="63"/>
      <c r="DY5562" s="63"/>
      <c r="DZ5562" s="63"/>
      <c r="EA5562" s="167"/>
      <c r="EB5562" s="60"/>
      <c r="EC5562" s="60"/>
      <c r="ED5562" s="60"/>
      <c r="EE5562" s="60"/>
      <c r="EF5562" s="60"/>
      <c r="EG5562" s="60"/>
      <c r="EH5562" s="60"/>
      <c r="EI5562" s="60"/>
      <c r="EJ5562" s="60"/>
      <c r="EK5562" s="60"/>
      <c r="EL5562" s="60"/>
      <c r="EM5562" s="60"/>
      <c r="EN5562" s="60"/>
      <c r="EO5562" s="60"/>
      <c r="EP5562" s="60"/>
      <c r="EQ5562" s="60"/>
      <c r="ER5562" s="60"/>
      <c r="ES5562" s="60"/>
      <c r="ET5562" s="60"/>
      <c r="EU5562" s="60"/>
      <c r="EV5562" s="60"/>
      <c r="EW5562" s="60"/>
      <c r="EX5562" s="60"/>
      <c r="EY5562" s="60"/>
      <c r="EZ5562" s="60"/>
      <c r="FA5562" s="60"/>
      <c r="FB5562" s="60"/>
    </row>
    <row r="5563" spans="22:158" x14ac:dyDescent="0.25">
      <c r="W5563" s="33"/>
      <c r="X5563" s="33"/>
      <c r="AH5563" s="38">
        <v>100</v>
      </c>
      <c r="AI5563" s="38">
        <v>140</v>
      </c>
      <c r="AJ5563" s="38">
        <v>12350</v>
      </c>
      <c r="AK5563" s="38">
        <v>70</v>
      </c>
      <c r="AL5563" s="38">
        <v>9200159</v>
      </c>
      <c r="AM5563" s="61" t="s">
        <v>1816</v>
      </c>
      <c r="AN5563" s="61" t="s">
        <v>1690</v>
      </c>
      <c r="AO5563" s="61" t="s">
        <v>5091</v>
      </c>
      <c r="AP5563" s="61" t="s">
        <v>5041</v>
      </c>
      <c r="AQ5563" s="61" t="s">
        <v>1771</v>
      </c>
      <c r="AR5563" s="28">
        <v>14151707.199999999</v>
      </c>
      <c r="AS5563" s="28">
        <v>371121</v>
      </c>
      <c r="AT5563" s="28">
        <v>457502</v>
      </c>
      <c r="AU5563" s="62"/>
      <c r="DV5563" s="31" t="s">
        <v>2928</v>
      </c>
      <c r="DW5563" s="31" t="s">
        <v>2936</v>
      </c>
      <c r="DX5563" s="63"/>
      <c r="DY5563" s="63"/>
      <c r="DZ5563" s="63"/>
      <c r="EA5563" s="167"/>
      <c r="EB5563" s="60"/>
      <c r="EC5563" s="60"/>
      <c r="ED5563" s="60"/>
      <c r="EE5563" s="60"/>
      <c r="EF5563" s="60"/>
      <c r="EG5563" s="60"/>
      <c r="EH5563" s="60"/>
      <c r="EI5563" s="60"/>
      <c r="EJ5563" s="60"/>
      <c r="EK5563" s="60"/>
      <c r="EL5563" s="60"/>
      <c r="EM5563" s="60"/>
      <c r="EN5563" s="60"/>
      <c r="EO5563" s="60"/>
      <c r="EP5563" s="60"/>
      <c r="EQ5563" s="60"/>
      <c r="ER5563" s="60"/>
      <c r="ES5563" s="60"/>
      <c r="ET5563" s="60"/>
      <c r="EU5563" s="60"/>
      <c r="EV5563" s="60"/>
      <c r="EW5563" s="60"/>
      <c r="EX5563" s="60"/>
      <c r="EY5563" s="60"/>
      <c r="EZ5563" s="60"/>
      <c r="FA5563" s="60"/>
      <c r="FB5563" s="60"/>
    </row>
    <row r="5564" spans="22:158" x14ac:dyDescent="0.25">
      <c r="W5564" s="33"/>
      <c r="X5564" s="33"/>
      <c r="AH5564" s="38">
        <v>100</v>
      </c>
      <c r="AI5564" s="38">
        <v>140</v>
      </c>
      <c r="AJ5564" s="38">
        <v>12900</v>
      </c>
      <c r="AK5564" s="38">
        <v>70</v>
      </c>
      <c r="AL5564" s="38">
        <v>9200159</v>
      </c>
      <c r="AM5564" s="61" t="s">
        <v>1816</v>
      </c>
      <c r="AN5564" s="61" t="s">
        <v>1690</v>
      </c>
      <c r="AO5564" s="61" t="s">
        <v>5099</v>
      </c>
      <c r="AP5564" s="61" t="s">
        <v>5041</v>
      </c>
      <c r="AQ5564" s="61" t="s">
        <v>1771</v>
      </c>
      <c r="AR5564" s="28">
        <v>20070341.199999999</v>
      </c>
      <c r="AS5564" s="28">
        <v>393926</v>
      </c>
      <c r="AT5564" s="28">
        <v>534800</v>
      </c>
      <c r="AU5564" s="62"/>
      <c r="DV5564" s="31" t="s">
        <v>2928</v>
      </c>
      <c r="DW5564" s="31" t="s">
        <v>2936</v>
      </c>
      <c r="DX5564" s="63"/>
      <c r="DY5564" s="63"/>
      <c r="DZ5564" s="63"/>
      <c r="EA5564" s="167"/>
      <c r="EB5564" s="60"/>
      <c r="EC5564" s="60"/>
      <c r="ED5564" s="60"/>
      <c r="EE5564" s="60"/>
      <c r="EF5564" s="60"/>
      <c r="EG5564" s="60"/>
      <c r="EH5564" s="60"/>
      <c r="EI5564" s="60"/>
      <c r="EJ5564" s="60"/>
      <c r="EK5564" s="60"/>
      <c r="EL5564" s="60"/>
      <c r="EM5564" s="60"/>
      <c r="EN5564" s="60"/>
      <c r="EO5564" s="60"/>
      <c r="EP5564" s="60"/>
      <c r="EQ5564" s="60"/>
      <c r="ER5564" s="60"/>
      <c r="ES5564" s="60"/>
      <c r="ET5564" s="60"/>
      <c r="EU5564" s="60"/>
      <c r="EV5564" s="60"/>
      <c r="EW5564" s="60"/>
      <c r="EX5564" s="60"/>
      <c r="EY5564" s="60"/>
      <c r="EZ5564" s="60"/>
      <c r="FA5564" s="60"/>
      <c r="FB5564" s="60"/>
    </row>
    <row r="5565" spans="22:158" x14ac:dyDescent="0.25">
      <c r="W5565" s="33"/>
      <c r="X5565" s="33"/>
      <c r="AH5565" s="38">
        <v>100</v>
      </c>
      <c r="AI5565" s="38">
        <v>140</v>
      </c>
      <c r="AJ5565" s="38">
        <v>13300</v>
      </c>
      <c r="AK5565" s="38">
        <v>70</v>
      </c>
      <c r="AL5565" s="38">
        <v>9200159</v>
      </c>
      <c r="AM5565" s="61" t="s">
        <v>1816</v>
      </c>
      <c r="AN5565" s="61" t="s">
        <v>1690</v>
      </c>
      <c r="AO5565" s="61" t="s">
        <v>5107</v>
      </c>
      <c r="AP5565" s="61" t="s">
        <v>5041</v>
      </c>
      <c r="AQ5565" s="61" t="s">
        <v>1771</v>
      </c>
      <c r="AR5565" s="28">
        <v>0</v>
      </c>
      <c r="AS5565" s="28">
        <v>0</v>
      </c>
      <c r="AT5565" s="28">
        <v>63394</v>
      </c>
      <c r="AU5565" s="62"/>
      <c r="DV5565" s="31" t="s">
        <v>2928</v>
      </c>
      <c r="DW5565" s="31" t="s">
        <v>2936</v>
      </c>
      <c r="DX5565" s="63"/>
      <c r="DY5565" s="63"/>
      <c r="DZ5565" s="63"/>
      <c r="EA5565" s="167"/>
      <c r="EB5565" s="60"/>
      <c r="EC5565" s="60"/>
      <c r="ED5565" s="60"/>
      <c r="EE5565" s="60"/>
      <c r="EF5565" s="60"/>
      <c r="EG5565" s="60"/>
      <c r="EH5565" s="60"/>
      <c r="EI5565" s="60"/>
      <c r="EJ5565" s="60"/>
      <c r="EK5565" s="60"/>
      <c r="EL5565" s="60"/>
      <c r="EM5565" s="60"/>
      <c r="EN5565" s="60"/>
      <c r="EO5565" s="60"/>
      <c r="EP5565" s="60"/>
      <c r="EQ5565" s="60"/>
      <c r="ER5565" s="60"/>
      <c r="ES5565" s="60"/>
      <c r="ET5565" s="60"/>
      <c r="EU5565" s="60"/>
      <c r="EV5565" s="60"/>
      <c r="EW5565" s="60"/>
      <c r="EX5565" s="60"/>
      <c r="EY5565" s="60"/>
      <c r="EZ5565" s="60"/>
      <c r="FA5565" s="60"/>
      <c r="FB5565" s="60"/>
    </row>
    <row r="5566" spans="22:158" x14ac:dyDescent="0.25">
      <c r="W5566" s="33"/>
      <c r="X5566" s="33"/>
      <c r="AH5566" s="38">
        <v>100</v>
      </c>
      <c r="AI5566" s="38">
        <v>140</v>
      </c>
      <c r="AJ5566" s="38">
        <v>14600</v>
      </c>
      <c r="AK5566" s="38">
        <v>70</v>
      </c>
      <c r="AL5566" s="38">
        <v>9200159</v>
      </c>
      <c r="AM5566" s="61" t="s">
        <v>1816</v>
      </c>
      <c r="AN5566" s="61" t="s">
        <v>1690</v>
      </c>
      <c r="AO5566" s="61" t="s">
        <v>1580</v>
      </c>
      <c r="AP5566" s="61" t="s">
        <v>5041</v>
      </c>
      <c r="AQ5566" s="61" t="s">
        <v>1771</v>
      </c>
      <c r="AR5566" s="28">
        <v>24100668.100000001</v>
      </c>
      <c r="AS5566" s="28">
        <v>668591</v>
      </c>
      <c r="AT5566" s="28">
        <v>755794</v>
      </c>
      <c r="AU5566" s="62"/>
      <c r="DV5566" s="31" t="s">
        <v>2928</v>
      </c>
      <c r="DW5566" s="31" t="s">
        <v>2936</v>
      </c>
      <c r="DX5566" s="63"/>
      <c r="DY5566" s="63"/>
      <c r="DZ5566" s="63"/>
      <c r="EA5566" s="167"/>
      <c r="EB5566" s="60"/>
      <c r="EC5566" s="60"/>
      <c r="ED5566" s="60"/>
      <c r="EE5566" s="60"/>
      <c r="EF5566" s="60"/>
      <c r="EG5566" s="60"/>
      <c r="EH5566" s="60"/>
      <c r="EI5566" s="60"/>
      <c r="EJ5566" s="60"/>
      <c r="EK5566" s="60"/>
      <c r="EL5566" s="60"/>
      <c r="EM5566" s="60"/>
      <c r="EN5566" s="60"/>
      <c r="EO5566" s="60"/>
      <c r="EP5566" s="60"/>
      <c r="EQ5566" s="60"/>
      <c r="ER5566" s="60"/>
      <c r="ES5566" s="60"/>
      <c r="ET5566" s="60"/>
      <c r="EU5566" s="60"/>
      <c r="EV5566" s="60"/>
      <c r="EW5566" s="60"/>
      <c r="EX5566" s="60"/>
      <c r="EY5566" s="60"/>
      <c r="EZ5566" s="60"/>
      <c r="FA5566" s="60"/>
      <c r="FB5566" s="60"/>
    </row>
    <row r="5567" spans="22:158" x14ac:dyDescent="0.25">
      <c r="W5567" s="33"/>
      <c r="X5567" s="33"/>
      <c r="AH5567" s="38">
        <v>100</v>
      </c>
      <c r="AI5567" s="38">
        <v>140</v>
      </c>
      <c r="AJ5567" s="38">
        <v>14870</v>
      </c>
      <c r="AK5567" s="38">
        <v>70</v>
      </c>
      <c r="AL5567" s="38">
        <v>9200159</v>
      </c>
      <c r="AM5567" s="61" t="s">
        <v>1816</v>
      </c>
      <c r="AN5567" s="61" t="s">
        <v>1690</v>
      </c>
      <c r="AO5567" s="61" t="s">
        <v>1586</v>
      </c>
      <c r="AP5567" s="61" t="s">
        <v>5041</v>
      </c>
      <c r="AQ5567" s="61" t="s">
        <v>1771</v>
      </c>
      <c r="AR5567" s="28">
        <v>1243296.8</v>
      </c>
      <c r="AS5567" s="28">
        <v>35268</v>
      </c>
      <c r="AT5567" s="28">
        <v>0</v>
      </c>
      <c r="AU5567" s="62"/>
      <c r="DV5567" s="31" t="s">
        <v>2928</v>
      </c>
      <c r="DW5567" s="31" t="s">
        <v>2936</v>
      </c>
      <c r="DX5567" s="63"/>
      <c r="DY5567" s="63"/>
      <c r="DZ5567" s="63"/>
      <c r="EA5567" s="167"/>
      <c r="EB5567" s="60"/>
      <c r="EC5567" s="60"/>
      <c r="ED5567" s="60"/>
      <c r="EE5567" s="60"/>
      <c r="EF5567" s="60"/>
      <c r="EG5567" s="60"/>
      <c r="EH5567" s="60"/>
      <c r="EI5567" s="60"/>
      <c r="EJ5567" s="60"/>
      <c r="EK5567" s="60"/>
      <c r="EL5567" s="60"/>
      <c r="EM5567" s="60"/>
      <c r="EN5567" s="60"/>
      <c r="EO5567" s="60"/>
      <c r="EP5567" s="60"/>
      <c r="EQ5567" s="60"/>
      <c r="ER5567" s="60"/>
      <c r="ES5567" s="60"/>
      <c r="ET5567" s="60"/>
      <c r="EU5567" s="60"/>
      <c r="EV5567" s="60"/>
      <c r="EW5567" s="60"/>
      <c r="EX5567" s="60"/>
      <c r="EY5567" s="60"/>
      <c r="EZ5567" s="60"/>
      <c r="FA5567" s="60"/>
      <c r="FB5567" s="60"/>
    </row>
    <row r="5568" spans="22:158" x14ac:dyDescent="0.25">
      <c r="W5568" s="33"/>
      <c r="X5568" s="33"/>
      <c r="AH5568" s="38">
        <v>100</v>
      </c>
      <c r="AI5568" s="38">
        <v>140</v>
      </c>
      <c r="AJ5568" s="38">
        <v>14875</v>
      </c>
      <c r="AK5568" s="38">
        <v>70</v>
      </c>
      <c r="AL5568" s="38">
        <v>9200159</v>
      </c>
      <c r="AM5568" s="61" t="s">
        <v>1816</v>
      </c>
      <c r="AN5568" s="61" t="s">
        <v>1690</v>
      </c>
      <c r="AO5568" s="61" t="s">
        <v>1230</v>
      </c>
      <c r="AP5568" s="61" t="s">
        <v>5041</v>
      </c>
      <c r="AQ5568" s="61" t="s">
        <v>1771</v>
      </c>
      <c r="AR5568" s="28">
        <v>0</v>
      </c>
      <c r="AS5568" s="28">
        <v>107560</v>
      </c>
      <c r="AT5568" s="28">
        <v>0</v>
      </c>
      <c r="AU5568" s="62"/>
      <c r="DV5568" s="31" t="s">
        <v>2928</v>
      </c>
      <c r="DW5568" s="31" t="s">
        <v>2936</v>
      </c>
      <c r="DX5568" s="63"/>
      <c r="DY5568" s="63"/>
      <c r="DZ5568" s="63"/>
      <c r="EA5568" s="167"/>
      <c r="EB5568" s="60"/>
      <c r="EC5568" s="60"/>
      <c r="ED5568" s="60"/>
      <c r="EE5568" s="60"/>
      <c r="EF5568" s="60"/>
      <c r="EG5568" s="60"/>
      <c r="EH5568" s="60"/>
      <c r="EI5568" s="60"/>
      <c r="EJ5568" s="60"/>
      <c r="EK5568" s="60"/>
      <c r="EL5568" s="60"/>
      <c r="EM5568" s="60"/>
      <c r="EN5568" s="60"/>
      <c r="EO5568" s="60"/>
      <c r="EP5568" s="60"/>
      <c r="EQ5568" s="60"/>
      <c r="ER5568" s="60"/>
      <c r="ES5568" s="60"/>
      <c r="ET5568" s="60"/>
      <c r="EU5568" s="60"/>
      <c r="EV5568" s="60"/>
      <c r="EW5568" s="60"/>
      <c r="EX5568" s="60"/>
      <c r="EY5568" s="60"/>
      <c r="EZ5568" s="60"/>
      <c r="FA5568" s="60"/>
      <c r="FB5568" s="60"/>
    </row>
    <row r="5569" spans="22:158" x14ac:dyDescent="0.25">
      <c r="W5569" s="33"/>
      <c r="X5569" s="33"/>
      <c r="AH5569" s="38">
        <v>100</v>
      </c>
      <c r="AI5569" s="38">
        <v>140</v>
      </c>
      <c r="AJ5569" s="38">
        <v>15270</v>
      </c>
      <c r="AK5569" s="38">
        <v>70</v>
      </c>
      <c r="AL5569" s="38">
        <v>9200159</v>
      </c>
      <c r="AM5569" s="61" t="s">
        <v>1816</v>
      </c>
      <c r="AN5569" s="61" t="s">
        <v>1690</v>
      </c>
      <c r="AO5569" s="61" t="s">
        <v>1596</v>
      </c>
      <c r="AP5569" s="61" t="s">
        <v>5041</v>
      </c>
      <c r="AQ5569" s="61" t="s">
        <v>1771</v>
      </c>
      <c r="AR5569" s="28">
        <v>2138752.7999999998</v>
      </c>
      <c r="AS5569" s="28">
        <v>0</v>
      </c>
      <c r="AT5569" s="28">
        <v>0</v>
      </c>
      <c r="AU5569" s="62"/>
      <c r="DV5569" s="31" t="s">
        <v>2928</v>
      </c>
      <c r="DW5569" s="31" t="s">
        <v>2936</v>
      </c>
      <c r="DX5569" s="63"/>
      <c r="DY5569" s="63"/>
      <c r="DZ5569" s="63"/>
      <c r="EA5569" s="167"/>
      <c r="EB5569" s="60"/>
      <c r="EC5569" s="60"/>
      <c r="ED5569" s="60"/>
      <c r="EE5569" s="60"/>
      <c r="EF5569" s="60"/>
      <c r="EG5569" s="60"/>
      <c r="EH5569" s="60"/>
      <c r="EI5569" s="60"/>
      <c r="EJ5569" s="60"/>
      <c r="EK5569" s="60"/>
      <c r="EL5569" s="60"/>
      <c r="EM5569" s="60"/>
      <c r="EN5569" s="60"/>
      <c r="EO5569" s="60"/>
      <c r="EP5569" s="60"/>
      <c r="EQ5569" s="60"/>
      <c r="ER5569" s="60"/>
      <c r="ES5569" s="60"/>
      <c r="ET5569" s="60"/>
      <c r="EU5569" s="60"/>
      <c r="EV5569" s="60"/>
      <c r="EW5569" s="60"/>
      <c r="EX5569" s="60"/>
      <c r="EY5569" s="60"/>
      <c r="EZ5569" s="60"/>
      <c r="FA5569" s="60"/>
      <c r="FB5569" s="60"/>
    </row>
    <row r="5570" spans="22:158" x14ac:dyDescent="0.25">
      <c r="W5570" s="33"/>
      <c r="X5570" s="33"/>
      <c r="AH5570" s="38">
        <v>100</v>
      </c>
      <c r="AI5570" s="38">
        <v>140</v>
      </c>
      <c r="AJ5570" s="38">
        <v>16100</v>
      </c>
      <c r="AK5570" s="38">
        <v>70</v>
      </c>
      <c r="AL5570" s="38">
        <v>9200159</v>
      </c>
      <c r="AM5570" s="61" t="s">
        <v>1816</v>
      </c>
      <c r="AN5570" s="61" t="s">
        <v>1690</v>
      </c>
      <c r="AO5570" s="61" t="s">
        <v>1612</v>
      </c>
      <c r="AP5570" s="61" t="s">
        <v>5041</v>
      </c>
      <c r="AQ5570" s="61" t="s">
        <v>1771</v>
      </c>
      <c r="AR5570" s="28">
        <v>6079931.2000000002</v>
      </c>
      <c r="AS5570" s="28">
        <v>224146</v>
      </c>
      <c r="AT5570" s="28">
        <v>229518</v>
      </c>
      <c r="AU5570" s="62"/>
      <c r="DV5570" s="31" t="s">
        <v>2928</v>
      </c>
      <c r="DW5570" s="31" t="s">
        <v>2936</v>
      </c>
      <c r="DX5570" s="63"/>
      <c r="DY5570" s="63"/>
      <c r="DZ5570" s="63"/>
      <c r="EA5570" s="167"/>
      <c r="EB5570" s="60"/>
      <c r="EC5570" s="60"/>
      <c r="ED5570" s="60"/>
      <c r="EE5570" s="60"/>
      <c r="EF5570" s="60"/>
      <c r="EG5570" s="60"/>
      <c r="EH5570" s="60"/>
      <c r="EI5570" s="60"/>
      <c r="EJ5570" s="60"/>
      <c r="EK5570" s="60"/>
      <c r="EL5570" s="60"/>
      <c r="EM5570" s="60"/>
      <c r="EN5570" s="60"/>
      <c r="EO5570" s="60"/>
      <c r="EP5570" s="60"/>
      <c r="EQ5570" s="60"/>
      <c r="ER5570" s="60"/>
      <c r="ES5570" s="60"/>
      <c r="ET5570" s="60"/>
      <c r="EU5570" s="60"/>
      <c r="EV5570" s="60"/>
      <c r="EW5570" s="60"/>
      <c r="EX5570" s="60"/>
      <c r="EY5570" s="60"/>
      <c r="EZ5570" s="60"/>
      <c r="FA5570" s="60"/>
      <c r="FB5570" s="60"/>
    </row>
    <row r="5571" spans="22:158" x14ac:dyDescent="0.25">
      <c r="W5571" s="33"/>
      <c r="X5571" s="33"/>
      <c r="AH5571" s="38">
        <v>100</v>
      </c>
      <c r="AI5571" s="38">
        <v>140</v>
      </c>
      <c r="AJ5571" s="38">
        <v>16150</v>
      </c>
      <c r="AK5571" s="38">
        <v>70</v>
      </c>
      <c r="AL5571" s="38">
        <v>9200159</v>
      </c>
      <c r="AM5571" s="61" t="s">
        <v>1816</v>
      </c>
      <c r="AN5571" s="61" t="s">
        <v>1690</v>
      </c>
      <c r="AO5571" s="61" t="s">
        <v>1613</v>
      </c>
      <c r="AP5571" s="61" t="s">
        <v>5041</v>
      </c>
      <c r="AQ5571" s="61" t="s">
        <v>1771</v>
      </c>
      <c r="AR5571" s="28">
        <v>612884.80000000005</v>
      </c>
      <c r="AS5571" s="28">
        <v>16932</v>
      </c>
      <c r="AT5571" s="28">
        <v>44612</v>
      </c>
      <c r="AU5571" s="62"/>
      <c r="DV5571" s="31" t="s">
        <v>2928</v>
      </c>
      <c r="DW5571" s="31" t="s">
        <v>2936</v>
      </c>
      <c r="DX5571" s="63"/>
      <c r="DY5571" s="63"/>
      <c r="DZ5571" s="63"/>
      <c r="EA5571" s="167"/>
      <c r="EB5571" s="60"/>
      <c r="EC5571" s="60"/>
      <c r="ED5571" s="60"/>
      <c r="EE5571" s="60"/>
      <c r="EF5571" s="60"/>
      <c r="EG5571" s="60"/>
      <c r="EH5571" s="60"/>
      <c r="EI5571" s="60"/>
      <c r="EJ5571" s="60"/>
      <c r="EK5571" s="60"/>
      <c r="EL5571" s="60"/>
      <c r="EM5571" s="60"/>
      <c r="EN5571" s="60"/>
      <c r="EO5571" s="60"/>
      <c r="EP5571" s="60"/>
      <c r="EQ5571" s="60"/>
      <c r="ER5571" s="60"/>
      <c r="ES5571" s="60"/>
      <c r="ET5571" s="60"/>
      <c r="EU5571" s="60"/>
      <c r="EV5571" s="60"/>
      <c r="EW5571" s="60"/>
      <c r="EX5571" s="60"/>
      <c r="EY5571" s="60"/>
      <c r="EZ5571" s="60"/>
      <c r="FA5571" s="60"/>
      <c r="FB5571" s="60"/>
    </row>
    <row r="5572" spans="22:158" x14ac:dyDescent="0.25">
      <c r="V5572" s="1"/>
      <c r="W5572" s="33"/>
      <c r="X5572" s="33"/>
      <c r="AH5572" s="38">
        <v>100</v>
      </c>
      <c r="AI5572" s="38">
        <v>140</v>
      </c>
      <c r="AJ5572" s="38">
        <v>16200</v>
      </c>
      <c r="AK5572" s="38">
        <v>70</v>
      </c>
      <c r="AL5572" s="38">
        <v>9200159</v>
      </c>
      <c r="AM5572" s="61" t="s">
        <v>1816</v>
      </c>
      <c r="AN5572" s="61" t="s">
        <v>1690</v>
      </c>
      <c r="AO5572" s="61" t="s">
        <v>1615</v>
      </c>
      <c r="AP5572" s="61" t="s">
        <v>5041</v>
      </c>
      <c r="AQ5572" s="61" t="s">
        <v>1771</v>
      </c>
      <c r="AR5572" s="28">
        <v>21545247.199999999</v>
      </c>
      <c r="AS5572" s="28">
        <v>533487</v>
      </c>
      <c r="AT5572" s="28">
        <v>719878</v>
      </c>
      <c r="AU5572" s="62"/>
      <c r="DV5572" s="31" t="s">
        <v>2928</v>
      </c>
      <c r="DW5572" s="31" t="s">
        <v>2936</v>
      </c>
      <c r="DX5572" s="63"/>
      <c r="DY5572" s="63"/>
      <c r="DZ5572" s="63"/>
      <c r="EA5572" s="167"/>
      <c r="EB5572" s="60"/>
      <c r="EC5572" s="60"/>
      <c r="ED5572" s="60"/>
      <c r="EE5572" s="60"/>
      <c r="EF5572" s="60"/>
      <c r="EG5572" s="60"/>
      <c r="EH5572" s="60"/>
      <c r="EI5572" s="60"/>
      <c r="EJ5572" s="60"/>
      <c r="EK5572" s="60"/>
      <c r="EL5572" s="60"/>
      <c r="EM5572" s="60"/>
      <c r="EN5572" s="60"/>
      <c r="EO5572" s="60"/>
      <c r="EP5572" s="60"/>
      <c r="EQ5572" s="60"/>
      <c r="ER5572" s="60"/>
      <c r="ES5572" s="60"/>
      <c r="ET5572" s="60"/>
      <c r="EU5572" s="60"/>
      <c r="EV5572" s="60"/>
      <c r="EW5572" s="60"/>
      <c r="EX5572" s="60"/>
      <c r="EY5572" s="60"/>
      <c r="EZ5572" s="60"/>
      <c r="FA5572" s="60"/>
      <c r="FB5572" s="60"/>
    </row>
    <row r="5573" spans="22:158" x14ac:dyDescent="0.25">
      <c r="W5573" s="33"/>
      <c r="X5573" s="33"/>
      <c r="AH5573" s="38">
        <v>100</v>
      </c>
      <c r="AI5573" s="38">
        <v>140</v>
      </c>
      <c r="AJ5573" s="38">
        <v>16750</v>
      </c>
      <c r="AK5573" s="38">
        <v>70</v>
      </c>
      <c r="AL5573" s="38">
        <v>9200159</v>
      </c>
      <c r="AM5573" s="61" t="s">
        <v>1816</v>
      </c>
      <c r="AN5573" s="61" t="s">
        <v>1690</v>
      </c>
      <c r="AO5573" s="61" t="s">
        <v>1628</v>
      </c>
      <c r="AP5573" s="61" t="s">
        <v>5041</v>
      </c>
      <c r="AQ5573" s="61" t="s">
        <v>1771</v>
      </c>
      <c r="AR5573" s="28">
        <v>0</v>
      </c>
      <c r="AS5573" s="28">
        <v>0</v>
      </c>
      <c r="AT5573" s="28">
        <v>177719</v>
      </c>
      <c r="AU5573" s="62"/>
      <c r="DV5573" s="31" t="s">
        <v>2928</v>
      </c>
      <c r="DW5573" s="31" t="s">
        <v>2936</v>
      </c>
      <c r="DX5573" s="63"/>
      <c r="DY5573" s="63"/>
      <c r="DZ5573" s="63"/>
      <c r="EA5573" s="167"/>
      <c r="EB5573" s="60"/>
      <c r="EC5573" s="60"/>
      <c r="ED5573" s="60"/>
      <c r="EE5573" s="60"/>
      <c r="EF5573" s="60"/>
      <c r="EG5573" s="60"/>
      <c r="EH5573" s="60"/>
      <c r="EI5573" s="60"/>
      <c r="EJ5573" s="60"/>
      <c r="EK5573" s="60"/>
      <c r="EL5573" s="60"/>
      <c r="EM5573" s="60"/>
      <c r="EN5573" s="60"/>
      <c r="EO5573" s="60"/>
      <c r="EP5573" s="60"/>
      <c r="EQ5573" s="60"/>
      <c r="ER5573" s="60"/>
      <c r="ES5573" s="60"/>
      <c r="ET5573" s="60"/>
      <c r="EU5573" s="60"/>
      <c r="EV5573" s="60"/>
      <c r="EW5573" s="60"/>
      <c r="EX5573" s="60"/>
      <c r="EY5573" s="60"/>
      <c r="EZ5573" s="60"/>
      <c r="FA5573" s="60"/>
      <c r="FB5573" s="60"/>
    </row>
    <row r="5574" spans="22:158" x14ac:dyDescent="0.25">
      <c r="V5574" s="1"/>
      <c r="W5574" s="33"/>
      <c r="X5574" s="33"/>
      <c r="AH5574" s="38">
        <v>100</v>
      </c>
      <c r="AI5574" s="38">
        <v>140</v>
      </c>
      <c r="AJ5574" s="38">
        <v>18100</v>
      </c>
      <c r="AK5574" s="38">
        <v>70</v>
      </c>
      <c r="AL5574" s="38">
        <v>9200159</v>
      </c>
      <c r="AM5574" s="61" t="s">
        <v>1816</v>
      </c>
      <c r="AN5574" s="61" t="s">
        <v>1690</v>
      </c>
      <c r="AO5574" s="61" t="s">
        <v>1658</v>
      </c>
      <c r="AP5574" s="61" t="s">
        <v>5041</v>
      </c>
      <c r="AQ5574" s="61" t="s">
        <v>1771</v>
      </c>
      <c r="AR5574" s="28">
        <v>14386779.300000001</v>
      </c>
      <c r="AS5574" s="28">
        <v>374748</v>
      </c>
      <c r="AT5574" s="28">
        <v>513653</v>
      </c>
      <c r="AU5574" s="62"/>
      <c r="DV5574" s="31" t="s">
        <v>2928</v>
      </c>
      <c r="DW5574" s="31" t="s">
        <v>2936</v>
      </c>
      <c r="DX5574" s="63"/>
      <c r="DY5574" s="63"/>
      <c r="DZ5574" s="63"/>
      <c r="EA5574" s="167"/>
      <c r="EB5574" s="60"/>
      <c r="EC5574" s="60"/>
      <c r="ED5574" s="60"/>
      <c r="EE5574" s="60"/>
      <c r="EF5574" s="60"/>
      <c r="EG5574" s="60"/>
      <c r="EH5574" s="60"/>
      <c r="EI5574" s="60"/>
      <c r="EJ5574" s="60"/>
      <c r="EK5574" s="60"/>
      <c r="EL5574" s="60"/>
      <c r="EM5574" s="60"/>
      <c r="EN5574" s="60"/>
      <c r="EO5574" s="60"/>
      <c r="EP5574" s="60"/>
      <c r="EQ5574" s="60"/>
      <c r="ER5574" s="60"/>
      <c r="ES5574" s="60"/>
      <c r="ET5574" s="60"/>
      <c r="EU5574" s="60"/>
      <c r="EV5574" s="60"/>
      <c r="EW5574" s="60"/>
      <c r="EX5574" s="60"/>
      <c r="EY5574" s="60"/>
      <c r="EZ5574" s="60"/>
      <c r="FA5574" s="60"/>
      <c r="FB5574" s="60"/>
    </row>
    <row r="5575" spans="22:158" x14ac:dyDescent="0.25">
      <c r="W5575" s="33"/>
      <c r="X5575" s="33"/>
      <c r="AH5575" s="38">
        <v>100</v>
      </c>
      <c r="AI5575" s="38">
        <v>145</v>
      </c>
      <c r="AJ5575" s="38">
        <v>10550</v>
      </c>
      <c r="AK5575" s="38">
        <v>70</v>
      </c>
      <c r="AL5575" s="38">
        <v>9200159</v>
      </c>
      <c r="AM5575" s="61" t="s">
        <v>1816</v>
      </c>
      <c r="AN5575" s="61" t="s">
        <v>1691</v>
      </c>
      <c r="AO5575" s="61" t="s">
        <v>5054</v>
      </c>
      <c r="AP5575" s="61" t="s">
        <v>5041</v>
      </c>
      <c r="AQ5575" s="61" t="s">
        <v>1771</v>
      </c>
      <c r="AR5575" s="28">
        <v>971693.3</v>
      </c>
      <c r="AS5575" s="28">
        <v>18456</v>
      </c>
      <c r="AT5575" s="28">
        <v>21121</v>
      </c>
      <c r="AU5575" s="62"/>
      <c r="DV5575" s="31" t="s">
        <v>2928</v>
      </c>
      <c r="DW5575" s="31" t="s">
        <v>2937</v>
      </c>
      <c r="DX5575" s="63"/>
      <c r="DY5575" s="63"/>
      <c r="DZ5575" s="63"/>
      <c r="EA5575" s="167"/>
      <c r="EB5575" s="60"/>
      <c r="EC5575" s="60"/>
      <c r="ED5575" s="60"/>
      <c r="EE5575" s="60"/>
      <c r="EF5575" s="60"/>
      <c r="EG5575" s="60"/>
      <c r="EH5575" s="60"/>
      <c r="EI5575" s="60"/>
      <c r="EJ5575" s="60"/>
      <c r="EK5575" s="60"/>
      <c r="EL5575" s="60"/>
      <c r="EM5575" s="60"/>
      <c r="EN5575" s="60"/>
      <c r="EO5575" s="60"/>
      <c r="EP5575" s="60"/>
      <c r="EQ5575" s="60"/>
      <c r="ER5575" s="60"/>
      <c r="ES5575" s="60"/>
      <c r="ET5575" s="60"/>
      <c r="EU5575" s="60"/>
      <c r="EV5575" s="60"/>
      <c r="EW5575" s="60"/>
      <c r="EX5575" s="60"/>
      <c r="EY5575" s="60"/>
      <c r="EZ5575" s="60"/>
      <c r="FA5575" s="60"/>
      <c r="FB5575" s="60"/>
    </row>
    <row r="5576" spans="22:158" x14ac:dyDescent="0.25">
      <c r="W5576" s="33"/>
      <c r="X5576" s="33"/>
      <c r="AH5576" s="38">
        <v>100</v>
      </c>
      <c r="AI5576" s="38">
        <v>145</v>
      </c>
      <c r="AJ5576" s="38">
        <v>11000</v>
      </c>
      <c r="AK5576" s="38">
        <v>70</v>
      </c>
      <c r="AL5576" s="38">
        <v>9200159</v>
      </c>
      <c r="AM5576" s="61" t="s">
        <v>1816</v>
      </c>
      <c r="AN5576" s="61" t="s">
        <v>1691</v>
      </c>
      <c r="AO5576" s="61" t="s">
        <v>5063</v>
      </c>
      <c r="AP5576" s="61" t="s">
        <v>5041</v>
      </c>
      <c r="AQ5576" s="61" t="s">
        <v>1771</v>
      </c>
      <c r="AR5576" s="28">
        <v>9416532.8000000007</v>
      </c>
      <c r="AS5576" s="28">
        <v>329086</v>
      </c>
      <c r="AT5576" s="28">
        <v>434893</v>
      </c>
      <c r="AU5576" s="62"/>
      <c r="DV5576" s="31" t="s">
        <v>2928</v>
      </c>
      <c r="DW5576" s="31" t="s">
        <v>2937</v>
      </c>
      <c r="DX5576" s="63"/>
      <c r="DY5576" s="63"/>
      <c r="DZ5576" s="63"/>
      <c r="EA5576" s="167"/>
      <c r="EB5576" s="60"/>
      <c r="EC5576" s="60"/>
      <c r="ED5576" s="60"/>
      <c r="EE5576" s="60"/>
      <c r="EF5576" s="60"/>
      <c r="EG5576" s="60"/>
      <c r="EH5576" s="60"/>
      <c r="EI5576" s="60"/>
      <c r="EJ5576" s="60"/>
      <c r="EK5576" s="60"/>
      <c r="EL5576" s="60"/>
      <c r="EM5576" s="60"/>
      <c r="EN5576" s="60"/>
      <c r="EO5576" s="60"/>
      <c r="EP5576" s="60"/>
      <c r="EQ5576" s="60"/>
      <c r="ER5576" s="60"/>
      <c r="ES5576" s="60"/>
      <c r="ET5576" s="60"/>
      <c r="EU5576" s="60"/>
      <c r="EV5576" s="60"/>
      <c r="EW5576" s="60"/>
      <c r="EX5576" s="60"/>
      <c r="EY5576" s="60"/>
      <c r="EZ5576" s="60"/>
      <c r="FA5576" s="60"/>
      <c r="FB5576" s="60"/>
    </row>
    <row r="5577" spans="22:158" x14ac:dyDescent="0.25">
      <c r="V5577" s="1"/>
      <c r="W5577" s="33"/>
      <c r="X5577" s="33"/>
      <c r="AH5577" s="38">
        <v>100</v>
      </c>
      <c r="AI5577" s="38">
        <v>145</v>
      </c>
      <c r="AJ5577" s="38">
        <v>11050</v>
      </c>
      <c r="AK5577" s="38">
        <v>70</v>
      </c>
      <c r="AL5577" s="38">
        <v>9200159</v>
      </c>
      <c r="AM5577" s="61" t="s">
        <v>1816</v>
      </c>
      <c r="AN5577" s="61" t="s">
        <v>1691</v>
      </c>
      <c r="AO5577" s="61" t="s">
        <v>5064</v>
      </c>
      <c r="AP5577" s="61" t="s">
        <v>5041</v>
      </c>
      <c r="AQ5577" s="61" t="s">
        <v>1771</v>
      </c>
      <c r="AR5577" s="28">
        <v>13518513.6</v>
      </c>
      <c r="AS5577" s="28">
        <v>514174</v>
      </c>
      <c r="AT5577" s="28">
        <v>611769</v>
      </c>
      <c r="AU5577" s="62"/>
      <c r="DV5577" s="31" t="s">
        <v>2928</v>
      </c>
      <c r="DW5577" s="31" t="s">
        <v>2937</v>
      </c>
      <c r="DX5577" s="63"/>
      <c r="DY5577" s="63"/>
      <c r="DZ5577" s="63"/>
      <c r="EA5577" s="167"/>
      <c r="EB5577" s="60"/>
      <c r="EC5577" s="60"/>
      <c r="ED5577" s="60"/>
      <c r="EE5577" s="60"/>
      <c r="EF5577" s="60"/>
      <c r="EG5577" s="60"/>
      <c r="EH5577" s="60"/>
      <c r="EI5577" s="60"/>
      <c r="EJ5577" s="60"/>
      <c r="EK5577" s="60"/>
      <c r="EL5577" s="60"/>
      <c r="EM5577" s="60"/>
      <c r="EN5577" s="60"/>
      <c r="EO5577" s="60"/>
      <c r="EP5577" s="60"/>
      <c r="EQ5577" s="60"/>
      <c r="ER5577" s="60"/>
      <c r="ES5577" s="60"/>
      <c r="ET5577" s="60"/>
      <c r="EU5577" s="60"/>
      <c r="EV5577" s="60"/>
      <c r="EW5577" s="60"/>
      <c r="EX5577" s="60"/>
      <c r="EY5577" s="60"/>
      <c r="EZ5577" s="60"/>
      <c r="FA5577" s="60"/>
      <c r="FB5577" s="60"/>
    </row>
    <row r="5578" spans="22:158" x14ac:dyDescent="0.25">
      <c r="W5578" s="33"/>
      <c r="X5578" s="33"/>
      <c r="AH5578" s="38">
        <v>100</v>
      </c>
      <c r="AI5578" s="38">
        <v>145</v>
      </c>
      <c r="AJ5578" s="38">
        <v>12050</v>
      </c>
      <c r="AK5578" s="38">
        <v>70</v>
      </c>
      <c r="AL5578" s="38">
        <v>9200159</v>
      </c>
      <c r="AM5578" s="61" t="s">
        <v>1816</v>
      </c>
      <c r="AN5578" s="61" t="s">
        <v>1691</v>
      </c>
      <c r="AO5578" s="61" t="s">
        <v>5085</v>
      </c>
      <c r="AP5578" s="61" t="s">
        <v>5041</v>
      </c>
      <c r="AQ5578" s="61" t="s">
        <v>1771</v>
      </c>
      <c r="AR5578" s="28">
        <v>8483565.1999999993</v>
      </c>
      <c r="AS5578" s="28">
        <v>259787</v>
      </c>
      <c r="AT5578" s="28">
        <v>321373</v>
      </c>
      <c r="AU5578" s="62"/>
      <c r="DV5578" s="31" t="s">
        <v>2928</v>
      </c>
      <c r="DW5578" s="31" t="s">
        <v>2937</v>
      </c>
      <c r="DX5578" s="63"/>
      <c r="DY5578" s="63"/>
      <c r="DZ5578" s="63"/>
      <c r="EA5578" s="167"/>
      <c r="EB5578" s="60"/>
      <c r="EC5578" s="60"/>
      <c r="ED5578" s="60"/>
      <c r="EE5578" s="60"/>
      <c r="EF5578" s="60"/>
      <c r="EG5578" s="60"/>
      <c r="EH5578" s="60"/>
      <c r="EI5578" s="60"/>
      <c r="EJ5578" s="60"/>
      <c r="EK5578" s="60"/>
      <c r="EL5578" s="60"/>
      <c r="EM5578" s="60"/>
      <c r="EN5578" s="60"/>
      <c r="EO5578" s="60"/>
      <c r="EP5578" s="60"/>
      <c r="EQ5578" s="60"/>
      <c r="ER5578" s="60"/>
      <c r="ES5578" s="60"/>
      <c r="ET5578" s="60"/>
      <c r="EU5578" s="60"/>
      <c r="EV5578" s="60"/>
      <c r="EW5578" s="60"/>
      <c r="EX5578" s="60"/>
      <c r="EY5578" s="60"/>
      <c r="EZ5578" s="60"/>
      <c r="FA5578" s="60"/>
      <c r="FB5578" s="60"/>
    </row>
    <row r="5579" spans="22:158" x14ac:dyDescent="0.25">
      <c r="W5579" s="33"/>
      <c r="X5579" s="33"/>
      <c r="AH5579" s="38">
        <v>100</v>
      </c>
      <c r="AI5579" s="38">
        <v>145</v>
      </c>
      <c r="AJ5579" s="38">
        <v>12400</v>
      </c>
      <c r="AK5579" s="38">
        <v>70</v>
      </c>
      <c r="AL5579" s="38">
        <v>9200159</v>
      </c>
      <c r="AM5579" s="61" t="s">
        <v>1816</v>
      </c>
      <c r="AN5579" s="61" t="s">
        <v>1691</v>
      </c>
      <c r="AO5579" s="61" t="s">
        <v>5092</v>
      </c>
      <c r="AP5579" s="61" t="s">
        <v>5041</v>
      </c>
      <c r="AQ5579" s="61" t="s">
        <v>1771</v>
      </c>
      <c r="AR5579" s="28">
        <v>0</v>
      </c>
      <c r="AS5579" s="28">
        <v>0</v>
      </c>
      <c r="AT5579" s="28">
        <v>833848</v>
      </c>
      <c r="AU5579" s="62"/>
      <c r="DV5579" s="31" t="s">
        <v>2928</v>
      </c>
      <c r="DW5579" s="31" t="s">
        <v>2937</v>
      </c>
      <c r="DX5579" s="63"/>
      <c r="DY5579" s="63"/>
      <c r="DZ5579" s="63"/>
      <c r="EA5579" s="167"/>
      <c r="EB5579" s="60"/>
      <c r="EC5579" s="60"/>
      <c r="ED5579" s="60"/>
      <c r="EE5579" s="60"/>
      <c r="EF5579" s="60"/>
      <c r="EG5579" s="60"/>
      <c r="EH5579" s="60"/>
      <c r="EI5579" s="60"/>
      <c r="EJ5579" s="60"/>
      <c r="EK5579" s="60"/>
      <c r="EL5579" s="60"/>
      <c r="EM5579" s="60"/>
      <c r="EN5579" s="60"/>
      <c r="EO5579" s="60"/>
      <c r="EP5579" s="60"/>
      <c r="EQ5579" s="60"/>
      <c r="ER5579" s="60"/>
      <c r="ES5579" s="60"/>
      <c r="ET5579" s="60"/>
      <c r="EU5579" s="60"/>
      <c r="EV5579" s="60"/>
      <c r="EW5579" s="60"/>
      <c r="EX5579" s="60"/>
      <c r="EY5579" s="60"/>
      <c r="EZ5579" s="60"/>
      <c r="FA5579" s="60"/>
      <c r="FB5579" s="60"/>
    </row>
    <row r="5580" spans="22:158" x14ac:dyDescent="0.25">
      <c r="W5580" s="33"/>
      <c r="X5580" s="33"/>
      <c r="AH5580" s="38">
        <v>100</v>
      </c>
      <c r="AI5580" s="38">
        <v>145</v>
      </c>
      <c r="AJ5580" s="38">
        <v>12750</v>
      </c>
      <c r="AK5580" s="38">
        <v>70</v>
      </c>
      <c r="AL5580" s="38">
        <v>9200159</v>
      </c>
      <c r="AM5580" s="61" t="s">
        <v>1816</v>
      </c>
      <c r="AN5580" s="61" t="s">
        <v>1691</v>
      </c>
      <c r="AO5580" s="61" t="s">
        <v>5097</v>
      </c>
      <c r="AP5580" s="61" t="s">
        <v>5041</v>
      </c>
      <c r="AQ5580" s="61" t="s">
        <v>1771</v>
      </c>
      <c r="AR5580" s="28">
        <v>88293.7</v>
      </c>
      <c r="AS5580" s="28">
        <v>992</v>
      </c>
      <c r="AT5580" s="28">
        <v>1930</v>
      </c>
      <c r="AU5580" s="62"/>
      <c r="DV5580" s="31" t="s">
        <v>2928</v>
      </c>
      <c r="DW5580" s="31" t="s">
        <v>2937</v>
      </c>
      <c r="DX5580" s="63"/>
      <c r="DY5580" s="63"/>
      <c r="DZ5580" s="63"/>
      <c r="EA5580" s="167"/>
      <c r="EB5580" s="60"/>
      <c r="EC5580" s="60"/>
      <c r="ED5580" s="60"/>
      <c r="EE5580" s="60"/>
      <c r="EF5580" s="60"/>
      <c r="EG5580" s="60"/>
      <c r="EH5580" s="60"/>
      <c r="EI5580" s="60"/>
      <c r="EJ5580" s="60"/>
      <c r="EK5580" s="60"/>
      <c r="EL5580" s="60"/>
      <c r="EM5580" s="60"/>
      <c r="EN5580" s="60"/>
      <c r="EO5580" s="60"/>
      <c r="EP5580" s="60"/>
      <c r="EQ5580" s="60"/>
      <c r="ER5580" s="60"/>
      <c r="ES5580" s="60"/>
      <c r="ET5580" s="60"/>
      <c r="EU5580" s="60"/>
      <c r="EV5580" s="60"/>
      <c r="EW5580" s="60"/>
      <c r="EX5580" s="60"/>
      <c r="EY5580" s="60"/>
      <c r="EZ5580" s="60"/>
      <c r="FA5580" s="60"/>
      <c r="FB5580" s="60"/>
    </row>
    <row r="5581" spans="22:158" x14ac:dyDescent="0.25">
      <c r="V5581" s="1"/>
      <c r="W5581" s="33"/>
      <c r="X5581" s="33"/>
      <c r="AH5581" s="38">
        <v>100</v>
      </c>
      <c r="AI5581" s="38">
        <v>145</v>
      </c>
      <c r="AJ5581" s="38">
        <v>13150</v>
      </c>
      <c r="AK5581" s="38">
        <v>70</v>
      </c>
      <c r="AL5581" s="38">
        <v>9200159</v>
      </c>
      <c r="AM5581" s="61" t="s">
        <v>1816</v>
      </c>
      <c r="AN5581" s="61" t="s">
        <v>1691</v>
      </c>
      <c r="AO5581" s="61" t="s">
        <v>5105</v>
      </c>
      <c r="AP5581" s="61" t="s">
        <v>5041</v>
      </c>
      <c r="AQ5581" s="61" t="s">
        <v>1771</v>
      </c>
      <c r="AR5581" s="28">
        <v>0</v>
      </c>
      <c r="AS5581" s="28">
        <v>0</v>
      </c>
      <c r="AT5581" s="28">
        <v>22510</v>
      </c>
      <c r="AU5581" s="62"/>
      <c r="DV5581" s="31" t="s">
        <v>2928</v>
      </c>
      <c r="DW5581" s="31" t="s">
        <v>2937</v>
      </c>
      <c r="DX5581" s="63"/>
      <c r="DY5581" s="63"/>
      <c r="DZ5581" s="63"/>
      <c r="EA5581" s="167"/>
      <c r="EB5581" s="60"/>
      <c r="EC5581" s="60"/>
      <c r="ED5581" s="60"/>
      <c r="EE5581" s="60"/>
      <c r="EF5581" s="60"/>
      <c r="EG5581" s="60"/>
      <c r="EH5581" s="60"/>
      <c r="EI5581" s="60"/>
      <c r="EJ5581" s="60"/>
      <c r="EK5581" s="60"/>
      <c r="EL5581" s="60"/>
      <c r="EM5581" s="60"/>
      <c r="EN5581" s="60"/>
      <c r="EO5581" s="60"/>
      <c r="EP5581" s="60"/>
      <c r="EQ5581" s="60"/>
      <c r="ER5581" s="60"/>
      <c r="ES5581" s="60"/>
      <c r="ET5581" s="60"/>
      <c r="EU5581" s="60"/>
      <c r="EV5581" s="60"/>
      <c r="EW5581" s="60"/>
      <c r="EX5581" s="60"/>
      <c r="EY5581" s="60"/>
      <c r="EZ5581" s="60"/>
      <c r="FA5581" s="60"/>
      <c r="FB5581" s="60"/>
    </row>
    <row r="5582" spans="22:158" x14ac:dyDescent="0.25">
      <c r="W5582" s="33"/>
      <c r="X5582" s="33"/>
      <c r="AH5582" s="38">
        <v>100</v>
      </c>
      <c r="AI5582" s="38">
        <v>145</v>
      </c>
      <c r="AJ5582" s="38">
        <v>13310</v>
      </c>
      <c r="AK5582" s="38">
        <v>70</v>
      </c>
      <c r="AL5582" s="38">
        <v>9200159</v>
      </c>
      <c r="AM5582" s="61" t="s">
        <v>1816</v>
      </c>
      <c r="AN5582" s="61" t="s">
        <v>1691</v>
      </c>
      <c r="AO5582" s="61" t="s">
        <v>5108</v>
      </c>
      <c r="AP5582" s="61" t="s">
        <v>5041</v>
      </c>
      <c r="AQ5582" s="61" t="s">
        <v>1771</v>
      </c>
      <c r="AR5582" s="28">
        <v>8193293.5999999996</v>
      </c>
      <c r="AS5582" s="28">
        <v>210705</v>
      </c>
      <c r="AT5582" s="28">
        <v>0</v>
      </c>
      <c r="AU5582" s="62"/>
      <c r="DV5582" s="31" t="s">
        <v>2928</v>
      </c>
      <c r="DW5582" s="31" t="s">
        <v>2937</v>
      </c>
      <c r="DX5582" s="63"/>
      <c r="DY5582" s="63"/>
      <c r="DZ5582" s="63"/>
      <c r="EA5582" s="167"/>
      <c r="EB5582" s="60"/>
      <c r="EC5582" s="60"/>
      <c r="ED5582" s="60"/>
      <c r="EE5582" s="60"/>
      <c r="EF5582" s="60"/>
      <c r="EG5582" s="60"/>
      <c r="EH5582" s="60"/>
      <c r="EI5582" s="60"/>
      <c r="EJ5582" s="60"/>
      <c r="EK5582" s="60"/>
      <c r="EL5582" s="60"/>
      <c r="EM5582" s="60"/>
      <c r="EN5582" s="60"/>
      <c r="EO5582" s="60"/>
      <c r="EP5582" s="60"/>
      <c r="EQ5582" s="60"/>
      <c r="ER5582" s="60"/>
      <c r="ES5582" s="60"/>
      <c r="ET5582" s="60"/>
      <c r="EU5582" s="60"/>
      <c r="EV5582" s="60"/>
      <c r="EW5582" s="60"/>
      <c r="EX5582" s="60"/>
      <c r="EY5582" s="60"/>
      <c r="EZ5582" s="60"/>
      <c r="FA5582" s="60"/>
      <c r="FB5582" s="60"/>
    </row>
    <row r="5583" spans="22:158" x14ac:dyDescent="0.25">
      <c r="W5583" s="33"/>
      <c r="X5583" s="33"/>
      <c r="AH5583" s="38">
        <v>100</v>
      </c>
      <c r="AI5583" s="38">
        <v>145</v>
      </c>
      <c r="AJ5583" s="38">
        <v>13600</v>
      </c>
      <c r="AK5583" s="38">
        <v>70</v>
      </c>
      <c r="AL5583" s="38">
        <v>9200159</v>
      </c>
      <c r="AM5583" s="61" t="s">
        <v>1816</v>
      </c>
      <c r="AN5583" s="61" t="s">
        <v>1691</v>
      </c>
      <c r="AO5583" s="61" t="s">
        <v>5115</v>
      </c>
      <c r="AP5583" s="61" t="s">
        <v>5041</v>
      </c>
      <c r="AQ5583" s="61" t="s">
        <v>1771</v>
      </c>
      <c r="AR5583" s="28">
        <v>0</v>
      </c>
      <c r="AS5583" s="28">
        <v>0</v>
      </c>
      <c r="AT5583" s="28">
        <v>464082</v>
      </c>
      <c r="AU5583" s="62"/>
      <c r="DV5583" s="31" t="s">
        <v>2928</v>
      </c>
      <c r="DW5583" s="31" t="s">
        <v>2937</v>
      </c>
      <c r="DX5583" s="63"/>
      <c r="DY5583" s="63"/>
      <c r="DZ5583" s="63"/>
      <c r="EA5583" s="167"/>
      <c r="EB5583" s="60"/>
      <c r="EC5583" s="60"/>
      <c r="ED5583" s="60"/>
      <c r="EE5583" s="60"/>
      <c r="EF5583" s="60"/>
      <c r="EG5583" s="60"/>
      <c r="EH5583" s="60"/>
      <c r="EI5583" s="60"/>
      <c r="EJ5583" s="60"/>
      <c r="EK5583" s="60"/>
      <c r="EL5583" s="60"/>
      <c r="EM5583" s="60"/>
      <c r="EN5583" s="60"/>
      <c r="EO5583" s="60"/>
      <c r="EP5583" s="60"/>
      <c r="EQ5583" s="60"/>
      <c r="ER5583" s="60"/>
      <c r="ES5583" s="60"/>
      <c r="ET5583" s="60"/>
      <c r="EU5583" s="60"/>
      <c r="EV5583" s="60"/>
      <c r="EW5583" s="60"/>
      <c r="EX5583" s="60"/>
      <c r="EY5583" s="60"/>
      <c r="EZ5583" s="60"/>
      <c r="FA5583" s="60"/>
      <c r="FB5583" s="60"/>
    </row>
    <row r="5584" spans="22:158" x14ac:dyDescent="0.25">
      <c r="W5584" s="33"/>
      <c r="X5584" s="33"/>
      <c r="AH5584" s="38">
        <v>100</v>
      </c>
      <c r="AI5584" s="38">
        <v>145</v>
      </c>
      <c r="AJ5584" s="38">
        <v>13700</v>
      </c>
      <c r="AK5584" s="38">
        <v>70</v>
      </c>
      <c r="AL5584" s="38">
        <v>9200159</v>
      </c>
      <c r="AM5584" s="61" t="s">
        <v>1816</v>
      </c>
      <c r="AN5584" s="61" t="s">
        <v>1691</v>
      </c>
      <c r="AO5584" s="61" t="s">
        <v>5118</v>
      </c>
      <c r="AP5584" s="61" t="s">
        <v>5041</v>
      </c>
      <c r="AQ5584" s="61" t="s">
        <v>1771</v>
      </c>
      <c r="AR5584" s="28">
        <v>13227473.9</v>
      </c>
      <c r="AS5584" s="28">
        <v>389847</v>
      </c>
      <c r="AT5584" s="28">
        <v>535852</v>
      </c>
      <c r="AU5584" s="62"/>
      <c r="DV5584" s="31" t="s">
        <v>2928</v>
      </c>
      <c r="DW5584" s="31" t="s">
        <v>2937</v>
      </c>
      <c r="DX5584" s="63"/>
      <c r="DY5584" s="63"/>
      <c r="DZ5584" s="63"/>
      <c r="EA5584" s="167"/>
      <c r="EB5584" s="60"/>
      <c r="EC5584" s="60"/>
      <c r="ED5584" s="60"/>
      <c r="EE5584" s="60"/>
      <c r="EF5584" s="60"/>
      <c r="EG5584" s="60"/>
      <c r="EH5584" s="60"/>
      <c r="EI5584" s="60"/>
      <c r="EJ5584" s="60"/>
      <c r="EK5584" s="60"/>
      <c r="EL5584" s="60"/>
      <c r="EM5584" s="60"/>
      <c r="EN5584" s="60"/>
      <c r="EO5584" s="60"/>
      <c r="EP5584" s="60"/>
      <c r="EQ5584" s="60"/>
      <c r="ER5584" s="60"/>
      <c r="ES5584" s="60"/>
      <c r="ET5584" s="60"/>
      <c r="EU5584" s="60"/>
      <c r="EV5584" s="60"/>
      <c r="EW5584" s="60"/>
      <c r="EX5584" s="60"/>
      <c r="EY5584" s="60"/>
      <c r="EZ5584" s="60"/>
      <c r="FA5584" s="60"/>
      <c r="FB5584" s="60"/>
    </row>
    <row r="5585" spans="22:158" x14ac:dyDescent="0.25">
      <c r="V5585" s="1"/>
      <c r="W5585" s="33"/>
      <c r="X5585" s="33"/>
      <c r="AH5585" s="38">
        <v>100</v>
      </c>
      <c r="AI5585" s="38">
        <v>145</v>
      </c>
      <c r="AJ5585" s="38">
        <v>15450</v>
      </c>
      <c r="AK5585" s="38">
        <v>70</v>
      </c>
      <c r="AL5585" s="38">
        <v>9200159</v>
      </c>
      <c r="AM5585" s="61" t="s">
        <v>1816</v>
      </c>
      <c r="AN5585" s="61" t="s">
        <v>1691</v>
      </c>
      <c r="AO5585" s="61" t="s">
        <v>1600</v>
      </c>
      <c r="AP5585" s="61" t="s">
        <v>5041</v>
      </c>
      <c r="AQ5585" s="61" t="s">
        <v>1771</v>
      </c>
      <c r="AR5585" s="28">
        <v>0</v>
      </c>
      <c r="AS5585" s="28">
        <v>0</v>
      </c>
      <c r="AT5585" s="28">
        <v>552839</v>
      </c>
      <c r="AU5585" s="62"/>
      <c r="DV5585" s="31" t="s">
        <v>2928</v>
      </c>
      <c r="DW5585" s="31" t="s">
        <v>2937</v>
      </c>
      <c r="DX5585" s="63"/>
      <c r="DY5585" s="63"/>
      <c r="DZ5585" s="63"/>
      <c r="EA5585" s="167"/>
      <c r="EB5585" s="60"/>
      <c r="EC5585" s="60"/>
      <c r="ED5585" s="60"/>
      <c r="EE5585" s="60"/>
      <c r="EF5585" s="60"/>
      <c r="EG5585" s="60"/>
      <c r="EH5585" s="60"/>
      <c r="EI5585" s="60"/>
      <c r="EJ5585" s="60"/>
      <c r="EK5585" s="60"/>
      <c r="EL5585" s="60"/>
      <c r="EM5585" s="60"/>
      <c r="EN5585" s="60"/>
      <c r="EO5585" s="60"/>
      <c r="EP5585" s="60"/>
      <c r="EQ5585" s="60"/>
      <c r="ER5585" s="60"/>
      <c r="ES5585" s="60"/>
      <c r="ET5585" s="60"/>
      <c r="EU5585" s="60"/>
      <c r="EV5585" s="60"/>
      <c r="EW5585" s="60"/>
      <c r="EX5585" s="60"/>
      <c r="EY5585" s="60"/>
      <c r="EZ5585" s="60"/>
      <c r="FA5585" s="60"/>
      <c r="FB5585" s="60"/>
    </row>
    <row r="5586" spans="22:158" x14ac:dyDescent="0.25">
      <c r="W5586" s="33"/>
      <c r="X5586" s="33"/>
      <c r="AH5586" s="38">
        <v>100</v>
      </c>
      <c r="AI5586" s="38">
        <v>145</v>
      </c>
      <c r="AJ5586" s="38">
        <v>16180</v>
      </c>
      <c r="AK5586" s="38">
        <v>70</v>
      </c>
      <c r="AL5586" s="38">
        <v>9200159</v>
      </c>
      <c r="AM5586" s="61" t="s">
        <v>1816</v>
      </c>
      <c r="AN5586" s="61" t="s">
        <v>1691</v>
      </c>
      <c r="AO5586" s="61" t="s">
        <v>1614</v>
      </c>
      <c r="AP5586" s="61" t="s">
        <v>5041</v>
      </c>
      <c r="AQ5586" s="61" t="s">
        <v>1771</v>
      </c>
      <c r="AR5586" s="28">
        <v>4140395.5</v>
      </c>
      <c r="AS5586" s="28">
        <v>164878</v>
      </c>
      <c r="AT5586" s="28">
        <v>0</v>
      </c>
      <c r="AU5586" s="62"/>
      <c r="DV5586" s="31" t="s">
        <v>2928</v>
      </c>
      <c r="DW5586" s="31" t="s">
        <v>2937</v>
      </c>
      <c r="DX5586" s="63"/>
      <c r="DY5586" s="63"/>
      <c r="DZ5586" s="63"/>
      <c r="EA5586" s="167"/>
      <c r="EB5586" s="60"/>
      <c r="EC5586" s="60"/>
      <c r="ED5586" s="60"/>
      <c r="EE5586" s="60"/>
      <c r="EF5586" s="60"/>
      <c r="EG5586" s="60"/>
      <c r="EH5586" s="60"/>
      <c r="EI5586" s="60"/>
      <c r="EJ5586" s="60"/>
      <c r="EK5586" s="60"/>
      <c r="EL5586" s="60"/>
      <c r="EM5586" s="60"/>
      <c r="EN5586" s="60"/>
      <c r="EO5586" s="60"/>
      <c r="EP5586" s="60"/>
      <c r="EQ5586" s="60"/>
      <c r="ER5586" s="60"/>
      <c r="ES5586" s="60"/>
      <c r="ET5586" s="60"/>
      <c r="EU5586" s="60"/>
      <c r="EV5586" s="60"/>
      <c r="EW5586" s="60"/>
      <c r="EX5586" s="60"/>
      <c r="EY5586" s="60"/>
      <c r="EZ5586" s="60"/>
      <c r="FA5586" s="60"/>
      <c r="FB5586" s="60"/>
    </row>
    <row r="5587" spans="22:158" x14ac:dyDescent="0.25">
      <c r="W5587" s="33"/>
      <c r="X5587" s="33"/>
      <c r="AH5587" s="38">
        <v>100</v>
      </c>
      <c r="AI5587" s="38">
        <v>145</v>
      </c>
      <c r="AJ5587" s="38">
        <v>16470</v>
      </c>
      <c r="AK5587" s="38">
        <v>70</v>
      </c>
      <c r="AL5587" s="38">
        <v>9200159</v>
      </c>
      <c r="AM5587" s="61" t="s">
        <v>1816</v>
      </c>
      <c r="AN5587" s="61" t="s">
        <v>1691</v>
      </c>
      <c r="AO5587" s="61" t="s">
        <v>1622</v>
      </c>
      <c r="AP5587" s="61" t="s">
        <v>5041</v>
      </c>
      <c r="AQ5587" s="61" t="s">
        <v>1771</v>
      </c>
      <c r="AR5587" s="28">
        <v>136612.4</v>
      </c>
      <c r="AS5587" s="28">
        <v>5342</v>
      </c>
      <c r="AT5587" s="28">
        <v>2115</v>
      </c>
      <c r="AU5587" s="62"/>
      <c r="DV5587" s="31" t="s">
        <v>2928</v>
      </c>
      <c r="DW5587" s="31" t="s">
        <v>2937</v>
      </c>
      <c r="DX5587" s="63"/>
      <c r="DY5587" s="63"/>
      <c r="DZ5587" s="63"/>
      <c r="EA5587" s="167"/>
      <c r="EB5587" s="60"/>
      <c r="EC5587" s="60"/>
      <c r="ED5587" s="60"/>
      <c r="EE5587" s="60"/>
      <c r="EF5587" s="60"/>
      <c r="EG5587" s="60"/>
      <c r="EH5587" s="60"/>
      <c r="EI5587" s="60"/>
      <c r="EJ5587" s="60"/>
      <c r="EK5587" s="60"/>
      <c r="EL5587" s="60"/>
      <c r="EM5587" s="60"/>
      <c r="EN5587" s="60"/>
      <c r="EO5587" s="60"/>
      <c r="EP5587" s="60"/>
      <c r="EQ5587" s="60"/>
      <c r="ER5587" s="60"/>
      <c r="ES5587" s="60"/>
      <c r="ET5587" s="60"/>
      <c r="EU5587" s="60"/>
      <c r="EV5587" s="60"/>
      <c r="EW5587" s="60"/>
      <c r="EX5587" s="60"/>
      <c r="EY5587" s="60"/>
      <c r="EZ5587" s="60"/>
      <c r="FA5587" s="60"/>
      <c r="FB5587" s="60"/>
    </row>
    <row r="5588" spans="22:158" x14ac:dyDescent="0.25">
      <c r="W5588" s="33"/>
      <c r="X5588" s="33"/>
      <c r="AH5588" s="38">
        <v>100</v>
      </c>
      <c r="AI5588" s="38">
        <v>145</v>
      </c>
      <c r="AJ5588" s="38">
        <v>17050</v>
      </c>
      <c r="AK5588" s="38">
        <v>70</v>
      </c>
      <c r="AL5588" s="38">
        <v>9200159</v>
      </c>
      <c r="AM5588" s="61" t="s">
        <v>1816</v>
      </c>
      <c r="AN5588" s="61" t="s">
        <v>1691</v>
      </c>
      <c r="AO5588" s="61" t="s">
        <v>1634</v>
      </c>
      <c r="AP5588" s="61" t="s">
        <v>5041</v>
      </c>
      <c r="AQ5588" s="61" t="s">
        <v>1771</v>
      </c>
      <c r="AR5588" s="28">
        <v>9603310.5</v>
      </c>
      <c r="AS5588" s="28">
        <v>304696</v>
      </c>
      <c r="AT5588" s="28">
        <v>324572</v>
      </c>
      <c r="AU5588" s="62"/>
      <c r="DV5588" s="31" t="s">
        <v>2928</v>
      </c>
      <c r="DW5588" s="31" t="s">
        <v>2937</v>
      </c>
      <c r="DX5588" s="63"/>
      <c r="DY5588" s="63"/>
      <c r="DZ5588" s="63"/>
      <c r="EA5588" s="167"/>
      <c r="EB5588" s="60"/>
      <c r="EC5588" s="60"/>
      <c r="ED5588" s="60"/>
      <c r="EE5588" s="60"/>
      <c r="EF5588" s="60"/>
      <c r="EG5588" s="60"/>
      <c r="EH5588" s="60"/>
      <c r="EI5588" s="60"/>
      <c r="EJ5588" s="60"/>
      <c r="EK5588" s="60"/>
      <c r="EL5588" s="60"/>
      <c r="EM5588" s="60"/>
      <c r="EN5588" s="60"/>
      <c r="EO5588" s="60"/>
      <c r="EP5588" s="60"/>
      <c r="EQ5588" s="60"/>
      <c r="ER5588" s="60"/>
      <c r="ES5588" s="60"/>
      <c r="ET5588" s="60"/>
      <c r="EU5588" s="60"/>
      <c r="EV5588" s="60"/>
      <c r="EW5588" s="60"/>
      <c r="EX5588" s="60"/>
      <c r="EY5588" s="60"/>
      <c r="EZ5588" s="60"/>
      <c r="FA5588" s="60"/>
      <c r="FB5588" s="60"/>
    </row>
    <row r="5589" spans="22:158" x14ac:dyDescent="0.25">
      <c r="W5589" s="33"/>
      <c r="X5589" s="33"/>
      <c r="AH5589" s="38">
        <v>100</v>
      </c>
      <c r="AI5589" s="38">
        <v>145</v>
      </c>
      <c r="AJ5589" s="38">
        <v>17250</v>
      </c>
      <c r="AK5589" s="38">
        <v>70</v>
      </c>
      <c r="AL5589" s="38">
        <v>9200159</v>
      </c>
      <c r="AM5589" s="61" t="s">
        <v>1816</v>
      </c>
      <c r="AN5589" s="61" t="s">
        <v>1691</v>
      </c>
      <c r="AO5589" s="61" t="s">
        <v>1638</v>
      </c>
      <c r="AP5589" s="61" t="s">
        <v>5041</v>
      </c>
      <c r="AQ5589" s="61" t="s">
        <v>1771</v>
      </c>
      <c r="AR5589" s="28">
        <v>0</v>
      </c>
      <c r="AS5589" s="28">
        <v>0</v>
      </c>
      <c r="AT5589" s="28">
        <v>70425</v>
      </c>
      <c r="AU5589" s="62"/>
      <c r="DV5589" s="31" t="s">
        <v>2928</v>
      </c>
      <c r="DW5589" s="31" t="s">
        <v>2937</v>
      </c>
      <c r="DX5589" s="63"/>
      <c r="DY5589" s="63"/>
      <c r="DZ5589" s="63"/>
      <c r="EA5589" s="167"/>
      <c r="EB5589" s="60"/>
      <c r="EC5589" s="60"/>
      <c r="ED5589" s="60"/>
      <c r="EE5589" s="60"/>
      <c r="EF5589" s="60"/>
      <c r="EG5589" s="60"/>
      <c r="EH5589" s="60"/>
      <c r="EI5589" s="60"/>
      <c r="EJ5589" s="60"/>
      <c r="EK5589" s="60"/>
      <c r="EL5589" s="60"/>
      <c r="EM5589" s="60"/>
      <c r="EN5589" s="60"/>
      <c r="EO5589" s="60"/>
      <c r="EP5589" s="60"/>
      <c r="EQ5589" s="60"/>
      <c r="ER5589" s="60"/>
      <c r="ES5589" s="60"/>
      <c r="ET5589" s="60"/>
      <c r="EU5589" s="60"/>
      <c r="EV5589" s="60"/>
      <c r="EW5589" s="60"/>
      <c r="EX5589" s="60"/>
      <c r="EY5589" s="60"/>
      <c r="EZ5589" s="60"/>
      <c r="FA5589" s="60"/>
      <c r="FB5589" s="60"/>
    </row>
    <row r="5590" spans="22:158" x14ac:dyDescent="0.25">
      <c r="W5590" s="33"/>
      <c r="X5590" s="33"/>
      <c r="AH5590" s="38">
        <v>100</v>
      </c>
      <c r="AI5590" s="38">
        <v>145</v>
      </c>
      <c r="AJ5590" s="38">
        <v>17640</v>
      </c>
      <c r="AK5590" s="38">
        <v>70</v>
      </c>
      <c r="AL5590" s="38">
        <v>9200159</v>
      </c>
      <c r="AM5590" s="61" t="s">
        <v>1816</v>
      </c>
      <c r="AN5590" s="61" t="s">
        <v>1691</v>
      </c>
      <c r="AO5590" s="61" t="s">
        <v>1647</v>
      </c>
      <c r="AP5590" s="61" t="s">
        <v>5041</v>
      </c>
      <c r="AQ5590" s="61" t="s">
        <v>1771</v>
      </c>
      <c r="AR5590" s="28">
        <v>27408422.199999999</v>
      </c>
      <c r="AS5590" s="28">
        <v>1033980</v>
      </c>
      <c r="AT5590" s="28">
        <v>0</v>
      </c>
      <c r="AU5590" s="62"/>
      <c r="DV5590" s="31" t="s">
        <v>2928</v>
      </c>
      <c r="DW5590" s="31" t="s">
        <v>2937</v>
      </c>
      <c r="DX5590" s="63"/>
      <c r="DY5590" s="63"/>
      <c r="DZ5590" s="63"/>
      <c r="EA5590" s="167"/>
      <c r="EB5590" s="60"/>
      <c r="EC5590" s="60"/>
      <c r="ED5590" s="60"/>
      <c r="EE5590" s="60"/>
      <c r="EF5590" s="60"/>
      <c r="EG5590" s="60"/>
      <c r="EH5590" s="60"/>
      <c r="EI5590" s="60"/>
      <c r="EJ5590" s="60"/>
      <c r="EK5590" s="60"/>
      <c r="EL5590" s="60"/>
      <c r="EM5590" s="60"/>
      <c r="EN5590" s="60"/>
      <c r="EO5590" s="60"/>
      <c r="EP5590" s="60"/>
      <c r="EQ5590" s="60"/>
      <c r="ER5590" s="60"/>
      <c r="ES5590" s="60"/>
      <c r="ET5590" s="60"/>
      <c r="EU5590" s="60"/>
      <c r="EV5590" s="60"/>
      <c r="EW5590" s="60"/>
      <c r="EX5590" s="60"/>
      <c r="EY5590" s="60"/>
      <c r="EZ5590" s="60"/>
      <c r="FA5590" s="60"/>
      <c r="FB5590" s="60"/>
    </row>
    <row r="5591" spans="22:158" x14ac:dyDescent="0.25">
      <c r="W5591" s="33"/>
      <c r="X5591" s="33"/>
      <c r="AH5591" s="38">
        <v>100</v>
      </c>
      <c r="AI5591" s="38">
        <v>145</v>
      </c>
      <c r="AJ5591" s="38">
        <v>18650</v>
      </c>
      <c r="AK5591" s="38">
        <v>70</v>
      </c>
      <c r="AL5591" s="38">
        <v>9200159</v>
      </c>
      <c r="AM5591" s="61" t="s">
        <v>1816</v>
      </c>
      <c r="AN5591" s="61" t="s">
        <v>1691</v>
      </c>
      <c r="AO5591" s="61" t="s">
        <v>1669</v>
      </c>
      <c r="AP5591" s="61" t="s">
        <v>5041</v>
      </c>
      <c r="AQ5591" s="61" t="s">
        <v>1771</v>
      </c>
      <c r="AR5591" s="28">
        <v>0</v>
      </c>
      <c r="AS5591" s="28">
        <v>0</v>
      </c>
      <c r="AT5591" s="28">
        <v>119538</v>
      </c>
      <c r="AU5591" s="62"/>
      <c r="DV5591" s="31" t="s">
        <v>2928</v>
      </c>
      <c r="DW5591" s="31" t="s">
        <v>2937</v>
      </c>
      <c r="DX5591" s="63"/>
      <c r="DY5591" s="63"/>
      <c r="DZ5591" s="63"/>
      <c r="EA5591" s="167"/>
      <c r="EB5591" s="60"/>
      <c r="EC5591" s="60"/>
      <c r="ED5591" s="60"/>
      <c r="EE5591" s="60"/>
      <c r="EF5591" s="60"/>
      <c r="EG5591" s="60"/>
      <c r="EH5591" s="60"/>
      <c r="EI5591" s="60"/>
      <c r="EJ5591" s="60"/>
      <c r="EK5591" s="60"/>
      <c r="EL5591" s="60"/>
      <c r="EM5591" s="60"/>
      <c r="EN5591" s="60"/>
      <c r="EO5591" s="60"/>
      <c r="EP5591" s="60"/>
      <c r="EQ5591" s="60"/>
      <c r="ER5591" s="60"/>
      <c r="ES5591" s="60"/>
      <c r="ET5591" s="60"/>
      <c r="EU5591" s="60"/>
      <c r="EV5591" s="60"/>
      <c r="EW5591" s="60"/>
      <c r="EX5591" s="60"/>
      <c r="EY5591" s="60"/>
      <c r="EZ5591" s="60"/>
      <c r="FA5591" s="60"/>
      <c r="FB5591" s="60"/>
    </row>
    <row r="5592" spans="22:158" x14ac:dyDescent="0.25">
      <c r="W5592" s="33"/>
      <c r="X5592" s="33"/>
      <c r="AH5592" s="38">
        <v>100</v>
      </c>
      <c r="AI5592" s="38">
        <v>145</v>
      </c>
      <c r="AJ5592" s="38">
        <v>18700</v>
      </c>
      <c r="AK5592" s="38">
        <v>70</v>
      </c>
      <c r="AL5592" s="38">
        <v>9200159</v>
      </c>
      <c r="AM5592" s="61" t="s">
        <v>1816</v>
      </c>
      <c r="AN5592" s="61" t="s">
        <v>1691</v>
      </c>
      <c r="AO5592" s="61" t="s">
        <v>1670</v>
      </c>
      <c r="AP5592" s="61" t="s">
        <v>5041</v>
      </c>
      <c r="AQ5592" s="61" t="s">
        <v>1771</v>
      </c>
      <c r="AR5592" s="28">
        <v>0</v>
      </c>
      <c r="AS5592" s="28">
        <v>0</v>
      </c>
      <c r="AT5592" s="28">
        <v>861122</v>
      </c>
      <c r="AU5592" s="62"/>
      <c r="DV5592" s="31" t="s">
        <v>2928</v>
      </c>
      <c r="DW5592" s="31" t="s">
        <v>2937</v>
      </c>
      <c r="DX5592" s="63"/>
      <c r="DY5592" s="63"/>
      <c r="DZ5592" s="63"/>
      <c r="EA5592" s="167"/>
      <c r="EB5592" s="60"/>
      <c r="EC5592" s="60"/>
      <c r="ED5592" s="60"/>
      <c r="EE5592" s="60"/>
      <c r="EF5592" s="60"/>
      <c r="EG5592" s="60"/>
      <c r="EH5592" s="60"/>
      <c r="EI5592" s="60"/>
      <c r="EJ5592" s="60"/>
      <c r="EK5592" s="60"/>
      <c r="EL5592" s="60"/>
      <c r="EM5592" s="60"/>
      <c r="EN5592" s="60"/>
      <c r="EO5592" s="60"/>
      <c r="EP5592" s="60"/>
      <c r="EQ5592" s="60"/>
      <c r="ER5592" s="60"/>
      <c r="ES5592" s="60"/>
      <c r="ET5592" s="60"/>
      <c r="EU5592" s="60"/>
      <c r="EV5592" s="60"/>
      <c r="EW5592" s="60"/>
      <c r="EX5592" s="60"/>
      <c r="EY5592" s="60"/>
      <c r="EZ5592" s="60"/>
      <c r="FA5592" s="60"/>
      <c r="FB5592" s="60"/>
    </row>
    <row r="5593" spans="22:158" x14ac:dyDescent="0.25">
      <c r="W5593" s="33"/>
      <c r="X5593" s="33"/>
      <c r="AH5593" s="38">
        <v>100</v>
      </c>
      <c r="AI5593" s="38">
        <v>145</v>
      </c>
      <c r="AJ5593" s="38">
        <v>18710</v>
      </c>
      <c r="AK5593" s="38">
        <v>70</v>
      </c>
      <c r="AL5593" s="38">
        <v>9200159</v>
      </c>
      <c r="AM5593" s="61" t="s">
        <v>1816</v>
      </c>
      <c r="AN5593" s="61" t="s">
        <v>1691</v>
      </c>
      <c r="AO5593" s="61" t="s">
        <v>1671</v>
      </c>
      <c r="AP5593" s="61" t="s">
        <v>5041</v>
      </c>
      <c r="AQ5593" s="61" t="s">
        <v>1771</v>
      </c>
      <c r="AR5593" s="28">
        <v>20414387.100000001</v>
      </c>
      <c r="AS5593" s="28">
        <v>757278</v>
      </c>
      <c r="AT5593" s="28">
        <v>0</v>
      </c>
      <c r="AU5593" s="62"/>
      <c r="DV5593" s="31" t="s">
        <v>2928</v>
      </c>
      <c r="DW5593" s="31" t="s">
        <v>2937</v>
      </c>
      <c r="DX5593" s="63"/>
      <c r="DY5593" s="63"/>
      <c r="DZ5593" s="63"/>
      <c r="EA5593" s="167"/>
      <c r="EB5593" s="60"/>
      <c r="EC5593" s="60"/>
      <c r="ED5593" s="60"/>
      <c r="EE5593" s="60"/>
      <c r="EF5593" s="60"/>
      <c r="EG5593" s="60"/>
      <c r="EH5593" s="60"/>
      <c r="EI5593" s="60"/>
      <c r="EJ5593" s="60"/>
      <c r="EK5593" s="60"/>
      <c r="EL5593" s="60"/>
      <c r="EM5593" s="60"/>
      <c r="EN5593" s="60"/>
      <c r="EO5593" s="60"/>
      <c r="EP5593" s="60"/>
      <c r="EQ5593" s="60"/>
      <c r="ER5593" s="60"/>
      <c r="ES5593" s="60"/>
      <c r="ET5593" s="60"/>
      <c r="EU5593" s="60"/>
      <c r="EV5593" s="60"/>
      <c r="EW5593" s="60"/>
      <c r="EX5593" s="60"/>
      <c r="EY5593" s="60"/>
      <c r="EZ5593" s="60"/>
      <c r="FA5593" s="60"/>
      <c r="FB5593" s="60"/>
    </row>
    <row r="5594" spans="22:158" x14ac:dyDescent="0.25">
      <c r="W5594" s="33"/>
      <c r="X5594" s="33"/>
      <c r="AH5594" s="38">
        <v>100</v>
      </c>
      <c r="AI5594" s="38">
        <v>145</v>
      </c>
      <c r="AJ5594" s="38">
        <v>18750</v>
      </c>
      <c r="AK5594" s="38">
        <v>70</v>
      </c>
      <c r="AL5594" s="38">
        <v>9200159</v>
      </c>
      <c r="AM5594" s="61" t="s">
        <v>1816</v>
      </c>
      <c r="AN5594" s="61" t="s">
        <v>1691</v>
      </c>
      <c r="AO5594" s="61" t="s">
        <v>1672</v>
      </c>
      <c r="AP5594" s="61" t="s">
        <v>5041</v>
      </c>
      <c r="AQ5594" s="61" t="s">
        <v>1771</v>
      </c>
      <c r="AR5594" s="28">
        <v>17265788.600000001</v>
      </c>
      <c r="AS5594" s="28">
        <v>486671</v>
      </c>
      <c r="AT5594" s="28">
        <v>587112</v>
      </c>
      <c r="AU5594" s="62"/>
      <c r="DV5594" s="31" t="s">
        <v>2928</v>
      </c>
      <c r="DW5594" s="31" t="s">
        <v>2937</v>
      </c>
      <c r="DX5594" s="63"/>
      <c r="DY5594" s="63"/>
      <c r="DZ5594" s="63"/>
      <c r="EA5594" s="167"/>
      <c r="EB5594" s="60"/>
      <c r="EC5594" s="60"/>
      <c r="ED5594" s="60"/>
      <c r="EE5594" s="60"/>
      <c r="EF5594" s="60"/>
      <c r="EG5594" s="60"/>
      <c r="EH5594" s="60"/>
      <c r="EI5594" s="60"/>
      <c r="EJ5594" s="60"/>
      <c r="EK5594" s="60"/>
      <c r="EL5594" s="60"/>
      <c r="EM5594" s="60"/>
      <c r="EN5594" s="60"/>
      <c r="EO5594" s="60"/>
      <c r="EP5594" s="60"/>
      <c r="EQ5594" s="60"/>
      <c r="ER5594" s="60"/>
      <c r="ES5594" s="60"/>
      <c r="ET5594" s="60"/>
      <c r="EU5594" s="60"/>
      <c r="EV5594" s="60"/>
      <c r="EW5594" s="60"/>
      <c r="EX5594" s="60"/>
      <c r="EY5594" s="60"/>
      <c r="EZ5594" s="60"/>
      <c r="FA5594" s="60"/>
      <c r="FB5594" s="60"/>
    </row>
    <row r="5595" spans="22:158" x14ac:dyDescent="0.25">
      <c r="W5595" s="33"/>
      <c r="X5595" s="33"/>
      <c r="AH5595" s="38">
        <v>100</v>
      </c>
      <c r="AI5595" s="38">
        <v>150</v>
      </c>
      <c r="AJ5595" s="38">
        <v>11600</v>
      </c>
      <c r="AK5595" s="38">
        <v>70</v>
      </c>
      <c r="AL5595" s="38">
        <v>9200159</v>
      </c>
      <c r="AM5595" s="61" t="s">
        <v>1816</v>
      </c>
      <c r="AN5595" s="61" t="s">
        <v>1695</v>
      </c>
      <c r="AO5595" s="61" t="s">
        <v>5076</v>
      </c>
      <c r="AP5595" s="61" t="s">
        <v>5041</v>
      </c>
      <c r="AQ5595" s="61" t="s">
        <v>1771</v>
      </c>
      <c r="AR5595" s="28">
        <v>13099285.300000001</v>
      </c>
      <c r="AS5595" s="28">
        <v>447084</v>
      </c>
      <c r="AT5595" s="28">
        <v>592331</v>
      </c>
      <c r="AU5595" s="62"/>
      <c r="DV5595" s="31" t="s">
        <v>2928</v>
      </c>
      <c r="DW5595" s="31" t="s">
        <v>2938</v>
      </c>
      <c r="DX5595" s="63"/>
      <c r="DY5595" s="63"/>
      <c r="DZ5595" s="63"/>
      <c r="EA5595" s="167"/>
      <c r="EB5595" s="60"/>
      <c r="EC5595" s="60"/>
      <c r="ED5595" s="60"/>
      <c r="EE5595" s="60"/>
      <c r="EF5595" s="60"/>
      <c r="EG5595" s="60"/>
      <c r="EH5595" s="60"/>
      <c r="EI5595" s="60"/>
      <c r="EJ5595" s="60"/>
      <c r="EK5595" s="60"/>
      <c r="EL5595" s="60"/>
      <c r="EM5595" s="60"/>
      <c r="EN5595" s="60"/>
      <c r="EO5595" s="60"/>
      <c r="EP5595" s="60"/>
      <c r="EQ5595" s="60"/>
      <c r="ER5595" s="60"/>
      <c r="ES5595" s="60"/>
      <c r="ET5595" s="60"/>
      <c r="EU5595" s="60"/>
      <c r="EV5595" s="60"/>
      <c r="EW5595" s="60"/>
      <c r="EX5595" s="60"/>
      <c r="EY5595" s="60"/>
      <c r="EZ5595" s="60"/>
      <c r="FA5595" s="60"/>
      <c r="FB5595" s="60"/>
    </row>
    <row r="5596" spans="22:158" x14ac:dyDescent="0.25">
      <c r="W5596" s="33"/>
      <c r="X5596" s="33"/>
      <c r="AH5596" s="38">
        <v>100</v>
      </c>
      <c r="AI5596" s="38">
        <v>150</v>
      </c>
      <c r="AJ5596" s="38">
        <v>12000</v>
      </c>
      <c r="AK5596" s="38">
        <v>70</v>
      </c>
      <c r="AL5596" s="38">
        <v>9200159</v>
      </c>
      <c r="AM5596" s="61" t="s">
        <v>1816</v>
      </c>
      <c r="AN5596" s="61" t="s">
        <v>1695</v>
      </c>
      <c r="AO5596" s="61" t="s">
        <v>5084</v>
      </c>
      <c r="AP5596" s="61" t="s">
        <v>5041</v>
      </c>
      <c r="AQ5596" s="61" t="s">
        <v>1771</v>
      </c>
      <c r="AR5596" s="28">
        <v>9372678.1999999993</v>
      </c>
      <c r="AS5596" s="28">
        <v>258664</v>
      </c>
      <c r="AT5596" s="28">
        <v>288931</v>
      </c>
      <c r="AU5596" s="62"/>
      <c r="DV5596" s="31" t="s">
        <v>2928</v>
      </c>
      <c r="DW5596" s="31" t="s">
        <v>2938</v>
      </c>
      <c r="DX5596" s="63"/>
      <c r="DY5596" s="63"/>
      <c r="DZ5596" s="63"/>
      <c r="EA5596" s="167"/>
      <c r="EB5596" s="60"/>
      <c r="EC5596" s="60"/>
      <c r="ED5596" s="60"/>
      <c r="EE5596" s="60"/>
      <c r="EF5596" s="60"/>
      <c r="EG5596" s="60"/>
      <c r="EH5596" s="60"/>
      <c r="EI5596" s="60"/>
      <c r="EJ5596" s="60"/>
      <c r="EK5596" s="60"/>
      <c r="EL5596" s="60"/>
      <c r="EM5596" s="60"/>
      <c r="EN5596" s="60"/>
      <c r="EO5596" s="60"/>
      <c r="EP5596" s="60"/>
      <c r="EQ5596" s="60"/>
      <c r="ER5596" s="60"/>
      <c r="ES5596" s="60"/>
      <c r="ET5596" s="60"/>
      <c r="EU5596" s="60"/>
      <c r="EV5596" s="60"/>
      <c r="EW5596" s="60"/>
      <c r="EX5596" s="60"/>
      <c r="EY5596" s="60"/>
      <c r="EZ5596" s="60"/>
      <c r="FA5596" s="60"/>
      <c r="FB5596" s="60"/>
    </row>
    <row r="5597" spans="22:158" x14ac:dyDescent="0.25">
      <c r="W5597" s="33"/>
      <c r="X5597" s="33"/>
      <c r="AH5597" s="38">
        <v>100</v>
      </c>
      <c r="AI5597" s="38">
        <v>150</v>
      </c>
      <c r="AJ5597" s="38">
        <v>12200</v>
      </c>
      <c r="AK5597" s="38">
        <v>70</v>
      </c>
      <c r="AL5597" s="38">
        <v>9200159</v>
      </c>
      <c r="AM5597" s="61" t="s">
        <v>1816</v>
      </c>
      <c r="AN5597" s="61" t="s">
        <v>1695</v>
      </c>
      <c r="AO5597" s="61" t="s">
        <v>5088</v>
      </c>
      <c r="AP5597" s="61" t="s">
        <v>5041</v>
      </c>
      <c r="AQ5597" s="61" t="s">
        <v>1771</v>
      </c>
      <c r="AR5597" s="28">
        <v>8714603.8000000007</v>
      </c>
      <c r="AS5597" s="28">
        <v>247785</v>
      </c>
      <c r="AT5597" s="28">
        <v>337238</v>
      </c>
      <c r="AU5597" s="62"/>
      <c r="DV5597" s="31" t="s">
        <v>2928</v>
      </c>
      <c r="DW5597" s="31" t="s">
        <v>2938</v>
      </c>
      <c r="DX5597" s="63"/>
      <c r="DY5597" s="63"/>
      <c r="DZ5597" s="63"/>
      <c r="EA5597" s="167"/>
      <c r="EB5597" s="60"/>
      <c r="EC5597" s="60"/>
      <c r="ED5597" s="60"/>
      <c r="EE5597" s="60"/>
      <c r="EF5597" s="60"/>
      <c r="EG5597" s="60"/>
      <c r="EH5597" s="60"/>
      <c r="EI5597" s="60"/>
      <c r="EJ5597" s="60"/>
      <c r="EK5597" s="60"/>
      <c r="EL5597" s="60"/>
      <c r="EM5597" s="60"/>
      <c r="EN5597" s="60"/>
      <c r="EO5597" s="60"/>
      <c r="EP5597" s="60"/>
      <c r="EQ5597" s="60"/>
      <c r="ER5597" s="60"/>
      <c r="ES5597" s="60"/>
      <c r="ET5597" s="60"/>
      <c r="EU5597" s="60"/>
      <c r="EV5597" s="60"/>
      <c r="EW5597" s="60"/>
      <c r="EX5597" s="60"/>
      <c r="EY5597" s="60"/>
      <c r="EZ5597" s="60"/>
      <c r="FA5597" s="60"/>
      <c r="FB5597" s="60"/>
    </row>
    <row r="5598" spans="22:158" x14ac:dyDescent="0.25">
      <c r="W5598" s="33"/>
      <c r="X5598" s="33"/>
      <c r="AH5598" s="38">
        <v>100</v>
      </c>
      <c r="AI5598" s="38">
        <v>150</v>
      </c>
      <c r="AJ5598" s="38">
        <v>13450</v>
      </c>
      <c r="AK5598" s="38">
        <v>70</v>
      </c>
      <c r="AL5598" s="38">
        <v>9200159</v>
      </c>
      <c r="AM5598" s="61" t="s">
        <v>1816</v>
      </c>
      <c r="AN5598" s="61" t="s">
        <v>1695</v>
      </c>
      <c r="AO5598" s="61" t="s">
        <v>5112</v>
      </c>
      <c r="AP5598" s="61" t="s">
        <v>5041</v>
      </c>
      <c r="AQ5598" s="61" t="s">
        <v>1771</v>
      </c>
      <c r="AR5598" s="28">
        <v>3787421.1</v>
      </c>
      <c r="AS5598" s="28">
        <v>66721</v>
      </c>
      <c r="AT5598" s="28">
        <v>93912</v>
      </c>
      <c r="AU5598" s="62"/>
      <c r="DV5598" s="31" t="s">
        <v>2928</v>
      </c>
      <c r="DW5598" s="31" t="s">
        <v>2938</v>
      </c>
      <c r="DX5598" s="63"/>
      <c r="DY5598" s="63"/>
      <c r="DZ5598" s="63"/>
      <c r="EA5598" s="167"/>
      <c r="EB5598" s="60"/>
      <c r="EC5598" s="60"/>
      <c r="ED5598" s="60"/>
      <c r="EE5598" s="60"/>
      <c r="EF5598" s="60"/>
      <c r="EG5598" s="60"/>
      <c r="EH5598" s="60"/>
      <c r="EI5598" s="60"/>
      <c r="EJ5598" s="60"/>
      <c r="EK5598" s="60"/>
      <c r="EL5598" s="60"/>
      <c r="EM5598" s="60"/>
      <c r="EN5598" s="60"/>
      <c r="EO5598" s="60"/>
      <c r="EP5598" s="60"/>
      <c r="EQ5598" s="60"/>
      <c r="ER5598" s="60"/>
      <c r="ES5598" s="60"/>
      <c r="ET5598" s="60"/>
      <c r="EU5598" s="60"/>
      <c r="EV5598" s="60"/>
      <c r="EW5598" s="60"/>
      <c r="EX5598" s="60"/>
      <c r="EY5598" s="60"/>
      <c r="EZ5598" s="60"/>
      <c r="FA5598" s="60"/>
      <c r="FB5598" s="60"/>
    </row>
    <row r="5599" spans="22:158" x14ac:dyDescent="0.25">
      <c r="W5599" s="33"/>
      <c r="X5599" s="33"/>
      <c r="AH5599" s="38">
        <v>100</v>
      </c>
      <c r="AI5599" s="38">
        <v>150</v>
      </c>
      <c r="AJ5599" s="38">
        <v>13500</v>
      </c>
      <c r="AK5599" s="38">
        <v>70</v>
      </c>
      <c r="AL5599" s="38">
        <v>9200159</v>
      </c>
      <c r="AM5599" s="61" t="s">
        <v>1816</v>
      </c>
      <c r="AN5599" s="61" t="s">
        <v>1695</v>
      </c>
      <c r="AO5599" s="61" t="s">
        <v>5113</v>
      </c>
      <c r="AP5599" s="61" t="s">
        <v>5041</v>
      </c>
      <c r="AQ5599" s="61" t="s">
        <v>1771</v>
      </c>
      <c r="AR5599" s="28">
        <v>9412457.3000000007</v>
      </c>
      <c r="AS5599" s="28">
        <v>326571</v>
      </c>
      <c r="AT5599" s="28">
        <v>429629</v>
      </c>
      <c r="AU5599" s="62"/>
      <c r="DV5599" s="31" t="s">
        <v>2928</v>
      </c>
      <c r="DW5599" s="31" t="s">
        <v>2938</v>
      </c>
      <c r="DX5599" s="63"/>
      <c r="DY5599" s="63"/>
      <c r="DZ5599" s="63"/>
      <c r="EA5599" s="167"/>
      <c r="EB5599" s="60"/>
      <c r="EC5599" s="60"/>
      <c r="ED5599" s="60"/>
      <c r="EE5599" s="60"/>
      <c r="EF5599" s="60"/>
      <c r="EG5599" s="60"/>
      <c r="EH5599" s="60"/>
      <c r="EI5599" s="60"/>
      <c r="EJ5599" s="60"/>
      <c r="EK5599" s="60"/>
      <c r="EL5599" s="60"/>
      <c r="EM5599" s="60"/>
      <c r="EN5599" s="60"/>
      <c r="EO5599" s="60"/>
      <c r="EP5599" s="60"/>
      <c r="EQ5599" s="60"/>
      <c r="ER5599" s="60"/>
      <c r="ES5599" s="60"/>
      <c r="ET5599" s="60"/>
      <c r="EU5599" s="60"/>
      <c r="EV5599" s="60"/>
      <c r="EW5599" s="60"/>
      <c r="EX5599" s="60"/>
      <c r="EY5599" s="60"/>
      <c r="EZ5599" s="60"/>
      <c r="FA5599" s="60"/>
      <c r="FB5599" s="60"/>
    </row>
    <row r="5600" spans="22:158" x14ac:dyDescent="0.25">
      <c r="V5600" s="1"/>
      <c r="W5600" s="33"/>
      <c r="X5600" s="33"/>
      <c r="AH5600" s="38">
        <v>100</v>
      </c>
      <c r="AI5600" s="38">
        <v>150</v>
      </c>
      <c r="AJ5600" s="38">
        <v>13850</v>
      </c>
      <c r="AK5600" s="38">
        <v>70</v>
      </c>
      <c r="AL5600" s="38">
        <v>9200159</v>
      </c>
      <c r="AM5600" s="61" t="s">
        <v>1816</v>
      </c>
      <c r="AN5600" s="61" t="s">
        <v>1695</v>
      </c>
      <c r="AO5600" s="61" t="s">
        <v>5121</v>
      </c>
      <c r="AP5600" s="61" t="s">
        <v>5041</v>
      </c>
      <c r="AQ5600" s="61" t="s">
        <v>1771</v>
      </c>
      <c r="AR5600" s="28">
        <v>12594159.4</v>
      </c>
      <c r="AS5600" s="28">
        <v>290914</v>
      </c>
      <c r="AT5600" s="28">
        <v>562223</v>
      </c>
      <c r="AU5600" s="62"/>
      <c r="DV5600" s="31" t="s">
        <v>2928</v>
      </c>
      <c r="DW5600" s="31" t="s">
        <v>2938</v>
      </c>
      <c r="DX5600" s="63"/>
      <c r="DY5600" s="63"/>
      <c r="DZ5600" s="63"/>
      <c r="EA5600" s="167"/>
      <c r="EB5600" s="60"/>
      <c r="EC5600" s="60"/>
      <c r="ED5600" s="60"/>
      <c r="EE5600" s="60"/>
      <c r="EF5600" s="60"/>
      <c r="EG5600" s="60"/>
      <c r="EH5600" s="60"/>
      <c r="EI5600" s="60"/>
      <c r="EJ5600" s="60"/>
      <c r="EK5600" s="60"/>
      <c r="EL5600" s="60"/>
      <c r="EM5600" s="60"/>
      <c r="EN5600" s="60"/>
      <c r="EO5600" s="60"/>
      <c r="EP5600" s="60"/>
      <c r="EQ5600" s="60"/>
      <c r="ER5600" s="60"/>
      <c r="ES5600" s="60"/>
      <c r="ET5600" s="60"/>
      <c r="EU5600" s="60"/>
      <c r="EV5600" s="60"/>
      <c r="EW5600" s="60"/>
      <c r="EX5600" s="60"/>
      <c r="EY5600" s="60"/>
      <c r="EZ5600" s="60"/>
      <c r="FA5600" s="60"/>
      <c r="FB5600" s="60"/>
    </row>
    <row r="5601" spans="22:158" x14ac:dyDescent="0.25">
      <c r="W5601" s="33"/>
      <c r="X5601" s="33"/>
      <c r="AH5601" s="38">
        <v>100</v>
      </c>
      <c r="AI5601" s="38">
        <v>150</v>
      </c>
      <c r="AJ5601" s="38">
        <v>14300</v>
      </c>
      <c r="AK5601" s="38">
        <v>70</v>
      </c>
      <c r="AL5601" s="38">
        <v>9200159</v>
      </c>
      <c r="AM5601" s="61" t="s">
        <v>1816</v>
      </c>
      <c r="AN5601" s="61" t="s">
        <v>1695</v>
      </c>
      <c r="AO5601" s="61" t="s">
        <v>1574</v>
      </c>
      <c r="AP5601" s="61" t="s">
        <v>5041</v>
      </c>
      <c r="AQ5601" s="61" t="s">
        <v>1771</v>
      </c>
      <c r="AR5601" s="28">
        <v>11384460</v>
      </c>
      <c r="AS5601" s="28">
        <v>316614</v>
      </c>
      <c r="AT5601" s="28">
        <v>391508</v>
      </c>
      <c r="AU5601" s="62"/>
      <c r="DV5601" s="31" t="s">
        <v>2928</v>
      </c>
      <c r="DW5601" s="31" t="s">
        <v>2938</v>
      </c>
      <c r="DX5601" s="63"/>
      <c r="DY5601" s="63"/>
      <c r="DZ5601" s="63"/>
      <c r="EA5601" s="167"/>
      <c r="EB5601" s="60"/>
      <c r="EC5601" s="60"/>
      <c r="ED5601" s="60"/>
      <c r="EE5601" s="60"/>
      <c r="EF5601" s="60"/>
      <c r="EG5601" s="60"/>
      <c r="EH5601" s="60"/>
      <c r="EI5601" s="60"/>
      <c r="EJ5601" s="60"/>
      <c r="EK5601" s="60"/>
      <c r="EL5601" s="60"/>
      <c r="EM5601" s="60"/>
      <c r="EN5601" s="60"/>
      <c r="EO5601" s="60"/>
      <c r="EP5601" s="60"/>
      <c r="EQ5601" s="60"/>
      <c r="ER5601" s="60"/>
      <c r="ES5601" s="60"/>
      <c r="ET5601" s="60"/>
      <c r="EU5601" s="60"/>
      <c r="EV5601" s="60"/>
      <c r="EW5601" s="60"/>
      <c r="EX5601" s="60"/>
      <c r="EY5601" s="60"/>
      <c r="EZ5601" s="60"/>
      <c r="FA5601" s="60"/>
      <c r="FB5601" s="60"/>
    </row>
    <row r="5602" spans="22:158" x14ac:dyDescent="0.25">
      <c r="W5602" s="33"/>
      <c r="X5602" s="33"/>
      <c r="AH5602" s="38">
        <v>100</v>
      </c>
      <c r="AI5602" s="38">
        <v>150</v>
      </c>
      <c r="AJ5602" s="38">
        <v>14750</v>
      </c>
      <c r="AK5602" s="38">
        <v>70</v>
      </c>
      <c r="AL5602" s="38">
        <v>9200159</v>
      </c>
      <c r="AM5602" s="61" t="s">
        <v>1816</v>
      </c>
      <c r="AN5602" s="61" t="s">
        <v>1695</v>
      </c>
      <c r="AO5602" s="61" t="s">
        <v>1583</v>
      </c>
      <c r="AP5602" s="61" t="s">
        <v>5041</v>
      </c>
      <c r="AQ5602" s="61" t="s">
        <v>1771</v>
      </c>
      <c r="AR5602" s="28">
        <v>2611868.2999999998</v>
      </c>
      <c r="AS5602" s="28">
        <v>41938</v>
      </c>
      <c r="AT5602" s="28">
        <v>76826</v>
      </c>
      <c r="AU5602" s="62"/>
      <c r="DV5602" s="31" t="s">
        <v>2928</v>
      </c>
      <c r="DW5602" s="31" t="s">
        <v>2938</v>
      </c>
      <c r="DX5602" s="63"/>
      <c r="DY5602" s="63"/>
      <c r="DZ5602" s="63"/>
      <c r="EA5602" s="167"/>
      <c r="EB5602" s="60"/>
      <c r="EC5602" s="60"/>
      <c r="ED5602" s="60"/>
      <c r="EE5602" s="60"/>
      <c r="EF5602" s="60"/>
      <c r="EG5602" s="60"/>
      <c r="EH5602" s="60"/>
      <c r="EI5602" s="60"/>
      <c r="EJ5602" s="60"/>
      <c r="EK5602" s="60"/>
      <c r="EL5602" s="60"/>
      <c r="EM5602" s="60"/>
      <c r="EN5602" s="60"/>
      <c r="EO5602" s="60"/>
      <c r="EP5602" s="60"/>
      <c r="EQ5602" s="60"/>
      <c r="ER5602" s="60"/>
      <c r="ES5602" s="60"/>
      <c r="ET5602" s="60"/>
      <c r="EU5602" s="60"/>
      <c r="EV5602" s="60"/>
      <c r="EW5602" s="60"/>
      <c r="EX5602" s="60"/>
      <c r="EY5602" s="60"/>
      <c r="EZ5602" s="60"/>
      <c r="FA5602" s="60"/>
      <c r="FB5602" s="60"/>
    </row>
    <row r="5603" spans="22:158" x14ac:dyDescent="0.25">
      <c r="W5603" s="33"/>
      <c r="X5603" s="33"/>
      <c r="AH5603" s="38">
        <v>100</v>
      </c>
      <c r="AI5603" s="38">
        <v>150</v>
      </c>
      <c r="AJ5603" s="38">
        <v>14950</v>
      </c>
      <c r="AK5603" s="38">
        <v>70</v>
      </c>
      <c r="AL5603" s="38">
        <v>9200159</v>
      </c>
      <c r="AM5603" s="61" t="s">
        <v>1816</v>
      </c>
      <c r="AN5603" s="61" t="s">
        <v>1695</v>
      </c>
      <c r="AO5603" s="61" t="s">
        <v>1589</v>
      </c>
      <c r="AP5603" s="61" t="s">
        <v>5041</v>
      </c>
      <c r="AQ5603" s="61" t="s">
        <v>1771</v>
      </c>
      <c r="AR5603" s="28">
        <v>10190833.5</v>
      </c>
      <c r="AS5603" s="28">
        <v>320684</v>
      </c>
      <c r="AT5603" s="28">
        <v>370922</v>
      </c>
      <c r="AU5603" s="62"/>
      <c r="DV5603" s="31" t="s">
        <v>2928</v>
      </c>
      <c r="DW5603" s="31" t="s">
        <v>2938</v>
      </c>
      <c r="DX5603" s="63"/>
      <c r="DY5603" s="63"/>
      <c r="DZ5603" s="63"/>
      <c r="EA5603" s="167"/>
      <c r="EB5603" s="60"/>
      <c r="EC5603" s="60"/>
      <c r="ED5603" s="60"/>
      <c r="EE5603" s="60"/>
      <c r="EF5603" s="60"/>
      <c r="EG5603" s="60"/>
      <c r="EH5603" s="60"/>
      <c r="EI5603" s="60"/>
      <c r="EJ5603" s="60"/>
      <c r="EK5603" s="60"/>
      <c r="EL5603" s="60"/>
      <c r="EM5603" s="60"/>
      <c r="EN5603" s="60"/>
      <c r="EO5603" s="60"/>
      <c r="EP5603" s="60"/>
      <c r="EQ5603" s="60"/>
      <c r="ER5603" s="60"/>
      <c r="ES5603" s="60"/>
      <c r="ET5603" s="60"/>
      <c r="EU5603" s="60"/>
      <c r="EV5603" s="60"/>
      <c r="EW5603" s="60"/>
      <c r="EX5603" s="60"/>
      <c r="EY5603" s="60"/>
      <c r="EZ5603" s="60"/>
      <c r="FA5603" s="60"/>
      <c r="FB5603" s="60"/>
    </row>
    <row r="5604" spans="22:158" x14ac:dyDescent="0.25">
      <c r="W5604" s="33"/>
      <c r="X5604" s="33"/>
      <c r="AH5604" s="38">
        <v>100</v>
      </c>
      <c r="AI5604" s="38">
        <v>150</v>
      </c>
      <c r="AJ5604" s="38">
        <v>15550</v>
      </c>
      <c r="AK5604" s="38">
        <v>70</v>
      </c>
      <c r="AL5604" s="38">
        <v>9200159</v>
      </c>
      <c r="AM5604" s="61" t="s">
        <v>1816</v>
      </c>
      <c r="AN5604" s="61" t="s">
        <v>1695</v>
      </c>
      <c r="AO5604" s="61" t="s">
        <v>1602</v>
      </c>
      <c r="AP5604" s="61" t="s">
        <v>5041</v>
      </c>
      <c r="AQ5604" s="61" t="s">
        <v>1771</v>
      </c>
      <c r="AR5604" s="28">
        <v>2844519.8</v>
      </c>
      <c r="AS5604" s="28">
        <v>105012</v>
      </c>
      <c r="AT5604" s="28">
        <v>103221</v>
      </c>
      <c r="AU5604" s="62"/>
      <c r="DV5604" s="31" t="s">
        <v>2928</v>
      </c>
      <c r="DW5604" s="31" t="s">
        <v>2938</v>
      </c>
      <c r="DX5604" s="63"/>
      <c r="DY5604" s="63"/>
      <c r="DZ5604" s="63"/>
      <c r="EA5604" s="167"/>
      <c r="EB5604" s="60"/>
      <c r="EC5604" s="60"/>
      <c r="ED5604" s="60"/>
      <c r="EE5604" s="60"/>
      <c r="EF5604" s="60"/>
      <c r="EG5604" s="60"/>
      <c r="EH5604" s="60"/>
      <c r="EI5604" s="60"/>
      <c r="EJ5604" s="60"/>
      <c r="EK5604" s="60"/>
      <c r="EL5604" s="60"/>
      <c r="EM5604" s="60"/>
      <c r="EN5604" s="60"/>
      <c r="EO5604" s="60"/>
      <c r="EP5604" s="60"/>
      <c r="EQ5604" s="60"/>
      <c r="ER5604" s="60"/>
      <c r="ES5604" s="60"/>
      <c r="ET5604" s="60"/>
      <c r="EU5604" s="60"/>
      <c r="EV5604" s="60"/>
      <c r="EW5604" s="60"/>
      <c r="EX5604" s="60"/>
      <c r="EY5604" s="60"/>
      <c r="EZ5604" s="60"/>
      <c r="FA5604" s="60"/>
      <c r="FB5604" s="60"/>
    </row>
    <row r="5605" spans="22:158" x14ac:dyDescent="0.25">
      <c r="W5605" s="33"/>
      <c r="X5605" s="33"/>
      <c r="AH5605" s="38">
        <v>100</v>
      </c>
      <c r="AI5605" s="38">
        <v>150</v>
      </c>
      <c r="AJ5605" s="38">
        <v>15800</v>
      </c>
      <c r="AK5605" s="38">
        <v>70</v>
      </c>
      <c r="AL5605" s="38">
        <v>9200159</v>
      </c>
      <c r="AM5605" s="61" t="s">
        <v>1816</v>
      </c>
      <c r="AN5605" s="61" t="s">
        <v>1695</v>
      </c>
      <c r="AO5605" s="61" t="s">
        <v>1607</v>
      </c>
      <c r="AP5605" s="61" t="s">
        <v>5041</v>
      </c>
      <c r="AQ5605" s="61" t="s">
        <v>1771</v>
      </c>
      <c r="AR5605" s="28">
        <v>10584214.5</v>
      </c>
      <c r="AS5605" s="28">
        <v>259465</v>
      </c>
      <c r="AT5605" s="28">
        <v>302238</v>
      </c>
      <c r="AU5605" s="62"/>
      <c r="DV5605" s="31" t="s">
        <v>2928</v>
      </c>
      <c r="DW5605" s="31" t="s">
        <v>2938</v>
      </c>
      <c r="DX5605" s="63"/>
      <c r="DY5605" s="63"/>
      <c r="DZ5605" s="63"/>
      <c r="EA5605" s="167"/>
      <c r="EB5605" s="60"/>
      <c r="EC5605" s="60"/>
      <c r="ED5605" s="60"/>
      <c r="EE5605" s="60"/>
      <c r="EF5605" s="60"/>
      <c r="EG5605" s="60"/>
      <c r="EH5605" s="60"/>
      <c r="EI5605" s="60"/>
      <c r="EJ5605" s="60"/>
      <c r="EK5605" s="60"/>
      <c r="EL5605" s="60"/>
      <c r="EM5605" s="60"/>
      <c r="EN5605" s="60"/>
      <c r="EO5605" s="60"/>
      <c r="EP5605" s="60"/>
      <c r="EQ5605" s="60"/>
      <c r="ER5605" s="60"/>
      <c r="ES5605" s="60"/>
      <c r="ET5605" s="60"/>
      <c r="EU5605" s="60"/>
      <c r="EV5605" s="60"/>
      <c r="EW5605" s="60"/>
      <c r="EX5605" s="60"/>
      <c r="EY5605" s="60"/>
      <c r="EZ5605" s="60"/>
      <c r="FA5605" s="60"/>
      <c r="FB5605" s="60"/>
    </row>
    <row r="5606" spans="22:158" x14ac:dyDescent="0.25">
      <c r="W5606" s="33"/>
      <c r="X5606" s="33"/>
      <c r="AH5606" s="38">
        <v>100</v>
      </c>
      <c r="AI5606" s="38">
        <v>150</v>
      </c>
      <c r="AJ5606" s="38">
        <v>17350</v>
      </c>
      <c r="AK5606" s="38">
        <v>70</v>
      </c>
      <c r="AL5606" s="38">
        <v>9200159</v>
      </c>
      <c r="AM5606" s="61" t="s">
        <v>1816</v>
      </c>
      <c r="AN5606" s="61" t="s">
        <v>1695</v>
      </c>
      <c r="AO5606" s="61" t="s">
        <v>1641</v>
      </c>
      <c r="AP5606" s="61" t="s">
        <v>5041</v>
      </c>
      <c r="AQ5606" s="61" t="s">
        <v>1771</v>
      </c>
      <c r="AR5606" s="28">
        <v>11037108</v>
      </c>
      <c r="AS5606" s="28">
        <v>311097</v>
      </c>
      <c r="AT5606" s="28">
        <v>393746</v>
      </c>
      <c r="AU5606" s="62"/>
      <c r="DV5606" s="31" t="s">
        <v>2928</v>
      </c>
      <c r="DW5606" s="31" t="s">
        <v>2938</v>
      </c>
      <c r="DX5606" s="63"/>
      <c r="DY5606" s="63"/>
      <c r="DZ5606" s="63"/>
      <c r="EA5606" s="167"/>
      <c r="EB5606" s="60"/>
      <c r="EC5606" s="60"/>
      <c r="ED5606" s="60"/>
      <c r="EE5606" s="60"/>
      <c r="EF5606" s="60"/>
      <c r="EG5606" s="60"/>
      <c r="EH5606" s="60"/>
      <c r="EI5606" s="60"/>
      <c r="EJ5606" s="60"/>
      <c r="EK5606" s="60"/>
      <c r="EL5606" s="60"/>
      <c r="EM5606" s="60"/>
      <c r="EN5606" s="60"/>
      <c r="EO5606" s="60"/>
      <c r="EP5606" s="60"/>
      <c r="EQ5606" s="60"/>
      <c r="ER5606" s="60"/>
      <c r="ES5606" s="60"/>
      <c r="ET5606" s="60"/>
      <c r="EU5606" s="60"/>
      <c r="EV5606" s="60"/>
      <c r="EW5606" s="60"/>
      <c r="EX5606" s="60"/>
      <c r="EY5606" s="60"/>
      <c r="EZ5606" s="60"/>
      <c r="FA5606" s="60"/>
      <c r="FB5606" s="60"/>
    </row>
    <row r="5607" spans="22:158" x14ac:dyDescent="0.25">
      <c r="W5607" s="33"/>
      <c r="X5607" s="33"/>
      <c r="AH5607" s="38">
        <v>100</v>
      </c>
      <c r="AI5607" s="38">
        <v>150</v>
      </c>
      <c r="AJ5607" s="38">
        <v>17500</v>
      </c>
      <c r="AK5607" s="38">
        <v>70</v>
      </c>
      <c r="AL5607" s="38">
        <v>9200159</v>
      </c>
      <c r="AM5607" s="61" t="s">
        <v>1816</v>
      </c>
      <c r="AN5607" s="61" t="s">
        <v>1695</v>
      </c>
      <c r="AO5607" s="61" t="s">
        <v>1644</v>
      </c>
      <c r="AP5607" s="61" t="s">
        <v>5041</v>
      </c>
      <c r="AQ5607" s="61" t="s">
        <v>1771</v>
      </c>
      <c r="AR5607" s="28">
        <v>3285266</v>
      </c>
      <c r="AS5607" s="28">
        <v>83760</v>
      </c>
      <c r="AT5607" s="28">
        <v>130578</v>
      </c>
      <c r="AU5607" s="62"/>
      <c r="DV5607" s="31" t="s">
        <v>2928</v>
      </c>
      <c r="DW5607" s="31" t="s">
        <v>2938</v>
      </c>
      <c r="DX5607" s="63"/>
      <c r="DY5607" s="63"/>
      <c r="DZ5607" s="63"/>
      <c r="EA5607" s="167"/>
      <c r="EB5607" s="60"/>
      <c r="EC5607" s="60"/>
      <c r="ED5607" s="60"/>
      <c r="EE5607" s="60"/>
      <c r="EF5607" s="60"/>
      <c r="EG5607" s="60"/>
      <c r="EH5607" s="60"/>
      <c r="EI5607" s="60"/>
      <c r="EJ5607" s="60"/>
      <c r="EK5607" s="60"/>
      <c r="EL5607" s="60"/>
      <c r="EM5607" s="60"/>
      <c r="EN5607" s="60"/>
      <c r="EO5607" s="60"/>
      <c r="EP5607" s="60"/>
      <c r="EQ5607" s="60"/>
      <c r="ER5607" s="60"/>
      <c r="ES5607" s="60"/>
      <c r="ET5607" s="60"/>
      <c r="EU5607" s="60"/>
      <c r="EV5607" s="60"/>
      <c r="EW5607" s="60"/>
      <c r="EX5607" s="60"/>
      <c r="EY5607" s="60"/>
      <c r="EZ5607" s="60"/>
      <c r="FA5607" s="60"/>
      <c r="FB5607" s="60"/>
    </row>
    <row r="5608" spans="22:158" x14ac:dyDescent="0.25">
      <c r="W5608" s="33"/>
      <c r="X5608" s="33"/>
      <c r="AH5608" s="38">
        <v>100</v>
      </c>
      <c r="AI5608" s="38">
        <v>150</v>
      </c>
      <c r="AJ5608" s="38">
        <v>17750</v>
      </c>
      <c r="AK5608" s="38">
        <v>70</v>
      </c>
      <c r="AL5608" s="38">
        <v>9200159</v>
      </c>
      <c r="AM5608" s="61" t="s">
        <v>1816</v>
      </c>
      <c r="AN5608" s="61" t="s">
        <v>1695</v>
      </c>
      <c r="AO5608" s="61" t="s">
        <v>1650</v>
      </c>
      <c r="AP5608" s="61" t="s">
        <v>5041</v>
      </c>
      <c r="AQ5608" s="61" t="s">
        <v>1771</v>
      </c>
      <c r="AR5608" s="28">
        <v>15641670.199999999</v>
      </c>
      <c r="AS5608" s="28">
        <v>527986</v>
      </c>
      <c r="AT5608" s="28">
        <v>632588</v>
      </c>
      <c r="AU5608" s="62"/>
      <c r="DV5608" s="31" t="s">
        <v>2928</v>
      </c>
      <c r="DW5608" s="31" t="s">
        <v>2938</v>
      </c>
      <c r="DX5608" s="63"/>
      <c r="DY5608" s="63"/>
      <c r="DZ5608" s="63"/>
      <c r="EA5608" s="167"/>
      <c r="EB5608" s="60"/>
      <c r="EC5608" s="60"/>
      <c r="ED5608" s="60"/>
      <c r="EE5608" s="60"/>
      <c r="EF5608" s="60"/>
      <c r="EG5608" s="60"/>
      <c r="EH5608" s="60"/>
      <c r="EI5608" s="60"/>
      <c r="EJ5608" s="60"/>
      <c r="EK5608" s="60"/>
      <c r="EL5608" s="60"/>
      <c r="EM5608" s="60"/>
      <c r="EN5608" s="60"/>
      <c r="EO5608" s="60"/>
      <c r="EP5608" s="60"/>
      <c r="EQ5608" s="60"/>
      <c r="ER5608" s="60"/>
      <c r="ES5608" s="60"/>
      <c r="ET5608" s="60"/>
      <c r="EU5608" s="60"/>
      <c r="EV5608" s="60"/>
      <c r="EW5608" s="60"/>
      <c r="EX5608" s="60"/>
      <c r="EY5608" s="60"/>
      <c r="EZ5608" s="60"/>
      <c r="FA5608" s="60"/>
      <c r="FB5608" s="60"/>
    </row>
    <row r="5609" spans="22:158" x14ac:dyDescent="0.25">
      <c r="W5609" s="33"/>
      <c r="X5609" s="33"/>
      <c r="AH5609" s="38">
        <v>100</v>
      </c>
      <c r="AI5609" s="38">
        <v>155</v>
      </c>
      <c r="AJ5609" s="38">
        <v>10050</v>
      </c>
      <c r="AK5609" s="38">
        <v>70</v>
      </c>
      <c r="AL5609" s="38">
        <v>9200159</v>
      </c>
      <c r="AM5609" s="61" t="s">
        <v>1816</v>
      </c>
      <c r="AN5609" s="61" t="s">
        <v>1686</v>
      </c>
      <c r="AO5609" s="61" t="s">
        <v>5044</v>
      </c>
      <c r="AP5609" s="61" t="s">
        <v>5041</v>
      </c>
      <c r="AQ5609" s="61" t="s">
        <v>1771</v>
      </c>
      <c r="AR5609" s="28">
        <v>327761.40000000002</v>
      </c>
      <c r="AS5609" s="28">
        <v>6806</v>
      </c>
      <c r="AT5609" s="28">
        <v>477</v>
      </c>
      <c r="AU5609" s="62"/>
      <c r="DV5609" s="31" t="s">
        <v>2928</v>
      </c>
      <c r="DW5609" s="31" t="s">
        <v>2939</v>
      </c>
      <c r="DX5609" s="63"/>
      <c r="DY5609" s="63"/>
      <c r="DZ5609" s="63"/>
      <c r="EA5609" s="167"/>
      <c r="EB5609" s="60"/>
      <c r="EC5609" s="60"/>
      <c r="ED5609" s="60"/>
      <c r="EE5609" s="60"/>
      <c r="EF5609" s="60"/>
      <c r="EG5609" s="60"/>
      <c r="EH5609" s="60"/>
      <c r="EI5609" s="60"/>
      <c r="EJ5609" s="60"/>
      <c r="EK5609" s="60"/>
      <c r="EL5609" s="60"/>
      <c r="EM5609" s="60"/>
      <c r="EN5609" s="60"/>
      <c r="EO5609" s="60"/>
      <c r="EP5609" s="60"/>
      <c r="EQ5609" s="60"/>
      <c r="ER5609" s="60"/>
      <c r="ES5609" s="60"/>
      <c r="ET5609" s="60"/>
      <c r="EU5609" s="60"/>
      <c r="EV5609" s="60"/>
      <c r="EW5609" s="60"/>
      <c r="EX5609" s="60"/>
      <c r="EY5609" s="60"/>
      <c r="EZ5609" s="60"/>
      <c r="FA5609" s="60"/>
      <c r="FB5609" s="60"/>
    </row>
    <row r="5610" spans="22:158" x14ac:dyDescent="0.25">
      <c r="W5610" s="33"/>
      <c r="X5610" s="33"/>
      <c r="AH5610" s="38">
        <v>100</v>
      </c>
      <c r="AI5610" s="38">
        <v>155</v>
      </c>
      <c r="AJ5610" s="38">
        <v>10300</v>
      </c>
      <c r="AK5610" s="38">
        <v>70</v>
      </c>
      <c r="AL5610" s="38">
        <v>9200159</v>
      </c>
      <c r="AM5610" s="61" t="s">
        <v>1816</v>
      </c>
      <c r="AN5610" s="61" t="s">
        <v>1686</v>
      </c>
      <c r="AO5610" s="61" t="s">
        <v>5049</v>
      </c>
      <c r="AP5610" s="61" t="s">
        <v>5041</v>
      </c>
      <c r="AQ5610" s="61" t="s">
        <v>1771</v>
      </c>
      <c r="AR5610" s="28">
        <v>9393171</v>
      </c>
      <c r="AS5610" s="28">
        <v>304218</v>
      </c>
      <c r="AT5610" s="28">
        <v>430623</v>
      </c>
      <c r="AU5610" s="62"/>
      <c r="DV5610" s="31" t="s">
        <v>2928</v>
      </c>
      <c r="DW5610" s="31" t="s">
        <v>2939</v>
      </c>
      <c r="DX5610" s="63"/>
      <c r="DY5610" s="63"/>
      <c r="DZ5610" s="63"/>
      <c r="EA5610" s="167"/>
      <c r="EB5610" s="60"/>
      <c r="EC5610" s="60"/>
      <c r="ED5610" s="60"/>
      <c r="EE5610" s="60"/>
      <c r="EF5610" s="60"/>
      <c r="EG5610" s="60"/>
      <c r="EH5610" s="60"/>
      <c r="EI5610" s="60"/>
      <c r="EJ5610" s="60"/>
      <c r="EK5610" s="60"/>
      <c r="EL5610" s="60"/>
      <c r="EM5610" s="60"/>
      <c r="EN5610" s="60"/>
      <c r="EO5610" s="60"/>
      <c r="EP5610" s="60"/>
      <c r="EQ5610" s="60"/>
      <c r="ER5610" s="60"/>
      <c r="ES5610" s="60"/>
      <c r="ET5610" s="60"/>
      <c r="EU5610" s="60"/>
      <c r="EV5610" s="60"/>
      <c r="EW5610" s="60"/>
      <c r="EX5610" s="60"/>
      <c r="EY5610" s="60"/>
      <c r="EZ5610" s="60"/>
      <c r="FA5610" s="60"/>
      <c r="FB5610" s="60"/>
    </row>
    <row r="5611" spans="22:158" x14ac:dyDescent="0.25">
      <c r="W5611" s="33"/>
      <c r="X5611" s="33"/>
      <c r="AH5611" s="38">
        <v>100</v>
      </c>
      <c r="AI5611" s="38">
        <v>155</v>
      </c>
      <c r="AJ5611" s="38">
        <v>10650</v>
      </c>
      <c r="AK5611" s="38">
        <v>70</v>
      </c>
      <c r="AL5611" s="38">
        <v>9200159</v>
      </c>
      <c r="AM5611" s="61" t="s">
        <v>1816</v>
      </c>
      <c r="AN5611" s="61" t="s">
        <v>1686</v>
      </c>
      <c r="AO5611" s="61" t="s">
        <v>5056</v>
      </c>
      <c r="AP5611" s="61" t="s">
        <v>5041</v>
      </c>
      <c r="AQ5611" s="61" t="s">
        <v>1771</v>
      </c>
      <c r="AR5611" s="28">
        <v>6171450.7999999998</v>
      </c>
      <c r="AS5611" s="28">
        <v>123172</v>
      </c>
      <c r="AT5611" s="28">
        <v>157678</v>
      </c>
      <c r="AU5611" s="62"/>
      <c r="DV5611" s="31" t="s">
        <v>2928</v>
      </c>
      <c r="DW5611" s="31" t="s">
        <v>2939</v>
      </c>
      <c r="DX5611" s="63"/>
      <c r="DY5611" s="63"/>
      <c r="DZ5611" s="63"/>
      <c r="EA5611" s="167"/>
      <c r="EB5611" s="60"/>
      <c r="EC5611" s="60"/>
      <c r="ED5611" s="60"/>
      <c r="EE5611" s="60"/>
      <c r="EF5611" s="60"/>
      <c r="EG5611" s="60"/>
      <c r="EH5611" s="60"/>
      <c r="EI5611" s="60"/>
      <c r="EJ5611" s="60"/>
      <c r="EK5611" s="60"/>
      <c r="EL5611" s="60"/>
      <c r="EM5611" s="60"/>
      <c r="EN5611" s="60"/>
      <c r="EO5611" s="60"/>
      <c r="EP5611" s="60"/>
      <c r="EQ5611" s="60"/>
      <c r="ER5611" s="60"/>
      <c r="ES5611" s="60"/>
      <c r="ET5611" s="60"/>
      <c r="EU5611" s="60"/>
      <c r="EV5611" s="60"/>
      <c r="EW5611" s="60"/>
      <c r="EX5611" s="60"/>
      <c r="EY5611" s="60"/>
      <c r="EZ5611" s="60"/>
      <c r="FA5611" s="60"/>
      <c r="FB5611" s="60"/>
    </row>
    <row r="5612" spans="22:158" x14ac:dyDescent="0.25">
      <c r="W5612" s="33"/>
      <c r="X5612" s="33"/>
      <c r="AH5612" s="38">
        <v>100</v>
      </c>
      <c r="AI5612" s="38">
        <v>155</v>
      </c>
      <c r="AJ5612" s="38">
        <v>11860</v>
      </c>
      <c r="AK5612" s="38">
        <v>70</v>
      </c>
      <c r="AL5612" s="38">
        <v>9200159</v>
      </c>
      <c r="AM5612" s="61" t="s">
        <v>1816</v>
      </c>
      <c r="AN5612" s="61" t="s">
        <v>1686</v>
      </c>
      <c r="AO5612" s="61" t="s">
        <v>5082</v>
      </c>
      <c r="AP5612" s="61" t="s">
        <v>5041</v>
      </c>
      <c r="AQ5612" s="61" t="s">
        <v>1771</v>
      </c>
      <c r="AR5612" s="28">
        <v>11465519</v>
      </c>
      <c r="AS5612" s="28">
        <v>411413</v>
      </c>
      <c r="AT5612" s="28">
        <v>251009</v>
      </c>
      <c r="AU5612" s="62"/>
      <c r="DV5612" s="31" t="s">
        <v>2928</v>
      </c>
      <c r="DW5612" s="31" t="s">
        <v>2939</v>
      </c>
      <c r="DX5612" s="63"/>
      <c r="DY5612" s="63"/>
      <c r="DZ5612" s="63"/>
      <c r="EA5612" s="167"/>
      <c r="EB5612" s="60"/>
      <c r="EC5612" s="60"/>
      <c r="ED5612" s="60"/>
      <c r="EE5612" s="60"/>
      <c r="EF5612" s="60"/>
      <c r="EG5612" s="60"/>
      <c r="EH5612" s="60"/>
      <c r="EI5612" s="60"/>
      <c r="EJ5612" s="60"/>
      <c r="EK5612" s="60"/>
      <c r="EL5612" s="60"/>
      <c r="EM5612" s="60"/>
      <c r="EN5612" s="60"/>
      <c r="EO5612" s="60"/>
      <c r="EP5612" s="60"/>
      <c r="EQ5612" s="60"/>
      <c r="ER5612" s="60"/>
      <c r="ES5612" s="60"/>
      <c r="ET5612" s="60"/>
      <c r="EU5612" s="60"/>
      <c r="EV5612" s="60"/>
      <c r="EW5612" s="60"/>
      <c r="EX5612" s="60"/>
      <c r="EY5612" s="60"/>
      <c r="EZ5612" s="60"/>
      <c r="FA5612" s="60"/>
      <c r="FB5612" s="60"/>
    </row>
    <row r="5613" spans="22:158" x14ac:dyDescent="0.25">
      <c r="W5613" s="33"/>
      <c r="X5613" s="33"/>
      <c r="AH5613" s="38">
        <v>100</v>
      </c>
      <c r="AI5613" s="38">
        <v>155</v>
      </c>
      <c r="AJ5613" s="38">
        <v>12300</v>
      </c>
      <c r="AK5613" s="38">
        <v>70</v>
      </c>
      <c r="AL5613" s="38">
        <v>9200159</v>
      </c>
      <c r="AM5613" s="61" t="s">
        <v>1816</v>
      </c>
      <c r="AN5613" s="61" t="s">
        <v>1686</v>
      </c>
      <c r="AO5613" s="61" t="s">
        <v>5090</v>
      </c>
      <c r="AP5613" s="61" t="s">
        <v>5041</v>
      </c>
      <c r="AQ5613" s="61" t="s">
        <v>1771</v>
      </c>
      <c r="AR5613" s="28">
        <v>8216880.4000000004</v>
      </c>
      <c r="AS5613" s="28">
        <v>223921</v>
      </c>
      <c r="AT5613" s="28">
        <v>234589</v>
      </c>
      <c r="AU5613" s="62"/>
      <c r="DV5613" s="31" t="s">
        <v>2928</v>
      </c>
      <c r="DW5613" s="31" t="s">
        <v>2939</v>
      </c>
      <c r="DX5613" s="63"/>
      <c r="DY5613" s="63"/>
      <c r="DZ5613" s="63"/>
      <c r="EA5613" s="167"/>
      <c r="EB5613" s="60"/>
      <c r="EC5613" s="60"/>
      <c r="ED5613" s="60"/>
      <c r="EE5613" s="60"/>
      <c r="EF5613" s="60"/>
      <c r="EG5613" s="60"/>
      <c r="EH5613" s="60"/>
      <c r="EI5613" s="60"/>
      <c r="EJ5613" s="60"/>
      <c r="EK5613" s="60"/>
      <c r="EL5613" s="60"/>
      <c r="EM5613" s="60"/>
      <c r="EN5613" s="60"/>
      <c r="EO5613" s="60"/>
      <c r="EP5613" s="60"/>
      <c r="EQ5613" s="60"/>
      <c r="ER5613" s="60"/>
      <c r="ES5613" s="60"/>
      <c r="ET5613" s="60"/>
      <c r="EU5613" s="60"/>
      <c r="EV5613" s="60"/>
      <c r="EW5613" s="60"/>
      <c r="EX5613" s="60"/>
      <c r="EY5613" s="60"/>
      <c r="EZ5613" s="60"/>
      <c r="FA5613" s="60"/>
      <c r="FB5613" s="60"/>
    </row>
    <row r="5614" spans="22:158" x14ac:dyDescent="0.25">
      <c r="V5614" s="1"/>
      <c r="W5614" s="33"/>
      <c r="X5614" s="33"/>
      <c r="AH5614" s="38">
        <v>100</v>
      </c>
      <c r="AI5614" s="38">
        <v>155</v>
      </c>
      <c r="AJ5614" s="38">
        <v>12450</v>
      </c>
      <c r="AK5614" s="38">
        <v>70</v>
      </c>
      <c r="AL5614" s="38">
        <v>9200159</v>
      </c>
      <c r="AM5614" s="61" t="s">
        <v>1816</v>
      </c>
      <c r="AN5614" s="61" t="s">
        <v>1686</v>
      </c>
      <c r="AO5614" s="61" t="s">
        <v>5093</v>
      </c>
      <c r="AP5614" s="61" t="s">
        <v>5041</v>
      </c>
      <c r="AQ5614" s="61" t="s">
        <v>1771</v>
      </c>
      <c r="AR5614" s="28">
        <v>0</v>
      </c>
      <c r="AS5614" s="28">
        <v>0</v>
      </c>
      <c r="AT5614" s="28">
        <v>279206</v>
      </c>
      <c r="AU5614" s="62"/>
      <c r="DV5614" s="31" t="s">
        <v>2928</v>
      </c>
      <c r="DW5614" s="31" t="s">
        <v>2939</v>
      </c>
      <c r="DX5614" s="63"/>
      <c r="DY5614" s="63"/>
      <c r="DZ5614" s="63"/>
      <c r="EA5614" s="167"/>
      <c r="EB5614" s="60"/>
      <c r="EC5614" s="60"/>
      <c r="ED5614" s="60"/>
      <c r="EE5614" s="60"/>
      <c r="EF5614" s="60"/>
      <c r="EG5614" s="60"/>
      <c r="EH5614" s="60"/>
      <c r="EI5614" s="60"/>
      <c r="EJ5614" s="60"/>
      <c r="EK5614" s="60"/>
      <c r="EL5614" s="60"/>
      <c r="EM5614" s="60"/>
      <c r="EN5614" s="60"/>
      <c r="EO5614" s="60"/>
      <c r="EP5614" s="60"/>
      <c r="EQ5614" s="60"/>
      <c r="ER5614" s="60"/>
      <c r="ES5614" s="60"/>
      <c r="ET5614" s="60"/>
      <c r="EU5614" s="60"/>
      <c r="EV5614" s="60"/>
      <c r="EW5614" s="60"/>
      <c r="EX5614" s="60"/>
      <c r="EY5614" s="60"/>
      <c r="EZ5614" s="60"/>
      <c r="FA5614" s="60"/>
      <c r="FB5614" s="60"/>
    </row>
    <row r="5615" spans="22:158" x14ac:dyDescent="0.25">
      <c r="W5615" s="33"/>
      <c r="X5615" s="33"/>
      <c r="AH5615" s="38">
        <v>100</v>
      </c>
      <c r="AI5615" s="38">
        <v>155</v>
      </c>
      <c r="AJ5615" s="38">
        <v>12500</v>
      </c>
      <c r="AK5615" s="38">
        <v>70</v>
      </c>
      <c r="AL5615" s="38">
        <v>9200159</v>
      </c>
      <c r="AM5615" s="61" t="s">
        <v>1816</v>
      </c>
      <c r="AN5615" s="61" t="s">
        <v>1686</v>
      </c>
      <c r="AO5615" s="61" t="s">
        <v>5094</v>
      </c>
      <c r="AP5615" s="61" t="s">
        <v>5041</v>
      </c>
      <c r="AQ5615" s="61" t="s">
        <v>1771</v>
      </c>
      <c r="AR5615" s="28">
        <v>3495844.1</v>
      </c>
      <c r="AS5615" s="28">
        <v>3887</v>
      </c>
      <c r="AT5615" s="28">
        <v>21634</v>
      </c>
      <c r="AU5615" s="62"/>
      <c r="DV5615" s="31" t="s">
        <v>2928</v>
      </c>
      <c r="DW5615" s="31" t="s">
        <v>2939</v>
      </c>
      <c r="DX5615" s="63"/>
      <c r="DY5615" s="63"/>
      <c r="DZ5615" s="63"/>
      <c r="EA5615" s="167"/>
      <c r="EB5615" s="60"/>
      <c r="EC5615" s="60"/>
      <c r="ED5615" s="60"/>
      <c r="EE5615" s="60"/>
      <c r="EF5615" s="60"/>
      <c r="EG5615" s="60"/>
      <c r="EH5615" s="60"/>
      <c r="EI5615" s="60"/>
      <c r="EJ5615" s="60"/>
      <c r="EK5615" s="60"/>
      <c r="EL5615" s="60"/>
      <c r="EM5615" s="60"/>
      <c r="EN5615" s="60"/>
      <c r="EO5615" s="60"/>
      <c r="EP5615" s="60"/>
      <c r="EQ5615" s="60"/>
      <c r="ER5615" s="60"/>
      <c r="ES5615" s="60"/>
      <c r="ET5615" s="60"/>
      <c r="EU5615" s="60"/>
      <c r="EV5615" s="60"/>
      <c r="EW5615" s="60"/>
      <c r="EX5615" s="60"/>
      <c r="EY5615" s="60"/>
      <c r="EZ5615" s="60"/>
      <c r="FA5615" s="60"/>
      <c r="FB5615" s="60"/>
    </row>
    <row r="5616" spans="22:158" x14ac:dyDescent="0.25">
      <c r="W5616" s="33"/>
      <c r="X5616" s="33"/>
      <c r="AH5616" s="38">
        <v>100</v>
      </c>
      <c r="AI5616" s="38">
        <v>155</v>
      </c>
      <c r="AJ5616" s="38">
        <v>13370</v>
      </c>
      <c r="AK5616" s="38">
        <v>70</v>
      </c>
      <c r="AL5616" s="38">
        <v>9200159</v>
      </c>
      <c r="AM5616" s="61" t="s">
        <v>1816</v>
      </c>
      <c r="AN5616" s="61" t="s">
        <v>1686</v>
      </c>
      <c r="AO5616" s="61" t="s">
        <v>5110</v>
      </c>
      <c r="AP5616" s="61" t="s">
        <v>5041</v>
      </c>
      <c r="AQ5616" s="61" t="s">
        <v>1771</v>
      </c>
      <c r="AR5616" s="28">
        <v>23738584</v>
      </c>
      <c r="AS5616" s="28">
        <v>616003</v>
      </c>
      <c r="AT5616" s="28">
        <v>0</v>
      </c>
      <c r="AU5616" s="62"/>
      <c r="DV5616" s="31" t="s">
        <v>2928</v>
      </c>
      <c r="DW5616" s="31" t="s">
        <v>2939</v>
      </c>
      <c r="DX5616" s="63"/>
      <c r="DY5616" s="63"/>
      <c r="DZ5616" s="63"/>
      <c r="EA5616" s="167"/>
      <c r="EB5616" s="60"/>
      <c r="EC5616" s="60"/>
      <c r="ED5616" s="60"/>
      <c r="EE5616" s="60"/>
      <c r="EF5616" s="60"/>
      <c r="EG5616" s="60"/>
      <c r="EH5616" s="60"/>
      <c r="EI5616" s="60"/>
      <c r="EJ5616" s="60"/>
      <c r="EK5616" s="60"/>
      <c r="EL5616" s="60"/>
      <c r="EM5616" s="60"/>
      <c r="EN5616" s="60"/>
      <c r="EO5616" s="60"/>
      <c r="EP5616" s="60"/>
      <c r="EQ5616" s="60"/>
      <c r="ER5616" s="60"/>
      <c r="ES5616" s="60"/>
      <c r="ET5616" s="60"/>
      <c r="EU5616" s="60"/>
      <c r="EV5616" s="60"/>
      <c r="EW5616" s="60"/>
      <c r="EX5616" s="60"/>
      <c r="EY5616" s="60"/>
      <c r="EZ5616" s="60"/>
      <c r="FA5616" s="60"/>
      <c r="FB5616" s="60"/>
    </row>
    <row r="5617" spans="22:158" x14ac:dyDescent="0.25">
      <c r="W5617" s="33"/>
      <c r="X5617" s="33"/>
      <c r="AH5617" s="38">
        <v>100</v>
      </c>
      <c r="AI5617" s="38">
        <v>155</v>
      </c>
      <c r="AJ5617" s="38">
        <v>13900</v>
      </c>
      <c r="AK5617" s="38">
        <v>70</v>
      </c>
      <c r="AL5617" s="38">
        <v>9200159</v>
      </c>
      <c r="AM5617" s="61" t="s">
        <v>1816</v>
      </c>
      <c r="AN5617" s="61" t="s">
        <v>1686</v>
      </c>
      <c r="AO5617" s="61" t="s">
        <v>5122</v>
      </c>
      <c r="AP5617" s="61" t="s">
        <v>5041</v>
      </c>
      <c r="AQ5617" s="61" t="s">
        <v>1771</v>
      </c>
      <c r="AR5617" s="28">
        <v>0</v>
      </c>
      <c r="AS5617" s="28">
        <v>0</v>
      </c>
      <c r="AT5617" s="28">
        <v>269051</v>
      </c>
      <c r="AU5617" s="62"/>
      <c r="DV5617" s="31" t="s">
        <v>2928</v>
      </c>
      <c r="DW5617" s="31" t="s">
        <v>2939</v>
      </c>
      <c r="DX5617" s="63"/>
      <c r="DY5617" s="63"/>
      <c r="DZ5617" s="63"/>
      <c r="EA5617" s="167"/>
      <c r="EB5617" s="60"/>
      <c r="EC5617" s="60"/>
      <c r="ED5617" s="60"/>
      <c r="EE5617" s="60"/>
      <c r="EF5617" s="60"/>
      <c r="EG5617" s="60"/>
      <c r="EH5617" s="60"/>
      <c r="EI5617" s="60"/>
      <c r="EJ5617" s="60"/>
      <c r="EK5617" s="60"/>
      <c r="EL5617" s="60"/>
      <c r="EM5617" s="60"/>
      <c r="EN5617" s="60"/>
      <c r="EO5617" s="60"/>
      <c r="EP5617" s="60"/>
      <c r="EQ5617" s="60"/>
      <c r="ER5617" s="60"/>
      <c r="ES5617" s="60"/>
      <c r="ET5617" s="60"/>
      <c r="EU5617" s="60"/>
      <c r="EV5617" s="60"/>
      <c r="EW5617" s="60"/>
      <c r="EX5617" s="60"/>
      <c r="EY5617" s="60"/>
      <c r="EZ5617" s="60"/>
      <c r="FA5617" s="60"/>
      <c r="FB5617" s="60"/>
    </row>
    <row r="5618" spans="22:158" x14ac:dyDescent="0.25">
      <c r="W5618" s="33"/>
      <c r="X5618" s="33"/>
      <c r="AH5618" s="38">
        <v>100</v>
      </c>
      <c r="AI5618" s="38">
        <v>155</v>
      </c>
      <c r="AJ5618" s="38">
        <v>14050</v>
      </c>
      <c r="AK5618" s="38">
        <v>70</v>
      </c>
      <c r="AL5618" s="38">
        <v>9200159</v>
      </c>
      <c r="AM5618" s="61" t="s">
        <v>1816</v>
      </c>
      <c r="AN5618" s="61" t="s">
        <v>1686</v>
      </c>
      <c r="AO5618" s="61" t="s">
        <v>5125</v>
      </c>
      <c r="AP5618" s="61" t="s">
        <v>5041</v>
      </c>
      <c r="AQ5618" s="61" t="s">
        <v>1771</v>
      </c>
      <c r="AR5618" s="28">
        <v>0</v>
      </c>
      <c r="AS5618" s="28">
        <v>0</v>
      </c>
      <c r="AT5618" s="28">
        <v>249174</v>
      </c>
      <c r="AU5618" s="62"/>
      <c r="DV5618" s="31" t="s">
        <v>2928</v>
      </c>
      <c r="DW5618" s="31" t="s">
        <v>2939</v>
      </c>
      <c r="DX5618" s="63"/>
      <c r="DY5618" s="63"/>
      <c r="DZ5618" s="63"/>
      <c r="EA5618" s="167"/>
      <c r="EB5618" s="60"/>
      <c r="EC5618" s="60"/>
      <c r="ED5618" s="60"/>
      <c r="EE5618" s="60"/>
      <c r="EF5618" s="60"/>
      <c r="EG5618" s="60"/>
      <c r="EH5618" s="60"/>
      <c r="EI5618" s="60"/>
      <c r="EJ5618" s="60"/>
      <c r="EK5618" s="60"/>
      <c r="EL5618" s="60"/>
      <c r="EM5618" s="60"/>
      <c r="EN5618" s="60"/>
      <c r="EO5618" s="60"/>
      <c r="EP5618" s="60"/>
      <c r="EQ5618" s="60"/>
      <c r="ER5618" s="60"/>
      <c r="ES5618" s="60"/>
      <c r="ET5618" s="60"/>
      <c r="EU5618" s="60"/>
      <c r="EV5618" s="60"/>
      <c r="EW5618" s="60"/>
      <c r="EX5618" s="60"/>
      <c r="EY5618" s="60"/>
      <c r="EZ5618" s="60"/>
      <c r="FA5618" s="60"/>
      <c r="FB5618" s="60"/>
    </row>
    <row r="5619" spans="22:158" x14ac:dyDescent="0.25">
      <c r="V5619" s="1"/>
      <c r="W5619" s="33"/>
      <c r="X5619" s="33"/>
      <c r="AH5619" s="38">
        <v>100</v>
      </c>
      <c r="AI5619" s="38">
        <v>155</v>
      </c>
      <c r="AJ5619" s="38">
        <v>14250</v>
      </c>
      <c r="AK5619" s="38">
        <v>70</v>
      </c>
      <c r="AL5619" s="38">
        <v>9200159</v>
      </c>
      <c r="AM5619" s="61" t="s">
        <v>1816</v>
      </c>
      <c r="AN5619" s="61" t="s">
        <v>1686</v>
      </c>
      <c r="AO5619" s="61" t="s">
        <v>1573</v>
      </c>
      <c r="AP5619" s="61" t="s">
        <v>5041</v>
      </c>
      <c r="AQ5619" s="61" t="s">
        <v>1771</v>
      </c>
      <c r="AR5619" s="28">
        <v>5108819.4000000004</v>
      </c>
      <c r="AS5619" s="28">
        <v>195299</v>
      </c>
      <c r="AT5619" s="28">
        <v>229220</v>
      </c>
      <c r="AU5619" s="62"/>
      <c r="DV5619" s="31" t="s">
        <v>2928</v>
      </c>
      <c r="DW5619" s="31" t="s">
        <v>2939</v>
      </c>
      <c r="DX5619" s="63"/>
      <c r="DY5619" s="63"/>
      <c r="DZ5619" s="63"/>
      <c r="EA5619" s="167"/>
      <c r="EB5619" s="60"/>
      <c r="EC5619" s="60"/>
      <c r="ED5619" s="60"/>
      <c r="EE5619" s="60"/>
      <c r="EF5619" s="60"/>
      <c r="EG5619" s="60"/>
      <c r="EH5619" s="60"/>
      <c r="EI5619" s="60"/>
      <c r="EJ5619" s="60"/>
      <c r="EK5619" s="60"/>
      <c r="EL5619" s="60"/>
      <c r="EM5619" s="60"/>
      <c r="EN5619" s="60"/>
      <c r="EO5619" s="60"/>
      <c r="EP5619" s="60"/>
      <c r="EQ5619" s="60"/>
      <c r="ER5619" s="60"/>
      <c r="ES5619" s="60"/>
      <c r="ET5619" s="60"/>
      <c r="EU5619" s="60"/>
      <c r="EV5619" s="60"/>
      <c r="EW5619" s="60"/>
      <c r="EX5619" s="60"/>
      <c r="EY5619" s="60"/>
      <c r="EZ5619" s="60"/>
      <c r="FA5619" s="60"/>
      <c r="FB5619" s="60"/>
    </row>
    <row r="5620" spans="22:158" x14ac:dyDescent="0.25">
      <c r="W5620" s="33"/>
      <c r="X5620" s="33"/>
      <c r="AH5620" s="38">
        <v>100</v>
      </c>
      <c r="AI5620" s="38">
        <v>155</v>
      </c>
      <c r="AJ5620" s="38">
        <v>15500</v>
      </c>
      <c r="AK5620" s="38">
        <v>70</v>
      </c>
      <c r="AL5620" s="38">
        <v>9200159</v>
      </c>
      <c r="AM5620" s="61" t="s">
        <v>1816</v>
      </c>
      <c r="AN5620" s="61" t="s">
        <v>1686</v>
      </c>
      <c r="AO5620" s="61" t="s">
        <v>1601</v>
      </c>
      <c r="AP5620" s="61" t="s">
        <v>5041</v>
      </c>
      <c r="AQ5620" s="61" t="s">
        <v>1771</v>
      </c>
      <c r="AR5620" s="28">
        <v>9473651.9000000004</v>
      </c>
      <c r="AS5620" s="28">
        <v>250716</v>
      </c>
      <c r="AT5620" s="28">
        <v>287981</v>
      </c>
      <c r="AU5620" s="62"/>
      <c r="DV5620" s="31" t="s">
        <v>2928</v>
      </c>
      <c r="DW5620" s="31" t="s">
        <v>2939</v>
      </c>
      <c r="DX5620" s="63"/>
      <c r="DY5620" s="63"/>
      <c r="DZ5620" s="63"/>
      <c r="EA5620" s="167"/>
      <c r="EB5620" s="60"/>
      <c r="EC5620" s="60"/>
      <c r="ED5620" s="60"/>
      <c r="EE5620" s="60"/>
      <c r="EF5620" s="60"/>
      <c r="EG5620" s="60"/>
      <c r="EH5620" s="60"/>
      <c r="EI5620" s="60"/>
      <c r="EJ5620" s="60"/>
      <c r="EK5620" s="60"/>
      <c r="EL5620" s="60"/>
      <c r="EM5620" s="60"/>
      <c r="EN5620" s="60"/>
      <c r="EO5620" s="60"/>
      <c r="EP5620" s="60"/>
      <c r="EQ5620" s="60"/>
      <c r="ER5620" s="60"/>
      <c r="ES5620" s="60"/>
      <c r="ET5620" s="60"/>
      <c r="EU5620" s="60"/>
      <c r="EV5620" s="60"/>
      <c r="EW5620" s="60"/>
      <c r="EX5620" s="60"/>
      <c r="EY5620" s="60"/>
      <c r="EZ5620" s="60"/>
      <c r="FA5620" s="60"/>
      <c r="FB5620" s="60"/>
    </row>
    <row r="5621" spans="22:158" x14ac:dyDescent="0.25">
      <c r="W5621" s="33"/>
      <c r="X5621" s="33"/>
      <c r="AH5621" s="38">
        <v>100</v>
      </c>
      <c r="AI5621" s="38">
        <v>155</v>
      </c>
      <c r="AJ5621" s="38">
        <v>17450</v>
      </c>
      <c r="AK5621" s="38">
        <v>70</v>
      </c>
      <c r="AL5621" s="38">
        <v>9200159</v>
      </c>
      <c r="AM5621" s="61" t="s">
        <v>1816</v>
      </c>
      <c r="AN5621" s="61" t="s">
        <v>1686</v>
      </c>
      <c r="AO5621" s="61" t="s">
        <v>1643</v>
      </c>
      <c r="AP5621" s="61" t="s">
        <v>5041</v>
      </c>
      <c r="AQ5621" s="61" t="s">
        <v>1771</v>
      </c>
      <c r="AR5621" s="28">
        <v>3751898.6</v>
      </c>
      <c r="AS5621" s="28">
        <v>100345</v>
      </c>
      <c r="AT5621" s="28">
        <v>144388</v>
      </c>
      <c r="AU5621" s="62"/>
      <c r="DV5621" s="31" t="s">
        <v>2928</v>
      </c>
      <c r="DW5621" s="31" t="s">
        <v>2939</v>
      </c>
      <c r="DX5621" s="63"/>
      <c r="DY5621" s="63"/>
      <c r="DZ5621" s="63"/>
      <c r="EA5621" s="167"/>
      <c r="EB5621" s="60"/>
      <c r="EC5621" s="60"/>
      <c r="ED5621" s="60"/>
      <c r="EE5621" s="60"/>
      <c r="EF5621" s="60"/>
      <c r="EG5621" s="60"/>
      <c r="EH5621" s="60"/>
      <c r="EI5621" s="60"/>
      <c r="EJ5621" s="60"/>
      <c r="EK5621" s="60"/>
      <c r="EL5621" s="60"/>
      <c r="EM5621" s="60"/>
      <c r="EN5621" s="60"/>
      <c r="EO5621" s="60"/>
      <c r="EP5621" s="60"/>
      <c r="EQ5621" s="60"/>
      <c r="ER5621" s="60"/>
      <c r="ES5621" s="60"/>
      <c r="ET5621" s="60"/>
      <c r="EU5621" s="60"/>
      <c r="EV5621" s="60"/>
      <c r="EW5621" s="60"/>
      <c r="EX5621" s="60"/>
      <c r="EY5621" s="60"/>
      <c r="EZ5621" s="60"/>
      <c r="FA5621" s="60"/>
      <c r="FB5621" s="60"/>
    </row>
    <row r="5622" spans="22:158" x14ac:dyDescent="0.25">
      <c r="V5622" s="1"/>
      <c r="W5622" s="33"/>
      <c r="X5622" s="33"/>
      <c r="AH5622" s="38">
        <v>100</v>
      </c>
      <c r="AI5622" s="38">
        <v>155</v>
      </c>
      <c r="AJ5622" s="38">
        <v>17700</v>
      </c>
      <c r="AK5622" s="38">
        <v>70</v>
      </c>
      <c r="AL5622" s="38">
        <v>9200159</v>
      </c>
      <c r="AM5622" s="61" t="s">
        <v>1816</v>
      </c>
      <c r="AN5622" s="61" t="s">
        <v>1686</v>
      </c>
      <c r="AO5622" s="61" t="s">
        <v>1649</v>
      </c>
      <c r="AP5622" s="61" t="s">
        <v>5041</v>
      </c>
      <c r="AQ5622" s="61" t="s">
        <v>1771</v>
      </c>
      <c r="AR5622" s="28">
        <v>8258938.2999999998</v>
      </c>
      <c r="AS5622" s="28">
        <v>182038</v>
      </c>
      <c r="AT5622" s="28">
        <v>249235</v>
      </c>
      <c r="AU5622" s="62"/>
      <c r="DV5622" s="31" t="s">
        <v>2928</v>
      </c>
      <c r="DW5622" s="31" t="s">
        <v>2939</v>
      </c>
      <c r="DX5622" s="63"/>
      <c r="DY5622" s="63"/>
      <c r="DZ5622" s="63"/>
      <c r="EA5622" s="167"/>
      <c r="EB5622" s="60"/>
      <c r="EC5622" s="60"/>
      <c r="ED5622" s="60"/>
      <c r="EE5622" s="60"/>
      <c r="EF5622" s="60"/>
      <c r="EG5622" s="60"/>
      <c r="EH5622" s="60"/>
      <c r="EI5622" s="60"/>
      <c r="EJ5622" s="60"/>
      <c r="EK5622" s="60"/>
      <c r="EL5622" s="60"/>
      <c r="EM5622" s="60"/>
      <c r="EN5622" s="60"/>
      <c r="EO5622" s="60"/>
      <c r="EP5622" s="60"/>
      <c r="EQ5622" s="60"/>
      <c r="ER5622" s="60"/>
      <c r="ES5622" s="60"/>
      <c r="ET5622" s="60"/>
      <c r="EU5622" s="60"/>
      <c r="EV5622" s="60"/>
      <c r="EW5622" s="60"/>
      <c r="EX5622" s="60"/>
      <c r="EY5622" s="60"/>
      <c r="EZ5622" s="60"/>
      <c r="FA5622" s="60"/>
      <c r="FB5622" s="60"/>
    </row>
    <row r="5623" spans="22:158" x14ac:dyDescent="0.25">
      <c r="W5623" s="33"/>
      <c r="X5623" s="33"/>
      <c r="AH5623" s="38">
        <v>100</v>
      </c>
      <c r="AI5623" s="38">
        <v>155</v>
      </c>
      <c r="AJ5623" s="38">
        <v>17800</v>
      </c>
      <c r="AK5623" s="38">
        <v>70</v>
      </c>
      <c r="AL5623" s="38">
        <v>9200159</v>
      </c>
      <c r="AM5623" s="61" t="s">
        <v>1816</v>
      </c>
      <c r="AN5623" s="61" t="s">
        <v>1686</v>
      </c>
      <c r="AO5623" s="61" t="s">
        <v>1651</v>
      </c>
      <c r="AP5623" s="61" t="s">
        <v>5041</v>
      </c>
      <c r="AQ5623" s="61" t="s">
        <v>1771</v>
      </c>
      <c r="AR5623" s="28">
        <v>10605789.4</v>
      </c>
      <c r="AS5623" s="28">
        <v>384003</v>
      </c>
      <c r="AT5623" s="28">
        <v>432075</v>
      </c>
      <c r="AU5623" s="62"/>
      <c r="DV5623" s="31" t="s">
        <v>2928</v>
      </c>
      <c r="DW5623" s="31" t="s">
        <v>2939</v>
      </c>
      <c r="DX5623" s="63"/>
      <c r="DY5623" s="63"/>
      <c r="DZ5623" s="63"/>
      <c r="EA5623" s="167"/>
      <c r="EB5623" s="60"/>
      <c r="EC5623" s="60"/>
      <c r="ED5623" s="60"/>
      <c r="EE5623" s="60"/>
      <c r="EF5623" s="60"/>
      <c r="EG5623" s="60"/>
      <c r="EH5623" s="60"/>
      <c r="EI5623" s="60"/>
      <c r="EJ5623" s="60"/>
      <c r="EK5623" s="60"/>
      <c r="EL5623" s="60"/>
      <c r="EM5623" s="60"/>
      <c r="EN5623" s="60"/>
      <c r="EO5623" s="60"/>
      <c r="EP5623" s="60"/>
      <c r="EQ5623" s="60"/>
      <c r="ER5623" s="60"/>
      <c r="ES5623" s="60"/>
      <c r="ET5623" s="60"/>
      <c r="EU5623" s="60"/>
      <c r="EV5623" s="60"/>
      <c r="EW5623" s="60"/>
      <c r="EX5623" s="60"/>
      <c r="EY5623" s="60"/>
      <c r="EZ5623" s="60"/>
      <c r="FA5623" s="60"/>
      <c r="FB5623" s="60"/>
    </row>
    <row r="5624" spans="22:158" x14ac:dyDescent="0.25">
      <c r="W5624" s="33"/>
      <c r="X5624" s="33"/>
      <c r="AH5624" s="38">
        <v>100</v>
      </c>
      <c r="AI5624" s="38">
        <v>155</v>
      </c>
      <c r="AJ5624" s="38">
        <v>18200</v>
      </c>
      <c r="AK5624" s="38">
        <v>70</v>
      </c>
      <c r="AL5624" s="38">
        <v>9200159</v>
      </c>
      <c r="AM5624" s="61" t="s">
        <v>1816</v>
      </c>
      <c r="AN5624" s="61" t="s">
        <v>1686</v>
      </c>
      <c r="AO5624" s="61" t="s">
        <v>1660</v>
      </c>
      <c r="AP5624" s="61" t="s">
        <v>5041</v>
      </c>
      <c r="AQ5624" s="61" t="s">
        <v>1771</v>
      </c>
      <c r="AR5624" s="28">
        <v>10861355.300000001</v>
      </c>
      <c r="AS5624" s="28">
        <v>265387</v>
      </c>
      <c r="AT5624" s="28">
        <v>347320</v>
      </c>
      <c r="AU5624" s="62"/>
      <c r="DV5624" s="31" t="s">
        <v>2928</v>
      </c>
      <c r="DW5624" s="31" t="s">
        <v>2939</v>
      </c>
      <c r="DX5624" s="63"/>
      <c r="DY5624" s="63"/>
      <c r="DZ5624" s="63"/>
      <c r="EA5624" s="167"/>
      <c r="EB5624" s="60"/>
      <c r="EC5624" s="60"/>
      <c r="ED5624" s="60"/>
      <c r="EE5624" s="60"/>
      <c r="EF5624" s="60"/>
      <c r="EG5624" s="60"/>
      <c r="EH5624" s="60"/>
      <c r="EI5624" s="60"/>
      <c r="EJ5624" s="60"/>
      <c r="EK5624" s="60"/>
      <c r="EL5624" s="60"/>
      <c r="EM5624" s="60"/>
      <c r="EN5624" s="60"/>
      <c r="EO5624" s="60"/>
      <c r="EP5624" s="60"/>
      <c r="EQ5624" s="60"/>
      <c r="ER5624" s="60"/>
      <c r="ES5624" s="60"/>
      <c r="ET5624" s="60"/>
      <c r="EU5624" s="60"/>
      <c r="EV5624" s="60"/>
      <c r="EW5624" s="60"/>
      <c r="EX5624" s="60"/>
      <c r="EY5624" s="60"/>
      <c r="EZ5624" s="60"/>
      <c r="FA5624" s="60"/>
      <c r="FB5624" s="60"/>
    </row>
    <row r="5625" spans="22:158" x14ac:dyDescent="0.25">
      <c r="V5625" s="1"/>
      <c r="W5625" s="33"/>
      <c r="X5625" s="33"/>
      <c r="AH5625" s="38">
        <v>100</v>
      </c>
      <c r="AI5625" s="38">
        <v>155</v>
      </c>
      <c r="AJ5625" s="38">
        <v>18300</v>
      </c>
      <c r="AK5625" s="38">
        <v>70</v>
      </c>
      <c r="AL5625" s="38">
        <v>9200159</v>
      </c>
      <c r="AM5625" s="61" t="s">
        <v>1816</v>
      </c>
      <c r="AN5625" s="61" t="s">
        <v>1686</v>
      </c>
      <c r="AO5625" s="61" t="s">
        <v>1662</v>
      </c>
      <c r="AP5625" s="61" t="s">
        <v>5041</v>
      </c>
      <c r="AQ5625" s="61" t="s">
        <v>1771</v>
      </c>
      <c r="AR5625" s="28">
        <v>0</v>
      </c>
      <c r="AS5625" s="28">
        <v>0</v>
      </c>
      <c r="AT5625" s="28">
        <v>179733</v>
      </c>
      <c r="AU5625" s="62"/>
      <c r="DV5625" s="31" t="s">
        <v>2928</v>
      </c>
      <c r="DW5625" s="31" t="s">
        <v>2939</v>
      </c>
      <c r="DX5625" s="63"/>
      <c r="DY5625" s="63"/>
      <c r="DZ5625" s="63"/>
      <c r="EA5625" s="167"/>
      <c r="EB5625" s="60"/>
      <c r="EC5625" s="60"/>
      <c r="ED5625" s="60"/>
      <c r="EE5625" s="60"/>
      <c r="EF5625" s="60"/>
      <c r="EG5625" s="60"/>
      <c r="EH5625" s="60"/>
      <c r="EI5625" s="60"/>
      <c r="EJ5625" s="60"/>
      <c r="EK5625" s="60"/>
      <c r="EL5625" s="60"/>
      <c r="EM5625" s="60"/>
      <c r="EN5625" s="60"/>
      <c r="EO5625" s="60"/>
      <c r="EP5625" s="60"/>
      <c r="EQ5625" s="60"/>
      <c r="ER5625" s="60"/>
      <c r="ES5625" s="60"/>
      <c r="ET5625" s="60"/>
      <c r="EU5625" s="60"/>
      <c r="EV5625" s="60"/>
      <c r="EW5625" s="60"/>
      <c r="EX5625" s="60"/>
      <c r="EY5625" s="60"/>
      <c r="EZ5625" s="60"/>
      <c r="FA5625" s="60"/>
      <c r="FB5625" s="60"/>
    </row>
    <row r="5626" spans="22:158" x14ac:dyDescent="0.25">
      <c r="W5626" s="33"/>
      <c r="X5626" s="33"/>
      <c r="AH5626" s="38">
        <v>100</v>
      </c>
      <c r="AI5626" s="38">
        <v>160</v>
      </c>
      <c r="AJ5626" s="38">
        <v>11250</v>
      </c>
      <c r="AK5626" s="38">
        <v>70</v>
      </c>
      <c r="AL5626" s="38">
        <v>9200159</v>
      </c>
      <c r="AM5626" s="61" t="s">
        <v>1816</v>
      </c>
      <c r="AN5626" s="61" t="s">
        <v>1694</v>
      </c>
      <c r="AO5626" s="61" t="s">
        <v>5068</v>
      </c>
      <c r="AP5626" s="61" t="s">
        <v>5041</v>
      </c>
      <c r="AQ5626" s="61" t="s">
        <v>1771</v>
      </c>
      <c r="AR5626" s="28">
        <v>4111207.4</v>
      </c>
      <c r="AS5626" s="28">
        <v>0</v>
      </c>
      <c r="AT5626" s="28">
        <v>0</v>
      </c>
      <c r="AU5626" s="62"/>
      <c r="DV5626" s="31" t="s">
        <v>2928</v>
      </c>
      <c r="DW5626" s="31" t="s">
        <v>2940</v>
      </c>
      <c r="DX5626" s="63"/>
      <c r="DY5626" s="63"/>
      <c r="DZ5626" s="63"/>
      <c r="EA5626" s="167"/>
      <c r="EB5626" s="60"/>
      <c r="EC5626" s="60"/>
      <c r="ED5626" s="60"/>
      <c r="EE5626" s="60"/>
      <c r="EF5626" s="60"/>
      <c r="EG5626" s="60"/>
      <c r="EH5626" s="60"/>
      <c r="EI5626" s="60"/>
      <c r="EJ5626" s="60"/>
      <c r="EK5626" s="60"/>
      <c r="EL5626" s="60"/>
      <c r="EM5626" s="60"/>
      <c r="EN5626" s="60"/>
      <c r="EO5626" s="60"/>
      <c r="EP5626" s="60"/>
      <c r="EQ5626" s="60"/>
      <c r="ER5626" s="60"/>
      <c r="ES5626" s="60"/>
      <c r="ET5626" s="60"/>
      <c r="EU5626" s="60"/>
      <c r="EV5626" s="60"/>
      <c r="EW5626" s="60"/>
      <c r="EX5626" s="60"/>
      <c r="EY5626" s="60"/>
      <c r="EZ5626" s="60"/>
      <c r="FA5626" s="60"/>
      <c r="FB5626" s="60"/>
    </row>
    <row r="5627" spans="22:158" x14ac:dyDescent="0.25">
      <c r="W5627" s="33"/>
      <c r="X5627" s="33"/>
      <c r="AH5627" s="38">
        <v>100</v>
      </c>
      <c r="AI5627" s="38">
        <v>160</v>
      </c>
      <c r="AJ5627" s="38">
        <v>11700</v>
      </c>
      <c r="AK5627" s="38">
        <v>70</v>
      </c>
      <c r="AL5627" s="38">
        <v>9200159</v>
      </c>
      <c r="AM5627" s="61" t="s">
        <v>1816</v>
      </c>
      <c r="AN5627" s="61" t="s">
        <v>1694</v>
      </c>
      <c r="AO5627" s="61" t="s">
        <v>5077</v>
      </c>
      <c r="AP5627" s="61" t="s">
        <v>5041</v>
      </c>
      <c r="AQ5627" s="61" t="s">
        <v>1771</v>
      </c>
      <c r="AR5627" s="28">
        <v>24585797.100000001</v>
      </c>
      <c r="AS5627" s="28">
        <v>596197</v>
      </c>
      <c r="AT5627" s="28">
        <v>866663</v>
      </c>
      <c r="AU5627" s="62"/>
      <c r="DV5627" s="31" t="s">
        <v>2928</v>
      </c>
      <c r="DW5627" s="31" t="s">
        <v>2940</v>
      </c>
      <c r="DX5627" s="63"/>
      <c r="DY5627" s="63"/>
      <c r="DZ5627" s="63"/>
      <c r="EA5627" s="167"/>
      <c r="EB5627" s="60"/>
      <c r="EC5627" s="60"/>
      <c r="ED5627" s="60"/>
      <c r="EE5627" s="60"/>
      <c r="EF5627" s="60"/>
      <c r="EG5627" s="60"/>
      <c r="EH5627" s="60"/>
      <c r="EI5627" s="60"/>
      <c r="EJ5627" s="60"/>
      <c r="EK5627" s="60"/>
      <c r="EL5627" s="60"/>
      <c r="EM5627" s="60"/>
      <c r="EN5627" s="60"/>
      <c r="EO5627" s="60"/>
      <c r="EP5627" s="60"/>
      <c r="EQ5627" s="60"/>
      <c r="ER5627" s="60"/>
      <c r="ES5627" s="60"/>
      <c r="ET5627" s="60"/>
      <c r="EU5627" s="60"/>
      <c r="EV5627" s="60"/>
      <c r="EW5627" s="60"/>
      <c r="EX5627" s="60"/>
      <c r="EY5627" s="60"/>
      <c r="EZ5627" s="60"/>
      <c r="FA5627" s="60"/>
      <c r="FB5627" s="60"/>
    </row>
    <row r="5628" spans="22:158" x14ac:dyDescent="0.25">
      <c r="V5628" s="1"/>
      <c r="W5628" s="33"/>
      <c r="X5628" s="33"/>
      <c r="AH5628" s="38">
        <v>100</v>
      </c>
      <c r="AI5628" s="38">
        <v>160</v>
      </c>
      <c r="AJ5628" s="38">
        <v>19399</v>
      </c>
      <c r="AK5628" s="38">
        <v>70</v>
      </c>
      <c r="AL5628" s="38">
        <v>9200159</v>
      </c>
      <c r="AM5628" s="61" t="s">
        <v>1816</v>
      </c>
      <c r="AN5628" s="61" t="s">
        <v>1694</v>
      </c>
      <c r="AO5628" s="61" t="s">
        <v>1673</v>
      </c>
      <c r="AP5628" s="61" t="s">
        <v>5041</v>
      </c>
      <c r="AQ5628" s="61" t="s">
        <v>1771</v>
      </c>
      <c r="AR5628" s="28">
        <v>0</v>
      </c>
      <c r="AS5628" s="28">
        <v>467931</v>
      </c>
      <c r="AT5628" s="28">
        <v>870250</v>
      </c>
      <c r="AU5628" s="62"/>
      <c r="DV5628" s="31" t="s">
        <v>2928</v>
      </c>
      <c r="DW5628" s="31" t="s">
        <v>2940</v>
      </c>
      <c r="DX5628" s="63"/>
      <c r="DY5628" s="63"/>
      <c r="DZ5628" s="63"/>
      <c r="EA5628" s="167"/>
      <c r="EB5628" s="60"/>
      <c r="EC5628" s="60"/>
      <c r="ED5628" s="60"/>
      <c r="EE5628" s="60"/>
      <c r="EF5628" s="60"/>
      <c r="EG5628" s="60"/>
      <c r="EH5628" s="60"/>
      <c r="EI5628" s="60"/>
      <c r="EJ5628" s="60"/>
      <c r="EK5628" s="60"/>
      <c r="EL5628" s="60"/>
      <c r="EM5628" s="60"/>
      <c r="EN5628" s="60"/>
      <c r="EO5628" s="60"/>
      <c r="EP5628" s="60"/>
      <c r="EQ5628" s="60"/>
      <c r="ER5628" s="60"/>
      <c r="ES5628" s="60"/>
      <c r="ET5628" s="60"/>
      <c r="EU5628" s="60"/>
      <c r="EV5628" s="60"/>
      <c r="EW5628" s="60"/>
      <c r="EX5628" s="60"/>
      <c r="EY5628" s="60"/>
      <c r="EZ5628" s="60"/>
      <c r="FA5628" s="60"/>
      <c r="FB5628" s="60"/>
    </row>
    <row r="5629" spans="22:158" x14ac:dyDescent="0.25">
      <c r="W5629" s="33"/>
      <c r="X5629" s="33"/>
      <c r="AH5629" s="38">
        <v>100</v>
      </c>
      <c r="AI5629" s="38">
        <v>160</v>
      </c>
      <c r="AJ5629" s="38">
        <v>18800</v>
      </c>
      <c r="AK5629" s="38">
        <v>70</v>
      </c>
      <c r="AL5629" s="38">
        <v>9200159</v>
      </c>
      <c r="AM5629" s="61" t="s">
        <v>1816</v>
      </c>
      <c r="AN5629" s="61" t="s">
        <v>1694</v>
      </c>
      <c r="AO5629" s="61" t="s">
        <v>882</v>
      </c>
      <c r="AP5629" s="61" t="s">
        <v>5041</v>
      </c>
      <c r="AQ5629" s="61" t="s">
        <v>1771</v>
      </c>
      <c r="AR5629" s="28">
        <v>18575353.100000001</v>
      </c>
      <c r="AS5629" s="28">
        <v>0</v>
      </c>
      <c r="AT5629" s="28">
        <v>0</v>
      </c>
      <c r="AU5629" s="62"/>
      <c r="DV5629" s="31" t="s">
        <v>2928</v>
      </c>
      <c r="DW5629" s="31" t="s">
        <v>2940</v>
      </c>
      <c r="DX5629" s="63"/>
      <c r="DY5629" s="63"/>
      <c r="DZ5629" s="63"/>
      <c r="EA5629" s="167"/>
      <c r="EB5629" s="60"/>
      <c r="EC5629" s="60"/>
      <c r="ED5629" s="60"/>
      <c r="EE5629" s="60"/>
      <c r="EF5629" s="60"/>
      <c r="EG5629" s="60"/>
      <c r="EH5629" s="60"/>
      <c r="EI5629" s="60"/>
      <c r="EJ5629" s="60"/>
      <c r="EK5629" s="60"/>
      <c r="EL5629" s="60"/>
      <c r="EM5629" s="60"/>
      <c r="EN5629" s="60"/>
      <c r="EO5629" s="60"/>
      <c r="EP5629" s="60"/>
      <c r="EQ5629" s="60"/>
      <c r="ER5629" s="60"/>
      <c r="ES5629" s="60"/>
      <c r="ET5629" s="60"/>
      <c r="EU5629" s="60"/>
      <c r="EV5629" s="60"/>
      <c r="EW5629" s="60"/>
      <c r="EX5629" s="60"/>
      <c r="EY5629" s="60"/>
      <c r="EZ5629" s="60"/>
      <c r="FA5629" s="60"/>
      <c r="FB5629" s="60"/>
    </row>
    <row r="5630" spans="22:158" x14ac:dyDescent="0.25">
      <c r="W5630" s="33"/>
      <c r="X5630" s="33"/>
      <c r="AH5630" s="38">
        <v>100</v>
      </c>
      <c r="AI5630" s="38">
        <v>105</v>
      </c>
      <c r="AJ5630" s="38">
        <v>10500</v>
      </c>
      <c r="AK5630" s="38">
        <v>72</v>
      </c>
      <c r="AL5630" s="38">
        <v>9200258</v>
      </c>
      <c r="AM5630" s="61" t="s">
        <v>1816</v>
      </c>
      <c r="AN5630" s="61" t="s">
        <v>1688</v>
      </c>
      <c r="AO5630" s="61" t="s">
        <v>5053</v>
      </c>
      <c r="AP5630" s="61" t="s">
        <v>5042</v>
      </c>
      <c r="AQ5630" s="61" t="s">
        <v>5042</v>
      </c>
      <c r="AR5630" s="28">
        <v>11426.1</v>
      </c>
      <c r="AS5630" s="28">
        <v>13181</v>
      </c>
      <c r="AT5630" s="28">
        <v>18859</v>
      </c>
      <c r="AU5630" s="62"/>
      <c r="DV5630" s="31" t="s">
        <v>5727</v>
      </c>
      <c r="DW5630" s="31" t="s">
        <v>5728</v>
      </c>
      <c r="DX5630" s="63"/>
      <c r="DY5630" s="63"/>
      <c r="DZ5630" s="63"/>
      <c r="EA5630" s="167"/>
      <c r="EB5630" s="60"/>
      <c r="EC5630" s="60"/>
      <c r="ED5630" s="60"/>
      <c r="EE5630" s="60"/>
      <c r="EF5630" s="60"/>
      <c r="EG5630" s="60"/>
      <c r="EH5630" s="60"/>
      <c r="EI5630" s="60"/>
      <c r="EJ5630" s="60"/>
      <c r="EK5630" s="60"/>
      <c r="EL5630" s="60"/>
      <c r="EM5630" s="60"/>
      <c r="EN5630" s="60"/>
      <c r="EO5630" s="60"/>
      <c r="EP5630" s="60"/>
      <c r="EQ5630" s="60"/>
      <c r="ER5630" s="60"/>
      <c r="ES5630" s="60"/>
      <c r="ET5630" s="60"/>
      <c r="EU5630" s="60"/>
      <c r="EV5630" s="60"/>
      <c r="EW5630" s="60"/>
      <c r="EX5630" s="60"/>
      <c r="EY5630" s="60"/>
      <c r="EZ5630" s="60"/>
      <c r="FA5630" s="60"/>
      <c r="FB5630" s="60"/>
    </row>
    <row r="5631" spans="22:158" x14ac:dyDescent="0.25">
      <c r="W5631" s="33"/>
      <c r="X5631" s="33"/>
      <c r="AH5631" s="38">
        <v>100</v>
      </c>
      <c r="AI5631" s="38">
        <v>105</v>
      </c>
      <c r="AJ5631" s="38">
        <v>10750</v>
      </c>
      <c r="AK5631" s="38">
        <v>72</v>
      </c>
      <c r="AL5631" s="38">
        <v>9200258</v>
      </c>
      <c r="AM5631" s="61" t="s">
        <v>1816</v>
      </c>
      <c r="AN5631" s="61" t="s">
        <v>1688</v>
      </c>
      <c r="AO5631" s="61" t="s">
        <v>5058</v>
      </c>
      <c r="AP5631" s="61" t="s">
        <v>5042</v>
      </c>
      <c r="AQ5631" s="61" t="s">
        <v>5042</v>
      </c>
      <c r="AR5631" s="28">
        <v>163578.20000000001</v>
      </c>
      <c r="AS5631" s="28">
        <v>74040</v>
      </c>
      <c r="AT5631" s="28">
        <v>14108</v>
      </c>
      <c r="AU5631" s="62"/>
      <c r="DV5631" s="31" t="s">
        <v>5727</v>
      </c>
      <c r="DW5631" s="31" t="s">
        <v>5728</v>
      </c>
      <c r="DX5631" s="63"/>
      <c r="DY5631" s="63"/>
      <c r="DZ5631" s="63"/>
      <c r="EA5631" s="167"/>
      <c r="EB5631" s="60"/>
      <c r="EC5631" s="60"/>
      <c r="ED5631" s="60"/>
      <c r="EE5631" s="60"/>
      <c r="EF5631" s="60"/>
      <c r="EG5631" s="60"/>
      <c r="EH5631" s="60"/>
      <c r="EI5631" s="60"/>
      <c r="EJ5631" s="60"/>
      <c r="EK5631" s="60"/>
      <c r="EL5631" s="60"/>
      <c r="EM5631" s="60"/>
      <c r="EN5631" s="60"/>
      <c r="EO5631" s="60"/>
      <c r="EP5631" s="60"/>
      <c r="EQ5631" s="60"/>
      <c r="ER5631" s="60"/>
      <c r="ES5631" s="60"/>
      <c r="ET5631" s="60"/>
      <c r="EU5631" s="60"/>
      <c r="EV5631" s="60"/>
      <c r="EW5631" s="60"/>
      <c r="EX5631" s="60"/>
      <c r="EY5631" s="60"/>
      <c r="EZ5631" s="60"/>
      <c r="FA5631" s="60"/>
      <c r="FB5631" s="60"/>
    </row>
    <row r="5632" spans="22:158" x14ac:dyDescent="0.25">
      <c r="W5632" s="33"/>
      <c r="X5632" s="33"/>
      <c r="AH5632" s="38">
        <v>100</v>
      </c>
      <c r="AI5632" s="38">
        <v>105</v>
      </c>
      <c r="AJ5632" s="38">
        <v>11450</v>
      </c>
      <c r="AK5632" s="38">
        <v>72</v>
      </c>
      <c r="AL5632" s="38">
        <v>9200258</v>
      </c>
      <c r="AM5632" s="61" t="s">
        <v>1816</v>
      </c>
      <c r="AN5632" s="61" t="s">
        <v>1688</v>
      </c>
      <c r="AO5632" s="61" t="s">
        <v>5072</v>
      </c>
      <c r="AP5632" s="61" t="s">
        <v>5042</v>
      </c>
      <c r="AQ5632" s="61" t="s">
        <v>5042</v>
      </c>
      <c r="AR5632" s="28">
        <v>319591.8</v>
      </c>
      <c r="AS5632" s="28">
        <v>744141</v>
      </c>
      <c r="AT5632" s="28">
        <v>2048878</v>
      </c>
      <c r="AU5632" s="62"/>
      <c r="DV5632" s="31" t="s">
        <v>5727</v>
      </c>
      <c r="DW5632" s="31" t="s">
        <v>5728</v>
      </c>
      <c r="DX5632" s="63"/>
      <c r="DY5632" s="63"/>
      <c r="DZ5632" s="63"/>
      <c r="EA5632" s="167"/>
      <c r="EB5632" s="60"/>
      <c r="EC5632" s="60"/>
      <c r="ED5632" s="60"/>
      <c r="EE5632" s="60"/>
      <c r="EF5632" s="60"/>
      <c r="EG5632" s="60"/>
      <c r="EH5632" s="60"/>
      <c r="EI5632" s="60"/>
      <c r="EJ5632" s="60"/>
      <c r="EK5632" s="60"/>
      <c r="EL5632" s="60"/>
      <c r="EM5632" s="60"/>
      <c r="EN5632" s="60"/>
      <c r="EO5632" s="60"/>
      <c r="EP5632" s="60"/>
      <c r="EQ5632" s="60"/>
      <c r="ER5632" s="60"/>
      <c r="ES5632" s="60"/>
      <c r="ET5632" s="60"/>
      <c r="EU5632" s="60"/>
      <c r="EV5632" s="60"/>
      <c r="EW5632" s="60"/>
      <c r="EX5632" s="60"/>
      <c r="EY5632" s="60"/>
      <c r="EZ5632" s="60"/>
      <c r="FA5632" s="60"/>
      <c r="FB5632" s="60"/>
    </row>
    <row r="5633" spans="22:158" x14ac:dyDescent="0.25">
      <c r="W5633" s="33"/>
      <c r="X5633" s="33"/>
      <c r="AH5633" s="38">
        <v>100</v>
      </c>
      <c r="AI5633" s="38">
        <v>105</v>
      </c>
      <c r="AJ5633" s="38">
        <v>11500</v>
      </c>
      <c r="AK5633" s="38">
        <v>72</v>
      </c>
      <c r="AL5633" s="38">
        <v>9200258</v>
      </c>
      <c r="AM5633" s="61" t="s">
        <v>1816</v>
      </c>
      <c r="AN5633" s="61" t="s">
        <v>1688</v>
      </c>
      <c r="AO5633" s="61" t="s">
        <v>5073</v>
      </c>
      <c r="AP5633" s="61" t="s">
        <v>5042</v>
      </c>
      <c r="AQ5633" s="61" t="s">
        <v>5042</v>
      </c>
      <c r="AR5633" s="28">
        <v>241215</v>
      </c>
      <c r="AS5633" s="28">
        <v>0</v>
      </c>
      <c r="AT5633" s="28">
        <v>383805</v>
      </c>
      <c r="AU5633" s="62"/>
      <c r="DV5633" s="31" t="s">
        <v>5727</v>
      </c>
      <c r="DW5633" s="31" t="s">
        <v>5728</v>
      </c>
      <c r="DX5633" s="63"/>
      <c r="DY5633" s="63"/>
      <c r="DZ5633" s="63"/>
      <c r="EA5633" s="167"/>
      <c r="EB5633" s="60"/>
      <c r="EC5633" s="60"/>
      <c r="ED5633" s="60"/>
      <c r="EE5633" s="60"/>
      <c r="EF5633" s="60"/>
      <c r="EG5633" s="60"/>
      <c r="EH5633" s="60"/>
      <c r="EI5633" s="60"/>
      <c r="EJ5633" s="60"/>
      <c r="EK5633" s="60"/>
      <c r="EL5633" s="60"/>
      <c r="EM5633" s="60"/>
      <c r="EN5633" s="60"/>
      <c r="EO5633" s="60"/>
      <c r="EP5633" s="60"/>
      <c r="EQ5633" s="60"/>
      <c r="ER5633" s="60"/>
      <c r="ES5633" s="60"/>
      <c r="ET5633" s="60"/>
      <c r="EU5633" s="60"/>
      <c r="EV5633" s="60"/>
      <c r="EW5633" s="60"/>
      <c r="EX5633" s="60"/>
      <c r="EY5633" s="60"/>
      <c r="EZ5633" s="60"/>
      <c r="FA5633" s="60"/>
      <c r="FB5633" s="60"/>
    </row>
    <row r="5634" spans="22:158" x14ac:dyDescent="0.25">
      <c r="W5634" s="33"/>
      <c r="X5634" s="33"/>
      <c r="AH5634" s="38">
        <v>100</v>
      </c>
      <c r="AI5634" s="38">
        <v>105</v>
      </c>
      <c r="AJ5634" s="38">
        <v>13100</v>
      </c>
      <c r="AK5634" s="38">
        <v>72</v>
      </c>
      <c r="AL5634" s="38">
        <v>9200258</v>
      </c>
      <c r="AM5634" s="61" t="s">
        <v>1816</v>
      </c>
      <c r="AN5634" s="61" t="s">
        <v>1688</v>
      </c>
      <c r="AO5634" s="61" t="s">
        <v>5104</v>
      </c>
      <c r="AP5634" s="61" t="s">
        <v>5042</v>
      </c>
      <c r="AQ5634" s="61" t="s">
        <v>5042</v>
      </c>
      <c r="AR5634" s="28">
        <v>15004.6</v>
      </c>
      <c r="AS5634" s="28">
        <v>6935</v>
      </c>
      <c r="AT5634" s="28">
        <v>23466</v>
      </c>
      <c r="AU5634" s="62"/>
      <c r="DV5634" s="31" t="s">
        <v>5727</v>
      </c>
      <c r="DW5634" s="31" t="s">
        <v>5728</v>
      </c>
      <c r="DX5634" s="63"/>
      <c r="DY5634" s="63"/>
      <c r="DZ5634" s="63"/>
      <c r="EA5634" s="167"/>
      <c r="EB5634" s="60"/>
      <c r="EC5634" s="60"/>
      <c r="ED5634" s="60"/>
      <c r="EE5634" s="60"/>
      <c r="EF5634" s="60"/>
      <c r="EG5634" s="60"/>
      <c r="EH5634" s="60"/>
      <c r="EI5634" s="60"/>
      <c r="EJ5634" s="60"/>
      <c r="EK5634" s="60"/>
      <c r="EL5634" s="60"/>
      <c r="EM5634" s="60"/>
      <c r="EN5634" s="60"/>
      <c r="EO5634" s="60"/>
      <c r="EP5634" s="60"/>
      <c r="EQ5634" s="60"/>
      <c r="ER5634" s="60"/>
      <c r="ES5634" s="60"/>
      <c r="ET5634" s="60"/>
      <c r="EU5634" s="60"/>
      <c r="EV5634" s="60"/>
      <c r="EW5634" s="60"/>
      <c r="EX5634" s="60"/>
      <c r="EY5634" s="60"/>
      <c r="EZ5634" s="60"/>
      <c r="FA5634" s="60"/>
      <c r="FB5634" s="60"/>
    </row>
    <row r="5635" spans="22:158" x14ac:dyDescent="0.25">
      <c r="V5635" s="1"/>
      <c r="W5635" s="33"/>
      <c r="X5635" s="33"/>
      <c r="AH5635" s="38">
        <v>100</v>
      </c>
      <c r="AI5635" s="38">
        <v>105</v>
      </c>
      <c r="AJ5635" s="38">
        <v>13800</v>
      </c>
      <c r="AK5635" s="38">
        <v>72</v>
      </c>
      <c r="AL5635" s="38">
        <v>9200258</v>
      </c>
      <c r="AM5635" s="61" t="s">
        <v>1816</v>
      </c>
      <c r="AN5635" s="61" t="s">
        <v>1688</v>
      </c>
      <c r="AO5635" s="61" t="s">
        <v>5120</v>
      </c>
      <c r="AP5635" s="61" t="s">
        <v>5042</v>
      </c>
      <c r="AQ5635" s="61" t="s">
        <v>5042</v>
      </c>
      <c r="AR5635" s="28">
        <v>395952.5</v>
      </c>
      <c r="AS5635" s="28">
        <v>2845517</v>
      </c>
      <c r="AT5635" s="28">
        <v>3051579</v>
      </c>
      <c r="AU5635" s="62"/>
      <c r="DV5635" s="31" t="s">
        <v>5727</v>
      </c>
      <c r="DW5635" s="31" t="s">
        <v>5728</v>
      </c>
      <c r="DX5635" s="63"/>
      <c r="DY5635" s="63"/>
      <c r="DZ5635" s="63"/>
      <c r="EA5635" s="167"/>
      <c r="EB5635" s="60"/>
      <c r="EC5635" s="60"/>
      <c r="ED5635" s="60"/>
      <c r="EE5635" s="60"/>
      <c r="EF5635" s="60"/>
      <c r="EG5635" s="60"/>
      <c r="EH5635" s="60"/>
      <c r="EI5635" s="60"/>
      <c r="EJ5635" s="60"/>
      <c r="EK5635" s="60"/>
      <c r="EL5635" s="60"/>
      <c r="EM5635" s="60"/>
      <c r="EN5635" s="60"/>
      <c r="EO5635" s="60"/>
      <c r="EP5635" s="60"/>
      <c r="EQ5635" s="60"/>
      <c r="ER5635" s="60"/>
      <c r="ES5635" s="60"/>
      <c r="ET5635" s="60"/>
      <c r="EU5635" s="60"/>
      <c r="EV5635" s="60"/>
      <c r="EW5635" s="60"/>
      <c r="EX5635" s="60"/>
      <c r="EY5635" s="60"/>
      <c r="EZ5635" s="60"/>
      <c r="FA5635" s="60"/>
      <c r="FB5635" s="60"/>
    </row>
    <row r="5636" spans="22:158" x14ac:dyDescent="0.25">
      <c r="W5636" s="33"/>
      <c r="X5636" s="33"/>
      <c r="AH5636" s="38">
        <v>100</v>
      </c>
      <c r="AI5636" s="38">
        <v>105</v>
      </c>
      <c r="AJ5636" s="38">
        <v>14000</v>
      </c>
      <c r="AK5636" s="38">
        <v>72</v>
      </c>
      <c r="AL5636" s="38">
        <v>9200258</v>
      </c>
      <c r="AM5636" s="61" t="s">
        <v>1816</v>
      </c>
      <c r="AN5636" s="61" t="s">
        <v>1688</v>
      </c>
      <c r="AO5636" s="61" t="s">
        <v>5124</v>
      </c>
      <c r="AP5636" s="61" t="s">
        <v>5042</v>
      </c>
      <c r="AQ5636" s="61" t="s">
        <v>5042</v>
      </c>
      <c r="AR5636" s="28">
        <v>29988.799999999999</v>
      </c>
      <c r="AS5636" s="28">
        <v>15171</v>
      </c>
      <c r="AT5636" s="28">
        <v>3599</v>
      </c>
      <c r="AU5636" s="62"/>
      <c r="DV5636" s="31" t="s">
        <v>5727</v>
      </c>
      <c r="DW5636" s="31" t="s">
        <v>5728</v>
      </c>
      <c r="DX5636" s="63"/>
      <c r="DY5636" s="63"/>
      <c r="DZ5636" s="63"/>
      <c r="EA5636" s="167"/>
      <c r="EB5636" s="60"/>
      <c r="EC5636" s="60"/>
      <c r="ED5636" s="60"/>
      <c r="EE5636" s="60"/>
      <c r="EF5636" s="60"/>
      <c r="EG5636" s="60"/>
      <c r="EH5636" s="60"/>
      <c r="EI5636" s="60"/>
      <c r="EJ5636" s="60"/>
      <c r="EK5636" s="60"/>
      <c r="EL5636" s="60"/>
      <c r="EM5636" s="60"/>
      <c r="EN5636" s="60"/>
      <c r="EO5636" s="60"/>
      <c r="EP5636" s="60"/>
      <c r="EQ5636" s="60"/>
      <c r="ER5636" s="60"/>
      <c r="ES5636" s="60"/>
      <c r="ET5636" s="60"/>
      <c r="EU5636" s="60"/>
      <c r="EV5636" s="60"/>
      <c r="EW5636" s="60"/>
      <c r="EX5636" s="60"/>
      <c r="EY5636" s="60"/>
      <c r="EZ5636" s="60"/>
      <c r="FA5636" s="60"/>
      <c r="FB5636" s="60"/>
    </row>
    <row r="5637" spans="22:158" x14ac:dyDescent="0.25">
      <c r="V5637" s="1"/>
      <c r="W5637" s="33"/>
      <c r="X5637" s="33"/>
      <c r="AH5637" s="38">
        <v>100</v>
      </c>
      <c r="AI5637" s="38">
        <v>105</v>
      </c>
      <c r="AJ5637" s="38">
        <v>14500</v>
      </c>
      <c r="AK5637" s="38">
        <v>72</v>
      </c>
      <c r="AL5637" s="38">
        <v>9200258</v>
      </c>
      <c r="AM5637" s="61" t="s">
        <v>1816</v>
      </c>
      <c r="AN5637" s="61" t="s">
        <v>1688</v>
      </c>
      <c r="AO5637" s="61" t="s">
        <v>1578</v>
      </c>
      <c r="AP5637" s="61" t="s">
        <v>5042</v>
      </c>
      <c r="AQ5637" s="61" t="s">
        <v>5042</v>
      </c>
      <c r="AR5637" s="28">
        <v>0</v>
      </c>
      <c r="AS5637" s="28">
        <v>0</v>
      </c>
      <c r="AT5637" s="28">
        <v>186432</v>
      </c>
      <c r="AU5637" s="62"/>
      <c r="DV5637" s="31" t="s">
        <v>5727</v>
      </c>
      <c r="DW5637" s="31" t="s">
        <v>5728</v>
      </c>
      <c r="DX5637" s="63"/>
      <c r="DY5637" s="63"/>
      <c r="DZ5637" s="63"/>
      <c r="EA5637" s="167"/>
      <c r="EB5637" s="60"/>
      <c r="EC5637" s="60"/>
      <c r="ED5637" s="60"/>
      <c r="EE5637" s="60"/>
      <c r="EF5637" s="60"/>
      <c r="EG5637" s="60"/>
      <c r="EH5637" s="60"/>
      <c r="EI5637" s="60"/>
      <c r="EJ5637" s="60"/>
      <c r="EK5637" s="60"/>
      <c r="EL5637" s="60"/>
      <c r="EM5637" s="60"/>
      <c r="EN5637" s="60"/>
      <c r="EO5637" s="60"/>
      <c r="EP5637" s="60"/>
      <c r="EQ5637" s="60"/>
      <c r="ER5637" s="60"/>
      <c r="ES5637" s="60"/>
      <c r="ET5637" s="60"/>
      <c r="EU5637" s="60"/>
      <c r="EV5637" s="60"/>
      <c r="EW5637" s="60"/>
      <c r="EX5637" s="60"/>
      <c r="EY5637" s="60"/>
      <c r="EZ5637" s="60"/>
      <c r="FA5637" s="60"/>
      <c r="FB5637" s="60"/>
    </row>
    <row r="5638" spans="22:158" x14ac:dyDescent="0.25">
      <c r="W5638" s="33"/>
      <c r="X5638" s="33"/>
      <c r="AH5638" s="38">
        <v>100</v>
      </c>
      <c r="AI5638" s="38">
        <v>105</v>
      </c>
      <c r="AJ5638" s="38">
        <v>14900</v>
      </c>
      <c r="AK5638" s="38">
        <v>72</v>
      </c>
      <c r="AL5638" s="38">
        <v>9200258</v>
      </c>
      <c r="AM5638" s="61" t="s">
        <v>1816</v>
      </c>
      <c r="AN5638" s="61" t="s">
        <v>1688</v>
      </c>
      <c r="AO5638" s="61" t="s">
        <v>1587</v>
      </c>
      <c r="AP5638" s="61" t="s">
        <v>5042</v>
      </c>
      <c r="AQ5638" s="61" t="s">
        <v>5042</v>
      </c>
      <c r="AR5638" s="28">
        <v>6742769.9000000004</v>
      </c>
      <c r="AS5638" s="28">
        <v>11106</v>
      </c>
      <c r="AT5638" s="28">
        <v>662661</v>
      </c>
      <c r="AU5638" s="62"/>
      <c r="DV5638" s="31" t="s">
        <v>5727</v>
      </c>
      <c r="DW5638" s="31" t="s">
        <v>5728</v>
      </c>
      <c r="DX5638" s="63"/>
      <c r="DY5638" s="63"/>
      <c r="DZ5638" s="63"/>
      <c r="EA5638" s="167"/>
      <c r="EB5638" s="60"/>
      <c r="EC5638" s="60"/>
      <c r="ED5638" s="60"/>
      <c r="EE5638" s="60"/>
      <c r="EF5638" s="60"/>
      <c r="EG5638" s="60"/>
      <c r="EH5638" s="60"/>
      <c r="EI5638" s="60"/>
      <c r="EJ5638" s="60"/>
      <c r="EK5638" s="60"/>
      <c r="EL5638" s="60"/>
      <c r="EM5638" s="60"/>
      <c r="EN5638" s="60"/>
      <c r="EO5638" s="60"/>
      <c r="EP5638" s="60"/>
      <c r="EQ5638" s="60"/>
      <c r="ER5638" s="60"/>
      <c r="ES5638" s="60"/>
      <c r="ET5638" s="60"/>
      <c r="EU5638" s="60"/>
      <c r="EV5638" s="60"/>
      <c r="EW5638" s="60"/>
      <c r="EX5638" s="60"/>
      <c r="EY5638" s="60"/>
      <c r="EZ5638" s="60"/>
      <c r="FA5638" s="60"/>
      <c r="FB5638" s="60"/>
    </row>
    <row r="5639" spans="22:158" x14ac:dyDescent="0.25">
      <c r="W5639" s="33"/>
      <c r="X5639" s="33"/>
      <c r="AH5639" s="38">
        <v>100</v>
      </c>
      <c r="AI5639" s="38">
        <v>105</v>
      </c>
      <c r="AJ5639" s="38">
        <v>16350</v>
      </c>
      <c r="AK5639" s="38">
        <v>72</v>
      </c>
      <c r="AL5639" s="38">
        <v>9200258</v>
      </c>
      <c r="AM5639" s="61" t="s">
        <v>1816</v>
      </c>
      <c r="AN5639" s="61" t="s">
        <v>1688</v>
      </c>
      <c r="AO5639" s="61" t="s">
        <v>1618</v>
      </c>
      <c r="AP5639" s="61" t="s">
        <v>5042</v>
      </c>
      <c r="AQ5639" s="61" t="s">
        <v>5042</v>
      </c>
      <c r="AR5639" s="28">
        <v>681589.2</v>
      </c>
      <c r="AS5639" s="28">
        <v>448951</v>
      </c>
      <c r="AT5639" s="28">
        <v>599173</v>
      </c>
      <c r="AU5639" s="62"/>
      <c r="DV5639" s="31" t="s">
        <v>5727</v>
      </c>
      <c r="DW5639" s="31" t="s">
        <v>5728</v>
      </c>
      <c r="DX5639" s="63"/>
      <c r="DY5639" s="63"/>
      <c r="DZ5639" s="63"/>
      <c r="EA5639" s="167"/>
      <c r="EB5639" s="60"/>
      <c r="EC5639" s="60"/>
      <c r="ED5639" s="60"/>
      <c r="EE5639" s="60"/>
      <c r="EF5639" s="60"/>
      <c r="EG5639" s="60"/>
      <c r="EH5639" s="60"/>
      <c r="EI5639" s="60"/>
      <c r="EJ5639" s="60"/>
      <c r="EK5639" s="60"/>
      <c r="EL5639" s="60"/>
      <c r="EM5639" s="60"/>
      <c r="EN5639" s="60"/>
      <c r="EO5639" s="60"/>
      <c r="EP5639" s="60"/>
      <c r="EQ5639" s="60"/>
      <c r="ER5639" s="60"/>
      <c r="ES5639" s="60"/>
      <c r="ET5639" s="60"/>
      <c r="EU5639" s="60"/>
      <c r="EV5639" s="60"/>
      <c r="EW5639" s="60"/>
      <c r="EX5639" s="60"/>
      <c r="EY5639" s="60"/>
      <c r="EZ5639" s="60"/>
      <c r="FA5639" s="60"/>
      <c r="FB5639" s="60"/>
    </row>
    <row r="5640" spans="22:158" x14ac:dyDescent="0.25">
      <c r="W5640" s="33"/>
      <c r="X5640" s="33"/>
      <c r="AH5640" s="38">
        <v>100</v>
      </c>
      <c r="AI5640" s="38">
        <v>105</v>
      </c>
      <c r="AJ5640" s="38">
        <v>18400</v>
      </c>
      <c r="AK5640" s="38">
        <v>72</v>
      </c>
      <c r="AL5640" s="38">
        <v>9200258</v>
      </c>
      <c r="AM5640" s="61" t="s">
        <v>1816</v>
      </c>
      <c r="AN5640" s="61" t="s">
        <v>1688</v>
      </c>
      <c r="AO5640" s="61" t="s">
        <v>1664</v>
      </c>
      <c r="AP5640" s="61" t="s">
        <v>5042</v>
      </c>
      <c r="AQ5640" s="61" t="s">
        <v>5042</v>
      </c>
      <c r="AR5640" s="28">
        <v>5978162.7000000002</v>
      </c>
      <c r="AS5640" s="28">
        <v>4782343</v>
      </c>
      <c r="AT5640" s="28">
        <v>4981831</v>
      </c>
      <c r="AU5640" s="62"/>
      <c r="DV5640" s="31" t="s">
        <v>5727</v>
      </c>
      <c r="DW5640" s="31" t="s">
        <v>5728</v>
      </c>
      <c r="DX5640" s="63"/>
      <c r="DY5640" s="63"/>
      <c r="DZ5640" s="63"/>
      <c r="EA5640" s="167"/>
      <c r="EB5640" s="60"/>
      <c r="EC5640" s="60"/>
      <c r="ED5640" s="60"/>
      <c r="EE5640" s="60"/>
      <c r="EF5640" s="60"/>
      <c r="EG5640" s="60"/>
      <c r="EH5640" s="60"/>
      <c r="EI5640" s="60"/>
      <c r="EJ5640" s="60"/>
      <c r="EK5640" s="60"/>
      <c r="EL5640" s="60"/>
      <c r="EM5640" s="60"/>
      <c r="EN5640" s="60"/>
      <c r="EO5640" s="60"/>
      <c r="EP5640" s="60"/>
      <c r="EQ5640" s="60"/>
      <c r="ER5640" s="60"/>
      <c r="ES5640" s="60"/>
      <c r="ET5640" s="60"/>
      <c r="EU5640" s="60"/>
      <c r="EV5640" s="60"/>
      <c r="EW5640" s="60"/>
      <c r="EX5640" s="60"/>
      <c r="EY5640" s="60"/>
      <c r="EZ5640" s="60"/>
      <c r="FA5640" s="60"/>
      <c r="FB5640" s="60"/>
    </row>
    <row r="5641" spans="22:158" x14ac:dyDescent="0.25">
      <c r="W5641" s="33"/>
      <c r="X5641" s="33"/>
      <c r="AH5641" s="38">
        <v>100</v>
      </c>
      <c r="AI5641" s="38">
        <v>105</v>
      </c>
      <c r="AJ5641" s="38">
        <v>18550</v>
      </c>
      <c r="AK5641" s="38">
        <v>72</v>
      </c>
      <c r="AL5641" s="38">
        <v>9200258</v>
      </c>
      <c r="AM5641" s="61" t="s">
        <v>1816</v>
      </c>
      <c r="AN5641" s="61" t="s">
        <v>1688</v>
      </c>
      <c r="AO5641" s="61" t="s">
        <v>1667</v>
      </c>
      <c r="AP5641" s="61" t="s">
        <v>5042</v>
      </c>
      <c r="AQ5641" s="61" t="s">
        <v>5042</v>
      </c>
      <c r="AR5641" s="28">
        <v>30078.400000000001</v>
      </c>
      <c r="AS5641" s="28">
        <v>0</v>
      </c>
      <c r="AT5641" s="28">
        <v>0</v>
      </c>
      <c r="AU5641" s="62"/>
      <c r="DV5641" s="31" t="s">
        <v>5727</v>
      </c>
      <c r="DW5641" s="31" t="s">
        <v>5728</v>
      </c>
      <c r="DX5641" s="63"/>
      <c r="DY5641" s="63"/>
      <c r="DZ5641" s="63"/>
      <c r="EA5641" s="167"/>
      <c r="EB5641" s="60"/>
      <c r="EC5641" s="60"/>
      <c r="ED5641" s="60"/>
      <c r="EE5641" s="60"/>
      <c r="EF5641" s="60"/>
      <c r="EG5641" s="60"/>
      <c r="EH5641" s="60"/>
      <c r="EI5641" s="60"/>
      <c r="EJ5641" s="60"/>
      <c r="EK5641" s="60"/>
      <c r="EL5641" s="60"/>
      <c r="EM5641" s="60"/>
      <c r="EN5641" s="60"/>
      <c r="EO5641" s="60"/>
      <c r="EP5641" s="60"/>
      <c r="EQ5641" s="60"/>
      <c r="ER5641" s="60"/>
      <c r="ES5641" s="60"/>
      <c r="ET5641" s="60"/>
      <c r="EU5641" s="60"/>
      <c r="EV5641" s="60"/>
      <c r="EW5641" s="60"/>
      <c r="EX5641" s="60"/>
      <c r="EY5641" s="60"/>
      <c r="EZ5641" s="60"/>
      <c r="FA5641" s="60"/>
      <c r="FB5641" s="60"/>
    </row>
    <row r="5642" spans="22:158" x14ac:dyDescent="0.25">
      <c r="W5642" s="33"/>
      <c r="X5642" s="33"/>
      <c r="AH5642" s="38">
        <v>100</v>
      </c>
      <c r="AI5642" s="38">
        <v>110</v>
      </c>
      <c r="AJ5642" s="38">
        <v>11720</v>
      </c>
      <c r="AK5642" s="38">
        <v>72</v>
      </c>
      <c r="AL5642" s="38">
        <v>9200258</v>
      </c>
      <c r="AM5642" s="61" t="s">
        <v>1816</v>
      </c>
      <c r="AN5642" s="61" t="s">
        <v>1696</v>
      </c>
      <c r="AO5642" s="61" t="s">
        <v>5078</v>
      </c>
      <c r="AP5642" s="61" t="s">
        <v>5042</v>
      </c>
      <c r="AQ5642" s="61" t="s">
        <v>5042</v>
      </c>
      <c r="AR5642" s="28">
        <v>72226.7</v>
      </c>
      <c r="AS5642" s="28">
        <v>38529</v>
      </c>
      <c r="AT5642" s="28">
        <v>310816</v>
      </c>
      <c r="AU5642" s="62"/>
      <c r="DV5642" s="31" t="s">
        <v>5727</v>
      </c>
      <c r="DW5642" s="31" t="s">
        <v>5729</v>
      </c>
      <c r="DX5642" s="63"/>
      <c r="DY5642" s="63"/>
      <c r="DZ5642" s="63"/>
      <c r="EA5642" s="167"/>
      <c r="EB5642" s="60"/>
      <c r="EC5642" s="60"/>
      <c r="ED5642" s="60"/>
      <c r="EE5642" s="60"/>
      <c r="EF5642" s="60"/>
      <c r="EG5642" s="60"/>
      <c r="EH5642" s="60"/>
      <c r="EI5642" s="60"/>
      <c r="EJ5642" s="60"/>
      <c r="EK5642" s="60"/>
      <c r="EL5642" s="60"/>
      <c r="EM5642" s="60"/>
      <c r="EN5642" s="60"/>
      <c r="EO5642" s="60"/>
      <c r="EP5642" s="60"/>
      <c r="EQ5642" s="60"/>
      <c r="ER5642" s="60"/>
      <c r="ES5642" s="60"/>
      <c r="ET5642" s="60"/>
      <c r="EU5642" s="60"/>
      <c r="EV5642" s="60"/>
      <c r="EW5642" s="60"/>
      <c r="EX5642" s="60"/>
      <c r="EY5642" s="60"/>
      <c r="EZ5642" s="60"/>
      <c r="FA5642" s="60"/>
      <c r="FB5642" s="60"/>
    </row>
    <row r="5643" spans="22:158" x14ac:dyDescent="0.25">
      <c r="W5643" s="33"/>
      <c r="X5643" s="33"/>
      <c r="AH5643" s="38">
        <v>100</v>
      </c>
      <c r="AI5643" s="38">
        <v>110</v>
      </c>
      <c r="AJ5643" s="38">
        <v>12700</v>
      </c>
      <c r="AK5643" s="38">
        <v>72</v>
      </c>
      <c r="AL5643" s="38">
        <v>9200258</v>
      </c>
      <c r="AM5643" s="61" t="s">
        <v>1816</v>
      </c>
      <c r="AN5643" s="61" t="s">
        <v>1696</v>
      </c>
      <c r="AO5643" s="61" t="s">
        <v>5096</v>
      </c>
      <c r="AP5643" s="61" t="s">
        <v>5042</v>
      </c>
      <c r="AQ5643" s="61" t="s">
        <v>5042</v>
      </c>
      <c r="AR5643" s="28">
        <v>12767240.300000001</v>
      </c>
      <c r="AS5643" s="28">
        <v>13313627</v>
      </c>
      <c r="AT5643" s="28">
        <v>13159924</v>
      </c>
      <c r="AU5643" s="62"/>
      <c r="DV5643" s="31" t="s">
        <v>5727</v>
      </c>
      <c r="DW5643" s="31" t="s">
        <v>5729</v>
      </c>
      <c r="DX5643" s="63"/>
      <c r="DY5643" s="63"/>
      <c r="DZ5643" s="63"/>
      <c r="EA5643" s="167"/>
      <c r="EB5643" s="60"/>
      <c r="EC5643" s="60"/>
      <c r="ED5643" s="60"/>
      <c r="EE5643" s="60"/>
      <c r="EF5643" s="60"/>
      <c r="EG5643" s="60"/>
      <c r="EH5643" s="60"/>
      <c r="EI5643" s="60"/>
      <c r="EJ5643" s="60"/>
      <c r="EK5643" s="60"/>
      <c r="EL5643" s="60"/>
      <c r="EM5643" s="60"/>
      <c r="EN5643" s="60"/>
      <c r="EO5643" s="60"/>
      <c r="EP5643" s="60"/>
      <c r="EQ5643" s="60"/>
      <c r="ER5643" s="60"/>
      <c r="ES5643" s="60"/>
      <c r="ET5643" s="60"/>
      <c r="EU5643" s="60"/>
      <c r="EV5643" s="60"/>
      <c r="EW5643" s="60"/>
      <c r="EX5643" s="60"/>
      <c r="EY5643" s="60"/>
      <c r="EZ5643" s="60"/>
      <c r="FA5643" s="60"/>
      <c r="FB5643" s="60"/>
    </row>
    <row r="5644" spans="22:158" x14ac:dyDescent="0.25">
      <c r="W5644" s="33"/>
      <c r="X5644" s="33"/>
      <c r="AH5644" s="38">
        <v>100</v>
      </c>
      <c r="AI5644" s="38">
        <v>110</v>
      </c>
      <c r="AJ5644" s="38">
        <v>13050</v>
      </c>
      <c r="AK5644" s="38">
        <v>72</v>
      </c>
      <c r="AL5644" s="38">
        <v>9200258</v>
      </c>
      <c r="AM5644" s="61" t="s">
        <v>1816</v>
      </c>
      <c r="AN5644" s="61" t="s">
        <v>1696</v>
      </c>
      <c r="AO5644" s="61" t="s">
        <v>5103</v>
      </c>
      <c r="AP5644" s="61" t="s">
        <v>5042</v>
      </c>
      <c r="AQ5644" s="61" t="s">
        <v>5042</v>
      </c>
      <c r="AR5644" s="28">
        <v>8173037.2000000002</v>
      </c>
      <c r="AS5644" s="28">
        <v>8855590</v>
      </c>
      <c r="AT5644" s="28">
        <v>9873254</v>
      </c>
      <c r="AU5644" s="62"/>
      <c r="DV5644" s="31" t="s">
        <v>5727</v>
      </c>
      <c r="DW5644" s="31" t="s">
        <v>5729</v>
      </c>
      <c r="DX5644" s="63"/>
      <c r="DY5644" s="63"/>
      <c r="DZ5644" s="63"/>
      <c r="EA5644" s="167"/>
      <c r="EB5644" s="60"/>
      <c r="EC5644" s="60"/>
      <c r="ED5644" s="60"/>
      <c r="EE5644" s="60"/>
      <c r="EF5644" s="60"/>
      <c r="EG5644" s="60"/>
      <c r="EH5644" s="60"/>
      <c r="EI5644" s="60"/>
      <c r="EJ5644" s="60"/>
      <c r="EK5644" s="60"/>
      <c r="EL5644" s="60"/>
      <c r="EM5644" s="60"/>
      <c r="EN5644" s="60"/>
      <c r="EO5644" s="60"/>
      <c r="EP5644" s="60"/>
      <c r="EQ5644" s="60"/>
      <c r="ER5644" s="60"/>
      <c r="ES5644" s="60"/>
      <c r="ET5644" s="60"/>
      <c r="EU5644" s="60"/>
      <c r="EV5644" s="60"/>
      <c r="EW5644" s="60"/>
      <c r="EX5644" s="60"/>
      <c r="EY5644" s="60"/>
      <c r="EZ5644" s="60"/>
      <c r="FA5644" s="60"/>
      <c r="FB5644" s="60"/>
    </row>
    <row r="5645" spans="22:158" x14ac:dyDescent="0.25">
      <c r="V5645" s="1"/>
      <c r="W5645" s="33"/>
      <c r="X5645" s="33"/>
      <c r="AH5645" s="38">
        <v>100</v>
      </c>
      <c r="AI5645" s="38">
        <v>110</v>
      </c>
      <c r="AJ5645" s="38">
        <v>13400</v>
      </c>
      <c r="AK5645" s="38">
        <v>72</v>
      </c>
      <c r="AL5645" s="38">
        <v>9200258</v>
      </c>
      <c r="AM5645" s="61" t="s">
        <v>1816</v>
      </c>
      <c r="AN5645" s="61" t="s">
        <v>1696</v>
      </c>
      <c r="AO5645" s="61" t="s">
        <v>5111</v>
      </c>
      <c r="AP5645" s="61" t="s">
        <v>5042</v>
      </c>
      <c r="AQ5645" s="61" t="s">
        <v>5042</v>
      </c>
      <c r="AR5645" s="28">
        <v>2623410.7999999998</v>
      </c>
      <c r="AS5645" s="28">
        <v>2548538</v>
      </c>
      <c r="AT5645" s="28">
        <v>3733962</v>
      </c>
      <c r="AU5645" s="62"/>
      <c r="DV5645" s="31" t="s">
        <v>5727</v>
      </c>
      <c r="DW5645" s="31" t="s">
        <v>5729</v>
      </c>
      <c r="DX5645" s="63"/>
      <c r="DY5645" s="63"/>
      <c r="DZ5645" s="63"/>
      <c r="EA5645" s="167"/>
      <c r="EB5645" s="60"/>
      <c r="EC5645" s="60"/>
      <c r="ED5645" s="60"/>
      <c r="EE5645" s="60"/>
      <c r="EF5645" s="60"/>
      <c r="EG5645" s="60"/>
      <c r="EH5645" s="60"/>
      <c r="EI5645" s="60"/>
      <c r="EJ5645" s="60"/>
      <c r="EK5645" s="60"/>
      <c r="EL5645" s="60"/>
      <c r="EM5645" s="60"/>
      <c r="EN5645" s="60"/>
      <c r="EO5645" s="60"/>
      <c r="EP5645" s="60"/>
      <c r="EQ5645" s="60"/>
      <c r="ER5645" s="60"/>
      <c r="ES5645" s="60"/>
      <c r="ET5645" s="60"/>
      <c r="EU5645" s="60"/>
      <c r="EV5645" s="60"/>
      <c r="EW5645" s="60"/>
      <c r="EX5645" s="60"/>
      <c r="EY5645" s="60"/>
      <c r="EZ5645" s="60"/>
      <c r="FA5645" s="60"/>
      <c r="FB5645" s="60"/>
    </row>
    <row r="5646" spans="22:158" x14ac:dyDescent="0.25">
      <c r="W5646" s="33"/>
      <c r="X5646" s="33"/>
      <c r="AH5646" s="38">
        <v>100</v>
      </c>
      <c r="AI5646" s="38">
        <v>110</v>
      </c>
      <c r="AJ5646" s="38">
        <v>14650</v>
      </c>
      <c r="AK5646" s="38">
        <v>72</v>
      </c>
      <c r="AL5646" s="38">
        <v>9200258</v>
      </c>
      <c r="AM5646" s="61" t="s">
        <v>1816</v>
      </c>
      <c r="AN5646" s="61" t="s">
        <v>1696</v>
      </c>
      <c r="AO5646" s="61" t="s">
        <v>1581</v>
      </c>
      <c r="AP5646" s="61" t="s">
        <v>5042</v>
      </c>
      <c r="AQ5646" s="61" t="s">
        <v>5042</v>
      </c>
      <c r="AR5646" s="28">
        <v>0</v>
      </c>
      <c r="AS5646" s="28">
        <v>341260</v>
      </c>
      <c r="AT5646" s="28">
        <v>198957</v>
      </c>
      <c r="AU5646" s="62"/>
      <c r="DV5646" s="31" t="s">
        <v>5727</v>
      </c>
      <c r="DW5646" s="31" t="s">
        <v>5729</v>
      </c>
      <c r="DX5646" s="63"/>
      <c r="DY5646" s="63"/>
      <c r="DZ5646" s="63"/>
      <c r="EA5646" s="167"/>
      <c r="EB5646" s="60"/>
      <c r="EC5646" s="60"/>
      <c r="ED5646" s="60"/>
      <c r="EE5646" s="60"/>
      <c r="EF5646" s="60"/>
      <c r="EG5646" s="60"/>
      <c r="EH5646" s="60"/>
      <c r="EI5646" s="60"/>
      <c r="EJ5646" s="60"/>
      <c r="EK5646" s="60"/>
      <c r="EL5646" s="60"/>
      <c r="EM5646" s="60"/>
      <c r="EN5646" s="60"/>
      <c r="EO5646" s="60"/>
      <c r="EP5646" s="60"/>
      <c r="EQ5646" s="60"/>
      <c r="ER5646" s="60"/>
      <c r="ES5646" s="60"/>
      <c r="ET5646" s="60"/>
      <c r="EU5646" s="60"/>
      <c r="EV5646" s="60"/>
      <c r="EW5646" s="60"/>
      <c r="EX5646" s="60"/>
      <c r="EY5646" s="60"/>
      <c r="EZ5646" s="60"/>
      <c r="FA5646" s="60"/>
      <c r="FB5646" s="60"/>
    </row>
    <row r="5647" spans="22:158" x14ac:dyDescent="0.25">
      <c r="W5647" s="33"/>
      <c r="X5647" s="33"/>
      <c r="AH5647" s="38">
        <v>100</v>
      </c>
      <c r="AI5647" s="38">
        <v>110</v>
      </c>
      <c r="AJ5647" s="38">
        <v>15050</v>
      </c>
      <c r="AK5647" s="38">
        <v>72</v>
      </c>
      <c r="AL5647" s="38">
        <v>9200258</v>
      </c>
      <c r="AM5647" s="61" t="s">
        <v>1816</v>
      </c>
      <c r="AN5647" s="61" t="s">
        <v>1696</v>
      </c>
      <c r="AO5647" s="61" t="s">
        <v>1591</v>
      </c>
      <c r="AP5647" s="61" t="s">
        <v>5042</v>
      </c>
      <c r="AQ5647" s="61" t="s">
        <v>5042</v>
      </c>
      <c r="AR5647" s="28">
        <v>2473151.7999999998</v>
      </c>
      <c r="AS5647" s="28">
        <v>595920</v>
      </c>
      <c r="AT5647" s="28">
        <v>1712581</v>
      </c>
      <c r="AU5647" s="62"/>
      <c r="DV5647" s="31" t="s">
        <v>5727</v>
      </c>
      <c r="DW5647" s="31" t="s">
        <v>5729</v>
      </c>
      <c r="DX5647" s="63"/>
      <c r="DY5647" s="63"/>
      <c r="DZ5647" s="63"/>
      <c r="EA5647" s="167"/>
      <c r="EB5647" s="60"/>
      <c r="EC5647" s="60"/>
      <c r="ED5647" s="60"/>
      <c r="EE5647" s="60"/>
      <c r="EF5647" s="60"/>
      <c r="EG5647" s="60"/>
      <c r="EH5647" s="60"/>
      <c r="EI5647" s="60"/>
      <c r="EJ5647" s="60"/>
      <c r="EK5647" s="60"/>
      <c r="EL5647" s="60"/>
      <c r="EM5647" s="60"/>
      <c r="EN5647" s="60"/>
      <c r="EO5647" s="60"/>
      <c r="EP5647" s="60"/>
      <c r="EQ5647" s="60"/>
      <c r="ER5647" s="60"/>
      <c r="ES5647" s="60"/>
      <c r="ET5647" s="60"/>
      <c r="EU5647" s="60"/>
      <c r="EV5647" s="60"/>
      <c r="EW5647" s="60"/>
      <c r="EX5647" s="60"/>
      <c r="EY5647" s="60"/>
      <c r="EZ5647" s="60"/>
      <c r="FA5647" s="60"/>
      <c r="FB5647" s="60"/>
    </row>
    <row r="5648" spans="22:158" x14ac:dyDescent="0.25">
      <c r="W5648" s="33"/>
      <c r="X5648" s="33"/>
      <c r="AH5648" s="38">
        <v>100</v>
      </c>
      <c r="AI5648" s="38">
        <v>110</v>
      </c>
      <c r="AJ5648" s="38">
        <v>15250</v>
      </c>
      <c r="AK5648" s="38">
        <v>72</v>
      </c>
      <c r="AL5648" s="38">
        <v>9200258</v>
      </c>
      <c r="AM5648" s="61" t="s">
        <v>1816</v>
      </c>
      <c r="AN5648" s="61" t="s">
        <v>1696</v>
      </c>
      <c r="AO5648" s="61" t="s">
        <v>1595</v>
      </c>
      <c r="AP5648" s="61" t="s">
        <v>5042</v>
      </c>
      <c r="AQ5648" s="61" t="s">
        <v>5042</v>
      </c>
      <c r="AR5648" s="28">
        <v>0</v>
      </c>
      <c r="AS5648" s="28">
        <v>0</v>
      </c>
      <c r="AT5648" s="28">
        <v>93144</v>
      </c>
      <c r="AU5648" s="62"/>
      <c r="DV5648" s="31" t="s">
        <v>5727</v>
      </c>
      <c r="DW5648" s="31" t="s">
        <v>5729</v>
      </c>
      <c r="DX5648" s="63"/>
      <c r="DY5648" s="63"/>
      <c r="DZ5648" s="63"/>
      <c r="EA5648" s="167"/>
      <c r="EB5648" s="60"/>
      <c r="EC5648" s="60"/>
      <c r="ED5648" s="60"/>
      <c r="EE5648" s="60"/>
      <c r="EF5648" s="60"/>
      <c r="EG5648" s="60"/>
      <c r="EH5648" s="60"/>
      <c r="EI5648" s="60"/>
      <c r="EJ5648" s="60"/>
      <c r="EK5648" s="60"/>
      <c r="EL5648" s="60"/>
      <c r="EM5648" s="60"/>
      <c r="EN5648" s="60"/>
      <c r="EO5648" s="60"/>
      <c r="EP5648" s="60"/>
      <c r="EQ5648" s="60"/>
      <c r="ER5648" s="60"/>
      <c r="ES5648" s="60"/>
      <c r="ET5648" s="60"/>
      <c r="EU5648" s="60"/>
      <c r="EV5648" s="60"/>
      <c r="EW5648" s="60"/>
      <c r="EX5648" s="60"/>
      <c r="EY5648" s="60"/>
      <c r="EZ5648" s="60"/>
      <c r="FA5648" s="60"/>
      <c r="FB5648" s="60"/>
    </row>
    <row r="5649" spans="22:158" x14ac:dyDescent="0.25">
      <c r="W5649" s="33"/>
      <c r="X5649" s="33"/>
      <c r="AH5649" s="38">
        <v>100</v>
      </c>
      <c r="AI5649" s="38">
        <v>110</v>
      </c>
      <c r="AJ5649" s="38">
        <v>15650</v>
      </c>
      <c r="AK5649" s="38">
        <v>72</v>
      </c>
      <c r="AL5649" s="38">
        <v>9200258</v>
      </c>
      <c r="AM5649" s="61" t="s">
        <v>1816</v>
      </c>
      <c r="AN5649" s="61" t="s">
        <v>1696</v>
      </c>
      <c r="AO5649" s="61" t="s">
        <v>1604</v>
      </c>
      <c r="AP5649" s="61" t="s">
        <v>5042</v>
      </c>
      <c r="AQ5649" s="61" t="s">
        <v>5042</v>
      </c>
      <c r="AR5649" s="28">
        <v>16563036.300000001</v>
      </c>
      <c r="AS5649" s="28">
        <v>13082499</v>
      </c>
      <c r="AT5649" s="28">
        <v>12242161</v>
      </c>
      <c r="AU5649" s="62"/>
      <c r="DV5649" s="31" t="s">
        <v>5727</v>
      </c>
      <c r="DW5649" s="31" t="s">
        <v>5729</v>
      </c>
      <c r="DX5649" s="63"/>
      <c r="DY5649" s="63"/>
      <c r="DZ5649" s="63"/>
      <c r="EA5649" s="167"/>
      <c r="EB5649" s="60"/>
      <c r="EC5649" s="60"/>
      <c r="ED5649" s="60"/>
      <c r="EE5649" s="60"/>
      <c r="EF5649" s="60"/>
      <c r="EG5649" s="60"/>
      <c r="EH5649" s="60"/>
      <c r="EI5649" s="60"/>
      <c r="EJ5649" s="60"/>
      <c r="EK5649" s="60"/>
      <c r="EL5649" s="60"/>
      <c r="EM5649" s="60"/>
      <c r="EN5649" s="60"/>
      <c r="EO5649" s="60"/>
      <c r="EP5649" s="60"/>
      <c r="EQ5649" s="60"/>
      <c r="ER5649" s="60"/>
      <c r="ES5649" s="60"/>
      <c r="ET5649" s="60"/>
      <c r="EU5649" s="60"/>
      <c r="EV5649" s="60"/>
      <c r="EW5649" s="60"/>
      <c r="EX5649" s="60"/>
      <c r="EY5649" s="60"/>
      <c r="EZ5649" s="60"/>
      <c r="FA5649" s="60"/>
      <c r="FB5649" s="60"/>
    </row>
    <row r="5650" spans="22:158" x14ac:dyDescent="0.25">
      <c r="V5650" s="1"/>
      <c r="W5650" s="33"/>
      <c r="X5650" s="33"/>
      <c r="AH5650" s="38">
        <v>100</v>
      </c>
      <c r="AI5650" s="38">
        <v>110</v>
      </c>
      <c r="AJ5650" s="38">
        <v>16400</v>
      </c>
      <c r="AK5650" s="38">
        <v>72</v>
      </c>
      <c r="AL5650" s="38">
        <v>9200258</v>
      </c>
      <c r="AM5650" s="61" t="s">
        <v>1816</v>
      </c>
      <c r="AN5650" s="61" t="s">
        <v>1696</v>
      </c>
      <c r="AO5650" s="61" t="s">
        <v>1620</v>
      </c>
      <c r="AP5650" s="61" t="s">
        <v>5042</v>
      </c>
      <c r="AQ5650" s="61" t="s">
        <v>5042</v>
      </c>
      <c r="AR5650" s="28">
        <v>1872900.7</v>
      </c>
      <c r="AS5650" s="28">
        <v>2527729</v>
      </c>
      <c r="AT5650" s="28">
        <v>2448807</v>
      </c>
      <c r="AU5650" s="62"/>
      <c r="DV5650" s="31" t="s">
        <v>5727</v>
      </c>
      <c r="DW5650" s="31" t="s">
        <v>5729</v>
      </c>
      <c r="DX5650" s="63"/>
      <c r="DY5650" s="63"/>
      <c r="DZ5650" s="63"/>
      <c r="EA5650" s="167"/>
      <c r="EB5650" s="60"/>
      <c r="EC5650" s="60"/>
      <c r="ED5650" s="60"/>
      <c r="EE5650" s="60"/>
      <c r="EF5650" s="60"/>
      <c r="EG5650" s="60"/>
      <c r="EH5650" s="60"/>
      <c r="EI5650" s="60"/>
      <c r="EJ5650" s="60"/>
      <c r="EK5650" s="60"/>
      <c r="EL5650" s="60"/>
      <c r="EM5650" s="60"/>
      <c r="EN5650" s="60"/>
      <c r="EO5650" s="60"/>
      <c r="EP5650" s="60"/>
      <c r="EQ5650" s="60"/>
      <c r="ER5650" s="60"/>
      <c r="ES5650" s="60"/>
      <c r="ET5650" s="60"/>
      <c r="EU5650" s="60"/>
      <c r="EV5650" s="60"/>
      <c r="EW5650" s="60"/>
      <c r="EX5650" s="60"/>
      <c r="EY5650" s="60"/>
      <c r="EZ5650" s="60"/>
      <c r="FA5650" s="60"/>
      <c r="FB5650" s="60"/>
    </row>
    <row r="5651" spans="22:158" x14ac:dyDescent="0.25">
      <c r="W5651" s="33"/>
      <c r="X5651" s="33"/>
      <c r="AH5651" s="38">
        <v>100</v>
      </c>
      <c r="AI5651" s="38">
        <v>110</v>
      </c>
      <c r="AJ5651" s="38">
        <v>16800</v>
      </c>
      <c r="AK5651" s="38">
        <v>72</v>
      </c>
      <c r="AL5651" s="38">
        <v>9200258</v>
      </c>
      <c r="AM5651" s="61" t="s">
        <v>1816</v>
      </c>
      <c r="AN5651" s="61" t="s">
        <v>1696</v>
      </c>
      <c r="AO5651" s="61" t="s">
        <v>1629</v>
      </c>
      <c r="AP5651" s="61" t="s">
        <v>5042</v>
      </c>
      <c r="AQ5651" s="61" t="s">
        <v>5042</v>
      </c>
      <c r="AR5651" s="28">
        <v>0</v>
      </c>
      <c r="AS5651" s="28">
        <v>0</v>
      </c>
      <c r="AT5651" s="28">
        <v>6109348</v>
      </c>
      <c r="AU5651" s="62"/>
      <c r="DV5651" s="31" t="s">
        <v>5727</v>
      </c>
      <c r="DW5651" s="31" t="s">
        <v>5729</v>
      </c>
      <c r="DX5651" s="63"/>
      <c r="DY5651" s="63"/>
      <c r="DZ5651" s="63"/>
      <c r="EA5651" s="167"/>
      <c r="EB5651" s="60"/>
      <c r="EC5651" s="60"/>
      <c r="ED5651" s="60"/>
      <c r="EE5651" s="60"/>
      <c r="EF5651" s="60"/>
      <c r="EG5651" s="60"/>
      <c r="EH5651" s="60"/>
      <c r="EI5651" s="60"/>
      <c r="EJ5651" s="60"/>
      <c r="EK5651" s="60"/>
      <c r="EL5651" s="60"/>
      <c r="EM5651" s="60"/>
      <c r="EN5651" s="60"/>
      <c r="EO5651" s="60"/>
      <c r="EP5651" s="60"/>
      <c r="EQ5651" s="60"/>
      <c r="ER5651" s="60"/>
      <c r="ES5651" s="60"/>
      <c r="ET5651" s="60"/>
      <c r="EU5651" s="60"/>
      <c r="EV5651" s="60"/>
      <c r="EW5651" s="60"/>
      <c r="EX5651" s="60"/>
      <c r="EY5651" s="60"/>
      <c r="EZ5651" s="60"/>
      <c r="FA5651" s="60"/>
      <c r="FB5651" s="60"/>
    </row>
    <row r="5652" spans="22:158" x14ac:dyDescent="0.25">
      <c r="W5652" s="33"/>
      <c r="X5652" s="33"/>
      <c r="AH5652" s="38">
        <v>100</v>
      </c>
      <c r="AI5652" s="38">
        <v>110</v>
      </c>
      <c r="AJ5652" s="38">
        <v>17000</v>
      </c>
      <c r="AK5652" s="38">
        <v>72</v>
      </c>
      <c r="AL5652" s="38">
        <v>9200258</v>
      </c>
      <c r="AM5652" s="61" t="s">
        <v>1816</v>
      </c>
      <c r="AN5652" s="61" t="s">
        <v>1696</v>
      </c>
      <c r="AO5652" s="61" t="s">
        <v>1633</v>
      </c>
      <c r="AP5652" s="61" t="s">
        <v>5042</v>
      </c>
      <c r="AQ5652" s="61" t="s">
        <v>5042</v>
      </c>
      <c r="AR5652" s="28">
        <v>13615932</v>
      </c>
      <c r="AS5652" s="28">
        <v>11467532</v>
      </c>
      <c r="AT5652" s="28">
        <v>13221540</v>
      </c>
      <c r="AU5652" s="62"/>
      <c r="DV5652" s="31" t="s">
        <v>5727</v>
      </c>
      <c r="DW5652" s="31" t="s">
        <v>5729</v>
      </c>
      <c r="DX5652" s="63"/>
      <c r="DY5652" s="63"/>
      <c r="DZ5652" s="63"/>
      <c r="EA5652" s="167"/>
      <c r="EB5652" s="60"/>
      <c r="EC5652" s="60"/>
      <c r="ED5652" s="60"/>
      <c r="EE5652" s="60"/>
      <c r="EF5652" s="60"/>
      <c r="EG5652" s="60"/>
      <c r="EH5652" s="60"/>
      <c r="EI5652" s="60"/>
      <c r="EJ5652" s="60"/>
      <c r="EK5652" s="60"/>
      <c r="EL5652" s="60"/>
      <c r="EM5652" s="60"/>
      <c r="EN5652" s="60"/>
      <c r="EO5652" s="60"/>
      <c r="EP5652" s="60"/>
      <c r="EQ5652" s="60"/>
      <c r="ER5652" s="60"/>
      <c r="ES5652" s="60"/>
      <c r="ET5652" s="60"/>
      <c r="EU5652" s="60"/>
      <c r="EV5652" s="60"/>
      <c r="EW5652" s="60"/>
      <c r="EX5652" s="60"/>
      <c r="EY5652" s="60"/>
      <c r="EZ5652" s="60"/>
      <c r="FA5652" s="60"/>
      <c r="FB5652" s="60"/>
    </row>
    <row r="5653" spans="22:158" x14ac:dyDescent="0.25">
      <c r="W5653" s="33"/>
      <c r="X5653" s="33"/>
      <c r="AH5653" s="38">
        <v>100</v>
      </c>
      <c r="AI5653" s="38">
        <v>110</v>
      </c>
      <c r="AJ5653" s="38">
        <v>17620</v>
      </c>
      <c r="AK5653" s="38">
        <v>72</v>
      </c>
      <c r="AL5653" s="38">
        <v>9200258</v>
      </c>
      <c r="AM5653" s="61" t="s">
        <v>1816</v>
      </c>
      <c r="AN5653" s="61" t="s">
        <v>1696</v>
      </c>
      <c r="AO5653" s="61" t="s">
        <v>1646</v>
      </c>
      <c r="AP5653" s="61" t="s">
        <v>5042</v>
      </c>
      <c r="AQ5653" s="61" t="s">
        <v>5042</v>
      </c>
      <c r="AR5653" s="28">
        <v>12555025.699999999</v>
      </c>
      <c r="AS5653" s="28">
        <v>6847482</v>
      </c>
      <c r="AT5653" s="28">
        <v>0</v>
      </c>
      <c r="AU5653" s="62"/>
      <c r="DV5653" s="31" t="s">
        <v>5727</v>
      </c>
      <c r="DW5653" s="31" t="s">
        <v>5729</v>
      </c>
      <c r="DX5653" s="63"/>
      <c r="DY5653" s="63"/>
      <c r="DZ5653" s="63"/>
      <c r="EA5653" s="167"/>
      <c r="EB5653" s="60"/>
      <c r="EC5653" s="60"/>
      <c r="ED5653" s="60"/>
      <c r="EE5653" s="60"/>
      <c r="EF5653" s="60"/>
      <c r="EG5653" s="60"/>
      <c r="EH5653" s="60"/>
      <c r="EI5653" s="60"/>
      <c r="EJ5653" s="60"/>
      <c r="EK5653" s="60"/>
      <c r="EL5653" s="60"/>
      <c r="EM5653" s="60"/>
      <c r="EN5653" s="60"/>
      <c r="EO5653" s="60"/>
      <c r="EP5653" s="60"/>
      <c r="EQ5653" s="60"/>
      <c r="ER5653" s="60"/>
      <c r="ES5653" s="60"/>
      <c r="ET5653" s="60"/>
      <c r="EU5653" s="60"/>
      <c r="EV5653" s="60"/>
      <c r="EW5653" s="60"/>
      <c r="EX5653" s="60"/>
      <c r="EY5653" s="60"/>
      <c r="EZ5653" s="60"/>
      <c r="FA5653" s="60"/>
      <c r="FB5653" s="60"/>
    </row>
    <row r="5654" spans="22:158" x14ac:dyDescent="0.25">
      <c r="W5654" s="33"/>
      <c r="X5654" s="33"/>
      <c r="AH5654" s="38">
        <v>100</v>
      </c>
      <c r="AI5654" s="38">
        <v>115</v>
      </c>
      <c r="AJ5654" s="38">
        <v>14400</v>
      </c>
      <c r="AK5654" s="38">
        <v>72</v>
      </c>
      <c r="AL5654" s="38">
        <v>9200258</v>
      </c>
      <c r="AM5654" s="61" t="s">
        <v>1816</v>
      </c>
      <c r="AN5654" s="61" t="s">
        <v>1697</v>
      </c>
      <c r="AO5654" s="61" t="s">
        <v>1576</v>
      </c>
      <c r="AP5654" s="61" t="s">
        <v>5042</v>
      </c>
      <c r="AQ5654" s="61" t="s">
        <v>5042</v>
      </c>
      <c r="AR5654" s="28">
        <v>13460512.800000001</v>
      </c>
      <c r="AS5654" s="28">
        <v>8336973</v>
      </c>
      <c r="AT5654" s="28">
        <v>8327526</v>
      </c>
      <c r="AU5654" s="62"/>
      <c r="DV5654" s="31" t="s">
        <v>5727</v>
      </c>
      <c r="DW5654" s="31" t="s">
        <v>5730</v>
      </c>
      <c r="DX5654" s="63"/>
      <c r="DY5654" s="63"/>
      <c r="DZ5654" s="63"/>
      <c r="EA5654" s="167"/>
      <c r="EB5654" s="60"/>
      <c r="EC5654" s="60"/>
      <c r="ED5654" s="60"/>
      <c r="EE5654" s="60"/>
      <c r="EF5654" s="60"/>
      <c r="EG5654" s="60"/>
      <c r="EH5654" s="60"/>
      <c r="EI5654" s="60"/>
      <c r="EJ5654" s="60"/>
      <c r="EK5654" s="60"/>
      <c r="EL5654" s="60"/>
      <c r="EM5654" s="60"/>
      <c r="EN5654" s="60"/>
      <c r="EO5654" s="60"/>
      <c r="EP5654" s="60"/>
      <c r="EQ5654" s="60"/>
      <c r="ER5654" s="60"/>
      <c r="ES5654" s="60"/>
      <c r="ET5654" s="60"/>
      <c r="EU5654" s="60"/>
      <c r="EV5654" s="60"/>
      <c r="EW5654" s="60"/>
      <c r="EX5654" s="60"/>
      <c r="EY5654" s="60"/>
      <c r="EZ5654" s="60"/>
      <c r="FA5654" s="60"/>
      <c r="FB5654" s="60"/>
    </row>
    <row r="5655" spans="22:158" x14ac:dyDescent="0.25">
      <c r="W5655" s="33"/>
      <c r="X5655" s="33"/>
      <c r="AH5655" s="38">
        <v>100</v>
      </c>
      <c r="AI5655" s="38">
        <v>115</v>
      </c>
      <c r="AJ5655" s="38">
        <v>16900</v>
      </c>
      <c r="AK5655" s="38">
        <v>72</v>
      </c>
      <c r="AL5655" s="38">
        <v>9200258</v>
      </c>
      <c r="AM5655" s="61" t="s">
        <v>1816</v>
      </c>
      <c r="AN5655" s="61" t="s">
        <v>1697</v>
      </c>
      <c r="AO5655" s="61" t="s">
        <v>1631</v>
      </c>
      <c r="AP5655" s="61" t="s">
        <v>5042</v>
      </c>
      <c r="AQ5655" s="61" t="s">
        <v>5042</v>
      </c>
      <c r="AR5655" s="28">
        <v>3815545.2</v>
      </c>
      <c r="AS5655" s="28">
        <v>3519937</v>
      </c>
      <c r="AT5655" s="28">
        <v>3291852</v>
      </c>
      <c r="AU5655" s="62"/>
      <c r="DV5655" s="31" t="s">
        <v>5727</v>
      </c>
      <c r="DW5655" s="31" t="s">
        <v>5730</v>
      </c>
      <c r="DX5655" s="63"/>
      <c r="DY5655" s="63"/>
      <c r="DZ5655" s="63"/>
      <c r="EA5655" s="167"/>
      <c r="EB5655" s="60"/>
      <c r="EC5655" s="60"/>
      <c r="ED5655" s="60"/>
      <c r="EE5655" s="60"/>
      <c r="EF5655" s="60"/>
      <c r="EG5655" s="60"/>
      <c r="EH5655" s="60"/>
      <c r="EI5655" s="60"/>
      <c r="EJ5655" s="60"/>
      <c r="EK5655" s="60"/>
      <c r="EL5655" s="60"/>
      <c r="EM5655" s="60"/>
      <c r="EN5655" s="60"/>
      <c r="EO5655" s="60"/>
      <c r="EP5655" s="60"/>
      <c r="EQ5655" s="60"/>
      <c r="ER5655" s="60"/>
      <c r="ES5655" s="60"/>
      <c r="ET5655" s="60"/>
      <c r="EU5655" s="60"/>
      <c r="EV5655" s="60"/>
      <c r="EW5655" s="60"/>
      <c r="EX5655" s="60"/>
      <c r="EY5655" s="60"/>
      <c r="EZ5655" s="60"/>
      <c r="FA5655" s="60"/>
      <c r="FB5655" s="60"/>
    </row>
    <row r="5656" spans="22:158" x14ac:dyDescent="0.25">
      <c r="W5656" s="33"/>
      <c r="X5656" s="33"/>
      <c r="AH5656" s="38">
        <v>100</v>
      </c>
      <c r="AI5656" s="38">
        <v>115</v>
      </c>
      <c r="AJ5656" s="38">
        <v>16950</v>
      </c>
      <c r="AK5656" s="38">
        <v>72</v>
      </c>
      <c r="AL5656" s="38">
        <v>9200258</v>
      </c>
      <c r="AM5656" s="61" t="s">
        <v>1816</v>
      </c>
      <c r="AN5656" s="61" t="s">
        <v>1697</v>
      </c>
      <c r="AO5656" s="61" t="s">
        <v>1632</v>
      </c>
      <c r="AP5656" s="61" t="s">
        <v>5042</v>
      </c>
      <c r="AQ5656" s="61" t="s">
        <v>5042</v>
      </c>
      <c r="AR5656" s="28">
        <v>36052151.100000001</v>
      </c>
      <c r="AS5656" s="28">
        <v>23863540</v>
      </c>
      <c r="AT5656" s="28">
        <v>21279711</v>
      </c>
      <c r="AU5656" s="62"/>
      <c r="DV5656" s="31" t="s">
        <v>5727</v>
      </c>
      <c r="DW5656" s="31" t="s">
        <v>5730</v>
      </c>
      <c r="DX5656" s="63"/>
      <c r="DY5656" s="63"/>
      <c r="DZ5656" s="63"/>
      <c r="EA5656" s="167"/>
      <c r="EB5656" s="60"/>
      <c r="EC5656" s="60"/>
      <c r="ED5656" s="60"/>
      <c r="EE5656" s="60"/>
      <c r="EF5656" s="60"/>
      <c r="EG5656" s="60"/>
      <c r="EH5656" s="60"/>
      <c r="EI5656" s="60"/>
      <c r="EJ5656" s="60"/>
      <c r="EK5656" s="60"/>
      <c r="EL5656" s="60"/>
      <c r="EM5656" s="60"/>
      <c r="EN5656" s="60"/>
      <c r="EO5656" s="60"/>
      <c r="EP5656" s="60"/>
      <c r="EQ5656" s="60"/>
      <c r="ER5656" s="60"/>
      <c r="ES5656" s="60"/>
      <c r="ET5656" s="60"/>
      <c r="EU5656" s="60"/>
      <c r="EV5656" s="60"/>
      <c r="EW5656" s="60"/>
      <c r="EX5656" s="60"/>
      <c r="EY5656" s="60"/>
      <c r="EZ5656" s="60"/>
      <c r="FA5656" s="60"/>
      <c r="FB5656" s="60"/>
    </row>
    <row r="5657" spans="22:158" x14ac:dyDescent="0.25">
      <c r="W5657" s="33"/>
      <c r="X5657" s="33"/>
      <c r="AH5657" s="38">
        <v>100</v>
      </c>
      <c r="AI5657" s="38">
        <v>115</v>
      </c>
      <c r="AJ5657" s="38">
        <v>18350</v>
      </c>
      <c r="AK5657" s="38">
        <v>72</v>
      </c>
      <c r="AL5657" s="38">
        <v>9200258</v>
      </c>
      <c r="AM5657" s="61" t="s">
        <v>1816</v>
      </c>
      <c r="AN5657" s="61" t="s">
        <v>1697</v>
      </c>
      <c r="AO5657" s="61" t="s">
        <v>1663</v>
      </c>
      <c r="AP5657" s="61" t="s">
        <v>5042</v>
      </c>
      <c r="AQ5657" s="61" t="s">
        <v>5042</v>
      </c>
      <c r="AR5657" s="28">
        <v>10488852</v>
      </c>
      <c r="AS5657" s="28">
        <v>8804409</v>
      </c>
      <c r="AT5657" s="28">
        <v>8012247</v>
      </c>
      <c r="AU5657" s="62"/>
      <c r="DV5657" s="31" t="s">
        <v>5727</v>
      </c>
      <c r="DW5657" s="31" t="s">
        <v>5730</v>
      </c>
      <c r="DX5657" s="63"/>
      <c r="DY5657" s="63"/>
      <c r="DZ5657" s="63"/>
      <c r="EA5657" s="167"/>
      <c r="EB5657" s="60"/>
      <c r="EC5657" s="60"/>
      <c r="ED5657" s="60"/>
      <c r="EE5657" s="60"/>
      <c r="EF5657" s="60"/>
      <c r="EG5657" s="60"/>
      <c r="EH5657" s="60"/>
      <c r="EI5657" s="60"/>
      <c r="EJ5657" s="60"/>
      <c r="EK5657" s="60"/>
      <c r="EL5657" s="60"/>
      <c r="EM5657" s="60"/>
      <c r="EN5657" s="60"/>
      <c r="EO5657" s="60"/>
      <c r="EP5657" s="60"/>
      <c r="EQ5657" s="60"/>
      <c r="ER5657" s="60"/>
      <c r="ES5657" s="60"/>
      <c r="ET5657" s="60"/>
      <c r="EU5657" s="60"/>
      <c r="EV5657" s="60"/>
      <c r="EW5657" s="60"/>
      <c r="EX5657" s="60"/>
      <c r="EY5657" s="60"/>
      <c r="EZ5657" s="60"/>
      <c r="FA5657" s="60"/>
      <c r="FB5657" s="60"/>
    </row>
    <row r="5658" spans="22:158" x14ac:dyDescent="0.25">
      <c r="W5658" s="33"/>
      <c r="X5658" s="33"/>
      <c r="AH5658" s="38">
        <v>100</v>
      </c>
      <c r="AI5658" s="38">
        <v>115</v>
      </c>
      <c r="AJ5658" s="38">
        <v>18450</v>
      </c>
      <c r="AK5658" s="38">
        <v>72</v>
      </c>
      <c r="AL5658" s="38">
        <v>9200258</v>
      </c>
      <c r="AM5658" s="61" t="s">
        <v>1816</v>
      </c>
      <c r="AN5658" s="61" t="s">
        <v>1697</v>
      </c>
      <c r="AO5658" s="61" t="s">
        <v>1665</v>
      </c>
      <c r="AP5658" s="61" t="s">
        <v>5042</v>
      </c>
      <c r="AQ5658" s="61" t="s">
        <v>5042</v>
      </c>
      <c r="AR5658" s="28">
        <v>2935.9</v>
      </c>
      <c r="AS5658" s="28">
        <v>453904</v>
      </c>
      <c r="AT5658" s="28">
        <v>529927</v>
      </c>
      <c r="AU5658" s="62"/>
      <c r="DV5658" s="31" t="s">
        <v>5727</v>
      </c>
      <c r="DW5658" s="31" t="s">
        <v>5730</v>
      </c>
      <c r="DX5658" s="63"/>
      <c r="DY5658" s="63"/>
      <c r="DZ5658" s="63"/>
      <c r="EA5658" s="167"/>
      <c r="EB5658" s="60"/>
      <c r="EC5658" s="60"/>
      <c r="ED5658" s="60"/>
      <c r="EE5658" s="60"/>
      <c r="EF5658" s="60"/>
      <c r="EG5658" s="60"/>
      <c r="EH5658" s="60"/>
      <c r="EI5658" s="60"/>
      <c r="EJ5658" s="60"/>
      <c r="EK5658" s="60"/>
      <c r="EL5658" s="60"/>
      <c r="EM5658" s="60"/>
      <c r="EN5658" s="60"/>
      <c r="EO5658" s="60"/>
      <c r="EP5658" s="60"/>
      <c r="EQ5658" s="60"/>
      <c r="ER5658" s="60"/>
      <c r="ES5658" s="60"/>
      <c r="ET5658" s="60"/>
      <c r="EU5658" s="60"/>
      <c r="EV5658" s="60"/>
      <c r="EW5658" s="60"/>
      <c r="EX5658" s="60"/>
      <c r="EY5658" s="60"/>
      <c r="EZ5658" s="60"/>
      <c r="FA5658" s="60"/>
      <c r="FB5658" s="60"/>
    </row>
    <row r="5659" spans="22:158" x14ac:dyDescent="0.25">
      <c r="W5659" s="33"/>
      <c r="X5659" s="33"/>
      <c r="AH5659" s="38">
        <v>100</v>
      </c>
      <c r="AI5659" s="38">
        <v>120</v>
      </c>
      <c r="AJ5659" s="38">
        <v>10250</v>
      </c>
      <c r="AK5659" s="38">
        <v>72</v>
      </c>
      <c r="AL5659" s="38">
        <v>9200258</v>
      </c>
      <c r="AM5659" s="61" t="s">
        <v>1816</v>
      </c>
      <c r="AN5659" s="61" t="s">
        <v>1689</v>
      </c>
      <c r="AO5659" s="61" t="s">
        <v>5048</v>
      </c>
      <c r="AP5659" s="61" t="s">
        <v>5042</v>
      </c>
      <c r="AQ5659" s="61" t="s">
        <v>5042</v>
      </c>
      <c r="AR5659" s="28">
        <v>333416.7</v>
      </c>
      <c r="AS5659" s="28">
        <v>603317</v>
      </c>
      <c r="AT5659" s="28">
        <v>1255499</v>
      </c>
      <c r="AU5659" s="62"/>
      <c r="DV5659" s="31" t="s">
        <v>5727</v>
      </c>
      <c r="DW5659" s="31" t="s">
        <v>5731</v>
      </c>
      <c r="DX5659" s="63"/>
      <c r="DY5659" s="63"/>
      <c r="DZ5659" s="63"/>
      <c r="EA5659" s="167"/>
      <c r="EB5659" s="60"/>
      <c r="EC5659" s="60"/>
      <c r="ED5659" s="60"/>
      <c r="EE5659" s="60"/>
      <c r="EF5659" s="60"/>
      <c r="EG5659" s="60"/>
      <c r="EH5659" s="60"/>
      <c r="EI5659" s="60"/>
      <c r="EJ5659" s="60"/>
      <c r="EK5659" s="60"/>
      <c r="EL5659" s="60"/>
      <c r="EM5659" s="60"/>
      <c r="EN5659" s="60"/>
      <c r="EO5659" s="60"/>
      <c r="EP5659" s="60"/>
      <c r="EQ5659" s="60"/>
      <c r="ER5659" s="60"/>
      <c r="ES5659" s="60"/>
      <c r="ET5659" s="60"/>
      <c r="EU5659" s="60"/>
      <c r="EV5659" s="60"/>
      <c r="EW5659" s="60"/>
      <c r="EX5659" s="60"/>
      <c r="EY5659" s="60"/>
      <c r="EZ5659" s="60"/>
      <c r="FA5659" s="60"/>
      <c r="FB5659" s="60"/>
    </row>
    <row r="5660" spans="22:158" x14ac:dyDescent="0.25">
      <c r="V5660" s="1"/>
      <c r="W5660" s="33"/>
      <c r="X5660" s="33"/>
      <c r="AH5660" s="38">
        <v>100</v>
      </c>
      <c r="AI5660" s="38">
        <v>120</v>
      </c>
      <c r="AJ5660" s="38">
        <v>11350</v>
      </c>
      <c r="AK5660" s="38">
        <v>72</v>
      </c>
      <c r="AL5660" s="38">
        <v>9200258</v>
      </c>
      <c r="AM5660" s="61" t="s">
        <v>1816</v>
      </c>
      <c r="AN5660" s="61" t="s">
        <v>1689</v>
      </c>
      <c r="AO5660" s="61" t="s">
        <v>5070</v>
      </c>
      <c r="AP5660" s="61" t="s">
        <v>5042</v>
      </c>
      <c r="AQ5660" s="61" t="s">
        <v>5042</v>
      </c>
      <c r="AR5660" s="28">
        <v>3405310.9</v>
      </c>
      <c r="AS5660" s="28">
        <v>2535534</v>
      </c>
      <c r="AT5660" s="28">
        <v>2314633</v>
      </c>
      <c r="AU5660" s="62"/>
      <c r="DV5660" s="31" t="s">
        <v>5727</v>
      </c>
      <c r="DW5660" s="31" t="s">
        <v>5731</v>
      </c>
      <c r="DX5660" s="63"/>
      <c r="DY5660" s="63"/>
      <c r="DZ5660" s="63"/>
      <c r="EA5660" s="167"/>
      <c r="EB5660" s="60"/>
      <c r="EC5660" s="60"/>
      <c r="ED5660" s="60"/>
      <c r="EE5660" s="60"/>
      <c r="EF5660" s="60"/>
      <c r="EG5660" s="60"/>
      <c r="EH5660" s="60"/>
      <c r="EI5660" s="60"/>
      <c r="EJ5660" s="60"/>
      <c r="EK5660" s="60"/>
      <c r="EL5660" s="60"/>
      <c r="EM5660" s="60"/>
      <c r="EN5660" s="60"/>
      <c r="EO5660" s="60"/>
      <c r="EP5660" s="60"/>
      <c r="EQ5660" s="60"/>
      <c r="ER5660" s="60"/>
      <c r="ES5660" s="60"/>
      <c r="ET5660" s="60"/>
      <c r="EU5660" s="60"/>
      <c r="EV5660" s="60"/>
      <c r="EW5660" s="60"/>
      <c r="EX5660" s="60"/>
      <c r="EY5660" s="60"/>
      <c r="EZ5660" s="60"/>
      <c r="FA5660" s="60"/>
      <c r="FB5660" s="60"/>
    </row>
    <row r="5661" spans="22:158" x14ac:dyDescent="0.25">
      <c r="W5661" s="33"/>
      <c r="X5661" s="33"/>
      <c r="AH5661" s="38">
        <v>100</v>
      </c>
      <c r="AI5661" s="38">
        <v>120</v>
      </c>
      <c r="AJ5661" s="38">
        <v>14550</v>
      </c>
      <c r="AK5661" s="38">
        <v>72</v>
      </c>
      <c r="AL5661" s="38">
        <v>9200258</v>
      </c>
      <c r="AM5661" s="61" t="s">
        <v>1816</v>
      </c>
      <c r="AN5661" s="61" t="s">
        <v>1689</v>
      </c>
      <c r="AO5661" s="61" t="s">
        <v>1579</v>
      </c>
      <c r="AP5661" s="61" t="s">
        <v>5042</v>
      </c>
      <c r="AQ5661" s="61" t="s">
        <v>5042</v>
      </c>
      <c r="AR5661" s="28">
        <v>15426100.5</v>
      </c>
      <c r="AS5661" s="28">
        <v>11895156</v>
      </c>
      <c r="AT5661" s="28">
        <v>14496906</v>
      </c>
      <c r="AU5661" s="62"/>
      <c r="DV5661" s="31" t="s">
        <v>5727</v>
      </c>
      <c r="DW5661" s="31" t="s">
        <v>5731</v>
      </c>
      <c r="DX5661" s="63"/>
      <c r="DY5661" s="63"/>
      <c r="DZ5661" s="63"/>
      <c r="EA5661" s="167"/>
      <c r="EB5661" s="60"/>
      <c r="EC5661" s="60"/>
      <c r="ED5661" s="60"/>
      <c r="EE5661" s="60"/>
      <c r="EF5661" s="60"/>
      <c r="EG5661" s="60"/>
      <c r="EH5661" s="60"/>
      <c r="EI5661" s="60"/>
      <c r="EJ5661" s="60"/>
      <c r="EK5661" s="60"/>
      <c r="EL5661" s="60"/>
      <c r="EM5661" s="60"/>
      <c r="EN5661" s="60"/>
      <c r="EO5661" s="60"/>
      <c r="EP5661" s="60"/>
      <c r="EQ5661" s="60"/>
      <c r="ER5661" s="60"/>
      <c r="ES5661" s="60"/>
      <c r="ET5661" s="60"/>
      <c r="EU5661" s="60"/>
      <c r="EV5661" s="60"/>
      <c r="EW5661" s="60"/>
      <c r="EX5661" s="60"/>
      <c r="EY5661" s="60"/>
      <c r="EZ5661" s="60"/>
      <c r="FA5661" s="60"/>
      <c r="FB5661" s="60"/>
    </row>
    <row r="5662" spans="22:158" x14ac:dyDescent="0.25">
      <c r="W5662" s="33"/>
      <c r="X5662" s="33"/>
      <c r="AH5662" s="38">
        <v>100</v>
      </c>
      <c r="AI5662" s="38">
        <v>120</v>
      </c>
      <c r="AJ5662" s="38">
        <v>14850</v>
      </c>
      <c r="AK5662" s="38">
        <v>72</v>
      </c>
      <c r="AL5662" s="38">
        <v>9200258</v>
      </c>
      <c r="AM5662" s="61" t="s">
        <v>1816</v>
      </c>
      <c r="AN5662" s="61" t="s">
        <v>1689</v>
      </c>
      <c r="AO5662" s="61" t="s">
        <v>1585</v>
      </c>
      <c r="AP5662" s="61" t="s">
        <v>5042</v>
      </c>
      <c r="AQ5662" s="61" t="s">
        <v>5042</v>
      </c>
      <c r="AR5662" s="28">
        <v>11148774.200000001</v>
      </c>
      <c r="AS5662" s="28">
        <v>9615196</v>
      </c>
      <c r="AT5662" s="28">
        <v>7083832</v>
      </c>
      <c r="AU5662" s="62"/>
      <c r="DV5662" s="31" t="s">
        <v>5727</v>
      </c>
      <c r="DW5662" s="31" t="s">
        <v>5731</v>
      </c>
      <c r="DX5662" s="63"/>
      <c r="DY5662" s="63"/>
      <c r="DZ5662" s="63"/>
      <c r="EA5662" s="167"/>
      <c r="EB5662" s="60"/>
      <c r="EC5662" s="60"/>
      <c r="ED5662" s="60"/>
      <c r="EE5662" s="60"/>
      <c r="EF5662" s="60"/>
      <c r="EG5662" s="60"/>
      <c r="EH5662" s="60"/>
      <c r="EI5662" s="60"/>
      <c r="EJ5662" s="60"/>
      <c r="EK5662" s="60"/>
      <c r="EL5662" s="60"/>
      <c r="EM5662" s="60"/>
      <c r="EN5662" s="60"/>
      <c r="EO5662" s="60"/>
      <c r="EP5662" s="60"/>
      <c r="EQ5662" s="60"/>
      <c r="ER5662" s="60"/>
      <c r="ES5662" s="60"/>
      <c r="ET5662" s="60"/>
      <c r="EU5662" s="60"/>
      <c r="EV5662" s="60"/>
      <c r="EW5662" s="60"/>
      <c r="EX5662" s="60"/>
      <c r="EY5662" s="60"/>
      <c r="EZ5662" s="60"/>
      <c r="FA5662" s="60"/>
      <c r="FB5662" s="60"/>
    </row>
    <row r="5663" spans="22:158" x14ac:dyDescent="0.25">
      <c r="W5663" s="33"/>
      <c r="X5663" s="33"/>
      <c r="AH5663" s="38">
        <v>100</v>
      </c>
      <c r="AI5663" s="38">
        <v>120</v>
      </c>
      <c r="AJ5663" s="38">
        <v>16610</v>
      </c>
      <c r="AK5663" s="38">
        <v>72</v>
      </c>
      <c r="AL5663" s="38">
        <v>9200258</v>
      </c>
      <c r="AM5663" s="61" t="s">
        <v>1816</v>
      </c>
      <c r="AN5663" s="61" t="s">
        <v>1689</v>
      </c>
      <c r="AO5663" s="61" t="s">
        <v>1625</v>
      </c>
      <c r="AP5663" s="61" t="s">
        <v>5042</v>
      </c>
      <c r="AQ5663" s="61" t="s">
        <v>5042</v>
      </c>
      <c r="AR5663" s="28">
        <v>8652906.1999999993</v>
      </c>
      <c r="AS5663" s="28">
        <v>8689174</v>
      </c>
      <c r="AT5663" s="28">
        <v>6397705</v>
      </c>
      <c r="AU5663" s="62"/>
      <c r="DV5663" s="31" t="s">
        <v>5727</v>
      </c>
      <c r="DW5663" s="31" t="s">
        <v>5731</v>
      </c>
      <c r="DX5663" s="63"/>
      <c r="DY5663" s="63"/>
      <c r="DZ5663" s="63"/>
      <c r="EA5663" s="167"/>
      <c r="EB5663" s="60"/>
      <c r="EC5663" s="60"/>
      <c r="ED5663" s="60"/>
      <c r="EE5663" s="60"/>
      <c r="EF5663" s="60"/>
      <c r="EG5663" s="60"/>
      <c r="EH5663" s="60"/>
      <c r="EI5663" s="60"/>
      <c r="EJ5663" s="60"/>
      <c r="EK5663" s="60"/>
      <c r="EL5663" s="60"/>
      <c r="EM5663" s="60"/>
      <c r="EN5663" s="60"/>
      <c r="EO5663" s="60"/>
      <c r="EP5663" s="60"/>
      <c r="EQ5663" s="60"/>
      <c r="ER5663" s="60"/>
      <c r="ES5663" s="60"/>
      <c r="ET5663" s="60"/>
      <c r="EU5663" s="60"/>
      <c r="EV5663" s="60"/>
      <c r="EW5663" s="60"/>
      <c r="EX5663" s="60"/>
      <c r="EY5663" s="60"/>
      <c r="EZ5663" s="60"/>
      <c r="FA5663" s="60"/>
      <c r="FB5663" s="60"/>
    </row>
    <row r="5664" spans="22:158" x14ac:dyDescent="0.25">
      <c r="W5664" s="33"/>
      <c r="X5664" s="33"/>
      <c r="AH5664" s="38">
        <v>100</v>
      </c>
      <c r="AI5664" s="38">
        <v>120</v>
      </c>
      <c r="AJ5664" s="38">
        <v>17550</v>
      </c>
      <c r="AK5664" s="38">
        <v>72</v>
      </c>
      <c r="AL5664" s="38">
        <v>9200258</v>
      </c>
      <c r="AM5664" s="61" t="s">
        <v>1816</v>
      </c>
      <c r="AN5664" s="61" t="s">
        <v>1689</v>
      </c>
      <c r="AO5664" s="61" t="s">
        <v>1645</v>
      </c>
      <c r="AP5664" s="61" t="s">
        <v>5042</v>
      </c>
      <c r="AQ5664" s="61" t="s">
        <v>5042</v>
      </c>
      <c r="AR5664" s="28">
        <v>3378708.9</v>
      </c>
      <c r="AS5664" s="28">
        <v>3380788</v>
      </c>
      <c r="AT5664" s="28">
        <v>3486058</v>
      </c>
      <c r="AU5664" s="62"/>
      <c r="DV5664" s="31" t="s">
        <v>5727</v>
      </c>
      <c r="DW5664" s="31" t="s">
        <v>5731</v>
      </c>
      <c r="DX5664" s="63"/>
      <c r="DY5664" s="63"/>
      <c r="DZ5664" s="63"/>
      <c r="EA5664" s="167"/>
      <c r="EB5664" s="60"/>
      <c r="EC5664" s="60"/>
      <c r="ED5664" s="60"/>
      <c r="EE5664" s="60"/>
      <c r="EF5664" s="60"/>
      <c r="EG5664" s="60"/>
      <c r="EH5664" s="60"/>
      <c r="EI5664" s="60"/>
      <c r="EJ5664" s="60"/>
      <c r="EK5664" s="60"/>
      <c r="EL5664" s="60"/>
      <c r="EM5664" s="60"/>
      <c r="EN5664" s="60"/>
      <c r="EO5664" s="60"/>
      <c r="EP5664" s="60"/>
      <c r="EQ5664" s="60"/>
      <c r="ER5664" s="60"/>
      <c r="ES5664" s="60"/>
      <c r="ET5664" s="60"/>
      <c r="EU5664" s="60"/>
      <c r="EV5664" s="60"/>
      <c r="EW5664" s="60"/>
      <c r="EX5664" s="60"/>
      <c r="EY5664" s="60"/>
      <c r="EZ5664" s="60"/>
      <c r="FA5664" s="60"/>
      <c r="FB5664" s="60"/>
    </row>
    <row r="5665" spans="22:158" x14ac:dyDescent="0.25">
      <c r="W5665" s="33"/>
      <c r="X5665" s="33"/>
      <c r="AH5665" s="38">
        <v>100</v>
      </c>
      <c r="AI5665" s="38">
        <v>125</v>
      </c>
      <c r="AJ5665" s="38">
        <v>10600</v>
      </c>
      <c r="AK5665" s="38">
        <v>72</v>
      </c>
      <c r="AL5665" s="38">
        <v>9200258</v>
      </c>
      <c r="AM5665" s="61" t="s">
        <v>1816</v>
      </c>
      <c r="AN5665" s="61" t="s">
        <v>1692</v>
      </c>
      <c r="AO5665" s="61" t="s">
        <v>5055</v>
      </c>
      <c r="AP5665" s="61" t="s">
        <v>5042</v>
      </c>
      <c r="AQ5665" s="61" t="s">
        <v>5042</v>
      </c>
      <c r="AR5665" s="28">
        <v>12846696.800000001</v>
      </c>
      <c r="AS5665" s="28">
        <v>12381666</v>
      </c>
      <c r="AT5665" s="28">
        <v>11325262</v>
      </c>
      <c r="AU5665" s="62"/>
      <c r="DV5665" s="31" t="s">
        <v>5727</v>
      </c>
      <c r="DW5665" s="31" t="s">
        <v>5732</v>
      </c>
      <c r="DX5665" s="63"/>
      <c r="DY5665" s="63"/>
      <c r="DZ5665" s="63"/>
      <c r="EA5665" s="167"/>
      <c r="EB5665" s="60"/>
      <c r="EC5665" s="60"/>
      <c r="ED5665" s="60"/>
      <c r="EE5665" s="60"/>
      <c r="EF5665" s="60"/>
      <c r="EG5665" s="60"/>
      <c r="EH5665" s="60"/>
      <c r="EI5665" s="60"/>
      <c r="EJ5665" s="60"/>
      <c r="EK5665" s="60"/>
      <c r="EL5665" s="60"/>
      <c r="EM5665" s="60"/>
      <c r="EN5665" s="60"/>
      <c r="EO5665" s="60"/>
      <c r="EP5665" s="60"/>
      <c r="EQ5665" s="60"/>
      <c r="ER5665" s="60"/>
      <c r="ES5665" s="60"/>
      <c r="ET5665" s="60"/>
      <c r="EU5665" s="60"/>
      <c r="EV5665" s="60"/>
      <c r="EW5665" s="60"/>
      <c r="EX5665" s="60"/>
      <c r="EY5665" s="60"/>
      <c r="EZ5665" s="60"/>
      <c r="FA5665" s="60"/>
      <c r="FB5665" s="60"/>
    </row>
    <row r="5666" spans="22:158" x14ac:dyDescent="0.25">
      <c r="V5666" s="1"/>
      <c r="W5666" s="33"/>
      <c r="X5666" s="33"/>
      <c r="AH5666" s="38">
        <v>100</v>
      </c>
      <c r="AI5666" s="38">
        <v>125</v>
      </c>
      <c r="AJ5666" s="38">
        <v>11730</v>
      </c>
      <c r="AK5666" s="38">
        <v>72</v>
      </c>
      <c r="AL5666" s="38">
        <v>9200258</v>
      </c>
      <c r="AM5666" s="61" t="s">
        <v>1816</v>
      </c>
      <c r="AN5666" s="61" t="s">
        <v>1692</v>
      </c>
      <c r="AO5666" s="61" t="s">
        <v>5079</v>
      </c>
      <c r="AP5666" s="61" t="s">
        <v>5042</v>
      </c>
      <c r="AQ5666" s="61" t="s">
        <v>5042</v>
      </c>
      <c r="AR5666" s="28">
        <v>4089064.4</v>
      </c>
      <c r="AS5666" s="28">
        <v>2950637</v>
      </c>
      <c r="AT5666" s="28">
        <v>0</v>
      </c>
      <c r="AU5666" s="62"/>
      <c r="DV5666" s="31" t="s">
        <v>5727</v>
      </c>
      <c r="DW5666" s="31" t="s">
        <v>5732</v>
      </c>
      <c r="DX5666" s="63"/>
      <c r="DY5666" s="63"/>
      <c r="DZ5666" s="63"/>
      <c r="EA5666" s="167"/>
      <c r="EB5666" s="60"/>
      <c r="EC5666" s="60"/>
      <c r="ED5666" s="60"/>
      <c r="EE5666" s="60"/>
      <c r="EF5666" s="60"/>
      <c r="EG5666" s="60"/>
      <c r="EH5666" s="60"/>
      <c r="EI5666" s="60"/>
      <c r="EJ5666" s="60"/>
      <c r="EK5666" s="60"/>
      <c r="EL5666" s="60"/>
      <c r="EM5666" s="60"/>
      <c r="EN5666" s="60"/>
      <c r="EO5666" s="60"/>
      <c r="EP5666" s="60"/>
      <c r="EQ5666" s="60"/>
      <c r="ER5666" s="60"/>
      <c r="ES5666" s="60"/>
      <c r="ET5666" s="60"/>
      <c r="EU5666" s="60"/>
      <c r="EV5666" s="60"/>
      <c r="EW5666" s="60"/>
      <c r="EX5666" s="60"/>
      <c r="EY5666" s="60"/>
      <c r="EZ5666" s="60"/>
      <c r="FA5666" s="60"/>
      <c r="FB5666" s="60"/>
    </row>
    <row r="5667" spans="22:158" x14ac:dyDescent="0.25">
      <c r="W5667" s="33"/>
      <c r="X5667" s="33"/>
      <c r="AH5667" s="38">
        <v>100</v>
      </c>
      <c r="AI5667" s="38">
        <v>125</v>
      </c>
      <c r="AJ5667" s="38">
        <v>11800</v>
      </c>
      <c r="AK5667" s="38">
        <v>72</v>
      </c>
      <c r="AL5667" s="38">
        <v>9200258</v>
      </c>
      <c r="AM5667" s="61" t="s">
        <v>1816</v>
      </c>
      <c r="AN5667" s="61" t="s">
        <v>1692</v>
      </c>
      <c r="AO5667" s="61" t="s">
        <v>5081</v>
      </c>
      <c r="AP5667" s="61" t="s">
        <v>5042</v>
      </c>
      <c r="AQ5667" s="61" t="s">
        <v>5042</v>
      </c>
      <c r="AR5667" s="28">
        <v>2884709.4000000004</v>
      </c>
      <c r="AS5667" s="28">
        <v>1637469</v>
      </c>
      <c r="AT5667" s="28">
        <v>1337846</v>
      </c>
      <c r="AU5667" s="62"/>
      <c r="DV5667" s="31" t="s">
        <v>5727</v>
      </c>
      <c r="DW5667" s="31" t="s">
        <v>5732</v>
      </c>
      <c r="DX5667" s="63"/>
      <c r="DY5667" s="63"/>
      <c r="DZ5667" s="63"/>
      <c r="EA5667" s="167"/>
      <c r="EB5667" s="60"/>
      <c r="EC5667" s="60"/>
      <c r="ED5667" s="60"/>
      <c r="EE5667" s="60"/>
      <c r="EF5667" s="60"/>
      <c r="EG5667" s="60"/>
      <c r="EH5667" s="60"/>
      <c r="EI5667" s="60"/>
      <c r="EJ5667" s="60"/>
      <c r="EK5667" s="60"/>
      <c r="EL5667" s="60"/>
      <c r="EM5667" s="60"/>
      <c r="EN5667" s="60"/>
      <c r="EO5667" s="60"/>
      <c r="EP5667" s="60"/>
      <c r="EQ5667" s="60"/>
      <c r="ER5667" s="60"/>
      <c r="ES5667" s="60"/>
      <c r="ET5667" s="60"/>
      <c r="EU5667" s="60"/>
      <c r="EV5667" s="60"/>
      <c r="EW5667" s="60"/>
      <c r="EX5667" s="60"/>
      <c r="EY5667" s="60"/>
      <c r="EZ5667" s="60"/>
      <c r="FA5667" s="60"/>
      <c r="FB5667" s="60"/>
    </row>
    <row r="5668" spans="22:158" x14ac:dyDescent="0.25">
      <c r="W5668" s="33"/>
      <c r="X5668" s="33"/>
      <c r="AH5668" s="38">
        <v>100</v>
      </c>
      <c r="AI5668" s="38">
        <v>125</v>
      </c>
      <c r="AJ5668" s="38">
        <v>12250</v>
      </c>
      <c r="AK5668" s="38">
        <v>72</v>
      </c>
      <c r="AL5668" s="38">
        <v>9200258</v>
      </c>
      <c r="AM5668" s="61" t="s">
        <v>1816</v>
      </c>
      <c r="AN5668" s="61" t="s">
        <v>1692</v>
      </c>
      <c r="AO5668" s="61" t="s">
        <v>5089</v>
      </c>
      <c r="AP5668" s="61" t="s">
        <v>5042</v>
      </c>
      <c r="AQ5668" s="61" t="s">
        <v>5042</v>
      </c>
      <c r="AR5668" s="28">
        <v>0</v>
      </c>
      <c r="AS5668" s="28">
        <v>0</v>
      </c>
      <c r="AT5668" s="28">
        <v>534966</v>
      </c>
      <c r="AU5668" s="62"/>
      <c r="DV5668" s="31" t="s">
        <v>5727</v>
      </c>
      <c r="DW5668" s="31" t="s">
        <v>5732</v>
      </c>
      <c r="DX5668" s="63"/>
      <c r="DY5668" s="63"/>
      <c r="DZ5668" s="63"/>
      <c r="EA5668" s="167"/>
      <c r="EB5668" s="60"/>
      <c r="EC5668" s="60"/>
      <c r="ED5668" s="60"/>
      <c r="EE5668" s="60"/>
      <c r="EF5668" s="60"/>
      <c r="EG5668" s="60"/>
      <c r="EH5668" s="60"/>
      <c r="EI5668" s="60"/>
      <c r="EJ5668" s="60"/>
      <c r="EK5668" s="60"/>
      <c r="EL5668" s="60"/>
      <c r="EM5668" s="60"/>
      <c r="EN5668" s="60"/>
      <c r="EO5668" s="60"/>
      <c r="EP5668" s="60"/>
      <c r="EQ5668" s="60"/>
      <c r="ER5668" s="60"/>
      <c r="ES5668" s="60"/>
      <c r="ET5668" s="60"/>
      <c r="EU5668" s="60"/>
      <c r="EV5668" s="60"/>
      <c r="EW5668" s="60"/>
      <c r="EX5668" s="60"/>
      <c r="EY5668" s="60"/>
      <c r="EZ5668" s="60"/>
      <c r="FA5668" s="60"/>
      <c r="FB5668" s="60"/>
    </row>
    <row r="5669" spans="22:158" x14ac:dyDescent="0.25">
      <c r="W5669" s="33"/>
      <c r="X5669" s="33"/>
      <c r="AH5669" s="38">
        <v>100</v>
      </c>
      <c r="AI5669" s="38">
        <v>125</v>
      </c>
      <c r="AJ5669" s="38">
        <v>13350</v>
      </c>
      <c r="AK5669" s="38">
        <v>72</v>
      </c>
      <c r="AL5669" s="38">
        <v>9200258</v>
      </c>
      <c r="AM5669" s="61" t="s">
        <v>1816</v>
      </c>
      <c r="AN5669" s="61" t="s">
        <v>1692</v>
      </c>
      <c r="AO5669" s="61" t="s">
        <v>5109</v>
      </c>
      <c r="AP5669" s="61" t="s">
        <v>5042</v>
      </c>
      <c r="AQ5669" s="61" t="s">
        <v>5042</v>
      </c>
      <c r="AR5669" s="28">
        <v>33808641.899999999</v>
      </c>
      <c r="AS5669" s="28">
        <v>27615658</v>
      </c>
      <c r="AT5669" s="28">
        <v>27486810</v>
      </c>
      <c r="AU5669" s="62"/>
      <c r="DV5669" s="31" t="s">
        <v>5727</v>
      </c>
      <c r="DW5669" s="31" t="s">
        <v>5732</v>
      </c>
      <c r="DX5669" s="63"/>
      <c r="DY5669" s="63"/>
      <c r="DZ5669" s="63"/>
      <c r="EA5669" s="167"/>
      <c r="EB5669" s="60"/>
      <c r="EC5669" s="60"/>
      <c r="ED5669" s="60"/>
      <c r="EE5669" s="60"/>
      <c r="EF5669" s="60"/>
      <c r="EG5669" s="60"/>
      <c r="EH5669" s="60"/>
      <c r="EI5669" s="60"/>
      <c r="EJ5669" s="60"/>
      <c r="EK5669" s="60"/>
      <c r="EL5669" s="60"/>
      <c r="EM5669" s="60"/>
      <c r="EN5669" s="60"/>
      <c r="EO5669" s="60"/>
      <c r="EP5669" s="60"/>
      <c r="EQ5669" s="60"/>
      <c r="ER5669" s="60"/>
      <c r="ES5669" s="60"/>
      <c r="ET5669" s="60"/>
      <c r="EU5669" s="60"/>
      <c r="EV5669" s="60"/>
      <c r="EW5669" s="60"/>
      <c r="EX5669" s="60"/>
      <c r="EY5669" s="60"/>
      <c r="EZ5669" s="60"/>
      <c r="FA5669" s="60"/>
      <c r="FB5669" s="60"/>
    </row>
    <row r="5670" spans="22:158" x14ac:dyDescent="0.25">
      <c r="W5670" s="33"/>
      <c r="X5670" s="33"/>
      <c r="AH5670" s="38">
        <v>100</v>
      </c>
      <c r="AI5670" s="38">
        <v>125</v>
      </c>
      <c r="AJ5670" s="38">
        <v>13750</v>
      </c>
      <c r="AK5670" s="38">
        <v>72</v>
      </c>
      <c r="AL5670" s="38">
        <v>9200258</v>
      </c>
      <c r="AM5670" s="61" t="s">
        <v>1816</v>
      </c>
      <c r="AN5670" s="61" t="s">
        <v>1692</v>
      </c>
      <c r="AO5670" s="61" t="s">
        <v>5119</v>
      </c>
      <c r="AP5670" s="61" t="s">
        <v>5042</v>
      </c>
      <c r="AQ5670" s="61" t="s">
        <v>5042</v>
      </c>
      <c r="AR5670" s="28">
        <v>0</v>
      </c>
      <c r="AS5670" s="28">
        <v>12195265</v>
      </c>
      <c r="AT5670" s="28">
        <v>12805199</v>
      </c>
      <c r="AU5670" s="62"/>
      <c r="DV5670" s="31" t="s">
        <v>5727</v>
      </c>
      <c r="DW5670" s="31" t="s">
        <v>5732</v>
      </c>
      <c r="DX5670" s="63"/>
      <c r="DY5670" s="63"/>
      <c r="DZ5670" s="63"/>
      <c r="EA5670" s="167"/>
      <c r="EB5670" s="60"/>
      <c r="EC5670" s="60"/>
      <c r="ED5670" s="60"/>
      <c r="EE5670" s="60"/>
      <c r="EF5670" s="60"/>
      <c r="EG5670" s="60"/>
      <c r="EH5670" s="60"/>
      <c r="EI5670" s="60"/>
      <c r="EJ5670" s="60"/>
      <c r="EK5670" s="60"/>
      <c r="EL5670" s="60"/>
      <c r="EM5670" s="60"/>
      <c r="EN5670" s="60"/>
      <c r="EO5670" s="60"/>
      <c r="EP5670" s="60"/>
      <c r="EQ5670" s="60"/>
      <c r="ER5670" s="60"/>
      <c r="ES5670" s="60"/>
      <c r="ET5670" s="60"/>
      <c r="EU5670" s="60"/>
      <c r="EV5670" s="60"/>
      <c r="EW5670" s="60"/>
      <c r="EX5670" s="60"/>
      <c r="EY5670" s="60"/>
      <c r="EZ5670" s="60"/>
      <c r="FA5670" s="60"/>
      <c r="FB5670" s="60"/>
    </row>
    <row r="5671" spans="22:158" x14ac:dyDescent="0.25">
      <c r="V5671" s="1"/>
      <c r="W5671" s="33"/>
      <c r="X5671" s="33"/>
      <c r="AH5671" s="38">
        <v>100</v>
      </c>
      <c r="AI5671" s="38">
        <v>125</v>
      </c>
      <c r="AJ5671" s="38">
        <v>14350</v>
      </c>
      <c r="AK5671" s="38">
        <v>72</v>
      </c>
      <c r="AL5671" s="38">
        <v>9200258</v>
      </c>
      <c r="AM5671" s="61" t="s">
        <v>1816</v>
      </c>
      <c r="AN5671" s="61" t="s">
        <v>1692</v>
      </c>
      <c r="AO5671" s="61" t="s">
        <v>1575</v>
      </c>
      <c r="AP5671" s="61" t="s">
        <v>5042</v>
      </c>
      <c r="AQ5671" s="61" t="s">
        <v>5042</v>
      </c>
      <c r="AR5671" s="28">
        <v>9333844.0999999996</v>
      </c>
      <c r="AS5671" s="28">
        <v>7804478</v>
      </c>
      <c r="AT5671" s="28">
        <v>6738609</v>
      </c>
      <c r="AU5671" s="62"/>
      <c r="DV5671" s="31" t="s">
        <v>5727</v>
      </c>
      <c r="DW5671" s="31" t="s">
        <v>5732</v>
      </c>
      <c r="DX5671" s="63"/>
      <c r="DY5671" s="63"/>
      <c r="DZ5671" s="63"/>
      <c r="EA5671" s="167"/>
      <c r="EB5671" s="60"/>
      <c r="EC5671" s="60"/>
      <c r="ED5671" s="60"/>
      <c r="EE5671" s="60"/>
      <c r="EF5671" s="60"/>
      <c r="EG5671" s="60"/>
      <c r="EH5671" s="60"/>
      <c r="EI5671" s="60"/>
      <c r="EJ5671" s="60"/>
      <c r="EK5671" s="60"/>
      <c r="EL5671" s="60"/>
      <c r="EM5671" s="60"/>
      <c r="EN5671" s="60"/>
      <c r="EO5671" s="60"/>
      <c r="EP5671" s="60"/>
      <c r="EQ5671" s="60"/>
      <c r="ER5671" s="60"/>
      <c r="ES5671" s="60"/>
      <c r="ET5671" s="60"/>
      <c r="EU5671" s="60"/>
      <c r="EV5671" s="60"/>
      <c r="EW5671" s="60"/>
      <c r="EX5671" s="60"/>
      <c r="EY5671" s="60"/>
      <c r="EZ5671" s="60"/>
      <c r="FA5671" s="60"/>
      <c r="FB5671" s="60"/>
    </row>
    <row r="5672" spans="22:158" x14ac:dyDescent="0.25">
      <c r="W5672" s="33"/>
      <c r="X5672" s="33"/>
      <c r="AH5672" s="38">
        <v>100</v>
      </c>
      <c r="AI5672" s="38">
        <v>125</v>
      </c>
      <c r="AJ5672" s="38">
        <v>15000</v>
      </c>
      <c r="AK5672" s="38">
        <v>72</v>
      </c>
      <c r="AL5672" s="38">
        <v>9200258</v>
      </c>
      <c r="AM5672" s="61" t="s">
        <v>1816</v>
      </c>
      <c r="AN5672" s="61" t="s">
        <v>1692</v>
      </c>
      <c r="AO5672" s="61" t="s">
        <v>1590</v>
      </c>
      <c r="AP5672" s="61" t="s">
        <v>5042</v>
      </c>
      <c r="AQ5672" s="61" t="s">
        <v>5042</v>
      </c>
      <c r="AR5672" s="28">
        <v>0</v>
      </c>
      <c r="AS5672" s="28">
        <v>0</v>
      </c>
      <c r="AT5672" s="28">
        <v>287494</v>
      </c>
      <c r="AU5672" s="62"/>
      <c r="DV5672" s="31" t="s">
        <v>5727</v>
      </c>
      <c r="DW5672" s="31" t="s">
        <v>5732</v>
      </c>
      <c r="DX5672" s="63"/>
      <c r="DY5672" s="63"/>
      <c r="DZ5672" s="63"/>
      <c r="EA5672" s="167"/>
      <c r="EB5672" s="60"/>
      <c r="EC5672" s="60"/>
      <c r="ED5672" s="60"/>
      <c r="EE5672" s="60"/>
      <c r="EF5672" s="60"/>
      <c r="EG5672" s="60"/>
      <c r="EH5672" s="60"/>
      <c r="EI5672" s="60"/>
      <c r="EJ5672" s="60"/>
      <c r="EK5672" s="60"/>
      <c r="EL5672" s="60"/>
      <c r="EM5672" s="60"/>
      <c r="EN5672" s="60"/>
      <c r="EO5672" s="60"/>
      <c r="EP5672" s="60"/>
      <c r="EQ5672" s="60"/>
      <c r="ER5672" s="60"/>
      <c r="ES5672" s="60"/>
      <c r="ET5672" s="60"/>
      <c r="EU5672" s="60"/>
      <c r="EV5672" s="60"/>
      <c r="EW5672" s="60"/>
      <c r="EX5672" s="60"/>
      <c r="EY5672" s="60"/>
      <c r="EZ5672" s="60"/>
      <c r="FA5672" s="60"/>
      <c r="FB5672" s="60"/>
    </row>
    <row r="5673" spans="22:158" x14ac:dyDescent="0.25">
      <c r="W5673" s="33"/>
      <c r="X5673" s="33"/>
      <c r="AH5673" s="38">
        <v>100</v>
      </c>
      <c r="AI5673" s="38">
        <v>125</v>
      </c>
      <c r="AJ5673" s="38">
        <v>15700</v>
      </c>
      <c r="AK5673" s="38">
        <v>72</v>
      </c>
      <c r="AL5673" s="38">
        <v>9200258</v>
      </c>
      <c r="AM5673" s="61" t="s">
        <v>1816</v>
      </c>
      <c r="AN5673" s="61" t="s">
        <v>1692</v>
      </c>
      <c r="AO5673" s="61" t="s">
        <v>1605</v>
      </c>
      <c r="AP5673" s="61" t="s">
        <v>5042</v>
      </c>
      <c r="AQ5673" s="61" t="s">
        <v>5042</v>
      </c>
      <c r="AR5673" s="28">
        <v>6415237</v>
      </c>
      <c r="AS5673" s="28">
        <v>6607374</v>
      </c>
      <c r="AT5673" s="28">
        <v>4508482</v>
      </c>
      <c r="AU5673" s="62"/>
      <c r="DV5673" s="31" t="s">
        <v>5727</v>
      </c>
      <c r="DW5673" s="31" t="s">
        <v>5732</v>
      </c>
      <c r="DX5673" s="63"/>
      <c r="DY5673" s="63"/>
      <c r="DZ5673" s="63"/>
      <c r="EA5673" s="167"/>
      <c r="EB5673" s="60"/>
      <c r="EC5673" s="60"/>
      <c r="ED5673" s="60"/>
      <c r="EE5673" s="60"/>
      <c r="EF5673" s="60"/>
      <c r="EG5673" s="60"/>
      <c r="EH5673" s="60"/>
      <c r="EI5673" s="60"/>
      <c r="EJ5673" s="60"/>
      <c r="EK5673" s="60"/>
      <c r="EL5673" s="60"/>
      <c r="EM5673" s="60"/>
      <c r="EN5673" s="60"/>
      <c r="EO5673" s="60"/>
      <c r="EP5673" s="60"/>
      <c r="EQ5673" s="60"/>
      <c r="ER5673" s="60"/>
      <c r="ES5673" s="60"/>
      <c r="ET5673" s="60"/>
      <c r="EU5673" s="60"/>
      <c r="EV5673" s="60"/>
      <c r="EW5673" s="60"/>
      <c r="EX5673" s="60"/>
      <c r="EY5673" s="60"/>
      <c r="EZ5673" s="60"/>
      <c r="FA5673" s="60"/>
      <c r="FB5673" s="60"/>
    </row>
    <row r="5674" spans="22:158" x14ac:dyDescent="0.25">
      <c r="W5674" s="33"/>
      <c r="X5674" s="33"/>
      <c r="AH5674" s="38">
        <v>100</v>
      </c>
      <c r="AI5674" s="38">
        <v>125</v>
      </c>
      <c r="AJ5674" s="38">
        <v>16380</v>
      </c>
      <c r="AK5674" s="38">
        <v>72</v>
      </c>
      <c r="AL5674" s="38">
        <v>9200258</v>
      </c>
      <c r="AM5674" s="61" t="s">
        <v>1816</v>
      </c>
      <c r="AN5674" s="61" t="s">
        <v>1692</v>
      </c>
      <c r="AO5674" s="61" t="s">
        <v>894</v>
      </c>
      <c r="AP5674" s="61" t="s">
        <v>5042</v>
      </c>
      <c r="AQ5674" s="61" t="s">
        <v>5042</v>
      </c>
      <c r="AR5674" s="28">
        <v>14359908</v>
      </c>
      <c r="AS5674" s="28">
        <v>0</v>
      </c>
      <c r="AT5674" s="28">
        <v>0</v>
      </c>
      <c r="AU5674" s="62"/>
      <c r="DV5674" s="31" t="s">
        <v>5727</v>
      </c>
      <c r="DW5674" s="31" t="s">
        <v>5732</v>
      </c>
      <c r="DX5674" s="63"/>
      <c r="DY5674" s="63"/>
      <c r="DZ5674" s="63"/>
      <c r="EA5674" s="167"/>
      <c r="EB5674" s="60"/>
      <c r="EC5674" s="60"/>
      <c r="ED5674" s="60"/>
      <c r="EE5674" s="60"/>
      <c r="EF5674" s="60"/>
      <c r="EG5674" s="60"/>
      <c r="EH5674" s="60"/>
      <c r="EI5674" s="60"/>
      <c r="EJ5674" s="60"/>
      <c r="EK5674" s="60"/>
      <c r="EL5674" s="60"/>
      <c r="EM5674" s="60"/>
      <c r="EN5674" s="60"/>
      <c r="EO5674" s="60"/>
      <c r="EP5674" s="60"/>
      <c r="EQ5674" s="60"/>
      <c r="ER5674" s="60"/>
      <c r="ES5674" s="60"/>
      <c r="ET5674" s="60"/>
      <c r="EU5674" s="60"/>
      <c r="EV5674" s="60"/>
      <c r="EW5674" s="60"/>
      <c r="EX5674" s="60"/>
      <c r="EY5674" s="60"/>
      <c r="EZ5674" s="60"/>
      <c r="FA5674" s="60"/>
      <c r="FB5674" s="60"/>
    </row>
    <row r="5675" spans="22:158" x14ac:dyDescent="0.25">
      <c r="W5675" s="33"/>
      <c r="X5675" s="33"/>
      <c r="AH5675" s="38">
        <v>100</v>
      </c>
      <c r="AI5675" s="38">
        <v>125</v>
      </c>
      <c r="AJ5675" s="38">
        <v>16420</v>
      </c>
      <c r="AK5675" s="38">
        <v>72</v>
      </c>
      <c r="AL5675" s="38">
        <v>9200258</v>
      </c>
      <c r="AM5675" s="61" t="s">
        <v>1816</v>
      </c>
      <c r="AN5675" s="61" t="s">
        <v>1692</v>
      </c>
      <c r="AO5675" s="61" t="s">
        <v>1621</v>
      </c>
      <c r="AP5675" s="61" t="s">
        <v>5042</v>
      </c>
      <c r="AQ5675" s="61" t="s">
        <v>5042</v>
      </c>
      <c r="AR5675" s="28">
        <v>0</v>
      </c>
      <c r="AS5675" s="28">
        <v>0</v>
      </c>
      <c r="AT5675" s="28">
        <v>2125323</v>
      </c>
      <c r="AU5675" s="62"/>
      <c r="DV5675" s="31" t="s">
        <v>5727</v>
      </c>
      <c r="DW5675" s="31" t="s">
        <v>5732</v>
      </c>
      <c r="DX5675" s="63"/>
      <c r="DY5675" s="63"/>
      <c r="DZ5675" s="63"/>
      <c r="EA5675" s="167"/>
      <c r="EB5675" s="60"/>
      <c r="EC5675" s="60"/>
      <c r="ED5675" s="60"/>
      <c r="EE5675" s="60"/>
      <c r="EF5675" s="60"/>
      <c r="EG5675" s="60"/>
      <c r="EH5675" s="60"/>
      <c r="EI5675" s="60"/>
      <c r="EJ5675" s="60"/>
      <c r="EK5675" s="60"/>
      <c r="EL5675" s="60"/>
      <c r="EM5675" s="60"/>
      <c r="EN5675" s="60"/>
      <c r="EO5675" s="60"/>
      <c r="EP5675" s="60"/>
      <c r="EQ5675" s="60"/>
      <c r="ER5675" s="60"/>
      <c r="ES5675" s="60"/>
      <c r="ET5675" s="60"/>
      <c r="EU5675" s="60"/>
      <c r="EV5675" s="60"/>
      <c r="EW5675" s="60"/>
      <c r="EX5675" s="60"/>
      <c r="EY5675" s="60"/>
      <c r="EZ5675" s="60"/>
      <c r="FA5675" s="60"/>
      <c r="FB5675" s="60"/>
    </row>
    <row r="5676" spans="22:158" x14ac:dyDescent="0.25">
      <c r="V5676" s="1"/>
      <c r="W5676" s="33"/>
      <c r="X5676" s="33"/>
      <c r="AH5676" s="38">
        <v>100</v>
      </c>
      <c r="AI5676" s="38">
        <v>130</v>
      </c>
      <c r="AJ5676" s="38">
        <v>10110</v>
      </c>
      <c r="AK5676" s="38">
        <v>72</v>
      </c>
      <c r="AL5676" s="38">
        <v>9200258</v>
      </c>
      <c r="AM5676" s="61" t="s">
        <v>1816</v>
      </c>
      <c r="AN5676" s="61" t="s">
        <v>1687</v>
      </c>
      <c r="AO5676" s="61" t="s">
        <v>5045</v>
      </c>
      <c r="AP5676" s="61" t="s">
        <v>5042</v>
      </c>
      <c r="AQ5676" s="61" t="s">
        <v>5042</v>
      </c>
      <c r="AR5676" s="28">
        <v>8855.1</v>
      </c>
      <c r="AS5676" s="28">
        <v>10054</v>
      </c>
      <c r="AT5676" s="28">
        <v>0</v>
      </c>
      <c r="AU5676" s="62"/>
      <c r="DV5676" s="31" t="s">
        <v>5727</v>
      </c>
      <c r="DW5676" s="31" t="s">
        <v>5733</v>
      </c>
      <c r="DX5676" s="63"/>
      <c r="DY5676" s="63"/>
      <c r="DZ5676" s="63"/>
      <c r="EA5676" s="167"/>
      <c r="EB5676" s="60"/>
      <c r="EC5676" s="60"/>
      <c r="ED5676" s="60"/>
      <c r="EE5676" s="60"/>
      <c r="EF5676" s="60"/>
      <c r="EG5676" s="60"/>
      <c r="EH5676" s="60"/>
      <c r="EI5676" s="60"/>
      <c r="EJ5676" s="60"/>
      <c r="EK5676" s="60"/>
      <c r="EL5676" s="60"/>
      <c r="EM5676" s="60"/>
      <c r="EN5676" s="60"/>
      <c r="EO5676" s="60"/>
      <c r="EP5676" s="60"/>
      <c r="EQ5676" s="60"/>
      <c r="ER5676" s="60"/>
      <c r="ES5676" s="60"/>
      <c r="ET5676" s="60"/>
      <c r="EU5676" s="60"/>
      <c r="EV5676" s="60"/>
      <c r="EW5676" s="60"/>
      <c r="EX5676" s="60"/>
      <c r="EY5676" s="60"/>
      <c r="EZ5676" s="60"/>
      <c r="FA5676" s="60"/>
      <c r="FB5676" s="60"/>
    </row>
    <row r="5677" spans="22:158" x14ac:dyDescent="0.25">
      <c r="W5677" s="33"/>
      <c r="X5677" s="33"/>
      <c r="AH5677" s="38">
        <v>100</v>
      </c>
      <c r="AI5677" s="38">
        <v>130</v>
      </c>
      <c r="AJ5677" s="38">
        <v>10400</v>
      </c>
      <c r="AK5677" s="38">
        <v>72</v>
      </c>
      <c r="AL5677" s="38">
        <v>9200258</v>
      </c>
      <c r="AM5677" s="61" t="s">
        <v>1816</v>
      </c>
      <c r="AN5677" s="61" t="s">
        <v>1687</v>
      </c>
      <c r="AO5677" s="61" t="s">
        <v>5051</v>
      </c>
      <c r="AP5677" s="61" t="s">
        <v>5042</v>
      </c>
      <c r="AQ5677" s="61" t="s">
        <v>5042</v>
      </c>
      <c r="AR5677" s="28">
        <v>0</v>
      </c>
      <c r="AS5677" s="28">
        <v>0</v>
      </c>
      <c r="AT5677" s="28">
        <v>42901</v>
      </c>
      <c r="AU5677" s="62"/>
      <c r="DV5677" s="31" t="s">
        <v>5727</v>
      </c>
      <c r="DW5677" s="31" t="s">
        <v>5733</v>
      </c>
      <c r="DX5677" s="63"/>
      <c r="DY5677" s="63"/>
      <c r="DZ5677" s="63"/>
      <c r="EA5677" s="167"/>
      <c r="EB5677" s="60"/>
      <c r="EC5677" s="60"/>
      <c r="ED5677" s="60"/>
      <c r="EE5677" s="60"/>
      <c r="EF5677" s="60"/>
      <c r="EG5677" s="60"/>
      <c r="EH5677" s="60"/>
      <c r="EI5677" s="60"/>
      <c r="EJ5677" s="60"/>
      <c r="EK5677" s="60"/>
      <c r="EL5677" s="60"/>
      <c r="EM5677" s="60"/>
      <c r="EN5677" s="60"/>
      <c r="EO5677" s="60"/>
      <c r="EP5677" s="60"/>
      <c r="EQ5677" s="60"/>
      <c r="ER5677" s="60"/>
      <c r="ES5677" s="60"/>
      <c r="ET5677" s="60"/>
      <c r="EU5677" s="60"/>
      <c r="EV5677" s="60"/>
      <c r="EW5677" s="60"/>
      <c r="EX5677" s="60"/>
      <c r="EY5677" s="60"/>
      <c r="EZ5677" s="60"/>
      <c r="FA5677" s="60"/>
      <c r="FB5677" s="60"/>
    </row>
    <row r="5678" spans="22:158" x14ac:dyDescent="0.25">
      <c r="V5678" s="1"/>
      <c r="W5678" s="33"/>
      <c r="X5678" s="33"/>
      <c r="AH5678" s="38">
        <v>100</v>
      </c>
      <c r="AI5678" s="38">
        <v>130</v>
      </c>
      <c r="AJ5678" s="38">
        <v>10700</v>
      </c>
      <c r="AK5678" s="38">
        <v>72</v>
      </c>
      <c r="AL5678" s="38">
        <v>9200258</v>
      </c>
      <c r="AM5678" s="61" t="s">
        <v>1816</v>
      </c>
      <c r="AN5678" s="61" t="s">
        <v>1687</v>
      </c>
      <c r="AO5678" s="61" t="s">
        <v>5057</v>
      </c>
      <c r="AP5678" s="61" t="s">
        <v>5042</v>
      </c>
      <c r="AQ5678" s="61" t="s">
        <v>5042</v>
      </c>
      <c r="AR5678" s="28">
        <v>0</v>
      </c>
      <c r="AS5678" s="28">
        <v>0</v>
      </c>
      <c r="AT5678" s="28">
        <v>22602</v>
      </c>
      <c r="AU5678" s="62"/>
      <c r="DV5678" s="31" t="s">
        <v>5727</v>
      </c>
      <c r="DW5678" s="31" t="s">
        <v>5733</v>
      </c>
      <c r="DX5678" s="63"/>
      <c r="DY5678" s="63"/>
      <c r="DZ5678" s="63"/>
      <c r="EA5678" s="167"/>
      <c r="EB5678" s="60"/>
      <c r="EC5678" s="60"/>
      <c r="ED5678" s="60"/>
      <c r="EE5678" s="60"/>
      <c r="EF5678" s="60"/>
      <c r="EG5678" s="60"/>
      <c r="EH5678" s="60"/>
      <c r="EI5678" s="60"/>
      <c r="EJ5678" s="60"/>
      <c r="EK5678" s="60"/>
      <c r="EL5678" s="60"/>
      <c r="EM5678" s="60"/>
      <c r="EN5678" s="60"/>
      <c r="EO5678" s="60"/>
      <c r="EP5678" s="60"/>
      <c r="EQ5678" s="60"/>
      <c r="ER5678" s="60"/>
      <c r="ES5678" s="60"/>
      <c r="ET5678" s="60"/>
      <c r="EU5678" s="60"/>
      <c r="EV5678" s="60"/>
      <c r="EW5678" s="60"/>
      <c r="EX5678" s="60"/>
      <c r="EY5678" s="60"/>
      <c r="EZ5678" s="60"/>
      <c r="FA5678" s="60"/>
      <c r="FB5678" s="60"/>
    </row>
    <row r="5679" spans="22:158" x14ac:dyDescent="0.25">
      <c r="W5679" s="33"/>
      <c r="X5679" s="33"/>
      <c r="AH5679" s="38">
        <v>100</v>
      </c>
      <c r="AI5679" s="38">
        <v>130</v>
      </c>
      <c r="AJ5679" s="38">
        <v>13000</v>
      </c>
      <c r="AK5679" s="38">
        <v>72</v>
      </c>
      <c r="AL5679" s="38">
        <v>9200258</v>
      </c>
      <c r="AM5679" s="61" t="s">
        <v>1816</v>
      </c>
      <c r="AN5679" s="61" t="s">
        <v>1687</v>
      </c>
      <c r="AO5679" s="61" t="s">
        <v>5101</v>
      </c>
      <c r="AP5679" s="61" t="s">
        <v>5042</v>
      </c>
      <c r="AQ5679" s="61" t="s">
        <v>5042</v>
      </c>
      <c r="AR5679" s="28">
        <v>0</v>
      </c>
      <c r="AS5679" s="28">
        <v>0</v>
      </c>
      <c r="AT5679" s="28">
        <v>1728</v>
      </c>
      <c r="AU5679" s="62"/>
      <c r="DV5679" s="31" t="s">
        <v>5727</v>
      </c>
      <c r="DW5679" s="31" t="s">
        <v>5733</v>
      </c>
      <c r="DX5679" s="63"/>
      <c r="DY5679" s="63"/>
      <c r="DZ5679" s="63"/>
      <c r="EA5679" s="167"/>
      <c r="EB5679" s="60"/>
      <c r="EC5679" s="60"/>
      <c r="ED5679" s="60"/>
      <c r="EE5679" s="60"/>
      <c r="EF5679" s="60"/>
      <c r="EG5679" s="60"/>
      <c r="EH5679" s="60"/>
      <c r="EI5679" s="60"/>
      <c r="EJ5679" s="60"/>
      <c r="EK5679" s="60"/>
      <c r="EL5679" s="60"/>
      <c r="EM5679" s="60"/>
      <c r="EN5679" s="60"/>
      <c r="EO5679" s="60"/>
      <c r="EP5679" s="60"/>
      <c r="EQ5679" s="60"/>
      <c r="ER5679" s="60"/>
      <c r="ES5679" s="60"/>
      <c r="ET5679" s="60"/>
      <c r="EU5679" s="60"/>
      <c r="EV5679" s="60"/>
      <c r="EW5679" s="60"/>
      <c r="EX5679" s="60"/>
      <c r="EY5679" s="60"/>
      <c r="EZ5679" s="60"/>
      <c r="FA5679" s="60"/>
      <c r="FB5679" s="60"/>
    </row>
    <row r="5680" spans="22:158" x14ac:dyDescent="0.25">
      <c r="V5680" s="1"/>
      <c r="W5680" s="33"/>
      <c r="X5680" s="33"/>
      <c r="AH5680" s="38">
        <v>100</v>
      </c>
      <c r="AI5680" s="38">
        <v>130</v>
      </c>
      <c r="AJ5680" s="38">
        <v>13010</v>
      </c>
      <c r="AK5680" s="38">
        <v>72</v>
      </c>
      <c r="AL5680" s="38">
        <v>9200258</v>
      </c>
      <c r="AM5680" s="61" t="s">
        <v>1816</v>
      </c>
      <c r="AN5680" s="61" t="s">
        <v>1687</v>
      </c>
      <c r="AO5680" s="61" t="s">
        <v>5102</v>
      </c>
      <c r="AP5680" s="61" t="s">
        <v>5042</v>
      </c>
      <c r="AQ5680" s="61" t="s">
        <v>5042</v>
      </c>
      <c r="AR5680" s="28">
        <v>8985.4</v>
      </c>
      <c r="AS5680" s="28">
        <v>0</v>
      </c>
      <c r="AT5680" s="28">
        <v>0</v>
      </c>
      <c r="AU5680" s="62"/>
      <c r="DV5680" s="31" t="s">
        <v>5727</v>
      </c>
      <c r="DW5680" s="31" t="s">
        <v>5733</v>
      </c>
      <c r="DX5680" s="63"/>
      <c r="DY5680" s="63"/>
      <c r="DZ5680" s="63"/>
      <c r="EA5680" s="167"/>
      <c r="EB5680" s="60"/>
      <c r="EC5680" s="60"/>
      <c r="ED5680" s="60"/>
      <c r="EE5680" s="60"/>
      <c r="EF5680" s="60"/>
      <c r="EG5680" s="60"/>
      <c r="EH5680" s="60"/>
      <c r="EI5680" s="60"/>
      <c r="EJ5680" s="60"/>
      <c r="EK5680" s="60"/>
      <c r="EL5680" s="60"/>
      <c r="EM5680" s="60"/>
      <c r="EN5680" s="60"/>
      <c r="EO5680" s="60"/>
      <c r="EP5680" s="60"/>
      <c r="EQ5680" s="60"/>
      <c r="ER5680" s="60"/>
      <c r="ES5680" s="60"/>
      <c r="ET5680" s="60"/>
      <c r="EU5680" s="60"/>
      <c r="EV5680" s="60"/>
      <c r="EW5680" s="60"/>
      <c r="EX5680" s="60"/>
      <c r="EY5680" s="60"/>
      <c r="EZ5680" s="60"/>
      <c r="FA5680" s="60"/>
      <c r="FB5680" s="60"/>
    </row>
    <row r="5681" spans="22:158" x14ac:dyDescent="0.25">
      <c r="W5681" s="33"/>
      <c r="X5681" s="33"/>
      <c r="AH5681" s="38">
        <v>100</v>
      </c>
      <c r="AI5681" s="38">
        <v>130</v>
      </c>
      <c r="AJ5681" s="38">
        <v>13550</v>
      </c>
      <c r="AK5681" s="38">
        <v>72</v>
      </c>
      <c r="AL5681" s="38">
        <v>9200258</v>
      </c>
      <c r="AM5681" s="61" t="s">
        <v>1816</v>
      </c>
      <c r="AN5681" s="61" t="s">
        <v>1687</v>
      </c>
      <c r="AO5681" s="61" t="s">
        <v>5114</v>
      </c>
      <c r="AP5681" s="61" t="s">
        <v>5042</v>
      </c>
      <c r="AQ5681" s="61" t="s">
        <v>5042</v>
      </c>
      <c r="AR5681" s="28">
        <v>55919.8</v>
      </c>
      <c r="AS5681" s="28">
        <v>0</v>
      </c>
      <c r="AT5681" s="28">
        <v>215080</v>
      </c>
      <c r="AU5681" s="62"/>
      <c r="DV5681" s="31" t="s">
        <v>5727</v>
      </c>
      <c r="DW5681" s="31" t="s">
        <v>5733</v>
      </c>
      <c r="DX5681" s="63"/>
      <c r="DY5681" s="63"/>
      <c r="DZ5681" s="63"/>
      <c r="EA5681" s="167"/>
      <c r="EB5681" s="60"/>
      <c r="EC5681" s="60"/>
      <c r="ED5681" s="60"/>
      <c r="EE5681" s="60"/>
      <c r="EF5681" s="60"/>
      <c r="EG5681" s="60"/>
      <c r="EH5681" s="60"/>
      <c r="EI5681" s="60"/>
      <c r="EJ5681" s="60"/>
      <c r="EK5681" s="60"/>
      <c r="EL5681" s="60"/>
      <c r="EM5681" s="60"/>
      <c r="EN5681" s="60"/>
      <c r="EO5681" s="60"/>
      <c r="EP5681" s="60"/>
      <c r="EQ5681" s="60"/>
      <c r="ER5681" s="60"/>
      <c r="ES5681" s="60"/>
      <c r="ET5681" s="60"/>
      <c r="EU5681" s="60"/>
      <c r="EV5681" s="60"/>
      <c r="EW5681" s="60"/>
      <c r="EX5681" s="60"/>
      <c r="EY5681" s="60"/>
      <c r="EZ5681" s="60"/>
      <c r="FA5681" s="60"/>
      <c r="FB5681" s="60"/>
    </row>
    <row r="5682" spans="22:158" x14ac:dyDescent="0.25">
      <c r="W5682" s="33"/>
      <c r="X5682" s="33"/>
      <c r="AH5682" s="38">
        <v>100</v>
      </c>
      <c r="AI5682" s="38">
        <v>130</v>
      </c>
      <c r="AJ5682" s="38">
        <v>13650</v>
      </c>
      <c r="AK5682" s="38">
        <v>72</v>
      </c>
      <c r="AL5682" s="38">
        <v>9200258</v>
      </c>
      <c r="AM5682" s="61" t="s">
        <v>1816</v>
      </c>
      <c r="AN5682" s="61" t="s">
        <v>1687</v>
      </c>
      <c r="AO5682" s="61" t="s">
        <v>5116</v>
      </c>
      <c r="AP5682" s="61" t="s">
        <v>5042</v>
      </c>
      <c r="AQ5682" s="61" t="s">
        <v>5042</v>
      </c>
      <c r="AR5682" s="28">
        <v>49078.9</v>
      </c>
      <c r="AS5682" s="28">
        <v>7858</v>
      </c>
      <c r="AT5682" s="28">
        <v>70542</v>
      </c>
      <c r="AU5682" s="62"/>
      <c r="DV5682" s="31" t="s">
        <v>5727</v>
      </c>
      <c r="DW5682" s="31" t="s">
        <v>5733</v>
      </c>
      <c r="DX5682" s="63"/>
      <c r="DY5682" s="63"/>
      <c r="DZ5682" s="63"/>
      <c r="EA5682" s="167"/>
      <c r="EB5682" s="60"/>
      <c r="EC5682" s="60"/>
      <c r="ED5682" s="60"/>
      <c r="EE5682" s="60"/>
      <c r="EF5682" s="60"/>
      <c r="EG5682" s="60"/>
      <c r="EH5682" s="60"/>
      <c r="EI5682" s="60"/>
      <c r="EJ5682" s="60"/>
      <c r="EK5682" s="60"/>
      <c r="EL5682" s="60"/>
      <c r="EM5682" s="60"/>
      <c r="EN5682" s="60"/>
      <c r="EO5682" s="60"/>
      <c r="EP5682" s="60"/>
      <c r="EQ5682" s="60"/>
      <c r="ER5682" s="60"/>
      <c r="ES5682" s="60"/>
      <c r="ET5682" s="60"/>
      <c r="EU5682" s="60"/>
      <c r="EV5682" s="60"/>
      <c r="EW5682" s="60"/>
      <c r="EX5682" s="60"/>
      <c r="EY5682" s="60"/>
      <c r="EZ5682" s="60"/>
      <c r="FA5682" s="60"/>
      <c r="FB5682" s="60"/>
    </row>
    <row r="5683" spans="22:158" x14ac:dyDescent="0.25">
      <c r="V5683" s="1"/>
      <c r="W5683" s="33"/>
      <c r="X5683" s="33"/>
      <c r="AH5683" s="38">
        <v>100</v>
      </c>
      <c r="AI5683" s="38">
        <v>130</v>
      </c>
      <c r="AJ5683" s="38">
        <v>13660</v>
      </c>
      <c r="AK5683" s="38">
        <v>72</v>
      </c>
      <c r="AL5683" s="38">
        <v>9200258</v>
      </c>
      <c r="AM5683" s="61" t="s">
        <v>1816</v>
      </c>
      <c r="AN5683" s="61" t="s">
        <v>1687</v>
      </c>
      <c r="AO5683" s="61" t="s">
        <v>5117</v>
      </c>
      <c r="AP5683" s="61" t="s">
        <v>5042</v>
      </c>
      <c r="AQ5683" s="61" t="s">
        <v>5042</v>
      </c>
      <c r="AR5683" s="28">
        <v>13075.3</v>
      </c>
      <c r="AS5683" s="28">
        <v>46231</v>
      </c>
      <c r="AT5683" s="28">
        <v>0</v>
      </c>
      <c r="AU5683" s="62"/>
      <c r="DV5683" s="31" t="s">
        <v>5727</v>
      </c>
      <c r="DW5683" s="31" t="s">
        <v>5733</v>
      </c>
      <c r="DX5683" s="63"/>
      <c r="DY5683" s="63"/>
      <c r="DZ5683" s="63"/>
      <c r="EA5683" s="167"/>
      <c r="EB5683" s="60"/>
      <c r="EC5683" s="60"/>
      <c r="ED5683" s="60"/>
      <c r="EE5683" s="60"/>
      <c r="EF5683" s="60"/>
      <c r="EG5683" s="60"/>
      <c r="EH5683" s="60"/>
      <c r="EI5683" s="60"/>
      <c r="EJ5683" s="60"/>
      <c r="EK5683" s="60"/>
      <c r="EL5683" s="60"/>
      <c r="EM5683" s="60"/>
      <c r="EN5683" s="60"/>
      <c r="EO5683" s="60"/>
      <c r="EP5683" s="60"/>
      <c r="EQ5683" s="60"/>
      <c r="ER5683" s="60"/>
      <c r="ES5683" s="60"/>
      <c r="ET5683" s="60"/>
      <c r="EU5683" s="60"/>
      <c r="EV5683" s="60"/>
      <c r="EW5683" s="60"/>
      <c r="EX5683" s="60"/>
      <c r="EY5683" s="60"/>
      <c r="EZ5683" s="60"/>
      <c r="FA5683" s="60"/>
      <c r="FB5683" s="60"/>
    </row>
    <row r="5684" spans="22:158" x14ac:dyDescent="0.25">
      <c r="V5684" s="1"/>
      <c r="W5684" s="33"/>
      <c r="X5684" s="33"/>
      <c r="AH5684" s="38">
        <v>100</v>
      </c>
      <c r="AI5684" s="38">
        <v>130</v>
      </c>
      <c r="AJ5684" s="38">
        <v>14200</v>
      </c>
      <c r="AK5684" s="38">
        <v>72</v>
      </c>
      <c r="AL5684" s="38">
        <v>9200258</v>
      </c>
      <c r="AM5684" s="61" t="s">
        <v>1816</v>
      </c>
      <c r="AN5684" s="61" t="s">
        <v>1687</v>
      </c>
      <c r="AO5684" s="61" t="s">
        <v>5127</v>
      </c>
      <c r="AP5684" s="61" t="s">
        <v>5042</v>
      </c>
      <c r="AQ5684" s="61" t="s">
        <v>5042</v>
      </c>
      <c r="AR5684" s="28">
        <v>105487.59999999999</v>
      </c>
      <c r="AS5684" s="28">
        <v>116862</v>
      </c>
      <c r="AT5684" s="28">
        <v>434336</v>
      </c>
      <c r="AU5684" s="62"/>
      <c r="DV5684" s="31" t="s">
        <v>5727</v>
      </c>
      <c r="DW5684" s="31" t="s">
        <v>5733</v>
      </c>
      <c r="DX5684" s="63"/>
      <c r="DY5684" s="63"/>
      <c r="DZ5684" s="63"/>
      <c r="EA5684" s="167"/>
      <c r="EB5684" s="60"/>
      <c r="EC5684" s="60"/>
      <c r="ED5684" s="60"/>
      <c r="EE5684" s="60"/>
      <c r="EF5684" s="60"/>
      <c r="EG5684" s="60"/>
      <c r="EH5684" s="60"/>
      <c r="EI5684" s="60"/>
      <c r="EJ5684" s="60"/>
      <c r="EK5684" s="60"/>
      <c r="EL5684" s="60"/>
      <c r="EM5684" s="60"/>
      <c r="EN5684" s="60"/>
      <c r="EO5684" s="60"/>
      <c r="EP5684" s="60"/>
      <c r="EQ5684" s="60"/>
      <c r="ER5684" s="60"/>
      <c r="ES5684" s="60"/>
      <c r="ET5684" s="60"/>
      <c r="EU5684" s="60"/>
      <c r="EV5684" s="60"/>
      <c r="EW5684" s="60"/>
      <c r="EX5684" s="60"/>
      <c r="EY5684" s="60"/>
      <c r="EZ5684" s="60"/>
      <c r="FA5684" s="60"/>
      <c r="FB5684" s="60"/>
    </row>
    <row r="5685" spans="22:158" x14ac:dyDescent="0.25">
      <c r="W5685" s="33"/>
      <c r="X5685" s="33"/>
      <c r="AH5685" s="38">
        <v>100</v>
      </c>
      <c r="AI5685" s="38">
        <v>130</v>
      </c>
      <c r="AJ5685" s="38">
        <v>14920</v>
      </c>
      <c r="AK5685" s="38">
        <v>72</v>
      </c>
      <c r="AL5685" s="38">
        <v>9200258</v>
      </c>
      <c r="AM5685" s="61" t="s">
        <v>1816</v>
      </c>
      <c r="AN5685" s="61" t="s">
        <v>1687</v>
      </c>
      <c r="AO5685" s="61" t="s">
        <v>1588</v>
      </c>
      <c r="AP5685" s="61" t="s">
        <v>5042</v>
      </c>
      <c r="AQ5685" s="61" t="s">
        <v>5042</v>
      </c>
      <c r="AR5685" s="28">
        <v>11780</v>
      </c>
      <c r="AS5685" s="28">
        <v>12119</v>
      </c>
      <c r="AT5685" s="28">
        <v>0</v>
      </c>
      <c r="AU5685" s="62"/>
      <c r="DV5685" s="31" t="s">
        <v>5727</v>
      </c>
      <c r="DW5685" s="31" t="s">
        <v>5733</v>
      </c>
      <c r="DX5685" s="63"/>
      <c r="DY5685" s="63"/>
      <c r="DZ5685" s="63"/>
      <c r="EA5685" s="167"/>
      <c r="EB5685" s="60"/>
      <c r="EC5685" s="60"/>
      <c r="ED5685" s="60"/>
      <c r="EE5685" s="60"/>
      <c r="EF5685" s="60"/>
      <c r="EG5685" s="60"/>
      <c r="EH5685" s="60"/>
      <c r="EI5685" s="60"/>
      <c r="EJ5685" s="60"/>
      <c r="EK5685" s="60"/>
      <c r="EL5685" s="60"/>
      <c r="EM5685" s="60"/>
      <c r="EN5685" s="60"/>
      <c r="EO5685" s="60"/>
      <c r="EP5685" s="60"/>
      <c r="EQ5685" s="60"/>
      <c r="ER5685" s="60"/>
      <c r="ES5685" s="60"/>
      <c r="ET5685" s="60"/>
      <c r="EU5685" s="60"/>
      <c r="EV5685" s="60"/>
      <c r="EW5685" s="60"/>
      <c r="EX5685" s="60"/>
      <c r="EY5685" s="60"/>
      <c r="EZ5685" s="60"/>
      <c r="FA5685" s="60"/>
      <c r="FB5685" s="60"/>
    </row>
    <row r="5686" spans="22:158" x14ac:dyDescent="0.25">
      <c r="W5686" s="33"/>
      <c r="X5686" s="33"/>
      <c r="AH5686" s="38">
        <v>100</v>
      </c>
      <c r="AI5686" s="38">
        <v>130</v>
      </c>
      <c r="AJ5686" s="38">
        <v>15100</v>
      </c>
      <c r="AK5686" s="38">
        <v>72</v>
      </c>
      <c r="AL5686" s="38">
        <v>9200258</v>
      </c>
      <c r="AM5686" s="61" t="s">
        <v>1816</v>
      </c>
      <c r="AN5686" s="61" t="s">
        <v>1687</v>
      </c>
      <c r="AO5686" s="61" t="s">
        <v>1592</v>
      </c>
      <c r="AP5686" s="61" t="s">
        <v>5042</v>
      </c>
      <c r="AQ5686" s="61" t="s">
        <v>5042</v>
      </c>
      <c r="AR5686" s="28">
        <v>0</v>
      </c>
      <c r="AS5686" s="28">
        <v>0</v>
      </c>
      <c r="AT5686" s="28">
        <v>1632394</v>
      </c>
      <c r="AU5686" s="62"/>
      <c r="DV5686" s="31" t="s">
        <v>5727</v>
      </c>
      <c r="DW5686" s="31" t="s">
        <v>5733</v>
      </c>
      <c r="DX5686" s="63"/>
      <c r="DY5686" s="63"/>
      <c r="DZ5686" s="63"/>
      <c r="EA5686" s="167"/>
      <c r="EB5686" s="60"/>
      <c r="EC5686" s="60"/>
      <c r="ED5686" s="60"/>
      <c r="EE5686" s="60"/>
      <c r="EF5686" s="60"/>
      <c r="EG5686" s="60"/>
      <c r="EH5686" s="60"/>
      <c r="EI5686" s="60"/>
      <c r="EJ5686" s="60"/>
      <c r="EK5686" s="60"/>
      <c r="EL5686" s="60"/>
      <c r="EM5686" s="60"/>
      <c r="EN5686" s="60"/>
      <c r="EO5686" s="60"/>
      <c r="EP5686" s="60"/>
      <c r="EQ5686" s="60"/>
      <c r="ER5686" s="60"/>
      <c r="ES5686" s="60"/>
      <c r="ET5686" s="60"/>
      <c r="EU5686" s="60"/>
      <c r="EV5686" s="60"/>
      <c r="EW5686" s="60"/>
      <c r="EX5686" s="60"/>
      <c r="EY5686" s="60"/>
      <c r="EZ5686" s="60"/>
      <c r="FA5686" s="60"/>
      <c r="FB5686" s="60"/>
    </row>
    <row r="5687" spans="22:158" x14ac:dyDescent="0.25">
      <c r="W5687" s="33"/>
      <c r="X5687" s="33"/>
      <c r="AH5687" s="38">
        <v>100</v>
      </c>
      <c r="AI5687" s="38">
        <v>130</v>
      </c>
      <c r="AJ5687" s="38">
        <v>15300</v>
      </c>
      <c r="AK5687" s="38">
        <v>72</v>
      </c>
      <c r="AL5687" s="38">
        <v>9200258</v>
      </c>
      <c r="AM5687" s="61" t="s">
        <v>1816</v>
      </c>
      <c r="AN5687" s="61" t="s">
        <v>1687</v>
      </c>
      <c r="AO5687" s="61" t="s">
        <v>1597</v>
      </c>
      <c r="AP5687" s="61" t="s">
        <v>5042</v>
      </c>
      <c r="AQ5687" s="61" t="s">
        <v>5042</v>
      </c>
      <c r="AR5687" s="28">
        <v>14777.4</v>
      </c>
      <c r="AS5687" s="28">
        <v>28042</v>
      </c>
      <c r="AT5687" s="28">
        <v>103941</v>
      </c>
      <c r="AU5687" s="62"/>
      <c r="DV5687" s="31" t="s">
        <v>5727</v>
      </c>
      <c r="DW5687" s="31" t="s">
        <v>5733</v>
      </c>
      <c r="DX5687" s="63"/>
      <c r="DY5687" s="63"/>
      <c r="DZ5687" s="63"/>
      <c r="EA5687" s="167"/>
      <c r="EB5687" s="60"/>
      <c r="EC5687" s="60"/>
      <c r="ED5687" s="60"/>
      <c r="EE5687" s="60"/>
      <c r="EF5687" s="60"/>
      <c r="EG5687" s="60"/>
      <c r="EH5687" s="60"/>
      <c r="EI5687" s="60"/>
      <c r="EJ5687" s="60"/>
      <c r="EK5687" s="60"/>
      <c r="EL5687" s="60"/>
      <c r="EM5687" s="60"/>
      <c r="EN5687" s="60"/>
      <c r="EO5687" s="60"/>
      <c r="EP5687" s="60"/>
      <c r="EQ5687" s="60"/>
      <c r="ER5687" s="60"/>
      <c r="ES5687" s="60"/>
      <c r="ET5687" s="60"/>
      <c r="EU5687" s="60"/>
      <c r="EV5687" s="60"/>
      <c r="EW5687" s="60"/>
      <c r="EX5687" s="60"/>
      <c r="EY5687" s="60"/>
      <c r="EZ5687" s="60"/>
      <c r="FA5687" s="60"/>
      <c r="FB5687" s="60"/>
    </row>
    <row r="5688" spans="22:158" x14ac:dyDescent="0.25">
      <c r="V5688" s="1"/>
      <c r="W5688" s="33"/>
      <c r="X5688" s="33"/>
      <c r="AH5688" s="38">
        <v>100</v>
      </c>
      <c r="AI5688" s="38">
        <v>130</v>
      </c>
      <c r="AJ5688" s="38">
        <v>15750</v>
      </c>
      <c r="AK5688" s="38">
        <v>72</v>
      </c>
      <c r="AL5688" s="38">
        <v>9200258</v>
      </c>
      <c r="AM5688" s="61" t="s">
        <v>1816</v>
      </c>
      <c r="AN5688" s="61" t="s">
        <v>1687</v>
      </c>
      <c r="AO5688" s="61" t="s">
        <v>1606</v>
      </c>
      <c r="AP5688" s="61" t="s">
        <v>5042</v>
      </c>
      <c r="AQ5688" s="61" t="s">
        <v>5042</v>
      </c>
      <c r="AR5688" s="28">
        <v>30376.7</v>
      </c>
      <c r="AS5688" s="28">
        <v>379903</v>
      </c>
      <c r="AT5688" s="28">
        <v>571676</v>
      </c>
      <c r="AU5688" s="62"/>
      <c r="DV5688" s="31" t="s">
        <v>5727</v>
      </c>
      <c r="DW5688" s="31" t="s">
        <v>5733</v>
      </c>
      <c r="DX5688" s="63"/>
      <c r="DY5688" s="63"/>
      <c r="DZ5688" s="63"/>
      <c r="EA5688" s="167"/>
      <c r="EB5688" s="60"/>
      <c r="EC5688" s="60"/>
      <c r="ED5688" s="60"/>
      <c r="EE5688" s="60"/>
      <c r="EF5688" s="60"/>
      <c r="EG5688" s="60"/>
      <c r="EH5688" s="60"/>
      <c r="EI5688" s="60"/>
      <c r="EJ5688" s="60"/>
      <c r="EK5688" s="60"/>
      <c r="EL5688" s="60"/>
      <c r="EM5688" s="60"/>
      <c r="EN5688" s="60"/>
      <c r="EO5688" s="60"/>
      <c r="EP5688" s="60"/>
      <c r="EQ5688" s="60"/>
      <c r="ER5688" s="60"/>
      <c r="ES5688" s="60"/>
      <c r="ET5688" s="60"/>
      <c r="EU5688" s="60"/>
      <c r="EV5688" s="60"/>
      <c r="EW5688" s="60"/>
      <c r="EX5688" s="60"/>
      <c r="EY5688" s="60"/>
      <c r="EZ5688" s="60"/>
      <c r="FA5688" s="60"/>
      <c r="FB5688" s="60"/>
    </row>
    <row r="5689" spans="22:158" x14ac:dyDescent="0.25">
      <c r="W5689" s="33"/>
      <c r="X5689" s="33"/>
      <c r="AH5689" s="38">
        <v>100</v>
      </c>
      <c r="AI5689" s="38">
        <v>130</v>
      </c>
      <c r="AJ5689" s="38">
        <v>16000</v>
      </c>
      <c r="AK5689" s="38">
        <v>72</v>
      </c>
      <c r="AL5689" s="38">
        <v>9200258</v>
      </c>
      <c r="AM5689" s="61" t="s">
        <v>1816</v>
      </c>
      <c r="AN5689" s="61" t="s">
        <v>1687</v>
      </c>
      <c r="AO5689" s="61" t="s">
        <v>1611</v>
      </c>
      <c r="AP5689" s="61" t="s">
        <v>5042</v>
      </c>
      <c r="AQ5689" s="61" t="s">
        <v>5042</v>
      </c>
      <c r="AR5689" s="28">
        <v>0</v>
      </c>
      <c r="AS5689" s="28">
        <v>0</v>
      </c>
      <c r="AT5689" s="28">
        <v>1086919</v>
      </c>
      <c r="AU5689" s="62"/>
      <c r="DV5689" s="31" t="s">
        <v>5727</v>
      </c>
      <c r="DW5689" s="31" t="s">
        <v>5733</v>
      </c>
      <c r="DX5689" s="63"/>
      <c r="DY5689" s="63"/>
      <c r="DZ5689" s="63"/>
      <c r="EA5689" s="167"/>
      <c r="EB5689" s="60"/>
      <c r="EC5689" s="60"/>
      <c r="ED5689" s="60"/>
      <c r="EE5689" s="60"/>
      <c r="EF5689" s="60"/>
      <c r="EG5689" s="60"/>
      <c r="EH5689" s="60"/>
      <c r="EI5689" s="60"/>
      <c r="EJ5689" s="60"/>
      <c r="EK5689" s="60"/>
      <c r="EL5689" s="60"/>
      <c r="EM5689" s="60"/>
      <c r="EN5689" s="60"/>
      <c r="EO5689" s="60"/>
      <c r="EP5689" s="60"/>
      <c r="EQ5689" s="60"/>
      <c r="ER5689" s="60"/>
      <c r="ES5689" s="60"/>
      <c r="ET5689" s="60"/>
      <c r="EU5689" s="60"/>
      <c r="EV5689" s="60"/>
      <c r="EW5689" s="60"/>
      <c r="EX5689" s="60"/>
      <c r="EY5689" s="60"/>
      <c r="EZ5689" s="60"/>
      <c r="FA5689" s="60"/>
      <c r="FB5689" s="60"/>
    </row>
    <row r="5690" spans="22:158" x14ac:dyDescent="0.25">
      <c r="V5690" s="1"/>
      <c r="W5690" s="33"/>
      <c r="X5690" s="33"/>
      <c r="AH5690" s="38">
        <v>100</v>
      </c>
      <c r="AI5690" s="38">
        <v>130</v>
      </c>
      <c r="AJ5690" s="38">
        <v>16300</v>
      </c>
      <c r="AK5690" s="38">
        <v>72</v>
      </c>
      <c r="AL5690" s="38">
        <v>9200258</v>
      </c>
      <c r="AM5690" s="61" t="s">
        <v>1816</v>
      </c>
      <c r="AN5690" s="61" t="s">
        <v>1687</v>
      </c>
      <c r="AO5690" s="61" t="s">
        <v>1617</v>
      </c>
      <c r="AP5690" s="61" t="s">
        <v>5042</v>
      </c>
      <c r="AQ5690" s="61" t="s">
        <v>5042</v>
      </c>
      <c r="AR5690" s="28">
        <v>0</v>
      </c>
      <c r="AS5690" s="28">
        <v>0</v>
      </c>
      <c r="AT5690" s="28">
        <v>2509415</v>
      </c>
      <c r="AU5690" s="62"/>
      <c r="DV5690" s="31" t="s">
        <v>5727</v>
      </c>
      <c r="DW5690" s="31" t="s">
        <v>5733</v>
      </c>
      <c r="DX5690" s="63"/>
      <c r="DY5690" s="63"/>
      <c r="DZ5690" s="63"/>
      <c r="EA5690" s="167"/>
      <c r="EB5690" s="60"/>
      <c r="EC5690" s="60"/>
      <c r="ED5690" s="60"/>
      <c r="EE5690" s="60"/>
      <c r="EF5690" s="60"/>
      <c r="EG5690" s="60"/>
      <c r="EH5690" s="60"/>
      <c r="EI5690" s="60"/>
      <c r="EJ5690" s="60"/>
      <c r="EK5690" s="60"/>
      <c r="EL5690" s="60"/>
      <c r="EM5690" s="60"/>
      <c r="EN5690" s="60"/>
      <c r="EO5690" s="60"/>
      <c r="EP5690" s="60"/>
      <c r="EQ5690" s="60"/>
      <c r="ER5690" s="60"/>
      <c r="ES5690" s="60"/>
      <c r="ET5690" s="60"/>
      <c r="EU5690" s="60"/>
      <c r="EV5690" s="60"/>
      <c r="EW5690" s="60"/>
      <c r="EX5690" s="60"/>
      <c r="EY5690" s="60"/>
      <c r="EZ5690" s="60"/>
      <c r="FA5690" s="60"/>
      <c r="FB5690" s="60"/>
    </row>
    <row r="5691" spans="22:158" x14ac:dyDescent="0.25">
      <c r="W5691" s="33"/>
      <c r="X5691" s="33"/>
      <c r="AH5691" s="38">
        <v>100</v>
      </c>
      <c r="AI5691" s="38">
        <v>130</v>
      </c>
      <c r="AJ5691" s="38">
        <v>16500</v>
      </c>
      <c r="AK5691" s="38">
        <v>72</v>
      </c>
      <c r="AL5691" s="38">
        <v>9200258</v>
      </c>
      <c r="AM5691" s="61" t="s">
        <v>1816</v>
      </c>
      <c r="AN5691" s="61" t="s">
        <v>1687</v>
      </c>
      <c r="AO5691" s="61" t="s">
        <v>1623</v>
      </c>
      <c r="AP5691" s="61" t="s">
        <v>5042</v>
      </c>
      <c r="AQ5691" s="61" t="s">
        <v>5042</v>
      </c>
      <c r="AR5691" s="28">
        <v>0</v>
      </c>
      <c r="AS5691" s="28">
        <v>0</v>
      </c>
      <c r="AT5691" s="28">
        <v>1534355</v>
      </c>
      <c r="AU5691" s="62"/>
      <c r="DV5691" s="31" t="s">
        <v>5727</v>
      </c>
      <c r="DW5691" s="31" t="s">
        <v>5733</v>
      </c>
      <c r="DX5691" s="63"/>
      <c r="DY5691" s="63"/>
      <c r="DZ5691" s="63"/>
      <c r="EA5691" s="167"/>
      <c r="EB5691" s="60"/>
      <c r="EC5691" s="60"/>
      <c r="ED5691" s="60"/>
      <c r="EE5691" s="60"/>
      <c r="EF5691" s="60"/>
      <c r="EG5691" s="60"/>
      <c r="EH5691" s="60"/>
      <c r="EI5691" s="60"/>
      <c r="EJ5691" s="60"/>
      <c r="EK5691" s="60"/>
      <c r="EL5691" s="60"/>
      <c r="EM5691" s="60"/>
      <c r="EN5691" s="60"/>
      <c r="EO5691" s="60"/>
      <c r="EP5691" s="60"/>
      <c r="EQ5691" s="60"/>
      <c r="ER5691" s="60"/>
      <c r="ES5691" s="60"/>
      <c r="ET5691" s="60"/>
      <c r="EU5691" s="60"/>
      <c r="EV5691" s="60"/>
      <c r="EW5691" s="60"/>
      <c r="EX5691" s="60"/>
      <c r="EY5691" s="60"/>
      <c r="EZ5691" s="60"/>
      <c r="FA5691" s="60"/>
      <c r="FB5691" s="60"/>
    </row>
    <row r="5692" spans="22:158" x14ac:dyDescent="0.25">
      <c r="W5692" s="33"/>
      <c r="X5692" s="33"/>
      <c r="AH5692" s="38">
        <v>100</v>
      </c>
      <c r="AI5692" s="38">
        <v>130</v>
      </c>
      <c r="AJ5692" s="38">
        <v>16850</v>
      </c>
      <c r="AK5692" s="38">
        <v>72</v>
      </c>
      <c r="AL5692" s="38">
        <v>9200258</v>
      </c>
      <c r="AM5692" s="61" t="s">
        <v>1816</v>
      </c>
      <c r="AN5692" s="61" t="s">
        <v>1687</v>
      </c>
      <c r="AO5692" s="61" t="s">
        <v>1630</v>
      </c>
      <c r="AP5692" s="61" t="s">
        <v>5042</v>
      </c>
      <c r="AQ5692" s="61" t="s">
        <v>5042</v>
      </c>
      <c r="AR5692" s="28">
        <v>0</v>
      </c>
      <c r="AS5692" s="28">
        <v>0</v>
      </c>
      <c r="AT5692" s="28">
        <v>42037</v>
      </c>
      <c r="AU5692" s="62"/>
      <c r="DV5692" s="31" t="s">
        <v>5727</v>
      </c>
      <c r="DW5692" s="31" t="s">
        <v>5733</v>
      </c>
      <c r="DX5692" s="63"/>
      <c r="DY5692" s="63"/>
      <c r="DZ5692" s="63"/>
      <c r="EA5692" s="167"/>
      <c r="EB5692" s="60"/>
      <c r="EC5692" s="60"/>
      <c r="ED5692" s="60"/>
      <c r="EE5692" s="60"/>
      <c r="EF5692" s="60"/>
      <c r="EG5692" s="60"/>
      <c r="EH5692" s="60"/>
      <c r="EI5692" s="60"/>
      <c r="EJ5692" s="60"/>
      <c r="EK5692" s="60"/>
      <c r="EL5692" s="60"/>
      <c r="EM5692" s="60"/>
      <c r="EN5692" s="60"/>
      <c r="EO5692" s="60"/>
      <c r="EP5692" s="60"/>
      <c r="EQ5692" s="60"/>
      <c r="ER5692" s="60"/>
      <c r="ES5692" s="60"/>
      <c r="ET5692" s="60"/>
      <c r="EU5692" s="60"/>
      <c r="EV5692" s="60"/>
      <c r="EW5692" s="60"/>
      <c r="EX5692" s="60"/>
      <c r="EY5692" s="60"/>
      <c r="EZ5692" s="60"/>
      <c r="FA5692" s="60"/>
      <c r="FB5692" s="60"/>
    </row>
    <row r="5693" spans="22:158" x14ac:dyDescent="0.25">
      <c r="V5693" s="1"/>
      <c r="W5693" s="33"/>
      <c r="X5693" s="33"/>
      <c r="AH5693" s="38">
        <v>100</v>
      </c>
      <c r="AI5693" s="38">
        <v>130</v>
      </c>
      <c r="AJ5693" s="38">
        <v>17300</v>
      </c>
      <c r="AK5693" s="38">
        <v>72</v>
      </c>
      <c r="AL5693" s="38">
        <v>9200258</v>
      </c>
      <c r="AM5693" s="61" t="s">
        <v>1816</v>
      </c>
      <c r="AN5693" s="61" t="s">
        <v>1687</v>
      </c>
      <c r="AO5693" s="61" t="s">
        <v>1639</v>
      </c>
      <c r="AP5693" s="61" t="s">
        <v>5042</v>
      </c>
      <c r="AQ5693" s="61" t="s">
        <v>5042</v>
      </c>
      <c r="AR5693" s="28">
        <v>0</v>
      </c>
      <c r="AS5693" s="28">
        <v>0</v>
      </c>
      <c r="AT5693" s="28">
        <v>2422317</v>
      </c>
      <c r="AU5693" s="62"/>
      <c r="DV5693" s="31" t="s">
        <v>5727</v>
      </c>
      <c r="DW5693" s="31" t="s">
        <v>5733</v>
      </c>
      <c r="DX5693" s="63"/>
      <c r="DY5693" s="63"/>
      <c r="DZ5693" s="63"/>
      <c r="EA5693" s="167"/>
      <c r="EB5693" s="60"/>
      <c r="EC5693" s="60"/>
      <c r="ED5693" s="60"/>
      <c r="EE5693" s="60"/>
      <c r="EF5693" s="60"/>
      <c r="EG5693" s="60"/>
      <c r="EH5693" s="60"/>
      <c r="EI5693" s="60"/>
      <c r="EJ5693" s="60"/>
      <c r="EK5693" s="60"/>
      <c r="EL5693" s="60"/>
      <c r="EM5693" s="60"/>
      <c r="EN5693" s="60"/>
      <c r="EO5693" s="60"/>
      <c r="EP5693" s="60"/>
      <c r="EQ5693" s="60"/>
      <c r="ER5693" s="60"/>
      <c r="ES5693" s="60"/>
      <c r="ET5693" s="60"/>
      <c r="EU5693" s="60"/>
      <c r="EV5693" s="60"/>
      <c r="EW5693" s="60"/>
      <c r="EX5693" s="60"/>
      <c r="EY5693" s="60"/>
      <c r="EZ5693" s="60"/>
      <c r="FA5693" s="60"/>
      <c r="FB5693" s="60"/>
    </row>
    <row r="5694" spans="22:158" x14ac:dyDescent="0.25">
      <c r="W5694" s="33"/>
      <c r="X5694" s="33"/>
      <c r="AH5694" s="38">
        <v>100</v>
      </c>
      <c r="AI5694" s="38">
        <v>130</v>
      </c>
      <c r="AJ5694" s="38">
        <v>17310</v>
      </c>
      <c r="AK5694" s="38">
        <v>72</v>
      </c>
      <c r="AL5694" s="38">
        <v>9200258</v>
      </c>
      <c r="AM5694" s="61" t="s">
        <v>1816</v>
      </c>
      <c r="AN5694" s="61" t="s">
        <v>1687</v>
      </c>
      <c r="AO5694" s="61" t="s">
        <v>1640</v>
      </c>
      <c r="AP5694" s="61" t="s">
        <v>5042</v>
      </c>
      <c r="AQ5694" s="61" t="s">
        <v>5042</v>
      </c>
      <c r="AR5694" s="28">
        <v>12513758.9</v>
      </c>
      <c r="AS5694" s="28">
        <v>11115259</v>
      </c>
      <c r="AT5694" s="28">
        <v>0</v>
      </c>
      <c r="AU5694" s="62"/>
      <c r="DV5694" s="31" t="s">
        <v>5727</v>
      </c>
      <c r="DW5694" s="31" t="s">
        <v>5733</v>
      </c>
      <c r="DX5694" s="63"/>
      <c r="DY5694" s="63"/>
      <c r="DZ5694" s="63"/>
      <c r="EA5694" s="167"/>
      <c r="EB5694" s="60"/>
      <c r="EC5694" s="60"/>
      <c r="ED5694" s="60"/>
      <c r="EE5694" s="60"/>
      <c r="EF5694" s="60"/>
      <c r="EG5694" s="60"/>
      <c r="EH5694" s="60"/>
      <c r="EI5694" s="60"/>
      <c r="EJ5694" s="60"/>
      <c r="EK5694" s="60"/>
      <c r="EL5694" s="60"/>
      <c r="EM5694" s="60"/>
      <c r="EN5694" s="60"/>
      <c r="EO5694" s="60"/>
      <c r="EP5694" s="60"/>
      <c r="EQ5694" s="60"/>
      <c r="ER5694" s="60"/>
      <c r="ES5694" s="60"/>
      <c r="ET5694" s="60"/>
      <c r="EU5694" s="60"/>
      <c r="EV5694" s="60"/>
      <c r="EW5694" s="60"/>
      <c r="EX5694" s="60"/>
      <c r="EY5694" s="60"/>
      <c r="EZ5694" s="60"/>
      <c r="FA5694" s="60"/>
      <c r="FB5694" s="60"/>
    </row>
    <row r="5695" spans="22:158" x14ac:dyDescent="0.25">
      <c r="W5695" s="33"/>
      <c r="X5695" s="33"/>
      <c r="AH5695" s="38">
        <v>100</v>
      </c>
      <c r="AI5695" s="38">
        <v>130</v>
      </c>
      <c r="AJ5695" s="38">
        <v>17400</v>
      </c>
      <c r="AK5695" s="38">
        <v>72</v>
      </c>
      <c r="AL5695" s="38">
        <v>9200258</v>
      </c>
      <c r="AM5695" s="61" t="s">
        <v>1816</v>
      </c>
      <c r="AN5695" s="61" t="s">
        <v>1687</v>
      </c>
      <c r="AO5695" s="61" t="s">
        <v>1642</v>
      </c>
      <c r="AP5695" s="61" t="s">
        <v>5042</v>
      </c>
      <c r="AQ5695" s="61" t="s">
        <v>5042</v>
      </c>
      <c r="AR5695" s="28">
        <v>625847.4</v>
      </c>
      <c r="AS5695" s="28">
        <v>738476</v>
      </c>
      <c r="AT5695" s="28">
        <v>1757353</v>
      </c>
      <c r="AU5695" s="62"/>
      <c r="DV5695" s="31" t="s">
        <v>5727</v>
      </c>
      <c r="DW5695" s="31" t="s">
        <v>5733</v>
      </c>
      <c r="DX5695" s="63"/>
      <c r="DY5695" s="63"/>
      <c r="DZ5695" s="63"/>
      <c r="EA5695" s="167"/>
      <c r="EB5695" s="60"/>
      <c r="EC5695" s="60"/>
      <c r="ED5695" s="60"/>
      <c r="EE5695" s="60"/>
      <c r="EF5695" s="60"/>
      <c r="EG5695" s="60"/>
      <c r="EH5695" s="60"/>
      <c r="EI5695" s="60"/>
      <c r="EJ5695" s="60"/>
      <c r="EK5695" s="60"/>
      <c r="EL5695" s="60"/>
      <c r="EM5695" s="60"/>
      <c r="EN5695" s="60"/>
      <c r="EO5695" s="60"/>
      <c r="EP5695" s="60"/>
      <c r="EQ5695" s="60"/>
      <c r="ER5695" s="60"/>
      <c r="ES5695" s="60"/>
      <c r="ET5695" s="60"/>
      <c r="EU5695" s="60"/>
      <c r="EV5695" s="60"/>
      <c r="EW5695" s="60"/>
      <c r="EX5695" s="60"/>
      <c r="EY5695" s="60"/>
      <c r="EZ5695" s="60"/>
      <c r="FA5695" s="60"/>
      <c r="FB5695" s="60"/>
    </row>
    <row r="5696" spans="22:158" x14ac:dyDescent="0.25">
      <c r="V5696" s="1"/>
      <c r="W5696" s="33"/>
      <c r="X5696" s="33"/>
      <c r="AH5696" s="38">
        <v>100</v>
      </c>
      <c r="AI5696" s="38">
        <v>130</v>
      </c>
      <c r="AJ5696" s="38">
        <v>17650</v>
      </c>
      <c r="AK5696" s="38">
        <v>72</v>
      </c>
      <c r="AL5696" s="38">
        <v>9200258</v>
      </c>
      <c r="AM5696" s="61" t="s">
        <v>1816</v>
      </c>
      <c r="AN5696" s="61" t="s">
        <v>1687</v>
      </c>
      <c r="AO5696" s="61" t="s">
        <v>1648</v>
      </c>
      <c r="AP5696" s="61" t="s">
        <v>5042</v>
      </c>
      <c r="AQ5696" s="61" t="s">
        <v>5042</v>
      </c>
      <c r="AR5696" s="28">
        <v>506500.8</v>
      </c>
      <c r="AS5696" s="28">
        <v>4106</v>
      </c>
      <c r="AT5696" s="28">
        <v>255822</v>
      </c>
      <c r="AU5696" s="62"/>
      <c r="DV5696" s="31" t="s">
        <v>5727</v>
      </c>
      <c r="DW5696" s="31" t="s">
        <v>5733</v>
      </c>
      <c r="DX5696" s="63"/>
      <c r="DY5696" s="63"/>
      <c r="DZ5696" s="63"/>
      <c r="EA5696" s="167"/>
      <c r="EB5696" s="60"/>
      <c r="EC5696" s="60"/>
      <c r="ED5696" s="60"/>
      <c r="EE5696" s="60"/>
      <c r="EF5696" s="60"/>
      <c r="EG5696" s="60"/>
      <c r="EH5696" s="60"/>
      <c r="EI5696" s="60"/>
      <c r="EJ5696" s="60"/>
      <c r="EK5696" s="60"/>
      <c r="EL5696" s="60"/>
      <c r="EM5696" s="60"/>
      <c r="EN5696" s="60"/>
      <c r="EO5696" s="60"/>
      <c r="EP5696" s="60"/>
      <c r="EQ5696" s="60"/>
      <c r="ER5696" s="60"/>
      <c r="ES5696" s="60"/>
      <c r="ET5696" s="60"/>
      <c r="EU5696" s="60"/>
      <c r="EV5696" s="60"/>
      <c r="EW5696" s="60"/>
      <c r="EX5696" s="60"/>
      <c r="EY5696" s="60"/>
      <c r="EZ5696" s="60"/>
      <c r="FA5696" s="60"/>
      <c r="FB5696" s="60"/>
    </row>
    <row r="5697" spans="22:158" x14ac:dyDescent="0.25">
      <c r="W5697" s="33"/>
      <c r="X5697" s="33"/>
      <c r="AH5697" s="38">
        <v>100</v>
      </c>
      <c r="AI5697" s="38">
        <v>130</v>
      </c>
      <c r="AJ5697" s="38">
        <v>17850</v>
      </c>
      <c r="AK5697" s="38">
        <v>72</v>
      </c>
      <c r="AL5697" s="38">
        <v>9200258</v>
      </c>
      <c r="AM5697" s="61" t="s">
        <v>1816</v>
      </c>
      <c r="AN5697" s="61" t="s">
        <v>1687</v>
      </c>
      <c r="AO5697" s="61" t="s">
        <v>1652</v>
      </c>
      <c r="AP5697" s="61" t="s">
        <v>5042</v>
      </c>
      <c r="AQ5697" s="61" t="s">
        <v>5042</v>
      </c>
      <c r="AR5697" s="28">
        <v>5765.8</v>
      </c>
      <c r="AS5697" s="28">
        <v>298815</v>
      </c>
      <c r="AT5697" s="28">
        <v>176354</v>
      </c>
      <c r="AU5697" s="62"/>
      <c r="DV5697" s="31" t="s">
        <v>5727</v>
      </c>
      <c r="DW5697" s="31" t="s">
        <v>5733</v>
      </c>
      <c r="DX5697" s="63"/>
      <c r="DY5697" s="63"/>
      <c r="DZ5697" s="63"/>
      <c r="EA5697" s="167"/>
      <c r="EB5697" s="60"/>
      <c r="EC5697" s="60"/>
      <c r="ED5697" s="60"/>
      <c r="EE5697" s="60"/>
      <c r="EF5697" s="60"/>
      <c r="EG5697" s="60"/>
      <c r="EH5697" s="60"/>
      <c r="EI5697" s="60"/>
      <c r="EJ5697" s="60"/>
      <c r="EK5697" s="60"/>
      <c r="EL5697" s="60"/>
      <c r="EM5697" s="60"/>
      <c r="EN5697" s="60"/>
      <c r="EO5697" s="60"/>
      <c r="EP5697" s="60"/>
      <c r="EQ5697" s="60"/>
      <c r="ER5697" s="60"/>
      <c r="ES5697" s="60"/>
      <c r="ET5697" s="60"/>
      <c r="EU5697" s="60"/>
      <c r="EV5697" s="60"/>
      <c r="EW5697" s="60"/>
      <c r="EX5697" s="60"/>
      <c r="EY5697" s="60"/>
      <c r="EZ5697" s="60"/>
      <c r="FA5697" s="60"/>
      <c r="FB5697" s="60"/>
    </row>
    <row r="5698" spans="22:158" x14ac:dyDescent="0.25">
      <c r="W5698" s="33"/>
      <c r="X5698" s="33"/>
      <c r="AH5698" s="38">
        <v>100</v>
      </c>
      <c r="AI5698" s="38">
        <v>130</v>
      </c>
      <c r="AJ5698" s="38">
        <v>18600</v>
      </c>
      <c r="AK5698" s="38">
        <v>72</v>
      </c>
      <c r="AL5698" s="38">
        <v>9200258</v>
      </c>
      <c r="AM5698" s="61" t="s">
        <v>1816</v>
      </c>
      <c r="AN5698" s="61" t="s">
        <v>1687</v>
      </c>
      <c r="AO5698" s="61" t="s">
        <v>1668</v>
      </c>
      <c r="AP5698" s="61" t="s">
        <v>5042</v>
      </c>
      <c r="AQ5698" s="61" t="s">
        <v>5042</v>
      </c>
      <c r="AR5698" s="28">
        <v>0</v>
      </c>
      <c r="AS5698" s="28">
        <v>0</v>
      </c>
      <c r="AT5698" s="28">
        <v>269786</v>
      </c>
      <c r="AU5698" s="62"/>
      <c r="DV5698" s="31" t="s">
        <v>5727</v>
      </c>
      <c r="DW5698" s="31" t="s">
        <v>5733</v>
      </c>
      <c r="DX5698" s="63"/>
      <c r="DY5698" s="63"/>
      <c r="DZ5698" s="63"/>
      <c r="EA5698" s="167"/>
      <c r="EB5698" s="60"/>
      <c r="EC5698" s="60"/>
      <c r="ED5698" s="60"/>
      <c r="EE5698" s="60"/>
      <c r="EF5698" s="60"/>
      <c r="EG5698" s="60"/>
      <c r="EH5698" s="60"/>
      <c r="EI5698" s="60"/>
      <c r="EJ5698" s="60"/>
      <c r="EK5698" s="60"/>
      <c r="EL5698" s="60"/>
      <c r="EM5698" s="60"/>
      <c r="EN5698" s="60"/>
      <c r="EO5698" s="60"/>
      <c r="EP5698" s="60"/>
      <c r="EQ5698" s="60"/>
      <c r="ER5698" s="60"/>
      <c r="ES5698" s="60"/>
      <c r="ET5698" s="60"/>
      <c r="EU5698" s="60"/>
      <c r="EV5698" s="60"/>
      <c r="EW5698" s="60"/>
      <c r="EX5698" s="60"/>
      <c r="EY5698" s="60"/>
      <c r="EZ5698" s="60"/>
      <c r="FA5698" s="60"/>
      <c r="FB5698" s="60"/>
    </row>
    <row r="5699" spans="22:158" x14ac:dyDescent="0.25">
      <c r="W5699" s="33"/>
      <c r="X5699" s="33"/>
      <c r="AH5699" s="38">
        <v>100</v>
      </c>
      <c r="AI5699" s="38">
        <v>135</v>
      </c>
      <c r="AJ5699" s="38">
        <v>10950</v>
      </c>
      <c r="AK5699" s="38">
        <v>72</v>
      </c>
      <c r="AL5699" s="38">
        <v>9200258</v>
      </c>
      <c r="AM5699" s="61" t="s">
        <v>1816</v>
      </c>
      <c r="AN5699" s="61" t="s">
        <v>1693</v>
      </c>
      <c r="AO5699" s="61" t="s">
        <v>5062</v>
      </c>
      <c r="AP5699" s="61" t="s">
        <v>5042</v>
      </c>
      <c r="AQ5699" s="61" t="s">
        <v>5042</v>
      </c>
      <c r="AR5699" s="28">
        <v>20429.900000000001</v>
      </c>
      <c r="AS5699" s="28">
        <v>0</v>
      </c>
      <c r="AT5699" s="28">
        <v>1177615</v>
      </c>
      <c r="AU5699" s="62"/>
      <c r="DV5699" s="31" t="s">
        <v>5727</v>
      </c>
      <c r="DW5699" s="31" t="s">
        <v>5734</v>
      </c>
      <c r="DX5699" s="63"/>
      <c r="DY5699" s="63"/>
      <c r="DZ5699" s="63"/>
      <c r="EA5699" s="167"/>
      <c r="EB5699" s="60"/>
      <c r="EC5699" s="60"/>
      <c r="ED5699" s="60"/>
      <c r="EE5699" s="60"/>
      <c r="EF5699" s="60"/>
      <c r="EG5699" s="60"/>
      <c r="EH5699" s="60"/>
      <c r="EI5699" s="60"/>
      <c r="EJ5699" s="60"/>
      <c r="EK5699" s="60"/>
      <c r="EL5699" s="60"/>
      <c r="EM5699" s="60"/>
      <c r="EN5699" s="60"/>
      <c r="EO5699" s="60"/>
      <c r="EP5699" s="60"/>
      <c r="EQ5699" s="60"/>
      <c r="ER5699" s="60"/>
      <c r="ES5699" s="60"/>
      <c r="ET5699" s="60"/>
      <c r="EU5699" s="60"/>
      <c r="EV5699" s="60"/>
      <c r="EW5699" s="60"/>
      <c r="EX5699" s="60"/>
      <c r="EY5699" s="60"/>
      <c r="EZ5699" s="60"/>
      <c r="FA5699" s="60"/>
      <c r="FB5699" s="60"/>
    </row>
    <row r="5700" spans="22:158" x14ac:dyDescent="0.25">
      <c r="W5700" s="33"/>
      <c r="X5700" s="33"/>
      <c r="AH5700" s="38">
        <v>100</v>
      </c>
      <c r="AI5700" s="38">
        <v>135</v>
      </c>
      <c r="AJ5700" s="38">
        <v>11150</v>
      </c>
      <c r="AK5700" s="38">
        <v>72</v>
      </c>
      <c r="AL5700" s="38">
        <v>9200258</v>
      </c>
      <c r="AM5700" s="61" t="s">
        <v>1816</v>
      </c>
      <c r="AN5700" s="61" t="s">
        <v>1693</v>
      </c>
      <c r="AO5700" s="61" t="s">
        <v>5066</v>
      </c>
      <c r="AP5700" s="61" t="s">
        <v>5042</v>
      </c>
      <c r="AQ5700" s="61" t="s">
        <v>5042</v>
      </c>
      <c r="AR5700" s="28">
        <v>8289.7000000000007</v>
      </c>
      <c r="AS5700" s="28">
        <v>7139</v>
      </c>
      <c r="AT5700" s="28">
        <v>35271</v>
      </c>
      <c r="AU5700" s="62"/>
      <c r="DV5700" s="31" t="s">
        <v>5727</v>
      </c>
      <c r="DW5700" s="31" t="s">
        <v>5734</v>
      </c>
      <c r="DX5700" s="63"/>
      <c r="DY5700" s="63"/>
      <c r="DZ5700" s="63"/>
      <c r="EA5700" s="167"/>
      <c r="EB5700" s="60"/>
      <c r="EC5700" s="60"/>
      <c r="ED5700" s="60"/>
      <c r="EE5700" s="60"/>
      <c r="EF5700" s="60"/>
      <c r="EG5700" s="60"/>
      <c r="EH5700" s="60"/>
      <c r="EI5700" s="60"/>
      <c r="EJ5700" s="60"/>
      <c r="EK5700" s="60"/>
      <c r="EL5700" s="60"/>
      <c r="EM5700" s="60"/>
      <c r="EN5700" s="60"/>
      <c r="EO5700" s="60"/>
      <c r="EP5700" s="60"/>
      <c r="EQ5700" s="60"/>
      <c r="ER5700" s="60"/>
      <c r="ES5700" s="60"/>
      <c r="ET5700" s="60"/>
      <c r="EU5700" s="60"/>
      <c r="EV5700" s="60"/>
      <c r="EW5700" s="60"/>
      <c r="EX5700" s="60"/>
      <c r="EY5700" s="60"/>
      <c r="EZ5700" s="60"/>
      <c r="FA5700" s="60"/>
      <c r="FB5700" s="60"/>
    </row>
    <row r="5701" spans="22:158" x14ac:dyDescent="0.25">
      <c r="W5701" s="33"/>
      <c r="X5701" s="33"/>
      <c r="AH5701" s="38">
        <v>100</v>
      </c>
      <c r="AI5701" s="38">
        <v>135</v>
      </c>
      <c r="AJ5701" s="38">
        <v>11750</v>
      </c>
      <c r="AK5701" s="38">
        <v>72</v>
      </c>
      <c r="AL5701" s="38">
        <v>9200258</v>
      </c>
      <c r="AM5701" s="61" t="s">
        <v>1816</v>
      </c>
      <c r="AN5701" s="61" t="s">
        <v>1693</v>
      </c>
      <c r="AO5701" s="61" t="s">
        <v>5080</v>
      </c>
      <c r="AP5701" s="61" t="s">
        <v>5042</v>
      </c>
      <c r="AQ5701" s="61" t="s">
        <v>5042</v>
      </c>
      <c r="AR5701" s="28">
        <v>0</v>
      </c>
      <c r="AS5701" s="28">
        <v>0</v>
      </c>
      <c r="AT5701" s="28">
        <v>72125</v>
      </c>
      <c r="AU5701" s="62"/>
      <c r="DV5701" s="31" t="s">
        <v>5727</v>
      </c>
      <c r="DW5701" s="31" t="s">
        <v>5734</v>
      </c>
      <c r="DX5701" s="63"/>
      <c r="DY5701" s="63"/>
      <c r="DZ5701" s="63"/>
      <c r="EA5701" s="167"/>
      <c r="EB5701" s="60"/>
      <c r="EC5701" s="60"/>
      <c r="ED5701" s="60"/>
      <c r="EE5701" s="60"/>
      <c r="EF5701" s="60"/>
      <c r="EG5701" s="60"/>
      <c r="EH5701" s="60"/>
      <c r="EI5701" s="60"/>
      <c r="EJ5701" s="60"/>
      <c r="EK5701" s="60"/>
      <c r="EL5701" s="60"/>
      <c r="EM5701" s="60"/>
      <c r="EN5701" s="60"/>
      <c r="EO5701" s="60"/>
      <c r="EP5701" s="60"/>
      <c r="EQ5701" s="60"/>
      <c r="ER5701" s="60"/>
      <c r="ES5701" s="60"/>
      <c r="ET5701" s="60"/>
      <c r="EU5701" s="60"/>
      <c r="EV5701" s="60"/>
      <c r="EW5701" s="60"/>
      <c r="EX5701" s="60"/>
      <c r="EY5701" s="60"/>
      <c r="EZ5701" s="60"/>
      <c r="FA5701" s="60"/>
      <c r="FB5701" s="60"/>
    </row>
    <row r="5702" spans="22:158" x14ac:dyDescent="0.25">
      <c r="W5702" s="33"/>
      <c r="X5702" s="33"/>
      <c r="AH5702" s="38">
        <v>100</v>
      </c>
      <c r="AI5702" s="38">
        <v>135</v>
      </c>
      <c r="AJ5702" s="38">
        <v>11950</v>
      </c>
      <c r="AK5702" s="38">
        <v>72</v>
      </c>
      <c r="AL5702" s="38">
        <v>9200258</v>
      </c>
      <c r="AM5702" s="61" t="s">
        <v>1816</v>
      </c>
      <c r="AN5702" s="61" t="s">
        <v>1693</v>
      </c>
      <c r="AO5702" s="61" t="s">
        <v>5083</v>
      </c>
      <c r="AP5702" s="61" t="s">
        <v>5042</v>
      </c>
      <c r="AQ5702" s="61" t="s">
        <v>5042</v>
      </c>
      <c r="AR5702" s="28">
        <v>0</v>
      </c>
      <c r="AS5702" s="28">
        <v>0</v>
      </c>
      <c r="AT5702" s="28">
        <v>65215</v>
      </c>
      <c r="AU5702" s="62"/>
      <c r="DV5702" s="31" t="s">
        <v>5727</v>
      </c>
      <c r="DW5702" s="31" t="s">
        <v>5734</v>
      </c>
      <c r="DX5702" s="63"/>
      <c r="DY5702" s="63"/>
      <c r="DZ5702" s="63"/>
      <c r="EA5702" s="167"/>
      <c r="EB5702" s="60"/>
      <c r="EC5702" s="60"/>
      <c r="ED5702" s="60"/>
      <c r="EE5702" s="60"/>
      <c r="EF5702" s="60"/>
      <c r="EG5702" s="60"/>
      <c r="EH5702" s="60"/>
      <c r="EI5702" s="60"/>
      <c r="EJ5702" s="60"/>
      <c r="EK5702" s="60"/>
      <c r="EL5702" s="60"/>
      <c r="EM5702" s="60"/>
      <c r="EN5702" s="60"/>
      <c r="EO5702" s="60"/>
      <c r="EP5702" s="60"/>
      <c r="EQ5702" s="60"/>
      <c r="ER5702" s="60"/>
      <c r="ES5702" s="60"/>
      <c r="ET5702" s="60"/>
      <c r="EU5702" s="60"/>
      <c r="EV5702" s="60"/>
      <c r="EW5702" s="60"/>
      <c r="EX5702" s="60"/>
      <c r="EY5702" s="60"/>
      <c r="EZ5702" s="60"/>
      <c r="FA5702" s="60"/>
      <c r="FB5702" s="60"/>
    </row>
    <row r="5703" spans="22:158" x14ac:dyDescent="0.25">
      <c r="W5703" s="33"/>
      <c r="X5703" s="33"/>
      <c r="AH5703" s="38">
        <v>100</v>
      </c>
      <c r="AI5703" s="38">
        <v>135</v>
      </c>
      <c r="AJ5703" s="38">
        <v>12100</v>
      </c>
      <c r="AK5703" s="38">
        <v>72</v>
      </c>
      <c r="AL5703" s="38">
        <v>9200258</v>
      </c>
      <c r="AM5703" s="61" t="s">
        <v>1816</v>
      </c>
      <c r="AN5703" s="61" t="s">
        <v>1693</v>
      </c>
      <c r="AO5703" s="61" t="s">
        <v>5086</v>
      </c>
      <c r="AP5703" s="61" t="s">
        <v>5042</v>
      </c>
      <c r="AQ5703" s="61" t="s">
        <v>5042</v>
      </c>
      <c r="AR5703" s="28">
        <v>0</v>
      </c>
      <c r="AS5703" s="28">
        <v>0</v>
      </c>
      <c r="AT5703" s="28">
        <v>1343173</v>
      </c>
      <c r="AU5703" s="62"/>
      <c r="DV5703" s="31" t="s">
        <v>5727</v>
      </c>
      <c r="DW5703" s="31" t="s">
        <v>5734</v>
      </c>
      <c r="DX5703" s="63"/>
      <c r="DY5703" s="63"/>
      <c r="DZ5703" s="63"/>
      <c r="EA5703" s="167"/>
      <c r="EB5703" s="60"/>
      <c r="EC5703" s="60"/>
      <c r="ED5703" s="60"/>
      <c r="EE5703" s="60"/>
      <c r="EF5703" s="60"/>
      <c r="EG5703" s="60"/>
      <c r="EH5703" s="60"/>
      <c r="EI5703" s="60"/>
      <c r="EJ5703" s="60"/>
      <c r="EK5703" s="60"/>
      <c r="EL5703" s="60"/>
      <c r="EM5703" s="60"/>
      <c r="EN5703" s="60"/>
      <c r="EO5703" s="60"/>
      <c r="EP5703" s="60"/>
      <c r="EQ5703" s="60"/>
      <c r="ER5703" s="60"/>
      <c r="ES5703" s="60"/>
      <c r="ET5703" s="60"/>
      <c r="EU5703" s="60"/>
      <c r="EV5703" s="60"/>
      <c r="EW5703" s="60"/>
      <c r="EX5703" s="60"/>
      <c r="EY5703" s="60"/>
      <c r="EZ5703" s="60"/>
      <c r="FA5703" s="60"/>
      <c r="FB5703" s="60"/>
    </row>
    <row r="5704" spans="22:158" x14ac:dyDescent="0.25">
      <c r="W5704" s="33"/>
      <c r="X5704" s="33"/>
      <c r="AH5704" s="38">
        <v>100</v>
      </c>
      <c r="AI5704" s="38">
        <v>135</v>
      </c>
      <c r="AJ5704" s="38">
        <v>12150</v>
      </c>
      <c r="AK5704" s="38">
        <v>72</v>
      </c>
      <c r="AL5704" s="38">
        <v>9200258</v>
      </c>
      <c r="AM5704" s="61" t="s">
        <v>1816</v>
      </c>
      <c r="AN5704" s="61" t="s">
        <v>1693</v>
      </c>
      <c r="AO5704" s="61" t="s">
        <v>5087</v>
      </c>
      <c r="AP5704" s="61" t="s">
        <v>5042</v>
      </c>
      <c r="AQ5704" s="61" t="s">
        <v>5042</v>
      </c>
      <c r="AR5704" s="28">
        <v>698965.7</v>
      </c>
      <c r="AS5704" s="28">
        <v>0</v>
      </c>
      <c r="AT5704" s="28">
        <v>99766</v>
      </c>
      <c r="AU5704" s="62"/>
      <c r="DV5704" s="31" t="s">
        <v>5727</v>
      </c>
      <c r="DW5704" s="31" t="s">
        <v>5734</v>
      </c>
      <c r="DX5704" s="63"/>
      <c r="DY5704" s="63"/>
      <c r="DZ5704" s="63"/>
      <c r="EA5704" s="167"/>
      <c r="EB5704" s="60"/>
      <c r="EC5704" s="60"/>
      <c r="ED5704" s="60"/>
      <c r="EE5704" s="60"/>
      <c r="EF5704" s="60"/>
      <c r="EG5704" s="60"/>
      <c r="EH5704" s="60"/>
      <c r="EI5704" s="60"/>
      <c r="EJ5704" s="60"/>
      <c r="EK5704" s="60"/>
      <c r="EL5704" s="60"/>
      <c r="EM5704" s="60"/>
      <c r="EN5704" s="60"/>
      <c r="EO5704" s="60"/>
      <c r="EP5704" s="60"/>
      <c r="EQ5704" s="60"/>
      <c r="ER5704" s="60"/>
      <c r="ES5704" s="60"/>
      <c r="ET5704" s="60"/>
      <c r="EU5704" s="60"/>
      <c r="EV5704" s="60"/>
      <c r="EW5704" s="60"/>
      <c r="EX5704" s="60"/>
      <c r="EY5704" s="60"/>
      <c r="EZ5704" s="60"/>
      <c r="FA5704" s="60"/>
      <c r="FB5704" s="60"/>
    </row>
    <row r="5705" spans="22:158" x14ac:dyDescent="0.25">
      <c r="W5705" s="33"/>
      <c r="X5705" s="33"/>
      <c r="AH5705" s="38">
        <v>100</v>
      </c>
      <c r="AI5705" s="38">
        <v>135</v>
      </c>
      <c r="AJ5705" s="38">
        <v>12600</v>
      </c>
      <c r="AK5705" s="38">
        <v>72</v>
      </c>
      <c r="AL5705" s="38">
        <v>9200258</v>
      </c>
      <c r="AM5705" s="61" t="s">
        <v>1816</v>
      </c>
      <c r="AN5705" s="61" t="s">
        <v>1693</v>
      </c>
      <c r="AO5705" s="61" t="s">
        <v>5095</v>
      </c>
      <c r="AP5705" s="61" t="s">
        <v>5042</v>
      </c>
      <c r="AQ5705" s="61" t="s">
        <v>5042</v>
      </c>
      <c r="AR5705" s="28">
        <v>7221195.5</v>
      </c>
      <c r="AS5705" s="28">
        <v>3594716</v>
      </c>
      <c r="AT5705" s="28">
        <v>2279362</v>
      </c>
      <c r="AU5705" s="62"/>
      <c r="DV5705" s="31" t="s">
        <v>5727</v>
      </c>
      <c r="DW5705" s="31" t="s">
        <v>5734</v>
      </c>
      <c r="DX5705" s="63"/>
      <c r="DY5705" s="63"/>
      <c r="DZ5705" s="63"/>
      <c r="EA5705" s="167"/>
      <c r="EB5705" s="60"/>
      <c r="EC5705" s="60"/>
      <c r="ED5705" s="60"/>
      <c r="EE5705" s="60"/>
      <c r="EF5705" s="60"/>
      <c r="EG5705" s="60"/>
      <c r="EH5705" s="60"/>
      <c r="EI5705" s="60"/>
      <c r="EJ5705" s="60"/>
      <c r="EK5705" s="60"/>
      <c r="EL5705" s="60"/>
      <c r="EM5705" s="60"/>
      <c r="EN5705" s="60"/>
      <c r="EO5705" s="60"/>
      <c r="EP5705" s="60"/>
      <c r="EQ5705" s="60"/>
      <c r="ER5705" s="60"/>
      <c r="ES5705" s="60"/>
      <c r="ET5705" s="60"/>
      <c r="EU5705" s="60"/>
      <c r="EV5705" s="60"/>
      <c r="EW5705" s="60"/>
      <c r="EX5705" s="60"/>
      <c r="EY5705" s="60"/>
      <c r="EZ5705" s="60"/>
      <c r="FA5705" s="60"/>
      <c r="FB5705" s="60"/>
    </row>
    <row r="5706" spans="22:158" x14ac:dyDescent="0.25">
      <c r="W5706" s="33"/>
      <c r="X5706" s="33"/>
      <c r="AH5706" s="38">
        <v>100</v>
      </c>
      <c r="AI5706" s="38">
        <v>135</v>
      </c>
      <c r="AJ5706" s="38">
        <v>12950</v>
      </c>
      <c r="AK5706" s="38">
        <v>72</v>
      </c>
      <c r="AL5706" s="38">
        <v>9200258</v>
      </c>
      <c r="AM5706" s="61" t="s">
        <v>1816</v>
      </c>
      <c r="AN5706" s="61" t="s">
        <v>1693</v>
      </c>
      <c r="AO5706" s="61" t="s">
        <v>5100</v>
      </c>
      <c r="AP5706" s="61" t="s">
        <v>5042</v>
      </c>
      <c r="AQ5706" s="61" t="s">
        <v>5042</v>
      </c>
      <c r="AR5706" s="28">
        <v>2990.4</v>
      </c>
      <c r="AS5706" s="28">
        <v>16375</v>
      </c>
      <c r="AT5706" s="28">
        <v>221559</v>
      </c>
      <c r="AU5706" s="62"/>
      <c r="DV5706" s="31" t="s">
        <v>5727</v>
      </c>
      <c r="DW5706" s="31" t="s">
        <v>5734</v>
      </c>
      <c r="DX5706" s="63"/>
      <c r="DY5706" s="63"/>
      <c r="DZ5706" s="63"/>
      <c r="EA5706" s="167"/>
      <c r="EB5706" s="60"/>
      <c r="EC5706" s="60"/>
      <c r="ED5706" s="60"/>
      <c r="EE5706" s="60"/>
      <c r="EF5706" s="60"/>
      <c r="EG5706" s="60"/>
      <c r="EH5706" s="60"/>
      <c r="EI5706" s="60"/>
      <c r="EJ5706" s="60"/>
      <c r="EK5706" s="60"/>
      <c r="EL5706" s="60"/>
      <c r="EM5706" s="60"/>
      <c r="EN5706" s="60"/>
      <c r="EO5706" s="60"/>
      <c r="EP5706" s="60"/>
      <c r="EQ5706" s="60"/>
      <c r="ER5706" s="60"/>
      <c r="ES5706" s="60"/>
      <c r="ET5706" s="60"/>
      <c r="EU5706" s="60"/>
      <c r="EV5706" s="60"/>
      <c r="EW5706" s="60"/>
      <c r="EX5706" s="60"/>
      <c r="EY5706" s="60"/>
      <c r="EZ5706" s="60"/>
      <c r="FA5706" s="60"/>
      <c r="FB5706" s="60"/>
    </row>
    <row r="5707" spans="22:158" x14ac:dyDescent="0.25">
      <c r="W5707" s="33"/>
      <c r="X5707" s="33"/>
      <c r="AH5707" s="38">
        <v>100</v>
      </c>
      <c r="AI5707" s="38">
        <v>135</v>
      </c>
      <c r="AJ5707" s="38">
        <v>15270</v>
      </c>
      <c r="AK5707" s="38">
        <v>72</v>
      </c>
      <c r="AL5707" s="38">
        <v>9200258</v>
      </c>
      <c r="AM5707" s="61" t="s">
        <v>1816</v>
      </c>
      <c r="AN5707" s="61" t="s">
        <v>1693</v>
      </c>
      <c r="AO5707" s="61" t="s">
        <v>1596</v>
      </c>
      <c r="AP5707" s="61" t="s">
        <v>5042</v>
      </c>
      <c r="AQ5707" s="61" t="s">
        <v>5042</v>
      </c>
      <c r="AR5707" s="28">
        <v>5791.2</v>
      </c>
      <c r="AS5707" s="28">
        <v>26398</v>
      </c>
      <c r="AT5707" s="28">
        <v>0</v>
      </c>
      <c r="AU5707" s="62"/>
      <c r="DV5707" s="31" t="s">
        <v>5727</v>
      </c>
      <c r="DW5707" s="31" t="s">
        <v>5734</v>
      </c>
      <c r="DX5707" s="63"/>
      <c r="DY5707" s="63"/>
      <c r="DZ5707" s="63"/>
      <c r="EA5707" s="167"/>
      <c r="EB5707" s="60"/>
      <c r="EC5707" s="60"/>
      <c r="ED5707" s="60"/>
      <c r="EE5707" s="60"/>
      <c r="EF5707" s="60"/>
      <c r="EG5707" s="60"/>
      <c r="EH5707" s="60"/>
      <c r="EI5707" s="60"/>
      <c r="EJ5707" s="60"/>
      <c r="EK5707" s="60"/>
      <c r="EL5707" s="60"/>
      <c r="EM5707" s="60"/>
      <c r="EN5707" s="60"/>
      <c r="EO5707" s="60"/>
      <c r="EP5707" s="60"/>
      <c r="EQ5707" s="60"/>
      <c r="ER5707" s="60"/>
      <c r="ES5707" s="60"/>
      <c r="ET5707" s="60"/>
      <c r="EU5707" s="60"/>
      <c r="EV5707" s="60"/>
      <c r="EW5707" s="60"/>
      <c r="EX5707" s="60"/>
      <c r="EY5707" s="60"/>
      <c r="EZ5707" s="60"/>
      <c r="FA5707" s="60"/>
      <c r="FB5707" s="60"/>
    </row>
    <row r="5708" spans="22:158" x14ac:dyDescent="0.25">
      <c r="W5708" s="33"/>
      <c r="X5708" s="33"/>
      <c r="AH5708" s="38">
        <v>100</v>
      </c>
      <c r="AI5708" s="38">
        <v>135</v>
      </c>
      <c r="AJ5708" s="38">
        <v>15400</v>
      </c>
      <c r="AK5708" s="38">
        <v>72</v>
      </c>
      <c r="AL5708" s="38">
        <v>9200258</v>
      </c>
      <c r="AM5708" s="61" t="s">
        <v>1816</v>
      </c>
      <c r="AN5708" s="61" t="s">
        <v>1693</v>
      </c>
      <c r="AO5708" s="61" t="s">
        <v>1599</v>
      </c>
      <c r="AP5708" s="61" t="s">
        <v>5042</v>
      </c>
      <c r="AQ5708" s="61" t="s">
        <v>5042</v>
      </c>
      <c r="AR5708" s="28">
        <v>0</v>
      </c>
      <c r="AS5708" s="28">
        <v>0</v>
      </c>
      <c r="AT5708" s="28">
        <v>511212</v>
      </c>
      <c r="AU5708" s="62"/>
      <c r="DV5708" s="31" t="s">
        <v>5727</v>
      </c>
      <c r="DW5708" s="31" t="s">
        <v>5734</v>
      </c>
      <c r="DX5708" s="63"/>
      <c r="DY5708" s="63"/>
      <c r="DZ5708" s="63"/>
      <c r="EA5708" s="167"/>
      <c r="EB5708" s="60"/>
      <c r="EC5708" s="60"/>
      <c r="ED5708" s="60"/>
      <c r="EE5708" s="60"/>
      <c r="EF5708" s="60"/>
      <c r="EG5708" s="60"/>
      <c r="EH5708" s="60"/>
      <c r="EI5708" s="60"/>
      <c r="EJ5708" s="60"/>
      <c r="EK5708" s="60"/>
      <c r="EL5708" s="60"/>
      <c r="EM5708" s="60"/>
      <c r="EN5708" s="60"/>
      <c r="EO5708" s="60"/>
      <c r="EP5708" s="60"/>
      <c r="EQ5708" s="60"/>
      <c r="ER5708" s="60"/>
      <c r="ES5708" s="60"/>
      <c r="ET5708" s="60"/>
      <c r="EU5708" s="60"/>
      <c r="EV5708" s="60"/>
      <c r="EW5708" s="60"/>
      <c r="EX5708" s="60"/>
      <c r="EY5708" s="60"/>
      <c r="EZ5708" s="60"/>
      <c r="FA5708" s="60"/>
      <c r="FB5708" s="60"/>
    </row>
    <row r="5709" spans="22:158" x14ac:dyDescent="0.25">
      <c r="W5709" s="33"/>
      <c r="X5709" s="33"/>
      <c r="AH5709" s="38">
        <v>100</v>
      </c>
      <c r="AI5709" s="38">
        <v>135</v>
      </c>
      <c r="AJ5709" s="38">
        <v>15850</v>
      </c>
      <c r="AK5709" s="38">
        <v>72</v>
      </c>
      <c r="AL5709" s="38">
        <v>9200258</v>
      </c>
      <c r="AM5709" s="61" t="s">
        <v>1816</v>
      </c>
      <c r="AN5709" s="61" t="s">
        <v>1693</v>
      </c>
      <c r="AO5709" s="61" t="s">
        <v>1608</v>
      </c>
      <c r="AP5709" s="61" t="s">
        <v>5042</v>
      </c>
      <c r="AQ5709" s="61" t="s">
        <v>5042</v>
      </c>
      <c r="AR5709" s="28">
        <v>3822029.8</v>
      </c>
      <c r="AS5709" s="28">
        <v>2284536</v>
      </c>
      <c r="AT5709" s="28">
        <v>1994892</v>
      </c>
      <c r="AU5709" s="62"/>
      <c r="DV5709" s="31" t="s">
        <v>5727</v>
      </c>
      <c r="DW5709" s="31" t="s">
        <v>5734</v>
      </c>
      <c r="DX5709" s="63"/>
      <c r="DY5709" s="63"/>
      <c r="DZ5709" s="63"/>
      <c r="EA5709" s="167"/>
      <c r="EB5709" s="60"/>
      <c r="EC5709" s="60"/>
      <c r="ED5709" s="60"/>
      <c r="EE5709" s="60"/>
      <c r="EF5709" s="60"/>
      <c r="EG5709" s="60"/>
      <c r="EH5709" s="60"/>
      <c r="EI5709" s="60"/>
      <c r="EJ5709" s="60"/>
      <c r="EK5709" s="60"/>
      <c r="EL5709" s="60"/>
      <c r="EM5709" s="60"/>
      <c r="EN5709" s="60"/>
      <c r="EO5709" s="60"/>
      <c r="EP5709" s="60"/>
      <c r="EQ5709" s="60"/>
      <c r="ER5709" s="60"/>
      <c r="ES5709" s="60"/>
      <c r="ET5709" s="60"/>
      <c r="EU5709" s="60"/>
      <c r="EV5709" s="60"/>
      <c r="EW5709" s="60"/>
      <c r="EX5709" s="60"/>
      <c r="EY5709" s="60"/>
      <c r="EZ5709" s="60"/>
      <c r="FA5709" s="60"/>
      <c r="FB5709" s="60"/>
    </row>
    <row r="5710" spans="22:158" x14ac:dyDescent="0.25">
      <c r="W5710" s="33"/>
      <c r="X5710" s="33"/>
      <c r="AH5710" s="38">
        <v>100</v>
      </c>
      <c r="AI5710" s="38">
        <v>135</v>
      </c>
      <c r="AJ5710" s="38">
        <v>17900</v>
      </c>
      <c r="AK5710" s="38">
        <v>72</v>
      </c>
      <c r="AL5710" s="38">
        <v>9200258</v>
      </c>
      <c r="AM5710" s="61" t="s">
        <v>1816</v>
      </c>
      <c r="AN5710" s="61" t="s">
        <v>1693</v>
      </c>
      <c r="AO5710" s="61" t="s">
        <v>1653</v>
      </c>
      <c r="AP5710" s="61" t="s">
        <v>5042</v>
      </c>
      <c r="AQ5710" s="61" t="s">
        <v>5042</v>
      </c>
      <c r="AR5710" s="28">
        <v>0</v>
      </c>
      <c r="AS5710" s="28">
        <v>0</v>
      </c>
      <c r="AT5710" s="28">
        <v>18427</v>
      </c>
      <c r="AU5710" s="62"/>
      <c r="DV5710" s="31" t="s">
        <v>5727</v>
      </c>
      <c r="DW5710" s="31" t="s">
        <v>5734</v>
      </c>
      <c r="DX5710" s="63"/>
      <c r="DY5710" s="63"/>
      <c r="DZ5710" s="63"/>
      <c r="EA5710" s="167"/>
      <c r="EB5710" s="60"/>
      <c r="EC5710" s="60"/>
      <c r="ED5710" s="60"/>
      <c r="EE5710" s="60"/>
      <c r="EF5710" s="60"/>
      <c r="EG5710" s="60"/>
      <c r="EH5710" s="60"/>
      <c r="EI5710" s="60"/>
      <c r="EJ5710" s="60"/>
      <c r="EK5710" s="60"/>
      <c r="EL5710" s="60"/>
      <c r="EM5710" s="60"/>
      <c r="EN5710" s="60"/>
      <c r="EO5710" s="60"/>
      <c r="EP5710" s="60"/>
      <c r="EQ5710" s="60"/>
      <c r="ER5710" s="60"/>
      <c r="ES5710" s="60"/>
      <c r="ET5710" s="60"/>
      <c r="EU5710" s="60"/>
      <c r="EV5710" s="60"/>
      <c r="EW5710" s="60"/>
      <c r="EX5710" s="60"/>
      <c r="EY5710" s="60"/>
      <c r="EZ5710" s="60"/>
      <c r="FA5710" s="60"/>
      <c r="FB5710" s="60"/>
    </row>
    <row r="5711" spans="22:158" x14ac:dyDescent="0.25">
      <c r="W5711" s="33"/>
      <c r="X5711" s="33"/>
      <c r="AH5711" s="38">
        <v>100</v>
      </c>
      <c r="AI5711" s="38">
        <v>135</v>
      </c>
      <c r="AJ5711" s="38">
        <v>17950</v>
      </c>
      <c r="AK5711" s="38">
        <v>72</v>
      </c>
      <c r="AL5711" s="38">
        <v>9200258</v>
      </c>
      <c r="AM5711" s="61" t="s">
        <v>1816</v>
      </c>
      <c r="AN5711" s="61" t="s">
        <v>1693</v>
      </c>
      <c r="AO5711" s="61" t="s">
        <v>1654</v>
      </c>
      <c r="AP5711" s="61" t="s">
        <v>5042</v>
      </c>
      <c r="AQ5711" s="61" t="s">
        <v>5042</v>
      </c>
      <c r="AR5711" s="28">
        <v>3043.8</v>
      </c>
      <c r="AS5711" s="28">
        <v>13746</v>
      </c>
      <c r="AT5711" s="28">
        <v>0</v>
      </c>
      <c r="AU5711" s="62"/>
      <c r="DV5711" s="31" t="s">
        <v>5727</v>
      </c>
      <c r="DW5711" s="31" t="s">
        <v>5734</v>
      </c>
      <c r="DX5711" s="63"/>
      <c r="DY5711" s="63"/>
      <c r="DZ5711" s="63"/>
      <c r="EA5711" s="167"/>
      <c r="EB5711" s="60"/>
      <c r="EC5711" s="60"/>
      <c r="ED5711" s="60"/>
      <c r="EE5711" s="60"/>
      <c r="EF5711" s="60"/>
      <c r="EG5711" s="60"/>
      <c r="EH5711" s="60"/>
      <c r="EI5711" s="60"/>
      <c r="EJ5711" s="60"/>
      <c r="EK5711" s="60"/>
      <c r="EL5711" s="60"/>
      <c r="EM5711" s="60"/>
      <c r="EN5711" s="60"/>
      <c r="EO5711" s="60"/>
      <c r="EP5711" s="60"/>
      <c r="EQ5711" s="60"/>
      <c r="ER5711" s="60"/>
      <c r="ES5711" s="60"/>
      <c r="ET5711" s="60"/>
      <c r="EU5711" s="60"/>
      <c r="EV5711" s="60"/>
      <c r="EW5711" s="60"/>
      <c r="EX5711" s="60"/>
      <c r="EY5711" s="60"/>
      <c r="EZ5711" s="60"/>
      <c r="FA5711" s="60"/>
      <c r="FB5711" s="60"/>
    </row>
    <row r="5712" spans="22:158" x14ac:dyDescent="0.25">
      <c r="V5712" s="1"/>
      <c r="W5712" s="33"/>
      <c r="X5712" s="33"/>
      <c r="AH5712" s="38">
        <v>100</v>
      </c>
      <c r="AI5712" s="38">
        <v>135</v>
      </c>
      <c r="AJ5712" s="38">
        <v>18020</v>
      </c>
      <c r="AK5712" s="38">
        <v>72</v>
      </c>
      <c r="AL5712" s="38">
        <v>9200258</v>
      </c>
      <c r="AM5712" s="61" t="s">
        <v>1816</v>
      </c>
      <c r="AN5712" s="61" t="s">
        <v>1693</v>
      </c>
      <c r="AO5712" s="61" t="s">
        <v>1656</v>
      </c>
      <c r="AP5712" s="61" t="s">
        <v>5042</v>
      </c>
      <c r="AQ5712" s="61" t="s">
        <v>5042</v>
      </c>
      <c r="AR5712" s="28">
        <v>773939.19999999995</v>
      </c>
      <c r="AS5712" s="28">
        <v>0</v>
      </c>
      <c r="AT5712" s="28">
        <v>0</v>
      </c>
      <c r="AU5712" s="62"/>
      <c r="DV5712" s="31" t="s">
        <v>5727</v>
      </c>
      <c r="DW5712" s="31" t="s">
        <v>5734</v>
      </c>
      <c r="DX5712" s="63"/>
      <c r="DY5712" s="63"/>
      <c r="DZ5712" s="63"/>
      <c r="EA5712" s="167"/>
      <c r="EB5712" s="60"/>
      <c r="EC5712" s="60"/>
      <c r="ED5712" s="60"/>
      <c r="EE5712" s="60"/>
      <c r="EF5712" s="60"/>
      <c r="EG5712" s="60"/>
      <c r="EH5712" s="60"/>
      <c r="EI5712" s="60"/>
      <c r="EJ5712" s="60"/>
      <c r="EK5712" s="60"/>
      <c r="EL5712" s="60"/>
      <c r="EM5712" s="60"/>
      <c r="EN5712" s="60"/>
      <c r="EO5712" s="60"/>
      <c r="EP5712" s="60"/>
      <c r="EQ5712" s="60"/>
      <c r="ER5712" s="60"/>
      <c r="ES5712" s="60"/>
      <c r="ET5712" s="60"/>
      <c r="EU5712" s="60"/>
      <c r="EV5712" s="60"/>
      <c r="EW5712" s="60"/>
      <c r="EX5712" s="60"/>
      <c r="EY5712" s="60"/>
      <c r="EZ5712" s="60"/>
      <c r="FA5712" s="60"/>
      <c r="FB5712" s="60"/>
    </row>
    <row r="5713" spans="22:158" x14ac:dyDescent="0.25">
      <c r="W5713" s="33"/>
      <c r="X5713" s="33"/>
      <c r="AH5713" s="38">
        <v>100</v>
      </c>
      <c r="AI5713" s="38">
        <v>135</v>
      </c>
      <c r="AJ5713" s="38">
        <v>18150</v>
      </c>
      <c r="AK5713" s="38">
        <v>72</v>
      </c>
      <c r="AL5713" s="38">
        <v>9200258</v>
      </c>
      <c r="AM5713" s="61" t="s">
        <v>1816</v>
      </c>
      <c r="AN5713" s="61" t="s">
        <v>1693</v>
      </c>
      <c r="AO5713" s="61" t="s">
        <v>1659</v>
      </c>
      <c r="AP5713" s="61" t="s">
        <v>5042</v>
      </c>
      <c r="AQ5713" s="61" t="s">
        <v>5042</v>
      </c>
      <c r="AR5713" s="28">
        <v>0</v>
      </c>
      <c r="AS5713" s="28">
        <v>0</v>
      </c>
      <c r="AT5713" s="28">
        <v>1658307</v>
      </c>
      <c r="AU5713" s="62"/>
      <c r="DV5713" s="31" t="s">
        <v>5727</v>
      </c>
      <c r="DW5713" s="31" t="s">
        <v>5734</v>
      </c>
      <c r="DX5713" s="63"/>
      <c r="DY5713" s="63"/>
      <c r="DZ5713" s="63"/>
      <c r="EA5713" s="167"/>
      <c r="EB5713" s="60"/>
      <c r="EC5713" s="60"/>
      <c r="ED5713" s="60"/>
      <c r="EE5713" s="60"/>
      <c r="EF5713" s="60"/>
      <c r="EG5713" s="60"/>
      <c r="EH5713" s="60"/>
      <c r="EI5713" s="60"/>
      <c r="EJ5713" s="60"/>
      <c r="EK5713" s="60"/>
      <c r="EL5713" s="60"/>
      <c r="EM5713" s="60"/>
      <c r="EN5713" s="60"/>
      <c r="EO5713" s="60"/>
      <c r="EP5713" s="60"/>
      <c r="EQ5713" s="60"/>
      <c r="ER5713" s="60"/>
      <c r="ES5713" s="60"/>
      <c r="ET5713" s="60"/>
      <c r="EU5713" s="60"/>
      <c r="EV5713" s="60"/>
      <c r="EW5713" s="60"/>
      <c r="EX5713" s="60"/>
      <c r="EY5713" s="60"/>
      <c r="EZ5713" s="60"/>
      <c r="FA5713" s="60"/>
      <c r="FB5713" s="60"/>
    </row>
    <row r="5714" spans="22:158" x14ac:dyDescent="0.25">
      <c r="W5714" s="33"/>
      <c r="X5714" s="33"/>
      <c r="AH5714" s="38">
        <v>100</v>
      </c>
      <c r="AI5714" s="38">
        <v>140</v>
      </c>
      <c r="AJ5714" s="38">
        <v>10470</v>
      </c>
      <c r="AK5714" s="38">
        <v>72</v>
      </c>
      <c r="AL5714" s="38">
        <v>9200258</v>
      </c>
      <c r="AM5714" s="61" t="s">
        <v>1816</v>
      </c>
      <c r="AN5714" s="61" t="s">
        <v>1690</v>
      </c>
      <c r="AO5714" s="61" t="s">
        <v>5052</v>
      </c>
      <c r="AP5714" s="61" t="s">
        <v>5042</v>
      </c>
      <c r="AQ5714" s="61" t="s">
        <v>5042</v>
      </c>
      <c r="AR5714" s="28">
        <v>0</v>
      </c>
      <c r="AS5714" s="28">
        <v>1151607</v>
      </c>
      <c r="AT5714" s="28">
        <v>1490879</v>
      </c>
      <c r="AU5714" s="62"/>
      <c r="DV5714" s="31" t="s">
        <v>5727</v>
      </c>
      <c r="DW5714" s="31" t="s">
        <v>5735</v>
      </c>
      <c r="DX5714" s="63"/>
      <c r="DY5714" s="63"/>
      <c r="DZ5714" s="63"/>
      <c r="EA5714" s="167"/>
      <c r="EB5714" s="60"/>
      <c r="EC5714" s="60"/>
      <c r="ED5714" s="60"/>
      <c r="EE5714" s="60"/>
      <c r="EF5714" s="60"/>
      <c r="EG5714" s="60"/>
      <c r="EH5714" s="60"/>
      <c r="EI5714" s="60"/>
      <c r="EJ5714" s="60"/>
      <c r="EK5714" s="60"/>
      <c r="EL5714" s="60"/>
      <c r="EM5714" s="60"/>
      <c r="EN5714" s="60"/>
      <c r="EO5714" s="60"/>
      <c r="EP5714" s="60"/>
      <c r="EQ5714" s="60"/>
      <c r="ER5714" s="60"/>
      <c r="ES5714" s="60"/>
      <c r="ET5714" s="60"/>
      <c r="EU5714" s="60"/>
      <c r="EV5714" s="60"/>
      <c r="EW5714" s="60"/>
      <c r="EX5714" s="60"/>
      <c r="EY5714" s="60"/>
      <c r="EZ5714" s="60"/>
      <c r="FA5714" s="60"/>
      <c r="FB5714" s="60"/>
    </row>
    <row r="5715" spans="22:158" x14ac:dyDescent="0.25">
      <c r="W5715" s="33"/>
      <c r="X5715" s="33"/>
      <c r="AH5715" s="38">
        <v>100</v>
      </c>
      <c r="AI5715" s="38">
        <v>140</v>
      </c>
      <c r="AJ5715" s="38">
        <v>10470</v>
      </c>
      <c r="AK5715" s="38">
        <v>72</v>
      </c>
      <c r="AL5715" s="38">
        <v>9200258</v>
      </c>
      <c r="AM5715" s="61" t="s">
        <v>1816</v>
      </c>
      <c r="AN5715" s="61" t="s">
        <v>1690</v>
      </c>
      <c r="AO5715" s="61" t="s">
        <v>1112</v>
      </c>
      <c r="AP5715" s="61" t="s">
        <v>5042</v>
      </c>
      <c r="AQ5715" s="61" t="s">
        <v>5042</v>
      </c>
      <c r="AR5715" s="28">
        <v>1573048.0999999999</v>
      </c>
      <c r="AS5715" s="28">
        <v>0</v>
      </c>
      <c r="AT5715" s="28">
        <v>0</v>
      </c>
      <c r="AU5715" s="62"/>
      <c r="DV5715" s="31" t="s">
        <v>5727</v>
      </c>
      <c r="DW5715" s="31" t="s">
        <v>5735</v>
      </c>
      <c r="DX5715" s="63"/>
      <c r="DY5715" s="63"/>
      <c r="DZ5715" s="63"/>
      <c r="EA5715" s="167"/>
      <c r="EB5715" s="60"/>
      <c r="EC5715" s="60"/>
      <c r="ED5715" s="60"/>
      <c r="EE5715" s="60"/>
      <c r="EF5715" s="60"/>
      <c r="EG5715" s="60"/>
      <c r="EH5715" s="60"/>
      <c r="EI5715" s="60"/>
      <c r="EJ5715" s="60"/>
      <c r="EK5715" s="60"/>
      <c r="EL5715" s="60"/>
      <c r="EM5715" s="60"/>
      <c r="EN5715" s="60"/>
      <c r="EO5715" s="60"/>
      <c r="EP5715" s="60"/>
      <c r="EQ5715" s="60"/>
      <c r="ER5715" s="60"/>
      <c r="ES5715" s="60"/>
      <c r="ET5715" s="60"/>
      <c r="EU5715" s="60"/>
      <c r="EV5715" s="60"/>
      <c r="EW5715" s="60"/>
      <c r="EX5715" s="60"/>
      <c r="EY5715" s="60"/>
      <c r="EZ5715" s="60"/>
      <c r="FA5715" s="60"/>
      <c r="FB5715" s="60"/>
    </row>
    <row r="5716" spans="22:158" x14ac:dyDescent="0.25">
      <c r="V5716" s="1"/>
      <c r="W5716" s="33"/>
      <c r="X5716" s="33"/>
      <c r="AH5716" s="38">
        <v>100</v>
      </c>
      <c r="AI5716" s="38">
        <v>140</v>
      </c>
      <c r="AJ5716" s="38">
        <v>10800</v>
      </c>
      <c r="AK5716" s="38">
        <v>72</v>
      </c>
      <c r="AL5716" s="38">
        <v>9200258</v>
      </c>
      <c r="AM5716" s="61" t="s">
        <v>1816</v>
      </c>
      <c r="AN5716" s="61" t="s">
        <v>1690</v>
      </c>
      <c r="AO5716" s="61" t="s">
        <v>5059</v>
      </c>
      <c r="AP5716" s="61" t="s">
        <v>5042</v>
      </c>
      <c r="AQ5716" s="61" t="s">
        <v>5042</v>
      </c>
      <c r="AR5716" s="28">
        <v>17511.400000000001</v>
      </c>
      <c r="AS5716" s="28">
        <v>2139</v>
      </c>
      <c r="AT5716" s="28">
        <v>23322</v>
      </c>
      <c r="AU5716" s="62"/>
      <c r="DV5716" s="31" t="s">
        <v>5727</v>
      </c>
      <c r="DW5716" s="31" t="s">
        <v>5735</v>
      </c>
      <c r="DX5716" s="63"/>
      <c r="DY5716" s="63"/>
      <c r="DZ5716" s="63"/>
      <c r="EA5716" s="167"/>
      <c r="EB5716" s="60"/>
      <c r="EC5716" s="60"/>
      <c r="ED5716" s="60"/>
      <c r="EE5716" s="60"/>
      <c r="EF5716" s="60"/>
      <c r="EG5716" s="60"/>
      <c r="EH5716" s="60"/>
      <c r="EI5716" s="60"/>
      <c r="EJ5716" s="60"/>
      <c r="EK5716" s="60"/>
      <c r="EL5716" s="60"/>
      <c r="EM5716" s="60"/>
      <c r="EN5716" s="60"/>
      <c r="EO5716" s="60"/>
      <c r="EP5716" s="60"/>
      <c r="EQ5716" s="60"/>
      <c r="ER5716" s="60"/>
      <c r="ES5716" s="60"/>
      <c r="ET5716" s="60"/>
      <c r="EU5716" s="60"/>
      <c r="EV5716" s="60"/>
      <c r="EW5716" s="60"/>
      <c r="EX5716" s="60"/>
      <c r="EY5716" s="60"/>
      <c r="EZ5716" s="60"/>
      <c r="FA5716" s="60"/>
      <c r="FB5716" s="60"/>
    </row>
    <row r="5717" spans="22:158" x14ac:dyDescent="0.25">
      <c r="W5717" s="33"/>
      <c r="X5717" s="33"/>
      <c r="AH5717" s="38">
        <v>100</v>
      </c>
      <c r="AI5717" s="38">
        <v>140</v>
      </c>
      <c r="AJ5717" s="38">
        <v>10850</v>
      </c>
      <c r="AK5717" s="38">
        <v>72</v>
      </c>
      <c r="AL5717" s="38">
        <v>9200258</v>
      </c>
      <c r="AM5717" s="61" t="s">
        <v>1816</v>
      </c>
      <c r="AN5717" s="61" t="s">
        <v>1690</v>
      </c>
      <c r="AO5717" s="61" t="s">
        <v>5060</v>
      </c>
      <c r="AP5717" s="61" t="s">
        <v>5042</v>
      </c>
      <c r="AQ5717" s="61" t="s">
        <v>5042</v>
      </c>
      <c r="AR5717" s="28">
        <v>2077932.5</v>
      </c>
      <c r="AS5717" s="28">
        <v>925503</v>
      </c>
      <c r="AT5717" s="28">
        <v>114019</v>
      </c>
      <c r="AU5717" s="62"/>
      <c r="DV5717" s="31" t="s">
        <v>5727</v>
      </c>
      <c r="DW5717" s="31" t="s">
        <v>5735</v>
      </c>
      <c r="DX5717" s="63"/>
      <c r="DY5717" s="63"/>
      <c r="DZ5717" s="63"/>
      <c r="EA5717" s="167"/>
      <c r="EB5717" s="60"/>
      <c r="EC5717" s="60"/>
      <c r="ED5717" s="60"/>
      <c r="EE5717" s="60"/>
      <c r="EF5717" s="60"/>
      <c r="EG5717" s="60"/>
      <c r="EH5717" s="60"/>
      <c r="EI5717" s="60"/>
      <c r="EJ5717" s="60"/>
      <c r="EK5717" s="60"/>
      <c r="EL5717" s="60"/>
      <c r="EM5717" s="60"/>
      <c r="EN5717" s="60"/>
      <c r="EO5717" s="60"/>
      <c r="EP5717" s="60"/>
      <c r="EQ5717" s="60"/>
      <c r="ER5717" s="60"/>
      <c r="ES5717" s="60"/>
      <c r="ET5717" s="60"/>
      <c r="EU5717" s="60"/>
      <c r="EV5717" s="60"/>
      <c r="EW5717" s="60"/>
      <c r="EX5717" s="60"/>
      <c r="EY5717" s="60"/>
      <c r="EZ5717" s="60"/>
      <c r="FA5717" s="60"/>
      <c r="FB5717" s="60"/>
    </row>
    <row r="5718" spans="22:158" x14ac:dyDescent="0.25">
      <c r="V5718" s="1"/>
      <c r="W5718" s="33"/>
      <c r="X5718" s="33"/>
      <c r="AH5718" s="38">
        <v>100</v>
      </c>
      <c r="AI5718" s="38">
        <v>140</v>
      </c>
      <c r="AJ5718" s="38">
        <v>11400</v>
      </c>
      <c r="AK5718" s="38">
        <v>72</v>
      </c>
      <c r="AL5718" s="38">
        <v>9200258</v>
      </c>
      <c r="AM5718" s="61" t="s">
        <v>1816</v>
      </c>
      <c r="AN5718" s="61" t="s">
        <v>1690</v>
      </c>
      <c r="AO5718" s="61" t="s">
        <v>5071</v>
      </c>
      <c r="AP5718" s="61" t="s">
        <v>5042</v>
      </c>
      <c r="AQ5718" s="61" t="s">
        <v>5042</v>
      </c>
      <c r="AR5718" s="28">
        <v>2810153.8</v>
      </c>
      <c r="AS5718" s="28">
        <v>2079509</v>
      </c>
      <c r="AT5718" s="28">
        <v>3688758</v>
      </c>
      <c r="AU5718" s="62"/>
      <c r="DV5718" s="31" t="s">
        <v>5727</v>
      </c>
      <c r="DW5718" s="31" t="s">
        <v>5735</v>
      </c>
      <c r="DX5718" s="63"/>
      <c r="DY5718" s="63"/>
      <c r="DZ5718" s="63"/>
      <c r="EA5718" s="167"/>
      <c r="EB5718" s="60"/>
      <c r="EC5718" s="60"/>
      <c r="ED5718" s="60"/>
      <c r="EE5718" s="60"/>
      <c r="EF5718" s="60"/>
      <c r="EG5718" s="60"/>
      <c r="EH5718" s="60"/>
      <c r="EI5718" s="60"/>
      <c r="EJ5718" s="60"/>
      <c r="EK5718" s="60"/>
      <c r="EL5718" s="60"/>
      <c r="EM5718" s="60"/>
      <c r="EN5718" s="60"/>
      <c r="EO5718" s="60"/>
      <c r="EP5718" s="60"/>
      <c r="EQ5718" s="60"/>
      <c r="ER5718" s="60"/>
      <c r="ES5718" s="60"/>
      <c r="ET5718" s="60"/>
      <c r="EU5718" s="60"/>
      <c r="EV5718" s="60"/>
      <c r="EW5718" s="60"/>
      <c r="EX5718" s="60"/>
      <c r="EY5718" s="60"/>
      <c r="EZ5718" s="60"/>
      <c r="FA5718" s="60"/>
      <c r="FB5718" s="60"/>
    </row>
    <row r="5719" spans="22:158" x14ac:dyDescent="0.25">
      <c r="W5719" s="33"/>
      <c r="X5719" s="33"/>
      <c r="AH5719" s="38">
        <v>100</v>
      </c>
      <c r="AI5719" s="38">
        <v>140</v>
      </c>
      <c r="AJ5719" s="38">
        <v>12350</v>
      </c>
      <c r="AK5719" s="38">
        <v>72</v>
      </c>
      <c r="AL5719" s="38">
        <v>9200258</v>
      </c>
      <c r="AM5719" s="61" t="s">
        <v>1816</v>
      </c>
      <c r="AN5719" s="61" t="s">
        <v>1690</v>
      </c>
      <c r="AO5719" s="61" t="s">
        <v>5091</v>
      </c>
      <c r="AP5719" s="61" t="s">
        <v>5042</v>
      </c>
      <c r="AQ5719" s="61" t="s">
        <v>5042</v>
      </c>
      <c r="AR5719" s="28">
        <v>2946734.8</v>
      </c>
      <c r="AS5719" s="28">
        <v>2098133</v>
      </c>
      <c r="AT5719" s="28">
        <v>5658312</v>
      </c>
      <c r="AU5719" s="62"/>
      <c r="DV5719" s="31" t="s">
        <v>5727</v>
      </c>
      <c r="DW5719" s="31" t="s">
        <v>5735</v>
      </c>
      <c r="DX5719" s="63"/>
      <c r="DY5719" s="63"/>
      <c r="DZ5719" s="63"/>
      <c r="EA5719" s="167"/>
      <c r="EB5719" s="60"/>
      <c r="EC5719" s="60"/>
      <c r="ED5719" s="60"/>
      <c r="EE5719" s="60"/>
      <c r="EF5719" s="60"/>
      <c r="EG5719" s="60"/>
      <c r="EH5719" s="60"/>
      <c r="EI5719" s="60"/>
      <c r="EJ5719" s="60"/>
      <c r="EK5719" s="60"/>
      <c r="EL5719" s="60"/>
      <c r="EM5719" s="60"/>
      <c r="EN5719" s="60"/>
      <c r="EO5719" s="60"/>
      <c r="EP5719" s="60"/>
      <c r="EQ5719" s="60"/>
      <c r="ER5719" s="60"/>
      <c r="ES5719" s="60"/>
      <c r="ET5719" s="60"/>
      <c r="EU5719" s="60"/>
      <c r="EV5719" s="60"/>
      <c r="EW5719" s="60"/>
      <c r="EX5719" s="60"/>
      <c r="EY5719" s="60"/>
      <c r="EZ5719" s="60"/>
      <c r="FA5719" s="60"/>
      <c r="FB5719" s="60"/>
    </row>
    <row r="5720" spans="22:158" x14ac:dyDescent="0.25">
      <c r="W5720" s="33"/>
      <c r="X5720" s="33"/>
      <c r="AH5720" s="38">
        <v>100</v>
      </c>
      <c r="AI5720" s="38">
        <v>140</v>
      </c>
      <c r="AJ5720" s="38">
        <v>12900</v>
      </c>
      <c r="AK5720" s="38">
        <v>72</v>
      </c>
      <c r="AL5720" s="38">
        <v>9200258</v>
      </c>
      <c r="AM5720" s="61" t="s">
        <v>1816</v>
      </c>
      <c r="AN5720" s="61" t="s">
        <v>1690</v>
      </c>
      <c r="AO5720" s="61" t="s">
        <v>5099</v>
      </c>
      <c r="AP5720" s="61" t="s">
        <v>5042</v>
      </c>
      <c r="AQ5720" s="61" t="s">
        <v>5042</v>
      </c>
      <c r="AR5720" s="28">
        <v>11156973.1</v>
      </c>
      <c r="AS5720" s="28">
        <v>8087658</v>
      </c>
      <c r="AT5720" s="28">
        <v>2955412</v>
      </c>
      <c r="AU5720" s="62"/>
      <c r="DV5720" s="31" t="s">
        <v>5727</v>
      </c>
      <c r="DW5720" s="31" t="s">
        <v>5735</v>
      </c>
      <c r="DX5720" s="63"/>
      <c r="DY5720" s="63"/>
      <c r="DZ5720" s="63"/>
      <c r="EA5720" s="167"/>
      <c r="EB5720" s="60"/>
      <c r="EC5720" s="60"/>
      <c r="ED5720" s="60"/>
      <c r="EE5720" s="60"/>
      <c r="EF5720" s="60"/>
      <c r="EG5720" s="60"/>
      <c r="EH5720" s="60"/>
      <c r="EI5720" s="60"/>
      <c r="EJ5720" s="60"/>
      <c r="EK5720" s="60"/>
      <c r="EL5720" s="60"/>
      <c r="EM5720" s="60"/>
      <c r="EN5720" s="60"/>
      <c r="EO5720" s="60"/>
      <c r="EP5720" s="60"/>
      <c r="EQ5720" s="60"/>
      <c r="ER5720" s="60"/>
      <c r="ES5720" s="60"/>
      <c r="ET5720" s="60"/>
      <c r="EU5720" s="60"/>
      <c r="EV5720" s="60"/>
      <c r="EW5720" s="60"/>
      <c r="EX5720" s="60"/>
      <c r="EY5720" s="60"/>
      <c r="EZ5720" s="60"/>
      <c r="FA5720" s="60"/>
      <c r="FB5720" s="60"/>
    </row>
    <row r="5721" spans="22:158" x14ac:dyDescent="0.25">
      <c r="V5721" s="1"/>
      <c r="W5721" s="33"/>
      <c r="X5721" s="33"/>
      <c r="AH5721" s="38">
        <v>100</v>
      </c>
      <c r="AI5721" s="38">
        <v>140</v>
      </c>
      <c r="AJ5721" s="38">
        <v>13300</v>
      </c>
      <c r="AK5721" s="38">
        <v>72</v>
      </c>
      <c r="AL5721" s="38">
        <v>9200258</v>
      </c>
      <c r="AM5721" s="61" t="s">
        <v>1816</v>
      </c>
      <c r="AN5721" s="61" t="s">
        <v>1690</v>
      </c>
      <c r="AO5721" s="61" t="s">
        <v>5107</v>
      </c>
      <c r="AP5721" s="61" t="s">
        <v>5042</v>
      </c>
      <c r="AQ5721" s="61" t="s">
        <v>5042</v>
      </c>
      <c r="AR5721" s="28">
        <v>0</v>
      </c>
      <c r="AS5721" s="28">
        <v>0</v>
      </c>
      <c r="AT5721" s="28">
        <v>655175</v>
      </c>
      <c r="AU5721" s="62"/>
      <c r="DV5721" s="31" t="s">
        <v>5727</v>
      </c>
      <c r="DW5721" s="31" t="s">
        <v>5735</v>
      </c>
      <c r="DX5721" s="63"/>
      <c r="DY5721" s="63"/>
      <c r="DZ5721" s="63"/>
      <c r="EA5721" s="167"/>
      <c r="EB5721" s="60"/>
      <c r="EC5721" s="60"/>
      <c r="ED5721" s="60"/>
      <c r="EE5721" s="60"/>
      <c r="EF5721" s="60"/>
      <c r="EG5721" s="60"/>
      <c r="EH5721" s="60"/>
      <c r="EI5721" s="60"/>
      <c r="EJ5721" s="60"/>
      <c r="EK5721" s="60"/>
      <c r="EL5721" s="60"/>
      <c r="EM5721" s="60"/>
      <c r="EN5721" s="60"/>
      <c r="EO5721" s="60"/>
      <c r="EP5721" s="60"/>
      <c r="EQ5721" s="60"/>
      <c r="ER5721" s="60"/>
      <c r="ES5721" s="60"/>
      <c r="ET5721" s="60"/>
      <c r="EU5721" s="60"/>
      <c r="EV5721" s="60"/>
      <c r="EW5721" s="60"/>
      <c r="EX5721" s="60"/>
      <c r="EY5721" s="60"/>
      <c r="EZ5721" s="60"/>
      <c r="FA5721" s="60"/>
      <c r="FB5721" s="60"/>
    </row>
    <row r="5722" spans="22:158" x14ac:dyDescent="0.25">
      <c r="W5722" s="33"/>
      <c r="X5722" s="33"/>
      <c r="AH5722" s="38">
        <v>100</v>
      </c>
      <c r="AI5722" s="38">
        <v>140</v>
      </c>
      <c r="AJ5722" s="38">
        <v>14600</v>
      </c>
      <c r="AK5722" s="38">
        <v>72</v>
      </c>
      <c r="AL5722" s="38">
        <v>9200258</v>
      </c>
      <c r="AM5722" s="61" t="s">
        <v>1816</v>
      </c>
      <c r="AN5722" s="61" t="s">
        <v>1690</v>
      </c>
      <c r="AO5722" s="61" t="s">
        <v>1580</v>
      </c>
      <c r="AP5722" s="61" t="s">
        <v>5042</v>
      </c>
      <c r="AQ5722" s="61" t="s">
        <v>5042</v>
      </c>
      <c r="AR5722" s="28">
        <v>18113.900000000001</v>
      </c>
      <c r="AS5722" s="28">
        <v>493175</v>
      </c>
      <c r="AT5722" s="28">
        <v>891561</v>
      </c>
      <c r="AU5722" s="62"/>
      <c r="DV5722" s="31" t="s">
        <v>5727</v>
      </c>
      <c r="DW5722" s="31" t="s">
        <v>5735</v>
      </c>
      <c r="DX5722" s="63"/>
      <c r="DY5722" s="63"/>
      <c r="DZ5722" s="63"/>
      <c r="EA5722" s="167"/>
      <c r="EB5722" s="60"/>
      <c r="EC5722" s="60"/>
      <c r="ED5722" s="60"/>
      <c r="EE5722" s="60"/>
      <c r="EF5722" s="60"/>
      <c r="EG5722" s="60"/>
      <c r="EH5722" s="60"/>
      <c r="EI5722" s="60"/>
      <c r="EJ5722" s="60"/>
      <c r="EK5722" s="60"/>
      <c r="EL5722" s="60"/>
      <c r="EM5722" s="60"/>
      <c r="EN5722" s="60"/>
      <c r="EO5722" s="60"/>
      <c r="EP5722" s="60"/>
      <c r="EQ5722" s="60"/>
      <c r="ER5722" s="60"/>
      <c r="ES5722" s="60"/>
      <c r="ET5722" s="60"/>
      <c r="EU5722" s="60"/>
      <c r="EV5722" s="60"/>
      <c r="EW5722" s="60"/>
      <c r="EX5722" s="60"/>
      <c r="EY5722" s="60"/>
      <c r="EZ5722" s="60"/>
      <c r="FA5722" s="60"/>
      <c r="FB5722" s="60"/>
    </row>
    <row r="5723" spans="22:158" x14ac:dyDescent="0.25">
      <c r="W5723" s="33"/>
      <c r="X5723" s="33"/>
      <c r="AH5723" s="38">
        <v>100</v>
      </c>
      <c r="AI5723" s="38">
        <v>140</v>
      </c>
      <c r="AJ5723" s="38">
        <v>14870</v>
      </c>
      <c r="AK5723" s="38">
        <v>72</v>
      </c>
      <c r="AL5723" s="38">
        <v>9200258</v>
      </c>
      <c r="AM5723" s="61" t="s">
        <v>1816</v>
      </c>
      <c r="AN5723" s="61" t="s">
        <v>1690</v>
      </c>
      <c r="AO5723" s="61" t="s">
        <v>1586</v>
      </c>
      <c r="AP5723" s="61" t="s">
        <v>5042</v>
      </c>
      <c r="AQ5723" s="61" t="s">
        <v>5042</v>
      </c>
      <c r="AR5723" s="28">
        <v>9107.1</v>
      </c>
      <c r="AS5723" s="28">
        <v>0</v>
      </c>
      <c r="AT5723" s="28">
        <v>0</v>
      </c>
      <c r="AU5723" s="62"/>
      <c r="DV5723" s="31" t="s">
        <v>5727</v>
      </c>
      <c r="DW5723" s="31" t="s">
        <v>5735</v>
      </c>
      <c r="DX5723" s="63"/>
      <c r="DY5723" s="63"/>
      <c r="DZ5723" s="63"/>
      <c r="EA5723" s="167"/>
      <c r="EB5723" s="60"/>
      <c r="EC5723" s="60"/>
      <c r="ED5723" s="60"/>
      <c r="EE5723" s="60"/>
      <c r="EF5723" s="60"/>
      <c r="EG5723" s="60"/>
      <c r="EH5723" s="60"/>
      <c r="EI5723" s="60"/>
      <c r="EJ5723" s="60"/>
      <c r="EK5723" s="60"/>
      <c r="EL5723" s="60"/>
      <c r="EM5723" s="60"/>
      <c r="EN5723" s="60"/>
      <c r="EO5723" s="60"/>
      <c r="EP5723" s="60"/>
      <c r="EQ5723" s="60"/>
      <c r="ER5723" s="60"/>
      <c r="ES5723" s="60"/>
      <c r="ET5723" s="60"/>
      <c r="EU5723" s="60"/>
      <c r="EV5723" s="60"/>
      <c r="EW5723" s="60"/>
      <c r="EX5723" s="60"/>
      <c r="EY5723" s="60"/>
      <c r="EZ5723" s="60"/>
      <c r="FA5723" s="60"/>
      <c r="FB5723" s="60"/>
    </row>
    <row r="5724" spans="22:158" x14ac:dyDescent="0.25">
      <c r="W5724" s="33"/>
      <c r="X5724" s="33"/>
      <c r="AH5724" s="38">
        <v>100</v>
      </c>
      <c r="AI5724" s="38">
        <v>140</v>
      </c>
      <c r="AJ5724" s="38">
        <v>14875</v>
      </c>
      <c r="AK5724" s="38">
        <v>72</v>
      </c>
      <c r="AL5724" s="38">
        <v>9200258</v>
      </c>
      <c r="AM5724" s="61" t="s">
        <v>1816</v>
      </c>
      <c r="AN5724" s="61" t="s">
        <v>1690</v>
      </c>
      <c r="AO5724" s="61" t="s">
        <v>1230</v>
      </c>
      <c r="AP5724" s="61" t="s">
        <v>5042</v>
      </c>
      <c r="AQ5724" s="61" t="s">
        <v>5042</v>
      </c>
      <c r="AR5724" s="28">
        <v>0</v>
      </c>
      <c r="AS5724" s="28">
        <v>18087</v>
      </c>
      <c r="AT5724" s="28">
        <v>0</v>
      </c>
      <c r="AU5724" s="62"/>
      <c r="DV5724" s="31" t="s">
        <v>5727</v>
      </c>
      <c r="DW5724" s="31" t="s">
        <v>5735</v>
      </c>
      <c r="DX5724" s="63"/>
      <c r="DY5724" s="63"/>
      <c r="DZ5724" s="63"/>
      <c r="EA5724" s="167"/>
      <c r="EB5724" s="60"/>
      <c r="EC5724" s="60"/>
      <c r="ED5724" s="60"/>
      <c r="EE5724" s="60"/>
      <c r="EF5724" s="60"/>
      <c r="EG5724" s="60"/>
      <c r="EH5724" s="60"/>
      <c r="EI5724" s="60"/>
      <c r="EJ5724" s="60"/>
      <c r="EK5724" s="60"/>
      <c r="EL5724" s="60"/>
      <c r="EM5724" s="60"/>
      <c r="EN5724" s="60"/>
      <c r="EO5724" s="60"/>
      <c r="EP5724" s="60"/>
      <c r="EQ5724" s="60"/>
      <c r="ER5724" s="60"/>
      <c r="ES5724" s="60"/>
      <c r="ET5724" s="60"/>
      <c r="EU5724" s="60"/>
      <c r="EV5724" s="60"/>
      <c r="EW5724" s="60"/>
      <c r="EX5724" s="60"/>
      <c r="EY5724" s="60"/>
      <c r="EZ5724" s="60"/>
      <c r="FA5724" s="60"/>
      <c r="FB5724" s="60"/>
    </row>
    <row r="5725" spans="22:158" x14ac:dyDescent="0.25">
      <c r="V5725" s="1"/>
      <c r="W5725" s="33"/>
      <c r="X5725" s="33"/>
      <c r="AH5725" s="38">
        <v>100</v>
      </c>
      <c r="AI5725" s="38">
        <v>140</v>
      </c>
      <c r="AJ5725" s="38">
        <v>15270</v>
      </c>
      <c r="AK5725" s="38">
        <v>72</v>
      </c>
      <c r="AL5725" s="38">
        <v>9200258</v>
      </c>
      <c r="AM5725" s="61" t="s">
        <v>1816</v>
      </c>
      <c r="AN5725" s="61" t="s">
        <v>1690</v>
      </c>
      <c r="AO5725" s="61" t="s">
        <v>1596</v>
      </c>
      <c r="AP5725" s="61" t="s">
        <v>5042</v>
      </c>
      <c r="AQ5725" s="61" t="s">
        <v>5042</v>
      </c>
      <c r="AR5725" s="28">
        <v>3046.4</v>
      </c>
      <c r="AS5725" s="28">
        <v>0</v>
      </c>
      <c r="AT5725" s="28">
        <v>0</v>
      </c>
      <c r="AU5725" s="62"/>
      <c r="DV5725" s="31" t="s">
        <v>5727</v>
      </c>
      <c r="DW5725" s="31" t="s">
        <v>5735</v>
      </c>
      <c r="DX5725" s="63"/>
      <c r="DY5725" s="63"/>
      <c r="DZ5725" s="63"/>
      <c r="EA5725" s="167"/>
      <c r="EB5725" s="60"/>
      <c r="EC5725" s="60"/>
      <c r="ED5725" s="60"/>
      <c r="EE5725" s="60"/>
      <c r="EF5725" s="60"/>
      <c r="EG5725" s="60"/>
      <c r="EH5725" s="60"/>
      <c r="EI5725" s="60"/>
      <c r="EJ5725" s="60"/>
      <c r="EK5725" s="60"/>
      <c r="EL5725" s="60"/>
      <c r="EM5725" s="60"/>
      <c r="EN5725" s="60"/>
      <c r="EO5725" s="60"/>
      <c r="EP5725" s="60"/>
      <c r="EQ5725" s="60"/>
      <c r="ER5725" s="60"/>
      <c r="ES5725" s="60"/>
      <c r="ET5725" s="60"/>
      <c r="EU5725" s="60"/>
      <c r="EV5725" s="60"/>
      <c r="EW5725" s="60"/>
      <c r="EX5725" s="60"/>
      <c r="EY5725" s="60"/>
      <c r="EZ5725" s="60"/>
      <c r="FA5725" s="60"/>
      <c r="FB5725" s="60"/>
    </row>
    <row r="5726" spans="22:158" x14ac:dyDescent="0.25">
      <c r="W5726" s="33"/>
      <c r="X5726" s="33"/>
      <c r="AH5726" s="38">
        <v>100</v>
      </c>
      <c r="AI5726" s="38">
        <v>140</v>
      </c>
      <c r="AJ5726" s="38">
        <v>16100</v>
      </c>
      <c r="AK5726" s="38">
        <v>72</v>
      </c>
      <c r="AL5726" s="38">
        <v>9200258</v>
      </c>
      <c r="AM5726" s="61" t="s">
        <v>1816</v>
      </c>
      <c r="AN5726" s="61" t="s">
        <v>1690</v>
      </c>
      <c r="AO5726" s="61" t="s">
        <v>1612</v>
      </c>
      <c r="AP5726" s="61" t="s">
        <v>5042</v>
      </c>
      <c r="AQ5726" s="61" t="s">
        <v>5042</v>
      </c>
      <c r="AR5726" s="28">
        <v>0</v>
      </c>
      <c r="AS5726" s="28">
        <v>0</v>
      </c>
      <c r="AT5726" s="28">
        <v>41173</v>
      </c>
      <c r="AU5726" s="62"/>
      <c r="DV5726" s="31" t="s">
        <v>5727</v>
      </c>
      <c r="DW5726" s="31" t="s">
        <v>5735</v>
      </c>
      <c r="DX5726" s="63"/>
      <c r="DY5726" s="63"/>
      <c r="DZ5726" s="63"/>
      <c r="EA5726" s="167"/>
      <c r="EB5726" s="60"/>
      <c r="EC5726" s="60"/>
      <c r="ED5726" s="60"/>
      <c r="EE5726" s="60"/>
      <c r="EF5726" s="60"/>
      <c r="EG5726" s="60"/>
      <c r="EH5726" s="60"/>
      <c r="EI5726" s="60"/>
      <c r="EJ5726" s="60"/>
      <c r="EK5726" s="60"/>
      <c r="EL5726" s="60"/>
      <c r="EM5726" s="60"/>
      <c r="EN5726" s="60"/>
      <c r="EO5726" s="60"/>
      <c r="EP5726" s="60"/>
      <c r="EQ5726" s="60"/>
      <c r="ER5726" s="60"/>
      <c r="ES5726" s="60"/>
      <c r="ET5726" s="60"/>
      <c r="EU5726" s="60"/>
      <c r="EV5726" s="60"/>
      <c r="EW5726" s="60"/>
      <c r="EX5726" s="60"/>
      <c r="EY5726" s="60"/>
      <c r="EZ5726" s="60"/>
      <c r="FA5726" s="60"/>
      <c r="FB5726" s="60"/>
    </row>
    <row r="5727" spans="22:158" x14ac:dyDescent="0.25">
      <c r="V5727" s="1"/>
      <c r="W5727" s="33"/>
      <c r="X5727" s="33"/>
      <c r="AH5727" s="38">
        <v>100</v>
      </c>
      <c r="AI5727" s="38">
        <v>140</v>
      </c>
      <c r="AJ5727" s="38">
        <v>16150</v>
      </c>
      <c r="AK5727" s="38">
        <v>72</v>
      </c>
      <c r="AL5727" s="38">
        <v>9200258</v>
      </c>
      <c r="AM5727" s="61" t="s">
        <v>1816</v>
      </c>
      <c r="AN5727" s="61" t="s">
        <v>1690</v>
      </c>
      <c r="AO5727" s="61" t="s">
        <v>1613</v>
      </c>
      <c r="AP5727" s="61" t="s">
        <v>5042</v>
      </c>
      <c r="AQ5727" s="61" t="s">
        <v>5042</v>
      </c>
      <c r="AR5727" s="28">
        <v>138325.6</v>
      </c>
      <c r="AS5727" s="28">
        <v>84701</v>
      </c>
      <c r="AT5727" s="28">
        <v>1268024</v>
      </c>
      <c r="AU5727" s="62"/>
      <c r="DV5727" s="31" t="s">
        <v>5727</v>
      </c>
      <c r="DW5727" s="31" t="s">
        <v>5735</v>
      </c>
      <c r="DX5727" s="63"/>
      <c r="DY5727" s="63"/>
      <c r="DZ5727" s="63"/>
      <c r="EA5727" s="167"/>
      <c r="EB5727" s="60"/>
      <c r="EC5727" s="60"/>
      <c r="ED5727" s="60"/>
      <c r="EE5727" s="60"/>
      <c r="EF5727" s="60"/>
      <c r="EG5727" s="60"/>
      <c r="EH5727" s="60"/>
      <c r="EI5727" s="60"/>
      <c r="EJ5727" s="60"/>
      <c r="EK5727" s="60"/>
      <c r="EL5727" s="60"/>
      <c r="EM5727" s="60"/>
      <c r="EN5727" s="60"/>
      <c r="EO5727" s="60"/>
      <c r="EP5727" s="60"/>
      <c r="EQ5727" s="60"/>
      <c r="ER5727" s="60"/>
      <c r="ES5727" s="60"/>
      <c r="ET5727" s="60"/>
      <c r="EU5727" s="60"/>
      <c r="EV5727" s="60"/>
      <c r="EW5727" s="60"/>
      <c r="EX5727" s="60"/>
      <c r="EY5727" s="60"/>
      <c r="EZ5727" s="60"/>
      <c r="FA5727" s="60"/>
      <c r="FB5727" s="60"/>
    </row>
    <row r="5728" spans="22:158" x14ac:dyDescent="0.25">
      <c r="V5728" s="1"/>
      <c r="W5728" s="33"/>
      <c r="X5728" s="33"/>
      <c r="AH5728" s="38">
        <v>100</v>
      </c>
      <c r="AI5728" s="38">
        <v>140</v>
      </c>
      <c r="AJ5728" s="38">
        <v>16200</v>
      </c>
      <c r="AK5728" s="38">
        <v>72</v>
      </c>
      <c r="AL5728" s="38">
        <v>9200258</v>
      </c>
      <c r="AM5728" s="61" t="s">
        <v>1816</v>
      </c>
      <c r="AN5728" s="61" t="s">
        <v>1690</v>
      </c>
      <c r="AO5728" s="61" t="s">
        <v>1615</v>
      </c>
      <c r="AP5728" s="61" t="s">
        <v>5042</v>
      </c>
      <c r="AQ5728" s="61" t="s">
        <v>5042</v>
      </c>
      <c r="AR5728" s="28">
        <v>50111.5</v>
      </c>
      <c r="AS5728" s="28">
        <v>0</v>
      </c>
      <c r="AT5728" s="28">
        <v>42325</v>
      </c>
      <c r="AU5728" s="62"/>
      <c r="DV5728" s="31" t="s">
        <v>5727</v>
      </c>
      <c r="DW5728" s="31" t="s">
        <v>5735</v>
      </c>
      <c r="DX5728" s="63"/>
      <c r="DY5728" s="63"/>
      <c r="DZ5728" s="63"/>
      <c r="EA5728" s="167"/>
      <c r="EB5728" s="60"/>
      <c r="EC5728" s="60"/>
      <c r="ED5728" s="60"/>
      <c r="EE5728" s="60"/>
      <c r="EF5728" s="60"/>
      <c r="EG5728" s="60"/>
      <c r="EH5728" s="60"/>
      <c r="EI5728" s="60"/>
      <c r="EJ5728" s="60"/>
      <c r="EK5728" s="60"/>
      <c r="EL5728" s="60"/>
      <c r="EM5728" s="60"/>
      <c r="EN5728" s="60"/>
      <c r="EO5728" s="60"/>
      <c r="EP5728" s="60"/>
      <c r="EQ5728" s="60"/>
      <c r="ER5728" s="60"/>
      <c r="ES5728" s="60"/>
      <c r="ET5728" s="60"/>
      <c r="EU5728" s="60"/>
      <c r="EV5728" s="60"/>
      <c r="EW5728" s="60"/>
      <c r="EX5728" s="60"/>
      <c r="EY5728" s="60"/>
      <c r="EZ5728" s="60"/>
      <c r="FA5728" s="60"/>
      <c r="FB5728" s="60"/>
    </row>
    <row r="5729" spans="22:158" x14ac:dyDescent="0.25">
      <c r="W5729" s="33"/>
      <c r="X5729" s="33"/>
      <c r="AH5729" s="38">
        <v>100</v>
      </c>
      <c r="AI5729" s="38">
        <v>140</v>
      </c>
      <c r="AJ5729" s="38">
        <v>16750</v>
      </c>
      <c r="AK5729" s="38">
        <v>72</v>
      </c>
      <c r="AL5729" s="38">
        <v>9200258</v>
      </c>
      <c r="AM5729" s="61" t="s">
        <v>1816</v>
      </c>
      <c r="AN5729" s="61" t="s">
        <v>1690</v>
      </c>
      <c r="AO5729" s="61" t="s">
        <v>1628</v>
      </c>
      <c r="AP5729" s="61" t="s">
        <v>5042</v>
      </c>
      <c r="AQ5729" s="61" t="s">
        <v>5042</v>
      </c>
      <c r="AR5729" s="28">
        <v>0</v>
      </c>
      <c r="AS5729" s="28">
        <v>0</v>
      </c>
      <c r="AT5729" s="28">
        <v>170596</v>
      </c>
      <c r="AU5729" s="62"/>
      <c r="DV5729" s="31" t="s">
        <v>5727</v>
      </c>
      <c r="DW5729" s="31" t="s">
        <v>5735</v>
      </c>
      <c r="DX5729" s="63"/>
      <c r="DY5729" s="63"/>
      <c r="DZ5729" s="63"/>
      <c r="EA5729" s="167"/>
      <c r="EB5729" s="60"/>
      <c r="EC5729" s="60"/>
      <c r="ED5729" s="60"/>
      <c r="EE5729" s="60"/>
      <c r="EF5729" s="60"/>
      <c r="EG5729" s="60"/>
      <c r="EH5729" s="60"/>
      <c r="EI5729" s="60"/>
      <c r="EJ5729" s="60"/>
      <c r="EK5729" s="60"/>
      <c r="EL5729" s="60"/>
      <c r="EM5729" s="60"/>
      <c r="EN5729" s="60"/>
      <c r="EO5729" s="60"/>
      <c r="EP5729" s="60"/>
      <c r="EQ5729" s="60"/>
      <c r="ER5729" s="60"/>
      <c r="ES5729" s="60"/>
      <c r="ET5729" s="60"/>
      <c r="EU5729" s="60"/>
      <c r="EV5729" s="60"/>
      <c r="EW5729" s="60"/>
      <c r="EX5729" s="60"/>
      <c r="EY5729" s="60"/>
      <c r="EZ5729" s="60"/>
      <c r="FA5729" s="60"/>
      <c r="FB5729" s="60"/>
    </row>
    <row r="5730" spans="22:158" x14ac:dyDescent="0.25">
      <c r="W5730" s="33"/>
      <c r="X5730" s="33"/>
      <c r="AH5730" s="38">
        <v>100</v>
      </c>
      <c r="AI5730" s="38">
        <v>140</v>
      </c>
      <c r="AJ5730" s="38">
        <v>18100</v>
      </c>
      <c r="AK5730" s="38">
        <v>72</v>
      </c>
      <c r="AL5730" s="38">
        <v>9200258</v>
      </c>
      <c r="AM5730" s="61" t="s">
        <v>1816</v>
      </c>
      <c r="AN5730" s="61" t="s">
        <v>1690</v>
      </c>
      <c r="AO5730" s="61" t="s">
        <v>1658</v>
      </c>
      <c r="AP5730" s="61" t="s">
        <v>5042</v>
      </c>
      <c r="AQ5730" s="61" t="s">
        <v>5042</v>
      </c>
      <c r="AR5730" s="28">
        <v>235811.8</v>
      </c>
      <c r="AS5730" s="28">
        <v>310643</v>
      </c>
      <c r="AT5730" s="28">
        <v>543747</v>
      </c>
      <c r="AU5730" s="62"/>
      <c r="DV5730" s="31" t="s">
        <v>5727</v>
      </c>
      <c r="DW5730" s="31" t="s">
        <v>5735</v>
      </c>
      <c r="DX5730" s="63"/>
      <c r="DY5730" s="63"/>
      <c r="DZ5730" s="63"/>
      <c r="EA5730" s="167"/>
      <c r="EB5730" s="60"/>
      <c r="EC5730" s="60"/>
      <c r="ED5730" s="60"/>
      <c r="EE5730" s="60"/>
      <c r="EF5730" s="60"/>
      <c r="EG5730" s="60"/>
      <c r="EH5730" s="60"/>
      <c r="EI5730" s="60"/>
      <c r="EJ5730" s="60"/>
      <c r="EK5730" s="60"/>
      <c r="EL5730" s="60"/>
      <c r="EM5730" s="60"/>
      <c r="EN5730" s="60"/>
      <c r="EO5730" s="60"/>
      <c r="EP5730" s="60"/>
      <c r="EQ5730" s="60"/>
      <c r="ER5730" s="60"/>
      <c r="ES5730" s="60"/>
      <c r="ET5730" s="60"/>
      <c r="EU5730" s="60"/>
      <c r="EV5730" s="60"/>
      <c r="EW5730" s="60"/>
      <c r="EX5730" s="60"/>
      <c r="EY5730" s="60"/>
      <c r="EZ5730" s="60"/>
      <c r="FA5730" s="60"/>
      <c r="FB5730" s="60"/>
    </row>
    <row r="5731" spans="22:158" x14ac:dyDescent="0.25">
      <c r="W5731" s="33"/>
      <c r="X5731" s="33"/>
      <c r="AH5731" s="38">
        <v>100</v>
      </c>
      <c r="AI5731" s="38">
        <v>145</v>
      </c>
      <c r="AJ5731" s="38">
        <v>10550</v>
      </c>
      <c r="AK5731" s="38">
        <v>72</v>
      </c>
      <c r="AL5731" s="38">
        <v>9200258</v>
      </c>
      <c r="AM5731" s="61" t="s">
        <v>1816</v>
      </c>
      <c r="AN5731" s="61" t="s">
        <v>1691</v>
      </c>
      <c r="AO5731" s="61" t="s">
        <v>5054</v>
      </c>
      <c r="AP5731" s="61" t="s">
        <v>5042</v>
      </c>
      <c r="AQ5731" s="61" t="s">
        <v>5042</v>
      </c>
      <c r="AR5731" s="28">
        <v>46423360</v>
      </c>
      <c r="AS5731" s="28">
        <v>37913574</v>
      </c>
      <c r="AT5731" s="28">
        <v>37385833</v>
      </c>
      <c r="AU5731" s="62"/>
      <c r="DV5731" s="31" t="s">
        <v>5727</v>
      </c>
      <c r="DW5731" s="31" t="s">
        <v>5736</v>
      </c>
      <c r="DX5731" s="63"/>
      <c r="DY5731" s="63"/>
      <c r="DZ5731" s="63"/>
      <c r="EA5731" s="167"/>
      <c r="EB5731" s="60"/>
      <c r="EC5731" s="60"/>
      <c r="ED5731" s="60"/>
      <c r="EE5731" s="60"/>
      <c r="EF5731" s="60"/>
      <c r="EG5731" s="60"/>
      <c r="EH5731" s="60"/>
      <c r="EI5731" s="60"/>
      <c r="EJ5731" s="60"/>
      <c r="EK5731" s="60"/>
      <c r="EL5731" s="60"/>
      <c r="EM5731" s="60"/>
      <c r="EN5731" s="60"/>
      <c r="EO5731" s="60"/>
      <c r="EP5731" s="60"/>
      <c r="EQ5731" s="60"/>
      <c r="ER5731" s="60"/>
      <c r="ES5731" s="60"/>
      <c r="ET5731" s="60"/>
      <c r="EU5731" s="60"/>
      <c r="EV5731" s="60"/>
      <c r="EW5731" s="60"/>
      <c r="EX5731" s="60"/>
      <c r="EY5731" s="60"/>
      <c r="EZ5731" s="60"/>
      <c r="FA5731" s="60"/>
      <c r="FB5731" s="60"/>
    </row>
    <row r="5732" spans="22:158" x14ac:dyDescent="0.25">
      <c r="W5732" s="33"/>
      <c r="X5732" s="33"/>
      <c r="AH5732" s="38">
        <v>100</v>
      </c>
      <c r="AI5732" s="38">
        <v>145</v>
      </c>
      <c r="AJ5732" s="38">
        <v>11000</v>
      </c>
      <c r="AK5732" s="38">
        <v>72</v>
      </c>
      <c r="AL5732" s="38">
        <v>9200258</v>
      </c>
      <c r="AM5732" s="61" t="s">
        <v>1816</v>
      </c>
      <c r="AN5732" s="61" t="s">
        <v>1691</v>
      </c>
      <c r="AO5732" s="61" t="s">
        <v>5063</v>
      </c>
      <c r="AP5732" s="61" t="s">
        <v>5042</v>
      </c>
      <c r="AQ5732" s="61" t="s">
        <v>5042</v>
      </c>
      <c r="AR5732" s="28">
        <v>0</v>
      </c>
      <c r="AS5732" s="28">
        <v>0</v>
      </c>
      <c r="AT5732" s="28">
        <v>117330</v>
      </c>
      <c r="AU5732" s="62"/>
      <c r="DV5732" s="31" t="s">
        <v>5727</v>
      </c>
      <c r="DW5732" s="31" t="s">
        <v>5736</v>
      </c>
      <c r="DX5732" s="63"/>
      <c r="DY5732" s="63"/>
      <c r="DZ5732" s="63"/>
      <c r="EA5732" s="167"/>
      <c r="EB5732" s="60"/>
      <c r="EC5732" s="60"/>
      <c r="ED5732" s="60"/>
      <c r="EE5732" s="60"/>
      <c r="EF5732" s="60"/>
      <c r="EG5732" s="60"/>
      <c r="EH5732" s="60"/>
      <c r="EI5732" s="60"/>
      <c r="EJ5732" s="60"/>
      <c r="EK5732" s="60"/>
      <c r="EL5732" s="60"/>
      <c r="EM5732" s="60"/>
      <c r="EN5732" s="60"/>
      <c r="EO5732" s="60"/>
      <c r="EP5732" s="60"/>
      <c r="EQ5732" s="60"/>
      <c r="ER5732" s="60"/>
      <c r="ES5732" s="60"/>
      <c r="ET5732" s="60"/>
      <c r="EU5732" s="60"/>
      <c r="EV5732" s="60"/>
      <c r="EW5732" s="60"/>
      <c r="EX5732" s="60"/>
      <c r="EY5732" s="60"/>
      <c r="EZ5732" s="60"/>
      <c r="FA5732" s="60"/>
      <c r="FB5732" s="60"/>
    </row>
    <row r="5733" spans="22:158" x14ac:dyDescent="0.25">
      <c r="W5733" s="33"/>
      <c r="X5733" s="33"/>
      <c r="AH5733" s="38">
        <v>100</v>
      </c>
      <c r="AI5733" s="38">
        <v>145</v>
      </c>
      <c r="AJ5733" s="38">
        <v>11050</v>
      </c>
      <c r="AK5733" s="38">
        <v>72</v>
      </c>
      <c r="AL5733" s="38">
        <v>9200258</v>
      </c>
      <c r="AM5733" s="61" t="s">
        <v>1816</v>
      </c>
      <c r="AN5733" s="61" t="s">
        <v>1691</v>
      </c>
      <c r="AO5733" s="61" t="s">
        <v>5064</v>
      </c>
      <c r="AP5733" s="61" t="s">
        <v>5042</v>
      </c>
      <c r="AQ5733" s="61" t="s">
        <v>5042</v>
      </c>
      <c r="AR5733" s="28">
        <v>0</v>
      </c>
      <c r="AS5733" s="28">
        <v>136550</v>
      </c>
      <c r="AT5733" s="28">
        <v>12381</v>
      </c>
      <c r="AU5733" s="62"/>
      <c r="DV5733" s="31" t="s">
        <v>5727</v>
      </c>
      <c r="DW5733" s="31" t="s">
        <v>5736</v>
      </c>
      <c r="DX5733" s="63"/>
      <c r="DY5733" s="63"/>
      <c r="DZ5733" s="63"/>
      <c r="EA5733" s="167"/>
      <c r="EB5733" s="60"/>
      <c r="EC5733" s="60"/>
      <c r="ED5733" s="60"/>
      <c r="EE5733" s="60"/>
      <c r="EF5733" s="60"/>
      <c r="EG5733" s="60"/>
      <c r="EH5733" s="60"/>
      <c r="EI5733" s="60"/>
      <c r="EJ5733" s="60"/>
      <c r="EK5733" s="60"/>
      <c r="EL5733" s="60"/>
      <c r="EM5733" s="60"/>
      <c r="EN5733" s="60"/>
      <c r="EO5733" s="60"/>
      <c r="EP5733" s="60"/>
      <c r="EQ5733" s="60"/>
      <c r="ER5733" s="60"/>
      <c r="ES5733" s="60"/>
      <c r="ET5733" s="60"/>
      <c r="EU5733" s="60"/>
      <c r="EV5733" s="60"/>
      <c r="EW5733" s="60"/>
      <c r="EX5733" s="60"/>
      <c r="EY5733" s="60"/>
      <c r="EZ5733" s="60"/>
      <c r="FA5733" s="60"/>
      <c r="FB5733" s="60"/>
    </row>
    <row r="5734" spans="22:158" x14ac:dyDescent="0.25">
      <c r="W5734" s="33"/>
      <c r="X5734" s="33"/>
      <c r="AH5734" s="38">
        <v>100</v>
      </c>
      <c r="AI5734" s="38">
        <v>145</v>
      </c>
      <c r="AJ5734" s="38">
        <v>12050</v>
      </c>
      <c r="AK5734" s="38">
        <v>72</v>
      </c>
      <c r="AL5734" s="38">
        <v>9200258</v>
      </c>
      <c r="AM5734" s="61" t="s">
        <v>1816</v>
      </c>
      <c r="AN5734" s="61" t="s">
        <v>1691</v>
      </c>
      <c r="AO5734" s="61" t="s">
        <v>5085</v>
      </c>
      <c r="AP5734" s="61" t="s">
        <v>5042</v>
      </c>
      <c r="AQ5734" s="61" t="s">
        <v>5042</v>
      </c>
      <c r="AR5734" s="28">
        <v>0</v>
      </c>
      <c r="AS5734" s="28">
        <v>0</v>
      </c>
      <c r="AT5734" s="28">
        <v>66223</v>
      </c>
      <c r="AU5734" s="62"/>
      <c r="DV5734" s="31" t="s">
        <v>5727</v>
      </c>
      <c r="DW5734" s="31" t="s">
        <v>5736</v>
      </c>
      <c r="DX5734" s="63"/>
      <c r="DY5734" s="63"/>
      <c r="DZ5734" s="63"/>
      <c r="EA5734" s="167"/>
      <c r="EB5734" s="60"/>
      <c r="EC5734" s="60"/>
      <c r="ED5734" s="60"/>
      <c r="EE5734" s="60"/>
      <c r="EF5734" s="60"/>
      <c r="EG5734" s="60"/>
      <c r="EH5734" s="60"/>
      <c r="EI5734" s="60"/>
      <c r="EJ5734" s="60"/>
      <c r="EK5734" s="60"/>
      <c r="EL5734" s="60"/>
      <c r="EM5734" s="60"/>
      <c r="EN5734" s="60"/>
      <c r="EO5734" s="60"/>
      <c r="EP5734" s="60"/>
      <c r="EQ5734" s="60"/>
      <c r="ER5734" s="60"/>
      <c r="ES5734" s="60"/>
      <c r="ET5734" s="60"/>
      <c r="EU5734" s="60"/>
      <c r="EV5734" s="60"/>
      <c r="EW5734" s="60"/>
      <c r="EX5734" s="60"/>
      <c r="EY5734" s="60"/>
      <c r="EZ5734" s="60"/>
      <c r="FA5734" s="60"/>
      <c r="FB5734" s="60"/>
    </row>
    <row r="5735" spans="22:158" x14ac:dyDescent="0.25">
      <c r="V5735" s="1"/>
      <c r="W5735" s="33"/>
      <c r="X5735" s="33"/>
      <c r="AH5735" s="38">
        <v>100</v>
      </c>
      <c r="AI5735" s="38">
        <v>145</v>
      </c>
      <c r="AJ5735" s="38">
        <v>12400</v>
      </c>
      <c r="AK5735" s="38">
        <v>72</v>
      </c>
      <c r="AL5735" s="38">
        <v>9200258</v>
      </c>
      <c r="AM5735" s="61" t="s">
        <v>1816</v>
      </c>
      <c r="AN5735" s="61" t="s">
        <v>1691</v>
      </c>
      <c r="AO5735" s="61" t="s">
        <v>5092</v>
      </c>
      <c r="AP5735" s="61" t="s">
        <v>5042</v>
      </c>
      <c r="AQ5735" s="61" t="s">
        <v>5042</v>
      </c>
      <c r="AR5735" s="28">
        <v>0</v>
      </c>
      <c r="AS5735" s="28">
        <v>0</v>
      </c>
      <c r="AT5735" s="28">
        <v>99046</v>
      </c>
      <c r="AU5735" s="62"/>
      <c r="DV5735" s="31" t="s">
        <v>5727</v>
      </c>
      <c r="DW5735" s="31" t="s">
        <v>5736</v>
      </c>
      <c r="DX5735" s="63"/>
      <c r="DY5735" s="63"/>
      <c r="DZ5735" s="63"/>
      <c r="EA5735" s="167"/>
      <c r="EB5735" s="60"/>
      <c r="EC5735" s="60"/>
      <c r="ED5735" s="60"/>
      <c r="EE5735" s="60"/>
      <c r="EF5735" s="60"/>
      <c r="EG5735" s="60"/>
      <c r="EH5735" s="60"/>
      <c r="EI5735" s="60"/>
      <c r="EJ5735" s="60"/>
      <c r="EK5735" s="60"/>
      <c r="EL5735" s="60"/>
      <c r="EM5735" s="60"/>
      <c r="EN5735" s="60"/>
      <c r="EO5735" s="60"/>
      <c r="EP5735" s="60"/>
      <c r="EQ5735" s="60"/>
      <c r="ER5735" s="60"/>
      <c r="ES5735" s="60"/>
      <c r="ET5735" s="60"/>
      <c r="EU5735" s="60"/>
      <c r="EV5735" s="60"/>
      <c r="EW5735" s="60"/>
      <c r="EX5735" s="60"/>
      <c r="EY5735" s="60"/>
      <c r="EZ5735" s="60"/>
      <c r="FA5735" s="60"/>
      <c r="FB5735" s="60"/>
    </row>
    <row r="5736" spans="22:158" x14ac:dyDescent="0.25">
      <c r="W5736" s="33"/>
      <c r="X5736" s="33"/>
      <c r="AH5736" s="38">
        <v>100</v>
      </c>
      <c r="AI5736" s="38">
        <v>145</v>
      </c>
      <c r="AJ5736" s="38">
        <v>12750</v>
      </c>
      <c r="AK5736" s="38">
        <v>72</v>
      </c>
      <c r="AL5736" s="38">
        <v>9200258</v>
      </c>
      <c r="AM5736" s="61" t="s">
        <v>1816</v>
      </c>
      <c r="AN5736" s="61" t="s">
        <v>1691</v>
      </c>
      <c r="AO5736" s="61" t="s">
        <v>5097</v>
      </c>
      <c r="AP5736" s="61" t="s">
        <v>5042</v>
      </c>
      <c r="AQ5736" s="61" t="s">
        <v>5042</v>
      </c>
      <c r="AR5736" s="28">
        <v>10923253</v>
      </c>
      <c r="AS5736" s="28">
        <v>7102467</v>
      </c>
      <c r="AT5736" s="28">
        <v>6570460</v>
      </c>
      <c r="AU5736" s="62"/>
      <c r="DV5736" s="31" t="s">
        <v>5727</v>
      </c>
      <c r="DW5736" s="31" t="s">
        <v>5736</v>
      </c>
      <c r="DX5736" s="63"/>
      <c r="DY5736" s="63"/>
      <c r="DZ5736" s="63"/>
      <c r="EA5736" s="167"/>
      <c r="EB5736" s="60"/>
      <c r="EC5736" s="60"/>
      <c r="ED5736" s="60"/>
      <c r="EE5736" s="60"/>
      <c r="EF5736" s="60"/>
      <c r="EG5736" s="60"/>
      <c r="EH5736" s="60"/>
      <c r="EI5736" s="60"/>
      <c r="EJ5736" s="60"/>
      <c r="EK5736" s="60"/>
      <c r="EL5736" s="60"/>
      <c r="EM5736" s="60"/>
      <c r="EN5736" s="60"/>
      <c r="EO5736" s="60"/>
      <c r="EP5736" s="60"/>
      <c r="EQ5736" s="60"/>
      <c r="ER5736" s="60"/>
      <c r="ES5736" s="60"/>
      <c r="ET5736" s="60"/>
      <c r="EU5736" s="60"/>
      <c r="EV5736" s="60"/>
      <c r="EW5736" s="60"/>
      <c r="EX5736" s="60"/>
      <c r="EY5736" s="60"/>
      <c r="EZ5736" s="60"/>
      <c r="FA5736" s="60"/>
      <c r="FB5736" s="60"/>
    </row>
    <row r="5737" spans="22:158" x14ac:dyDescent="0.25">
      <c r="W5737" s="33"/>
      <c r="X5737" s="33"/>
      <c r="AH5737" s="38">
        <v>100</v>
      </c>
      <c r="AI5737" s="38">
        <v>145</v>
      </c>
      <c r="AJ5737" s="38">
        <v>13150</v>
      </c>
      <c r="AK5737" s="38">
        <v>72</v>
      </c>
      <c r="AL5737" s="38">
        <v>9200258</v>
      </c>
      <c r="AM5737" s="61" t="s">
        <v>1816</v>
      </c>
      <c r="AN5737" s="61" t="s">
        <v>1691</v>
      </c>
      <c r="AO5737" s="61" t="s">
        <v>5105</v>
      </c>
      <c r="AP5737" s="61" t="s">
        <v>5042</v>
      </c>
      <c r="AQ5737" s="61" t="s">
        <v>5042</v>
      </c>
      <c r="AR5737" s="28">
        <v>0</v>
      </c>
      <c r="AS5737" s="28">
        <v>0</v>
      </c>
      <c r="AT5737" s="28">
        <v>5183</v>
      </c>
      <c r="AU5737" s="62"/>
      <c r="DV5737" s="31" t="s">
        <v>5727</v>
      </c>
      <c r="DW5737" s="31" t="s">
        <v>5736</v>
      </c>
      <c r="DX5737" s="63"/>
      <c r="DY5737" s="63"/>
      <c r="DZ5737" s="63"/>
      <c r="EA5737" s="167"/>
      <c r="EB5737" s="60"/>
      <c r="EC5737" s="60"/>
      <c r="ED5737" s="60"/>
      <c r="EE5737" s="60"/>
      <c r="EF5737" s="60"/>
      <c r="EG5737" s="60"/>
      <c r="EH5737" s="60"/>
      <c r="EI5737" s="60"/>
      <c r="EJ5737" s="60"/>
      <c r="EK5737" s="60"/>
      <c r="EL5737" s="60"/>
      <c r="EM5737" s="60"/>
      <c r="EN5737" s="60"/>
      <c r="EO5737" s="60"/>
      <c r="EP5737" s="60"/>
      <c r="EQ5737" s="60"/>
      <c r="ER5737" s="60"/>
      <c r="ES5737" s="60"/>
      <c r="ET5737" s="60"/>
      <c r="EU5737" s="60"/>
      <c r="EV5737" s="60"/>
      <c r="EW5737" s="60"/>
      <c r="EX5737" s="60"/>
      <c r="EY5737" s="60"/>
      <c r="EZ5737" s="60"/>
      <c r="FA5737" s="60"/>
      <c r="FB5737" s="60"/>
    </row>
    <row r="5738" spans="22:158" x14ac:dyDescent="0.25">
      <c r="V5738" s="1"/>
      <c r="W5738" s="33"/>
      <c r="X5738" s="33"/>
      <c r="AH5738" s="38">
        <v>100</v>
      </c>
      <c r="AI5738" s="38">
        <v>145</v>
      </c>
      <c r="AJ5738" s="38">
        <v>13310</v>
      </c>
      <c r="AK5738" s="38">
        <v>72</v>
      </c>
      <c r="AL5738" s="38">
        <v>9200258</v>
      </c>
      <c r="AM5738" s="61" t="s">
        <v>1816</v>
      </c>
      <c r="AN5738" s="61" t="s">
        <v>1691</v>
      </c>
      <c r="AO5738" s="61" t="s">
        <v>5108</v>
      </c>
      <c r="AP5738" s="61" t="s">
        <v>5042</v>
      </c>
      <c r="AQ5738" s="61" t="s">
        <v>5042</v>
      </c>
      <c r="AR5738" s="28">
        <v>32538.3</v>
      </c>
      <c r="AS5738" s="28">
        <v>29539</v>
      </c>
      <c r="AT5738" s="28">
        <v>0</v>
      </c>
      <c r="AU5738" s="62"/>
      <c r="DV5738" s="31" t="s">
        <v>5727</v>
      </c>
      <c r="DW5738" s="31" t="s">
        <v>5736</v>
      </c>
      <c r="DX5738" s="63"/>
      <c r="DY5738" s="63"/>
      <c r="DZ5738" s="63"/>
      <c r="EA5738" s="167"/>
      <c r="EB5738" s="60"/>
      <c r="EC5738" s="60"/>
      <c r="ED5738" s="60"/>
      <c r="EE5738" s="60"/>
      <c r="EF5738" s="60"/>
      <c r="EG5738" s="60"/>
      <c r="EH5738" s="60"/>
      <c r="EI5738" s="60"/>
      <c r="EJ5738" s="60"/>
      <c r="EK5738" s="60"/>
      <c r="EL5738" s="60"/>
      <c r="EM5738" s="60"/>
      <c r="EN5738" s="60"/>
      <c r="EO5738" s="60"/>
      <c r="EP5738" s="60"/>
      <c r="EQ5738" s="60"/>
      <c r="ER5738" s="60"/>
      <c r="ES5738" s="60"/>
      <c r="ET5738" s="60"/>
      <c r="EU5738" s="60"/>
      <c r="EV5738" s="60"/>
      <c r="EW5738" s="60"/>
      <c r="EX5738" s="60"/>
      <c r="EY5738" s="60"/>
      <c r="EZ5738" s="60"/>
      <c r="FA5738" s="60"/>
      <c r="FB5738" s="60"/>
    </row>
    <row r="5739" spans="22:158" x14ac:dyDescent="0.25">
      <c r="W5739" s="33"/>
      <c r="X5739" s="33"/>
      <c r="AH5739" s="38">
        <v>100</v>
      </c>
      <c r="AI5739" s="38">
        <v>145</v>
      </c>
      <c r="AJ5739" s="38">
        <v>13600</v>
      </c>
      <c r="AK5739" s="38">
        <v>72</v>
      </c>
      <c r="AL5739" s="38">
        <v>9200258</v>
      </c>
      <c r="AM5739" s="61" t="s">
        <v>1816</v>
      </c>
      <c r="AN5739" s="61" t="s">
        <v>1691</v>
      </c>
      <c r="AO5739" s="61" t="s">
        <v>5115</v>
      </c>
      <c r="AP5739" s="61" t="s">
        <v>5042</v>
      </c>
      <c r="AQ5739" s="61" t="s">
        <v>5042</v>
      </c>
      <c r="AR5739" s="28">
        <v>0</v>
      </c>
      <c r="AS5739" s="28">
        <v>0</v>
      </c>
      <c r="AT5739" s="28">
        <v>173187</v>
      </c>
      <c r="AU5739" s="62"/>
      <c r="DV5739" s="31" t="s">
        <v>5727</v>
      </c>
      <c r="DW5739" s="31" t="s">
        <v>5736</v>
      </c>
      <c r="DX5739" s="63"/>
      <c r="DY5739" s="63"/>
      <c r="DZ5739" s="63"/>
      <c r="EA5739" s="167"/>
      <c r="EB5739" s="60"/>
      <c r="EC5739" s="60"/>
      <c r="ED5739" s="60"/>
      <c r="EE5739" s="60"/>
      <c r="EF5739" s="60"/>
      <c r="EG5739" s="60"/>
      <c r="EH5739" s="60"/>
      <c r="EI5739" s="60"/>
      <c r="EJ5739" s="60"/>
      <c r="EK5739" s="60"/>
      <c r="EL5739" s="60"/>
      <c r="EM5739" s="60"/>
      <c r="EN5739" s="60"/>
      <c r="EO5739" s="60"/>
      <c r="EP5739" s="60"/>
      <c r="EQ5739" s="60"/>
      <c r="ER5739" s="60"/>
      <c r="ES5739" s="60"/>
      <c r="ET5739" s="60"/>
      <c r="EU5739" s="60"/>
      <c r="EV5739" s="60"/>
      <c r="EW5739" s="60"/>
      <c r="EX5739" s="60"/>
      <c r="EY5739" s="60"/>
      <c r="EZ5739" s="60"/>
      <c r="FA5739" s="60"/>
      <c r="FB5739" s="60"/>
    </row>
    <row r="5740" spans="22:158" x14ac:dyDescent="0.25">
      <c r="W5740" s="33"/>
      <c r="X5740" s="33"/>
      <c r="AH5740" s="38">
        <v>100</v>
      </c>
      <c r="AI5740" s="38">
        <v>145</v>
      </c>
      <c r="AJ5740" s="38">
        <v>13700</v>
      </c>
      <c r="AK5740" s="38">
        <v>72</v>
      </c>
      <c r="AL5740" s="38">
        <v>9200258</v>
      </c>
      <c r="AM5740" s="61" t="s">
        <v>1816</v>
      </c>
      <c r="AN5740" s="61" t="s">
        <v>1691</v>
      </c>
      <c r="AO5740" s="61" t="s">
        <v>5118</v>
      </c>
      <c r="AP5740" s="61" t="s">
        <v>5042</v>
      </c>
      <c r="AQ5740" s="61" t="s">
        <v>5042</v>
      </c>
      <c r="AR5740" s="28">
        <v>1352428.8</v>
      </c>
      <c r="AS5740" s="28">
        <v>832953</v>
      </c>
      <c r="AT5740" s="28">
        <v>782869</v>
      </c>
      <c r="AU5740" s="62"/>
      <c r="DV5740" s="31" t="s">
        <v>5727</v>
      </c>
      <c r="DW5740" s="31" t="s">
        <v>5736</v>
      </c>
      <c r="DX5740" s="63"/>
      <c r="DY5740" s="63"/>
      <c r="DZ5740" s="63"/>
      <c r="EA5740" s="167"/>
      <c r="EB5740" s="60"/>
      <c r="EC5740" s="60"/>
      <c r="ED5740" s="60"/>
      <c r="EE5740" s="60"/>
      <c r="EF5740" s="60"/>
      <c r="EG5740" s="60"/>
      <c r="EH5740" s="60"/>
      <c r="EI5740" s="60"/>
      <c r="EJ5740" s="60"/>
      <c r="EK5740" s="60"/>
      <c r="EL5740" s="60"/>
      <c r="EM5740" s="60"/>
      <c r="EN5740" s="60"/>
      <c r="EO5740" s="60"/>
      <c r="EP5740" s="60"/>
      <c r="EQ5740" s="60"/>
      <c r="ER5740" s="60"/>
      <c r="ES5740" s="60"/>
      <c r="ET5740" s="60"/>
      <c r="EU5740" s="60"/>
      <c r="EV5740" s="60"/>
      <c r="EW5740" s="60"/>
      <c r="EX5740" s="60"/>
      <c r="EY5740" s="60"/>
      <c r="EZ5740" s="60"/>
      <c r="FA5740" s="60"/>
      <c r="FB5740" s="60"/>
    </row>
    <row r="5741" spans="22:158" x14ac:dyDescent="0.25">
      <c r="V5741" s="1"/>
      <c r="W5741" s="33"/>
      <c r="X5741" s="33"/>
      <c r="AH5741" s="38">
        <v>100</v>
      </c>
      <c r="AI5741" s="38">
        <v>145</v>
      </c>
      <c r="AJ5741" s="38">
        <v>15450</v>
      </c>
      <c r="AK5741" s="38">
        <v>72</v>
      </c>
      <c r="AL5741" s="38">
        <v>9200258</v>
      </c>
      <c r="AM5741" s="61" t="s">
        <v>1816</v>
      </c>
      <c r="AN5741" s="61" t="s">
        <v>1691</v>
      </c>
      <c r="AO5741" s="61" t="s">
        <v>1600</v>
      </c>
      <c r="AP5741" s="61" t="s">
        <v>5042</v>
      </c>
      <c r="AQ5741" s="61" t="s">
        <v>5042</v>
      </c>
      <c r="AR5741" s="28">
        <v>0</v>
      </c>
      <c r="AS5741" s="28">
        <v>0</v>
      </c>
      <c r="AT5741" s="28">
        <v>199388</v>
      </c>
      <c r="AU5741" s="62"/>
      <c r="DV5741" s="31" t="s">
        <v>5727</v>
      </c>
      <c r="DW5741" s="31" t="s">
        <v>5736</v>
      </c>
      <c r="DX5741" s="63"/>
      <c r="DY5741" s="63"/>
      <c r="DZ5741" s="63"/>
      <c r="EA5741" s="167"/>
      <c r="EB5741" s="60"/>
      <c r="EC5741" s="60"/>
      <c r="ED5741" s="60"/>
      <c r="EE5741" s="60"/>
      <c r="EF5741" s="60"/>
      <c r="EG5741" s="60"/>
      <c r="EH5741" s="60"/>
      <c r="EI5741" s="60"/>
      <c r="EJ5741" s="60"/>
      <c r="EK5741" s="60"/>
      <c r="EL5741" s="60"/>
      <c r="EM5741" s="60"/>
      <c r="EN5741" s="60"/>
      <c r="EO5741" s="60"/>
      <c r="EP5741" s="60"/>
      <c r="EQ5741" s="60"/>
      <c r="ER5741" s="60"/>
      <c r="ES5741" s="60"/>
      <c r="ET5741" s="60"/>
      <c r="EU5741" s="60"/>
      <c r="EV5741" s="60"/>
      <c r="EW5741" s="60"/>
      <c r="EX5741" s="60"/>
      <c r="EY5741" s="60"/>
      <c r="EZ5741" s="60"/>
      <c r="FA5741" s="60"/>
      <c r="FB5741" s="60"/>
    </row>
    <row r="5742" spans="22:158" x14ac:dyDescent="0.25">
      <c r="W5742" s="33"/>
      <c r="X5742" s="33"/>
      <c r="AH5742" s="38">
        <v>100</v>
      </c>
      <c r="AI5742" s="38">
        <v>145</v>
      </c>
      <c r="AJ5742" s="38">
        <v>16180</v>
      </c>
      <c r="AK5742" s="38">
        <v>72</v>
      </c>
      <c r="AL5742" s="38">
        <v>9200258</v>
      </c>
      <c r="AM5742" s="61" t="s">
        <v>1816</v>
      </c>
      <c r="AN5742" s="61" t="s">
        <v>1691</v>
      </c>
      <c r="AO5742" s="61" t="s">
        <v>1614</v>
      </c>
      <c r="AP5742" s="61" t="s">
        <v>5042</v>
      </c>
      <c r="AQ5742" s="61" t="s">
        <v>5042</v>
      </c>
      <c r="AR5742" s="28">
        <v>36620.300000000003</v>
      </c>
      <c r="AS5742" s="28">
        <v>13485</v>
      </c>
      <c r="AT5742" s="28">
        <v>0</v>
      </c>
      <c r="AU5742" s="62"/>
      <c r="DV5742" s="31" t="s">
        <v>5727</v>
      </c>
      <c r="DW5742" s="31" t="s">
        <v>5736</v>
      </c>
      <c r="DX5742" s="63"/>
      <c r="DY5742" s="63"/>
      <c r="DZ5742" s="63"/>
      <c r="EA5742" s="167"/>
      <c r="EB5742" s="60"/>
      <c r="EC5742" s="60"/>
      <c r="ED5742" s="60"/>
      <c r="EE5742" s="60"/>
      <c r="EF5742" s="60"/>
      <c r="EG5742" s="60"/>
      <c r="EH5742" s="60"/>
      <c r="EI5742" s="60"/>
      <c r="EJ5742" s="60"/>
      <c r="EK5742" s="60"/>
      <c r="EL5742" s="60"/>
      <c r="EM5742" s="60"/>
      <c r="EN5742" s="60"/>
      <c r="EO5742" s="60"/>
      <c r="EP5742" s="60"/>
      <c r="EQ5742" s="60"/>
      <c r="ER5742" s="60"/>
      <c r="ES5742" s="60"/>
      <c r="ET5742" s="60"/>
      <c r="EU5742" s="60"/>
      <c r="EV5742" s="60"/>
      <c r="EW5742" s="60"/>
      <c r="EX5742" s="60"/>
      <c r="EY5742" s="60"/>
      <c r="EZ5742" s="60"/>
      <c r="FA5742" s="60"/>
      <c r="FB5742" s="60"/>
    </row>
    <row r="5743" spans="22:158" x14ac:dyDescent="0.25">
      <c r="V5743" s="1"/>
      <c r="W5743" s="33"/>
      <c r="X5743" s="33"/>
      <c r="AH5743" s="38">
        <v>100</v>
      </c>
      <c r="AI5743" s="38">
        <v>145</v>
      </c>
      <c r="AJ5743" s="38">
        <v>17050</v>
      </c>
      <c r="AK5743" s="38">
        <v>72</v>
      </c>
      <c r="AL5743" s="38">
        <v>9200258</v>
      </c>
      <c r="AM5743" s="61" t="s">
        <v>1816</v>
      </c>
      <c r="AN5743" s="61" t="s">
        <v>1691</v>
      </c>
      <c r="AO5743" s="61" t="s">
        <v>1634</v>
      </c>
      <c r="AP5743" s="61" t="s">
        <v>5042</v>
      </c>
      <c r="AQ5743" s="61" t="s">
        <v>5042</v>
      </c>
      <c r="AR5743" s="28">
        <v>0</v>
      </c>
      <c r="AS5743" s="28">
        <v>0</v>
      </c>
      <c r="AT5743" s="28">
        <v>74141</v>
      </c>
      <c r="AU5743" s="62"/>
      <c r="DV5743" s="31" t="s">
        <v>5727</v>
      </c>
      <c r="DW5743" s="31" t="s">
        <v>5736</v>
      </c>
      <c r="DX5743" s="63"/>
      <c r="DY5743" s="63"/>
      <c r="DZ5743" s="63"/>
      <c r="EA5743" s="167"/>
      <c r="EB5743" s="60"/>
      <c r="EC5743" s="60"/>
      <c r="ED5743" s="60"/>
      <c r="EE5743" s="60"/>
      <c r="EF5743" s="60"/>
      <c r="EG5743" s="60"/>
      <c r="EH5743" s="60"/>
      <c r="EI5743" s="60"/>
      <c r="EJ5743" s="60"/>
      <c r="EK5743" s="60"/>
      <c r="EL5743" s="60"/>
      <c r="EM5743" s="60"/>
      <c r="EN5743" s="60"/>
      <c r="EO5743" s="60"/>
      <c r="EP5743" s="60"/>
      <c r="EQ5743" s="60"/>
      <c r="ER5743" s="60"/>
      <c r="ES5743" s="60"/>
      <c r="ET5743" s="60"/>
      <c r="EU5743" s="60"/>
      <c r="EV5743" s="60"/>
      <c r="EW5743" s="60"/>
      <c r="EX5743" s="60"/>
      <c r="EY5743" s="60"/>
      <c r="EZ5743" s="60"/>
      <c r="FA5743" s="60"/>
      <c r="FB5743" s="60"/>
    </row>
    <row r="5744" spans="22:158" x14ac:dyDescent="0.25">
      <c r="W5744" s="33"/>
      <c r="X5744" s="33"/>
      <c r="AH5744" s="38">
        <v>100</v>
      </c>
      <c r="AI5744" s="38">
        <v>145</v>
      </c>
      <c r="AJ5744" s="38">
        <v>17250</v>
      </c>
      <c r="AK5744" s="38">
        <v>72</v>
      </c>
      <c r="AL5744" s="38">
        <v>9200258</v>
      </c>
      <c r="AM5744" s="61" t="s">
        <v>1816</v>
      </c>
      <c r="AN5744" s="61" t="s">
        <v>1691</v>
      </c>
      <c r="AO5744" s="61" t="s">
        <v>1638</v>
      </c>
      <c r="AP5744" s="61" t="s">
        <v>5042</v>
      </c>
      <c r="AQ5744" s="61" t="s">
        <v>5042</v>
      </c>
      <c r="AR5744" s="28">
        <v>0</v>
      </c>
      <c r="AS5744" s="28">
        <v>0</v>
      </c>
      <c r="AT5744" s="28">
        <v>173043</v>
      </c>
      <c r="AU5744" s="62"/>
      <c r="DV5744" s="31" t="s">
        <v>5727</v>
      </c>
      <c r="DW5744" s="31" t="s">
        <v>5736</v>
      </c>
      <c r="DX5744" s="63"/>
      <c r="DY5744" s="63"/>
      <c r="DZ5744" s="63"/>
      <c r="EA5744" s="167"/>
      <c r="EB5744" s="60"/>
      <c r="EC5744" s="60"/>
      <c r="ED5744" s="60"/>
      <c r="EE5744" s="60"/>
      <c r="EF5744" s="60"/>
      <c r="EG5744" s="60"/>
      <c r="EH5744" s="60"/>
      <c r="EI5744" s="60"/>
      <c r="EJ5744" s="60"/>
      <c r="EK5744" s="60"/>
      <c r="EL5744" s="60"/>
      <c r="EM5744" s="60"/>
      <c r="EN5744" s="60"/>
      <c r="EO5744" s="60"/>
      <c r="EP5744" s="60"/>
      <c r="EQ5744" s="60"/>
      <c r="ER5744" s="60"/>
      <c r="ES5744" s="60"/>
      <c r="ET5744" s="60"/>
      <c r="EU5744" s="60"/>
      <c r="EV5744" s="60"/>
      <c r="EW5744" s="60"/>
      <c r="EX5744" s="60"/>
      <c r="EY5744" s="60"/>
      <c r="EZ5744" s="60"/>
      <c r="FA5744" s="60"/>
      <c r="FB5744" s="60"/>
    </row>
    <row r="5745" spans="22:158" x14ac:dyDescent="0.25">
      <c r="V5745" s="1"/>
      <c r="W5745" s="33"/>
      <c r="X5745" s="33"/>
      <c r="AH5745" s="38">
        <v>100</v>
      </c>
      <c r="AI5745" s="38">
        <v>145</v>
      </c>
      <c r="AJ5745" s="38">
        <v>17640</v>
      </c>
      <c r="AK5745" s="38">
        <v>72</v>
      </c>
      <c r="AL5745" s="38">
        <v>9200258</v>
      </c>
      <c r="AM5745" s="61" t="s">
        <v>1816</v>
      </c>
      <c r="AN5745" s="61" t="s">
        <v>1691</v>
      </c>
      <c r="AO5745" s="61" t="s">
        <v>1647</v>
      </c>
      <c r="AP5745" s="61" t="s">
        <v>5042</v>
      </c>
      <c r="AQ5745" s="61" t="s">
        <v>5042</v>
      </c>
      <c r="AR5745" s="28">
        <v>331793.7</v>
      </c>
      <c r="AS5745" s="28">
        <v>21828</v>
      </c>
      <c r="AT5745" s="28">
        <v>0</v>
      </c>
      <c r="AU5745" s="62"/>
      <c r="DV5745" s="31" t="s">
        <v>5727</v>
      </c>
      <c r="DW5745" s="31" t="s">
        <v>5736</v>
      </c>
      <c r="DX5745" s="63"/>
      <c r="DY5745" s="63"/>
      <c r="DZ5745" s="63"/>
      <c r="EA5745" s="167"/>
      <c r="EB5745" s="60"/>
      <c r="EC5745" s="60"/>
      <c r="ED5745" s="60"/>
      <c r="EE5745" s="60"/>
      <c r="EF5745" s="60"/>
      <c r="EG5745" s="60"/>
      <c r="EH5745" s="60"/>
      <c r="EI5745" s="60"/>
      <c r="EJ5745" s="60"/>
      <c r="EK5745" s="60"/>
      <c r="EL5745" s="60"/>
      <c r="EM5745" s="60"/>
      <c r="EN5745" s="60"/>
      <c r="EO5745" s="60"/>
      <c r="EP5745" s="60"/>
      <c r="EQ5745" s="60"/>
      <c r="ER5745" s="60"/>
      <c r="ES5745" s="60"/>
      <c r="ET5745" s="60"/>
      <c r="EU5745" s="60"/>
      <c r="EV5745" s="60"/>
      <c r="EW5745" s="60"/>
      <c r="EX5745" s="60"/>
      <c r="EY5745" s="60"/>
      <c r="EZ5745" s="60"/>
      <c r="FA5745" s="60"/>
      <c r="FB5745" s="60"/>
    </row>
    <row r="5746" spans="22:158" x14ac:dyDescent="0.25">
      <c r="W5746" s="33"/>
      <c r="X5746" s="33"/>
      <c r="AH5746" s="38">
        <v>100</v>
      </c>
      <c r="AI5746" s="38">
        <v>145</v>
      </c>
      <c r="AJ5746" s="38">
        <v>18650</v>
      </c>
      <c r="AK5746" s="38">
        <v>72</v>
      </c>
      <c r="AL5746" s="38">
        <v>9200258</v>
      </c>
      <c r="AM5746" s="61" t="s">
        <v>1816</v>
      </c>
      <c r="AN5746" s="61" t="s">
        <v>1691</v>
      </c>
      <c r="AO5746" s="61" t="s">
        <v>1669</v>
      </c>
      <c r="AP5746" s="61" t="s">
        <v>5042</v>
      </c>
      <c r="AQ5746" s="61" t="s">
        <v>5042</v>
      </c>
      <c r="AR5746" s="28">
        <v>0</v>
      </c>
      <c r="AS5746" s="28">
        <v>0</v>
      </c>
      <c r="AT5746" s="28">
        <v>34119</v>
      </c>
      <c r="AU5746" s="62"/>
      <c r="DV5746" s="31" t="s">
        <v>5727</v>
      </c>
      <c r="DW5746" s="31" t="s">
        <v>5736</v>
      </c>
      <c r="DX5746" s="63"/>
      <c r="DY5746" s="63"/>
      <c r="DZ5746" s="63"/>
      <c r="EA5746" s="167"/>
      <c r="EB5746" s="60"/>
      <c r="EC5746" s="60"/>
      <c r="ED5746" s="60"/>
      <c r="EE5746" s="60"/>
      <c r="EF5746" s="60"/>
      <c r="EG5746" s="60"/>
      <c r="EH5746" s="60"/>
      <c r="EI5746" s="60"/>
      <c r="EJ5746" s="60"/>
      <c r="EK5746" s="60"/>
      <c r="EL5746" s="60"/>
      <c r="EM5746" s="60"/>
      <c r="EN5746" s="60"/>
      <c r="EO5746" s="60"/>
      <c r="EP5746" s="60"/>
      <c r="EQ5746" s="60"/>
      <c r="ER5746" s="60"/>
      <c r="ES5746" s="60"/>
      <c r="ET5746" s="60"/>
      <c r="EU5746" s="60"/>
      <c r="EV5746" s="60"/>
      <c r="EW5746" s="60"/>
      <c r="EX5746" s="60"/>
      <c r="EY5746" s="60"/>
      <c r="EZ5746" s="60"/>
      <c r="FA5746" s="60"/>
      <c r="FB5746" s="60"/>
    </row>
    <row r="5747" spans="22:158" x14ac:dyDescent="0.25">
      <c r="W5747" s="33"/>
      <c r="X5747" s="33"/>
      <c r="AH5747" s="38">
        <v>100</v>
      </c>
      <c r="AI5747" s="38">
        <v>145</v>
      </c>
      <c r="AJ5747" s="38">
        <v>18700</v>
      </c>
      <c r="AK5747" s="38">
        <v>72</v>
      </c>
      <c r="AL5747" s="38">
        <v>9200258</v>
      </c>
      <c r="AM5747" s="61" t="s">
        <v>1816</v>
      </c>
      <c r="AN5747" s="61" t="s">
        <v>1691</v>
      </c>
      <c r="AO5747" s="61" t="s">
        <v>1670</v>
      </c>
      <c r="AP5747" s="61" t="s">
        <v>5042</v>
      </c>
      <c r="AQ5747" s="61" t="s">
        <v>5042</v>
      </c>
      <c r="AR5747" s="28">
        <v>0</v>
      </c>
      <c r="AS5747" s="28">
        <v>0</v>
      </c>
      <c r="AT5747" s="28">
        <v>62336</v>
      </c>
      <c r="AU5747" s="62"/>
      <c r="DV5747" s="31" t="s">
        <v>5727</v>
      </c>
      <c r="DW5747" s="31" t="s">
        <v>5736</v>
      </c>
      <c r="DX5747" s="63"/>
      <c r="DY5747" s="63"/>
      <c r="DZ5747" s="63"/>
      <c r="EA5747" s="167"/>
      <c r="EB5747" s="60"/>
      <c r="EC5747" s="60"/>
      <c r="ED5747" s="60"/>
      <c r="EE5747" s="60"/>
      <c r="EF5747" s="60"/>
      <c r="EG5747" s="60"/>
      <c r="EH5747" s="60"/>
      <c r="EI5747" s="60"/>
      <c r="EJ5747" s="60"/>
      <c r="EK5747" s="60"/>
      <c r="EL5747" s="60"/>
      <c r="EM5747" s="60"/>
      <c r="EN5747" s="60"/>
      <c r="EO5747" s="60"/>
      <c r="EP5747" s="60"/>
      <c r="EQ5747" s="60"/>
      <c r="ER5747" s="60"/>
      <c r="ES5747" s="60"/>
      <c r="ET5747" s="60"/>
      <c r="EU5747" s="60"/>
      <c r="EV5747" s="60"/>
      <c r="EW5747" s="60"/>
      <c r="EX5747" s="60"/>
      <c r="EY5747" s="60"/>
      <c r="EZ5747" s="60"/>
      <c r="FA5747" s="60"/>
      <c r="FB5747" s="60"/>
    </row>
    <row r="5748" spans="22:158" x14ac:dyDescent="0.25">
      <c r="W5748" s="33"/>
      <c r="X5748" s="33"/>
      <c r="AH5748" s="38">
        <v>100</v>
      </c>
      <c r="AI5748" s="38">
        <v>145</v>
      </c>
      <c r="AJ5748" s="38">
        <v>18710</v>
      </c>
      <c r="AK5748" s="38">
        <v>72</v>
      </c>
      <c r="AL5748" s="38">
        <v>9200258</v>
      </c>
      <c r="AM5748" s="61" t="s">
        <v>1816</v>
      </c>
      <c r="AN5748" s="61" t="s">
        <v>1691</v>
      </c>
      <c r="AO5748" s="61" t="s">
        <v>1671</v>
      </c>
      <c r="AP5748" s="61" t="s">
        <v>5042</v>
      </c>
      <c r="AQ5748" s="61" t="s">
        <v>5042</v>
      </c>
      <c r="AR5748" s="28">
        <v>32891.5</v>
      </c>
      <c r="AS5748" s="28">
        <v>100990</v>
      </c>
      <c r="AT5748" s="28">
        <v>0</v>
      </c>
      <c r="AU5748" s="62"/>
      <c r="DV5748" s="31" t="s">
        <v>5727</v>
      </c>
      <c r="DW5748" s="31" t="s">
        <v>5736</v>
      </c>
      <c r="DX5748" s="63"/>
      <c r="DY5748" s="63"/>
      <c r="DZ5748" s="63"/>
      <c r="EA5748" s="167"/>
      <c r="EB5748" s="60"/>
      <c r="EC5748" s="60"/>
      <c r="ED5748" s="60"/>
      <c r="EE5748" s="60"/>
      <c r="EF5748" s="60"/>
      <c r="EG5748" s="60"/>
      <c r="EH5748" s="60"/>
      <c r="EI5748" s="60"/>
      <c r="EJ5748" s="60"/>
      <c r="EK5748" s="60"/>
      <c r="EL5748" s="60"/>
      <c r="EM5748" s="60"/>
      <c r="EN5748" s="60"/>
      <c r="EO5748" s="60"/>
      <c r="EP5748" s="60"/>
      <c r="EQ5748" s="60"/>
      <c r="ER5748" s="60"/>
      <c r="ES5748" s="60"/>
      <c r="ET5748" s="60"/>
      <c r="EU5748" s="60"/>
      <c r="EV5748" s="60"/>
      <c r="EW5748" s="60"/>
      <c r="EX5748" s="60"/>
      <c r="EY5748" s="60"/>
      <c r="EZ5748" s="60"/>
      <c r="FA5748" s="60"/>
      <c r="FB5748" s="60"/>
    </row>
    <row r="5749" spans="22:158" x14ac:dyDescent="0.25">
      <c r="W5749" s="33"/>
      <c r="X5749" s="33"/>
      <c r="AH5749" s="38">
        <v>100</v>
      </c>
      <c r="AI5749" s="38">
        <v>145</v>
      </c>
      <c r="AJ5749" s="38">
        <v>18750</v>
      </c>
      <c r="AK5749" s="38">
        <v>72</v>
      </c>
      <c r="AL5749" s="38">
        <v>9200258</v>
      </c>
      <c r="AM5749" s="61" t="s">
        <v>1816</v>
      </c>
      <c r="AN5749" s="61" t="s">
        <v>1691</v>
      </c>
      <c r="AO5749" s="61" t="s">
        <v>1672</v>
      </c>
      <c r="AP5749" s="61" t="s">
        <v>5042</v>
      </c>
      <c r="AQ5749" s="61" t="s">
        <v>5042</v>
      </c>
      <c r="AR5749" s="28">
        <v>11938.1</v>
      </c>
      <c r="AS5749" s="28">
        <v>307311</v>
      </c>
      <c r="AT5749" s="28">
        <v>101494</v>
      </c>
      <c r="AU5749" s="62"/>
      <c r="DV5749" s="31" t="s">
        <v>5727</v>
      </c>
      <c r="DW5749" s="31" t="s">
        <v>5736</v>
      </c>
      <c r="DX5749" s="63"/>
      <c r="DY5749" s="63"/>
      <c r="DZ5749" s="63"/>
      <c r="EA5749" s="167"/>
      <c r="EB5749" s="60"/>
      <c r="EC5749" s="60"/>
      <c r="ED5749" s="60"/>
      <c r="EE5749" s="60"/>
      <c r="EF5749" s="60"/>
      <c r="EG5749" s="60"/>
      <c r="EH5749" s="60"/>
      <c r="EI5749" s="60"/>
      <c r="EJ5749" s="60"/>
      <c r="EK5749" s="60"/>
      <c r="EL5749" s="60"/>
      <c r="EM5749" s="60"/>
      <c r="EN5749" s="60"/>
      <c r="EO5749" s="60"/>
      <c r="EP5749" s="60"/>
      <c r="EQ5749" s="60"/>
      <c r="ER5749" s="60"/>
      <c r="ES5749" s="60"/>
      <c r="ET5749" s="60"/>
      <c r="EU5749" s="60"/>
      <c r="EV5749" s="60"/>
      <c r="EW5749" s="60"/>
      <c r="EX5749" s="60"/>
      <c r="EY5749" s="60"/>
      <c r="EZ5749" s="60"/>
      <c r="FA5749" s="60"/>
      <c r="FB5749" s="60"/>
    </row>
    <row r="5750" spans="22:158" x14ac:dyDescent="0.25">
      <c r="W5750" s="33"/>
      <c r="X5750" s="33"/>
      <c r="AH5750" s="38">
        <v>100</v>
      </c>
      <c r="AI5750" s="38">
        <v>150</v>
      </c>
      <c r="AJ5750" s="38">
        <v>11600</v>
      </c>
      <c r="AK5750" s="38">
        <v>72</v>
      </c>
      <c r="AL5750" s="38">
        <v>9200258</v>
      </c>
      <c r="AM5750" s="61" t="s">
        <v>1816</v>
      </c>
      <c r="AN5750" s="61" t="s">
        <v>1695</v>
      </c>
      <c r="AO5750" s="61" t="s">
        <v>5076</v>
      </c>
      <c r="AP5750" s="61" t="s">
        <v>5042</v>
      </c>
      <c r="AQ5750" s="61" t="s">
        <v>5042</v>
      </c>
      <c r="AR5750" s="28">
        <v>21149.8</v>
      </c>
      <c r="AS5750" s="28">
        <v>0</v>
      </c>
      <c r="AT5750" s="28">
        <v>88393</v>
      </c>
      <c r="AU5750" s="62"/>
      <c r="DV5750" s="31" t="s">
        <v>5727</v>
      </c>
      <c r="DW5750" s="31" t="s">
        <v>5737</v>
      </c>
      <c r="DX5750" s="63"/>
      <c r="DY5750" s="63"/>
      <c r="DZ5750" s="63"/>
      <c r="EA5750" s="167"/>
      <c r="EB5750" s="60"/>
      <c r="EC5750" s="60"/>
      <c r="ED5750" s="60"/>
      <c r="EE5750" s="60"/>
      <c r="EF5750" s="60"/>
      <c r="EG5750" s="60"/>
      <c r="EH5750" s="60"/>
      <c r="EI5750" s="60"/>
      <c r="EJ5750" s="60"/>
      <c r="EK5750" s="60"/>
      <c r="EL5750" s="60"/>
      <c r="EM5750" s="60"/>
      <c r="EN5750" s="60"/>
      <c r="EO5750" s="60"/>
      <c r="EP5750" s="60"/>
      <c r="EQ5750" s="60"/>
      <c r="ER5750" s="60"/>
      <c r="ES5750" s="60"/>
      <c r="ET5750" s="60"/>
      <c r="EU5750" s="60"/>
      <c r="EV5750" s="60"/>
      <c r="EW5750" s="60"/>
      <c r="EX5750" s="60"/>
      <c r="EY5750" s="60"/>
      <c r="EZ5750" s="60"/>
      <c r="FA5750" s="60"/>
      <c r="FB5750" s="60"/>
    </row>
    <row r="5751" spans="22:158" x14ac:dyDescent="0.25">
      <c r="V5751" s="1"/>
      <c r="W5751" s="33"/>
      <c r="X5751" s="33"/>
      <c r="AH5751" s="38">
        <v>100</v>
      </c>
      <c r="AI5751" s="38">
        <v>150</v>
      </c>
      <c r="AJ5751" s="38">
        <v>12000</v>
      </c>
      <c r="AK5751" s="38">
        <v>72</v>
      </c>
      <c r="AL5751" s="38">
        <v>9200258</v>
      </c>
      <c r="AM5751" s="61" t="s">
        <v>1816</v>
      </c>
      <c r="AN5751" s="61" t="s">
        <v>1695</v>
      </c>
      <c r="AO5751" s="61" t="s">
        <v>5084</v>
      </c>
      <c r="AP5751" s="61" t="s">
        <v>5042</v>
      </c>
      <c r="AQ5751" s="61" t="s">
        <v>5042</v>
      </c>
      <c r="AR5751" s="28">
        <v>0</v>
      </c>
      <c r="AS5751" s="28">
        <v>0</v>
      </c>
      <c r="AT5751" s="28">
        <v>32536</v>
      </c>
      <c r="AU5751" s="62"/>
      <c r="DV5751" s="31" t="s">
        <v>5727</v>
      </c>
      <c r="DW5751" s="31" t="s">
        <v>5737</v>
      </c>
      <c r="DX5751" s="63"/>
      <c r="DY5751" s="63"/>
      <c r="DZ5751" s="63"/>
      <c r="EA5751" s="167"/>
      <c r="EB5751" s="60"/>
      <c r="EC5751" s="60"/>
      <c r="ED5751" s="60"/>
      <c r="EE5751" s="60"/>
      <c r="EF5751" s="60"/>
      <c r="EG5751" s="60"/>
      <c r="EH5751" s="60"/>
      <c r="EI5751" s="60"/>
      <c r="EJ5751" s="60"/>
      <c r="EK5751" s="60"/>
      <c r="EL5751" s="60"/>
      <c r="EM5751" s="60"/>
      <c r="EN5751" s="60"/>
      <c r="EO5751" s="60"/>
      <c r="EP5751" s="60"/>
      <c r="EQ5751" s="60"/>
      <c r="ER5751" s="60"/>
      <c r="ES5751" s="60"/>
      <c r="ET5751" s="60"/>
      <c r="EU5751" s="60"/>
      <c r="EV5751" s="60"/>
      <c r="EW5751" s="60"/>
      <c r="EX5751" s="60"/>
      <c r="EY5751" s="60"/>
      <c r="EZ5751" s="60"/>
      <c r="FA5751" s="60"/>
      <c r="FB5751" s="60"/>
    </row>
    <row r="5752" spans="22:158" x14ac:dyDescent="0.25">
      <c r="V5752" s="1"/>
      <c r="W5752" s="33"/>
      <c r="X5752" s="33"/>
      <c r="AH5752" s="38">
        <v>100</v>
      </c>
      <c r="AI5752" s="38">
        <v>150</v>
      </c>
      <c r="AJ5752" s="38">
        <v>12200</v>
      </c>
      <c r="AK5752" s="38">
        <v>72</v>
      </c>
      <c r="AL5752" s="38">
        <v>9200258</v>
      </c>
      <c r="AM5752" s="61" t="s">
        <v>1816</v>
      </c>
      <c r="AN5752" s="61" t="s">
        <v>1695</v>
      </c>
      <c r="AO5752" s="61" t="s">
        <v>5088</v>
      </c>
      <c r="AP5752" s="61" t="s">
        <v>5042</v>
      </c>
      <c r="AQ5752" s="61" t="s">
        <v>5042</v>
      </c>
      <c r="AR5752" s="28">
        <v>1713585.7</v>
      </c>
      <c r="AS5752" s="28">
        <v>1983</v>
      </c>
      <c r="AT5752" s="28">
        <v>3743</v>
      </c>
      <c r="AU5752" s="62"/>
      <c r="DV5752" s="31" t="s">
        <v>5727</v>
      </c>
      <c r="DW5752" s="31" t="s">
        <v>5737</v>
      </c>
      <c r="DX5752" s="63"/>
      <c r="DY5752" s="63"/>
      <c r="DZ5752" s="63"/>
      <c r="EA5752" s="167"/>
      <c r="EB5752" s="60"/>
      <c r="EC5752" s="60"/>
      <c r="ED5752" s="60"/>
      <c r="EE5752" s="60"/>
      <c r="EF5752" s="60"/>
      <c r="EG5752" s="60"/>
      <c r="EH5752" s="60"/>
      <c r="EI5752" s="60"/>
      <c r="EJ5752" s="60"/>
      <c r="EK5752" s="60"/>
      <c r="EL5752" s="60"/>
      <c r="EM5752" s="60"/>
      <c r="EN5752" s="60"/>
      <c r="EO5752" s="60"/>
      <c r="EP5752" s="60"/>
      <c r="EQ5752" s="60"/>
      <c r="ER5752" s="60"/>
      <c r="ES5752" s="60"/>
      <c r="ET5752" s="60"/>
      <c r="EU5752" s="60"/>
      <c r="EV5752" s="60"/>
      <c r="EW5752" s="60"/>
      <c r="EX5752" s="60"/>
      <c r="EY5752" s="60"/>
      <c r="EZ5752" s="60"/>
      <c r="FA5752" s="60"/>
      <c r="FB5752" s="60"/>
    </row>
    <row r="5753" spans="22:158" x14ac:dyDescent="0.25">
      <c r="W5753" s="33"/>
      <c r="X5753" s="33"/>
      <c r="AH5753" s="38">
        <v>100</v>
      </c>
      <c r="AI5753" s="38">
        <v>150</v>
      </c>
      <c r="AJ5753" s="38">
        <v>13450</v>
      </c>
      <c r="AK5753" s="38">
        <v>72</v>
      </c>
      <c r="AL5753" s="38">
        <v>9200258</v>
      </c>
      <c r="AM5753" s="61" t="s">
        <v>1816</v>
      </c>
      <c r="AN5753" s="61" t="s">
        <v>1695</v>
      </c>
      <c r="AO5753" s="61" t="s">
        <v>5112</v>
      </c>
      <c r="AP5753" s="61" t="s">
        <v>5042</v>
      </c>
      <c r="AQ5753" s="61" t="s">
        <v>5042</v>
      </c>
      <c r="AR5753" s="28">
        <v>150781.70000000001</v>
      </c>
      <c r="AS5753" s="28">
        <v>4447</v>
      </c>
      <c r="AT5753" s="28">
        <v>113875</v>
      </c>
      <c r="AU5753" s="62"/>
      <c r="DV5753" s="31" t="s">
        <v>5727</v>
      </c>
      <c r="DW5753" s="31" t="s">
        <v>5737</v>
      </c>
      <c r="DX5753" s="63"/>
      <c r="DY5753" s="63"/>
      <c r="DZ5753" s="63"/>
      <c r="EA5753" s="167"/>
      <c r="EB5753" s="60"/>
      <c r="EC5753" s="60"/>
      <c r="ED5753" s="60"/>
      <c r="EE5753" s="60"/>
      <c r="EF5753" s="60"/>
      <c r="EG5753" s="60"/>
      <c r="EH5753" s="60"/>
      <c r="EI5753" s="60"/>
      <c r="EJ5753" s="60"/>
      <c r="EK5753" s="60"/>
      <c r="EL5753" s="60"/>
      <c r="EM5753" s="60"/>
      <c r="EN5753" s="60"/>
      <c r="EO5753" s="60"/>
      <c r="EP5753" s="60"/>
      <c r="EQ5753" s="60"/>
      <c r="ER5753" s="60"/>
      <c r="ES5753" s="60"/>
      <c r="ET5753" s="60"/>
      <c r="EU5753" s="60"/>
      <c r="EV5753" s="60"/>
      <c r="EW5753" s="60"/>
      <c r="EX5753" s="60"/>
      <c r="EY5753" s="60"/>
      <c r="EZ5753" s="60"/>
      <c r="FA5753" s="60"/>
      <c r="FB5753" s="60"/>
    </row>
    <row r="5754" spans="22:158" x14ac:dyDescent="0.25">
      <c r="W5754" s="33"/>
      <c r="X5754" s="33"/>
      <c r="AH5754" s="38">
        <v>100</v>
      </c>
      <c r="AI5754" s="38">
        <v>150</v>
      </c>
      <c r="AJ5754" s="38">
        <v>13500</v>
      </c>
      <c r="AK5754" s="38">
        <v>72</v>
      </c>
      <c r="AL5754" s="38">
        <v>9200258</v>
      </c>
      <c r="AM5754" s="61" t="s">
        <v>1816</v>
      </c>
      <c r="AN5754" s="61" t="s">
        <v>1695</v>
      </c>
      <c r="AO5754" s="61" t="s">
        <v>5113</v>
      </c>
      <c r="AP5754" s="61" t="s">
        <v>5042</v>
      </c>
      <c r="AQ5754" s="61" t="s">
        <v>5042</v>
      </c>
      <c r="AR5754" s="28">
        <v>56971</v>
      </c>
      <c r="AS5754" s="28">
        <v>52035</v>
      </c>
      <c r="AT5754" s="28">
        <v>0</v>
      </c>
      <c r="AU5754" s="62"/>
      <c r="DV5754" s="31" t="s">
        <v>5727</v>
      </c>
      <c r="DW5754" s="31" t="s">
        <v>5737</v>
      </c>
      <c r="DX5754" s="63"/>
      <c r="DY5754" s="63"/>
      <c r="DZ5754" s="63"/>
      <c r="EA5754" s="167"/>
      <c r="EB5754" s="60"/>
      <c r="EC5754" s="60"/>
      <c r="ED5754" s="60"/>
      <c r="EE5754" s="60"/>
      <c r="EF5754" s="60"/>
      <c r="EG5754" s="60"/>
      <c r="EH5754" s="60"/>
      <c r="EI5754" s="60"/>
      <c r="EJ5754" s="60"/>
      <c r="EK5754" s="60"/>
      <c r="EL5754" s="60"/>
      <c r="EM5754" s="60"/>
      <c r="EN5754" s="60"/>
      <c r="EO5754" s="60"/>
      <c r="EP5754" s="60"/>
      <c r="EQ5754" s="60"/>
      <c r="ER5754" s="60"/>
      <c r="ES5754" s="60"/>
      <c r="ET5754" s="60"/>
      <c r="EU5754" s="60"/>
      <c r="EV5754" s="60"/>
      <c r="EW5754" s="60"/>
      <c r="EX5754" s="60"/>
      <c r="EY5754" s="60"/>
      <c r="EZ5754" s="60"/>
      <c r="FA5754" s="60"/>
      <c r="FB5754" s="60"/>
    </row>
    <row r="5755" spans="22:158" x14ac:dyDescent="0.25">
      <c r="V5755" s="1"/>
      <c r="W5755" s="33"/>
      <c r="X5755" s="33"/>
      <c r="AH5755" s="38">
        <v>100</v>
      </c>
      <c r="AI5755" s="38">
        <v>150</v>
      </c>
      <c r="AJ5755" s="38">
        <v>14300</v>
      </c>
      <c r="AK5755" s="38">
        <v>72</v>
      </c>
      <c r="AL5755" s="38">
        <v>9200258</v>
      </c>
      <c r="AM5755" s="61" t="s">
        <v>1816</v>
      </c>
      <c r="AN5755" s="61" t="s">
        <v>1695</v>
      </c>
      <c r="AO5755" s="61" t="s">
        <v>1574</v>
      </c>
      <c r="AP5755" s="61" t="s">
        <v>5042</v>
      </c>
      <c r="AQ5755" s="61" t="s">
        <v>5042</v>
      </c>
      <c r="AR5755" s="28">
        <v>3015.6</v>
      </c>
      <c r="AS5755" s="28">
        <v>0</v>
      </c>
      <c r="AT5755" s="28">
        <v>0</v>
      </c>
      <c r="AU5755" s="62"/>
      <c r="DV5755" s="31" t="s">
        <v>5727</v>
      </c>
      <c r="DW5755" s="31" t="s">
        <v>5737</v>
      </c>
      <c r="DX5755" s="63"/>
      <c r="DY5755" s="63"/>
      <c r="DZ5755" s="63"/>
      <c r="EA5755" s="167"/>
      <c r="EB5755" s="60"/>
      <c r="EC5755" s="60"/>
      <c r="ED5755" s="60"/>
      <c r="EE5755" s="60"/>
      <c r="EF5755" s="60"/>
      <c r="EG5755" s="60"/>
      <c r="EH5755" s="60"/>
      <c r="EI5755" s="60"/>
      <c r="EJ5755" s="60"/>
      <c r="EK5755" s="60"/>
      <c r="EL5755" s="60"/>
      <c r="EM5755" s="60"/>
      <c r="EN5755" s="60"/>
      <c r="EO5755" s="60"/>
      <c r="EP5755" s="60"/>
      <c r="EQ5755" s="60"/>
      <c r="ER5755" s="60"/>
      <c r="ES5755" s="60"/>
      <c r="ET5755" s="60"/>
      <c r="EU5755" s="60"/>
      <c r="EV5755" s="60"/>
      <c r="EW5755" s="60"/>
      <c r="EX5755" s="60"/>
      <c r="EY5755" s="60"/>
      <c r="EZ5755" s="60"/>
      <c r="FA5755" s="60"/>
      <c r="FB5755" s="60"/>
    </row>
    <row r="5756" spans="22:158" x14ac:dyDescent="0.25">
      <c r="W5756" s="33"/>
      <c r="X5756" s="33"/>
      <c r="AH5756" s="38">
        <v>100</v>
      </c>
      <c r="AI5756" s="38">
        <v>150</v>
      </c>
      <c r="AJ5756" s="38">
        <v>14750</v>
      </c>
      <c r="AK5756" s="38">
        <v>72</v>
      </c>
      <c r="AL5756" s="38">
        <v>9200258</v>
      </c>
      <c r="AM5756" s="61" t="s">
        <v>1816</v>
      </c>
      <c r="AN5756" s="61" t="s">
        <v>1695</v>
      </c>
      <c r="AO5756" s="61" t="s">
        <v>1583</v>
      </c>
      <c r="AP5756" s="61" t="s">
        <v>5042</v>
      </c>
      <c r="AQ5756" s="61" t="s">
        <v>5042</v>
      </c>
      <c r="AR5756" s="28">
        <v>8970.4</v>
      </c>
      <c r="AS5756" s="28">
        <v>0</v>
      </c>
      <c r="AT5756" s="28">
        <v>1440</v>
      </c>
      <c r="AU5756" s="62"/>
      <c r="DV5756" s="31" t="s">
        <v>5727</v>
      </c>
      <c r="DW5756" s="31" t="s">
        <v>5737</v>
      </c>
      <c r="DX5756" s="63"/>
      <c r="DY5756" s="63"/>
      <c r="DZ5756" s="63"/>
      <c r="EA5756" s="167"/>
      <c r="EB5756" s="60"/>
      <c r="EC5756" s="60"/>
      <c r="ED5756" s="60"/>
      <c r="EE5756" s="60"/>
      <c r="EF5756" s="60"/>
      <c r="EG5756" s="60"/>
      <c r="EH5756" s="60"/>
      <c r="EI5756" s="60"/>
      <c r="EJ5756" s="60"/>
      <c r="EK5756" s="60"/>
      <c r="EL5756" s="60"/>
      <c r="EM5756" s="60"/>
      <c r="EN5756" s="60"/>
      <c r="EO5756" s="60"/>
      <c r="EP5756" s="60"/>
      <c r="EQ5756" s="60"/>
      <c r="ER5756" s="60"/>
      <c r="ES5756" s="60"/>
      <c r="ET5756" s="60"/>
      <c r="EU5756" s="60"/>
      <c r="EV5756" s="60"/>
      <c r="EW5756" s="60"/>
      <c r="EX5756" s="60"/>
      <c r="EY5756" s="60"/>
      <c r="EZ5756" s="60"/>
      <c r="FA5756" s="60"/>
      <c r="FB5756" s="60"/>
    </row>
    <row r="5757" spans="22:158" x14ac:dyDescent="0.25">
      <c r="W5757" s="33"/>
      <c r="X5757" s="33"/>
      <c r="AH5757" s="38">
        <v>100</v>
      </c>
      <c r="AI5757" s="38">
        <v>150</v>
      </c>
      <c r="AJ5757" s="38">
        <v>14950</v>
      </c>
      <c r="AK5757" s="38">
        <v>72</v>
      </c>
      <c r="AL5757" s="38">
        <v>9200258</v>
      </c>
      <c r="AM5757" s="61" t="s">
        <v>1816</v>
      </c>
      <c r="AN5757" s="61" t="s">
        <v>1695</v>
      </c>
      <c r="AO5757" s="61" t="s">
        <v>1589</v>
      </c>
      <c r="AP5757" s="61" t="s">
        <v>5042</v>
      </c>
      <c r="AQ5757" s="61" t="s">
        <v>5042</v>
      </c>
      <c r="AR5757" s="28">
        <v>0</v>
      </c>
      <c r="AS5757" s="28">
        <v>0</v>
      </c>
      <c r="AT5757" s="28">
        <v>125679</v>
      </c>
      <c r="AU5757" s="62"/>
      <c r="DV5757" s="31" t="s">
        <v>5727</v>
      </c>
      <c r="DW5757" s="31" t="s">
        <v>5737</v>
      </c>
      <c r="DX5757" s="63"/>
      <c r="DY5757" s="63"/>
      <c r="DZ5757" s="63"/>
      <c r="EA5757" s="167"/>
      <c r="EB5757" s="60"/>
      <c r="EC5757" s="60"/>
      <c r="ED5757" s="60"/>
      <c r="EE5757" s="60"/>
      <c r="EF5757" s="60"/>
      <c r="EG5757" s="60"/>
      <c r="EH5757" s="60"/>
      <c r="EI5757" s="60"/>
      <c r="EJ5757" s="60"/>
      <c r="EK5757" s="60"/>
      <c r="EL5757" s="60"/>
      <c r="EM5757" s="60"/>
      <c r="EN5757" s="60"/>
      <c r="EO5757" s="60"/>
      <c r="EP5757" s="60"/>
      <c r="EQ5757" s="60"/>
      <c r="ER5757" s="60"/>
      <c r="ES5757" s="60"/>
      <c r="ET5757" s="60"/>
      <c r="EU5757" s="60"/>
      <c r="EV5757" s="60"/>
      <c r="EW5757" s="60"/>
      <c r="EX5757" s="60"/>
      <c r="EY5757" s="60"/>
      <c r="EZ5757" s="60"/>
      <c r="FA5757" s="60"/>
      <c r="FB5757" s="60"/>
    </row>
    <row r="5758" spans="22:158" x14ac:dyDescent="0.25">
      <c r="W5758" s="33"/>
      <c r="X5758" s="33"/>
      <c r="AH5758" s="38">
        <v>100</v>
      </c>
      <c r="AI5758" s="38">
        <v>150</v>
      </c>
      <c r="AJ5758" s="38">
        <v>15550</v>
      </c>
      <c r="AK5758" s="38">
        <v>72</v>
      </c>
      <c r="AL5758" s="38">
        <v>9200258</v>
      </c>
      <c r="AM5758" s="61" t="s">
        <v>1816</v>
      </c>
      <c r="AN5758" s="61" t="s">
        <v>1695</v>
      </c>
      <c r="AO5758" s="61" t="s">
        <v>1602</v>
      </c>
      <c r="AP5758" s="61" t="s">
        <v>5042</v>
      </c>
      <c r="AQ5758" s="61" t="s">
        <v>5042</v>
      </c>
      <c r="AR5758" s="28">
        <v>0</v>
      </c>
      <c r="AS5758" s="28">
        <v>4060</v>
      </c>
      <c r="AT5758" s="28">
        <v>0</v>
      </c>
      <c r="AU5758" s="62"/>
      <c r="DV5758" s="31" t="s">
        <v>5727</v>
      </c>
      <c r="DW5758" s="31" t="s">
        <v>5737</v>
      </c>
      <c r="DX5758" s="63"/>
      <c r="DY5758" s="63"/>
      <c r="DZ5758" s="63"/>
      <c r="EA5758" s="167"/>
      <c r="EB5758" s="60"/>
      <c r="EC5758" s="60"/>
      <c r="ED5758" s="60"/>
      <c r="EE5758" s="60"/>
      <c r="EF5758" s="60"/>
      <c r="EG5758" s="60"/>
      <c r="EH5758" s="60"/>
      <c r="EI5758" s="60"/>
      <c r="EJ5758" s="60"/>
      <c r="EK5758" s="60"/>
      <c r="EL5758" s="60"/>
      <c r="EM5758" s="60"/>
      <c r="EN5758" s="60"/>
      <c r="EO5758" s="60"/>
      <c r="EP5758" s="60"/>
      <c r="EQ5758" s="60"/>
      <c r="ER5758" s="60"/>
      <c r="ES5758" s="60"/>
      <c r="ET5758" s="60"/>
      <c r="EU5758" s="60"/>
      <c r="EV5758" s="60"/>
      <c r="EW5758" s="60"/>
      <c r="EX5758" s="60"/>
      <c r="EY5758" s="60"/>
      <c r="EZ5758" s="60"/>
      <c r="FA5758" s="60"/>
      <c r="FB5758" s="60"/>
    </row>
    <row r="5759" spans="22:158" x14ac:dyDescent="0.25">
      <c r="W5759" s="33"/>
      <c r="X5759" s="33"/>
      <c r="AH5759" s="38">
        <v>100</v>
      </c>
      <c r="AI5759" s="38">
        <v>150</v>
      </c>
      <c r="AJ5759" s="38">
        <v>15800</v>
      </c>
      <c r="AK5759" s="38">
        <v>72</v>
      </c>
      <c r="AL5759" s="38">
        <v>9200258</v>
      </c>
      <c r="AM5759" s="61" t="s">
        <v>1816</v>
      </c>
      <c r="AN5759" s="61" t="s">
        <v>1695</v>
      </c>
      <c r="AO5759" s="61" t="s">
        <v>1607</v>
      </c>
      <c r="AP5759" s="61" t="s">
        <v>5042</v>
      </c>
      <c r="AQ5759" s="61" t="s">
        <v>5042</v>
      </c>
      <c r="AR5759" s="28">
        <v>0</v>
      </c>
      <c r="AS5759" s="28">
        <v>2167</v>
      </c>
      <c r="AT5759" s="28">
        <v>133453</v>
      </c>
      <c r="AU5759" s="62"/>
      <c r="DV5759" s="31" t="s">
        <v>5727</v>
      </c>
      <c r="DW5759" s="31" t="s">
        <v>5737</v>
      </c>
      <c r="DX5759" s="63"/>
      <c r="DY5759" s="63"/>
      <c r="DZ5759" s="63"/>
      <c r="EA5759" s="167"/>
      <c r="EB5759" s="60"/>
      <c r="EC5759" s="60"/>
      <c r="ED5759" s="60"/>
      <c r="EE5759" s="60"/>
      <c r="EF5759" s="60"/>
      <c r="EG5759" s="60"/>
      <c r="EH5759" s="60"/>
      <c r="EI5759" s="60"/>
      <c r="EJ5759" s="60"/>
      <c r="EK5759" s="60"/>
      <c r="EL5759" s="60"/>
      <c r="EM5759" s="60"/>
      <c r="EN5759" s="60"/>
      <c r="EO5759" s="60"/>
      <c r="EP5759" s="60"/>
      <c r="EQ5759" s="60"/>
      <c r="ER5759" s="60"/>
      <c r="ES5759" s="60"/>
      <c r="ET5759" s="60"/>
      <c r="EU5759" s="60"/>
      <c r="EV5759" s="60"/>
      <c r="EW5759" s="60"/>
      <c r="EX5759" s="60"/>
      <c r="EY5759" s="60"/>
      <c r="EZ5759" s="60"/>
      <c r="FA5759" s="60"/>
      <c r="FB5759" s="60"/>
    </row>
    <row r="5760" spans="22:158" x14ac:dyDescent="0.25">
      <c r="W5760" s="33"/>
      <c r="X5760" s="33"/>
      <c r="AH5760" s="38">
        <v>100</v>
      </c>
      <c r="AI5760" s="38">
        <v>150</v>
      </c>
      <c r="AJ5760" s="38">
        <v>17350</v>
      </c>
      <c r="AK5760" s="38">
        <v>72</v>
      </c>
      <c r="AL5760" s="38">
        <v>9200258</v>
      </c>
      <c r="AM5760" s="61" t="s">
        <v>1816</v>
      </c>
      <c r="AN5760" s="61" t="s">
        <v>1695</v>
      </c>
      <c r="AO5760" s="61" t="s">
        <v>1641</v>
      </c>
      <c r="AP5760" s="61" t="s">
        <v>5042</v>
      </c>
      <c r="AQ5760" s="61" t="s">
        <v>5042</v>
      </c>
      <c r="AR5760" s="28">
        <v>6023.6</v>
      </c>
      <c r="AS5760" s="28">
        <v>0</v>
      </c>
      <c r="AT5760" s="28">
        <v>22458</v>
      </c>
      <c r="AU5760" s="62"/>
      <c r="DV5760" s="31" t="s">
        <v>5727</v>
      </c>
      <c r="DW5760" s="31" t="s">
        <v>5737</v>
      </c>
      <c r="DX5760" s="63"/>
      <c r="DY5760" s="63"/>
      <c r="DZ5760" s="63"/>
      <c r="EA5760" s="167"/>
      <c r="EB5760" s="60"/>
      <c r="EC5760" s="60"/>
      <c r="ED5760" s="60"/>
      <c r="EE5760" s="60"/>
      <c r="EF5760" s="60"/>
      <c r="EG5760" s="60"/>
      <c r="EH5760" s="60"/>
      <c r="EI5760" s="60"/>
      <c r="EJ5760" s="60"/>
      <c r="EK5760" s="60"/>
      <c r="EL5760" s="60"/>
      <c r="EM5760" s="60"/>
      <c r="EN5760" s="60"/>
      <c r="EO5760" s="60"/>
      <c r="EP5760" s="60"/>
      <c r="EQ5760" s="60"/>
      <c r="ER5760" s="60"/>
      <c r="ES5760" s="60"/>
      <c r="ET5760" s="60"/>
      <c r="EU5760" s="60"/>
      <c r="EV5760" s="60"/>
      <c r="EW5760" s="60"/>
      <c r="EX5760" s="60"/>
      <c r="EY5760" s="60"/>
      <c r="EZ5760" s="60"/>
      <c r="FA5760" s="60"/>
      <c r="FB5760" s="60"/>
    </row>
    <row r="5761" spans="22:158" x14ac:dyDescent="0.25">
      <c r="W5761" s="33"/>
      <c r="X5761" s="33"/>
      <c r="AH5761" s="38">
        <v>100</v>
      </c>
      <c r="AI5761" s="38">
        <v>150</v>
      </c>
      <c r="AJ5761" s="38">
        <v>17500</v>
      </c>
      <c r="AK5761" s="38">
        <v>72</v>
      </c>
      <c r="AL5761" s="38">
        <v>9200258</v>
      </c>
      <c r="AM5761" s="61" t="s">
        <v>1816</v>
      </c>
      <c r="AN5761" s="61" t="s">
        <v>1695</v>
      </c>
      <c r="AO5761" s="61" t="s">
        <v>1644</v>
      </c>
      <c r="AP5761" s="61" t="s">
        <v>5042</v>
      </c>
      <c r="AQ5761" s="61" t="s">
        <v>5042</v>
      </c>
      <c r="AR5761" s="28">
        <v>1765321.8</v>
      </c>
      <c r="AS5761" s="28">
        <v>1769577</v>
      </c>
      <c r="AT5761" s="28">
        <v>1744829</v>
      </c>
      <c r="AU5761" s="62"/>
      <c r="DV5761" s="31" t="s">
        <v>5727</v>
      </c>
      <c r="DW5761" s="31" t="s">
        <v>5737</v>
      </c>
      <c r="DX5761" s="63"/>
      <c r="DY5761" s="63"/>
      <c r="DZ5761" s="63"/>
      <c r="EA5761" s="167"/>
      <c r="EB5761" s="60"/>
      <c r="EC5761" s="60"/>
      <c r="ED5761" s="60"/>
      <c r="EE5761" s="60"/>
      <c r="EF5761" s="60"/>
      <c r="EG5761" s="60"/>
      <c r="EH5761" s="60"/>
      <c r="EI5761" s="60"/>
      <c r="EJ5761" s="60"/>
      <c r="EK5761" s="60"/>
      <c r="EL5761" s="60"/>
      <c r="EM5761" s="60"/>
      <c r="EN5761" s="60"/>
      <c r="EO5761" s="60"/>
      <c r="EP5761" s="60"/>
      <c r="EQ5761" s="60"/>
      <c r="ER5761" s="60"/>
      <c r="ES5761" s="60"/>
      <c r="ET5761" s="60"/>
      <c r="EU5761" s="60"/>
      <c r="EV5761" s="60"/>
      <c r="EW5761" s="60"/>
      <c r="EX5761" s="60"/>
      <c r="EY5761" s="60"/>
      <c r="EZ5761" s="60"/>
      <c r="FA5761" s="60"/>
      <c r="FB5761" s="60"/>
    </row>
    <row r="5762" spans="22:158" x14ac:dyDescent="0.25">
      <c r="W5762" s="33"/>
      <c r="X5762" s="33"/>
      <c r="AH5762" s="38">
        <v>100</v>
      </c>
      <c r="AI5762" s="38">
        <v>150</v>
      </c>
      <c r="AJ5762" s="38">
        <v>17750</v>
      </c>
      <c r="AK5762" s="38">
        <v>72</v>
      </c>
      <c r="AL5762" s="38">
        <v>9200258</v>
      </c>
      <c r="AM5762" s="61" t="s">
        <v>1816</v>
      </c>
      <c r="AN5762" s="61" t="s">
        <v>1695</v>
      </c>
      <c r="AO5762" s="61" t="s">
        <v>1650</v>
      </c>
      <c r="AP5762" s="61" t="s">
        <v>5042</v>
      </c>
      <c r="AQ5762" s="61" t="s">
        <v>5042</v>
      </c>
      <c r="AR5762" s="28">
        <v>12341875</v>
      </c>
      <c r="AS5762" s="28">
        <v>6619536</v>
      </c>
      <c r="AT5762" s="28">
        <v>4712764</v>
      </c>
      <c r="AU5762" s="62"/>
      <c r="DV5762" s="31" t="s">
        <v>5727</v>
      </c>
      <c r="DW5762" s="31" t="s">
        <v>5737</v>
      </c>
      <c r="DX5762" s="63"/>
      <c r="DY5762" s="63"/>
      <c r="DZ5762" s="63"/>
      <c r="EA5762" s="167"/>
      <c r="EB5762" s="60"/>
      <c r="EC5762" s="60"/>
      <c r="ED5762" s="60"/>
      <c r="EE5762" s="60"/>
      <c r="EF5762" s="60"/>
      <c r="EG5762" s="60"/>
      <c r="EH5762" s="60"/>
      <c r="EI5762" s="60"/>
      <c r="EJ5762" s="60"/>
      <c r="EK5762" s="60"/>
      <c r="EL5762" s="60"/>
      <c r="EM5762" s="60"/>
      <c r="EN5762" s="60"/>
      <c r="EO5762" s="60"/>
      <c r="EP5762" s="60"/>
      <c r="EQ5762" s="60"/>
      <c r="ER5762" s="60"/>
      <c r="ES5762" s="60"/>
      <c r="ET5762" s="60"/>
      <c r="EU5762" s="60"/>
      <c r="EV5762" s="60"/>
      <c r="EW5762" s="60"/>
      <c r="EX5762" s="60"/>
      <c r="EY5762" s="60"/>
      <c r="EZ5762" s="60"/>
      <c r="FA5762" s="60"/>
      <c r="FB5762" s="60"/>
    </row>
    <row r="5763" spans="22:158" x14ac:dyDescent="0.25">
      <c r="W5763" s="33"/>
      <c r="X5763" s="33"/>
      <c r="AH5763" s="38">
        <v>100</v>
      </c>
      <c r="AI5763" s="38">
        <v>155</v>
      </c>
      <c r="AJ5763" s="38">
        <v>10050</v>
      </c>
      <c r="AK5763" s="38">
        <v>72</v>
      </c>
      <c r="AL5763" s="38">
        <v>9200258</v>
      </c>
      <c r="AM5763" s="61" t="s">
        <v>1816</v>
      </c>
      <c r="AN5763" s="61" t="s">
        <v>1686</v>
      </c>
      <c r="AO5763" s="61" t="s">
        <v>5044</v>
      </c>
      <c r="AP5763" s="61" t="s">
        <v>5042</v>
      </c>
      <c r="AQ5763" s="61" t="s">
        <v>5042</v>
      </c>
      <c r="AR5763" s="28">
        <v>715444.6</v>
      </c>
      <c r="AS5763" s="28">
        <v>423822</v>
      </c>
      <c r="AT5763" s="28">
        <v>0</v>
      </c>
      <c r="AU5763" s="62"/>
      <c r="DV5763" s="31" t="s">
        <v>5727</v>
      </c>
      <c r="DW5763" s="31" t="s">
        <v>5738</v>
      </c>
      <c r="DX5763" s="63"/>
      <c r="DY5763" s="63"/>
      <c r="DZ5763" s="63"/>
      <c r="EA5763" s="167"/>
      <c r="EB5763" s="60"/>
      <c r="EC5763" s="60"/>
      <c r="ED5763" s="60"/>
      <c r="EE5763" s="60"/>
      <c r="EF5763" s="60"/>
      <c r="EG5763" s="60"/>
      <c r="EH5763" s="60"/>
      <c r="EI5763" s="60"/>
      <c r="EJ5763" s="60"/>
      <c r="EK5763" s="60"/>
      <c r="EL5763" s="60"/>
      <c r="EM5763" s="60"/>
      <c r="EN5763" s="60"/>
      <c r="EO5763" s="60"/>
      <c r="EP5763" s="60"/>
      <c r="EQ5763" s="60"/>
      <c r="ER5763" s="60"/>
      <c r="ES5763" s="60"/>
      <c r="ET5763" s="60"/>
      <c r="EU5763" s="60"/>
      <c r="EV5763" s="60"/>
      <c r="EW5763" s="60"/>
      <c r="EX5763" s="60"/>
      <c r="EY5763" s="60"/>
      <c r="EZ5763" s="60"/>
      <c r="FA5763" s="60"/>
      <c r="FB5763" s="60"/>
    </row>
    <row r="5764" spans="22:158" x14ac:dyDescent="0.25">
      <c r="W5764" s="33"/>
      <c r="X5764" s="33"/>
      <c r="AH5764" s="38">
        <v>100</v>
      </c>
      <c r="AI5764" s="38">
        <v>155</v>
      </c>
      <c r="AJ5764" s="38">
        <v>10650</v>
      </c>
      <c r="AK5764" s="38">
        <v>72</v>
      </c>
      <c r="AL5764" s="38">
        <v>9200258</v>
      </c>
      <c r="AM5764" s="61" t="s">
        <v>1816</v>
      </c>
      <c r="AN5764" s="61" t="s">
        <v>1686</v>
      </c>
      <c r="AO5764" s="61" t="s">
        <v>5056</v>
      </c>
      <c r="AP5764" s="61" t="s">
        <v>5042</v>
      </c>
      <c r="AQ5764" s="61" t="s">
        <v>5042</v>
      </c>
      <c r="AR5764" s="28">
        <v>43050751.399999999</v>
      </c>
      <c r="AS5764" s="28">
        <v>36661686</v>
      </c>
      <c r="AT5764" s="28">
        <v>20868122</v>
      </c>
      <c r="AU5764" s="62"/>
      <c r="DV5764" s="31" t="s">
        <v>5727</v>
      </c>
      <c r="DW5764" s="31" t="s">
        <v>5738</v>
      </c>
      <c r="DX5764" s="63"/>
      <c r="DY5764" s="63"/>
      <c r="DZ5764" s="63"/>
      <c r="EA5764" s="167"/>
      <c r="EB5764" s="60"/>
      <c r="EC5764" s="60"/>
      <c r="ED5764" s="60"/>
      <c r="EE5764" s="60"/>
      <c r="EF5764" s="60"/>
      <c r="EG5764" s="60"/>
      <c r="EH5764" s="60"/>
      <c r="EI5764" s="60"/>
      <c r="EJ5764" s="60"/>
      <c r="EK5764" s="60"/>
      <c r="EL5764" s="60"/>
      <c r="EM5764" s="60"/>
      <c r="EN5764" s="60"/>
      <c r="EO5764" s="60"/>
      <c r="EP5764" s="60"/>
      <c r="EQ5764" s="60"/>
      <c r="ER5764" s="60"/>
      <c r="ES5764" s="60"/>
      <c r="ET5764" s="60"/>
      <c r="EU5764" s="60"/>
      <c r="EV5764" s="60"/>
      <c r="EW5764" s="60"/>
      <c r="EX5764" s="60"/>
      <c r="EY5764" s="60"/>
      <c r="EZ5764" s="60"/>
      <c r="FA5764" s="60"/>
      <c r="FB5764" s="60"/>
    </row>
    <row r="5765" spans="22:158" x14ac:dyDescent="0.25">
      <c r="W5765" s="33"/>
      <c r="X5765" s="33"/>
      <c r="AH5765" s="38">
        <v>100</v>
      </c>
      <c r="AI5765" s="38">
        <v>155</v>
      </c>
      <c r="AJ5765" s="38">
        <v>11860</v>
      </c>
      <c r="AK5765" s="38">
        <v>72</v>
      </c>
      <c r="AL5765" s="38">
        <v>9200258</v>
      </c>
      <c r="AM5765" s="61" t="s">
        <v>1816</v>
      </c>
      <c r="AN5765" s="61" t="s">
        <v>1686</v>
      </c>
      <c r="AO5765" s="61" t="s">
        <v>5082</v>
      </c>
      <c r="AP5765" s="61" t="s">
        <v>5042</v>
      </c>
      <c r="AQ5765" s="61" t="s">
        <v>5042</v>
      </c>
      <c r="AR5765" s="28">
        <v>20456414</v>
      </c>
      <c r="AS5765" s="28">
        <v>27468333</v>
      </c>
      <c r="AT5765" s="28">
        <v>19347731</v>
      </c>
      <c r="AU5765" s="62"/>
      <c r="DV5765" s="31" t="s">
        <v>5727</v>
      </c>
      <c r="DW5765" s="31" t="s">
        <v>5738</v>
      </c>
      <c r="DX5765" s="63"/>
      <c r="DY5765" s="63"/>
      <c r="DZ5765" s="63"/>
      <c r="EA5765" s="167"/>
      <c r="EB5765" s="60"/>
      <c r="EC5765" s="60"/>
      <c r="ED5765" s="60"/>
      <c r="EE5765" s="60"/>
      <c r="EF5765" s="60"/>
      <c r="EG5765" s="60"/>
      <c r="EH5765" s="60"/>
      <c r="EI5765" s="60"/>
      <c r="EJ5765" s="60"/>
      <c r="EK5765" s="60"/>
      <c r="EL5765" s="60"/>
      <c r="EM5765" s="60"/>
      <c r="EN5765" s="60"/>
      <c r="EO5765" s="60"/>
      <c r="EP5765" s="60"/>
      <c r="EQ5765" s="60"/>
      <c r="ER5765" s="60"/>
      <c r="ES5765" s="60"/>
      <c r="ET5765" s="60"/>
      <c r="EU5765" s="60"/>
      <c r="EV5765" s="60"/>
      <c r="EW5765" s="60"/>
      <c r="EX5765" s="60"/>
      <c r="EY5765" s="60"/>
      <c r="EZ5765" s="60"/>
      <c r="FA5765" s="60"/>
      <c r="FB5765" s="60"/>
    </row>
    <row r="5766" spans="22:158" x14ac:dyDescent="0.25">
      <c r="V5766" s="1"/>
      <c r="W5766" s="33"/>
      <c r="X5766" s="33"/>
      <c r="AH5766" s="38">
        <v>100</v>
      </c>
      <c r="AI5766" s="38">
        <v>155</v>
      </c>
      <c r="AJ5766" s="38">
        <v>12300</v>
      </c>
      <c r="AK5766" s="38">
        <v>72</v>
      </c>
      <c r="AL5766" s="38">
        <v>9200258</v>
      </c>
      <c r="AM5766" s="61" t="s">
        <v>1816</v>
      </c>
      <c r="AN5766" s="61" t="s">
        <v>1686</v>
      </c>
      <c r="AO5766" s="61" t="s">
        <v>5090</v>
      </c>
      <c r="AP5766" s="61" t="s">
        <v>5042</v>
      </c>
      <c r="AQ5766" s="61" t="s">
        <v>5042</v>
      </c>
      <c r="AR5766" s="28">
        <v>6523765.7000000002</v>
      </c>
      <c r="AS5766" s="28">
        <v>5528885</v>
      </c>
      <c r="AT5766" s="28">
        <v>1576968</v>
      </c>
      <c r="AU5766" s="62"/>
      <c r="DV5766" s="31" t="s">
        <v>5727</v>
      </c>
      <c r="DW5766" s="31" t="s">
        <v>5738</v>
      </c>
      <c r="DX5766" s="63"/>
      <c r="DY5766" s="63"/>
      <c r="DZ5766" s="63"/>
      <c r="EA5766" s="167"/>
      <c r="EB5766" s="60"/>
      <c r="EC5766" s="60"/>
      <c r="ED5766" s="60"/>
      <c r="EE5766" s="60"/>
      <c r="EF5766" s="60"/>
      <c r="EG5766" s="60"/>
      <c r="EH5766" s="60"/>
      <c r="EI5766" s="60"/>
      <c r="EJ5766" s="60"/>
      <c r="EK5766" s="60"/>
      <c r="EL5766" s="60"/>
      <c r="EM5766" s="60"/>
      <c r="EN5766" s="60"/>
      <c r="EO5766" s="60"/>
      <c r="EP5766" s="60"/>
      <c r="EQ5766" s="60"/>
      <c r="ER5766" s="60"/>
      <c r="ES5766" s="60"/>
      <c r="ET5766" s="60"/>
      <c r="EU5766" s="60"/>
      <c r="EV5766" s="60"/>
      <c r="EW5766" s="60"/>
      <c r="EX5766" s="60"/>
      <c r="EY5766" s="60"/>
      <c r="EZ5766" s="60"/>
      <c r="FA5766" s="60"/>
      <c r="FB5766" s="60"/>
    </row>
    <row r="5767" spans="22:158" x14ac:dyDescent="0.25">
      <c r="W5767" s="33"/>
      <c r="X5767" s="33"/>
      <c r="AH5767" s="38">
        <v>100</v>
      </c>
      <c r="AI5767" s="38">
        <v>155</v>
      </c>
      <c r="AJ5767" s="38">
        <v>12450</v>
      </c>
      <c r="AK5767" s="38">
        <v>72</v>
      </c>
      <c r="AL5767" s="38">
        <v>9200258</v>
      </c>
      <c r="AM5767" s="61" t="s">
        <v>1816</v>
      </c>
      <c r="AN5767" s="61" t="s">
        <v>1686</v>
      </c>
      <c r="AO5767" s="61" t="s">
        <v>5093</v>
      </c>
      <c r="AP5767" s="61" t="s">
        <v>5042</v>
      </c>
      <c r="AQ5767" s="61" t="s">
        <v>5042</v>
      </c>
      <c r="AR5767" s="28">
        <v>0</v>
      </c>
      <c r="AS5767" s="28">
        <v>0</v>
      </c>
      <c r="AT5767" s="28">
        <v>70542</v>
      </c>
      <c r="AU5767" s="62"/>
      <c r="DV5767" s="31" t="s">
        <v>5727</v>
      </c>
      <c r="DW5767" s="31" t="s">
        <v>5738</v>
      </c>
      <c r="DX5767" s="63"/>
      <c r="DY5767" s="63"/>
      <c r="DZ5767" s="63"/>
      <c r="EA5767" s="167"/>
      <c r="EB5767" s="60"/>
      <c r="EC5767" s="60"/>
      <c r="ED5767" s="60"/>
      <c r="EE5767" s="60"/>
      <c r="EF5767" s="60"/>
      <c r="EG5767" s="60"/>
      <c r="EH5767" s="60"/>
      <c r="EI5767" s="60"/>
      <c r="EJ5767" s="60"/>
      <c r="EK5767" s="60"/>
      <c r="EL5767" s="60"/>
      <c r="EM5767" s="60"/>
      <c r="EN5767" s="60"/>
      <c r="EO5767" s="60"/>
      <c r="EP5767" s="60"/>
      <c r="EQ5767" s="60"/>
      <c r="ER5767" s="60"/>
      <c r="ES5767" s="60"/>
      <c r="ET5767" s="60"/>
      <c r="EU5767" s="60"/>
      <c r="EV5767" s="60"/>
      <c r="EW5767" s="60"/>
      <c r="EX5767" s="60"/>
      <c r="EY5767" s="60"/>
      <c r="EZ5767" s="60"/>
      <c r="FA5767" s="60"/>
      <c r="FB5767" s="60"/>
    </row>
    <row r="5768" spans="22:158" x14ac:dyDescent="0.25">
      <c r="W5768" s="33"/>
      <c r="X5768" s="33"/>
      <c r="AH5768" s="38">
        <v>100</v>
      </c>
      <c r="AI5768" s="38">
        <v>155</v>
      </c>
      <c r="AJ5768" s="38">
        <v>12500</v>
      </c>
      <c r="AK5768" s="38">
        <v>72</v>
      </c>
      <c r="AL5768" s="38">
        <v>9200258</v>
      </c>
      <c r="AM5768" s="61" t="s">
        <v>1816</v>
      </c>
      <c r="AN5768" s="61" t="s">
        <v>1686</v>
      </c>
      <c r="AO5768" s="61" t="s">
        <v>5094</v>
      </c>
      <c r="AP5768" s="61" t="s">
        <v>5042</v>
      </c>
      <c r="AQ5768" s="61" t="s">
        <v>5042</v>
      </c>
      <c r="AR5768" s="28">
        <v>4304826.8</v>
      </c>
      <c r="AS5768" s="28">
        <v>1870699</v>
      </c>
      <c r="AT5768" s="28">
        <v>2014039</v>
      </c>
      <c r="AU5768" s="62"/>
      <c r="DV5768" s="31" t="s">
        <v>5727</v>
      </c>
      <c r="DW5768" s="31" t="s">
        <v>5738</v>
      </c>
      <c r="DX5768" s="63"/>
      <c r="DY5768" s="63"/>
      <c r="DZ5768" s="63"/>
      <c r="EA5768" s="167"/>
      <c r="EB5768" s="60"/>
      <c r="EC5768" s="60"/>
      <c r="ED5768" s="60"/>
      <c r="EE5768" s="60"/>
      <c r="EF5768" s="60"/>
      <c r="EG5768" s="60"/>
      <c r="EH5768" s="60"/>
      <c r="EI5768" s="60"/>
      <c r="EJ5768" s="60"/>
      <c r="EK5768" s="60"/>
      <c r="EL5768" s="60"/>
      <c r="EM5768" s="60"/>
      <c r="EN5768" s="60"/>
      <c r="EO5768" s="60"/>
      <c r="EP5768" s="60"/>
      <c r="EQ5768" s="60"/>
      <c r="ER5768" s="60"/>
      <c r="ES5768" s="60"/>
      <c r="ET5768" s="60"/>
      <c r="EU5768" s="60"/>
      <c r="EV5768" s="60"/>
      <c r="EW5768" s="60"/>
      <c r="EX5768" s="60"/>
      <c r="EY5768" s="60"/>
      <c r="EZ5768" s="60"/>
      <c r="FA5768" s="60"/>
      <c r="FB5768" s="60"/>
    </row>
    <row r="5769" spans="22:158" x14ac:dyDescent="0.25">
      <c r="W5769" s="33"/>
      <c r="X5769" s="33"/>
      <c r="AH5769" s="38">
        <v>100</v>
      </c>
      <c r="AI5769" s="38">
        <v>155</v>
      </c>
      <c r="AJ5769" s="38">
        <v>13370</v>
      </c>
      <c r="AK5769" s="38">
        <v>72</v>
      </c>
      <c r="AL5769" s="38">
        <v>9200258</v>
      </c>
      <c r="AM5769" s="61" t="s">
        <v>1816</v>
      </c>
      <c r="AN5769" s="61" t="s">
        <v>1686</v>
      </c>
      <c r="AO5769" s="61" t="s">
        <v>5110</v>
      </c>
      <c r="AP5769" s="61" t="s">
        <v>5042</v>
      </c>
      <c r="AQ5769" s="61" t="s">
        <v>5042</v>
      </c>
      <c r="AR5769" s="28">
        <v>159984.6</v>
      </c>
      <c r="AS5769" s="28">
        <v>596913</v>
      </c>
      <c r="AT5769" s="28">
        <v>0</v>
      </c>
      <c r="AU5769" s="62"/>
      <c r="DV5769" s="31" t="s">
        <v>5727</v>
      </c>
      <c r="DW5769" s="31" t="s">
        <v>5738</v>
      </c>
      <c r="DX5769" s="63"/>
      <c r="DY5769" s="63"/>
      <c r="DZ5769" s="63"/>
      <c r="EA5769" s="167"/>
      <c r="EB5769" s="60"/>
      <c r="EC5769" s="60"/>
      <c r="ED5769" s="60"/>
      <c r="EE5769" s="60"/>
      <c r="EF5769" s="60"/>
      <c r="EG5769" s="60"/>
      <c r="EH5769" s="60"/>
      <c r="EI5769" s="60"/>
      <c r="EJ5769" s="60"/>
      <c r="EK5769" s="60"/>
      <c r="EL5769" s="60"/>
      <c r="EM5769" s="60"/>
      <c r="EN5769" s="60"/>
      <c r="EO5769" s="60"/>
      <c r="EP5769" s="60"/>
      <c r="EQ5769" s="60"/>
      <c r="ER5769" s="60"/>
      <c r="ES5769" s="60"/>
      <c r="ET5769" s="60"/>
      <c r="EU5769" s="60"/>
      <c r="EV5769" s="60"/>
      <c r="EW5769" s="60"/>
      <c r="EX5769" s="60"/>
      <c r="EY5769" s="60"/>
      <c r="EZ5769" s="60"/>
      <c r="FA5769" s="60"/>
      <c r="FB5769" s="60"/>
    </row>
    <row r="5770" spans="22:158" x14ac:dyDescent="0.25">
      <c r="V5770" s="1"/>
      <c r="W5770" s="33"/>
      <c r="X5770" s="33"/>
      <c r="AH5770" s="38">
        <v>100</v>
      </c>
      <c r="AI5770" s="38">
        <v>155</v>
      </c>
      <c r="AJ5770" s="38">
        <v>13900</v>
      </c>
      <c r="AK5770" s="38">
        <v>72</v>
      </c>
      <c r="AL5770" s="38">
        <v>9200258</v>
      </c>
      <c r="AM5770" s="61" t="s">
        <v>1816</v>
      </c>
      <c r="AN5770" s="61" t="s">
        <v>1686</v>
      </c>
      <c r="AO5770" s="61" t="s">
        <v>5122</v>
      </c>
      <c r="AP5770" s="61" t="s">
        <v>5042</v>
      </c>
      <c r="AQ5770" s="61" t="s">
        <v>5042</v>
      </c>
      <c r="AR5770" s="28">
        <v>0</v>
      </c>
      <c r="AS5770" s="28">
        <v>0</v>
      </c>
      <c r="AT5770" s="28">
        <v>87673</v>
      </c>
      <c r="AU5770" s="62"/>
      <c r="DV5770" s="31" t="s">
        <v>5727</v>
      </c>
      <c r="DW5770" s="31" t="s">
        <v>5738</v>
      </c>
      <c r="DX5770" s="63"/>
      <c r="DY5770" s="63"/>
      <c r="DZ5770" s="63"/>
      <c r="EA5770" s="167"/>
      <c r="EB5770" s="60"/>
      <c r="EC5770" s="60"/>
      <c r="ED5770" s="60"/>
      <c r="EE5770" s="60"/>
      <c r="EF5770" s="60"/>
      <c r="EG5770" s="60"/>
      <c r="EH5770" s="60"/>
      <c r="EI5770" s="60"/>
      <c r="EJ5770" s="60"/>
      <c r="EK5770" s="60"/>
      <c r="EL5770" s="60"/>
      <c r="EM5770" s="60"/>
      <c r="EN5770" s="60"/>
      <c r="EO5770" s="60"/>
      <c r="EP5770" s="60"/>
      <c r="EQ5770" s="60"/>
      <c r="ER5770" s="60"/>
      <c r="ES5770" s="60"/>
      <c r="ET5770" s="60"/>
      <c r="EU5770" s="60"/>
      <c r="EV5770" s="60"/>
      <c r="EW5770" s="60"/>
      <c r="EX5770" s="60"/>
      <c r="EY5770" s="60"/>
      <c r="EZ5770" s="60"/>
      <c r="FA5770" s="60"/>
      <c r="FB5770" s="60"/>
    </row>
    <row r="5771" spans="22:158" x14ac:dyDescent="0.25">
      <c r="W5771" s="33"/>
      <c r="X5771" s="33"/>
      <c r="AH5771" s="38">
        <v>100</v>
      </c>
      <c r="AI5771" s="38">
        <v>155</v>
      </c>
      <c r="AJ5771" s="38">
        <v>14050</v>
      </c>
      <c r="AK5771" s="38">
        <v>72</v>
      </c>
      <c r="AL5771" s="38">
        <v>9200258</v>
      </c>
      <c r="AM5771" s="61" t="s">
        <v>1816</v>
      </c>
      <c r="AN5771" s="61" t="s">
        <v>1686</v>
      </c>
      <c r="AO5771" s="61" t="s">
        <v>5125</v>
      </c>
      <c r="AP5771" s="61" t="s">
        <v>5042</v>
      </c>
      <c r="AQ5771" s="61" t="s">
        <v>5042</v>
      </c>
      <c r="AR5771" s="28">
        <v>0</v>
      </c>
      <c r="AS5771" s="28">
        <v>0</v>
      </c>
      <c r="AT5771" s="28">
        <v>908981</v>
      </c>
      <c r="AU5771" s="62"/>
      <c r="DV5771" s="31" t="s">
        <v>5727</v>
      </c>
      <c r="DW5771" s="31" t="s">
        <v>5738</v>
      </c>
      <c r="DX5771" s="63"/>
      <c r="DY5771" s="63"/>
      <c r="DZ5771" s="63"/>
      <c r="EA5771" s="167"/>
      <c r="EB5771" s="60"/>
      <c r="EC5771" s="60"/>
      <c r="ED5771" s="60"/>
      <c r="EE5771" s="60"/>
      <c r="EF5771" s="60"/>
      <c r="EG5771" s="60"/>
      <c r="EH5771" s="60"/>
      <c r="EI5771" s="60"/>
      <c r="EJ5771" s="60"/>
      <c r="EK5771" s="60"/>
      <c r="EL5771" s="60"/>
      <c r="EM5771" s="60"/>
      <c r="EN5771" s="60"/>
      <c r="EO5771" s="60"/>
      <c r="EP5771" s="60"/>
      <c r="EQ5771" s="60"/>
      <c r="ER5771" s="60"/>
      <c r="ES5771" s="60"/>
      <c r="ET5771" s="60"/>
      <c r="EU5771" s="60"/>
      <c r="EV5771" s="60"/>
      <c r="EW5771" s="60"/>
      <c r="EX5771" s="60"/>
      <c r="EY5771" s="60"/>
      <c r="EZ5771" s="60"/>
      <c r="FA5771" s="60"/>
      <c r="FB5771" s="60"/>
    </row>
    <row r="5772" spans="22:158" x14ac:dyDescent="0.25">
      <c r="W5772" s="33"/>
      <c r="X5772" s="33"/>
      <c r="AH5772" s="38">
        <v>100</v>
      </c>
      <c r="AI5772" s="38">
        <v>155</v>
      </c>
      <c r="AJ5772" s="38">
        <v>14250</v>
      </c>
      <c r="AK5772" s="38">
        <v>72</v>
      </c>
      <c r="AL5772" s="38">
        <v>9200258</v>
      </c>
      <c r="AM5772" s="61" t="s">
        <v>1816</v>
      </c>
      <c r="AN5772" s="61" t="s">
        <v>1686</v>
      </c>
      <c r="AO5772" s="61" t="s">
        <v>1573</v>
      </c>
      <c r="AP5772" s="61" t="s">
        <v>5042</v>
      </c>
      <c r="AQ5772" s="61" t="s">
        <v>5042</v>
      </c>
      <c r="AR5772" s="28">
        <v>735600.2</v>
      </c>
      <c r="AS5772" s="28">
        <v>1252202</v>
      </c>
      <c r="AT5772" s="28">
        <v>2018646</v>
      </c>
      <c r="AU5772" s="62"/>
      <c r="DV5772" s="31" t="s">
        <v>5727</v>
      </c>
      <c r="DW5772" s="31" t="s">
        <v>5738</v>
      </c>
      <c r="DX5772" s="63"/>
      <c r="DY5772" s="63"/>
      <c r="DZ5772" s="63"/>
      <c r="EA5772" s="167"/>
      <c r="EB5772" s="60"/>
      <c r="EC5772" s="60"/>
      <c r="ED5772" s="60"/>
      <c r="EE5772" s="60"/>
      <c r="EF5772" s="60"/>
      <c r="EG5772" s="60"/>
      <c r="EH5772" s="60"/>
      <c r="EI5772" s="60"/>
      <c r="EJ5772" s="60"/>
      <c r="EK5772" s="60"/>
      <c r="EL5772" s="60"/>
      <c r="EM5772" s="60"/>
      <c r="EN5772" s="60"/>
      <c r="EO5772" s="60"/>
      <c r="EP5772" s="60"/>
      <c r="EQ5772" s="60"/>
      <c r="ER5772" s="60"/>
      <c r="ES5772" s="60"/>
      <c r="ET5772" s="60"/>
      <c r="EU5772" s="60"/>
      <c r="EV5772" s="60"/>
      <c r="EW5772" s="60"/>
      <c r="EX5772" s="60"/>
      <c r="EY5772" s="60"/>
      <c r="EZ5772" s="60"/>
      <c r="FA5772" s="60"/>
      <c r="FB5772" s="60"/>
    </row>
    <row r="5773" spans="22:158" x14ac:dyDescent="0.25">
      <c r="V5773" s="1"/>
      <c r="W5773" s="33"/>
      <c r="X5773" s="33"/>
      <c r="AH5773" s="38">
        <v>100</v>
      </c>
      <c r="AI5773" s="38">
        <v>155</v>
      </c>
      <c r="AJ5773" s="38">
        <v>15500</v>
      </c>
      <c r="AK5773" s="38">
        <v>72</v>
      </c>
      <c r="AL5773" s="38">
        <v>9200258</v>
      </c>
      <c r="AM5773" s="61" t="s">
        <v>1816</v>
      </c>
      <c r="AN5773" s="61" t="s">
        <v>1686</v>
      </c>
      <c r="AO5773" s="61" t="s">
        <v>1601</v>
      </c>
      <c r="AP5773" s="61" t="s">
        <v>5042</v>
      </c>
      <c r="AQ5773" s="61" t="s">
        <v>5042</v>
      </c>
      <c r="AR5773" s="28">
        <v>11131453</v>
      </c>
      <c r="AS5773" s="28">
        <v>6190752</v>
      </c>
      <c r="AT5773" s="28">
        <v>4643807</v>
      </c>
      <c r="AU5773" s="62"/>
      <c r="DV5773" s="31" t="s">
        <v>5727</v>
      </c>
      <c r="DW5773" s="31" t="s">
        <v>5738</v>
      </c>
      <c r="DX5773" s="63"/>
      <c r="DY5773" s="63"/>
      <c r="DZ5773" s="63"/>
      <c r="EA5773" s="167"/>
      <c r="EB5773" s="60"/>
      <c r="EC5773" s="60"/>
      <c r="ED5773" s="60"/>
      <c r="EE5773" s="60"/>
      <c r="EF5773" s="60"/>
      <c r="EG5773" s="60"/>
      <c r="EH5773" s="60"/>
      <c r="EI5773" s="60"/>
      <c r="EJ5773" s="60"/>
      <c r="EK5773" s="60"/>
      <c r="EL5773" s="60"/>
      <c r="EM5773" s="60"/>
      <c r="EN5773" s="60"/>
      <c r="EO5773" s="60"/>
      <c r="EP5773" s="60"/>
      <c r="EQ5773" s="60"/>
      <c r="ER5773" s="60"/>
      <c r="ES5773" s="60"/>
      <c r="ET5773" s="60"/>
      <c r="EU5773" s="60"/>
      <c r="EV5773" s="60"/>
      <c r="EW5773" s="60"/>
      <c r="EX5773" s="60"/>
      <c r="EY5773" s="60"/>
      <c r="EZ5773" s="60"/>
      <c r="FA5773" s="60"/>
      <c r="FB5773" s="60"/>
    </row>
    <row r="5774" spans="22:158" x14ac:dyDescent="0.25">
      <c r="W5774" s="33"/>
      <c r="X5774" s="33"/>
      <c r="AH5774" s="38">
        <v>100</v>
      </c>
      <c r="AI5774" s="38">
        <v>155</v>
      </c>
      <c r="AJ5774" s="38">
        <v>17450</v>
      </c>
      <c r="AK5774" s="38">
        <v>72</v>
      </c>
      <c r="AL5774" s="38">
        <v>9200258</v>
      </c>
      <c r="AM5774" s="61" t="s">
        <v>1816</v>
      </c>
      <c r="AN5774" s="61" t="s">
        <v>1686</v>
      </c>
      <c r="AO5774" s="61" t="s">
        <v>1643</v>
      </c>
      <c r="AP5774" s="61" t="s">
        <v>5042</v>
      </c>
      <c r="AQ5774" s="61" t="s">
        <v>5042</v>
      </c>
      <c r="AR5774" s="28">
        <v>8410709.9000000004</v>
      </c>
      <c r="AS5774" s="28">
        <v>6241855</v>
      </c>
      <c r="AT5774" s="28">
        <v>7632474</v>
      </c>
      <c r="AU5774" s="62"/>
      <c r="DV5774" s="31" t="s">
        <v>5727</v>
      </c>
      <c r="DW5774" s="31" t="s">
        <v>5738</v>
      </c>
      <c r="DX5774" s="63"/>
      <c r="DY5774" s="63"/>
      <c r="DZ5774" s="63"/>
      <c r="EA5774" s="167"/>
      <c r="EB5774" s="60"/>
      <c r="EC5774" s="60"/>
      <c r="ED5774" s="60"/>
      <c r="EE5774" s="60"/>
      <c r="EF5774" s="60"/>
      <c r="EG5774" s="60"/>
      <c r="EH5774" s="60"/>
      <c r="EI5774" s="60"/>
      <c r="EJ5774" s="60"/>
      <c r="EK5774" s="60"/>
      <c r="EL5774" s="60"/>
      <c r="EM5774" s="60"/>
      <c r="EN5774" s="60"/>
      <c r="EO5774" s="60"/>
      <c r="EP5774" s="60"/>
      <c r="EQ5774" s="60"/>
      <c r="ER5774" s="60"/>
      <c r="ES5774" s="60"/>
      <c r="ET5774" s="60"/>
      <c r="EU5774" s="60"/>
      <c r="EV5774" s="60"/>
      <c r="EW5774" s="60"/>
      <c r="EX5774" s="60"/>
      <c r="EY5774" s="60"/>
      <c r="EZ5774" s="60"/>
      <c r="FA5774" s="60"/>
      <c r="FB5774" s="60"/>
    </row>
    <row r="5775" spans="22:158" x14ac:dyDescent="0.25">
      <c r="W5775" s="33"/>
      <c r="X5775" s="33"/>
      <c r="AH5775" s="38">
        <v>100</v>
      </c>
      <c r="AI5775" s="38">
        <v>155</v>
      </c>
      <c r="AJ5775" s="38">
        <v>17700</v>
      </c>
      <c r="AK5775" s="38">
        <v>72</v>
      </c>
      <c r="AL5775" s="38">
        <v>9200258</v>
      </c>
      <c r="AM5775" s="61" t="s">
        <v>1816</v>
      </c>
      <c r="AN5775" s="61" t="s">
        <v>1686</v>
      </c>
      <c r="AO5775" s="61" t="s">
        <v>1649</v>
      </c>
      <c r="AP5775" s="61" t="s">
        <v>5042</v>
      </c>
      <c r="AQ5775" s="61" t="s">
        <v>5042</v>
      </c>
      <c r="AR5775" s="28">
        <v>23728.5</v>
      </c>
      <c r="AS5775" s="28">
        <v>0</v>
      </c>
      <c r="AT5775" s="28">
        <v>0</v>
      </c>
      <c r="AU5775" s="62"/>
      <c r="DV5775" s="31" t="s">
        <v>5727</v>
      </c>
      <c r="DW5775" s="31" t="s">
        <v>5738</v>
      </c>
      <c r="DX5775" s="63"/>
      <c r="DY5775" s="63"/>
      <c r="DZ5775" s="63"/>
      <c r="EA5775" s="167"/>
      <c r="EB5775" s="60"/>
      <c r="EC5775" s="60"/>
      <c r="ED5775" s="60"/>
      <c r="EE5775" s="60"/>
      <c r="EF5775" s="60"/>
      <c r="EG5775" s="60"/>
      <c r="EH5775" s="60"/>
      <c r="EI5775" s="60"/>
      <c r="EJ5775" s="60"/>
      <c r="EK5775" s="60"/>
      <c r="EL5775" s="60"/>
      <c r="EM5775" s="60"/>
      <c r="EN5775" s="60"/>
      <c r="EO5775" s="60"/>
      <c r="EP5775" s="60"/>
      <c r="EQ5775" s="60"/>
      <c r="ER5775" s="60"/>
      <c r="ES5775" s="60"/>
      <c r="ET5775" s="60"/>
      <c r="EU5775" s="60"/>
      <c r="EV5775" s="60"/>
      <c r="EW5775" s="60"/>
      <c r="EX5775" s="60"/>
      <c r="EY5775" s="60"/>
      <c r="EZ5775" s="60"/>
      <c r="FA5775" s="60"/>
      <c r="FB5775" s="60"/>
    </row>
    <row r="5776" spans="22:158" x14ac:dyDescent="0.25">
      <c r="V5776" s="1"/>
      <c r="W5776" s="33"/>
      <c r="X5776" s="33"/>
      <c r="AH5776" s="38">
        <v>100</v>
      </c>
      <c r="AI5776" s="38">
        <v>155</v>
      </c>
      <c r="AJ5776" s="38">
        <v>17800</v>
      </c>
      <c r="AK5776" s="38">
        <v>72</v>
      </c>
      <c r="AL5776" s="38">
        <v>9200258</v>
      </c>
      <c r="AM5776" s="61" t="s">
        <v>1816</v>
      </c>
      <c r="AN5776" s="61" t="s">
        <v>1686</v>
      </c>
      <c r="AO5776" s="61" t="s">
        <v>1651</v>
      </c>
      <c r="AP5776" s="61" t="s">
        <v>5042</v>
      </c>
      <c r="AQ5776" s="61" t="s">
        <v>5042</v>
      </c>
      <c r="AR5776" s="28">
        <v>11181921.5</v>
      </c>
      <c r="AS5776" s="28">
        <v>14423716</v>
      </c>
      <c r="AT5776" s="28">
        <v>13919615</v>
      </c>
      <c r="AU5776" s="62"/>
      <c r="DV5776" s="31" t="s">
        <v>5727</v>
      </c>
      <c r="DW5776" s="31" t="s">
        <v>5738</v>
      </c>
      <c r="DX5776" s="63"/>
      <c r="DY5776" s="63"/>
      <c r="DZ5776" s="63"/>
      <c r="EA5776" s="167"/>
      <c r="EB5776" s="60"/>
      <c r="EC5776" s="60"/>
      <c r="ED5776" s="60"/>
      <c r="EE5776" s="60"/>
      <c r="EF5776" s="60"/>
      <c r="EG5776" s="60"/>
      <c r="EH5776" s="60"/>
      <c r="EI5776" s="60"/>
      <c r="EJ5776" s="60"/>
      <c r="EK5776" s="60"/>
      <c r="EL5776" s="60"/>
      <c r="EM5776" s="60"/>
      <c r="EN5776" s="60"/>
      <c r="EO5776" s="60"/>
      <c r="EP5776" s="60"/>
      <c r="EQ5776" s="60"/>
      <c r="ER5776" s="60"/>
      <c r="ES5776" s="60"/>
      <c r="ET5776" s="60"/>
      <c r="EU5776" s="60"/>
      <c r="EV5776" s="60"/>
      <c r="EW5776" s="60"/>
      <c r="EX5776" s="60"/>
      <c r="EY5776" s="60"/>
      <c r="EZ5776" s="60"/>
      <c r="FA5776" s="60"/>
      <c r="FB5776" s="60"/>
    </row>
    <row r="5777" spans="22:158" x14ac:dyDescent="0.25">
      <c r="W5777" s="33"/>
      <c r="X5777" s="33"/>
      <c r="AH5777" s="38">
        <v>100</v>
      </c>
      <c r="AI5777" s="38">
        <v>155</v>
      </c>
      <c r="AJ5777" s="38">
        <v>18200</v>
      </c>
      <c r="AK5777" s="38">
        <v>72</v>
      </c>
      <c r="AL5777" s="38">
        <v>9200258</v>
      </c>
      <c r="AM5777" s="61" t="s">
        <v>1816</v>
      </c>
      <c r="AN5777" s="61" t="s">
        <v>1686</v>
      </c>
      <c r="AO5777" s="61" t="s">
        <v>1660</v>
      </c>
      <c r="AP5777" s="61" t="s">
        <v>5042</v>
      </c>
      <c r="AQ5777" s="61" t="s">
        <v>5042</v>
      </c>
      <c r="AR5777" s="28">
        <v>2901.9</v>
      </c>
      <c r="AS5777" s="28">
        <v>0</v>
      </c>
      <c r="AT5777" s="28">
        <v>0</v>
      </c>
      <c r="AU5777" s="62"/>
      <c r="DV5777" s="31" t="s">
        <v>5727</v>
      </c>
      <c r="DW5777" s="31" t="s">
        <v>5738</v>
      </c>
      <c r="DX5777" s="63"/>
      <c r="DY5777" s="63"/>
      <c r="DZ5777" s="63"/>
      <c r="EA5777" s="167"/>
      <c r="EB5777" s="60"/>
      <c r="EC5777" s="60"/>
      <c r="ED5777" s="60"/>
      <c r="EE5777" s="60"/>
      <c r="EF5777" s="60"/>
      <c r="EG5777" s="60"/>
      <c r="EH5777" s="60"/>
      <c r="EI5777" s="60"/>
      <c r="EJ5777" s="60"/>
      <c r="EK5777" s="60"/>
      <c r="EL5777" s="60"/>
      <c r="EM5777" s="60"/>
      <c r="EN5777" s="60"/>
      <c r="EO5777" s="60"/>
      <c r="EP5777" s="60"/>
      <c r="EQ5777" s="60"/>
      <c r="ER5777" s="60"/>
      <c r="ES5777" s="60"/>
      <c r="ET5777" s="60"/>
      <c r="EU5777" s="60"/>
      <c r="EV5777" s="60"/>
      <c r="EW5777" s="60"/>
      <c r="EX5777" s="60"/>
      <c r="EY5777" s="60"/>
      <c r="EZ5777" s="60"/>
      <c r="FA5777" s="60"/>
      <c r="FB5777" s="60"/>
    </row>
    <row r="5778" spans="22:158" x14ac:dyDescent="0.25">
      <c r="W5778" s="33"/>
      <c r="X5778" s="33"/>
      <c r="AH5778" s="38">
        <v>100</v>
      </c>
      <c r="AI5778" s="38">
        <v>155</v>
      </c>
      <c r="AJ5778" s="38">
        <v>18300</v>
      </c>
      <c r="AK5778" s="38">
        <v>72</v>
      </c>
      <c r="AL5778" s="38">
        <v>9200258</v>
      </c>
      <c r="AM5778" s="61" t="s">
        <v>1816</v>
      </c>
      <c r="AN5778" s="61" t="s">
        <v>1686</v>
      </c>
      <c r="AO5778" s="61" t="s">
        <v>1662</v>
      </c>
      <c r="AP5778" s="61" t="s">
        <v>5042</v>
      </c>
      <c r="AQ5778" s="61" t="s">
        <v>5042</v>
      </c>
      <c r="AR5778" s="28">
        <v>0</v>
      </c>
      <c r="AS5778" s="28">
        <v>0</v>
      </c>
      <c r="AT5778" s="28">
        <v>399497</v>
      </c>
      <c r="AU5778" s="62"/>
      <c r="DV5778" s="31" t="s">
        <v>5727</v>
      </c>
      <c r="DW5778" s="31" t="s">
        <v>5738</v>
      </c>
      <c r="DX5778" s="63"/>
      <c r="DY5778" s="63"/>
      <c r="DZ5778" s="63"/>
      <c r="EA5778" s="167"/>
      <c r="EB5778" s="60"/>
      <c r="EC5778" s="60"/>
      <c r="ED5778" s="60"/>
      <c r="EE5778" s="60"/>
      <c r="EF5778" s="60"/>
      <c r="EG5778" s="60"/>
      <c r="EH5778" s="60"/>
      <c r="EI5778" s="60"/>
      <c r="EJ5778" s="60"/>
      <c r="EK5778" s="60"/>
      <c r="EL5778" s="60"/>
      <c r="EM5778" s="60"/>
      <c r="EN5778" s="60"/>
      <c r="EO5778" s="60"/>
      <c r="EP5778" s="60"/>
      <c r="EQ5778" s="60"/>
      <c r="ER5778" s="60"/>
      <c r="ES5778" s="60"/>
      <c r="ET5778" s="60"/>
      <c r="EU5778" s="60"/>
      <c r="EV5778" s="60"/>
      <c r="EW5778" s="60"/>
      <c r="EX5778" s="60"/>
      <c r="EY5778" s="60"/>
      <c r="EZ5778" s="60"/>
      <c r="FA5778" s="60"/>
      <c r="FB5778" s="60"/>
    </row>
    <row r="5779" spans="22:158" x14ac:dyDescent="0.25">
      <c r="W5779" s="33"/>
      <c r="X5779" s="33"/>
      <c r="AH5779" s="38">
        <v>100</v>
      </c>
      <c r="AI5779" s="38">
        <v>160</v>
      </c>
      <c r="AJ5779" s="38">
        <v>11700</v>
      </c>
      <c r="AK5779" s="38">
        <v>72</v>
      </c>
      <c r="AL5779" s="38">
        <v>9200258</v>
      </c>
      <c r="AM5779" s="61" t="s">
        <v>1816</v>
      </c>
      <c r="AN5779" s="61" t="s">
        <v>1694</v>
      </c>
      <c r="AO5779" s="61" t="s">
        <v>5077</v>
      </c>
      <c r="AP5779" s="61" t="s">
        <v>5042</v>
      </c>
      <c r="AQ5779" s="61" t="s">
        <v>5042</v>
      </c>
      <c r="AR5779" s="28">
        <v>0</v>
      </c>
      <c r="AS5779" s="28">
        <v>0</v>
      </c>
      <c r="AT5779" s="28">
        <v>298435</v>
      </c>
      <c r="AU5779" s="62"/>
      <c r="DV5779" s="31" t="s">
        <v>5727</v>
      </c>
      <c r="DW5779" s="31" t="s">
        <v>5739</v>
      </c>
      <c r="DX5779" s="63"/>
      <c r="DY5779" s="63"/>
      <c r="DZ5779" s="63"/>
      <c r="EA5779" s="167"/>
      <c r="EB5779" s="60"/>
      <c r="EC5779" s="60"/>
      <c r="ED5779" s="60"/>
      <c r="EE5779" s="60"/>
      <c r="EF5779" s="60"/>
      <c r="EG5779" s="60"/>
      <c r="EH5779" s="60"/>
      <c r="EI5779" s="60"/>
      <c r="EJ5779" s="60"/>
      <c r="EK5779" s="60"/>
      <c r="EL5779" s="60"/>
      <c r="EM5779" s="60"/>
      <c r="EN5779" s="60"/>
      <c r="EO5779" s="60"/>
      <c r="EP5779" s="60"/>
      <c r="EQ5779" s="60"/>
      <c r="ER5779" s="60"/>
      <c r="ES5779" s="60"/>
      <c r="ET5779" s="60"/>
      <c r="EU5779" s="60"/>
      <c r="EV5779" s="60"/>
      <c r="EW5779" s="60"/>
      <c r="EX5779" s="60"/>
      <c r="EY5779" s="60"/>
      <c r="EZ5779" s="60"/>
      <c r="FA5779" s="60"/>
      <c r="FB5779" s="60"/>
    </row>
    <row r="5780" spans="22:158" x14ac:dyDescent="0.25">
      <c r="W5780" s="33"/>
      <c r="X5780" s="33"/>
      <c r="AH5780" s="38">
        <v>100</v>
      </c>
      <c r="AI5780" s="38">
        <v>160</v>
      </c>
      <c r="AJ5780" s="38">
        <v>18800</v>
      </c>
      <c r="AK5780" s="38">
        <v>72</v>
      </c>
      <c r="AL5780" s="38">
        <v>9200258</v>
      </c>
      <c r="AM5780" s="61" t="s">
        <v>1816</v>
      </c>
      <c r="AN5780" s="61" t="s">
        <v>1694</v>
      </c>
      <c r="AO5780" s="61" t="s">
        <v>882</v>
      </c>
      <c r="AP5780" s="61" t="s">
        <v>5042</v>
      </c>
      <c r="AQ5780" s="61" t="s">
        <v>5042</v>
      </c>
      <c r="AR5780" s="28">
        <v>6124.2</v>
      </c>
      <c r="AS5780" s="28">
        <v>0</v>
      </c>
      <c r="AT5780" s="28">
        <v>0</v>
      </c>
      <c r="AU5780" s="62"/>
      <c r="DV5780" s="31" t="s">
        <v>5727</v>
      </c>
      <c r="DW5780" s="31" t="s">
        <v>5739</v>
      </c>
      <c r="DX5780" s="63"/>
      <c r="DY5780" s="63"/>
      <c r="DZ5780" s="63"/>
      <c r="EA5780" s="167"/>
      <c r="EB5780" s="60"/>
      <c r="EC5780" s="60"/>
      <c r="ED5780" s="60"/>
      <c r="EE5780" s="60"/>
      <c r="EF5780" s="60"/>
      <c r="EG5780" s="60"/>
      <c r="EH5780" s="60"/>
      <c r="EI5780" s="60"/>
      <c r="EJ5780" s="60"/>
      <c r="EK5780" s="60"/>
      <c r="EL5780" s="60"/>
      <c r="EM5780" s="60"/>
      <c r="EN5780" s="60"/>
      <c r="EO5780" s="60"/>
      <c r="EP5780" s="60"/>
      <c r="EQ5780" s="60"/>
      <c r="ER5780" s="60"/>
      <c r="ES5780" s="60"/>
      <c r="ET5780" s="60"/>
      <c r="EU5780" s="60"/>
      <c r="EV5780" s="60"/>
      <c r="EW5780" s="60"/>
      <c r="EX5780" s="60"/>
      <c r="EY5780" s="60"/>
      <c r="EZ5780" s="60"/>
      <c r="FA5780" s="60"/>
      <c r="FB5780" s="60"/>
    </row>
    <row r="5781" spans="22:158" x14ac:dyDescent="0.25">
      <c r="W5781" s="33"/>
      <c r="X5781" s="33"/>
      <c r="AH5781" s="38">
        <v>100</v>
      </c>
      <c r="AI5781" s="38">
        <v>105</v>
      </c>
      <c r="AJ5781" s="38">
        <v>10500</v>
      </c>
      <c r="AK5781" s="38">
        <v>74</v>
      </c>
      <c r="AL5781" s="38">
        <v>9200348</v>
      </c>
      <c r="AM5781" s="61" t="s">
        <v>1816</v>
      </c>
      <c r="AN5781" s="61" t="s">
        <v>1688</v>
      </c>
      <c r="AO5781" s="61" t="s">
        <v>5053</v>
      </c>
      <c r="AP5781" s="61" t="s">
        <v>5043</v>
      </c>
      <c r="AQ5781" s="61" t="s">
        <v>1772</v>
      </c>
      <c r="AR5781" s="28">
        <v>248154.7</v>
      </c>
      <c r="AS5781" s="28">
        <v>2959281</v>
      </c>
      <c r="AT5781" s="28">
        <v>415674</v>
      </c>
      <c r="AU5781" s="62"/>
      <c r="DV5781" s="31" t="s">
        <v>5740</v>
      </c>
      <c r="DW5781" s="31" t="s">
        <v>5741</v>
      </c>
      <c r="DX5781" s="63"/>
      <c r="DY5781" s="63"/>
      <c r="DZ5781" s="63"/>
      <c r="EA5781" s="167"/>
      <c r="EB5781" s="60"/>
      <c r="EC5781" s="60"/>
      <c r="ED5781" s="60"/>
      <c r="EE5781" s="60"/>
      <c r="EF5781" s="60"/>
      <c r="EG5781" s="60"/>
      <c r="EH5781" s="60"/>
      <c r="EI5781" s="60"/>
      <c r="EJ5781" s="60"/>
      <c r="EK5781" s="60"/>
      <c r="EL5781" s="60"/>
      <c r="EM5781" s="60"/>
      <c r="EN5781" s="60"/>
      <c r="EO5781" s="60"/>
      <c r="EP5781" s="60"/>
      <c r="EQ5781" s="60"/>
      <c r="ER5781" s="60"/>
      <c r="ES5781" s="60"/>
      <c r="ET5781" s="60"/>
      <c r="EU5781" s="60"/>
      <c r="EV5781" s="60"/>
      <c r="EW5781" s="60"/>
      <c r="EX5781" s="60"/>
      <c r="EY5781" s="60"/>
      <c r="EZ5781" s="60"/>
      <c r="FA5781" s="60"/>
      <c r="FB5781" s="60"/>
    </row>
    <row r="5782" spans="22:158" x14ac:dyDescent="0.25">
      <c r="W5782" s="33"/>
      <c r="X5782" s="33"/>
      <c r="AH5782" s="38">
        <v>100</v>
      </c>
      <c r="AI5782" s="38">
        <v>105</v>
      </c>
      <c r="AJ5782" s="38">
        <v>10750</v>
      </c>
      <c r="AK5782" s="38">
        <v>74</v>
      </c>
      <c r="AL5782" s="38">
        <v>9200348</v>
      </c>
      <c r="AM5782" s="61" t="s">
        <v>1816</v>
      </c>
      <c r="AN5782" s="61" t="s">
        <v>1688</v>
      </c>
      <c r="AO5782" s="61" t="s">
        <v>5058</v>
      </c>
      <c r="AP5782" s="61" t="s">
        <v>5043</v>
      </c>
      <c r="AQ5782" s="61" t="s">
        <v>1772</v>
      </c>
      <c r="AR5782" s="28">
        <v>6715774.4000000004</v>
      </c>
      <c r="AS5782" s="28">
        <v>12027002</v>
      </c>
      <c r="AT5782" s="28">
        <v>15994974</v>
      </c>
      <c r="AU5782" s="62"/>
      <c r="DV5782" s="31" t="s">
        <v>5740</v>
      </c>
      <c r="DW5782" s="31" t="s">
        <v>5741</v>
      </c>
      <c r="DX5782" s="63"/>
      <c r="DY5782" s="63"/>
      <c r="DZ5782" s="63"/>
      <c r="EA5782" s="167"/>
      <c r="EB5782" s="60"/>
      <c r="EC5782" s="60"/>
      <c r="ED5782" s="60"/>
      <c r="EE5782" s="60"/>
      <c r="EF5782" s="60"/>
      <c r="EG5782" s="60"/>
      <c r="EH5782" s="60"/>
      <c r="EI5782" s="60"/>
      <c r="EJ5782" s="60"/>
      <c r="EK5782" s="60"/>
      <c r="EL5782" s="60"/>
      <c r="EM5782" s="60"/>
      <c r="EN5782" s="60"/>
      <c r="EO5782" s="60"/>
      <c r="EP5782" s="60"/>
      <c r="EQ5782" s="60"/>
      <c r="ER5782" s="60"/>
      <c r="ES5782" s="60"/>
      <c r="ET5782" s="60"/>
      <c r="EU5782" s="60"/>
      <c r="EV5782" s="60"/>
      <c r="EW5782" s="60"/>
      <c r="EX5782" s="60"/>
      <c r="EY5782" s="60"/>
      <c r="EZ5782" s="60"/>
      <c r="FA5782" s="60"/>
      <c r="FB5782" s="60"/>
    </row>
    <row r="5783" spans="22:158" x14ac:dyDescent="0.25">
      <c r="W5783" s="33"/>
      <c r="X5783" s="33"/>
      <c r="AH5783" s="38">
        <v>100</v>
      </c>
      <c r="AI5783" s="38">
        <v>105</v>
      </c>
      <c r="AJ5783" s="38">
        <v>10900</v>
      </c>
      <c r="AK5783" s="38">
        <v>74</v>
      </c>
      <c r="AL5783" s="38">
        <v>9200348</v>
      </c>
      <c r="AM5783" s="61" t="s">
        <v>1816</v>
      </c>
      <c r="AN5783" s="61" t="s">
        <v>1688</v>
      </c>
      <c r="AO5783" s="61" t="s">
        <v>5061</v>
      </c>
      <c r="AP5783" s="61" t="s">
        <v>5043</v>
      </c>
      <c r="AQ5783" s="61" t="s">
        <v>1772</v>
      </c>
      <c r="AR5783" s="28">
        <v>0</v>
      </c>
      <c r="AS5783" s="28">
        <v>0</v>
      </c>
      <c r="AT5783" s="28">
        <v>0</v>
      </c>
      <c r="AU5783" s="62"/>
      <c r="DV5783" s="31" t="s">
        <v>5740</v>
      </c>
      <c r="DW5783" s="31" t="s">
        <v>5741</v>
      </c>
      <c r="DX5783" s="63"/>
      <c r="DY5783" s="63"/>
      <c r="DZ5783" s="63"/>
      <c r="EA5783" s="167"/>
      <c r="EB5783" s="60"/>
      <c r="EC5783" s="60"/>
      <c r="ED5783" s="60"/>
      <c r="EE5783" s="60"/>
      <c r="EF5783" s="60"/>
      <c r="EG5783" s="60"/>
      <c r="EH5783" s="60"/>
      <c r="EI5783" s="60"/>
      <c r="EJ5783" s="60"/>
      <c r="EK5783" s="60"/>
      <c r="EL5783" s="60"/>
      <c r="EM5783" s="60"/>
      <c r="EN5783" s="60"/>
      <c r="EO5783" s="60"/>
      <c r="EP5783" s="60"/>
      <c r="EQ5783" s="60"/>
      <c r="ER5783" s="60"/>
      <c r="ES5783" s="60"/>
      <c r="ET5783" s="60"/>
      <c r="EU5783" s="60"/>
      <c r="EV5783" s="60"/>
      <c r="EW5783" s="60"/>
      <c r="EX5783" s="60"/>
      <c r="EY5783" s="60"/>
      <c r="EZ5783" s="60"/>
      <c r="FA5783" s="60"/>
      <c r="FB5783" s="60"/>
    </row>
    <row r="5784" spans="22:158" x14ac:dyDescent="0.25">
      <c r="W5784" s="33"/>
      <c r="X5784" s="33"/>
      <c r="AH5784" s="38">
        <v>100</v>
      </c>
      <c r="AI5784" s="38">
        <v>105</v>
      </c>
      <c r="AJ5784" s="38">
        <v>11450</v>
      </c>
      <c r="AK5784" s="38">
        <v>74</v>
      </c>
      <c r="AL5784" s="38">
        <v>9200348</v>
      </c>
      <c r="AM5784" s="61" t="s">
        <v>1816</v>
      </c>
      <c r="AN5784" s="61" t="s">
        <v>1688</v>
      </c>
      <c r="AO5784" s="61" t="s">
        <v>5072</v>
      </c>
      <c r="AP5784" s="61" t="s">
        <v>5043</v>
      </c>
      <c r="AQ5784" s="61" t="s">
        <v>1772</v>
      </c>
      <c r="AR5784" s="28">
        <v>3939375.4</v>
      </c>
      <c r="AS5784" s="28">
        <v>5615713</v>
      </c>
      <c r="AT5784" s="28">
        <v>8168122</v>
      </c>
      <c r="AU5784" s="62"/>
      <c r="DV5784" s="31" t="s">
        <v>5740</v>
      </c>
      <c r="DW5784" s="31" t="s">
        <v>5741</v>
      </c>
      <c r="DX5784" s="63"/>
      <c r="DY5784" s="63"/>
      <c r="DZ5784" s="63"/>
      <c r="EA5784" s="167"/>
      <c r="EB5784" s="60"/>
      <c r="EC5784" s="60"/>
      <c r="ED5784" s="60"/>
      <c r="EE5784" s="60"/>
      <c r="EF5784" s="60"/>
      <c r="EG5784" s="60"/>
      <c r="EH5784" s="60"/>
      <c r="EI5784" s="60"/>
      <c r="EJ5784" s="60"/>
      <c r="EK5784" s="60"/>
      <c r="EL5784" s="60"/>
      <c r="EM5784" s="60"/>
      <c r="EN5784" s="60"/>
      <c r="EO5784" s="60"/>
      <c r="EP5784" s="60"/>
      <c r="EQ5784" s="60"/>
      <c r="ER5784" s="60"/>
      <c r="ES5784" s="60"/>
      <c r="ET5784" s="60"/>
      <c r="EU5784" s="60"/>
      <c r="EV5784" s="60"/>
      <c r="EW5784" s="60"/>
      <c r="EX5784" s="60"/>
      <c r="EY5784" s="60"/>
      <c r="EZ5784" s="60"/>
      <c r="FA5784" s="60"/>
      <c r="FB5784" s="60"/>
    </row>
    <row r="5785" spans="22:158" x14ac:dyDescent="0.25">
      <c r="V5785" s="1"/>
      <c r="W5785" s="33"/>
      <c r="X5785" s="33"/>
      <c r="AH5785" s="38">
        <v>100</v>
      </c>
      <c r="AI5785" s="38">
        <v>105</v>
      </c>
      <c r="AJ5785" s="38">
        <v>11500</v>
      </c>
      <c r="AK5785" s="38">
        <v>74</v>
      </c>
      <c r="AL5785" s="38">
        <v>9200348</v>
      </c>
      <c r="AM5785" s="61" t="s">
        <v>1816</v>
      </c>
      <c r="AN5785" s="61" t="s">
        <v>1688</v>
      </c>
      <c r="AO5785" s="61" t="s">
        <v>5073</v>
      </c>
      <c r="AP5785" s="61" t="s">
        <v>5043</v>
      </c>
      <c r="AQ5785" s="61" t="s">
        <v>1772</v>
      </c>
      <c r="AR5785" s="28">
        <v>0</v>
      </c>
      <c r="AS5785" s="28">
        <v>829</v>
      </c>
      <c r="AT5785" s="28">
        <v>0</v>
      </c>
      <c r="AU5785" s="62"/>
      <c r="DV5785" s="31" t="s">
        <v>5740</v>
      </c>
      <c r="DW5785" s="31" t="s">
        <v>5741</v>
      </c>
      <c r="DX5785" s="63"/>
      <c r="DY5785" s="63"/>
      <c r="DZ5785" s="63"/>
      <c r="EA5785" s="167"/>
      <c r="EB5785" s="60"/>
      <c r="EC5785" s="60"/>
      <c r="ED5785" s="60"/>
      <c r="EE5785" s="60"/>
      <c r="EF5785" s="60"/>
      <c r="EG5785" s="60"/>
      <c r="EH5785" s="60"/>
      <c r="EI5785" s="60"/>
      <c r="EJ5785" s="60"/>
      <c r="EK5785" s="60"/>
      <c r="EL5785" s="60"/>
      <c r="EM5785" s="60"/>
      <c r="EN5785" s="60"/>
      <c r="EO5785" s="60"/>
      <c r="EP5785" s="60"/>
      <c r="EQ5785" s="60"/>
      <c r="ER5785" s="60"/>
      <c r="ES5785" s="60"/>
      <c r="ET5785" s="60"/>
      <c r="EU5785" s="60"/>
      <c r="EV5785" s="60"/>
      <c r="EW5785" s="60"/>
      <c r="EX5785" s="60"/>
      <c r="EY5785" s="60"/>
      <c r="EZ5785" s="60"/>
      <c r="FA5785" s="60"/>
      <c r="FB5785" s="60"/>
    </row>
    <row r="5786" spans="22:158" x14ac:dyDescent="0.25">
      <c r="W5786" s="33"/>
      <c r="X5786" s="33"/>
      <c r="AH5786" s="38">
        <v>100</v>
      </c>
      <c r="AI5786" s="38">
        <v>105</v>
      </c>
      <c r="AJ5786" s="38">
        <v>12850</v>
      </c>
      <c r="AK5786" s="38">
        <v>74</v>
      </c>
      <c r="AL5786" s="38">
        <v>9200348</v>
      </c>
      <c r="AM5786" s="61" t="s">
        <v>1816</v>
      </c>
      <c r="AN5786" s="61" t="s">
        <v>1688</v>
      </c>
      <c r="AO5786" s="61" t="s">
        <v>5098</v>
      </c>
      <c r="AP5786" s="61" t="s">
        <v>5043</v>
      </c>
      <c r="AQ5786" s="61" t="s">
        <v>1772</v>
      </c>
      <c r="AR5786" s="28">
        <v>855146.5</v>
      </c>
      <c r="AS5786" s="28">
        <v>694703</v>
      </c>
      <c r="AT5786" s="28">
        <v>1472291</v>
      </c>
      <c r="AU5786" s="62"/>
      <c r="DV5786" s="31" t="s">
        <v>5740</v>
      </c>
      <c r="DW5786" s="31" t="s">
        <v>5741</v>
      </c>
      <c r="DX5786" s="63"/>
      <c r="DY5786" s="63"/>
      <c r="DZ5786" s="63"/>
      <c r="EA5786" s="167"/>
      <c r="EB5786" s="60"/>
      <c r="EC5786" s="60"/>
      <c r="ED5786" s="60"/>
      <c r="EE5786" s="60"/>
      <c r="EF5786" s="60"/>
      <c r="EG5786" s="60"/>
      <c r="EH5786" s="60"/>
      <c r="EI5786" s="60"/>
      <c r="EJ5786" s="60"/>
      <c r="EK5786" s="60"/>
      <c r="EL5786" s="60"/>
      <c r="EM5786" s="60"/>
      <c r="EN5786" s="60"/>
      <c r="EO5786" s="60"/>
      <c r="EP5786" s="60"/>
      <c r="EQ5786" s="60"/>
      <c r="ER5786" s="60"/>
      <c r="ES5786" s="60"/>
      <c r="ET5786" s="60"/>
      <c r="EU5786" s="60"/>
      <c r="EV5786" s="60"/>
      <c r="EW5786" s="60"/>
      <c r="EX5786" s="60"/>
      <c r="EY5786" s="60"/>
      <c r="EZ5786" s="60"/>
      <c r="FA5786" s="60"/>
      <c r="FB5786" s="60"/>
    </row>
    <row r="5787" spans="22:158" x14ac:dyDescent="0.25">
      <c r="W5787" s="33"/>
      <c r="X5787" s="33"/>
      <c r="AH5787" s="38">
        <v>100</v>
      </c>
      <c r="AI5787" s="38">
        <v>105</v>
      </c>
      <c r="AJ5787" s="38">
        <v>13100</v>
      </c>
      <c r="AK5787" s="38">
        <v>74</v>
      </c>
      <c r="AL5787" s="38">
        <v>9200348</v>
      </c>
      <c r="AM5787" s="61" t="s">
        <v>1816</v>
      </c>
      <c r="AN5787" s="61" t="s">
        <v>1688</v>
      </c>
      <c r="AO5787" s="61" t="s">
        <v>5104</v>
      </c>
      <c r="AP5787" s="61" t="s">
        <v>5043</v>
      </c>
      <c r="AQ5787" s="61" t="s">
        <v>1772</v>
      </c>
      <c r="AR5787" s="28">
        <v>1175101.8</v>
      </c>
      <c r="AS5787" s="28">
        <v>1665659</v>
      </c>
      <c r="AT5787" s="28">
        <v>1045278</v>
      </c>
      <c r="AU5787" s="62"/>
      <c r="DV5787" s="31" t="s">
        <v>5740</v>
      </c>
      <c r="DW5787" s="31" t="s">
        <v>5741</v>
      </c>
      <c r="DX5787" s="63"/>
      <c r="DY5787" s="63"/>
      <c r="DZ5787" s="63"/>
      <c r="EA5787" s="167"/>
      <c r="EB5787" s="60"/>
      <c r="EC5787" s="60"/>
      <c r="ED5787" s="60"/>
      <c r="EE5787" s="60"/>
      <c r="EF5787" s="60"/>
      <c r="EG5787" s="60"/>
      <c r="EH5787" s="60"/>
      <c r="EI5787" s="60"/>
      <c r="EJ5787" s="60"/>
      <c r="EK5787" s="60"/>
      <c r="EL5787" s="60"/>
      <c r="EM5787" s="60"/>
      <c r="EN5787" s="60"/>
      <c r="EO5787" s="60"/>
      <c r="EP5787" s="60"/>
      <c r="EQ5787" s="60"/>
      <c r="ER5787" s="60"/>
      <c r="ES5787" s="60"/>
      <c r="ET5787" s="60"/>
      <c r="EU5787" s="60"/>
      <c r="EV5787" s="60"/>
      <c r="EW5787" s="60"/>
      <c r="EX5787" s="60"/>
      <c r="EY5787" s="60"/>
      <c r="EZ5787" s="60"/>
      <c r="FA5787" s="60"/>
      <c r="FB5787" s="60"/>
    </row>
    <row r="5788" spans="22:158" x14ac:dyDescent="0.25">
      <c r="W5788" s="33"/>
      <c r="X5788" s="33"/>
      <c r="AH5788" s="38">
        <v>100</v>
      </c>
      <c r="AI5788" s="38">
        <v>105</v>
      </c>
      <c r="AJ5788" s="38">
        <v>13800</v>
      </c>
      <c r="AK5788" s="38">
        <v>74</v>
      </c>
      <c r="AL5788" s="38">
        <v>9200348</v>
      </c>
      <c r="AM5788" s="61" t="s">
        <v>1816</v>
      </c>
      <c r="AN5788" s="61" t="s">
        <v>1688</v>
      </c>
      <c r="AO5788" s="61" t="s">
        <v>5120</v>
      </c>
      <c r="AP5788" s="61" t="s">
        <v>5043</v>
      </c>
      <c r="AQ5788" s="61" t="s">
        <v>1772</v>
      </c>
      <c r="AR5788" s="28">
        <v>13814969</v>
      </c>
      <c r="AS5788" s="28">
        <v>3634370</v>
      </c>
      <c r="AT5788" s="28">
        <v>2636979</v>
      </c>
      <c r="AU5788" s="62"/>
      <c r="DV5788" s="31" t="s">
        <v>5740</v>
      </c>
      <c r="DW5788" s="31" t="s">
        <v>5741</v>
      </c>
      <c r="DX5788" s="63"/>
      <c r="DY5788" s="63"/>
      <c r="DZ5788" s="63"/>
      <c r="EA5788" s="167"/>
      <c r="EB5788" s="60"/>
      <c r="EC5788" s="60"/>
      <c r="ED5788" s="60"/>
      <c r="EE5788" s="60"/>
      <c r="EF5788" s="60"/>
      <c r="EG5788" s="60"/>
      <c r="EH5788" s="60"/>
      <c r="EI5788" s="60"/>
      <c r="EJ5788" s="60"/>
      <c r="EK5788" s="60"/>
      <c r="EL5788" s="60"/>
      <c r="EM5788" s="60"/>
      <c r="EN5788" s="60"/>
      <c r="EO5788" s="60"/>
      <c r="EP5788" s="60"/>
      <c r="EQ5788" s="60"/>
      <c r="ER5788" s="60"/>
      <c r="ES5788" s="60"/>
      <c r="ET5788" s="60"/>
      <c r="EU5788" s="60"/>
      <c r="EV5788" s="60"/>
      <c r="EW5788" s="60"/>
      <c r="EX5788" s="60"/>
      <c r="EY5788" s="60"/>
      <c r="EZ5788" s="60"/>
      <c r="FA5788" s="60"/>
      <c r="FB5788" s="60"/>
    </row>
    <row r="5789" spans="22:158" x14ac:dyDescent="0.25">
      <c r="V5789" s="1"/>
      <c r="W5789" s="33"/>
      <c r="X5789" s="33"/>
      <c r="AH5789" s="38">
        <v>100</v>
      </c>
      <c r="AI5789" s="38">
        <v>105</v>
      </c>
      <c r="AJ5789" s="38">
        <v>14000</v>
      </c>
      <c r="AK5789" s="38">
        <v>74</v>
      </c>
      <c r="AL5789" s="38">
        <v>9200348</v>
      </c>
      <c r="AM5789" s="61" t="s">
        <v>1816</v>
      </c>
      <c r="AN5789" s="61" t="s">
        <v>1688</v>
      </c>
      <c r="AO5789" s="61" t="s">
        <v>5124</v>
      </c>
      <c r="AP5789" s="61" t="s">
        <v>5043</v>
      </c>
      <c r="AQ5789" s="61" t="s">
        <v>1772</v>
      </c>
      <c r="AR5789" s="28">
        <v>14139.3</v>
      </c>
      <c r="AS5789" s="28">
        <v>275103</v>
      </c>
      <c r="AT5789" s="28">
        <v>56070</v>
      </c>
      <c r="AU5789" s="62"/>
      <c r="DV5789" s="31" t="s">
        <v>5740</v>
      </c>
      <c r="DW5789" s="31" t="s">
        <v>5741</v>
      </c>
      <c r="DX5789" s="63"/>
      <c r="DY5789" s="63"/>
      <c r="DZ5789" s="63"/>
      <c r="EA5789" s="167"/>
      <c r="EB5789" s="60"/>
      <c r="EC5789" s="60"/>
      <c r="ED5789" s="60"/>
      <c r="EE5789" s="60"/>
      <c r="EF5789" s="60"/>
      <c r="EG5789" s="60"/>
      <c r="EH5789" s="60"/>
      <c r="EI5789" s="60"/>
      <c r="EJ5789" s="60"/>
      <c r="EK5789" s="60"/>
      <c r="EL5789" s="60"/>
      <c r="EM5789" s="60"/>
      <c r="EN5789" s="60"/>
      <c r="EO5789" s="60"/>
      <c r="EP5789" s="60"/>
      <c r="EQ5789" s="60"/>
      <c r="ER5789" s="60"/>
      <c r="ES5789" s="60"/>
      <c r="ET5789" s="60"/>
      <c r="EU5789" s="60"/>
      <c r="EV5789" s="60"/>
      <c r="EW5789" s="60"/>
      <c r="EX5789" s="60"/>
      <c r="EY5789" s="60"/>
      <c r="EZ5789" s="60"/>
      <c r="FA5789" s="60"/>
      <c r="FB5789" s="60"/>
    </row>
    <row r="5790" spans="22:158" x14ac:dyDescent="0.25">
      <c r="W5790" s="33"/>
      <c r="X5790" s="33"/>
      <c r="AH5790" s="38">
        <v>100</v>
      </c>
      <c r="AI5790" s="38">
        <v>105</v>
      </c>
      <c r="AJ5790" s="38">
        <v>14900</v>
      </c>
      <c r="AK5790" s="38">
        <v>74</v>
      </c>
      <c r="AL5790" s="38">
        <v>9200348</v>
      </c>
      <c r="AM5790" s="61" t="s">
        <v>1816</v>
      </c>
      <c r="AN5790" s="61" t="s">
        <v>1688</v>
      </c>
      <c r="AO5790" s="61" t="s">
        <v>1587</v>
      </c>
      <c r="AP5790" s="61" t="s">
        <v>5043</v>
      </c>
      <c r="AQ5790" s="61" t="s">
        <v>1772</v>
      </c>
      <c r="AR5790" s="28">
        <v>2734084.1</v>
      </c>
      <c r="AS5790" s="28">
        <v>2917883</v>
      </c>
      <c r="AT5790" s="28">
        <v>5384199</v>
      </c>
      <c r="AU5790" s="62"/>
      <c r="DV5790" s="31" t="s">
        <v>5740</v>
      </c>
      <c r="DW5790" s="31" t="s">
        <v>5741</v>
      </c>
      <c r="DX5790" s="63"/>
      <c r="DY5790" s="63"/>
      <c r="DZ5790" s="63"/>
      <c r="EA5790" s="167"/>
      <c r="EB5790" s="60"/>
      <c r="EC5790" s="60"/>
      <c r="ED5790" s="60"/>
      <c r="EE5790" s="60"/>
      <c r="EF5790" s="60"/>
      <c r="EG5790" s="60"/>
      <c r="EH5790" s="60"/>
      <c r="EI5790" s="60"/>
      <c r="EJ5790" s="60"/>
      <c r="EK5790" s="60"/>
      <c r="EL5790" s="60"/>
      <c r="EM5790" s="60"/>
      <c r="EN5790" s="60"/>
      <c r="EO5790" s="60"/>
      <c r="EP5790" s="60"/>
      <c r="EQ5790" s="60"/>
      <c r="ER5790" s="60"/>
      <c r="ES5790" s="60"/>
      <c r="ET5790" s="60"/>
      <c r="EU5790" s="60"/>
      <c r="EV5790" s="60"/>
      <c r="EW5790" s="60"/>
      <c r="EX5790" s="60"/>
      <c r="EY5790" s="60"/>
      <c r="EZ5790" s="60"/>
      <c r="FA5790" s="60"/>
      <c r="FB5790" s="60"/>
    </row>
    <row r="5791" spans="22:158" x14ac:dyDescent="0.25">
      <c r="V5791" s="1"/>
      <c r="W5791" s="33"/>
      <c r="X5791" s="33"/>
      <c r="AH5791" s="38">
        <v>100</v>
      </c>
      <c r="AI5791" s="38">
        <v>105</v>
      </c>
      <c r="AJ5791" s="38">
        <v>16350</v>
      </c>
      <c r="AK5791" s="38">
        <v>74</v>
      </c>
      <c r="AL5791" s="38">
        <v>9200348</v>
      </c>
      <c r="AM5791" s="61" t="s">
        <v>1816</v>
      </c>
      <c r="AN5791" s="61" t="s">
        <v>1688</v>
      </c>
      <c r="AO5791" s="61" t="s">
        <v>1618</v>
      </c>
      <c r="AP5791" s="61" t="s">
        <v>5043</v>
      </c>
      <c r="AQ5791" s="61" t="s">
        <v>1772</v>
      </c>
      <c r="AR5791" s="28">
        <v>25820703.300000001</v>
      </c>
      <c r="AS5791" s="28">
        <v>12786923</v>
      </c>
      <c r="AT5791" s="28">
        <v>11556298</v>
      </c>
      <c r="AU5791" s="62"/>
      <c r="DV5791" s="31" t="s">
        <v>5740</v>
      </c>
      <c r="DW5791" s="31" t="s">
        <v>5741</v>
      </c>
      <c r="DX5791" s="63"/>
      <c r="DY5791" s="63"/>
      <c r="DZ5791" s="63"/>
      <c r="EA5791" s="167"/>
      <c r="EB5791" s="60"/>
      <c r="EC5791" s="60"/>
      <c r="ED5791" s="60"/>
      <c r="EE5791" s="60"/>
      <c r="EF5791" s="60"/>
      <c r="EG5791" s="60"/>
      <c r="EH5791" s="60"/>
      <c r="EI5791" s="60"/>
      <c r="EJ5791" s="60"/>
      <c r="EK5791" s="60"/>
      <c r="EL5791" s="60"/>
      <c r="EM5791" s="60"/>
      <c r="EN5791" s="60"/>
      <c r="EO5791" s="60"/>
      <c r="EP5791" s="60"/>
      <c r="EQ5791" s="60"/>
      <c r="ER5791" s="60"/>
      <c r="ES5791" s="60"/>
      <c r="ET5791" s="60"/>
      <c r="EU5791" s="60"/>
      <c r="EV5791" s="60"/>
      <c r="EW5791" s="60"/>
      <c r="EX5791" s="60"/>
      <c r="EY5791" s="60"/>
      <c r="EZ5791" s="60"/>
      <c r="FA5791" s="60"/>
      <c r="FB5791" s="60"/>
    </row>
    <row r="5792" spans="22:158" x14ac:dyDescent="0.25">
      <c r="W5792" s="33"/>
      <c r="X5792" s="33"/>
      <c r="AH5792" s="38">
        <v>100</v>
      </c>
      <c r="AI5792" s="38">
        <v>105</v>
      </c>
      <c r="AJ5792" s="38">
        <v>16370</v>
      </c>
      <c r="AK5792" s="38">
        <v>74</v>
      </c>
      <c r="AL5792" s="38">
        <v>9200348</v>
      </c>
      <c r="AM5792" s="61" t="s">
        <v>1816</v>
      </c>
      <c r="AN5792" s="61" t="s">
        <v>1688</v>
      </c>
      <c r="AO5792" s="61" t="s">
        <v>1619</v>
      </c>
      <c r="AP5792" s="61" t="s">
        <v>5043</v>
      </c>
      <c r="AQ5792" s="61" t="s">
        <v>1772</v>
      </c>
      <c r="AR5792" s="28">
        <v>77.2</v>
      </c>
      <c r="AS5792" s="28">
        <v>71</v>
      </c>
      <c r="AT5792" s="28">
        <v>0</v>
      </c>
      <c r="AU5792" s="62"/>
      <c r="DV5792" s="31" t="s">
        <v>5740</v>
      </c>
      <c r="DW5792" s="31" t="s">
        <v>5741</v>
      </c>
      <c r="DX5792" s="63"/>
      <c r="DY5792" s="63"/>
      <c r="DZ5792" s="63"/>
      <c r="EA5792" s="167"/>
      <c r="EB5792" s="60"/>
      <c r="EC5792" s="60"/>
      <c r="ED5792" s="60"/>
      <c r="EE5792" s="60"/>
      <c r="EF5792" s="60"/>
      <c r="EG5792" s="60"/>
      <c r="EH5792" s="60"/>
      <c r="EI5792" s="60"/>
      <c r="EJ5792" s="60"/>
      <c r="EK5792" s="60"/>
      <c r="EL5792" s="60"/>
      <c r="EM5792" s="60"/>
      <c r="EN5792" s="60"/>
      <c r="EO5792" s="60"/>
      <c r="EP5792" s="60"/>
      <c r="EQ5792" s="60"/>
      <c r="ER5792" s="60"/>
      <c r="ES5792" s="60"/>
      <c r="ET5792" s="60"/>
      <c r="EU5792" s="60"/>
      <c r="EV5792" s="60"/>
      <c r="EW5792" s="60"/>
      <c r="EX5792" s="60"/>
      <c r="EY5792" s="60"/>
      <c r="EZ5792" s="60"/>
      <c r="FA5792" s="60"/>
      <c r="FB5792" s="60"/>
    </row>
    <row r="5793" spans="22:158" x14ac:dyDescent="0.25">
      <c r="W5793" s="33"/>
      <c r="X5793" s="33"/>
      <c r="AH5793" s="38">
        <v>100</v>
      </c>
      <c r="AI5793" s="38">
        <v>105</v>
      </c>
      <c r="AJ5793" s="38">
        <v>17150</v>
      </c>
      <c r="AK5793" s="38">
        <v>74</v>
      </c>
      <c r="AL5793" s="38">
        <v>9200348</v>
      </c>
      <c r="AM5793" s="61" t="s">
        <v>1816</v>
      </c>
      <c r="AN5793" s="61" t="s">
        <v>1688</v>
      </c>
      <c r="AO5793" s="61" t="s">
        <v>1636</v>
      </c>
      <c r="AP5793" s="61" t="s">
        <v>5043</v>
      </c>
      <c r="AQ5793" s="61" t="s">
        <v>1772</v>
      </c>
      <c r="AR5793" s="28">
        <v>0</v>
      </c>
      <c r="AS5793" s="28">
        <v>1130714</v>
      </c>
      <c r="AT5793" s="28">
        <v>0</v>
      </c>
      <c r="AU5793" s="62"/>
      <c r="DV5793" s="31" t="s">
        <v>5740</v>
      </c>
      <c r="DW5793" s="31" t="s">
        <v>5741</v>
      </c>
      <c r="DX5793" s="63"/>
      <c r="DY5793" s="63"/>
      <c r="DZ5793" s="63"/>
      <c r="EA5793" s="167"/>
      <c r="EB5793" s="60"/>
      <c r="EC5793" s="60"/>
      <c r="ED5793" s="60"/>
      <c r="EE5793" s="60"/>
      <c r="EF5793" s="60"/>
      <c r="EG5793" s="60"/>
      <c r="EH5793" s="60"/>
      <c r="EI5793" s="60"/>
      <c r="EJ5793" s="60"/>
      <c r="EK5793" s="60"/>
      <c r="EL5793" s="60"/>
      <c r="EM5793" s="60"/>
      <c r="EN5793" s="60"/>
      <c r="EO5793" s="60"/>
      <c r="EP5793" s="60"/>
      <c r="EQ5793" s="60"/>
      <c r="ER5793" s="60"/>
      <c r="ES5793" s="60"/>
      <c r="ET5793" s="60"/>
      <c r="EU5793" s="60"/>
      <c r="EV5793" s="60"/>
      <c r="EW5793" s="60"/>
      <c r="EX5793" s="60"/>
      <c r="EY5793" s="60"/>
      <c r="EZ5793" s="60"/>
      <c r="FA5793" s="60"/>
      <c r="FB5793" s="60"/>
    </row>
    <row r="5794" spans="22:158" x14ac:dyDescent="0.25">
      <c r="W5794" s="33"/>
      <c r="X5794" s="33"/>
      <c r="AH5794" s="38">
        <v>100</v>
      </c>
      <c r="AI5794" s="38">
        <v>105</v>
      </c>
      <c r="AJ5794" s="38">
        <v>18400</v>
      </c>
      <c r="AK5794" s="38">
        <v>74</v>
      </c>
      <c r="AL5794" s="38">
        <v>9200348</v>
      </c>
      <c r="AM5794" s="61" t="s">
        <v>1816</v>
      </c>
      <c r="AN5794" s="61" t="s">
        <v>1688</v>
      </c>
      <c r="AO5794" s="61" t="s">
        <v>1664</v>
      </c>
      <c r="AP5794" s="61" t="s">
        <v>5043</v>
      </c>
      <c r="AQ5794" s="61" t="s">
        <v>1772</v>
      </c>
      <c r="AR5794" s="28">
        <v>5032899.9000000004</v>
      </c>
      <c r="AS5794" s="28">
        <v>1786248</v>
      </c>
      <c r="AT5794" s="28">
        <v>346527</v>
      </c>
      <c r="AU5794" s="62"/>
      <c r="DV5794" s="31" t="s">
        <v>5740</v>
      </c>
      <c r="DW5794" s="31" t="s">
        <v>5741</v>
      </c>
      <c r="DX5794" s="63"/>
      <c r="DY5794" s="63"/>
      <c r="DZ5794" s="63"/>
      <c r="EA5794" s="167"/>
      <c r="EB5794" s="60"/>
      <c r="EC5794" s="60"/>
      <c r="ED5794" s="60"/>
      <c r="EE5794" s="60"/>
      <c r="EF5794" s="60"/>
      <c r="EG5794" s="60"/>
      <c r="EH5794" s="60"/>
      <c r="EI5794" s="60"/>
      <c r="EJ5794" s="60"/>
      <c r="EK5794" s="60"/>
      <c r="EL5794" s="60"/>
      <c r="EM5794" s="60"/>
      <c r="EN5794" s="60"/>
      <c r="EO5794" s="60"/>
      <c r="EP5794" s="60"/>
      <c r="EQ5794" s="60"/>
      <c r="ER5794" s="60"/>
      <c r="ES5794" s="60"/>
      <c r="ET5794" s="60"/>
      <c r="EU5794" s="60"/>
      <c r="EV5794" s="60"/>
      <c r="EW5794" s="60"/>
      <c r="EX5794" s="60"/>
      <c r="EY5794" s="60"/>
      <c r="EZ5794" s="60"/>
      <c r="FA5794" s="60"/>
      <c r="FB5794" s="60"/>
    </row>
    <row r="5795" spans="22:158" x14ac:dyDescent="0.25">
      <c r="V5795" s="1"/>
      <c r="W5795" s="33"/>
      <c r="X5795" s="33"/>
      <c r="AH5795" s="38">
        <v>100</v>
      </c>
      <c r="AI5795" s="38">
        <v>105</v>
      </c>
      <c r="AJ5795" s="38">
        <v>18550</v>
      </c>
      <c r="AK5795" s="38">
        <v>74</v>
      </c>
      <c r="AL5795" s="38">
        <v>9200348</v>
      </c>
      <c r="AM5795" s="61" t="s">
        <v>1816</v>
      </c>
      <c r="AN5795" s="61" t="s">
        <v>1688</v>
      </c>
      <c r="AO5795" s="61" t="s">
        <v>1667</v>
      </c>
      <c r="AP5795" s="61" t="s">
        <v>5043</v>
      </c>
      <c r="AQ5795" s="61" t="s">
        <v>1772</v>
      </c>
      <c r="AR5795" s="28">
        <v>148113.79999999999</v>
      </c>
      <c r="AS5795" s="28">
        <v>915925</v>
      </c>
      <c r="AT5795" s="28">
        <v>0</v>
      </c>
      <c r="AU5795" s="62"/>
      <c r="DV5795" s="31" t="s">
        <v>5740</v>
      </c>
      <c r="DW5795" s="31" t="s">
        <v>5741</v>
      </c>
      <c r="DX5795" s="63"/>
      <c r="DY5795" s="63"/>
      <c r="DZ5795" s="63"/>
      <c r="EA5795" s="167"/>
      <c r="EB5795" s="60"/>
      <c r="EC5795" s="60"/>
      <c r="ED5795" s="60"/>
      <c r="EE5795" s="60"/>
      <c r="EF5795" s="60"/>
      <c r="EG5795" s="60"/>
      <c r="EH5795" s="60"/>
      <c r="EI5795" s="60"/>
      <c r="EJ5795" s="60"/>
      <c r="EK5795" s="60"/>
      <c r="EL5795" s="60"/>
      <c r="EM5795" s="60"/>
      <c r="EN5795" s="60"/>
      <c r="EO5795" s="60"/>
      <c r="EP5795" s="60"/>
      <c r="EQ5795" s="60"/>
      <c r="ER5795" s="60"/>
      <c r="ES5795" s="60"/>
      <c r="ET5795" s="60"/>
      <c r="EU5795" s="60"/>
      <c r="EV5795" s="60"/>
      <c r="EW5795" s="60"/>
      <c r="EX5795" s="60"/>
      <c r="EY5795" s="60"/>
      <c r="EZ5795" s="60"/>
      <c r="FA5795" s="60"/>
      <c r="FB5795" s="60"/>
    </row>
    <row r="5796" spans="22:158" x14ac:dyDescent="0.25">
      <c r="W5796" s="33"/>
      <c r="X5796" s="33"/>
      <c r="AH5796" s="38">
        <v>100</v>
      </c>
      <c r="AI5796" s="38">
        <v>110</v>
      </c>
      <c r="AJ5796" s="38">
        <v>11720</v>
      </c>
      <c r="AK5796" s="38">
        <v>74</v>
      </c>
      <c r="AL5796" s="38">
        <v>9200348</v>
      </c>
      <c r="AM5796" s="61" t="s">
        <v>1816</v>
      </c>
      <c r="AN5796" s="61" t="s">
        <v>1696</v>
      </c>
      <c r="AO5796" s="61" t="s">
        <v>5078</v>
      </c>
      <c r="AP5796" s="61" t="s">
        <v>5043</v>
      </c>
      <c r="AQ5796" s="61" t="s">
        <v>1772</v>
      </c>
      <c r="AR5796" s="28">
        <v>2044359.1</v>
      </c>
      <c r="AS5796" s="28">
        <v>3845169</v>
      </c>
      <c r="AT5796" s="28">
        <v>6497414</v>
      </c>
      <c r="AU5796" s="62"/>
      <c r="DV5796" s="31" t="s">
        <v>5740</v>
      </c>
      <c r="DW5796" s="31" t="s">
        <v>5742</v>
      </c>
      <c r="DX5796" s="63"/>
      <c r="DY5796" s="63"/>
      <c r="DZ5796" s="63"/>
      <c r="EA5796" s="167"/>
      <c r="EB5796" s="60"/>
      <c r="EC5796" s="60"/>
      <c r="ED5796" s="60"/>
      <c r="EE5796" s="60"/>
      <c r="EF5796" s="60"/>
      <c r="EG5796" s="60"/>
      <c r="EH5796" s="60"/>
      <c r="EI5796" s="60"/>
      <c r="EJ5796" s="60"/>
      <c r="EK5796" s="60"/>
      <c r="EL5796" s="60"/>
      <c r="EM5796" s="60"/>
      <c r="EN5796" s="60"/>
      <c r="EO5796" s="60"/>
      <c r="EP5796" s="60"/>
      <c r="EQ5796" s="60"/>
      <c r="ER5796" s="60"/>
      <c r="ES5796" s="60"/>
      <c r="ET5796" s="60"/>
      <c r="EU5796" s="60"/>
      <c r="EV5796" s="60"/>
      <c r="EW5796" s="60"/>
      <c r="EX5796" s="60"/>
      <c r="EY5796" s="60"/>
      <c r="EZ5796" s="60"/>
      <c r="FA5796" s="60"/>
      <c r="FB5796" s="60"/>
    </row>
    <row r="5797" spans="22:158" x14ac:dyDescent="0.25">
      <c r="W5797" s="33"/>
      <c r="X5797" s="33"/>
      <c r="AH5797" s="38">
        <v>100</v>
      </c>
      <c r="AI5797" s="38">
        <v>110</v>
      </c>
      <c r="AJ5797" s="38">
        <v>12700</v>
      </c>
      <c r="AK5797" s="38">
        <v>74</v>
      </c>
      <c r="AL5797" s="38">
        <v>9200348</v>
      </c>
      <c r="AM5797" s="61" t="s">
        <v>1816</v>
      </c>
      <c r="AN5797" s="61" t="s">
        <v>1696</v>
      </c>
      <c r="AO5797" s="61" t="s">
        <v>5096</v>
      </c>
      <c r="AP5797" s="61" t="s">
        <v>5043</v>
      </c>
      <c r="AQ5797" s="61" t="s">
        <v>1772</v>
      </c>
      <c r="AR5797" s="28">
        <v>1249522.7</v>
      </c>
      <c r="AS5797" s="28">
        <v>952365</v>
      </c>
      <c r="AT5797" s="28">
        <v>1320978</v>
      </c>
      <c r="AU5797" s="62"/>
      <c r="DV5797" s="31" t="s">
        <v>5740</v>
      </c>
      <c r="DW5797" s="31" t="s">
        <v>5742</v>
      </c>
      <c r="DX5797" s="63"/>
      <c r="DY5797" s="63"/>
      <c r="DZ5797" s="63"/>
      <c r="EA5797" s="167"/>
      <c r="EB5797" s="60"/>
      <c r="EC5797" s="60"/>
      <c r="ED5797" s="60"/>
      <c r="EE5797" s="60"/>
      <c r="EF5797" s="60"/>
      <c r="EG5797" s="60"/>
      <c r="EH5797" s="60"/>
      <c r="EI5797" s="60"/>
      <c r="EJ5797" s="60"/>
      <c r="EK5797" s="60"/>
      <c r="EL5797" s="60"/>
      <c r="EM5797" s="60"/>
      <c r="EN5797" s="60"/>
      <c r="EO5797" s="60"/>
      <c r="EP5797" s="60"/>
      <c r="EQ5797" s="60"/>
      <c r="ER5797" s="60"/>
      <c r="ES5797" s="60"/>
      <c r="ET5797" s="60"/>
      <c r="EU5797" s="60"/>
      <c r="EV5797" s="60"/>
      <c r="EW5797" s="60"/>
      <c r="EX5797" s="60"/>
      <c r="EY5797" s="60"/>
      <c r="EZ5797" s="60"/>
      <c r="FA5797" s="60"/>
      <c r="FB5797" s="60"/>
    </row>
    <row r="5798" spans="22:158" x14ac:dyDescent="0.25">
      <c r="W5798" s="33"/>
      <c r="X5798" s="33"/>
      <c r="AH5798" s="38">
        <v>100</v>
      </c>
      <c r="AI5798" s="38">
        <v>110</v>
      </c>
      <c r="AJ5798" s="38">
        <v>13050</v>
      </c>
      <c r="AK5798" s="38">
        <v>74</v>
      </c>
      <c r="AL5798" s="38">
        <v>9200348</v>
      </c>
      <c r="AM5798" s="61" t="s">
        <v>1816</v>
      </c>
      <c r="AN5798" s="61" t="s">
        <v>1696</v>
      </c>
      <c r="AO5798" s="61" t="s">
        <v>5103</v>
      </c>
      <c r="AP5798" s="61" t="s">
        <v>5043</v>
      </c>
      <c r="AQ5798" s="61" t="s">
        <v>1772</v>
      </c>
      <c r="AR5798" s="28">
        <v>2549.3000000000002</v>
      </c>
      <c r="AS5798" s="28">
        <v>48</v>
      </c>
      <c r="AT5798" s="28">
        <v>3085</v>
      </c>
      <c r="AU5798" s="62"/>
      <c r="DV5798" s="31" t="s">
        <v>5740</v>
      </c>
      <c r="DW5798" s="31" t="s">
        <v>5742</v>
      </c>
      <c r="DX5798" s="63"/>
      <c r="DY5798" s="63"/>
      <c r="DZ5798" s="63"/>
      <c r="EA5798" s="167"/>
      <c r="EB5798" s="60"/>
      <c r="EC5798" s="60"/>
      <c r="ED5798" s="60"/>
      <c r="EE5798" s="60"/>
      <c r="EF5798" s="60"/>
      <c r="EG5798" s="60"/>
      <c r="EH5798" s="60"/>
      <c r="EI5798" s="60"/>
      <c r="EJ5798" s="60"/>
      <c r="EK5798" s="60"/>
      <c r="EL5798" s="60"/>
      <c r="EM5798" s="60"/>
      <c r="EN5798" s="60"/>
      <c r="EO5798" s="60"/>
      <c r="EP5798" s="60"/>
      <c r="EQ5798" s="60"/>
      <c r="ER5798" s="60"/>
      <c r="ES5798" s="60"/>
      <c r="ET5798" s="60"/>
      <c r="EU5798" s="60"/>
      <c r="EV5798" s="60"/>
      <c r="EW5798" s="60"/>
      <c r="EX5798" s="60"/>
      <c r="EY5798" s="60"/>
      <c r="EZ5798" s="60"/>
      <c r="FA5798" s="60"/>
      <c r="FB5798" s="60"/>
    </row>
    <row r="5799" spans="22:158" x14ac:dyDescent="0.25">
      <c r="W5799" s="33"/>
      <c r="X5799" s="33"/>
      <c r="AH5799" s="38">
        <v>100</v>
      </c>
      <c r="AI5799" s="38">
        <v>110</v>
      </c>
      <c r="AJ5799" s="38">
        <v>13400</v>
      </c>
      <c r="AK5799" s="38">
        <v>74</v>
      </c>
      <c r="AL5799" s="38">
        <v>9200348</v>
      </c>
      <c r="AM5799" s="61" t="s">
        <v>1816</v>
      </c>
      <c r="AN5799" s="61" t="s">
        <v>1696</v>
      </c>
      <c r="AO5799" s="61" t="s">
        <v>5111</v>
      </c>
      <c r="AP5799" s="61" t="s">
        <v>5043</v>
      </c>
      <c r="AQ5799" s="61" t="s">
        <v>1772</v>
      </c>
      <c r="AR5799" s="28">
        <v>10821790.199999999</v>
      </c>
      <c r="AS5799" s="28">
        <v>4352457</v>
      </c>
      <c r="AT5799" s="28">
        <v>497830</v>
      </c>
      <c r="AU5799" s="62"/>
      <c r="DV5799" s="31" t="s">
        <v>5740</v>
      </c>
      <c r="DW5799" s="31" t="s">
        <v>5742</v>
      </c>
      <c r="DX5799" s="63"/>
      <c r="DY5799" s="63"/>
      <c r="DZ5799" s="63"/>
      <c r="EA5799" s="167"/>
      <c r="EB5799" s="60"/>
      <c r="EC5799" s="60"/>
      <c r="ED5799" s="60"/>
      <c r="EE5799" s="60"/>
      <c r="EF5799" s="60"/>
      <c r="EG5799" s="60"/>
      <c r="EH5799" s="60"/>
      <c r="EI5799" s="60"/>
      <c r="EJ5799" s="60"/>
      <c r="EK5799" s="60"/>
      <c r="EL5799" s="60"/>
      <c r="EM5799" s="60"/>
      <c r="EN5799" s="60"/>
      <c r="EO5799" s="60"/>
      <c r="EP5799" s="60"/>
      <c r="EQ5799" s="60"/>
      <c r="ER5799" s="60"/>
      <c r="ES5799" s="60"/>
      <c r="ET5799" s="60"/>
      <c r="EU5799" s="60"/>
      <c r="EV5799" s="60"/>
      <c r="EW5799" s="60"/>
      <c r="EX5799" s="60"/>
      <c r="EY5799" s="60"/>
      <c r="EZ5799" s="60"/>
      <c r="FA5799" s="60"/>
      <c r="FB5799" s="60"/>
    </row>
    <row r="5800" spans="22:158" x14ac:dyDescent="0.25">
      <c r="W5800" s="33"/>
      <c r="X5800" s="33"/>
      <c r="AH5800" s="38">
        <v>100</v>
      </c>
      <c r="AI5800" s="38">
        <v>110</v>
      </c>
      <c r="AJ5800" s="38">
        <v>14650</v>
      </c>
      <c r="AK5800" s="38">
        <v>74</v>
      </c>
      <c r="AL5800" s="38">
        <v>9200348</v>
      </c>
      <c r="AM5800" s="61" t="s">
        <v>1816</v>
      </c>
      <c r="AN5800" s="61" t="s">
        <v>1696</v>
      </c>
      <c r="AO5800" s="61" t="s">
        <v>1581</v>
      </c>
      <c r="AP5800" s="61" t="s">
        <v>5043</v>
      </c>
      <c r="AQ5800" s="61" t="s">
        <v>1772</v>
      </c>
      <c r="AR5800" s="28">
        <v>11902327.6</v>
      </c>
      <c r="AS5800" s="28">
        <v>13356599</v>
      </c>
      <c r="AT5800" s="28">
        <v>4259733</v>
      </c>
      <c r="AU5800" s="62"/>
      <c r="DV5800" s="31" t="s">
        <v>5740</v>
      </c>
      <c r="DW5800" s="31" t="s">
        <v>5742</v>
      </c>
      <c r="DX5800" s="63"/>
      <c r="DY5800" s="63"/>
      <c r="DZ5800" s="63"/>
      <c r="EA5800" s="167"/>
      <c r="EB5800" s="60"/>
      <c r="EC5800" s="60"/>
      <c r="ED5800" s="60"/>
      <c r="EE5800" s="60"/>
      <c r="EF5800" s="60"/>
      <c r="EG5800" s="60"/>
      <c r="EH5800" s="60"/>
      <c r="EI5800" s="60"/>
      <c r="EJ5800" s="60"/>
      <c r="EK5800" s="60"/>
      <c r="EL5800" s="60"/>
      <c r="EM5800" s="60"/>
      <c r="EN5800" s="60"/>
      <c r="EO5800" s="60"/>
      <c r="EP5800" s="60"/>
      <c r="EQ5800" s="60"/>
      <c r="ER5800" s="60"/>
      <c r="ES5800" s="60"/>
      <c r="ET5800" s="60"/>
      <c r="EU5800" s="60"/>
      <c r="EV5800" s="60"/>
      <c r="EW5800" s="60"/>
      <c r="EX5800" s="60"/>
      <c r="EY5800" s="60"/>
      <c r="EZ5800" s="60"/>
      <c r="FA5800" s="60"/>
      <c r="FB5800" s="60"/>
    </row>
    <row r="5801" spans="22:158" x14ac:dyDescent="0.25">
      <c r="W5801" s="33"/>
      <c r="X5801" s="33"/>
      <c r="AH5801" s="38">
        <v>100</v>
      </c>
      <c r="AI5801" s="38">
        <v>110</v>
      </c>
      <c r="AJ5801" s="38">
        <v>15050</v>
      </c>
      <c r="AK5801" s="38">
        <v>74</v>
      </c>
      <c r="AL5801" s="38">
        <v>9200348</v>
      </c>
      <c r="AM5801" s="61" t="s">
        <v>1816</v>
      </c>
      <c r="AN5801" s="61" t="s">
        <v>1696</v>
      </c>
      <c r="AO5801" s="61" t="s">
        <v>1591</v>
      </c>
      <c r="AP5801" s="61" t="s">
        <v>5043</v>
      </c>
      <c r="AQ5801" s="61" t="s">
        <v>1772</v>
      </c>
      <c r="AR5801" s="28">
        <v>1477.5</v>
      </c>
      <c r="AS5801" s="28">
        <v>1623</v>
      </c>
      <c r="AT5801" s="28">
        <v>0</v>
      </c>
      <c r="AU5801" s="62"/>
      <c r="DV5801" s="31" t="s">
        <v>5740</v>
      </c>
      <c r="DW5801" s="31" t="s">
        <v>5742</v>
      </c>
      <c r="DX5801" s="63"/>
      <c r="DY5801" s="63"/>
      <c r="DZ5801" s="63"/>
      <c r="EA5801" s="167"/>
      <c r="EB5801" s="60"/>
      <c r="EC5801" s="60"/>
      <c r="ED5801" s="60"/>
      <c r="EE5801" s="60"/>
      <c r="EF5801" s="60"/>
      <c r="EG5801" s="60"/>
      <c r="EH5801" s="60"/>
      <c r="EI5801" s="60"/>
      <c r="EJ5801" s="60"/>
      <c r="EK5801" s="60"/>
      <c r="EL5801" s="60"/>
      <c r="EM5801" s="60"/>
      <c r="EN5801" s="60"/>
      <c r="EO5801" s="60"/>
      <c r="EP5801" s="60"/>
      <c r="EQ5801" s="60"/>
      <c r="ER5801" s="60"/>
      <c r="ES5801" s="60"/>
      <c r="ET5801" s="60"/>
      <c r="EU5801" s="60"/>
      <c r="EV5801" s="60"/>
      <c r="EW5801" s="60"/>
      <c r="EX5801" s="60"/>
      <c r="EY5801" s="60"/>
      <c r="EZ5801" s="60"/>
      <c r="FA5801" s="60"/>
      <c r="FB5801" s="60"/>
    </row>
    <row r="5802" spans="22:158" x14ac:dyDescent="0.25">
      <c r="V5802" s="1"/>
      <c r="W5802" s="33"/>
      <c r="X5802" s="33"/>
      <c r="AH5802" s="38">
        <v>100</v>
      </c>
      <c r="AI5802" s="38">
        <v>110</v>
      </c>
      <c r="AJ5802" s="38">
        <v>15250</v>
      </c>
      <c r="AK5802" s="38">
        <v>74</v>
      </c>
      <c r="AL5802" s="38">
        <v>9200348</v>
      </c>
      <c r="AM5802" s="61" t="s">
        <v>1816</v>
      </c>
      <c r="AN5802" s="61" t="s">
        <v>1696</v>
      </c>
      <c r="AO5802" s="61" t="s">
        <v>1595</v>
      </c>
      <c r="AP5802" s="61" t="s">
        <v>5043</v>
      </c>
      <c r="AQ5802" s="61" t="s">
        <v>1772</v>
      </c>
      <c r="AR5802" s="28">
        <v>0</v>
      </c>
      <c r="AS5802" s="28">
        <v>0</v>
      </c>
      <c r="AT5802" s="28">
        <v>0</v>
      </c>
      <c r="AU5802" s="62"/>
      <c r="DV5802" s="31" t="s">
        <v>5740</v>
      </c>
      <c r="DW5802" s="31" t="s">
        <v>5742</v>
      </c>
      <c r="DX5802" s="63"/>
      <c r="DY5802" s="63"/>
      <c r="DZ5802" s="63"/>
      <c r="EA5802" s="167"/>
      <c r="EB5802" s="60"/>
      <c r="EC5802" s="60"/>
      <c r="ED5802" s="60"/>
      <c r="EE5802" s="60"/>
      <c r="EF5802" s="60"/>
      <c r="EG5802" s="60"/>
      <c r="EH5802" s="60"/>
      <c r="EI5802" s="60"/>
      <c r="EJ5802" s="60"/>
      <c r="EK5802" s="60"/>
      <c r="EL5802" s="60"/>
      <c r="EM5802" s="60"/>
      <c r="EN5802" s="60"/>
      <c r="EO5802" s="60"/>
      <c r="EP5802" s="60"/>
      <c r="EQ5802" s="60"/>
      <c r="ER5802" s="60"/>
      <c r="ES5802" s="60"/>
      <c r="ET5802" s="60"/>
      <c r="EU5802" s="60"/>
      <c r="EV5802" s="60"/>
      <c r="EW5802" s="60"/>
      <c r="EX5802" s="60"/>
      <c r="EY5802" s="60"/>
      <c r="EZ5802" s="60"/>
      <c r="FA5802" s="60"/>
      <c r="FB5802" s="60"/>
    </row>
    <row r="5803" spans="22:158" x14ac:dyDescent="0.25">
      <c r="W5803" s="33"/>
      <c r="X5803" s="33"/>
      <c r="AH5803" s="38">
        <v>100</v>
      </c>
      <c r="AI5803" s="38">
        <v>110</v>
      </c>
      <c r="AJ5803" s="38">
        <v>15650</v>
      </c>
      <c r="AK5803" s="38">
        <v>74</v>
      </c>
      <c r="AL5803" s="38">
        <v>9200348</v>
      </c>
      <c r="AM5803" s="61" t="s">
        <v>1816</v>
      </c>
      <c r="AN5803" s="61" t="s">
        <v>1696</v>
      </c>
      <c r="AO5803" s="61" t="s">
        <v>1604</v>
      </c>
      <c r="AP5803" s="61" t="s">
        <v>5043</v>
      </c>
      <c r="AQ5803" s="61" t="s">
        <v>1772</v>
      </c>
      <c r="AR5803" s="28">
        <v>20219.2</v>
      </c>
      <c r="AS5803" s="28">
        <v>79</v>
      </c>
      <c r="AT5803" s="28">
        <v>2887</v>
      </c>
      <c r="AU5803" s="62"/>
      <c r="DV5803" s="31" t="s">
        <v>5740</v>
      </c>
      <c r="DW5803" s="31" t="s">
        <v>5742</v>
      </c>
      <c r="DX5803" s="63"/>
      <c r="DY5803" s="63"/>
      <c r="DZ5803" s="63"/>
      <c r="EA5803" s="167"/>
      <c r="EB5803" s="60"/>
      <c r="EC5803" s="60"/>
      <c r="ED5803" s="60"/>
      <c r="EE5803" s="60"/>
      <c r="EF5803" s="60"/>
      <c r="EG5803" s="60"/>
      <c r="EH5803" s="60"/>
      <c r="EI5803" s="60"/>
      <c r="EJ5803" s="60"/>
      <c r="EK5803" s="60"/>
      <c r="EL5803" s="60"/>
      <c r="EM5803" s="60"/>
      <c r="EN5803" s="60"/>
      <c r="EO5803" s="60"/>
      <c r="EP5803" s="60"/>
      <c r="EQ5803" s="60"/>
      <c r="ER5803" s="60"/>
      <c r="ES5803" s="60"/>
      <c r="ET5803" s="60"/>
      <c r="EU5803" s="60"/>
      <c r="EV5803" s="60"/>
      <c r="EW5803" s="60"/>
      <c r="EX5803" s="60"/>
      <c r="EY5803" s="60"/>
      <c r="EZ5803" s="60"/>
      <c r="FA5803" s="60"/>
      <c r="FB5803" s="60"/>
    </row>
    <row r="5804" spans="22:158" x14ac:dyDescent="0.25">
      <c r="W5804" s="33"/>
      <c r="X5804" s="33"/>
      <c r="AH5804" s="38">
        <v>100</v>
      </c>
      <c r="AI5804" s="38">
        <v>110</v>
      </c>
      <c r="AJ5804" s="38">
        <v>16400</v>
      </c>
      <c r="AK5804" s="38">
        <v>74</v>
      </c>
      <c r="AL5804" s="38">
        <v>9200348</v>
      </c>
      <c r="AM5804" s="61" t="s">
        <v>1816</v>
      </c>
      <c r="AN5804" s="61" t="s">
        <v>1696</v>
      </c>
      <c r="AO5804" s="61" t="s">
        <v>1620</v>
      </c>
      <c r="AP5804" s="61" t="s">
        <v>5043</v>
      </c>
      <c r="AQ5804" s="61" t="s">
        <v>1772</v>
      </c>
      <c r="AR5804" s="28">
        <v>4322830.2</v>
      </c>
      <c r="AS5804" s="28">
        <v>8853</v>
      </c>
      <c r="AT5804" s="28">
        <v>0</v>
      </c>
      <c r="AU5804" s="62"/>
      <c r="DV5804" s="31" t="s">
        <v>5740</v>
      </c>
      <c r="DW5804" s="31" t="s">
        <v>5742</v>
      </c>
      <c r="DX5804" s="63"/>
      <c r="DY5804" s="63"/>
      <c r="DZ5804" s="63"/>
      <c r="EA5804" s="167"/>
      <c r="EB5804" s="60"/>
      <c r="EC5804" s="60"/>
      <c r="ED5804" s="60"/>
      <c r="EE5804" s="60"/>
      <c r="EF5804" s="60"/>
      <c r="EG5804" s="60"/>
      <c r="EH5804" s="60"/>
      <c r="EI5804" s="60"/>
      <c r="EJ5804" s="60"/>
      <c r="EK5804" s="60"/>
      <c r="EL5804" s="60"/>
      <c r="EM5804" s="60"/>
      <c r="EN5804" s="60"/>
      <c r="EO5804" s="60"/>
      <c r="EP5804" s="60"/>
      <c r="EQ5804" s="60"/>
      <c r="ER5804" s="60"/>
      <c r="ES5804" s="60"/>
      <c r="ET5804" s="60"/>
      <c r="EU5804" s="60"/>
      <c r="EV5804" s="60"/>
      <c r="EW5804" s="60"/>
      <c r="EX5804" s="60"/>
      <c r="EY5804" s="60"/>
      <c r="EZ5804" s="60"/>
      <c r="FA5804" s="60"/>
      <c r="FB5804" s="60"/>
    </row>
    <row r="5805" spans="22:158" x14ac:dyDescent="0.25">
      <c r="V5805" s="1"/>
      <c r="W5805" s="33"/>
      <c r="X5805" s="33"/>
      <c r="AH5805" s="38">
        <v>100</v>
      </c>
      <c r="AI5805" s="38">
        <v>110</v>
      </c>
      <c r="AJ5805" s="38">
        <v>16800</v>
      </c>
      <c r="AK5805" s="38">
        <v>74</v>
      </c>
      <c r="AL5805" s="38">
        <v>9200348</v>
      </c>
      <c r="AM5805" s="61" t="s">
        <v>1816</v>
      </c>
      <c r="AN5805" s="61" t="s">
        <v>1696</v>
      </c>
      <c r="AO5805" s="61" t="s">
        <v>1629</v>
      </c>
      <c r="AP5805" s="61" t="s">
        <v>5043</v>
      </c>
      <c r="AQ5805" s="61" t="s">
        <v>1772</v>
      </c>
      <c r="AR5805" s="28">
        <v>0</v>
      </c>
      <c r="AS5805" s="28">
        <v>0</v>
      </c>
      <c r="AT5805" s="28">
        <v>1088314</v>
      </c>
      <c r="AU5805" s="62"/>
      <c r="DV5805" s="31" t="s">
        <v>5740</v>
      </c>
      <c r="DW5805" s="31" t="s">
        <v>5742</v>
      </c>
      <c r="DX5805" s="63"/>
      <c r="DY5805" s="63"/>
      <c r="DZ5805" s="63"/>
      <c r="EA5805" s="167"/>
      <c r="EB5805" s="60"/>
      <c r="EC5805" s="60"/>
      <c r="ED5805" s="60"/>
      <c r="EE5805" s="60"/>
      <c r="EF5805" s="60"/>
      <c r="EG5805" s="60"/>
      <c r="EH5805" s="60"/>
      <c r="EI5805" s="60"/>
      <c r="EJ5805" s="60"/>
      <c r="EK5805" s="60"/>
      <c r="EL5805" s="60"/>
      <c r="EM5805" s="60"/>
      <c r="EN5805" s="60"/>
      <c r="EO5805" s="60"/>
      <c r="EP5805" s="60"/>
      <c r="EQ5805" s="60"/>
      <c r="ER5805" s="60"/>
      <c r="ES5805" s="60"/>
      <c r="ET5805" s="60"/>
      <c r="EU5805" s="60"/>
      <c r="EV5805" s="60"/>
      <c r="EW5805" s="60"/>
      <c r="EX5805" s="60"/>
      <c r="EY5805" s="60"/>
      <c r="EZ5805" s="60"/>
      <c r="FA5805" s="60"/>
      <c r="FB5805" s="60"/>
    </row>
    <row r="5806" spans="22:158" x14ac:dyDescent="0.25">
      <c r="W5806" s="33"/>
      <c r="X5806" s="33"/>
      <c r="AH5806" s="38">
        <v>100</v>
      </c>
      <c r="AI5806" s="38">
        <v>110</v>
      </c>
      <c r="AJ5806" s="38">
        <v>17000</v>
      </c>
      <c r="AK5806" s="38">
        <v>74</v>
      </c>
      <c r="AL5806" s="38">
        <v>9200348</v>
      </c>
      <c r="AM5806" s="61" t="s">
        <v>1816</v>
      </c>
      <c r="AN5806" s="61" t="s">
        <v>1696</v>
      </c>
      <c r="AO5806" s="61" t="s">
        <v>1633</v>
      </c>
      <c r="AP5806" s="61" t="s">
        <v>5043</v>
      </c>
      <c r="AQ5806" s="61" t="s">
        <v>1772</v>
      </c>
      <c r="AR5806" s="28">
        <v>1264.3</v>
      </c>
      <c r="AS5806" s="28">
        <v>80</v>
      </c>
      <c r="AT5806" s="28">
        <v>0</v>
      </c>
      <c r="AU5806" s="62"/>
      <c r="DV5806" s="31" t="s">
        <v>5740</v>
      </c>
      <c r="DW5806" s="31" t="s">
        <v>5742</v>
      </c>
      <c r="DX5806" s="63"/>
      <c r="DY5806" s="63"/>
      <c r="DZ5806" s="63"/>
      <c r="EA5806" s="167"/>
      <c r="EB5806" s="60"/>
      <c r="EC5806" s="60"/>
      <c r="ED5806" s="60"/>
      <c r="EE5806" s="60"/>
      <c r="EF5806" s="60"/>
      <c r="EG5806" s="60"/>
      <c r="EH5806" s="60"/>
      <c r="EI5806" s="60"/>
      <c r="EJ5806" s="60"/>
      <c r="EK5806" s="60"/>
      <c r="EL5806" s="60"/>
      <c r="EM5806" s="60"/>
      <c r="EN5806" s="60"/>
      <c r="EO5806" s="60"/>
      <c r="EP5806" s="60"/>
      <c r="EQ5806" s="60"/>
      <c r="ER5806" s="60"/>
      <c r="ES5806" s="60"/>
      <c r="ET5806" s="60"/>
      <c r="EU5806" s="60"/>
      <c r="EV5806" s="60"/>
      <c r="EW5806" s="60"/>
      <c r="EX5806" s="60"/>
      <c r="EY5806" s="60"/>
      <c r="EZ5806" s="60"/>
      <c r="FA5806" s="60"/>
      <c r="FB5806" s="60"/>
    </row>
    <row r="5807" spans="22:158" x14ac:dyDescent="0.25">
      <c r="W5807" s="33"/>
      <c r="X5807" s="33"/>
      <c r="AH5807" s="38">
        <v>100</v>
      </c>
      <c r="AI5807" s="38">
        <v>110</v>
      </c>
      <c r="AJ5807" s="38">
        <v>17620</v>
      </c>
      <c r="AK5807" s="38">
        <v>74</v>
      </c>
      <c r="AL5807" s="38">
        <v>9200348</v>
      </c>
      <c r="AM5807" s="61" t="s">
        <v>1816</v>
      </c>
      <c r="AN5807" s="61" t="s">
        <v>1696</v>
      </c>
      <c r="AO5807" s="61" t="s">
        <v>1646</v>
      </c>
      <c r="AP5807" s="61" t="s">
        <v>5043</v>
      </c>
      <c r="AQ5807" s="61" t="s">
        <v>1772</v>
      </c>
      <c r="AR5807" s="28">
        <v>5708.5</v>
      </c>
      <c r="AS5807" s="28">
        <v>925071</v>
      </c>
      <c r="AT5807" s="28">
        <v>0</v>
      </c>
      <c r="AU5807" s="62"/>
      <c r="DV5807" s="31" t="s">
        <v>5740</v>
      </c>
      <c r="DW5807" s="31" t="s">
        <v>5742</v>
      </c>
      <c r="DX5807" s="63"/>
      <c r="DY5807" s="63"/>
      <c r="DZ5807" s="63"/>
      <c r="EA5807" s="167"/>
      <c r="EB5807" s="60"/>
      <c r="EC5807" s="60"/>
      <c r="ED5807" s="60"/>
      <c r="EE5807" s="60"/>
      <c r="EF5807" s="60"/>
      <c r="EG5807" s="60"/>
      <c r="EH5807" s="60"/>
      <c r="EI5807" s="60"/>
      <c r="EJ5807" s="60"/>
      <c r="EK5807" s="60"/>
      <c r="EL5807" s="60"/>
      <c r="EM5807" s="60"/>
      <c r="EN5807" s="60"/>
      <c r="EO5807" s="60"/>
      <c r="EP5807" s="60"/>
      <c r="EQ5807" s="60"/>
      <c r="ER5807" s="60"/>
      <c r="ES5807" s="60"/>
      <c r="ET5807" s="60"/>
      <c r="EU5807" s="60"/>
      <c r="EV5807" s="60"/>
      <c r="EW5807" s="60"/>
      <c r="EX5807" s="60"/>
      <c r="EY5807" s="60"/>
      <c r="EZ5807" s="60"/>
      <c r="FA5807" s="60"/>
      <c r="FB5807" s="60"/>
    </row>
    <row r="5808" spans="22:158" x14ac:dyDescent="0.25">
      <c r="W5808" s="33"/>
      <c r="X5808" s="33"/>
      <c r="AH5808" s="38">
        <v>100</v>
      </c>
      <c r="AI5808" s="38">
        <v>115</v>
      </c>
      <c r="AJ5808" s="38">
        <v>14400</v>
      </c>
      <c r="AK5808" s="38">
        <v>74</v>
      </c>
      <c r="AL5808" s="38">
        <v>9200348</v>
      </c>
      <c r="AM5808" s="61" t="s">
        <v>1816</v>
      </c>
      <c r="AN5808" s="61" t="s">
        <v>1697</v>
      </c>
      <c r="AO5808" s="61" t="s">
        <v>1576</v>
      </c>
      <c r="AP5808" s="61" t="s">
        <v>5043</v>
      </c>
      <c r="AQ5808" s="61" t="s">
        <v>1772</v>
      </c>
      <c r="AR5808" s="28">
        <v>4800.3999999999996</v>
      </c>
      <c r="AS5808" s="28">
        <v>15</v>
      </c>
      <c r="AT5808" s="28">
        <v>0</v>
      </c>
      <c r="AU5808" s="62"/>
      <c r="DV5808" s="31" t="s">
        <v>5740</v>
      </c>
      <c r="DW5808" s="31" t="s">
        <v>5743</v>
      </c>
      <c r="DX5808" s="63"/>
      <c r="DY5808" s="63"/>
      <c r="DZ5808" s="63"/>
      <c r="EA5808" s="167"/>
      <c r="EB5808" s="60"/>
      <c r="EC5808" s="60"/>
      <c r="ED5808" s="60"/>
      <c r="EE5808" s="60"/>
      <c r="EF5808" s="60"/>
      <c r="EG5808" s="60"/>
      <c r="EH5808" s="60"/>
      <c r="EI5808" s="60"/>
      <c r="EJ5808" s="60"/>
      <c r="EK5808" s="60"/>
      <c r="EL5808" s="60"/>
      <c r="EM5808" s="60"/>
      <c r="EN5808" s="60"/>
      <c r="EO5808" s="60"/>
      <c r="EP5808" s="60"/>
      <c r="EQ5808" s="60"/>
      <c r="ER5808" s="60"/>
      <c r="ES5808" s="60"/>
      <c r="ET5808" s="60"/>
      <c r="EU5808" s="60"/>
      <c r="EV5808" s="60"/>
      <c r="EW5808" s="60"/>
      <c r="EX5808" s="60"/>
      <c r="EY5808" s="60"/>
      <c r="EZ5808" s="60"/>
      <c r="FA5808" s="60"/>
      <c r="FB5808" s="60"/>
    </row>
    <row r="5809" spans="22:158" x14ac:dyDescent="0.25">
      <c r="W5809" s="33"/>
      <c r="X5809" s="33"/>
      <c r="AH5809" s="38">
        <v>100</v>
      </c>
      <c r="AI5809" s="38">
        <v>115</v>
      </c>
      <c r="AJ5809" s="38">
        <v>16900</v>
      </c>
      <c r="AK5809" s="38">
        <v>74</v>
      </c>
      <c r="AL5809" s="38">
        <v>9200348</v>
      </c>
      <c r="AM5809" s="61" t="s">
        <v>1816</v>
      </c>
      <c r="AN5809" s="61" t="s">
        <v>1697</v>
      </c>
      <c r="AO5809" s="61" t="s">
        <v>1631</v>
      </c>
      <c r="AP5809" s="61" t="s">
        <v>5043</v>
      </c>
      <c r="AQ5809" s="61" t="s">
        <v>1772</v>
      </c>
      <c r="AR5809" s="28">
        <v>554671.69999999995</v>
      </c>
      <c r="AS5809" s="28">
        <v>188100</v>
      </c>
      <c r="AT5809" s="28">
        <v>1127</v>
      </c>
      <c r="AU5809" s="62"/>
      <c r="DV5809" s="31" t="s">
        <v>5740</v>
      </c>
      <c r="DW5809" s="31" t="s">
        <v>5743</v>
      </c>
      <c r="DX5809" s="63"/>
      <c r="DY5809" s="63"/>
      <c r="DZ5809" s="63"/>
      <c r="EA5809" s="167"/>
      <c r="EB5809" s="60"/>
      <c r="EC5809" s="60"/>
      <c r="ED5809" s="60"/>
      <c r="EE5809" s="60"/>
      <c r="EF5809" s="60"/>
      <c r="EG5809" s="60"/>
      <c r="EH5809" s="60"/>
      <c r="EI5809" s="60"/>
      <c r="EJ5809" s="60"/>
      <c r="EK5809" s="60"/>
      <c r="EL5809" s="60"/>
      <c r="EM5809" s="60"/>
      <c r="EN5809" s="60"/>
      <c r="EO5809" s="60"/>
      <c r="EP5809" s="60"/>
      <c r="EQ5809" s="60"/>
      <c r="ER5809" s="60"/>
      <c r="ES5809" s="60"/>
      <c r="ET5809" s="60"/>
      <c r="EU5809" s="60"/>
      <c r="EV5809" s="60"/>
      <c r="EW5809" s="60"/>
      <c r="EX5809" s="60"/>
      <c r="EY5809" s="60"/>
      <c r="EZ5809" s="60"/>
      <c r="FA5809" s="60"/>
      <c r="FB5809" s="60"/>
    </row>
    <row r="5810" spans="22:158" x14ac:dyDescent="0.25">
      <c r="W5810" s="33"/>
      <c r="X5810" s="33"/>
      <c r="AH5810" s="38">
        <v>100</v>
      </c>
      <c r="AI5810" s="38">
        <v>115</v>
      </c>
      <c r="AJ5810" s="38">
        <v>16950</v>
      </c>
      <c r="AK5810" s="38">
        <v>74</v>
      </c>
      <c r="AL5810" s="38">
        <v>9200348</v>
      </c>
      <c r="AM5810" s="61" t="s">
        <v>1816</v>
      </c>
      <c r="AN5810" s="61" t="s">
        <v>1697</v>
      </c>
      <c r="AO5810" s="61" t="s">
        <v>1632</v>
      </c>
      <c r="AP5810" s="61" t="s">
        <v>5043</v>
      </c>
      <c r="AQ5810" s="61" t="s">
        <v>1772</v>
      </c>
      <c r="AR5810" s="28">
        <v>27323.100000000002</v>
      </c>
      <c r="AS5810" s="28">
        <v>19183</v>
      </c>
      <c r="AT5810" s="28">
        <v>913</v>
      </c>
      <c r="AU5810" s="62"/>
      <c r="DV5810" s="31" t="s">
        <v>5740</v>
      </c>
      <c r="DW5810" s="31" t="s">
        <v>5743</v>
      </c>
      <c r="DX5810" s="63"/>
      <c r="DY5810" s="63"/>
      <c r="DZ5810" s="63"/>
      <c r="EA5810" s="167"/>
      <c r="EB5810" s="60"/>
      <c r="EC5810" s="60"/>
      <c r="ED5810" s="60"/>
      <c r="EE5810" s="60"/>
      <c r="EF5810" s="60"/>
      <c r="EG5810" s="60"/>
      <c r="EH5810" s="60"/>
      <c r="EI5810" s="60"/>
      <c r="EJ5810" s="60"/>
      <c r="EK5810" s="60"/>
      <c r="EL5810" s="60"/>
      <c r="EM5810" s="60"/>
      <c r="EN5810" s="60"/>
      <c r="EO5810" s="60"/>
      <c r="EP5810" s="60"/>
      <c r="EQ5810" s="60"/>
      <c r="ER5810" s="60"/>
      <c r="ES5810" s="60"/>
      <c r="ET5810" s="60"/>
      <c r="EU5810" s="60"/>
      <c r="EV5810" s="60"/>
      <c r="EW5810" s="60"/>
      <c r="EX5810" s="60"/>
      <c r="EY5810" s="60"/>
      <c r="EZ5810" s="60"/>
      <c r="FA5810" s="60"/>
      <c r="FB5810" s="60"/>
    </row>
    <row r="5811" spans="22:158" x14ac:dyDescent="0.25">
      <c r="W5811" s="33"/>
      <c r="X5811" s="33"/>
      <c r="AH5811" s="38">
        <v>100</v>
      </c>
      <c r="AI5811" s="38">
        <v>115</v>
      </c>
      <c r="AJ5811" s="38">
        <v>18350</v>
      </c>
      <c r="AK5811" s="38">
        <v>74</v>
      </c>
      <c r="AL5811" s="38">
        <v>9200348</v>
      </c>
      <c r="AM5811" s="61" t="s">
        <v>1816</v>
      </c>
      <c r="AN5811" s="61" t="s">
        <v>1697</v>
      </c>
      <c r="AO5811" s="61" t="s">
        <v>1663</v>
      </c>
      <c r="AP5811" s="61" t="s">
        <v>5043</v>
      </c>
      <c r="AQ5811" s="61" t="s">
        <v>1772</v>
      </c>
      <c r="AR5811" s="28">
        <v>117578.9</v>
      </c>
      <c r="AS5811" s="28">
        <v>138309</v>
      </c>
      <c r="AT5811" s="28">
        <v>182009</v>
      </c>
      <c r="AU5811" s="62"/>
      <c r="DV5811" s="31" t="s">
        <v>5740</v>
      </c>
      <c r="DW5811" s="31" t="s">
        <v>5743</v>
      </c>
      <c r="DX5811" s="63"/>
      <c r="DY5811" s="63"/>
      <c r="DZ5811" s="63"/>
      <c r="EA5811" s="167"/>
      <c r="EB5811" s="60"/>
      <c r="EC5811" s="60"/>
      <c r="ED5811" s="60"/>
      <c r="EE5811" s="60"/>
      <c r="EF5811" s="60"/>
      <c r="EG5811" s="60"/>
      <c r="EH5811" s="60"/>
      <c r="EI5811" s="60"/>
      <c r="EJ5811" s="60"/>
      <c r="EK5811" s="60"/>
      <c r="EL5811" s="60"/>
      <c r="EM5811" s="60"/>
      <c r="EN5811" s="60"/>
      <c r="EO5811" s="60"/>
      <c r="EP5811" s="60"/>
      <c r="EQ5811" s="60"/>
      <c r="ER5811" s="60"/>
      <c r="ES5811" s="60"/>
      <c r="ET5811" s="60"/>
      <c r="EU5811" s="60"/>
      <c r="EV5811" s="60"/>
      <c r="EW5811" s="60"/>
      <c r="EX5811" s="60"/>
      <c r="EY5811" s="60"/>
      <c r="EZ5811" s="60"/>
      <c r="FA5811" s="60"/>
      <c r="FB5811" s="60"/>
    </row>
    <row r="5812" spans="22:158" x14ac:dyDescent="0.25">
      <c r="W5812" s="33"/>
      <c r="X5812" s="33"/>
      <c r="AH5812" s="38">
        <v>100</v>
      </c>
      <c r="AI5812" s="38">
        <v>115</v>
      </c>
      <c r="AJ5812" s="38">
        <v>18450</v>
      </c>
      <c r="AK5812" s="38">
        <v>74</v>
      </c>
      <c r="AL5812" s="38">
        <v>9200348</v>
      </c>
      <c r="AM5812" s="61" t="s">
        <v>1816</v>
      </c>
      <c r="AN5812" s="61" t="s">
        <v>1697</v>
      </c>
      <c r="AO5812" s="61" t="s">
        <v>1665</v>
      </c>
      <c r="AP5812" s="61" t="s">
        <v>5043</v>
      </c>
      <c r="AQ5812" s="61" t="s">
        <v>1772</v>
      </c>
      <c r="AR5812" s="28">
        <v>247569.3</v>
      </c>
      <c r="AS5812" s="28">
        <v>192581</v>
      </c>
      <c r="AT5812" s="28">
        <v>287835</v>
      </c>
      <c r="AU5812" s="62"/>
      <c r="DV5812" s="31" t="s">
        <v>5740</v>
      </c>
      <c r="DW5812" s="31" t="s">
        <v>5743</v>
      </c>
      <c r="DX5812" s="63"/>
      <c r="DY5812" s="63"/>
      <c r="DZ5812" s="63"/>
      <c r="EA5812" s="167"/>
      <c r="EB5812" s="60"/>
      <c r="EC5812" s="60"/>
      <c r="ED5812" s="60"/>
      <c r="EE5812" s="60"/>
      <c r="EF5812" s="60"/>
      <c r="EG5812" s="60"/>
      <c r="EH5812" s="60"/>
      <c r="EI5812" s="60"/>
      <c r="EJ5812" s="60"/>
      <c r="EK5812" s="60"/>
      <c r="EL5812" s="60"/>
      <c r="EM5812" s="60"/>
      <c r="EN5812" s="60"/>
      <c r="EO5812" s="60"/>
      <c r="EP5812" s="60"/>
      <c r="EQ5812" s="60"/>
      <c r="ER5812" s="60"/>
      <c r="ES5812" s="60"/>
      <c r="ET5812" s="60"/>
      <c r="EU5812" s="60"/>
      <c r="EV5812" s="60"/>
      <c r="EW5812" s="60"/>
      <c r="EX5812" s="60"/>
      <c r="EY5812" s="60"/>
      <c r="EZ5812" s="60"/>
      <c r="FA5812" s="60"/>
      <c r="FB5812" s="60"/>
    </row>
    <row r="5813" spans="22:158" x14ac:dyDescent="0.25">
      <c r="W5813" s="33"/>
      <c r="X5813" s="33"/>
      <c r="AH5813" s="38">
        <v>100</v>
      </c>
      <c r="AI5813" s="38">
        <v>120</v>
      </c>
      <c r="AJ5813" s="38">
        <v>10250</v>
      </c>
      <c r="AK5813" s="38">
        <v>74</v>
      </c>
      <c r="AL5813" s="38">
        <v>9200348</v>
      </c>
      <c r="AM5813" s="61" t="s">
        <v>1816</v>
      </c>
      <c r="AN5813" s="61" t="s">
        <v>1689</v>
      </c>
      <c r="AO5813" s="61" t="s">
        <v>5048</v>
      </c>
      <c r="AP5813" s="61" t="s">
        <v>5043</v>
      </c>
      <c r="AQ5813" s="61" t="s">
        <v>1772</v>
      </c>
      <c r="AR5813" s="28">
        <v>25929.7</v>
      </c>
      <c r="AS5813" s="28">
        <v>16760</v>
      </c>
      <c r="AT5813" s="28">
        <v>12749</v>
      </c>
      <c r="AU5813" s="62"/>
      <c r="DV5813" s="31" t="s">
        <v>5740</v>
      </c>
      <c r="DW5813" s="31" t="s">
        <v>5744</v>
      </c>
      <c r="DX5813" s="63"/>
      <c r="DY5813" s="63"/>
      <c r="DZ5813" s="63"/>
      <c r="EA5813" s="167"/>
      <c r="EB5813" s="60"/>
      <c r="EC5813" s="60"/>
      <c r="ED5813" s="60"/>
      <c r="EE5813" s="60"/>
      <c r="EF5813" s="60"/>
      <c r="EG5813" s="60"/>
      <c r="EH5813" s="60"/>
      <c r="EI5813" s="60"/>
      <c r="EJ5813" s="60"/>
      <c r="EK5813" s="60"/>
      <c r="EL5813" s="60"/>
      <c r="EM5813" s="60"/>
      <c r="EN5813" s="60"/>
      <c r="EO5813" s="60"/>
      <c r="EP5813" s="60"/>
      <c r="EQ5813" s="60"/>
      <c r="ER5813" s="60"/>
      <c r="ES5813" s="60"/>
      <c r="ET5813" s="60"/>
      <c r="EU5813" s="60"/>
      <c r="EV5813" s="60"/>
      <c r="EW5813" s="60"/>
      <c r="EX5813" s="60"/>
      <c r="EY5813" s="60"/>
      <c r="EZ5813" s="60"/>
      <c r="FA5813" s="60"/>
      <c r="FB5813" s="60"/>
    </row>
    <row r="5814" spans="22:158" x14ac:dyDescent="0.25">
      <c r="W5814" s="33"/>
      <c r="X5814" s="33"/>
      <c r="AH5814" s="38">
        <v>100</v>
      </c>
      <c r="AI5814" s="38">
        <v>120</v>
      </c>
      <c r="AJ5814" s="38">
        <v>11350</v>
      </c>
      <c r="AK5814" s="38">
        <v>74</v>
      </c>
      <c r="AL5814" s="38">
        <v>9200348</v>
      </c>
      <c r="AM5814" s="61" t="s">
        <v>1816</v>
      </c>
      <c r="AN5814" s="61" t="s">
        <v>1689</v>
      </c>
      <c r="AO5814" s="61" t="s">
        <v>5070</v>
      </c>
      <c r="AP5814" s="61" t="s">
        <v>5043</v>
      </c>
      <c r="AQ5814" s="61" t="s">
        <v>1772</v>
      </c>
      <c r="AR5814" s="28">
        <v>90453.6</v>
      </c>
      <c r="AS5814" s="28">
        <v>155245</v>
      </c>
      <c r="AT5814" s="28">
        <v>11284</v>
      </c>
      <c r="AU5814" s="62"/>
      <c r="DV5814" s="31" t="s">
        <v>5740</v>
      </c>
      <c r="DW5814" s="31" t="s">
        <v>5744</v>
      </c>
      <c r="DX5814" s="63"/>
      <c r="DY5814" s="63"/>
      <c r="DZ5814" s="63"/>
      <c r="EA5814" s="167"/>
      <c r="EB5814" s="60"/>
      <c r="EC5814" s="60"/>
      <c r="ED5814" s="60"/>
      <c r="EE5814" s="60"/>
      <c r="EF5814" s="60"/>
      <c r="EG5814" s="60"/>
      <c r="EH5814" s="60"/>
      <c r="EI5814" s="60"/>
      <c r="EJ5814" s="60"/>
      <c r="EK5814" s="60"/>
      <c r="EL5814" s="60"/>
      <c r="EM5814" s="60"/>
      <c r="EN5814" s="60"/>
      <c r="EO5814" s="60"/>
      <c r="EP5814" s="60"/>
      <c r="EQ5814" s="60"/>
      <c r="ER5814" s="60"/>
      <c r="ES5814" s="60"/>
      <c r="ET5814" s="60"/>
      <c r="EU5814" s="60"/>
      <c r="EV5814" s="60"/>
      <c r="EW5814" s="60"/>
      <c r="EX5814" s="60"/>
      <c r="EY5814" s="60"/>
      <c r="EZ5814" s="60"/>
      <c r="FA5814" s="60"/>
      <c r="FB5814" s="60"/>
    </row>
    <row r="5815" spans="22:158" x14ac:dyDescent="0.25">
      <c r="V5815" s="1"/>
      <c r="W5815" s="33"/>
      <c r="X5815" s="33"/>
      <c r="AH5815" s="38">
        <v>100</v>
      </c>
      <c r="AI5815" s="38">
        <v>120</v>
      </c>
      <c r="AJ5815" s="38">
        <v>14550</v>
      </c>
      <c r="AK5815" s="38">
        <v>74</v>
      </c>
      <c r="AL5815" s="38">
        <v>9200348</v>
      </c>
      <c r="AM5815" s="61" t="s">
        <v>1816</v>
      </c>
      <c r="AN5815" s="61" t="s">
        <v>1689</v>
      </c>
      <c r="AO5815" s="61" t="s">
        <v>1579</v>
      </c>
      <c r="AP5815" s="61" t="s">
        <v>5043</v>
      </c>
      <c r="AQ5815" s="61" t="s">
        <v>1772</v>
      </c>
      <c r="AR5815" s="28">
        <v>128994</v>
      </c>
      <c r="AS5815" s="28">
        <v>79428</v>
      </c>
      <c r="AT5815" s="28">
        <v>35486</v>
      </c>
      <c r="AU5815" s="62"/>
      <c r="DV5815" s="31" t="s">
        <v>5740</v>
      </c>
      <c r="DW5815" s="31" t="s">
        <v>5744</v>
      </c>
      <c r="DX5815" s="63"/>
      <c r="DY5815" s="63"/>
      <c r="DZ5815" s="63"/>
      <c r="EA5815" s="167"/>
      <c r="EB5815" s="60"/>
      <c r="EC5815" s="60"/>
      <c r="ED5815" s="60"/>
      <c r="EE5815" s="60"/>
      <c r="EF5815" s="60"/>
      <c r="EG5815" s="60"/>
      <c r="EH5815" s="60"/>
      <c r="EI5815" s="60"/>
      <c r="EJ5815" s="60"/>
      <c r="EK5815" s="60"/>
      <c r="EL5815" s="60"/>
      <c r="EM5815" s="60"/>
      <c r="EN5815" s="60"/>
      <c r="EO5815" s="60"/>
      <c r="EP5815" s="60"/>
      <c r="EQ5815" s="60"/>
      <c r="ER5815" s="60"/>
      <c r="ES5815" s="60"/>
      <c r="ET5815" s="60"/>
      <c r="EU5815" s="60"/>
      <c r="EV5815" s="60"/>
      <c r="EW5815" s="60"/>
      <c r="EX5815" s="60"/>
      <c r="EY5815" s="60"/>
      <c r="EZ5815" s="60"/>
      <c r="FA5815" s="60"/>
      <c r="FB5815" s="60"/>
    </row>
    <row r="5816" spans="22:158" x14ac:dyDescent="0.25">
      <c r="V5816" s="1"/>
      <c r="W5816" s="33"/>
      <c r="X5816" s="33"/>
      <c r="AH5816" s="38">
        <v>100</v>
      </c>
      <c r="AI5816" s="38">
        <v>120</v>
      </c>
      <c r="AJ5816" s="38">
        <v>14850</v>
      </c>
      <c r="AK5816" s="38">
        <v>74</v>
      </c>
      <c r="AL5816" s="38">
        <v>9200348</v>
      </c>
      <c r="AM5816" s="61" t="s">
        <v>1816</v>
      </c>
      <c r="AN5816" s="61" t="s">
        <v>1689</v>
      </c>
      <c r="AO5816" s="61" t="s">
        <v>1585</v>
      </c>
      <c r="AP5816" s="61" t="s">
        <v>5043</v>
      </c>
      <c r="AQ5816" s="61" t="s">
        <v>1772</v>
      </c>
      <c r="AR5816" s="28">
        <v>288058.7</v>
      </c>
      <c r="AS5816" s="28">
        <v>1924</v>
      </c>
      <c r="AT5816" s="28">
        <v>4287</v>
      </c>
      <c r="AU5816" s="62"/>
      <c r="DV5816" s="31" t="s">
        <v>5740</v>
      </c>
      <c r="DW5816" s="31" t="s">
        <v>5744</v>
      </c>
      <c r="DX5816" s="63"/>
      <c r="DY5816" s="63"/>
      <c r="DZ5816" s="63"/>
      <c r="EA5816" s="167"/>
      <c r="EB5816" s="60"/>
      <c r="EC5816" s="60"/>
      <c r="ED5816" s="60"/>
      <c r="EE5816" s="60"/>
      <c r="EF5816" s="60"/>
      <c r="EG5816" s="60"/>
      <c r="EH5816" s="60"/>
      <c r="EI5816" s="60"/>
      <c r="EJ5816" s="60"/>
      <c r="EK5816" s="60"/>
      <c r="EL5816" s="60"/>
      <c r="EM5816" s="60"/>
      <c r="EN5816" s="60"/>
      <c r="EO5816" s="60"/>
      <c r="EP5816" s="60"/>
      <c r="EQ5816" s="60"/>
      <c r="ER5816" s="60"/>
      <c r="ES5816" s="60"/>
      <c r="ET5816" s="60"/>
      <c r="EU5816" s="60"/>
      <c r="EV5816" s="60"/>
      <c r="EW5816" s="60"/>
      <c r="EX5816" s="60"/>
      <c r="EY5816" s="60"/>
      <c r="EZ5816" s="60"/>
      <c r="FA5816" s="60"/>
      <c r="FB5816" s="60"/>
    </row>
    <row r="5817" spans="22:158" x14ac:dyDescent="0.25">
      <c r="W5817" s="33"/>
      <c r="X5817" s="33"/>
      <c r="AH5817" s="38">
        <v>100</v>
      </c>
      <c r="AI5817" s="38">
        <v>120</v>
      </c>
      <c r="AJ5817" s="38">
        <v>16610</v>
      </c>
      <c r="AK5817" s="38">
        <v>74</v>
      </c>
      <c r="AL5817" s="38">
        <v>9200348</v>
      </c>
      <c r="AM5817" s="61" t="s">
        <v>1816</v>
      </c>
      <c r="AN5817" s="61" t="s">
        <v>1689</v>
      </c>
      <c r="AO5817" s="61" t="s">
        <v>1625</v>
      </c>
      <c r="AP5817" s="61" t="s">
        <v>5043</v>
      </c>
      <c r="AQ5817" s="61" t="s">
        <v>1772</v>
      </c>
      <c r="AR5817" s="28">
        <v>948.3</v>
      </c>
      <c r="AS5817" s="28">
        <v>0</v>
      </c>
      <c r="AT5817" s="28">
        <v>7</v>
      </c>
      <c r="AU5817" s="62"/>
      <c r="DV5817" s="31" t="s">
        <v>5740</v>
      </c>
      <c r="DW5817" s="31" t="s">
        <v>5744</v>
      </c>
      <c r="DX5817" s="63"/>
      <c r="DY5817" s="63"/>
      <c r="DZ5817" s="63"/>
      <c r="EA5817" s="167"/>
      <c r="EB5817" s="60"/>
      <c r="EC5817" s="60"/>
      <c r="ED5817" s="60"/>
      <c r="EE5817" s="60"/>
      <c r="EF5817" s="60"/>
      <c r="EG5817" s="60"/>
      <c r="EH5817" s="60"/>
      <c r="EI5817" s="60"/>
      <c r="EJ5817" s="60"/>
      <c r="EK5817" s="60"/>
      <c r="EL5817" s="60"/>
      <c r="EM5817" s="60"/>
      <c r="EN5817" s="60"/>
      <c r="EO5817" s="60"/>
      <c r="EP5817" s="60"/>
      <c r="EQ5817" s="60"/>
      <c r="ER5817" s="60"/>
      <c r="ES5817" s="60"/>
      <c r="ET5817" s="60"/>
      <c r="EU5817" s="60"/>
      <c r="EV5817" s="60"/>
      <c r="EW5817" s="60"/>
      <c r="EX5817" s="60"/>
      <c r="EY5817" s="60"/>
      <c r="EZ5817" s="60"/>
      <c r="FA5817" s="60"/>
      <c r="FB5817" s="60"/>
    </row>
    <row r="5818" spans="22:158" x14ac:dyDescent="0.25">
      <c r="W5818" s="33"/>
      <c r="X5818" s="33"/>
      <c r="AH5818" s="38">
        <v>100</v>
      </c>
      <c r="AI5818" s="38">
        <v>120</v>
      </c>
      <c r="AJ5818" s="38">
        <v>17550</v>
      </c>
      <c r="AK5818" s="38">
        <v>74</v>
      </c>
      <c r="AL5818" s="38">
        <v>9200348</v>
      </c>
      <c r="AM5818" s="61" t="s">
        <v>1816</v>
      </c>
      <c r="AN5818" s="61" t="s">
        <v>1689</v>
      </c>
      <c r="AO5818" s="61" t="s">
        <v>1645</v>
      </c>
      <c r="AP5818" s="61" t="s">
        <v>5043</v>
      </c>
      <c r="AQ5818" s="61" t="s">
        <v>1772</v>
      </c>
      <c r="AR5818" s="28">
        <v>110315.4</v>
      </c>
      <c r="AS5818" s="28">
        <v>10856</v>
      </c>
      <c r="AT5818" s="28">
        <v>5871</v>
      </c>
      <c r="AU5818" s="62"/>
      <c r="DV5818" s="31" t="s">
        <v>5740</v>
      </c>
      <c r="DW5818" s="31" t="s">
        <v>5744</v>
      </c>
      <c r="DX5818" s="63"/>
      <c r="DY5818" s="63"/>
      <c r="DZ5818" s="63"/>
      <c r="EA5818" s="167"/>
      <c r="EB5818" s="60"/>
      <c r="EC5818" s="60"/>
      <c r="ED5818" s="60"/>
      <c r="EE5818" s="60"/>
      <c r="EF5818" s="60"/>
      <c r="EG5818" s="60"/>
      <c r="EH5818" s="60"/>
      <c r="EI5818" s="60"/>
      <c r="EJ5818" s="60"/>
      <c r="EK5818" s="60"/>
      <c r="EL5818" s="60"/>
      <c r="EM5818" s="60"/>
      <c r="EN5818" s="60"/>
      <c r="EO5818" s="60"/>
      <c r="EP5818" s="60"/>
      <c r="EQ5818" s="60"/>
      <c r="ER5818" s="60"/>
      <c r="ES5818" s="60"/>
      <c r="ET5818" s="60"/>
      <c r="EU5818" s="60"/>
      <c r="EV5818" s="60"/>
      <c r="EW5818" s="60"/>
      <c r="EX5818" s="60"/>
      <c r="EY5818" s="60"/>
      <c r="EZ5818" s="60"/>
      <c r="FA5818" s="60"/>
      <c r="FB5818" s="60"/>
    </row>
    <row r="5819" spans="22:158" x14ac:dyDescent="0.25">
      <c r="W5819" s="33"/>
      <c r="X5819" s="33"/>
      <c r="AH5819" s="38">
        <v>100</v>
      </c>
      <c r="AI5819" s="38">
        <v>125</v>
      </c>
      <c r="AJ5819" s="38">
        <v>10600</v>
      </c>
      <c r="AK5819" s="38">
        <v>74</v>
      </c>
      <c r="AL5819" s="38">
        <v>9200348</v>
      </c>
      <c r="AM5819" s="61" t="s">
        <v>1816</v>
      </c>
      <c r="AN5819" s="61" t="s">
        <v>1692</v>
      </c>
      <c r="AO5819" s="61" t="s">
        <v>5055</v>
      </c>
      <c r="AP5819" s="61" t="s">
        <v>5043</v>
      </c>
      <c r="AQ5819" s="61" t="s">
        <v>1772</v>
      </c>
      <c r="AR5819" s="28">
        <v>1777.2</v>
      </c>
      <c r="AS5819" s="28">
        <v>1710</v>
      </c>
      <c r="AT5819" s="28">
        <v>459</v>
      </c>
      <c r="AU5819" s="62"/>
      <c r="DV5819" s="31" t="s">
        <v>5740</v>
      </c>
      <c r="DW5819" s="31" t="s">
        <v>5745</v>
      </c>
      <c r="DX5819" s="63"/>
      <c r="DY5819" s="63"/>
      <c r="DZ5819" s="63"/>
      <c r="EA5819" s="167"/>
      <c r="EB5819" s="60"/>
      <c r="EC5819" s="60"/>
      <c r="ED5819" s="60"/>
      <c r="EE5819" s="60"/>
      <c r="EF5819" s="60"/>
      <c r="EG5819" s="60"/>
      <c r="EH5819" s="60"/>
      <c r="EI5819" s="60"/>
      <c r="EJ5819" s="60"/>
      <c r="EK5819" s="60"/>
      <c r="EL5819" s="60"/>
      <c r="EM5819" s="60"/>
      <c r="EN5819" s="60"/>
      <c r="EO5819" s="60"/>
      <c r="EP5819" s="60"/>
      <c r="EQ5819" s="60"/>
      <c r="ER5819" s="60"/>
      <c r="ES5819" s="60"/>
      <c r="ET5819" s="60"/>
      <c r="EU5819" s="60"/>
      <c r="EV5819" s="60"/>
      <c r="EW5819" s="60"/>
      <c r="EX5819" s="60"/>
      <c r="EY5819" s="60"/>
      <c r="EZ5819" s="60"/>
      <c r="FA5819" s="60"/>
      <c r="FB5819" s="60"/>
    </row>
    <row r="5820" spans="22:158" x14ac:dyDescent="0.25">
      <c r="W5820" s="33"/>
      <c r="X5820" s="33"/>
      <c r="AH5820" s="38">
        <v>100</v>
      </c>
      <c r="AI5820" s="38">
        <v>125</v>
      </c>
      <c r="AJ5820" s="38">
        <v>11730</v>
      </c>
      <c r="AK5820" s="38">
        <v>74</v>
      </c>
      <c r="AL5820" s="38">
        <v>9200348</v>
      </c>
      <c r="AM5820" s="61" t="s">
        <v>1816</v>
      </c>
      <c r="AN5820" s="61" t="s">
        <v>1692</v>
      </c>
      <c r="AO5820" s="61" t="s">
        <v>5079</v>
      </c>
      <c r="AP5820" s="61" t="s">
        <v>5043</v>
      </c>
      <c r="AQ5820" s="61" t="s">
        <v>1772</v>
      </c>
      <c r="AR5820" s="28">
        <v>337697.4</v>
      </c>
      <c r="AS5820" s="28">
        <v>502542</v>
      </c>
      <c r="AT5820" s="28">
        <v>0</v>
      </c>
      <c r="AU5820" s="62"/>
      <c r="DV5820" s="31" t="s">
        <v>5740</v>
      </c>
      <c r="DW5820" s="31" t="s">
        <v>5745</v>
      </c>
      <c r="DX5820" s="63"/>
      <c r="DY5820" s="63"/>
      <c r="DZ5820" s="63"/>
      <c r="EA5820" s="167"/>
      <c r="EB5820" s="60"/>
      <c r="EC5820" s="60"/>
      <c r="ED5820" s="60"/>
      <c r="EE5820" s="60"/>
      <c r="EF5820" s="60"/>
      <c r="EG5820" s="60"/>
      <c r="EH5820" s="60"/>
      <c r="EI5820" s="60"/>
      <c r="EJ5820" s="60"/>
      <c r="EK5820" s="60"/>
      <c r="EL5820" s="60"/>
      <c r="EM5820" s="60"/>
      <c r="EN5820" s="60"/>
      <c r="EO5820" s="60"/>
      <c r="EP5820" s="60"/>
      <c r="EQ5820" s="60"/>
      <c r="ER5820" s="60"/>
      <c r="ES5820" s="60"/>
      <c r="ET5820" s="60"/>
      <c r="EU5820" s="60"/>
      <c r="EV5820" s="60"/>
      <c r="EW5820" s="60"/>
      <c r="EX5820" s="60"/>
      <c r="EY5820" s="60"/>
      <c r="EZ5820" s="60"/>
      <c r="FA5820" s="60"/>
      <c r="FB5820" s="60"/>
    </row>
    <row r="5821" spans="22:158" x14ac:dyDescent="0.25">
      <c r="V5821" s="1"/>
      <c r="W5821" s="33"/>
      <c r="X5821" s="33"/>
      <c r="AH5821" s="38">
        <v>100</v>
      </c>
      <c r="AI5821" s="38">
        <v>125</v>
      </c>
      <c r="AJ5821" s="38">
        <v>11800</v>
      </c>
      <c r="AK5821" s="38">
        <v>74</v>
      </c>
      <c r="AL5821" s="38">
        <v>9200348</v>
      </c>
      <c r="AM5821" s="61" t="s">
        <v>1816</v>
      </c>
      <c r="AN5821" s="61" t="s">
        <v>1692</v>
      </c>
      <c r="AO5821" s="61" t="s">
        <v>5081</v>
      </c>
      <c r="AP5821" s="61" t="s">
        <v>5043</v>
      </c>
      <c r="AQ5821" s="61" t="s">
        <v>1772</v>
      </c>
      <c r="AR5821" s="28">
        <v>83690.299999999988</v>
      </c>
      <c r="AS5821" s="28">
        <v>10402</v>
      </c>
      <c r="AT5821" s="28">
        <v>5585</v>
      </c>
      <c r="AU5821" s="62"/>
      <c r="DV5821" s="31" t="s">
        <v>5740</v>
      </c>
      <c r="DW5821" s="31" t="s">
        <v>5745</v>
      </c>
      <c r="DX5821" s="63"/>
      <c r="DY5821" s="63"/>
      <c r="DZ5821" s="63"/>
      <c r="EA5821" s="167"/>
      <c r="EB5821" s="60"/>
      <c r="EC5821" s="60"/>
      <c r="ED5821" s="60"/>
      <c r="EE5821" s="60"/>
      <c r="EF5821" s="60"/>
      <c r="EG5821" s="60"/>
      <c r="EH5821" s="60"/>
      <c r="EI5821" s="60"/>
      <c r="EJ5821" s="60"/>
      <c r="EK5821" s="60"/>
      <c r="EL5821" s="60"/>
      <c r="EM5821" s="60"/>
      <c r="EN5821" s="60"/>
      <c r="EO5821" s="60"/>
      <c r="EP5821" s="60"/>
      <c r="EQ5821" s="60"/>
      <c r="ER5821" s="60"/>
      <c r="ES5821" s="60"/>
      <c r="ET5821" s="60"/>
      <c r="EU5821" s="60"/>
      <c r="EV5821" s="60"/>
      <c r="EW5821" s="60"/>
      <c r="EX5821" s="60"/>
      <c r="EY5821" s="60"/>
      <c r="EZ5821" s="60"/>
      <c r="FA5821" s="60"/>
      <c r="FB5821" s="60"/>
    </row>
    <row r="5822" spans="22:158" x14ac:dyDescent="0.25">
      <c r="W5822" s="33"/>
      <c r="X5822" s="33"/>
      <c r="AH5822" s="38">
        <v>100</v>
      </c>
      <c r="AI5822" s="38">
        <v>125</v>
      </c>
      <c r="AJ5822" s="38">
        <v>12250</v>
      </c>
      <c r="AK5822" s="38">
        <v>74</v>
      </c>
      <c r="AL5822" s="38">
        <v>9200348</v>
      </c>
      <c r="AM5822" s="61" t="s">
        <v>1816</v>
      </c>
      <c r="AN5822" s="61" t="s">
        <v>1692</v>
      </c>
      <c r="AO5822" s="61" t="s">
        <v>5089</v>
      </c>
      <c r="AP5822" s="61" t="s">
        <v>5043</v>
      </c>
      <c r="AQ5822" s="61" t="s">
        <v>1772</v>
      </c>
      <c r="AR5822" s="28">
        <v>0</v>
      </c>
      <c r="AS5822" s="28">
        <v>0</v>
      </c>
      <c r="AT5822" s="28">
        <v>89</v>
      </c>
      <c r="AU5822" s="62"/>
      <c r="DV5822" s="31" t="s">
        <v>5740</v>
      </c>
      <c r="DW5822" s="31" t="s">
        <v>5745</v>
      </c>
      <c r="DX5822" s="63"/>
      <c r="DY5822" s="63"/>
      <c r="DZ5822" s="63"/>
      <c r="EA5822" s="167"/>
      <c r="EB5822" s="60"/>
      <c r="EC5822" s="60"/>
      <c r="ED5822" s="60"/>
      <c r="EE5822" s="60"/>
      <c r="EF5822" s="60"/>
      <c r="EG5822" s="60"/>
      <c r="EH5822" s="60"/>
      <c r="EI5822" s="60"/>
      <c r="EJ5822" s="60"/>
      <c r="EK5822" s="60"/>
      <c r="EL5822" s="60"/>
      <c r="EM5822" s="60"/>
      <c r="EN5822" s="60"/>
      <c r="EO5822" s="60"/>
      <c r="EP5822" s="60"/>
      <c r="EQ5822" s="60"/>
      <c r="ER5822" s="60"/>
      <c r="ES5822" s="60"/>
      <c r="ET5822" s="60"/>
      <c r="EU5822" s="60"/>
      <c r="EV5822" s="60"/>
      <c r="EW5822" s="60"/>
      <c r="EX5822" s="60"/>
      <c r="EY5822" s="60"/>
      <c r="EZ5822" s="60"/>
      <c r="FA5822" s="60"/>
      <c r="FB5822" s="60"/>
    </row>
    <row r="5823" spans="22:158" x14ac:dyDescent="0.25">
      <c r="W5823" s="33"/>
      <c r="X5823" s="33"/>
      <c r="AH5823" s="38">
        <v>100</v>
      </c>
      <c r="AI5823" s="38">
        <v>125</v>
      </c>
      <c r="AJ5823" s="38">
        <v>13350</v>
      </c>
      <c r="AK5823" s="38">
        <v>74</v>
      </c>
      <c r="AL5823" s="38">
        <v>9200348</v>
      </c>
      <c r="AM5823" s="61" t="s">
        <v>1816</v>
      </c>
      <c r="AN5823" s="61" t="s">
        <v>1692</v>
      </c>
      <c r="AO5823" s="61" t="s">
        <v>5109</v>
      </c>
      <c r="AP5823" s="61" t="s">
        <v>5043</v>
      </c>
      <c r="AQ5823" s="61" t="s">
        <v>1772</v>
      </c>
      <c r="AR5823" s="28">
        <v>3030380.6</v>
      </c>
      <c r="AS5823" s="28">
        <v>4747750</v>
      </c>
      <c r="AT5823" s="28">
        <v>648</v>
      </c>
      <c r="AU5823" s="62"/>
      <c r="DV5823" s="31" t="s">
        <v>5740</v>
      </c>
      <c r="DW5823" s="31" t="s">
        <v>5745</v>
      </c>
      <c r="DX5823" s="63"/>
      <c r="DY5823" s="63"/>
      <c r="DZ5823" s="63"/>
      <c r="EA5823" s="167"/>
      <c r="EB5823" s="60"/>
      <c r="EC5823" s="60"/>
      <c r="ED5823" s="60"/>
      <c r="EE5823" s="60"/>
      <c r="EF5823" s="60"/>
      <c r="EG5823" s="60"/>
      <c r="EH5823" s="60"/>
      <c r="EI5823" s="60"/>
      <c r="EJ5823" s="60"/>
      <c r="EK5823" s="60"/>
      <c r="EL5823" s="60"/>
      <c r="EM5823" s="60"/>
      <c r="EN5823" s="60"/>
      <c r="EO5823" s="60"/>
      <c r="EP5823" s="60"/>
      <c r="EQ5823" s="60"/>
      <c r="ER5823" s="60"/>
      <c r="ES5823" s="60"/>
      <c r="ET5823" s="60"/>
      <c r="EU5823" s="60"/>
      <c r="EV5823" s="60"/>
      <c r="EW5823" s="60"/>
      <c r="EX5823" s="60"/>
      <c r="EY5823" s="60"/>
      <c r="EZ5823" s="60"/>
      <c r="FA5823" s="60"/>
      <c r="FB5823" s="60"/>
    </row>
    <row r="5824" spans="22:158" x14ac:dyDescent="0.25">
      <c r="W5824" s="33"/>
      <c r="X5824" s="33"/>
      <c r="AH5824" s="38">
        <v>100</v>
      </c>
      <c r="AI5824" s="38">
        <v>125</v>
      </c>
      <c r="AJ5824" s="38">
        <v>13750</v>
      </c>
      <c r="AK5824" s="38">
        <v>74</v>
      </c>
      <c r="AL5824" s="38">
        <v>9200348</v>
      </c>
      <c r="AM5824" s="61" t="s">
        <v>1816</v>
      </c>
      <c r="AN5824" s="61" t="s">
        <v>1692</v>
      </c>
      <c r="AO5824" s="61" t="s">
        <v>5119</v>
      </c>
      <c r="AP5824" s="61" t="s">
        <v>5043</v>
      </c>
      <c r="AQ5824" s="61" t="s">
        <v>1772</v>
      </c>
      <c r="AR5824" s="28">
        <v>0</v>
      </c>
      <c r="AS5824" s="28">
        <v>792712</v>
      </c>
      <c r="AT5824" s="28">
        <v>839786</v>
      </c>
      <c r="AU5824" s="62"/>
      <c r="DV5824" s="31" t="s">
        <v>5740</v>
      </c>
      <c r="DW5824" s="31" t="s">
        <v>5745</v>
      </c>
      <c r="DX5824" s="63"/>
      <c r="DY5824" s="63"/>
      <c r="DZ5824" s="63"/>
      <c r="EA5824" s="167"/>
      <c r="EB5824" s="60"/>
      <c r="EC5824" s="60"/>
      <c r="ED5824" s="60"/>
      <c r="EE5824" s="60"/>
      <c r="EF5824" s="60"/>
      <c r="EG5824" s="60"/>
      <c r="EH5824" s="60"/>
      <c r="EI5824" s="60"/>
      <c r="EJ5824" s="60"/>
      <c r="EK5824" s="60"/>
      <c r="EL5824" s="60"/>
      <c r="EM5824" s="60"/>
      <c r="EN5824" s="60"/>
      <c r="EO5824" s="60"/>
      <c r="EP5824" s="60"/>
      <c r="EQ5824" s="60"/>
      <c r="ER5824" s="60"/>
      <c r="ES5824" s="60"/>
      <c r="ET5824" s="60"/>
      <c r="EU5824" s="60"/>
      <c r="EV5824" s="60"/>
      <c r="EW5824" s="60"/>
      <c r="EX5824" s="60"/>
      <c r="EY5824" s="60"/>
      <c r="EZ5824" s="60"/>
      <c r="FA5824" s="60"/>
      <c r="FB5824" s="60"/>
    </row>
    <row r="5825" spans="22:158" x14ac:dyDescent="0.25">
      <c r="W5825" s="33"/>
      <c r="X5825" s="33"/>
      <c r="AH5825" s="38">
        <v>100</v>
      </c>
      <c r="AI5825" s="38">
        <v>125</v>
      </c>
      <c r="AJ5825" s="38">
        <v>14350</v>
      </c>
      <c r="AK5825" s="38">
        <v>74</v>
      </c>
      <c r="AL5825" s="38">
        <v>9200348</v>
      </c>
      <c r="AM5825" s="61" t="s">
        <v>1816</v>
      </c>
      <c r="AN5825" s="61" t="s">
        <v>1692</v>
      </c>
      <c r="AO5825" s="61" t="s">
        <v>1575</v>
      </c>
      <c r="AP5825" s="61" t="s">
        <v>5043</v>
      </c>
      <c r="AQ5825" s="61" t="s">
        <v>1772</v>
      </c>
      <c r="AR5825" s="28">
        <v>14190.2</v>
      </c>
      <c r="AS5825" s="28">
        <v>43795</v>
      </c>
      <c r="AT5825" s="28">
        <v>181</v>
      </c>
      <c r="AU5825" s="62"/>
      <c r="DV5825" s="31" t="s">
        <v>5740</v>
      </c>
      <c r="DW5825" s="31" t="s">
        <v>5745</v>
      </c>
      <c r="DX5825" s="63"/>
      <c r="DY5825" s="63"/>
      <c r="DZ5825" s="63"/>
      <c r="EA5825" s="167"/>
      <c r="EB5825" s="60"/>
      <c r="EC5825" s="60"/>
      <c r="ED5825" s="60"/>
      <c r="EE5825" s="60"/>
      <c r="EF5825" s="60"/>
      <c r="EG5825" s="60"/>
      <c r="EH5825" s="60"/>
      <c r="EI5825" s="60"/>
      <c r="EJ5825" s="60"/>
      <c r="EK5825" s="60"/>
      <c r="EL5825" s="60"/>
      <c r="EM5825" s="60"/>
      <c r="EN5825" s="60"/>
      <c r="EO5825" s="60"/>
      <c r="EP5825" s="60"/>
      <c r="EQ5825" s="60"/>
      <c r="ER5825" s="60"/>
      <c r="ES5825" s="60"/>
      <c r="ET5825" s="60"/>
      <c r="EU5825" s="60"/>
      <c r="EV5825" s="60"/>
      <c r="EW5825" s="60"/>
      <c r="EX5825" s="60"/>
      <c r="EY5825" s="60"/>
      <c r="EZ5825" s="60"/>
      <c r="FA5825" s="60"/>
      <c r="FB5825" s="60"/>
    </row>
    <row r="5826" spans="22:158" x14ac:dyDescent="0.25">
      <c r="V5826" s="1"/>
      <c r="W5826" s="33"/>
      <c r="X5826" s="33"/>
      <c r="AH5826" s="38">
        <v>100</v>
      </c>
      <c r="AI5826" s="38">
        <v>125</v>
      </c>
      <c r="AJ5826" s="38">
        <v>15000</v>
      </c>
      <c r="AK5826" s="38">
        <v>74</v>
      </c>
      <c r="AL5826" s="38">
        <v>9200348</v>
      </c>
      <c r="AM5826" s="61" t="s">
        <v>1816</v>
      </c>
      <c r="AN5826" s="61" t="s">
        <v>1692</v>
      </c>
      <c r="AO5826" s="61" t="s">
        <v>1590</v>
      </c>
      <c r="AP5826" s="61" t="s">
        <v>5043</v>
      </c>
      <c r="AQ5826" s="61" t="s">
        <v>1772</v>
      </c>
      <c r="AR5826" s="28">
        <v>0</v>
      </c>
      <c r="AS5826" s="28">
        <v>0</v>
      </c>
      <c r="AT5826" s="28">
        <v>20118</v>
      </c>
      <c r="AU5826" s="62"/>
      <c r="DV5826" s="31" t="s">
        <v>5740</v>
      </c>
      <c r="DW5826" s="31" t="s">
        <v>5745</v>
      </c>
      <c r="DX5826" s="63"/>
      <c r="DY5826" s="63"/>
      <c r="DZ5826" s="63"/>
      <c r="EA5826" s="167"/>
      <c r="EB5826" s="60"/>
      <c r="EC5826" s="60"/>
      <c r="ED5826" s="60"/>
      <c r="EE5826" s="60"/>
      <c r="EF5826" s="60"/>
      <c r="EG5826" s="60"/>
      <c r="EH5826" s="60"/>
      <c r="EI5826" s="60"/>
      <c r="EJ5826" s="60"/>
      <c r="EK5826" s="60"/>
      <c r="EL5826" s="60"/>
      <c r="EM5826" s="60"/>
      <c r="EN5826" s="60"/>
      <c r="EO5826" s="60"/>
      <c r="EP5826" s="60"/>
      <c r="EQ5826" s="60"/>
      <c r="ER5826" s="60"/>
      <c r="ES5826" s="60"/>
      <c r="ET5826" s="60"/>
      <c r="EU5826" s="60"/>
      <c r="EV5826" s="60"/>
      <c r="EW5826" s="60"/>
      <c r="EX5826" s="60"/>
      <c r="EY5826" s="60"/>
      <c r="EZ5826" s="60"/>
      <c r="FA5826" s="60"/>
      <c r="FB5826" s="60"/>
    </row>
    <row r="5827" spans="22:158" x14ac:dyDescent="0.25">
      <c r="W5827" s="33"/>
      <c r="X5827" s="33"/>
      <c r="AH5827" s="38">
        <v>100</v>
      </c>
      <c r="AI5827" s="38">
        <v>125</v>
      </c>
      <c r="AJ5827" s="38">
        <v>15700</v>
      </c>
      <c r="AK5827" s="38">
        <v>74</v>
      </c>
      <c r="AL5827" s="38">
        <v>9200348</v>
      </c>
      <c r="AM5827" s="61" t="s">
        <v>1816</v>
      </c>
      <c r="AN5827" s="61" t="s">
        <v>1692</v>
      </c>
      <c r="AO5827" s="61" t="s">
        <v>1605</v>
      </c>
      <c r="AP5827" s="61" t="s">
        <v>5043</v>
      </c>
      <c r="AQ5827" s="61" t="s">
        <v>1772</v>
      </c>
      <c r="AR5827" s="28">
        <v>36.6</v>
      </c>
      <c r="AS5827" s="28">
        <v>65915</v>
      </c>
      <c r="AT5827" s="28">
        <v>88351</v>
      </c>
      <c r="AU5827" s="62"/>
      <c r="DV5827" s="31" t="s">
        <v>5740</v>
      </c>
      <c r="DW5827" s="31" t="s">
        <v>5745</v>
      </c>
      <c r="DX5827" s="63"/>
      <c r="DY5827" s="63"/>
      <c r="DZ5827" s="63"/>
      <c r="EA5827" s="167"/>
      <c r="EB5827" s="60"/>
      <c r="EC5827" s="60"/>
      <c r="ED5827" s="60"/>
      <c r="EE5827" s="60"/>
      <c r="EF5827" s="60"/>
      <c r="EG5827" s="60"/>
      <c r="EH5827" s="60"/>
      <c r="EI5827" s="60"/>
      <c r="EJ5827" s="60"/>
      <c r="EK5827" s="60"/>
      <c r="EL5827" s="60"/>
      <c r="EM5827" s="60"/>
      <c r="EN5827" s="60"/>
      <c r="EO5827" s="60"/>
      <c r="EP5827" s="60"/>
      <c r="EQ5827" s="60"/>
      <c r="ER5827" s="60"/>
      <c r="ES5827" s="60"/>
      <c r="ET5827" s="60"/>
      <c r="EU5827" s="60"/>
      <c r="EV5827" s="60"/>
      <c r="EW5827" s="60"/>
      <c r="EX5827" s="60"/>
      <c r="EY5827" s="60"/>
      <c r="EZ5827" s="60"/>
      <c r="FA5827" s="60"/>
      <c r="FB5827" s="60"/>
    </row>
    <row r="5828" spans="22:158" x14ac:dyDescent="0.25">
      <c r="V5828" s="1"/>
      <c r="W5828" s="33"/>
      <c r="X5828" s="33"/>
      <c r="AH5828" s="38">
        <v>100</v>
      </c>
      <c r="AI5828" s="38">
        <v>125</v>
      </c>
      <c r="AJ5828" s="38">
        <v>16380</v>
      </c>
      <c r="AK5828" s="38">
        <v>74</v>
      </c>
      <c r="AL5828" s="38">
        <v>9200348</v>
      </c>
      <c r="AM5828" s="61" t="s">
        <v>1816</v>
      </c>
      <c r="AN5828" s="61" t="s">
        <v>1692</v>
      </c>
      <c r="AO5828" s="61" t="s">
        <v>894</v>
      </c>
      <c r="AP5828" s="61" t="s">
        <v>5043</v>
      </c>
      <c r="AQ5828" s="61" t="s">
        <v>1772</v>
      </c>
      <c r="AR5828" s="28">
        <v>2861187.2</v>
      </c>
      <c r="AS5828" s="28">
        <v>0</v>
      </c>
      <c r="AT5828" s="28">
        <v>0</v>
      </c>
      <c r="AU5828" s="62"/>
      <c r="DV5828" s="31" t="s">
        <v>5740</v>
      </c>
      <c r="DW5828" s="31" t="s">
        <v>5745</v>
      </c>
      <c r="DX5828" s="63"/>
      <c r="DY5828" s="63"/>
      <c r="DZ5828" s="63"/>
      <c r="EA5828" s="167"/>
      <c r="EB5828" s="60"/>
      <c r="EC5828" s="60"/>
      <c r="ED5828" s="60"/>
      <c r="EE5828" s="60"/>
      <c r="EF5828" s="60"/>
      <c r="EG5828" s="60"/>
      <c r="EH5828" s="60"/>
      <c r="EI5828" s="60"/>
      <c r="EJ5828" s="60"/>
      <c r="EK5828" s="60"/>
      <c r="EL5828" s="60"/>
      <c r="EM5828" s="60"/>
      <c r="EN5828" s="60"/>
      <c r="EO5828" s="60"/>
      <c r="EP5828" s="60"/>
      <c r="EQ5828" s="60"/>
      <c r="ER5828" s="60"/>
      <c r="ES5828" s="60"/>
      <c r="ET5828" s="60"/>
      <c r="EU5828" s="60"/>
      <c r="EV5828" s="60"/>
      <c r="EW5828" s="60"/>
      <c r="EX5828" s="60"/>
      <c r="EY5828" s="60"/>
      <c r="EZ5828" s="60"/>
      <c r="FA5828" s="60"/>
      <c r="FB5828" s="60"/>
    </row>
    <row r="5829" spans="22:158" x14ac:dyDescent="0.25">
      <c r="W5829" s="33"/>
      <c r="X5829" s="33"/>
      <c r="AH5829" s="38">
        <v>100</v>
      </c>
      <c r="AI5829" s="38">
        <v>125</v>
      </c>
      <c r="AJ5829" s="38">
        <v>16420</v>
      </c>
      <c r="AK5829" s="38">
        <v>74</v>
      </c>
      <c r="AL5829" s="38">
        <v>9200348</v>
      </c>
      <c r="AM5829" s="61" t="s">
        <v>1816</v>
      </c>
      <c r="AN5829" s="61" t="s">
        <v>1692</v>
      </c>
      <c r="AO5829" s="61" t="s">
        <v>1621</v>
      </c>
      <c r="AP5829" s="61" t="s">
        <v>5043</v>
      </c>
      <c r="AQ5829" s="61" t="s">
        <v>1772</v>
      </c>
      <c r="AR5829" s="28">
        <v>0</v>
      </c>
      <c r="AS5829" s="28">
        <v>0</v>
      </c>
      <c r="AT5829" s="28">
        <v>201529</v>
      </c>
      <c r="AU5829" s="62"/>
      <c r="DV5829" s="31" t="s">
        <v>5740</v>
      </c>
      <c r="DW5829" s="31" t="s">
        <v>5745</v>
      </c>
      <c r="DX5829" s="63"/>
      <c r="DY5829" s="63"/>
      <c r="DZ5829" s="63"/>
      <c r="EA5829" s="167"/>
      <c r="EB5829" s="60"/>
      <c r="EC5829" s="60"/>
      <c r="ED5829" s="60"/>
      <c r="EE5829" s="60"/>
      <c r="EF5829" s="60"/>
      <c r="EG5829" s="60"/>
      <c r="EH5829" s="60"/>
      <c r="EI5829" s="60"/>
      <c r="EJ5829" s="60"/>
      <c r="EK5829" s="60"/>
      <c r="EL5829" s="60"/>
      <c r="EM5829" s="60"/>
      <c r="EN5829" s="60"/>
      <c r="EO5829" s="60"/>
      <c r="EP5829" s="60"/>
      <c r="EQ5829" s="60"/>
      <c r="ER5829" s="60"/>
      <c r="ES5829" s="60"/>
      <c r="ET5829" s="60"/>
      <c r="EU5829" s="60"/>
      <c r="EV5829" s="60"/>
      <c r="EW5829" s="60"/>
      <c r="EX5829" s="60"/>
      <c r="EY5829" s="60"/>
      <c r="EZ5829" s="60"/>
      <c r="FA5829" s="60"/>
      <c r="FB5829" s="60"/>
    </row>
    <row r="5830" spans="22:158" x14ac:dyDescent="0.25">
      <c r="W5830" s="33"/>
      <c r="X5830" s="33"/>
      <c r="AH5830" s="38">
        <v>100</v>
      </c>
      <c r="AI5830" s="38">
        <v>130</v>
      </c>
      <c r="AJ5830" s="38">
        <v>10110</v>
      </c>
      <c r="AK5830" s="38">
        <v>74</v>
      </c>
      <c r="AL5830" s="38">
        <v>9200348</v>
      </c>
      <c r="AM5830" s="61" t="s">
        <v>1816</v>
      </c>
      <c r="AN5830" s="61" t="s">
        <v>1687</v>
      </c>
      <c r="AO5830" s="61" t="s">
        <v>5045</v>
      </c>
      <c r="AP5830" s="61" t="s">
        <v>5043</v>
      </c>
      <c r="AQ5830" s="61" t="s">
        <v>1772</v>
      </c>
      <c r="AR5830" s="28">
        <v>594.19999999999993</v>
      </c>
      <c r="AS5830" s="28">
        <v>0</v>
      </c>
      <c r="AT5830" s="28">
        <v>1277</v>
      </c>
      <c r="AU5830" s="62"/>
      <c r="DV5830" s="31" t="s">
        <v>5740</v>
      </c>
      <c r="DW5830" s="31" t="s">
        <v>5746</v>
      </c>
      <c r="DX5830" s="63"/>
      <c r="DY5830" s="63"/>
      <c r="DZ5830" s="63"/>
      <c r="EA5830" s="167"/>
      <c r="EB5830" s="60"/>
      <c r="EC5830" s="60"/>
      <c r="ED5830" s="60"/>
      <c r="EE5830" s="60"/>
      <c r="EF5830" s="60"/>
      <c r="EG5830" s="60"/>
      <c r="EH5830" s="60"/>
      <c r="EI5830" s="60"/>
      <c r="EJ5830" s="60"/>
      <c r="EK5830" s="60"/>
      <c r="EL5830" s="60"/>
      <c r="EM5830" s="60"/>
      <c r="EN5830" s="60"/>
      <c r="EO5830" s="60"/>
      <c r="EP5830" s="60"/>
      <c r="EQ5830" s="60"/>
      <c r="ER5830" s="60"/>
      <c r="ES5830" s="60"/>
      <c r="ET5830" s="60"/>
      <c r="EU5830" s="60"/>
      <c r="EV5830" s="60"/>
      <c r="EW5830" s="60"/>
      <c r="EX5830" s="60"/>
      <c r="EY5830" s="60"/>
      <c r="EZ5830" s="60"/>
      <c r="FA5830" s="60"/>
      <c r="FB5830" s="60"/>
    </row>
    <row r="5831" spans="22:158" x14ac:dyDescent="0.25">
      <c r="W5831" s="33"/>
      <c r="X5831" s="33"/>
      <c r="AH5831" s="38">
        <v>100</v>
      </c>
      <c r="AI5831" s="38">
        <v>130</v>
      </c>
      <c r="AJ5831" s="38">
        <v>13010</v>
      </c>
      <c r="AK5831" s="38">
        <v>74</v>
      </c>
      <c r="AL5831" s="38">
        <v>9200348</v>
      </c>
      <c r="AM5831" s="61" t="s">
        <v>1816</v>
      </c>
      <c r="AN5831" s="61" t="s">
        <v>1687</v>
      </c>
      <c r="AO5831" s="61" t="s">
        <v>5102</v>
      </c>
      <c r="AP5831" s="61" t="s">
        <v>5043</v>
      </c>
      <c r="AQ5831" s="61" t="s">
        <v>1772</v>
      </c>
      <c r="AR5831" s="28">
        <v>1821358.4</v>
      </c>
      <c r="AS5831" s="28">
        <v>267267</v>
      </c>
      <c r="AT5831" s="28">
        <v>0</v>
      </c>
      <c r="AU5831" s="62"/>
      <c r="DV5831" s="31" t="s">
        <v>5740</v>
      </c>
      <c r="DW5831" s="31" t="s">
        <v>5746</v>
      </c>
      <c r="DX5831" s="63"/>
      <c r="DY5831" s="63"/>
      <c r="DZ5831" s="63"/>
      <c r="EA5831" s="167"/>
      <c r="EB5831" s="60"/>
      <c r="EC5831" s="60"/>
      <c r="ED5831" s="60"/>
      <c r="EE5831" s="60"/>
      <c r="EF5831" s="60"/>
      <c r="EG5831" s="60"/>
      <c r="EH5831" s="60"/>
      <c r="EI5831" s="60"/>
      <c r="EJ5831" s="60"/>
      <c r="EK5831" s="60"/>
      <c r="EL5831" s="60"/>
      <c r="EM5831" s="60"/>
      <c r="EN5831" s="60"/>
      <c r="EO5831" s="60"/>
      <c r="EP5831" s="60"/>
      <c r="EQ5831" s="60"/>
      <c r="ER5831" s="60"/>
      <c r="ES5831" s="60"/>
      <c r="ET5831" s="60"/>
      <c r="EU5831" s="60"/>
      <c r="EV5831" s="60"/>
      <c r="EW5831" s="60"/>
      <c r="EX5831" s="60"/>
      <c r="EY5831" s="60"/>
      <c r="EZ5831" s="60"/>
      <c r="FA5831" s="60"/>
      <c r="FB5831" s="60"/>
    </row>
    <row r="5832" spans="22:158" x14ac:dyDescent="0.25">
      <c r="W5832" s="33"/>
      <c r="X5832" s="33"/>
      <c r="AH5832" s="38">
        <v>100</v>
      </c>
      <c r="AI5832" s="38">
        <v>130</v>
      </c>
      <c r="AJ5832" s="38">
        <v>13550</v>
      </c>
      <c r="AK5832" s="38">
        <v>74</v>
      </c>
      <c r="AL5832" s="38">
        <v>9200348</v>
      </c>
      <c r="AM5832" s="61" t="s">
        <v>1816</v>
      </c>
      <c r="AN5832" s="61" t="s">
        <v>1687</v>
      </c>
      <c r="AO5832" s="61" t="s">
        <v>5114</v>
      </c>
      <c r="AP5832" s="61" t="s">
        <v>5043</v>
      </c>
      <c r="AQ5832" s="61" t="s">
        <v>1772</v>
      </c>
      <c r="AR5832" s="28">
        <v>1531.4</v>
      </c>
      <c r="AS5832" s="28">
        <v>3834</v>
      </c>
      <c r="AT5832" s="28">
        <v>0</v>
      </c>
      <c r="AU5832" s="62"/>
      <c r="DV5832" s="31" t="s">
        <v>5740</v>
      </c>
      <c r="DW5832" s="31" t="s">
        <v>5746</v>
      </c>
      <c r="DX5832" s="63"/>
      <c r="DY5832" s="63"/>
      <c r="DZ5832" s="63"/>
      <c r="EA5832" s="167"/>
      <c r="EB5832" s="60"/>
      <c r="EC5832" s="60"/>
      <c r="ED5832" s="60"/>
      <c r="EE5832" s="60"/>
      <c r="EF5832" s="60"/>
      <c r="EG5832" s="60"/>
      <c r="EH5832" s="60"/>
      <c r="EI5832" s="60"/>
      <c r="EJ5832" s="60"/>
      <c r="EK5832" s="60"/>
      <c r="EL5832" s="60"/>
      <c r="EM5832" s="60"/>
      <c r="EN5832" s="60"/>
      <c r="EO5832" s="60"/>
      <c r="EP5832" s="60"/>
      <c r="EQ5832" s="60"/>
      <c r="ER5832" s="60"/>
      <c r="ES5832" s="60"/>
      <c r="ET5832" s="60"/>
      <c r="EU5832" s="60"/>
      <c r="EV5832" s="60"/>
      <c r="EW5832" s="60"/>
      <c r="EX5832" s="60"/>
      <c r="EY5832" s="60"/>
      <c r="EZ5832" s="60"/>
      <c r="FA5832" s="60"/>
      <c r="FB5832" s="60"/>
    </row>
    <row r="5833" spans="22:158" x14ac:dyDescent="0.25">
      <c r="W5833" s="33"/>
      <c r="X5833" s="33"/>
      <c r="AH5833" s="38">
        <v>100</v>
      </c>
      <c r="AI5833" s="38">
        <v>130</v>
      </c>
      <c r="AJ5833" s="38">
        <v>13650</v>
      </c>
      <c r="AK5833" s="38">
        <v>74</v>
      </c>
      <c r="AL5833" s="38">
        <v>9200348</v>
      </c>
      <c r="AM5833" s="61" t="s">
        <v>1816</v>
      </c>
      <c r="AN5833" s="61" t="s">
        <v>1687</v>
      </c>
      <c r="AO5833" s="61" t="s">
        <v>5116</v>
      </c>
      <c r="AP5833" s="61" t="s">
        <v>5043</v>
      </c>
      <c r="AQ5833" s="61" t="s">
        <v>1772</v>
      </c>
      <c r="AR5833" s="28">
        <v>16002.2</v>
      </c>
      <c r="AS5833" s="28">
        <v>0</v>
      </c>
      <c r="AT5833" s="28">
        <v>165</v>
      </c>
      <c r="AU5833" s="62"/>
      <c r="DV5833" s="31" t="s">
        <v>5740</v>
      </c>
      <c r="DW5833" s="31" t="s">
        <v>5746</v>
      </c>
      <c r="DX5833" s="63"/>
      <c r="DY5833" s="63"/>
      <c r="DZ5833" s="63"/>
      <c r="EA5833" s="167"/>
      <c r="EB5833" s="60"/>
      <c r="EC5833" s="60"/>
      <c r="ED5833" s="60"/>
      <c r="EE5833" s="60"/>
      <c r="EF5833" s="60"/>
      <c r="EG5833" s="60"/>
      <c r="EH5833" s="60"/>
      <c r="EI5833" s="60"/>
      <c r="EJ5833" s="60"/>
      <c r="EK5833" s="60"/>
      <c r="EL5833" s="60"/>
      <c r="EM5833" s="60"/>
      <c r="EN5833" s="60"/>
      <c r="EO5833" s="60"/>
      <c r="EP5833" s="60"/>
      <c r="EQ5833" s="60"/>
      <c r="ER5833" s="60"/>
      <c r="ES5833" s="60"/>
      <c r="ET5833" s="60"/>
      <c r="EU5833" s="60"/>
      <c r="EV5833" s="60"/>
      <c r="EW5833" s="60"/>
      <c r="EX5833" s="60"/>
      <c r="EY5833" s="60"/>
      <c r="EZ5833" s="60"/>
      <c r="FA5833" s="60"/>
      <c r="FB5833" s="60"/>
    </row>
    <row r="5834" spans="22:158" x14ac:dyDescent="0.25">
      <c r="V5834" s="1"/>
      <c r="W5834" s="33"/>
      <c r="X5834" s="33"/>
      <c r="AH5834" s="38">
        <v>100</v>
      </c>
      <c r="AI5834" s="38">
        <v>130</v>
      </c>
      <c r="AJ5834" s="38">
        <v>13660</v>
      </c>
      <c r="AK5834" s="38">
        <v>74</v>
      </c>
      <c r="AL5834" s="38">
        <v>9200348</v>
      </c>
      <c r="AM5834" s="61" t="s">
        <v>1816</v>
      </c>
      <c r="AN5834" s="61" t="s">
        <v>1687</v>
      </c>
      <c r="AO5834" s="61" t="s">
        <v>5117</v>
      </c>
      <c r="AP5834" s="61" t="s">
        <v>5043</v>
      </c>
      <c r="AQ5834" s="61" t="s">
        <v>1772</v>
      </c>
      <c r="AR5834" s="28">
        <v>22529.8</v>
      </c>
      <c r="AS5834" s="28">
        <v>0</v>
      </c>
      <c r="AT5834" s="28">
        <v>0</v>
      </c>
      <c r="AU5834" s="62"/>
      <c r="DV5834" s="31" t="s">
        <v>5740</v>
      </c>
      <c r="DW5834" s="31" t="s">
        <v>5746</v>
      </c>
      <c r="DX5834" s="63"/>
      <c r="DY5834" s="63"/>
      <c r="DZ5834" s="63"/>
      <c r="EA5834" s="167"/>
      <c r="EB5834" s="60"/>
      <c r="EC5834" s="60"/>
      <c r="ED5834" s="60"/>
      <c r="EE5834" s="60"/>
      <c r="EF5834" s="60"/>
      <c r="EG5834" s="60"/>
      <c r="EH5834" s="60"/>
      <c r="EI5834" s="60"/>
      <c r="EJ5834" s="60"/>
      <c r="EK5834" s="60"/>
      <c r="EL5834" s="60"/>
      <c r="EM5834" s="60"/>
      <c r="EN5834" s="60"/>
      <c r="EO5834" s="60"/>
      <c r="EP5834" s="60"/>
      <c r="EQ5834" s="60"/>
      <c r="ER5834" s="60"/>
      <c r="ES5834" s="60"/>
      <c r="ET5834" s="60"/>
      <c r="EU5834" s="60"/>
      <c r="EV5834" s="60"/>
      <c r="EW5834" s="60"/>
      <c r="EX5834" s="60"/>
      <c r="EY5834" s="60"/>
      <c r="EZ5834" s="60"/>
      <c r="FA5834" s="60"/>
      <c r="FB5834" s="60"/>
    </row>
    <row r="5835" spans="22:158" x14ac:dyDescent="0.25">
      <c r="W5835" s="33"/>
      <c r="X5835" s="33"/>
      <c r="AH5835" s="38">
        <v>100</v>
      </c>
      <c r="AI5835" s="38">
        <v>130</v>
      </c>
      <c r="AJ5835" s="38">
        <v>14200</v>
      </c>
      <c r="AK5835" s="38">
        <v>74</v>
      </c>
      <c r="AL5835" s="38">
        <v>9200348</v>
      </c>
      <c r="AM5835" s="61" t="s">
        <v>1816</v>
      </c>
      <c r="AN5835" s="61" t="s">
        <v>1687</v>
      </c>
      <c r="AO5835" s="61" t="s">
        <v>5127</v>
      </c>
      <c r="AP5835" s="61" t="s">
        <v>5043</v>
      </c>
      <c r="AQ5835" s="61" t="s">
        <v>1772</v>
      </c>
      <c r="AR5835" s="28">
        <v>6572.7</v>
      </c>
      <c r="AS5835" s="28">
        <v>1534</v>
      </c>
      <c r="AT5835" s="28">
        <v>4685</v>
      </c>
      <c r="AU5835" s="62"/>
      <c r="DV5835" s="31" t="s">
        <v>5740</v>
      </c>
      <c r="DW5835" s="31" t="s">
        <v>5746</v>
      </c>
      <c r="DX5835" s="63"/>
      <c r="DY5835" s="63"/>
      <c r="DZ5835" s="63"/>
      <c r="EA5835" s="167"/>
      <c r="EB5835" s="60"/>
      <c r="EC5835" s="60"/>
      <c r="ED5835" s="60"/>
      <c r="EE5835" s="60"/>
      <c r="EF5835" s="60"/>
      <c r="EG5835" s="60"/>
      <c r="EH5835" s="60"/>
      <c r="EI5835" s="60"/>
      <c r="EJ5835" s="60"/>
      <c r="EK5835" s="60"/>
      <c r="EL5835" s="60"/>
      <c r="EM5835" s="60"/>
      <c r="EN5835" s="60"/>
      <c r="EO5835" s="60"/>
      <c r="EP5835" s="60"/>
      <c r="EQ5835" s="60"/>
      <c r="ER5835" s="60"/>
      <c r="ES5835" s="60"/>
      <c r="ET5835" s="60"/>
      <c r="EU5835" s="60"/>
      <c r="EV5835" s="60"/>
      <c r="EW5835" s="60"/>
      <c r="EX5835" s="60"/>
      <c r="EY5835" s="60"/>
      <c r="EZ5835" s="60"/>
      <c r="FA5835" s="60"/>
      <c r="FB5835" s="60"/>
    </row>
    <row r="5836" spans="22:158" x14ac:dyDescent="0.25">
      <c r="W5836" s="33"/>
      <c r="X5836" s="33"/>
      <c r="AH5836" s="38">
        <v>100</v>
      </c>
      <c r="AI5836" s="38">
        <v>130</v>
      </c>
      <c r="AJ5836" s="38">
        <v>14920</v>
      </c>
      <c r="AK5836" s="38">
        <v>74</v>
      </c>
      <c r="AL5836" s="38">
        <v>9200348</v>
      </c>
      <c r="AM5836" s="61" t="s">
        <v>1816</v>
      </c>
      <c r="AN5836" s="61" t="s">
        <v>1687</v>
      </c>
      <c r="AO5836" s="61" t="s">
        <v>1588</v>
      </c>
      <c r="AP5836" s="61" t="s">
        <v>5043</v>
      </c>
      <c r="AQ5836" s="61" t="s">
        <v>1772</v>
      </c>
      <c r="AR5836" s="28">
        <v>3455904.2</v>
      </c>
      <c r="AS5836" s="28">
        <v>81278</v>
      </c>
      <c r="AT5836" s="28">
        <v>0</v>
      </c>
      <c r="AU5836" s="62"/>
      <c r="DV5836" s="31" t="s">
        <v>5740</v>
      </c>
      <c r="DW5836" s="31" t="s">
        <v>5746</v>
      </c>
      <c r="DX5836" s="63"/>
      <c r="DY5836" s="63"/>
      <c r="DZ5836" s="63"/>
      <c r="EA5836" s="167"/>
      <c r="EB5836" s="60"/>
      <c r="EC5836" s="60"/>
      <c r="ED5836" s="60"/>
      <c r="EE5836" s="60"/>
      <c r="EF5836" s="60"/>
      <c r="EG5836" s="60"/>
      <c r="EH5836" s="60"/>
      <c r="EI5836" s="60"/>
      <c r="EJ5836" s="60"/>
      <c r="EK5836" s="60"/>
      <c r="EL5836" s="60"/>
      <c r="EM5836" s="60"/>
      <c r="EN5836" s="60"/>
      <c r="EO5836" s="60"/>
      <c r="EP5836" s="60"/>
      <c r="EQ5836" s="60"/>
      <c r="ER5836" s="60"/>
      <c r="ES5836" s="60"/>
      <c r="ET5836" s="60"/>
      <c r="EU5836" s="60"/>
      <c r="EV5836" s="60"/>
      <c r="EW5836" s="60"/>
      <c r="EX5836" s="60"/>
      <c r="EY5836" s="60"/>
      <c r="EZ5836" s="60"/>
      <c r="FA5836" s="60"/>
      <c r="FB5836" s="60"/>
    </row>
    <row r="5837" spans="22:158" x14ac:dyDescent="0.25">
      <c r="W5837" s="33"/>
      <c r="X5837" s="33"/>
      <c r="AH5837" s="38">
        <v>100</v>
      </c>
      <c r="AI5837" s="38">
        <v>130</v>
      </c>
      <c r="AJ5837" s="38">
        <v>15100</v>
      </c>
      <c r="AK5837" s="38">
        <v>74</v>
      </c>
      <c r="AL5837" s="38">
        <v>9200348</v>
      </c>
      <c r="AM5837" s="61" t="s">
        <v>1816</v>
      </c>
      <c r="AN5837" s="61" t="s">
        <v>1687</v>
      </c>
      <c r="AO5837" s="61" t="s">
        <v>1592</v>
      </c>
      <c r="AP5837" s="61" t="s">
        <v>5043</v>
      </c>
      <c r="AQ5837" s="61" t="s">
        <v>1772</v>
      </c>
      <c r="AR5837" s="28">
        <v>0</v>
      </c>
      <c r="AS5837" s="28">
        <v>0</v>
      </c>
      <c r="AT5837" s="28">
        <v>73775</v>
      </c>
      <c r="AU5837" s="62"/>
      <c r="DV5837" s="31" t="s">
        <v>5740</v>
      </c>
      <c r="DW5837" s="31" t="s">
        <v>5746</v>
      </c>
      <c r="DX5837" s="63"/>
      <c r="DY5837" s="63"/>
      <c r="DZ5837" s="63"/>
      <c r="EA5837" s="167"/>
      <c r="EB5837" s="60"/>
      <c r="EC5837" s="60"/>
      <c r="ED5837" s="60"/>
      <c r="EE5837" s="60"/>
      <c r="EF5837" s="60"/>
      <c r="EG5837" s="60"/>
      <c r="EH5837" s="60"/>
      <c r="EI5837" s="60"/>
      <c r="EJ5837" s="60"/>
      <c r="EK5837" s="60"/>
      <c r="EL5837" s="60"/>
      <c r="EM5837" s="60"/>
      <c r="EN5837" s="60"/>
      <c r="EO5837" s="60"/>
      <c r="EP5837" s="60"/>
      <c r="EQ5837" s="60"/>
      <c r="ER5837" s="60"/>
      <c r="ES5837" s="60"/>
      <c r="ET5837" s="60"/>
      <c r="EU5837" s="60"/>
      <c r="EV5837" s="60"/>
      <c r="EW5837" s="60"/>
      <c r="EX5837" s="60"/>
      <c r="EY5837" s="60"/>
      <c r="EZ5837" s="60"/>
      <c r="FA5837" s="60"/>
      <c r="FB5837" s="60"/>
    </row>
    <row r="5838" spans="22:158" x14ac:dyDescent="0.25">
      <c r="V5838" s="1"/>
      <c r="W5838" s="33"/>
      <c r="X5838" s="33"/>
      <c r="AH5838" s="38">
        <v>100</v>
      </c>
      <c r="AI5838" s="38">
        <v>130</v>
      </c>
      <c r="AJ5838" s="38">
        <v>15300</v>
      </c>
      <c r="AK5838" s="38">
        <v>74</v>
      </c>
      <c r="AL5838" s="38">
        <v>9200348</v>
      </c>
      <c r="AM5838" s="61" t="s">
        <v>1816</v>
      </c>
      <c r="AN5838" s="61" t="s">
        <v>1687</v>
      </c>
      <c r="AO5838" s="61" t="s">
        <v>1597</v>
      </c>
      <c r="AP5838" s="61" t="s">
        <v>5043</v>
      </c>
      <c r="AQ5838" s="61" t="s">
        <v>1772</v>
      </c>
      <c r="AR5838" s="28">
        <v>663.1</v>
      </c>
      <c r="AS5838" s="28">
        <v>0</v>
      </c>
      <c r="AT5838" s="28">
        <v>0</v>
      </c>
      <c r="AU5838" s="62"/>
      <c r="DV5838" s="31" t="s">
        <v>5740</v>
      </c>
      <c r="DW5838" s="31" t="s">
        <v>5746</v>
      </c>
      <c r="DX5838" s="63"/>
      <c r="DY5838" s="63"/>
      <c r="DZ5838" s="63"/>
      <c r="EA5838" s="167"/>
      <c r="EB5838" s="60"/>
      <c r="EC5838" s="60"/>
      <c r="ED5838" s="60"/>
      <c r="EE5838" s="60"/>
      <c r="EF5838" s="60"/>
      <c r="EG5838" s="60"/>
      <c r="EH5838" s="60"/>
      <c r="EI5838" s="60"/>
      <c r="EJ5838" s="60"/>
      <c r="EK5838" s="60"/>
      <c r="EL5838" s="60"/>
      <c r="EM5838" s="60"/>
      <c r="EN5838" s="60"/>
      <c r="EO5838" s="60"/>
      <c r="EP5838" s="60"/>
      <c r="EQ5838" s="60"/>
      <c r="ER5838" s="60"/>
      <c r="ES5838" s="60"/>
      <c r="ET5838" s="60"/>
      <c r="EU5838" s="60"/>
      <c r="EV5838" s="60"/>
      <c r="EW5838" s="60"/>
      <c r="EX5838" s="60"/>
      <c r="EY5838" s="60"/>
      <c r="EZ5838" s="60"/>
      <c r="FA5838" s="60"/>
      <c r="FB5838" s="60"/>
    </row>
    <row r="5839" spans="22:158" x14ac:dyDescent="0.25">
      <c r="W5839" s="33"/>
      <c r="X5839" s="33"/>
      <c r="AH5839" s="38">
        <v>100</v>
      </c>
      <c r="AI5839" s="38">
        <v>130</v>
      </c>
      <c r="AJ5839" s="38">
        <v>15600</v>
      </c>
      <c r="AK5839" s="38">
        <v>74</v>
      </c>
      <c r="AL5839" s="38">
        <v>9200348</v>
      </c>
      <c r="AM5839" s="61" t="s">
        <v>1816</v>
      </c>
      <c r="AN5839" s="61" t="s">
        <v>1687</v>
      </c>
      <c r="AO5839" s="61" t="s">
        <v>1603</v>
      </c>
      <c r="AP5839" s="61" t="s">
        <v>5043</v>
      </c>
      <c r="AQ5839" s="61" t="s">
        <v>1772</v>
      </c>
      <c r="AR5839" s="28">
        <v>0</v>
      </c>
      <c r="AS5839" s="28">
        <v>0</v>
      </c>
      <c r="AT5839" s="28">
        <v>0</v>
      </c>
      <c r="AU5839" s="62"/>
      <c r="DV5839" s="31" t="s">
        <v>5740</v>
      </c>
      <c r="DW5839" s="31" t="s">
        <v>5746</v>
      </c>
      <c r="DX5839" s="63"/>
      <c r="DY5839" s="63"/>
      <c r="DZ5839" s="63"/>
      <c r="EA5839" s="167"/>
      <c r="EB5839" s="60"/>
      <c r="EC5839" s="60"/>
      <c r="ED5839" s="60"/>
      <c r="EE5839" s="60"/>
      <c r="EF5839" s="60"/>
      <c r="EG5839" s="60"/>
      <c r="EH5839" s="60"/>
      <c r="EI5839" s="60"/>
      <c r="EJ5839" s="60"/>
      <c r="EK5839" s="60"/>
      <c r="EL5839" s="60"/>
      <c r="EM5839" s="60"/>
      <c r="EN5839" s="60"/>
      <c r="EO5839" s="60"/>
      <c r="EP5839" s="60"/>
      <c r="EQ5839" s="60"/>
      <c r="ER5839" s="60"/>
      <c r="ES5839" s="60"/>
      <c r="ET5839" s="60"/>
      <c r="EU5839" s="60"/>
      <c r="EV5839" s="60"/>
      <c r="EW5839" s="60"/>
      <c r="EX5839" s="60"/>
      <c r="EY5839" s="60"/>
      <c r="EZ5839" s="60"/>
      <c r="FA5839" s="60"/>
      <c r="FB5839" s="60"/>
    </row>
    <row r="5840" spans="22:158" x14ac:dyDescent="0.25">
      <c r="W5840" s="33"/>
      <c r="X5840" s="33"/>
      <c r="AH5840" s="38">
        <v>100</v>
      </c>
      <c r="AI5840" s="38">
        <v>130</v>
      </c>
      <c r="AJ5840" s="38">
        <v>15750</v>
      </c>
      <c r="AK5840" s="38">
        <v>74</v>
      </c>
      <c r="AL5840" s="38">
        <v>9200348</v>
      </c>
      <c r="AM5840" s="61" t="s">
        <v>1816</v>
      </c>
      <c r="AN5840" s="61" t="s">
        <v>1687</v>
      </c>
      <c r="AO5840" s="61" t="s">
        <v>1606</v>
      </c>
      <c r="AP5840" s="61" t="s">
        <v>5043</v>
      </c>
      <c r="AQ5840" s="61" t="s">
        <v>1772</v>
      </c>
      <c r="AR5840" s="28">
        <v>1653.7</v>
      </c>
      <c r="AS5840" s="28">
        <v>0</v>
      </c>
      <c r="AT5840" s="28">
        <v>0</v>
      </c>
      <c r="AU5840" s="62"/>
      <c r="DV5840" s="31" t="s">
        <v>5740</v>
      </c>
      <c r="DW5840" s="31" t="s">
        <v>5746</v>
      </c>
      <c r="DX5840" s="63"/>
      <c r="DY5840" s="63"/>
      <c r="DZ5840" s="63"/>
      <c r="EA5840" s="167"/>
      <c r="EB5840" s="60"/>
      <c r="EC5840" s="60"/>
      <c r="ED5840" s="60"/>
      <c r="EE5840" s="60"/>
      <c r="EF5840" s="60"/>
      <c r="EG5840" s="60"/>
      <c r="EH5840" s="60"/>
      <c r="EI5840" s="60"/>
      <c r="EJ5840" s="60"/>
      <c r="EK5840" s="60"/>
      <c r="EL5840" s="60"/>
      <c r="EM5840" s="60"/>
      <c r="EN5840" s="60"/>
      <c r="EO5840" s="60"/>
      <c r="EP5840" s="60"/>
      <c r="EQ5840" s="60"/>
      <c r="ER5840" s="60"/>
      <c r="ES5840" s="60"/>
      <c r="ET5840" s="60"/>
      <c r="EU5840" s="60"/>
      <c r="EV5840" s="60"/>
      <c r="EW5840" s="60"/>
      <c r="EX5840" s="60"/>
      <c r="EY5840" s="60"/>
      <c r="EZ5840" s="60"/>
      <c r="FA5840" s="60"/>
      <c r="FB5840" s="60"/>
    </row>
    <row r="5841" spans="22:158" x14ac:dyDescent="0.25">
      <c r="W5841" s="33"/>
      <c r="X5841" s="33"/>
      <c r="AH5841" s="38">
        <v>100</v>
      </c>
      <c r="AI5841" s="38">
        <v>130</v>
      </c>
      <c r="AJ5841" s="38">
        <v>16000</v>
      </c>
      <c r="AK5841" s="38">
        <v>74</v>
      </c>
      <c r="AL5841" s="38">
        <v>9200348</v>
      </c>
      <c r="AM5841" s="61" t="s">
        <v>1816</v>
      </c>
      <c r="AN5841" s="61" t="s">
        <v>1687</v>
      </c>
      <c r="AO5841" s="61" t="s">
        <v>1611</v>
      </c>
      <c r="AP5841" s="61" t="s">
        <v>5043</v>
      </c>
      <c r="AQ5841" s="61" t="s">
        <v>1772</v>
      </c>
      <c r="AR5841" s="28">
        <v>0</v>
      </c>
      <c r="AS5841" s="28">
        <v>0</v>
      </c>
      <c r="AT5841" s="28">
        <v>1239643</v>
      </c>
      <c r="AU5841" s="62"/>
      <c r="DV5841" s="31" t="s">
        <v>5740</v>
      </c>
      <c r="DW5841" s="31" t="s">
        <v>5746</v>
      </c>
      <c r="DX5841" s="63"/>
      <c r="DY5841" s="63"/>
      <c r="DZ5841" s="63"/>
      <c r="EA5841" s="167"/>
      <c r="EB5841" s="60"/>
      <c r="EC5841" s="60"/>
      <c r="ED5841" s="60"/>
      <c r="EE5841" s="60"/>
      <c r="EF5841" s="60"/>
      <c r="EG5841" s="60"/>
      <c r="EH5841" s="60"/>
      <c r="EI5841" s="60"/>
      <c r="EJ5841" s="60"/>
      <c r="EK5841" s="60"/>
      <c r="EL5841" s="60"/>
      <c r="EM5841" s="60"/>
      <c r="EN5841" s="60"/>
      <c r="EO5841" s="60"/>
      <c r="EP5841" s="60"/>
      <c r="EQ5841" s="60"/>
      <c r="ER5841" s="60"/>
      <c r="ES5841" s="60"/>
      <c r="ET5841" s="60"/>
      <c r="EU5841" s="60"/>
      <c r="EV5841" s="60"/>
      <c r="EW5841" s="60"/>
      <c r="EX5841" s="60"/>
      <c r="EY5841" s="60"/>
      <c r="EZ5841" s="60"/>
      <c r="FA5841" s="60"/>
      <c r="FB5841" s="60"/>
    </row>
    <row r="5842" spans="22:158" x14ac:dyDescent="0.25">
      <c r="W5842" s="33"/>
      <c r="X5842" s="33"/>
      <c r="AH5842" s="38">
        <v>100</v>
      </c>
      <c r="AI5842" s="38">
        <v>130</v>
      </c>
      <c r="AJ5842" s="38">
        <v>16300</v>
      </c>
      <c r="AK5842" s="38">
        <v>74</v>
      </c>
      <c r="AL5842" s="38">
        <v>9200348</v>
      </c>
      <c r="AM5842" s="61" t="s">
        <v>1816</v>
      </c>
      <c r="AN5842" s="61" t="s">
        <v>1687</v>
      </c>
      <c r="AO5842" s="61" t="s">
        <v>1617</v>
      </c>
      <c r="AP5842" s="61" t="s">
        <v>5043</v>
      </c>
      <c r="AQ5842" s="61" t="s">
        <v>1772</v>
      </c>
      <c r="AR5842" s="28">
        <v>0</v>
      </c>
      <c r="AS5842" s="28">
        <v>0</v>
      </c>
      <c r="AT5842" s="28">
        <v>11305012</v>
      </c>
      <c r="AU5842" s="62"/>
      <c r="DV5842" s="31" t="s">
        <v>5740</v>
      </c>
      <c r="DW5842" s="31" t="s">
        <v>5746</v>
      </c>
      <c r="DX5842" s="63"/>
      <c r="DY5842" s="63"/>
      <c r="DZ5842" s="63"/>
      <c r="EA5842" s="167"/>
      <c r="EB5842" s="60"/>
      <c r="EC5842" s="60"/>
      <c r="ED5842" s="60"/>
      <c r="EE5842" s="60"/>
      <c r="EF5842" s="60"/>
      <c r="EG5842" s="60"/>
      <c r="EH5842" s="60"/>
      <c r="EI5842" s="60"/>
      <c r="EJ5842" s="60"/>
      <c r="EK5842" s="60"/>
      <c r="EL5842" s="60"/>
      <c r="EM5842" s="60"/>
      <c r="EN5842" s="60"/>
      <c r="EO5842" s="60"/>
      <c r="EP5842" s="60"/>
      <c r="EQ5842" s="60"/>
      <c r="ER5842" s="60"/>
      <c r="ES5842" s="60"/>
      <c r="ET5842" s="60"/>
      <c r="EU5842" s="60"/>
      <c r="EV5842" s="60"/>
      <c r="EW5842" s="60"/>
      <c r="EX5842" s="60"/>
      <c r="EY5842" s="60"/>
      <c r="EZ5842" s="60"/>
      <c r="FA5842" s="60"/>
      <c r="FB5842" s="60"/>
    </row>
    <row r="5843" spans="22:158" x14ac:dyDescent="0.25">
      <c r="V5843" s="1"/>
      <c r="W5843" s="33"/>
      <c r="X5843" s="33"/>
      <c r="AH5843" s="38">
        <v>100</v>
      </c>
      <c r="AI5843" s="38">
        <v>130</v>
      </c>
      <c r="AJ5843" s="38">
        <v>16850</v>
      </c>
      <c r="AK5843" s="38">
        <v>74</v>
      </c>
      <c r="AL5843" s="38">
        <v>9200348</v>
      </c>
      <c r="AM5843" s="61" t="s">
        <v>1816</v>
      </c>
      <c r="AN5843" s="61" t="s">
        <v>1687</v>
      </c>
      <c r="AO5843" s="61" t="s">
        <v>1630</v>
      </c>
      <c r="AP5843" s="61" t="s">
        <v>5043</v>
      </c>
      <c r="AQ5843" s="61" t="s">
        <v>1772</v>
      </c>
      <c r="AR5843" s="28">
        <v>0</v>
      </c>
      <c r="AS5843" s="28">
        <v>0</v>
      </c>
      <c r="AT5843" s="28">
        <v>152277</v>
      </c>
      <c r="AU5843" s="62"/>
      <c r="DV5843" s="31" t="s">
        <v>5740</v>
      </c>
      <c r="DW5843" s="31" t="s">
        <v>5746</v>
      </c>
      <c r="DX5843" s="63"/>
      <c r="DY5843" s="63"/>
      <c r="DZ5843" s="63"/>
      <c r="EA5843" s="167"/>
      <c r="EB5843" s="60"/>
      <c r="EC5843" s="60"/>
      <c r="ED5843" s="60"/>
      <c r="EE5843" s="60"/>
      <c r="EF5843" s="60"/>
      <c r="EG5843" s="60"/>
      <c r="EH5843" s="60"/>
      <c r="EI5843" s="60"/>
      <c r="EJ5843" s="60"/>
      <c r="EK5843" s="60"/>
      <c r="EL5843" s="60"/>
      <c r="EM5843" s="60"/>
      <c r="EN5843" s="60"/>
      <c r="EO5843" s="60"/>
      <c r="EP5843" s="60"/>
      <c r="EQ5843" s="60"/>
      <c r="ER5843" s="60"/>
      <c r="ES5843" s="60"/>
      <c r="ET5843" s="60"/>
      <c r="EU5843" s="60"/>
      <c r="EV5843" s="60"/>
      <c r="EW5843" s="60"/>
      <c r="EX5843" s="60"/>
      <c r="EY5843" s="60"/>
      <c r="EZ5843" s="60"/>
      <c r="FA5843" s="60"/>
      <c r="FB5843" s="60"/>
    </row>
    <row r="5844" spans="22:158" x14ac:dyDescent="0.25">
      <c r="W5844" s="33"/>
      <c r="X5844" s="33"/>
      <c r="AH5844" s="38">
        <v>100</v>
      </c>
      <c r="AI5844" s="38">
        <v>130</v>
      </c>
      <c r="AJ5844" s="38">
        <v>17310</v>
      </c>
      <c r="AK5844" s="38">
        <v>74</v>
      </c>
      <c r="AL5844" s="38">
        <v>9200348</v>
      </c>
      <c r="AM5844" s="61" t="s">
        <v>1816</v>
      </c>
      <c r="AN5844" s="61" t="s">
        <v>1687</v>
      </c>
      <c r="AO5844" s="61" t="s">
        <v>1640</v>
      </c>
      <c r="AP5844" s="61" t="s">
        <v>5043</v>
      </c>
      <c r="AQ5844" s="61" t="s">
        <v>1772</v>
      </c>
      <c r="AR5844" s="28">
        <v>12502852</v>
      </c>
      <c r="AS5844" s="28">
        <v>8711226</v>
      </c>
      <c r="AT5844" s="28">
        <v>0</v>
      </c>
      <c r="AU5844" s="62"/>
      <c r="DV5844" s="31" t="s">
        <v>5740</v>
      </c>
      <c r="DW5844" s="31" t="s">
        <v>5746</v>
      </c>
      <c r="DX5844" s="63"/>
      <c r="DY5844" s="63"/>
      <c r="DZ5844" s="63"/>
      <c r="EA5844" s="167"/>
      <c r="EB5844" s="60"/>
      <c r="EC5844" s="60"/>
      <c r="ED5844" s="60"/>
      <c r="EE5844" s="60"/>
      <c r="EF5844" s="60"/>
      <c r="EG5844" s="60"/>
      <c r="EH5844" s="60"/>
      <c r="EI5844" s="60"/>
      <c r="EJ5844" s="60"/>
      <c r="EK5844" s="60"/>
      <c r="EL5844" s="60"/>
      <c r="EM5844" s="60"/>
      <c r="EN5844" s="60"/>
      <c r="EO5844" s="60"/>
      <c r="EP5844" s="60"/>
      <c r="EQ5844" s="60"/>
      <c r="ER5844" s="60"/>
      <c r="ES5844" s="60"/>
      <c r="ET5844" s="60"/>
      <c r="EU5844" s="60"/>
      <c r="EV5844" s="60"/>
      <c r="EW5844" s="60"/>
      <c r="EX5844" s="60"/>
      <c r="EY5844" s="60"/>
      <c r="EZ5844" s="60"/>
      <c r="FA5844" s="60"/>
      <c r="FB5844" s="60"/>
    </row>
    <row r="5845" spans="22:158" x14ac:dyDescent="0.25">
      <c r="W5845" s="33"/>
      <c r="X5845" s="33"/>
      <c r="AH5845" s="38">
        <v>100</v>
      </c>
      <c r="AI5845" s="38">
        <v>130</v>
      </c>
      <c r="AJ5845" s="38">
        <v>17400</v>
      </c>
      <c r="AK5845" s="38">
        <v>74</v>
      </c>
      <c r="AL5845" s="38">
        <v>9200348</v>
      </c>
      <c r="AM5845" s="61" t="s">
        <v>1816</v>
      </c>
      <c r="AN5845" s="61" t="s">
        <v>1687</v>
      </c>
      <c r="AO5845" s="61" t="s">
        <v>1642</v>
      </c>
      <c r="AP5845" s="61" t="s">
        <v>5043</v>
      </c>
      <c r="AQ5845" s="61" t="s">
        <v>1772</v>
      </c>
      <c r="AR5845" s="28">
        <v>421416.8</v>
      </c>
      <c r="AS5845" s="28">
        <v>2773306</v>
      </c>
      <c r="AT5845" s="28">
        <v>3015625</v>
      </c>
      <c r="AU5845" s="62"/>
      <c r="DV5845" s="31" t="s">
        <v>5740</v>
      </c>
      <c r="DW5845" s="31" t="s">
        <v>5746</v>
      </c>
      <c r="DX5845" s="63"/>
      <c r="DY5845" s="63"/>
      <c r="DZ5845" s="63"/>
      <c r="EA5845" s="167"/>
      <c r="EB5845" s="60"/>
      <c r="EC5845" s="60"/>
      <c r="ED5845" s="60"/>
      <c r="EE5845" s="60"/>
      <c r="EF5845" s="60"/>
      <c r="EG5845" s="60"/>
      <c r="EH5845" s="60"/>
      <c r="EI5845" s="60"/>
      <c r="EJ5845" s="60"/>
      <c r="EK5845" s="60"/>
      <c r="EL5845" s="60"/>
      <c r="EM5845" s="60"/>
      <c r="EN5845" s="60"/>
      <c r="EO5845" s="60"/>
      <c r="EP5845" s="60"/>
      <c r="EQ5845" s="60"/>
      <c r="ER5845" s="60"/>
      <c r="ES5845" s="60"/>
      <c r="ET5845" s="60"/>
      <c r="EU5845" s="60"/>
      <c r="EV5845" s="60"/>
      <c r="EW5845" s="60"/>
      <c r="EX5845" s="60"/>
      <c r="EY5845" s="60"/>
      <c r="EZ5845" s="60"/>
      <c r="FA5845" s="60"/>
      <c r="FB5845" s="60"/>
    </row>
    <row r="5846" spans="22:158" x14ac:dyDescent="0.25">
      <c r="W5846" s="33"/>
      <c r="X5846" s="33"/>
      <c r="AH5846" s="38">
        <v>100</v>
      </c>
      <c r="AI5846" s="38">
        <v>130</v>
      </c>
      <c r="AJ5846" s="38">
        <v>17650</v>
      </c>
      <c r="AK5846" s="38">
        <v>74</v>
      </c>
      <c r="AL5846" s="38">
        <v>9200348</v>
      </c>
      <c r="AM5846" s="61" t="s">
        <v>1816</v>
      </c>
      <c r="AN5846" s="61" t="s">
        <v>1687</v>
      </c>
      <c r="AO5846" s="61" t="s">
        <v>1648</v>
      </c>
      <c r="AP5846" s="61" t="s">
        <v>5043</v>
      </c>
      <c r="AQ5846" s="61" t="s">
        <v>1772</v>
      </c>
      <c r="AR5846" s="28">
        <v>989.4</v>
      </c>
      <c r="AS5846" s="28">
        <v>0</v>
      </c>
      <c r="AT5846" s="28">
        <v>131</v>
      </c>
      <c r="AU5846" s="62"/>
      <c r="DV5846" s="31" t="s">
        <v>5740</v>
      </c>
      <c r="DW5846" s="31" t="s">
        <v>5746</v>
      </c>
      <c r="DX5846" s="63"/>
      <c r="DY5846" s="63"/>
      <c r="DZ5846" s="63"/>
      <c r="EA5846" s="167"/>
      <c r="EB5846" s="60"/>
      <c r="EC5846" s="60"/>
      <c r="ED5846" s="60"/>
      <c r="EE5846" s="60"/>
      <c r="EF5846" s="60"/>
      <c r="EG5846" s="60"/>
      <c r="EH5846" s="60"/>
      <c r="EI5846" s="60"/>
      <c r="EJ5846" s="60"/>
      <c r="EK5846" s="60"/>
      <c r="EL5846" s="60"/>
      <c r="EM5846" s="60"/>
      <c r="EN5846" s="60"/>
      <c r="EO5846" s="60"/>
      <c r="EP5846" s="60"/>
      <c r="EQ5846" s="60"/>
      <c r="ER5846" s="60"/>
      <c r="ES5846" s="60"/>
      <c r="ET5846" s="60"/>
      <c r="EU5846" s="60"/>
      <c r="EV5846" s="60"/>
      <c r="EW5846" s="60"/>
      <c r="EX5846" s="60"/>
      <c r="EY5846" s="60"/>
      <c r="EZ5846" s="60"/>
      <c r="FA5846" s="60"/>
      <c r="FB5846" s="60"/>
    </row>
    <row r="5847" spans="22:158" x14ac:dyDescent="0.25">
      <c r="V5847" s="1"/>
      <c r="W5847" s="33"/>
      <c r="X5847" s="33"/>
      <c r="AH5847" s="38">
        <v>100</v>
      </c>
      <c r="AI5847" s="38">
        <v>130</v>
      </c>
      <c r="AJ5847" s="38">
        <v>17850</v>
      </c>
      <c r="AK5847" s="38">
        <v>74</v>
      </c>
      <c r="AL5847" s="38">
        <v>9200348</v>
      </c>
      <c r="AM5847" s="61" t="s">
        <v>1816</v>
      </c>
      <c r="AN5847" s="61" t="s">
        <v>1687</v>
      </c>
      <c r="AO5847" s="61" t="s">
        <v>1652</v>
      </c>
      <c r="AP5847" s="61" t="s">
        <v>5043</v>
      </c>
      <c r="AQ5847" s="61" t="s">
        <v>1772</v>
      </c>
      <c r="AR5847" s="28">
        <v>61.7</v>
      </c>
      <c r="AS5847" s="28">
        <v>0</v>
      </c>
      <c r="AT5847" s="28">
        <v>0</v>
      </c>
      <c r="AU5847" s="62"/>
      <c r="DV5847" s="31" t="s">
        <v>5740</v>
      </c>
      <c r="DW5847" s="31" t="s">
        <v>5746</v>
      </c>
      <c r="DX5847" s="63"/>
      <c r="DY5847" s="63"/>
      <c r="DZ5847" s="63"/>
      <c r="EA5847" s="167"/>
      <c r="EB5847" s="60"/>
      <c r="EC5847" s="60"/>
      <c r="ED5847" s="60"/>
      <c r="EE5847" s="60"/>
      <c r="EF5847" s="60"/>
      <c r="EG5847" s="60"/>
      <c r="EH5847" s="60"/>
      <c r="EI5847" s="60"/>
      <c r="EJ5847" s="60"/>
      <c r="EK5847" s="60"/>
      <c r="EL5847" s="60"/>
      <c r="EM5847" s="60"/>
      <c r="EN5847" s="60"/>
      <c r="EO5847" s="60"/>
      <c r="EP5847" s="60"/>
      <c r="EQ5847" s="60"/>
      <c r="ER5847" s="60"/>
      <c r="ES5847" s="60"/>
      <c r="ET5847" s="60"/>
      <c r="EU5847" s="60"/>
      <c r="EV5847" s="60"/>
      <c r="EW5847" s="60"/>
      <c r="EX5847" s="60"/>
      <c r="EY5847" s="60"/>
      <c r="EZ5847" s="60"/>
      <c r="FA5847" s="60"/>
      <c r="FB5847" s="60"/>
    </row>
    <row r="5848" spans="22:158" x14ac:dyDescent="0.25">
      <c r="W5848" s="33"/>
      <c r="X5848" s="33"/>
      <c r="AH5848" s="38">
        <v>100</v>
      </c>
      <c r="AI5848" s="38">
        <v>135</v>
      </c>
      <c r="AJ5848" s="38">
        <v>10950</v>
      </c>
      <c r="AK5848" s="38">
        <v>74</v>
      </c>
      <c r="AL5848" s="38">
        <v>9200348</v>
      </c>
      <c r="AM5848" s="61" t="s">
        <v>1816</v>
      </c>
      <c r="AN5848" s="61" t="s">
        <v>1693</v>
      </c>
      <c r="AO5848" s="61" t="s">
        <v>5062</v>
      </c>
      <c r="AP5848" s="61" t="s">
        <v>5043</v>
      </c>
      <c r="AQ5848" s="61" t="s">
        <v>1772</v>
      </c>
      <c r="AR5848" s="28">
        <v>149.80000000000001</v>
      </c>
      <c r="AS5848" s="28">
        <v>0</v>
      </c>
      <c r="AT5848" s="28">
        <v>0</v>
      </c>
      <c r="AU5848" s="62"/>
      <c r="DV5848" s="31" t="s">
        <v>5740</v>
      </c>
      <c r="DW5848" s="31" t="s">
        <v>5747</v>
      </c>
      <c r="DX5848" s="63"/>
      <c r="DY5848" s="63"/>
      <c r="DZ5848" s="63"/>
      <c r="EA5848" s="167"/>
      <c r="EB5848" s="60"/>
      <c r="EC5848" s="60"/>
      <c r="ED5848" s="60"/>
      <c r="EE5848" s="60"/>
      <c r="EF5848" s="60"/>
      <c r="EG5848" s="60"/>
      <c r="EH5848" s="60"/>
      <c r="EI5848" s="60"/>
      <c r="EJ5848" s="60"/>
      <c r="EK5848" s="60"/>
      <c r="EL5848" s="60"/>
      <c r="EM5848" s="60"/>
      <c r="EN5848" s="60"/>
      <c r="EO5848" s="60"/>
      <c r="EP5848" s="60"/>
      <c r="EQ5848" s="60"/>
      <c r="ER5848" s="60"/>
      <c r="ES5848" s="60"/>
      <c r="ET5848" s="60"/>
      <c r="EU5848" s="60"/>
      <c r="EV5848" s="60"/>
      <c r="EW5848" s="60"/>
      <c r="EX5848" s="60"/>
      <c r="EY5848" s="60"/>
      <c r="EZ5848" s="60"/>
      <c r="FA5848" s="60"/>
      <c r="FB5848" s="60"/>
    </row>
    <row r="5849" spans="22:158" x14ac:dyDescent="0.25">
      <c r="W5849" s="33"/>
      <c r="X5849" s="33"/>
      <c r="AH5849" s="38">
        <v>100</v>
      </c>
      <c r="AI5849" s="38">
        <v>135</v>
      </c>
      <c r="AJ5849" s="38">
        <v>11150</v>
      </c>
      <c r="AK5849" s="38">
        <v>74</v>
      </c>
      <c r="AL5849" s="38">
        <v>9200348</v>
      </c>
      <c r="AM5849" s="61" t="s">
        <v>1816</v>
      </c>
      <c r="AN5849" s="61" t="s">
        <v>1693</v>
      </c>
      <c r="AO5849" s="61" t="s">
        <v>5066</v>
      </c>
      <c r="AP5849" s="61" t="s">
        <v>5043</v>
      </c>
      <c r="AQ5849" s="61" t="s">
        <v>1772</v>
      </c>
      <c r="AR5849" s="28">
        <v>254.8</v>
      </c>
      <c r="AS5849" s="28">
        <v>2888</v>
      </c>
      <c r="AT5849" s="28">
        <v>0</v>
      </c>
      <c r="AU5849" s="62"/>
      <c r="DV5849" s="31" t="s">
        <v>5740</v>
      </c>
      <c r="DW5849" s="31" t="s">
        <v>5747</v>
      </c>
      <c r="DX5849" s="63"/>
      <c r="DY5849" s="63"/>
      <c r="DZ5849" s="63"/>
      <c r="EA5849" s="167"/>
      <c r="EB5849" s="60"/>
      <c r="EC5849" s="60"/>
      <c r="ED5849" s="60"/>
      <c r="EE5849" s="60"/>
      <c r="EF5849" s="60"/>
      <c r="EG5849" s="60"/>
      <c r="EH5849" s="60"/>
      <c r="EI5849" s="60"/>
      <c r="EJ5849" s="60"/>
      <c r="EK5849" s="60"/>
      <c r="EL5849" s="60"/>
      <c r="EM5849" s="60"/>
      <c r="EN5849" s="60"/>
      <c r="EO5849" s="60"/>
      <c r="EP5849" s="60"/>
      <c r="EQ5849" s="60"/>
      <c r="ER5849" s="60"/>
      <c r="ES5849" s="60"/>
      <c r="ET5849" s="60"/>
      <c r="EU5849" s="60"/>
      <c r="EV5849" s="60"/>
      <c r="EW5849" s="60"/>
      <c r="EX5849" s="60"/>
      <c r="EY5849" s="60"/>
      <c r="EZ5849" s="60"/>
      <c r="FA5849" s="60"/>
      <c r="FB5849" s="60"/>
    </row>
    <row r="5850" spans="22:158" x14ac:dyDescent="0.25">
      <c r="W5850" s="33"/>
      <c r="X5850" s="33"/>
      <c r="AH5850" s="38">
        <v>100</v>
      </c>
      <c r="AI5850" s="38">
        <v>135</v>
      </c>
      <c r="AJ5850" s="38">
        <v>11950</v>
      </c>
      <c r="AK5850" s="38">
        <v>74</v>
      </c>
      <c r="AL5850" s="38">
        <v>9200348</v>
      </c>
      <c r="AM5850" s="61" t="s">
        <v>1816</v>
      </c>
      <c r="AN5850" s="61" t="s">
        <v>1693</v>
      </c>
      <c r="AO5850" s="61" t="s">
        <v>5083</v>
      </c>
      <c r="AP5850" s="61" t="s">
        <v>5043</v>
      </c>
      <c r="AQ5850" s="61" t="s">
        <v>1772</v>
      </c>
      <c r="AR5850" s="28">
        <v>0</v>
      </c>
      <c r="AS5850" s="28">
        <v>0</v>
      </c>
      <c r="AT5850" s="28">
        <v>4104</v>
      </c>
      <c r="AU5850" s="62"/>
      <c r="DV5850" s="31" t="s">
        <v>5740</v>
      </c>
      <c r="DW5850" s="31" t="s">
        <v>5747</v>
      </c>
      <c r="DX5850" s="63"/>
      <c r="DY5850" s="63"/>
      <c r="DZ5850" s="63"/>
      <c r="EA5850" s="167"/>
      <c r="EB5850" s="60"/>
      <c r="EC5850" s="60"/>
      <c r="ED5850" s="60"/>
      <c r="EE5850" s="60"/>
      <c r="EF5850" s="60"/>
      <c r="EG5850" s="60"/>
      <c r="EH5850" s="60"/>
      <c r="EI5850" s="60"/>
      <c r="EJ5850" s="60"/>
      <c r="EK5850" s="60"/>
      <c r="EL5850" s="60"/>
      <c r="EM5850" s="60"/>
      <c r="EN5850" s="60"/>
      <c r="EO5850" s="60"/>
      <c r="EP5850" s="60"/>
      <c r="EQ5850" s="60"/>
      <c r="ER5850" s="60"/>
      <c r="ES5850" s="60"/>
      <c r="ET5850" s="60"/>
      <c r="EU5850" s="60"/>
      <c r="EV5850" s="60"/>
      <c r="EW5850" s="60"/>
      <c r="EX5850" s="60"/>
      <c r="EY5850" s="60"/>
      <c r="EZ5850" s="60"/>
      <c r="FA5850" s="60"/>
      <c r="FB5850" s="60"/>
    </row>
    <row r="5851" spans="22:158" x14ac:dyDescent="0.25">
      <c r="W5851" s="33"/>
      <c r="X5851" s="33"/>
      <c r="AH5851" s="38">
        <v>100</v>
      </c>
      <c r="AI5851" s="38">
        <v>135</v>
      </c>
      <c r="AJ5851" s="38">
        <v>12100</v>
      </c>
      <c r="AK5851" s="38">
        <v>74</v>
      </c>
      <c r="AL5851" s="38">
        <v>9200348</v>
      </c>
      <c r="AM5851" s="61" t="s">
        <v>1816</v>
      </c>
      <c r="AN5851" s="61" t="s">
        <v>1693</v>
      </c>
      <c r="AO5851" s="61" t="s">
        <v>5086</v>
      </c>
      <c r="AP5851" s="61" t="s">
        <v>5043</v>
      </c>
      <c r="AQ5851" s="61" t="s">
        <v>1772</v>
      </c>
      <c r="AR5851" s="28">
        <v>0</v>
      </c>
      <c r="AS5851" s="28">
        <v>0</v>
      </c>
      <c r="AT5851" s="28">
        <v>281752</v>
      </c>
      <c r="AU5851" s="62"/>
      <c r="DV5851" s="31" t="s">
        <v>5740</v>
      </c>
      <c r="DW5851" s="31" t="s">
        <v>5747</v>
      </c>
      <c r="DX5851" s="63"/>
      <c r="DY5851" s="63"/>
      <c r="DZ5851" s="63"/>
      <c r="EA5851" s="167"/>
      <c r="EB5851" s="60"/>
      <c r="EC5851" s="60"/>
      <c r="ED5851" s="60"/>
      <c r="EE5851" s="60"/>
      <c r="EF5851" s="60"/>
      <c r="EG5851" s="60"/>
      <c r="EH5851" s="60"/>
      <c r="EI5851" s="60"/>
      <c r="EJ5851" s="60"/>
      <c r="EK5851" s="60"/>
      <c r="EL5851" s="60"/>
      <c r="EM5851" s="60"/>
      <c r="EN5851" s="60"/>
      <c r="EO5851" s="60"/>
      <c r="EP5851" s="60"/>
      <c r="EQ5851" s="60"/>
      <c r="ER5851" s="60"/>
      <c r="ES5851" s="60"/>
      <c r="ET5851" s="60"/>
      <c r="EU5851" s="60"/>
      <c r="EV5851" s="60"/>
      <c r="EW5851" s="60"/>
      <c r="EX5851" s="60"/>
      <c r="EY5851" s="60"/>
      <c r="EZ5851" s="60"/>
      <c r="FA5851" s="60"/>
      <c r="FB5851" s="60"/>
    </row>
    <row r="5852" spans="22:158" x14ac:dyDescent="0.25">
      <c r="W5852" s="33"/>
      <c r="X5852" s="33"/>
      <c r="AH5852" s="38">
        <v>100</v>
      </c>
      <c r="AI5852" s="38">
        <v>135</v>
      </c>
      <c r="AJ5852" s="38">
        <v>12150</v>
      </c>
      <c r="AK5852" s="38">
        <v>74</v>
      </c>
      <c r="AL5852" s="38">
        <v>9200348</v>
      </c>
      <c r="AM5852" s="61" t="s">
        <v>1816</v>
      </c>
      <c r="AN5852" s="61" t="s">
        <v>1693</v>
      </c>
      <c r="AO5852" s="61" t="s">
        <v>5087</v>
      </c>
      <c r="AP5852" s="61" t="s">
        <v>5043</v>
      </c>
      <c r="AQ5852" s="61" t="s">
        <v>1772</v>
      </c>
      <c r="AR5852" s="28">
        <v>454.1</v>
      </c>
      <c r="AS5852" s="28">
        <v>0</v>
      </c>
      <c r="AT5852" s="28">
        <v>0</v>
      </c>
      <c r="AU5852" s="62"/>
      <c r="DV5852" s="31" t="s">
        <v>5740</v>
      </c>
      <c r="DW5852" s="31" t="s">
        <v>5747</v>
      </c>
      <c r="DX5852" s="63"/>
      <c r="DY5852" s="63"/>
      <c r="DZ5852" s="63"/>
      <c r="EA5852" s="167"/>
      <c r="EB5852" s="60"/>
      <c r="EC5852" s="60"/>
      <c r="ED5852" s="60"/>
      <c r="EE5852" s="60"/>
      <c r="EF5852" s="60"/>
      <c r="EG5852" s="60"/>
      <c r="EH5852" s="60"/>
      <c r="EI5852" s="60"/>
      <c r="EJ5852" s="60"/>
      <c r="EK5852" s="60"/>
      <c r="EL5852" s="60"/>
      <c r="EM5852" s="60"/>
      <c r="EN5852" s="60"/>
      <c r="EO5852" s="60"/>
      <c r="EP5852" s="60"/>
      <c r="EQ5852" s="60"/>
      <c r="ER5852" s="60"/>
      <c r="ES5852" s="60"/>
      <c r="ET5852" s="60"/>
      <c r="EU5852" s="60"/>
      <c r="EV5852" s="60"/>
      <c r="EW5852" s="60"/>
      <c r="EX5852" s="60"/>
      <c r="EY5852" s="60"/>
      <c r="EZ5852" s="60"/>
      <c r="FA5852" s="60"/>
      <c r="FB5852" s="60"/>
    </row>
    <row r="5853" spans="22:158" x14ac:dyDescent="0.25">
      <c r="W5853" s="33"/>
      <c r="X5853" s="33"/>
      <c r="AH5853" s="38">
        <v>100</v>
      </c>
      <c r="AI5853" s="38">
        <v>135</v>
      </c>
      <c r="AJ5853" s="38">
        <v>12600</v>
      </c>
      <c r="AK5853" s="38">
        <v>74</v>
      </c>
      <c r="AL5853" s="38">
        <v>9200348</v>
      </c>
      <c r="AM5853" s="61" t="s">
        <v>1816</v>
      </c>
      <c r="AN5853" s="61" t="s">
        <v>1693</v>
      </c>
      <c r="AO5853" s="61" t="s">
        <v>5095</v>
      </c>
      <c r="AP5853" s="61" t="s">
        <v>5043</v>
      </c>
      <c r="AQ5853" s="61" t="s">
        <v>1772</v>
      </c>
      <c r="AR5853" s="28">
        <v>1319.6999999999998</v>
      </c>
      <c r="AS5853" s="28">
        <v>0</v>
      </c>
      <c r="AT5853" s="28">
        <v>119930</v>
      </c>
      <c r="AU5853" s="62"/>
      <c r="DV5853" s="31" t="s">
        <v>5740</v>
      </c>
      <c r="DW5853" s="31" t="s">
        <v>5747</v>
      </c>
      <c r="DX5853" s="63"/>
      <c r="DY5853" s="63"/>
      <c r="DZ5853" s="63"/>
      <c r="EA5853" s="167"/>
      <c r="EB5853" s="60"/>
      <c r="EC5853" s="60"/>
      <c r="ED5853" s="60"/>
      <c r="EE5853" s="60"/>
      <c r="EF5853" s="60"/>
      <c r="EG5853" s="60"/>
      <c r="EH5853" s="60"/>
      <c r="EI5853" s="60"/>
      <c r="EJ5853" s="60"/>
      <c r="EK5853" s="60"/>
      <c r="EL5853" s="60"/>
      <c r="EM5853" s="60"/>
      <c r="EN5853" s="60"/>
      <c r="EO5853" s="60"/>
      <c r="EP5853" s="60"/>
      <c r="EQ5853" s="60"/>
      <c r="ER5853" s="60"/>
      <c r="ES5853" s="60"/>
      <c r="ET5853" s="60"/>
      <c r="EU5853" s="60"/>
      <c r="EV5853" s="60"/>
      <c r="EW5853" s="60"/>
      <c r="EX5853" s="60"/>
      <c r="EY5853" s="60"/>
      <c r="EZ5853" s="60"/>
      <c r="FA5853" s="60"/>
      <c r="FB5853" s="60"/>
    </row>
    <row r="5854" spans="22:158" x14ac:dyDescent="0.25">
      <c r="W5854" s="33"/>
      <c r="X5854" s="33"/>
      <c r="AH5854" s="38">
        <v>100</v>
      </c>
      <c r="AI5854" s="38">
        <v>135</v>
      </c>
      <c r="AJ5854" s="38">
        <v>12950</v>
      </c>
      <c r="AK5854" s="38">
        <v>74</v>
      </c>
      <c r="AL5854" s="38">
        <v>9200348</v>
      </c>
      <c r="AM5854" s="61" t="s">
        <v>1816</v>
      </c>
      <c r="AN5854" s="61" t="s">
        <v>1693</v>
      </c>
      <c r="AO5854" s="61" t="s">
        <v>5100</v>
      </c>
      <c r="AP5854" s="61" t="s">
        <v>5043</v>
      </c>
      <c r="AQ5854" s="61" t="s">
        <v>1772</v>
      </c>
      <c r="AR5854" s="28">
        <v>267.2</v>
      </c>
      <c r="AS5854" s="28">
        <v>19</v>
      </c>
      <c r="AT5854" s="28">
        <v>87848</v>
      </c>
      <c r="AU5854" s="62"/>
      <c r="DV5854" s="31" t="s">
        <v>5740</v>
      </c>
      <c r="DW5854" s="31" t="s">
        <v>5747</v>
      </c>
      <c r="DX5854" s="63"/>
      <c r="DY5854" s="63"/>
      <c r="DZ5854" s="63"/>
      <c r="EA5854" s="167"/>
      <c r="EB5854" s="60"/>
      <c r="EC5854" s="60"/>
      <c r="ED5854" s="60"/>
      <c r="EE5854" s="60"/>
      <c r="EF5854" s="60"/>
      <c r="EG5854" s="60"/>
      <c r="EH5854" s="60"/>
      <c r="EI5854" s="60"/>
      <c r="EJ5854" s="60"/>
      <c r="EK5854" s="60"/>
      <c r="EL5854" s="60"/>
      <c r="EM5854" s="60"/>
      <c r="EN5854" s="60"/>
      <c r="EO5854" s="60"/>
      <c r="EP5854" s="60"/>
      <c r="EQ5854" s="60"/>
      <c r="ER5854" s="60"/>
      <c r="ES5854" s="60"/>
      <c r="ET5854" s="60"/>
      <c r="EU5854" s="60"/>
      <c r="EV5854" s="60"/>
      <c r="EW5854" s="60"/>
      <c r="EX5854" s="60"/>
      <c r="EY5854" s="60"/>
      <c r="EZ5854" s="60"/>
      <c r="FA5854" s="60"/>
      <c r="FB5854" s="60"/>
    </row>
    <row r="5855" spans="22:158" x14ac:dyDescent="0.25">
      <c r="W5855" s="33"/>
      <c r="X5855" s="33"/>
      <c r="AH5855" s="38">
        <v>100</v>
      </c>
      <c r="AI5855" s="38">
        <v>135</v>
      </c>
      <c r="AJ5855" s="38">
        <v>15270</v>
      </c>
      <c r="AK5855" s="38">
        <v>74</v>
      </c>
      <c r="AL5855" s="38">
        <v>9200348</v>
      </c>
      <c r="AM5855" s="61" t="s">
        <v>1816</v>
      </c>
      <c r="AN5855" s="61" t="s">
        <v>1693</v>
      </c>
      <c r="AO5855" s="61" t="s">
        <v>1596</v>
      </c>
      <c r="AP5855" s="61" t="s">
        <v>5043</v>
      </c>
      <c r="AQ5855" s="61" t="s">
        <v>1772</v>
      </c>
      <c r="AR5855" s="28">
        <v>158.9</v>
      </c>
      <c r="AS5855" s="28">
        <v>823</v>
      </c>
      <c r="AT5855" s="28">
        <v>0</v>
      </c>
      <c r="AU5855" s="62"/>
      <c r="DV5855" s="31" t="s">
        <v>5740</v>
      </c>
      <c r="DW5855" s="31" t="s">
        <v>5747</v>
      </c>
      <c r="DX5855" s="63"/>
      <c r="DY5855" s="63"/>
      <c r="DZ5855" s="63"/>
      <c r="EA5855" s="167"/>
      <c r="EB5855" s="60"/>
      <c r="EC5855" s="60"/>
      <c r="ED5855" s="60"/>
      <c r="EE5855" s="60"/>
      <c r="EF5855" s="60"/>
      <c r="EG5855" s="60"/>
      <c r="EH5855" s="60"/>
      <c r="EI5855" s="60"/>
      <c r="EJ5855" s="60"/>
      <c r="EK5855" s="60"/>
      <c r="EL5855" s="60"/>
      <c r="EM5855" s="60"/>
      <c r="EN5855" s="60"/>
      <c r="EO5855" s="60"/>
      <c r="EP5855" s="60"/>
      <c r="EQ5855" s="60"/>
      <c r="ER5855" s="60"/>
      <c r="ES5855" s="60"/>
      <c r="ET5855" s="60"/>
      <c r="EU5855" s="60"/>
      <c r="EV5855" s="60"/>
      <c r="EW5855" s="60"/>
      <c r="EX5855" s="60"/>
      <c r="EY5855" s="60"/>
      <c r="EZ5855" s="60"/>
      <c r="FA5855" s="60"/>
      <c r="FB5855" s="60"/>
    </row>
    <row r="5856" spans="22:158" x14ac:dyDescent="0.25">
      <c r="W5856" s="33"/>
      <c r="X5856" s="33"/>
      <c r="AH5856" s="38">
        <v>100</v>
      </c>
      <c r="AI5856" s="38">
        <v>135</v>
      </c>
      <c r="AJ5856" s="38">
        <v>15400</v>
      </c>
      <c r="AK5856" s="38">
        <v>74</v>
      </c>
      <c r="AL5856" s="38">
        <v>9200348</v>
      </c>
      <c r="AM5856" s="61" t="s">
        <v>1816</v>
      </c>
      <c r="AN5856" s="61" t="s">
        <v>1693</v>
      </c>
      <c r="AO5856" s="61" t="s">
        <v>1599</v>
      </c>
      <c r="AP5856" s="61" t="s">
        <v>5043</v>
      </c>
      <c r="AQ5856" s="61" t="s">
        <v>1772</v>
      </c>
      <c r="AR5856" s="28">
        <v>0</v>
      </c>
      <c r="AS5856" s="28">
        <v>0</v>
      </c>
      <c r="AT5856" s="28">
        <v>162</v>
      </c>
      <c r="AU5856" s="62"/>
      <c r="DV5856" s="31" t="s">
        <v>5740</v>
      </c>
      <c r="DW5856" s="31" t="s">
        <v>5747</v>
      </c>
      <c r="DX5856" s="63"/>
      <c r="DY5856" s="63"/>
      <c r="DZ5856" s="63"/>
      <c r="EA5856" s="167"/>
      <c r="EB5856" s="60"/>
      <c r="EC5856" s="60"/>
      <c r="ED5856" s="60"/>
      <c r="EE5856" s="60"/>
      <c r="EF5856" s="60"/>
      <c r="EG5856" s="60"/>
      <c r="EH5856" s="60"/>
      <c r="EI5856" s="60"/>
      <c r="EJ5856" s="60"/>
      <c r="EK5856" s="60"/>
      <c r="EL5856" s="60"/>
      <c r="EM5856" s="60"/>
      <c r="EN5856" s="60"/>
      <c r="EO5856" s="60"/>
      <c r="EP5856" s="60"/>
      <c r="EQ5856" s="60"/>
      <c r="ER5856" s="60"/>
      <c r="ES5856" s="60"/>
      <c r="ET5856" s="60"/>
      <c r="EU5856" s="60"/>
      <c r="EV5856" s="60"/>
      <c r="EW5856" s="60"/>
      <c r="EX5856" s="60"/>
      <c r="EY5856" s="60"/>
      <c r="EZ5856" s="60"/>
      <c r="FA5856" s="60"/>
      <c r="FB5856" s="60"/>
    </row>
    <row r="5857" spans="22:158" x14ac:dyDescent="0.25">
      <c r="W5857" s="33"/>
      <c r="X5857" s="33"/>
      <c r="AH5857" s="38">
        <v>100</v>
      </c>
      <c r="AI5857" s="38">
        <v>135</v>
      </c>
      <c r="AJ5857" s="38">
        <v>15850</v>
      </c>
      <c r="AK5857" s="38">
        <v>74</v>
      </c>
      <c r="AL5857" s="38">
        <v>9200348</v>
      </c>
      <c r="AM5857" s="61" t="s">
        <v>1816</v>
      </c>
      <c r="AN5857" s="61" t="s">
        <v>1693</v>
      </c>
      <c r="AO5857" s="61" t="s">
        <v>1608</v>
      </c>
      <c r="AP5857" s="61" t="s">
        <v>5043</v>
      </c>
      <c r="AQ5857" s="61" t="s">
        <v>1772</v>
      </c>
      <c r="AR5857" s="28">
        <v>70111.399999999994</v>
      </c>
      <c r="AS5857" s="28">
        <v>85000</v>
      </c>
      <c r="AT5857" s="28">
        <v>236</v>
      </c>
      <c r="AU5857" s="62"/>
      <c r="DV5857" s="31" t="s">
        <v>5740</v>
      </c>
      <c r="DW5857" s="31" t="s">
        <v>5747</v>
      </c>
      <c r="DX5857" s="63"/>
      <c r="DY5857" s="63"/>
      <c r="DZ5857" s="63"/>
      <c r="EA5857" s="167"/>
      <c r="EB5857" s="60"/>
      <c r="EC5857" s="60"/>
      <c r="ED5857" s="60"/>
      <c r="EE5857" s="60"/>
      <c r="EF5857" s="60"/>
      <c r="EG5857" s="60"/>
      <c r="EH5857" s="60"/>
      <c r="EI5857" s="60"/>
      <c r="EJ5857" s="60"/>
      <c r="EK5857" s="60"/>
      <c r="EL5857" s="60"/>
      <c r="EM5857" s="60"/>
      <c r="EN5857" s="60"/>
      <c r="EO5857" s="60"/>
      <c r="EP5857" s="60"/>
      <c r="EQ5857" s="60"/>
      <c r="ER5857" s="60"/>
      <c r="ES5857" s="60"/>
      <c r="ET5857" s="60"/>
      <c r="EU5857" s="60"/>
      <c r="EV5857" s="60"/>
      <c r="EW5857" s="60"/>
      <c r="EX5857" s="60"/>
      <c r="EY5857" s="60"/>
      <c r="EZ5857" s="60"/>
      <c r="FA5857" s="60"/>
      <c r="FB5857" s="60"/>
    </row>
    <row r="5858" spans="22:158" x14ac:dyDescent="0.25">
      <c r="W5858" s="33"/>
      <c r="X5858" s="33"/>
      <c r="AH5858" s="38">
        <v>100</v>
      </c>
      <c r="AI5858" s="38">
        <v>135</v>
      </c>
      <c r="AJ5858" s="38">
        <v>17900</v>
      </c>
      <c r="AK5858" s="38">
        <v>74</v>
      </c>
      <c r="AL5858" s="38">
        <v>9200348</v>
      </c>
      <c r="AM5858" s="61" t="s">
        <v>1816</v>
      </c>
      <c r="AN5858" s="61" t="s">
        <v>1693</v>
      </c>
      <c r="AO5858" s="61" t="s">
        <v>1653</v>
      </c>
      <c r="AP5858" s="61" t="s">
        <v>5043</v>
      </c>
      <c r="AQ5858" s="61" t="s">
        <v>1772</v>
      </c>
      <c r="AR5858" s="28">
        <v>68.400000000000006</v>
      </c>
      <c r="AS5858" s="28">
        <v>0</v>
      </c>
      <c r="AT5858" s="28">
        <v>29</v>
      </c>
      <c r="AU5858" s="62"/>
      <c r="DV5858" s="31" t="s">
        <v>5740</v>
      </c>
      <c r="DW5858" s="31" t="s">
        <v>5747</v>
      </c>
      <c r="DX5858" s="63"/>
      <c r="DY5858" s="63"/>
      <c r="DZ5858" s="63"/>
      <c r="EA5858" s="167"/>
      <c r="EB5858" s="60"/>
      <c r="EC5858" s="60"/>
      <c r="ED5858" s="60"/>
      <c r="EE5858" s="60"/>
      <c r="EF5858" s="60"/>
      <c r="EG5858" s="60"/>
      <c r="EH5858" s="60"/>
      <c r="EI5858" s="60"/>
      <c r="EJ5858" s="60"/>
      <c r="EK5858" s="60"/>
      <c r="EL5858" s="60"/>
      <c r="EM5858" s="60"/>
      <c r="EN5858" s="60"/>
      <c r="EO5858" s="60"/>
      <c r="EP5858" s="60"/>
      <c r="EQ5858" s="60"/>
      <c r="ER5858" s="60"/>
      <c r="ES5858" s="60"/>
      <c r="ET5858" s="60"/>
      <c r="EU5858" s="60"/>
      <c r="EV5858" s="60"/>
      <c r="EW5858" s="60"/>
      <c r="EX5858" s="60"/>
      <c r="EY5858" s="60"/>
      <c r="EZ5858" s="60"/>
      <c r="FA5858" s="60"/>
      <c r="FB5858" s="60"/>
    </row>
    <row r="5859" spans="22:158" x14ac:dyDescent="0.25">
      <c r="V5859" s="1"/>
      <c r="W5859" s="33"/>
      <c r="X5859" s="33"/>
      <c r="AH5859" s="38">
        <v>100</v>
      </c>
      <c r="AI5859" s="38">
        <v>135</v>
      </c>
      <c r="AJ5859" s="38">
        <v>18020</v>
      </c>
      <c r="AK5859" s="38">
        <v>74</v>
      </c>
      <c r="AL5859" s="38">
        <v>9200348</v>
      </c>
      <c r="AM5859" s="61" t="s">
        <v>1816</v>
      </c>
      <c r="AN5859" s="61" t="s">
        <v>1693</v>
      </c>
      <c r="AO5859" s="61" t="s">
        <v>1656</v>
      </c>
      <c r="AP5859" s="61" t="s">
        <v>5043</v>
      </c>
      <c r="AQ5859" s="61" t="s">
        <v>1772</v>
      </c>
      <c r="AR5859" s="28">
        <v>522798.3</v>
      </c>
      <c r="AS5859" s="28">
        <v>177592</v>
      </c>
      <c r="AT5859" s="28">
        <v>0</v>
      </c>
      <c r="AU5859" s="62"/>
      <c r="DV5859" s="31" t="s">
        <v>5740</v>
      </c>
      <c r="DW5859" s="31" t="s">
        <v>5747</v>
      </c>
      <c r="DX5859" s="63"/>
      <c r="DY5859" s="63"/>
      <c r="DZ5859" s="63"/>
      <c r="EA5859" s="167"/>
      <c r="EB5859" s="60"/>
      <c r="EC5859" s="60"/>
      <c r="ED5859" s="60"/>
      <c r="EE5859" s="60"/>
      <c r="EF5859" s="60"/>
      <c r="EG5859" s="60"/>
      <c r="EH5859" s="60"/>
      <c r="EI5859" s="60"/>
      <c r="EJ5859" s="60"/>
      <c r="EK5859" s="60"/>
      <c r="EL5859" s="60"/>
      <c r="EM5859" s="60"/>
      <c r="EN5859" s="60"/>
      <c r="EO5859" s="60"/>
      <c r="EP5859" s="60"/>
      <c r="EQ5859" s="60"/>
      <c r="ER5859" s="60"/>
      <c r="ES5859" s="60"/>
      <c r="ET5859" s="60"/>
      <c r="EU5859" s="60"/>
      <c r="EV5859" s="60"/>
      <c r="EW5859" s="60"/>
      <c r="EX5859" s="60"/>
      <c r="EY5859" s="60"/>
      <c r="EZ5859" s="60"/>
      <c r="FA5859" s="60"/>
      <c r="FB5859" s="60"/>
    </row>
    <row r="5860" spans="22:158" x14ac:dyDescent="0.25">
      <c r="W5860" s="33"/>
      <c r="X5860" s="33"/>
      <c r="AH5860" s="38">
        <v>100</v>
      </c>
      <c r="AI5860" s="38">
        <v>135</v>
      </c>
      <c r="AJ5860" s="38">
        <v>18150</v>
      </c>
      <c r="AK5860" s="38">
        <v>74</v>
      </c>
      <c r="AL5860" s="38">
        <v>9200348</v>
      </c>
      <c r="AM5860" s="61" t="s">
        <v>1816</v>
      </c>
      <c r="AN5860" s="61" t="s">
        <v>1693</v>
      </c>
      <c r="AO5860" s="61" t="s">
        <v>1659</v>
      </c>
      <c r="AP5860" s="61" t="s">
        <v>5043</v>
      </c>
      <c r="AQ5860" s="61" t="s">
        <v>1772</v>
      </c>
      <c r="AR5860" s="28">
        <v>135.9</v>
      </c>
      <c r="AS5860" s="28">
        <v>5200</v>
      </c>
      <c r="AT5860" s="28">
        <v>17954</v>
      </c>
      <c r="AU5860" s="62"/>
      <c r="DV5860" s="31" t="s">
        <v>5740</v>
      </c>
      <c r="DW5860" s="31" t="s">
        <v>5747</v>
      </c>
      <c r="DX5860" s="63"/>
      <c r="DY5860" s="63"/>
      <c r="DZ5860" s="63"/>
      <c r="EA5860" s="167"/>
      <c r="EB5860" s="60"/>
      <c r="EC5860" s="60"/>
      <c r="ED5860" s="60"/>
      <c r="EE5860" s="60"/>
      <c r="EF5860" s="60"/>
      <c r="EG5860" s="60"/>
      <c r="EH5860" s="60"/>
      <c r="EI5860" s="60"/>
      <c r="EJ5860" s="60"/>
      <c r="EK5860" s="60"/>
      <c r="EL5860" s="60"/>
      <c r="EM5860" s="60"/>
      <c r="EN5860" s="60"/>
      <c r="EO5860" s="60"/>
      <c r="EP5860" s="60"/>
      <c r="EQ5860" s="60"/>
      <c r="ER5860" s="60"/>
      <c r="ES5860" s="60"/>
      <c r="ET5860" s="60"/>
      <c r="EU5860" s="60"/>
      <c r="EV5860" s="60"/>
      <c r="EW5860" s="60"/>
      <c r="EX5860" s="60"/>
      <c r="EY5860" s="60"/>
      <c r="EZ5860" s="60"/>
      <c r="FA5860" s="60"/>
      <c r="FB5860" s="60"/>
    </row>
    <row r="5861" spans="22:158" x14ac:dyDescent="0.25">
      <c r="W5861" s="33"/>
      <c r="X5861" s="33"/>
      <c r="AH5861" s="38">
        <v>100</v>
      </c>
      <c r="AI5861" s="38">
        <v>140</v>
      </c>
      <c r="AJ5861" s="38">
        <v>10470</v>
      </c>
      <c r="AK5861" s="38">
        <v>74</v>
      </c>
      <c r="AL5861" s="38">
        <v>9200348</v>
      </c>
      <c r="AM5861" s="61" t="s">
        <v>1816</v>
      </c>
      <c r="AN5861" s="61" t="s">
        <v>1690</v>
      </c>
      <c r="AO5861" s="61" t="s">
        <v>5052</v>
      </c>
      <c r="AP5861" s="61" t="s">
        <v>5043</v>
      </c>
      <c r="AQ5861" s="61" t="s">
        <v>1772</v>
      </c>
      <c r="AR5861" s="28">
        <v>0</v>
      </c>
      <c r="AS5861" s="28">
        <v>11067</v>
      </c>
      <c r="AT5861" s="28">
        <v>35460</v>
      </c>
      <c r="AU5861" s="62"/>
      <c r="DV5861" s="31" t="s">
        <v>5740</v>
      </c>
      <c r="DW5861" s="31" t="s">
        <v>5748</v>
      </c>
      <c r="DX5861" s="63"/>
      <c r="DY5861" s="63"/>
      <c r="DZ5861" s="63"/>
      <c r="EA5861" s="167"/>
      <c r="EB5861" s="60"/>
      <c r="EC5861" s="60"/>
      <c r="ED5861" s="60"/>
      <c r="EE5861" s="60"/>
      <c r="EF5861" s="60"/>
      <c r="EG5861" s="60"/>
      <c r="EH5861" s="60"/>
      <c r="EI5861" s="60"/>
      <c r="EJ5861" s="60"/>
      <c r="EK5861" s="60"/>
      <c r="EL5861" s="60"/>
      <c r="EM5861" s="60"/>
      <c r="EN5861" s="60"/>
      <c r="EO5861" s="60"/>
      <c r="EP5861" s="60"/>
      <c r="EQ5861" s="60"/>
      <c r="ER5861" s="60"/>
      <c r="ES5861" s="60"/>
      <c r="ET5861" s="60"/>
      <c r="EU5861" s="60"/>
      <c r="EV5861" s="60"/>
      <c r="EW5861" s="60"/>
      <c r="EX5861" s="60"/>
      <c r="EY5861" s="60"/>
      <c r="EZ5861" s="60"/>
      <c r="FA5861" s="60"/>
      <c r="FB5861" s="60"/>
    </row>
    <row r="5862" spans="22:158" x14ac:dyDescent="0.25">
      <c r="W5862" s="33"/>
      <c r="X5862" s="33"/>
      <c r="AH5862" s="38">
        <v>100</v>
      </c>
      <c r="AI5862" s="38">
        <v>140</v>
      </c>
      <c r="AJ5862" s="38">
        <v>10470</v>
      </c>
      <c r="AK5862" s="38">
        <v>74</v>
      </c>
      <c r="AL5862" s="38">
        <v>9200348</v>
      </c>
      <c r="AM5862" s="61" t="s">
        <v>1816</v>
      </c>
      <c r="AN5862" s="61" t="s">
        <v>1690</v>
      </c>
      <c r="AO5862" s="61" t="s">
        <v>1112</v>
      </c>
      <c r="AP5862" s="61" t="s">
        <v>5043</v>
      </c>
      <c r="AQ5862" s="61" t="s">
        <v>1772</v>
      </c>
      <c r="AR5862" s="28">
        <v>363336.89999999997</v>
      </c>
      <c r="AS5862" s="28">
        <v>0</v>
      </c>
      <c r="AT5862" s="28">
        <v>0</v>
      </c>
      <c r="AU5862" s="62"/>
      <c r="DV5862" s="31" t="s">
        <v>5740</v>
      </c>
      <c r="DW5862" s="31" t="s">
        <v>5748</v>
      </c>
      <c r="DX5862" s="63"/>
      <c r="DY5862" s="63"/>
      <c r="DZ5862" s="63"/>
      <c r="EA5862" s="167"/>
      <c r="EB5862" s="60"/>
      <c r="EC5862" s="60"/>
      <c r="ED5862" s="60"/>
      <c r="EE5862" s="60"/>
      <c r="EF5862" s="60"/>
      <c r="EG5862" s="60"/>
      <c r="EH5862" s="60"/>
      <c r="EI5862" s="60"/>
      <c r="EJ5862" s="60"/>
      <c r="EK5862" s="60"/>
      <c r="EL5862" s="60"/>
      <c r="EM5862" s="60"/>
      <c r="EN5862" s="60"/>
      <c r="EO5862" s="60"/>
      <c r="EP5862" s="60"/>
      <c r="EQ5862" s="60"/>
      <c r="ER5862" s="60"/>
      <c r="ES5862" s="60"/>
      <c r="ET5862" s="60"/>
      <c r="EU5862" s="60"/>
      <c r="EV5862" s="60"/>
      <c r="EW5862" s="60"/>
      <c r="EX5862" s="60"/>
      <c r="EY5862" s="60"/>
      <c r="EZ5862" s="60"/>
      <c r="FA5862" s="60"/>
      <c r="FB5862" s="60"/>
    </row>
    <row r="5863" spans="22:158" x14ac:dyDescent="0.25">
      <c r="W5863" s="33"/>
      <c r="X5863" s="33"/>
      <c r="AH5863" s="38">
        <v>100</v>
      </c>
      <c r="AI5863" s="38">
        <v>140</v>
      </c>
      <c r="AJ5863" s="38">
        <v>10800</v>
      </c>
      <c r="AK5863" s="38">
        <v>74</v>
      </c>
      <c r="AL5863" s="38">
        <v>9200348</v>
      </c>
      <c r="AM5863" s="61" t="s">
        <v>1816</v>
      </c>
      <c r="AN5863" s="61" t="s">
        <v>1690</v>
      </c>
      <c r="AO5863" s="61" t="s">
        <v>5059</v>
      </c>
      <c r="AP5863" s="61" t="s">
        <v>5043</v>
      </c>
      <c r="AQ5863" s="61" t="s">
        <v>1772</v>
      </c>
      <c r="AR5863" s="28">
        <v>38676613.600000001</v>
      </c>
      <c r="AS5863" s="28">
        <v>516</v>
      </c>
      <c r="AT5863" s="28">
        <v>0</v>
      </c>
      <c r="AU5863" s="62"/>
      <c r="DV5863" s="31" t="s">
        <v>5740</v>
      </c>
      <c r="DW5863" s="31" t="s">
        <v>5748</v>
      </c>
      <c r="DX5863" s="63"/>
      <c r="DY5863" s="63"/>
      <c r="DZ5863" s="63"/>
      <c r="EA5863" s="167"/>
      <c r="EB5863" s="60"/>
      <c r="EC5863" s="60"/>
      <c r="ED5863" s="60"/>
      <c r="EE5863" s="60"/>
      <c r="EF5863" s="60"/>
      <c r="EG5863" s="60"/>
      <c r="EH5863" s="60"/>
      <c r="EI5863" s="60"/>
      <c r="EJ5863" s="60"/>
      <c r="EK5863" s="60"/>
      <c r="EL5863" s="60"/>
      <c r="EM5863" s="60"/>
      <c r="EN5863" s="60"/>
      <c r="EO5863" s="60"/>
      <c r="EP5863" s="60"/>
      <c r="EQ5863" s="60"/>
      <c r="ER5863" s="60"/>
      <c r="ES5863" s="60"/>
      <c r="ET5863" s="60"/>
      <c r="EU5863" s="60"/>
      <c r="EV5863" s="60"/>
      <c r="EW5863" s="60"/>
      <c r="EX5863" s="60"/>
      <c r="EY5863" s="60"/>
      <c r="EZ5863" s="60"/>
      <c r="FA5863" s="60"/>
      <c r="FB5863" s="60"/>
    </row>
    <row r="5864" spans="22:158" x14ac:dyDescent="0.25">
      <c r="W5864" s="33"/>
      <c r="X5864" s="33"/>
      <c r="AH5864" s="38">
        <v>100</v>
      </c>
      <c r="AI5864" s="38">
        <v>140</v>
      </c>
      <c r="AJ5864" s="38">
        <v>10850</v>
      </c>
      <c r="AK5864" s="38">
        <v>74</v>
      </c>
      <c r="AL5864" s="38">
        <v>9200348</v>
      </c>
      <c r="AM5864" s="61" t="s">
        <v>1816</v>
      </c>
      <c r="AN5864" s="61" t="s">
        <v>1690</v>
      </c>
      <c r="AO5864" s="61" t="s">
        <v>5060</v>
      </c>
      <c r="AP5864" s="61" t="s">
        <v>5043</v>
      </c>
      <c r="AQ5864" s="61" t="s">
        <v>1772</v>
      </c>
      <c r="AR5864" s="28">
        <v>190029.7</v>
      </c>
      <c r="AS5864" s="28">
        <v>0</v>
      </c>
      <c r="AT5864" s="28">
        <v>0</v>
      </c>
      <c r="AU5864" s="62"/>
      <c r="DV5864" s="31" t="s">
        <v>5740</v>
      </c>
      <c r="DW5864" s="31" t="s">
        <v>5748</v>
      </c>
      <c r="DX5864" s="63"/>
      <c r="DY5864" s="63"/>
      <c r="DZ5864" s="63"/>
      <c r="EA5864" s="167"/>
      <c r="EB5864" s="60"/>
      <c r="EC5864" s="60"/>
      <c r="ED5864" s="60"/>
      <c r="EE5864" s="60"/>
      <c r="EF5864" s="60"/>
      <c r="EG5864" s="60"/>
      <c r="EH5864" s="60"/>
      <c r="EI5864" s="60"/>
      <c r="EJ5864" s="60"/>
      <c r="EK5864" s="60"/>
      <c r="EL5864" s="60"/>
      <c r="EM5864" s="60"/>
      <c r="EN5864" s="60"/>
      <c r="EO5864" s="60"/>
      <c r="EP5864" s="60"/>
      <c r="EQ5864" s="60"/>
      <c r="ER5864" s="60"/>
      <c r="ES5864" s="60"/>
      <c r="ET5864" s="60"/>
      <c r="EU5864" s="60"/>
      <c r="EV5864" s="60"/>
      <c r="EW5864" s="60"/>
      <c r="EX5864" s="60"/>
      <c r="EY5864" s="60"/>
      <c r="EZ5864" s="60"/>
      <c r="FA5864" s="60"/>
      <c r="FB5864" s="60"/>
    </row>
    <row r="5865" spans="22:158" x14ac:dyDescent="0.25">
      <c r="W5865" s="33"/>
      <c r="X5865" s="33"/>
      <c r="AH5865" s="38">
        <v>100</v>
      </c>
      <c r="AI5865" s="38">
        <v>140</v>
      </c>
      <c r="AJ5865" s="38">
        <v>11400</v>
      </c>
      <c r="AK5865" s="38">
        <v>74</v>
      </c>
      <c r="AL5865" s="38">
        <v>9200348</v>
      </c>
      <c r="AM5865" s="61" t="s">
        <v>1816</v>
      </c>
      <c r="AN5865" s="61" t="s">
        <v>1690</v>
      </c>
      <c r="AO5865" s="61" t="s">
        <v>5071</v>
      </c>
      <c r="AP5865" s="61" t="s">
        <v>5043</v>
      </c>
      <c r="AQ5865" s="61" t="s">
        <v>1772</v>
      </c>
      <c r="AR5865" s="28">
        <v>3759406.7</v>
      </c>
      <c r="AS5865" s="28">
        <v>2424469</v>
      </c>
      <c r="AT5865" s="28">
        <v>2111645</v>
      </c>
      <c r="AU5865" s="62"/>
      <c r="DV5865" s="31" t="s">
        <v>5740</v>
      </c>
      <c r="DW5865" s="31" t="s">
        <v>5748</v>
      </c>
      <c r="DX5865" s="63"/>
      <c r="DY5865" s="63"/>
      <c r="DZ5865" s="63"/>
      <c r="EA5865" s="167"/>
      <c r="EB5865" s="60"/>
      <c r="EC5865" s="60"/>
      <c r="ED5865" s="60"/>
      <c r="EE5865" s="60"/>
      <c r="EF5865" s="60"/>
      <c r="EG5865" s="60"/>
      <c r="EH5865" s="60"/>
      <c r="EI5865" s="60"/>
      <c r="EJ5865" s="60"/>
      <c r="EK5865" s="60"/>
      <c r="EL5865" s="60"/>
      <c r="EM5865" s="60"/>
      <c r="EN5865" s="60"/>
      <c r="EO5865" s="60"/>
      <c r="EP5865" s="60"/>
      <c r="EQ5865" s="60"/>
      <c r="ER5865" s="60"/>
      <c r="ES5865" s="60"/>
      <c r="ET5865" s="60"/>
      <c r="EU5865" s="60"/>
      <c r="EV5865" s="60"/>
      <c r="EW5865" s="60"/>
      <c r="EX5865" s="60"/>
      <c r="EY5865" s="60"/>
      <c r="EZ5865" s="60"/>
      <c r="FA5865" s="60"/>
      <c r="FB5865" s="60"/>
    </row>
    <row r="5866" spans="22:158" x14ac:dyDescent="0.25">
      <c r="W5866" s="33"/>
      <c r="X5866" s="33"/>
      <c r="AH5866" s="38">
        <v>100</v>
      </c>
      <c r="AI5866" s="38">
        <v>140</v>
      </c>
      <c r="AJ5866" s="38">
        <v>12350</v>
      </c>
      <c r="AK5866" s="38">
        <v>74</v>
      </c>
      <c r="AL5866" s="38">
        <v>9200348</v>
      </c>
      <c r="AM5866" s="61" t="s">
        <v>1816</v>
      </c>
      <c r="AN5866" s="61" t="s">
        <v>1690</v>
      </c>
      <c r="AO5866" s="61" t="s">
        <v>5091</v>
      </c>
      <c r="AP5866" s="61" t="s">
        <v>5043</v>
      </c>
      <c r="AQ5866" s="61" t="s">
        <v>1772</v>
      </c>
      <c r="AR5866" s="28">
        <v>15123.8</v>
      </c>
      <c r="AS5866" s="28">
        <v>144710</v>
      </c>
      <c r="AT5866" s="28">
        <v>526793</v>
      </c>
      <c r="AU5866" s="62"/>
      <c r="DV5866" s="31" t="s">
        <v>5740</v>
      </c>
      <c r="DW5866" s="31" t="s">
        <v>5748</v>
      </c>
      <c r="DX5866" s="63"/>
      <c r="DY5866" s="63"/>
      <c r="DZ5866" s="63"/>
      <c r="EA5866" s="167"/>
      <c r="EB5866" s="60"/>
      <c r="EC5866" s="60"/>
      <c r="ED5866" s="60"/>
      <c r="EE5866" s="60"/>
      <c r="EF5866" s="60"/>
      <c r="EG5866" s="60"/>
      <c r="EH5866" s="60"/>
      <c r="EI5866" s="60"/>
      <c r="EJ5866" s="60"/>
      <c r="EK5866" s="60"/>
      <c r="EL5866" s="60"/>
      <c r="EM5866" s="60"/>
      <c r="EN5866" s="60"/>
      <c r="EO5866" s="60"/>
      <c r="EP5866" s="60"/>
      <c r="EQ5866" s="60"/>
      <c r="ER5866" s="60"/>
      <c r="ES5866" s="60"/>
      <c r="ET5866" s="60"/>
      <c r="EU5866" s="60"/>
      <c r="EV5866" s="60"/>
      <c r="EW5866" s="60"/>
      <c r="EX5866" s="60"/>
      <c r="EY5866" s="60"/>
      <c r="EZ5866" s="60"/>
      <c r="FA5866" s="60"/>
      <c r="FB5866" s="60"/>
    </row>
    <row r="5867" spans="22:158" x14ac:dyDescent="0.25">
      <c r="W5867" s="33"/>
      <c r="X5867" s="33"/>
      <c r="AH5867" s="38">
        <v>100</v>
      </c>
      <c r="AI5867" s="38">
        <v>140</v>
      </c>
      <c r="AJ5867" s="38">
        <v>12900</v>
      </c>
      <c r="AK5867" s="38">
        <v>74</v>
      </c>
      <c r="AL5867" s="38">
        <v>9200348</v>
      </c>
      <c r="AM5867" s="61" t="s">
        <v>1816</v>
      </c>
      <c r="AN5867" s="61" t="s">
        <v>1690</v>
      </c>
      <c r="AO5867" s="61" t="s">
        <v>5099</v>
      </c>
      <c r="AP5867" s="61" t="s">
        <v>5043</v>
      </c>
      <c r="AQ5867" s="61" t="s">
        <v>1772</v>
      </c>
      <c r="AR5867" s="28">
        <v>1988.4</v>
      </c>
      <c r="AS5867" s="28">
        <v>0</v>
      </c>
      <c r="AT5867" s="28">
        <v>32930</v>
      </c>
      <c r="AU5867" s="62"/>
      <c r="DV5867" s="31" t="s">
        <v>5740</v>
      </c>
      <c r="DW5867" s="31" t="s">
        <v>5748</v>
      </c>
      <c r="DX5867" s="63"/>
      <c r="DY5867" s="63"/>
      <c r="DZ5867" s="63"/>
      <c r="EA5867" s="167"/>
      <c r="EB5867" s="60"/>
      <c r="EC5867" s="60"/>
      <c r="ED5867" s="60"/>
      <c r="EE5867" s="60"/>
      <c r="EF5867" s="60"/>
      <c r="EG5867" s="60"/>
      <c r="EH5867" s="60"/>
      <c r="EI5867" s="60"/>
      <c r="EJ5867" s="60"/>
      <c r="EK5867" s="60"/>
      <c r="EL5867" s="60"/>
      <c r="EM5867" s="60"/>
      <c r="EN5867" s="60"/>
      <c r="EO5867" s="60"/>
      <c r="EP5867" s="60"/>
      <c r="EQ5867" s="60"/>
      <c r="ER5867" s="60"/>
      <c r="ES5867" s="60"/>
      <c r="ET5867" s="60"/>
      <c r="EU5867" s="60"/>
      <c r="EV5867" s="60"/>
      <c r="EW5867" s="60"/>
      <c r="EX5867" s="60"/>
      <c r="EY5867" s="60"/>
      <c r="EZ5867" s="60"/>
      <c r="FA5867" s="60"/>
      <c r="FB5867" s="60"/>
    </row>
    <row r="5868" spans="22:158" x14ac:dyDescent="0.25">
      <c r="W5868" s="33"/>
      <c r="X5868" s="33"/>
      <c r="AH5868" s="38">
        <v>100</v>
      </c>
      <c r="AI5868" s="38">
        <v>140</v>
      </c>
      <c r="AJ5868" s="38">
        <v>14600</v>
      </c>
      <c r="AK5868" s="38">
        <v>74</v>
      </c>
      <c r="AL5868" s="38">
        <v>9200348</v>
      </c>
      <c r="AM5868" s="61" t="s">
        <v>1816</v>
      </c>
      <c r="AN5868" s="61" t="s">
        <v>1690</v>
      </c>
      <c r="AO5868" s="61" t="s">
        <v>1580</v>
      </c>
      <c r="AP5868" s="61" t="s">
        <v>5043</v>
      </c>
      <c r="AQ5868" s="61" t="s">
        <v>1772</v>
      </c>
      <c r="AR5868" s="28">
        <v>100.2</v>
      </c>
      <c r="AS5868" s="28">
        <v>82154</v>
      </c>
      <c r="AT5868" s="28">
        <v>62321</v>
      </c>
      <c r="AU5868" s="62"/>
      <c r="DV5868" s="31" t="s">
        <v>5740</v>
      </c>
      <c r="DW5868" s="31" t="s">
        <v>5748</v>
      </c>
      <c r="DX5868" s="63"/>
      <c r="DY5868" s="63"/>
      <c r="DZ5868" s="63"/>
      <c r="EA5868" s="167"/>
      <c r="EB5868" s="60"/>
      <c r="EC5868" s="60"/>
      <c r="ED5868" s="60"/>
      <c r="EE5868" s="60"/>
      <c r="EF5868" s="60"/>
      <c r="EG5868" s="60"/>
      <c r="EH5868" s="60"/>
      <c r="EI5868" s="60"/>
      <c r="EJ5868" s="60"/>
      <c r="EK5868" s="60"/>
      <c r="EL5868" s="60"/>
      <c r="EM5868" s="60"/>
      <c r="EN5868" s="60"/>
      <c r="EO5868" s="60"/>
      <c r="EP5868" s="60"/>
      <c r="EQ5868" s="60"/>
      <c r="ER5868" s="60"/>
      <c r="ES5868" s="60"/>
      <c r="ET5868" s="60"/>
      <c r="EU5868" s="60"/>
      <c r="EV5868" s="60"/>
      <c r="EW5868" s="60"/>
      <c r="EX5868" s="60"/>
      <c r="EY5868" s="60"/>
      <c r="EZ5868" s="60"/>
      <c r="FA5868" s="60"/>
      <c r="FB5868" s="60"/>
    </row>
    <row r="5869" spans="22:158" x14ac:dyDescent="0.25">
      <c r="V5869" s="1"/>
      <c r="W5869" s="33"/>
      <c r="X5869" s="33"/>
      <c r="AH5869" s="38">
        <v>100</v>
      </c>
      <c r="AI5869" s="38">
        <v>140</v>
      </c>
      <c r="AJ5869" s="38">
        <v>14870</v>
      </c>
      <c r="AK5869" s="38">
        <v>74</v>
      </c>
      <c r="AL5869" s="38">
        <v>9200348</v>
      </c>
      <c r="AM5869" s="61" t="s">
        <v>1816</v>
      </c>
      <c r="AN5869" s="61" t="s">
        <v>1690</v>
      </c>
      <c r="AO5869" s="61" t="s">
        <v>1586</v>
      </c>
      <c r="AP5869" s="61" t="s">
        <v>5043</v>
      </c>
      <c r="AQ5869" s="61" t="s">
        <v>1772</v>
      </c>
      <c r="AR5869" s="28">
        <v>4670543.2</v>
      </c>
      <c r="AS5869" s="28">
        <v>479</v>
      </c>
      <c r="AT5869" s="28">
        <v>0</v>
      </c>
      <c r="AU5869" s="62"/>
      <c r="DV5869" s="31" t="s">
        <v>5740</v>
      </c>
      <c r="DW5869" s="31" t="s">
        <v>5748</v>
      </c>
      <c r="DX5869" s="63"/>
      <c r="DY5869" s="63"/>
      <c r="DZ5869" s="63"/>
      <c r="EA5869" s="167"/>
      <c r="EB5869" s="60"/>
      <c r="EC5869" s="60"/>
      <c r="ED5869" s="60"/>
      <c r="EE5869" s="60"/>
      <c r="EF5869" s="60"/>
      <c r="EG5869" s="60"/>
      <c r="EH5869" s="60"/>
      <c r="EI5869" s="60"/>
      <c r="EJ5869" s="60"/>
      <c r="EK5869" s="60"/>
      <c r="EL5869" s="60"/>
      <c r="EM5869" s="60"/>
      <c r="EN5869" s="60"/>
      <c r="EO5869" s="60"/>
      <c r="EP5869" s="60"/>
      <c r="EQ5869" s="60"/>
      <c r="ER5869" s="60"/>
      <c r="ES5869" s="60"/>
      <c r="ET5869" s="60"/>
      <c r="EU5869" s="60"/>
      <c r="EV5869" s="60"/>
      <c r="EW5869" s="60"/>
      <c r="EX5869" s="60"/>
      <c r="EY5869" s="60"/>
      <c r="EZ5869" s="60"/>
      <c r="FA5869" s="60"/>
      <c r="FB5869" s="60"/>
    </row>
    <row r="5870" spans="22:158" x14ac:dyDescent="0.25">
      <c r="W5870" s="33"/>
      <c r="X5870" s="33"/>
      <c r="AH5870" s="38">
        <v>100</v>
      </c>
      <c r="AI5870" s="38">
        <v>140</v>
      </c>
      <c r="AJ5870" s="38">
        <v>14875</v>
      </c>
      <c r="AK5870" s="38">
        <v>74</v>
      </c>
      <c r="AL5870" s="38">
        <v>9200348</v>
      </c>
      <c r="AM5870" s="61" t="s">
        <v>1816</v>
      </c>
      <c r="AN5870" s="61" t="s">
        <v>1690</v>
      </c>
      <c r="AO5870" s="61" t="s">
        <v>1230</v>
      </c>
      <c r="AP5870" s="61" t="s">
        <v>5043</v>
      </c>
      <c r="AQ5870" s="61" t="s">
        <v>1772</v>
      </c>
      <c r="AR5870" s="28">
        <v>0</v>
      </c>
      <c r="AS5870" s="28">
        <v>2833</v>
      </c>
      <c r="AT5870" s="28">
        <v>0</v>
      </c>
      <c r="AU5870" s="62"/>
      <c r="DV5870" s="31" t="s">
        <v>5740</v>
      </c>
      <c r="DW5870" s="31" t="s">
        <v>5748</v>
      </c>
      <c r="DX5870" s="63"/>
      <c r="DY5870" s="63"/>
      <c r="DZ5870" s="63"/>
      <c r="EA5870" s="167"/>
      <c r="EB5870" s="60"/>
      <c r="EC5870" s="60"/>
      <c r="ED5870" s="60"/>
      <c r="EE5870" s="60"/>
      <c r="EF5870" s="60"/>
      <c r="EG5870" s="60"/>
      <c r="EH5870" s="60"/>
      <c r="EI5870" s="60"/>
      <c r="EJ5870" s="60"/>
      <c r="EK5870" s="60"/>
      <c r="EL5870" s="60"/>
      <c r="EM5870" s="60"/>
      <c r="EN5870" s="60"/>
      <c r="EO5870" s="60"/>
      <c r="EP5870" s="60"/>
      <c r="EQ5870" s="60"/>
      <c r="ER5870" s="60"/>
      <c r="ES5870" s="60"/>
      <c r="ET5870" s="60"/>
      <c r="EU5870" s="60"/>
      <c r="EV5870" s="60"/>
      <c r="EW5870" s="60"/>
      <c r="EX5870" s="60"/>
      <c r="EY5870" s="60"/>
      <c r="EZ5870" s="60"/>
      <c r="FA5870" s="60"/>
      <c r="FB5870" s="60"/>
    </row>
    <row r="5871" spans="22:158" x14ac:dyDescent="0.25">
      <c r="W5871" s="33"/>
      <c r="X5871" s="33"/>
      <c r="AH5871" s="38">
        <v>100</v>
      </c>
      <c r="AI5871" s="38">
        <v>140</v>
      </c>
      <c r="AJ5871" s="38">
        <v>15270</v>
      </c>
      <c r="AK5871" s="38">
        <v>74</v>
      </c>
      <c r="AL5871" s="38">
        <v>9200348</v>
      </c>
      <c r="AM5871" s="61" t="s">
        <v>1816</v>
      </c>
      <c r="AN5871" s="61" t="s">
        <v>1690</v>
      </c>
      <c r="AO5871" s="61" t="s">
        <v>1596</v>
      </c>
      <c r="AP5871" s="61" t="s">
        <v>5043</v>
      </c>
      <c r="AQ5871" s="61" t="s">
        <v>1772</v>
      </c>
      <c r="AR5871" s="28">
        <v>9155.7999999999993</v>
      </c>
      <c r="AS5871" s="28">
        <v>0</v>
      </c>
      <c r="AT5871" s="28">
        <v>0</v>
      </c>
      <c r="AU5871" s="62"/>
      <c r="DV5871" s="31" t="s">
        <v>5740</v>
      </c>
      <c r="DW5871" s="31" t="s">
        <v>5748</v>
      </c>
      <c r="DX5871" s="63"/>
      <c r="DY5871" s="63"/>
      <c r="DZ5871" s="63"/>
      <c r="EA5871" s="167"/>
      <c r="EB5871" s="60"/>
      <c r="EC5871" s="60"/>
      <c r="ED5871" s="60"/>
      <c r="EE5871" s="60"/>
      <c r="EF5871" s="60"/>
      <c r="EG5871" s="60"/>
      <c r="EH5871" s="60"/>
      <c r="EI5871" s="60"/>
      <c r="EJ5871" s="60"/>
      <c r="EK5871" s="60"/>
      <c r="EL5871" s="60"/>
      <c r="EM5871" s="60"/>
      <c r="EN5871" s="60"/>
      <c r="EO5871" s="60"/>
      <c r="EP5871" s="60"/>
      <c r="EQ5871" s="60"/>
      <c r="ER5871" s="60"/>
      <c r="ES5871" s="60"/>
      <c r="ET5871" s="60"/>
      <c r="EU5871" s="60"/>
      <c r="EV5871" s="60"/>
      <c r="EW5871" s="60"/>
      <c r="EX5871" s="60"/>
      <c r="EY5871" s="60"/>
      <c r="EZ5871" s="60"/>
      <c r="FA5871" s="60"/>
      <c r="FB5871" s="60"/>
    </row>
    <row r="5872" spans="22:158" x14ac:dyDescent="0.25">
      <c r="V5872" s="1"/>
      <c r="W5872" s="33"/>
      <c r="X5872" s="33"/>
      <c r="AH5872" s="38">
        <v>100</v>
      </c>
      <c r="AI5872" s="38">
        <v>140</v>
      </c>
      <c r="AJ5872" s="38">
        <v>16100</v>
      </c>
      <c r="AK5872" s="38">
        <v>74</v>
      </c>
      <c r="AL5872" s="38">
        <v>9200348</v>
      </c>
      <c r="AM5872" s="61" t="s">
        <v>1816</v>
      </c>
      <c r="AN5872" s="61" t="s">
        <v>1690</v>
      </c>
      <c r="AO5872" s="61" t="s">
        <v>1612</v>
      </c>
      <c r="AP5872" s="61" t="s">
        <v>5043</v>
      </c>
      <c r="AQ5872" s="61" t="s">
        <v>1772</v>
      </c>
      <c r="AR5872" s="28">
        <v>207.5</v>
      </c>
      <c r="AS5872" s="28">
        <v>6056</v>
      </c>
      <c r="AT5872" s="28">
        <v>1008</v>
      </c>
      <c r="AU5872" s="62"/>
      <c r="DV5872" s="31" t="s">
        <v>5740</v>
      </c>
      <c r="DW5872" s="31" t="s">
        <v>5748</v>
      </c>
      <c r="DX5872" s="63"/>
      <c r="DY5872" s="63"/>
      <c r="DZ5872" s="63"/>
      <c r="EA5872" s="167"/>
      <c r="EB5872" s="60"/>
      <c r="EC5872" s="60"/>
      <c r="ED5872" s="60"/>
      <c r="EE5872" s="60"/>
      <c r="EF5872" s="60"/>
      <c r="EG5872" s="60"/>
      <c r="EH5872" s="60"/>
      <c r="EI5872" s="60"/>
      <c r="EJ5872" s="60"/>
      <c r="EK5872" s="60"/>
      <c r="EL5872" s="60"/>
      <c r="EM5872" s="60"/>
      <c r="EN5872" s="60"/>
      <c r="EO5872" s="60"/>
      <c r="EP5872" s="60"/>
      <c r="EQ5872" s="60"/>
      <c r="ER5872" s="60"/>
      <c r="ES5872" s="60"/>
      <c r="ET5872" s="60"/>
      <c r="EU5872" s="60"/>
      <c r="EV5872" s="60"/>
      <c r="EW5872" s="60"/>
      <c r="EX5872" s="60"/>
      <c r="EY5872" s="60"/>
      <c r="EZ5872" s="60"/>
      <c r="FA5872" s="60"/>
      <c r="FB5872" s="60"/>
    </row>
    <row r="5873" spans="22:158" x14ac:dyDescent="0.25">
      <c r="W5873" s="33"/>
      <c r="X5873" s="33"/>
      <c r="AH5873" s="38">
        <v>100</v>
      </c>
      <c r="AI5873" s="38">
        <v>140</v>
      </c>
      <c r="AJ5873" s="38">
        <v>16150</v>
      </c>
      <c r="AK5873" s="38">
        <v>74</v>
      </c>
      <c r="AL5873" s="38">
        <v>9200348</v>
      </c>
      <c r="AM5873" s="61" t="s">
        <v>1816</v>
      </c>
      <c r="AN5873" s="61" t="s">
        <v>1690</v>
      </c>
      <c r="AO5873" s="61" t="s">
        <v>1613</v>
      </c>
      <c r="AP5873" s="61" t="s">
        <v>5043</v>
      </c>
      <c r="AQ5873" s="61" t="s">
        <v>1772</v>
      </c>
      <c r="AR5873" s="28">
        <v>25.7</v>
      </c>
      <c r="AS5873" s="28">
        <v>0</v>
      </c>
      <c r="AT5873" s="28">
        <v>1239</v>
      </c>
      <c r="AU5873" s="62"/>
      <c r="DV5873" s="31" t="s">
        <v>5740</v>
      </c>
      <c r="DW5873" s="31" t="s">
        <v>5748</v>
      </c>
      <c r="DX5873" s="63"/>
      <c r="DY5873" s="63"/>
      <c r="DZ5873" s="63"/>
      <c r="EA5873" s="167"/>
      <c r="EB5873" s="60"/>
      <c r="EC5873" s="60"/>
      <c r="ED5873" s="60"/>
      <c r="EE5873" s="60"/>
      <c r="EF5873" s="60"/>
      <c r="EG5873" s="60"/>
      <c r="EH5873" s="60"/>
      <c r="EI5873" s="60"/>
      <c r="EJ5873" s="60"/>
      <c r="EK5873" s="60"/>
      <c r="EL5873" s="60"/>
      <c r="EM5873" s="60"/>
      <c r="EN5873" s="60"/>
      <c r="EO5873" s="60"/>
      <c r="EP5873" s="60"/>
      <c r="EQ5873" s="60"/>
      <c r="ER5873" s="60"/>
      <c r="ES5873" s="60"/>
      <c r="ET5873" s="60"/>
      <c r="EU5873" s="60"/>
      <c r="EV5873" s="60"/>
      <c r="EW5873" s="60"/>
      <c r="EX5873" s="60"/>
      <c r="EY5873" s="60"/>
      <c r="EZ5873" s="60"/>
      <c r="FA5873" s="60"/>
      <c r="FB5873" s="60"/>
    </row>
    <row r="5874" spans="22:158" x14ac:dyDescent="0.25">
      <c r="W5874" s="33"/>
      <c r="X5874" s="33"/>
      <c r="AH5874" s="38">
        <v>100</v>
      </c>
      <c r="AI5874" s="38">
        <v>140</v>
      </c>
      <c r="AJ5874" s="38">
        <v>16200</v>
      </c>
      <c r="AK5874" s="38">
        <v>74</v>
      </c>
      <c r="AL5874" s="38">
        <v>9200348</v>
      </c>
      <c r="AM5874" s="61" t="s">
        <v>1816</v>
      </c>
      <c r="AN5874" s="61" t="s">
        <v>1690</v>
      </c>
      <c r="AO5874" s="61" t="s">
        <v>1615</v>
      </c>
      <c r="AP5874" s="61" t="s">
        <v>5043</v>
      </c>
      <c r="AQ5874" s="61" t="s">
        <v>1772</v>
      </c>
      <c r="AR5874" s="28">
        <v>4499.8999999999996</v>
      </c>
      <c r="AS5874" s="28">
        <v>0</v>
      </c>
      <c r="AT5874" s="28">
        <v>0</v>
      </c>
      <c r="AU5874" s="62"/>
      <c r="DV5874" s="31" t="s">
        <v>5740</v>
      </c>
      <c r="DW5874" s="31" t="s">
        <v>5748</v>
      </c>
      <c r="DX5874" s="63"/>
      <c r="DY5874" s="63"/>
      <c r="DZ5874" s="63"/>
      <c r="EA5874" s="167"/>
      <c r="EB5874" s="60"/>
      <c r="EC5874" s="60"/>
      <c r="ED5874" s="60"/>
      <c r="EE5874" s="60"/>
      <c r="EF5874" s="60"/>
      <c r="EG5874" s="60"/>
      <c r="EH5874" s="60"/>
      <c r="EI5874" s="60"/>
      <c r="EJ5874" s="60"/>
      <c r="EK5874" s="60"/>
      <c r="EL5874" s="60"/>
      <c r="EM5874" s="60"/>
      <c r="EN5874" s="60"/>
      <c r="EO5874" s="60"/>
      <c r="EP5874" s="60"/>
      <c r="EQ5874" s="60"/>
      <c r="ER5874" s="60"/>
      <c r="ES5874" s="60"/>
      <c r="ET5874" s="60"/>
      <c r="EU5874" s="60"/>
      <c r="EV5874" s="60"/>
      <c r="EW5874" s="60"/>
      <c r="EX5874" s="60"/>
      <c r="EY5874" s="60"/>
      <c r="EZ5874" s="60"/>
      <c r="FA5874" s="60"/>
      <c r="FB5874" s="60"/>
    </row>
    <row r="5875" spans="22:158" x14ac:dyDescent="0.25">
      <c r="W5875" s="33"/>
      <c r="X5875" s="33"/>
      <c r="AH5875" s="38">
        <v>100</v>
      </c>
      <c r="AI5875" s="38">
        <v>140</v>
      </c>
      <c r="AJ5875" s="38">
        <v>16750</v>
      </c>
      <c r="AK5875" s="38">
        <v>74</v>
      </c>
      <c r="AL5875" s="38">
        <v>9200348</v>
      </c>
      <c r="AM5875" s="61" t="s">
        <v>1816</v>
      </c>
      <c r="AN5875" s="61" t="s">
        <v>1690</v>
      </c>
      <c r="AO5875" s="61" t="s">
        <v>1628</v>
      </c>
      <c r="AP5875" s="61" t="s">
        <v>5043</v>
      </c>
      <c r="AQ5875" s="61" t="s">
        <v>1772</v>
      </c>
      <c r="AR5875" s="28">
        <v>0</v>
      </c>
      <c r="AS5875" s="28">
        <v>0</v>
      </c>
      <c r="AT5875" s="28">
        <v>50195</v>
      </c>
      <c r="AU5875" s="62"/>
      <c r="DV5875" s="31" t="s">
        <v>5740</v>
      </c>
      <c r="DW5875" s="31" t="s">
        <v>5748</v>
      </c>
      <c r="DX5875" s="63"/>
      <c r="DY5875" s="63"/>
      <c r="DZ5875" s="63"/>
      <c r="EA5875" s="167"/>
      <c r="EB5875" s="60"/>
      <c r="EC5875" s="60"/>
      <c r="ED5875" s="60"/>
      <c r="EE5875" s="60"/>
      <c r="EF5875" s="60"/>
      <c r="EG5875" s="60"/>
      <c r="EH5875" s="60"/>
      <c r="EI5875" s="60"/>
      <c r="EJ5875" s="60"/>
      <c r="EK5875" s="60"/>
      <c r="EL5875" s="60"/>
      <c r="EM5875" s="60"/>
      <c r="EN5875" s="60"/>
      <c r="EO5875" s="60"/>
      <c r="EP5875" s="60"/>
      <c r="EQ5875" s="60"/>
      <c r="ER5875" s="60"/>
      <c r="ES5875" s="60"/>
      <c r="ET5875" s="60"/>
      <c r="EU5875" s="60"/>
      <c r="EV5875" s="60"/>
      <c r="EW5875" s="60"/>
      <c r="EX5875" s="60"/>
      <c r="EY5875" s="60"/>
      <c r="EZ5875" s="60"/>
      <c r="FA5875" s="60"/>
      <c r="FB5875" s="60"/>
    </row>
    <row r="5876" spans="22:158" x14ac:dyDescent="0.25">
      <c r="W5876" s="33"/>
      <c r="X5876" s="33"/>
      <c r="AH5876" s="38">
        <v>100</v>
      </c>
      <c r="AI5876" s="38">
        <v>140</v>
      </c>
      <c r="AJ5876" s="38">
        <v>18100</v>
      </c>
      <c r="AK5876" s="38">
        <v>74</v>
      </c>
      <c r="AL5876" s="38">
        <v>9200348</v>
      </c>
      <c r="AM5876" s="61" t="s">
        <v>1816</v>
      </c>
      <c r="AN5876" s="61" t="s">
        <v>1690</v>
      </c>
      <c r="AO5876" s="61" t="s">
        <v>1658</v>
      </c>
      <c r="AP5876" s="61" t="s">
        <v>5043</v>
      </c>
      <c r="AQ5876" s="61" t="s">
        <v>1772</v>
      </c>
      <c r="AR5876" s="28">
        <v>14392700.6</v>
      </c>
      <c r="AS5876" s="28">
        <v>45118</v>
      </c>
      <c r="AT5876" s="28">
        <v>0</v>
      </c>
      <c r="AU5876" s="62"/>
      <c r="DV5876" s="31" t="s">
        <v>5740</v>
      </c>
      <c r="DW5876" s="31" t="s">
        <v>5748</v>
      </c>
      <c r="DX5876" s="63"/>
      <c r="DY5876" s="63"/>
      <c r="DZ5876" s="63"/>
      <c r="EA5876" s="167"/>
      <c r="EB5876" s="60"/>
      <c r="EC5876" s="60"/>
      <c r="ED5876" s="60"/>
      <c r="EE5876" s="60"/>
      <c r="EF5876" s="60"/>
      <c r="EG5876" s="60"/>
      <c r="EH5876" s="60"/>
      <c r="EI5876" s="60"/>
      <c r="EJ5876" s="60"/>
      <c r="EK5876" s="60"/>
      <c r="EL5876" s="60"/>
      <c r="EM5876" s="60"/>
      <c r="EN5876" s="60"/>
      <c r="EO5876" s="60"/>
      <c r="EP5876" s="60"/>
      <c r="EQ5876" s="60"/>
      <c r="ER5876" s="60"/>
      <c r="ES5876" s="60"/>
      <c r="ET5876" s="60"/>
      <c r="EU5876" s="60"/>
      <c r="EV5876" s="60"/>
      <c r="EW5876" s="60"/>
      <c r="EX5876" s="60"/>
      <c r="EY5876" s="60"/>
      <c r="EZ5876" s="60"/>
      <c r="FA5876" s="60"/>
      <c r="FB5876" s="60"/>
    </row>
    <row r="5877" spans="22:158" x14ac:dyDescent="0.25">
      <c r="W5877" s="33"/>
      <c r="X5877" s="33"/>
      <c r="AH5877" s="38">
        <v>100</v>
      </c>
      <c r="AI5877" s="38">
        <v>145</v>
      </c>
      <c r="AJ5877" s="38">
        <v>10550</v>
      </c>
      <c r="AK5877" s="38">
        <v>74</v>
      </c>
      <c r="AL5877" s="38">
        <v>9200348</v>
      </c>
      <c r="AM5877" s="61" t="s">
        <v>1816</v>
      </c>
      <c r="AN5877" s="61" t="s">
        <v>1691</v>
      </c>
      <c r="AO5877" s="61" t="s">
        <v>5054</v>
      </c>
      <c r="AP5877" s="61" t="s">
        <v>5043</v>
      </c>
      <c r="AQ5877" s="61" t="s">
        <v>1772</v>
      </c>
      <c r="AR5877" s="28">
        <v>8346.1</v>
      </c>
      <c r="AS5877" s="28">
        <v>2166</v>
      </c>
      <c r="AT5877" s="28">
        <v>2256</v>
      </c>
      <c r="AU5877" s="62"/>
      <c r="DV5877" s="31" t="s">
        <v>5740</v>
      </c>
      <c r="DW5877" s="31" t="s">
        <v>5749</v>
      </c>
      <c r="DX5877" s="63"/>
      <c r="DY5877" s="63"/>
      <c r="DZ5877" s="63"/>
      <c r="EA5877" s="167"/>
      <c r="EB5877" s="60"/>
      <c r="EC5877" s="60"/>
      <c r="ED5877" s="60"/>
      <c r="EE5877" s="60"/>
      <c r="EF5877" s="60"/>
      <c r="EG5877" s="60"/>
      <c r="EH5877" s="60"/>
      <c r="EI5877" s="60"/>
      <c r="EJ5877" s="60"/>
      <c r="EK5877" s="60"/>
      <c r="EL5877" s="60"/>
      <c r="EM5877" s="60"/>
      <c r="EN5877" s="60"/>
      <c r="EO5877" s="60"/>
      <c r="EP5877" s="60"/>
      <c r="EQ5877" s="60"/>
      <c r="ER5877" s="60"/>
      <c r="ES5877" s="60"/>
      <c r="ET5877" s="60"/>
      <c r="EU5877" s="60"/>
      <c r="EV5877" s="60"/>
      <c r="EW5877" s="60"/>
      <c r="EX5877" s="60"/>
      <c r="EY5877" s="60"/>
      <c r="EZ5877" s="60"/>
      <c r="FA5877" s="60"/>
      <c r="FB5877" s="60"/>
    </row>
    <row r="5878" spans="22:158" x14ac:dyDescent="0.25">
      <c r="V5878" s="1"/>
      <c r="W5878" s="33"/>
      <c r="X5878" s="33"/>
      <c r="AH5878" s="38">
        <v>100</v>
      </c>
      <c r="AI5878" s="38">
        <v>145</v>
      </c>
      <c r="AJ5878" s="38">
        <v>11000</v>
      </c>
      <c r="AK5878" s="38">
        <v>74</v>
      </c>
      <c r="AL5878" s="38">
        <v>9200348</v>
      </c>
      <c r="AM5878" s="61" t="s">
        <v>1816</v>
      </c>
      <c r="AN5878" s="61" t="s">
        <v>1691</v>
      </c>
      <c r="AO5878" s="61" t="s">
        <v>5063</v>
      </c>
      <c r="AP5878" s="61" t="s">
        <v>5043</v>
      </c>
      <c r="AQ5878" s="61" t="s">
        <v>1772</v>
      </c>
      <c r="AR5878" s="28">
        <v>11500.1</v>
      </c>
      <c r="AS5878" s="28">
        <v>0</v>
      </c>
      <c r="AT5878" s="28">
        <v>0</v>
      </c>
      <c r="AU5878" s="62"/>
      <c r="DV5878" s="31" t="s">
        <v>5740</v>
      </c>
      <c r="DW5878" s="31" t="s">
        <v>5749</v>
      </c>
      <c r="DX5878" s="63"/>
      <c r="DY5878" s="63"/>
      <c r="DZ5878" s="63"/>
      <c r="EA5878" s="167"/>
      <c r="EB5878" s="60"/>
      <c r="EC5878" s="60"/>
      <c r="ED5878" s="60"/>
      <c r="EE5878" s="60"/>
      <c r="EF5878" s="60"/>
      <c r="EG5878" s="60"/>
      <c r="EH5878" s="60"/>
      <c r="EI5878" s="60"/>
      <c r="EJ5878" s="60"/>
      <c r="EK5878" s="60"/>
      <c r="EL5878" s="60"/>
      <c r="EM5878" s="60"/>
      <c r="EN5878" s="60"/>
      <c r="EO5878" s="60"/>
      <c r="EP5878" s="60"/>
      <c r="EQ5878" s="60"/>
      <c r="ER5878" s="60"/>
      <c r="ES5878" s="60"/>
      <c r="ET5878" s="60"/>
      <c r="EU5878" s="60"/>
      <c r="EV5878" s="60"/>
      <c r="EW5878" s="60"/>
      <c r="EX5878" s="60"/>
      <c r="EY5878" s="60"/>
      <c r="EZ5878" s="60"/>
      <c r="FA5878" s="60"/>
      <c r="FB5878" s="60"/>
    </row>
    <row r="5879" spans="22:158" x14ac:dyDescent="0.25">
      <c r="W5879" s="33"/>
      <c r="X5879" s="33"/>
      <c r="AH5879" s="38">
        <v>100</v>
      </c>
      <c r="AI5879" s="38">
        <v>145</v>
      </c>
      <c r="AJ5879" s="38">
        <v>11050</v>
      </c>
      <c r="AK5879" s="38">
        <v>74</v>
      </c>
      <c r="AL5879" s="38">
        <v>9200348</v>
      </c>
      <c r="AM5879" s="61" t="s">
        <v>1816</v>
      </c>
      <c r="AN5879" s="61" t="s">
        <v>1691</v>
      </c>
      <c r="AO5879" s="61" t="s">
        <v>5064</v>
      </c>
      <c r="AP5879" s="61" t="s">
        <v>5043</v>
      </c>
      <c r="AQ5879" s="61" t="s">
        <v>1772</v>
      </c>
      <c r="AR5879" s="28">
        <v>278.7</v>
      </c>
      <c r="AS5879" s="28">
        <v>0</v>
      </c>
      <c r="AT5879" s="28">
        <v>0</v>
      </c>
      <c r="AU5879" s="62"/>
      <c r="DV5879" s="31" t="s">
        <v>5740</v>
      </c>
      <c r="DW5879" s="31" t="s">
        <v>5749</v>
      </c>
      <c r="DX5879" s="63"/>
      <c r="DY5879" s="63"/>
      <c r="DZ5879" s="63"/>
      <c r="EA5879" s="167"/>
      <c r="EB5879" s="60"/>
      <c r="EC5879" s="60"/>
      <c r="ED5879" s="60"/>
      <c r="EE5879" s="60"/>
      <c r="EF5879" s="60"/>
      <c r="EG5879" s="60"/>
      <c r="EH5879" s="60"/>
      <c r="EI5879" s="60"/>
      <c r="EJ5879" s="60"/>
      <c r="EK5879" s="60"/>
      <c r="EL5879" s="60"/>
      <c r="EM5879" s="60"/>
      <c r="EN5879" s="60"/>
      <c r="EO5879" s="60"/>
      <c r="EP5879" s="60"/>
      <c r="EQ5879" s="60"/>
      <c r="ER5879" s="60"/>
      <c r="ES5879" s="60"/>
      <c r="ET5879" s="60"/>
      <c r="EU5879" s="60"/>
      <c r="EV5879" s="60"/>
      <c r="EW5879" s="60"/>
      <c r="EX5879" s="60"/>
      <c r="EY5879" s="60"/>
      <c r="EZ5879" s="60"/>
      <c r="FA5879" s="60"/>
      <c r="FB5879" s="60"/>
    </row>
    <row r="5880" spans="22:158" x14ac:dyDescent="0.25">
      <c r="W5880" s="33"/>
      <c r="X5880" s="33"/>
      <c r="AH5880" s="38">
        <v>100</v>
      </c>
      <c r="AI5880" s="38">
        <v>145</v>
      </c>
      <c r="AJ5880" s="38">
        <v>12050</v>
      </c>
      <c r="AK5880" s="38">
        <v>74</v>
      </c>
      <c r="AL5880" s="38">
        <v>9200348</v>
      </c>
      <c r="AM5880" s="61" t="s">
        <v>1816</v>
      </c>
      <c r="AN5880" s="61" t="s">
        <v>1691</v>
      </c>
      <c r="AO5880" s="61" t="s">
        <v>5085</v>
      </c>
      <c r="AP5880" s="61" t="s">
        <v>5043</v>
      </c>
      <c r="AQ5880" s="61" t="s">
        <v>1772</v>
      </c>
      <c r="AR5880" s="28">
        <v>1141.3</v>
      </c>
      <c r="AS5880" s="28">
        <v>0</v>
      </c>
      <c r="AT5880" s="28">
        <v>7040</v>
      </c>
      <c r="AU5880" s="62"/>
      <c r="DV5880" s="31" t="s">
        <v>5740</v>
      </c>
      <c r="DW5880" s="31" t="s">
        <v>5749</v>
      </c>
      <c r="DX5880" s="63"/>
      <c r="DY5880" s="63"/>
      <c r="DZ5880" s="63"/>
      <c r="EA5880" s="167"/>
      <c r="EB5880" s="60"/>
      <c r="EC5880" s="60"/>
      <c r="ED5880" s="60"/>
      <c r="EE5880" s="60"/>
      <c r="EF5880" s="60"/>
      <c r="EG5880" s="60"/>
      <c r="EH5880" s="60"/>
      <c r="EI5880" s="60"/>
      <c r="EJ5880" s="60"/>
      <c r="EK5880" s="60"/>
      <c r="EL5880" s="60"/>
      <c r="EM5880" s="60"/>
      <c r="EN5880" s="60"/>
      <c r="EO5880" s="60"/>
      <c r="EP5880" s="60"/>
      <c r="EQ5880" s="60"/>
      <c r="ER5880" s="60"/>
      <c r="ES5880" s="60"/>
      <c r="ET5880" s="60"/>
      <c r="EU5880" s="60"/>
      <c r="EV5880" s="60"/>
      <c r="EW5880" s="60"/>
      <c r="EX5880" s="60"/>
      <c r="EY5880" s="60"/>
      <c r="EZ5880" s="60"/>
      <c r="FA5880" s="60"/>
      <c r="FB5880" s="60"/>
    </row>
    <row r="5881" spans="22:158" x14ac:dyDescent="0.25">
      <c r="W5881" s="33"/>
      <c r="X5881" s="33"/>
      <c r="AH5881" s="38">
        <v>100</v>
      </c>
      <c r="AI5881" s="38">
        <v>145</v>
      </c>
      <c r="AJ5881" s="38">
        <v>12400</v>
      </c>
      <c r="AK5881" s="38">
        <v>74</v>
      </c>
      <c r="AL5881" s="38">
        <v>9200348</v>
      </c>
      <c r="AM5881" s="61" t="s">
        <v>1816</v>
      </c>
      <c r="AN5881" s="61" t="s">
        <v>1691</v>
      </c>
      <c r="AO5881" s="61" t="s">
        <v>5092</v>
      </c>
      <c r="AP5881" s="61" t="s">
        <v>5043</v>
      </c>
      <c r="AQ5881" s="61" t="s">
        <v>1772</v>
      </c>
      <c r="AR5881" s="28">
        <v>0</v>
      </c>
      <c r="AS5881" s="28">
        <v>0</v>
      </c>
      <c r="AT5881" s="28">
        <v>3994</v>
      </c>
      <c r="AU5881" s="62"/>
      <c r="DV5881" s="31" t="s">
        <v>5740</v>
      </c>
      <c r="DW5881" s="31" t="s">
        <v>5749</v>
      </c>
      <c r="DX5881" s="63"/>
      <c r="DY5881" s="63"/>
      <c r="DZ5881" s="63"/>
      <c r="EA5881" s="167"/>
      <c r="EB5881" s="60"/>
      <c r="EC5881" s="60"/>
      <c r="ED5881" s="60"/>
      <c r="EE5881" s="60"/>
      <c r="EF5881" s="60"/>
      <c r="EG5881" s="60"/>
      <c r="EH5881" s="60"/>
      <c r="EI5881" s="60"/>
      <c r="EJ5881" s="60"/>
      <c r="EK5881" s="60"/>
      <c r="EL5881" s="60"/>
      <c r="EM5881" s="60"/>
      <c r="EN5881" s="60"/>
      <c r="EO5881" s="60"/>
      <c r="EP5881" s="60"/>
      <c r="EQ5881" s="60"/>
      <c r="ER5881" s="60"/>
      <c r="ES5881" s="60"/>
      <c r="ET5881" s="60"/>
      <c r="EU5881" s="60"/>
      <c r="EV5881" s="60"/>
      <c r="EW5881" s="60"/>
      <c r="EX5881" s="60"/>
      <c r="EY5881" s="60"/>
      <c r="EZ5881" s="60"/>
      <c r="FA5881" s="60"/>
      <c r="FB5881" s="60"/>
    </row>
    <row r="5882" spans="22:158" x14ac:dyDescent="0.25">
      <c r="W5882" s="33"/>
      <c r="X5882" s="33"/>
      <c r="AH5882" s="38">
        <v>100</v>
      </c>
      <c r="AI5882" s="38">
        <v>145</v>
      </c>
      <c r="AJ5882" s="38">
        <v>12750</v>
      </c>
      <c r="AK5882" s="38">
        <v>74</v>
      </c>
      <c r="AL5882" s="38">
        <v>9200348</v>
      </c>
      <c r="AM5882" s="61" t="s">
        <v>1816</v>
      </c>
      <c r="AN5882" s="61" t="s">
        <v>1691</v>
      </c>
      <c r="AO5882" s="61" t="s">
        <v>5097</v>
      </c>
      <c r="AP5882" s="61" t="s">
        <v>5043</v>
      </c>
      <c r="AQ5882" s="61" t="s">
        <v>1772</v>
      </c>
      <c r="AR5882" s="28">
        <v>8622.1</v>
      </c>
      <c r="AS5882" s="28">
        <v>17547</v>
      </c>
      <c r="AT5882" s="28">
        <v>0</v>
      </c>
      <c r="AU5882" s="62"/>
      <c r="DV5882" s="31" t="s">
        <v>5740</v>
      </c>
      <c r="DW5882" s="31" t="s">
        <v>5749</v>
      </c>
      <c r="DX5882" s="63"/>
      <c r="DY5882" s="63"/>
      <c r="DZ5882" s="63"/>
      <c r="EA5882" s="167"/>
      <c r="EB5882" s="60"/>
      <c r="EC5882" s="60"/>
      <c r="ED5882" s="60"/>
      <c r="EE5882" s="60"/>
      <c r="EF5882" s="60"/>
      <c r="EG5882" s="60"/>
      <c r="EH5882" s="60"/>
      <c r="EI5882" s="60"/>
      <c r="EJ5882" s="60"/>
      <c r="EK5882" s="60"/>
      <c r="EL5882" s="60"/>
      <c r="EM5882" s="60"/>
      <c r="EN5882" s="60"/>
      <c r="EO5882" s="60"/>
      <c r="EP5882" s="60"/>
      <c r="EQ5882" s="60"/>
      <c r="ER5882" s="60"/>
      <c r="ES5882" s="60"/>
      <c r="ET5882" s="60"/>
      <c r="EU5882" s="60"/>
      <c r="EV5882" s="60"/>
      <c r="EW5882" s="60"/>
      <c r="EX5882" s="60"/>
      <c r="EY5882" s="60"/>
      <c r="EZ5882" s="60"/>
      <c r="FA5882" s="60"/>
      <c r="FB5882" s="60"/>
    </row>
    <row r="5883" spans="22:158" x14ac:dyDescent="0.25">
      <c r="W5883" s="33"/>
      <c r="X5883" s="33"/>
      <c r="AH5883" s="38">
        <v>100</v>
      </c>
      <c r="AI5883" s="38">
        <v>145</v>
      </c>
      <c r="AJ5883" s="38">
        <v>13310</v>
      </c>
      <c r="AK5883" s="38">
        <v>74</v>
      </c>
      <c r="AL5883" s="38">
        <v>9200348</v>
      </c>
      <c r="AM5883" s="61" t="s">
        <v>1816</v>
      </c>
      <c r="AN5883" s="61" t="s">
        <v>1691</v>
      </c>
      <c r="AO5883" s="61" t="s">
        <v>5108</v>
      </c>
      <c r="AP5883" s="61" t="s">
        <v>5043</v>
      </c>
      <c r="AQ5883" s="61" t="s">
        <v>1772</v>
      </c>
      <c r="AR5883" s="28">
        <v>781132</v>
      </c>
      <c r="AS5883" s="28">
        <v>467576</v>
      </c>
      <c r="AT5883" s="28">
        <v>0</v>
      </c>
      <c r="AU5883" s="62"/>
      <c r="DV5883" s="31" t="s">
        <v>5740</v>
      </c>
      <c r="DW5883" s="31" t="s">
        <v>5749</v>
      </c>
      <c r="DX5883" s="63"/>
      <c r="DY5883" s="63"/>
      <c r="DZ5883" s="63"/>
      <c r="EA5883" s="167"/>
      <c r="EB5883" s="60"/>
      <c r="EC5883" s="60"/>
      <c r="ED5883" s="60"/>
      <c r="EE5883" s="60"/>
      <c r="EF5883" s="60"/>
      <c r="EG5883" s="60"/>
      <c r="EH5883" s="60"/>
      <c r="EI5883" s="60"/>
      <c r="EJ5883" s="60"/>
      <c r="EK5883" s="60"/>
      <c r="EL5883" s="60"/>
      <c r="EM5883" s="60"/>
      <c r="EN5883" s="60"/>
      <c r="EO5883" s="60"/>
      <c r="EP5883" s="60"/>
      <c r="EQ5883" s="60"/>
      <c r="ER5883" s="60"/>
      <c r="ES5883" s="60"/>
      <c r="ET5883" s="60"/>
      <c r="EU5883" s="60"/>
      <c r="EV5883" s="60"/>
      <c r="EW5883" s="60"/>
      <c r="EX5883" s="60"/>
      <c r="EY5883" s="60"/>
      <c r="EZ5883" s="60"/>
      <c r="FA5883" s="60"/>
      <c r="FB5883" s="60"/>
    </row>
    <row r="5884" spans="22:158" x14ac:dyDescent="0.25">
      <c r="V5884" s="1"/>
      <c r="W5884" s="33"/>
      <c r="X5884" s="33"/>
      <c r="AH5884" s="38">
        <v>100</v>
      </c>
      <c r="AI5884" s="38">
        <v>145</v>
      </c>
      <c r="AJ5884" s="38">
        <v>13600</v>
      </c>
      <c r="AK5884" s="38">
        <v>74</v>
      </c>
      <c r="AL5884" s="38">
        <v>9200348</v>
      </c>
      <c r="AM5884" s="61" t="s">
        <v>1816</v>
      </c>
      <c r="AN5884" s="61" t="s">
        <v>1691</v>
      </c>
      <c r="AO5884" s="61" t="s">
        <v>5115</v>
      </c>
      <c r="AP5884" s="61" t="s">
        <v>5043</v>
      </c>
      <c r="AQ5884" s="61" t="s">
        <v>1772</v>
      </c>
      <c r="AR5884" s="28">
        <v>0</v>
      </c>
      <c r="AS5884" s="28">
        <v>0</v>
      </c>
      <c r="AT5884" s="28">
        <v>2314</v>
      </c>
      <c r="AU5884" s="62"/>
      <c r="DV5884" s="31" t="s">
        <v>5740</v>
      </c>
      <c r="DW5884" s="31" t="s">
        <v>5749</v>
      </c>
      <c r="DX5884" s="63"/>
      <c r="DY5884" s="63"/>
      <c r="DZ5884" s="63"/>
      <c r="EA5884" s="167"/>
      <c r="EB5884" s="60"/>
      <c r="EC5884" s="60"/>
      <c r="ED5884" s="60"/>
      <c r="EE5884" s="60"/>
      <c r="EF5884" s="60"/>
      <c r="EG5884" s="60"/>
      <c r="EH5884" s="60"/>
      <c r="EI5884" s="60"/>
      <c r="EJ5884" s="60"/>
      <c r="EK5884" s="60"/>
      <c r="EL5884" s="60"/>
      <c r="EM5884" s="60"/>
      <c r="EN5884" s="60"/>
      <c r="EO5884" s="60"/>
      <c r="EP5884" s="60"/>
      <c r="EQ5884" s="60"/>
      <c r="ER5884" s="60"/>
      <c r="ES5884" s="60"/>
      <c r="ET5884" s="60"/>
      <c r="EU5884" s="60"/>
      <c r="EV5884" s="60"/>
      <c r="EW5884" s="60"/>
      <c r="EX5884" s="60"/>
      <c r="EY5884" s="60"/>
      <c r="EZ5884" s="60"/>
      <c r="FA5884" s="60"/>
      <c r="FB5884" s="60"/>
    </row>
    <row r="5885" spans="22:158" x14ac:dyDescent="0.25">
      <c r="V5885" s="1"/>
      <c r="W5885" s="33"/>
      <c r="X5885" s="33"/>
      <c r="AH5885" s="38">
        <v>100</v>
      </c>
      <c r="AI5885" s="38">
        <v>145</v>
      </c>
      <c r="AJ5885" s="38">
        <v>13700</v>
      </c>
      <c r="AK5885" s="38">
        <v>74</v>
      </c>
      <c r="AL5885" s="38">
        <v>9200348</v>
      </c>
      <c r="AM5885" s="61" t="s">
        <v>1816</v>
      </c>
      <c r="AN5885" s="61" t="s">
        <v>1691</v>
      </c>
      <c r="AO5885" s="61" t="s">
        <v>5118</v>
      </c>
      <c r="AP5885" s="61" t="s">
        <v>5043</v>
      </c>
      <c r="AQ5885" s="61" t="s">
        <v>1772</v>
      </c>
      <c r="AR5885" s="28">
        <v>323.10000000000002</v>
      </c>
      <c r="AS5885" s="28">
        <v>0</v>
      </c>
      <c r="AT5885" s="28">
        <v>2653</v>
      </c>
      <c r="AU5885" s="62"/>
      <c r="DV5885" s="31" t="s">
        <v>5740</v>
      </c>
      <c r="DW5885" s="31" t="s">
        <v>5749</v>
      </c>
      <c r="DX5885" s="63"/>
      <c r="DY5885" s="63"/>
      <c r="DZ5885" s="63"/>
      <c r="EA5885" s="167"/>
      <c r="EB5885" s="60"/>
      <c r="EC5885" s="60"/>
      <c r="ED5885" s="60"/>
      <c r="EE5885" s="60"/>
      <c r="EF5885" s="60"/>
      <c r="EG5885" s="60"/>
      <c r="EH5885" s="60"/>
      <c r="EI5885" s="60"/>
      <c r="EJ5885" s="60"/>
      <c r="EK5885" s="60"/>
      <c r="EL5885" s="60"/>
      <c r="EM5885" s="60"/>
      <c r="EN5885" s="60"/>
      <c r="EO5885" s="60"/>
      <c r="EP5885" s="60"/>
      <c r="EQ5885" s="60"/>
      <c r="ER5885" s="60"/>
      <c r="ES5885" s="60"/>
      <c r="ET5885" s="60"/>
      <c r="EU5885" s="60"/>
      <c r="EV5885" s="60"/>
      <c r="EW5885" s="60"/>
      <c r="EX5885" s="60"/>
      <c r="EY5885" s="60"/>
      <c r="EZ5885" s="60"/>
      <c r="FA5885" s="60"/>
      <c r="FB5885" s="60"/>
    </row>
    <row r="5886" spans="22:158" x14ac:dyDescent="0.25">
      <c r="W5886" s="33"/>
      <c r="X5886" s="33"/>
      <c r="AH5886" s="38">
        <v>100</v>
      </c>
      <c r="AI5886" s="38">
        <v>145</v>
      </c>
      <c r="AJ5886" s="38">
        <v>15450</v>
      </c>
      <c r="AK5886" s="38">
        <v>74</v>
      </c>
      <c r="AL5886" s="38">
        <v>9200348</v>
      </c>
      <c r="AM5886" s="61" t="s">
        <v>1816</v>
      </c>
      <c r="AN5886" s="61" t="s">
        <v>1691</v>
      </c>
      <c r="AO5886" s="61" t="s">
        <v>1600</v>
      </c>
      <c r="AP5886" s="61" t="s">
        <v>5043</v>
      </c>
      <c r="AQ5886" s="61" t="s">
        <v>1772</v>
      </c>
      <c r="AR5886" s="28">
        <v>0</v>
      </c>
      <c r="AS5886" s="28">
        <v>0</v>
      </c>
      <c r="AT5886" s="28">
        <v>546477</v>
      </c>
      <c r="AU5886" s="62"/>
      <c r="DV5886" s="31" t="s">
        <v>5740</v>
      </c>
      <c r="DW5886" s="31" t="s">
        <v>5749</v>
      </c>
      <c r="DX5886" s="63"/>
      <c r="DY5886" s="63"/>
      <c r="DZ5886" s="63"/>
      <c r="EA5886" s="167"/>
      <c r="EB5886" s="60"/>
      <c r="EC5886" s="60"/>
      <c r="ED5886" s="60"/>
      <c r="EE5886" s="60"/>
      <c r="EF5886" s="60"/>
      <c r="EG5886" s="60"/>
      <c r="EH5886" s="60"/>
      <c r="EI5886" s="60"/>
      <c r="EJ5886" s="60"/>
      <c r="EK5886" s="60"/>
      <c r="EL5886" s="60"/>
      <c r="EM5886" s="60"/>
      <c r="EN5886" s="60"/>
      <c r="EO5886" s="60"/>
      <c r="EP5886" s="60"/>
      <c r="EQ5886" s="60"/>
      <c r="ER5886" s="60"/>
      <c r="ES5886" s="60"/>
      <c r="ET5886" s="60"/>
      <c r="EU5886" s="60"/>
      <c r="EV5886" s="60"/>
      <c r="EW5886" s="60"/>
      <c r="EX5886" s="60"/>
      <c r="EY5886" s="60"/>
      <c r="EZ5886" s="60"/>
      <c r="FA5886" s="60"/>
      <c r="FB5886" s="60"/>
    </row>
    <row r="5887" spans="22:158" x14ac:dyDescent="0.25">
      <c r="W5887" s="33"/>
      <c r="X5887" s="33"/>
      <c r="AH5887" s="38">
        <v>100</v>
      </c>
      <c r="AI5887" s="38">
        <v>145</v>
      </c>
      <c r="AJ5887" s="38">
        <v>16180</v>
      </c>
      <c r="AK5887" s="38">
        <v>74</v>
      </c>
      <c r="AL5887" s="38">
        <v>9200348</v>
      </c>
      <c r="AM5887" s="61" t="s">
        <v>1816</v>
      </c>
      <c r="AN5887" s="61" t="s">
        <v>1691</v>
      </c>
      <c r="AO5887" s="61" t="s">
        <v>1614</v>
      </c>
      <c r="AP5887" s="61" t="s">
        <v>5043</v>
      </c>
      <c r="AQ5887" s="61" t="s">
        <v>1772</v>
      </c>
      <c r="AR5887" s="28">
        <v>825945.39999999991</v>
      </c>
      <c r="AS5887" s="28">
        <v>148166</v>
      </c>
      <c r="AT5887" s="28">
        <v>0</v>
      </c>
      <c r="AU5887" s="62"/>
      <c r="DV5887" s="31" t="s">
        <v>5740</v>
      </c>
      <c r="DW5887" s="31" t="s">
        <v>5749</v>
      </c>
      <c r="DX5887" s="63"/>
      <c r="DY5887" s="63"/>
      <c r="DZ5887" s="63"/>
      <c r="EA5887" s="167"/>
      <c r="EB5887" s="60"/>
      <c r="EC5887" s="60"/>
      <c r="ED5887" s="60"/>
      <c r="EE5887" s="60"/>
      <c r="EF5887" s="60"/>
      <c r="EG5887" s="60"/>
      <c r="EH5887" s="60"/>
      <c r="EI5887" s="60"/>
      <c r="EJ5887" s="60"/>
      <c r="EK5887" s="60"/>
      <c r="EL5887" s="60"/>
      <c r="EM5887" s="60"/>
      <c r="EN5887" s="60"/>
      <c r="EO5887" s="60"/>
      <c r="EP5887" s="60"/>
      <c r="EQ5887" s="60"/>
      <c r="ER5887" s="60"/>
      <c r="ES5887" s="60"/>
      <c r="ET5887" s="60"/>
      <c r="EU5887" s="60"/>
      <c r="EV5887" s="60"/>
      <c r="EW5887" s="60"/>
      <c r="EX5887" s="60"/>
      <c r="EY5887" s="60"/>
      <c r="EZ5887" s="60"/>
      <c r="FA5887" s="60"/>
      <c r="FB5887" s="60"/>
    </row>
    <row r="5888" spans="22:158" x14ac:dyDescent="0.25">
      <c r="V5888" s="1"/>
      <c r="W5888" s="33"/>
      <c r="X5888" s="33"/>
      <c r="AH5888" s="38">
        <v>100</v>
      </c>
      <c r="AI5888" s="38">
        <v>145</v>
      </c>
      <c r="AJ5888" s="38">
        <v>16470</v>
      </c>
      <c r="AK5888" s="38">
        <v>74</v>
      </c>
      <c r="AL5888" s="38">
        <v>9200348</v>
      </c>
      <c r="AM5888" s="61" t="s">
        <v>1816</v>
      </c>
      <c r="AN5888" s="61" t="s">
        <v>1691</v>
      </c>
      <c r="AO5888" s="61" t="s">
        <v>1622</v>
      </c>
      <c r="AP5888" s="61" t="s">
        <v>5043</v>
      </c>
      <c r="AQ5888" s="61" t="s">
        <v>1772</v>
      </c>
      <c r="AR5888" s="28">
        <v>125.1</v>
      </c>
      <c r="AS5888" s="28">
        <v>0</v>
      </c>
      <c r="AT5888" s="28">
        <v>0</v>
      </c>
      <c r="AU5888" s="62"/>
      <c r="DV5888" s="31" t="s">
        <v>5740</v>
      </c>
      <c r="DW5888" s="31" t="s">
        <v>5749</v>
      </c>
      <c r="DX5888" s="63"/>
      <c r="DY5888" s="63"/>
      <c r="DZ5888" s="63"/>
      <c r="EA5888" s="167"/>
      <c r="EB5888" s="60"/>
      <c r="EC5888" s="60"/>
      <c r="ED5888" s="60"/>
      <c r="EE5888" s="60"/>
      <c r="EF5888" s="60"/>
      <c r="EG5888" s="60"/>
      <c r="EH5888" s="60"/>
      <c r="EI5888" s="60"/>
      <c r="EJ5888" s="60"/>
      <c r="EK5888" s="60"/>
      <c r="EL5888" s="60"/>
      <c r="EM5888" s="60"/>
      <c r="EN5888" s="60"/>
      <c r="EO5888" s="60"/>
      <c r="EP5888" s="60"/>
      <c r="EQ5888" s="60"/>
      <c r="ER5888" s="60"/>
      <c r="ES5888" s="60"/>
      <c r="ET5888" s="60"/>
      <c r="EU5888" s="60"/>
      <c r="EV5888" s="60"/>
      <c r="EW5888" s="60"/>
      <c r="EX5888" s="60"/>
      <c r="EY5888" s="60"/>
      <c r="EZ5888" s="60"/>
      <c r="FA5888" s="60"/>
      <c r="FB5888" s="60"/>
    </row>
    <row r="5889" spans="22:158" x14ac:dyDescent="0.25">
      <c r="W5889" s="33"/>
      <c r="X5889" s="33"/>
      <c r="AH5889" s="38">
        <v>100</v>
      </c>
      <c r="AI5889" s="38">
        <v>145</v>
      </c>
      <c r="AJ5889" s="38">
        <v>17050</v>
      </c>
      <c r="AK5889" s="38">
        <v>74</v>
      </c>
      <c r="AL5889" s="38">
        <v>9200348</v>
      </c>
      <c r="AM5889" s="61" t="s">
        <v>1816</v>
      </c>
      <c r="AN5889" s="61" t="s">
        <v>1691</v>
      </c>
      <c r="AO5889" s="61" t="s">
        <v>1634</v>
      </c>
      <c r="AP5889" s="61" t="s">
        <v>5043</v>
      </c>
      <c r="AQ5889" s="61" t="s">
        <v>1772</v>
      </c>
      <c r="AR5889" s="28">
        <v>379.2</v>
      </c>
      <c r="AS5889" s="28">
        <v>155</v>
      </c>
      <c r="AT5889" s="28">
        <v>0</v>
      </c>
      <c r="AU5889" s="62"/>
      <c r="DV5889" s="31" t="s">
        <v>5740</v>
      </c>
      <c r="DW5889" s="31" t="s">
        <v>5749</v>
      </c>
      <c r="DX5889" s="63"/>
      <c r="DY5889" s="63"/>
      <c r="DZ5889" s="63"/>
      <c r="EA5889" s="167"/>
      <c r="EB5889" s="60"/>
      <c r="EC5889" s="60"/>
      <c r="ED5889" s="60"/>
      <c r="EE5889" s="60"/>
      <c r="EF5889" s="60"/>
      <c r="EG5889" s="60"/>
      <c r="EH5889" s="60"/>
      <c r="EI5889" s="60"/>
      <c r="EJ5889" s="60"/>
      <c r="EK5889" s="60"/>
      <c r="EL5889" s="60"/>
      <c r="EM5889" s="60"/>
      <c r="EN5889" s="60"/>
      <c r="EO5889" s="60"/>
      <c r="EP5889" s="60"/>
      <c r="EQ5889" s="60"/>
      <c r="ER5889" s="60"/>
      <c r="ES5889" s="60"/>
      <c r="ET5889" s="60"/>
      <c r="EU5889" s="60"/>
      <c r="EV5889" s="60"/>
      <c r="EW5889" s="60"/>
      <c r="EX5889" s="60"/>
      <c r="EY5889" s="60"/>
      <c r="EZ5889" s="60"/>
      <c r="FA5889" s="60"/>
      <c r="FB5889" s="60"/>
    </row>
    <row r="5890" spans="22:158" x14ac:dyDescent="0.25">
      <c r="W5890" s="33"/>
      <c r="X5890" s="33"/>
      <c r="AH5890" s="38">
        <v>100</v>
      </c>
      <c r="AI5890" s="38">
        <v>145</v>
      </c>
      <c r="AJ5890" s="38">
        <v>17250</v>
      </c>
      <c r="AK5890" s="38">
        <v>74</v>
      </c>
      <c r="AL5890" s="38">
        <v>9200348</v>
      </c>
      <c r="AM5890" s="61" t="s">
        <v>1816</v>
      </c>
      <c r="AN5890" s="61" t="s">
        <v>1691</v>
      </c>
      <c r="AO5890" s="61" t="s">
        <v>1638</v>
      </c>
      <c r="AP5890" s="61" t="s">
        <v>5043</v>
      </c>
      <c r="AQ5890" s="61" t="s">
        <v>1772</v>
      </c>
      <c r="AR5890" s="28">
        <v>0</v>
      </c>
      <c r="AS5890" s="28">
        <v>0</v>
      </c>
      <c r="AT5890" s="28">
        <v>7495</v>
      </c>
      <c r="AU5890" s="62"/>
      <c r="DV5890" s="31" t="s">
        <v>5740</v>
      </c>
      <c r="DW5890" s="31" t="s">
        <v>5749</v>
      </c>
      <c r="DX5890" s="63"/>
      <c r="DY5890" s="63"/>
      <c r="DZ5890" s="63"/>
      <c r="EA5890" s="167"/>
      <c r="EB5890" s="60"/>
      <c r="EC5890" s="60"/>
      <c r="ED5890" s="60"/>
      <c r="EE5890" s="60"/>
      <c r="EF5890" s="60"/>
      <c r="EG5890" s="60"/>
      <c r="EH5890" s="60"/>
      <c r="EI5890" s="60"/>
      <c r="EJ5890" s="60"/>
      <c r="EK5890" s="60"/>
      <c r="EL5890" s="60"/>
      <c r="EM5890" s="60"/>
      <c r="EN5890" s="60"/>
      <c r="EO5890" s="60"/>
      <c r="EP5890" s="60"/>
      <c r="EQ5890" s="60"/>
      <c r="ER5890" s="60"/>
      <c r="ES5890" s="60"/>
      <c r="ET5890" s="60"/>
      <c r="EU5890" s="60"/>
      <c r="EV5890" s="60"/>
      <c r="EW5890" s="60"/>
      <c r="EX5890" s="60"/>
      <c r="EY5890" s="60"/>
      <c r="EZ5890" s="60"/>
      <c r="FA5890" s="60"/>
      <c r="FB5890" s="60"/>
    </row>
    <row r="5891" spans="22:158" x14ac:dyDescent="0.25">
      <c r="W5891" s="33"/>
      <c r="X5891" s="33"/>
      <c r="AH5891" s="38">
        <v>100</v>
      </c>
      <c r="AI5891" s="38">
        <v>145</v>
      </c>
      <c r="AJ5891" s="38">
        <v>17640</v>
      </c>
      <c r="AK5891" s="38">
        <v>74</v>
      </c>
      <c r="AL5891" s="38">
        <v>9200348</v>
      </c>
      <c r="AM5891" s="61" t="s">
        <v>1816</v>
      </c>
      <c r="AN5891" s="61" t="s">
        <v>1691</v>
      </c>
      <c r="AO5891" s="61" t="s">
        <v>1647</v>
      </c>
      <c r="AP5891" s="61" t="s">
        <v>5043</v>
      </c>
      <c r="AQ5891" s="61" t="s">
        <v>1772</v>
      </c>
      <c r="AR5891" s="28">
        <v>38561.300000000003</v>
      </c>
      <c r="AS5891" s="28">
        <v>1795</v>
      </c>
      <c r="AT5891" s="28">
        <v>0</v>
      </c>
      <c r="AU5891" s="62"/>
      <c r="DV5891" s="31" t="s">
        <v>5740</v>
      </c>
      <c r="DW5891" s="31" t="s">
        <v>5749</v>
      </c>
      <c r="DX5891" s="63"/>
      <c r="DY5891" s="63"/>
      <c r="DZ5891" s="63"/>
      <c r="EA5891" s="167"/>
      <c r="EB5891" s="60"/>
      <c r="EC5891" s="60"/>
      <c r="ED5891" s="60"/>
      <c r="EE5891" s="60"/>
      <c r="EF5891" s="60"/>
      <c r="EG5891" s="60"/>
      <c r="EH5891" s="60"/>
      <c r="EI5891" s="60"/>
      <c r="EJ5891" s="60"/>
      <c r="EK5891" s="60"/>
      <c r="EL5891" s="60"/>
      <c r="EM5891" s="60"/>
      <c r="EN5891" s="60"/>
      <c r="EO5891" s="60"/>
      <c r="EP5891" s="60"/>
      <c r="EQ5891" s="60"/>
      <c r="ER5891" s="60"/>
      <c r="ES5891" s="60"/>
      <c r="ET5891" s="60"/>
      <c r="EU5891" s="60"/>
      <c r="EV5891" s="60"/>
      <c r="EW5891" s="60"/>
      <c r="EX5891" s="60"/>
      <c r="EY5891" s="60"/>
      <c r="EZ5891" s="60"/>
      <c r="FA5891" s="60"/>
      <c r="FB5891" s="60"/>
    </row>
    <row r="5892" spans="22:158" x14ac:dyDescent="0.25">
      <c r="W5892" s="33"/>
      <c r="X5892" s="33"/>
      <c r="AH5892" s="38">
        <v>100</v>
      </c>
      <c r="AI5892" s="38">
        <v>145</v>
      </c>
      <c r="AJ5892" s="38">
        <v>18650</v>
      </c>
      <c r="AK5892" s="38">
        <v>74</v>
      </c>
      <c r="AL5892" s="38">
        <v>9200348</v>
      </c>
      <c r="AM5892" s="61" t="s">
        <v>1816</v>
      </c>
      <c r="AN5892" s="61" t="s">
        <v>1691</v>
      </c>
      <c r="AO5892" s="61" t="s">
        <v>1669</v>
      </c>
      <c r="AP5892" s="61" t="s">
        <v>5043</v>
      </c>
      <c r="AQ5892" s="61" t="s">
        <v>1772</v>
      </c>
      <c r="AR5892" s="28">
        <v>0</v>
      </c>
      <c r="AS5892" s="28">
        <v>0</v>
      </c>
      <c r="AT5892" s="28">
        <v>29365</v>
      </c>
      <c r="AU5892" s="62"/>
      <c r="DV5892" s="31" t="s">
        <v>5740</v>
      </c>
      <c r="DW5892" s="31" t="s">
        <v>5749</v>
      </c>
      <c r="DX5892" s="63"/>
      <c r="DY5892" s="63"/>
      <c r="DZ5892" s="63"/>
      <c r="EA5892" s="167"/>
      <c r="EB5892" s="60"/>
      <c r="EC5892" s="60"/>
      <c r="ED5892" s="60"/>
      <c r="EE5892" s="60"/>
      <c r="EF5892" s="60"/>
      <c r="EG5892" s="60"/>
      <c r="EH5892" s="60"/>
      <c r="EI5892" s="60"/>
      <c r="EJ5892" s="60"/>
      <c r="EK5892" s="60"/>
      <c r="EL5892" s="60"/>
      <c r="EM5892" s="60"/>
      <c r="EN5892" s="60"/>
      <c r="EO5892" s="60"/>
      <c r="EP5892" s="60"/>
      <c r="EQ5892" s="60"/>
      <c r="ER5892" s="60"/>
      <c r="ES5892" s="60"/>
      <c r="ET5892" s="60"/>
      <c r="EU5892" s="60"/>
      <c r="EV5892" s="60"/>
      <c r="EW5892" s="60"/>
      <c r="EX5892" s="60"/>
      <c r="EY5892" s="60"/>
      <c r="EZ5892" s="60"/>
      <c r="FA5892" s="60"/>
      <c r="FB5892" s="60"/>
    </row>
    <row r="5893" spans="22:158" x14ac:dyDescent="0.25">
      <c r="W5893" s="33"/>
      <c r="X5893" s="33"/>
      <c r="AH5893" s="38">
        <v>100</v>
      </c>
      <c r="AI5893" s="38">
        <v>145</v>
      </c>
      <c r="AJ5893" s="38">
        <v>18700</v>
      </c>
      <c r="AK5893" s="38">
        <v>74</v>
      </c>
      <c r="AL5893" s="38">
        <v>9200348</v>
      </c>
      <c r="AM5893" s="61" t="s">
        <v>1816</v>
      </c>
      <c r="AN5893" s="61" t="s">
        <v>1691</v>
      </c>
      <c r="AO5893" s="61" t="s">
        <v>1670</v>
      </c>
      <c r="AP5893" s="61" t="s">
        <v>5043</v>
      </c>
      <c r="AQ5893" s="61" t="s">
        <v>1772</v>
      </c>
      <c r="AR5893" s="28">
        <v>0</v>
      </c>
      <c r="AS5893" s="28">
        <v>0</v>
      </c>
      <c r="AT5893" s="28">
        <v>4868</v>
      </c>
      <c r="AU5893" s="62"/>
      <c r="DV5893" s="31" t="s">
        <v>5740</v>
      </c>
      <c r="DW5893" s="31" t="s">
        <v>5749</v>
      </c>
      <c r="DX5893" s="63"/>
      <c r="DY5893" s="63"/>
      <c r="DZ5893" s="63"/>
      <c r="EA5893" s="167"/>
      <c r="EB5893" s="60"/>
      <c r="EC5893" s="60"/>
      <c r="ED5893" s="60"/>
      <c r="EE5893" s="60"/>
      <c r="EF5893" s="60"/>
      <c r="EG5893" s="60"/>
      <c r="EH5893" s="60"/>
      <c r="EI5893" s="60"/>
      <c r="EJ5893" s="60"/>
      <c r="EK5893" s="60"/>
      <c r="EL5893" s="60"/>
      <c r="EM5893" s="60"/>
      <c r="EN5893" s="60"/>
      <c r="EO5893" s="60"/>
      <c r="EP5893" s="60"/>
      <c r="EQ5893" s="60"/>
      <c r="ER5893" s="60"/>
      <c r="ES5893" s="60"/>
      <c r="ET5893" s="60"/>
      <c r="EU5893" s="60"/>
      <c r="EV5893" s="60"/>
      <c r="EW5893" s="60"/>
      <c r="EX5893" s="60"/>
      <c r="EY5893" s="60"/>
      <c r="EZ5893" s="60"/>
      <c r="FA5893" s="60"/>
      <c r="FB5893" s="60"/>
    </row>
    <row r="5894" spans="22:158" x14ac:dyDescent="0.25">
      <c r="W5894" s="33"/>
      <c r="X5894" s="33"/>
      <c r="AH5894" s="38">
        <v>100</v>
      </c>
      <c r="AI5894" s="38">
        <v>145</v>
      </c>
      <c r="AJ5894" s="38">
        <v>18710</v>
      </c>
      <c r="AK5894" s="38">
        <v>74</v>
      </c>
      <c r="AL5894" s="38">
        <v>9200348</v>
      </c>
      <c r="AM5894" s="61" t="s">
        <v>1816</v>
      </c>
      <c r="AN5894" s="61" t="s">
        <v>1691</v>
      </c>
      <c r="AO5894" s="61" t="s">
        <v>1671</v>
      </c>
      <c r="AP5894" s="61" t="s">
        <v>5043</v>
      </c>
      <c r="AQ5894" s="61" t="s">
        <v>1772</v>
      </c>
      <c r="AR5894" s="28">
        <v>30133</v>
      </c>
      <c r="AS5894" s="28">
        <v>38614</v>
      </c>
      <c r="AT5894" s="28">
        <v>0</v>
      </c>
      <c r="AU5894" s="62"/>
      <c r="DV5894" s="31" t="s">
        <v>5740</v>
      </c>
      <c r="DW5894" s="31" t="s">
        <v>5749</v>
      </c>
      <c r="DX5894" s="63"/>
      <c r="DY5894" s="63"/>
      <c r="DZ5894" s="63"/>
      <c r="EA5894" s="167"/>
      <c r="EB5894" s="60"/>
      <c r="EC5894" s="60"/>
      <c r="ED5894" s="60"/>
      <c r="EE5894" s="60"/>
      <c r="EF5894" s="60"/>
      <c r="EG5894" s="60"/>
      <c r="EH5894" s="60"/>
      <c r="EI5894" s="60"/>
      <c r="EJ5894" s="60"/>
      <c r="EK5894" s="60"/>
      <c r="EL5894" s="60"/>
      <c r="EM5894" s="60"/>
      <c r="EN5894" s="60"/>
      <c r="EO5894" s="60"/>
      <c r="EP5894" s="60"/>
      <c r="EQ5894" s="60"/>
      <c r="ER5894" s="60"/>
      <c r="ES5894" s="60"/>
      <c r="ET5894" s="60"/>
      <c r="EU5894" s="60"/>
      <c r="EV5894" s="60"/>
      <c r="EW5894" s="60"/>
      <c r="EX5894" s="60"/>
      <c r="EY5894" s="60"/>
      <c r="EZ5894" s="60"/>
      <c r="FA5894" s="60"/>
      <c r="FB5894" s="60"/>
    </row>
    <row r="5895" spans="22:158" x14ac:dyDescent="0.25">
      <c r="W5895" s="33"/>
      <c r="X5895" s="33"/>
      <c r="AH5895" s="38">
        <v>100</v>
      </c>
      <c r="AI5895" s="38">
        <v>145</v>
      </c>
      <c r="AJ5895" s="38">
        <v>18750</v>
      </c>
      <c r="AK5895" s="38">
        <v>74</v>
      </c>
      <c r="AL5895" s="38">
        <v>9200348</v>
      </c>
      <c r="AM5895" s="61" t="s">
        <v>1816</v>
      </c>
      <c r="AN5895" s="61" t="s">
        <v>1691</v>
      </c>
      <c r="AO5895" s="61" t="s">
        <v>1672</v>
      </c>
      <c r="AP5895" s="61" t="s">
        <v>5043</v>
      </c>
      <c r="AQ5895" s="61" t="s">
        <v>1772</v>
      </c>
      <c r="AR5895" s="28">
        <v>5172334.9000000004</v>
      </c>
      <c r="AS5895" s="28">
        <v>12676738</v>
      </c>
      <c r="AT5895" s="28">
        <v>7192801</v>
      </c>
      <c r="AU5895" s="62"/>
      <c r="DV5895" s="31" t="s">
        <v>5740</v>
      </c>
      <c r="DW5895" s="31" t="s">
        <v>5749</v>
      </c>
      <c r="DX5895" s="63"/>
      <c r="DY5895" s="63"/>
      <c r="DZ5895" s="63"/>
      <c r="EA5895" s="167"/>
      <c r="EB5895" s="60"/>
      <c r="EC5895" s="60"/>
      <c r="ED5895" s="60"/>
      <c r="EE5895" s="60"/>
      <c r="EF5895" s="60"/>
      <c r="EG5895" s="60"/>
      <c r="EH5895" s="60"/>
      <c r="EI5895" s="60"/>
      <c r="EJ5895" s="60"/>
      <c r="EK5895" s="60"/>
      <c r="EL5895" s="60"/>
      <c r="EM5895" s="60"/>
      <c r="EN5895" s="60"/>
      <c r="EO5895" s="60"/>
      <c r="EP5895" s="60"/>
      <c r="EQ5895" s="60"/>
      <c r="ER5895" s="60"/>
      <c r="ES5895" s="60"/>
      <c r="ET5895" s="60"/>
      <c r="EU5895" s="60"/>
      <c r="EV5895" s="60"/>
      <c r="EW5895" s="60"/>
      <c r="EX5895" s="60"/>
      <c r="EY5895" s="60"/>
      <c r="EZ5895" s="60"/>
      <c r="FA5895" s="60"/>
      <c r="FB5895" s="60"/>
    </row>
    <row r="5896" spans="22:158" x14ac:dyDescent="0.25">
      <c r="W5896" s="33"/>
      <c r="X5896" s="33"/>
      <c r="AH5896" s="38">
        <v>100</v>
      </c>
      <c r="AI5896" s="38">
        <v>150</v>
      </c>
      <c r="AJ5896" s="38">
        <v>11600</v>
      </c>
      <c r="AK5896" s="38">
        <v>74</v>
      </c>
      <c r="AL5896" s="38">
        <v>9200348</v>
      </c>
      <c r="AM5896" s="61" t="s">
        <v>1816</v>
      </c>
      <c r="AN5896" s="61" t="s">
        <v>1695</v>
      </c>
      <c r="AO5896" s="61" t="s">
        <v>5076</v>
      </c>
      <c r="AP5896" s="61" t="s">
        <v>5043</v>
      </c>
      <c r="AQ5896" s="61" t="s">
        <v>1772</v>
      </c>
      <c r="AR5896" s="28">
        <v>206.4</v>
      </c>
      <c r="AS5896" s="28">
        <v>0</v>
      </c>
      <c r="AT5896" s="28">
        <v>433</v>
      </c>
      <c r="AU5896" s="62"/>
      <c r="DV5896" s="31" t="s">
        <v>5740</v>
      </c>
      <c r="DW5896" s="31" t="s">
        <v>5750</v>
      </c>
      <c r="DX5896" s="63"/>
      <c r="DY5896" s="63"/>
      <c r="DZ5896" s="63"/>
      <c r="EA5896" s="167"/>
      <c r="EB5896" s="60"/>
      <c r="EC5896" s="60"/>
      <c r="ED5896" s="60"/>
      <c r="EE5896" s="60"/>
      <c r="EF5896" s="60"/>
      <c r="EG5896" s="60"/>
      <c r="EH5896" s="60"/>
      <c r="EI5896" s="60"/>
      <c r="EJ5896" s="60"/>
      <c r="EK5896" s="60"/>
      <c r="EL5896" s="60"/>
      <c r="EM5896" s="60"/>
      <c r="EN5896" s="60"/>
      <c r="EO5896" s="60"/>
      <c r="EP5896" s="60"/>
      <c r="EQ5896" s="60"/>
      <c r="ER5896" s="60"/>
      <c r="ES5896" s="60"/>
      <c r="ET5896" s="60"/>
      <c r="EU5896" s="60"/>
      <c r="EV5896" s="60"/>
      <c r="EW5896" s="60"/>
      <c r="EX5896" s="60"/>
      <c r="EY5896" s="60"/>
      <c r="EZ5896" s="60"/>
      <c r="FA5896" s="60"/>
      <c r="FB5896" s="60"/>
    </row>
    <row r="5897" spans="22:158" x14ac:dyDescent="0.25">
      <c r="V5897" s="1"/>
      <c r="W5897" s="33"/>
      <c r="X5897" s="33"/>
      <c r="AH5897" s="38">
        <v>100</v>
      </c>
      <c r="AI5897" s="38">
        <v>150</v>
      </c>
      <c r="AJ5897" s="38">
        <v>12000</v>
      </c>
      <c r="AK5897" s="38">
        <v>74</v>
      </c>
      <c r="AL5897" s="38">
        <v>9200348</v>
      </c>
      <c r="AM5897" s="61" t="s">
        <v>1816</v>
      </c>
      <c r="AN5897" s="61" t="s">
        <v>1695</v>
      </c>
      <c r="AO5897" s="61" t="s">
        <v>5084</v>
      </c>
      <c r="AP5897" s="61" t="s">
        <v>5043</v>
      </c>
      <c r="AQ5897" s="61" t="s">
        <v>1772</v>
      </c>
      <c r="AR5897" s="28">
        <v>234.7</v>
      </c>
      <c r="AS5897" s="28">
        <v>71308</v>
      </c>
      <c r="AT5897" s="28">
        <v>128035</v>
      </c>
      <c r="AU5897" s="62"/>
      <c r="DV5897" s="31" t="s">
        <v>5740</v>
      </c>
      <c r="DW5897" s="31" t="s">
        <v>5750</v>
      </c>
      <c r="DX5897" s="63"/>
      <c r="DY5897" s="63"/>
      <c r="DZ5897" s="63"/>
      <c r="EA5897" s="167"/>
      <c r="EB5897" s="60"/>
      <c r="EC5897" s="60"/>
      <c r="ED5897" s="60"/>
      <c r="EE5897" s="60"/>
      <c r="EF5897" s="60"/>
      <c r="EG5897" s="60"/>
      <c r="EH5897" s="60"/>
      <c r="EI5897" s="60"/>
      <c r="EJ5897" s="60"/>
      <c r="EK5897" s="60"/>
      <c r="EL5897" s="60"/>
      <c r="EM5897" s="60"/>
      <c r="EN5897" s="60"/>
      <c r="EO5897" s="60"/>
      <c r="EP5897" s="60"/>
      <c r="EQ5897" s="60"/>
      <c r="ER5897" s="60"/>
      <c r="ES5897" s="60"/>
      <c r="ET5897" s="60"/>
      <c r="EU5897" s="60"/>
      <c r="EV5897" s="60"/>
      <c r="EW5897" s="60"/>
      <c r="EX5897" s="60"/>
      <c r="EY5897" s="60"/>
      <c r="EZ5897" s="60"/>
      <c r="FA5897" s="60"/>
      <c r="FB5897" s="60"/>
    </row>
    <row r="5898" spans="22:158" x14ac:dyDescent="0.25">
      <c r="W5898" s="33"/>
      <c r="X5898" s="33"/>
      <c r="AH5898" s="38">
        <v>100</v>
      </c>
      <c r="AI5898" s="38">
        <v>150</v>
      </c>
      <c r="AJ5898" s="38">
        <v>12200</v>
      </c>
      <c r="AK5898" s="38">
        <v>74</v>
      </c>
      <c r="AL5898" s="38">
        <v>9200348</v>
      </c>
      <c r="AM5898" s="61" t="s">
        <v>1816</v>
      </c>
      <c r="AN5898" s="61" t="s">
        <v>1695</v>
      </c>
      <c r="AO5898" s="61" t="s">
        <v>5088</v>
      </c>
      <c r="AP5898" s="61" t="s">
        <v>5043</v>
      </c>
      <c r="AQ5898" s="61" t="s">
        <v>1772</v>
      </c>
      <c r="AR5898" s="28">
        <v>808489.4</v>
      </c>
      <c r="AS5898" s="28">
        <v>66</v>
      </c>
      <c r="AT5898" s="28">
        <v>2</v>
      </c>
      <c r="AU5898" s="62"/>
      <c r="DV5898" s="31" t="s">
        <v>5740</v>
      </c>
      <c r="DW5898" s="31" t="s">
        <v>5750</v>
      </c>
      <c r="DX5898" s="63"/>
      <c r="DY5898" s="63"/>
      <c r="DZ5898" s="63"/>
      <c r="EA5898" s="167"/>
      <c r="EB5898" s="60"/>
      <c r="EC5898" s="60"/>
      <c r="ED5898" s="60"/>
      <c r="EE5898" s="60"/>
      <c r="EF5898" s="60"/>
      <c r="EG5898" s="60"/>
      <c r="EH5898" s="60"/>
      <c r="EI5898" s="60"/>
      <c r="EJ5898" s="60"/>
      <c r="EK5898" s="60"/>
      <c r="EL5898" s="60"/>
      <c r="EM5898" s="60"/>
      <c r="EN5898" s="60"/>
      <c r="EO5898" s="60"/>
      <c r="EP5898" s="60"/>
      <c r="EQ5898" s="60"/>
      <c r="ER5898" s="60"/>
      <c r="ES5898" s="60"/>
      <c r="ET5898" s="60"/>
      <c r="EU5898" s="60"/>
      <c r="EV5898" s="60"/>
      <c r="EW5898" s="60"/>
      <c r="EX5898" s="60"/>
      <c r="EY5898" s="60"/>
      <c r="EZ5898" s="60"/>
      <c r="FA5898" s="60"/>
      <c r="FB5898" s="60"/>
    </row>
    <row r="5899" spans="22:158" x14ac:dyDescent="0.25">
      <c r="V5899" s="1"/>
      <c r="W5899" s="33"/>
      <c r="X5899" s="33"/>
      <c r="AH5899" s="38">
        <v>100</v>
      </c>
      <c r="AI5899" s="38">
        <v>150</v>
      </c>
      <c r="AJ5899" s="38">
        <v>13450</v>
      </c>
      <c r="AK5899" s="38">
        <v>74</v>
      </c>
      <c r="AL5899" s="38">
        <v>9200348</v>
      </c>
      <c r="AM5899" s="61" t="s">
        <v>1816</v>
      </c>
      <c r="AN5899" s="61" t="s">
        <v>1695</v>
      </c>
      <c r="AO5899" s="61" t="s">
        <v>5112</v>
      </c>
      <c r="AP5899" s="61" t="s">
        <v>5043</v>
      </c>
      <c r="AQ5899" s="61" t="s">
        <v>1772</v>
      </c>
      <c r="AR5899" s="28">
        <v>407.7</v>
      </c>
      <c r="AS5899" s="28">
        <v>0</v>
      </c>
      <c r="AT5899" s="28">
        <v>19556650</v>
      </c>
      <c r="AU5899" s="62"/>
      <c r="DV5899" s="31" t="s">
        <v>5740</v>
      </c>
      <c r="DW5899" s="31" t="s">
        <v>5750</v>
      </c>
      <c r="DX5899" s="63"/>
      <c r="DY5899" s="63"/>
      <c r="DZ5899" s="63"/>
      <c r="EA5899" s="167"/>
      <c r="EB5899" s="60"/>
      <c r="EC5899" s="60"/>
      <c r="ED5899" s="60"/>
      <c r="EE5899" s="60"/>
      <c r="EF5899" s="60"/>
      <c r="EG5899" s="60"/>
      <c r="EH5899" s="60"/>
      <c r="EI5899" s="60"/>
      <c r="EJ5899" s="60"/>
      <c r="EK5899" s="60"/>
      <c r="EL5899" s="60"/>
      <c r="EM5899" s="60"/>
      <c r="EN5899" s="60"/>
      <c r="EO5899" s="60"/>
      <c r="EP5899" s="60"/>
      <c r="EQ5899" s="60"/>
      <c r="ER5899" s="60"/>
      <c r="ES5899" s="60"/>
      <c r="ET5899" s="60"/>
      <c r="EU5899" s="60"/>
      <c r="EV5899" s="60"/>
      <c r="EW5899" s="60"/>
      <c r="EX5899" s="60"/>
      <c r="EY5899" s="60"/>
      <c r="EZ5899" s="60"/>
      <c r="FA5899" s="60"/>
      <c r="FB5899" s="60"/>
    </row>
    <row r="5900" spans="22:158" x14ac:dyDescent="0.25">
      <c r="W5900" s="33"/>
      <c r="X5900" s="33"/>
      <c r="AH5900" s="38">
        <v>100</v>
      </c>
      <c r="AI5900" s="38">
        <v>150</v>
      </c>
      <c r="AJ5900" s="38">
        <v>13500</v>
      </c>
      <c r="AK5900" s="38">
        <v>74</v>
      </c>
      <c r="AL5900" s="38">
        <v>9200348</v>
      </c>
      <c r="AM5900" s="61" t="s">
        <v>1816</v>
      </c>
      <c r="AN5900" s="61" t="s">
        <v>1695</v>
      </c>
      <c r="AO5900" s="61" t="s">
        <v>5113</v>
      </c>
      <c r="AP5900" s="61" t="s">
        <v>5043</v>
      </c>
      <c r="AQ5900" s="61" t="s">
        <v>1772</v>
      </c>
      <c r="AR5900" s="28">
        <v>78301.899999999994</v>
      </c>
      <c r="AS5900" s="28">
        <v>0</v>
      </c>
      <c r="AT5900" s="28">
        <v>0</v>
      </c>
      <c r="AU5900" s="62"/>
      <c r="DV5900" s="31" t="s">
        <v>5740</v>
      </c>
      <c r="DW5900" s="31" t="s">
        <v>5750</v>
      </c>
      <c r="DX5900" s="63"/>
      <c r="DY5900" s="63"/>
      <c r="DZ5900" s="63"/>
      <c r="EA5900" s="167"/>
      <c r="EB5900" s="60"/>
      <c r="EC5900" s="60"/>
      <c r="ED5900" s="60"/>
      <c r="EE5900" s="60"/>
      <c r="EF5900" s="60"/>
      <c r="EG5900" s="60"/>
      <c r="EH5900" s="60"/>
      <c r="EI5900" s="60"/>
      <c r="EJ5900" s="60"/>
      <c r="EK5900" s="60"/>
      <c r="EL5900" s="60"/>
      <c r="EM5900" s="60"/>
      <c r="EN5900" s="60"/>
      <c r="EO5900" s="60"/>
      <c r="EP5900" s="60"/>
      <c r="EQ5900" s="60"/>
      <c r="ER5900" s="60"/>
      <c r="ES5900" s="60"/>
      <c r="ET5900" s="60"/>
      <c r="EU5900" s="60"/>
      <c r="EV5900" s="60"/>
      <c r="EW5900" s="60"/>
      <c r="EX5900" s="60"/>
      <c r="EY5900" s="60"/>
      <c r="EZ5900" s="60"/>
      <c r="FA5900" s="60"/>
      <c r="FB5900" s="60"/>
    </row>
    <row r="5901" spans="22:158" x14ac:dyDescent="0.25">
      <c r="V5901" s="1"/>
      <c r="W5901" s="33"/>
      <c r="X5901" s="33"/>
      <c r="AH5901" s="38">
        <v>100</v>
      </c>
      <c r="AI5901" s="38">
        <v>150</v>
      </c>
      <c r="AJ5901" s="38">
        <v>14300</v>
      </c>
      <c r="AK5901" s="38">
        <v>74</v>
      </c>
      <c r="AL5901" s="38">
        <v>9200348</v>
      </c>
      <c r="AM5901" s="61" t="s">
        <v>1816</v>
      </c>
      <c r="AN5901" s="61" t="s">
        <v>1695</v>
      </c>
      <c r="AO5901" s="61" t="s">
        <v>1574</v>
      </c>
      <c r="AP5901" s="61" t="s">
        <v>5043</v>
      </c>
      <c r="AQ5901" s="61" t="s">
        <v>1772</v>
      </c>
      <c r="AR5901" s="28">
        <v>323.39999999999998</v>
      </c>
      <c r="AS5901" s="28">
        <v>0</v>
      </c>
      <c r="AT5901" s="28">
        <v>122064</v>
      </c>
      <c r="AU5901" s="62"/>
      <c r="DV5901" s="31" t="s">
        <v>5740</v>
      </c>
      <c r="DW5901" s="31" t="s">
        <v>5750</v>
      </c>
      <c r="DX5901" s="63"/>
      <c r="DY5901" s="63"/>
      <c r="DZ5901" s="63"/>
      <c r="EA5901" s="167"/>
      <c r="EB5901" s="60"/>
      <c r="EC5901" s="60"/>
      <c r="ED5901" s="60"/>
      <c r="EE5901" s="60"/>
      <c r="EF5901" s="60"/>
      <c r="EG5901" s="60"/>
      <c r="EH5901" s="60"/>
      <c r="EI5901" s="60"/>
      <c r="EJ5901" s="60"/>
      <c r="EK5901" s="60"/>
      <c r="EL5901" s="60"/>
      <c r="EM5901" s="60"/>
      <c r="EN5901" s="60"/>
      <c r="EO5901" s="60"/>
      <c r="EP5901" s="60"/>
      <c r="EQ5901" s="60"/>
      <c r="ER5901" s="60"/>
      <c r="ES5901" s="60"/>
      <c r="ET5901" s="60"/>
      <c r="EU5901" s="60"/>
      <c r="EV5901" s="60"/>
      <c r="EW5901" s="60"/>
      <c r="EX5901" s="60"/>
      <c r="EY5901" s="60"/>
      <c r="EZ5901" s="60"/>
      <c r="FA5901" s="60"/>
      <c r="FB5901" s="60"/>
    </row>
    <row r="5902" spans="22:158" x14ac:dyDescent="0.25">
      <c r="W5902" s="33"/>
      <c r="X5902" s="33"/>
      <c r="AH5902" s="38">
        <v>100</v>
      </c>
      <c r="AI5902" s="38">
        <v>150</v>
      </c>
      <c r="AJ5902" s="38">
        <v>14750</v>
      </c>
      <c r="AK5902" s="38">
        <v>74</v>
      </c>
      <c r="AL5902" s="38">
        <v>9200348</v>
      </c>
      <c r="AM5902" s="61" t="s">
        <v>1816</v>
      </c>
      <c r="AN5902" s="61" t="s">
        <v>1695</v>
      </c>
      <c r="AO5902" s="61" t="s">
        <v>1583</v>
      </c>
      <c r="AP5902" s="61" t="s">
        <v>5043</v>
      </c>
      <c r="AQ5902" s="61" t="s">
        <v>1772</v>
      </c>
      <c r="AR5902" s="28">
        <v>1787.6</v>
      </c>
      <c r="AS5902" s="28">
        <v>0</v>
      </c>
      <c r="AT5902" s="28">
        <v>0</v>
      </c>
      <c r="AU5902" s="62"/>
      <c r="DV5902" s="31" t="s">
        <v>5740</v>
      </c>
      <c r="DW5902" s="31" t="s">
        <v>5750</v>
      </c>
      <c r="DX5902" s="63"/>
      <c r="DY5902" s="63"/>
      <c r="DZ5902" s="63"/>
      <c r="EA5902" s="167"/>
      <c r="EB5902" s="60"/>
      <c r="EC5902" s="60"/>
      <c r="ED5902" s="60"/>
      <c r="EE5902" s="60"/>
      <c r="EF5902" s="60"/>
      <c r="EG5902" s="60"/>
      <c r="EH5902" s="60"/>
      <c r="EI5902" s="60"/>
      <c r="EJ5902" s="60"/>
      <c r="EK5902" s="60"/>
      <c r="EL5902" s="60"/>
      <c r="EM5902" s="60"/>
      <c r="EN5902" s="60"/>
      <c r="EO5902" s="60"/>
      <c r="EP5902" s="60"/>
      <c r="EQ5902" s="60"/>
      <c r="ER5902" s="60"/>
      <c r="ES5902" s="60"/>
      <c r="ET5902" s="60"/>
      <c r="EU5902" s="60"/>
      <c r="EV5902" s="60"/>
      <c r="EW5902" s="60"/>
      <c r="EX5902" s="60"/>
      <c r="EY5902" s="60"/>
      <c r="EZ5902" s="60"/>
      <c r="FA5902" s="60"/>
      <c r="FB5902" s="60"/>
    </row>
    <row r="5903" spans="22:158" x14ac:dyDescent="0.25">
      <c r="W5903" s="33"/>
      <c r="X5903" s="33"/>
      <c r="AH5903" s="38">
        <v>100</v>
      </c>
      <c r="AI5903" s="38">
        <v>150</v>
      </c>
      <c r="AJ5903" s="38">
        <v>14950</v>
      </c>
      <c r="AK5903" s="38">
        <v>74</v>
      </c>
      <c r="AL5903" s="38">
        <v>9200348</v>
      </c>
      <c r="AM5903" s="61" t="s">
        <v>1816</v>
      </c>
      <c r="AN5903" s="61" t="s">
        <v>1695</v>
      </c>
      <c r="AO5903" s="61" t="s">
        <v>1589</v>
      </c>
      <c r="AP5903" s="61" t="s">
        <v>5043</v>
      </c>
      <c r="AQ5903" s="61" t="s">
        <v>1772</v>
      </c>
      <c r="AR5903" s="28">
        <v>197.3</v>
      </c>
      <c r="AS5903" s="28">
        <v>158051</v>
      </c>
      <c r="AT5903" s="28">
        <v>84</v>
      </c>
      <c r="AU5903" s="62"/>
      <c r="DV5903" s="31" t="s">
        <v>5740</v>
      </c>
      <c r="DW5903" s="31" t="s">
        <v>5750</v>
      </c>
      <c r="DX5903" s="63"/>
      <c r="DY5903" s="63"/>
      <c r="DZ5903" s="63"/>
      <c r="EA5903" s="167"/>
      <c r="EB5903" s="60"/>
      <c r="EC5903" s="60"/>
      <c r="ED5903" s="60"/>
      <c r="EE5903" s="60"/>
      <c r="EF5903" s="60"/>
      <c r="EG5903" s="60"/>
      <c r="EH5903" s="60"/>
      <c r="EI5903" s="60"/>
      <c r="EJ5903" s="60"/>
      <c r="EK5903" s="60"/>
      <c r="EL5903" s="60"/>
      <c r="EM5903" s="60"/>
      <c r="EN5903" s="60"/>
      <c r="EO5903" s="60"/>
      <c r="EP5903" s="60"/>
      <c r="EQ5903" s="60"/>
      <c r="ER5903" s="60"/>
      <c r="ES5903" s="60"/>
      <c r="ET5903" s="60"/>
      <c r="EU5903" s="60"/>
      <c r="EV5903" s="60"/>
      <c r="EW5903" s="60"/>
      <c r="EX5903" s="60"/>
      <c r="EY5903" s="60"/>
      <c r="EZ5903" s="60"/>
      <c r="FA5903" s="60"/>
      <c r="FB5903" s="60"/>
    </row>
    <row r="5904" spans="22:158" x14ac:dyDescent="0.25">
      <c r="W5904" s="33"/>
      <c r="X5904" s="33"/>
      <c r="AH5904" s="38">
        <v>100</v>
      </c>
      <c r="AI5904" s="38">
        <v>150</v>
      </c>
      <c r="AJ5904" s="38">
        <v>15550</v>
      </c>
      <c r="AK5904" s="38">
        <v>74</v>
      </c>
      <c r="AL5904" s="38">
        <v>9200348</v>
      </c>
      <c r="AM5904" s="61" t="s">
        <v>1816</v>
      </c>
      <c r="AN5904" s="61" t="s">
        <v>1695</v>
      </c>
      <c r="AO5904" s="61" t="s">
        <v>1602</v>
      </c>
      <c r="AP5904" s="61" t="s">
        <v>5043</v>
      </c>
      <c r="AQ5904" s="61" t="s">
        <v>1772</v>
      </c>
      <c r="AR5904" s="28">
        <v>3450.1</v>
      </c>
      <c r="AS5904" s="28">
        <v>652</v>
      </c>
      <c r="AT5904" s="28">
        <v>0</v>
      </c>
      <c r="AU5904" s="62"/>
      <c r="DV5904" s="31" t="s">
        <v>5740</v>
      </c>
      <c r="DW5904" s="31" t="s">
        <v>5750</v>
      </c>
      <c r="DX5904" s="63"/>
      <c r="DY5904" s="63"/>
      <c r="DZ5904" s="63"/>
      <c r="EA5904" s="167"/>
      <c r="EB5904" s="60"/>
      <c r="EC5904" s="60"/>
      <c r="ED5904" s="60"/>
      <c r="EE5904" s="60"/>
      <c r="EF5904" s="60"/>
      <c r="EG5904" s="60"/>
      <c r="EH5904" s="60"/>
      <c r="EI5904" s="60"/>
      <c r="EJ5904" s="60"/>
      <c r="EK5904" s="60"/>
      <c r="EL5904" s="60"/>
      <c r="EM5904" s="60"/>
      <c r="EN5904" s="60"/>
      <c r="EO5904" s="60"/>
      <c r="EP5904" s="60"/>
      <c r="EQ5904" s="60"/>
      <c r="ER5904" s="60"/>
      <c r="ES5904" s="60"/>
      <c r="ET5904" s="60"/>
      <c r="EU5904" s="60"/>
      <c r="EV5904" s="60"/>
      <c r="EW5904" s="60"/>
      <c r="EX5904" s="60"/>
      <c r="EY5904" s="60"/>
      <c r="EZ5904" s="60"/>
      <c r="FA5904" s="60"/>
      <c r="FB5904" s="60"/>
    </row>
    <row r="5905" spans="22:158" x14ac:dyDescent="0.25">
      <c r="V5905" s="1"/>
      <c r="W5905" s="33"/>
      <c r="X5905" s="33"/>
      <c r="AH5905" s="38">
        <v>100</v>
      </c>
      <c r="AI5905" s="38">
        <v>150</v>
      </c>
      <c r="AJ5905" s="38">
        <v>15800</v>
      </c>
      <c r="AK5905" s="38">
        <v>74</v>
      </c>
      <c r="AL5905" s="38">
        <v>9200348</v>
      </c>
      <c r="AM5905" s="61" t="s">
        <v>1816</v>
      </c>
      <c r="AN5905" s="61" t="s">
        <v>1695</v>
      </c>
      <c r="AO5905" s="61" t="s">
        <v>1607</v>
      </c>
      <c r="AP5905" s="61" t="s">
        <v>5043</v>
      </c>
      <c r="AQ5905" s="61" t="s">
        <v>1772</v>
      </c>
      <c r="AR5905" s="28">
        <v>871.2</v>
      </c>
      <c r="AS5905" s="28">
        <v>83</v>
      </c>
      <c r="AT5905" s="28">
        <v>24</v>
      </c>
      <c r="AU5905" s="62"/>
      <c r="DV5905" s="31" t="s">
        <v>5740</v>
      </c>
      <c r="DW5905" s="31" t="s">
        <v>5750</v>
      </c>
      <c r="DX5905" s="63"/>
      <c r="DY5905" s="63"/>
      <c r="DZ5905" s="63"/>
      <c r="EA5905" s="167"/>
      <c r="EB5905" s="60"/>
      <c r="EC5905" s="60"/>
      <c r="ED5905" s="60"/>
      <c r="EE5905" s="60"/>
      <c r="EF5905" s="60"/>
      <c r="EG5905" s="60"/>
      <c r="EH5905" s="60"/>
      <c r="EI5905" s="60"/>
      <c r="EJ5905" s="60"/>
      <c r="EK5905" s="60"/>
      <c r="EL5905" s="60"/>
      <c r="EM5905" s="60"/>
      <c r="EN5905" s="60"/>
      <c r="EO5905" s="60"/>
      <c r="EP5905" s="60"/>
      <c r="EQ5905" s="60"/>
      <c r="ER5905" s="60"/>
      <c r="ES5905" s="60"/>
      <c r="ET5905" s="60"/>
      <c r="EU5905" s="60"/>
      <c r="EV5905" s="60"/>
      <c r="EW5905" s="60"/>
      <c r="EX5905" s="60"/>
      <c r="EY5905" s="60"/>
      <c r="EZ5905" s="60"/>
      <c r="FA5905" s="60"/>
      <c r="FB5905" s="60"/>
    </row>
    <row r="5906" spans="22:158" x14ac:dyDescent="0.25">
      <c r="V5906" s="1"/>
      <c r="W5906" s="33"/>
      <c r="X5906" s="33"/>
      <c r="AH5906" s="38">
        <v>100</v>
      </c>
      <c r="AI5906" s="38">
        <v>150</v>
      </c>
      <c r="AJ5906" s="38">
        <v>17350</v>
      </c>
      <c r="AK5906" s="38">
        <v>74</v>
      </c>
      <c r="AL5906" s="38">
        <v>9200348</v>
      </c>
      <c r="AM5906" s="61" t="s">
        <v>1816</v>
      </c>
      <c r="AN5906" s="61" t="s">
        <v>1695</v>
      </c>
      <c r="AO5906" s="61" t="s">
        <v>1641</v>
      </c>
      <c r="AP5906" s="61" t="s">
        <v>5043</v>
      </c>
      <c r="AQ5906" s="61" t="s">
        <v>1772</v>
      </c>
      <c r="AR5906" s="28">
        <v>79308.899999999994</v>
      </c>
      <c r="AS5906" s="28">
        <v>21455</v>
      </c>
      <c r="AT5906" s="28">
        <v>17553</v>
      </c>
      <c r="AU5906" s="62"/>
      <c r="DV5906" s="31" t="s">
        <v>5740</v>
      </c>
      <c r="DW5906" s="31" t="s">
        <v>5750</v>
      </c>
      <c r="DX5906" s="63"/>
      <c r="DY5906" s="63"/>
      <c r="DZ5906" s="63"/>
      <c r="EA5906" s="167"/>
      <c r="EB5906" s="60"/>
      <c r="EC5906" s="60"/>
      <c r="ED5906" s="60"/>
      <c r="EE5906" s="60"/>
      <c r="EF5906" s="60"/>
      <c r="EG5906" s="60"/>
      <c r="EH5906" s="60"/>
      <c r="EI5906" s="60"/>
      <c r="EJ5906" s="60"/>
      <c r="EK5906" s="60"/>
      <c r="EL5906" s="60"/>
      <c r="EM5906" s="60"/>
      <c r="EN5906" s="60"/>
      <c r="EO5906" s="60"/>
      <c r="EP5906" s="60"/>
      <c r="EQ5906" s="60"/>
      <c r="ER5906" s="60"/>
      <c r="ES5906" s="60"/>
      <c r="ET5906" s="60"/>
      <c r="EU5906" s="60"/>
      <c r="EV5906" s="60"/>
      <c r="EW5906" s="60"/>
      <c r="EX5906" s="60"/>
      <c r="EY5906" s="60"/>
      <c r="EZ5906" s="60"/>
      <c r="FA5906" s="60"/>
      <c r="FB5906" s="60"/>
    </row>
    <row r="5907" spans="22:158" x14ac:dyDescent="0.25">
      <c r="W5907" s="33"/>
      <c r="X5907" s="33"/>
      <c r="AH5907" s="38">
        <v>100</v>
      </c>
      <c r="AI5907" s="38">
        <v>150</v>
      </c>
      <c r="AJ5907" s="38">
        <v>17500</v>
      </c>
      <c r="AK5907" s="38">
        <v>74</v>
      </c>
      <c r="AL5907" s="38">
        <v>9200348</v>
      </c>
      <c r="AM5907" s="61" t="s">
        <v>1816</v>
      </c>
      <c r="AN5907" s="61" t="s">
        <v>1695</v>
      </c>
      <c r="AO5907" s="61" t="s">
        <v>1644</v>
      </c>
      <c r="AP5907" s="61" t="s">
        <v>5043</v>
      </c>
      <c r="AQ5907" s="61" t="s">
        <v>1772</v>
      </c>
      <c r="AR5907" s="28">
        <v>17537.099999999999</v>
      </c>
      <c r="AS5907" s="28">
        <v>304</v>
      </c>
      <c r="AT5907" s="28">
        <v>22</v>
      </c>
      <c r="AU5907" s="62"/>
      <c r="DV5907" s="31" t="s">
        <v>5740</v>
      </c>
      <c r="DW5907" s="31" t="s">
        <v>5750</v>
      </c>
      <c r="DX5907" s="63"/>
      <c r="DY5907" s="63"/>
      <c r="DZ5907" s="63"/>
      <c r="EA5907" s="167"/>
      <c r="EB5907" s="60"/>
      <c r="EC5907" s="60"/>
      <c r="ED5907" s="60"/>
      <c r="EE5907" s="60"/>
      <c r="EF5907" s="60"/>
      <c r="EG5907" s="60"/>
      <c r="EH5907" s="60"/>
      <c r="EI5907" s="60"/>
      <c r="EJ5907" s="60"/>
      <c r="EK5907" s="60"/>
      <c r="EL5907" s="60"/>
      <c r="EM5907" s="60"/>
      <c r="EN5907" s="60"/>
      <c r="EO5907" s="60"/>
      <c r="EP5907" s="60"/>
      <c r="EQ5907" s="60"/>
      <c r="ER5907" s="60"/>
      <c r="ES5907" s="60"/>
      <c r="ET5907" s="60"/>
      <c r="EU5907" s="60"/>
      <c r="EV5907" s="60"/>
      <c r="EW5907" s="60"/>
      <c r="EX5907" s="60"/>
      <c r="EY5907" s="60"/>
      <c r="EZ5907" s="60"/>
      <c r="FA5907" s="60"/>
      <c r="FB5907" s="60"/>
    </row>
    <row r="5908" spans="22:158" x14ac:dyDescent="0.25">
      <c r="W5908" s="33"/>
      <c r="X5908" s="33"/>
      <c r="AH5908" s="38">
        <v>100</v>
      </c>
      <c r="AI5908" s="38">
        <v>150</v>
      </c>
      <c r="AJ5908" s="38">
        <v>17750</v>
      </c>
      <c r="AK5908" s="38">
        <v>74</v>
      </c>
      <c r="AL5908" s="38">
        <v>9200348</v>
      </c>
      <c r="AM5908" s="61" t="s">
        <v>1816</v>
      </c>
      <c r="AN5908" s="61" t="s">
        <v>1695</v>
      </c>
      <c r="AO5908" s="61" t="s">
        <v>1650</v>
      </c>
      <c r="AP5908" s="61" t="s">
        <v>5043</v>
      </c>
      <c r="AQ5908" s="61" t="s">
        <v>1772</v>
      </c>
      <c r="AR5908" s="28">
        <v>95664.8</v>
      </c>
      <c r="AS5908" s="28">
        <v>35886</v>
      </c>
      <c r="AT5908" s="28">
        <v>41584</v>
      </c>
      <c r="AU5908" s="62"/>
      <c r="DV5908" s="31" t="s">
        <v>5740</v>
      </c>
      <c r="DW5908" s="31" t="s">
        <v>5750</v>
      </c>
      <c r="DX5908" s="63"/>
      <c r="DY5908" s="63"/>
      <c r="DZ5908" s="63"/>
      <c r="EA5908" s="167"/>
      <c r="EB5908" s="60"/>
      <c r="EC5908" s="60"/>
      <c r="ED5908" s="60"/>
      <c r="EE5908" s="60"/>
      <c r="EF5908" s="60"/>
      <c r="EG5908" s="60"/>
      <c r="EH5908" s="60"/>
      <c r="EI5908" s="60"/>
      <c r="EJ5908" s="60"/>
      <c r="EK5908" s="60"/>
      <c r="EL5908" s="60"/>
      <c r="EM5908" s="60"/>
      <c r="EN5908" s="60"/>
      <c r="EO5908" s="60"/>
      <c r="EP5908" s="60"/>
      <c r="EQ5908" s="60"/>
      <c r="ER5908" s="60"/>
      <c r="ES5908" s="60"/>
      <c r="ET5908" s="60"/>
      <c r="EU5908" s="60"/>
      <c r="EV5908" s="60"/>
      <c r="EW5908" s="60"/>
      <c r="EX5908" s="60"/>
      <c r="EY5908" s="60"/>
      <c r="EZ5908" s="60"/>
      <c r="FA5908" s="60"/>
      <c r="FB5908" s="60"/>
    </row>
    <row r="5909" spans="22:158" x14ac:dyDescent="0.25">
      <c r="W5909" s="33"/>
      <c r="X5909" s="33"/>
      <c r="AH5909" s="38">
        <v>100</v>
      </c>
      <c r="AI5909" s="38">
        <v>155</v>
      </c>
      <c r="AJ5909" s="38">
        <v>10050</v>
      </c>
      <c r="AK5909" s="38">
        <v>74</v>
      </c>
      <c r="AL5909" s="38">
        <v>9200348</v>
      </c>
      <c r="AM5909" s="61" t="s">
        <v>1816</v>
      </c>
      <c r="AN5909" s="61" t="s">
        <v>1686</v>
      </c>
      <c r="AO5909" s="61" t="s">
        <v>5044</v>
      </c>
      <c r="AP5909" s="61" t="s">
        <v>5043</v>
      </c>
      <c r="AQ5909" s="61" t="s">
        <v>1772</v>
      </c>
      <c r="AR5909" s="28">
        <v>828.6</v>
      </c>
      <c r="AS5909" s="28">
        <v>0</v>
      </c>
      <c r="AT5909" s="28">
        <v>0</v>
      </c>
      <c r="AU5909" s="62"/>
      <c r="DV5909" s="31" t="s">
        <v>5740</v>
      </c>
      <c r="DW5909" s="31" t="s">
        <v>5751</v>
      </c>
      <c r="DX5909" s="63"/>
      <c r="DY5909" s="63"/>
      <c r="DZ5909" s="63"/>
      <c r="EA5909" s="167"/>
      <c r="EB5909" s="60"/>
      <c r="EC5909" s="60"/>
      <c r="ED5909" s="60"/>
      <c r="EE5909" s="60"/>
      <c r="EF5909" s="60"/>
      <c r="EG5909" s="60"/>
      <c r="EH5909" s="60"/>
      <c r="EI5909" s="60"/>
      <c r="EJ5909" s="60"/>
      <c r="EK5909" s="60"/>
      <c r="EL5909" s="60"/>
      <c r="EM5909" s="60"/>
      <c r="EN5909" s="60"/>
      <c r="EO5909" s="60"/>
      <c r="EP5909" s="60"/>
      <c r="EQ5909" s="60"/>
      <c r="ER5909" s="60"/>
      <c r="ES5909" s="60"/>
      <c r="ET5909" s="60"/>
      <c r="EU5909" s="60"/>
      <c r="EV5909" s="60"/>
      <c r="EW5909" s="60"/>
      <c r="EX5909" s="60"/>
      <c r="EY5909" s="60"/>
      <c r="EZ5909" s="60"/>
      <c r="FA5909" s="60"/>
      <c r="FB5909" s="60"/>
    </row>
    <row r="5910" spans="22:158" x14ac:dyDescent="0.25">
      <c r="W5910" s="33"/>
      <c r="X5910" s="33"/>
      <c r="AH5910" s="38">
        <v>100</v>
      </c>
      <c r="AI5910" s="38">
        <v>155</v>
      </c>
      <c r="AJ5910" s="38">
        <v>10650</v>
      </c>
      <c r="AK5910" s="38">
        <v>74</v>
      </c>
      <c r="AL5910" s="38">
        <v>9200348</v>
      </c>
      <c r="AM5910" s="61" t="s">
        <v>1816</v>
      </c>
      <c r="AN5910" s="61" t="s">
        <v>1686</v>
      </c>
      <c r="AO5910" s="61" t="s">
        <v>5056</v>
      </c>
      <c r="AP5910" s="61" t="s">
        <v>5043</v>
      </c>
      <c r="AQ5910" s="61" t="s">
        <v>1772</v>
      </c>
      <c r="AR5910" s="28">
        <v>878.3</v>
      </c>
      <c r="AS5910" s="28">
        <v>0</v>
      </c>
      <c r="AT5910" s="28">
        <v>173</v>
      </c>
      <c r="AU5910" s="62"/>
      <c r="DV5910" s="31" t="s">
        <v>5740</v>
      </c>
      <c r="DW5910" s="31" t="s">
        <v>5751</v>
      </c>
      <c r="DX5910" s="63"/>
      <c r="DY5910" s="63"/>
      <c r="DZ5910" s="63"/>
      <c r="EA5910" s="167"/>
      <c r="EB5910" s="60"/>
      <c r="EC5910" s="60"/>
      <c r="ED5910" s="60"/>
      <c r="EE5910" s="60"/>
      <c r="EF5910" s="60"/>
      <c r="EG5910" s="60"/>
      <c r="EH5910" s="60"/>
      <c r="EI5910" s="60"/>
      <c r="EJ5910" s="60"/>
      <c r="EK5910" s="60"/>
      <c r="EL5910" s="60"/>
      <c r="EM5910" s="60"/>
      <c r="EN5910" s="60"/>
      <c r="EO5910" s="60"/>
      <c r="EP5910" s="60"/>
      <c r="EQ5910" s="60"/>
      <c r="ER5910" s="60"/>
      <c r="ES5910" s="60"/>
      <c r="ET5910" s="60"/>
      <c r="EU5910" s="60"/>
      <c r="EV5910" s="60"/>
      <c r="EW5910" s="60"/>
      <c r="EX5910" s="60"/>
      <c r="EY5910" s="60"/>
      <c r="EZ5910" s="60"/>
      <c r="FA5910" s="60"/>
      <c r="FB5910" s="60"/>
    </row>
    <row r="5911" spans="22:158" x14ac:dyDescent="0.25">
      <c r="W5911" s="33"/>
      <c r="X5911" s="33"/>
      <c r="AH5911" s="38">
        <v>100</v>
      </c>
      <c r="AI5911" s="38">
        <v>155</v>
      </c>
      <c r="AJ5911" s="38">
        <v>11860</v>
      </c>
      <c r="AK5911" s="38">
        <v>74</v>
      </c>
      <c r="AL5911" s="38">
        <v>9200348</v>
      </c>
      <c r="AM5911" s="61" t="s">
        <v>1816</v>
      </c>
      <c r="AN5911" s="61" t="s">
        <v>1686</v>
      </c>
      <c r="AO5911" s="61" t="s">
        <v>5082</v>
      </c>
      <c r="AP5911" s="61" t="s">
        <v>5043</v>
      </c>
      <c r="AQ5911" s="61" t="s">
        <v>1772</v>
      </c>
      <c r="AR5911" s="28">
        <v>160.80000000000001</v>
      </c>
      <c r="AS5911" s="28">
        <v>323</v>
      </c>
      <c r="AT5911" s="28">
        <v>34</v>
      </c>
      <c r="AU5911" s="62"/>
      <c r="DV5911" s="31" t="s">
        <v>5740</v>
      </c>
      <c r="DW5911" s="31" t="s">
        <v>5751</v>
      </c>
      <c r="DX5911" s="63"/>
      <c r="DY5911" s="63"/>
      <c r="DZ5911" s="63"/>
      <c r="EA5911" s="167"/>
      <c r="EB5911" s="60"/>
      <c r="EC5911" s="60"/>
      <c r="ED5911" s="60"/>
      <c r="EE5911" s="60"/>
      <c r="EF5911" s="60"/>
      <c r="EG5911" s="60"/>
      <c r="EH5911" s="60"/>
      <c r="EI5911" s="60"/>
      <c r="EJ5911" s="60"/>
      <c r="EK5911" s="60"/>
      <c r="EL5911" s="60"/>
      <c r="EM5911" s="60"/>
      <c r="EN5911" s="60"/>
      <c r="EO5911" s="60"/>
      <c r="EP5911" s="60"/>
      <c r="EQ5911" s="60"/>
      <c r="ER5911" s="60"/>
      <c r="ES5911" s="60"/>
      <c r="ET5911" s="60"/>
      <c r="EU5911" s="60"/>
      <c r="EV5911" s="60"/>
      <c r="EW5911" s="60"/>
      <c r="EX5911" s="60"/>
      <c r="EY5911" s="60"/>
      <c r="EZ5911" s="60"/>
      <c r="FA5911" s="60"/>
      <c r="FB5911" s="60"/>
    </row>
    <row r="5912" spans="22:158" x14ac:dyDescent="0.25">
      <c r="W5912" s="33"/>
      <c r="X5912" s="33"/>
      <c r="AH5912" s="38">
        <v>100</v>
      </c>
      <c r="AI5912" s="38">
        <v>155</v>
      </c>
      <c r="AJ5912" s="38">
        <v>12300</v>
      </c>
      <c r="AK5912" s="38">
        <v>74</v>
      </c>
      <c r="AL5912" s="38">
        <v>9200348</v>
      </c>
      <c r="AM5912" s="61" t="s">
        <v>1816</v>
      </c>
      <c r="AN5912" s="61" t="s">
        <v>1686</v>
      </c>
      <c r="AO5912" s="61" t="s">
        <v>5090</v>
      </c>
      <c r="AP5912" s="61" t="s">
        <v>5043</v>
      </c>
      <c r="AQ5912" s="61" t="s">
        <v>1772</v>
      </c>
      <c r="AR5912" s="28">
        <v>6019793.9000000004</v>
      </c>
      <c r="AS5912" s="28">
        <v>3179093</v>
      </c>
      <c r="AT5912" s="28">
        <v>3256243</v>
      </c>
      <c r="AU5912" s="62"/>
      <c r="DV5912" s="31" t="s">
        <v>5740</v>
      </c>
      <c r="DW5912" s="31" t="s">
        <v>5751</v>
      </c>
      <c r="DX5912" s="63"/>
      <c r="DY5912" s="63"/>
      <c r="DZ5912" s="63"/>
      <c r="EA5912" s="167"/>
      <c r="EB5912" s="60"/>
      <c r="EC5912" s="60"/>
      <c r="ED5912" s="60"/>
      <c r="EE5912" s="60"/>
      <c r="EF5912" s="60"/>
      <c r="EG5912" s="60"/>
      <c r="EH5912" s="60"/>
      <c r="EI5912" s="60"/>
      <c r="EJ5912" s="60"/>
      <c r="EK5912" s="60"/>
      <c r="EL5912" s="60"/>
      <c r="EM5912" s="60"/>
      <c r="EN5912" s="60"/>
      <c r="EO5912" s="60"/>
      <c r="EP5912" s="60"/>
      <c r="EQ5912" s="60"/>
      <c r="ER5912" s="60"/>
      <c r="ES5912" s="60"/>
      <c r="ET5912" s="60"/>
      <c r="EU5912" s="60"/>
      <c r="EV5912" s="60"/>
      <c r="EW5912" s="60"/>
      <c r="EX5912" s="60"/>
      <c r="EY5912" s="60"/>
      <c r="EZ5912" s="60"/>
      <c r="FA5912" s="60"/>
      <c r="FB5912" s="60"/>
    </row>
    <row r="5913" spans="22:158" x14ac:dyDescent="0.25">
      <c r="V5913" s="1"/>
      <c r="W5913" s="33"/>
      <c r="X5913" s="33"/>
      <c r="AH5913" s="38">
        <v>100</v>
      </c>
      <c r="AI5913" s="38">
        <v>155</v>
      </c>
      <c r="AJ5913" s="38">
        <v>12450</v>
      </c>
      <c r="AK5913" s="38">
        <v>74</v>
      </c>
      <c r="AL5913" s="38">
        <v>9200348</v>
      </c>
      <c r="AM5913" s="61" t="s">
        <v>1816</v>
      </c>
      <c r="AN5913" s="61" t="s">
        <v>1686</v>
      </c>
      <c r="AO5913" s="61" t="s">
        <v>5093</v>
      </c>
      <c r="AP5913" s="61" t="s">
        <v>5043</v>
      </c>
      <c r="AQ5913" s="61" t="s">
        <v>1772</v>
      </c>
      <c r="AR5913" s="28">
        <v>0</v>
      </c>
      <c r="AS5913" s="28">
        <v>0</v>
      </c>
      <c r="AT5913" s="28">
        <v>14841</v>
      </c>
      <c r="AU5913" s="62"/>
      <c r="DV5913" s="31" t="s">
        <v>5740</v>
      </c>
      <c r="DW5913" s="31" t="s">
        <v>5751</v>
      </c>
      <c r="DX5913" s="63"/>
      <c r="DY5913" s="63"/>
      <c r="DZ5913" s="63"/>
      <c r="EA5913" s="167"/>
      <c r="EB5913" s="60"/>
      <c r="EC5913" s="60"/>
      <c r="ED5913" s="60"/>
      <c r="EE5913" s="60"/>
      <c r="EF5913" s="60"/>
      <c r="EG5913" s="60"/>
      <c r="EH5913" s="60"/>
      <c r="EI5913" s="60"/>
      <c r="EJ5913" s="60"/>
      <c r="EK5913" s="60"/>
      <c r="EL5913" s="60"/>
      <c r="EM5913" s="60"/>
      <c r="EN5913" s="60"/>
      <c r="EO5913" s="60"/>
      <c r="EP5913" s="60"/>
      <c r="EQ5913" s="60"/>
      <c r="ER5913" s="60"/>
      <c r="ES5913" s="60"/>
      <c r="ET5913" s="60"/>
      <c r="EU5913" s="60"/>
      <c r="EV5913" s="60"/>
      <c r="EW5913" s="60"/>
      <c r="EX5913" s="60"/>
      <c r="EY5913" s="60"/>
      <c r="EZ5913" s="60"/>
      <c r="FA5913" s="60"/>
      <c r="FB5913" s="60"/>
    </row>
    <row r="5914" spans="22:158" x14ac:dyDescent="0.25">
      <c r="W5914" s="33"/>
      <c r="X5914" s="33"/>
      <c r="AH5914" s="38">
        <v>100</v>
      </c>
      <c r="AI5914" s="38">
        <v>155</v>
      </c>
      <c r="AJ5914" s="38">
        <v>12500</v>
      </c>
      <c r="AK5914" s="38">
        <v>74</v>
      </c>
      <c r="AL5914" s="38">
        <v>9200348</v>
      </c>
      <c r="AM5914" s="61" t="s">
        <v>1816</v>
      </c>
      <c r="AN5914" s="61" t="s">
        <v>1686</v>
      </c>
      <c r="AO5914" s="61" t="s">
        <v>5094</v>
      </c>
      <c r="AP5914" s="61" t="s">
        <v>5043</v>
      </c>
      <c r="AQ5914" s="61" t="s">
        <v>1772</v>
      </c>
      <c r="AR5914" s="28">
        <v>1098.4000000000001</v>
      </c>
      <c r="AS5914" s="28">
        <v>0</v>
      </c>
      <c r="AT5914" s="28">
        <v>0</v>
      </c>
      <c r="AU5914" s="62"/>
      <c r="DV5914" s="31" t="s">
        <v>5740</v>
      </c>
      <c r="DW5914" s="31" t="s">
        <v>5751</v>
      </c>
      <c r="DX5914" s="63"/>
      <c r="DY5914" s="63"/>
      <c r="DZ5914" s="63"/>
      <c r="EA5914" s="167"/>
      <c r="EB5914" s="60"/>
      <c r="EC5914" s="60"/>
      <c r="ED5914" s="60"/>
      <c r="EE5914" s="60"/>
      <c r="EF5914" s="60"/>
      <c r="EG5914" s="60"/>
      <c r="EH5914" s="60"/>
      <c r="EI5914" s="60"/>
      <c r="EJ5914" s="60"/>
      <c r="EK5914" s="60"/>
      <c r="EL5914" s="60"/>
      <c r="EM5914" s="60"/>
      <c r="EN5914" s="60"/>
      <c r="EO5914" s="60"/>
      <c r="EP5914" s="60"/>
      <c r="EQ5914" s="60"/>
      <c r="ER5914" s="60"/>
      <c r="ES5914" s="60"/>
      <c r="ET5914" s="60"/>
      <c r="EU5914" s="60"/>
      <c r="EV5914" s="60"/>
      <c r="EW5914" s="60"/>
      <c r="EX5914" s="60"/>
      <c r="EY5914" s="60"/>
      <c r="EZ5914" s="60"/>
      <c r="FA5914" s="60"/>
      <c r="FB5914" s="60"/>
    </row>
    <row r="5915" spans="22:158" x14ac:dyDescent="0.25">
      <c r="W5915" s="33"/>
      <c r="X5915" s="33"/>
      <c r="AH5915" s="38">
        <v>100</v>
      </c>
      <c r="AI5915" s="38">
        <v>155</v>
      </c>
      <c r="AJ5915" s="38">
        <v>13370</v>
      </c>
      <c r="AK5915" s="38">
        <v>74</v>
      </c>
      <c r="AL5915" s="38">
        <v>9200348</v>
      </c>
      <c r="AM5915" s="61" t="s">
        <v>1816</v>
      </c>
      <c r="AN5915" s="61" t="s">
        <v>1686</v>
      </c>
      <c r="AO5915" s="61" t="s">
        <v>5110</v>
      </c>
      <c r="AP5915" s="61" t="s">
        <v>5043</v>
      </c>
      <c r="AQ5915" s="61" t="s">
        <v>1772</v>
      </c>
      <c r="AR5915" s="28">
        <v>98617.1</v>
      </c>
      <c r="AS5915" s="28">
        <v>75</v>
      </c>
      <c r="AT5915" s="28">
        <v>0</v>
      </c>
      <c r="AU5915" s="62"/>
      <c r="DV5915" s="31" t="s">
        <v>5740</v>
      </c>
      <c r="DW5915" s="31" t="s">
        <v>5751</v>
      </c>
      <c r="DX5915" s="63"/>
      <c r="DY5915" s="63"/>
      <c r="DZ5915" s="63"/>
      <c r="EA5915" s="167"/>
      <c r="EB5915" s="60"/>
      <c r="EC5915" s="60"/>
      <c r="ED5915" s="60"/>
      <c r="EE5915" s="60"/>
      <c r="EF5915" s="60"/>
      <c r="EG5915" s="60"/>
      <c r="EH5915" s="60"/>
      <c r="EI5915" s="60"/>
      <c r="EJ5915" s="60"/>
      <c r="EK5915" s="60"/>
      <c r="EL5915" s="60"/>
      <c r="EM5915" s="60"/>
      <c r="EN5915" s="60"/>
      <c r="EO5915" s="60"/>
      <c r="EP5915" s="60"/>
      <c r="EQ5915" s="60"/>
      <c r="ER5915" s="60"/>
      <c r="ES5915" s="60"/>
      <c r="ET5915" s="60"/>
      <c r="EU5915" s="60"/>
      <c r="EV5915" s="60"/>
      <c r="EW5915" s="60"/>
      <c r="EX5915" s="60"/>
      <c r="EY5915" s="60"/>
      <c r="EZ5915" s="60"/>
      <c r="FA5915" s="60"/>
      <c r="FB5915" s="60"/>
    </row>
    <row r="5916" spans="22:158" x14ac:dyDescent="0.25">
      <c r="V5916" s="1"/>
      <c r="W5916" s="33"/>
      <c r="X5916" s="33"/>
      <c r="AH5916" s="38">
        <v>100</v>
      </c>
      <c r="AI5916" s="38">
        <v>155</v>
      </c>
      <c r="AJ5916" s="38">
        <v>14250</v>
      </c>
      <c r="AK5916" s="38">
        <v>74</v>
      </c>
      <c r="AL5916" s="38">
        <v>9200348</v>
      </c>
      <c r="AM5916" s="61" t="s">
        <v>1816</v>
      </c>
      <c r="AN5916" s="61" t="s">
        <v>1686</v>
      </c>
      <c r="AO5916" s="61" t="s">
        <v>1573</v>
      </c>
      <c r="AP5916" s="61" t="s">
        <v>5043</v>
      </c>
      <c r="AQ5916" s="61" t="s">
        <v>1772</v>
      </c>
      <c r="AR5916" s="28">
        <v>35.6</v>
      </c>
      <c r="AS5916" s="28">
        <v>0</v>
      </c>
      <c r="AT5916" s="28">
        <v>0</v>
      </c>
      <c r="AU5916" s="62"/>
      <c r="DV5916" s="31" t="s">
        <v>5740</v>
      </c>
      <c r="DW5916" s="31" t="s">
        <v>5751</v>
      </c>
      <c r="DX5916" s="63"/>
      <c r="DY5916" s="63"/>
      <c r="DZ5916" s="63"/>
      <c r="EA5916" s="167"/>
      <c r="EB5916" s="60"/>
      <c r="EC5916" s="60"/>
      <c r="ED5916" s="60"/>
      <c r="EE5916" s="60"/>
      <c r="EF5916" s="60"/>
      <c r="EG5916" s="60"/>
      <c r="EH5916" s="60"/>
      <c r="EI5916" s="60"/>
      <c r="EJ5916" s="60"/>
      <c r="EK5916" s="60"/>
      <c r="EL5916" s="60"/>
      <c r="EM5916" s="60"/>
      <c r="EN5916" s="60"/>
      <c r="EO5916" s="60"/>
      <c r="EP5916" s="60"/>
      <c r="EQ5916" s="60"/>
      <c r="ER5916" s="60"/>
      <c r="ES5916" s="60"/>
      <c r="ET5916" s="60"/>
      <c r="EU5916" s="60"/>
      <c r="EV5916" s="60"/>
      <c r="EW5916" s="60"/>
      <c r="EX5916" s="60"/>
      <c r="EY5916" s="60"/>
      <c r="EZ5916" s="60"/>
      <c r="FA5916" s="60"/>
      <c r="FB5916" s="60"/>
    </row>
    <row r="5917" spans="22:158" x14ac:dyDescent="0.25">
      <c r="W5917" s="33"/>
      <c r="X5917" s="33"/>
      <c r="AH5917" s="38">
        <v>100</v>
      </c>
      <c r="AI5917" s="38">
        <v>155</v>
      </c>
      <c r="AJ5917" s="38">
        <v>15500</v>
      </c>
      <c r="AK5917" s="38">
        <v>74</v>
      </c>
      <c r="AL5917" s="38">
        <v>9200348</v>
      </c>
      <c r="AM5917" s="61" t="s">
        <v>1816</v>
      </c>
      <c r="AN5917" s="61" t="s">
        <v>1686</v>
      </c>
      <c r="AO5917" s="61" t="s">
        <v>1601</v>
      </c>
      <c r="AP5917" s="61" t="s">
        <v>5043</v>
      </c>
      <c r="AQ5917" s="61" t="s">
        <v>1772</v>
      </c>
      <c r="AR5917" s="28">
        <v>569.5</v>
      </c>
      <c r="AS5917" s="28">
        <v>0</v>
      </c>
      <c r="AT5917" s="28">
        <v>0</v>
      </c>
      <c r="AU5917" s="62"/>
      <c r="DV5917" s="31" t="s">
        <v>5740</v>
      </c>
      <c r="DW5917" s="31" t="s">
        <v>5751</v>
      </c>
      <c r="DX5917" s="63"/>
      <c r="DY5917" s="63"/>
      <c r="DZ5917" s="63"/>
      <c r="EA5917" s="167"/>
      <c r="EB5917" s="60"/>
      <c r="EC5917" s="60"/>
      <c r="ED5917" s="60"/>
      <c r="EE5917" s="60"/>
      <c r="EF5917" s="60"/>
      <c r="EG5917" s="60"/>
      <c r="EH5917" s="60"/>
      <c r="EI5917" s="60"/>
      <c r="EJ5917" s="60"/>
      <c r="EK5917" s="60"/>
      <c r="EL5917" s="60"/>
      <c r="EM5917" s="60"/>
      <c r="EN5917" s="60"/>
      <c r="EO5917" s="60"/>
      <c r="EP5917" s="60"/>
      <c r="EQ5917" s="60"/>
      <c r="ER5917" s="60"/>
      <c r="ES5917" s="60"/>
      <c r="ET5917" s="60"/>
      <c r="EU5917" s="60"/>
      <c r="EV5917" s="60"/>
      <c r="EW5917" s="60"/>
      <c r="EX5917" s="60"/>
      <c r="EY5917" s="60"/>
      <c r="EZ5917" s="60"/>
      <c r="FA5917" s="60"/>
      <c r="FB5917" s="60"/>
    </row>
    <row r="5918" spans="22:158" x14ac:dyDescent="0.25">
      <c r="W5918" s="33"/>
      <c r="X5918" s="33"/>
      <c r="AH5918" s="38">
        <v>100</v>
      </c>
      <c r="AI5918" s="38">
        <v>155</v>
      </c>
      <c r="AJ5918" s="38">
        <v>17450</v>
      </c>
      <c r="AK5918" s="38">
        <v>74</v>
      </c>
      <c r="AL5918" s="38">
        <v>9200348</v>
      </c>
      <c r="AM5918" s="61" t="s">
        <v>1816</v>
      </c>
      <c r="AN5918" s="61" t="s">
        <v>1686</v>
      </c>
      <c r="AO5918" s="61" t="s">
        <v>1643</v>
      </c>
      <c r="AP5918" s="61" t="s">
        <v>5043</v>
      </c>
      <c r="AQ5918" s="61" t="s">
        <v>1772</v>
      </c>
      <c r="AR5918" s="28">
        <v>1063.0999999999999</v>
      </c>
      <c r="AS5918" s="28">
        <v>0</v>
      </c>
      <c r="AT5918" s="28">
        <v>0</v>
      </c>
      <c r="AU5918" s="62"/>
      <c r="DV5918" s="31" t="s">
        <v>5740</v>
      </c>
      <c r="DW5918" s="31" t="s">
        <v>5751</v>
      </c>
      <c r="DX5918" s="63"/>
      <c r="DY5918" s="63"/>
      <c r="DZ5918" s="63"/>
      <c r="EA5918" s="167"/>
      <c r="EB5918" s="60"/>
      <c r="EC5918" s="60"/>
      <c r="ED5918" s="60"/>
      <c r="EE5918" s="60"/>
      <c r="EF5918" s="60"/>
      <c r="EG5918" s="60"/>
      <c r="EH5918" s="60"/>
      <c r="EI5918" s="60"/>
      <c r="EJ5918" s="60"/>
      <c r="EK5918" s="60"/>
      <c r="EL5918" s="60"/>
      <c r="EM5918" s="60"/>
      <c r="EN5918" s="60"/>
      <c r="EO5918" s="60"/>
      <c r="EP5918" s="60"/>
      <c r="EQ5918" s="60"/>
      <c r="ER5918" s="60"/>
      <c r="ES5918" s="60"/>
      <c r="ET5918" s="60"/>
      <c r="EU5918" s="60"/>
      <c r="EV5918" s="60"/>
      <c r="EW5918" s="60"/>
      <c r="EX5918" s="60"/>
      <c r="EY5918" s="60"/>
      <c r="EZ5918" s="60"/>
      <c r="FA5918" s="60"/>
      <c r="FB5918" s="60"/>
    </row>
    <row r="5919" spans="22:158" x14ac:dyDescent="0.25">
      <c r="W5919" s="33"/>
      <c r="X5919" s="33"/>
      <c r="AH5919" s="38">
        <v>100</v>
      </c>
      <c r="AI5919" s="38">
        <v>155</v>
      </c>
      <c r="AJ5919" s="38">
        <v>17800</v>
      </c>
      <c r="AK5919" s="38">
        <v>74</v>
      </c>
      <c r="AL5919" s="38">
        <v>9200348</v>
      </c>
      <c r="AM5919" s="61" t="s">
        <v>1816</v>
      </c>
      <c r="AN5919" s="61" t="s">
        <v>1686</v>
      </c>
      <c r="AO5919" s="61" t="s">
        <v>1651</v>
      </c>
      <c r="AP5919" s="61" t="s">
        <v>5043</v>
      </c>
      <c r="AQ5919" s="61" t="s">
        <v>1772</v>
      </c>
      <c r="AR5919" s="28">
        <v>3950.1</v>
      </c>
      <c r="AS5919" s="28">
        <v>0</v>
      </c>
      <c r="AT5919" s="28">
        <v>0</v>
      </c>
      <c r="AU5919" s="62"/>
      <c r="DV5919" s="31" t="s">
        <v>5740</v>
      </c>
      <c r="DW5919" s="31" t="s">
        <v>5751</v>
      </c>
      <c r="DX5919" s="63"/>
      <c r="DY5919" s="63"/>
      <c r="DZ5919" s="63"/>
      <c r="EA5919" s="167"/>
      <c r="EB5919" s="60"/>
      <c r="EC5919" s="60"/>
      <c r="ED5919" s="60"/>
      <c r="EE5919" s="60"/>
      <c r="EF5919" s="60"/>
      <c r="EG5919" s="60"/>
      <c r="EH5919" s="60"/>
      <c r="EI5919" s="60"/>
      <c r="EJ5919" s="60"/>
      <c r="EK5919" s="60"/>
      <c r="EL5919" s="60"/>
      <c r="EM5919" s="60"/>
      <c r="EN5919" s="60"/>
      <c r="EO5919" s="60"/>
      <c r="EP5919" s="60"/>
      <c r="EQ5919" s="60"/>
      <c r="ER5919" s="60"/>
      <c r="ES5919" s="60"/>
      <c r="ET5919" s="60"/>
      <c r="EU5919" s="60"/>
      <c r="EV5919" s="60"/>
      <c r="EW5919" s="60"/>
      <c r="EX5919" s="60"/>
      <c r="EY5919" s="60"/>
      <c r="EZ5919" s="60"/>
      <c r="FA5919" s="60"/>
      <c r="FB5919" s="60"/>
    </row>
    <row r="5920" spans="22:158" x14ac:dyDescent="0.25">
      <c r="W5920" s="33"/>
      <c r="X5920" s="33"/>
      <c r="AH5920" s="38">
        <v>100</v>
      </c>
      <c r="AI5920" s="38">
        <v>155</v>
      </c>
      <c r="AJ5920" s="38">
        <v>18200</v>
      </c>
      <c r="AK5920" s="38">
        <v>74</v>
      </c>
      <c r="AL5920" s="38">
        <v>9200348</v>
      </c>
      <c r="AM5920" s="61" t="s">
        <v>1816</v>
      </c>
      <c r="AN5920" s="61" t="s">
        <v>1686</v>
      </c>
      <c r="AO5920" s="61" t="s">
        <v>1660</v>
      </c>
      <c r="AP5920" s="61" t="s">
        <v>5043</v>
      </c>
      <c r="AQ5920" s="61" t="s">
        <v>1772</v>
      </c>
      <c r="AR5920" s="28">
        <v>1381</v>
      </c>
      <c r="AS5920" s="28">
        <v>164</v>
      </c>
      <c r="AT5920" s="28">
        <v>0</v>
      </c>
      <c r="AU5920" s="62"/>
      <c r="DV5920" s="31" t="s">
        <v>5740</v>
      </c>
      <c r="DW5920" s="31" t="s">
        <v>5751</v>
      </c>
      <c r="DX5920" s="63"/>
      <c r="DY5920" s="63"/>
      <c r="DZ5920" s="63"/>
      <c r="EA5920" s="167"/>
      <c r="EB5920" s="60"/>
      <c r="EC5920" s="60"/>
      <c r="ED5920" s="60"/>
      <c r="EE5920" s="60"/>
      <c r="EF5920" s="60"/>
      <c r="EG5920" s="60"/>
      <c r="EH5920" s="60"/>
      <c r="EI5920" s="60"/>
      <c r="EJ5920" s="60"/>
      <c r="EK5920" s="60"/>
      <c r="EL5920" s="60"/>
      <c r="EM5920" s="60"/>
      <c r="EN5920" s="60"/>
      <c r="EO5920" s="60"/>
      <c r="EP5920" s="60"/>
      <c r="EQ5920" s="60"/>
      <c r="ER5920" s="60"/>
      <c r="ES5920" s="60"/>
      <c r="ET5920" s="60"/>
      <c r="EU5920" s="60"/>
      <c r="EV5920" s="60"/>
      <c r="EW5920" s="60"/>
      <c r="EX5920" s="60"/>
      <c r="EY5920" s="60"/>
      <c r="EZ5920" s="60"/>
      <c r="FA5920" s="60"/>
      <c r="FB5920" s="60"/>
    </row>
    <row r="5921" spans="22:158" x14ac:dyDescent="0.25">
      <c r="W5921" s="33"/>
      <c r="X5921" s="33"/>
      <c r="AH5921" s="38">
        <v>100</v>
      </c>
      <c r="AI5921" s="38">
        <v>160</v>
      </c>
      <c r="AJ5921" s="38">
        <v>11700</v>
      </c>
      <c r="AK5921" s="38">
        <v>74</v>
      </c>
      <c r="AL5921" s="38">
        <v>9200348</v>
      </c>
      <c r="AM5921" s="61" t="s">
        <v>1816</v>
      </c>
      <c r="AN5921" s="61" t="s">
        <v>1694</v>
      </c>
      <c r="AO5921" s="61" t="s">
        <v>5077</v>
      </c>
      <c r="AP5921" s="61" t="s">
        <v>5043</v>
      </c>
      <c r="AQ5921" s="61" t="s">
        <v>1772</v>
      </c>
      <c r="AR5921" s="28">
        <v>9969</v>
      </c>
      <c r="AS5921" s="28">
        <v>0</v>
      </c>
      <c r="AT5921" s="28">
        <v>0</v>
      </c>
      <c r="AU5921" s="62"/>
      <c r="DV5921" s="31" t="s">
        <v>5740</v>
      </c>
      <c r="DW5921" s="31" t="s">
        <v>5752</v>
      </c>
      <c r="DX5921" s="63"/>
      <c r="DY5921" s="63"/>
      <c r="DZ5921" s="63"/>
      <c r="EA5921" s="167"/>
      <c r="EB5921" s="60"/>
      <c r="EC5921" s="60"/>
      <c r="ED5921" s="60"/>
      <c r="EE5921" s="60"/>
      <c r="EF5921" s="60"/>
      <c r="EG5921" s="60"/>
      <c r="EH5921" s="60"/>
      <c r="EI5921" s="60"/>
      <c r="EJ5921" s="60"/>
      <c r="EK5921" s="60"/>
      <c r="EL5921" s="60"/>
      <c r="EM5921" s="60"/>
      <c r="EN5921" s="60"/>
      <c r="EO5921" s="60"/>
      <c r="EP5921" s="60"/>
      <c r="EQ5921" s="60"/>
      <c r="ER5921" s="60"/>
      <c r="ES5921" s="60"/>
      <c r="ET5921" s="60"/>
      <c r="EU5921" s="60"/>
      <c r="EV5921" s="60"/>
      <c r="EW5921" s="60"/>
      <c r="EX5921" s="60"/>
      <c r="EY5921" s="60"/>
      <c r="EZ5921" s="60"/>
      <c r="FA5921" s="60"/>
      <c r="FB5921" s="60"/>
    </row>
    <row r="5922" spans="22:158" x14ac:dyDescent="0.25">
      <c r="V5922" s="1"/>
      <c r="W5922" s="33"/>
      <c r="X5922" s="33"/>
      <c r="AH5922" s="38">
        <v>100</v>
      </c>
      <c r="AI5922" s="38">
        <v>160</v>
      </c>
      <c r="AJ5922" s="38">
        <v>18800</v>
      </c>
      <c r="AK5922" s="38">
        <v>74</v>
      </c>
      <c r="AL5922" s="38">
        <v>9200348</v>
      </c>
      <c r="AM5922" s="61" t="s">
        <v>1816</v>
      </c>
      <c r="AN5922" s="61" t="s">
        <v>1694</v>
      </c>
      <c r="AO5922" s="61" t="s">
        <v>882</v>
      </c>
      <c r="AP5922" s="61" t="s">
        <v>5043</v>
      </c>
      <c r="AQ5922" s="61" t="s">
        <v>1772</v>
      </c>
      <c r="AR5922" s="28">
        <v>77.599999999999994</v>
      </c>
      <c r="AS5922" s="28">
        <v>0</v>
      </c>
      <c r="AT5922" s="28">
        <v>0</v>
      </c>
      <c r="AU5922" s="62"/>
      <c r="DV5922" s="31" t="s">
        <v>5740</v>
      </c>
      <c r="DW5922" s="31" t="s">
        <v>5752</v>
      </c>
      <c r="DX5922" s="63"/>
      <c r="DY5922" s="63"/>
      <c r="DZ5922" s="63"/>
      <c r="EA5922" s="167"/>
      <c r="EB5922" s="60"/>
      <c r="EC5922" s="60"/>
      <c r="ED5922" s="60"/>
      <c r="EE5922" s="60"/>
      <c r="EF5922" s="60"/>
      <c r="EG5922" s="60"/>
      <c r="EH5922" s="60"/>
      <c r="EI5922" s="60"/>
      <c r="EJ5922" s="60"/>
      <c r="EK5922" s="60"/>
      <c r="EL5922" s="60"/>
      <c r="EM5922" s="60"/>
      <c r="EN5922" s="60"/>
      <c r="EO5922" s="60"/>
      <c r="EP5922" s="60"/>
      <c r="EQ5922" s="60"/>
      <c r="ER5922" s="60"/>
      <c r="ES5922" s="60"/>
      <c r="ET5922" s="60"/>
      <c r="EU5922" s="60"/>
      <c r="EV5922" s="60"/>
      <c r="EW5922" s="60"/>
      <c r="EX5922" s="60"/>
      <c r="EY5922" s="60"/>
      <c r="EZ5922" s="60"/>
      <c r="FA5922" s="60"/>
      <c r="FB5922" s="60"/>
    </row>
    <row r="5923" spans="22:158" x14ac:dyDescent="0.25">
      <c r="W5923" s="33"/>
      <c r="X5923" s="33"/>
      <c r="AH5923" s="38">
        <v>100</v>
      </c>
      <c r="AI5923" s="38">
        <v>105</v>
      </c>
      <c r="AJ5923" s="38">
        <v>10150</v>
      </c>
      <c r="AK5923" s="38">
        <v>76</v>
      </c>
      <c r="AL5923" s="38">
        <v>7200010</v>
      </c>
      <c r="AM5923" s="61" t="s">
        <v>1816</v>
      </c>
      <c r="AN5923" s="61" t="s">
        <v>1688</v>
      </c>
      <c r="AO5923" s="61" t="s">
        <v>5046</v>
      </c>
      <c r="AP5923" s="61" t="s">
        <v>879</v>
      </c>
      <c r="AQ5923" s="61" t="s">
        <v>880</v>
      </c>
      <c r="AR5923" s="28">
        <v>0</v>
      </c>
      <c r="AS5923" s="28">
        <v>0</v>
      </c>
      <c r="AT5923" s="28">
        <v>0</v>
      </c>
      <c r="AU5923" s="62"/>
      <c r="DV5923" s="31" t="s">
        <v>5753</v>
      </c>
      <c r="DW5923" s="31" t="s">
        <v>5754</v>
      </c>
      <c r="DX5923" s="63"/>
      <c r="DY5923" s="63"/>
      <c r="DZ5923" s="63"/>
      <c r="EA5923" s="167"/>
      <c r="EB5923" s="60"/>
      <c r="EC5923" s="60"/>
      <c r="ED5923" s="60"/>
      <c r="EE5923" s="60"/>
      <c r="EF5923" s="60"/>
      <c r="EG5923" s="60"/>
      <c r="EH5923" s="60"/>
      <c r="EI5923" s="60"/>
      <c r="EJ5923" s="60"/>
      <c r="EK5923" s="60"/>
      <c r="EL5923" s="60"/>
      <c r="EM5923" s="60"/>
      <c r="EN5923" s="60"/>
      <c r="EO5923" s="60"/>
      <c r="EP5923" s="60"/>
      <c r="EQ5923" s="60"/>
      <c r="ER5923" s="60"/>
      <c r="ES5923" s="60"/>
      <c r="ET5923" s="60"/>
      <c r="EU5923" s="60"/>
      <c r="EV5923" s="60"/>
      <c r="EW5923" s="60"/>
      <c r="EX5923" s="60"/>
      <c r="EY5923" s="60"/>
      <c r="EZ5923" s="60"/>
      <c r="FA5923" s="60"/>
      <c r="FB5923" s="60"/>
    </row>
    <row r="5924" spans="22:158" x14ac:dyDescent="0.25">
      <c r="W5924" s="33"/>
      <c r="X5924" s="33"/>
      <c r="AH5924" s="38">
        <v>100</v>
      </c>
      <c r="AI5924" s="38">
        <v>105</v>
      </c>
      <c r="AJ5924" s="38">
        <v>10200</v>
      </c>
      <c r="AK5924" s="38">
        <v>76</v>
      </c>
      <c r="AL5924" s="38">
        <v>7200010</v>
      </c>
      <c r="AM5924" s="61" t="s">
        <v>1816</v>
      </c>
      <c r="AN5924" s="61" t="s">
        <v>1688</v>
      </c>
      <c r="AO5924" s="61" t="s">
        <v>5047</v>
      </c>
      <c r="AP5924" s="61" t="s">
        <v>879</v>
      </c>
      <c r="AQ5924" s="61" t="s">
        <v>880</v>
      </c>
      <c r="AR5924" s="28">
        <v>0</v>
      </c>
      <c r="AS5924" s="28">
        <v>0</v>
      </c>
      <c r="AT5924" s="28">
        <v>0</v>
      </c>
      <c r="AU5924" s="62"/>
      <c r="DV5924" s="31" t="s">
        <v>5753</v>
      </c>
      <c r="DW5924" s="31" t="s">
        <v>5754</v>
      </c>
      <c r="DX5924" s="63"/>
      <c r="DY5924" s="63"/>
      <c r="DZ5924" s="63"/>
      <c r="EA5924" s="167"/>
      <c r="EB5924" s="60"/>
      <c r="EC5924" s="60"/>
      <c r="ED5924" s="60"/>
      <c r="EE5924" s="60"/>
      <c r="EF5924" s="60"/>
      <c r="EG5924" s="60"/>
      <c r="EH5924" s="60"/>
      <c r="EI5924" s="60"/>
      <c r="EJ5924" s="60"/>
      <c r="EK5924" s="60"/>
      <c r="EL5924" s="60"/>
      <c r="EM5924" s="60"/>
      <c r="EN5924" s="60"/>
      <c r="EO5924" s="60"/>
      <c r="EP5924" s="60"/>
      <c r="EQ5924" s="60"/>
      <c r="ER5924" s="60"/>
      <c r="ES5924" s="60"/>
      <c r="ET5924" s="60"/>
      <c r="EU5924" s="60"/>
      <c r="EV5924" s="60"/>
      <c r="EW5924" s="60"/>
      <c r="EX5924" s="60"/>
      <c r="EY5924" s="60"/>
      <c r="EZ5924" s="60"/>
      <c r="FA5924" s="60"/>
      <c r="FB5924" s="60"/>
    </row>
    <row r="5925" spans="22:158" x14ac:dyDescent="0.25">
      <c r="W5925" s="33"/>
      <c r="X5925" s="33"/>
      <c r="AH5925" s="38">
        <v>100</v>
      </c>
      <c r="AI5925" s="38">
        <v>105</v>
      </c>
      <c r="AJ5925" s="38">
        <v>10500</v>
      </c>
      <c r="AK5925" s="38">
        <v>76</v>
      </c>
      <c r="AL5925" s="38">
        <v>7200010</v>
      </c>
      <c r="AM5925" s="61" t="s">
        <v>1816</v>
      </c>
      <c r="AN5925" s="61" t="s">
        <v>1688</v>
      </c>
      <c r="AO5925" s="61" t="s">
        <v>5053</v>
      </c>
      <c r="AP5925" s="61" t="s">
        <v>879</v>
      </c>
      <c r="AQ5925" s="61" t="s">
        <v>880</v>
      </c>
      <c r="AR5925" s="28">
        <v>0</v>
      </c>
      <c r="AS5925" s="28">
        <v>1011</v>
      </c>
      <c r="AT5925" s="28">
        <v>0</v>
      </c>
      <c r="AU5925" s="62"/>
      <c r="DV5925" s="31" t="s">
        <v>5753</v>
      </c>
      <c r="DW5925" s="31" t="s">
        <v>5754</v>
      </c>
      <c r="DX5925" s="63"/>
      <c r="DY5925" s="63"/>
      <c r="DZ5925" s="63"/>
      <c r="EA5925" s="167"/>
      <c r="EB5925" s="60"/>
      <c r="EC5925" s="60"/>
      <c r="ED5925" s="60"/>
      <c r="EE5925" s="60"/>
      <c r="EF5925" s="60"/>
      <c r="EG5925" s="60"/>
      <c r="EH5925" s="60"/>
      <c r="EI5925" s="60"/>
      <c r="EJ5925" s="60"/>
      <c r="EK5925" s="60"/>
      <c r="EL5925" s="60"/>
      <c r="EM5925" s="60"/>
      <c r="EN5925" s="60"/>
      <c r="EO5925" s="60"/>
      <c r="EP5925" s="60"/>
      <c r="EQ5925" s="60"/>
      <c r="ER5925" s="60"/>
      <c r="ES5925" s="60"/>
      <c r="ET5925" s="60"/>
      <c r="EU5925" s="60"/>
      <c r="EV5925" s="60"/>
      <c r="EW5925" s="60"/>
      <c r="EX5925" s="60"/>
      <c r="EY5925" s="60"/>
      <c r="EZ5925" s="60"/>
      <c r="FA5925" s="60"/>
      <c r="FB5925" s="60"/>
    </row>
    <row r="5926" spans="22:158" x14ac:dyDescent="0.25">
      <c r="W5926" s="33"/>
      <c r="X5926" s="33"/>
      <c r="AH5926" s="38">
        <v>100</v>
      </c>
      <c r="AI5926" s="38">
        <v>105</v>
      </c>
      <c r="AJ5926" s="38">
        <v>10750</v>
      </c>
      <c r="AK5926" s="38">
        <v>76</v>
      </c>
      <c r="AL5926" s="38">
        <v>7200010</v>
      </c>
      <c r="AM5926" s="61" t="s">
        <v>1816</v>
      </c>
      <c r="AN5926" s="61" t="s">
        <v>1688</v>
      </c>
      <c r="AO5926" s="61" t="s">
        <v>5058</v>
      </c>
      <c r="AP5926" s="61" t="s">
        <v>879</v>
      </c>
      <c r="AQ5926" s="61" t="s">
        <v>880</v>
      </c>
      <c r="AR5926" s="28">
        <v>0</v>
      </c>
      <c r="AS5926" s="28">
        <v>13148</v>
      </c>
      <c r="AT5926" s="28">
        <v>0</v>
      </c>
      <c r="AU5926" s="62"/>
      <c r="DV5926" s="31" t="s">
        <v>5753</v>
      </c>
      <c r="DW5926" s="31" t="s">
        <v>5754</v>
      </c>
      <c r="DX5926" s="63"/>
      <c r="DY5926" s="63"/>
      <c r="DZ5926" s="63"/>
      <c r="EA5926" s="167"/>
      <c r="EB5926" s="60"/>
      <c r="EC5926" s="60"/>
      <c r="ED5926" s="60"/>
      <c r="EE5926" s="60"/>
      <c r="EF5926" s="60"/>
      <c r="EG5926" s="60"/>
      <c r="EH5926" s="60"/>
      <c r="EI5926" s="60"/>
      <c r="EJ5926" s="60"/>
      <c r="EK5926" s="60"/>
      <c r="EL5926" s="60"/>
      <c r="EM5926" s="60"/>
      <c r="EN5926" s="60"/>
      <c r="EO5926" s="60"/>
      <c r="EP5926" s="60"/>
      <c r="EQ5926" s="60"/>
      <c r="ER5926" s="60"/>
      <c r="ES5926" s="60"/>
      <c r="ET5926" s="60"/>
      <c r="EU5926" s="60"/>
      <c r="EV5926" s="60"/>
      <c r="EW5926" s="60"/>
      <c r="EX5926" s="60"/>
      <c r="EY5926" s="60"/>
      <c r="EZ5926" s="60"/>
      <c r="FA5926" s="60"/>
      <c r="FB5926" s="60"/>
    </row>
    <row r="5927" spans="22:158" x14ac:dyDescent="0.25">
      <c r="W5927" s="33"/>
      <c r="X5927" s="33"/>
      <c r="AH5927" s="38">
        <v>100</v>
      </c>
      <c r="AI5927" s="38">
        <v>105</v>
      </c>
      <c r="AJ5927" s="38">
        <v>10900</v>
      </c>
      <c r="AK5927" s="38">
        <v>76</v>
      </c>
      <c r="AL5927" s="38">
        <v>7200010</v>
      </c>
      <c r="AM5927" s="61" t="s">
        <v>1816</v>
      </c>
      <c r="AN5927" s="61" t="s">
        <v>1688</v>
      </c>
      <c r="AO5927" s="61" t="s">
        <v>5061</v>
      </c>
      <c r="AP5927" s="61" t="s">
        <v>879</v>
      </c>
      <c r="AQ5927" s="61" t="s">
        <v>880</v>
      </c>
      <c r="AR5927" s="28">
        <v>0</v>
      </c>
      <c r="AS5927" s="28">
        <v>0</v>
      </c>
      <c r="AT5927" s="28">
        <v>0</v>
      </c>
      <c r="AU5927" s="62"/>
      <c r="DV5927" s="31" t="s">
        <v>5753</v>
      </c>
      <c r="DW5927" s="31" t="s">
        <v>5754</v>
      </c>
      <c r="DX5927" s="63"/>
      <c r="DY5927" s="63"/>
      <c r="DZ5927" s="63"/>
      <c r="EA5927" s="167"/>
      <c r="EB5927" s="60"/>
      <c r="EC5927" s="60"/>
      <c r="ED5927" s="60"/>
      <c r="EE5927" s="60"/>
      <c r="EF5927" s="60"/>
      <c r="EG5927" s="60"/>
      <c r="EH5927" s="60"/>
      <c r="EI5927" s="60"/>
      <c r="EJ5927" s="60"/>
      <c r="EK5927" s="60"/>
      <c r="EL5927" s="60"/>
      <c r="EM5927" s="60"/>
      <c r="EN5927" s="60"/>
      <c r="EO5927" s="60"/>
      <c r="EP5927" s="60"/>
      <c r="EQ5927" s="60"/>
      <c r="ER5927" s="60"/>
      <c r="ES5927" s="60"/>
      <c r="ET5927" s="60"/>
      <c r="EU5927" s="60"/>
      <c r="EV5927" s="60"/>
      <c r="EW5927" s="60"/>
      <c r="EX5927" s="60"/>
      <c r="EY5927" s="60"/>
      <c r="EZ5927" s="60"/>
      <c r="FA5927" s="60"/>
      <c r="FB5927" s="60"/>
    </row>
    <row r="5928" spans="22:158" x14ac:dyDescent="0.25">
      <c r="W5928" s="33"/>
      <c r="X5928" s="33"/>
      <c r="AH5928" s="38">
        <v>100</v>
      </c>
      <c r="AI5928" s="38">
        <v>105</v>
      </c>
      <c r="AJ5928" s="38">
        <v>11450</v>
      </c>
      <c r="AK5928" s="38">
        <v>76</v>
      </c>
      <c r="AL5928" s="38">
        <v>7200010</v>
      </c>
      <c r="AM5928" s="61" t="s">
        <v>1816</v>
      </c>
      <c r="AN5928" s="61" t="s">
        <v>1688</v>
      </c>
      <c r="AO5928" s="61" t="s">
        <v>5072</v>
      </c>
      <c r="AP5928" s="61" t="s">
        <v>879</v>
      </c>
      <c r="AQ5928" s="61" t="s">
        <v>880</v>
      </c>
      <c r="AR5928" s="28">
        <v>0</v>
      </c>
      <c r="AS5928" s="28">
        <v>0</v>
      </c>
      <c r="AT5928" s="28">
        <v>0</v>
      </c>
      <c r="AU5928" s="62"/>
      <c r="DV5928" s="31" t="s">
        <v>5753</v>
      </c>
      <c r="DW5928" s="31" t="s">
        <v>5754</v>
      </c>
      <c r="DX5928" s="63"/>
      <c r="DY5928" s="63"/>
      <c r="DZ5928" s="63"/>
      <c r="EA5928" s="167"/>
      <c r="EB5928" s="60"/>
      <c r="EC5928" s="60"/>
      <c r="ED5928" s="60"/>
      <c r="EE5928" s="60"/>
      <c r="EF5928" s="60"/>
      <c r="EG5928" s="60"/>
      <c r="EH5928" s="60"/>
      <c r="EI5928" s="60"/>
      <c r="EJ5928" s="60"/>
      <c r="EK5928" s="60"/>
      <c r="EL5928" s="60"/>
      <c r="EM5928" s="60"/>
      <c r="EN5928" s="60"/>
      <c r="EO5928" s="60"/>
      <c r="EP5928" s="60"/>
      <c r="EQ5928" s="60"/>
      <c r="ER5928" s="60"/>
      <c r="ES5928" s="60"/>
      <c r="ET5928" s="60"/>
      <c r="EU5928" s="60"/>
      <c r="EV5928" s="60"/>
      <c r="EW5928" s="60"/>
      <c r="EX5928" s="60"/>
      <c r="EY5928" s="60"/>
      <c r="EZ5928" s="60"/>
      <c r="FA5928" s="60"/>
      <c r="FB5928" s="60"/>
    </row>
    <row r="5929" spans="22:158" x14ac:dyDescent="0.25">
      <c r="W5929" s="33"/>
      <c r="X5929" s="33"/>
      <c r="AH5929" s="38">
        <v>100</v>
      </c>
      <c r="AI5929" s="38">
        <v>105</v>
      </c>
      <c r="AJ5929" s="38">
        <v>11500</v>
      </c>
      <c r="AK5929" s="38">
        <v>76</v>
      </c>
      <c r="AL5929" s="38">
        <v>7200010</v>
      </c>
      <c r="AM5929" s="61" t="s">
        <v>1816</v>
      </c>
      <c r="AN5929" s="61" t="s">
        <v>1688</v>
      </c>
      <c r="AO5929" s="61" t="s">
        <v>5073</v>
      </c>
      <c r="AP5929" s="61" t="s">
        <v>879</v>
      </c>
      <c r="AQ5929" s="61" t="s">
        <v>880</v>
      </c>
      <c r="AR5929" s="28">
        <v>0</v>
      </c>
      <c r="AS5929" s="28">
        <v>1517</v>
      </c>
      <c r="AT5929" s="28">
        <v>0</v>
      </c>
      <c r="AU5929" s="62"/>
      <c r="DV5929" s="31" t="s">
        <v>5753</v>
      </c>
      <c r="DW5929" s="31" t="s">
        <v>5754</v>
      </c>
      <c r="DX5929" s="63"/>
      <c r="DY5929" s="63"/>
      <c r="DZ5929" s="63"/>
      <c r="EA5929" s="167"/>
      <c r="EB5929" s="60"/>
      <c r="EC5929" s="60"/>
      <c r="ED5929" s="60"/>
      <c r="EE5929" s="60"/>
      <c r="EF5929" s="60"/>
      <c r="EG5929" s="60"/>
      <c r="EH5929" s="60"/>
      <c r="EI5929" s="60"/>
      <c r="EJ5929" s="60"/>
      <c r="EK5929" s="60"/>
      <c r="EL5929" s="60"/>
      <c r="EM5929" s="60"/>
      <c r="EN5929" s="60"/>
      <c r="EO5929" s="60"/>
      <c r="EP5929" s="60"/>
      <c r="EQ5929" s="60"/>
      <c r="ER5929" s="60"/>
      <c r="ES5929" s="60"/>
      <c r="ET5929" s="60"/>
      <c r="EU5929" s="60"/>
      <c r="EV5929" s="60"/>
      <c r="EW5929" s="60"/>
      <c r="EX5929" s="60"/>
      <c r="EY5929" s="60"/>
      <c r="EZ5929" s="60"/>
      <c r="FA5929" s="60"/>
      <c r="FB5929" s="60"/>
    </row>
    <row r="5930" spans="22:158" x14ac:dyDescent="0.25">
      <c r="W5930" s="33"/>
      <c r="X5930" s="33"/>
      <c r="AH5930" s="38">
        <v>100</v>
      </c>
      <c r="AI5930" s="38">
        <v>105</v>
      </c>
      <c r="AJ5930" s="38">
        <v>12850</v>
      </c>
      <c r="AK5930" s="38">
        <v>76</v>
      </c>
      <c r="AL5930" s="38">
        <v>7200010</v>
      </c>
      <c r="AM5930" s="61" t="s">
        <v>1816</v>
      </c>
      <c r="AN5930" s="61" t="s">
        <v>1688</v>
      </c>
      <c r="AO5930" s="61" t="s">
        <v>5098</v>
      </c>
      <c r="AP5930" s="61" t="s">
        <v>879</v>
      </c>
      <c r="AQ5930" s="61" t="s">
        <v>880</v>
      </c>
      <c r="AR5930" s="28">
        <v>0</v>
      </c>
      <c r="AS5930" s="28">
        <v>0</v>
      </c>
      <c r="AT5930" s="28">
        <v>0</v>
      </c>
      <c r="AU5930" s="62"/>
      <c r="DV5930" s="31" t="s">
        <v>5753</v>
      </c>
      <c r="DW5930" s="31" t="s">
        <v>5754</v>
      </c>
      <c r="DX5930" s="63"/>
      <c r="DY5930" s="63"/>
      <c r="DZ5930" s="63"/>
      <c r="EA5930" s="167"/>
      <c r="EB5930" s="60"/>
      <c r="EC5930" s="60"/>
      <c r="ED5930" s="60"/>
      <c r="EE5930" s="60"/>
      <c r="EF5930" s="60"/>
      <c r="EG5930" s="60"/>
      <c r="EH5930" s="60"/>
      <c r="EI5930" s="60"/>
      <c r="EJ5930" s="60"/>
      <c r="EK5930" s="60"/>
      <c r="EL5930" s="60"/>
      <c r="EM5930" s="60"/>
      <c r="EN5930" s="60"/>
      <c r="EO5930" s="60"/>
      <c r="EP5930" s="60"/>
      <c r="EQ5930" s="60"/>
      <c r="ER5930" s="60"/>
      <c r="ES5930" s="60"/>
      <c r="ET5930" s="60"/>
      <c r="EU5930" s="60"/>
      <c r="EV5930" s="60"/>
      <c r="EW5930" s="60"/>
      <c r="EX5930" s="60"/>
      <c r="EY5930" s="60"/>
      <c r="EZ5930" s="60"/>
      <c r="FA5930" s="60"/>
      <c r="FB5930" s="60"/>
    </row>
    <row r="5931" spans="22:158" x14ac:dyDescent="0.25">
      <c r="W5931" s="33"/>
      <c r="X5931" s="33"/>
      <c r="AH5931" s="38">
        <v>100</v>
      </c>
      <c r="AI5931" s="38">
        <v>105</v>
      </c>
      <c r="AJ5931" s="38">
        <v>13100</v>
      </c>
      <c r="AK5931" s="38">
        <v>76</v>
      </c>
      <c r="AL5931" s="38">
        <v>7200010</v>
      </c>
      <c r="AM5931" s="61" t="s">
        <v>1816</v>
      </c>
      <c r="AN5931" s="61" t="s">
        <v>1688</v>
      </c>
      <c r="AO5931" s="61" t="s">
        <v>5104</v>
      </c>
      <c r="AP5931" s="61" t="s">
        <v>879</v>
      </c>
      <c r="AQ5931" s="61" t="s">
        <v>880</v>
      </c>
      <c r="AR5931" s="28">
        <v>0</v>
      </c>
      <c r="AS5931" s="28">
        <v>55625</v>
      </c>
      <c r="AT5931" s="28">
        <v>0</v>
      </c>
      <c r="AU5931" s="62"/>
      <c r="DV5931" s="31" t="s">
        <v>5753</v>
      </c>
      <c r="DW5931" s="31" t="s">
        <v>5754</v>
      </c>
      <c r="DX5931" s="63"/>
      <c r="DY5931" s="63"/>
      <c r="DZ5931" s="63"/>
      <c r="EA5931" s="167"/>
      <c r="EB5931" s="60"/>
      <c r="EC5931" s="60"/>
      <c r="ED5931" s="60"/>
      <c r="EE5931" s="60"/>
      <c r="EF5931" s="60"/>
      <c r="EG5931" s="60"/>
      <c r="EH5931" s="60"/>
      <c r="EI5931" s="60"/>
      <c r="EJ5931" s="60"/>
      <c r="EK5931" s="60"/>
      <c r="EL5931" s="60"/>
      <c r="EM5931" s="60"/>
      <c r="EN5931" s="60"/>
      <c r="EO5931" s="60"/>
      <c r="EP5931" s="60"/>
      <c r="EQ5931" s="60"/>
      <c r="ER5931" s="60"/>
      <c r="ES5931" s="60"/>
      <c r="ET5931" s="60"/>
      <c r="EU5931" s="60"/>
      <c r="EV5931" s="60"/>
      <c r="EW5931" s="60"/>
      <c r="EX5931" s="60"/>
      <c r="EY5931" s="60"/>
      <c r="EZ5931" s="60"/>
      <c r="FA5931" s="60"/>
      <c r="FB5931" s="60"/>
    </row>
    <row r="5932" spans="22:158" x14ac:dyDescent="0.25">
      <c r="W5932" s="33"/>
      <c r="X5932" s="33"/>
      <c r="AH5932" s="38">
        <v>100</v>
      </c>
      <c r="AI5932" s="38">
        <v>105</v>
      </c>
      <c r="AJ5932" s="38">
        <v>13800</v>
      </c>
      <c r="AK5932" s="38">
        <v>76</v>
      </c>
      <c r="AL5932" s="38">
        <v>7200010</v>
      </c>
      <c r="AM5932" s="61" t="s">
        <v>1816</v>
      </c>
      <c r="AN5932" s="61" t="s">
        <v>1688</v>
      </c>
      <c r="AO5932" s="61" t="s">
        <v>5120</v>
      </c>
      <c r="AP5932" s="61" t="s">
        <v>879</v>
      </c>
      <c r="AQ5932" s="61" t="s">
        <v>880</v>
      </c>
      <c r="AR5932" s="28">
        <v>0</v>
      </c>
      <c r="AS5932" s="28">
        <v>275258</v>
      </c>
      <c r="AT5932" s="28">
        <v>0</v>
      </c>
      <c r="AU5932" s="62"/>
      <c r="DV5932" s="31" t="s">
        <v>5753</v>
      </c>
      <c r="DW5932" s="31" t="s">
        <v>5754</v>
      </c>
      <c r="DX5932" s="63"/>
      <c r="DY5932" s="63"/>
      <c r="DZ5932" s="63"/>
      <c r="EA5932" s="167"/>
      <c r="EB5932" s="60"/>
      <c r="EC5932" s="60"/>
      <c r="ED5932" s="60"/>
      <c r="EE5932" s="60"/>
      <c r="EF5932" s="60"/>
      <c r="EG5932" s="60"/>
      <c r="EH5932" s="60"/>
      <c r="EI5932" s="60"/>
      <c r="EJ5932" s="60"/>
      <c r="EK5932" s="60"/>
      <c r="EL5932" s="60"/>
      <c r="EM5932" s="60"/>
      <c r="EN5932" s="60"/>
      <c r="EO5932" s="60"/>
      <c r="EP5932" s="60"/>
      <c r="EQ5932" s="60"/>
      <c r="ER5932" s="60"/>
      <c r="ES5932" s="60"/>
      <c r="ET5932" s="60"/>
      <c r="EU5932" s="60"/>
      <c r="EV5932" s="60"/>
      <c r="EW5932" s="60"/>
      <c r="EX5932" s="60"/>
      <c r="EY5932" s="60"/>
      <c r="EZ5932" s="60"/>
      <c r="FA5932" s="60"/>
      <c r="FB5932" s="60"/>
    </row>
    <row r="5933" spans="22:158" x14ac:dyDescent="0.25">
      <c r="W5933" s="33"/>
      <c r="X5933" s="33"/>
      <c r="AH5933" s="38">
        <v>100</v>
      </c>
      <c r="AI5933" s="38">
        <v>105</v>
      </c>
      <c r="AJ5933" s="38">
        <v>14000</v>
      </c>
      <c r="AK5933" s="38">
        <v>76</v>
      </c>
      <c r="AL5933" s="38">
        <v>7200010</v>
      </c>
      <c r="AM5933" s="61" t="s">
        <v>1816</v>
      </c>
      <c r="AN5933" s="61" t="s">
        <v>1688</v>
      </c>
      <c r="AO5933" s="61" t="s">
        <v>5124</v>
      </c>
      <c r="AP5933" s="61" t="s">
        <v>879</v>
      </c>
      <c r="AQ5933" s="61" t="s">
        <v>880</v>
      </c>
      <c r="AR5933" s="28">
        <v>0</v>
      </c>
      <c r="AS5933" s="28">
        <v>506</v>
      </c>
      <c r="AT5933" s="28">
        <v>0</v>
      </c>
      <c r="AU5933" s="62"/>
      <c r="DV5933" s="31" t="s">
        <v>5753</v>
      </c>
      <c r="DW5933" s="31" t="s">
        <v>5754</v>
      </c>
      <c r="DX5933" s="63"/>
      <c r="DY5933" s="63"/>
      <c r="DZ5933" s="63"/>
      <c r="EA5933" s="167"/>
      <c r="EB5933" s="60"/>
      <c r="EC5933" s="60"/>
      <c r="ED5933" s="60"/>
      <c r="EE5933" s="60"/>
      <c r="EF5933" s="60"/>
      <c r="EG5933" s="60"/>
      <c r="EH5933" s="60"/>
      <c r="EI5933" s="60"/>
      <c r="EJ5933" s="60"/>
      <c r="EK5933" s="60"/>
      <c r="EL5933" s="60"/>
      <c r="EM5933" s="60"/>
      <c r="EN5933" s="60"/>
      <c r="EO5933" s="60"/>
      <c r="EP5933" s="60"/>
      <c r="EQ5933" s="60"/>
      <c r="ER5933" s="60"/>
      <c r="ES5933" s="60"/>
      <c r="ET5933" s="60"/>
      <c r="EU5933" s="60"/>
      <c r="EV5933" s="60"/>
      <c r="EW5933" s="60"/>
      <c r="EX5933" s="60"/>
      <c r="EY5933" s="60"/>
      <c r="EZ5933" s="60"/>
      <c r="FA5933" s="60"/>
      <c r="FB5933" s="60"/>
    </row>
    <row r="5934" spans="22:158" x14ac:dyDescent="0.25">
      <c r="W5934" s="33"/>
      <c r="X5934" s="33"/>
      <c r="AH5934" s="38">
        <v>100</v>
      </c>
      <c r="AI5934" s="38">
        <v>105</v>
      </c>
      <c r="AJ5934" s="38">
        <v>14900</v>
      </c>
      <c r="AK5934" s="38">
        <v>76</v>
      </c>
      <c r="AL5934" s="38">
        <v>7200010</v>
      </c>
      <c r="AM5934" s="61" t="s">
        <v>1816</v>
      </c>
      <c r="AN5934" s="61" t="s">
        <v>1688</v>
      </c>
      <c r="AO5934" s="61" t="s">
        <v>1587</v>
      </c>
      <c r="AP5934" s="61" t="s">
        <v>879</v>
      </c>
      <c r="AQ5934" s="61" t="s">
        <v>880</v>
      </c>
      <c r="AR5934" s="28">
        <v>0</v>
      </c>
      <c r="AS5934" s="28">
        <v>4045</v>
      </c>
      <c r="AT5934" s="28">
        <v>0</v>
      </c>
      <c r="AU5934" s="62"/>
      <c r="DV5934" s="31" t="s">
        <v>5753</v>
      </c>
      <c r="DW5934" s="31" t="s">
        <v>5754</v>
      </c>
      <c r="DX5934" s="63"/>
      <c r="DY5934" s="63"/>
      <c r="DZ5934" s="63"/>
      <c r="EA5934" s="167"/>
      <c r="EB5934" s="60"/>
      <c r="EC5934" s="60"/>
      <c r="ED5934" s="60"/>
      <c r="EE5934" s="60"/>
      <c r="EF5934" s="60"/>
      <c r="EG5934" s="60"/>
      <c r="EH5934" s="60"/>
      <c r="EI5934" s="60"/>
      <c r="EJ5934" s="60"/>
      <c r="EK5934" s="60"/>
      <c r="EL5934" s="60"/>
      <c r="EM5934" s="60"/>
      <c r="EN5934" s="60"/>
      <c r="EO5934" s="60"/>
      <c r="EP5934" s="60"/>
      <c r="EQ5934" s="60"/>
      <c r="ER5934" s="60"/>
      <c r="ES5934" s="60"/>
      <c r="ET5934" s="60"/>
      <c r="EU5934" s="60"/>
      <c r="EV5934" s="60"/>
      <c r="EW5934" s="60"/>
      <c r="EX5934" s="60"/>
      <c r="EY5934" s="60"/>
      <c r="EZ5934" s="60"/>
      <c r="FA5934" s="60"/>
      <c r="FB5934" s="60"/>
    </row>
    <row r="5935" spans="22:158" x14ac:dyDescent="0.25">
      <c r="W5935" s="33"/>
      <c r="X5935" s="33"/>
      <c r="AH5935" s="38">
        <v>100</v>
      </c>
      <c r="AI5935" s="38">
        <v>105</v>
      </c>
      <c r="AJ5935" s="38">
        <v>16250</v>
      </c>
      <c r="AK5935" s="38">
        <v>76</v>
      </c>
      <c r="AL5935" s="38">
        <v>7200010</v>
      </c>
      <c r="AM5935" s="61" t="s">
        <v>1816</v>
      </c>
      <c r="AN5935" s="61" t="s">
        <v>1688</v>
      </c>
      <c r="AO5935" s="61" t="s">
        <v>1616</v>
      </c>
      <c r="AP5935" s="61" t="s">
        <v>879</v>
      </c>
      <c r="AQ5935" s="61" t="s">
        <v>880</v>
      </c>
      <c r="AR5935" s="28">
        <v>0</v>
      </c>
      <c r="AS5935" s="28">
        <v>32869</v>
      </c>
      <c r="AT5935" s="28">
        <v>0</v>
      </c>
      <c r="AU5935" s="62"/>
      <c r="DV5935" s="31" t="s">
        <v>5753</v>
      </c>
      <c r="DW5935" s="31" t="s">
        <v>5754</v>
      </c>
      <c r="DX5935" s="63"/>
      <c r="DY5935" s="63"/>
      <c r="DZ5935" s="63"/>
      <c r="EA5935" s="167"/>
      <c r="EB5935" s="60"/>
      <c r="EC5935" s="60"/>
      <c r="ED5935" s="60"/>
      <c r="EE5935" s="60"/>
      <c r="EF5935" s="60"/>
      <c r="EG5935" s="60"/>
      <c r="EH5935" s="60"/>
      <c r="EI5935" s="60"/>
      <c r="EJ5935" s="60"/>
      <c r="EK5935" s="60"/>
      <c r="EL5935" s="60"/>
      <c r="EM5935" s="60"/>
      <c r="EN5935" s="60"/>
      <c r="EO5935" s="60"/>
      <c r="EP5935" s="60"/>
      <c r="EQ5935" s="60"/>
      <c r="ER5935" s="60"/>
      <c r="ES5935" s="60"/>
      <c r="ET5935" s="60"/>
      <c r="EU5935" s="60"/>
      <c r="EV5935" s="60"/>
      <c r="EW5935" s="60"/>
      <c r="EX5935" s="60"/>
      <c r="EY5935" s="60"/>
      <c r="EZ5935" s="60"/>
      <c r="FA5935" s="60"/>
      <c r="FB5935" s="60"/>
    </row>
    <row r="5936" spans="22:158" x14ac:dyDescent="0.25">
      <c r="W5936" s="33"/>
      <c r="X5936" s="33"/>
      <c r="AH5936" s="38">
        <v>100</v>
      </c>
      <c r="AI5936" s="38">
        <v>105</v>
      </c>
      <c r="AJ5936" s="38">
        <v>16350</v>
      </c>
      <c r="AK5936" s="38">
        <v>76</v>
      </c>
      <c r="AL5936" s="38">
        <v>7200010</v>
      </c>
      <c r="AM5936" s="61" t="s">
        <v>1816</v>
      </c>
      <c r="AN5936" s="61" t="s">
        <v>1688</v>
      </c>
      <c r="AO5936" s="61" t="s">
        <v>1618</v>
      </c>
      <c r="AP5936" s="61" t="s">
        <v>879</v>
      </c>
      <c r="AQ5936" s="61" t="s">
        <v>880</v>
      </c>
      <c r="AR5936" s="28">
        <v>0</v>
      </c>
      <c r="AS5936" s="28">
        <v>178336</v>
      </c>
      <c r="AT5936" s="28">
        <v>0</v>
      </c>
      <c r="AU5936" s="62"/>
      <c r="DV5936" s="31" t="s">
        <v>5753</v>
      </c>
      <c r="DW5936" s="31" t="s">
        <v>5754</v>
      </c>
      <c r="DX5936" s="63"/>
      <c r="DY5936" s="63"/>
      <c r="DZ5936" s="63"/>
      <c r="EA5936" s="167"/>
      <c r="EB5936" s="60"/>
      <c r="EC5936" s="60"/>
      <c r="ED5936" s="60"/>
      <c r="EE5936" s="60"/>
      <c r="EF5936" s="60"/>
      <c r="EG5936" s="60"/>
      <c r="EH5936" s="60"/>
      <c r="EI5936" s="60"/>
      <c r="EJ5936" s="60"/>
      <c r="EK5936" s="60"/>
      <c r="EL5936" s="60"/>
      <c r="EM5936" s="60"/>
      <c r="EN5936" s="60"/>
      <c r="EO5936" s="60"/>
      <c r="EP5936" s="60"/>
      <c r="EQ5936" s="60"/>
      <c r="ER5936" s="60"/>
      <c r="ES5936" s="60"/>
      <c r="ET5936" s="60"/>
      <c r="EU5936" s="60"/>
      <c r="EV5936" s="60"/>
      <c r="EW5936" s="60"/>
      <c r="EX5936" s="60"/>
      <c r="EY5936" s="60"/>
      <c r="EZ5936" s="60"/>
      <c r="FA5936" s="60"/>
      <c r="FB5936" s="60"/>
    </row>
    <row r="5937" spans="22:158" x14ac:dyDescent="0.25">
      <c r="W5937" s="33"/>
      <c r="X5937" s="33"/>
      <c r="AH5937" s="38">
        <v>100</v>
      </c>
      <c r="AI5937" s="38">
        <v>105</v>
      </c>
      <c r="AJ5937" s="38">
        <v>16370</v>
      </c>
      <c r="AK5937" s="38">
        <v>76</v>
      </c>
      <c r="AL5937" s="38">
        <v>7200010</v>
      </c>
      <c r="AM5937" s="61" t="s">
        <v>1816</v>
      </c>
      <c r="AN5937" s="61" t="s">
        <v>1688</v>
      </c>
      <c r="AO5937" s="61" t="s">
        <v>1619</v>
      </c>
      <c r="AP5937" s="61" t="s">
        <v>879</v>
      </c>
      <c r="AQ5937" s="61" t="s">
        <v>880</v>
      </c>
      <c r="AR5937" s="28">
        <v>0</v>
      </c>
      <c r="AS5937" s="28">
        <v>0</v>
      </c>
      <c r="AT5937" s="28">
        <v>0</v>
      </c>
      <c r="AU5937" s="62"/>
      <c r="DV5937" s="31" t="s">
        <v>5753</v>
      </c>
      <c r="DW5937" s="31" t="s">
        <v>5754</v>
      </c>
      <c r="DX5937" s="63"/>
      <c r="DY5937" s="63"/>
      <c r="DZ5937" s="63"/>
      <c r="EA5937" s="167"/>
      <c r="EB5937" s="60"/>
      <c r="EC5937" s="60"/>
      <c r="ED5937" s="60"/>
      <c r="EE5937" s="60"/>
      <c r="EF5937" s="60"/>
      <c r="EG5937" s="60"/>
      <c r="EH5937" s="60"/>
      <c r="EI5937" s="60"/>
      <c r="EJ5937" s="60"/>
      <c r="EK5937" s="60"/>
      <c r="EL5937" s="60"/>
      <c r="EM5937" s="60"/>
      <c r="EN5937" s="60"/>
      <c r="EO5937" s="60"/>
      <c r="EP5937" s="60"/>
      <c r="EQ5937" s="60"/>
      <c r="ER5937" s="60"/>
      <c r="ES5937" s="60"/>
      <c r="ET5937" s="60"/>
      <c r="EU5937" s="60"/>
      <c r="EV5937" s="60"/>
      <c r="EW5937" s="60"/>
      <c r="EX5937" s="60"/>
      <c r="EY5937" s="60"/>
      <c r="EZ5937" s="60"/>
      <c r="FA5937" s="60"/>
      <c r="FB5937" s="60"/>
    </row>
    <row r="5938" spans="22:158" x14ac:dyDescent="0.25">
      <c r="W5938" s="33"/>
      <c r="X5938" s="33"/>
      <c r="AH5938" s="38">
        <v>100</v>
      </c>
      <c r="AI5938" s="38">
        <v>105</v>
      </c>
      <c r="AJ5938" s="38">
        <v>17150</v>
      </c>
      <c r="AK5938" s="38">
        <v>76</v>
      </c>
      <c r="AL5938" s="38">
        <v>7200010</v>
      </c>
      <c r="AM5938" s="61" t="s">
        <v>1816</v>
      </c>
      <c r="AN5938" s="61" t="s">
        <v>1688</v>
      </c>
      <c r="AO5938" s="61" t="s">
        <v>1636</v>
      </c>
      <c r="AP5938" s="61" t="s">
        <v>879</v>
      </c>
      <c r="AQ5938" s="61" t="s">
        <v>880</v>
      </c>
      <c r="AR5938" s="28">
        <v>0</v>
      </c>
      <c r="AS5938" s="28">
        <v>28655</v>
      </c>
      <c r="AT5938" s="28">
        <v>0</v>
      </c>
      <c r="AU5938" s="62"/>
      <c r="DV5938" s="31" t="s">
        <v>5753</v>
      </c>
      <c r="DW5938" s="31" t="s">
        <v>5754</v>
      </c>
      <c r="DX5938" s="63"/>
      <c r="DY5938" s="63"/>
      <c r="DZ5938" s="63"/>
      <c r="EA5938" s="167"/>
      <c r="EB5938" s="60"/>
      <c r="EC5938" s="60"/>
      <c r="ED5938" s="60"/>
      <c r="EE5938" s="60"/>
      <c r="EF5938" s="60"/>
      <c r="EG5938" s="60"/>
      <c r="EH5938" s="60"/>
      <c r="EI5938" s="60"/>
      <c r="EJ5938" s="60"/>
      <c r="EK5938" s="60"/>
      <c r="EL5938" s="60"/>
      <c r="EM5938" s="60"/>
      <c r="EN5938" s="60"/>
      <c r="EO5938" s="60"/>
      <c r="EP5938" s="60"/>
      <c r="EQ5938" s="60"/>
      <c r="ER5938" s="60"/>
      <c r="ES5938" s="60"/>
      <c r="ET5938" s="60"/>
      <c r="EU5938" s="60"/>
      <c r="EV5938" s="60"/>
      <c r="EW5938" s="60"/>
      <c r="EX5938" s="60"/>
      <c r="EY5938" s="60"/>
      <c r="EZ5938" s="60"/>
      <c r="FA5938" s="60"/>
      <c r="FB5938" s="60"/>
    </row>
    <row r="5939" spans="22:158" x14ac:dyDescent="0.25">
      <c r="W5939" s="33"/>
      <c r="X5939" s="33"/>
      <c r="AH5939" s="38">
        <v>100</v>
      </c>
      <c r="AI5939" s="38">
        <v>105</v>
      </c>
      <c r="AJ5939" s="38">
        <v>18000</v>
      </c>
      <c r="AK5939" s="38">
        <v>76</v>
      </c>
      <c r="AL5939" s="38">
        <v>7200010</v>
      </c>
      <c r="AM5939" s="61" t="s">
        <v>1816</v>
      </c>
      <c r="AN5939" s="61" t="s">
        <v>1688</v>
      </c>
      <c r="AO5939" s="61" t="s">
        <v>1655</v>
      </c>
      <c r="AP5939" s="61" t="s">
        <v>879</v>
      </c>
      <c r="AQ5939" s="61" t="s">
        <v>880</v>
      </c>
      <c r="AR5939" s="28">
        <v>0</v>
      </c>
      <c r="AS5939" s="28">
        <v>1348</v>
      </c>
      <c r="AT5939" s="28">
        <v>0</v>
      </c>
      <c r="AU5939" s="62"/>
      <c r="DV5939" s="31" t="s">
        <v>5753</v>
      </c>
      <c r="DW5939" s="31" t="s">
        <v>5754</v>
      </c>
      <c r="DX5939" s="63"/>
      <c r="DY5939" s="63"/>
      <c r="DZ5939" s="63"/>
      <c r="EA5939" s="167"/>
      <c r="EB5939" s="60"/>
      <c r="EC5939" s="60"/>
      <c r="ED5939" s="60"/>
      <c r="EE5939" s="60"/>
      <c r="EF5939" s="60"/>
      <c r="EG5939" s="60"/>
      <c r="EH5939" s="60"/>
      <c r="EI5939" s="60"/>
      <c r="EJ5939" s="60"/>
      <c r="EK5939" s="60"/>
      <c r="EL5939" s="60"/>
      <c r="EM5939" s="60"/>
      <c r="EN5939" s="60"/>
      <c r="EO5939" s="60"/>
      <c r="EP5939" s="60"/>
      <c r="EQ5939" s="60"/>
      <c r="ER5939" s="60"/>
      <c r="ES5939" s="60"/>
      <c r="ET5939" s="60"/>
      <c r="EU5939" s="60"/>
      <c r="EV5939" s="60"/>
      <c r="EW5939" s="60"/>
      <c r="EX5939" s="60"/>
      <c r="EY5939" s="60"/>
      <c r="EZ5939" s="60"/>
      <c r="FA5939" s="60"/>
      <c r="FB5939" s="60"/>
    </row>
    <row r="5940" spans="22:158" x14ac:dyDescent="0.25">
      <c r="W5940" s="33"/>
      <c r="X5940" s="33"/>
      <c r="AH5940" s="38">
        <v>100</v>
      </c>
      <c r="AI5940" s="38">
        <v>105</v>
      </c>
      <c r="AJ5940" s="38">
        <v>18400</v>
      </c>
      <c r="AK5940" s="38">
        <v>76</v>
      </c>
      <c r="AL5940" s="38">
        <v>7200010</v>
      </c>
      <c r="AM5940" s="61" t="s">
        <v>1816</v>
      </c>
      <c r="AN5940" s="61" t="s">
        <v>1688</v>
      </c>
      <c r="AO5940" s="61" t="s">
        <v>1664</v>
      </c>
      <c r="AP5940" s="61" t="s">
        <v>879</v>
      </c>
      <c r="AQ5940" s="61" t="s">
        <v>880</v>
      </c>
      <c r="AR5940" s="28">
        <v>0</v>
      </c>
      <c r="AS5940" s="28">
        <v>82594</v>
      </c>
      <c r="AT5940" s="28">
        <v>0</v>
      </c>
      <c r="AU5940" s="62"/>
      <c r="DV5940" s="31" t="s">
        <v>5753</v>
      </c>
      <c r="DW5940" s="31" t="s">
        <v>5754</v>
      </c>
      <c r="DX5940" s="63"/>
      <c r="DY5940" s="63"/>
      <c r="DZ5940" s="63"/>
      <c r="EA5940" s="167"/>
      <c r="EB5940" s="60"/>
      <c r="EC5940" s="60"/>
      <c r="ED5940" s="60"/>
      <c r="EE5940" s="60"/>
      <c r="EF5940" s="60"/>
      <c r="EG5940" s="60"/>
      <c r="EH5940" s="60"/>
      <c r="EI5940" s="60"/>
      <c r="EJ5940" s="60"/>
      <c r="EK5940" s="60"/>
      <c r="EL5940" s="60"/>
      <c r="EM5940" s="60"/>
      <c r="EN5940" s="60"/>
      <c r="EO5940" s="60"/>
      <c r="EP5940" s="60"/>
      <c r="EQ5940" s="60"/>
      <c r="ER5940" s="60"/>
      <c r="ES5940" s="60"/>
      <c r="ET5940" s="60"/>
      <c r="EU5940" s="60"/>
      <c r="EV5940" s="60"/>
      <c r="EW5940" s="60"/>
      <c r="EX5940" s="60"/>
      <c r="EY5940" s="60"/>
      <c r="EZ5940" s="60"/>
      <c r="FA5940" s="60"/>
      <c r="FB5940" s="60"/>
    </row>
    <row r="5941" spans="22:158" x14ac:dyDescent="0.25">
      <c r="W5941" s="33"/>
      <c r="X5941" s="33"/>
      <c r="AH5941" s="38">
        <v>100</v>
      </c>
      <c r="AI5941" s="38">
        <v>105</v>
      </c>
      <c r="AJ5941" s="38">
        <v>18550</v>
      </c>
      <c r="AK5941" s="38">
        <v>76</v>
      </c>
      <c r="AL5941" s="38">
        <v>7200010</v>
      </c>
      <c r="AM5941" s="61" t="s">
        <v>1816</v>
      </c>
      <c r="AN5941" s="61" t="s">
        <v>1688</v>
      </c>
      <c r="AO5941" s="61" t="s">
        <v>1667</v>
      </c>
      <c r="AP5941" s="61" t="s">
        <v>879</v>
      </c>
      <c r="AQ5941" s="61" t="s">
        <v>880</v>
      </c>
      <c r="AR5941" s="28">
        <v>0</v>
      </c>
      <c r="AS5941" s="28">
        <v>60344</v>
      </c>
      <c r="AT5941" s="28">
        <v>0</v>
      </c>
      <c r="AU5941" s="62"/>
      <c r="DV5941" s="31" t="s">
        <v>5753</v>
      </c>
      <c r="DW5941" s="31" t="s">
        <v>5754</v>
      </c>
      <c r="DX5941" s="63"/>
      <c r="DY5941" s="63"/>
      <c r="DZ5941" s="63"/>
      <c r="EA5941" s="167"/>
      <c r="EB5941" s="60"/>
      <c r="EC5941" s="60"/>
      <c r="ED5941" s="60"/>
      <c r="EE5941" s="60"/>
      <c r="EF5941" s="60"/>
      <c r="EG5941" s="60"/>
      <c r="EH5941" s="60"/>
      <c r="EI5941" s="60"/>
      <c r="EJ5941" s="60"/>
      <c r="EK5941" s="60"/>
      <c r="EL5941" s="60"/>
      <c r="EM5941" s="60"/>
      <c r="EN5941" s="60"/>
      <c r="EO5941" s="60"/>
      <c r="EP5941" s="60"/>
      <c r="EQ5941" s="60"/>
      <c r="ER5941" s="60"/>
      <c r="ES5941" s="60"/>
      <c r="ET5941" s="60"/>
      <c r="EU5941" s="60"/>
      <c r="EV5941" s="60"/>
      <c r="EW5941" s="60"/>
      <c r="EX5941" s="60"/>
      <c r="EY5941" s="60"/>
      <c r="EZ5941" s="60"/>
      <c r="FA5941" s="60"/>
      <c r="FB5941" s="60"/>
    </row>
    <row r="5942" spans="22:158" x14ac:dyDescent="0.25">
      <c r="W5942" s="33"/>
      <c r="X5942" s="33"/>
      <c r="AH5942" s="38">
        <v>100</v>
      </c>
      <c r="AI5942" s="38">
        <v>110</v>
      </c>
      <c r="AJ5942" s="38">
        <v>11720</v>
      </c>
      <c r="AK5942" s="38">
        <v>76</v>
      </c>
      <c r="AL5942" s="38">
        <v>7200010</v>
      </c>
      <c r="AM5942" s="61" t="s">
        <v>1816</v>
      </c>
      <c r="AN5942" s="61" t="s">
        <v>1696</v>
      </c>
      <c r="AO5942" s="61" t="s">
        <v>5078</v>
      </c>
      <c r="AP5942" s="61" t="s">
        <v>879</v>
      </c>
      <c r="AQ5942" s="61" t="s">
        <v>880</v>
      </c>
      <c r="AR5942" s="28">
        <v>0</v>
      </c>
      <c r="AS5942" s="28">
        <v>280484</v>
      </c>
      <c r="AT5942" s="28">
        <v>0</v>
      </c>
      <c r="AU5942" s="62"/>
      <c r="DV5942" s="31" t="s">
        <v>5753</v>
      </c>
      <c r="DW5942" s="31" t="s">
        <v>5755</v>
      </c>
      <c r="DX5942" s="63"/>
      <c r="DY5942" s="63"/>
      <c r="DZ5942" s="63"/>
      <c r="EA5942" s="167"/>
      <c r="EB5942" s="60"/>
      <c r="EC5942" s="60"/>
      <c r="ED5942" s="60"/>
      <c r="EE5942" s="60"/>
      <c r="EF5942" s="60"/>
      <c r="EG5942" s="60"/>
      <c r="EH5942" s="60"/>
      <c r="EI5942" s="60"/>
      <c r="EJ5942" s="60"/>
      <c r="EK5942" s="60"/>
      <c r="EL5942" s="60"/>
      <c r="EM5942" s="60"/>
      <c r="EN5942" s="60"/>
      <c r="EO5942" s="60"/>
      <c r="EP5942" s="60"/>
      <c r="EQ5942" s="60"/>
      <c r="ER5942" s="60"/>
      <c r="ES5942" s="60"/>
      <c r="ET5942" s="60"/>
      <c r="EU5942" s="60"/>
      <c r="EV5942" s="60"/>
      <c r="EW5942" s="60"/>
      <c r="EX5942" s="60"/>
      <c r="EY5942" s="60"/>
      <c r="EZ5942" s="60"/>
      <c r="FA5942" s="60"/>
      <c r="FB5942" s="60"/>
    </row>
    <row r="5943" spans="22:158" x14ac:dyDescent="0.25">
      <c r="W5943" s="33"/>
      <c r="X5943" s="33"/>
      <c r="AH5943" s="38">
        <v>100</v>
      </c>
      <c r="AI5943" s="38">
        <v>110</v>
      </c>
      <c r="AJ5943" s="38">
        <v>12700</v>
      </c>
      <c r="AK5943" s="38">
        <v>76</v>
      </c>
      <c r="AL5943" s="38">
        <v>7200010</v>
      </c>
      <c r="AM5943" s="61" t="s">
        <v>1816</v>
      </c>
      <c r="AN5943" s="61" t="s">
        <v>1696</v>
      </c>
      <c r="AO5943" s="61" t="s">
        <v>5096</v>
      </c>
      <c r="AP5943" s="61" t="s">
        <v>879</v>
      </c>
      <c r="AQ5943" s="61" t="s">
        <v>880</v>
      </c>
      <c r="AR5943" s="28">
        <v>0</v>
      </c>
      <c r="AS5943" s="28">
        <v>27138</v>
      </c>
      <c r="AT5943" s="28">
        <v>0</v>
      </c>
      <c r="AU5943" s="62"/>
      <c r="DV5943" s="31" t="s">
        <v>5753</v>
      </c>
      <c r="DW5943" s="31" t="s">
        <v>5755</v>
      </c>
      <c r="DX5943" s="63"/>
      <c r="DY5943" s="63"/>
      <c r="DZ5943" s="63"/>
      <c r="EA5943" s="167"/>
      <c r="EB5943" s="60"/>
      <c r="EC5943" s="60"/>
      <c r="ED5943" s="60"/>
      <c r="EE5943" s="60"/>
      <c r="EF5943" s="60"/>
      <c r="EG5943" s="60"/>
      <c r="EH5943" s="60"/>
      <c r="EI5943" s="60"/>
      <c r="EJ5943" s="60"/>
      <c r="EK5943" s="60"/>
      <c r="EL5943" s="60"/>
      <c r="EM5943" s="60"/>
      <c r="EN5943" s="60"/>
      <c r="EO5943" s="60"/>
      <c r="EP5943" s="60"/>
      <c r="EQ5943" s="60"/>
      <c r="ER5943" s="60"/>
      <c r="ES5943" s="60"/>
      <c r="ET5943" s="60"/>
      <c r="EU5943" s="60"/>
      <c r="EV5943" s="60"/>
      <c r="EW5943" s="60"/>
      <c r="EX5943" s="60"/>
      <c r="EY5943" s="60"/>
      <c r="EZ5943" s="60"/>
      <c r="FA5943" s="60"/>
      <c r="FB5943" s="60"/>
    </row>
    <row r="5944" spans="22:158" x14ac:dyDescent="0.25">
      <c r="W5944" s="33"/>
      <c r="X5944" s="33"/>
      <c r="AH5944" s="38">
        <v>100</v>
      </c>
      <c r="AI5944" s="38">
        <v>110</v>
      </c>
      <c r="AJ5944" s="38">
        <v>13050</v>
      </c>
      <c r="AK5944" s="38">
        <v>76</v>
      </c>
      <c r="AL5944" s="38">
        <v>7200010</v>
      </c>
      <c r="AM5944" s="61" t="s">
        <v>1816</v>
      </c>
      <c r="AN5944" s="61" t="s">
        <v>1696</v>
      </c>
      <c r="AO5944" s="61" t="s">
        <v>5103</v>
      </c>
      <c r="AP5944" s="61" t="s">
        <v>879</v>
      </c>
      <c r="AQ5944" s="61" t="s">
        <v>880</v>
      </c>
      <c r="AR5944" s="28">
        <v>0</v>
      </c>
      <c r="AS5944" s="28">
        <v>337</v>
      </c>
      <c r="AT5944" s="28">
        <v>0</v>
      </c>
      <c r="AU5944" s="62"/>
      <c r="DV5944" s="31" t="s">
        <v>5753</v>
      </c>
      <c r="DW5944" s="31" t="s">
        <v>5755</v>
      </c>
      <c r="DX5944" s="63"/>
      <c r="DY5944" s="63"/>
      <c r="DZ5944" s="63"/>
      <c r="EA5944" s="167"/>
      <c r="EB5944" s="60"/>
      <c r="EC5944" s="60"/>
      <c r="ED5944" s="60"/>
      <c r="EE5944" s="60"/>
      <c r="EF5944" s="60"/>
      <c r="EG5944" s="60"/>
      <c r="EH5944" s="60"/>
      <c r="EI5944" s="60"/>
      <c r="EJ5944" s="60"/>
      <c r="EK5944" s="60"/>
      <c r="EL5944" s="60"/>
      <c r="EM5944" s="60"/>
      <c r="EN5944" s="60"/>
      <c r="EO5944" s="60"/>
      <c r="EP5944" s="60"/>
      <c r="EQ5944" s="60"/>
      <c r="ER5944" s="60"/>
      <c r="ES5944" s="60"/>
      <c r="ET5944" s="60"/>
      <c r="EU5944" s="60"/>
      <c r="EV5944" s="60"/>
      <c r="EW5944" s="60"/>
      <c r="EX5944" s="60"/>
      <c r="EY5944" s="60"/>
      <c r="EZ5944" s="60"/>
      <c r="FA5944" s="60"/>
      <c r="FB5944" s="60"/>
    </row>
    <row r="5945" spans="22:158" x14ac:dyDescent="0.25">
      <c r="W5945" s="33"/>
      <c r="X5945" s="33"/>
      <c r="AH5945" s="38">
        <v>100</v>
      </c>
      <c r="AI5945" s="38">
        <v>110</v>
      </c>
      <c r="AJ5945" s="38">
        <v>13400</v>
      </c>
      <c r="AK5945" s="38">
        <v>76</v>
      </c>
      <c r="AL5945" s="38">
        <v>7200010</v>
      </c>
      <c r="AM5945" s="61" t="s">
        <v>1816</v>
      </c>
      <c r="AN5945" s="61" t="s">
        <v>1696</v>
      </c>
      <c r="AO5945" s="61" t="s">
        <v>5111</v>
      </c>
      <c r="AP5945" s="61" t="s">
        <v>879</v>
      </c>
      <c r="AQ5945" s="61" t="s">
        <v>880</v>
      </c>
      <c r="AR5945" s="28">
        <v>0</v>
      </c>
      <c r="AS5945" s="28">
        <v>255874</v>
      </c>
      <c r="AT5945" s="28">
        <v>0</v>
      </c>
      <c r="AU5945" s="62"/>
      <c r="DV5945" s="31" t="s">
        <v>5753</v>
      </c>
      <c r="DW5945" s="31" t="s">
        <v>5755</v>
      </c>
      <c r="DX5945" s="63"/>
      <c r="DY5945" s="63"/>
      <c r="DZ5945" s="63"/>
      <c r="EA5945" s="167"/>
      <c r="EB5945" s="60"/>
      <c r="EC5945" s="60"/>
      <c r="ED5945" s="60"/>
      <c r="EE5945" s="60"/>
      <c r="EF5945" s="60"/>
      <c r="EG5945" s="60"/>
      <c r="EH5945" s="60"/>
      <c r="EI5945" s="60"/>
      <c r="EJ5945" s="60"/>
      <c r="EK5945" s="60"/>
      <c r="EL5945" s="60"/>
      <c r="EM5945" s="60"/>
      <c r="EN5945" s="60"/>
      <c r="EO5945" s="60"/>
      <c r="EP5945" s="60"/>
      <c r="EQ5945" s="60"/>
      <c r="ER5945" s="60"/>
      <c r="ES5945" s="60"/>
      <c r="ET5945" s="60"/>
      <c r="EU5945" s="60"/>
      <c r="EV5945" s="60"/>
      <c r="EW5945" s="60"/>
      <c r="EX5945" s="60"/>
      <c r="EY5945" s="60"/>
      <c r="EZ5945" s="60"/>
      <c r="FA5945" s="60"/>
      <c r="FB5945" s="60"/>
    </row>
    <row r="5946" spans="22:158" x14ac:dyDescent="0.25">
      <c r="W5946" s="33"/>
      <c r="X5946" s="33"/>
      <c r="AH5946" s="38">
        <v>100</v>
      </c>
      <c r="AI5946" s="38">
        <v>110</v>
      </c>
      <c r="AJ5946" s="38">
        <v>14650</v>
      </c>
      <c r="AK5946" s="38">
        <v>76</v>
      </c>
      <c r="AL5946" s="38">
        <v>7200010</v>
      </c>
      <c r="AM5946" s="61" t="s">
        <v>1816</v>
      </c>
      <c r="AN5946" s="61" t="s">
        <v>1696</v>
      </c>
      <c r="AO5946" s="61" t="s">
        <v>1581</v>
      </c>
      <c r="AP5946" s="61" t="s">
        <v>879</v>
      </c>
      <c r="AQ5946" s="61" t="s">
        <v>880</v>
      </c>
      <c r="AR5946" s="28">
        <v>0</v>
      </c>
      <c r="AS5946" s="28">
        <v>195867</v>
      </c>
      <c r="AT5946" s="28">
        <v>0</v>
      </c>
      <c r="AU5946" s="62"/>
      <c r="DV5946" s="31" t="s">
        <v>5753</v>
      </c>
      <c r="DW5946" s="31" t="s">
        <v>5755</v>
      </c>
      <c r="DX5946" s="63"/>
      <c r="DY5946" s="63"/>
      <c r="DZ5946" s="63"/>
      <c r="EA5946" s="167"/>
      <c r="EB5946" s="60"/>
      <c r="EC5946" s="60"/>
      <c r="ED5946" s="60"/>
      <c r="EE5946" s="60"/>
      <c r="EF5946" s="60"/>
      <c r="EG5946" s="60"/>
      <c r="EH5946" s="60"/>
      <c r="EI5946" s="60"/>
      <c r="EJ5946" s="60"/>
      <c r="EK5946" s="60"/>
      <c r="EL5946" s="60"/>
      <c r="EM5946" s="60"/>
      <c r="EN5946" s="60"/>
      <c r="EO5946" s="60"/>
      <c r="EP5946" s="60"/>
      <c r="EQ5946" s="60"/>
      <c r="ER5946" s="60"/>
      <c r="ES5946" s="60"/>
      <c r="ET5946" s="60"/>
      <c r="EU5946" s="60"/>
      <c r="EV5946" s="60"/>
      <c r="EW5946" s="60"/>
      <c r="EX5946" s="60"/>
      <c r="EY5946" s="60"/>
      <c r="EZ5946" s="60"/>
      <c r="FA5946" s="60"/>
      <c r="FB5946" s="60"/>
    </row>
    <row r="5947" spans="22:158" x14ac:dyDescent="0.25">
      <c r="W5947" s="33"/>
      <c r="X5947" s="33"/>
      <c r="AH5947" s="38">
        <v>100</v>
      </c>
      <c r="AI5947" s="38">
        <v>110</v>
      </c>
      <c r="AJ5947" s="38">
        <v>15050</v>
      </c>
      <c r="AK5947" s="38">
        <v>76</v>
      </c>
      <c r="AL5947" s="38">
        <v>7200010</v>
      </c>
      <c r="AM5947" s="61" t="s">
        <v>1816</v>
      </c>
      <c r="AN5947" s="61" t="s">
        <v>1696</v>
      </c>
      <c r="AO5947" s="61" t="s">
        <v>1591</v>
      </c>
      <c r="AP5947" s="61" t="s">
        <v>879</v>
      </c>
      <c r="AQ5947" s="61" t="s">
        <v>880</v>
      </c>
      <c r="AR5947" s="28">
        <v>0</v>
      </c>
      <c r="AS5947" s="28">
        <v>201766</v>
      </c>
      <c r="AT5947" s="28">
        <v>0</v>
      </c>
      <c r="AU5947" s="62"/>
      <c r="DV5947" s="31" t="s">
        <v>5753</v>
      </c>
      <c r="DW5947" s="31" t="s">
        <v>5755</v>
      </c>
      <c r="DX5947" s="63"/>
      <c r="DY5947" s="63"/>
      <c r="DZ5947" s="63"/>
      <c r="EA5947" s="167"/>
      <c r="EB5947" s="60"/>
      <c r="EC5947" s="60"/>
      <c r="ED5947" s="60"/>
      <c r="EE5947" s="60"/>
      <c r="EF5947" s="60"/>
      <c r="EG5947" s="60"/>
      <c r="EH5947" s="60"/>
      <c r="EI5947" s="60"/>
      <c r="EJ5947" s="60"/>
      <c r="EK5947" s="60"/>
      <c r="EL5947" s="60"/>
      <c r="EM5947" s="60"/>
      <c r="EN5947" s="60"/>
      <c r="EO5947" s="60"/>
      <c r="EP5947" s="60"/>
      <c r="EQ5947" s="60"/>
      <c r="ER5947" s="60"/>
      <c r="ES5947" s="60"/>
      <c r="ET5947" s="60"/>
      <c r="EU5947" s="60"/>
      <c r="EV5947" s="60"/>
      <c r="EW5947" s="60"/>
      <c r="EX5947" s="60"/>
      <c r="EY5947" s="60"/>
      <c r="EZ5947" s="60"/>
      <c r="FA5947" s="60"/>
      <c r="FB5947" s="60"/>
    </row>
    <row r="5948" spans="22:158" x14ac:dyDescent="0.25">
      <c r="W5948" s="33"/>
      <c r="X5948" s="33"/>
      <c r="AH5948" s="38">
        <v>100</v>
      </c>
      <c r="AI5948" s="38">
        <v>110</v>
      </c>
      <c r="AJ5948" s="38">
        <v>15650</v>
      </c>
      <c r="AK5948" s="38">
        <v>76</v>
      </c>
      <c r="AL5948" s="38">
        <v>7200010</v>
      </c>
      <c r="AM5948" s="61" t="s">
        <v>1816</v>
      </c>
      <c r="AN5948" s="61" t="s">
        <v>1696</v>
      </c>
      <c r="AO5948" s="61" t="s">
        <v>1604</v>
      </c>
      <c r="AP5948" s="61" t="s">
        <v>879</v>
      </c>
      <c r="AQ5948" s="61" t="s">
        <v>880</v>
      </c>
      <c r="AR5948" s="28">
        <v>0</v>
      </c>
      <c r="AS5948" s="28">
        <v>352290</v>
      </c>
      <c r="AT5948" s="28">
        <v>0</v>
      </c>
      <c r="AU5948" s="62"/>
      <c r="DV5948" s="31" t="s">
        <v>5753</v>
      </c>
      <c r="DW5948" s="31" t="s">
        <v>5755</v>
      </c>
      <c r="DX5948" s="63"/>
      <c r="DY5948" s="63"/>
      <c r="DZ5948" s="63"/>
      <c r="EA5948" s="167"/>
      <c r="EB5948" s="60"/>
      <c r="EC5948" s="60"/>
      <c r="ED5948" s="60"/>
      <c r="EE5948" s="60"/>
      <c r="EF5948" s="60"/>
      <c r="EG5948" s="60"/>
      <c r="EH5948" s="60"/>
      <c r="EI5948" s="60"/>
      <c r="EJ5948" s="60"/>
      <c r="EK5948" s="60"/>
      <c r="EL5948" s="60"/>
      <c r="EM5948" s="60"/>
      <c r="EN5948" s="60"/>
      <c r="EO5948" s="60"/>
      <c r="EP5948" s="60"/>
      <c r="EQ5948" s="60"/>
      <c r="ER5948" s="60"/>
      <c r="ES5948" s="60"/>
      <c r="ET5948" s="60"/>
      <c r="EU5948" s="60"/>
      <c r="EV5948" s="60"/>
      <c r="EW5948" s="60"/>
      <c r="EX5948" s="60"/>
      <c r="EY5948" s="60"/>
      <c r="EZ5948" s="60"/>
      <c r="FA5948" s="60"/>
      <c r="FB5948" s="60"/>
    </row>
    <row r="5949" spans="22:158" x14ac:dyDescent="0.25">
      <c r="W5949" s="33"/>
      <c r="X5949" s="33"/>
      <c r="AH5949" s="38">
        <v>100</v>
      </c>
      <c r="AI5949" s="38">
        <v>110</v>
      </c>
      <c r="AJ5949" s="38">
        <v>15900</v>
      </c>
      <c r="AK5949" s="38">
        <v>76</v>
      </c>
      <c r="AL5949" s="38">
        <v>7200010</v>
      </c>
      <c r="AM5949" s="61" t="s">
        <v>1816</v>
      </c>
      <c r="AN5949" s="61" t="s">
        <v>1696</v>
      </c>
      <c r="AO5949" s="61" t="s">
        <v>1609</v>
      </c>
      <c r="AP5949" s="61" t="s">
        <v>879</v>
      </c>
      <c r="AQ5949" s="61" t="s">
        <v>880</v>
      </c>
      <c r="AR5949" s="28">
        <v>0</v>
      </c>
      <c r="AS5949" s="28">
        <v>0</v>
      </c>
      <c r="AT5949" s="28">
        <v>0</v>
      </c>
      <c r="AU5949" s="62"/>
      <c r="DV5949" s="31" t="s">
        <v>5753</v>
      </c>
      <c r="DW5949" s="31" t="s">
        <v>5755</v>
      </c>
      <c r="DX5949" s="63"/>
      <c r="DY5949" s="63"/>
      <c r="DZ5949" s="63"/>
      <c r="EA5949" s="167"/>
      <c r="EB5949" s="60"/>
      <c r="EC5949" s="60"/>
      <c r="ED5949" s="60"/>
      <c r="EE5949" s="60"/>
      <c r="EF5949" s="60"/>
      <c r="EG5949" s="60"/>
      <c r="EH5949" s="60"/>
      <c r="EI5949" s="60"/>
      <c r="EJ5949" s="60"/>
      <c r="EK5949" s="60"/>
      <c r="EL5949" s="60"/>
      <c r="EM5949" s="60"/>
      <c r="EN5949" s="60"/>
      <c r="EO5949" s="60"/>
      <c r="EP5949" s="60"/>
      <c r="EQ5949" s="60"/>
      <c r="ER5949" s="60"/>
      <c r="ES5949" s="60"/>
      <c r="ET5949" s="60"/>
      <c r="EU5949" s="60"/>
      <c r="EV5949" s="60"/>
      <c r="EW5949" s="60"/>
      <c r="EX5949" s="60"/>
      <c r="EY5949" s="60"/>
      <c r="EZ5949" s="60"/>
      <c r="FA5949" s="60"/>
      <c r="FB5949" s="60"/>
    </row>
    <row r="5950" spans="22:158" x14ac:dyDescent="0.25">
      <c r="W5950" s="33"/>
      <c r="X5950" s="33"/>
      <c r="AH5950" s="38">
        <v>100</v>
      </c>
      <c r="AI5950" s="38">
        <v>110</v>
      </c>
      <c r="AJ5950" s="38">
        <v>16400</v>
      </c>
      <c r="AK5950" s="38">
        <v>76</v>
      </c>
      <c r="AL5950" s="38">
        <v>7200010</v>
      </c>
      <c r="AM5950" s="61" t="s">
        <v>1816</v>
      </c>
      <c r="AN5950" s="61" t="s">
        <v>1696</v>
      </c>
      <c r="AO5950" s="61" t="s">
        <v>1620</v>
      </c>
      <c r="AP5950" s="61" t="s">
        <v>879</v>
      </c>
      <c r="AQ5950" s="61" t="s">
        <v>880</v>
      </c>
      <c r="AR5950" s="28">
        <v>0</v>
      </c>
      <c r="AS5950" s="28">
        <v>45006</v>
      </c>
      <c r="AT5950" s="28">
        <v>0</v>
      </c>
      <c r="AU5950" s="62"/>
      <c r="DV5950" s="31" t="s">
        <v>5753</v>
      </c>
      <c r="DW5950" s="31" t="s">
        <v>5755</v>
      </c>
      <c r="DX5950" s="63"/>
      <c r="DY5950" s="63"/>
      <c r="DZ5950" s="63"/>
      <c r="EA5950" s="167"/>
      <c r="EB5950" s="60"/>
      <c r="EC5950" s="60"/>
      <c r="ED5950" s="60"/>
      <c r="EE5950" s="60"/>
      <c r="EF5950" s="60"/>
      <c r="EG5950" s="60"/>
      <c r="EH5950" s="60"/>
      <c r="EI5950" s="60"/>
      <c r="EJ5950" s="60"/>
      <c r="EK5950" s="60"/>
      <c r="EL5950" s="60"/>
      <c r="EM5950" s="60"/>
      <c r="EN5950" s="60"/>
      <c r="EO5950" s="60"/>
      <c r="EP5950" s="60"/>
      <c r="EQ5950" s="60"/>
      <c r="ER5950" s="60"/>
      <c r="ES5950" s="60"/>
      <c r="ET5950" s="60"/>
      <c r="EU5950" s="60"/>
      <c r="EV5950" s="60"/>
      <c r="EW5950" s="60"/>
      <c r="EX5950" s="60"/>
      <c r="EY5950" s="60"/>
      <c r="EZ5950" s="60"/>
      <c r="FA5950" s="60"/>
      <c r="FB5950" s="60"/>
    </row>
    <row r="5951" spans="22:158" x14ac:dyDescent="0.25">
      <c r="V5951" s="1"/>
      <c r="W5951" s="33"/>
      <c r="X5951" s="33"/>
      <c r="AH5951" s="38">
        <v>100</v>
      </c>
      <c r="AI5951" s="38">
        <v>110</v>
      </c>
      <c r="AJ5951" s="38">
        <v>17000</v>
      </c>
      <c r="AK5951" s="38">
        <v>76</v>
      </c>
      <c r="AL5951" s="38">
        <v>7200010</v>
      </c>
      <c r="AM5951" s="61" t="s">
        <v>1816</v>
      </c>
      <c r="AN5951" s="61" t="s">
        <v>1696</v>
      </c>
      <c r="AO5951" s="61" t="s">
        <v>1633</v>
      </c>
      <c r="AP5951" s="61" t="s">
        <v>879</v>
      </c>
      <c r="AQ5951" s="61" t="s">
        <v>880</v>
      </c>
      <c r="AR5951" s="28">
        <v>0</v>
      </c>
      <c r="AS5951" s="28">
        <v>38263</v>
      </c>
      <c r="AT5951" s="28">
        <v>0</v>
      </c>
      <c r="AU5951" s="62"/>
      <c r="DV5951" s="31" t="s">
        <v>5753</v>
      </c>
      <c r="DW5951" s="31" t="s">
        <v>5755</v>
      </c>
      <c r="DX5951" s="63"/>
      <c r="DY5951" s="63"/>
      <c r="DZ5951" s="63"/>
      <c r="EA5951" s="167"/>
      <c r="EB5951" s="60"/>
      <c r="EC5951" s="60"/>
      <c r="ED5951" s="60"/>
      <c r="EE5951" s="60"/>
      <c r="EF5951" s="60"/>
      <c r="EG5951" s="60"/>
      <c r="EH5951" s="60"/>
      <c r="EI5951" s="60"/>
      <c r="EJ5951" s="60"/>
      <c r="EK5951" s="60"/>
      <c r="EL5951" s="60"/>
      <c r="EM5951" s="60"/>
      <c r="EN5951" s="60"/>
      <c r="EO5951" s="60"/>
      <c r="EP5951" s="60"/>
      <c r="EQ5951" s="60"/>
      <c r="ER5951" s="60"/>
      <c r="ES5951" s="60"/>
      <c r="ET5951" s="60"/>
      <c r="EU5951" s="60"/>
      <c r="EV5951" s="60"/>
      <c r="EW5951" s="60"/>
      <c r="EX5951" s="60"/>
      <c r="EY5951" s="60"/>
      <c r="EZ5951" s="60"/>
      <c r="FA5951" s="60"/>
      <c r="FB5951" s="60"/>
    </row>
    <row r="5952" spans="22:158" x14ac:dyDescent="0.25">
      <c r="W5952" s="33"/>
      <c r="X5952" s="33"/>
      <c r="AH5952" s="38">
        <v>100</v>
      </c>
      <c r="AI5952" s="38">
        <v>110</v>
      </c>
      <c r="AJ5952" s="38">
        <v>17620</v>
      </c>
      <c r="AK5952" s="38">
        <v>76</v>
      </c>
      <c r="AL5952" s="38">
        <v>7200010</v>
      </c>
      <c r="AM5952" s="61" t="s">
        <v>1816</v>
      </c>
      <c r="AN5952" s="61" t="s">
        <v>1696</v>
      </c>
      <c r="AO5952" s="61" t="s">
        <v>1646</v>
      </c>
      <c r="AP5952" s="61" t="s">
        <v>879</v>
      </c>
      <c r="AQ5952" s="61" t="s">
        <v>880</v>
      </c>
      <c r="AR5952" s="28">
        <v>0</v>
      </c>
      <c r="AS5952" s="28">
        <v>77369</v>
      </c>
      <c r="AT5952" s="28">
        <v>0</v>
      </c>
      <c r="AU5952" s="62"/>
      <c r="DV5952" s="31" t="s">
        <v>5753</v>
      </c>
      <c r="DW5952" s="31" t="s">
        <v>5755</v>
      </c>
      <c r="DX5952" s="63"/>
      <c r="DY5952" s="63"/>
      <c r="DZ5952" s="63"/>
      <c r="EA5952" s="167"/>
      <c r="EB5952" s="60"/>
      <c r="EC5952" s="60"/>
      <c r="ED5952" s="60"/>
      <c r="EE5952" s="60"/>
      <c r="EF5952" s="60"/>
      <c r="EG5952" s="60"/>
      <c r="EH5952" s="60"/>
      <c r="EI5952" s="60"/>
      <c r="EJ5952" s="60"/>
      <c r="EK5952" s="60"/>
      <c r="EL5952" s="60"/>
      <c r="EM5952" s="60"/>
      <c r="EN5952" s="60"/>
      <c r="EO5952" s="60"/>
      <c r="EP5952" s="60"/>
      <c r="EQ5952" s="60"/>
      <c r="ER5952" s="60"/>
      <c r="ES5952" s="60"/>
      <c r="ET5952" s="60"/>
      <c r="EU5952" s="60"/>
      <c r="EV5952" s="60"/>
      <c r="EW5952" s="60"/>
      <c r="EX5952" s="60"/>
      <c r="EY5952" s="60"/>
      <c r="EZ5952" s="60"/>
      <c r="FA5952" s="60"/>
      <c r="FB5952" s="60"/>
    </row>
    <row r="5953" spans="22:158" x14ac:dyDescent="0.25">
      <c r="V5953" s="1"/>
      <c r="W5953" s="33"/>
      <c r="X5953" s="33"/>
      <c r="AH5953" s="38">
        <v>100</v>
      </c>
      <c r="AI5953" s="38">
        <v>115</v>
      </c>
      <c r="AJ5953" s="38">
        <v>14400</v>
      </c>
      <c r="AK5953" s="38">
        <v>76</v>
      </c>
      <c r="AL5953" s="38">
        <v>7200010</v>
      </c>
      <c r="AM5953" s="61" t="s">
        <v>1816</v>
      </c>
      <c r="AN5953" s="61" t="s">
        <v>1697</v>
      </c>
      <c r="AO5953" s="61" t="s">
        <v>1576</v>
      </c>
      <c r="AP5953" s="61" t="s">
        <v>879</v>
      </c>
      <c r="AQ5953" s="61" t="s">
        <v>880</v>
      </c>
      <c r="AR5953" s="28">
        <v>0</v>
      </c>
      <c r="AS5953" s="28">
        <v>2191</v>
      </c>
      <c r="AT5953" s="28">
        <v>0</v>
      </c>
      <c r="AU5953" s="62"/>
      <c r="DV5953" s="31" t="s">
        <v>5753</v>
      </c>
      <c r="DW5953" s="31" t="s">
        <v>5756</v>
      </c>
      <c r="DX5953" s="63"/>
      <c r="DY5953" s="63"/>
      <c r="DZ5953" s="63"/>
      <c r="EA5953" s="167"/>
      <c r="EB5953" s="60"/>
      <c r="EC5953" s="60"/>
      <c r="ED5953" s="60"/>
      <c r="EE5953" s="60"/>
      <c r="EF5953" s="60"/>
      <c r="EG5953" s="60"/>
      <c r="EH5953" s="60"/>
      <c r="EI5953" s="60"/>
      <c r="EJ5953" s="60"/>
      <c r="EK5953" s="60"/>
      <c r="EL5953" s="60"/>
      <c r="EM5953" s="60"/>
      <c r="EN5953" s="60"/>
      <c r="EO5953" s="60"/>
      <c r="EP5953" s="60"/>
      <c r="EQ5953" s="60"/>
      <c r="ER5953" s="60"/>
      <c r="ES5953" s="60"/>
      <c r="ET5953" s="60"/>
      <c r="EU5953" s="60"/>
      <c r="EV5953" s="60"/>
      <c r="EW5953" s="60"/>
      <c r="EX5953" s="60"/>
      <c r="EY5953" s="60"/>
      <c r="EZ5953" s="60"/>
      <c r="FA5953" s="60"/>
      <c r="FB5953" s="60"/>
    </row>
    <row r="5954" spans="22:158" x14ac:dyDescent="0.25">
      <c r="W5954" s="33"/>
      <c r="X5954" s="33"/>
      <c r="AH5954" s="38">
        <v>100</v>
      </c>
      <c r="AI5954" s="38">
        <v>115</v>
      </c>
      <c r="AJ5954" s="38">
        <v>16900</v>
      </c>
      <c r="AK5954" s="38">
        <v>76</v>
      </c>
      <c r="AL5954" s="38">
        <v>7200010</v>
      </c>
      <c r="AM5954" s="61" t="s">
        <v>1816</v>
      </c>
      <c r="AN5954" s="61" t="s">
        <v>1697</v>
      </c>
      <c r="AO5954" s="61" t="s">
        <v>1631</v>
      </c>
      <c r="AP5954" s="61" t="s">
        <v>879</v>
      </c>
      <c r="AQ5954" s="61" t="s">
        <v>880</v>
      </c>
      <c r="AR5954" s="28">
        <v>0</v>
      </c>
      <c r="AS5954" s="28">
        <v>0</v>
      </c>
      <c r="AT5954" s="28">
        <v>0</v>
      </c>
      <c r="AU5954" s="62"/>
      <c r="DV5954" s="31" t="s">
        <v>5753</v>
      </c>
      <c r="DW5954" s="31" t="s">
        <v>5756</v>
      </c>
      <c r="DX5954" s="63"/>
      <c r="DY5954" s="63"/>
      <c r="DZ5954" s="63"/>
      <c r="EA5954" s="167"/>
      <c r="EB5954" s="60"/>
      <c r="EC5954" s="60"/>
      <c r="ED5954" s="60"/>
      <c r="EE5954" s="60"/>
      <c r="EF5954" s="60"/>
      <c r="EG5954" s="60"/>
      <c r="EH5954" s="60"/>
      <c r="EI5954" s="60"/>
      <c r="EJ5954" s="60"/>
      <c r="EK5954" s="60"/>
      <c r="EL5954" s="60"/>
      <c r="EM5954" s="60"/>
      <c r="EN5954" s="60"/>
      <c r="EO5954" s="60"/>
      <c r="EP5954" s="60"/>
      <c r="EQ5954" s="60"/>
      <c r="ER5954" s="60"/>
      <c r="ES5954" s="60"/>
      <c r="ET5954" s="60"/>
      <c r="EU5954" s="60"/>
      <c r="EV5954" s="60"/>
      <c r="EW5954" s="60"/>
      <c r="EX5954" s="60"/>
      <c r="EY5954" s="60"/>
      <c r="EZ5954" s="60"/>
      <c r="FA5954" s="60"/>
      <c r="FB5954" s="60"/>
    </row>
    <row r="5955" spans="22:158" x14ac:dyDescent="0.25">
      <c r="W5955" s="33"/>
      <c r="X5955" s="33"/>
      <c r="AH5955" s="38">
        <v>100</v>
      </c>
      <c r="AI5955" s="38">
        <v>115</v>
      </c>
      <c r="AJ5955" s="38">
        <v>16950</v>
      </c>
      <c r="AK5955" s="38">
        <v>76</v>
      </c>
      <c r="AL5955" s="38">
        <v>7200010</v>
      </c>
      <c r="AM5955" s="61" t="s">
        <v>1816</v>
      </c>
      <c r="AN5955" s="61" t="s">
        <v>1697</v>
      </c>
      <c r="AO5955" s="61" t="s">
        <v>1632</v>
      </c>
      <c r="AP5955" s="61" t="s">
        <v>879</v>
      </c>
      <c r="AQ5955" s="61" t="s">
        <v>880</v>
      </c>
      <c r="AR5955" s="28">
        <v>0</v>
      </c>
      <c r="AS5955" s="28">
        <v>492195</v>
      </c>
      <c r="AT5955" s="28">
        <v>0</v>
      </c>
      <c r="AU5955" s="62"/>
      <c r="DV5955" s="31" t="s">
        <v>5753</v>
      </c>
      <c r="DW5955" s="31" t="s">
        <v>5756</v>
      </c>
      <c r="DX5955" s="63"/>
      <c r="DY5955" s="63"/>
      <c r="DZ5955" s="63"/>
      <c r="EA5955" s="167"/>
      <c r="EB5955" s="60"/>
      <c r="EC5955" s="60"/>
      <c r="ED5955" s="60"/>
      <c r="EE5955" s="60"/>
      <c r="EF5955" s="60"/>
      <c r="EG5955" s="60"/>
      <c r="EH5955" s="60"/>
      <c r="EI5955" s="60"/>
      <c r="EJ5955" s="60"/>
      <c r="EK5955" s="60"/>
      <c r="EL5955" s="60"/>
      <c r="EM5955" s="60"/>
      <c r="EN5955" s="60"/>
      <c r="EO5955" s="60"/>
      <c r="EP5955" s="60"/>
      <c r="EQ5955" s="60"/>
      <c r="ER5955" s="60"/>
      <c r="ES5955" s="60"/>
      <c r="ET5955" s="60"/>
      <c r="EU5955" s="60"/>
      <c r="EV5955" s="60"/>
      <c r="EW5955" s="60"/>
      <c r="EX5955" s="60"/>
      <c r="EY5955" s="60"/>
      <c r="EZ5955" s="60"/>
      <c r="FA5955" s="60"/>
      <c r="FB5955" s="60"/>
    </row>
    <row r="5956" spans="22:158" x14ac:dyDescent="0.25">
      <c r="W5956" s="33"/>
      <c r="X5956" s="33"/>
      <c r="AH5956" s="38">
        <v>100</v>
      </c>
      <c r="AI5956" s="38">
        <v>115</v>
      </c>
      <c r="AJ5956" s="38">
        <v>18350</v>
      </c>
      <c r="AK5956" s="38">
        <v>76</v>
      </c>
      <c r="AL5956" s="38">
        <v>7200010</v>
      </c>
      <c r="AM5956" s="61" t="s">
        <v>1816</v>
      </c>
      <c r="AN5956" s="61" t="s">
        <v>1697</v>
      </c>
      <c r="AO5956" s="61" t="s">
        <v>1663</v>
      </c>
      <c r="AP5956" s="61" t="s">
        <v>879</v>
      </c>
      <c r="AQ5956" s="61" t="s">
        <v>880</v>
      </c>
      <c r="AR5956" s="28">
        <v>0</v>
      </c>
      <c r="AS5956" s="28">
        <v>13822</v>
      </c>
      <c r="AT5956" s="28">
        <v>0</v>
      </c>
      <c r="AU5956" s="62"/>
      <c r="DV5956" s="31" t="s">
        <v>5753</v>
      </c>
      <c r="DW5956" s="31" t="s">
        <v>5756</v>
      </c>
      <c r="DX5956" s="63"/>
      <c r="DY5956" s="63"/>
      <c r="DZ5956" s="63"/>
      <c r="EA5956" s="167"/>
      <c r="EB5956" s="60"/>
      <c r="EC5956" s="60"/>
      <c r="ED5956" s="60"/>
      <c r="EE5956" s="60"/>
      <c r="EF5956" s="60"/>
      <c r="EG5956" s="60"/>
      <c r="EH5956" s="60"/>
      <c r="EI5956" s="60"/>
      <c r="EJ5956" s="60"/>
      <c r="EK5956" s="60"/>
      <c r="EL5956" s="60"/>
      <c r="EM5956" s="60"/>
      <c r="EN5956" s="60"/>
      <c r="EO5956" s="60"/>
      <c r="EP5956" s="60"/>
      <c r="EQ5956" s="60"/>
      <c r="ER5956" s="60"/>
      <c r="ES5956" s="60"/>
      <c r="ET5956" s="60"/>
      <c r="EU5956" s="60"/>
      <c r="EV5956" s="60"/>
      <c r="EW5956" s="60"/>
      <c r="EX5956" s="60"/>
      <c r="EY5956" s="60"/>
      <c r="EZ5956" s="60"/>
      <c r="FA5956" s="60"/>
      <c r="FB5956" s="60"/>
    </row>
    <row r="5957" spans="22:158" x14ac:dyDescent="0.25">
      <c r="W5957" s="33"/>
      <c r="X5957" s="33"/>
      <c r="AH5957" s="38">
        <v>100</v>
      </c>
      <c r="AI5957" s="38">
        <v>115</v>
      </c>
      <c r="AJ5957" s="38">
        <v>18450</v>
      </c>
      <c r="AK5957" s="38">
        <v>76</v>
      </c>
      <c r="AL5957" s="38">
        <v>7200010</v>
      </c>
      <c r="AM5957" s="61" t="s">
        <v>1816</v>
      </c>
      <c r="AN5957" s="61" t="s">
        <v>1697</v>
      </c>
      <c r="AO5957" s="61" t="s">
        <v>1665</v>
      </c>
      <c r="AP5957" s="61" t="s">
        <v>879</v>
      </c>
      <c r="AQ5957" s="61" t="s">
        <v>880</v>
      </c>
      <c r="AR5957" s="28">
        <v>0</v>
      </c>
      <c r="AS5957" s="28">
        <v>3371</v>
      </c>
      <c r="AT5957" s="28">
        <v>0</v>
      </c>
      <c r="AU5957" s="62"/>
      <c r="DV5957" s="31" t="s">
        <v>5753</v>
      </c>
      <c r="DW5957" s="31" t="s">
        <v>5756</v>
      </c>
      <c r="DX5957" s="63"/>
      <c r="DY5957" s="63"/>
      <c r="DZ5957" s="63"/>
      <c r="EA5957" s="167"/>
      <c r="EB5957" s="60"/>
      <c r="EC5957" s="60"/>
      <c r="ED5957" s="60"/>
      <c r="EE5957" s="60"/>
      <c r="EF5957" s="60"/>
      <c r="EG5957" s="60"/>
      <c r="EH5957" s="60"/>
      <c r="EI5957" s="60"/>
      <c r="EJ5957" s="60"/>
      <c r="EK5957" s="60"/>
      <c r="EL5957" s="60"/>
      <c r="EM5957" s="60"/>
      <c r="EN5957" s="60"/>
      <c r="EO5957" s="60"/>
      <c r="EP5957" s="60"/>
      <c r="EQ5957" s="60"/>
      <c r="ER5957" s="60"/>
      <c r="ES5957" s="60"/>
      <c r="ET5957" s="60"/>
      <c r="EU5957" s="60"/>
      <c r="EV5957" s="60"/>
      <c r="EW5957" s="60"/>
      <c r="EX5957" s="60"/>
      <c r="EY5957" s="60"/>
      <c r="EZ5957" s="60"/>
      <c r="FA5957" s="60"/>
      <c r="FB5957" s="60"/>
    </row>
    <row r="5958" spans="22:158" x14ac:dyDescent="0.25">
      <c r="W5958" s="33"/>
      <c r="X5958" s="33"/>
      <c r="AH5958" s="38">
        <v>100</v>
      </c>
      <c r="AI5958" s="38">
        <v>120</v>
      </c>
      <c r="AJ5958" s="38">
        <v>10250</v>
      </c>
      <c r="AK5958" s="38">
        <v>76</v>
      </c>
      <c r="AL5958" s="38">
        <v>7200010</v>
      </c>
      <c r="AM5958" s="61" t="s">
        <v>1816</v>
      </c>
      <c r="AN5958" s="61" t="s">
        <v>1689</v>
      </c>
      <c r="AO5958" s="61" t="s">
        <v>5048</v>
      </c>
      <c r="AP5958" s="61" t="s">
        <v>879</v>
      </c>
      <c r="AQ5958" s="61" t="s">
        <v>880</v>
      </c>
      <c r="AR5958" s="28">
        <v>0</v>
      </c>
      <c r="AS5958" s="28">
        <v>56805</v>
      </c>
      <c r="AT5958" s="28">
        <v>0</v>
      </c>
      <c r="AU5958" s="62"/>
      <c r="DV5958" s="31" t="s">
        <v>5753</v>
      </c>
      <c r="DW5958" s="31" t="s">
        <v>5757</v>
      </c>
      <c r="DX5958" s="63"/>
      <c r="DY5958" s="63"/>
      <c r="DZ5958" s="63"/>
      <c r="EA5958" s="167"/>
      <c r="EB5958" s="60"/>
      <c r="EC5958" s="60"/>
      <c r="ED5958" s="60"/>
      <c r="EE5958" s="60"/>
      <c r="EF5958" s="60"/>
      <c r="EG5958" s="60"/>
      <c r="EH5958" s="60"/>
      <c r="EI5958" s="60"/>
      <c r="EJ5958" s="60"/>
      <c r="EK5958" s="60"/>
      <c r="EL5958" s="60"/>
      <c r="EM5958" s="60"/>
      <c r="EN5958" s="60"/>
      <c r="EO5958" s="60"/>
      <c r="EP5958" s="60"/>
      <c r="EQ5958" s="60"/>
      <c r="ER5958" s="60"/>
      <c r="ES5958" s="60"/>
      <c r="ET5958" s="60"/>
      <c r="EU5958" s="60"/>
      <c r="EV5958" s="60"/>
      <c r="EW5958" s="60"/>
      <c r="EX5958" s="60"/>
      <c r="EY5958" s="60"/>
      <c r="EZ5958" s="60"/>
      <c r="FA5958" s="60"/>
      <c r="FB5958" s="60"/>
    </row>
    <row r="5959" spans="22:158" x14ac:dyDescent="0.25">
      <c r="V5959" s="1"/>
      <c r="W5959" s="33"/>
      <c r="X5959" s="33"/>
      <c r="AH5959" s="38">
        <v>100</v>
      </c>
      <c r="AI5959" s="38">
        <v>120</v>
      </c>
      <c r="AJ5959" s="38">
        <v>11350</v>
      </c>
      <c r="AK5959" s="38">
        <v>76</v>
      </c>
      <c r="AL5959" s="38">
        <v>7200010</v>
      </c>
      <c r="AM5959" s="61" t="s">
        <v>1816</v>
      </c>
      <c r="AN5959" s="61" t="s">
        <v>1689</v>
      </c>
      <c r="AO5959" s="61" t="s">
        <v>5070</v>
      </c>
      <c r="AP5959" s="61" t="s">
        <v>879</v>
      </c>
      <c r="AQ5959" s="61" t="s">
        <v>880</v>
      </c>
      <c r="AR5959" s="28">
        <v>0</v>
      </c>
      <c r="AS5959" s="28">
        <v>164346</v>
      </c>
      <c r="AT5959" s="28">
        <v>0</v>
      </c>
      <c r="AU5959" s="62"/>
      <c r="DV5959" s="31" t="s">
        <v>5753</v>
      </c>
      <c r="DW5959" s="31" t="s">
        <v>5757</v>
      </c>
      <c r="DX5959" s="63"/>
      <c r="DY5959" s="63"/>
      <c r="DZ5959" s="63"/>
      <c r="EA5959" s="167"/>
      <c r="EB5959" s="60"/>
      <c r="EC5959" s="60"/>
      <c r="ED5959" s="60"/>
      <c r="EE5959" s="60"/>
      <c r="EF5959" s="60"/>
      <c r="EG5959" s="60"/>
      <c r="EH5959" s="60"/>
      <c r="EI5959" s="60"/>
      <c r="EJ5959" s="60"/>
      <c r="EK5959" s="60"/>
      <c r="EL5959" s="60"/>
      <c r="EM5959" s="60"/>
      <c r="EN5959" s="60"/>
      <c r="EO5959" s="60"/>
      <c r="EP5959" s="60"/>
      <c r="EQ5959" s="60"/>
      <c r="ER5959" s="60"/>
      <c r="ES5959" s="60"/>
      <c r="ET5959" s="60"/>
      <c r="EU5959" s="60"/>
      <c r="EV5959" s="60"/>
      <c r="EW5959" s="60"/>
      <c r="EX5959" s="60"/>
      <c r="EY5959" s="60"/>
      <c r="EZ5959" s="60"/>
      <c r="FA5959" s="60"/>
      <c r="FB5959" s="60"/>
    </row>
    <row r="5960" spans="22:158" x14ac:dyDescent="0.25">
      <c r="W5960" s="33"/>
      <c r="X5960" s="33"/>
      <c r="AH5960" s="38">
        <v>100</v>
      </c>
      <c r="AI5960" s="38">
        <v>120</v>
      </c>
      <c r="AJ5960" s="38">
        <v>14550</v>
      </c>
      <c r="AK5960" s="38">
        <v>76</v>
      </c>
      <c r="AL5960" s="38">
        <v>7200010</v>
      </c>
      <c r="AM5960" s="61" t="s">
        <v>1816</v>
      </c>
      <c r="AN5960" s="61" t="s">
        <v>1689</v>
      </c>
      <c r="AO5960" s="61" t="s">
        <v>1579</v>
      </c>
      <c r="AP5960" s="61" t="s">
        <v>879</v>
      </c>
      <c r="AQ5960" s="61" t="s">
        <v>880</v>
      </c>
      <c r="AR5960" s="28">
        <v>0</v>
      </c>
      <c r="AS5960" s="28">
        <v>190136</v>
      </c>
      <c r="AT5960" s="28">
        <v>0</v>
      </c>
      <c r="AU5960" s="62"/>
      <c r="DV5960" s="31" t="s">
        <v>5753</v>
      </c>
      <c r="DW5960" s="31" t="s">
        <v>5757</v>
      </c>
      <c r="DX5960" s="63"/>
      <c r="DY5960" s="63"/>
      <c r="DZ5960" s="63"/>
      <c r="EA5960" s="167"/>
      <c r="EB5960" s="60"/>
      <c r="EC5960" s="60"/>
      <c r="ED5960" s="60"/>
      <c r="EE5960" s="60"/>
      <c r="EF5960" s="60"/>
      <c r="EG5960" s="60"/>
      <c r="EH5960" s="60"/>
      <c r="EI5960" s="60"/>
      <c r="EJ5960" s="60"/>
      <c r="EK5960" s="60"/>
      <c r="EL5960" s="60"/>
      <c r="EM5960" s="60"/>
      <c r="EN5960" s="60"/>
      <c r="EO5960" s="60"/>
      <c r="EP5960" s="60"/>
      <c r="EQ5960" s="60"/>
      <c r="ER5960" s="60"/>
      <c r="ES5960" s="60"/>
      <c r="ET5960" s="60"/>
      <c r="EU5960" s="60"/>
      <c r="EV5960" s="60"/>
      <c r="EW5960" s="60"/>
      <c r="EX5960" s="60"/>
      <c r="EY5960" s="60"/>
      <c r="EZ5960" s="60"/>
      <c r="FA5960" s="60"/>
      <c r="FB5960" s="60"/>
    </row>
    <row r="5961" spans="22:158" x14ac:dyDescent="0.25">
      <c r="V5961" s="1"/>
      <c r="W5961" s="33"/>
      <c r="X5961" s="33"/>
      <c r="AH5961" s="38">
        <v>100</v>
      </c>
      <c r="AI5961" s="38">
        <v>120</v>
      </c>
      <c r="AJ5961" s="38">
        <v>14850</v>
      </c>
      <c r="AK5961" s="38">
        <v>76</v>
      </c>
      <c r="AL5961" s="38">
        <v>7200010</v>
      </c>
      <c r="AM5961" s="61" t="s">
        <v>1816</v>
      </c>
      <c r="AN5961" s="61" t="s">
        <v>1689</v>
      </c>
      <c r="AO5961" s="61" t="s">
        <v>1585</v>
      </c>
      <c r="AP5961" s="61" t="s">
        <v>879</v>
      </c>
      <c r="AQ5961" s="61" t="s">
        <v>880</v>
      </c>
      <c r="AR5961" s="28">
        <v>0</v>
      </c>
      <c r="AS5961" s="28">
        <v>464383</v>
      </c>
      <c r="AT5961" s="28">
        <v>0</v>
      </c>
      <c r="AU5961" s="62"/>
      <c r="DV5961" s="31" t="s">
        <v>5753</v>
      </c>
      <c r="DW5961" s="31" t="s">
        <v>5757</v>
      </c>
      <c r="DX5961" s="63"/>
      <c r="DY5961" s="63"/>
      <c r="DZ5961" s="63"/>
      <c r="EA5961" s="167"/>
      <c r="EB5961" s="60"/>
      <c r="EC5961" s="60"/>
      <c r="ED5961" s="60"/>
      <c r="EE5961" s="60"/>
      <c r="EF5961" s="60"/>
      <c r="EG5961" s="60"/>
      <c r="EH5961" s="60"/>
      <c r="EI5961" s="60"/>
      <c r="EJ5961" s="60"/>
      <c r="EK5961" s="60"/>
      <c r="EL5961" s="60"/>
      <c r="EM5961" s="60"/>
      <c r="EN5961" s="60"/>
      <c r="EO5961" s="60"/>
      <c r="EP5961" s="60"/>
      <c r="EQ5961" s="60"/>
      <c r="ER5961" s="60"/>
      <c r="ES5961" s="60"/>
      <c r="ET5961" s="60"/>
      <c r="EU5961" s="60"/>
      <c r="EV5961" s="60"/>
      <c r="EW5961" s="60"/>
      <c r="EX5961" s="60"/>
      <c r="EY5961" s="60"/>
      <c r="EZ5961" s="60"/>
      <c r="FA5961" s="60"/>
      <c r="FB5961" s="60"/>
    </row>
    <row r="5962" spans="22:158" x14ac:dyDescent="0.25">
      <c r="W5962" s="33"/>
      <c r="X5962" s="33"/>
      <c r="AH5962" s="38">
        <v>100</v>
      </c>
      <c r="AI5962" s="38">
        <v>120</v>
      </c>
      <c r="AJ5962" s="38">
        <v>16610</v>
      </c>
      <c r="AK5962" s="38">
        <v>76</v>
      </c>
      <c r="AL5962" s="38">
        <v>7200010</v>
      </c>
      <c r="AM5962" s="61" t="s">
        <v>1816</v>
      </c>
      <c r="AN5962" s="61" t="s">
        <v>1689</v>
      </c>
      <c r="AO5962" s="61" t="s">
        <v>1625</v>
      </c>
      <c r="AP5962" s="61" t="s">
        <v>879</v>
      </c>
      <c r="AQ5962" s="61" t="s">
        <v>880</v>
      </c>
      <c r="AR5962" s="28">
        <v>0</v>
      </c>
      <c r="AS5962" s="28">
        <v>1022822</v>
      </c>
      <c r="AT5962" s="28">
        <v>0</v>
      </c>
      <c r="AU5962" s="62"/>
      <c r="DV5962" s="31" t="s">
        <v>5753</v>
      </c>
      <c r="DW5962" s="31" t="s">
        <v>5757</v>
      </c>
      <c r="DX5962" s="63"/>
      <c r="DY5962" s="63"/>
      <c r="DZ5962" s="63"/>
      <c r="EA5962" s="167"/>
      <c r="EB5962" s="60"/>
      <c r="EC5962" s="60"/>
      <c r="ED5962" s="60"/>
      <c r="EE5962" s="60"/>
      <c r="EF5962" s="60"/>
      <c r="EG5962" s="60"/>
      <c r="EH5962" s="60"/>
      <c r="EI5962" s="60"/>
      <c r="EJ5962" s="60"/>
      <c r="EK5962" s="60"/>
      <c r="EL5962" s="60"/>
      <c r="EM5962" s="60"/>
      <c r="EN5962" s="60"/>
      <c r="EO5962" s="60"/>
      <c r="EP5962" s="60"/>
      <c r="EQ5962" s="60"/>
      <c r="ER5962" s="60"/>
      <c r="ES5962" s="60"/>
      <c r="ET5962" s="60"/>
      <c r="EU5962" s="60"/>
      <c r="EV5962" s="60"/>
      <c r="EW5962" s="60"/>
      <c r="EX5962" s="60"/>
      <c r="EY5962" s="60"/>
      <c r="EZ5962" s="60"/>
      <c r="FA5962" s="60"/>
      <c r="FB5962" s="60"/>
    </row>
    <row r="5963" spans="22:158" x14ac:dyDescent="0.25">
      <c r="W5963" s="33"/>
      <c r="X5963" s="33"/>
      <c r="AH5963" s="38">
        <v>100</v>
      </c>
      <c r="AI5963" s="38">
        <v>120</v>
      </c>
      <c r="AJ5963" s="38">
        <v>17550</v>
      </c>
      <c r="AK5963" s="38">
        <v>76</v>
      </c>
      <c r="AL5963" s="38">
        <v>7200010</v>
      </c>
      <c r="AM5963" s="61" t="s">
        <v>1816</v>
      </c>
      <c r="AN5963" s="61" t="s">
        <v>1689</v>
      </c>
      <c r="AO5963" s="61" t="s">
        <v>1645</v>
      </c>
      <c r="AP5963" s="61" t="s">
        <v>879</v>
      </c>
      <c r="AQ5963" s="61" t="s">
        <v>880</v>
      </c>
      <c r="AR5963" s="28">
        <v>0</v>
      </c>
      <c r="AS5963" s="28">
        <v>346559</v>
      </c>
      <c r="AT5963" s="28">
        <v>0</v>
      </c>
      <c r="AU5963" s="62"/>
      <c r="DV5963" s="31" t="s">
        <v>5753</v>
      </c>
      <c r="DW5963" s="31" t="s">
        <v>5757</v>
      </c>
      <c r="DX5963" s="63"/>
      <c r="DY5963" s="63"/>
      <c r="DZ5963" s="63"/>
      <c r="EA5963" s="167"/>
      <c r="EB5963" s="60"/>
      <c r="EC5963" s="60"/>
      <c r="ED5963" s="60"/>
      <c r="EE5963" s="60"/>
      <c r="EF5963" s="60"/>
      <c r="EG5963" s="60"/>
      <c r="EH5963" s="60"/>
      <c r="EI5963" s="60"/>
      <c r="EJ5963" s="60"/>
      <c r="EK5963" s="60"/>
      <c r="EL5963" s="60"/>
      <c r="EM5963" s="60"/>
      <c r="EN5963" s="60"/>
      <c r="EO5963" s="60"/>
      <c r="EP5963" s="60"/>
      <c r="EQ5963" s="60"/>
      <c r="ER5963" s="60"/>
      <c r="ES5963" s="60"/>
      <c r="ET5963" s="60"/>
      <c r="EU5963" s="60"/>
      <c r="EV5963" s="60"/>
      <c r="EW5963" s="60"/>
      <c r="EX5963" s="60"/>
      <c r="EY5963" s="60"/>
      <c r="EZ5963" s="60"/>
      <c r="FA5963" s="60"/>
      <c r="FB5963" s="60"/>
    </row>
    <row r="5964" spans="22:158" x14ac:dyDescent="0.25">
      <c r="W5964" s="33"/>
      <c r="X5964" s="33"/>
      <c r="AH5964" s="38">
        <v>100</v>
      </c>
      <c r="AI5964" s="38">
        <v>125</v>
      </c>
      <c r="AJ5964" s="38">
        <v>10600</v>
      </c>
      <c r="AK5964" s="38">
        <v>76</v>
      </c>
      <c r="AL5964" s="38">
        <v>7200010</v>
      </c>
      <c r="AM5964" s="61" t="s">
        <v>1816</v>
      </c>
      <c r="AN5964" s="61" t="s">
        <v>1692</v>
      </c>
      <c r="AO5964" s="61" t="s">
        <v>5055</v>
      </c>
      <c r="AP5964" s="61" t="s">
        <v>879</v>
      </c>
      <c r="AQ5964" s="61" t="s">
        <v>880</v>
      </c>
      <c r="AR5964" s="28">
        <v>0</v>
      </c>
      <c r="AS5964" s="28">
        <v>31015</v>
      </c>
      <c r="AT5964" s="28">
        <v>0</v>
      </c>
      <c r="AU5964" s="62"/>
      <c r="DV5964" s="31" t="s">
        <v>5753</v>
      </c>
      <c r="DW5964" s="31" t="s">
        <v>5758</v>
      </c>
      <c r="DX5964" s="63"/>
      <c r="DY5964" s="63"/>
      <c r="DZ5964" s="63"/>
      <c r="EA5964" s="167"/>
      <c r="EB5964" s="60"/>
      <c r="EC5964" s="60"/>
      <c r="ED5964" s="60"/>
      <c r="EE5964" s="60"/>
      <c r="EF5964" s="60"/>
      <c r="EG5964" s="60"/>
      <c r="EH5964" s="60"/>
      <c r="EI5964" s="60"/>
      <c r="EJ5964" s="60"/>
      <c r="EK5964" s="60"/>
      <c r="EL5964" s="60"/>
      <c r="EM5964" s="60"/>
      <c r="EN5964" s="60"/>
      <c r="EO5964" s="60"/>
      <c r="EP5964" s="60"/>
      <c r="EQ5964" s="60"/>
      <c r="ER5964" s="60"/>
      <c r="ES5964" s="60"/>
      <c r="ET5964" s="60"/>
      <c r="EU5964" s="60"/>
      <c r="EV5964" s="60"/>
      <c r="EW5964" s="60"/>
      <c r="EX5964" s="60"/>
      <c r="EY5964" s="60"/>
      <c r="EZ5964" s="60"/>
      <c r="FA5964" s="60"/>
      <c r="FB5964" s="60"/>
    </row>
    <row r="5965" spans="22:158" x14ac:dyDescent="0.25">
      <c r="V5965" s="1"/>
      <c r="W5965" s="33"/>
      <c r="X5965" s="33"/>
      <c r="AH5965" s="38">
        <v>100</v>
      </c>
      <c r="AI5965" s="38">
        <v>125</v>
      </c>
      <c r="AJ5965" s="38">
        <v>11730</v>
      </c>
      <c r="AK5965" s="38">
        <v>76</v>
      </c>
      <c r="AL5965" s="38">
        <v>7200010</v>
      </c>
      <c r="AM5965" s="61" t="s">
        <v>1816</v>
      </c>
      <c r="AN5965" s="61" t="s">
        <v>1692</v>
      </c>
      <c r="AO5965" s="61" t="s">
        <v>5079</v>
      </c>
      <c r="AP5965" s="61" t="s">
        <v>879</v>
      </c>
      <c r="AQ5965" s="61" t="s">
        <v>880</v>
      </c>
      <c r="AR5965" s="28">
        <v>0</v>
      </c>
      <c r="AS5965" s="28">
        <v>1648854</v>
      </c>
      <c r="AT5965" s="28">
        <v>0</v>
      </c>
      <c r="AU5965" s="62"/>
      <c r="DV5965" s="31" t="s">
        <v>5753</v>
      </c>
      <c r="DW5965" s="31" t="s">
        <v>5758</v>
      </c>
      <c r="DX5965" s="63"/>
      <c r="DY5965" s="63"/>
      <c r="DZ5965" s="63"/>
      <c r="EA5965" s="167"/>
      <c r="EB5965" s="60"/>
      <c r="EC5965" s="60"/>
      <c r="ED5965" s="60"/>
      <c r="EE5965" s="60"/>
      <c r="EF5965" s="60"/>
      <c r="EG5965" s="60"/>
      <c r="EH5965" s="60"/>
      <c r="EI5965" s="60"/>
      <c r="EJ5965" s="60"/>
      <c r="EK5965" s="60"/>
      <c r="EL5965" s="60"/>
      <c r="EM5965" s="60"/>
      <c r="EN5965" s="60"/>
      <c r="EO5965" s="60"/>
      <c r="EP5965" s="60"/>
      <c r="EQ5965" s="60"/>
      <c r="ER5965" s="60"/>
      <c r="ES5965" s="60"/>
      <c r="ET5965" s="60"/>
      <c r="EU5965" s="60"/>
      <c r="EV5965" s="60"/>
      <c r="EW5965" s="60"/>
      <c r="EX5965" s="60"/>
      <c r="EY5965" s="60"/>
      <c r="EZ5965" s="60"/>
      <c r="FA5965" s="60"/>
      <c r="FB5965" s="60"/>
    </row>
    <row r="5966" spans="22:158" x14ac:dyDescent="0.25">
      <c r="W5966" s="33"/>
      <c r="X5966" s="33"/>
      <c r="AH5966" s="38">
        <v>100</v>
      </c>
      <c r="AI5966" s="38">
        <v>125</v>
      </c>
      <c r="AJ5966" s="38">
        <v>11800</v>
      </c>
      <c r="AK5966" s="38">
        <v>76</v>
      </c>
      <c r="AL5966" s="38">
        <v>7200010</v>
      </c>
      <c r="AM5966" s="61" t="s">
        <v>1816</v>
      </c>
      <c r="AN5966" s="61" t="s">
        <v>1692</v>
      </c>
      <c r="AO5966" s="61" t="s">
        <v>5081</v>
      </c>
      <c r="AP5966" s="61" t="s">
        <v>879</v>
      </c>
      <c r="AQ5966" s="61" t="s">
        <v>880</v>
      </c>
      <c r="AR5966" s="28">
        <v>0</v>
      </c>
      <c r="AS5966" s="28">
        <v>122037</v>
      </c>
      <c r="AT5966" s="28">
        <v>0</v>
      </c>
      <c r="AU5966" s="62"/>
      <c r="DV5966" s="31" t="s">
        <v>5753</v>
      </c>
      <c r="DW5966" s="31" t="s">
        <v>5758</v>
      </c>
      <c r="DX5966" s="63"/>
      <c r="DY5966" s="63"/>
      <c r="DZ5966" s="63"/>
      <c r="EA5966" s="167"/>
      <c r="EB5966" s="60"/>
      <c r="EC5966" s="60"/>
      <c r="ED5966" s="60"/>
      <c r="EE5966" s="60"/>
      <c r="EF5966" s="60"/>
      <c r="EG5966" s="60"/>
      <c r="EH5966" s="60"/>
      <c r="EI5966" s="60"/>
      <c r="EJ5966" s="60"/>
      <c r="EK5966" s="60"/>
      <c r="EL5966" s="60"/>
      <c r="EM5966" s="60"/>
      <c r="EN5966" s="60"/>
      <c r="EO5966" s="60"/>
      <c r="EP5966" s="60"/>
      <c r="EQ5966" s="60"/>
      <c r="ER5966" s="60"/>
      <c r="ES5966" s="60"/>
      <c r="ET5966" s="60"/>
      <c r="EU5966" s="60"/>
      <c r="EV5966" s="60"/>
      <c r="EW5966" s="60"/>
      <c r="EX5966" s="60"/>
      <c r="EY5966" s="60"/>
      <c r="EZ5966" s="60"/>
      <c r="FA5966" s="60"/>
      <c r="FB5966" s="60"/>
    </row>
    <row r="5967" spans="22:158" x14ac:dyDescent="0.25">
      <c r="W5967" s="33"/>
      <c r="X5967" s="33"/>
      <c r="AH5967" s="38">
        <v>100</v>
      </c>
      <c r="AI5967" s="38">
        <v>125</v>
      </c>
      <c r="AJ5967" s="38">
        <v>13350</v>
      </c>
      <c r="AK5967" s="38">
        <v>76</v>
      </c>
      <c r="AL5967" s="38">
        <v>7200010</v>
      </c>
      <c r="AM5967" s="61" t="s">
        <v>1816</v>
      </c>
      <c r="AN5967" s="61" t="s">
        <v>1692</v>
      </c>
      <c r="AO5967" s="61" t="s">
        <v>5109</v>
      </c>
      <c r="AP5967" s="61" t="s">
        <v>879</v>
      </c>
      <c r="AQ5967" s="61" t="s">
        <v>880</v>
      </c>
      <c r="AR5967" s="28">
        <v>0</v>
      </c>
      <c r="AS5967" s="28">
        <v>202946</v>
      </c>
      <c r="AT5967" s="28">
        <v>0</v>
      </c>
      <c r="AU5967" s="62"/>
      <c r="DV5967" s="31" t="s">
        <v>5753</v>
      </c>
      <c r="DW5967" s="31" t="s">
        <v>5758</v>
      </c>
      <c r="DX5967" s="63"/>
      <c r="DY5967" s="63"/>
      <c r="DZ5967" s="63"/>
      <c r="EA5967" s="167"/>
      <c r="EB5967" s="60"/>
      <c r="EC5967" s="60"/>
      <c r="ED5967" s="60"/>
      <c r="EE5967" s="60"/>
      <c r="EF5967" s="60"/>
      <c r="EG5967" s="60"/>
      <c r="EH5967" s="60"/>
      <c r="EI5967" s="60"/>
      <c r="EJ5967" s="60"/>
      <c r="EK5967" s="60"/>
      <c r="EL5967" s="60"/>
      <c r="EM5967" s="60"/>
      <c r="EN5967" s="60"/>
      <c r="EO5967" s="60"/>
      <c r="EP5967" s="60"/>
      <c r="EQ5967" s="60"/>
      <c r="ER5967" s="60"/>
      <c r="ES5967" s="60"/>
      <c r="ET5967" s="60"/>
      <c r="EU5967" s="60"/>
      <c r="EV5967" s="60"/>
      <c r="EW5967" s="60"/>
      <c r="EX5967" s="60"/>
      <c r="EY5967" s="60"/>
      <c r="EZ5967" s="60"/>
      <c r="FA5967" s="60"/>
      <c r="FB5967" s="60"/>
    </row>
    <row r="5968" spans="22:158" x14ac:dyDescent="0.25">
      <c r="W5968" s="33"/>
      <c r="X5968" s="33"/>
      <c r="AH5968" s="38">
        <v>100</v>
      </c>
      <c r="AI5968" s="38">
        <v>125</v>
      </c>
      <c r="AJ5968" s="38">
        <v>13750</v>
      </c>
      <c r="AK5968" s="38">
        <v>76</v>
      </c>
      <c r="AL5968" s="38">
        <v>7200010</v>
      </c>
      <c r="AM5968" s="61" t="s">
        <v>1816</v>
      </c>
      <c r="AN5968" s="61" t="s">
        <v>1692</v>
      </c>
      <c r="AO5968" s="61" t="s">
        <v>5119</v>
      </c>
      <c r="AP5968" s="61" t="s">
        <v>879</v>
      </c>
      <c r="AQ5968" s="61" t="s">
        <v>880</v>
      </c>
      <c r="AR5968" s="28">
        <v>0</v>
      </c>
      <c r="AS5968" s="28">
        <v>44668</v>
      </c>
      <c r="AT5968" s="28">
        <v>0</v>
      </c>
      <c r="AU5968" s="62"/>
      <c r="DV5968" s="31" t="s">
        <v>5753</v>
      </c>
      <c r="DW5968" s="31" t="s">
        <v>5758</v>
      </c>
      <c r="DX5968" s="63"/>
      <c r="DY5968" s="63"/>
      <c r="DZ5968" s="63"/>
      <c r="EA5968" s="167"/>
      <c r="EB5968" s="60"/>
      <c r="EC5968" s="60"/>
      <c r="ED5968" s="60"/>
      <c r="EE5968" s="60"/>
      <c r="EF5968" s="60"/>
      <c r="EG5968" s="60"/>
      <c r="EH5968" s="60"/>
      <c r="EI5968" s="60"/>
      <c r="EJ5968" s="60"/>
      <c r="EK5968" s="60"/>
      <c r="EL5968" s="60"/>
      <c r="EM5968" s="60"/>
      <c r="EN5968" s="60"/>
      <c r="EO5968" s="60"/>
      <c r="EP5968" s="60"/>
      <c r="EQ5968" s="60"/>
      <c r="ER5968" s="60"/>
      <c r="ES5968" s="60"/>
      <c r="ET5968" s="60"/>
      <c r="EU5968" s="60"/>
      <c r="EV5968" s="60"/>
      <c r="EW5968" s="60"/>
      <c r="EX5968" s="60"/>
      <c r="EY5968" s="60"/>
      <c r="EZ5968" s="60"/>
      <c r="FA5968" s="60"/>
      <c r="FB5968" s="60"/>
    </row>
    <row r="5969" spans="22:158" x14ac:dyDescent="0.25">
      <c r="W5969" s="33"/>
      <c r="X5969" s="33"/>
      <c r="AH5969" s="38">
        <v>100</v>
      </c>
      <c r="AI5969" s="38">
        <v>125</v>
      </c>
      <c r="AJ5969" s="38">
        <v>14350</v>
      </c>
      <c r="AK5969" s="38">
        <v>76</v>
      </c>
      <c r="AL5969" s="38">
        <v>7200010</v>
      </c>
      <c r="AM5969" s="61" t="s">
        <v>1816</v>
      </c>
      <c r="AN5969" s="61" t="s">
        <v>1692</v>
      </c>
      <c r="AO5969" s="61" t="s">
        <v>1575</v>
      </c>
      <c r="AP5969" s="61" t="s">
        <v>879</v>
      </c>
      <c r="AQ5969" s="61" t="s">
        <v>880</v>
      </c>
      <c r="AR5969" s="28">
        <v>0</v>
      </c>
      <c r="AS5969" s="28">
        <v>1136432</v>
      </c>
      <c r="AT5969" s="28">
        <v>0</v>
      </c>
      <c r="AU5969" s="62"/>
      <c r="DV5969" s="31" t="s">
        <v>5753</v>
      </c>
      <c r="DW5969" s="31" t="s">
        <v>5758</v>
      </c>
      <c r="DX5969" s="63"/>
      <c r="DY5969" s="63"/>
      <c r="DZ5969" s="63"/>
      <c r="EA5969" s="167"/>
      <c r="EB5969" s="60"/>
      <c r="EC5969" s="60"/>
      <c r="ED5969" s="60"/>
      <c r="EE5969" s="60"/>
      <c r="EF5969" s="60"/>
      <c r="EG5969" s="60"/>
      <c r="EH5969" s="60"/>
      <c r="EI5969" s="60"/>
      <c r="EJ5969" s="60"/>
      <c r="EK5969" s="60"/>
      <c r="EL5969" s="60"/>
      <c r="EM5969" s="60"/>
      <c r="EN5969" s="60"/>
      <c r="EO5969" s="60"/>
      <c r="EP5969" s="60"/>
      <c r="EQ5969" s="60"/>
      <c r="ER5969" s="60"/>
      <c r="ES5969" s="60"/>
      <c r="ET5969" s="60"/>
      <c r="EU5969" s="60"/>
      <c r="EV5969" s="60"/>
      <c r="EW5969" s="60"/>
      <c r="EX5969" s="60"/>
      <c r="EY5969" s="60"/>
      <c r="EZ5969" s="60"/>
      <c r="FA5969" s="60"/>
      <c r="FB5969" s="60"/>
    </row>
    <row r="5970" spans="22:158" x14ac:dyDescent="0.25">
      <c r="W5970" s="33"/>
      <c r="X5970" s="33"/>
      <c r="AH5970" s="38">
        <v>100</v>
      </c>
      <c r="AI5970" s="38">
        <v>125</v>
      </c>
      <c r="AJ5970" s="38">
        <v>15700</v>
      </c>
      <c r="AK5970" s="38">
        <v>76</v>
      </c>
      <c r="AL5970" s="38">
        <v>7200010</v>
      </c>
      <c r="AM5970" s="61" t="s">
        <v>1816</v>
      </c>
      <c r="AN5970" s="61" t="s">
        <v>1692</v>
      </c>
      <c r="AO5970" s="61" t="s">
        <v>1605</v>
      </c>
      <c r="AP5970" s="61" t="s">
        <v>879</v>
      </c>
      <c r="AQ5970" s="61" t="s">
        <v>880</v>
      </c>
      <c r="AR5970" s="28">
        <v>0</v>
      </c>
      <c r="AS5970" s="28">
        <v>322792</v>
      </c>
      <c r="AT5970" s="28">
        <v>0</v>
      </c>
      <c r="AU5970" s="62"/>
      <c r="DV5970" s="31" t="s">
        <v>5753</v>
      </c>
      <c r="DW5970" s="31" t="s">
        <v>5758</v>
      </c>
      <c r="DX5970" s="63"/>
      <c r="DY5970" s="63"/>
      <c r="DZ5970" s="63"/>
      <c r="EA5970" s="167"/>
      <c r="EB5970" s="60"/>
      <c r="EC5970" s="60"/>
      <c r="ED5970" s="60"/>
      <c r="EE5970" s="60"/>
      <c r="EF5970" s="60"/>
      <c r="EG5970" s="60"/>
      <c r="EH5970" s="60"/>
      <c r="EI5970" s="60"/>
      <c r="EJ5970" s="60"/>
      <c r="EK5970" s="60"/>
      <c r="EL5970" s="60"/>
      <c r="EM5970" s="60"/>
      <c r="EN5970" s="60"/>
      <c r="EO5970" s="60"/>
      <c r="EP5970" s="60"/>
      <c r="EQ5970" s="60"/>
      <c r="ER5970" s="60"/>
      <c r="ES5970" s="60"/>
      <c r="ET5970" s="60"/>
      <c r="EU5970" s="60"/>
      <c r="EV5970" s="60"/>
      <c r="EW5970" s="60"/>
      <c r="EX5970" s="60"/>
      <c r="EY5970" s="60"/>
      <c r="EZ5970" s="60"/>
      <c r="FA5970" s="60"/>
      <c r="FB5970" s="60"/>
    </row>
    <row r="5971" spans="22:158" x14ac:dyDescent="0.25">
      <c r="W5971" s="33"/>
      <c r="X5971" s="33"/>
      <c r="AH5971" s="38">
        <v>100</v>
      </c>
      <c r="AI5971" s="38">
        <v>130</v>
      </c>
      <c r="AJ5971" s="38">
        <v>10110</v>
      </c>
      <c r="AK5971" s="38">
        <v>76</v>
      </c>
      <c r="AL5971" s="38">
        <v>7200010</v>
      </c>
      <c r="AM5971" s="61" t="s">
        <v>1816</v>
      </c>
      <c r="AN5971" s="61" t="s">
        <v>1687</v>
      </c>
      <c r="AO5971" s="61" t="s">
        <v>5045</v>
      </c>
      <c r="AP5971" s="61" t="s">
        <v>879</v>
      </c>
      <c r="AQ5971" s="61" t="s">
        <v>880</v>
      </c>
      <c r="AR5971" s="28">
        <v>0</v>
      </c>
      <c r="AS5971" s="28">
        <v>1011</v>
      </c>
      <c r="AT5971" s="28">
        <v>0</v>
      </c>
      <c r="AU5971" s="62"/>
      <c r="DV5971" s="31" t="s">
        <v>5753</v>
      </c>
      <c r="DW5971" s="31" t="s">
        <v>5759</v>
      </c>
      <c r="DX5971" s="63"/>
      <c r="DY5971" s="63"/>
      <c r="DZ5971" s="63"/>
      <c r="EA5971" s="167"/>
      <c r="EB5971" s="60"/>
      <c r="EC5971" s="60"/>
      <c r="ED5971" s="60"/>
      <c r="EE5971" s="60"/>
      <c r="EF5971" s="60"/>
      <c r="EG5971" s="60"/>
      <c r="EH5971" s="60"/>
      <c r="EI5971" s="60"/>
      <c r="EJ5971" s="60"/>
      <c r="EK5971" s="60"/>
      <c r="EL5971" s="60"/>
      <c r="EM5971" s="60"/>
      <c r="EN5971" s="60"/>
      <c r="EO5971" s="60"/>
      <c r="EP5971" s="60"/>
      <c r="EQ5971" s="60"/>
      <c r="ER5971" s="60"/>
      <c r="ES5971" s="60"/>
      <c r="ET5971" s="60"/>
      <c r="EU5971" s="60"/>
      <c r="EV5971" s="60"/>
      <c r="EW5971" s="60"/>
      <c r="EX5971" s="60"/>
      <c r="EY5971" s="60"/>
      <c r="EZ5971" s="60"/>
      <c r="FA5971" s="60"/>
      <c r="FB5971" s="60"/>
    </row>
    <row r="5972" spans="22:158" x14ac:dyDescent="0.25">
      <c r="W5972" s="33"/>
      <c r="X5972" s="33"/>
      <c r="AH5972" s="38">
        <v>100</v>
      </c>
      <c r="AI5972" s="38">
        <v>130</v>
      </c>
      <c r="AJ5972" s="38">
        <v>13010</v>
      </c>
      <c r="AK5972" s="38">
        <v>76</v>
      </c>
      <c r="AL5972" s="38">
        <v>7200010</v>
      </c>
      <c r="AM5972" s="61" t="s">
        <v>1816</v>
      </c>
      <c r="AN5972" s="61" t="s">
        <v>1687</v>
      </c>
      <c r="AO5972" s="61" t="s">
        <v>5102</v>
      </c>
      <c r="AP5972" s="61" t="s">
        <v>879</v>
      </c>
      <c r="AQ5972" s="61" t="s">
        <v>880</v>
      </c>
      <c r="AR5972" s="28">
        <v>0</v>
      </c>
      <c r="AS5972" s="28">
        <v>2404508</v>
      </c>
      <c r="AT5972" s="28">
        <v>0</v>
      </c>
      <c r="AU5972" s="62"/>
      <c r="DV5972" s="31" t="s">
        <v>5753</v>
      </c>
      <c r="DW5972" s="31" t="s">
        <v>5759</v>
      </c>
      <c r="DX5972" s="63"/>
      <c r="DY5972" s="63"/>
      <c r="DZ5972" s="63"/>
      <c r="EA5972" s="167"/>
      <c r="EB5972" s="60"/>
      <c r="EC5972" s="60"/>
      <c r="ED5972" s="60"/>
      <c r="EE5972" s="60"/>
      <c r="EF5972" s="60"/>
      <c r="EG5972" s="60"/>
      <c r="EH5972" s="60"/>
      <c r="EI5972" s="60"/>
      <c r="EJ5972" s="60"/>
      <c r="EK5972" s="60"/>
      <c r="EL5972" s="60"/>
      <c r="EM5972" s="60"/>
      <c r="EN5972" s="60"/>
      <c r="EO5972" s="60"/>
      <c r="EP5972" s="60"/>
      <c r="EQ5972" s="60"/>
      <c r="ER5972" s="60"/>
      <c r="ES5972" s="60"/>
      <c r="ET5972" s="60"/>
      <c r="EU5972" s="60"/>
      <c r="EV5972" s="60"/>
      <c r="EW5972" s="60"/>
      <c r="EX5972" s="60"/>
      <c r="EY5972" s="60"/>
      <c r="EZ5972" s="60"/>
      <c r="FA5972" s="60"/>
      <c r="FB5972" s="60"/>
    </row>
    <row r="5973" spans="22:158" x14ac:dyDescent="0.25">
      <c r="W5973" s="33"/>
      <c r="X5973" s="33"/>
      <c r="AH5973" s="38">
        <v>100</v>
      </c>
      <c r="AI5973" s="38">
        <v>130</v>
      </c>
      <c r="AJ5973" s="38">
        <v>13550</v>
      </c>
      <c r="AK5973" s="38">
        <v>76</v>
      </c>
      <c r="AL5973" s="38">
        <v>7200010</v>
      </c>
      <c r="AM5973" s="61" t="s">
        <v>1816</v>
      </c>
      <c r="AN5973" s="61" t="s">
        <v>1687</v>
      </c>
      <c r="AO5973" s="61" t="s">
        <v>5114</v>
      </c>
      <c r="AP5973" s="61" t="s">
        <v>879</v>
      </c>
      <c r="AQ5973" s="61" t="s">
        <v>880</v>
      </c>
      <c r="AR5973" s="28">
        <v>0</v>
      </c>
      <c r="AS5973" s="28">
        <v>289586</v>
      </c>
      <c r="AT5973" s="28">
        <v>0</v>
      </c>
      <c r="AU5973" s="62"/>
      <c r="DV5973" s="31" t="s">
        <v>5753</v>
      </c>
      <c r="DW5973" s="31" t="s">
        <v>5759</v>
      </c>
      <c r="DX5973" s="63"/>
      <c r="DY5973" s="63"/>
      <c r="DZ5973" s="63"/>
      <c r="EA5973" s="167"/>
      <c r="EB5973" s="60"/>
      <c r="EC5973" s="60"/>
      <c r="ED5973" s="60"/>
      <c r="EE5973" s="60"/>
      <c r="EF5973" s="60"/>
      <c r="EG5973" s="60"/>
      <c r="EH5973" s="60"/>
      <c r="EI5973" s="60"/>
      <c r="EJ5973" s="60"/>
      <c r="EK5973" s="60"/>
      <c r="EL5973" s="60"/>
      <c r="EM5973" s="60"/>
      <c r="EN5973" s="60"/>
      <c r="EO5973" s="60"/>
      <c r="EP5973" s="60"/>
      <c r="EQ5973" s="60"/>
      <c r="ER5973" s="60"/>
      <c r="ES5973" s="60"/>
      <c r="ET5973" s="60"/>
      <c r="EU5973" s="60"/>
      <c r="EV5973" s="60"/>
      <c r="EW5973" s="60"/>
      <c r="EX5973" s="60"/>
      <c r="EY5973" s="60"/>
      <c r="EZ5973" s="60"/>
      <c r="FA5973" s="60"/>
      <c r="FB5973" s="60"/>
    </row>
    <row r="5974" spans="22:158" x14ac:dyDescent="0.25">
      <c r="W5974" s="33"/>
      <c r="X5974" s="33"/>
      <c r="AH5974" s="38">
        <v>100</v>
      </c>
      <c r="AI5974" s="38">
        <v>130</v>
      </c>
      <c r="AJ5974" s="38">
        <v>13650</v>
      </c>
      <c r="AK5974" s="38">
        <v>76</v>
      </c>
      <c r="AL5974" s="38">
        <v>7200010</v>
      </c>
      <c r="AM5974" s="61" t="s">
        <v>1816</v>
      </c>
      <c r="AN5974" s="61" t="s">
        <v>1687</v>
      </c>
      <c r="AO5974" s="61" t="s">
        <v>5116</v>
      </c>
      <c r="AP5974" s="61" t="s">
        <v>879</v>
      </c>
      <c r="AQ5974" s="61" t="s">
        <v>880</v>
      </c>
      <c r="AR5974" s="28">
        <v>0</v>
      </c>
      <c r="AS5974" s="28">
        <v>1027710</v>
      </c>
      <c r="AT5974" s="28">
        <v>0</v>
      </c>
      <c r="AU5974" s="62"/>
      <c r="DV5974" s="31" t="s">
        <v>5753</v>
      </c>
      <c r="DW5974" s="31" t="s">
        <v>5759</v>
      </c>
      <c r="DX5974" s="63"/>
      <c r="DY5974" s="63"/>
      <c r="DZ5974" s="63"/>
      <c r="EA5974" s="167"/>
      <c r="EB5974" s="60"/>
      <c r="EC5974" s="60"/>
      <c r="ED5974" s="60"/>
      <c r="EE5974" s="60"/>
      <c r="EF5974" s="60"/>
      <c r="EG5974" s="60"/>
      <c r="EH5974" s="60"/>
      <c r="EI5974" s="60"/>
      <c r="EJ5974" s="60"/>
      <c r="EK5974" s="60"/>
      <c r="EL5974" s="60"/>
      <c r="EM5974" s="60"/>
      <c r="EN5974" s="60"/>
      <c r="EO5974" s="60"/>
      <c r="EP5974" s="60"/>
      <c r="EQ5974" s="60"/>
      <c r="ER5974" s="60"/>
      <c r="ES5974" s="60"/>
      <c r="ET5974" s="60"/>
      <c r="EU5974" s="60"/>
      <c r="EV5974" s="60"/>
      <c r="EW5974" s="60"/>
      <c r="EX5974" s="60"/>
      <c r="EY5974" s="60"/>
      <c r="EZ5974" s="60"/>
      <c r="FA5974" s="60"/>
      <c r="FB5974" s="60"/>
    </row>
    <row r="5975" spans="22:158" x14ac:dyDescent="0.25">
      <c r="W5975" s="33"/>
      <c r="X5975" s="33"/>
      <c r="AH5975" s="38">
        <v>100</v>
      </c>
      <c r="AI5975" s="38">
        <v>130</v>
      </c>
      <c r="AJ5975" s="38">
        <v>13660</v>
      </c>
      <c r="AK5975" s="38">
        <v>76</v>
      </c>
      <c r="AL5975" s="38">
        <v>7200010</v>
      </c>
      <c r="AM5975" s="61" t="s">
        <v>1816</v>
      </c>
      <c r="AN5975" s="61" t="s">
        <v>1687</v>
      </c>
      <c r="AO5975" s="61" t="s">
        <v>5117</v>
      </c>
      <c r="AP5975" s="61" t="s">
        <v>879</v>
      </c>
      <c r="AQ5975" s="61" t="s">
        <v>880</v>
      </c>
      <c r="AR5975" s="28">
        <v>0</v>
      </c>
      <c r="AS5975" s="28">
        <v>74672</v>
      </c>
      <c r="AT5975" s="28">
        <v>0</v>
      </c>
      <c r="AU5975" s="62"/>
      <c r="DV5975" s="31" t="s">
        <v>5753</v>
      </c>
      <c r="DW5975" s="31" t="s">
        <v>5759</v>
      </c>
      <c r="DX5975" s="63"/>
      <c r="DY5975" s="63"/>
      <c r="DZ5975" s="63"/>
      <c r="EA5975" s="167"/>
      <c r="EB5975" s="60"/>
      <c r="EC5975" s="60"/>
      <c r="ED5975" s="60"/>
      <c r="EE5975" s="60"/>
      <c r="EF5975" s="60"/>
      <c r="EG5975" s="60"/>
      <c r="EH5975" s="60"/>
      <c r="EI5975" s="60"/>
      <c r="EJ5975" s="60"/>
      <c r="EK5975" s="60"/>
      <c r="EL5975" s="60"/>
      <c r="EM5975" s="60"/>
      <c r="EN5975" s="60"/>
      <c r="EO5975" s="60"/>
      <c r="EP5975" s="60"/>
      <c r="EQ5975" s="60"/>
      <c r="ER5975" s="60"/>
      <c r="ES5975" s="60"/>
      <c r="ET5975" s="60"/>
      <c r="EU5975" s="60"/>
      <c r="EV5975" s="60"/>
      <c r="EW5975" s="60"/>
      <c r="EX5975" s="60"/>
      <c r="EY5975" s="60"/>
      <c r="EZ5975" s="60"/>
      <c r="FA5975" s="60"/>
      <c r="FB5975" s="60"/>
    </row>
    <row r="5976" spans="22:158" x14ac:dyDescent="0.25">
      <c r="W5976" s="33"/>
      <c r="X5976" s="33"/>
      <c r="AH5976" s="38">
        <v>100</v>
      </c>
      <c r="AI5976" s="38">
        <v>130</v>
      </c>
      <c r="AJ5976" s="38">
        <v>14200</v>
      </c>
      <c r="AK5976" s="38">
        <v>76</v>
      </c>
      <c r="AL5976" s="38">
        <v>7200010</v>
      </c>
      <c r="AM5976" s="61" t="s">
        <v>1816</v>
      </c>
      <c r="AN5976" s="61" t="s">
        <v>1687</v>
      </c>
      <c r="AO5976" s="61" t="s">
        <v>5127</v>
      </c>
      <c r="AP5976" s="61" t="s">
        <v>879</v>
      </c>
      <c r="AQ5976" s="61" t="s">
        <v>880</v>
      </c>
      <c r="AR5976" s="28">
        <v>0</v>
      </c>
      <c r="AS5976" s="28">
        <v>983548</v>
      </c>
      <c r="AT5976" s="28">
        <v>0</v>
      </c>
      <c r="AU5976" s="62"/>
      <c r="DV5976" s="31" t="s">
        <v>5753</v>
      </c>
      <c r="DW5976" s="31" t="s">
        <v>5759</v>
      </c>
      <c r="DX5976" s="63"/>
      <c r="DY5976" s="63"/>
      <c r="DZ5976" s="63"/>
      <c r="EA5976" s="167"/>
      <c r="EB5976" s="60"/>
      <c r="EC5976" s="60"/>
      <c r="ED5976" s="60"/>
      <c r="EE5976" s="60"/>
      <c r="EF5976" s="60"/>
      <c r="EG5976" s="60"/>
      <c r="EH5976" s="60"/>
      <c r="EI5976" s="60"/>
      <c r="EJ5976" s="60"/>
      <c r="EK5976" s="60"/>
      <c r="EL5976" s="60"/>
      <c r="EM5976" s="60"/>
      <c r="EN5976" s="60"/>
      <c r="EO5976" s="60"/>
      <c r="EP5976" s="60"/>
      <c r="EQ5976" s="60"/>
      <c r="ER5976" s="60"/>
      <c r="ES5976" s="60"/>
      <c r="ET5976" s="60"/>
      <c r="EU5976" s="60"/>
      <c r="EV5976" s="60"/>
      <c r="EW5976" s="60"/>
      <c r="EX5976" s="60"/>
      <c r="EY5976" s="60"/>
      <c r="EZ5976" s="60"/>
      <c r="FA5976" s="60"/>
      <c r="FB5976" s="60"/>
    </row>
    <row r="5977" spans="22:158" x14ac:dyDescent="0.25">
      <c r="V5977" s="1"/>
      <c r="W5977" s="33"/>
      <c r="X5977" s="33"/>
      <c r="AH5977" s="38">
        <v>100</v>
      </c>
      <c r="AI5977" s="38">
        <v>130</v>
      </c>
      <c r="AJ5977" s="38">
        <v>14920</v>
      </c>
      <c r="AK5977" s="38">
        <v>76</v>
      </c>
      <c r="AL5977" s="38">
        <v>7200010</v>
      </c>
      <c r="AM5977" s="61" t="s">
        <v>1816</v>
      </c>
      <c r="AN5977" s="61" t="s">
        <v>1687</v>
      </c>
      <c r="AO5977" s="61" t="s">
        <v>1588</v>
      </c>
      <c r="AP5977" s="61" t="s">
        <v>879</v>
      </c>
      <c r="AQ5977" s="61" t="s">
        <v>880</v>
      </c>
      <c r="AR5977" s="28">
        <v>0</v>
      </c>
      <c r="AS5977" s="28">
        <v>418703</v>
      </c>
      <c r="AT5977" s="28">
        <v>0</v>
      </c>
      <c r="AU5977" s="62"/>
      <c r="DV5977" s="31" t="s">
        <v>5753</v>
      </c>
      <c r="DW5977" s="31" t="s">
        <v>5759</v>
      </c>
      <c r="DX5977" s="63"/>
      <c r="DY5977" s="63"/>
      <c r="DZ5977" s="63"/>
      <c r="EA5977" s="167"/>
      <c r="EB5977" s="60"/>
      <c r="EC5977" s="60"/>
      <c r="ED5977" s="60"/>
      <c r="EE5977" s="60"/>
      <c r="EF5977" s="60"/>
      <c r="EG5977" s="60"/>
      <c r="EH5977" s="60"/>
      <c r="EI5977" s="60"/>
      <c r="EJ5977" s="60"/>
      <c r="EK5977" s="60"/>
      <c r="EL5977" s="60"/>
      <c r="EM5977" s="60"/>
      <c r="EN5977" s="60"/>
      <c r="EO5977" s="60"/>
      <c r="EP5977" s="60"/>
      <c r="EQ5977" s="60"/>
      <c r="ER5977" s="60"/>
      <c r="ES5977" s="60"/>
      <c r="ET5977" s="60"/>
      <c r="EU5977" s="60"/>
      <c r="EV5977" s="60"/>
      <c r="EW5977" s="60"/>
      <c r="EX5977" s="60"/>
      <c r="EY5977" s="60"/>
      <c r="EZ5977" s="60"/>
      <c r="FA5977" s="60"/>
      <c r="FB5977" s="60"/>
    </row>
    <row r="5978" spans="22:158" x14ac:dyDescent="0.25">
      <c r="V5978" s="1"/>
      <c r="W5978" s="33"/>
      <c r="X5978" s="33"/>
      <c r="AH5978" s="38">
        <v>100</v>
      </c>
      <c r="AI5978" s="38">
        <v>130</v>
      </c>
      <c r="AJ5978" s="38">
        <v>15300</v>
      </c>
      <c r="AK5978" s="38">
        <v>76</v>
      </c>
      <c r="AL5978" s="38">
        <v>7200010</v>
      </c>
      <c r="AM5978" s="61" t="s">
        <v>1816</v>
      </c>
      <c r="AN5978" s="61" t="s">
        <v>1687</v>
      </c>
      <c r="AO5978" s="61" t="s">
        <v>1597</v>
      </c>
      <c r="AP5978" s="61" t="s">
        <v>879</v>
      </c>
      <c r="AQ5978" s="61" t="s">
        <v>880</v>
      </c>
      <c r="AR5978" s="28">
        <v>0</v>
      </c>
      <c r="AS5978" s="28">
        <v>0</v>
      </c>
      <c r="AT5978" s="28">
        <v>0</v>
      </c>
      <c r="AU5978" s="62"/>
      <c r="DV5978" s="31" t="s">
        <v>5753</v>
      </c>
      <c r="DW5978" s="31" t="s">
        <v>5759</v>
      </c>
      <c r="DX5978" s="63"/>
      <c r="DY5978" s="63"/>
      <c r="DZ5978" s="63"/>
      <c r="EA5978" s="167"/>
      <c r="EB5978" s="60"/>
      <c r="EC5978" s="60"/>
      <c r="ED5978" s="60"/>
      <c r="EE5978" s="60"/>
      <c r="EF5978" s="60"/>
      <c r="EG5978" s="60"/>
      <c r="EH5978" s="60"/>
      <c r="EI5978" s="60"/>
      <c r="EJ5978" s="60"/>
      <c r="EK5978" s="60"/>
      <c r="EL5978" s="60"/>
      <c r="EM5978" s="60"/>
      <c r="EN5978" s="60"/>
      <c r="EO5978" s="60"/>
      <c r="EP5978" s="60"/>
      <c r="EQ5978" s="60"/>
      <c r="ER5978" s="60"/>
      <c r="ES5978" s="60"/>
      <c r="ET5978" s="60"/>
      <c r="EU5978" s="60"/>
      <c r="EV5978" s="60"/>
      <c r="EW5978" s="60"/>
      <c r="EX5978" s="60"/>
      <c r="EY5978" s="60"/>
      <c r="EZ5978" s="60"/>
      <c r="FA5978" s="60"/>
      <c r="FB5978" s="60"/>
    </row>
    <row r="5979" spans="22:158" x14ac:dyDescent="0.25">
      <c r="W5979" s="33"/>
      <c r="X5979" s="33"/>
      <c r="AH5979" s="38">
        <v>100</v>
      </c>
      <c r="AI5979" s="38">
        <v>130</v>
      </c>
      <c r="AJ5979" s="38">
        <v>15750</v>
      </c>
      <c r="AK5979" s="38">
        <v>76</v>
      </c>
      <c r="AL5979" s="38">
        <v>7200010</v>
      </c>
      <c r="AM5979" s="61" t="s">
        <v>1816</v>
      </c>
      <c r="AN5979" s="61" t="s">
        <v>1687</v>
      </c>
      <c r="AO5979" s="61" t="s">
        <v>1606</v>
      </c>
      <c r="AP5979" s="61" t="s">
        <v>879</v>
      </c>
      <c r="AQ5979" s="61" t="s">
        <v>880</v>
      </c>
      <c r="AR5979" s="28">
        <v>0</v>
      </c>
      <c r="AS5979" s="28">
        <v>281327</v>
      </c>
      <c r="AT5979" s="28">
        <v>0</v>
      </c>
      <c r="AU5979" s="62"/>
      <c r="DV5979" s="31" t="s">
        <v>5753</v>
      </c>
      <c r="DW5979" s="31" t="s">
        <v>5759</v>
      </c>
      <c r="DX5979" s="63"/>
      <c r="DY5979" s="63"/>
      <c r="DZ5979" s="63"/>
      <c r="EA5979" s="167"/>
      <c r="EB5979" s="60"/>
      <c r="EC5979" s="60"/>
      <c r="ED5979" s="60"/>
      <c r="EE5979" s="60"/>
      <c r="EF5979" s="60"/>
      <c r="EG5979" s="60"/>
      <c r="EH5979" s="60"/>
      <c r="EI5979" s="60"/>
      <c r="EJ5979" s="60"/>
      <c r="EK5979" s="60"/>
      <c r="EL5979" s="60"/>
      <c r="EM5979" s="60"/>
      <c r="EN5979" s="60"/>
      <c r="EO5979" s="60"/>
      <c r="EP5979" s="60"/>
      <c r="EQ5979" s="60"/>
      <c r="ER5979" s="60"/>
      <c r="ES5979" s="60"/>
      <c r="ET5979" s="60"/>
      <c r="EU5979" s="60"/>
      <c r="EV5979" s="60"/>
      <c r="EW5979" s="60"/>
      <c r="EX5979" s="60"/>
      <c r="EY5979" s="60"/>
      <c r="EZ5979" s="60"/>
      <c r="FA5979" s="60"/>
      <c r="FB5979" s="60"/>
    </row>
    <row r="5980" spans="22:158" x14ac:dyDescent="0.25">
      <c r="W5980" s="33"/>
      <c r="X5980" s="33"/>
      <c r="AH5980" s="38">
        <v>100</v>
      </c>
      <c r="AI5980" s="38">
        <v>130</v>
      </c>
      <c r="AJ5980" s="38">
        <v>17310</v>
      </c>
      <c r="AK5980" s="38">
        <v>76</v>
      </c>
      <c r="AL5980" s="38">
        <v>7200010</v>
      </c>
      <c r="AM5980" s="61" t="s">
        <v>1816</v>
      </c>
      <c r="AN5980" s="61" t="s">
        <v>1687</v>
      </c>
      <c r="AO5980" s="61" t="s">
        <v>1640</v>
      </c>
      <c r="AP5980" s="61" t="s">
        <v>879</v>
      </c>
      <c r="AQ5980" s="61" t="s">
        <v>880</v>
      </c>
      <c r="AR5980" s="28">
        <v>0</v>
      </c>
      <c r="AS5980" s="28">
        <v>1041364</v>
      </c>
      <c r="AT5980" s="28">
        <v>0</v>
      </c>
      <c r="AU5980" s="62"/>
      <c r="DV5980" s="31" t="s">
        <v>5753</v>
      </c>
      <c r="DW5980" s="31" t="s">
        <v>5759</v>
      </c>
      <c r="DX5980" s="63"/>
      <c r="DY5980" s="63"/>
      <c r="DZ5980" s="63"/>
      <c r="EA5980" s="167"/>
      <c r="EB5980" s="60"/>
      <c r="EC5980" s="60"/>
      <c r="ED5980" s="60"/>
      <c r="EE5980" s="60"/>
      <c r="EF5980" s="60"/>
      <c r="EG5980" s="60"/>
      <c r="EH5980" s="60"/>
      <c r="EI5980" s="60"/>
      <c r="EJ5980" s="60"/>
      <c r="EK5980" s="60"/>
      <c r="EL5980" s="60"/>
      <c r="EM5980" s="60"/>
      <c r="EN5980" s="60"/>
      <c r="EO5980" s="60"/>
      <c r="EP5980" s="60"/>
      <c r="EQ5980" s="60"/>
      <c r="ER5980" s="60"/>
      <c r="ES5980" s="60"/>
      <c r="ET5980" s="60"/>
      <c r="EU5980" s="60"/>
      <c r="EV5980" s="60"/>
      <c r="EW5980" s="60"/>
      <c r="EX5980" s="60"/>
      <c r="EY5980" s="60"/>
      <c r="EZ5980" s="60"/>
      <c r="FA5980" s="60"/>
      <c r="FB5980" s="60"/>
    </row>
    <row r="5981" spans="22:158" x14ac:dyDescent="0.25">
      <c r="V5981" s="1"/>
      <c r="W5981" s="33"/>
      <c r="X5981" s="33"/>
      <c r="AH5981" s="38">
        <v>100</v>
      </c>
      <c r="AI5981" s="38">
        <v>130</v>
      </c>
      <c r="AJ5981" s="38">
        <v>17400</v>
      </c>
      <c r="AK5981" s="38">
        <v>76</v>
      </c>
      <c r="AL5981" s="38">
        <v>7200010</v>
      </c>
      <c r="AM5981" s="61" t="s">
        <v>1816</v>
      </c>
      <c r="AN5981" s="61" t="s">
        <v>1687</v>
      </c>
      <c r="AO5981" s="61" t="s">
        <v>1642</v>
      </c>
      <c r="AP5981" s="61" t="s">
        <v>879</v>
      </c>
      <c r="AQ5981" s="61" t="s">
        <v>880</v>
      </c>
      <c r="AR5981" s="28">
        <v>0</v>
      </c>
      <c r="AS5981" s="28">
        <v>594848</v>
      </c>
      <c r="AT5981" s="28">
        <v>0</v>
      </c>
      <c r="AU5981" s="62"/>
      <c r="DV5981" s="31" t="s">
        <v>5753</v>
      </c>
      <c r="DW5981" s="31" t="s">
        <v>5759</v>
      </c>
      <c r="DX5981" s="63"/>
      <c r="DY5981" s="63"/>
      <c r="DZ5981" s="63"/>
      <c r="EA5981" s="167"/>
      <c r="EB5981" s="60"/>
      <c r="EC5981" s="60"/>
      <c r="ED5981" s="60"/>
      <c r="EE5981" s="60"/>
      <c r="EF5981" s="60"/>
      <c r="EG5981" s="60"/>
      <c r="EH5981" s="60"/>
      <c r="EI5981" s="60"/>
      <c r="EJ5981" s="60"/>
      <c r="EK5981" s="60"/>
      <c r="EL5981" s="60"/>
      <c r="EM5981" s="60"/>
      <c r="EN5981" s="60"/>
      <c r="EO5981" s="60"/>
      <c r="EP5981" s="60"/>
      <c r="EQ5981" s="60"/>
      <c r="ER5981" s="60"/>
      <c r="ES5981" s="60"/>
      <c r="ET5981" s="60"/>
      <c r="EU5981" s="60"/>
      <c r="EV5981" s="60"/>
      <c r="EW5981" s="60"/>
      <c r="EX5981" s="60"/>
      <c r="EY5981" s="60"/>
      <c r="EZ5981" s="60"/>
      <c r="FA5981" s="60"/>
      <c r="FB5981" s="60"/>
    </row>
    <row r="5982" spans="22:158" x14ac:dyDescent="0.25">
      <c r="W5982" s="33"/>
      <c r="X5982" s="33"/>
      <c r="AH5982" s="38">
        <v>100</v>
      </c>
      <c r="AI5982" s="38">
        <v>130</v>
      </c>
      <c r="AJ5982" s="38">
        <v>17650</v>
      </c>
      <c r="AK5982" s="38">
        <v>76</v>
      </c>
      <c r="AL5982" s="38">
        <v>7200010</v>
      </c>
      <c r="AM5982" s="61" t="s">
        <v>1816</v>
      </c>
      <c r="AN5982" s="61" t="s">
        <v>1687</v>
      </c>
      <c r="AO5982" s="61" t="s">
        <v>1648</v>
      </c>
      <c r="AP5982" s="61" t="s">
        <v>879</v>
      </c>
      <c r="AQ5982" s="61" t="s">
        <v>880</v>
      </c>
      <c r="AR5982" s="28">
        <v>0</v>
      </c>
      <c r="AS5982" s="28">
        <v>102316</v>
      </c>
      <c r="AT5982" s="28">
        <v>0</v>
      </c>
      <c r="AU5982" s="62"/>
      <c r="DV5982" s="31" t="s">
        <v>5753</v>
      </c>
      <c r="DW5982" s="31" t="s">
        <v>5759</v>
      </c>
      <c r="DX5982" s="63"/>
      <c r="DY5982" s="63"/>
      <c r="DZ5982" s="63"/>
      <c r="EA5982" s="167"/>
      <c r="EB5982" s="60"/>
      <c r="EC5982" s="60"/>
      <c r="ED5982" s="60"/>
      <c r="EE5982" s="60"/>
      <c r="EF5982" s="60"/>
      <c r="EG5982" s="60"/>
      <c r="EH5982" s="60"/>
      <c r="EI5982" s="60"/>
      <c r="EJ5982" s="60"/>
      <c r="EK5982" s="60"/>
      <c r="EL5982" s="60"/>
      <c r="EM5982" s="60"/>
      <c r="EN5982" s="60"/>
      <c r="EO5982" s="60"/>
      <c r="EP5982" s="60"/>
      <c r="EQ5982" s="60"/>
      <c r="ER5982" s="60"/>
      <c r="ES5982" s="60"/>
      <c r="ET5982" s="60"/>
      <c r="EU5982" s="60"/>
      <c r="EV5982" s="60"/>
      <c r="EW5982" s="60"/>
      <c r="EX5982" s="60"/>
      <c r="EY5982" s="60"/>
      <c r="EZ5982" s="60"/>
      <c r="FA5982" s="60"/>
      <c r="FB5982" s="60"/>
    </row>
    <row r="5983" spans="22:158" x14ac:dyDescent="0.25">
      <c r="W5983" s="33"/>
      <c r="X5983" s="33"/>
      <c r="AH5983" s="38">
        <v>100</v>
      </c>
      <c r="AI5983" s="38">
        <v>130</v>
      </c>
      <c r="AJ5983" s="38">
        <v>17850</v>
      </c>
      <c r="AK5983" s="38">
        <v>76</v>
      </c>
      <c r="AL5983" s="38">
        <v>7200010</v>
      </c>
      <c r="AM5983" s="61" t="s">
        <v>1816</v>
      </c>
      <c r="AN5983" s="61" t="s">
        <v>1687</v>
      </c>
      <c r="AO5983" s="61" t="s">
        <v>1652</v>
      </c>
      <c r="AP5983" s="61" t="s">
        <v>879</v>
      </c>
      <c r="AQ5983" s="61" t="s">
        <v>880</v>
      </c>
      <c r="AR5983" s="28">
        <v>0</v>
      </c>
      <c r="AS5983" s="28">
        <v>0</v>
      </c>
      <c r="AT5983" s="28">
        <v>0</v>
      </c>
      <c r="AU5983" s="62"/>
      <c r="DV5983" s="31" t="s">
        <v>5753</v>
      </c>
      <c r="DW5983" s="31" t="s">
        <v>5759</v>
      </c>
      <c r="DX5983" s="63"/>
      <c r="DY5983" s="63"/>
      <c r="DZ5983" s="63"/>
      <c r="EA5983" s="167"/>
      <c r="EB5983" s="60"/>
      <c r="EC5983" s="60"/>
      <c r="ED5983" s="60"/>
      <c r="EE5983" s="60"/>
      <c r="EF5983" s="60"/>
      <c r="EG5983" s="60"/>
      <c r="EH5983" s="60"/>
      <c r="EI5983" s="60"/>
      <c r="EJ5983" s="60"/>
      <c r="EK5983" s="60"/>
      <c r="EL5983" s="60"/>
      <c r="EM5983" s="60"/>
      <c r="EN5983" s="60"/>
      <c r="EO5983" s="60"/>
      <c r="EP5983" s="60"/>
      <c r="EQ5983" s="60"/>
      <c r="ER5983" s="60"/>
      <c r="ES5983" s="60"/>
      <c r="ET5983" s="60"/>
      <c r="EU5983" s="60"/>
      <c r="EV5983" s="60"/>
      <c r="EW5983" s="60"/>
      <c r="EX5983" s="60"/>
      <c r="EY5983" s="60"/>
      <c r="EZ5983" s="60"/>
      <c r="FA5983" s="60"/>
      <c r="FB5983" s="60"/>
    </row>
    <row r="5984" spans="22:158" x14ac:dyDescent="0.25">
      <c r="W5984" s="33"/>
      <c r="X5984" s="33"/>
      <c r="AH5984" s="38">
        <v>100</v>
      </c>
      <c r="AI5984" s="38">
        <v>135</v>
      </c>
      <c r="AJ5984" s="38">
        <v>10950</v>
      </c>
      <c r="AK5984" s="38">
        <v>76</v>
      </c>
      <c r="AL5984" s="38">
        <v>7200010</v>
      </c>
      <c r="AM5984" s="61" t="s">
        <v>1816</v>
      </c>
      <c r="AN5984" s="61" t="s">
        <v>1693</v>
      </c>
      <c r="AO5984" s="61" t="s">
        <v>5062</v>
      </c>
      <c r="AP5984" s="61" t="s">
        <v>879</v>
      </c>
      <c r="AQ5984" s="61" t="s">
        <v>880</v>
      </c>
      <c r="AR5984" s="28">
        <v>0</v>
      </c>
      <c r="AS5984" s="28">
        <v>0</v>
      </c>
      <c r="AT5984" s="28">
        <v>0</v>
      </c>
      <c r="AU5984" s="62"/>
      <c r="DV5984" s="31" t="s">
        <v>5753</v>
      </c>
      <c r="DW5984" s="31" t="s">
        <v>5760</v>
      </c>
      <c r="DX5984" s="63"/>
      <c r="DY5984" s="63"/>
      <c r="DZ5984" s="63"/>
      <c r="EA5984" s="167"/>
      <c r="EB5984" s="60"/>
      <c r="EC5984" s="60"/>
      <c r="ED5984" s="60"/>
      <c r="EE5984" s="60"/>
      <c r="EF5984" s="60"/>
      <c r="EG5984" s="60"/>
      <c r="EH5984" s="60"/>
      <c r="EI5984" s="60"/>
      <c r="EJ5984" s="60"/>
      <c r="EK5984" s="60"/>
      <c r="EL5984" s="60"/>
      <c r="EM5984" s="60"/>
      <c r="EN5984" s="60"/>
      <c r="EO5984" s="60"/>
      <c r="EP5984" s="60"/>
      <c r="EQ5984" s="60"/>
      <c r="ER5984" s="60"/>
      <c r="ES5984" s="60"/>
      <c r="ET5984" s="60"/>
      <c r="EU5984" s="60"/>
      <c r="EV5984" s="60"/>
      <c r="EW5984" s="60"/>
      <c r="EX5984" s="60"/>
      <c r="EY5984" s="60"/>
      <c r="EZ5984" s="60"/>
      <c r="FA5984" s="60"/>
      <c r="FB5984" s="60"/>
    </row>
    <row r="5985" spans="22:158" x14ac:dyDescent="0.25">
      <c r="V5985" s="1"/>
      <c r="W5985" s="33"/>
      <c r="X5985" s="33"/>
      <c r="AH5985" s="38">
        <v>100</v>
      </c>
      <c r="AI5985" s="38">
        <v>135</v>
      </c>
      <c r="AJ5985" s="38">
        <v>11150</v>
      </c>
      <c r="AK5985" s="38">
        <v>76</v>
      </c>
      <c r="AL5985" s="38">
        <v>7200010</v>
      </c>
      <c r="AM5985" s="61" t="s">
        <v>1816</v>
      </c>
      <c r="AN5985" s="61" t="s">
        <v>1693</v>
      </c>
      <c r="AO5985" s="61" t="s">
        <v>5066</v>
      </c>
      <c r="AP5985" s="61" t="s">
        <v>879</v>
      </c>
      <c r="AQ5985" s="61" t="s">
        <v>880</v>
      </c>
      <c r="AR5985" s="28">
        <v>0</v>
      </c>
      <c r="AS5985" s="28">
        <v>0</v>
      </c>
      <c r="AT5985" s="28">
        <v>0</v>
      </c>
      <c r="AU5985" s="62"/>
      <c r="DV5985" s="31" t="s">
        <v>5753</v>
      </c>
      <c r="DW5985" s="31" t="s">
        <v>5760</v>
      </c>
      <c r="DX5985" s="63"/>
      <c r="DY5985" s="63"/>
      <c r="DZ5985" s="63"/>
      <c r="EA5985" s="167"/>
      <c r="EB5985" s="60"/>
      <c r="EC5985" s="60"/>
      <c r="ED5985" s="60"/>
      <c r="EE5985" s="60"/>
      <c r="EF5985" s="60"/>
      <c r="EG5985" s="60"/>
      <c r="EH5985" s="60"/>
      <c r="EI5985" s="60"/>
      <c r="EJ5985" s="60"/>
      <c r="EK5985" s="60"/>
      <c r="EL5985" s="60"/>
      <c r="EM5985" s="60"/>
      <c r="EN5985" s="60"/>
      <c r="EO5985" s="60"/>
      <c r="EP5985" s="60"/>
      <c r="EQ5985" s="60"/>
      <c r="ER5985" s="60"/>
      <c r="ES5985" s="60"/>
      <c r="ET5985" s="60"/>
      <c r="EU5985" s="60"/>
      <c r="EV5985" s="60"/>
      <c r="EW5985" s="60"/>
      <c r="EX5985" s="60"/>
      <c r="EY5985" s="60"/>
      <c r="EZ5985" s="60"/>
      <c r="FA5985" s="60"/>
      <c r="FB5985" s="60"/>
    </row>
    <row r="5986" spans="22:158" x14ac:dyDescent="0.25">
      <c r="W5986" s="33"/>
      <c r="X5986" s="33"/>
      <c r="AH5986" s="38">
        <v>100</v>
      </c>
      <c r="AI5986" s="38">
        <v>135</v>
      </c>
      <c r="AJ5986" s="38">
        <v>11200</v>
      </c>
      <c r="AK5986" s="38">
        <v>76</v>
      </c>
      <c r="AL5986" s="38">
        <v>7200010</v>
      </c>
      <c r="AM5986" s="61" t="s">
        <v>1816</v>
      </c>
      <c r="AN5986" s="61" t="s">
        <v>1693</v>
      </c>
      <c r="AO5986" s="61" t="s">
        <v>5067</v>
      </c>
      <c r="AP5986" s="61" t="s">
        <v>879</v>
      </c>
      <c r="AQ5986" s="61" t="s">
        <v>880</v>
      </c>
      <c r="AR5986" s="28">
        <v>0</v>
      </c>
      <c r="AS5986" s="28">
        <v>24273</v>
      </c>
      <c r="AT5986" s="28">
        <v>0</v>
      </c>
      <c r="AU5986" s="62"/>
      <c r="DV5986" s="31" t="s">
        <v>5753</v>
      </c>
      <c r="DW5986" s="31" t="s">
        <v>5760</v>
      </c>
      <c r="DX5986" s="63"/>
      <c r="DY5986" s="63"/>
      <c r="DZ5986" s="63"/>
      <c r="EA5986" s="167"/>
      <c r="EB5986" s="60"/>
      <c r="EC5986" s="60"/>
      <c r="ED5986" s="60"/>
      <c r="EE5986" s="60"/>
      <c r="EF5986" s="60"/>
      <c r="EG5986" s="60"/>
      <c r="EH5986" s="60"/>
      <c r="EI5986" s="60"/>
      <c r="EJ5986" s="60"/>
      <c r="EK5986" s="60"/>
      <c r="EL5986" s="60"/>
      <c r="EM5986" s="60"/>
      <c r="EN5986" s="60"/>
      <c r="EO5986" s="60"/>
      <c r="EP5986" s="60"/>
      <c r="EQ5986" s="60"/>
      <c r="ER5986" s="60"/>
      <c r="ES5986" s="60"/>
      <c r="ET5986" s="60"/>
      <c r="EU5986" s="60"/>
      <c r="EV5986" s="60"/>
      <c r="EW5986" s="60"/>
      <c r="EX5986" s="60"/>
      <c r="EY5986" s="60"/>
      <c r="EZ5986" s="60"/>
      <c r="FA5986" s="60"/>
      <c r="FB5986" s="60"/>
    </row>
    <row r="5987" spans="22:158" x14ac:dyDescent="0.25">
      <c r="V5987" s="1"/>
      <c r="W5987" s="33"/>
      <c r="X5987" s="33"/>
      <c r="AH5987" s="38">
        <v>100</v>
      </c>
      <c r="AI5987" s="38">
        <v>135</v>
      </c>
      <c r="AJ5987" s="38">
        <v>11750</v>
      </c>
      <c r="AK5987" s="38">
        <v>76</v>
      </c>
      <c r="AL5987" s="38">
        <v>7200010</v>
      </c>
      <c r="AM5987" s="61" t="s">
        <v>1816</v>
      </c>
      <c r="AN5987" s="61" t="s">
        <v>1693</v>
      </c>
      <c r="AO5987" s="61" t="s">
        <v>5080</v>
      </c>
      <c r="AP5987" s="61" t="s">
        <v>879</v>
      </c>
      <c r="AQ5987" s="61" t="s">
        <v>880</v>
      </c>
      <c r="AR5987" s="28">
        <v>0</v>
      </c>
      <c r="AS5987" s="28">
        <v>14159</v>
      </c>
      <c r="AT5987" s="28">
        <v>0</v>
      </c>
      <c r="AU5987" s="62"/>
      <c r="DV5987" s="31" t="s">
        <v>5753</v>
      </c>
      <c r="DW5987" s="31" t="s">
        <v>5760</v>
      </c>
      <c r="DX5987" s="63"/>
      <c r="DY5987" s="63"/>
      <c r="DZ5987" s="63"/>
      <c r="EA5987" s="167"/>
      <c r="EB5987" s="60"/>
      <c r="EC5987" s="60"/>
      <c r="ED5987" s="60"/>
      <c r="EE5987" s="60"/>
      <c r="EF5987" s="60"/>
      <c r="EG5987" s="60"/>
      <c r="EH5987" s="60"/>
      <c r="EI5987" s="60"/>
      <c r="EJ5987" s="60"/>
      <c r="EK5987" s="60"/>
      <c r="EL5987" s="60"/>
      <c r="EM5987" s="60"/>
      <c r="EN5987" s="60"/>
      <c r="EO5987" s="60"/>
      <c r="EP5987" s="60"/>
      <c r="EQ5987" s="60"/>
      <c r="ER5987" s="60"/>
      <c r="ES5987" s="60"/>
      <c r="ET5987" s="60"/>
      <c r="EU5987" s="60"/>
      <c r="EV5987" s="60"/>
      <c r="EW5987" s="60"/>
      <c r="EX5987" s="60"/>
      <c r="EY5987" s="60"/>
      <c r="EZ5987" s="60"/>
      <c r="FA5987" s="60"/>
      <c r="FB5987" s="60"/>
    </row>
    <row r="5988" spans="22:158" x14ac:dyDescent="0.25">
      <c r="W5988" s="33"/>
      <c r="X5988" s="33"/>
      <c r="AH5988" s="38">
        <v>100</v>
      </c>
      <c r="AI5988" s="38">
        <v>135</v>
      </c>
      <c r="AJ5988" s="38">
        <v>12150</v>
      </c>
      <c r="AK5988" s="38">
        <v>76</v>
      </c>
      <c r="AL5988" s="38">
        <v>7200010</v>
      </c>
      <c r="AM5988" s="61" t="s">
        <v>1816</v>
      </c>
      <c r="AN5988" s="61" t="s">
        <v>1693</v>
      </c>
      <c r="AO5988" s="61" t="s">
        <v>5087</v>
      </c>
      <c r="AP5988" s="61" t="s">
        <v>879</v>
      </c>
      <c r="AQ5988" s="61" t="s">
        <v>880</v>
      </c>
      <c r="AR5988" s="28">
        <v>0</v>
      </c>
      <c r="AS5988" s="28">
        <v>8597</v>
      </c>
      <c r="AT5988" s="28">
        <v>0</v>
      </c>
      <c r="AU5988" s="62"/>
      <c r="DV5988" s="31" t="s">
        <v>5753</v>
      </c>
      <c r="DW5988" s="31" t="s">
        <v>5760</v>
      </c>
      <c r="DX5988" s="63"/>
      <c r="DY5988" s="63"/>
      <c r="DZ5988" s="63"/>
      <c r="EA5988" s="167"/>
      <c r="EB5988" s="60"/>
      <c r="EC5988" s="60"/>
      <c r="ED5988" s="60"/>
      <c r="EE5988" s="60"/>
      <c r="EF5988" s="60"/>
      <c r="EG5988" s="60"/>
      <c r="EH5988" s="60"/>
      <c r="EI5988" s="60"/>
      <c r="EJ5988" s="60"/>
      <c r="EK5988" s="60"/>
      <c r="EL5988" s="60"/>
      <c r="EM5988" s="60"/>
      <c r="EN5988" s="60"/>
      <c r="EO5988" s="60"/>
      <c r="EP5988" s="60"/>
      <c r="EQ5988" s="60"/>
      <c r="ER5988" s="60"/>
      <c r="ES5988" s="60"/>
      <c r="ET5988" s="60"/>
      <c r="EU5988" s="60"/>
      <c r="EV5988" s="60"/>
      <c r="EW5988" s="60"/>
      <c r="EX5988" s="60"/>
      <c r="EY5988" s="60"/>
      <c r="EZ5988" s="60"/>
      <c r="FA5988" s="60"/>
      <c r="FB5988" s="60"/>
    </row>
    <row r="5989" spans="22:158" x14ac:dyDescent="0.25">
      <c r="W5989" s="33"/>
      <c r="X5989" s="33"/>
      <c r="AH5989" s="38">
        <v>100</v>
      </c>
      <c r="AI5989" s="38">
        <v>135</v>
      </c>
      <c r="AJ5989" s="38">
        <v>12600</v>
      </c>
      <c r="AK5989" s="38">
        <v>76</v>
      </c>
      <c r="AL5989" s="38">
        <v>7200010</v>
      </c>
      <c r="AM5989" s="61" t="s">
        <v>1816</v>
      </c>
      <c r="AN5989" s="61" t="s">
        <v>1693</v>
      </c>
      <c r="AO5989" s="61" t="s">
        <v>5095</v>
      </c>
      <c r="AP5989" s="61" t="s">
        <v>879</v>
      </c>
      <c r="AQ5989" s="61" t="s">
        <v>880</v>
      </c>
      <c r="AR5989" s="28">
        <v>0</v>
      </c>
      <c r="AS5989" s="28">
        <v>713852</v>
      </c>
      <c r="AT5989" s="28">
        <v>0</v>
      </c>
      <c r="AU5989" s="62"/>
      <c r="DV5989" s="31" t="s">
        <v>5753</v>
      </c>
      <c r="DW5989" s="31" t="s">
        <v>5760</v>
      </c>
      <c r="DX5989" s="63"/>
      <c r="DY5989" s="63"/>
      <c r="DZ5989" s="63"/>
      <c r="EA5989" s="167"/>
      <c r="EB5989" s="60"/>
      <c r="EC5989" s="60"/>
      <c r="ED5989" s="60"/>
      <c r="EE5989" s="60"/>
      <c r="EF5989" s="60"/>
      <c r="EG5989" s="60"/>
      <c r="EH5989" s="60"/>
      <c r="EI5989" s="60"/>
      <c r="EJ5989" s="60"/>
      <c r="EK5989" s="60"/>
      <c r="EL5989" s="60"/>
      <c r="EM5989" s="60"/>
      <c r="EN5989" s="60"/>
      <c r="EO5989" s="60"/>
      <c r="EP5989" s="60"/>
      <c r="EQ5989" s="60"/>
      <c r="ER5989" s="60"/>
      <c r="ES5989" s="60"/>
      <c r="ET5989" s="60"/>
      <c r="EU5989" s="60"/>
      <c r="EV5989" s="60"/>
      <c r="EW5989" s="60"/>
      <c r="EX5989" s="60"/>
      <c r="EY5989" s="60"/>
      <c r="EZ5989" s="60"/>
      <c r="FA5989" s="60"/>
      <c r="FB5989" s="60"/>
    </row>
    <row r="5990" spans="22:158" x14ac:dyDescent="0.25">
      <c r="W5990" s="33"/>
      <c r="X5990" s="33"/>
      <c r="AH5990" s="38">
        <v>100</v>
      </c>
      <c r="AI5990" s="38">
        <v>135</v>
      </c>
      <c r="AJ5990" s="38">
        <v>12950</v>
      </c>
      <c r="AK5990" s="38">
        <v>76</v>
      </c>
      <c r="AL5990" s="38">
        <v>7200010</v>
      </c>
      <c r="AM5990" s="61" t="s">
        <v>1816</v>
      </c>
      <c r="AN5990" s="61" t="s">
        <v>1693</v>
      </c>
      <c r="AO5990" s="61" t="s">
        <v>5100</v>
      </c>
      <c r="AP5990" s="61" t="s">
        <v>879</v>
      </c>
      <c r="AQ5990" s="61" t="s">
        <v>880</v>
      </c>
      <c r="AR5990" s="28">
        <v>0</v>
      </c>
      <c r="AS5990" s="28">
        <v>143276</v>
      </c>
      <c r="AT5990" s="28">
        <v>0</v>
      </c>
      <c r="AU5990" s="62"/>
      <c r="DV5990" s="31" t="s">
        <v>5753</v>
      </c>
      <c r="DW5990" s="31" t="s">
        <v>5760</v>
      </c>
      <c r="DX5990" s="63"/>
      <c r="DY5990" s="63"/>
      <c r="DZ5990" s="63"/>
      <c r="EA5990" s="167"/>
      <c r="EB5990" s="60"/>
      <c r="EC5990" s="60"/>
      <c r="ED5990" s="60"/>
      <c r="EE5990" s="60"/>
      <c r="EF5990" s="60"/>
      <c r="EG5990" s="60"/>
      <c r="EH5990" s="60"/>
      <c r="EI5990" s="60"/>
      <c r="EJ5990" s="60"/>
      <c r="EK5990" s="60"/>
      <c r="EL5990" s="60"/>
      <c r="EM5990" s="60"/>
      <c r="EN5990" s="60"/>
      <c r="EO5990" s="60"/>
      <c r="EP5990" s="60"/>
      <c r="EQ5990" s="60"/>
      <c r="ER5990" s="60"/>
      <c r="ES5990" s="60"/>
      <c r="ET5990" s="60"/>
      <c r="EU5990" s="60"/>
      <c r="EV5990" s="60"/>
      <c r="EW5990" s="60"/>
      <c r="EX5990" s="60"/>
      <c r="EY5990" s="60"/>
      <c r="EZ5990" s="60"/>
      <c r="FA5990" s="60"/>
      <c r="FB5990" s="60"/>
    </row>
    <row r="5991" spans="22:158" x14ac:dyDescent="0.25">
      <c r="W5991" s="33"/>
      <c r="X5991" s="33"/>
      <c r="AH5991" s="38">
        <v>100</v>
      </c>
      <c r="AI5991" s="38">
        <v>135</v>
      </c>
      <c r="AJ5991" s="38">
        <v>15270</v>
      </c>
      <c r="AK5991" s="38">
        <v>76</v>
      </c>
      <c r="AL5991" s="38">
        <v>7200010</v>
      </c>
      <c r="AM5991" s="61" t="s">
        <v>1816</v>
      </c>
      <c r="AN5991" s="61" t="s">
        <v>1693</v>
      </c>
      <c r="AO5991" s="61" t="s">
        <v>1596</v>
      </c>
      <c r="AP5991" s="61" t="s">
        <v>879</v>
      </c>
      <c r="AQ5991" s="61" t="s">
        <v>880</v>
      </c>
      <c r="AR5991" s="28">
        <v>0</v>
      </c>
      <c r="AS5991" s="28">
        <v>645079</v>
      </c>
      <c r="AT5991" s="28">
        <v>0</v>
      </c>
      <c r="AU5991" s="62"/>
      <c r="DV5991" s="31" t="s">
        <v>5753</v>
      </c>
      <c r="DW5991" s="31" t="s">
        <v>5760</v>
      </c>
      <c r="DX5991" s="63"/>
      <c r="DY5991" s="63"/>
      <c r="DZ5991" s="63"/>
      <c r="EA5991" s="167"/>
      <c r="EB5991" s="60"/>
      <c r="EC5991" s="60"/>
      <c r="ED5991" s="60"/>
      <c r="EE5991" s="60"/>
      <c r="EF5991" s="60"/>
      <c r="EG5991" s="60"/>
      <c r="EH5991" s="60"/>
      <c r="EI5991" s="60"/>
      <c r="EJ5991" s="60"/>
      <c r="EK5991" s="60"/>
      <c r="EL5991" s="60"/>
      <c r="EM5991" s="60"/>
      <c r="EN5991" s="60"/>
      <c r="EO5991" s="60"/>
      <c r="EP5991" s="60"/>
      <c r="EQ5991" s="60"/>
      <c r="ER5991" s="60"/>
      <c r="ES5991" s="60"/>
      <c r="ET5991" s="60"/>
      <c r="EU5991" s="60"/>
      <c r="EV5991" s="60"/>
      <c r="EW5991" s="60"/>
      <c r="EX5991" s="60"/>
      <c r="EY5991" s="60"/>
      <c r="EZ5991" s="60"/>
      <c r="FA5991" s="60"/>
      <c r="FB5991" s="60"/>
    </row>
    <row r="5992" spans="22:158" x14ac:dyDescent="0.25">
      <c r="W5992" s="33"/>
      <c r="X5992" s="33"/>
      <c r="AH5992" s="38">
        <v>100</v>
      </c>
      <c r="AI5992" s="38">
        <v>135</v>
      </c>
      <c r="AJ5992" s="38">
        <v>15850</v>
      </c>
      <c r="AK5992" s="38">
        <v>76</v>
      </c>
      <c r="AL5992" s="38">
        <v>7200010</v>
      </c>
      <c r="AM5992" s="61" t="s">
        <v>1816</v>
      </c>
      <c r="AN5992" s="61" t="s">
        <v>1693</v>
      </c>
      <c r="AO5992" s="61" t="s">
        <v>1608</v>
      </c>
      <c r="AP5992" s="61" t="s">
        <v>879</v>
      </c>
      <c r="AQ5992" s="61" t="s">
        <v>880</v>
      </c>
      <c r="AR5992" s="28">
        <v>0</v>
      </c>
      <c r="AS5992" s="28">
        <v>76358</v>
      </c>
      <c r="AT5992" s="28">
        <v>0</v>
      </c>
      <c r="AU5992" s="62"/>
      <c r="DV5992" s="31" t="s">
        <v>5753</v>
      </c>
      <c r="DW5992" s="31" t="s">
        <v>5760</v>
      </c>
      <c r="DX5992" s="63"/>
      <c r="DY5992" s="63"/>
      <c r="DZ5992" s="63"/>
      <c r="EA5992" s="167"/>
      <c r="EB5992" s="60"/>
      <c r="EC5992" s="60"/>
      <c r="ED5992" s="60"/>
      <c r="EE5992" s="60"/>
      <c r="EF5992" s="60"/>
      <c r="EG5992" s="60"/>
      <c r="EH5992" s="60"/>
      <c r="EI5992" s="60"/>
      <c r="EJ5992" s="60"/>
      <c r="EK5992" s="60"/>
      <c r="EL5992" s="60"/>
      <c r="EM5992" s="60"/>
      <c r="EN5992" s="60"/>
      <c r="EO5992" s="60"/>
      <c r="EP5992" s="60"/>
      <c r="EQ5992" s="60"/>
      <c r="ER5992" s="60"/>
      <c r="ES5992" s="60"/>
      <c r="ET5992" s="60"/>
      <c r="EU5992" s="60"/>
      <c r="EV5992" s="60"/>
      <c r="EW5992" s="60"/>
      <c r="EX5992" s="60"/>
      <c r="EY5992" s="60"/>
      <c r="EZ5992" s="60"/>
      <c r="FA5992" s="60"/>
      <c r="FB5992" s="60"/>
    </row>
    <row r="5993" spans="22:158" x14ac:dyDescent="0.25">
      <c r="W5993" s="33"/>
      <c r="X5993" s="33"/>
      <c r="AH5993" s="38">
        <v>100</v>
      </c>
      <c r="AI5993" s="38">
        <v>135</v>
      </c>
      <c r="AJ5993" s="38">
        <v>17900</v>
      </c>
      <c r="AK5993" s="38">
        <v>76</v>
      </c>
      <c r="AL5993" s="38">
        <v>7200010</v>
      </c>
      <c r="AM5993" s="61" t="s">
        <v>1816</v>
      </c>
      <c r="AN5993" s="61" t="s">
        <v>1693</v>
      </c>
      <c r="AO5993" s="61" t="s">
        <v>1653</v>
      </c>
      <c r="AP5993" s="61" t="s">
        <v>879</v>
      </c>
      <c r="AQ5993" s="61" t="s">
        <v>880</v>
      </c>
      <c r="AR5993" s="28">
        <v>0</v>
      </c>
      <c r="AS5993" s="28">
        <v>0</v>
      </c>
      <c r="AT5993" s="28">
        <v>0</v>
      </c>
      <c r="AU5993" s="62"/>
      <c r="DV5993" s="31" t="s">
        <v>5753</v>
      </c>
      <c r="DW5993" s="31" t="s">
        <v>5760</v>
      </c>
      <c r="DX5993" s="63"/>
      <c r="DY5993" s="63"/>
      <c r="DZ5993" s="63"/>
      <c r="EA5993" s="167"/>
      <c r="EB5993" s="60"/>
      <c r="EC5993" s="60"/>
      <c r="ED5993" s="60"/>
      <c r="EE5993" s="60"/>
      <c r="EF5993" s="60"/>
      <c r="EG5993" s="60"/>
      <c r="EH5993" s="60"/>
      <c r="EI5993" s="60"/>
      <c r="EJ5993" s="60"/>
      <c r="EK5993" s="60"/>
      <c r="EL5993" s="60"/>
      <c r="EM5993" s="60"/>
      <c r="EN5993" s="60"/>
      <c r="EO5993" s="60"/>
      <c r="EP5993" s="60"/>
      <c r="EQ5993" s="60"/>
      <c r="ER5993" s="60"/>
      <c r="ES5993" s="60"/>
      <c r="ET5993" s="60"/>
      <c r="EU5993" s="60"/>
      <c r="EV5993" s="60"/>
      <c r="EW5993" s="60"/>
      <c r="EX5993" s="60"/>
      <c r="EY5993" s="60"/>
      <c r="EZ5993" s="60"/>
      <c r="FA5993" s="60"/>
      <c r="FB5993" s="60"/>
    </row>
    <row r="5994" spans="22:158" x14ac:dyDescent="0.25">
      <c r="W5994" s="33"/>
      <c r="X5994" s="33"/>
      <c r="AH5994" s="38">
        <v>100</v>
      </c>
      <c r="AI5994" s="38">
        <v>135</v>
      </c>
      <c r="AJ5994" s="38">
        <v>17950</v>
      </c>
      <c r="AK5994" s="38">
        <v>76</v>
      </c>
      <c r="AL5994" s="38">
        <v>7200010</v>
      </c>
      <c r="AM5994" s="61" t="s">
        <v>1816</v>
      </c>
      <c r="AN5994" s="61" t="s">
        <v>1693</v>
      </c>
      <c r="AO5994" s="61" t="s">
        <v>1654</v>
      </c>
      <c r="AP5994" s="61" t="s">
        <v>879</v>
      </c>
      <c r="AQ5994" s="61" t="s">
        <v>880</v>
      </c>
      <c r="AR5994" s="28">
        <v>0</v>
      </c>
      <c r="AS5994" s="28">
        <v>0</v>
      </c>
      <c r="AT5994" s="28">
        <v>0</v>
      </c>
      <c r="AU5994" s="62"/>
      <c r="DV5994" s="31" t="s">
        <v>5753</v>
      </c>
      <c r="DW5994" s="31" t="s">
        <v>5760</v>
      </c>
      <c r="DX5994" s="63"/>
      <c r="DY5994" s="63"/>
      <c r="DZ5994" s="63"/>
      <c r="EA5994" s="167"/>
      <c r="EB5994" s="60"/>
      <c r="EC5994" s="60"/>
      <c r="ED5994" s="60"/>
      <c r="EE5994" s="60"/>
      <c r="EF5994" s="60"/>
      <c r="EG5994" s="60"/>
      <c r="EH5994" s="60"/>
      <c r="EI5994" s="60"/>
      <c r="EJ5994" s="60"/>
      <c r="EK5994" s="60"/>
      <c r="EL5994" s="60"/>
      <c r="EM5994" s="60"/>
      <c r="EN5994" s="60"/>
      <c r="EO5994" s="60"/>
      <c r="EP5994" s="60"/>
      <c r="EQ5994" s="60"/>
      <c r="ER5994" s="60"/>
      <c r="ES5994" s="60"/>
      <c r="ET5994" s="60"/>
      <c r="EU5994" s="60"/>
      <c r="EV5994" s="60"/>
      <c r="EW5994" s="60"/>
      <c r="EX5994" s="60"/>
      <c r="EY5994" s="60"/>
      <c r="EZ5994" s="60"/>
      <c r="FA5994" s="60"/>
      <c r="FB5994" s="60"/>
    </row>
    <row r="5995" spans="22:158" x14ac:dyDescent="0.25">
      <c r="W5995" s="33"/>
      <c r="X5995" s="33"/>
      <c r="AH5995" s="38">
        <v>100</v>
      </c>
      <c r="AI5995" s="38">
        <v>135</v>
      </c>
      <c r="AJ5995" s="38">
        <v>18020</v>
      </c>
      <c r="AK5995" s="38">
        <v>76</v>
      </c>
      <c r="AL5995" s="38">
        <v>7200010</v>
      </c>
      <c r="AM5995" s="61" t="s">
        <v>1816</v>
      </c>
      <c r="AN5995" s="61" t="s">
        <v>1693</v>
      </c>
      <c r="AO5995" s="61" t="s">
        <v>1656</v>
      </c>
      <c r="AP5995" s="61" t="s">
        <v>879</v>
      </c>
      <c r="AQ5995" s="61" t="s">
        <v>880</v>
      </c>
      <c r="AR5995" s="28">
        <v>0</v>
      </c>
      <c r="AS5995" s="28">
        <v>510568</v>
      </c>
      <c r="AT5995" s="28">
        <v>0</v>
      </c>
      <c r="AU5995" s="62"/>
      <c r="DV5995" s="31" t="s">
        <v>5753</v>
      </c>
      <c r="DW5995" s="31" t="s">
        <v>5760</v>
      </c>
      <c r="DX5995" s="63"/>
      <c r="DY5995" s="63"/>
      <c r="DZ5995" s="63"/>
      <c r="EA5995" s="167"/>
      <c r="EB5995" s="60"/>
      <c r="EC5995" s="60"/>
      <c r="ED5995" s="60"/>
      <c r="EE5995" s="60"/>
      <c r="EF5995" s="60"/>
      <c r="EG5995" s="60"/>
      <c r="EH5995" s="60"/>
      <c r="EI5995" s="60"/>
      <c r="EJ5995" s="60"/>
      <c r="EK5995" s="60"/>
      <c r="EL5995" s="60"/>
      <c r="EM5995" s="60"/>
      <c r="EN5995" s="60"/>
      <c r="EO5995" s="60"/>
      <c r="EP5995" s="60"/>
      <c r="EQ5995" s="60"/>
      <c r="ER5995" s="60"/>
      <c r="ES5995" s="60"/>
      <c r="ET5995" s="60"/>
      <c r="EU5995" s="60"/>
      <c r="EV5995" s="60"/>
      <c r="EW5995" s="60"/>
      <c r="EX5995" s="60"/>
      <c r="EY5995" s="60"/>
      <c r="EZ5995" s="60"/>
      <c r="FA5995" s="60"/>
      <c r="FB5995" s="60"/>
    </row>
    <row r="5996" spans="22:158" x14ac:dyDescent="0.25">
      <c r="W5996" s="33"/>
      <c r="X5996" s="33"/>
      <c r="AH5996" s="38">
        <v>100</v>
      </c>
      <c r="AI5996" s="38">
        <v>135</v>
      </c>
      <c r="AJ5996" s="38">
        <v>18150</v>
      </c>
      <c r="AK5996" s="38">
        <v>76</v>
      </c>
      <c r="AL5996" s="38">
        <v>7200010</v>
      </c>
      <c r="AM5996" s="61" t="s">
        <v>1816</v>
      </c>
      <c r="AN5996" s="61" t="s">
        <v>1693</v>
      </c>
      <c r="AO5996" s="61" t="s">
        <v>1659</v>
      </c>
      <c r="AP5996" s="61" t="s">
        <v>879</v>
      </c>
      <c r="AQ5996" s="61" t="s">
        <v>880</v>
      </c>
      <c r="AR5996" s="28">
        <v>0</v>
      </c>
      <c r="AS5996" s="28">
        <v>1348</v>
      </c>
      <c r="AT5996" s="28">
        <v>0</v>
      </c>
      <c r="AU5996" s="62"/>
      <c r="DV5996" s="31" t="s">
        <v>5753</v>
      </c>
      <c r="DW5996" s="31" t="s">
        <v>5760</v>
      </c>
      <c r="DX5996" s="63"/>
      <c r="DY5996" s="63"/>
      <c r="DZ5996" s="63"/>
      <c r="EA5996" s="167"/>
      <c r="EB5996" s="60"/>
      <c r="EC5996" s="60"/>
      <c r="ED5996" s="60"/>
      <c r="EE5996" s="60"/>
      <c r="EF5996" s="60"/>
      <c r="EG5996" s="60"/>
      <c r="EH5996" s="60"/>
      <c r="EI5996" s="60"/>
      <c r="EJ5996" s="60"/>
      <c r="EK5996" s="60"/>
      <c r="EL5996" s="60"/>
      <c r="EM5996" s="60"/>
      <c r="EN5996" s="60"/>
      <c r="EO5996" s="60"/>
      <c r="EP5996" s="60"/>
      <c r="EQ5996" s="60"/>
      <c r="ER5996" s="60"/>
      <c r="ES5996" s="60"/>
      <c r="ET5996" s="60"/>
      <c r="EU5996" s="60"/>
      <c r="EV5996" s="60"/>
      <c r="EW5996" s="60"/>
      <c r="EX5996" s="60"/>
      <c r="EY5996" s="60"/>
      <c r="EZ5996" s="60"/>
      <c r="FA5996" s="60"/>
      <c r="FB5996" s="60"/>
    </row>
    <row r="5997" spans="22:158" x14ac:dyDescent="0.25">
      <c r="W5997" s="33"/>
      <c r="X5997" s="33"/>
      <c r="AH5997" s="38">
        <v>100</v>
      </c>
      <c r="AI5997" s="38">
        <v>140</v>
      </c>
      <c r="AJ5997" s="38">
        <v>10470</v>
      </c>
      <c r="AK5997" s="38">
        <v>76</v>
      </c>
      <c r="AL5997" s="38">
        <v>7200010</v>
      </c>
      <c r="AM5997" s="61" t="s">
        <v>1816</v>
      </c>
      <c r="AN5997" s="61" t="s">
        <v>1690</v>
      </c>
      <c r="AO5997" s="61" t="s">
        <v>5052</v>
      </c>
      <c r="AP5997" s="61" t="s">
        <v>879</v>
      </c>
      <c r="AQ5997" s="61" t="s">
        <v>880</v>
      </c>
      <c r="AR5997" s="28">
        <v>0</v>
      </c>
      <c r="AS5997" s="28">
        <v>894379</v>
      </c>
      <c r="AT5997" s="28">
        <v>0</v>
      </c>
      <c r="AU5997" s="62"/>
      <c r="DV5997" s="31" t="s">
        <v>5753</v>
      </c>
      <c r="DW5997" s="31" t="s">
        <v>5761</v>
      </c>
      <c r="DX5997" s="63"/>
      <c r="DY5997" s="63"/>
      <c r="DZ5997" s="63"/>
      <c r="EA5997" s="167"/>
      <c r="EB5997" s="60"/>
      <c r="EC5997" s="60"/>
      <c r="ED5997" s="60"/>
      <c r="EE5997" s="60"/>
      <c r="EF5997" s="60"/>
      <c r="EG5997" s="60"/>
      <c r="EH5997" s="60"/>
      <c r="EI5997" s="60"/>
      <c r="EJ5997" s="60"/>
      <c r="EK5997" s="60"/>
      <c r="EL5997" s="60"/>
      <c r="EM5997" s="60"/>
      <c r="EN5997" s="60"/>
      <c r="EO5997" s="60"/>
      <c r="EP5997" s="60"/>
      <c r="EQ5997" s="60"/>
      <c r="ER5997" s="60"/>
      <c r="ES5997" s="60"/>
      <c r="ET5997" s="60"/>
      <c r="EU5997" s="60"/>
      <c r="EV5997" s="60"/>
      <c r="EW5997" s="60"/>
      <c r="EX5997" s="60"/>
      <c r="EY5997" s="60"/>
      <c r="EZ5997" s="60"/>
      <c r="FA5997" s="60"/>
      <c r="FB5997" s="60"/>
    </row>
    <row r="5998" spans="22:158" x14ac:dyDescent="0.25">
      <c r="W5998" s="33"/>
      <c r="X5998" s="33"/>
      <c r="AH5998" s="38">
        <v>100</v>
      </c>
      <c r="AI5998" s="38">
        <v>140</v>
      </c>
      <c r="AJ5998" s="38">
        <v>10800</v>
      </c>
      <c r="AK5998" s="38">
        <v>76</v>
      </c>
      <c r="AL5998" s="38">
        <v>7200010</v>
      </c>
      <c r="AM5998" s="61" t="s">
        <v>1816</v>
      </c>
      <c r="AN5998" s="61" t="s">
        <v>1690</v>
      </c>
      <c r="AO5998" s="61" t="s">
        <v>5059</v>
      </c>
      <c r="AP5998" s="61" t="s">
        <v>879</v>
      </c>
      <c r="AQ5998" s="61" t="s">
        <v>880</v>
      </c>
      <c r="AR5998" s="28">
        <v>0</v>
      </c>
      <c r="AS5998" s="28">
        <v>118161</v>
      </c>
      <c r="AT5998" s="28">
        <v>0</v>
      </c>
      <c r="AU5998" s="62"/>
      <c r="DV5998" s="31" t="s">
        <v>5753</v>
      </c>
      <c r="DW5998" s="31" t="s">
        <v>5761</v>
      </c>
      <c r="DX5998" s="63"/>
      <c r="DY5998" s="63"/>
      <c r="DZ5998" s="63"/>
      <c r="EA5998" s="167"/>
      <c r="EB5998" s="60"/>
      <c r="EC5998" s="60"/>
      <c r="ED5998" s="60"/>
      <c r="EE5998" s="60"/>
      <c r="EF5998" s="60"/>
      <c r="EG5998" s="60"/>
      <c r="EH5998" s="60"/>
      <c r="EI5998" s="60"/>
      <c r="EJ5998" s="60"/>
      <c r="EK5998" s="60"/>
      <c r="EL5998" s="60"/>
      <c r="EM5998" s="60"/>
      <c r="EN5998" s="60"/>
      <c r="EO5998" s="60"/>
      <c r="EP5998" s="60"/>
      <c r="EQ5998" s="60"/>
      <c r="ER5998" s="60"/>
      <c r="ES5998" s="60"/>
      <c r="ET5998" s="60"/>
      <c r="EU5998" s="60"/>
      <c r="EV5998" s="60"/>
      <c r="EW5998" s="60"/>
      <c r="EX5998" s="60"/>
      <c r="EY5998" s="60"/>
      <c r="EZ5998" s="60"/>
      <c r="FA5998" s="60"/>
      <c r="FB5998" s="60"/>
    </row>
    <row r="5999" spans="22:158" x14ac:dyDescent="0.25">
      <c r="V5999" s="1"/>
      <c r="W5999" s="33"/>
      <c r="X5999" s="33"/>
      <c r="AH5999" s="38">
        <v>100</v>
      </c>
      <c r="AI5999" s="38">
        <v>140</v>
      </c>
      <c r="AJ5999" s="38">
        <v>10850</v>
      </c>
      <c r="AK5999" s="38">
        <v>76</v>
      </c>
      <c r="AL5999" s="38">
        <v>7200010</v>
      </c>
      <c r="AM5999" s="61" t="s">
        <v>1816</v>
      </c>
      <c r="AN5999" s="61" t="s">
        <v>1690</v>
      </c>
      <c r="AO5999" s="61" t="s">
        <v>5060</v>
      </c>
      <c r="AP5999" s="61" t="s">
        <v>879</v>
      </c>
      <c r="AQ5999" s="61" t="s">
        <v>880</v>
      </c>
      <c r="AR5999" s="28">
        <v>0</v>
      </c>
      <c r="AS5999" s="28">
        <v>6742</v>
      </c>
      <c r="AT5999" s="28">
        <v>0</v>
      </c>
      <c r="AU5999" s="62"/>
      <c r="DV5999" s="31" t="s">
        <v>5753</v>
      </c>
      <c r="DW5999" s="31" t="s">
        <v>5761</v>
      </c>
      <c r="DX5999" s="63"/>
      <c r="DY5999" s="63"/>
      <c r="DZ5999" s="63"/>
      <c r="EA5999" s="167"/>
      <c r="EB5999" s="60"/>
      <c r="EC5999" s="60"/>
      <c r="ED5999" s="60"/>
      <c r="EE5999" s="60"/>
      <c r="EF5999" s="60"/>
      <c r="EG5999" s="60"/>
      <c r="EH5999" s="60"/>
      <c r="EI5999" s="60"/>
      <c r="EJ5999" s="60"/>
      <c r="EK5999" s="60"/>
      <c r="EL5999" s="60"/>
      <c r="EM5999" s="60"/>
      <c r="EN5999" s="60"/>
      <c r="EO5999" s="60"/>
      <c r="EP5999" s="60"/>
      <c r="EQ5999" s="60"/>
      <c r="ER5999" s="60"/>
      <c r="ES5999" s="60"/>
      <c r="ET5999" s="60"/>
      <c r="EU5999" s="60"/>
      <c r="EV5999" s="60"/>
      <c r="EW5999" s="60"/>
      <c r="EX5999" s="60"/>
      <c r="EY5999" s="60"/>
      <c r="EZ5999" s="60"/>
      <c r="FA5999" s="60"/>
      <c r="FB5999" s="60"/>
    </row>
    <row r="6000" spans="22:158" x14ac:dyDescent="0.25">
      <c r="W6000" s="33"/>
      <c r="X6000" s="33"/>
      <c r="AH6000" s="38">
        <v>100</v>
      </c>
      <c r="AI6000" s="38">
        <v>140</v>
      </c>
      <c r="AJ6000" s="38">
        <v>11400</v>
      </c>
      <c r="AK6000" s="38">
        <v>76</v>
      </c>
      <c r="AL6000" s="38">
        <v>7200010</v>
      </c>
      <c r="AM6000" s="61" t="s">
        <v>1816</v>
      </c>
      <c r="AN6000" s="61" t="s">
        <v>1690</v>
      </c>
      <c r="AO6000" s="61" t="s">
        <v>5071</v>
      </c>
      <c r="AP6000" s="61" t="s">
        <v>879</v>
      </c>
      <c r="AQ6000" s="61" t="s">
        <v>880</v>
      </c>
      <c r="AR6000" s="28">
        <v>0</v>
      </c>
      <c r="AS6000" s="28">
        <v>606142</v>
      </c>
      <c r="AT6000" s="28">
        <v>0</v>
      </c>
      <c r="AU6000" s="62"/>
      <c r="DV6000" s="31" t="s">
        <v>5753</v>
      </c>
      <c r="DW6000" s="31" t="s">
        <v>5761</v>
      </c>
      <c r="DX6000" s="63"/>
      <c r="DY6000" s="63"/>
      <c r="DZ6000" s="63"/>
      <c r="EA6000" s="167"/>
      <c r="EB6000" s="60"/>
      <c r="EC6000" s="60"/>
      <c r="ED6000" s="60"/>
      <c r="EE6000" s="60"/>
      <c r="EF6000" s="60"/>
      <c r="EG6000" s="60"/>
      <c r="EH6000" s="60"/>
      <c r="EI6000" s="60"/>
      <c r="EJ6000" s="60"/>
      <c r="EK6000" s="60"/>
      <c r="EL6000" s="60"/>
      <c r="EM6000" s="60"/>
      <c r="EN6000" s="60"/>
      <c r="EO6000" s="60"/>
      <c r="EP6000" s="60"/>
      <c r="EQ6000" s="60"/>
      <c r="ER6000" s="60"/>
      <c r="ES6000" s="60"/>
      <c r="ET6000" s="60"/>
      <c r="EU6000" s="60"/>
      <c r="EV6000" s="60"/>
      <c r="EW6000" s="60"/>
      <c r="EX6000" s="60"/>
      <c r="EY6000" s="60"/>
      <c r="EZ6000" s="60"/>
      <c r="FA6000" s="60"/>
      <c r="FB6000" s="60"/>
    </row>
    <row r="6001" spans="22:158" x14ac:dyDescent="0.25">
      <c r="W6001" s="33"/>
      <c r="X6001" s="33"/>
      <c r="AH6001" s="38">
        <v>100</v>
      </c>
      <c r="AI6001" s="38">
        <v>140</v>
      </c>
      <c r="AJ6001" s="38">
        <v>12350</v>
      </c>
      <c r="AK6001" s="38">
        <v>76</v>
      </c>
      <c r="AL6001" s="38">
        <v>7200010</v>
      </c>
      <c r="AM6001" s="61" t="s">
        <v>1816</v>
      </c>
      <c r="AN6001" s="61" t="s">
        <v>1690</v>
      </c>
      <c r="AO6001" s="61" t="s">
        <v>5091</v>
      </c>
      <c r="AP6001" s="61" t="s">
        <v>879</v>
      </c>
      <c r="AQ6001" s="61" t="s">
        <v>880</v>
      </c>
      <c r="AR6001" s="28">
        <v>0</v>
      </c>
      <c r="AS6001" s="28">
        <v>165020</v>
      </c>
      <c r="AT6001" s="28">
        <v>0</v>
      </c>
      <c r="AU6001" s="62"/>
      <c r="DV6001" s="31" t="s">
        <v>5753</v>
      </c>
      <c r="DW6001" s="31" t="s">
        <v>5761</v>
      </c>
      <c r="DX6001" s="63"/>
      <c r="DY6001" s="63"/>
      <c r="DZ6001" s="63"/>
      <c r="EA6001" s="167"/>
      <c r="EB6001" s="60"/>
      <c r="EC6001" s="60"/>
      <c r="ED6001" s="60"/>
      <c r="EE6001" s="60"/>
      <c r="EF6001" s="60"/>
      <c r="EG6001" s="60"/>
      <c r="EH6001" s="60"/>
      <c r="EI6001" s="60"/>
      <c r="EJ6001" s="60"/>
      <c r="EK6001" s="60"/>
      <c r="EL6001" s="60"/>
      <c r="EM6001" s="60"/>
      <c r="EN6001" s="60"/>
      <c r="EO6001" s="60"/>
      <c r="EP6001" s="60"/>
      <c r="EQ6001" s="60"/>
      <c r="ER6001" s="60"/>
      <c r="ES6001" s="60"/>
      <c r="ET6001" s="60"/>
      <c r="EU6001" s="60"/>
      <c r="EV6001" s="60"/>
      <c r="EW6001" s="60"/>
      <c r="EX6001" s="60"/>
      <c r="EY6001" s="60"/>
      <c r="EZ6001" s="60"/>
      <c r="FA6001" s="60"/>
      <c r="FB6001" s="60"/>
    </row>
    <row r="6002" spans="22:158" x14ac:dyDescent="0.25">
      <c r="W6002" s="33"/>
      <c r="X6002" s="33"/>
      <c r="AH6002" s="38">
        <v>100</v>
      </c>
      <c r="AI6002" s="38">
        <v>140</v>
      </c>
      <c r="AJ6002" s="38">
        <v>12900</v>
      </c>
      <c r="AK6002" s="38">
        <v>76</v>
      </c>
      <c r="AL6002" s="38">
        <v>7200010</v>
      </c>
      <c r="AM6002" s="61" t="s">
        <v>1816</v>
      </c>
      <c r="AN6002" s="61" t="s">
        <v>1690</v>
      </c>
      <c r="AO6002" s="61" t="s">
        <v>5099</v>
      </c>
      <c r="AP6002" s="61" t="s">
        <v>879</v>
      </c>
      <c r="AQ6002" s="61" t="s">
        <v>880</v>
      </c>
      <c r="AR6002" s="28">
        <v>0</v>
      </c>
      <c r="AS6002" s="28">
        <v>126420</v>
      </c>
      <c r="AT6002" s="28">
        <v>0</v>
      </c>
      <c r="AU6002" s="62"/>
      <c r="DV6002" s="31" t="s">
        <v>5753</v>
      </c>
      <c r="DW6002" s="31" t="s">
        <v>5761</v>
      </c>
      <c r="DX6002" s="63"/>
      <c r="DY6002" s="63"/>
      <c r="DZ6002" s="63"/>
      <c r="EA6002" s="167"/>
      <c r="EB6002" s="60"/>
      <c r="EC6002" s="60"/>
      <c r="ED6002" s="60"/>
      <c r="EE6002" s="60"/>
      <c r="EF6002" s="60"/>
      <c r="EG6002" s="60"/>
      <c r="EH6002" s="60"/>
      <c r="EI6002" s="60"/>
      <c r="EJ6002" s="60"/>
      <c r="EK6002" s="60"/>
      <c r="EL6002" s="60"/>
      <c r="EM6002" s="60"/>
      <c r="EN6002" s="60"/>
      <c r="EO6002" s="60"/>
      <c r="EP6002" s="60"/>
      <c r="EQ6002" s="60"/>
      <c r="ER6002" s="60"/>
      <c r="ES6002" s="60"/>
      <c r="ET6002" s="60"/>
      <c r="EU6002" s="60"/>
      <c r="EV6002" s="60"/>
      <c r="EW6002" s="60"/>
      <c r="EX6002" s="60"/>
      <c r="EY6002" s="60"/>
      <c r="EZ6002" s="60"/>
      <c r="FA6002" s="60"/>
      <c r="FB6002" s="60"/>
    </row>
    <row r="6003" spans="22:158" x14ac:dyDescent="0.25">
      <c r="W6003" s="33"/>
      <c r="X6003" s="33"/>
      <c r="AH6003" s="38">
        <v>100</v>
      </c>
      <c r="AI6003" s="38">
        <v>140</v>
      </c>
      <c r="AJ6003" s="38">
        <v>14600</v>
      </c>
      <c r="AK6003" s="38">
        <v>76</v>
      </c>
      <c r="AL6003" s="38">
        <v>7200010</v>
      </c>
      <c r="AM6003" s="61" t="s">
        <v>1816</v>
      </c>
      <c r="AN6003" s="61" t="s">
        <v>1690</v>
      </c>
      <c r="AO6003" s="61" t="s">
        <v>1580</v>
      </c>
      <c r="AP6003" s="61" t="s">
        <v>879</v>
      </c>
      <c r="AQ6003" s="61" t="s">
        <v>880</v>
      </c>
      <c r="AR6003" s="28">
        <v>0</v>
      </c>
      <c r="AS6003" s="28">
        <v>2528</v>
      </c>
      <c r="AT6003" s="28">
        <v>0</v>
      </c>
      <c r="AU6003" s="62"/>
      <c r="DV6003" s="31" t="s">
        <v>5753</v>
      </c>
      <c r="DW6003" s="31" t="s">
        <v>5761</v>
      </c>
      <c r="DX6003" s="63"/>
      <c r="DY6003" s="63"/>
      <c r="DZ6003" s="63"/>
      <c r="EA6003" s="167"/>
      <c r="EB6003" s="60"/>
      <c r="EC6003" s="60"/>
      <c r="ED6003" s="60"/>
      <c r="EE6003" s="60"/>
      <c r="EF6003" s="60"/>
      <c r="EG6003" s="60"/>
      <c r="EH6003" s="60"/>
      <c r="EI6003" s="60"/>
      <c r="EJ6003" s="60"/>
      <c r="EK6003" s="60"/>
      <c r="EL6003" s="60"/>
      <c r="EM6003" s="60"/>
      <c r="EN6003" s="60"/>
      <c r="EO6003" s="60"/>
      <c r="EP6003" s="60"/>
      <c r="EQ6003" s="60"/>
      <c r="ER6003" s="60"/>
      <c r="ES6003" s="60"/>
      <c r="ET6003" s="60"/>
      <c r="EU6003" s="60"/>
      <c r="EV6003" s="60"/>
      <c r="EW6003" s="60"/>
      <c r="EX6003" s="60"/>
      <c r="EY6003" s="60"/>
      <c r="EZ6003" s="60"/>
      <c r="FA6003" s="60"/>
      <c r="FB6003" s="60"/>
    </row>
    <row r="6004" spans="22:158" x14ac:dyDescent="0.25">
      <c r="W6004" s="33"/>
      <c r="X6004" s="33"/>
      <c r="AH6004" s="38">
        <v>100</v>
      </c>
      <c r="AI6004" s="38">
        <v>140</v>
      </c>
      <c r="AJ6004" s="38">
        <v>14870</v>
      </c>
      <c r="AK6004" s="38">
        <v>76</v>
      </c>
      <c r="AL6004" s="38">
        <v>7200010</v>
      </c>
      <c r="AM6004" s="61" t="s">
        <v>1816</v>
      </c>
      <c r="AN6004" s="61" t="s">
        <v>1690</v>
      </c>
      <c r="AO6004" s="61" t="s">
        <v>1586</v>
      </c>
      <c r="AP6004" s="61" t="s">
        <v>879</v>
      </c>
      <c r="AQ6004" s="61" t="s">
        <v>880</v>
      </c>
      <c r="AR6004" s="28">
        <v>0</v>
      </c>
      <c r="AS6004" s="28">
        <v>65907</v>
      </c>
      <c r="AT6004" s="28">
        <v>0</v>
      </c>
      <c r="AU6004" s="62"/>
      <c r="DV6004" s="31" t="s">
        <v>5753</v>
      </c>
      <c r="DW6004" s="31" t="s">
        <v>5761</v>
      </c>
      <c r="DX6004" s="63"/>
      <c r="DY6004" s="63"/>
      <c r="DZ6004" s="63"/>
      <c r="EA6004" s="167"/>
      <c r="EB6004" s="60"/>
      <c r="EC6004" s="60"/>
      <c r="ED6004" s="60"/>
      <c r="EE6004" s="60"/>
      <c r="EF6004" s="60"/>
      <c r="EG6004" s="60"/>
      <c r="EH6004" s="60"/>
      <c r="EI6004" s="60"/>
      <c r="EJ6004" s="60"/>
      <c r="EK6004" s="60"/>
      <c r="EL6004" s="60"/>
      <c r="EM6004" s="60"/>
      <c r="EN6004" s="60"/>
      <c r="EO6004" s="60"/>
      <c r="EP6004" s="60"/>
      <c r="EQ6004" s="60"/>
      <c r="ER6004" s="60"/>
      <c r="ES6004" s="60"/>
      <c r="ET6004" s="60"/>
      <c r="EU6004" s="60"/>
      <c r="EV6004" s="60"/>
      <c r="EW6004" s="60"/>
      <c r="EX6004" s="60"/>
      <c r="EY6004" s="60"/>
      <c r="EZ6004" s="60"/>
      <c r="FA6004" s="60"/>
      <c r="FB6004" s="60"/>
    </row>
    <row r="6005" spans="22:158" x14ac:dyDescent="0.25">
      <c r="V6005" s="1"/>
      <c r="W6005" s="33"/>
      <c r="X6005" s="33"/>
      <c r="AH6005" s="38">
        <v>100</v>
      </c>
      <c r="AI6005" s="38">
        <v>140</v>
      </c>
      <c r="AJ6005" s="38">
        <v>16100</v>
      </c>
      <c r="AK6005" s="38">
        <v>76</v>
      </c>
      <c r="AL6005" s="38">
        <v>7200010</v>
      </c>
      <c r="AM6005" s="61" t="s">
        <v>1816</v>
      </c>
      <c r="AN6005" s="61" t="s">
        <v>1690</v>
      </c>
      <c r="AO6005" s="61" t="s">
        <v>1612</v>
      </c>
      <c r="AP6005" s="61" t="s">
        <v>879</v>
      </c>
      <c r="AQ6005" s="61" t="s">
        <v>880</v>
      </c>
      <c r="AR6005" s="28">
        <v>0</v>
      </c>
      <c r="AS6005" s="28">
        <v>49725</v>
      </c>
      <c r="AT6005" s="28">
        <v>0</v>
      </c>
      <c r="AU6005" s="62"/>
      <c r="DV6005" s="31" t="s">
        <v>5753</v>
      </c>
      <c r="DW6005" s="31" t="s">
        <v>5761</v>
      </c>
      <c r="DX6005" s="63"/>
      <c r="DY6005" s="63"/>
      <c r="DZ6005" s="63"/>
      <c r="EA6005" s="167"/>
      <c r="EB6005" s="60"/>
      <c r="EC6005" s="60"/>
      <c r="ED6005" s="60"/>
      <c r="EE6005" s="60"/>
      <c r="EF6005" s="60"/>
      <c r="EG6005" s="60"/>
      <c r="EH6005" s="60"/>
      <c r="EI6005" s="60"/>
      <c r="EJ6005" s="60"/>
      <c r="EK6005" s="60"/>
      <c r="EL6005" s="60"/>
      <c r="EM6005" s="60"/>
      <c r="EN6005" s="60"/>
      <c r="EO6005" s="60"/>
      <c r="EP6005" s="60"/>
      <c r="EQ6005" s="60"/>
      <c r="ER6005" s="60"/>
      <c r="ES6005" s="60"/>
      <c r="ET6005" s="60"/>
      <c r="EU6005" s="60"/>
      <c r="EV6005" s="60"/>
      <c r="EW6005" s="60"/>
      <c r="EX6005" s="60"/>
      <c r="EY6005" s="60"/>
      <c r="EZ6005" s="60"/>
      <c r="FA6005" s="60"/>
      <c r="FB6005" s="60"/>
    </row>
    <row r="6006" spans="22:158" x14ac:dyDescent="0.25">
      <c r="W6006" s="33"/>
      <c r="X6006" s="33"/>
      <c r="AH6006" s="38">
        <v>100</v>
      </c>
      <c r="AI6006" s="38">
        <v>140</v>
      </c>
      <c r="AJ6006" s="38">
        <v>16150</v>
      </c>
      <c r="AK6006" s="38">
        <v>76</v>
      </c>
      <c r="AL6006" s="38">
        <v>7200010</v>
      </c>
      <c r="AM6006" s="61" t="s">
        <v>1816</v>
      </c>
      <c r="AN6006" s="61" t="s">
        <v>1690</v>
      </c>
      <c r="AO6006" s="61" t="s">
        <v>1613</v>
      </c>
      <c r="AP6006" s="61" t="s">
        <v>879</v>
      </c>
      <c r="AQ6006" s="61" t="s">
        <v>880</v>
      </c>
      <c r="AR6006" s="28">
        <v>0</v>
      </c>
      <c r="AS6006" s="28">
        <v>711155</v>
      </c>
      <c r="AT6006" s="28">
        <v>0</v>
      </c>
      <c r="AU6006" s="62"/>
      <c r="DV6006" s="31" t="s">
        <v>5753</v>
      </c>
      <c r="DW6006" s="31" t="s">
        <v>5761</v>
      </c>
      <c r="DX6006" s="63"/>
      <c r="DY6006" s="63"/>
      <c r="DZ6006" s="63"/>
      <c r="EA6006" s="167"/>
      <c r="EB6006" s="60"/>
      <c r="EC6006" s="60"/>
      <c r="ED6006" s="60"/>
      <c r="EE6006" s="60"/>
      <c r="EF6006" s="60"/>
      <c r="EG6006" s="60"/>
      <c r="EH6006" s="60"/>
      <c r="EI6006" s="60"/>
      <c r="EJ6006" s="60"/>
      <c r="EK6006" s="60"/>
      <c r="EL6006" s="60"/>
      <c r="EM6006" s="60"/>
      <c r="EN6006" s="60"/>
      <c r="EO6006" s="60"/>
      <c r="EP6006" s="60"/>
      <c r="EQ6006" s="60"/>
      <c r="ER6006" s="60"/>
      <c r="ES6006" s="60"/>
      <c r="ET6006" s="60"/>
      <c r="EU6006" s="60"/>
      <c r="EV6006" s="60"/>
      <c r="EW6006" s="60"/>
      <c r="EX6006" s="60"/>
      <c r="EY6006" s="60"/>
      <c r="EZ6006" s="60"/>
      <c r="FA6006" s="60"/>
      <c r="FB6006" s="60"/>
    </row>
    <row r="6007" spans="22:158" x14ac:dyDescent="0.25">
      <c r="W6007" s="33"/>
      <c r="X6007" s="33"/>
      <c r="AH6007" s="38">
        <v>100</v>
      </c>
      <c r="AI6007" s="38">
        <v>140</v>
      </c>
      <c r="AJ6007" s="38">
        <v>16200</v>
      </c>
      <c r="AK6007" s="38">
        <v>76</v>
      </c>
      <c r="AL6007" s="38">
        <v>7200010</v>
      </c>
      <c r="AM6007" s="61" t="s">
        <v>1816</v>
      </c>
      <c r="AN6007" s="61" t="s">
        <v>1690</v>
      </c>
      <c r="AO6007" s="61" t="s">
        <v>1615</v>
      </c>
      <c r="AP6007" s="61" t="s">
        <v>879</v>
      </c>
      <c r="AQ6007" s="61" t="s">
        <v>880</v>
      </c>
      <c r="AR6007" s="28">
        <v>0</v>
      </c>
      <c r="AS6007" s="28">
        <v>110575</v>
      </c>
      <c r="AT6007" s="28">
        <v>0</v>
      </c>
      <c r="AU6007" s="62"/>
      <c r="DV6007" s="31" t="s">
        <v>5753</v>
      </c>
      <c r="DW6007" s="31" t="s">
        <v>5761</v>
      </c>
      <c r="DX6007" s="63"/>
      <c r="DY6007" s="63"/>
      <c r="DZ6007" s="63"/>
      <c r="EA6007" s="167"/>
      <c r="EB6007" s="60"/>
      <c r="EC6007" s="60"/>
      <c r="ED6007" s="60"/>
      <c r="EE6007" s="60"/>
      <c r="EF6007" s="60"/>
      <c r="EG6007" s="60"/>
      <c r="EH6007" s="60"/>
      <c r="EI6007" s="60"/>
      <c r="EJ6007" s="60"/>
      <c r="EK6007" s="60"/>
      <c r="EL6007" s="60"/>
      <c r="EM6007" s="60"/>
      <c r="EN6007" s="60"/>
      <c r="EO6007" s="60"/>
      <c r="EP6007" s="60"/>
      <c r="EQ6007" s="60"/>
      <c r="ER6007" s="60"/>
      <c r="ES6007" s="60"/>
      <c r="ET6007" s="60"/>
      <c r="EU6007" s="60"/>
      <c r="EV6007" s="60"/>
      <c r="EW6007" s="60"/>
      <c r="EX6007" s="60"/>
      <c r="EY6007" s="60"/>
      <c r="EZ6007" s="60"/>
      <c r="FA6007" s="60"/>
      <c r="FB6007" s="60"/>
    </row>
    <row r="6008" spans="22:158" x14ac:dyDescent="0.25">
      <c r="W6008" s="33"/>
      <c r="X6008" s="33"/>
      <c r="AH6008" s="38">
        <v>100</v>
      </c>
      <c r="AI6008" s="38">
        <v>140</v>
      </c>
      <c r="AJ6008" s="38">
        <v>18100</v>
      </c>
      <c r="AK6008" s="38">
        <v>76</v>
      </c>
      <c r="AL6008" s="38">
        <v>7200010</v>
      </c>
      <c r="AM6008" s="61" t="s">
        <v>1816</v>
      </c>
      <c r="AN6008" s="61" t="s">
        <v>1690</v>
      </c>
      <c r="AO6008" s="61" t="s">
        <v>1658</v>
      </c>
      <c r="AP6008" s="61" t="s">
        <v>879</v>
      </c>
      <c r="AQ6008" s="61" t="s">
        <v>880</v>
      </c>
      <c r="AR6008" s="28">
        <v>0</v>
      </c>
      <c r="AS6008" s="28">
        <v>532144</v>
      </c>
      <c r="AT6008" s="28">
        <v>0</v>
      </c>
      <c r="AU6008" s="62"/>
      <c r="DV6008" s="31" t="s">
        <v>5753</v>
      </c>
      <c r="DW6008" s="31" t="s">
        <v>5761</v>
      </c>
      <c r="DX6008" s="63"/>
      <c r="DY6008" s="63"/>
      <c r="DZ6008" s="63"/>
      <c r="EA6008" s="167"/>
      <c r="EB6008" s="60"/>
      <c r="EC6008" s="60"/>
      <c r="ED6008" s="60"/>
      <c r="EE6008" s="60"/>
      <c r="EF6008" s="60"/>
      <c r="EG6008" s="60"/>
      <c r="EH6008" s="60"/>
      <c r="EI6008" s="60"/>
      <c r="EJ6008" s="60"/>
      <c r="EK6008" s="60"/>
      <c r="EL6008" s="60"/>
      <c r="EM6008" s="60"/>
      <c r="EN6008" s="60"/>
      <c r="EO6008" s="60"/>
      <c r="EP6008" s="60"/>
      <c r="EQ6008" s="60"/>
      <c r="ER6008" s="60"/>
      <c r="ES6008" s="60"/>
      <c r="ET6008" s="60"/>
      <c r="EU6008" s="60"/>
      <c r="EV6008" s="60"/>
      <c r="EW6008" s="60"/>
      <c r="EX6008" s="60"/>
      <c r="EY6008" s="60"/>
      <c r="EZ6008" s="60"/>
      <c r="FA6008" s="60"/>
      <c r="FB6008" s="60"/>
    </row>
    <row r="6009" spans="22:158" x14ac:dyDescent="0.25">
      <c r="W6009" s="33"/>
      <c r="X6009" s="33"/>
      <c r="AH6009" s="38">
        <v>100</v>
      </c>
      <c r="AI6009" s="38">
        <v>145</v>
      </c>
      <c r="AJ6009" s="38">
        <v>10550</v>
      </c>
      <c r="AK6009" s="38">
        <v>76</v>
      </c>
      <c r="AL6009" s="38">
        <v>7200010</v>
      </c>
      <c r="AM6009" s="61" t="s">
        <v>1816</v>
      </c>
      <c r="AN6009" s="61" t="s">
        <v>1691</v>
      </c>
      <c r="AO6009" s="61" t="s">
        <v>5054</v>
      </c>
      <c r="AP6009" s="61" t="s">
        <v>879</v>
      </c>
      <c r="AQ6009" s="61" t="s">
        <v>880</v>
      </c>
      <c r="AR6009" s="28">
        <v>0</v>
      </c>
      <c r="AS6009" s="28">
        <v>199069</v>
      </c>
      <c r="AT6009" s="28">
        <v>0</v>
      </c>
      <c r="AU6009" s="62"/>
      <c r="DV6009" s="31" t="s">
        <v>5753</v>
      </c>
      <c r="DW6009" s="31" t="s">
        <v>5762</v>
      </c>
      <c r="DX6009" s="63"/>
      <c r="DY6009" s="63"/>
      <c r="DZ6009" s="63"/>
      <c r="EA6009" s="167"/>
      <c r="EB6009" s="60"/>
      <c r="EC6009" s="60"/>
      <c r="ED6009" s="60"/>
      <c r="EE6009" s="60"/>
      <c r="EF6009" s="60"/>
      <c r="EG6009" s="60"/>
      <c r="EH6009" s="60"/>
      <c r="EI6009" s="60"/>
      <c r="EJ6009" s="60"/>
      <c r="EK6009" s="60"/>
      <c r="EL6009" s="60"/>
      <c r="EM6009" s="60"/>
      <c r="EN6009" s="60"/>
      <c r="EO6009" s="60"/>
      <c r="EP6009" s="60"/>
      <c r="EQ6009" s="60"/>
      <c r="ER6009" s="60"/>
      <c r="ES6009" s="60"/>
      <c r="ET6009" s="60"/>
      <c r="EU6009" s="60"/>
      <c r="EV6009" s="60"/>
      <c r="EW6009" s="60"/>
      <c r="EX6009" s="60"/>
      <c r="EY6009" s="60"/>
      <c r="EZ6009" s="60"/>
      <c r="FA6009" s="60"/>
      <c r="FB6009" s="60"/>
    </row>
    <row r="6010" spans="22:158" x14ac:dyDescent="0.25">
      <c r="W6010" s="33"/>
      <c r="X6010" s="33"/>
      <c r="AH6010" s="38">
        <v>100</v>
      </c>
      <c r="AI6010" s="38">
        <v>145</v>
      </c>
      <c r="AJ6010" s="38">
        <v>11000</v>
      </c>
      <c r="AK6010" s="38">
        <v>76</v>
      </c>
      <c r="AL6010" s="38">
        <v>7200010</v>
      </c>
      <c r="AM6010" s="61" t="s">
        <v>1816</v>
      </c>
      <c r="AN6010" s="61" t="s">
        <v>1691</v>
      </c>
      <c r="AO6010" s="61" t="s">
        <v>5063</v>
      </c>
      <c r="AP6010" s="61" t="s">
        <v>879</v>
      </c>
      <c r="AQ6010" s="61" t="s">
        <v>880</v>
      </c>
      <c r="AR6010" s="28">
        <v>0</v>
      </c>
      <c r="AS6010" s="28">
        <v>337</v>
      </c>
      <c r="AT6010" s="28">
        <v>0</v>
      </c>
      <c r="AU6010" s="62"/>
      <c r="DV6010" s="31" t="s">
        <v>5753</v>
      </c>
      <c r="DW6010" s="31" t="s">
        <v>5762</v>
      </c>
      <c r="DX6010" s="63"/>
      <c r="DY6010" s="63"/>
      <c r="DZ6010" s="63"/>
      <c r="EA6010" s="167"/>
      <c r="EB6010" s="60"/>
      <c r="EC6010" s="60"/>
      <c r="ED6010" s="60"/>
      <c r="EE6010" s="60"/>
      <c r="EF6010" s="60"/>
      <c r="EG6010" s="60"/>
      <c r="EH6010" s="60"/>
      <c r="EI6010" s="60"/>
      <c r="EJ6010" s="60"/>
      <c r="EK6010" s="60"/>
      <c r="EL6010" s="60"/>
      <c r="EM6010" s="60"/>
      <c r="EN6010" s="60"/>
      <c r="EO6010" s="60"/>
      <c r="EP6010" s="60"/>
      <c r="EQ6010" s="60"/>
      <c r="ER6010" s="60"/>
      <c r="ES6010" s="60"/>
      <c r="ET6010" s="60"/>
      <c r="EU6010" s="60"/>
      <c r="EV6010" s="60"/>
      <c r="EW6010" s="60"/>
      <c r="EX6010" s="60"/>
      <c r="EY6010" s="60"/>
      <c r="EZ6010" s="60"/>
      <c r="FA6010" s="60"/>
      <c r="FB6010" s="60"/>
    </row>
    <row r="6011" spans="22:158" x14ac:dyDescent="0.25">
      <c r="W6011" s="33"/>
      <c r="X6011" s="33"/>
      <c r="AH6011" s="38">
        <v>100</v>
      </c>
      <c r="AI6011" s="38">
        <v>145</v>
      </c>
      <c r="AJ6011" s="38">
        <v>11050</v>
      </c>
      <c r="AK6011" s="38">
        <v>76</v>
      </c>
      <c r="AL6011" s="38">
        <v>7200010</v>
      </c>
      <c r="AM6011" s="61" t="s">
        <v>1816</v>
      </c>
      <c r="AN6011" s="61" t="s">
        <v>1691</v>
      </c>
      <c r="AO6011" s="61" t="s">
        <v>5064</v>
      </c>
      <c r="AP6011" s="61" t="s">
        <v>879</v>
      </c>
      <c r="AQ6011" s="61" t="s">
        <v>880</v>
      </c>
      <c r="AR6011" s="28">
        <v>0</v>
      </c>
      <c r="AS6011" s="28">
        <v>137376</v>
      </c>
      <c r="AT6011" s="28">
        <v>0</v>
      </c>
      <c r="AU6011" s="62"/>
      <c r="DV6011" s="31" t="s">
        <v>5753</v>
      </c>
      <c r="DW6011" s="31" t="s">
        <v>5762</v>
      </c>
      <c r="DX6011" s="63"/>
      <c r="DY6011" s="63"/>
      <c r="DZ6011" s="63"/>
      <c r="EA6011" s="167"/>
      <c r="EB6011" s="60"/>
      <c r="EC6011" s="60"/>
      <c r="ED6011" s="60"/>
      <c r="EE6011" s="60"/>
      <c r="EF6011" s="60"/>
      <c r="EG6011" s="60"/>
      <c r="EH6011" s="60"/>
      <c r="EI6011" s="60"/>
      <c r="EJ6011" s="60"/>
      <c r="EK6011" s="60"/>
      <c r="EL6011" s="60"/>
      <c r="EM6011" s="60"/>
      <c r="EN6011" s="60"/>
      <c r="EO6011" s="60"/>
      <c r="EP6011" s="60"/>
      <c r="EQ6011" s="60"/>
      <c r="ER6011" s="60"/>
      <c r="ES6011" s="60"/>
      <c r="ET6011" s="60"/>
      <c r="EU6011" s="60"/>
      <c r="EV6011" s="60"/>
      <c r="EW6011" s="60"/>
      <c r="EX6011" s="60"/>
      <c r="EY6011" s="60"/>
      <c r="EZ6011" s="60"/>
      <c r="FA6011" s="60"/>
      <c r="FB6011" s="60"/>
    </row>
    <row r="6012" spans="22:158" x14ac:dyDescent="0.25">
      <c r="W6012" s="33"/>
      <c r="X6012" s="33"/>
      <c r="AH6012" s="38">
        <v>100</v>
      </c>
      <c r="AI6012" s="38">
        <v>145</v>
      </c>
      <c r="AJ6012" s="38">
        <v>12050</v>
      </c>
      <c r="AK6012" s="38">
        <v>76</v>
      </c>
      <c r="AL6012" s="38">
        <v>7200010</v>
      </c>
      <c r="AM6012" s="61" t="s">
        <v>1816</v>
      </c>
      <c r="AN6012" s="61" t="s">
        <v>1691</v>
      </c>
      <c r="AO6012" s="61" t="s">
        <v>5085</v>
      </c>
      <c r="AP6012" s="61" t="s">
        <v>879</v>
      </c>
      <c r="AQ6012" s="61" t="s">
        <v>880</v>
      </c>
      <c r="AR6012" s="28">
        <v>0</v>
      </c>
      <c r="AS6012" s="28">
        <v>337</v>
      </c>
      <c r="AT6012" s="28">
        <v>0</v>
      </c>
      <c r="AU6012" s="62"/>
      <c r="DV6012" s="31" t="s">
        <v>5753</v>
      </c>
      <c r="DW6012" s="31" t="s">
        <v>5762</v>
      </c>
      <c r="DX6012" s="63"/>
      <c r="DY6012" s="63"/>
      <c r="DZ6012" s="63"/>
      <c r="EA6012" s="167"/>
      <c r="EB6012" s="60"/>
      <c r="EC6012" s="60"/>
      <c r="ED6012" s="60"/>
      <c r="EE6012" s="60"/>
      <c r="EF6012" s="60"/>
      <c r="EG6012" s="60"/>
      <c r="EH6012" s="60"/>
      <c r="EI6012" s="60"/>
      <c r="EJ6012" s="60"/>
      <c r="EK6012" s="60"/>
      <c r="EL6012" s="60"/>
      <c r="EM6012" s="60"/>
      <c r="EN6012" s="60"/>
      <c r="EO6012" s="60"/>
      <c r="EP6012" s="60"/>
      <c r="EQ6012" s="60"/>
      <c r="ER6012" s="60"/>
      <c r="ES6012" s="60"/>
      <c r="ET6012" s="60"/>
      <c r="EU6012" s="60"/>
      <c r="EV6012" s="60"/>
      <c r="EW6012" s="60"/>
      <c r="EX6012" s="60"/>
      <c r="EY6012" s="60"/>
      <c r="EZ6012" s="60"/>
      <c r="FA6012" s="60"/>
      <c r="FB6012" s="60"/>
    </row>
    <row r="6013" spans="22:158" x14ac:dyDescent="0.25">
      <c r="W6013" s="33"/>
      <c r="X6013" s="33"/>
      <c r="AH6013" s="38">
        <v>100</v>
      </c>
      <c r="AI6013" s="38">
        <v>145</v>
      </c>
      <c r="AJ6013" s="38">
        <v>12750</v>
      </c>
      <c r="AK6013" s="38">
        <v>76</v>
      </c>
      <c r="AL6013" s="38">
        <v>7200010</v>
      </c>
      <c r="AM6013" s="61" t="s">
        <v>1816</v>
      </c>
      <c r="AN6013" s="61" t="s">
        <v>1691</v>
      </c>
      <c r="AO6013" s="61" t="s">
        <v>5097</v>
      </c>
      <c r="AP6013" s="61" t="s">
        <v>879</v>
      </c>
      <c r="AQ6013" s="61" t="s">
        <v>880</v>
      </c>
      <c r="AR6013" s="28">
        <v>0</v>
      </c>
      <c r="AS6013" s="28">
        <v>841620</v>
      </c>
      <c r="AT6013" s="28">
        <v>0</v>
      </c>
      <c r="AU6013" s="62"/>
      <c r="DV6013" s="31" t="s">
        <v>5753</v>
      </c>
      <c r="DW6013" s="31" t="s">
        <v>5762</v>
      </c>
      <c r="DX6013" s="63"/>
      <c r="DY6013" s="63"/>
      <c r="DZ6013" s="63"/>
      <c r="EA6013" s="167"/>
      <c r="EB6013" s="60"/>
      <c r="EC6013" s="60"/>
      <c r="ED6013" s="60"/>
      <c r="EE6013" s="60"/>
      <c r="EF6013" s="60"/>
      <c r="EG6013" s="60"/>
      <c r="EH6013" s="60"/>
      <c r="EI6013" s="60"/>
      <c r="EJ6013" s="60"/>
      <c r="EK6013" s="60"/>
      <c r="EL6013" s="60"/>
      <c r="EM6013" s="60"/>
      <c r="EN6013" s="60"/>
      <c r="EO6013" s="60"/>
      <c r="EP6013" s="60"/>
      <c r="EQ6013" s="60"/>
      <c r="ER6013" s="60"/>
      <c r="ES6013" s="60"/>
      <c r="ET6013" s="60"/>
      <c r="EU6013" s="60"/>
      <c r="EV6013" s="60"/>
      <c r="EW6013" s="60"/>
      <c r="EX6013" s="60"/>
      <c r="EY6013" s="60"/>
      <c r="EZ6013" s="60"/>
      <c r="FA6013" s="60"/>
      <c r="FB6013" s="60"/>
    </row>
    <row r="6014" spans="22:158" x14ac:dyDescent="0.25">
      <c r="W6014" s="33"/>
      <c r="X6014" s="33"/>
      <c r="AH6014" s="38">
        <v>100</v>
      </c>
      <c r="AI6014" s="38">
        <v>145</v>
      </c>
      <c r="AJ6014" s="38">
        <v>13310</v>
      </c>
      <c r="AK6014" s="38">
        <v>76</v>
      </c>
      <c r="AL6014" s="38">
        <v>7200010</v>
      </c>
      <c r="AM6014" s="61" t="s">
        <v>1816</v>
      </c>
      <c r="AN6014" s="61" t="s">
        <v>1691</v>
      </c>
      <c r="AO6014" s="61" t="s">
        <v>5108</v>
      </c>
      <c r="AP6014" s="61" t="s">
        <v>879</v>
      </c>
      <c r="AQ6014" s="61" t="s">
        <v>880</v>
      </c>
      <c r="AR6014" s="28">
        <v>0</v>
      </c>
      <c r="AS6014" s="28">
        <v>253683</v>
      </c>
      <c r="AT6014" s="28">
        <v>0</v>
      </c>
      <c r="AU6014" s="62"/>
      <c r="DV6014" s="31" t="s">
        <v>5753</v>
      </c>
      <c r="DW6014" s="31" t="s">
        <v>5762</v>
      </c>
      <c r="DX6014" s="63"/>
      <c r="DY6014" s="63"/>
      <c r="DZ6014" s="63"/>
      <c r="EA6014" s="167"/>
      <c r="EB6014" s="60"/>
      <c r="EC6014" s="60"/>
      <c r="ED6014" s="60"/>
      <c r="EE6014" s="60"/>
      <c r="EF6014" s="60"/>
      <c r="EG6014" s="60"/>
      <c r="EH6014" s="60"/>
      <c r="EI6014" s="60"/>
      <c r="EJ6014" s="60"/>
      <c r="EK6014" s="60"/>
      <c r="EL6014" s="60"/>
      <c r="EM6014" s="60"/>
      <c r="EN6014" s="60"/>
      <c r="EO6014" s="60"/>
      <c r="EP6014" s="60"/>
      <c r="EQ6014" s="60"/>
      <c r="ER6014" s="60"/>
      <c r="ES6014" s="60"/>
      <c r="ET6014" s="60"/>
      <c r="EU6014" s="60"/>
      <c r="EV6014" s="60"/>
      <c r="EW6014" s="60"/>
      <c r="EX6014" s="60"/>
      <c r="EY6014" s="60"/>
      <c r="EZ6014" s="60"/>
      <c r="FA6014" s="60"/>
      <c r="FB6014" s="60"/>
    </row>
    <row r="6015" spans="22:158" x14ac:dyDescent="0.25">
      <c r="W6015" s="33"/>
      <c r="X6015" s="33"/>
      <c r="AH6015" s="38">
        <v>100</v>
      </c>
      <c r="AI6015" s="38">
        <v>145</v>
      </c>
      <c r="AJ6015" s="38">
        <v>13700</v>
      </c>
      <c r="AK6015" s="38">
        <v>76</v>
      </c>
      <c r="AL6015" s="38">
        <v>7200010</v>
      </c>
      <c r="AM6015" s="61" t="s">
        <v>1816</v>
      </c>
      <c r="AN6015" s="61" t="s">
        <v>1691</v>
      </c>
      <c r="AO6015" s="61" t="s">
        <v>5118</v>
      </c>
      <c r="AP6015" s="61" t="s">
        <v>879</v>
      </c>
      <c r="AQ6015" s="61" t="s">
        <v>880</v>
      </c>
      <c r="AR6015" s="28">
        <v>0</v>
      </c>
      <c r="AS6015" s="28">
        <v>129791</v>
      </c>
      <c r="AT6015" s="28">
        <v>0</v>
      </c>
      <c r="AU6015" s="62"/>
      <c r="DV6015" s="31" t="s">
        <v>5753</v>
      </c>
      <c r="DW6015" s="31" t="s">
        <v>5762</v>
      </c>
      <c r="DX6015" s="63"/>
      <c r="DY6015" s="63"/>
      <c r="DZ6015" s="63"/>
      <c r="EA6015" s="167"/>
      <c r="EB6015" s="60"/>
      <c r="EC6015" s="60"/>
      <c r="ED6015" s="60"/>
      <c r="EE6015" s="60"/>
      <c r="EF6015" s="60"/>
      <c r="EG6015" s="60"/>
      <c r="EH6015" s="60"/>
      <c r="EI6015" s="60"/>
      <c r="EJ6015" s="60"/>
      <c r="EK6015" s="60"/>
      <c r="EL6015" s="60"/>
      <c r="EM6015" s="60"/>
      <c r="EN6015" s="60"/>
      <c r="EO6015" s="60"/>
      <c r="EP6015" s="60"/>
      <c r="EQ6015" s="60"/>
      <c r="ER6015" s="60"/>
      <c r="ES6015" s="60"/>
      <c r="ET6015" s="60"/>
      <c r="EU6015" s="60"/>
      <c r="EV6015" s="60"/>
      <c r="EW6015" s="60"/>
      <c r="EX6015" s="60"/>
      <c r="EY6015" s="60"/>
      <c r="EZ6015" s="60"/>
      <c r="FA6015" s="60"/>
      <c r="FB6015" s="60"/>
    </row>
    <row r="6016" spans="22:158" x14ac:dyDescent="0.25">
      <c r="V6016" s="1"/>
      <c r="W6016" s="33"/>
      <c r="X6016" s="33"/>
      <c r="AH6016" s="38">
        <v>100</v>
      </c>
      <c r="AI6016" s="38">
        <v>145</v>
      </c>
      <c r="AJ6016" s="38">
        <v>16180</v>
      </c>
      <c r="AK6016" s="38">
        <v>76</v>
      </c>
      <c r="AL6016" s="38">
        <v>7200010</v>
      </c>
      <c r="AM6016" s="61" t="s">
        <v>1816</v>
      </c>
      <c r="AN6016" s="61" t="s">
        <v>1691</v>
      </c>
      <c r="AO6016" s="61" t="s">
        <v>1614</v>
      </c>
      <c r="AP6016" s="61" t="s">
        <v>879</v>
      </c>
      <c r="AQ6016" s="61" t="s">
        <v>880</v>
      </c>
      <c r="AR6016" s="28">
        <v>0</v>
      </c>
      <c r="AS6016" s="28">
        <v>476182</v>
      </c>
      <c r="AT6016" s="28">
        <v>0</v>
      </c>
      <c r="AU6016" s="62"/>
      <c r="DV6016" s="31" t="s">
        <v>5753</v>
      </c>
      <c r="DW6016" s="31" t="s">
        <v>5762</v>
      </c>
      <c r="DX6016" s="63"/>
      <c r="DY6016" s="63"/>
      <c r="DZ6016" s="63"/>
      <c r="EA6016" s="167"/>
      <c r="EB6016" s="60"/>
      <c r="EC6016" s="60"/>
      <c r="ED6016" s="60"/>
      <c r="EE6016" s="60"/>
      <c r="EF6016" s="60"/>
      <c r="EG6016" s="60"/>
      <c r="EH6016" s="60"/>
      <c r="EI6016" s="60"/>
      <c r="EJ6016" s="60"/>
      <c r="EK6016" s="60"/>
      <c r="EL6016" s="60"/>
      <c r="EM6016" s="60"/>
      <c r="EN6016" s="60"/>
      <c r="EO6016" s="60"/>
      <c r="EP6016" s="60"/>
      <c r="EQ6016" s="60"/>
      <c r="ER6016" s="60"/>
      <c r="ES6016" s="60"/>
      <c r="ET6016" s="60"/>
      <c r="EU6016" s="60"/>
      <c r="EV6016" s="60"/>
      <c r="EW6016" s="60"/>
      <c r="EX6016" s="60"/>
      <c r="EY6016" s="60"/>
      <c r="EZ6016" s="60"/>
      <c r="FA6016" s="60"/>
      <c r="FB6016" s="60"/>
    </row>
    <row r="6017" spans="22:158" x14ac:dyDescent="0.25">
      <c r="W6017" s="33"/>
      <c r="X6017" s="33"/>
      <c r="AH6017" s="38">
        <v>100</v>
      </c>
      <c r="AI6017" s="38">
        <v>145</v>
      </c>
      <c r="AJ6017" s="38">
        <v>16470</v>
      </c>
      <c r="AK6017" s="38">
        <v>76</v>
      </c>
      <c r="AL6017" s="38">
        <v>7200010</v>
      </c>
      <c r="AM6017" s="61" t="s">
        <v>1816</v>
      </c>
      <c r="AN6017" s="61" t="s">
        <v>1691</v>
      </c>
      <c r="AO6017" s="61" t="s">
        <v>1622</v>
      </c>
      <c r="AP6017" s="61" t="s">
        <v>879</v>
      </c>
      <c r="AQ6017" s="61" t="s">
        <v>880</v>
      </c>
      <c r="AR6017" s="28">
        <v>0</v>
      </c>
      <c r="AS6017" s="28">
        <v>392408</v>
      </c>
      <c r="AT6017" s="28">
        <v>0</v>
      </c>
      <c r="AU6017" s="62"/>
      <c r="DV6017" s="31" t="s">
        <v>5753</v>
      </c>
      <c r="DW6017" s="31" t="s">
        <v>5762</v>
      </c>
      <c r="DX6017" s="63"/>
      <c r="DY6017" s="63"/>
      <c r="DZ6017" s="63"/>
      <c r="EA6017" s="167"/>
      <c r="EB6017" s="60"/>
      <c r="EC6017" s="60"/>
      <c r="ED6017" s="60"/>
      <c r="EE6017" s="60"/>
      <c r="EF6017" s="60"/>
      <c r="EG6017" s="60"/>
      <c r="EH6017" s="60"/>
      <c r="EI6017" s="60"/>
      <c r="EJ6017" s="60"/>
      <c r="EK6017" s="60"/>
      <c r="EL6017" s="60"/>
      <c r="EM6017" s="60"/>
      <c r="EN6017" s="60"/>
      <c r="EO6017" s="60"/>
      <c r="EP6017" s="60"/>
      <c r="EQ6017" s="60"/>
      <c r="ER6017" s="60"/>
      <c r="ES6017" s="60"/>
      <c r="ET6017" s="60"/>
      <c r="EU6017" s="60"/>
      <c r="EV6017" s="60"/>
      <c r="EW6017" s="60"/>
      <c r="EX6017" s="60"/>
      <c r="EY6017" s="60"/>
      <c r="EZ6017" s="60"/>
      <c r="FA6017" s="60"/>
      <c r="FB6017" s="60"/>
    </row>
    <row r="6018" spans="22:158" x14ac:dyDescent="0.25">
      <c r="W6018" s="33"/>
      <c r="X6018" s="33"/>
      <c r="AH6018" s="38">
        <v>100</v>
      </c>
      <c r="AI6018" s="38">
        <v>145</v>
      </c>
      <c r="AJ6018" s="38">
        <v>17050</v>
      </c>
      <c r="AK6018" s="38">
        <v>76</v>
      </c>
      <c r="AL6018" s="38">
        <v>7200010</v>
      </c>
      <c r="AM6018" s="61" t="s">
        <v>1816</v>
      </c>
      <c r="AN6018" s="61" t="s">
        <v>1691</v>
      </c>
      <c r="AO6018" s="61" t="s">
        <v>1634</v>
      </c>
      <c r="AP6018" s="61" t="s">
        <v>879</v>
      </c>
      <c r="AQ6018" s="61" t="s">
        <v>880</v>
      </c>
      <c r="AR6018" s="28">
        <v>0</v>
      </c>
      <c r="AS6018" s="28">
        <v>337</v>
      </c>
      <c r="AT6018" s="28">
        <v>0</v>
      </c>
      <c r="AU6018" s="62"/>
      <c r="DV6018" s="31" t="s">
        <v>5753</v>
      </c>
      <c r="DW6018" s="31" t="s">
        <v>5762</v>
      </c>
      <c r="DX6018" s="63"/>
      <c r="DY6018" s="63"/>
      <c r="DZ6018" s="63"/>
      <c r="EA6018" s="167"/>
      <c r="EB6018" s="60"/>
      <c r="EC6018" s="60"/>
      <c r="ED6018" s="60"/>
      <c r="EE6018" s="60"/>
      <c r="EF6018" s="60"/>
      <c r="EG6018" s="60"/>
      <c r="EH6018" s="60"/>
      <c r="EI6018" s="60"/>
      <c r="EJ6018" s="60"/>
      <c r="EK6018" s="60"/>
      <c r="EL6018" s="60"/>
      <c r="EM6018" s="60"/>
      <c r="EN6018" s="60"/>
      <c r="EO6018" s="60"/>
      <c r="EP6018" s="60"/>
      <c r="EQ6018" s="60"/>
      <c r="ER6018" s="60"/>
      <c r="ES6018" s="60"/>
      <c r="ET6018" s="60"/>
      <c r="EU6018" s="60"/>
      <c r="EV6018" s="60"/>
      <c r="EW6018" s="60"/>
      <c r="EX6018" s="60"/>
      <c r="EY6018" s="60"/>
      <c r="EZ6018" s="60"/>
      <c r="FA6018" s="60"/>
      <c r="FB6018" s="60"/>
    </row>
    <row r="6019" spans="22:158" x14ac:dyDescent="0.25">
      <c r="W6019" s="33"/>
      <c r="X6019" s="33"/>
      <c r="AH6019" s="38">
        <v>100</v>
      </c>
      <c r="AI6019" s="38">
        <v>145</v>
      </c>
      <c r="AJ6019" s="38">
        <v>17640</v>
      </c>
      <c r="AK6019" s="38">
        <v>76</v>
      </c>
      <c r="AL6019" s="38">
        <v>7200010</v>
      </c>
      <c r="AM6019" s="61" t="s">
        <v>1816</v>
      </c>
      <c r="AN6019" s="61" t="s">
        <v>1691</v>
      </c>
      <c r="AO6019" s="61" t="s">
        <v>1698</v>
      </c>
      <c r="AP6019" s="61" t="s">
        <v>879</v>
      </c>
      <c r="AQ6019" s="61" t="s">
        <v>880</v>
      </c>
      <c r="AR6019" s="28">
        <v>0</v>
      </c>
      <c r="AS6019" s="28">
        <v>59165</v>
      </c>
      <c r="AT6019" s="28">
        <v>0</v>
      </c>
      <c r="AU6019" s="62"/>
      <c r="DV6019" s="31" t="s">
        <v>5753</v>
      </c>
      <c r="DW6019" s="31" t="s">
        <v>5762</v>
      </c>
      <c r="DX6019" s="63"/>
      <c r="DY6019" s="63"/>
      <c r="DZ6019" s="63"/>
      <c r="EA6019" s="167"/>
      <c r="EB6019" s="60"/>
      <c r="EC6019" s="60"/>
      <c r="ED6019" s="60"/>
      <c r="EE6019" s="60"/>
      <c r="EF6019" s="60"/>
      <c r="EG6019" s="60"/>
      <c r="EH6019" s="60"/>
      <c r="EI6019" s="60"/>
      <c r="EJ6019" s="60"/>
      <c r="EK6019" s="60"/>
      <c r="EL6019" s="60"/>
      <c r="EM6019" s="60"/>
      <c r="EN6019" s="60"/>
      <c r="EO6019" s="60"/>
      <c r="EP6019" s="60"/>
      <c r="EQ6019" s="60"/>
      <c r="ER6019" s="60"/>
      <c r="ES6019" s="60"/>
      <c r="ET6019" s="60"/>
      <c r="EU6019" s="60"/>
      <c r="EV6019" s="60"/>
      <c r="EW6019" s="60"/>
      <c r="EX6019" s="60"/>
      <c r="EY6019" s="60"/>
      <c r="EZ6019" s="60"/>
      <c r="FA6019" s="60"/>
      <c r="FB6019" s="60"/>
    </row>
    <row r="6020" spans="22:158" x14ac:dyDescent="0.25">
      <c r="V6020" s="1"/>
      <c r="W6020" s="33"/>
      <c r="X6020" s="33"/>
      <c r="AH6020" s="38">
        <v>100</v>
      </c>
      <c r="AI6020" s="38">
        <v>145</v>
      </c>
      <c r="AJ6020" s="38">
        <v>18710</v>
      </c>
      <c r="AK6020" s="38">
        <v>76</v>
      </c>
      <c r="AL6020" s="38">
        <v>7200010</v>
      </c>
      <c r="AM6020" s="61" t="s">
        <v>1816</v>
      </c>
      <c r="AN6020" s="61" t="s">
        <v>1691</v>
      </c>
      <c r="AO6020" s="61" t="s">
        <v>1671</v>
      </c>
      <c r="AP6020" s="61" t="s">
        <v>879</v>
      </c>
      <c r="AQ6020" s="61" t="s">
        <v>880</v>
      </c>
      <c r="AR6020" s="28">
        <v>0</v>
      </c>
      <c r="AS6020" s="28">
        <v>431851</v>
      </c>
      <c r="AT6020" s="28">
        <v>0</v>
      </c>
      <c r="AU6020" s="62"/>
      <c r="DV6020" s="31" t="s">
        <v>5753</v>
      </c>
      <c r="DW6020" s="31" t="s">
        <v>5762</v>
      </c>
      <c r="DX6020" s="63"/>
      <c r="DY6020" s="63"/>
      <c r="DZ6020" s="63"/>
      <c r="EA6020" s="167"/>
      <c r="EB6020" s="60"/>
      <c r="EC6020" s="60"/>
      <c r="ED6020" s="60"/>
      <c r="EE6020" s="60"/>
      <c r="EF6020" s="60"/>
      <c r="EG6020" s="60"/>
      <c r="EH6020" s="60"/>
      <c r="EI6020" s="60"/>
      <c r="EJ6020" s="60"/>
      <c r="EK6020" s="60"/>
      <c r="EL6020" s="60"/>
      <c r="EM6020" s="60"/>
      <c r="EN6020" s="60"/>
      <c r="EO6020" s="60"/>
      <c r="EP6020" s="60"/>
      <c r="EQ6020" s="60"/>
      <c r="ER6020" s="60"/>
      <c r="ES6020" s="60"/>
      <c r="ET6020" s="60"/>
      <c r="EU6020" s="60"/>
      <c r="EV6020" s="60"/>
      <c r="EW6020" s="60"/>
      <c r="EX6020" s="60"/>
      <c r="EY6020" s="60"/>
      <c r="EZ6020" s="60"/>
      <c r="FA6020" s="60"/>
      <c r="FB6020" s="60"/>
    </row>
    <row r="6021" spans="22:158" x14ac:dyDescent="0.25">
      <c r="W6021" s="33"/>
      <c r="X6021" s="33"/>
      <c r="AH6021" s="38">
        <v>100</v>
      </c>
      <c r="AI6021" s="38">
        <v>145</v>
      </c>
      <c r="AJ6021" s="38">
        <v>18750</v>
      </c>
      <c r="AK6021" s="38">
        <v>76</v>
      </c>
      <c r="AL6021" s="38">
        <v>7200010</v>
      </c>
      <c r="AM6021" s="61" t="s">
        <v>1816</v>
      </c>
      <c r="AN6021" s="61" t="s">
        <v>1691</v>
      </c>
      <c r="AO6021" s="61" t="s">
        <v>1672</v>
      </c>
      <c r="AP6021" s="61" t="s">
        <v>879</v>
      </c>
      <c r="AQ6021" s="61" t="s">
        <v>880</v>
      </c>
      <c r="AR6021" s="28">
        <v>0</v>
      </c>
      <c r="AS6021" s="28">
        <v>1131543</v>
      </c>
      <c r="AT6021" s="28">
        <v>0</v>
      </c>
      <c r="AU6021" s="62"/>
      <c r="DV6021" s="31" t="s">
        <v>5753</v>
      </c>
      <c r="DW6021" s="31" t="s">
        <v>5762</v>
      </c>
      <c r="DX6021" s="63"/>
      <c r="DY6021" s="63"/>
      <c r="DZ6021" s="63"/>
      <c r="EA6021" s="167"/>
      <c r="EB6021" s="60"/>
      <c r="EC6021" s="60"/>
      <c r="ED6021" s="60"/>
      <c r="EE6021" s="60"/>
      <c r="EF6021" s="60"/>
      <c r="EG6021" s="60"/>
      <c r="EH6021" s="60"/>
      <c r="EI6021" s="60"/>
      <c r="EJ6021" s="60"/>
      <c r="EK6021" s="60"/>
      <c r="EL6021" s="60"/>
      <c r="EM6021" s="60"/>
      <c r="EN6021" s="60"/>
      <c r="EO6021" s="60"/>
      <c r="EP6021" s="60"/>
      <c r="EQ6021" s="60"/>
      <c r="ER6021" s="60"/>
      <c r="ES6021" s="60"/>
      <c r="ET6021" s="60"/>
      <c r="EU6021" s="60"/>
      <c r="EV6021" s="60"/>
      <c r="EW6021" s="60"/>
      <c r="EX6021" s="60"/>
      <c r="EY6021" s="60"/>
      <c r="EZ6021" s="60"/>
      <c r="FA6021" s="60"/>
      <c r="FB6021" s="60"/>
    </row>
    <row r="6022" spans="22:158" x14ac:dyDescent="0.25">
      <c r="V6022" s="1"/>
      <c r="W6022" s="33"/>
      <c r="X6022" s="33"/>
      <c r="AH6022" s="38">
        <v>100</v>
      </c>
      <c r="AI6022" s="38">
        <v>150</v>
      </c>
      <c r="AJ6022" s="38">
        <v>11600</v>
      </c>
      <c r="AK6022" s="38">
        <v>76</v>
      </c>
      <c r="AL6022" s="38">
        <v>7200010</v>
      </c>
      <c r="AM6022" s="61" t="s">
        <v>1816</v>
      </c>
      <c r="AN6022" s="61" t="s">
        <v>1695</v>
      </c>
      <c r="AO6022" s="61" t="s">
        <v>5076</v>
      </c>
      <c r="AP6022" s="61" t="s">
        <v>879</v>
      </c>
      <c r="AQ6022" s="61" t="s">
        <v>880</v>
      </c>
      <c r="AR6022" s="28">
        <v>0</v>
      </c>
      <c r="AS6022" s="28">
        <v>0</v>
      </c>
      <c r="AT6022" s="28">
        <v>0</v>
      </c>
      <c r="AU6022" s="62"/>
      <c r="DV6022" s="31" t="s">
        <v>5753</v>
      </c>
      <c r="DW6022" s="31" t="s">
        <v>5763</v>
      </c>
      <c r="DX6022" s="63"/>
      <c r="DY6022" s="63"/>
      <c r="DZ6022" s="63"/>
      <c r="EA6022" s="167"/>
      <c r="EB6022" s="60"/>
      <c r="EC6022" s="60"/>
      <c r="ED6022" s="60"/>
      <c r="EE6022" s="60"/>
      <c r="EF6022" s="60"/>
      <c r="EG6022" s="60"/>
      <c r="EH6022" s="60"/>
      <c r="EI6022" s="60"/>
      <c r="EJ6022" s="60"/>
      <c r="EK6022" s="60"/>
      <c r="EL6022" s="60"/>
      <c r="EM6022" s="60"/>
      <c r="EN6022" s="60"/>
      <c r="EO6022" s="60"/>
      <c r="EP6022" s="60"/>
      <c r="EQ6022" s="60"/>
      <c r="ER6022" s="60"/>
      <c r="ES6022" s="60"/>
      <c r="ET6022" s="60"/>
      <c r="EU6022" s="60"/>
      <c r="EV6022" s="60"/>
      <c r="EW6022" s="60"/>
      <c r="EX6022" s="60"/>
      <c r="EY6022" s="60"/>
      <c r="EZ6022" s="60"/>
      <c r="FA6022" s="60"/>
      <c r="FB6022" s="60"/>
    </row>
    <row r="6023" spans="22:158" x14ac:dyDescent="0.25">
      <c r="W6023" s="33"/>
      <c r="X6023" s="33"/>
      <c r="AH6023" s="38">
        <v>100</v>
      </c>
      <c r="AI6023" s="38">
        <v>150</v>
      </c>
      <c r="AJ6023" s="38">
        <v>12000</v>
      </c>
      <c r="AK6023" s="38">
        <v>76</v>
      </c>
      <c r="AL6023" s="38">
        <v>7200010</v>
      </c>
      <c r="AM6023" s="61" t="s">
        <v>1816</v>
      </c>
      <c r="AN6023" s="61" t="s">
        <v>1695</v>
      </c>
      <c r="AO6023" s="61" t="s">
        <v>5084</v>
      </c>
      <c r="AP6023" s="61" t="s">
        <v>879</v>
      </c>
      <c r="AQ6023" s="61" t="s">
        <v>880</v>
      </c>
      <c r="AR6023" s="28">
        <v>0</v>
      </c>
      <c r="AS6023" s="28">
        <v>5731</v>
      </c>
      <c r="AT6023" s="28">
        <v>0</v>
      </c>
      <c r="AU6023" s="62"/>
      <c r="DV6023" s="31" t="s">
        <v>5753</v>
      </c>
      <c r="DW6023" s="31" t="s">
        <v>5763</v>
      </c>
      <c r="DX6023" s="63"/>
      <c r="DY6023" s="63"/>
      <c r="DZ6023" s="63"/>
      <c r="EA6023" s="167"/>
      <c r="EB6023" s="60"/>
      <c r="EC6023" s="60"/>
      <c r="ED6023" s="60"/>
      <c r="EE6023" s="60"/>
      <c r="EF6023" s="60"/>
      <c r="EG6023" s="60"/>
      <c r="EH6023" s="60"/>
      <c r="EI6023" s="60"/>
      <c r="EJ6023" s="60"/>
      <c r="EK6023" s="60"/>
      <c r="EL6023" s="60"/>
      <c r="EM6023" s="60"/>
      <c r="EN6023" s="60"/>
      <c r="EO6023" s="60"/>
      <c r="EP6023" s="60"/>
      <c r="EQ6023" s="60"/>
      <c r="ER6023" s="60"/>
      <c r="ES6023" s="60"/>
      <c r="ET6023" s="60"/>
      <c r="EU6023" s="60"/>
      <c r="EV6023" s="60"/>
      <c r="EW6023" s="60"/>
      <c r="EX6023" s="60"/>
      <c r="EY6023" s="60"/>
      <c r="EZ6023" s="60"/>
      <c r="FA6023" s="60"/>
      <c r="FB6023" s="60"/>
    </row>
    <row r="6024" spans="22:158" x14ac:dyDescent="0.25">
      <c r="W6024" s="33"/>
      <c r="X6024" s="33"/>
      <c r="AH6024" s="38">
        <v>100</v>
      </c>
      <c r="AI6024" s="38">
        <v>150</v>
      </c>
      <c r="AJ6024" s="38">
        <v>12200</v>
      </c>
      <c r="AK6024" s="38">
        <v>76</v>
      </c>
      <c r="AL6024" s="38">
        <v>7200010</v>
      </c>
      <c r="AM6024" s="61" t="s">
        <v>1816</v>
      </c>
      <c r="AN6024" s="61" t="s">
        <v>1695</v>
      </c>
      <c r="AO6024" s="61" t="s">
        <v>5088</v>
      </c>
      <c r="AP6024" s="61" t="s">
        <v>879</v>
      </c>
      <c r="AQ6024" s="61" t="s">
        <v>880</v>
      </c>
      <c r="AR6024" s="28">
        <v>0</v>
      </c>
      <c r="AS6024" s="28">
        <v>0</v>
      </c>
      <c r="AT6024" s="28">
        <v>0</v>
      </c>
      <c r="AU6024" s="62"/>
      <c r="DV6024" s="31" t="s">
        <v>5753</v>
      </c>
      <c r="DW6024" s="31" t="s">
        <v>5763</v>
      </c>
      <c r="DX6024" s="63"/>
      <c r="DY6024" s="63"/>
      <c r="DZ6024" s="63"/>
      <c r="EA6024" s="167"/>
      <c r="EB6024" s="60"/>
      <c r="EC6024" s="60"/>
      <c r="ED6024" s="60"/>
      <c r="EE6024" s="60"/>
      <c r="EF6024" s="60"/>
      <c r="EG6024" s="60"/>
      <c r="EH6024" s="60"/>
      <c r="EI6024" s="60"/>
      <c r="EJ6024" s="60"/>
      <c r="EK6024" s="60"/>
      <c r="EL6024" s="60"/>
      <c r="EM6024" s="60"/>
      <c r="EN6024" s="60"/>
      <c r="EO6024" s="60"/>
      <c r="EP6024" s="60"/>
      <c r="EQ6024" s="60"/>
      <c r="ER6024" s="60"/>
      <c r="ES6024" s="60"/>
      <c r="ET6024" s="60"/>
      <c r="EU6024" s="60"/>
      <c r="EV6024" s="60"/>
      <c r="EW6024" s="60"/>
      <c r="EX6024" s="60"/>
      <c r="EY6024" s="60"/>
      <c r="EZ6024" s="60"/>
      <c r="FA6024" s="60"/>
      <c r="FB6024" s="60"/>
    </row>
    <row r="6025" spans="22:158" x14ac:dyDescent="0.25">
      <c r="V6025" s="1"/>
      <c r="W6025" s="33"/>
      <c r="X6025" s="33"/>
      <c r="AH6025" s="38">
        <v>100</v>
      </c>
      <c r="AI6025" s="38">
        <v>150</v>
      </c>
      <c r="AJ6025" s="38">
        <v>13450</v>
      </c>
      <c r="AK6025" s="38">
        <v>76</v>
      </c>
      <c r="AL6025" s="38">
        <v>7200010</v>
      </c>
      <c r="AM6025" s="61" t="s">
        <v>1816</v>
      </c>
      <c r="AN6025" s="61" t="s">
        <v>1695</v>
      </c>
      <c r="AO6025" s="61" t="s">
        <v>5112</v>
      </c>
      <c r="AP6025" s="61" t="s">
        <v>879</v>
      </c>
      <c r="AQ6025" s="61" t="s">
        <v>880</v>
      </c>
      <c r="AR6025" s="28">
        <v>0</v>
      </c>
      <c r="AS6025" s="28">
        <v>132994</v>
      </c>
      <c r="AT6025" s="28">
        <v>0</v>
      </c>
      <c r="AU6025" s="62"/>
      <c r="DV6025" s="31" t="s">
        <v>5753</v>
      </c>
      <c r="DW6025" s="31" t="s">
        <v>5763</v>
      </c>
      <c r="DX6025" s="63"/>
      <c r="DY6025" s="63"/>
      <c r="DZ6025" s="63"/>
      <c r="EA6025" s="167"/>
      <c r="EB6025" s="60"/>
      <c r="EC6025" s="60"/>
      <c r="ED6025" s="60"/>
      <c r="EE6025" s="60"/>
      <c r="EF6025" s="60"/>
      <c r="EG6025" s="60"/>
      <c r="EH6025" s="60"/>
      <c r="EI6025" s="60"/>
      <c r="EJ6025" s="60"/>
      <c r="EK6025" s="60"/>
      <c r="EL6025" s="60"/>
      <c r="EM6025" s="60"/>
      <c r="EN6025" s="60"/>
      <c r="EO6025" s="60"/>
      <c r="EP6025" s="60"/>
      <c r="EQ6025" s="60"/>
      <c r="ER6025" s="60"/>
      <c r="ES6025" s="60"/>
      <c r="ET6025" s="60"/>
      <c r="EU6025" s="60"/>
      <c r="EV6025" s="60"/>
      <c r="EW6025" s="60"/>
      <c r="EX6025" s="60"/>
      <c r="EY6025" s="60"/>
      <c r="EZ6025" s="60"/>
      <c r="FA6025" s="60"/>
      <c r="FB6025" s="60"/>
    </row>
    <row r="6026" spans="22:158" x14ac:dyDescent="0.25">
      <c r="W6026" s="33"/>
      <c r="X6026" s="33"/>
      <c r="AH6026" s="38">
        <v>100</v>
      </c>
      <c r="AI6026" s="38">
        <v>150</v>
      </c>
      <c r="AJ6026" s="38">
        <v>13500</v>
      </c>
      <c r="AK6026" s="38">
        <v>76</v>
      </c>
      <c r="AL6026" s="38">
        <v>7200010</v>
      </c>
      <c r="AM6026" s="61" t="s">
        <v>1816</v>
      </c>
      <c r="AN6026" s="61" t="s">
        <v>1695</v>
      </c>
      <c r="AO6026" s="61" t="s">
        <v>5113</v>
      </c>
      <c r="AP6026" s="61" t="s">
        <v>879</v>
      </c>
      <c r="AQ6026" s="61" t="s">
        <v>880</v>
      </c>
      <c r="AR6026" s="28">
        <v>0</v>
      </c>
      <c r="AS6026" s="28">
        <v>988267</v>
      </c>
      <c r="AT6026" s="28">
        <v>0</v>
      </c>
      <c r="AU6026" s="62"/>
      <c r="DV6026" s="31" t="s">
        <v>5753</v>
      </c>
      <c r="DW6026" s="31" t="s">
        <v>5763</v>
      </c>
      <c r="DX6026" s="63"/>
      <c r="DY6026" s="63"/>
      <c r="DZ6026" s="63"/>
      <c r="EA6026" s="167"/>
      <c r="EB6026" s="60"/>
      <c r="EC6026" s="60"/>
      <c r="ED6026" s="60"/>
      <c r="EE6026" s="60"/>
      <c r="EF6026" s="60"/>
      <c r="EG6026" s="60"/>
      <c r="EH6026" s="60"/>
      <c r="EI6026" s="60"/>
      <c r="EJ6026" s="60"/>
      <c r="EK6026" s="60"/>
      <c r="EL6026" s="60"/>
      <c r="EM6026" s="60"/>
      <c r="EN6026" s="60"/>
      <c r="EO6026" s="60"/>
      <c r="EP6026" s="60"/>
      <c r="EQ6026" s="60"/>
      <c r="ER6026" s="60"/>
      <c r="ES6026" s="60"/>
      <c r="ET6026" s="60"/>
      <c r="EU6026" s="60"/>
      <c r="EV6026" s="60"/>
      <c r="EW6026" s="60"/>
      <c r="EX6026" s="60"/>
      <c r="EY6026" s="60"/>
      <c r="EZ6026" s="60"/>
      <c r="FA6026" s="60"/>
      <c r="FB6026" s="60"/>
    </row>
    <row r="6027" spans="22:158" x14ac:dyDescent="0.25">
      <c r="W6027" s="33"/>
      <c r="X6027" s="33"/>
      <c r="AH6027" s="38">
        <v>100</v>
      </c>
      <c r="AI6027" s="38">
        <v>150</v>
      </c>
      <c r="AJ6027" s="38">
        <v>13850</v>
      </c>
      <c r="AK6027" s="38">
        <v>76</v>
      </c>
      <c r="AL6027" s="38">
        <v>7200010</v>
      </c>
      <c r="AM6027" s="61" t="s">
        <v>1816</v>
      </c>
      <c r="AN6027" s="61" t="s">
        <v>1695</v>
      </c>
      <c r="AO6027" s="61" t="s">
        <v>5121</v>
      </c>
      <c r="AP6027" s="61" t="s">
        <v>879</v>
      </c>
      <c r="AQ6027" s="61" t="s">
        <v>880</v>
      </c>
      <c r="AR6027" s="28">
        <v>0</v>
      </c>
      <c r="AS6027" s="28">
        <v>66413</v>
      </c>
      <c r="AT6027" s="28">
        <v>0</v>
      </c>
      <c r="AU6027" s="62"/>
      <c r="DV6027" s="31" t="s">
        <v>5753</v>
      </c>
      <c r="DW6027" s="31" t="s">
        <v>5763</v>
      </c>
      <c r="DX6027" s="63"/>
      <c r="DY6027" s="63"/>
      <c r="DZ6027" s="63"/>
      <c r="EA6027" s="167"/>
      <c r="EB6027" s="60"/>
      <c r="EC6027" s="60"/>
      <c r="ED6027" s="60"/>
      <c r="EE6027" s="60"/>
      <c r="EF6027" s="60"/>
      <c r="EG6027" s="60"/>
      <c r="EH6027" s="60"/>
      <c r="EI6027" s="60"/>
      <c r="EJ6027" s="60"/>
      <c r="EK6027" s="60"/>
      <c r="EL6027" s="60"/>
      <c r="EM6027" s="60"/>
      <c r="EN6027" s="60"/>
      <c r="EO6027" s="60"/>
      <c r="EP6027" s="60"/>
      <c r="EQ6027" s="60"/>
      <c r="ER6027" s="60"/>
      <c r="ES6027" s="60"/>
      <c r="ET6027" s="60"/>
      <c r="EU6027" s="60"/>
      <c r="EV6027" s="60"/>
      <c r="EW6027" s="60"/>
      <c r="EX6027" s="60"/>
      <c r="EY6027" s="60"/>
      <c r="EZ6027" s="60"/>
      <c r="FA6027" s="60"/>
      <c r="FB6027" s="60"/>
    </row>
    <row r="6028" spans="22:158" x14ac:dyDescent="0.25">
      <c r="V6028" s="1"/>
      <c r="W6028" s="33"/>
      <c r="X6028" s="33"/>
      <c r="AH6028" s="38">
        <v>100</v>
      </c>
      <c r="AI6028" s="38">
        <v>150</v>
      </c>
      <c r="AJ6028" s="38">
        <v>14300</v>
      </c>
      <c r="AK6028" s="38">
        <v>76</v>
      </c>
      <c r="AL6028" s="38">
        <v>7200010</v>
      </c>
      <c r="AM6028" s="61" t="s">
        <v>1816</v>
      </c>
      <c r="AN6028" s="61" t="s">
        <v>1695</v>
      </c>
      <c r="AO6028" s="61" t="s">
        <v>1574</v>
      </c>
      <c r="AP6028" s="61" t="s">
        <v>879</v>
      </c>
      <c r="AQ6028" s="61" t="s">
        <v>880</v>
      </c>
      <c r="AR6028" s="28">
        <v>0</v>
      </c>
      <c r="AS6028" s="28">
        <v>76863</v>
      </c>
      <c r="AT6028" s="28">
        <v>0</v>
      </c>
      <c r="AU6028" s="62"/>
      <c r="DV6028" s="31" t="s">
        <v>5753</v>
      </c>
      <c r="DW6028" s="31" t="s">
        <v>5763</v>
      </c>
      <c r="DX6028" s="63"/>
      <c r="DY6028" s="63"/>
      <c r="DZ6028" s="63"/>
      <c r="EA6028" s="167"/>
      <c r="EB6028" s="60"/>
      <c r="EC6028" s="60"/>
      <c r="ED6028" s="60"/>
      <c r="EE6028" s="60"/>
      <c r="EF6028" s="60"/>
      <c r="EG6028" s="60"/>
      <c r="EH6028" s="60"/>
      <c r="EI6028" s="60"/>
      <c r="EJ6028" s="60"/>
      <c r="EK6028" s="60"/>
      <c r="EL6028" s="60"/>
      <c r="EM6028" s="60"/>
      <c r="EN6028" s="60"/>
      <c r="EO6028" s="60"/>
      <c r="EP6028" s="60"/>
      <c r="EQ6028" s="60"/>
      <c r="ER6028" s="60"/>
      <c r="ES6028" s="60"/>
      <c r="ET6028" s="60"/>
      <c r="EU6028" s="60"/>
      <c r="EV6028" s="60"/>
      <c r="EW6028" s="60"/>
      <c r="EX6028" s="60"/>
      <c r="EY6028" s="60"/>
      <c r="EZ6028" s="60"/>
      <c r="FA6028" s="60"/>
      <c r="FB6028" s="60"/>
    </row>
    <row r="6029" spans="22:158" x14ac:dyDescent="0.25">
      <c r="W6029" s="33"/>
      <c r="X6029" s="33"/>
      <c r="AH6029" s="38">
        <v>100</v>
      </c>
      <c r="AI6029" s="38">
        <v>150</v>
      </c>
      <c r="AJ6029" s="38">
        <v>14750</v>
      </c>
      <c r="AK6029" s="38">
        <v>76</v>
      </c>
      <c r="AL6029" s="38">
        <v>7200010</v>
      </c>
      <c r="AM6029" s="61" t="s">
        <v>1816</v>
      </c>
      <c r="AN6029" s="61" t="s">
        <v>1695</v>
      </c>
      <c r="AO6029" s="61" t="s">
        <v>1583</v>
      </c>
      <c r="AP6029" s="61" t="s">
        <v>879</v>
      </c>
      <c r="AQ6029" s="61" t="s">
        <v>880</v>
      </c>
      <c r="AR6029" s="28">
        <v>0</v>
      </c>
      <c r="AS6029" s="28">
        <v>0</v>
      </c>
      <c r="AT6029" s="28">
        <v>0</v>
      </c>
      <c r="AU6029" s="62"/>
      <c r="DV6029" s="31" t="s">
        <v>5753</v>
      </c>
      <c r="DW6029" s="31" t="s">
        <v>5763</v>
      </c>
      <c r="DX6029" s="63"/>
      <c r="DY6029" s="63"/>
      <c r="DZ6029" s="63"/>
      <c r="EA6029" s="167"/>
      <c r="EB6029" s="60"/>
      <c r="EC6029" s="60"/>
      <c r="ED6029" s="60"/>
      <c r="EE6029" s="60"/>
      <c r="EF6029" s="60"/>
      <c r="EG6029" s="60"/>
      <c r="EH6029" s="60"/>
      <c r="EI6029" s="60"/>
      <c r="EJ6029" s="60"/>
      <c r="EK6029" s="60"/>
      <c r="EL6029" s="60"/>
      <c r="EM6029" s="60"/>
      <c r="EN6029" s="60"/>
      <c r="EO6029" s="60"/>
      <c r="EP6029" s="60"/>
      <c r="EQ6029" s="60"/>
      <c r="ER6029" s="60"/>
      <c r="ES6029" s="60"/>
      <c r="ET6029" s="60"/>
      <c r="EU6029" s="60"/>
      <c r="EV6029" s="60"/>
      <c r="EW6029" s="60"/>
      <c r="EX6029" s="60"/>
      <c r="EY6029" s="60"/>
      <c r="EZ6029" s="60"/>
      <c r="FA6029" s="60"/>
      <c r="FB6029" s="60"/>
    </row>
    <row r="6030" spans="22:158" x14ac:dyDescent="0.25">
      <c r="W6030" s="33"/>
      <c r="X6030" s="33"/>
      <c r="AH6030" s="38">
        <v>100</v>
      </c>
      <c r="AI6030" s="38">
        <v>150</v>
      </c>
      <c r="AJ6030" s="38">
        <v>14950</v>
      </c>
      <c r="AK6030" s="38">
        <v>76</v>
      </c>
      <c r="AL6030" s="38">
        <v>7200010</v>
      </c>
      <c r="AM6030" s="61" t="s">
        <v>1816</v>
      </c>
      <c r="AN6030" s="61" t="s">
        <v>1695</v>
      </c>
      <c r="AO6030" s="61" t="s">
        <v>1589</v>
      </c>
      <c r="AP6030" s="61" t="s">
        <v>879</v>
      </c>
      <c r="AQ6030" s="61" t="s">
        <v>880</v>
      </c>
      <c r="AR6030" s="28">
        <v>0</v>
      </c>
      <c r="AS6030" s="28">
        <v>209352</v>
      </c>
      <c r="AT6030" s="28">
        <v>0</v>
      </c>
      <c r="AU6030" s="62"/>
      <c r="DV6030" s="31" t="s">
        <v>5753</v>
      </c>
      <c r="DW6030" s="31" t="s">
        <v>5763</v>
      </c>
      <c r="DX6030" s="63"/>
      <c r="DY6030" s="63"/>
      <c r="DZ6030" s="63"/>
      <c r="EA6030" s="167"/>
      <c r="EB6030" s="60"/>
      <c r="EC6030" s="60"/>
      <c r="ED6030" s="60"/>
      <c r="EE6030" s="60"/>
      <c r="EF6030" s="60"/>
      <c r="EG6030" s="60"/>
      <c r="EH6030" s="60"/>
      <c r="EI6030" s="60"/>
      <c r="EJ6030" s="60"/>
      <c r="EK6030" s="60"/>
      <c r="EL6030" s="60"/>
      <c r="EM6030" s="60"/>
      <c r="EN6030" s="60"/>
      <c r="EO6030" s="60"/>
      <c r="EP6030" s="60"/>
      <c r="EQ6030" s="60"/>
      <c r="ER6030" s="60"/>
      <c r="ES6030" s="60"/>
      <c r="ET6030" s="60"/>
      <c r="EU6030" s="60"/>
      <c r="EV6030" s="60"/>
      <c r="EW6030" s="60"/>
      <c r="EX6030" s="60"/>
      <c r="EY6030" s="60"/>
      <c r="EZ6030" s="60"/>
      <c r="FA6030" s="60"/>
      <c r="FB6030" s="60"/>
    </row>
    <row r="6031" spans="22:158" x14ac:dyDescent="0.25">
      <c r="W6031" s="33"/>
      <c r="X6031" s="33"/>
      <c r="AH6031" s="38">
        <v>100</v>
      </c>
      <c r="AI6031" s="38">
        <v>150</v>
      </c>
      <c r="AJ6031" s="38">
        <v>15550</v>
      </c>
      <c r="AK6031" s="38">
        <v>76</v>
      </c>
      <c r="AL6031" s="38">
        <v>7200010</v>
      </c>
      <c r="AM6031" s="61" t="s">
        <v>1816</v>
      </c>
      <c r="AN6031" s="61" t="s">
        <v>1695</v>
      </c>
      <c r="AO6031" s="61" t="s">
        <v>1602</v>
      </c>
      <c r="AP6031" s="61" t="s">
        <v>879</v>
      </c>
      <c r="AQ6031" s="61" t="s">
        <v>880</v>
      </c>
      <c r="AR6031" s="28">
        <v>0</v>
      </c>
      <c r="AS6031" s="28">
        <v>193844</v>
      </c>
      <c r="AT6031" s="28">
        <v>0</v>
      </c>
      <c r="AU6031" s="62"/>
      <c r="DV6031" s="31" t="s">
        <v>5753</v>
      </c>
      <c r="DW6031" s="31" t="s">
        <v>5763</v>
      </c>
      <c r="DX6031" s="63"/>
      <c r="DY6031" s="63"/>
      <c r="DZ6031" s="63"/>
      <c r="EA6031" s="167"/>
      <c r="EB6031" s="60"/>
      <c r="EC6031" s="60"/>
      <c r="ED6031" s="60"/>
      <c r="EE6031" s="60"/>
      <c r="EF6031" s="60"/>
      <c r="EG6031" s="60"/>
      <c r="EH6031" s="60"/>
      <c r="EI6031" s="60"/>
      <c r="EJ6031" s="60"/>
      <c r="EK6031" s="60"/>
      <c r="EL6031" s="60"/>
      <c r="EM6031" s="60"/>
      <c r="EN6031" s="60"/>
      <c r="EO6031" s="60"/>
      <c r="EP6031" s="60"/>
      <c r="EQ6031" s="60"/>
      <c r="ER6031" s="60"/>
      <c r="ES6031" s="60"/>
      <c r="ET6031" s="60"/>
      <c r="EU6031" s="60"/>
      <c r="EV6031" s="60"/>
      <c r="EW6031" s="60"/>
      <c r="EX6031" s="60"/>
      <c r="EY6031" s="60"/>
      <c r="EZ6031" s="60"/>
      <c r="FA6031" s="60"/>
      <c r="FB6031" s="60"/>
    </row>
    <row r="6032" spans="22:158" x14ac:dyDescent="0.25">
      <c r="V6032" s="1"/>
      <c r="W6032" s="33"/>
      <c r="X6032" s="33"/>
      <c r="AH6032" s="38">
        <v>100</v>
      </c>
      <c r="AI6032" s="38">
        <v>150</v>
      </c>
      <c r="AJ6032" s="38">
        <v>15800</v>
      </c>
      <c r="AK6032" s="38">
        <v>76</v>
      </c>
      <c r="AL6032" s="38">
        <v>7200010</v>
      </c>
      <c r="AM6032" s="61" t="s">
        <v>1816</v>
      </c>
      <c r="AN6032" s="61" t="s">
        <v>1695</v>
      </c>
      <c r="AO6032" s="61" t="s">
        <v>1607</v>
      </c>
      <c r="AP6032" s="61" t="s">
        <v>879</v>
      </c>
      <c r="AQ6032" s="61" t="s">
        <v>880</v>
      </c>
      <c r="AR6032" s="28">
        <v>0</v>
      </c>
      <c r="AS6032" s="28">
        <v>88831</v>
      </c>
      <c r="AT6032" s="28">
        <v>0</v>
      </c>
      <c r="AU6032" s="62"/>
      <c r="DV6032" s="31" t="s">
        <v>5753</v>
      </c>
      <c r="DW6032" s="31" t="s">
        <v>5763</v>
      </c>
      <c r="DX6032" s="63"/>
      <c r="DY6032" s="63"/>
      <c r="DZ6032" s="63"/>
      <c r="EA6032" s="167"/>
      <c r="EB6032" s="60"/>
      <c r="EC6032" s="60"/>
      <c r="ED6032" s="60"/>
      <c r="EE6032" s="60"/>
      <c r="EF6032" s="60"/>
      <c r="EG6032" s="60"/>
      <c r="EH6032" s="60"/>
      <c r="EI6032" s="60"/>
      <c r="EJ6032" s="60"/>
      <c r="EK6032" s="60"/>
      <c r="EL6032" s="60"/>
      <c r="EM6032" s="60"/>
      <c r="EN6032" s="60"/>
      <c r="EO6032" s="60"/>
      <c r="EP6032" s="60"/>
      <c r="EQ6032" s="60"/>
      <c r="ER6032" s="60"/>
      <c r="ES6032" s="60"/>
      <c r="ET6032" s="60"/>
      <c r="EU6032" s="60"/>
      <c r="EV6032" s="60"/>
      <c r="EW6032" s="60"/>
      <c r="EX6032" s="60"/>
      <c r="EY6032" s="60"/>
      <c r="EZ6032" s="60"/>
      <c r="FA6032" s="60"/>
      <c r="FB6032" s="60"/>
    </row>
    <row r="6033" spans="22:158" x14ac:dyDescent="0.25">
      <c r="W6033" s="33"/>
      <c r="X6033" s="33"/>
      <c r="AH6033" s="38">
        <v>100</v>
      </c>
      <c r="AI6033" s="38">
        <v>150</v>
      </c>
      <c r="AJ6033" s="38">
        <v>17350</v>
      </c>
      <c r="AK6033" s="38">
        <v>76</v>
      </c>
      <c r="AL6033" s="38">
        <v>7200010</v>
      </c>
      <c r="AM6033" s="61" t="s">
        <v>1816</v>
      </c>
      <c r="AN6033" s="61" t="s">
        <v>1695</v>
      </c>
      <c r="AO6033" s="61" t="s">
        <v>1641</v>
      </c>
      <c r="AP6033" s="61" t="s">
        <v>879</v>
      </c>
      <c r="AQ6033" s="61" t="s">
        <v>880</v>
      </c>
      <c r="AR6033" s="28">
        <v>0</v>
      </c>
      <c r="AS6033" s="28">
        <v>9776</v>
      </c>
      <c r="AT6033" s="28">
        <v>0</v>
      </c>
      <c r="AU6033" s="62"/>
      <c r="DV6033" s="31" t="s">
        <v>5753</v>
      </c>
      <c r="DW6033" s="31" t="s">
        <v>5763</v>
      </c>
      <c r="DX6033" s="63"/>
      <c r="DY6033" s="63"/>
      <c r="DZ6033" s="63"/>
      <c r="EA6033" s="167"/>
      <c r="EB6033" s="60"/>
      <c r="EC6033" s="60"/>
      <c r="ED6033" s="60"/>
      <c r="EE6033" s="60"/>
      <c r="EF6033" s="60"/>
      <c r="EG6033" s="60"/>
      <c r="EH6033" s="60"/>
      <c r="EI6033" s="60"/>
      <c r="EJ6033" s="60"/>
      <c r="EK6033" s="60"/>
      <c r="EL6033" s="60"/>
      <c r="EM6033" s="60"/>
      <c r="EN6033" s="60"/>
      <c r="EO6033" s="60"/>
      <c r="EP6033" s="60"/>
      <c r="EQ6033" s="60"/>
      <c r="ER6033" s="60"/>
      <c r="ES6033" s="60"/>
      <c r="ET6033" s="60"/>
      <c r="EU6033" s="60"/>
      <c r="EV6033" s="60"/>
      <c r="EW6033" s="60"/>
      <c r="EX6033" s="60"/>
      <c r="EY6033" s="60"/>
      <c r="EZ6033" s="60"/>
      <c r="FA6033" s="60"/>
      <c r="FB6033" s="60"/>
    </row>
    <row r="6034" spans="22:158" x14ac:dyDescent="0.25">
      <c r="W6034" s="33"/>
      <c r="X6034" s="33"/>
      <c r="AH6034" s="38">
        <v>100</v>
      </c>
      <c r="AI6034" s="38">
        <v>150</v>
      </c>
      <c r="AJ6034" s="38">
        <v>17500</v>
      </c>
      <c r="AK6034" s="38">
        <v>76</v>
      </c>
      <c r="AL6034" s="38">
        <v>7200010</v>
      </c>
      <c r="AM6034" s="61" t="s">
        <v>1816</v>
      </c>
      <c r="AN6034" s="61" t="s">
        <v>1695</v>
      </c>
      <c r="AO6034" s="61" t="s">
        <v>1644</v>
      </c>
      <c r="AP6034" s="61" t="s">
        <v>879</v>
      </c>
      <c r="AQ6034" s="61" t="s">
        <v>880</v>
      </c>
      <c r="AR6034" s="28">
        <v>0</v>
      </c>
      <c r="AS6034" s="28">
        <v>520345</v>
      </c>
      <c r="AT6034" s="28">
        <v>0</v>
      </c>
      <c r="AU6034" s="62"/>
      <c r="DV6034" s="31" t="s">
        <v>5753</v>
      </c>
      <c r="DW6034" s="31" t="s">
        <v>5763</v>
      </c>
      <c r="DX6034" s="63"/>
      <c r="DY6034" s="63"/>
      <c r="DZ6034" s="63"/>
      <c r="EA6034" s="167"/>
      <c r="EB6034" s="60"/>
      <c r="EC6034" s="60"/>
      <c r="ED6034" s="60"/>
      <c r="EE6034" s="60"/>
      <c r="EF6034" s="60"/>
      <c r="EG6034" s="60"/>
      <c r="EH6034" s="60"/>
      <c r="EI6034" s="60"/>
      <c r="EJ6034" s="60"/>
      <c r="EK6034" s="60"/>
      <c r="EL6034" s="60"/>
      <c r="EM6034" s="60"/>
      <c r="EN6034" s="60"/>
      <c r="EO6034" s="60"/>
      <c r="EP6034" s="60"/>
      <c r="EQ6034" s="60"/>
      <c r="ER6034" s="60"/>
      <c r="ES6034" s="60"/>
      <c r="ET6034" s="60"/>
      <c r="EU6034" s="60"/>
      <c r="EV6034" s="60"/>
      <c r="EW6034" s="60"/>
      <c r="EX6034" s="60"/>
      <c r="EY6034" s="60"/>
      <c r="EZ6034" s="60"/>
      <c r="FA6034" s="60"/>
      <c r="FB6034" s="60"/>
    </row>
    <row r="6035" spans="22:158" x14ac:dyDescent="0.25">
      <c r="V6035" s="1"/>
      <c r="W6035" s="33"/>
      <c r="X6035" s="33"/>
      <c r="AH6035" s="38">
        <v>100</v>
      </c>
      <c r="AI6035" s="38">
        <v>150</v>
      </c>
      <c r="AJ6035" s="38">
        <v>17750</v>
      </c>
      <c r="AK6035" s="38">
        <v>76</v>
      </c>
      <c r="AL6035" s="38">
        <v>7200010</v>
      </c>
      <c r="AM6035" s="61" t="s">
        <v>1816</v>
      </c>
      <c r="AN6035" s="61" t="s">
        <v>1695</v>
      </c>
      <c r="AO6035" s="61" t="s">
        <v>1650</v>
      </c>
      <c r="AP6035" s="61" t="s">
        <v>879</v>
      </c>
      <c r="AQ6035" s="61" t="s">
        <v>880</v>
      </c>
      <c r="AR6035" s="28">
        <v>0</v>
      </c>
      <c r="AS6035" s="28">
        <v>372180</v>
      </c>
      <c r="AT6035" s="28">
        <v>0</v>
      </c>
      <c r="AU6035" s="62"/>
      <c r="DV6035" s="31" t="s">
        <v>5753</v>
      </c>
      <c r="DW6035" s="31" t="s">
        <v>5763</v>
      </c>
      <c r="DX6035" s="63"/>
      <c r="DY6035" s="63"/>
      <c r="DZ6035" s="63"/>
      <c r="EA6035" s="167"/>
      <c r="EB6035" s="60"/>
      <c r="EC6035" s="60"/>
      <c r="ED6035" s="60"/>
      <c r="EE6035" s="60"/>
      <c r="EF6035" s="60"/>
      <c r="EG6035" s="60"/>
      <c r="EH6035" s="60"/>
      <c r="EI6035" s="60"/>
      <c r="EJ6035" s="60"/>
      <c r="EK6035" s="60"/>
      <c r="EL6035" s="60"/>
      <c r="EM6035" s="60"/>
      <c r="EN6035" s="60"/>
      <c r="EO6035" s="60"/>
      <c r="EP6035" s="60"/>
      <c r="EQ6035" s="60"/>
      <c r="ER6035" s="60"/>
      <c r="ES6035" s="60"/>
      <c r="ET6035" s="60"/>
      <c r="EU6035" s="60"/>
      <c r="EV6035" s="60"/>
      <c r="EW6035" s="60"/>
      <c r="EX6035" s="60"/>
      <c r="EY6035" s="60"/>
      <c r="EZ6035" s="60"/>
      <c r="FA6035" s="60"/>
      <c r="FB6035" s="60"/>
    </row>
    <row r="6036" spans="22:158" x14ac:dyDescent="0.25">
      <c r="W6036" s="33"/>
      <c r="X6036" s="33"/>
      <c r="AH6036" s="38">
        <v>100</v>
      </c>
      <c r="AI6036" s="38">
        <v>155</v>
      </c>
      <c r="AJ6036" s="38">
        <v>10050</v>
      </c>
      <c r="AK6036" s="38">
        <v>76</v>
      </c>
      <c r="AL6036" s="38">
        <v>7200010</v>
      </c>
      <c r="AM6036" s="61" t="s">
        <v>1816</v>
      </c>
      <c r="AN6036" s="61" t="s">
        <v>1686</v>
      </c>
      <c r="AO6036" s="61" t="s">
        <v>5044</v>
      </c>
      <c r="AP6036" s="61" t="s">
        <v>879</v>
      </c>
      <c r="AQ6036" s="61" t="s">
        <v>880</v>
      </c>
      <c r="AR6036" s="28">
        <v>0</v>
      </c>
      <c r="AS6036" s="28">
        <v>121869</v>
      </c>
      <c r="AT6036" s="28">
        <v>0</v>
      </c>
      <c r="AU6036" s="62"/>
      <c r="DV6036" s="31" t="s">
        <v>5753</v>
      </c>
      <c r="DW6036" s="31" t="s">
        <v>5764</v>
      </c>
      <c r="DX6036" s="63"/>
      <c r="DY6036" s="63"/>
      <c r="DZ6036" s="63"/>
      <c r="EA6036" s="167"/>
      <c r="EB6036" s="60"/>
      <c r="EC6036" s="60"/>
      <c r="ED6036" s="60"/>
      <c r="EE6036" s="60"/>
      <c r="EF6036" s="60"/>
      <c r="EG6036" s="60"/>
      <c r="EH6036" s="60"/>
      <c r="EI6036" s="60"/>
      <c r="EJ6036" s="60"/>
      <c r="EK6036" s="60"/>
      <c r="EL6036" s="60"/>
      <c r="EM6036" s="60"/>
      <c r="EN6036" s="60"/>
      <c r="EO6036" s="60"/>
      <c r="EP6036" s="60"/>
      <c r="EQ6036" s="60"/>
      <c r="ER6036" s="60"/>
      <c r="ES6036" s="60"/>
      <c r="ET6036" s="60"/>
      <c r="EU6036" s="60"/>
      <c r="EV6036" s="60"/>
      <c r="EW6036" s="60"/>
      <c r="EX6036" s="60"/>
      <c r="EY6036" s="60"/>
      <c r="EZ6036" s="60"/>
      <c r="FA6036" s="60"/>
      <c r="FB6036" s="60"/>
    </row>
    <row r="6037" spans="22:158" x14ac:dyDescent="0.25">
      <c r="W6037" s="33"/>
      <c r="X6037" s="33"/>
      <c r="AH6037" s="38">
        <v>100</v>
      </c>
      <c r="AI6037" s="38">
        <v>155</v>
      </c>
      <c r="AJ6037" s="38">
        <v>10300</v>
      </c>
      <c r="AK6037" s="38">
        <v>76</v>
      </c>
      <c r="AL6037" s="38">
        <v>7200010</v>
      </c>
      <c r="AM6037" s="61" t="s">
        <v>1816</v>
      </c>
      <c r="AN6037" s="61" t="s">
        <v>1686</v>
      </c>
      <c r="AO6037" s="61" t="s">
        <v>5049</v>
      </c>
      <c r="AP6037" s="61" t="s">
        <v>879</v>
      </c>
      <c r="AQ6037" s="61" t="s">
        <v>880</v>
      </c>
      <c r="AR6037" s="28">
        <v>0</v>
      </c>
      <c r="AS6037" s="28">
        <v>0</v>
      </c>
      <c r="AT6037" s="28">
        <v>0</v>
      </c>
      <c r="AU6037" s="62"/>
      <c r="DV6037" s="31" t="s">
        <v>5753</v>
      </c>
      <c r="DW6037" s="31" t="s">
        <v>5764</v>
      </c>
      <c r="DX6037" s="63"/>
      <c r="DY6037" s="63"/>
      <c r="DZ6037" s="63"/>
      <c r="EA6037" s="167"/>
      <c r="EB6037" s="60"/>
      <c r="EC6037" s="60"/>
      <c r="ED6037" s="60"/>
      <c r="EE6037" s="60"/>
      <c r="EF6037" s="60"/>
      <c r="EG6037" s="60"/>
      <c r="EH6037" s="60"/>
      <c r="EI6037" s="60"/>
      <c r="EJ6037" s="60"/>
      <c r="EK6037" s="60"/>
      <c r="EL6037" s="60"/>
      <c r="EM6037" s="60"/>
      <c r="EN6037" s="60"/>
      <c r="EO6037" s="60"/>
      <c r="EP6037" s="60"/>
      <c r="EQ6037" s="60"/>
      <c r="ER6037" s="60"/>
      <c r="ES6037" s="60"/>
      <c r="ET6037" s="60"/>
      <c r="EU6037" s="60"/>
      <c r="EV6037" s="60"/>
      <c r="EW6037" s="60"/>
      <c r="EX6037" s="60"/>
      <c r="EY6037" s="60"/>
      <c r="EZ6037" s="60"/>
      <c r="FA6037" s="60"/>
      <c r="FB6037" s="60"/>
    </row>
    <row r="6038" spans="22:158" x14ac:dyDescent="0.25">
      <c r="W6038" s="33"/>
      <c r="X6038" s="33"/>
      <c r="AH6038" s="38">
        <v>100</v>
      </c>
      <c r="AI6038" s="38">
        <v>155</v>
      </c>
      <c r="AJ6038" s="38">
        <v>10650</v>
      </c>
      <c r="AK6038" s="38">
        <v>76</v>
      </c>
      <c r="AL6038" s="38">
        <v>7200010</v>
      </c>
      <c r="AM6038" s="61" t="s">
        <v>1816</v>
      </c>
      <c r="AN6038" s="61" t="s">
        <v>1686</v>
      </c>
      <c r="AO6038" s="61" t="s">
        <v>5056</v>
      </c>
      <c r="AP6038" s="61" t="s">
        <v>879</v>
      </c>
      <c r="AQ6038" s="61" t="s">
        <v>880</v>
      </c>
      <c r="AR6038" s="28">
        <v>0</v>
      </c>
      <c r="AS6038" s="28">
        <v>0</v>
      </c>
      <c r="AT6038" s="28">
        <v>0</v>
      </c>
      <c r="AU6038" s="62"/>
      <c r="DV6038" s="31" t="s">
        <v>5753</v>
      </c>
      <c r="DW6038" s="31" t="s">
        <v>5764</v>
      </c>
      <c r="DX6038" s="63"/>
      <c r="DY6038" s="63"/>
      <c r="DZ6038" s="63"/>
      <c r="EA6038" s="167"/>
      <c r="EB6038" s="60"/>
      <c r="EC6038" s="60"/>
      <c r="ED6038" s="60"/>
      <c r="EE6038" s="60"/>
      <c r="EF6038" s="60"/>
      <c r="EG6038" s="60"/>
      <c r="EH6038" s="60"/>
      <c r="EI6038" s="60"/>
      <c r="EJ6038" s="60"/>
      <c r="EK6038" s="60"/>
      <c r="EL6038" s="60"/>
      <c r="EM6038" s="60"/>
      <c r="EN6038" s="60"/>
      <c r="EO6038" s="60"/>
      <c r="EP6038" s="60"/>
      <c r="EQ6038" s="60"/>
      <c r="ER6038" s="60"/>
      <c r="ES6038" s="60"/>
      <c r="ET6038" s="60"/>
      <c r="EU6038" s="60"/>
      <c r="EV6038" s="60"/>
      <c r="EW6038" s="60"/>
      <c r="EX6038" s="60"/>
      <c r="EY6038" s="60"/>
      <c r="EZ6038" s="60"/>
      <c r="FA6038" s="60"/>
      <c r="FB6038" s="60"/>
    </row>
    <row r="6039" spans="22:158" x14ac:dyDescent="0.25">
      <c r="W6039" s="33"/>
      <c r="X6039" s="33"/>
      <c r="AH6039" s="38">
        <v>100</v>
      </c>
      <c r="AI6039" s="38">
        <v>155</v>
      </c>
      <c r="AJ6039" s="38">
        <v>11860</v>
      </c>
      <c r="AK6039" s="38">
        <v>76</v>
      </c>
      <c r="AL6039" s="38">
        <v>7200010</v>
      </c>
      <c r="AM6039" s="61" t="s">
        <v>1816</v>
      </c>
      <c r="AN6039" s="61" t="s">
        <v>1686</v>
      </c>
      <c r="AO6039" s="61" t="s">
        <v>5082</v>
      </c>
      <c r="AP6039" s="61" t="s">
        <v>879</v>
      </c>
      <c r="AQ6039" s="61" t="s">
        <v>880</v>
      </c>
      <c r="AR6039" s="28">
        <v>0</v>
      </c>
      <c r="AS6039" s="28">
        <v>3708</v>
      </c>
      <c r="AT6039" s="28">
        <v>0</v>
      </c>
      <c r="AU6039" s="62"/>
      <c r="DV6039" s="31" t="s">
        <v>5753</v>
      </c>
      <c r="DW6039" s="31" t="s">
        <v>5764</v>
      </c>
      <c r="DX6039" s="63"/>
      <c r="DY6039" s="63"/>
      <c r="DZ6039" s="63"/>
      <c r="EA6039" s="167"/>
      <c r="EB6039" s="60"/>
      <c r="EC6039" s="60"/>
      <c r="ED6039" s="60"/>
      <c r="EE6039" s="60"/>
      <c r="EF6039" s="60"/>
      <c r="EG6039" s="60"/>
      <c r="EH6039" s="60"/>
      <c r="EI6039" s="60"/>
      <c r="EJ6039" s="60"/>
      <c r="EK6039" s="60"/>
      <c r="EL6039" s="60"/>
      <c r="EM6039" s="60"/>
      <c r="EN6039" s="60"/>
      <c r="EO6039" s="60"/>
      <c r="EP6039" s="60"/>
      <c r="EQ6039" s="60"/>
      <c r="ER6039" s="60"/>
      <c r="ES6039" s="60"/>
      <c r="ET6039" s="60"/>
      <c r="EU6039" s="60"/>
      <c r="EV6039" s="60"/>
      <c r="EW6039" s="60"/>
      <c r="EX6039" s="60"/>
      <c r="EY6039" s="60"/>
      <c r="EZ6039" s="60"/>
      <c r="FA6039" s="60"/>
      <c r="FB6039" s="60"/>
    </row>
    <row r="6040" spans="22:158" x14ac:dyDescent="0.25">
      <c r="W6040" s="33"/>
      <c r="X6040" s="33"/>
      <c r="AH6040" s="38">
        <v>100</v>
      </c>
      <c r="AI6040" s="38">
        <v>155</v>
      </c>
      <c r="AJ6040" s="38">
        <v>12300</v>
      </c>
      <c r="AK6040" s="38">
        <v>76</v>
      </c>
      <c r="AL6040" s="38">
        <v>7200010</v>
      </c>
      <c r="AM6040" s="61" t="s">
        <v>1816</v>
      </c>
      <c r="AN6040" s="61" t="s">
        <v>1686</v>
      </c>
      <c r="AO6040" s="61" t="s">
        <v>5090</v>
      </c>
      <c r="AP6040" s="61" t="s">
        <v>879</v>
      </c>
      <c r="AQ6040" s="61" t="s">
        <v>880</v>
      </c>
      <c r="AR6040" s="28">
        <v>0</v>
      </c>
      <c r="AS6040" s="28">
        <v>0</v>
      </c>
      <c r="AT6040" s="28">
        <v>0</v>
      </c>
      <c r="AU6040" s="62"/>
      <c r="DV6040" s="31" t="s">
        <v>5753</v>
      </c>
      <c r="DW6040" s="31" t="s">
        <v>5764</v>
      </c>
      <c r="DX6040" s="63"/>
      <c r="DY6040" s="63"/>
      <c r="DZ6040" s="63"/>
      <c r="EA6040" s="167"/>
      <c r="EB6040" s="60"/>
      <c r="EC6040" s="60"/>
      <c r="ED6040" s="60"/>
      <c r="EE6040" s="60"/>
      <c r="EF6040" s="60"/>
      <c r="EG6040" s="60"/>
      <c r="EH6040" s="60"/>
      <c r="EI6040" s="60"/>
      <c r="EJ6040" s="60"/>
      <c r="EK6040" s="60"/>
      <c r="EL6040" s="60"/>
      <c r="EM6040" s="60"/>
      <c r="EN6040" s="60"/>
      <c r="EO6040" s="60"/>
      <c r="EP6040" s="60"/>
      <c r="EQ6040" s="60"/>
      <c r="ER6040" s="60"/>
      <c r="ES6040" s="60"/>
      <c r="ET6040" s="60"/>
      <c r="EU6040" s="60"/>
      <c r="EV6040" s="60"/>
      <c r="EW6040" s="60"/>
      <c r="EX6040" s="60"/>
      <c r="EY6040" s="60"/>
      <c r="EZ6040" s="60"/>
      <c r="FA6040" s="60"/>
      <c r="FB6040" s="60"/>
    </row>
    <row r="6041" spans="22:158" x14ac:dyDescent="0.25">
      <c r="W6041" s="33"/>
      <c r="X6041" s="33"/>
      <c r="AH6041" s="38">
        <v>100</v>
      </c>
      <c r="AI6041" s="38">
        <v>155</v>
      </c>
      <c r="AJ6041" s="38">
        <v>12500</v>
      </c>
      <c r="AK6041" s="38">
        <v>76</v>
      </c>
      <c r="AL6041" s="38">
        <v>7200010</v>
      </c>
      <c r="AM6041" s="61" t="s">
        <v>1816</v>
      </c>
      <c r="AN6041" s="61" t="s">
        <v>1686</v>
      </c>
      <c r="AO6041" s="61" t="s">
        <v>5094</v>
      </c>
      <c r="AP6041" s="61" t="s">
        <v>879</v>
      </c>
      <c r="AQ6041" s="61" t="s">
        <v>880</v>
      </c>
      <c r="AR6041" s="28">
        <v>0</v>
      </c>
      <c r="AS6041" s="28">
        <v>83606</v>
      </c>
      <c r="AT6041" s="28">
        <v>0</v>
      </c>
      <c r="AU6041" s="62"/>
      <c r="DV6041" s="31" t="s">
        <v>5753</v>
      </c>
      <c r="DW6041" s="31" t="s">
        <v>5764</v>
      </c>
      <c r="DX6041" s="63"/>
      <c r="DY6041" s="63"/>
      <c r="DZ6041" s="63"/>
      <c r="EA6041" s="167"/>
      <c r="EB6041" s="60"/>
      <c r="EC6041" s="60"/>
      <c r="ED6041" s="60"/>
      <c r="EE6041" s="60"/>
      <c r="EF6041" s="60"/>
      <c r="EG6041" s="60"/>
      <c r="EH6041" s="60"/>
      <c r="EI6041" s="60"/>
      <c r="EJ6041" s="60"/>
      <c r="EK6041" s="60"/>
      <c r="EL6041" s="60"/>
      <c r="EM6041" s="60"/>
      <c r="EN6041" s="60"/>
      <c r="EO6041" s="60"/>
      <c r="EP6041" s="60"/>
      <c r="EQ6041" s="60"/>
      <c r="ER6041" s="60"/>
      <c r="ES6041" s="60"/>
      <c r="ET6041" s="60"/>
      <c r="EU6041" s="60"/>
      <c r="EV6041" s="60"/>
      <c r="EW6041" s="60"/>
      <c r="EX6041" s="60"/>
      <c r="EY6041" s="60"/>
      <c r="EZ6041" s="60"/>
      <c r="FA6041" s="60"/>
      <c r="FB6041" s="60"/>
    </row>
    <row r="6042" spans="22:158" x14ac:dyDescent="0.25">
      <c r="W6042" s="33"/>
      <c r="X6042" s="33"/>
      <c r="AH6042" s="38">
        <v>100</v>
      </c>
      <c r="AI6042" s="38">
        <v>155</v>
      </c>
      <c r="AJ6042" s="38">
        <v>13370</v>
      </c>
      <c r="AK6042" s="38">
        <v>76</v>
      </c>
      <c r="AL6042" s="38">
        <v>7200010</v>
      </c>
      <c r="AM6042" s="61" t="s">
        <v>1816</v>
      </c>
      <c r="AN6042" s="61" t="s">
        <v>1686</v>
      </c>
      <c r="AO6042" s="61" t="s">
        <v>5110</v>
      </c>
      <c r="AP6042" s="61" t="s">
        <v>879</v>
      </c>
      <c r="AQ6042" s="61" t="s">
        <v>880</v>
      </c>
      <c r="AR6042" s="28">
        <v>0</v>
      </c>
      <c r="AS6042" s="28">
        <v>2023</v>
      </c>
      <c r="AT6042" s="28">
        <v>0</v>
      </c>
      <c r="AU6042" s="62"/>
      <c r="DV6042" s="31" t="s">
        <v>5753</v>
      </c>
      <c r="DW6042" s="31" t="s">
        <v>5764</v>
      </c>
      <c r="DX6042" s="63"/>
      <c r="DY6042" s="63"/>
      <c r="DZ6042" s="63"/>
      <c r="EA6042" s="167"/>
      <c r="EB6042" s="60"/>
      <c r="EC6042" s="60"/>
      <c r="ED6042" s="60"/>
      <c r="EE6042" s="60"/>
      <c r="EF6042" s="60"/>
      <c r="EG6042" s="60"/>
      <c r="EH6042" s="60"/>
      <c r="EI6042" s="60"/>
      <c r="EJ6042" s="60"/>
      <c r="EK6042" s="60"/>
      <c r="EL6042" s="60"/>
      <c r="EM6042" s="60"/>
      <c r="EN6042" s="60"/>
      <c r="EO6042" s="60"/>
      <c r="EP6042" s="60"/>
      <c r="EQ6042" s="60"/>
      <c r="ER6042" s="60"/>
      <c r="ES6042" s="60"/>
      <c r="ET6042" s="60"/>
      <c r="EU6042" s="60"/>
      <c r="EV6042" s="60"/>
      <c r="EW6042" s="60"/>
      <c r="EX6042" s="60"/>
      <c r="EY6042" s="60"/>
      <c r="EZ6042" s="60"/>
      <c r="FA6042" s="60"/>
      <c r="FB6042" s="60"/>
    </row>
    <row r="6043" spans="22:158" x14ac:dyDescent="0.25">
      <c r="W6043" s="33"/>
      <c r="X6043" s="33"/>
      <c r="AH6043" s="38">
        <v>100</v>
      </c>
      <c r="AI6043" s="38">
        <v>155</v>
      </c>
      <c r="AJ6043" s="38">
        <v>14250</v>
      </c>
      <c r="AK6043" s="38">
        <v>76</v>
      </c>
      <c r="AL6043" s="38">
        <v>7200010</v>
      </c>
      <c r="AM6043" s="61" t="s">
        <v>1816</v>
      </c>
      <c r="AN6043" s="61" t="s">
        <v>1686</v>
      </c>
      <c r="AO6043" s="61" t="s">
        <v>1573</v>
      </c>
      <c r="AP6043" s="61" t="s">
        <v>879</v>
      </c>
      <c r="AQ6043" s="61" t="s">
        <v>880</v>
      </c>
      <c r="AR6043" s="28">
        <v>0</v>
      </c>
      <c r="AS6043" s="28">
        <v>80403</v>
      </c>
      <c r="AT6043" s="28">
        <v>0</v>
      </c>
      <c r="AU6043" s="62"/>
      <c r="DV6043" s="31" t="s">
        <v>5753</v>
      </c>
      <c r="DW6043" s="31" t="s">
        <v>5764</v>
      </c>
      <c r="DX6043" s="63"/>
      <c r="DY6043" s="63"/>
      <c r="DZ6043" s="63"/>
      <c r="EA6043" s="167"/>
      <c r="EB6043" s="60"/>
      <c r="EC6043" s="60"/>
      <c r="ED6043" s="60"/>
      <c r="EE6043" s="60"/>
      <c r="EF6043" s="60"/>
      <c r="EG6043" s="60"/>
      <c r="EH6043" s="60"/>
      <c r="EI6043" s="60"/>
      <c r="EJ6043" s="60"/>
      <c r="EK6043" s="60"/>
      <c r="EL6043" s="60"/>
      <c r="EM6043" s="60"/>
      <c r="EN6043" s="60"/>
      <c r="EO6043" s="60"/>
      <c r="EP6043" s="60"/>
      <c r="EQ6043" s="60"/>
      <c r="ER6043" s="60"/>
      <c r="ES6043" s="60"/>
      <c r="ET6043" s="60"/>
      <c r="EU6043" s="60"/>
      <c r="EV6043" s="60"/>
      <c r="EW6043" s="60"/>
      <c r="EX6043" s="60"/>
      <c r="EY6043" s="60"/>
      <c r="EZ6043" s="60"/>
      <c r="FA6043" s="60"/>
      <c r="FB6043" s="60"/>
    </row>
    <row r="6044" spans="22:158" x14ac:dyDescent="0.25">
      <c r="W6044" s="33"/>
      <c r="X6044" s="33"/>
      <c r="AH6044" s="38">
        <v>100</v>
      </c>
      <c r="AI6044" s="38">
        <v>155</v>
      </c>
      <c r="AJ6044" s="38">
        <v>15500</v>
      </c>
      <c r="AK6044" s="38">
        <v>76</v>
      </c>
      <c r="AL6044" s="38">
        <v>7200010</v>
      </c>
      <c r="AM6044" s="61" t="s">
        <v>1816</v>
      </c>
      <c r="AN6044" s="61" t="s">
        <v>1686</v>
      </c>
      <c r="AO6044" s="61" t="s">
        <v>1601</v>
      </c>
      <c r="AP6044" s="61" t="s">
        <v>879</v>
      </c>
      <c r="AQ6044" s="61" t="s">
        <v>880</v>
      </c>
      <c r="AR6044" s="28">
        <v>0</v>
      </c>
      <c r="AS6044" s="28">
        <v>0</v>
      </c>
      <c r="AT6044" s="28">
        <v>0</v>
      </c>
      <c r="AU6044" s="62"/>
      <c r="DV6044" s="31" t="s">
        <v>5753</v>
      </c>
      <c r="DW6044" s="31" t="s">
        <v>5764</v>
      </c>
      <c r="DX6044" s="63"/>
      <c r="DY6044" s="63"/>
      <c r="DZ6044" s="63"/>
      <c r="EA6044" s="167"/>
      <c r="EB6044" s="60"/>
      <c r="EC6044" s="60"/>
      <c r="ED6044" s="60"/>
      <c r="EE6044" s="60"/>
      <c r="EF6044" s="60"/>
      <c r="EG6044" s="60"/>
      <c r="EH6044" s="60"/>
      <c r="EI6044" s="60"/>
      <c r="EJ6044" s="60"/>
      <c r="EK6044" s="60"/>
      <c r="EL6044" s="60"/>
      <c r="EM6044" s="60"/>
      <c r="EN6044" s="60"/>
      <c r="EO6044" s="60"/>
      <c r="EP6044" s="60"/>
      <c r="EQ6044" s="60"/>
      <c r="ER6044" s="60"/>
      <c r="ES6044" s="60"/>
      <c r="ET6044" s="60"/>
      <c r="EU6044" s="60"/>
      <c r="EV6044" s="60"/>
      <c r="EW6044" s="60"/>
      <c r="EX6044" s="60"/>
      <c r="EY6044" s="60"/>
      <c r="EZ6044" s="60"/>
      <c r="FA6044" s="60"/>
      <c r="FB6044" s="60"/>
    </row>
    <row r="6045" spans="22:158" x14ac:dyDescent="0.25">
      <c r="W6045" s="33"/>
      <c r="X6045" s="33"/>
      <c r="AH6045" s="38">
        <v>100</v>
      </c>
      <c r="AI6045" s="38">
        <v>155</v>
      </c>
      <c r="AJ6045" s="38">
        <v>17450</v>
      </c>
      <c r="AK6045" s="38">
        <v>76</v>
      </c>
      <c r="AL6045" s="38">
        <v>7200010</v>
      </c>
      <c r="AM6045" s="61" t="s">
        <v>1816</v>
      </c>
      <c r="AN6045" s="61" t="s">
        <v>1686</v>
      </c>
      <c r="AO6045" s="61" t="s">
        <v>1643</v>
      </c>
      <c r="AP6045" s="61" t="s">
        <v>879</v>
      </c>
      <c r="AQ6045" s="61" t="s">
        <v>880</v>
      </c>
      <c r="AR6045" s="28">
        <v>0</v>
      </c>
      <c r="AS6045" s="28">
        <v>81414</v>
      </c>
      <c r="AT6045" s="28">
        <v>0</v>
      </c>
      <c r="AU6045" s="62"/>
      <c r="DV6045" s="31" t="s">
        <v>5753</v>
      </c>
      <c r="DW6045" s="31" t="s">
        <v>5764</v>
      </c>
      <c r="DX6045" s="63"/>
      <c r="DY6045" s="63"/>
      <c r="DZ6045" s="63"/>
      <c r="EA6045" s="167"/>
      <c r="EB6045" s="60"/>
      <c r="EC6045" s="60"/>
      <c r="ED6045" s="60"/>
      <c r="EE6045" s="60"/>
      <c r="EF6045" s="60"/>
      <c r="EG6045" s="60"/>
      <c r="EH6045" s="60"/>
      <c r="EI6045" s="60"/>
      <c r="EJ6045" s="60"/>
      <c r="EK6045" s="60"/>
      <c r="EL6045" s="60"/>
      <c r="EM6045" s="60"/>
      <c r="EN6045" s="60"/>
      <c r="EO6045" s="60"/>
      <c r="EP6045" s="60"/>
      <c r="EQ6045" s="60"/>
      <c r="ER6045" s="60"/>
      <c r="ES6045" s="60"/>
      <c r="ET6045" s="60"/>
      <c r="EU6045" s="60"/>
      <c r="EV6045" s="60"/>
      <c r="EW6045" s="60"/>
      <c r="EX6045" s="60"/>
      <c r="EY6045" s="60"/>
      <c r="EZ6045" s="60"/>
      <c r="FA6045" s="60"/>
      <c r="FB6045" s="60"/>
    </row>
    <row r="6046" spans="22:158" x14ac:dyDescent="0.25">
      <c r="W6046" s="33"/>
      <c r="X6046" s="33"/>
      <c r="AH6046" s="38">
        <v>100</v>
      </c>
      <c r="AI6046" s="38">
        <v>155</v>
      </c>
      <c r="AJ6046" s="38">
        <v>17700</v>
      </c>
      <c r="AK6046" s="38">
        <v>76</v>
      </c>
      <c r="AL6046" s="38">
        <v>7200010</v>
      </c>
      <c r="AM6046" s="61" t="s">
        <v>1816</v>
      </c>
      <c r="AN6046" s="61" t="s">
        <v>1686</v>
      </c>
      <c r="AO6046" s="61" t="s">
        <v>1649</v>
      </c>
      <c r="AP6046" s="61" t="s">
        <v>879</v>
      </c>
      <c r="AQ6046" s="61" t="s">
        <v>880</v>
      </c>
      <c r="AR6046" s="28">
        <v>0</v>
      </c>
      <c r="AS6046" s="28">
        <v>0</v>
      </c>
      <c r="AT6046" s="28">
        <v>0</v>
      </c>
      <c r="AU6046" s="62"/>
      <c r="DV6046" s="31" t="s">
        <v>5753</v>
      </c>
      <c r="DW6046" s="31" t="s">
        <v>5764</v>
      </c>
      <c r="DX6046" s="63"/>
      <c r="DY6046" s="63"/>
      <c r="DZ6046" s="63"/>
      <c r="EA6046" s="167"/>
      <c r="EB6046" s="60"/>
      <c r="EC6046" s="60"/>
      <c r="ED6046" s="60"/>
      <c r="EE6046" s="60"/>
      <c r="EF6046" s="60"/>
      <c r="EG6046" s="60"/>
      <c r="EH6046" s="60"/>
      <c r="EI6046" s="60"/>
      <c r="EJ6046" s="60"/>
      <c r="EK6046" s="60"/>
      <c r="EL6046" s="60"/>
      <c r="EM6046" s="60"/>
      <c r="EN6046" s="60"/>
      <c r="EO6046" s="60"/>
      <c r="EP6046" s="60"/>
      <c r="EQ6046" s="60"/>
      <c r="ER6046" s="60"/>
      <c r="ES6046" s="60"/>
      <c r="ET6046" s="60"/>
      <c r="EU6046" s="60"/>
      <c r="EV6046" s="60"/>
      <c r="EW6046" s="60"/>
      <c r="EX6046" s="60"/>
      <c r="EY6046" s="60"/>
      <c r="EZ6046" s="60"/>
      <c r="FA6046" s="60"/>
      <c r="FB6046" s="60"/>
    </row>
    <row r="6047" spans="22:158" x14ac:dyDescent="0.25">
      <c r="W6047" s="33"/>
      <c r="X6047" s="33"/>
      <c r="AH6047" s="38">
        <v>100</v>
      </c>
      <c r="AI6047" s="38">
        <v>155</v>
      </c>
      <c r="AJ6047" s="38">
        <v>17800</v>
      </c>
      <c r="AK6047" s="38">
        <v>76</v>
      </c>
      <c r="AL6047" s="38">
        <v>7200010</v>
      </c>
      <c r="AM6047" s="61" t="s">
        <v>1816</v>
      </c>
      <c r="AN6047" s="61" t="s">
        <v>1686</v>
      </c>
      <c r="AO6047" s="61" t="s">
        <v>1651</v>
      </c>
      <c r="AP6047" s="61" t="s">
        <v>879</v>
      </c>
      <c r="AQ6047" s="61" t="s">
        <v>880</v>
      </c>
      <c r="AR6047" s="28">
        <v>0</v>
      </c>
      <c r="AS6047" s="28">
        <v>9271</v>
      </c>
      <c r="AT6047" s="28">
        <v>0</v>
      </c>
      <c r="AU6047" s="62"/>
      <c r="DV6047" s="31" t="s">
        <v>5753</v>
      </c>
      <c r="DW6047" s="31" t="s">
        <v>5764</v>
      </c>
      <c r="DX6047" s="63"/>
      <c r="DY6047" s="63"/>
      <c r="DZ6047" s="63"/>
      <c r="EA6047" s="167"/>
      <c r="EB6047" s="60"/>
      <c r="EC6047" s="60"/>
      <c r="ED6047" s="60"/>
      <c r="EE6047" s="60"/>
      <c r="EF6047" s="60"/>
      <c r="EG6047" s="60"/>
      <c r="EH6047" s="60"/>
      <c r="EI6047" s="60"/>
      <c r="EJ6047" s="60"/>
      <c r="EK6047" s="60"/>
      <c r="EL6047" s="60"/>
      <c r="EM6047" s="60"/>
      <c r="EN6047" s="60"/>
      <c r="EO6047" s="60"/>
      <c r="EP6047" s="60"/>
      <c r="EQ6047" s="60"/>
      <c r="ER6047" s="60"/>
      <c r="ES6047" s="60"/>
      <c r="ET6047" s="60"/>
      <c r="EU6047" s="60"/>
      <c r="EV6047" s="60"/>
      <c r="EW6047" s="60"/>
      <c r="EX6047" s="60"/>
      <c r="EY6047" s="60"/>
      <c r="EZ6047" s="60"/>
      <c r="FA6047" s="60"/>
      <c r="FB6047" s="60"/>
    </row>
    <row r="6048" spans="22:158" x14ac:dyDescent="0.25">
      <c r="W6048" s="33"/>
      <c r="X6048" s="33"/>
      <c r="AH6048" s="38">
        <v>100</v>
      </c>
      <c r="AI6048" s="38">
        <v>155</v>
      </c>
      <c r="AJ6048" s="38">
        <v>18200</v>
      </c>
      <c r="AK6048" s="38">
        <v>76</v>
      </c>
      <c r="AL6048" s="38">
        <v>7200010</v>
      </c>
      <c r="AM6048" s="61" t="s">
        <v>1816</v>
      </c>
      <c r="AN6048" s="61" t="s">
        <v>1686</v>
      </c>
      <c r="AO6048" s="61" t="s">
        <v>1660</v>
      </c>
      <c r="AP6048" s="61" t="s">
        <v>879</v>
      </c>
      <c r="AQ6048" s="61" t="s">
        <v>880</v>
      </c>
      <c r="AR6048" s="28">
        <v>0</v>
      </c>
      <c r="AS6048" s="28">
        <v>146142</v>
      </c>
      <c r="AT6048" s="28">
        <v>0</v>
      </c>
      <c r="AU6048" s="62"/>
      <c r="DV6048" s="31" t="s">
        <v>5753</v>
      </c>
      <c r="DW6048" s="31" t="s">
        <v>5764</v>
      </c>
      <c r="DX6048" s="63"/>
      <c r="DY6048" s="63"/>
      <c r="DZ6048" s="63"/>
      <c r="EA6048" s="167"/>
      <c r="EB6048" s="60"/>
      <c r="EC6048" s="60"/>
      <c r="ED6048" s="60"/>
      <c r="EE6048" s="60"/>
      <c r="EF6048" s="60"/>
      <c r="EG6048" s="60"/>
      <c r="EH6048" s="60"/>
      <c r="EI6048" s="60"/>
      <c r="EJ6048" s="60"/>
      <c r="EK6048" s="60"/>
      <c r="EL6048" s="60"/>
      <c r="EM6048" s="60"/>
      <c r="EN6048" s="60"/>
      <c r="EO6048" s="60"/>
      <c r="EP6048" s="60"/>
      <c r="EQ6048" s="60"/>
      <c r="ER6048" s="60"/>
      <c r="ES6048" s="60"/>
      <c r="ET6048" s="60"/>
      <c r="EU6048" s="60"/>
      <c r="EV6048" s="60"/>
      <c r="EW6048" s="60"/>
      <c r="EX6048" s="60"/>
      <c r="EY6048" s="60"/>
      <c r="EZ6048" s="60"/>
      <c r="FA6048" s="60"/>
      <c r="FB6048" s="60"/>
    </row>
    <row r="6049" spans="22:158" x14ac:dyDescent="0.25">
      <c r="W6049" s="33"/>
      <c r="X6049" s="33"/>
      <c r="AH6049" s="38">
        <v>100</v>
      </c>
      <c r="AI6049" s="38">
        <v>160</v>
      </c>
      <c r="AJ6049" s="38">
        <v>11700</v>
      </c>
      <c r="AK6049" s="38">
        <v>76</v>
      </c>
      <c r="AL6049" s="38">
        <v>7200010</v>
      </c>
      <c r="AM6049" s="61" t="s">
        <v>1816</v>
      </c>
      <c r="AN6049" s="61" t="s">
        <v>1694</v>
      </c>
      <c r="AO6049" s="61" t="s">
        <v>5077</v>
      </c>
      <c r="AP6049" s="61" t="s">
        <v>879</v>
      </c>
      <c r="AQ6049" s="61" t="s">
        <v>880</v>
      </c>
      <c r="AR6049" s="28">
        <v>0</v>
      </c>
      <c r="AS6049" s="28">
        <v>0</v>
      </c>
      <c r="AT6049" s="28">
        <v>0</v>
      </c>
      <c r="AU6049" s="62"/>
      <c r="DV6049" s="31" t="s">
        <v>5753</v>
      </c>
      <c r="DW6049" s="31" t="s">
        <v>5765</v>
      </c>
      <c r="DX6049" s="63"/>
      <c r="DY6049" s="63"/>
      <c r="DZ6049" s="63"/>
      <c r="EA6049" s="167"/>
      <c r="EB6049" s="60"/>
      <c r="EC6049" s="60"/>
      <c r="ED6049" s="60"/>
      <c r="EE6049" s="60"/>
      <c r="EF6049" s="60"/>
      <c r="EG6049" s="60"/>
      <c r="EH6049" s="60"/>
      <c r="EI6049" s="60"/>
      <c r="EJ6049" s="60"/>
      <c r="EK6049" s="60"/>
      <c r="EL6049" s="60"/>
      <c r="EM6049" s="60"/>
      <c r="EN6049" s="60"/>
      <c r="EO6049" s="60"/>
      <c r="EP6049" s="60"/>
      <c r="EQ6049" s="60"/>
      <c r="ER6049" s="60"/>
      <c r="ES6049" s="60"/>
      <c r="ET6049" s="60"/>
      <c r="EU6049" s="60"/>
      <c r="EV6049" s="60"/>
      <c r="EW6049" s="60"/>
      <c r="EX6049" s="60"/>
      <c r="EY6049" s="60"/>
      <c r="EZ6049" s="60"/>
      <c r="FA6049" s="60"/>
      <c r="FB6049" s="60"/>
    </row>
    <row r="6050" spans="22:158" x14ac:dyDescent="0.25">
      <c r="W6050" s="33"/>
      <c r="X6050" s="33"/>
      <c r="AH6050" s="38">
        <v>100</v>
      </c>
      <c r="AI6050" s="38">
        <v>105</v>
      </c>
      <c r="AJ6050" s="38">
        <v>10200</v>
      </c>
      <c r="AK6050" s="38">
        <v>78</v>
      </c>
      <c r="AL6050" s="38">
        <v>9100158</v>
      </c>
      <c r="AM6050" s="61" t="s">
        <v>1816</v>
      </c>
      <c r="AN6050" s="61" t="s">
        <v>1688</v>
      </c>
      <c r="AO6050" s="61" t="s">
        <v>5047</v>
      </c>
      <c r="AP6050" s="61" t="s">
        <v>1784</v>
      </c>
      <c r="AQ6050" s="61" t="s">
        <v>5026</v>
      </c>
      <c r="AR6050" s="28">
        <v>0</v>
      </c>
      <c r="AS6050" s="28">
        <v>59942</v>
      </c>
      <c r="AT6050" s="28">
        <v>0</v>
      </c>
      <c r="AU6050" s="62"/>
      <c r="DV6050" s="31" t="s">
        <v>5766</v>
      </c>
      <c r="DW6050" s="31" t="s">
        <v>5767</v>
      </c>
      <c r="DX6050" s="63"/>
      <c r="DY6050" s="63"/>
      <c r="DZ6050" s="63"/>
      <c r="EA6050" s="167"/>
      <c r="EB6050" s="60"/>
      <c r="EC6050" s="60"/>
      <c r="ED6050" s="60"/>
      <c r="EE6050" s="60"/>
      <c r="EF6050" s="60"/>
      <c r="EG6050" s="60"/>
      <c r="EH6050" s="60"/>
      <c r="EI6050" s="60"/>
      <c r="EJ6050" s="60"/>
      <c r="EK6050" s="60"/>
      <c r="EL6050" s="60"/>
      <c r="EM6050" s="60"/>
      <c r="EN6050" s="60"/>
      <c r="EO6050" s="60"/>
      <c r="EP6050" s="60"/>
      <c r="EQ6050" s="60"/>
      <c r="ER6050" s="60"/>
      <c r="ES6050" s="60"/>
      <c r="ET6050" s="60"/>
      <c r="EU6050" s="60"/>
      <c r="EV6050" s="60"/>
      <c r="EW6050" s="60"/>
      <c r="EX6050" s="60"/>
      <c r="EY6050" s="60"/>
      <c r="EZ6050" s="60"/>
      <c r="FA6050" s="60"/>
      <c r="FB6050" s="60"/>
    </row>
    <row r="6051" spans="22:158" x14ac:dyDescent="0.25">
      <c r="W6051" s="33"/>
      <c r="X6051" s="33"/>
      <c r="AH6051" s="38">
        <v>100</v>
      </c>
      <c r="AI6051" s="38">
        <v>105</v>
      </c>
      <c r="AJ6051" s="38">
        <v>10350</v>
      </c>
      <c r="AK6051" s="38">
        <v>78</v>
      </c>
      <c r="AL6051" s="38">
        <v>9100158</v>
      </c>
      <c r="AM6051" s="61" t="s">
        <v>1816</v>
      </c>
      <c r="AN6051" s="61" t="s">
        <v>1688</v>
      </c>
      <c r="AO6051" s="61" t="s">
        <v>5050</v>
      </c>
      <c r="AP6051" s="61" t="s">
        <v>1784</v>
      </c>
      <c r="AQ6051" s="61" t="s">
        <v>5026</v>
      </c>
      <c r="AR6051" s="28">
        <v>0</v>
      </c>
      <c r="AS6051" s="28">
        <v>36772</v>
      </c>
      <c r="AT6051" s="28">
        <v>0</v>
      </c>
      <c r="AU6051" s="62"/>
      <c r="DV6051" s="31" t="s">
        <v>5766</v>
      </c>
      <c r="DW6051" s="31" t="s">
        <v>5767</v>
      </c>
      <c r="DX6051" s="63"/>
      <c r="DY6051" s="63"/>
      <c r="DZ6051" s="63"/>
      <c r="EA6051" s="167"/>
      <c r="EB6051" s="60"/>
      <c r="EC6051" s="60"/>
      <c r="ED6051" s="60"/>
      <c r="EE6051" s="60"/>
      <c r="EF6051" s="60"/>
      <c r="EG6051" s="60"/>
      <c r="EH6051" s="60"/>
      <c r="EI6051" s="60"/>
      <c r="EJ6051" s="60"/>
      <c r="EK6051" s="60"/>
      <c r="EL6051" s="60"/>
      <c r="EM6051" s="60"/>
      <c r="EN6051" s="60"/>
      <c r="EO6051" s="60"/>
      <c r="EP6051" s="60"/>
      <c r="EQ6051" s="60"/>
      <c r="ER6051" s="60"/>
      <c r="ES6051" s="60"/>
      <c r="ET6051" s="60"/>
      <c r="EU6051" s="60"/>
      <c r="EV6051" s="60"/>
      <c r="EW6051" s="60"/>
      <c r="EX6051" s="60"/>
      <c r="EY6051" s="60"/>
      <c r="EZ6051" s="60"/>
      <c r="FA6051" s="60"/>
      <c r="FB6051" s="60"/>
    </row>
    <row r="6052" spans="22:158" x14ac:dyDescent="0.25">
      <c r="W6052" s="33"/>
      <c r="X6052" s="33"/>
      <c r="AH6052" s="38">
        <v>100</v>
      </c>
      <c r="AI6052" s="38">
        <v>105</v>
      </c>
      <c r="AJ6052" s="38">
        <v>10500</v>
      </c>
      <c r="AK6052" s="38">
        <v>78</v>
      </c>
      <c r="AL6052" s="38">
        <v>9100158</v>
      </c>
      <c r="AM6052" s="61" t="s">
        <v>1816</v>
      </c>
      <c r="AN6052" s="61" t="s">
        <v>1688</v>
      </c>
      <c r="AO6052" s="61" t="s">
        <v>5053</v>
      </c>
      <c r="AP6052" s="61" t="s">
        <v>1784</v>
      </c>
      <c r="AQ6052" s="61" t="s">
        <v>5026</v>
      </c>
      <c r="AR6052" s="28">
        <v>75785</v>
      </c>
      <c r="AS6052" s="28">
        <v>170375</v>
      </c>
      <c r="AT6052" s="28">
        <v>132758</v>
      </c>
      <c r="AU6052" s="62"/>
      <c r="DV6052" s="31" t="s">
        <v>5766</v>
      </c>
      <c r="DW6052" s="31" t="s">
        <v>5767</v>
      </c>
      <c r="DX6052" s="63"/>
      <c r="DY6052" s="63"/>
      <c r="DZ6052" s="63"/>
      <c r="EA6052" s="167"/>
      <c r="EB6052" s="60"/>
      <c r="EC6052" s="60"/>
      <c r="ED6052" s="60"/>
      <c r="EE6052" s="60"/>
      <c r="EF6052" s="60"/>
      <c r="EG6052" s="60"/>
      <c r="EH6052" s="60"/>
      <c r="EI6052" s="60"/>
      <c r="EJ6052" s="60"/>
      <c r="EK6052" s="60"/>
      <c r="EL6052" s="60"/>
      <c r="EM6052" s="60"/>
      <c r="EN6052" s="60"/>
      <c r="EO6052" s="60"/>
      <c r="EP6052" s="60"/>
      <c r="EQ6052" s="60"/>
      <c r="ER6052" s="60"/>
      <c r="ES6052" s="60"/>
      <c r="ET6052" s="60"/>
      <c r="EU6052" s="60"/>
      <c r="EV6052" s="60"/>
      <c r="EW6052" s="60"/>
      <c r="EX6052" s="60"/>
      <c r="EY6052" s="60"/>
      <c r="EZ6052" s="60"/>
      <c r="FA6052" s="60"/>
      <c r="FB6052" s="60"/>
    </row>
    <row r="6053" spans="22:158" x14ac:dyDescent="0.25">
      <c r="W6053" s="33"/>
      <c r="X6053" s="33"/>
      <c r="AH6053" s="38">
        <v>100</v>
      </c>
      <c r="AI6053" s="38">
        <v>105</v>
      </c>
      <c r="AJ6053" s="38">
        <v>10750</v>
      </c>
      <c r="AK6053" s="38">
        <v>78</v>
      </c>
      <c r="AL6053" s="38">
        <v>9100158</v>
      </c>
      <c r="AM6053" s="61" t="s">
        <v>1816</v>
      </c>
      <c r="AN6053" s="61" t="s">
        <v>1688</v>
      </c>
      <c r="AO6053" s="61" t="s">
        <v>5058</v>
      </c>
      <c r="AP6053" s="61" t="s">
        <v>1784</v>
      </c>
      <c r="AQ6053" s="61" t="s">
        <v>5026</v>
      </c>
      <c r="AR6053" s="28">
        <v>608798.4</v>
      </c>
      <c r="AS6053" s="28">
        <v>788851</v>
      </c>
      <c r="AT6053" s="28">
        <v>733858</v>
      </c>
      <c r="AU6053" s="62"/>
      <c r="DV6053" s="31" t="s">
        <v>5766</v>
      </c>
      <c r="DW6053" s="31" t="s">
        <v>5767</v>
      </c>
      <c r="DX6053" s="63"/>
      <c r="DY6053" s="63"/>
      <c r="DZ6053" s="63"/>
      <c r="EA6053" s="167"/>
      <c r="EB6053" s="60"/>
      <c r="EC6053" s="60"/>
      <c r="ED6053" s="60"/>
      <c r="EE6053" s="60"/>
      <c r="EF6053" s="60"/>
      <c r="EG6053" s="60"/>
      <c r="EH6053" s="60"/>
      <c r="EI6053" s="60"/>
      <c r="EJ6053" s="60"/>
      <c r="EK6053" s="60"/>
      <c r="EL6053" s="60"/>
      <c r="EM6053" s="60"/>
      <c r="EN6053" s="60"/>
      <c r="EO6053" s="60"/>
      <c r="EP6053" s="60"/>
      <c r="EQ6053" s="60"/>
      <c r="ER6053" s="60"/>
      <c r="ES6053" s="60"/>
      <c r="ET6053" s="60"/>
      <c r="EU6053" s="60"/>
      <c r="EV6053" s="60"/>
      <c r="EW6053" s="60"/>
      <c r="EX6053" s="60"/>
      <c r="EY6053" s="60"/>
      <c r="EZ6053" s="60"/>
      <c r="FA6053" s="60"/>
      <c r="FB6053" s="60"/>
    </row>
    <row r="6054" spans="22:158" x14ac:dyDescent="0.25">
      <c r="W6054" s="33"/>
      <c r="X6054" s="33"/>
      <c r="AH6054" s="38">
        <v>100</v>
      </c>
      <c r="AI6054" s="38">
        <v>105</v>
      </c>
      <c r="AJ6054" s="38">
        <v>10900</v>
      </c>
      <c r="AK6054" s="38">
        <v>78</v>
      </c>
      <c r="AL6054" s="38">
        <v>9100158</v>
      </c>
      <c r="AM6054" s="61" t="s">
        <v>1816</v>
      </c>
      <c r="AN6054" s="61" t="s">
        <v>1688</v>
      </c>
      <c r="AO6054" s="61" t="s">
        <v>5061</v>
      </c>
      <c r="AP6054" s="61" t="s">
        <v>1784</v>
      </c>
      <c r="AQ6054" s="61" t="s">
        <v>5026</v>
      </c>
      <c r="AR6054" s="28">
        <v>624372.1</v>
      </c>
      <c r="AS6054" s="28">
        <v>49425</v>
      </c>
      <c r="AT6054" s="28">
        <v>206634</v>
      </c>
      <c r="AU6054" s="62"/>
      <c r="DV6054" s="31" t="s">
        <v>5766</v>
      </c>
      <c r="DW6054" s="31" t="s">
        <v>5767</v>
      </c>
      <c r="DX6054" s="63"/>
      <c r="DY6054" s="63"/>
      <c r="DZ6054" s="63"/>
      <c r="EA6054" s="167"/>
      <c r="EB6054" s="60"/>
      <c r="EC6054" s="60"/>
      <c r="ED6054" s="60"/>
      <c r="EE6054" s="60"/>
      <c r="EF6054" s="60"/>
      <c r="EG6054" s="60"/>
      <c r="EH6054" s="60"/>
      <c r="EI6054" s="60"/>
      <c r="EJ6054" s="60"/>
      <c r="EK6054" s="60"/>
      <c r="EL6054" s="60"/>
      <c r="EM6054" s="60"/>
      <c r="EN6054" s="60"/>
      <c r="EO6054" s="60"/>
      <c r="EP6054" s="60"/>
      <c r="EQ6054" s="60"/>
      <c r="ER6054" s="60"/>
      <c r="ES6054" s="60"/>
      <c r="ET6054" s="60"/>
      <c r="EU6054" s="60"/>
      <c r="EV6054" s="60"/>
      <c r="EW6054" s="60"/>
      <c r="EX6054" s="60"/>
      <c r="EY6054" s="60"/>
      <c r="EZ6054" s="60"/>
      <c r="FA6054" s="60"/>
      <c r="FB6054" s="60"/>
    </row>
    <row r="6055" spans="22:158" x14ac:dyDescent="0.25">
      <c r="V6055" s="1"/>
      <c r="W6055" s="33"/>
      <c r="X6055" s="33"/>
      <c r="AH6055" s="38">
        <v>100</v>
      </c>
      <c r="AI6055" s="38">
        <v>105</v>
      </c>
      <c r="AJ6055" s="38">
        <v>11450</v>
      </c>
      <c r="AK6055" s="38">
        <v>78</v>
      </c>
      <c r="AL6055" s="38">
        <v>9100158</v>
      </c>
      <c r="AM6055" s="61" t="s">
        <v>1816</v>
      </c>
      <c r="AN6055" s="61" t="s">
        <v>1688</v>
      </c>
      <c r="AO6055" s="61" t="s">
        <v>5072</v>
      </c>
      <c r="AP6055" s="61" t="s">
        <v>1784</v>
      </c>
      <c r="AQ6055" s="61" t="s">
        <v>5026</v>
      </c>
      <c r="AR6055" s="28">
        <v>1289534.8</v>
      </c>
      <c r="AS6055" s="28">
        <v>1585886</v>
      </c>
      <c r="AT6055" s="28">
        <v>820396</v>
      </c>
      <c r="AU6055" s="62"/>
      <c r="DV6055" s="31" t="s">
        <v>5766</v>
      </c>
      <c r="DW6055" s="31" t="s">
        <v>5767</v>
      </c>
      <c r="DX6055" s="63"/>
      <c r="DY6055" s="63"/>
      <c r="DZ6055" s="63"/>
      <c r="EA6055" s="167"/>
      <c r="EB6055" s="60"/>
      <c r="EC6055" s="60"/>
      <c r="ED6055" s="60"/>
      <c r="EE6055" s="60"/>
      <c r="EF6055" s="60"/>
      <c r="EG6055" s="60"/>
      <c r="EH6055" s="60"/>
      <c r="EI6055" s="60"/>
      <c r="EJ6055" s="60"/>
      <c r="EK6055" s="60"/>
      <c r="EL6055" s="60"/>
      <c r="EM6055" s="60"/>
      <c r="EN6055" s="60"/>
      <c r="EO6055" s="60"/>
      <c r="EP6055" s="60"/>
      <c r="EQ6055" s="60"/>
      <c r="ER6055" s="60"/>
      <c r="ES6055" s="60"/>
      <c r="ET6055" s="60"/>
      <c r="EU6055" s="60"/>
      <c r="EV6055" s="60"/>
      <c r="EW6055" s="60"/>
      <c r="EX6055" s="60"/>
      <c r="EY6055" s="60"/>
      <c r="EZ6055" s="60"/>
      <c r="FA6055" s="60"/>
      <c r="FB6055" s="60"/>
    </row>
    <row r="6056" spans="22:158" x14ac:dyDescent="0.25">
      <c r="W6056" s="33"/>
      <c r="X6056" s="33"/>
      <c r="AH6056" s="38">
        <v>100</v>
      </c>
      <c r="AI6056" s="38">
        <v>105</v>
      </c>
      <c r="AJ6056" s="38">
        <v>11500</v>
      </c>
      <c r="AK6056" s="38">
        <v>78</v>
      </c>
      <c r="AL6056" s="38">
        <v>9100158</v>
      </c>
      <c r="AM6056" s="61" t="s">
        <v>1816</v>
      </c>
      <c r="AN6056" s="61" t="s">
        <v>1688</v>
      </c>
      <c r="AO6056" s="61" t="s">
        <v>5073</v>
      </c>
      <c r="AP6056" s="61" t="s">
        <v>1784</v>
      </c>
      <c r="AQ6056" s="61" t="s">
        <v>5026</v>
      </c>
      <c r="AR6056" s="28">
        <v>983536.10000000009</v>
      </c>
      <c r="AS6056" s="28">
        <v>26540562</v>
      </c>
      <c r="AT6056" s="28">
        <v>580203</v>
      </c>
      <c r="AU6056" s="62"/>
      <c r="DV6056" s="31" t="s">
        <v>5766</v>
      </c>
      <c r="DW6056" s="31" t="s">
        <v>5767</v>
      </c>
      <c r="DX6056" s="63"/>
      <c r="DY6056" s="63"/>
      <c r="DZ6056" s="63"/>
      <c r="EA6056" s="167"/>
      <c r="EB6056" s="60"/>
      <c r="EC6056" s="60"/>
      <c r="ED6056" s="60"/>
      <c r="EE6056" s="60"/>
      <c r="EF6056" s="60"/>
      <c r="EG6056" s="60"/>
      <c r="EH6056" s="60"/>
      <c r="EI6056" s="60"/>
      <c r="EJ6056" s="60"/>
      <c r="EK6056" s="60"/>
      <c r="EL6056" s="60"/>
      <c r="EM6056" s="60"/>
      <c r="EN6056" s="60"/>
      <c r="EO6056" s="60"/>
      <c r="EP6056" s="60"/>
      <c r="EQ6056" s="60"/>
      <c r="ER6056" s="60"/>
      <c r="ES6056" s="60"/>
      <c r="ET6056" s="60"/>
      <c r="EU6056" s="60"/>
      <c r="EV6056" s="60"/>
      <c r="EW6056" s="60"/>
      <c r="EX6056" s="60"/>
      <c r="EY6056" s="60"/>
      <c r="EZ6056" s="60"/>
      <c r="FA6056" s="60"/>
      <c r="FB6056" s="60"/>
    </row>
    <row r="6057" spans="22:158" x14ac:dyDescent="0.25">
      <c r="W6057" s="33"/>
      <c r="X6057" s="33"/>
      <c r="AH6057" s="38">
        <v>100</v>
      </c>
      <c r="AI6057" s="38">
        <v>105</v>
      </c>
      <c r="AJ6057" s="38">
        <v>11520</v>
      </c>
      <c r="AK6057" s="38">
        <v>78</v>
      </c>
      <c r="AL6057" s="38">
        <v>9100158</v>
      </c>
      <c r="AM6057" s="61" t="s">
        <v>1816</v>
      </c>
      <c r="AN6057" s="61" t="s">
        <v>1688</v>
      </c>
      <c r="AO6057" s="61" t="s">
        <v>5074</v>
      </c>
      <c r="AP6057" s="61" t="s">
        <v>1784</v>
      </c>
      <c r="AQ6057" s="61" t="s">
        <v>5026</v>
      </c>
      <c r="AR6057" s="28">
        <v>34413.4</v>
      </c>
      <c r="AS6057" s="28">
        <v>0</v>
      </c>
      <c r="AT6057" s="28">
        <v>0</v>
      </c>
      <c r="AU6057" s="62"/>
      <c r="DV6057" s="31" t="s">
        <v>5766</v>
      </c>
      <c r="DW6057" s="31" t="s">
        <v>5767</v>
      </c>
      <c r="DX6057" s="63"/>
      <c r="DY6057" s="63"/>
      <c r="DZ6057" s="63"/>
      <c r="EA6057" s="167"/>
      <c r="EB6057" s="60"/>
      <c r="EC6057" s="60"/>
      <c r="ED6057" s="60"/>
      <c r="EE6057" s="60"/>
      <c r="EF6057" s="60"/>
      <c r="EG6057" s="60"/>
      <c r="EH6057" s="60"/>
      <c r="EI6057" s="60"/>
      <c r="EJ6057" s="60"/>
      <c r="EK6057" s="60"/>
      <c r="EL6057" s="60"/>
      <c r="EM6057" s="60"/>
      <c r="EN6057" s="60"/>
      <c r="EO6057" s="60"/>
      <c r="EP6057" s="60"/>
      <c r="EQ6057" s="60"/>
      <c r="ER6057" s="60"/>
      <c r="ES6057" s="60"/>
      <c r="ET6057" s="60"/>
      <c r="EU6057" s="60"/>
      <c r="EV6057" s="60"/>
      <c r="EW6057" s="60"/>
      <c r="EX6057" s="60"/>
      <c r="EY6057" s="60"/>
      <c r="EZ6057" s="60"/>
      <c r="FA6057" s="60"/>
      <c r="FB6057" s="60"/>
    </row>
    <row r="6058" spans="22:158" x14ac:dyDescent="0.25">
      <c r="W6058" s="33"/>
      <c r="X6058" s="33"/>
      <c r="AH6058" s="38">
        <v>100</v>
      </c>
      <c r="AI6058" s="38">
        <v>105</v>
      </c>
      <c r="AJ6058" s="38">
        <v>11550</v>
      </c>
      <c r="AK6058" s="38">
        <v>78</v>
      </c>
      <c r="AL6058" s="38">
        <v>9100158</v>
      </c>
      <c r="AM6058" s="61" t="s">
        <v>1816</v>
      </c>
      <c r="AN6058" s="61" t="s">
        <v>1688</v>
      </c>
      <c r="AO6058" s="61" t="s">
        <v>5075</v>
      </c>
      <c r="AP6058" s="61" t="s">
        <v>1784</v>
      </c>
      <c r="AQ6058" s="61" t="s">
        <v>5026</v>
      </c>
      <c r="AR6058" s="28">
        <v>1198.3</v>
      </c>
      <c r="AS6058" s="28">
        <v>0</v>
      </c>
      <c r="AT6058" s="28">
        <v>0</v>
      </c>
      <c r="AU6058" s="62"/>
      <c r="DV6058" s="31" t="s">
        <v>5766</v>
      </c>
      <c r="DW6058" s="31" t="s">
        <v>5767</v>
      </c>
      <c r="DX6058" s="63"/>
      <c r="DY6058" s="63"/>
      <c r="DZ6058" s="63"/>
      <c r="EA6058" s="167"/>
      <c r="EB6058" s="60"/>
      <c r="EC6058" s="60"/>
      <c r="ED6058" s="60"/>
      <c r="EE6058" s="60"/>
      <c r="EF6058" s="60"/>
      <c r="EG6058" s="60"/>
      <c r="EH6058" s="60"/>
      <c r="EI6058" s="60"/>
      <c r="EJ6058" s="60"/>
      <c r="EK6058" s="60"/>
      <c r="EL6058" s="60"/>
      <c r="EM6058" s="60"/>
      <c r="EN6058" s="60"/>
      <c r="EO6058" s="60"/>
      <c r="EP6058" s="60"/>
      <c r="EQ6058" s="60"/>
      <c r="ER6058" s="60"/>
      <c r="ES6058" s="60"/>
      <c r="ET6058" s="60"/>
      <c r="EU6058" s="60"/>
      <c r="EV6058" s="60"/>
      <c r="EW6058" s="60"/>
      <c r="EX6058" s="60"/>
      <c r="EY6058" s="60"/>
      <c r="EZ6058" s="60"/>
      <c r="FA6058" s="60"/>
      <c r="FB6058" s="60"/>
    </row>
    <row r="6059" spans="22:158" x14ac:dyDescent="0.25">
      <c r="W6059" s="33"/>
      <c r="X6059" s="33"/>
      <c r="AH6059" s="38">
        <v>100</v>
      </c>
      <c r="AI6059" s="38">
        <v>105</v>
      </c>
      <c r="AJ6059" s="38">
        <v>12850</v>
      </c>
      <c r="AK6059" s="38">
        <v>78</v>
      </c>
      <c r="AL6059" s="38">
        <v>9100158</v>
      </c>
      <c r="AM6059" s="61" t="s">
        <v>1816</v>
      </c>
      <c r="AN6059" s="61" t="s">
        <v>1688</v>
      </c>
      <c r="AO6059" s="61" t="s">
        <v>5098</v>
      </c>
      <c r="AP6059" s="61" t="s">
        <v>1784</v>
      </c>
      <c r="AQ6059" s="61" t="s">
        <v>5026</v>
      </c>
      <c r="AR6059" s="28">
        <v>55874.600000000006</v>
      </c>
      <c r="AS6059" s="28">
        <v>475141</v>
      </c>
      <c r="AT6059" s="28">
        <v>381471</v>
      </c>
      <c r="AU6059" s="62"/>
      <c r="DV6059" s="31" t="s">
        <v>5766</v>
      </c>
      <c r="DW6059" s="31" t="s">
        <v>5767</v>
      </c>
      <c r="DX6059" s="63"/>
      <c r="DY6059" s="63"/>
      <c r="DZ6059" s="63"/>
      <c r="EA6059" s="167"/>
      <c r="EB6059" s="60"/>
      <c r="EC6059" s="60"/>
      <c r="ED6059" s="60"/>
      <c r="EE6059" s="60"/>
      <c r="EF6059" s="60"/>
      <c r="EG6059" s="60"/>
      <c r="EH6059" s="60"/>
      <c r="EI6059" s="60"/>
      <c r="EJ6059" s="60"/>
      <c r="EK6059" s="60"/>
      <c r="EL6059" s="60"/>
      <c r="EM6059" s="60"/>
      <c r="EN6059" s="60"/>
      <c r="EO6059" s="60"/>
      <c r="EP6059" s="60"/>
      <c r="EQ6059" s="60"/>
      <c r="ER6059" s="60"/>
      <c r="ES6059" s="60"/>
      <c r="ET6059" s="60"/>
      <c r="EU6059" s="60"/>
      <c r="EV6059" s="60"/>
      <c r="EW6059" s="60"/>
      <c r="EX6059" s="60"/>
      <c r="EY6059" s="60"/>
      <c r="EZ6059" s="60"/>
      <c r="FA6059" s="60"/>
      <c r="FB6059" s="60"/>
    </row>
    <row r="6060" spans="22:158" x14ac:dyDescent="0.25">
      <c r="W6060" s="33"/>
      <c r="X6060" s="33"/>
      <c r="AH6060" s="38">
        <v>100</v>
      </c>
      <c r="AI6060" s="38">
        <v>105</v>
      </c>
      <c r="AJ6060" s="38">
        <v>13100</v>
      </c>
      <c r="AK6060" s="38">
        <v>78</v>
      </c>
      <c r="AL6060" s="38">
        <v>9100158</v>
      </c>
      <c r="AM6060" s="61" t="s">
        <v>1816</v>
      </c>
      <c r="AN6060" s="61" t="s">
        <v>1688</v>
      </c>
      <c r="AO6060" s="61" t="s">
        <v>5104</v>
      </c>
      <c r="AP6060" s="61" t="s">
        <v>1784</v>
      </c>
      <c r="AQ6060" s="61" t="s">
        <v>5026</v>
      </c>
      <c r="AR6060" s="28">
        <v>678529.6</v>
      </c>
      <c r="AS6060" s="28">
        <v>403944</v>
      </c>
      <c r="AT6060" s="28">
        <v>304453</v>
      </c>
      <c r="AU6060" s="62"/>
      <c r="DV6060" s="31" t="s">
        <v>5766</v>
      </c>
      <c r="DW6060" s="31" t="s">
        <v>5767</v>
      </c>
      <c r="DX6060" s="63"/>
      <c r="DY6060" s="63"/>
      <c r="DZ6060" s="63"/>
      <c r="EA6060" s="167"/>
      <c r="EB6060" s="60"/>
      <c r="EC6060" s="60"/>
      <c r="ED6060" s="60"/>
      <c r="EE6060" s="60"/>
      <c r="EF6060" s="60"/>
      <c r="EG6060" s="60"/>
      <c r="EH6060" s="60"/>
      <c r="EI6060" s="60"/>
      <c r="EJ6060" s="60"/>
      <c r="EK6060" s="60"/>
      <c r="EL6060" s="60"/>
      <c r="EM6060" s="60"/>
      <c r="EN6060" s="60"/>
      <c r="EO6060" s="60"/>
      <c r="EP6060" s="60"/>
      <c r="EQ6060" s="60"/>
      <c r="ER6060" s="60"/>
      <c r="ES6060" s="60"/>
      <c r="ET6060" s="60"/>
      <c r="EU6060" s="60"/>
      <c r="EV6060" s="60"/>
      <c r="EW6060" s="60"/>
      <c r="EX6060" s="60"/>
      <c r="EY6060" s="60"/>
      <c r="EZ6060" s="60"/>
      <c r="FA6060" s="60"/>
      <c r="FB6060" s="60"/>
    </row>
    <row r="6061" spans="22:158" x14ac:dyDescent="0.25">
      <c r="W6061" s="33"/>
      <c r="X6061" s="33"/>
      <c r="AH6061" s="38">
        <v>100</v>
      </c>
      <c r="AI6061" s="38">
        <v>105</v>
      </c>
      <c r="AJ6061" s="38">
        <v>13800</v>
      </c>
      <c r="AK6061" s="38">
        <v>78</v>
      </c>
      <c r="AL6061" s="38">
        <v>9100158</v>
      </c>
      <c r="AM6061" s="61" t="s">
        <v>1816</v>
      </c>
      <c r="AN6061" s="61" t="s">
        <v>1688</v>
      </c>
      <c r="AO6061" s="61" t="s">
        <v>5120</v>
      </c>
      <c r="AP6061" s="61" t="s">
        <v>1784</v>
      </c>
      <c r="AQ6061" s="61" t="s">
        <v>5026</v>
      </c>
      <c r="AR6061" s="28">
        <v>1215770.7</v>
      </c>
      <c r="AS6061" s="28">
        <v>1638589</v>
      </c>
      <c r="AT6061" s="28">
        <v>1478521</v>
      </c>
      <c r="AU6061" s="62"/>
      <c r="DV6061" s="31" t="s">
        <v>5766</v>
      </c>
      <c r="DW6061" s="31" t="s">
        <v>5767</v>
      </c>
      <c r="DX6061" s="63"/>
      <c r="DY6061" s="63"/>
      <c r="DZ6061" s="63"/>
      <c r="EA6061" s="167"/>
      <c r="EB6061" s="60"/>
      <c r="EC6061" s="60"/>
      <c r="ED6061" s="60"/>
      <c r="EE6061" s="60"/>
      <c r="EF6061" s="60"/>
      <c r="EG6061" s="60"/>
      <c r="EH6061" s="60"/>
      <c r="EI6061" s="60"/>
      <c r="EJ6061" s="60"/>
      <c r="EK6061" s="60"/>
      <c r="EL6061" s="60"/>
      <c r="EM6061" s="60"/>
      <c r="EN6061" s="60"/>
      <c r="EO6061" s="60"/>
      <c r="EP6061" s="60"/>
      <c r="EQ6061" s="60"/>
      <c r="ER6061" s="60"/>
      <c r="ES6061" s="60"/>
      <c r="ET6061" s="60"/>
      <c r="EU6061" s="60"/>
      <c r="EV6061" s="60"/>
      <c r="EW6061" s="60"/>
      <c r="EX6061" s="60"/>
      <c r="EY6061" s="60"/>
      <c r="EZ6061" s="60"/>
      <c r="FA6061" s="60"/>
      <c r="FB6061" s="60"/>
    </row>
    <row r="6062" spans="22:158" x14ac:dyDescent="0.25">
      <c r="W6062" s="33"/>
      <c r="X6062" s="33"/>
      <c r="AH6062" s="38">
        <v>100</v>
      </c>
      <c r="AI6062" s="38">
        <v>105</v>
      </c>
      <c r="AJ6062" s="38">
        <v>14000</v>
      </c>
      <c r="AK6062" s="38">
        <v>78</v>
      </c>
      <c r="AL6062" s="38">
        <v>9100158</v>
      </c>
      <c r="AM6062" s="61" t="s">
        <v>1816</v>
      </c>
      <c r="AN6062" s="61" t="s">
        <v>1688</v>
      </c>
      <c r="AO6062" s="61" t="s">
        <v>5124</v>
      </c>
      <c r="AP6062" s="61" t="s">
        <v>1784</v>
      </c>
      <c r="AQ6062" s="61" t="s">
        <v>5026</v>
      </c>
      <c r="AR6062" s="28">
        <v>62607.1</v>
      </c>
      <c r="AS6062" s="28">
        <v>31707</v>
      </c>
      <c r="AT6062" s="28">
        <v>21515</v>
      </c>
      <c r="AU6062" s="62"/>
      <c r="DV6062" s="31" t="s">
        <v>5766</v>
      </c>
      <c r="DW6062" s="31" t="s">
        <v>5767</v>
      </c>
      <c r="DX6062" s="63"/>
      <c r="DY6062" s="63"/>
      <c r="DZ6062" s="63"/>
      <c r="EA6062" s="167"/>
      <c r="EB6062" s="60"/>
      <c r="EC6062" s="60"/>
      <c r="ED6062" s="60"/>
      <c r="EE6062" s="60"/>
      <c r="EF6062" s="60"/>
      <c r="EG6062" s="60"/>
      <c r="EH6062" s="60"/>
      <c r="EI6062" s="60"/>
      <c r="EJ6062" s="60"/>
      <c r="EK6062" s="60"/>
      <c r="EL6062" s="60"/>
      <c r="EM6062" s="60"/>
      <c r="EN6062" s="60"/>
      <c r="EO6062" s="60"/>
      <c r="EP6062" s="60"/>
      <c r="EQ6062" s="60"/>
      <c r="ER6062" s="60"/>
      <c r="ES6062" s="60"/>
      <c r="ET6062" s="60"/>
      <c r="EU6062" s="60"/>
      <c r="EV6062" s="60"/>
      <c r="EW6062" s="60"/>
      <c r="EX6062" s="60"/>
      <c r="EY6062" s="60"/>
      <c r="EZ6062" s="60"/>
      <c r="FA6062" s="60"/>
      <c r="FB6062" s="60"/>
    </row>
    <row r="6063" spans="22:158" x14ac:dyDescent="0.25">
      <c r="W6063" s="33"/>
      <c r="X6063" s="33"/>
      <c r="AH6063" s="38">
        <v>100</v>
      </c>
      <c r="AI6063" s="38">
        <v>105</v>
      </c>
      <c r="AJ6063" s="38">
        <v>14150</v>
      </c>
      <c r="AK6063" s="38">
        <v>78</v>
      </c>
      <c r="AL6063" s="38">
        <v>9100158</v>
      </c>
      <c r="AM6063" s="61" t="s">
        <v>1816</v>
      </c>
      <c r="AN6063" s="61" t="s">
        <v>1688</v>
      </c>
      <c r="AO6063" s="61" t="s">
        <v>5126</v>
      </c>
      <c r="AP6063" s="61" t="s">
        <v>1784</v>
      </c>
      <c r="AQ6063" s="61" t="s">
        <v>5026</v>
      </c>
      <c r="AR6063" s="28">
        <v>25529.9</v>
      </c>
      <c r="AS6063" s="28">
        <v>0</v>
      </c>
      <c r="AT6063" s="28">
        <v>0</v>
      </c>
      <c r="AU6063" s="62"/>
      <c r="DV6063" s="31" t="s">
        <v>5766</v>
      </c>
      <c r="DW6063" s="31" t="s">
        <v>5767</v>
      </c>
      <c r="DX6063" s="63"/>
      <c r="DY6063" s="63"/>
      <c r="DZ6063" s="63"/>
      <c r="EA6063" s="167"/>
      <c r="EB6063" s="60"/>
      <c r="EC6063" s="60"/>
      <c r="ED6063" s="60"/>
      <c r="EE6063" s="60"/>
      <c r="EF6063" s="60"/>
      <c r="EG6063" s="60"/>
      <c r="EH6063" s="60"/>
      <c r="EI6063" s="60"/>
      <c r="EJ6063" s="60"/>
      <c r="EK6063" s="60"/>
      <c r="EL6063" s="60"/>
      <c r="EM6063" s="60"/>
      <c r="EN6063" s="60"/>
      <c r="EO6063" s="60"/>
      <c r="EP6063" s="60"/>
      <c r="EQ6063" s="60"/>
      <c r="ER6063" s="60"/>
      <c r="ES6063" s="60"/>
      <c r="ET6063" s="60"/>
      <c r="EU6063" s="60"/>
      <c r="EV6063" s="60"/>
      <c r="EW6063" s="60"/>
      <c r="EX6063" s="60"/>
      <c r="EY6063" s="60"/>
      <c r="EZ6063" s="60"/>
      <c r="FA6063" s="60"/>
      <c r="FB6063" s="60"/>
    </row>
    <row r="6064" spans="22:158" x14ac:dyDescent="0.25">
      <c r="W6064" s="33"/>
      <c r="X6064" s="33"/>
      <c r="AH6064" s="38">
        <v>100</v>
      </c>
      <c r="AI6064" s="38">
        <v>105</v>
      </c>
      <c r="AJ6064" s="38">
        <v>14500</v>
      </c>
      <c r="AK6064" s="38">
        <v>78</v>
      </c>
      <c r="AL6064" s="38">
        <v>9100158</v>
      </c>
      <c r="AM6064" s="61" t="s">
        <v>1816</v>
      </c>
      <c r="AN6064" s="61" t="s">
        <v>1688</v>
      </c>
      <c r="AO6064" s="61" t="s">
        <v>1578</v>
      </c>
      <c r="AP6064" s="61" t="s">
        <v>1784</v>
      </c>
      <c r="AQ6064" s="61" t="s">
        <v>5026</v>
      </c>
      <c r="AR6064" s="28">
        <v>75122.2</v>
      </c>
      <c r="AS6064" s="28">
        <v>0</v>
      </c>
      <c r="AT6064" s="28">
        <v>27370</v>
      </c>
      <c r="AU6064" s="62"/>
      <c r="DV6064" s="31" t="s">
        <v>5766</v>
      </c>
      <c r="DW6064" s="31" t="s">
        <v>5767</v>
      </c>
      <c r="DX6064" s="63"/>
      <c r="DY6064" s="63"/>
      <c r="DZ6064" s="63"/>
      <c r="EA6064" s="167"/>
      <c r="EB6064" s="60"/>
      <c r="EC6064" s="60"/>
      <c r="ED6064" s="60"/>
      <c r="EE6064" s="60"/>
      <c r="EF6064" s="60"/>
      <c r="EG6064" s="60"/>
      <c r="EH6064" s="60"/>
      <c r="EI6064" s="60"/>
      <c r="EJ6064" s="60"/>
      <c r="EK6064" s="60"/>
      <c r="EL6064" s="60"/>
      <c r="EM6064" s="60"/>
      <c r="EN6064" s="60"/>
      <c r="EO6064" s="60"/>
      <c r="EP6064" s="60"/>
      <c r="EQ6064" s="60"/>
      <c r="ER6064" s="60"/>
      <c r="ES6064" s="60"/>
      <c r="ET6064" s="60"/>
      <c r="EU6064" s="60"/>
      <c r="EV6064" s="60"/>
      <c r="EW6064" s="60"/>
      <c r="EX6064" s="60"/>
      <c r="EY6064" s="60"/>
      <c r="EZ6064" s="60"/>
      <c r="FA6064" s="60"/>
      <c r="FB6064" s="60"/>
    </row>
    <row r="6065" spans="22:158" x14ac:dyDescent="0.25">
      <c r="W6065" s="33"/>
      <c r="X6065" s="33"/>
      <c r="AH6065" s="38">
        <v>100</v>
      </c>
      <c r="AI6065" s="38">
        <v>105</v>
      </c>
      <c r="AJ6065" s="38">
        <v>14700</v>
      </c>
      <c r="AK6065" s="38">
        <v>78</v>
      </c>
      <c r="AL6065" s="38">
        <v>9100158</v>
      </c>
      <c r="AM6065" s="61" t="s">
        <v>1816</v>
      </c>
      <c r="AN6065" s="61" t="s">
        <v>1688</v>
      </c>
      <c r="AO6065" s="61" t="s">
        <v>1582</v>
      </c>
      <c r="AP6065" s="61" t="s">
        <v>1784</v>
      </c>
      <c r="AQ6065" s="61" t="s">
        <v>5026</v>
      </c>
      <c r="AR6065" s="28">
        <v>69397.899999999994</v>
      </c>
      <c r="AS6065" s="28">
        <v>0</v>
      </c>
      <c r="AT6065" s="28">
        <v>0</v>
      </c>
      <c r="AU6065" s="62"/>
      <c r="DV6065" s="31" t="s">
        <v>5766</v>
      </c>
      <c r="DW6065" s="31" t="s">
        <v>5767</v>
      </c>
      <c r="DX6065" s="63"/>
      <c r="DY6065" s="63"/>
      <c r="DZ6065" s="63"/>
      <c r="EA6065" s="167"/>
      <c r="EB6065" s="60"/>
      <c r="EC6065" s="60"/>
      <c r="ED6065" s="60"/>
      <c r="EE6065" s="60"/>
      <c r="EF6065" s="60"/>
      <c r="EG6065" s="60"/>
      <c r="EH6065" s="60"/>
      <c r="EI6065" s="60"/>
      <c r="EJ6065" s="60"/>
      <c r="EK6065" s="60"/>
      <c r="EL6065" s="60"/>
      <c r="EM6065" s="60"/>
      <c r="EN6065" s="60"/>
      <c r="EO6065" s="60"/>
      <c r="EP6065" s="60"/>
      <c r="EQ6065" s="60"/>
      <c r="ER6065" s="60"/>
      <c r="ES6065" s="60"/>
      <c r="ET6065" s="60"/>
      <c r="EU6065" s="60"/>
      <c r="EV6065" s="60"/>
      <c r="EW6065" s="60"/>
      <c r="EX6065" s="60"/>
      <c r="EY6065" s="60"/>
      <c r="EZ6065" s="60"/>
      <c r="FA6065" s="60"/>
      <c r="FB6065" s="60"/>
    </row>
    <row r="6066" spans="22:158" x14ac:dyDescent="0.25">
      <c r="W6066" s="33"/>
      <c r="X6066" s="33"/>
      <c r="AH6066" s="38">
        <v>100</v>
      </c>
      <c r="AI6066" s="38">
        <v>105</v>
      </c>
      <c r="AJ6066" s="38">
        <v>14900</v>
      </c>
      <c r="AK6066" s="38">
        <v>78</v>
      </c>
      <c r="AL6066" s="38">
        <v>9100158</v>
      </c>
      <c r="AM6066" s="61" t="s">
        <v>1816</v>
      </c>
      <c r="AN6066" s="61" t="s">
        <v>1688</v>
      </c>
      <c r="AO6066" s="61" t="s">
        <v>1587</v>
      </c>
      <c r="AP6066" s="61" t="s">
        <v>1784</v>
      </c>
      <c r="AQ6066" s="61" t="s">
        <v>5026</v>
      </c>
      <c r="AR6066" s="28">
        <v>3063473.3000000003</v>
      </c>
      <c r="AS6066" s="28">
        <v>668546</v>
      </c>
      <c r="AT6066" s="28">
        <v>190164</v>
      </c>
      <c r="AU6066" s="62"/>
      <c r="DV6066" s="31" t="s">
        <v>5766</v>
      </c>
      <c r="DW6066" s="31" t="s">
        <v>5767</v>
      </c>
      <c r="DX6066" s="63"/>
      <c r="DY6066" s="63"/>
      <c r="DZ6066" s="63"/>
      <c r="EA6066" s="167"/>
      <c r="EB6066" s="60"/>
      <c r="EC6066" s="60"/>
      <c r="ED6066" s="60"/>
      <c r="EE6066" s="60"/>
      <c r="EF6066" s="60"/>
      <c r="EG6066" s="60"/>
      <c r="EH6066" s="60"/>
      <c r="EI6066" s="60"/>
      <c r="EJ6066" s="60"/>
      <c r="EK6066" s="60"/>
      <c r="EL6066" s="60"/>
      <c r="EM6066" s="60"/>
      <c r="EN6066" s="60"/>
      <c r="EO6066" s="60"/>
      <c r="EP6066" s="60"/>
      <c r="EQ6066" s="60"/>
      <c r="ER6066" s="60"/>
      <c r="ES6066" s="60"/>
      <c r="ET6066" s="60"/>
      <c r="EU6066" s="60"/>
      <c r="EV6066" s="60"/>
      <c r="EW6066" s="60"/>
      <c r="EX6066" s="60"/>
      <c r="EY6066" s="60"/>
      <c r="EZ6066" s="60"/>
      <c r="FA6066" s="60"/>
      <c r="FB6066" s="60"/>
    </row>
    <row r="6067" spans="22:158" x14ac:dyDescent="0.25">
      <c r="W6067" s="33"/>
      <c r="X6067" s="33"/>
      <c r="AH6067" s="38">
        <v>100</v>
      </c>
      <c r="AI6067" s="38">
        <v>105</v>
      </c>
      <c r="AJ6067" s="38">
        <v>15950</v>
      </c>
      <c r="AK6067" s="38">
        <v>78</v>
      </c>
      <c r="AL6067" s="38">
        <v>9100158</v>
      </c>
      <c r="AM6067" s="61" t="s">
        <v>1816</v>
      </c>
      <c r="AN6067" s="61" t="s">
        <v>1688</v>
      </c>
      <c r="AO6067" s="61" t="s">
        <v>1610</v>
      </c>
      <c r="AP6067" s="61" t="s">
        <v>1784</v>
      </c>
      <c r="AQ6067" s="61" t="s">
        <v>5026</v>
      </c>
      <c r="AR6067" s="28">
        <v>127264.9</v>
      </c>
      <c r="AS6067" s="28">
        <v>0</v>
      </c>
      <c r="AT6067" s="28">
        <v>0</v>
      </c>
      <c r="AU6067" s="62"/>
      <c r="DV6067" s="31" t="s">
        <v>5766</v>
      </c>
      <c r="DW6067" s="31" t="s">
        <v>5767</v>
      </c>
      <c r="DX6067" s="63"/>
      <c r="DY6067" s="63"/>
      <c r="DZ6067" s="63"/>
      <c r="EA6067" s="167"/>
      <c r="EB6067" s="60"/>
      <c r="EC6067" s="60"/>
      <c r="ED6067" s="60"/>
      <c r="EE6067" s="60"/>
      <c r="EF6067" s="60"/>
      <c r="EG6067" s="60"/>
      <c r="EH6067" s="60"/>
      <c r="EI6067" s="60"/>
      <c r="EJ6067" s="60"/>
      <c r="EK6067" s="60"/>
      <c r="EL6067" s="60"/>
      <c r="EM6067" s="60"/>
      <c r="EN6067" s="60"/>
      <c r="EO6067" s="60"/>
      <c r="EP6067" s="60"/>
      <c r="EQ6067" s="60"/>
      <c r="ER6067" s="60"/>
      <c r="ES6067" s="60"/>
      <c r="ET6067" s="60"/>
      <c r="EU6067" s="60"/>
      <c r="EV6067" s="60"/>
      <c r="EW6067" s="60"/>
      <c r="EX6067" s="60"/>
      <c r="EY6067" s="60"/>
      <c r="EZ6067" s="60"/>
      <c r="FA6067" s="60"/>
      <c r="FB6067" s="60"/>
    </row>
    <row r="6068" spans="22:158" x14ac:dyDescent="0.25">
      <c r="W6068" s="33"/>
      <c r="X6068" s="33"/>
      <c r="AH6068" s="38">
        <v>100</v>
      </c>
      <c r="AI6068" s="38">
        <v>105</v>
      </c>
      <c r="AJ6068" s="38">
        <v>16350</v>
      </c>
      <c r="AK6068" s="38">
        <v>78</v>
      </c>
      <c r="AL6068" s="38">
        <v>9100158</v>
      </c>
      <c r="AM6068" s="61" t="s">
        <v>1816</v>
      </c>
      <c r="AN6068" s="61" t="s">
        <v>1688</v>
      </c>
      <c r="AO6068" s="61" t="s">
        <v>1618</v>
      </c>
      <c r="AP6068" s="61" t="s">
        <v>1784</v>
      </c>
      <c r="AQ6068" s="61" t="s">
        <v>5026</v>
      </c>
      <c r="AR6068" s="28">
        <v>815596.10000000009</v>
      </c>
      <c r="AS6068" s="28">
        <v>2362310</v>
      </c>
      <c r="AT6068" s="28">
        <v>417838</v>
      </c>
      <c r="AU6068" s="62"/>
      <c r="DV6068" s="31" t="s">
        <v>5766</v>
      </c>
      <c r="DW6068" s="31" t="s">
        <v>5767</v>
      </c>
      <c r="DX6068" s="63"/>
      <c r="DY6068" s="63"/>
      <c r="DZ6068" s="63"/>
      <c r="EA6068" s="167"/>
      <c r="EB6068" s="60"/>
      <c r="EC6068" s="60"/>
      <c r="ED6068" s="60"/>
      <c r="EE6068" s="60"/>
      <c r="EF6068" s="60"/>
      <c r="EG6068" s="60"/>
      <c r="EH6068" s="60"/>
      <c r="EI6068" s="60"/>
      <c r="EJ6068" s="60"/>
      <c r="EK6068" s="60"/>
      <c r="EL6068" s="60"/>
      <c r="EM6068" s="60"/>
      <c r="EN6068" s="60"/>
      <c r="EO6068" s="60"/>
      <c r="EP6068" s="60"/>
      <c r="EQ6068" s="60"/>
      <c r="ER6068" s="60"/>
      <c r="ES6068" s="60"/>
      <c r="ET6068" s="60"/>
      <c r="EU6068" s="60"/>
      <c r="EV6068" s="60"/>
      <c r="EW6068" s="60"/>
      <c r="EX6068" s="60"/>
      <c r="EY6068" s="60"/>
      <c r="EZ6068" s="60"/>
      <c r="FA6068" s="60"/>
      <c r="FB6068" s="60"/>
    </row>
    <row r="6069" spans="22:158" x14ac:dyDescent="0.25">
      <c r="W6069" s="33"/>
      <c r="X6069" s="33"/>
      <c r="AH6069" s="38">
        <v>100</v>
      </c>
      <c r="AI6069" s="38">
        <v>105</v>
      </c>
      <c r="AJ6069" s="38">
        <v>16370</v>
      </c>
      <c r="AK6069" s="38">
        <v>78</v>
      </c>
      <c r="AL6069" s="38">
        <v>9100158</v>
      </c>
      <c r="AM6069" s="61" t="s">
        <v>1816</v>
      </c>
      <c r="AN6069" s="61" t="s">
        <v>1688</v>
      </c>
      <c r="AO6069" s="61" t="s">
        <v>1619</v>
      </c>
      <c r="AP6069" s="61" t="s">
        <v>1784</v>
      </c>
      <c r="AQ6069" s="61" t="s">
        <v>5026</v>
      </c>
      <c r="AR6069" s="28">
        <v>1851.9</v>
      </c>
      <c r="AS6069" s="28">
        <v>3320</v>
      </c>
      <c r="AT6069" s="28">
        <v>0</v>
      </c>
      <c r="AU6069" s="62"/>
      <c r="DV6069" s="31" t="s">
        <v>5766</v>
      </c>
      <c r="DW6069" s="31" t="s">
        <v>5767</v>
      </c>
      <c r="DX6069" s="63"/>
      <c r="DY6069" s="63"/>
      <c r="DZ6069" s="63"/>
      <c r="EA6069" s="167"/>
      <c r="EB6069" s="60"/>
      <c r="EC6069" s="60"/>
      <c r="ED6069" s="60"/>
      <c r="EE6069" s="60"/>
      <c r="EF6069" s="60"/>
      <c r="EG6069" s="60"/>
      <c r="EH6069" s="60"/>
      <c r="EI6069" s="60"/>
      <c r="EJ6069" s="60"/>
      <c r="EK6069" s="60"/>
      <c r="EL6069" s="60"/>
      <c r="EM6069" s="60"/>
      <c r="EN6069" s="60"/>
      <c r="EO6069" s="60"/>
      <c r="EP6069" s="60"/>
      <c r="EQ6069" s="60"/>
      <c r="ER6069" s="60"/>
      <c r="ES6069" s="60"/>
      <c r="ET6069" s="60"/>
      <c r="EU6069" s="60"/>
      <c r="EV6069" s="60"/>
      <c r="EW6069" s="60"/>
      <c r="EX6069" s="60"/>
      <c r="EY6069" s="60"/>
      <c r="EZ6069" s="60"/>
      <c r="FA6069" s="60"/>
      <c r="FB6069" s="60"/>
    </row>
    <row r="6070" spans="22:158" x14ac:dyDescent="0.25">
      <c r="W6070" s="33"/>
      <c r="X6070" s="33"/>
      <c r="AH6070" s="38">
        <v>100</v>
      </c>
      <c r="AI6070" s="38">
        <v>105</v>
      </c>
      <c r="AJ6070" s="38">
        <v>16650</v>
      </c>
      <c r="AK6070" s="38">
        <v>78</v>
      </c>
      <c r="AL6070" s="38">
        <v>9100158</v>
      </c>
      <c r="AM6070" s="61" t="s">
        <v>1816</v>
      </c>
      <c r="AN6070" s="61" t="s">
        <v>1688</v>
      </c>
      <c r="AO6070" s="61" t="s">
        <v>1626</v>
      </c>
      <c r="AP6070" s="61" t="s">
        <v>1784</v>
      </c>
      <c r="AQ6070" s="61" t="s">
        <v>5026</v>
      </c>
      <c r="AR6070" s="28">
        <v>0</v>
      </c>
      <c r="AS6070" s="28">
        <v>0</v>
      </c>
      <c r="AT6070" s="28">
        <v>5331</v>
      </c>
      <c r="AU6070" s="62"/>
      <c r="DV6070" s="31" t="s">
        <v>5766</v>
      </c>
      <c r="DW6070" s="31" t="s">
        <v>5767</v>
      </c>
      <c r="DX6070" s="63"/>
      <c r="DY6070" s="63"/>
      <c r="DZ6070" s="63"/>
      <c r="EA6070" s="167"/>
      <c r="EB6070" s="60"/>
      <c r="EC6070" s="60"/>
      <c r="ED6070" s="60"/>
      <c r="EE6070" s="60"/>
      <c r="EF6070" s="60"/>
      <c r="EG6070" s="60"/>
      <c r="EH6070" s="60"/>
      <c r="EI6070" s="60"/>
      <c r="EJ6070" s="60"/>
      <c r="EK6070" s="60"/>
      <c r="EL6070" s="60"/>
      <c r="EM6070" s="60"/>
      <c r="EN6070" s="60"/>
      <c r="EO6070" s="60"/>
      <c r="EP6070" s="60"/>
      <c r="EQ6070" s="60"/>
      <c r="ER6070" s="60"/>
      <c r="ES6070" s="60"/>
      <c r="ET6070" s="60"/>
      <c r="EU6070" s="60"/>
      <c r="EV6070" s="60"/>
      <c r="EW6070" s="60"/>
      <c r="EX6070" s="60"/>
      <c r="EY6070" s="60"/>
      <c r="EZ6070" s="60"/>
      <c r="FA6070" s="60"/>
      <c r="FB6070" s="60"/>
    </row>
    <row r="6071" spans="22:158" x14ac:dyDescent="0.25">
      <c r="W6071" s="33"/>
      <c r="X6071" s="33"/>
      <c r="AH6071" s="38">
        <v>100</v>
      </c>
      <c r="AI6071" s="38">
        <v>105</v>
      </c>
      <c r="AJ6071" s="38">
        <v>16700</v>
      </c>
      <c r="AK6071" s="38">
        <v>78</v>
      </c>
      <c r="AL6071" s="38">
        <v>9100158</v>
      </c>
      <c r="AM6071" s="61" t="s">
        <v>1816</v>
      </c>
      <c r="AN6071" s="61" t="s">
        <v>1688</v>
      </c>
      <c r="AO6071" s="61" t="s">
        <v>1627</v>
      </c>
      <c r="AP6071" s="61" t="s">
        <v>1784</v>
      </c>
      <c r="AQ6071" s="61" t="s">
        <v>5026</v>
      </c>
      <c r="AR6071" s="28">
        <v>0</v>
      </c>
      <c r="AS6071" s="28">
        <v>0</v>
      </c>
      <c r="AT6071" s="28">
        <v>2856</v>
      </c>
      <c r="AU6071" s="62"/>
      <c r="DV6071" s="31" t="s">
        <v>5766</v>
      </c>
      <c r="DW6071" s="31" t="s">
        <v>5767</v>
      </c>
      <c r="DX6071" s="63"/>
      <c r="DY6071" s="63"/>
      <c r="DZ6071" s="63"/>
      <c r="EA6071" s="167"/>
      <c r="EB6071" s="60"/>
      <c r="EC6071" s="60"/>
      <c r="ED6071" s="60"/>
      <c r="EE6071" s="60"/>
      <c r="EF6071" s="60"/>
      <c r="EG6071" s="60"/>
      <c r="EH6071" s="60"/>
      <c r="EI6071" s="60"/>
      <c r="EJ6071" s="60"/>
      <c r="EK6071" s="60"/>
      <c r="EL6071" s="60"/>
      <c r="EM6071" s="60"/>
      <c r="EN6071" s="60"/>
      <c r="EO6071" s="60"/>
      <c r="EP6071" s="60"/>
      <c r="EQ6071" s="60"/>
      <c r="ER6071" s="60"/>
      <c r="ES6071" s="60"/>
      <c r="ET6071" s="60"/>
      <c r="EU6071" s="60"/>
      <c r="EV6071" s="60"/>
      <c r="EW6071" s="60"/>
      <c r="EX6071" s="60"/>
      <c r="EY6071" s="60"/>
      <c r="EZ6071" s="60"/>
      <c r="FA6071" s="60"/>
      <c r="FB6071" s="60"/>
    </row>
    <row r="6072" spans="22:158" x14ac:dyDescent="0.25">
      <c r="W6072" s="33"/>
      <c r="X6072" s="33"/>
      <c r="AH6072" s="38">
        <v>100</v>
      </c>
      <c r="AI6072" s="38">
        <v>105</v>
      </c>
      <c r="AJ6072" s="38">
        <v>17100</v>
      </c>
      <c r="AK6072" s="38">
        <v>78</v>
      </c>
      <c r="AL6072" s="38">
        <v>9100158</v>
      </c>
      <c r="AM6072" s="61" t="s">
        <v>1816</v>
      </c>
      <c r="AN6072" s="61" t="s">
        <v>1688</v>
      </c>
      <c r="AO6072" s="61" t="s">
        <v>1635</v>
      </c>
      <c r="AP6072" s="61" t="s">
        <v>1784</v>
      </c>
      <c r="AQ6072" s="61" t="s">
        <v>5026</v>
      </c>
      <c r="AR6072" s="28">
        <v>41987.199999999997</v>
      </c>
      <c r="AS6072" s="28">
        <v>0</v>
      </c>
      <c r="AT6072" s="28">
        <v>0</v>
      </c>
      <c r="AU6072" s="62"/>
      <c r="DV6072" s="31" t="s">
        <v>5766</v>
      </c>
      <c r="DW6072" s="31" t="s">
        <v>5767</v>
      </c>
      <c r="DX6072" s="63"/>
      <c r="DY6072" s="63"/>
      <c r="DZ6072" s="63"/>
      <c r="EA6072" s="167"/>
      <c r="EB6072" s="60"/>
      <c r="EC6072" s="60"/>
      <c r="ED6072" s="60"/>
      <c r="EE6072" s="60"/>
      <c r="EF6072" s="60"/>
      <c r="EG6072" s="60"/>
      <c r="EH6072" s="60"/>
      <c r="EI6072" s="60"/>
      <c r="EJ6072" s="60"/>
      <c r="EK6072" s="60"/>
      <c r="EL6072" s="60"/>
      <c r="EM6072" s="60"/>
      <c r="EN6072" s="60"/>
      <c r="EO6072" s="60"/>
      <c r="EP6072" s="60"/>
      <c r="EQ6072" s="60"/>
      <c r="ER6072" s="60"/>
      <c r="ES6072" s="60"/>
      <c r="ET6072" s="60"/>
      <c r="EU6072" s="60"/>
      <c r="EV6072" s="60"/>
      <c r="EW6072" s="60"/>
      <c r="EX6072" s="60"/>
      <c r="EY6072" s="60"/>
      <c r="EZ6072" s="60"/>
      <c r="FA6072" s="60"/>
      <c r="FB6072" s="60"/>
    </row>
    <row r="6073" spans="22:158" x14ac:dyDescent="0.25">
      <c r="V6073" s="1"/>
      <c r="W6073" s="33"/>
      <c r="X6073" s="33"/>
      <c r="AH6073" s="38">
        <v>100</v>
      </c>
      <c r="AI6073" s="38">
        <v>105</v>
      </c>
      <c r="AJ6073" s="38">
        <v>17150</v>
      </c>
      <c r="AK6073" s="38">
        <v>78</v>
      </c>
      <c r="AL6073" s="38">
        <v>9100158</v>
      </c>
      <c r="AM6073" s="61" t="s">
        <v>1816</v>
      </c>
      <c r="AN6073" s="61" t="s">
        <v>1688</v>
      </c>
      <c r="AO6073" s="61" t="s">
        <v>1636</v>
      </c>
      <c r="AP6073" s="61" t="s">
        <v>1784</v>
      </c>
      <c r="AQ6073" s="61" t="s">
        <v>5026</v>
      </c>
      <c r="AR6073" s="28">
        <v>22661.5</v>
      </c>
      <c r="AS6073" s="28">
        <v>29510</v>
      </c>
      <c r="AT6073" s="28">
        <v>0</v>
      </c>
      <c r="AU6073" s="62"/>
      <c r="DV6073" s="31" t="s">
        <v>5766</v>
      </c>
      <c r="DW6073" s="31" t="s">
        <v>5767</v>
      </c>
      <c r="DX6073" s="63"/>
      <c r="DY6073" s="63"/>
      <c r="DZ6073" s="63"/>
      <c r="EA6073" s="167"/>
      <c r="EB6073" s="60"/>
      <c r="EC6073" s="60"/>
      <c r="ED6073" s="60"/>
      <c r="EE6073" s="60"/>
      <c r="EF6073" s="60"/>
      <c r="EG6073" s="60"/>
      <c r="EH6073" s="60"/>
      <c r="EI6073" s="60"/>
      <c r="EJ6073" s="60"/>
      <c r="EK6073" s="60"/>
      <c r="EL6073" s="60"/>
      <c r="EM6073" s="60"/>
      <c r="EN6073" s="60"/>
      <c r="EO6073" s="60"/>
      <c r="EP6073" s="60"/>
      <c r="EQ6073" s="60"/>
      <c r="ER6073" s="60"/>
      <c r="ES6073" s="60"/>
      <c r="ET6073" s="60"/>
      <c r="EU6073" s="60"/>
      <c r="EV6073" s="60"/>
      <c r="EW6073" s="60"/>
      <c r="EX6073" s="60"/>
      <c r="EY6073" s="60"/>
      <c r="EZ6073" s="60"/>
      <c r="FA6073" s="60"/>
      <c r="FB6073" s="60"/>
    </row>
    <row r="6074" spans="22:158" x14ac:dyDescent="0.25">
      <c r="W6074" s="33"/>
      <c r="X6074" s="33"/>
      <c r="AH6074" s="38">
        <v>100</v>
      </c>
      <c r="AI6074" s="38">
        <v>105</v>
      </c>
      <c r="AJ6074" s="38">
        <v>18000</v>
      </c>
      <c r="AK6074" s="38">
        <v>78</v>
      </c>
      <c r="AL6074" s="38">
        <v>9100158</v>
      </c>
      <c r="AM6074" s="61" t="s">
        <v>1816</v>
      </c>
      <c r="AN6074" s="61" t="s">
        <v>1688</v>
      </c>
      <c r="AO6074" s="61" t="s">
        <v>1655</v>
      </c>
      <c r="AP6074" s="61" t="s">
        <v>1784</v>
      </c>
      <c r="AQ6074" s="61" t="s">
        <v>5026</v>
      </c>
      <c r="AR6074" s="28">
        <v>33048.199999999997</v>
      </c>
      <c r="AS6074" s="28">
        <v>0</v>
      </c>
      <c r="AT6074" s="28">
        <v>0</v>
      </c>
      <c r="AU6074" s="62"/>
      <c r="DV6074" s="31" t="s">
        <v>5766</v>
      </c>
      <c r="DW6074" s="31" t="s">
        <v>5767</v>
      </c>
      <c r="DX6074" s="63"/>
      <c r="DY6074" s="63"/>
      <c r="DZ6074" s="63"/>
      <c r="EA6074" s="167"/>
      <c r="EB6074" s="60"/>
      <c r="EC6074" s="60"/>
      <c r="ED6074" s="60"/>
      <c r="EE6074" s="60"/>
      <c r="EF6074" s="60"/>
      <c r="EG6074" s="60"/>
      <c r="EH6074" s="60"/>
      <c r="EI6074" s="60"/>
      <c r="EJ6074" s="60"/>
      <c r="EK6074" s="60"/>
      <c r="EL6074" s="60"/>
      <c r="EM6074" s="60"/>
      <c r="EN6074" s="60"/>
      <c r="EO6074" s="60"/>
      <c r="EP6074" s="60"/>
      <c r="EQ6074" s="60"/>
      <c r="ER6074" s="60"/>
      <c r="ES6074" s="60"/>
      <c r="ET6074" s="60"/>
      <c r="EU6074" s="60"/>
      <c r="EV6074" s="60"/>
      <c r="EW6074" s="60"/>
      <c r="EX6074" s="60"/>
      <c r="EY6074" s="60"/>
      <c r="EZ6074" s="60"/>
      <c r="FA6074" s="60"/>
      <c r="FB6074" s="60"/>
    </row>
    <row r="6075" spans="22:158" x14ac:dyDescent="0.25">
      <c r="W6075" s="33"/>
      <c r="X6075" s="33"/>
      <c r="AH6075" s="38">
        <v>100</v>
      </c>
      <c r="AI6075" s="38">
        <v>105</v>
      </c>
      <c r="AJ6075" s="38">
        <v>18400</v>
      </c>
      <c r="AK6075" s="38">
        <v>78</v>
      </c>
      <c r="AL6075" s="38">
        <v>9100158</v>
      </c>
      <c r="AM6075" s="61" t="s">
        <v>1816</v>
      </c>
      <c r="AN6075" s="61" t="s">
        <v>1688</v>
      </c>
      <c r="AO6075" s="61" t="s">
        <v>1664</v>
      </c>
      <c r="AP6075" s="61" t="s">
        <v>1784</v>
      </c>
      <c r="AQ6075" s="61" t="s">
        <v>5026</v>
      </c>
      <c r="AR6075" s="28">
        <v>4122095.8</v>
      </c>
      <c r="AS6075" s="28">
        <v>3171012</v>
      </c>
      <c r="AT6075" s="28">
        <v>2795438</v>
      </c>
      <c r="AU6075" s="62"/>
      <c r="DV6075" s="31" t="s">
        <v>5766</v>
      </c>
      <c r="DW6075" s="31" t="s">
        <v>5767</v>
      </c>
      <c r="DX6075" s="63"/>
      <c r="DY6075" s="63"/>
      <c r="DZ6075" s="63"/>
      <c r="EA6075" s="167"/>
      <c r="EB6075" s="60"/>
      <c r="EC6075" s="60"/>
      <c r="ED6075" s="60"/>
      <c r="EE6075" s="60"/>
      <c r="EF6075" s="60"/>
      <c r="EG6075" s="60"/>
      <c r="EH6075" s="60"/>
      <c r="EI6075" s="60"/>
      <c r="EJ6075" s="60"/>
      <c r="EK6075" s="60"/>
      <c r="EL6075" s="60"/>
      <c r="EM6075" s="60"/>
      <c r="EN6075" s="60"/>
      <c r="EO6075" s="60"/>
      <c r="EP6075" s="60"/>
      <c r="EQ6075" s="60"/>
      <c r="ER6075" s="60"/>
      <c r="ES6075" s="60"/>
      <c r="ET6075" s="60"/>
      <c r="EU6075" s="60"/>
      <c r="EV6075" s="60"/>
      <c r="EW6075" s="60"/>
      <c r="EX6075" s="60"/>
      <c r="EY6075" s="60"/>
      <c r="EZ6075" s="60"/>
      <c r="FA6075" s="60"/>
      <c r="FB6075" s="60"/>
    </row>
    <row r="6076" spans="22:158" x14ac:dyDescent="0.25">
      <c r="W6076" s="33"/>
      <c r="X6076" s="33"/>
      <c r="AH6076" s="38">
        <v>100</v>
      </c>
      <c r="AI6076" s="38">
        <v>105</v>
      </c>
      <c r="AJ6076" s="38">
        <v>18500</v>
      </c>
      <c r="AK6076" s="38">
        <v>78</v>
      </c>
      <c r="AL6076" s="38">
        <v>9100158</v>
      </c>
      <c r="AM6076" s="61" t="s">
        <v>1816</v>
      </c>
      <c r="AN6076" s="61" t="s">
        <v>1688</v>
      </c>
      <c r="AO6076" s="61" t="s">
        <v>1666</v>
      </c>
      <c r="AP6076" s="61" t="s">
        <v>1784</v>
      </c>
      <c r="AQ6076" s="61" t="s">
        <v>5026</v>
      </c>
      <c r="AR6076" s="28">
        <v>226550.9</v>
      </c>
      <c r="AS6076" s="28">
        <v>0</v>
      </c>
      <c r="AT6076" s="28">
        <v>0</v>
      </c>
      <c r="AU6076" s="62"/>
      <c r="DV6076" s="31" t="s">
        <v>5766</v>
      </c>
      <c r="DW6076" s="31" t="s">
        <v>5767</v>
      </c>
      <c r="DX6076" s="63"/>
      <c r="DY6076" s="63"/>
      <c r="DZ6076" s="63"/>
      <c r="EA6076" s="167"/>
      <c r="EB6076" s="60"/>
      <c r="EC6076" s="60"/>
      <c r="ED6076" s="60"/>
      <c r="EE6076" s="60"/>
      <c r="EF6076" s="60"/>
      <c r="EG6076" s="60"/>
      <c r="EH6076" s="60"/>
      <c r="EI6076" s="60"/>
      <c r="EJ6076" s="60"/>
      <c r="EK6076" s="60"/>
      <c r="EL6076" s="60"/>
      <c r="EM6076" s="60"/>
      <c r="EN6076" s="60"/>
      <c r="EO6076" s="60"/>
      <c r="EP6076" s="60"/>
      <c r="EQ6076" s="60"/>
      <c r="ER6076" s="60"/>
      <c r="ES6076" s="60"/>
      <c r="ET6076" s="60"/>
      <c r="EU6076" s="60"/>
      <c r="EV6076" s="60"/>
      <c r="EW6076" s="60"/>
      <c r="EX6076" s="60"/>
      <c r="EY6076" s="60"/>
      <c r="EZ6076" s="60"/>
      <c r="FA6076" s="60"/>
      <c r="FB6076" s="60"/>
    </row>
    <row r="6077" spans="22:158" x14ac:dyDescent="0.25">
      <c r="W6077" s="33"/>
      <c r="X6077" s="33"/>
      <c r="AH6077" s="38">
        <v>100</v>
      </c>
      <c r="AI6077" s="38">
        <v>105</v>
      </c>
      <c r="AJ6077" s="38">
        <v>18550</v>
      </c>
      <c r="AK6077" s="38">
        <v>78</v>
      </c>
      <c r="AL6077" s="38">
        <v>9100158</v>
      </c>
      <c r="AM6077" s="61" t="s">
        <v>1816</v>
      </c>
      <c r="AN6077" s="61" t="s">
        <v>1688</v>
      </c>
      <c r="AO6077" s="61" t="s">
        <v>1667</v>
      </c>
      <c r="AP6077" s="61" t="s">
        <v>1784</v>
      </c>
      <c r="AQ6077" s="61" t="s">
        <v>5026</v>
      </c>
      <c r="AR6077" s="28">
        <v>464822</v>
      </c>
      <c r="AS6077" s="28">
        <v>525158</v>
      </c>
      <c r="AT6077" s="28">
        <v>529318</v>
      </c>
      <c r="AU6077" s="62"/>
      <c r="DV6077" s="31" t="s">
        <v>5766</v>
      </c>
      <c r="DW6077" s="31" t="s">
        <v>5767</v>
      </c>
      <c r="DX6077" s="63"/>
      <c r="DY6077" s="63"/>
      <c r="DZ6077" s="63"/>
      <c r="EA6077" s="167"/>
      <c r="EB6077" s="60"/>
      <c r="EC6077" s="60"/>
      <c r="ED6077" s="60"/>
      <c r="EE6077" s="60"/>
      <c r="EF6077" s="60"/>
      <c r="EG6077" s="60"/>
      <c r="EH6077" s="60"/>
      <c r="EI6077" s="60"/>
      <c r="EJ6077" s="60"/>
      <c r="EK6077" s="60"/>
      <c r="EL6077" s="60"/>
      <c r="EM6077" s="60"/>
      <c r="EN6077" s="60"/>
      <c r="EO6077" s="60"/>
      <c r="EP6077" s="60"/>
      <c r="EQ6077" s="60"/>
      <c r="ER6077" s="60"/>
      <c r="ES6077" s="60"/>
      <c r="ET6077" s="60"/>
      <c r="EU6077" s="60"/>
      <c r="EV6077" s="60"/>
      <c r="EW6077" s="60"/>
      <c r="EX6077" s="60"/>
      <c r="EY6077" s="60"/>
      <c r="EZ6077" s="60"/>
      <c r="FA6077" s="60"/>
      <c r="FB6077" s="60"/>
    </row>
    <row r="6078" spans="22:158" x14ac:dyDescent="0.25">
      <c r="W6078" s="33"/>
      <c r="X6078" s="33"/>
      <c r="AH6078" s="38">
        <v>100</v>
      </c>
      <c r="AI6078" s="38">
        <v>105</v>
      </c>
      <c r="AJ6078" s="38">
        <v>17200</v>
      </c>
      <c r="AK6078" s="38">
        <v>78</v>
      </c>
      <c r="AL6078" s="38">
        <v>9100158</v>
      </c>
      <c r="AM6078" s="61" t="s">
        <v>1816</v>
      </c>
      <c r="AN6078" s="61" t="s">
        <v>1688</v>
      </c>
      <c r="AO6078" s="61" t="s">
        <v>1637</v>
      </c>
      <c r="AP6078" s="61" t="s">
        <v>1784</v>
      </c>
      <c r="AQ6078" s="61" t="s">
        <v>5026</v>
      </c>
      <c r="AR6078" s="28">
        <v>385786.7</v>
      </c>
      <c r="AS6078" s="28">
        <v>0</v>
      </c>
      <c r="AT6078" s="28">
        <v>0</v>
      </c>
      <c r="AU6078" s="62"/>
      <c r="DV6078" s="31" t="s">
        <v>5766</v>
      </c>
      <c r="DW6078" s="31" t="s">
        <v>5767</v>
      </c>
      <c r="DX6078" s="63"/>
      <c r="DY6078" s="63"/>
      <c r="DZ6078" s="63"/>
      <c r="EA6078" s="167"/>
      <c r="EB6078" s="60"/>
      <c r="EC6078" s="60"/>
      <c r="ED6078" s="60"/>
      <c r="EE6078" s="60"/>
      <c r="EF6078" s="60"/>
      <c r="EG6078" s="60"/>
      <c r="EH6078" s="60"/>
      <c r="EI6078" s="60"/>
      <c r="EJ6078" s="60"/>
      <c r="EK6078" s="60"/>
      <c r="EL6078" s="60"/>
      <c r="EM6078" s="60"/>
      <c r="EN6078" s="60"/>
      <c r="EO6078" s="60"/>
      <c r="EP6078" s="60"/>
      <c r="EQ6078" s="60"/>
      <c r="ER6078" s="60"/>
      <c r="ES6078" s="60"/>
      <c r="ET6078" s="60"/>
      <c r="EU6078" s="60"/>
      <c r="EV6078" s="60"/>
      <c r="EW6078" s="60"/>
      <c r="EX6078" s="60"/>
      <c r="EY6078" s="60"/>
      <c r="EZ6078" s="60"/>
      <c r="FA6078" s="60"/>
      <c r="FB6078" s="60"/>
    </row>
    <row r="6079" spans="22:158" x14ac:dyDescent="0.25">
      <c r="W6079" s="33"/>
      <c r="X6079" s="33"/>
      <c r="AH6079" s="38">
        <v>100</v>
      </c>
      <c r="AI6079" s="38">
        <v>110</v>
      </c>
      <c r="AJ6079" s="38">
        <v>11720</v>
      </c>
      <c r="AK6079" s="38">
        <v>78</v>
      </c>
      <c r="AL6079" s="38">
        <v>9100158</v>
      </c>
      <c r="AM6079" s="61" t="s">
        <v>1816</v>
      </c>
      <c r="AN6079" s="61" t="s">
        <v>1696</v>
      </c>
      <c r="AO6079" s="61" t="s">
        <v>5078</v>
      </c>
      <c r="AP6079" s="61" t="s">
        <v>1784</v>
      </c>
      <c r="AQ6079" s="61" t="s">
        <v>5026</v>
      </c>
      <c r="AR6079" s="28">
        <v>2516173.2999999998</v>
      </c>
      <c r="AS6079" s="28">
        <v>2878433</v>
      </c>
      <c r="AT6079" s="28">
        <v>3365360</v>
      </c>
      <c r="AU6079" s="62"/>
      <c r="DV6079" s="31" t="s">
        <v>5766</v>
      </c>
      <c r="DW6079" s="31" t="s">
        <v>5768</v>
      </c>
      <c r="DX6079" s="63"/>
      <c r="DY6079" s="63"/>
      <c r="DZ6079" s="63"/>
      <c r="EA6079" s="167"/>
      <c r="EB6079" s="60"/>
      <c r="EC6079" s="60"/>
      <c r="ED6079" s="60"/>
      <c r="EE6079" s="60"/>
      <c r="EF6079" s="60"/>
      <c r="EG6079" s="60"/>
      <c r="EH6079" s="60"/>
      <c r="EI6079" s="60"/>
      <c r="EJ6079" s="60"/>
      <c r="EK6079" s="60"/>
      <c r="EL6079" s="60"/>
      <c r="EM6079" s="60"/>
      <c r="EN6079" s="60"/>
      <c r="EO6079" s="60"/>
      <c r="EP6079" s="60"/>
      <c r="EQ6079" s="60"/>
      <c r="ER6079" s="60"/>
      <c r="ES6079" s="60"/>
      <c r="ET6079" s="60"/>
      <c r="EU6079" s="60"/>
      <c r="EV6079" s="60"/>
      <c r="EW6079" s="60"/>
      <c r="EX6079" s="60"/>
      <c r="EY6079" s="60"/>
      <c r="EZ6079" s="60"/>
      <c r="FA6079" s="60"/>
      <c r="FB6079" s="60"/>
    </row>
    <row r="6080" spans="22:158" x14ac:dyDescent="0.25">
      <c r="W6080" s="33"/>
      <c r="X6080" s="33"/>
      <c r="AH6080" s="38">
        <v>100</v>
      </c>
      <c r="AI6080" s="38">
        <v>110</v>
      </c>
      <c r="AJ6080" s="38">
        <v>12700</v>
      </c>
      <c r="AK6080" s="38">
        <v>78</v>
      </c>
      <c r="AL6080" s="38">
        <v>9100158</v>
      </c>
      <c r="AM6080" s="61" t="s">
        <v>1816</v>
      </c>
      <c r="AN6080" s="61" t="s">
        <v>1696</v>
      </c>
      <c r="AO6080" s="61" t="s">
        <v>5096</v>
      </c>
      <c r="AP6080" s="61" t="s">
        <v>1784</v>
      </c>
      <c r="AQ6080" s="61" t="s">
        <v>5026</v>
      </c>
      <c r="AR6080" s="28">
        <v>18392242.399999999</v>
      </c>
      <c r="AS6080" s="28">
        <v>12290806</v>
      </c>
      <c r="AT6080" s="28">
        <v>12083640</v>
      </c>
      <c r="AU6080" s="62"/>
      <c r="DV6080" s="31" t="s">
        <v>5766</v>
      </c>
      <c r="DW6080" s="31" t="s">
        <v>5768</v>
      </c>
      <c r="DX6080" s="63"/>
      <c r="DY6080" s="63"/>
      <c r="DZ6080" s="63"/>
      <c r="EA6080" s="167"/>
      <c r="EB6080" s="60"/>
      <c r="EC6080" s="60"/>
      <c r="ED6080" s="60"/>
      <c r="EE6080" s="60"/>
      <c r="EF6080" s="60"/>
      <c r="EG6080" s="60"/>
      <c r="EH6080" s="60"/>
      <c r="EI6080" s="60"/>
      <c r="EJ6080" s="60"/>
      <c r="EK6080" s="60"/>
      <c r="EL6080" s="60"/>
      <c r="EM6080" s="60"/>
      <c r="EN6080" s="60"/>
      <c r="EO6080" s="60"/>
      <c r="EP6080" s="60"/>
      <c r="EQ6080" s="60"/>
      <c r="ER6080" s="60"/>
      <c r="ES6080" s="60"/>
      <c r="ET6080" s="60"/>
      <c r="EU6080" s="60"/>
      <c r="EV6080" s="60"/>
      <c r="EW6080" s="60"/>
      <c r="EX6080" s="60"/>
      <c r="EY6080" s="60"/>
      <c r="EZ6080" s="60"/>
      <c r="FA6080" s="60"/>
      <c r="FB6080" s="60"/>
    </row>
    <row r="6081" spans="23:158" x14ac:dyDescent="0.25">
      <c r="W6081" s="33"/>
      <c r="X6081" s="33"/>
      <c r="AH6081" s="38">
        <v>100</v>
      </c>
      <c r="AI6081" s="38">
        <v>110</v>
      </c>
      <c r="AJ6081" s="38">
        <v>13050</v>
      </c>
      <c r="AK6081" s="38">
        <v>78</v>
      </c>
      <c r="AL6081" s="38">
        <v>9100158</v>
      </c>
      <c r="AM6081" s="61" t="s">
        <v>1816</v>
      </c>
      <c r="AN6081" s="61" t="s">
        <v>1696</v>
      </c>
      <c r="AO6081" s="61" t="s">
        <v>5103</v>
      </c>
      <c r="AP6081" s="61" t="s">
        <v>1784</v>
      </c>
      <c r="AQ6081" s="61" t="s">
        <v>5026</v>
      </c>
      <c r="AR6081" s="28">
        <v>18471200.300000001</v>
      </c>
      <c r="AS6081" s="28">
        <v>13244018</v>
      </c>
      <c r="AT6081" s="28">
        <v>11905519</v>
      </c>
      <c r="AU6081" s="62"/>
      <c r="DV6081" s="31" t="s">
        <v>5766</v>
      </c>
      <c r="DW6081" s="31" t="s">
        <v>5768</v>
      </c>
      <c r="DX6081" s="63"/>
      <c r="DY6081" s="63"/>
      <c r="DZ6081" s="63"/>
      <c r="EA6081" s="167"/>
      <c r="EB6081" s="60"/>
      <c r="EC6081" s="60"/>
      <c r="ED6081" s="60"/>
      <c r="EE6081" s="60"/>
      <c r="EF6081" s="60"/>
      <c r="EG6081" s="60"/>
      <c r="EH6081" s="60"/>
      <c r="EI6081" s="60"/>
      <c r="EJ6081" s="60"/>
      <c r="EK6081" s="60"/>
      <c r="EL6081" s="60"/>
      <c r="EM6081" s="60"/>
      <c r="EN6081" s="60"/>
      <c r="EO6081" s="60"/>
      <c r="EP6081" s="60"/>
      <c r="EQ6081" s="60"/>
      <c r="ER6081" s="60"/>
      <c r="ES6081" s="60"/>
      <c r="ET6081" s="60"/>
      <c r="EU6081" s="60"/>
      <c r="EV6081" s="60"/>
      <c r="EW6081" s="60"/>
      <c r="EX6081" s="60"/>
      <c r="EY6081" s="60"/>
      <c r="EZ6081" s="60"/>
      <c r="FA6081" s="60"/>
      <c r="FB6081" s="60"/>
    </row>
    <row r="6082" spans="23:158" x14ac:dyDescent="0.25">
      <c r="W6082" s="33"/>
      <c r="X6082" s="33"/>
      <c r="AH6082" s="38">
        <v>100</v>
      </c>
      <c r="AI6082" s="38">
        <v>110</v>
      </c>
      <c r="AJ6082" s="38">
        <v>13400</v>
      </c>
      <c r="AK6082" s="38">
        <v>78</v>
      </c>
      <c r="AL6082" s="38">
        <v>9100158</v>
      </c>
      <c r="AM6082" s="61" t="s">
        <v>1816</v>
      </c>
      <c r="AN6082" s="61" t="s">
        <v>1696</v>
      </c>
      <c r="AO6082" s="61" t="s">
        <v>5111</v>
      </c>
      <c r="AP6082" s="61" t="s">
        <v>1784</v>
      </c>
      <c r="AQ6082" s="61" t="s">
        <v>5026</v>
      </c>
      <c r="AR6082" s="28">
        <v>10248017.800000001</v>
      </c>
      <c r="AS6082" s="28">
        <v>9755730</v>
      </c>
      <c r="AT6082" s="28">
        <v>4644196</v>
      </c>
      <c r="AU6082" s="62"/>
      <c r="DV6082" s="31" t="s">
        <v>5766</v>
      </c>
      <c r="DW6082" s="31" t="s">
        <v>5768</v>
      </c>
      <c r="DX6082" s="63"/>
      <c r="DY6082" s="63"/>
      <c r="DZ6082" s="63"/>
      <c r="EA6082" s="167"/>
      <c r="EB6082" s="60"/>
      <c r="EC6082" s="60"/>
      <c r="ED6082" s="60"/>
      <c r="EE6082" s="60"/>
      <c r="EF6082" s="60"/>
      <c r="EG6082" s="60"/>
      <c r="EH6082" s="60"/>
      <c r="EI6082" s="60"/>
      <c r="EJ6082" s="60"/>
      <c r="EK6082" s="60"/>
      <c r="EL6082" s="60"/>
      <c r="EM6082" s="60"/>
      <c r="EN6082" s="60"/>
      <c r="EO6082" s="60"/>
      <c r="EP6082" s="60"/>
      <c r="EQ6082" s="60"/>
      <c r="ER6082" s="60"/>
      <c r="ES6082" s="60"/>
      <c r="ET6082" s="60"/>
      <c r="EU6082" s="60"/>
      <c r="EV6082" s="60"/>
      <c r="EW6082" s="60"/>
      <c r="EX6082" s="60"/>
      <c r="EY6082" s="60"/>
      <c r="EZ6082" s="60"/>
      <c r="FA6082" s="60"/>
      <c r="FB6082" s="60"/>
    </row>
    <row r="6083" spans="23:158" x14ac:dyDescent="0.25">
      <c r="W6083" s="33"/>
      <c r="X6083" s="33"/>
      <c r="AH6083" s="38">
        <v>100</v>
      </c>
      <c r="AI6083" s="38">
        <v>110</v>
      </c>
      <c r="AJ6083" s="38">
        <v>14650</v>
      </c>
      <c r="AK6083" s="38">
        <v>78</v>
      </c>
      <c r="AL6083" s="38">
        <v>9100158</v>
      </c>
      <c r="AM6083" s="61" t="s">
        <v>1816</v>
      </c>
      <c r="AN6083" s="61" t="s">
        <v>1696</v>
      </c>
      <c r="AO6083" s="61" t="s">
        <v>1581</v>
      </c>
      <c r="AP6083" s="61" t="s">
        <v>1784</v>
      </c>
      <c r="AQ6083" s="61" t="s">
        <v>5026</v>
      </c>
      <c r="AR6083" s="28">
        <v>355900.8</v>
      </c>
      <c r="AS6083" s="28">
        <v>182503</v>
      </c>
      <c r="AT6083" s="28">
        <v>161556</v>
      </c>
      <c r="AU6083" s="62"/>
      <c r="DV6083" s="31" t="s">
        <v>5766</v>
      </c>
      <c r="DW6083" s="31" t="s">
        <v>5768</v>
      </c>
      <c r="DX6083" s="63"/>
      <c r="DY6083" s="63"/>
      <c r="DZ6083" s="63"/>
      <c r="EA6083" s="167"/>
      <c r="EB6083" s="60"/>
      <c r="EC6083" s="60"/>
      <c r="ED6083" s="60"/>
      <c r="EE6083" s="60"/>
      <c r="EF6083" s="60"/>
      <c r="EG6083" s="60"/>
      <c r="EH6083" s="60"/>
      <c r="EI6083" s="60"/>
      <c r="EJ6083" s="60"/>
      <c r="EK6083" s="60"/>
      <c r="EL6083" s="60"/>
      <c r="EM6083" s="60"/>
      <c r="EN6083" s="60"/>
      <c r="EO6083" s="60"/>
      <c r="EP6083" s="60"/>
      <c r="EQ6083" s="60"/>
      <c r="ER6083" s="60"/>
      <c r="ES6083" s="60"/>
      <c r="ET6083" s="60"/>
      <c r="EU6083" s="60"/>
      <c r="EV6083" s="60"/>
      <c r="EW6083" s="60"/>
      <c r="EX6083" s="60"/>
      <c r="EY6083" s="60"/>
      <c r="EZ6083" s="60"/>
      <c r="FA6083" s="60"/>
      <c r="FB6083" s="60"/>
    </row>
    <row r="6084" spans="23:158" x14ac:dyDescent="0.25">
      <c r="W6084" s="33"/>
      <c r="X6084" s="33"/>
      <c r="AH6084" s="38">
        <v>100</v>
      </c>
      <c r="AI6084" s="38">
        <v>110</v>
      </c>
      <c r="AJ6084" s="38">
        <v>15050</v>
      </c>
      <c r="AK6084" s="38">
        <v>78</v>
      </c>
      <c r="AL6084" s="38">
        <v>9100158</v>
      </c>
      <c r="AM6084" s="61" t="s">
        <v>1816</v>
      </c>
      <c r="AN6084" s="61" t="s">
        <v>1696</v>
      </c>
      <c r="AO6084" s="61" t="s">
        <v>1591</v>
      </c>
      <c r="AP6084" s="61" t="s">
        <v>1784</v>
      </c>
      <c r="AQ6084" s="61" t="s">
        <v>5026</v>
      </c>
      <c r="AR6084" s="28">
        <v>3808901.2</v>
      </c>
      <c r="AS6084" s="28">
        <v>4303545</v>
      </c>
      <c r="AT6084" s="28">
        <v>2712946</v>
      </c>
      <c r="AU6084" s="62"/>
      <c r="DV6084" s="31" t="s">
        <v>5766</v>
      </c>
      <c r="DW6084" s="31" t="s">
        <v>5768</v>
      </c>
      <c r="DX6084" s="63"/>
      <c r="DY6084" s="63"/>
      <c r="DZ6084" s="63"/>
      <c r="EA6084" s="167"/>
      <c r="EB6084" s="60"/>
      <c r="EC6084" s="60"/>
      <c r="ED6084" s="60"/>
      <c r="EE6084" s="60"/>
      <c r="EF6084" s="60"/>
      <c r="EG6084" s="60"/>
      <c r="EH6084" s="60"/>
      <c r="EI6084" s="60"/>
      <c r="EJ6084" s="60"/>
      <c r="EK6084" s="60"/>
      <c r="EL6084" s="60"/>
      <c r="EM6084" s="60"/>
      <c r="EN6084" s="60"/>
      <c r="EO6084" s="60"/>
      <c r="EP6084" s="60"/>
      <c r="EQ6084" s="60"/>
      <c r="ER6084" s="60"/>
      <c r="ES6084" s="60"/>
      <c r="ET6084" s="60"/>
      <c r="EU6084" s="60"/>
      <c r="EV6084" s="60"/>
      <c r="EW6084" s="60"/>
      <c r="EX6084" s="60"/>
      <c r="EY6084" s="60"/>
      <c r="EZ6084" s="60"/>
      <c r="FA6084" s="60"/>
      <c r="FB6084" s="60"/>
    </row>
    <row r="6085" spans="23:158" x14ac:dyDescent="0.25">
      <c r="W6085" s="33"/>
      <c r="X6085" s="33"/>
      <c r="AH6085" s="38">
        <v>100</v>
      </c>
      <c r="AI6085" s="38">
        <v>110</v>
      </c>
      <c r="AJ6085" s="38">
        <v>15250</v>
      </c>
      <c r="AK6085" s="38">
        <v>78</v>
      </c>
      <c r="AL6085" s="38">
        <v>9100158</v>
      </c>
      <c r="AM6085" s="61" t="s">
        <v>1816</v>
      </c>
      <c r="AN6085" s="61" t="s">
        <v>1696</v>
      </c>
      <c r="AO6085" s="61" t="s">
        <v>1595</v>
      </c>
      <c r="AP6085" s="61" t="s">
        <v>1784</v>
      </c>
      <c r="AQ6085" s="61" t="s">
        <v>5026</v>
      </c>
      <c r="AR6085" s="28">
        <v>0</v>
      </c>
      <c r="AS6085" s="28">
        <v>0</v>
      </c>
      <c r="AT6085" s="28">
        <v>18978962</v>
      </c>
      <c r="AU6085" s="62"/>
      <c r="DV6085" s="31" t="s">
        <v>5766</v>
      </c>
      <c r="DW6085" s="31" t="s">
        <v>5768</v>
      </c>
      <c r="DX6085" s="63"/>
      <c r="DY6085" s="63"/>
      <c r="DZ6085" s="63"/>
      <c r="EA6085" s="167"/>
      <c r="EB6085" s="60"/>
      <c r="EC6085" s="60"/>
      <c r="ED6085" s="60"/>
      <c r="EE6085" s="60"/>
      <c r="EF6085" s="60"/>
      <c r="EG6085" s="60"/>
      <c r="EH6085" s="60"/>
      <c r="EI6085" s="60"/>
      <c r="EJ6085" s="60"/>
      <c r="EK6085" s="60"/>
      <c r="EL6085" s="60"/>
      <c r="EM6085" s="60"/>
      <c r="EN6085" s="60"/>
      <c r="EO6085" s="60"/>
      <c r="EP6085" s="60"/>
      <c r="EQ6085" s="60"/>
      <c r="ER6085" s="60"/>
      <c r="ES6085" s="60"/>
      <c r="ET6085" s="60"/>
      <c r="EU6085" s="60"/>
      <c r="EV6085" s="60"/>
      <c r="EW6085" s="60"/>
      <c r="EX6085" s="60"/>
      <c r="EY6085" s="60"/>
      <c r="EZ6085" s="60"/>
      <c r="FA6085" s="60"/>
      <c r="FB6085" s="60"/>
    </row>
    <row r="6086" spans="23:158" x14ac:dyDescent="0.25">
      <c r="W6086" s="33"/>
      <c r="X6086" s="33"/>
      <c r="AH6086" s="38">
        <v>100</v>
      </c>
      <c r="AI6086" s="38">
        <v>110</v>
      </c>
      <c r="AJ6086" s="38">
        <v>15650</v>
      </c>
      <c r="AK6086" s="38">
        <v>78</v>
      </c>
      <c r="AL6086" s="38">
        <v>9100158</v>
      </c>
      <c r="AM6086" s="61" t="s">
        <v>1816</v>
      </c>
      <c r="AN6086" s="61" t="s">
        <v>1696</v>
      </c>
      <c r="AO6086" s="61" t="s">
        <v>1604</v>
      </c>
      <c r="AP6086" s="61" t="s">
        <v>1784</v>
      </c>
      <c r="AQ6086" s="61" t="s">
        <v>5026</v>
      </c>
      <c r="AR6086" s="28">
        <v>15094551.800000001</v>
      </c>
      <c r="AS6086" s="28">
        <v>11056170</v>
      </c>
      <c r="AT6086" s="28">
        <v>9993595</v>
      </c>
      <c r="AU6086" s="62"/>
      <c r="DV6086" s="31" t="s">
        <v>5766</v>
      </c>
      <c r="DW6086" s="31" t="s">
        <v>5768</v>
      </c>
      <c r="DX6086" s="63"/>
      <c r="DY6086" s="63"/>
      <c r="DZ6086" s="63"/>
      <c r="EA6086" s="167"/>
      <c r="EB6086" s="60"/>
      <c r="EC6086" s="60"/>
      <c r="ED6086" s="60"/>
      <c r="EE6086" s="60"/>
      <c r="EF6086" s="60"/>
      <c r="EG6086" s="60"/>
      <c r="EH6086" s="60"/>
      <c r="EI6086" s="60"/>
      <c r="EJ6086" s="60"/>
      <c r="EK6086" s="60"/>
      <c r="EL6086" s="60"/>
      <c r="EM6086" s="60"/>
      <c r="EN6086" s="60"/>
      <c r="EO6086" s="60"/>
      <c r="EP6086" s="60"/>
      <c r="EQ6086" s="60"/>
      <c r="ER6086" s="60"/>
      <c r="ES6086" s="60"/>
      <c r="ET6086" s="60"/>
      <c r="EU6086" s="60"/>
      <c r="EV6086" s="60"/>
      <c r="EW6086" s="60"/>
      <c r="EX6086" s="60"/>
      <c r="EY6086" s="60"/>
      <c r="EZ6086" s="60"/>
      <c r="FA6086" s="60"/>
      <c r="FB6086" s="60"/>
    </row>
    <row r="6087" spans="23:158" x14ac:dyDescent="0.25">
      <c r="W6087" s="33"/>
      <c r="X6087" s="33"/>
      <c r="AH6087" s="38">
        <v>100</v>
      </c>
      <c r="AI6087" s="38">
        <v>110</v>
      </c>
      <c r="AJ6087" s="38">
        <v>15900</v>
      </c>
      <c r="AK6087" s="38">
        <v>78</v>
      </c>
      <c r="AL6087" s="38">
        <v>9100158</v>
      </c>
      <c r="AM6087" s="61" t="s">
        <v>1816</v>
      </c>
      <c r="AN6087" s="61" t="s">
        <v>1696</v>
      </c>
      <c r="AO6087" s="61" t="s">
        <v>1609</v>
      </c>
      <c r="AP6087" s="61" t="s">
        <v>1784</v>
      </c>
      <c r="AQ6087" s="61" t="s">
        <v>5026</v>
      </c>
      <c r="AR6087" s="28">
        <v>327964.80000000005</v>
      </c>
      <c r="AS6087" s="28">
        <v>174265</v>
      </c>
      <c r="AT6087" s="28">
        <v>185357</v>
      </c>
      <c r="AU6087" s="62"/>
      <c r="DV6087" s="31" t="s">
        <v>5766</v>
      </c>
      <c r="DW6087" s="31" t="s">
        <v>5768</v>
      </c>
      <c r="DX6087" s="63"/>
      <c r="DY6087" s="63"/>
      <c r="DZ6087" s="63"/>
      <c r="EA6087" s="167"/>
      <c r="EB6087" s="60"/>
      <c r="EC6087" s="60"/>
      <c r="ED6087" s="60"/>
      <c r="EE6087" s="60"/>
      <c r="EF6087" s="60"/>
      <c r="EG6087" s="60"/>
      <c r="EH6087" s="60"/>
      <c r="EI6087" s="60"/>
      <c r="EJ6087" s="60"/>
      <c r="EK6087" s="60"/>
      <c r="EL6087" s="60"/>
      <c r="EM6087" s="60"/>
      <c r="EN6087" s="60"/>
      <c r="EO6087" s="60"/>
      <c r="EP6087" s="60"/>
      <c r="EQ6087" s="60"/>
      <c r="ER6087" s="60"/>
      <c r="ES6087" s="60"/>
      <c r="ET6087" s="60"/>
      <c r="EU6087" s="60"/>
      <c r="EV6087" s="60"/>
      <c r="EW6087" s="60"/>
      <c r="EX6087" s="60"/>
      <c r="EY6087" s="60"/>
      <c r="EZ6087" s="60"/>
      <c r="FA6087" s="60"/>
      <c r="FB6087" s="60"/>
    </row>
    <row r="6088" spans="23:158" x14ac:dyDescent="0.25">
      <c r="W6088" s="33"/>
      <c r="X6088" s="33"/>
      <c r="AH6088" s="38">
        <v>100</v>
      </c>
      <c r="AI6088" s="38">
        <v>110</v>
      </c>
      <c r="AJ6088" s="38">
        <v>16400</v>
      </c>
      <c r="AK6088" s="38">
        <v>78</v>
      </c>
      <c r="AL6088" s="38">
        <v>9100158</v>
      </c>
      <c r="AM6088" s="61" t="s">
        <v>1816</v>
      </c>
      <c r="AN6088" s="61" t="s">
        <v>1696</v>
      </c>
      <c r="AO6088" s="61" t="s">
        <v>1620</v>
      </c>
      <c r="AP6088" s="61" t="s">
        <v>1784</v>
      </c>
      <c r="AQ6088" s="61" t="s">
        <v>5026</v>
      </c>
      <c r="AR6088" s="28">
        <v>2843478.7</v>
      </c>
      <c r="AS6088" s="28">
        <v>2952062</v>
      </c>
      <c r="AT6088" s="28">
        <v>2162255</v>
      </c>
      <c r="AU6088" s="62"/>
      <c r="DV6088" s="31" t="s">
        <v>5766</v>
      </c>
      <c r="DW6088" s="31" t="s">
        <v>5768</v>
      </c>
      <c r="DX6088" s="63"/>
      <c r="DY6088" s="63"/>
      <c r="DZ6088" s="63"/>
      <c r="EA6088" s="167"/>
      <c r="EB6088" s="60"/>
      <c r="EC6088" s="60"/>
      <c r="ED6088" s="60"/>
      <c r="EE6088" s="60"/>
      <c r="EF6088" s="60"/>
      <c r="EG6088" s="60"/>
      <c r="EH6088" s="60"/>
      <c r="EI6088" s="60"/>
      <c r="EJ6088" s="60"/>
      <c r="EK6088" s="60"/>
      <c r="EL6088" s="60"/>
      <c r="EM6088" s="60"/>
      <c r="EN6088" s="60"/>
      <c r="EO6088" s="60"/>
      <c r="EP6088" s="60"/>
      <c r="EQ6088" s="60"/>
      <c r="ER6088" s="60"/>
      <c r="ES6088" s="60"/>
      <c r="ET6088" s="60"/>
      <c r="EU6088" s="60"/>
      <c r="EV6088" s="60"/>
      <c r="EW6088" s="60"/>
      <c r="EX6088" s="60"/>
      <c r="EY6088" s="60"/>
      <c r="EZ6088" s="60"/>
      <c r="FA6088" s="60"/>
      <c r="FB6088" s="60"/>
    </row>
    <row r="6089" spans="23:158" x14ac:dyDescent="0.25">
      <c r="W6089" s="33"/>
      <c r="X6089" s="33"/>
      <c r="AH6089" s="38">
        <v>100</v>
      </c>
      <c r="AI6089" s="38">
        <v>110</v>
      </c>
      <c r="AJ6089" s="38">
        <v>16800</v>
      </c>
      <c r="AK6089" s="38">
        <v>78</v>
      </c>
      <c r="AL6089" s="38">
        <v>9100158</v>
      </c>
      <c r="AM6089" s="61" t="s">
        <v>1816</v>
      </c>
      <c r="AN6089" s="61" t="s">
        <v>1696</v>
      </c>
      <c r="AO6089" s="61" t="s">
        <v>1629</v>
      </c>
      <c r="AP6089" s="61" t="s">
        <v>1784</v>
      </c>
      <c r="AQ6089" s="61" t="s">
        <v>5026</v>
      </c>
      <c r="AR6089" s="28">
        <v>0</v>
      </c>
      <c r="AS6089" s="28">
        <v>0</v>
      </c>
      <c r="AT6089" s="28">
        <v>23821748</v>
      </c>
      <c r="AU6089" s="62"/>
      <c r="DV6089" s="31" t="s">
        <v>5766</v>
      </c>
      <c r="DW6089" s="31" t="s">
        <v>5768</v>
      </c>
      <c r="DX6089" s="63"/>
      <c r="DY6089" s="63"/>
      <c r="DZ6089" s="63"/>
      <c r="EA6089" s="167"/>
      <c r="EB6089" s="60"/>
      <c r="EC6089" s="60"/>
      <c r="ED6089" s="60"/>
      <c r="EE6089" s="60"/>
      <c r="EF6089" s="60"/>
      <c r="EG6089" s="60"/>
      <c r="EH6089" s="60"/>
      <c r="EI6089" s="60"/>
      <c r="EJ6089" s="60"/>
      <c r="EK6089" s="60"/>
      <c r="EL6089" s="60"/>
      <c r="EM6089" s="60"/>
      <c r="EN6089" s="60"/>
      <c r="EO6089" s="60"/>
      <c r="EP6089" s="60"/>
      <c r="EQ6089" s="60"/>
      <c r="ER6089" s="60"/>
      <c r="ES6089" s="60"/>
      <c r="ET6089" s="60"/>
      <c r="EU6089" s="60"/>
      <c r="EV6089" s="60"/>
      <c r="EW6089" s="60"/>
      <c r="EX6089" s="60"/>
      <c r="EY6089" s="60"/>
      <c r="EZ6089" s="60"/>
      <c r="FA6089" s="60"/>
      <c r="FB6089" s="60"/>
    </row>
    <row r="6090" spans="23:158" x14ac:dyDescent="0.25">
      <c r="W6090" s="33"/>
      <c r="X6090" s="33"/>
      <c r="AH6090" s="38">
        <v>100</v>
      </c>
      <c r="AI6090" s="38">
        <v>110</v>
      </c>
      <c r="AJ6090" s="38">
        <v>17000</v>
      </c>
      <c r="AK6090" s="38">
        <v>78</v>
      </c>
      <c r="AL6090" s="38">
        <v>9100158</v>
      </c>
      <c r="AM6090" s="61" t="s">
        <v>1816</v>
      </c>
      <c r="AN6090" s="61" t="s">
        <v>1696</v>
      </c>
      <c r="AO6090" s="61" t="s">
        <v>1633</v>
      </c>
      <c r="AP6090" s="61" t="s">
        <v>1784</v>
      </c>
      <c r="AQ6090" s="61" t="s">
        <v>5026</v>
      </c>
      <c r="AR6090" s="28">
        <v>17149542.5</v>
      </c>
      <c r="AS6090" s="28">
        <v>15433949</v>
      </c>
      <c r="AT6090" s="28">
        <v>11638861</v>
      </c>
      <c r="AU6090" s="62"/>
      <c r="DV6090" s="31" t="s">
        <v>5766</v>
      </c>
      <c r="DW6090" s="31" t="s">
        <v>5768</v>
      </c>
      <c r="DX6090" s="63"/>
      <c r="DY6090" s="63"/>
      <c r="DZ6090" s="63"/>
      <c r="EA6090" s="167"/>
      <c r="EB6090" s="60"/>
      <c r="EC6090" s="60"/>
      <c r="ED6090" s="60"/>
      <c r="EE6090" s="60"/>
      <c r="EF6090" s="60"/>
      <c r="EG6090" s="60"/>
      <c r="EH6090" s="60"/>
      <c r="EI6090" s="60"/>
      <c r="EJ6090" s="60"/>
      <c r="EK6090" s="60"/>
      <c r="EL6090" s="60"/>
      <c r="EM6090" s="60"/>
      <c r="EN6090" s="60"/>
      <c r="EO6090" s="60"/>
      <c r="EP6090" s="60"/>
      <c r="EQ6090" s="60"/>
      <c r="ER6090" s="60"/>
      <c r="ES6090" s="60"/>
      <c r="ET6090" s="60"/>
      <c r="EU6090" s="60"/>
      <c r="EV6090" s="60"/>
      <c r="EW6090" s="60"/>
      <c r="EX6090" s="60"/>
      <c r="EY6090" s="60"/>
      <c r="EZ6090" s="60"/>
      <c r="FA6090" s="60"/>
      <c r="FB6090" s="60"/>
    </row>
    <row r="6091" spans="23:158" x14ac:dyDescent="0.25">
      <c r="W6091" s="33"/>
      <c r="X6091" s="33"/>
      <c r="AH6091" s="38">
        <v>100</v>
      </c>
      <c r="AI6091" s="38">
        <v>110</v>
      </c>
      <c r="AJ6091" s="38">
        <v>17620</v>
      </c>
      <c r="AK6091" s="38">
        <v>78</v>
      </c>
      <c r="AL6091" s="38">
        <v>9100158</v>
      </c>
      <c r="AM6091" s="61" t="s">
        <v>1816</v>
      </c>
      <c r="AN6091" s="61" t="s">
        <v>1696</v>
      </c>
      <c r="AO6091" s="61" t="s">
        <v>1646</v>
      </c>
      <c r="AP6091" s="61" t="s">
        <v>1784</v>
      </c>
      <c r="AQ6091" s="61" t="s">
        <v>5026</v>
      </c>
      <c r="AR6091" s="28">
        <v>57767561.899999999</v>
      </c>
      <c r="AS6091" s="28">
        <v>45279476</v>
      </c>
      <c r="AT6091" s="28">
        <v>0</v>
      </c>
      <c r="AU6091" s="62"/>
      <c r="DV6091" s="31" t="s">
        <v>5766</v>
      </c>
      <c r="DW6091" s="31" t="s">
        <v>5768</v>
      </c>
      <c r="DX6091" s="63"/>
      <c r="DY6091" s="63"/>
      <c r="DZ6091" s="63"/>
      <c r="EA6091" s="167"/>
      <c r="EB6091" s="60"/>
      <c r="EC6091" s="60"/>
      <c r="ED6091" s="60"/>
      <c r="EE6091" s="60"/>
      <c r="EF6091" s="60"/>
      <c r="EG6091" s="60"/>
      <c r="EH6091" s="60"/>
      <c r="EI6091" s="60"/>
      <c r="EJ6091" s="60"/>
      <c r="EK6091" s="60"/>
      <c r="EL6091" s="60"/>
      <c r="EM6091" s="60"/>
      <c r="EN6091" s="60"/>
      <c r="EO6091" s="60"/>
      <c r="EP6091" s="60"/>
      <c r="EQ6091" s="60"/>
      <c r="ER6091" s="60"/>
      <c r="ES6091" s="60"/>
      <c r="ET6091" s="60"/>
      <c r="EU6091" s="60"/>
      <c r="EV6091" s="60"/>
      <c r="EW6091" s="60"/>
      <c r="EX6091" s="60"/>
      <c r="EY6091" s="60"/>
      <c r="EZ6091" s="60"/>
      <c r="FA6091" s="60"/>
      <c r="FB6091" s="60"/>
    </row>
    <row r="6092" spans="23:158" x14ac:dyDescent="0.25">
      <c r="W6092" s="33"/>
      <c r="X6092" s="33"/>
      <c r="AH6092" s="38">
        <v>100</v>
      </c>
      <c r="AI6092" s="38">
        <v>115</v>
      </c>
      <c r="AJ6092" s="38">
        <v>14400</v>
      </c>
      <c r="AK6092" s="38">
        <v>78</v>
      </c>
      <c r="AL6092" s="38">
        <v>9100158</v>
      </c>
      <c r="AM6092" s="61" t="s">
        <v>1816</v>
      </c>
      <c r="AN6092" s="61" t="s">
        <v>1697</v>
      </c>
      <c r="AO6092" s="61" t="s">
        <v>1576</v>
      </c>
      <c r="AP6092" s="61" t="s">
        <v>1784</v>
      </c>
      <c r="AQ6092" s="61" t="s">
        <v>5026</v>
      </c>
      <c r="AR6092" s="28">
        <v>5706903.7999999998</v>
      </c>
      <c r="AS6092" s="28">
        <v>1799796</v>
      </c>
      <c r="AT6092" s="28">
        <v>2241510</v>
      </c>
      <c r="AU6092" s="62"/>
      <c r="DV6092" s="31" t="s">
        <v>5766</v>
      </c>
      <c r="DW6092" s="31" t="s">
        <v>5769</v>
      </c>
      <c r="DX6092" s="63"/>
      <c r="DY6092" s="63"/>
      <c r="DZ6092" s="63"/>
      <c r="EA6092" s="167"/>
      <c r="EB6092" s="60"/>
      <c r="EC6092" s="60"/>
      <c r="ED6092" s="60"/>
      <c r="EE6092" s="60"/>
      <c r="EF6092" s="60"/>
      <c r="EG6092" s="60"/>
      <c r="EH6092" s="60"/>
      <c r="EI6092" s="60"/>
      <c r="EJ6092" s="60"/>
      <c r="EK6092" s="60"/>
      <c r="EL6092" s="60"/>
      <c r="EM6092" s="60"/>
      <c r="EN6092" s="60"/>
      <c r="EO6092" s="60"/>
      <c r="EP6092" s="60"/>
      <c r="EQ6092" s="60"/>
      <c r="ER6092" s="60"/>
      <c r="ES6092" s="60"/>
      <c r="ET6092" s="60"/>
      <c r="EU6092" s="60"/>
      <c r="EV6092" s="60"/>
      <c r="EW6092" s="60"/>
      <c r="EX6092" s="60"/>
      <c r="EY6092" s="60"/>
      <c r="EZ6092" s="60"/>
      <c r="FA6092" s="60"/>
      <c r="FB6092" s="60"/>
    </row>
    <row r="6093" spans="23:158" x14ac:dyDescent="0.25">
      <c r="W6093" s="33"/>
      <c r="X6093" s="33"/>
      <c r="AH6093" s="38">
        <v>100</v>
      </c>
      <c r="AI6093" s="38">
        <v>115</v>
      </c>
      <c r="AJ6093" s="38">
        <v>16900</v>
      </c>
      <c r="AK6093" s="38">
        <v>78</v>
      </c>
      <c r="AL6093" s="38">
        <v>9100158</v>
      </c>
      <c r="AM6093" s="61" t="s">
        <v>1816</v>
      </c>
      <c r="AN6093" s="61" t="s">
        <v>1697</v>
      </c>
      <c r="AO6093" s="61" t="s">
        <v>1631</v>
      </c>
      <c r="AP6093" s="61" t="s">
        <v>1784</v>
      </c>
      <c r="AQ6093" s="61" t="s">
        <v>5026</v>
      </c>
      <c r="AR6093" s="28">
        <v>1805672.2</v>
      </c>
      <c r="AS6093" s="28">
        <v>668675</v>
      </c>
      <c r="AT6093" s="28">
        <v>802022</v>
      </c>
      <c r="AU6093" s="62"/>
      <c r="DV6093" s="31" t="s">
        <v>5766</v>
      </c>
      <c r="DW6093" s="31" t="s">
        <v>5769</v>
      </c>
      <c r="DX6093" s="63"/>
      <c r="DY6093" s="63"/>
      <c r="DZ6093" s="63"/>
      <c r="EA6093" s="167"/>
      <c r="EB6093" s="60"/>
      <c r="EC6093" s="60"/>
      <c r="ED6093" s="60"/>
      <c r="EE6093" s="60"/>
      <c r="EF6093" s="60"/>
      <c r="EG6093" s="60"/>
      <c r="EH6093" s="60"/>
      <c r="EI6093" s="60"/>
      <c r="EJ6093" s="60"/>
      <c r="EK6093" s="60"/>
      <c r="EL6093" s="60"/>
      <c r="EM6093" s="60"/>
      <c r="EN6093" s="60"/>
      <c r="EO6093" s="60"/>
      <c r="EP6093" s="60"/>
      <c r="EQ6093" s="60"/>
      <c r="ER6093" s="60"/>
      <c r="ES6093" s="60"/>
      <c r="ET6093" s="60"/>
      <c r="EU6093" s="60"/>
      <c r="EV6093" s="60"/>
      <c r="EW6093" s="60"/>
      <c r="EX6093" s="60"/>
      <c r="EY6093" s="60"/>
      <c r="EZ6093" s="60"/>
      <c r="FA6093" s="60"/>
      <c r="FB6093" s="60"/>
    </row>
    <row r="6094" spans="23:158" x14ac:dyDescent="0.25">
      <c r="W6094" s="33"/>
      <c r="X6094" s="33"/>
      <c r="AH6094" s="38">
        <v>100</v>
      </c>
      <c r="AI6094" s="38">
        <v>115</v>
      </c>
      <c r="AJ6094" s="38">
        <v>16950</v>
      </c>
      <c r="AK6094" s="38">
        <v>78</v>
      </c>
      <c r="AL6094" s="38">
        <v>9100158</v>
      </c>
      <c r="AM6094" s="61" t="s">
        <v>1816</v>
      </c>
      <c r="AN6094" s="61" t="s">
        <v>1697</v>
      </c>
      <c r="AO6094" s="61" t="s">
        <v>1632</v>
      </c>
      <c r="AP6094" s="61" t="s">
        <v>1784</v>
      </c>
      <c r="AQ6094" s="61" t="s">
        <v>5026</v>
      </c>
      <c r="AR6094" s="28">
        <v>17091223.699999999</v>
      </c>
      <c r="AS6094" s="28">
        <v>7775661</v>
      </c>
      <c r="AT6094" s="28">
        <v>6872998</v>
      </c>
      <c r="AU6094" s="62"/>
      <c r="DV6094" s="31" t="s">
        <v>5766</v>
      </c>
      <c r="DW6094" s="31" t="s">
        <v>5769</v>
      </c>
      <c r="DX6094" s="63"/>
      <c r="DY6094" s="63"/>
      <c r="DZ6094" s="63"/>
      <c r="EA6094" s="167"/>
      <c r="EB6094" s="60"/>
      <c r="EC6094" s="60"/>
      <c r="ED6094" s="60"/>
      <c r="EE6094" s="60"/>
      <c r="EF6094" s="60"/>
      <c r="EG6094" s="60"/>
      <c r="EH6094" s="60"/>
      <c r="EI6094" s="60"/>
      <c r="EJ6094" s="60"/>
      <c r="EK6094" s="60"/>
      <c r="EL6094" s="60"/>
      <c r="EM6094" s="60"/>
      <c r="EN6094" s="60"/>
      <c r="EO6094" s="60"/>
      <c r="EP6094" s="60"/>
      <c r="EQ6094" s="60"/>
      <c r="ER6094" s="60"/>
      <c r="ES6094" s="60"/>
      <c r="ET6094" s="60"/>
      <c r="EU6094" s="60"/>
      <c r="EV6094" s="60"/>
      <c r="EW6094" s="60"/>
      <c r="EX6094" s="60"/>
      <c r="EY6094" s="60"/>
      <c r="EZ6094" s="60"/>
      <c r="FA6094" s="60"/>
      <c r="FB6094" s="60"/>
    </row>
    <row r="6095" spans="23:158" x14ac:dyDescent="0.25">
      <c r="W6095" s="33"/>
      <c r="X6095" s="33"/>
      <c r="AH6095" s="38">
        <v>100</v>
      </c>
      <c r="AI6095" s="38">
        <v>115</v>
      </c>
      <c r="AJ6095" s="38">
        <v>18350</v>
      </c>
      <c r="AK6095" s="38">
        <v>78</v>
      </c>
      <c r="AL6095" s="38">
        <v>9100158</v>
      </c>
      <c r="AM6095" s="61" t="s">
        <v>1816</v>
      </c>
      <c r="AN6095" s="61" t="s">
        <v>1697</v>
      </c>
      <c r="AO6095" s="61" t="s">
        <v>1663</v>
      </c>
      <c r="AP6095" s="61" t="s">
        <v>1784</v>
      </c>
      <c r="AQ6095" s="61" t="s">
        <v>5026</v>
      </c>
      <c r="AR6095" s="28">
        <v>12724399.199999999</v>
      </c>
      <c r="AS6095" s="28">
        <v>11930415</v>
      </c>
      <c r="AT6095" s="28">
        <v>9599843</v>
      </c>
      <c r="AU6095" s="62"/>
      <c r="DV6095" s="31" t="s">
        <v>5766</v>
      </c>
      <c r="DW6095" s="31" t="s">
        <v>5769</v>
      </c>
      <c r="DX6095" s="63"/>
      <c r="DY6095" s="63"/>
      <c r="DZ6095" s="63"/>
      <c r="EA6095" s="167"/>
      <c r="EB6095" s="60"/>
      <c r="EC6095" s="60"/>
      <c r="ED6095" s="60"/>
      <c r="EE6095" s="60"/>
      <c r="EF6095" s="60"/>
      <c r="EG6095" s="60"/>
      <c r="EH6095" s="60"/>
      <c r="EI6095" s="60"/>
      <c r="EJ6095" s="60"/>
      <c r="EK6095" s="60"/>
      <c r="EL6095" s="60"/>
      <c r="EM6095" s="60"/>
      <c r="EN6095" s="60"/>
      <c r="EO6095" s="60"/>
      <c r="EP6095" s="60"/>
      <c r="EQ6095" s="60"/>
      <c r="ER6095" s="60"/>
      <c r="ES6095" s="60"/>
      <c r="ET6095" s="60"/>
      <c r="EU6095" s="60"/>
      <c r="EV6095" s="60"/>
      <c r="EW6095" s="60"/>
      <c r="EX6095" s="60"/>
      <c r="EY6095" s="60"/>
      <c r="EZ6095" s="60"/>
      <c r="FA6095" s="60"/>
      <c r="FB6095" s="60"/>
    </row>
    <row r="6096" spans="23:158" x14ac:dyDescent="0.25">
      <c r="W6096" s="33"/>
      <c r="X6096" s="33"/>
      <c r="AH6096" s="38">
        <v>100</v>
      </c>
      <c r="AI6096" s="38">
        <v>115</v>
      </c>
      <c r="AJ6096" s="38">
        <v>18450</v>
      </c>
      <c r="AK6096" s="38">
        <v>78</v>
      </c>
      <c r="AL6096" s="38">
        <v>9100158</v>
      </c>
      <c r="AM6096" s="61" t="s">
        <v>1816</v>
      </c>
      <c r="AN6096" s="61" t="s">
        <v>1697</v>
      </c>
      <c r="AO6096" s="61" t="s">
        <v>1665</v>
      </c>
      <c r="AP6096" s="61" t="s">
        <v>1784</v>
      </c>
      <c r="AQ6096" s="61" t="s">
        <v>5026</v>
      </c>
      <c r="AR6096" s="28">
        <v>507095.7</v>
      </c>
      <c r="AS6096" s="28">
        <v>332995</v>
      </c>
      <c r="AT6096" s="28">
        <v>312783</v>
      </c>
      <c r="AU6096" s="62"/>
      <c r="DV6096" s="31" t="s">
        <v>5766</v>
      </c>
      <c r="DW6096" s="31" t="s">
        <v>5769</v>
      </c>
      <c r="DX6096" s="63"/>
      <c r="DY6096" s="63"/>
      <c r="DZ6096" s="63"/>
      <c r="EA6096" s="167"/>
      <c r="EB6096" s="60"/>
      <c r="EC6096" s="60"/>
      <c r="ED6096" s="60"/>
      <c r="EE6096" s="60"/>
      <c r="EF6096" s="60"/>
      <c r="EG6096" s="60"/>
      <c r="EH6096" s="60"/>
      <c r="EI6096" s="60"/>
      <c r="EJ6096" s="60"/>
      <c r="EK6096" s="60"/>
      <c r="EL6096" s="60"/>
      <c r="EM6096" s="60"/>
      <c r="EN6096" s="60"/>
      <c r="EO6096" s="60"/>
      <c r="EP6096" s="60"/>
      <c r="EQ6096" s="60"/>
      <c r="ER6096" s="60"/>
      <c r="ES6096" s="60"/>
      <c r="ET6096" s="60"/>
      <c r="EU6096" s="60"/>
      <c r="EV6096" s="60"/>
      <c r="EW6096" s="60"/>
      <c r="EX6096" s="60"/>
      <c r="EY6096" s="60"/>
      <c r="EZ6096" s="60"/>
      <c r="FA6096" s="60"/>
      <c r="FB6096" s="60"/>
    </row>
    <row r="6097" spans="22:158" x14ac:dyDescent="0.25">
      <c r="W6097" s="33"/>
      <c r="X6097" s="33"/>
      <c r="AH6097" s="38">
        <v>100</v>
      </c>
      <c r="AI6097" s="38">
        <v>120</v>
      </c>
      <c r="AJ6097" s="38">
        <v>10250</v>
      </c>
      <c r="AK6097" s="38">
        <v>78</v>
      </c>
      <c r="AL6097" s="38">
        <v>9100158</v>
      </c>
      <c r="AM6097" s="61" t="s">
        <v>1816</v>
      </c>
      <c r="AN6097" s="61" t="s">
        <v>1689</v>
      </c>
      <c r="AO6097" s="61" t="s">
        <v>5048</v>
      </c>
      <c r="AP6097" s="61" t="s">
        <v>1784</v>
      </c>
      <c r="AQ6097" s="61" t="s">
        <v>5026</v>
      </c>
      <c r="AR6097" s="28">
        <v>2976221.4</v>
      </c>
      <c r="AS6097" s="28">
        <v>2563174</v>
      </c>
      <c r="AT6097" s="28">
        <v>2068720</v>
      </c>
      <c r="AU6097" s="62"/>
      <c r="DV6097" s="31" t="s">
        <v>5766</v>
      </c>
      <c r="DW6097" s="31" t="s">
        <v>5770</v>
      </c>
      <c r="DX6097" s="63"/>
      <c r="DY6097" s="63"/>
      <c r="DZ6097" s="63"/>
      <c r="EA6097" s="167"/>
      <c r="EB6097" s="60"/>
      <c r="EC6097" s="60"/>
      <c r="ED6097" s="60"/>
      <c r="EE6097" s="60"/>
      <c r="EF6097" s="60"/>
      <c r="EG6097" s="60"/>
      <c r="EH6097" s="60"/>
      <c r="EI6097" s="60"/>
      <c r="EJ6097" s="60"/>
      <c r="EK6097" s="60"/>
      <c r="EL6097" s="60"/>
      <c r="EM6097" s="60"/>
      <c r="EN6097" s="60"/>
      <c r="EO6097" s="60"/>
      <c r="EP6097" s="60"/>
      <c r="EQ6097" s="60"/>
      <c r="ER6097" s="60"/>
      <c r="ES6097" s="60"/>
      <c r="ET6097" s="60"/>
      <c r="EU6097" s="60"/>
      <c r="EV6097" s="60"/>
      <c r="EW6097" s="60"/>
      <c r="EX6097" s="60"/>
      <c r="EY6097" s="60"/>
      <c r="EZ6097" s="60"/>
      <c r="FA6097" s="60"/>
      <c r="FB6097" s="60"/>
    </row>
    <row r="6098" spans="22:158" x14ac:dyDescent="0.25">
      <c r="W6098" s="33"/>
      <c r="X6098" s="33"/>
      <c r="AH6098" s="38">
        <v>100</v>
      </c>
      <c r="AI6098" s="38">
        <v>120</v>
      </c>
      <c r="AJ6098" s="38">
        <v>11350</v>
      </c>
      <c r="AK6098" s="38">
        <v>78</v>
      </c>
      <c r="AL6098" s="38">
        <v>9100158</v>
      </c>
      <c r="AM6098" s="61" t="s">
        <v>1816</v>
      </c>
      <c r="AN6098" s="61" t="s">
        <v>1689</v>
      </c>
      <c r="AO6098" s="61" t="s">
        <v>5070</v>
      </c>
      <c r="AP6098" s="61" t="s">
        <v>1784</v>
      </c>
      <c r="AQ6098" s="61" t="s">
        <v>5026</v>
      </c>
      <c r="AR6098" s="28">
        <v>4809549.0999999996</v>
      </c>
      <c r="AS6098" s="28">
        <v>4227478</v>
      </c>
      <c r="AT6098" s="28">
        <v>3926570</v>
      </c>
      <c r="AU6098" s="62"/>
      <c r="DV6098" s="31" t="s">
        <v>5766</v>
      </c>
      <c r="DW6098" s="31" t="s">
        <v>5770</v>
      </c>
      <c r="DX6098" s="63"/>
      <c r="DY6098" s="63"/>
      <c r="DZ6098" s="63"/>
      <c r="EA6098" s="167"/>
      <c r="EB6098" s="60"/>
      <c r="EC6098" s="60"/>
      <c r="ED6098" s="60"/>
      <c r="EE6098" s="60"/>
      <c r="EF6098" s="60"/>
      <c r="EG6098" s="60"/>
      <c r="EH6098" s="60"/>
      <c r="EI6098" s="60"/>
      <c r="EJ6098" s="60"/>
      <c r="EK6098" s="60"/>
      <c r="EL6098" s="60"/>
      <c r="EM6098" s="60"/>
      <c r="EN6098" s="60"/>
      <c r="EO6098" s="60"/>
      <c r="EP6098" s="60"/>
      <c r="EQ6098" s="60"/>
      <c r="ER6098" s="60"/>
      <c r="ES6098" s="60"/>
      <c r="ET6098" s="60"/>
      <c r="EU6098" s="60"/>
      <c r="EV6098" s="60"/>
      <c r="EW6098" s="60"/>
      <c r="EX6098" s="60"/>
      <c r="EY6098" s="60"/>
      <c r="EZ6098" s="60"/>
      <c r="FA6098" s="60"/>
      <c r="FB6098" s="60"/>
    </row>
    <row r="6099" spans="22:158" x14ac:dyDescent="0.25">
      <c r="W6099" s="33"/>
      <c r="X6099" s="33"/>
      <c r="AH6099" s="38">
        <v>100</v>
      </c>
      <c r="AI6099" s="38">
        <v>120</v>
      </c>
      <c r="AJ6099" s="38">
        <v>14550</v>
      </c>
      <c r="AK6099" s="38">
        <v>78</v>
      </c>
      <c r="AL6099" s="38">
        <v>9100158</v>
      </c>
      <c r="AM6099" s="61" t="s">
        <v>1816</v>
      </c>
      <c r="AN6099" s="61" t="s">
        <v>1689</v>
      </c>
      <c r="AO6099" s="61" t="s">
        <v>1579</v>
      </c>
      <c r="AP6099" s="61" t="s">
        <v>1784</v>
      </c>
      <c r="AQ6099" s="61" t="s">
        <v>5026</v>
      </c>
      <c r="AR6099" s="28">
        <v>37769596.600000001</v>
      </c>
      <c r="AS6099" s="28">
        <v>24460004</v>
      </c>
      <c r="AT6099" s="28">
        <v>24076316</v>
      </c>
      <c r="AU6099" s="62"/>
      <c r="DV6099" s="31" t="s">
        <v>5766</v>
      </c>
      <c r="DW6099" s="31" t="s">
        <v>5770</v>
      </c>
      <c r="DX6099" s="63"/>
      <c r="DY6099" s="63"/>
      <c r="DZ6099" s="63"/>
      <c r="EA6099" s="167"/>
      <c r="EB6099" s="60"/>
      <c r="EC6099" s="60"/>
      <c r="ED6099" s="60"/>
      <c r="EE6099" s="60"/>
      <c r="EF6099" s="60"/>
      <c r="EG6099" s="60"/>
      <c r="EH6099" s="60"/>
      <c r="EI6099" s="60"/>
      <c r="EJ6099" s="60"/>
      <c r="EK6099" s="60"/>
      <c r="EL6099" s="60"/>
      <c r="EM6099" s="60"/>
      <c r="EN6099" s="60"/>
      <c r="EO6099" s="60"/>
      <c r="EP6099" s="60"/>
      <c r="EQ6099" s="60"/>
      <c r="ER6099" s="60"/>
      <c r="ES6099" s="60"/>
      <c r="ET6099" s="60"/>
      <c r="EU6099" s="60"/>
      <c r="EV6099" s="60"/>
      <c r="EW6099" s="60"/>
      <c r="EX6099" s="60"/>
      <c r="EY6099" s="60"/>
      <c r="EZ6099" s="60"/>
      <c r="FA6099" s="60"/>
      <c r="FB6099" s="60"/>
    </row>
    <row r="6100" spans="22:158" x14ac:dyDescent="0.25">
      <c r="W6100" s="33"/>
      <c r="X6100" s="33"/>
      <c r="AH6100" s="38">
        <v>100</v>
      </c>
      <c r="AI6100" s="38">
        <v>120</v>
      </c>
      <c r="AJ6100" s="38">
        <v>14850</v>
      </c>
      <c r="AK6100" s="38">
        <v>78</v>
      </c>
      <c r="AL6100" s="38">
        <v>9100158</v>
      </c>
      <c r="AM6100" s="61" t="s">
        <v>1816</v>
      </c>
      <c r="AN6100" s="61" t="s">
        <v>1689</v>
      </c>
      <c r="AO6100" s="61" t="s">
        <v>1585</v>
      </c>
      <c r="AP6100" s="61" t="s">
        <v>1784</v>
      </c>
      <c r="AQ6100" s="61" t="s">
        <v>5026</v>
      </c>
      <c r="AR6100" s="28">
        <v>17433316.5</v>
      </c>
      <c r="AS6100" s="28">
        <v>14532985</v>
      </c>
      <c r="AT6100" s="28">
        <v>12097063</v>
      </c>
      <c r="AU6100" s="62"/>
      <c r="DV6100" s="31" t="s">
        <v>5766</v>
      </c>
      <c r="DW6100" s="31" t="s">
        <v>5770</v>
      </c>
      <c r="DX6100" s="63"/>
      <c r="DY6100" s="63"/>
      <c r="DZ6100" s="63"/>
      <c r="EA6100" s="167"/>
      <c r="EB6100" s="60"/>
      <c r="EC6100" s="60"/>
      <c r="ED6100" s="60"/>
      <c r="EE6100" s="60"/>
      <c r="EF6100" s="60"/>
      <c r="EG6100" s="60"/>
      <c r="EH6100" s="60"/>
      <c r="EI6100" s="60"/>
      <c r="EJ6100" s="60"/>
      <c r="EK6100" s="60"/>
      <c r="EL6100" s="60"/>
      <c r="EM6100" s="60"/>
      <c r="EN6100" s="60"/>
      <c r="EO6100" s="60"/>
      <c r="EP6100" s="60"/>
      <c r="EQ6100" s="60"/>
      <c r="ER6100" s="60"/>
      <c r="ES6100" s="60"/>
      <c r="ET6100" s="60"/>
      <c r="EU6100" s="60"/>
      <c r="EV6100" s="60"/>
      <c r="EW6100" s="60"/>
      <c r="EX6100" s="60"/>
      <c r="EY6100" s="60"/>
      <c r="EZ6100" s="60"/>
      <c r="FA6100" s="60"/>
      <c r="FB6100" s="60"/>
    </row>
    <row r="6101" spans="22:158" x14ac:dyDescent="0.25">
      <c r="V6101" s="1"/>
      <c r="W6101" s="33"/>
      <c r="X6101" s="33"/>
      <c r="AH6101" s="38">
        <v>100</v>
      </c>
      <c r="AI6101" s="38">
        <v>120</v>
      </c>
      <c r="AJ6101" s="38">
        <v>16610</v>
      </c>
      <c r="AK6101" s="38">
        <v>78</v>
      </c>
      <c r="AL6101" s="38">
        <v>9100158</v>
      </c>
      <c r="AM6101" s="61" t="s">
        <v>1816</v>
      </c>
      <c r="AN6101" s="61" t="s">
        <v>1689</v>
      </c>
      <c r="AO6101" s="61" t="s">
        <v>1625</v>
      </c>
      <c r="AP6101" s="61" t="s">
        <v>1784</v>
      </c>
      <c r="AQ6101" s="61" t="s">
        <v>5026</v>
      </c>
      <c r="AR6101" s="28">
        <v>20311478.599999998</v>
      </c>
      <c r="AS6101" s="28">
        <v>16315582</v>
      </c>
      <c r="AT6101" s="28">
        <v>12231963</v>
      </c>
      <c r="AU6101" s="62"/>
      <c r="DV6101" s="31" t="s">
        <v>5766</v>
      </c>
      <c r="DW6101" s="31" t="s">
        <v>5770</v>
      </c>
      <c r="DX6101" s="63"/>
      <c r="DY6101" s="63"/>
      <c r="DZ6101" s="63"/>
      <c r="EA6101" s="167"/>
      <c r="EB6101" s="60"/>
      <c r="EC6101" s="60"/>
      <c r="ED6101" s="60"/>
      <c r="EE6101" s="60"/>
      <c r="EF6101" s="60"/>
      <c r="EG6101" s="60"/>
      <c r="EH6101" s="60"/>
      <c r="EI6101" s="60"/>
      <c r="EJ6101" s="60"/>
      <c r="EK6101" s="60"/>
      <c r="EL6101" s="60"/>
      <c r="EM6101" s="60"/>
      <c r="EN6101" s="60"/>
      <c r="EO6101" s="60"/>
      <c r="EP6101" s="60"/>
      <c r="EQ6101" s="60"/>
      <c r="ER6101" s="60"/>
      <c r="ES6101" s="60"/>
      <c r="ET6101" s="60"/>
      <c r="EU6101" s="60"/>
      <c r="EV6101" s="60"/>
      <c r="EW6101" s="60"/>
      <c r="EX6101" s="60"/>
      <c r="EY6101" s="60"/>
      <c r="EZ6101" s="60"/>
      <c r="FA6101" s="60"/>
      <c r="FB6101" s="60"/>
    </row>
    <row r="6102" spans="22:158" x14ac:dyDescent="0.25">
      <c r="W6102" s="33"/>
      <c r="X6102" s="33"/>
      <c r="AH6102" s="38">
        <v>100</v>
      </c>
      <c r="AI6102" s="38">
        <v>120</v>
      </c>
      <c r="AJ6102" s="38">
        <v>17550</v>
      </c>
      <c r="AK6102" s="38">
        <v>78</v>
      </c>
      <c r="AL6102" s="38">
        <v>9100158</v>
      </c>
      <c r="AM6102" s="61" t="s">
        <v>1816</v>
      </c>
      <c r="AN6102" s="61" t="s">
        <v>1689</v>
      </c>
      <c r="AO6102" s="61" t="s">
        <v>1645</v>
      </c>
      <c r="AP6102" s="61" t="s">
        <v>1784</v>
      </c>
      <c r="AQ6102" s="61" t="s">
        <v>5026</v>
      </c>
      <c r="AR6102" s="28">
        <v>9911689.0999999996</v>
      </c>
      <c r="AS6102" s="28">
        <v>6601243</v>
      </c>
      <c r="AT6102" s="28">
        <v>6311168</v>
      </c>
      <c r="AU6102" s="62"/>
      <c r="DV6102" s="31" t="s">
        <v>5766</v>
      </c>
      <c r="DW6102" s="31" t="s">
        <v>5770</v>
      </c>
      <c r="DX6102" s="63"/>
      <c r="DY6102" s="63"/>
      <c r="DZ6102" s="63"/>
      <c r="EA6102" s="167"/>
      <c r="EB6102" s="60"/>
      <c r="EC6102" s="60"/>
      <c r="ED6102" s="60"/>
      <c r="EE6102" s="60"/>
      <c r="EF6102" s="60"/>
      <c r="EG6102" s="60"/>
      <c r="EH6102" s="60"/>
      <c r="EI6102" s="60"/>
      <c r="EJ6102" s="60"/>
      <c r="EK6102" s="60"/>
      <c r="EL6102" s="60"/>
      <c r="EM6102" s="60"/>
      <c r="EN6102" s="60"/>
      <c r="EO6102" s="60"/>
      <c r="EP6102" s="60"/>
      <c r="EQ6102" s="60"/>
      <c r="ER6102" s="60"/>
      <c r="ES6102" s="60"/>
      <c r="ET6102" s="60"/>
      <c r="EU6102" s="60"/>
      <c r="EV6102" s="60"/>
      <c r="EW6102" s="60"/>
      <c r="EX6102" s="60"/>
      <c r="EY6102" s="60"/>
      <c r="EZ6102" s="60"/>
      <c r="FA6102" s="60"/>
      <c r="FB6102" s="60"/>
    </row>
    <row r="6103" spans="22:158" x14ac:dyDescent="0.25">
      <c r="W6103" s="33"/>
      <c r="X6103" s="33"/>
      <c r="AH6103" s="38">
        <v>100</v>
      </c>
      <c r="AI6103" s="38">
        <v>125</v>
      </c>
      <c r="AJ6103" s="38">
        <v>10600</v>
      </c>
      <c r="AK6103" s="38">
        <v>78</v>
      </c>
      <c r="AL6103" s="38">
        <v>9100158</v>
      </c>
      <c r="AM6103" s="61" t="s">
        <v>1816</v>
      </c>
      <c r="AN6103" s="61" t="s">
        <v>1692</v>
      </c>
      <c r="AO6103" s="61" t="s">
        <v>5055</v>
      </c>
      <c r="AP6103" s="61" t="s">
        <v>1784</v>
      </c>
      <c r="AQ6103" s="61" t="s">
        <v>5026</v>
      </c>
      <c r="AR6103" s="28">
        <v>9413106.5999999996</v>
      </c>
      <c r="AS6103" s="28">
        <v>7030565</v>
      </c>
      <c r="AT6103" s="28">
        <v>6843961</v>
      </c>
      <c r="AU6103" s="62"/>
      <c r="DV6103" s="31" t="s">
        <v>5766</v>
      </c>
      <c r="DW6103" s="31" t="s">
        <v>5771</v>
      </c>
      <c r="DX6103" s="63"/>
      <c r="DY6103" s="63"/>
      <c r="DZ6103" s="63"/>
      <c r="EA6103" s="167"/>
      <c r="EB6103" s="60"/>
      <c r="EC6103" s="60"/>
      <c r="ED6103" s="60"/>
      <c r="EE6103" s="60"/>
      <c r="EF6103" s="60"/>
      <c r="EG6103" s="60"/>
      <c r="EH6103" s="60"/>
      <c r="EI6103" s="60"/>
      <c r="EJ6103" s="60"/>
      <c r="EK6103" s="60"/>
      <c r="EL6103" s="60"/>
      <c r="EM6103" s="60"/>
      <c r="EN6103" s="60"/>
      <c r="EO6103" s="60"/>
      <c r="EP6103" s="60"/>
      <c r="EQ6103" s="60"/>
      <c r="ER6103" s="60"/>
      <c r="ES6103" s="60"/>
      <c r="ET6103" s="60"/>
      <c r="EU6103" s="60"/>
      <c r="EV6103" s="60"/>
      <c r="EW6103" s="60"/>
      <c r="EX6103" s="60"/>
      <c r="EY6103" s="60"/>
      <c r="EZ6103" s="60"/>
      <c r="FA6103" s="60"/>
      <c r="FB6103" s="60"/>
    </row>
    <row r="6104" spans="22:158" x14ac:dyDescent="0.25">
      <c r="W6104" s="33"/>
      <c r="X6104" s="33"/>
      <c r="AH6104" s="38">
        <v>100</v>
      </c>
      <c r="AI6104" s="38">
        <v>125</v>
      </c>
      <c r="AJ6104" s="38">
        <v>11730</v>
      </c>
      <c r="AK6104" s="38">
        <v>78</v>
      </c>
      <c r="AL6104" s="38">
        <v>9100158</v>
      </c>
      <c r="AM6104" s="61" t="s">
        <v>1816</v>
      </c>
      <c r="AN6104" s="61" t="s">
        <v>1692</v>
      </c>
      <c r="AO6104" s="61" t="s">
        <v>5079</v>
      </c>
      <c r="AP6104" s="61" t="s">
        <v>1784</v>
      </c>
      <c r="AQ6104" s="61" t="s">
        <v>5026</v>
      </c>
      <c r="AR6104" s="28">
        <v>33882653.200000003</v>
      </c>
      <c r="AS6104" s="28">
        <v>23537109</v>
      </c>
      <c r="AT6104" s="28">
        <v>0</v>
      </c>
      <c r="AU6104" s="62"/>
      <c r="DV6104" s="31" t="s">
        <v>5766</v>
      </c>
      <c r="DW6104" s="31" t="s">
        <v>5771</v>
      </c>
      <c r="DX6104" s="63"/>
      <c r="DY6104" s="63"/>
      <c r="DZ6104" s="63"/>
      <c r="EA6104" s="167"/>
      <c r="EB6104" s="60"/>
      <c r="EC6104" s="60"/>
      <c r="ED6104" s="60"/>
      <c r="EE6104" s="60"/>
      <c r="EF6104" s="60"/>
      <c r="EG6104" s="60"/>
      <c r="EH6104" s="60"/>
      <c r="EI6104" s="60"/>
      <c r="EJ6104" s="60"/>
      <c r="EK6104" s="60"/>
      <c r="EL6104" s="60"/>
      <c r="EM6104" s="60"/>
      <c r="EN6104" s="60"/>
      <c r="EO6104" s="60"/>
      <c r="EP6104" s="60"/>
      <c r="EQ6104" s="60"/>
      <c r="ER6104" s="60"/>
      <c r="ES6104" s="60"/>
      <c r="ET6104" s="60"/>
      <c r="EU6104" s="60"/>
      <c r="EV6104" s="60"/>
      <c r="EW6104" s="60"/>
      <c r="EX6104" s="60"/>
      <c r="EY6104" s="60"/>
      <c r="EZ6104" s="60"/>
      <c r="FA6104" s="60"/>
      <c r="FB6104" s="60"/>
    </row>
    <row r="6105" spans="22:158" x14ac:dyDescent="0.25">
      <c r="W6105" s="33"/>
      <c r="X6105" s="33"/>
      <c r="AH6105" s="38">
        <v>100</v>
      </c>
      <c r="AI6105" s="38">
        <v>125</v>
      </c>
      <c r="AJ6105" s="38">
        <v>11800</v>
      </c>
      <c r="AK6105" s="38">
        <v>78</v>
      </c>
      <c r="AL6105" s="38">
        <v>9100158</v>
      </c>
      <c r="AM6105" s="61" t="s">
        <v>1816</v>
      </c>
      <c r="AN6105" s="61" t="s">
        <v>1692</v>
      </c>
      <c r="AO6105" s="61" t="s">
        <v>5081</v>
      </c>
      <c r="AP6105" s="61" t="s">
        <v>1784</v>
      </c>
      <c r="AQ6105" s="61" t="s">
        <v>5026</v>
      </c>
      <c r="AR6105" s="28">
        <v>4474146.9000000004</v>
      </c>
      <c r="AS6105" s="28">
        <v>2934805</v>
      </c>
      <c r="AT6105" s="28">
        <v>2269785</v>
      </c>
      <c r="AU6105" s="62"/>
      <c r="DV6105" s="31" t="s">
        <v>5766</v>
      </c>
      <c r="DW6105" s="31" t="s">
        <v>5771</v>
      </c>
      <c r="DX6105" s="63"/>
      <c r="DY6105" s="63"/>
      <c r="DZ6105" s="63"/>
      <c r="EA6105" s="167"/>
      <c r="EB6105" s="60"/>
      <c r="EC6105" s="60"/>
      <c r="ED6105" s="60"/>
      <c r="EE6105" s="60"/>
      <c r="EF6105" s="60"/>
      <c r="EG6105" s="60"/>
      <c r="EH6105" s="60"/>
      <c r="EI6105" s="60"/>
      <c r="EJ6105" s="60"/>
      <c r="EK6105" s="60"/>
      <c r="EL6105" s="60"/>
      <c r="EM6105" s="60"/>
      <c r="EN6105" s="60"/>
      <c r="EO6105" s="60"/>
      <c r="EP6105" s="60"/>
      <c r="EQ6105" s="60"/>
      <c r="ER6105" s="60"/>
      <c r="ES6105" s="60"/>
      <c r="ET6105" s="60"/>
      <c r="EU6105" s="60"/>
      <c r="EV6105" s="60"/>
      <c r="EW6105" s="60"/>
      <c r="EX6105" s="60"/>
      <c r="EY6105" s="60"/>
      <c r="EZ6105" s="60"/>
      <c r="FA6105" s="60"/>
      <c r="FB6105" s="60"/>
    </row>
    <row r="6106" spans="22:158" x14ac:dyDescent="0.25">
      <c r="W6106" s="33"/>
      <c r="X6106" s="33"/>
      <c r="AH6106" s="38">
        <v>100</v>
      </c>
      <c r="AI6106" s="38">
        <v>125</v>
      </c>
      <c r="AJ6106" s="38">
        <v>12250</v>
      </c>
      <c r="AK6106" s="38">
        <v>78</v>
      </c>
      <c r="AL6106" s="38">
        <v>9100158</v>
      </c>
      <c r="AM6106" s="61" t="s">
        <v>1816</v>
      </c>
      <c r="AN6106" s="61" t="s">
        <v>1692</v>
      </c>
      <c r="AO6106" s="61" t="s">
        <v>5089</v>
      </c>
      <c r="AP6106" s="61" t="s">
        <v>1784</v>
      </c>
      <c r="AQ6106" s="61" t="s">
        <v>5026</v>
      </c>
      <c r="AR6106" s="28">
        <v>0</v>
      </c>
      <c r="AS6106" s="28">
        <v>0</v>
      </c>
      <c r="AT6106" s="28">
        <v>9567951</v>
      </c>
      <c r="AU6106" s="62"/>
      <c r="DV6106" s="31" t="s">
        <v>5766</v>
      </c>
      <c r="DW6106" s="31" t="s">
        <v>5771</v>
      </c>
      <c r="DX6106" s="63"/>
      <c r="DY6106" s="63"/>
      <c r="DZ6106" s="63"/>
      <c r="EA6106" s="167"/>
      <c r="EB6106" s="60"/>
      <c r="EC6106" s="60"/>
      <c r="ED6106" s="60"/>
      <c r="EE6106" s="60"/>
      <c r="EF6106" s="60"/>
      <c r="EG6106" s="60"/>
      <c r="EH6106" s="60"/>
      <c r="EI6106" s="60"/>
      <c r="EJ6106" s="60"/>
      <c r="EK6106" s="60"/>
      <c r="EL6106" s="60"/>
      <c r="EM6106" s="60"/>
      <c r="EN6106" s="60"/>
      <c r="EO6106" s="60"/>
      <c r="EP6106" s="60"/>
      <c r="EQ6106" s="60"/>
      <c r="ER6106" s="60"/>
      <c r="ES6106" s="60"/>
      <c r="ET6106" s="60"/>
      <c r="EU6106" s="60"/>
      <c r="EV6106" s="60"/>
      <c r="EW6106" s="60"/>
      <c r="EX6106" s="60"/>
      <c r="EY6106" s="60"/>
      <c r="EZ6106" s="60"/>
      <c r="FA6106" s="60"/>
      <c r="FB6106" s="60"/>
    </row>
    <row r="6107" spans="22:158" x14ac:dyDescent="0.25">
      <c r="W6107" s="33"/>
      <c r="X6107" s="33"/>
      <c r="AH6107" s="38">
        <v>100</v>
      </c>
      <c r="AI6107" s="38">
        <v>125</v>
      </c>
      <c r="AJ6107" s="38">
        <v>13200</v>
      </c>
      <c r="AK6107" s="38">
        <v>78</v>
      </c>
      <c r="AL6107" s="38">
        <v>9100158</v>
      </c>
      <c r="AM6107" s="61" t="s">
        <v>1816</v>
      </c>
      <c r="AN6107" s="61" t="s">
        <v>1692</v>
      </c>
      <c r="AO6107" s="61" t="s">
        <v>5106</v>
      </c>
      <c r="AP6107" s="61" t="s">
        <v>1784</v>
      </c>
      <c r="AQ6107" s="61" t="s">
        <v>5026</v>
      </c>
      <c r="AR6107" s="28">
        <v>0</v>
      </c>
      <c r="AS6107" s="28">
        <v>0</v>
      </c>
      <c r="AT6107" s="28">
        <v>125047</v>
      </c>
      <c r="AU6107" s="62"/>
      <c r="DV6107" s="31" t="s">
        <v>5766</v>
      </c>
      <c r="DW6107" s="31" t="s">
        <v>5771</v>
      </c>
      <c r="DX6107" s="63"/>
      <c r="DY6107" s="63"/>
      <c r="DZ6107" s="63"/>
      <c r="EA6107" s="167"/>
      <c r="EB6107" s="60"/>
      <c r="EC6107" s="60"/>
      <c r="ED6107" s="60"/>
      <c r="EE6107" s="60"/>
      <c r="EF6107" s="60"/>
      <c r="EG6107" s="60"/>
      <c r="EH6107" s="60"/>
      <c r="EI6107" s="60"/>
      <c r="EJ6107" s="60"/>
      <c r="EK6107" s="60"/>
      <c r="EL6107" s="60"/>
      <c r="EM6107" s="60"/>
      <c r="EN6107" s="60"/>
      <c r="EO6107" s="60"/>
      <c r="EP6107" s="60"/>
      <c r="EQ6107" s="60"/>
      <c r="ER6107" s="60"/>
      <c r="ES6107" s="60"/>
      <c r="ET6107" s="60"/>
      <c r="EU6107" s="60"/>
      <c r="EV6107" s="60"/>
      <c r="EW6107" s="60"/>
      <c r="EX6107" s="60"/>
      <c r="EY6107" s="60"/>
      <c r="EZ6107" s="60"/>
      <c r="FA6107" s="60"/>
      <c r="FB6107" s="60"/>
    </row>
    <row r="6108" spans="22:158" x14ac:dyDescent="0.25">
      <c r="W6108" s="33"/>
      <c r="X6108" s="33"/>
      <c r="AH6108" s="38">
        <v>100</v>
      </c>
      <c r="AI6108" s="38">
        <v>125</v>
      </c>
      <c r="AJ6108" s="38">
        <v>13350</v>
      </c>
      <c r="AK6108" s="38">
        <v>78</v>
      </c>
      <c r="AL6108" s="38">
        <v>9100158</v>
      </c>
      <c r="AM6108" s="61" t="s">
        <v>1816</v>
      </c>
      <c r="AN6108" s="61" t="s">
        <v>1692</v>
      </c>
      <c r="AO6108" s="61" t="s">
        <v>5109</v>
      </c>
      <c r="AP6108" s="61" t="s">
        <v>1784</v>
      </c>
      <c r="AQ6108" s="61" t="s">
        <v>5026</v>
      </c>
      <c r="AR6108" s="28">
        <v>24843981.399999999</v>
      </c>
      <c r="AS6108" s="28">
        <v>13646325</v>
      </c>
      <c r="AT6108" s="28">
        <v>11722162</v>
      </c>
      <c r="AU6108" s="62"/>
      <c r="DV6108" s="31" t="s">
        <v>5766</v>
      </c>
      <c r="DW6108" s="31" t="s">
        <v>5771</v>
      </c>
      <c r="DX6108" s="63"/>
      <c r="DY6108" s="63"/>
      <c r="DZ6108" s="63"/>
      <c r="EA6108" s="167"/>
      <c r="EB6108" s="60"/>
      <c r="EC6108" s="60"/>
      <c r="ED6108" s="60"/>
      <c r="EE6108" s="60"/>
      <c r="EF6108" s="60"/>
      <c r="EG6108" s="60"/>
      <c r="EH6108" s="60"/>
      <c r="EI6108" s="60"/>
      <c r="EJ6108" s="60"/>
      <c r="EK6108" s="60"/>
      <c r="EL6108" s="60"/>
      <c r="EM6108" s="60"/>
      <c r="EN6108" s="60"/>
      <c r="EO6108" s="60"/>
      <c r="EP6108" s="60"/>
      <c r="EQ6108" s="60"/>
      <c r="ER6108" s="60"/>
      <c r="ES6108" s="60"/>
      <c r="ET6108" s="60"/>
      <c r="EU6108" s="60"/>
      <c r="EV6108" s="60"/>
      <c r="EW6108" s="60"/>
      <c r="EX6108" s="60"/>
      <c r="EY6108" s="60"/>
      <c r="EZ6108" s="60"/>
      <c r="FA6108" s="60"/>
      <c r="FB6108" s="60"/>
    </row>
    <row r="6109" spans="22:158" x14ac:dyDescent="0.25">
      <c r="V6109" s="1"/>
      <c r="W6109" s="33"/>
      <c r="X6109" s="33"/>
      <c r="AH6109" s="38">
        <v>100</v>
      </c>
      <c r="AI6109" s="38">
        <v>125</v>
      </c>
      <c r="AJ6109" s="38">
        <v>13750</v>
      </c>
      <c r="AK6109" s="38">
        <v>78</v>
      </c>
      <c r="AL6109" s="38">
        <v>9100158</v>
      </c>
      <c r="AM6109" s="61" t="s">
        <v>1816</v>
      </c>
      <c r="AN6109" s="61" t="s">
        <v>1692</v>
      </c>
      <c r="AO6109" s="61" t="s">
        <v>5119</v>
      </c>
      <c r="AP6109" s="61" t="s">
        <v>1784</v>
      </c>
      <c r="AQ6109" s="61" t="s">
        <v>5026</v>
      </c>
      <c r="AR6109" s="28">
        <v>0</v>
      </c>
      <c r="AS6109" s="28">
        <v>11024785</v>
      </c>
      <c r="AT6109" s="28">
        <v>8929770</v>
      </c>
      <c r="AU6109" s="62"/>
      <c r="DV6109" s="31" t="s">
        <v>5766</v>
      </c>
      <c r="DW6109" s="31" t="s">
        <v>5771</v>
      </c>
      <c r="DX6109" s="63"/>
      <c r="DY6109" s="63"/>
      <c r="DZ6109" s="63"/>
      <c r="EA6109" s="167"/>
      <c r="EB6109" s="60"/>
      <c r="EC6109" s="60"/>
      <c r="ED6109" s="60"/>
      <c r="EE6109" s="60"/>
      <c r="EF6109" s="60"/>
      <c r="EG6109" s="60"/>
      <c r="EH6109" s="60"/>
      <c r="EI6109" s="60"/>
      <c r="EJ6109" s="60"/>
      <c r="EK6109" s="60"/>
      <c r="EL6109" s="60"/>
      <c r="EM6109" s="60"/>
      <c r="EN6109" s="60"/>
      <c r="EO6109" s="60"/>
      <c r="EP6109" s="60"/>
      <c r="EQ6109" s="60"/>
      <c r="ER6109" s="60"/>
      <c r="ES6109" s="60"/>
      <c r="ET6109" s="60"/>
      <c r="EU6109" s="60"/>
      <c r="EV6109" s="60"/>
      <c r="EW6109" s="60"/>
      <c r="EX6109" s="60"/>
      <c r="EY6109" s="60"/>
      <c r="EZ6109" s="60"/>
      <c r="FA6109" s="60"/>
      <c r="FB6109" s="60"/>
    </row>
    <row r="6110" spans="22:158" x14ac:dyDescent="0.25">
      <c r="W6110" s="33"/>
      <c r="X6110" s="33"/>
      <c r="AH6110" s="38">
        <v>100</v>
      </c>
      <c r="AI6110" s="38">
        <v>125</v>
      </c>
      <c r="AJ6110" s="38">
        <v>14350</v>
      </c>
      <c r="AK6110" s="38">
        <v>78</v>
      </c>
      <c r="AL6110" s="38">
        <v>9100158</v>
      </c>
      <c r="AM6110" s="61" t="s">
        <v>1816</v>
      </c>
      <c r="AN6110" s="61" t="s">
        <v>1692</v>
      </c>
      <c r="AO6110" s="61" t="s">
        <v>1575</v>
      </c>
      <c r="AP6110" s="61" t="s">
        <v>1784</v>
      </c>
      <c r="AQ6110" s="61" t="s">
        <v>5026</v>
      </c>
      <c r="AR6110" s="28">
        <v>17890053.199999999</v>
      </c>
      <c r="AS6110" s="28">
        <v>14485956</v>
      </c>
      <c r="AT6110" s="28">
        <v>10212986</v>
      </c>
      <c r="AU6110" s="62"/>
      <c r="DV6110" s="31" t="s">
        <v>5766</v>
      </c>
      <c r="DW6110" s="31" t="s">
        <v>5771</v>
      </c>
      <c r="DX6110" s="63"/>
      <c r="DY6110" s="63"/>
      <c r="DZ6110" s="63"/>
      <c r="EA6110" s="167"/>
      <c r="EB6110" s="60"/>
      <c r="EC6110" s="60"/>
      <c r="ED6110" s="60"/>
      <c r="EE6110" s="60"/>
      <c r="EF6110" s="60"/>
      <c r="EG6110" s="60"/>
      <c r="EH6110" s="60"/>
      <c r="EI6110" s="60"/>
      <c r="EJ6110" s="60"/>
      <c r="EK6110" s="60"/>
      <c r="EL6110" s="60"/>
      <c r="EM6110" s="60"/>
      <c r="EN6110" s="60"/>
      <c r="EO6110" s="60"/>
      <c r="EP6110" s="60"/>
      <c r="EQ6110" s="60"/>
      <c r="ER6110" s="60"/>
      <c r="ES6110" s="60"/>
      <c r="ET6110" s="60"/>
      <c r="EU6110" s="60"/>
      <c r="EV6110" s="60"/>
      <c r="EW6110" s="60"/>
      <c r="EX6110" s="60"/>
      <c r="EY6110" s="60"/>
      <c r="EZ6110" s="60"/>
      <c r="FA6110" s="60"/>
      <c r="FB6110" s="60"/>
    </row>
    <row r="6111" spans="22:158" x14ac:dyDescent="0.25">
      <c r="W6111" s="33"/>
      <c r="X6111" s="33"/>
      <c r="AH6111" s="38">
        <v>100</v>
      </c>
      <c r="AI6111" s="38">
        <v>125</v>
      </c>
      <c r="AJ6111" s="38">
        <v>15000</v>
      </c>
      <c r="AK6111" s="38">
        <v>78</v>
      </c>
      <c r="AL6111" s="38">
        <v>9100158</v>
      </c>
      <c r="AM6111" s="61" t="s">
        <v>1816</v>
      </c>
      <c r="AN6111" s="61" t="s">
        <v>1692</v>
      </c>
      <c r="AO6111" s="61" t="s">
        <v>1590</v>
      </c>
      <c r="AP6111" s="61" t="s">
        <v>1784</v>
      </c>
      <c r="AQ6111" s="61" t="s">
        <v>5026</v>
      </c>
      <c r="AR6111" s="28">
        <v>0</v>
      </c>
      <c r="AS6111" s="28">
        <v>0</v>
      </c>
      <c r="AT6111" s="28">
        <v>1792018</v>
      </c>
      <c r="AU6111" s="62"/>
      <c r="DV6111" s="31" t="s">
        <v>5766</v>
      </c>
      <c r="DW6111" s="31" t="s">
        <v>5771</v>
      </c>
      <c r="DX6111" s="63"/>
      <c r="DY6111" s="63"/>
      <c r="DZ6111" s="63"/>
      <c r="EA6111" s="167"/>
      <c r="EB6111" s="60"/>
      <c r="EC6111" s="60"/>
      <c r="ED6111" s="60"/>
      <c r="EE6111" s="60"/>
      <c r="EF6111" s="60"/>
      <c r="EG6111" s="60"/>
      <c r="EH6111" s="60"/>
      <c r="EI6111" s="60"/>
      <c r="EJ6111" s="60"/>
      <c r="EK6111" s="60"/>
      <c r="EL6111" s="60"/>
      <c r="EM6111" s="60"/>
      <c r="EN6111" s="60"/>
      <c r="EO6111" s="60"/>
      <c r="EP6111" s="60"/>
      <c r="EQ6111" s="60"/>
      <c r="ER6111" s="60"/>
      <c r="ES6111" s="60"/>
      <c r="ET6111" s="60"/>
      <c r="EU6111" s="60"/>
      <c r="EV6111" s="60"/>
      <c r="EW6111" s="60"/>
      <c r="EX6111" s="60"/>
      <c r="EY6111" s="60"/>
      <c r="EZ6111" s="60"/>
      <c r="FA6111" s="60"/>
      <c r="FB6111" s="60"/>
    </row>
    <row r="6112" spans="22:158" x14ac:dyDescent="0.25">
      <c r="W6112" s="33"/>
      <c r="X6112" s="33"/>
      <c r="AH6112" s="38">
        <v>100</v>
      </c>
      <c r="AI6112" s="38">
        <v>125</v>
      </c>
      <c r="AJ6112" s="38">
        <v>15700</v>
      </c>
      <c r="AK6112" s="38">
        <v>78</v>
      </c>
      <c r="AL6112" s="38">
        <v>9100158</v>
      </c>
      <c r="AM6112" s="61" t="s">
        <v>1816</v>
      </c>
      <c r="AN6112" s="61" t="s">
        <v>1692</v>
      </c>
      <c r="AO6112" s="61" t="s">
        <v>1605</v>
      </c>
      <c r="AP6112" s="61" t="s">
        <v>1784</v>
      </c>
      <c r="AQ6112" s="61" t="s">
        <v>5026</v>
      </c>
      <c r="AR6112" s="28">
        <v>8042360.9000000004</v>
      </c>
      <c r="AS6112" s="28">
        <v>5415030</v>
      </c>
      <c r="AT6112" s="28">
        <v>4990205</v>
      </c>
      <c r="AU6112" s="62"/>
      <c r="DV6112" s="31" t="s">
        <v>5766</v>
      </c>
      <c r="DW6112" s="31" t="s">
        <v>5771</v>
      </c>
      <c r="DX6112" s="63"/>
      <c r="DY6112" s="63"/>
      <c r="DZ6112" s="63"/>
      <c r="EA6112" s="167"/>
      <c r="EB6112" s="60"/>
      <c r="EC6112" s="60"/>
      <c r="ED6112" s="60"/>
      <c r="EE6112" s="60"/>
      <c r="EF6112" s="60"/>
      <c r="EG6112" s="60"/>
      <c r="EH6112" s="60"/>
      <c r="EI6112" s="60"/>
      <c r="EJ6112" s="60"/>
      <c r="EK6112" s="60"/>
      <c r="EL6112" s="60"/>
      <c r="EM6112" s="60"/>
      <c r="EN6112" s="60"/>
      <c r="EO6112" s="60"/>
      <c r="EP6112" s="60"/>
      <c r="EQ6112" s="60"/>
      <c r="ER6112" s="60"/>
      <c r="ES6112" s="60"/>
      <c r="ET6112" s="60"/>
      <c r="EU6112" s="60"/>
      <c r="EV6112" s="60"/>
      <c r="EW6112" s="60"/>
      <c r="EX6112" s="60"/>
      <c r="EY6112" s="60"/>
      <c r="EZ6112" s="60"/>
      <c r="FA6112" s="60"/>
      <c r="FB6112" s="60"/>
    </row>
    <row r="6113" spans="22:158" x14ac:dyDescent="0.25">
      <c r="W6113" s="33"/>
      <c r="X6113" s="33"/>
      <c r="AH6113" s="38">
        <v>100</v>
      </c>
      <c r="AI6113" s="38">
        <v>125</v>
      </c>
      <c r="AJ6113" s="38">
        <v>16380</v>
      </c>
      <c r="AK6113" s="38">
        <v>78</v>
      </c>
      <c r="AL6113" s="38">
        <v>9100158</v>
      </c>
      <c r="AM6113" s="61" t="s">
        <v>1816</v>
      </c>
      <c r="AN6113" s="61" t="s">
        <v>1692</v>
      </c>
      <c r="AO6113" s="61" t="s">
        <v>894</v>
      </c>
      <c r="AP6113" s="61" t="s">
        <v>1784</v>
      </c>
      <c r="AQ6113" s="61" t="s">
        <v>5026</v>
      </c>
      <c r="AR6113" s="28">
        <v>15017328.9</v>
      </c>
      <c r="AS6113" s="28">
        <v>0</v>
      </c>
      <c r="AT6113" s="28">
        <v>0</v>
      </c>
      <c r="AU6113" s="62"/>
      <c r="DV6113" s="31" t="s">
        <v>5766</v>
      </c>
      <c r="DW6113" s="31" t="s">
        <v>5771</v>
      </c>
      <c r="DX6113" s="63"/>
      <c r="DY6113" s="63"/>
      <c r="DZ6113" s="63"/>
      <c r="EA6113" s="167"/>
      <c r="EB6113" s="60"/>
      <c r="EC6113" s="60"/>
      <c r="ED6113" s="60"/>
      <c r="EE6113" s="60"/>
      <c r="EF6113" s="60"/>
      <c r="EG6113" s="60"/>
      <c r="EH6113" s="60"/>
      <c r="EI6113" s="60"/>
      <c r="EJ6113" s="60"/>
      <c r="EK6113" s="60"/>
      <c r="EL6113" s="60"/>
      <c r="EM6113" s="60"/>
      <c r="EN6113" s="60"/>
      <c r="EO6113" s="60"/>
      <c r="EP6113" s="60"/>
      <c r="EQ6113" s="60"/>
      <c r="ER6113" s="60"/>
      <c r="ES6113" s="60"/>
      <c r="ET6113" s="60"/>
      <c r="EU6113" s="60"/>
      <c r="EV6113" s="60"/>
      <c r="EW6113" s="60"/>
      <c r="EX6113" s="60"/>
      <c r="EY6113" s="60"/>
      <c r="EZ6113" s="60"/>
      <c r="FA6113" s="60"/>
      <c r="FB6113" s="60"/>
    </row>
    <row r="6114" spans="22:158" x14ac:dyDescent="0.25">
      <c r="W6114" s="33"/>
      <c r="X6114" s="33"/>
      <c r="AH6114" s="38">
        <v>100</v>
      </c>
      <c r="AI6114" s="38">
        <v>125</v>
      </c>
      <c r="AJ6114" s="38">
        <v>16420</v>
      </c>
      <c r="AK6114" s="38">
        <v>78</v>
      </c>
      <c r="AL6114" s="38">
        <v>9100158</v>
      </c>
      <c r="AM6114" s="61" t="s">
        <v>1816</v>
      </c>
      <c r="AN6114" s="61" t="s">
        <v>1692</v>
      </c>
      <c r="AO6114" s="61" t="s">
        <v>1621</v>
      </c>
      <c r="AP6114" s="61" t="s">
        <v>1784</v>
      </c>
      <c r="AQ6114" s="61" t="s">
        <v>5026</v>
      </c>
      <c r="AR6114" s="28">
        <v>0</v>
      </c>
      <c r="AS6114" s="28">
        <v>0</v>
      </c>
      <c r="AT6114" s="28">
        <v>12120721</v>
      </c>
      <c r="AU6114" s="62"/>
      <c r="DV6114" s="31" t="s">
        <v>5766</v>
      </c>
      <c r="DW6114" s="31" t="s">
        <v>5771</v>
      </c>
      <c r="DX6114" s="63"/>
      <c r="DY6114" s="63"/>
      <c r="DZ6114" s="63"/>
      <c r="EA6114" s="167"/>
      <c r="EB6114" s="60"/>
      <c r="EC6114" s="60"/>
      <c r="ED6114" s="60"/>
      <c r="EE6114" s="60"/>
      <c r="EF6114" s="60"/>
      <c r="EG6114" s="60"/>
      <c r="EH6114" s="60"/>
      <c r="EI6114" s="60"/>
      <c r="EJ6114" s="60"/>
      <c r="EK6114" s="60"/>
      <c r="EL6114" s="60"/>
      <c r="EM6114" s="60"/>
      <c r="EN6114" s="60"/>
      <c r="EO6114" s="60"/>
      <c r="EP6114" s="60"/>
      <c r="EQ6114" s="60"/>
      <c r="ER6114" s="60"/>
      <c r="ES6114" s="60"/>
      <c r="ET6114" s="60"/>
      <c r="EU6114" s="60"/>
      <c r="EV6114" s="60"/>
      <c r="EW6114" s="60"/>
      <c r="EX6114" s="60"/>
      <c r="EY6114" s="60"/>
      <c r="EZ6114" s="60"/>
      <c r="FA6114" s="60"/>
      <c r="FB6114" s="60"/>
    </row>
    <row r="6115" spans="22:158" x14ac:dyDescent="0.25">
      <c r="W6115" s="33"/>
      <c r="X6115" s="33"/>
      <c r="AH6115" s="38">
        <v>100</v>
      </c>
      <c r="AI6115" s="38">
        <v>130</v>
      </c>
      <c r="AJ6115" s="38">
        <v>10110</v>
      </c>
      <c r="AK6115" s="38">
        <v>78</v>
      </c>
      <c r="AL6115" s="38">
        <v>9100158</v>
      </c>
      <c r="AM6115" s="61" t="s">
        <v>1816</v>
      </c>
      <c r="AN6115" s="61" t="s">
        <v>1687</v>
      </c>
      <c r="AO6115" s="61" t="s">
        <v>5045</v>
      </c>
      <c r="AP6115" s="61" t="s">
        <v>1784</v>
      </c>
      <c r="AQ6115" s="61" t="s">
        <v>5026</v>
      </c>
      <c r="AR6115" s="28">
        <v>24614229.200000003</v>
      </c>
      <c r="AS6115" s="28">
        <v>20836234</v>
      </c>
      <c r="AT6115" s="28">
        <v>24127725</v>
      </c>
      <c r="AU6115" s="62"/>
      <c r="DV6115" s="31" t="s">
        <v>5766</v>
      </c>
      <c r="DW6115" s="31" t="s">
        <v>5772</v>
      </c>
      <c r="DX6115" s="63"/>
      <c r="DY6115" s="63"/>
      <c r="DZ6115" s="63"/>
      <c r="EA6115" s="167"/>
      <c r="EB6115" s="60"/>
      <c r="EC6115" s="60"/>
      <c r="ED6115" s="60"/>
      <c r="EE6115" s="60"/>
      <c r="EF6115" s="60"/>
      <c r="EG6115" s="60"/>
      <c r="EH6115" s="60"/>
      <c r="EI6115" s="60"/>
      <c r="EJ6115" s="60"/>
      <c r="EK6115" s="60"/>
      <c r="EL6115" s="60"/>
      <c r="EM6115" s="60"/>
      <c r="EN6115" s="60"/>
      <c r="EO6115" s="60"/>
      <c r="EP6115" s="60"/>
      <c r="EQ6115" s="60"/>
      <c r="ER6115" s="60"/>
      <c r="ES6115" s="60"/>
      <c r="ET6115" s="60"/>
      <c r="EU6115" s="60"/>
      <c r="EV6115" s="60"/>
      <c r="EW6115" s="60"/>
      <c r="EX6115" s="60"/>
      <c r="EY6115" s="60"/>
      <c r="EZ6115" s="60"/>
      <c r="FA6115" s="60"/>
      <c r="FB6115" s="60"/>
    </row>
    <row r="6116" spans="22:158" x14ac:dyDescent="0.25">
      <c r="W6116" s="33"/>
      <c r="X6116" s="33"/>
      <c r="AH6116" s="38">
        <v>100</v>
      </c>
      <c r="AI6116" s="38">
        <v>130</v>
      </c>
      <c r="AJ6116" s="38">
        <v>10400</v>
      </c>
      <c r="AK6116" s="38">
        <v>78</v>
      </c>
      <c r="AL6116" s="38">
        <v>9100158</v>
      </c>
      <c r="AM6116" s="61" t="s">
        <v>1816</v>
      </c>
      <c r="AN6116" s="61" t="s">
        <v>1687</v>
      </c>
      <c r="AO6116" s="61" t="s">
        <v>5051</v>
      </c>
      <c r="AP6116" s="61" t="s">
        <v>1784</v>
      </c>
      <c r="AQ6116" s="61" t="s">
        <v>5026</v>
      </c>
      <c r="AR6116" s="28">
        <v>0</v>
      </c>
      <c r="AS6116" s="28">
        <v>0</v>
      </c>
      <c r="AT6116" s="28">
        <v>16798428</v>
      </c>
      <c r="AU6116" s="62"/>
      <c r="DV6116" s="31" t="s">
        <v>5766</v>
      </c>
      <c r="DW6116" s="31" t="s">
        <v>5772</v>
      </c>
      <c r="DX6116" s="63"/>
      <c r="DY6116" s="63"/>
      <c r="DZ6116" s="63"/>
      <c r="EA6116" s="167"/>
      <c r="EB6116" s="60"/>
      <c r="EC6116" s="60"/>
      <c r="ED6116" s="60"/>
      <c r="EE6116" s="60"/>
      <c r="EF6116" s="60"/>
      <c r="EG6116" s="60"/>
      <c r="EH6116" s="60"/>
      <c r="EI6116" s="60"/>
      <c r="EJ6116" s="60"/>
      <c r="EK6116" s="60"/>
      <c r="EL6116" s="60"/>
      <c r="EM6116" s="60"/>
      <c r="EN6116" s="60"/>
      <c r="EO6116" s="60"/>
      <c r="EP6116" s="60"/>
      <c r="EQ6116" s="60"/>
      <c r="ER6116" s="60"/>
      <c r="ES6116" s="60"/>
      <c r="ET6116" s="60"/>
      <c r="EU6116" s="60"/>
      <c r="EV6116" s="60"/>
      <c r="EW6116" s="60"/>
      <c r="EX6116" s="60"/>
      <c r="EY6116" s="60"/>
      <c r="EZ6116" s="60"/>
      <c r="FA6116" s="60"/>
      <c r="FB6116" s="60"/>
    </row>
    <row r="6117" spans="22:158" x14ac:dyDescent="0.25">
      <c r="W6117" s="33"/>
      <c r="X6117" s="33"/>
      <c r="AH6117" s="38">
        <v>100</v>
      </c>
      <c r="AI6117" s="38">
        <v>130</v>
      </c>
      <c r="AJ6117" s="38">
        <v>10700</v>
      </c>
      <c r="AK6117" s="38">
        <v>78</v>
      </c>
      <c r="AL6117" s="38">
        <v>9100158</v>
      </c>
      <c r="AM6117" s="61" t="s">
        <v>1816</v>
      </c>
      <c r="AN6117" s="61" t="s">
        <v>1687</v>
      </c>
      <c r="AO6117" s="61" t="s">
        <v>5057</v>
      </c>
      <c r="AP6117" s="61" t="s">
        <v>1784</v>
      </c>
      <c r="AQ6117" s="61" t="s">
        <v>5026</v>
      </c>
      <c r="AR6117" s="28">
        <v>0</v>
      </c>
      <c r="AS6117" s="28">
        <v>0</v>
      </c>
      <c r="AT6117" s="28">
        <v>11108400</v>
      </c>
      <c r="AU6117" s="62"/>
      <c r="DV6117" s="31" t="s">
        <v>5766</v>
      </c>
      <c r="DW6117" s="31" t="s">
        <v>5772</v>
      </c>
      <c r="DX6117" s="63"/>
      <c r="DY6117" s="63"/>
      <c r="DZ6117" s="63"/>
      <c r="EA6117" s="167"/>
      <c r="EB6117" s="60"/>
      <c r="EC6117" s="60"/>
      <c r="ED6117" s="60"/>
      <c r="EE6117" s="60"/>
      <c r="EF6117" s="60"/>
      <c r="EG6117" s="60"/>
      <c r="EH6117" s="60"/>
      <c r="EI6117" s="60"/>
      <c r="EJ6117" s="60"/>
      <c r="EK6117" s="60"/>
      <c r="EL6117" s="60"/>
      <c r="EM6117" s="60"/>
      <c r="EN6117" s="60"/>
      <c r="EO6117" s="60"/>
      <c r="EP6117" s="60"/>
      <c r="EQ6117" s="60"/>
      <c r="ER6117" s="60"/>
      <c r="ES6117" s="60"/>
      <c r="ET6117" s="60"/>
      <c r="EU6117" s="60"/>
      <c r="EV6117" s="60"/>
      <c r="EW6117" s="60"/>
      <c r="EX6117" s="60"/>
      <c r="EY6117" s="60"/>
      <c r="EZ6117" s="60"/>
      <c r="FA6117" s="60"/>
      <c r="FB6117" s="60"/>
    </row>
    <row r="6118" spans="22:158" x14ac:dyDescent="0.25">
      <c r="W6118" s="33"/>
      <c r="X6118" s="33"/>
      <c r="AH6118" s="38">
        <v>100</v>
      </c>
      <c r="AI6118" s="38">
        <v>130</v>
      </c>
      <c r="AJ6118" s="38">
        <v>13000</v>
      </c>
      <c r="AK6118" s="38">
        <v>78</v>
      </c>
      <c r="AL6118" s="38">
        <v>9100158</v>
      </c>
      <c r="AM6118" s="61" t="s">
        <v>1816</v>
      </c>
      <c r="AN6118" s="61" t="s">
        <v>1687</v>
      </c>
      <c r="AO6118" s="61" t="s">
        <v>5101</v>
      </c>
      <c r="AP6118" s="61" t="s">
        <v>1784</v>
      </c>
      <c r="AQ6118" s="61" t="s">
        <v>5026</v>
      </c>
      <c r="AR6118" s="28">
        <v>0</v>
      </c>
      <c r="AS6118" s="28">
        <v>0</v>
      </c>
      <c r="AT6118" s="28">
        <v>2132553</v>
      </c>
      <c r="AU6118" s="62"/>
      <c r="DV6118" s="31" t="s">
        <v>5766</v>
      </c>
      <c r="DW6118" s="31" t="s">
        <v>5772</v>
      </c>
      <c r="DX6118" s="63"/>
      <c r="DY6118" s="63"/>
      <c r="DZ6118" s="63"/>
      <c r="EA6118" s="167"/>
      <c r="EB6118" s="60"/>
      <c r="EC6118" s="60"/>
      <c r="ED6118" s="60"/>
      <c r="EE6118" s="60"/>
      <c r="EF6118" s="60"/>
      <c r="EG6118" s="60"/>
      <c r="EH6118" s="60"/>
      <c r="EI6118" s="60"/>
      <c r="EJ6118" s="60"/>
      <c r="EK6118" s="60"/>
      <c r="EL6118" s="60"/>
      <c r="EM6118" s="60"/>
      <c r="EN6118" s="60"/>
      <c r="EO6118" s="60"/>
      <c r="EP6118" s="60"/>
      <c r="EQ6118" s="60"/>
      <c r="ER6118" s="60"/>
      <c r="ES6118" s="60"/>
      <c r="ET6118" s="60"/>
      <c r="EU6118" s="60"/>
      <c r="EV6118" s="60"/>
      <c r="EW6118" s="60"/>
      <c r="EX6118" s="60"/>
      <c r="EY6118" s="60"/>
      <c r="EZ6118" s="60"/>
      <c r="FA6118" s="60"/>
      <c r="FB6118" s="60"/>
    </row>
    <row r="6119" spans="22:158" x14ac:dyDescent="0.25">
      <c r="V6119" s="1"/>
      <c r="W6119" s="33"/>
      <c r="X6119" s="33"/>
      <c r="AH6119" s="38">
        <v>100</v>
      </c>
      <c r="AI6119" s="38">
        <v>130</v>
      </c>
      <c r="AJ6119" s="38">
        <v>13010</v>
      </c>
      <c r="AK6119" s="38">
        <v>78</v>
      </c>
      <c r="AL6119" s="38">
        <v>9100158</v>
      </c>
      <c r="AM6119" s="61" t="s">
        <v>1816</v>
      </c>
      <c r="AN6119" s="61" t="s">
        <v>1687</v>
      </c>
      <c r="AO6119" s="61" t="s">
        <v>5102</v>
      </c>
      <c r="AP6119" s="61" t="s">
        <v>1784</v>
      </c>
      <c r="AQ6119" s="61" t="s">
        <v>5026</v>
      </c>
      <c r="AR6119" s="28">
        <v>33468079</v>
      </c>
      <c r="AS6119" s="28">
        <v>41570961</v>
      </c>
      <c r="AT6119" s="28">
        <v>0</v>
      </c>
      <c r="AU6119" s="62"/>
      <c r="DV6119" s="31" t="s">
        <v>5766</v>
      </c>
      <c r="DW6119" s="31" t="s">
        <v>5772</v>
      </c>
      <c r="DX6119" s="63"/>
      <c r="DY6119" s="63"/>
      <c r="DZ6119" s="63"/>
      <c r="EA6119" s="167"/>
      <c r="EB6119" s="60"/>
      <c r="EC6119" s="60"/>
      <c r="ED6119" s="60"/>
      <c r="EE6119" s="60"/>
      <c r="EF6119" s="60"/>
      <c r="EG6119" s="60"/>
      <c r="EH6119" s="60"/>
      <c r="EI6119" s="60"/>
      <c r="EJ6119" s="60"/>
      <c r="EK6119" s="60"/>
      <c r="EL6119" s="60"/>
      <c r="EM6119" s="60"/>
      <c r="EN6119" s="60"/>
      <c r="EO6119" s="60"/>
      <c r="EP6119" s="60"/>
      <c r="EQ6119" s="60"/>
      <c r="ER6119" s="60"/>
      <c r="ES6119" s="60"/>
      <c r="ET6119" s="60"/>
      <c r="EU6119" s="60"/>
      <c r="EV6119" s="60"/>
      <c r="EW6119" s="60"/>
      <c r="EX6119" s="60"/>
      <c r="EY6119" s="60"/>
      <c r="EZ6119" s="60"/>
      <c r="FA6119" s="60"/>
      <c r="FB6119" s="60"/>
    </row>
    <row r="6120" spans="22:158" x14ac:dyDescent="0.25">
      <c r="W6120" s="33"/>
      <c r="X6120" s="33"/>
      <c r="AH6120" s="38">
        <v>100</v>
      </c>
      <c r="AI6120" s="38">
        <v>130</v>
      </c>
      <c r="AJ6120" s="38">
        <v>13550</v>
      </c>
      <c r="AK6120" s="38">
        <v>78</v>
      </c>
      <c r="AL6120" s="38">
        <v>9100158</v>
      </c>
      <c r="AM6120" s="61" t="s">
        <v>1816</v>
      </c>
      <c r="AN6120" s="61" t="s">
        <v>1687</v>
      </c>
      <c r="AO6120" s="61" t="s">
        <v>5114</v>
      </c>
      <c r="AP6120" s="61" t="s">
        <v>1784</v>
      </c>
      <c r="AQ6120" s="61" t="s">
        <v>5026</v>
      </c>
      <c r="AR6120" s="28">
        <v>25930469.199999999</v>
      </c>
      <c r="AS6120" s="28">
        <v>25029789</v>
      </c>
      <c r="AT6120" s="28">
        <v>18863436</v>
      </c>
      <c r="AU6120" s="62"/>
      <c r="DV6120" s="31" t="s">
        <v>5766</v>
      </c>
      <c r="DW6120" s="31" t="s">
        <v>5772</v>
      </c>
      <c r="DX6120" s="63"/>
      <c r="DY6120" s="63"/>
      <c r="DZ6120" s="63"/>
      <c r="EA6120" s="167"/>
      <c r="EB6120" s="60"/>
      <c r="EC6120" s="60"/>
      <c r="ED6120" s="60"/>
      <c r="EE6120" s="60"/>
      <c r="EF6120" s="60"/>
      <c r="EG6120" s="60"/>
      <c r="EH6120" s="60"/>
      <c r="EI6120" s="60"/>
      <c r="EJ6120" s="60"/>
      <c r="EK6120" s="60"/>
      <c r="EL6120" s="60"/>
      <c r="EM6120" s="60"/>
      <c r="EN6120" s="60"/>
      <c r="EO6120" s="60"/>
      <c r="EP6120" s="60"/>
      <c r="EQ6120" s="60"/>
      <c r="ER6120" s="60"/>
      <c r="ES6120" s="60"/>
      <c r="ET6120" s="60"/>
      <c r="EU6120" s="60"/>
      <c r="EV6120" s="60"/>
      <c r="EW6120" s="60"/>
      <c r="EX6120" s="60"/>
      <c r="EY6120" s="60"/>
      <c r="EZ6120" s="60"/>
      <c r="FA6120" s="60"/>
      <c r="FB6120" s="60"/>
    </row>
    <row r="6121" spans="22:158" x14ac:dyDescent="0.25">
      <c r="W6121" s="33"/>
      <c r="X6121" s="33"/>
      <c r="AH6121" s="38">
        <v>100</v>
      </c>
      <c r="AI6121" s="38">
        <v>130</v>
      </c>
      <c r="AJ6121" s="38">
        <v>13650</v>
      </c>
      <c r="AK6121" s="38">
        <v>78</v>
      </c>
      <c r="AL6121" s="38">
        <v>9100158</v>
      </c>
      <c r="AM6121" s="61" t="s">
        <v>1816</v>
      </c>
      <c r="AN6121" s="61" t="s">
        <v>1687</v>
      </c>
      <c r="AO6121" s="61" t="s">
        <v>5116</v>
      </c>
      <c r="AP6121" s="61" t="s">
        <v>1784</v>
      </c>
      <c r="AQ6121" s="61" t="s">
        <v>5026</v>
      </c>
      <c r="AR6121" s="28">
        <v>26548145</v>
      </c>
      <c r="AS6121" s="28">
        <v>24405642</v>
      </c>
      <c r="AT6121" s="28">
        <v>21459284</v>
      </c>
      <c r="AU6121" s="62"/>
      <c r="DV6121" s="31" t="s">
        <v>5766</v>
      </c>
      <c r="DW6121" s="31" t="s">
        <v>5772</v>
      </c>
      <c r="DX6121" s="63"/>
      <c r="DY6121" s="63"/>
      <c r="DZ6121" s="63"/>
      <c r="EA6121" s="167"/>
      <c r="EB6121" s="60"/>
      <c r="EC6121" s="60"/>
      <c r="ED6121" s="60"/>
      <c r="EE6121" s="60"/>
      <c r="EF6121" s="60"/>
      <c r="EG6121" s="60"/>
      <c r="EH6121" s="60"/>
      <c r="EI6121" s="60"/>
      <c r="EJ6121" s="60"/>
      <c r="EK6121" s="60"/>
      <c r="EL6121" s="60"/>
      <c r="EM6121" s="60"/>
      <c r="EN6121" s="60"/>
      <c r="EO6121" s="60"/>
      <c r="EP6121" s="60"/>
      <c r="EQ6121" s="60"/>
      <c r="ER6121" s="60"/>
      <c r="ES6121" s="60"/>
      <c r="ET6121" s="60"/>
      <c r="EU6121" s="60"/>
      <c r="EV6121" s="60"/>
      <c r="EW6121" s="60"/>
      <c r="EX6121" s="60"/>
      <c r="EY6121" s="60"/>
      <c r="EZ6121" s="60"/>
      <c r="FA6121" s="60"/>
      <c r="FB6121" s="60"/>
    </row>
    <row r="6122" spans="22:158" x14ac:dyDescent="0.25">
      <c r="W6122" s="33"/>
      <c r="X6122" s="33"/>
      <c r="AH6122" s="38">
        <v>100</v>
      </c>
      <c r="AI6122" s="38">
        <v>130</v>
      </c>
      <c r="AJ6122" s="38">
        <v>13660</v>
      </c>
      <c r="AK6122" s="38">
        <v>78</v>
      </c>
      <c r="AL6122" s="38">
        <v>9100158</v>
      </c>
      <c r="AM6122" s="61" t="s">
        <v>1816</v>
      </c>
      <c r="AN6122" s="61" t="s">
        <v>1687</v>
      </c>
      <c r="AO6122" s="61" t="s">
        <v>5117</v>
      </c>
      <c r="AP6122" s="61" t="s">
        <v>1784</v>
      </c>
      <c r="AQ6122" s="61" t="s">
        <v>5026</v>
      </c>
      <c r="AR6122" s="28">
        <v>38096225.399999999</v>
      </c>
      <c r="AS6122" s="28">
        <v>59535179</v>
      </c>
      <c r="AT6122" s="28">
        <v>0</v>
      </c>
      <c r="AU6122" s="62"/>
      <c r="DV6122" s="31" t="s">
        <v>5766</v>
      </c>
      <c r="DW6122" s="31" t="s">
        <v>5772</v>
      </c>
      <c r="DX6122" s="63"/>
      <c r="DY6122" s="63"/>
      <c r="DZ6122" s="63"/>
      <c r="EA6122" s="167"/>
      <c r="EB6122" s="60"/>
      <c r="EC6122" s="60"/>
      <c r="ED6122" s="60"/>
      <c r="EE6122" s="60"/>
      <c r="EF6122" s="60"/>
      <c r="EG6122" s="60"/>
      <c r="EH6122" s="60"/>
      <c r="EI6122" s="60"/>
      <c r="EJ6122" s="60"/>
      <c r="EK6122" s="60"/>
      <c r="EL6122" s="60"/>
      <c r="EM6122" s="60"/>
      <c r="EN6122" s="60"/>
      <c r="EO6122" s="60"/>
      <c r="EP6122" s="60"/>
      <c r="EQ6122" s="60"/>
      <c r="ER6122" s="60"/>
      <c r="ES6122" s="60"/>
      <c r="ET6122" s="60"/>
      <c r="EU6122" s="60"/>
      <c r="EV6122" s="60"/>
      <c r="EW6122" s="60"/>
      <c r="EX6122" s="60"/>
      <c r="EY6122" s="60"/>
      <c r="EZ6122" s="60"/>
      <c r="FA6122" s="60"/>
      <c r="FB6122" s="60"/>
    </row>
    <row r="6123" spans="22:158" x14ac:dyDescent="0.25">
      <c r="V6123" s="1"/>
      <c r="W6123" s="33"/>
      <c r="X6123" s="33"/>
      <c r="AH6123" s="38">
        <v>100</v>
      </c>
      <c r="AI6123" s="38">
        <v>130</v>
      </c>
      <c r="AJ6123" s="38">
        <v>14200</v>
      </c>
      <c r="AK6123" s="38">
        <v>78</v>
      </c>
      <c r="AL6123" s="38">
        <v>9100158</v>
      </c>
      <c r="AM6123" s="61" t="s">
        <v>1816</v>
      </c>
      <c r="AN6123" s="61" t="s">
        <v>1687</v>
      </c>
      <c r="AO6123" s="61" t="s">
        <v>5127</v>
      </c>
      <c r="AP6123" s="61" t="s">
        <v>1784</v>
      </c>
      <c r="AQ6123" s="61" t="s">
        <v>5026</v>
      </c>
      <c r="AR6123" s="28">
        <v>29346608.099999998</v>
      </c>
      <c r="AS6123" s="28">
        <v>45599219</v>
      </c>
      <c r="AT6123" s="28">
        <v>26107527</v>
      </c>
      <c r="AU6123" s="62"/>
      <c r="DV6123" s="31" t="s">
        <v>5766</v>
      </c>
      <c r="DW6123" s="31" t="s">
        <v>5772</v>
      </c>
      <c r="DX6123" s="63"/>
      <c r="DY6123" s="63"/>
      <c r="DZ6123" s="63"/>
      <c r="EA6123" s="167"/>
      <c r="EB6123" s="60"/>
      <c r="EC6123" s="60"/>
      <c r="ED6123" s="60"/>
      <c r="EE6123" s="60"/>
      <c r="EF6123" s="60"/>
      <c r="EG6123" s="60"/>
      <c r="EH6123" s="60"/>
      <c r="EI6123" s="60"/>
      <c r="EJ6123" s="60"/>
      <c r="EK6123" s="60"/>
      <c r="EL6123" s="60"/>
      <c r="EM6123" s="60"/>
      <c r="EN6123" s="60"/>
      <c r="EO6123" s="60"/>
      <c r="EP6123" s="60"/>
      <c r="EQ6123" s="60"/>
      <c r="ER6123" s="60"/>
      <c r="ES6123" s="60"/>
      <c r="ET6123" s="60"/>
      <c r="EU6123" s="60"/>
      <c r="EV6123" s="60"/>
      <c r="EW6123" s="60"/>
      <c r="EX6123" s="60"/>
      <c r="EY6123" s="60"/>
      <c r="EZ6123" s="60"/>
      <c r="FA6123" s="60"/>
      <c r="FB6123" s="60"/>
    </row>
    <row r="6124" spans="22:158" x14ac:dyDescent="0.25">
      <c r="W6124" s="33"/>
      <c r="X6124" s="33"/>
      <c r="AH6124" s="38">
        <v>100</v>
      </c>
      <c r="AI6124" s="38">
        <v>130</v>
      </c>
      <c r="AJ6124" s="38">
        <v>14920</v>
      </c>
      <c r="AK6124" s="38">
        <v>78</v>
      </c>
      <c r="AL6124" s="38">
        <v>9100158</v>
      </c>
      <c r="AM6124" s="61" t="s">
        <v>1816</v>
      </c>
      <c r="AN6124" s="61" t="s">
        <v>1687</v>
      </c>
      <c r="AO6124" s="61" t="s">
        <v>1588</v>
      </c>
      <c r="AP6124" s="61" t="s">
        <v>1784</v>
      </c>
      <c r="AQ6124" s="61" t="s">
        <v>5026</v>
      </c>
      <c r="AR6124" s="28">
        <v>35358334.799999997</v>
      </c>
      <c r="AS6124" s="28">
        <v>85437293</v>
      </c>
      <c r="AT6124" s="28">
        <v>0</v>
      </c>
      <c r="AU6124" s="62"/>
      <c r="DV6124" s="31" t="s">
        <v>5766</v>
      </c>
      <c r="DW6124" s="31" t="s">
        <v>5772</v>
      </c>
      <c r="DX6124" s="63"/>
      <c r="DY6124" s="63"/>
      <c r="DZ6124" s="63"/>
      <c r="EA6124" s="167"/>
      <c r="EB6124" s="60"/>
      <c r="EC6124" s="60"/>
      <c r="ED6124" s="60"/>
      <c r="EE6124" s="60"/>
      <c r="EF6124" s="60"/>
      <c r="EG6124" s="60"/>
      <c r="EH6124" s="60"/>
      <c r="EI6124" s="60"/>
      <c r="EJ6124" s="60"/>
      <c r="EK6124" s="60"/>
      <c r="EL6124" s="60"/>
      <c r="EM6124" s="60"/>
      <c r="EN6124" s="60"/>
      <c r="EO6124" s="60"/>
      <c r="EP6124" s="60"/>
      <c r="EQ6124" s="60"/>
      <c r="ER6124" s="60"/>
      <c r="ES6124" s="60"/>
      <c r="ET6124" s="60"/>
      <c r="EU6124" s="60"/>
      <c r="EV6124" s="60"/>
      <c r="EW6124" s="60"/>
      <c r="EX6124" s="60"/>
      <c r="EY6124" s="60"/>
      <c r="EZ6124" s="60"/>
      <c r="FA6124" s="60"/>
      <c r="FB6124" s="60"/>
    </row>
    <row r="6125" spans="22:158" x14ac:dyDescent="0.25">
      <c r="V6125" s="1"/>
      <c r="W6125" s="33"/>
      <c r="X6125" s="33"/>
      <c r="AH6125" s="38">
        <v>100</v>
      </c>
      <c r="AI6125" s="38">
        <v>130</v>
      </c>
      <c r="AJ6125" s="38">
        <v>15100</v>
      </c>
      <c r="AK6125" s="38">
        <v>78</v>
      </c>
      <c r="AL6125" s="38">
        <v>9100158</v>
      </c>
      <c r="AM6125" s="61" t="s">
        <v>1816</v>
      </c>
      <c r="AN6125" s="61" t="s">
        <v>1687</v>
      </c>
      <c r="AO6125" s="61" t="s">
        <v>1592</v>
      </c>
      <c r="AP6125" s="61" t="s">
        <v>1784</v>
      </c>
      <c r="AQ6125" s="61" t="s">
        <v>5026</v>
      </c>
      <c r="AR6125" s="28">
        <v>0</v>
      </c>
      <c r="AS6125" s="28">
        <v>0</v>
      </c>
      <c r="AT6125" s="28">
        <v>6650607</v>
      </c>
      <c r="AU6125" s="62"/>
      <c r="DV6125" s="31" t="s">
        <v>5766</v>
      </c>
      <c r="DW6125" s="31" t="s">
        <v>5772</v>
      </c>
      <c r="DX6125" s="63"/>
      <c r="DY6125" s="63"/>
      <c r="DZ6125" s="63"/>
      <c r="EA6125" s="167"/>
      <c r="EB6125" s="60"/>
      <c r="EC6125" s="60"/>
      <c r="ED6125" s="60"/>
      <c r="EE6125" s="60"/>
      <c r="EF6125" s="60"/>
      <c r="EG6125" s="60"/>
      <c r="EH6125" s="60"/>
      <c r="EI6125" s="60"/>
      <c r="EJ6125" s="60"/>
      <c r="EK6125" s="60"/>
      <c r="EL6125" s="60"/>
      <c r="EM6125" s="60"/>
      <c r="EN6125" s="60"/>
      <c r="EO6125" s="60"/>
      <c r="EP6125" s="60"/>
      <c r="EQ6125" s="60"/>
      <c r="ER6125" s="60"/>
      <c r="ES6125" s="60"/>
      <c r="ET6125" s="60"/>
      <c r="EU6125" s="60"/>
      <c r="EV6125" s="60"/>
      <c r="EW6125" s="60"/>
      <c r="EX6125" s="60"/>
      <c r="EY6125" s="60"/>
      <c r="EZ6125" s="60"/>
      <c r="FA6125" s="60"/>
      <c r="FB6125" s="60"/>
    </row>
    <row r="6126" spans="22:158" x14ac:dyDescent="0.25">
      <c r="W6126" s="33"/>
      <c r="X6126" s="33"/>
      <c r="AH6126" s="38">
        <v>100</v>
      </c>
      <c r="AI6126" s="38">
        <v>130</v>
      </c>
      <c r="AJ6126" s="38">
        <v>15300</v>
      </c>
      <c r="AK6126" s="38">
        <v>78</v>
      </c>
      <c r="AL6126" s="38">
        <v>9100158</v>
      </c>
      <c r="AM6126" s="61" t="s">
        <v>1816</v>
      </c>
      <c r="AN6126" s="61" t="s">
        <v>1687</v>
      </c>
      <c r="AO6126" s="61" t="s">
        <v>1597</v>
      </c>
      <c r="AP6126" s="61" t="s">
        <v>1784</v>
      </c>
      <c r="AQ6126" s="61" t="s">
        <v>5026</v>
      </c>
      <c r="AR6126" s="28">
        <v>31106134.100000001</v>
      </c>
      <c r="AS6126" s="28">
        <v>51043472</v>
      </c>
      <c r="AT6126" s="28">
        <v>36778620</v>
      </c>
      <c r="AU6126" s="62"/>
      <c r="DV6126" s="31" t="s">
        <v>5766</v>
      </c>
      <c r="DW6126" s="31" t="s">
        <v>5772</v>
      </c>
      <c r="DX6126" s="63"/>
      <c r="DY6126" s="63"/>
      <c r="DZ6126" s="63"/>
      <c r="EA6126" s="167"/>
      <c r="EB6126" s="60"/>
      <c r="EC6126" s="60"/>
      <c r="ED6126" s="60"/>
      <c r="EE6126" s="60"/>
      <c r="EF6126" s="60"/>
      <c r="EG6126" s="60"/>
      <c r="EH6126" s="60"/>
      <c r="EI6126" s="60"/>
      <c r="EJ6126" s="60"/>
      <c r="EK6126" s="60"/>
      <c r="EL6126" s="60"/>
      <c r="EM6126" s="60"/>
      <c r="EN6126" s="60"/>
      <c r="EO6126" s="60"/>
      <c r="EP6126" s="60"/>
      <c r="EQ6126" s="60"/>
      <c r="ER6126" s="60"/>
      <c r="ES6126" s="60"/>
      <c r="ET6126" s="60"/>
      <c r="EU6126" s="60"/>
      <c r="EV6126" s="60"/>
      <c r="EW6126" s="60"/>
      <c r="EX6126" s="60"/>
      <c r="EY6126" s="60"/>
      <c r="EZ6126" s="60"/>
      <c r="FA6126" s="60"/>
      <c r="FB6126" s="60"/>
    </row>
    <row r="6127" spans="22:158" x14ac:dyDescent="0.25">
      <c r="V6127" s="1"/>
      <c r="W6127" s="33"/>
      <c r="X6127" s="33"/>
      <c r="AH6127" s="38">
        <v>100</v>
      </c>
      <c r="AI6127" s="38">
        <v>130</v>
      </c>
      <c r="AJ6127" s="38">
        <v>15600</v>
      </c>
      <c r="AK6127" s="38">
        <v>78</v>
      </c>
      <c r="AL6127" s="38">
        <v>9100158</v>
      </c>
      <c r="AM6127" s="61" t="s">
        <v>1816</v>
      </c>
      <c r="AN6127" s="61" t="s">
        <v>1687</v>
      </c>
      <c r="AO6127" s="61" t="s">
        <v>1603</v>
      </c>
      <c r="AP6127" s="61" t="s">
        <v>1784</v>
      </c>
      <c r="AQ6127" s="61" t="s">
        <v>5026</v>
      </c>
      <c r="AR6127" s="28">
        <v>0</v>
      </c>
      <c r="AS6127" s="28">
        <v>0</v>
      </c>
      <c r="AT6127" s="28">
        <v>12950875</v>
      </c>
      <c r="AU6127" s="62"/>
      <c r="DV6127" s="31" t="s">
        <v>5766</v>
      </c>
      <c r="DW6127" s="31" t="s">
        <v>5772</v>
      </c>
      <c r="DX6127" s="63"/>
      <c r="DY6127" s="63"/>
      <c r="DZ6127" s="63"/>
      <c r="EA6127" s="167"/>
      <c r="EB6127" s="60"/>
      <c r="EC6127" s="60"/>
      <c r="ED6127" s="60"/>
      <c r="EE6127" s="60"/>
      <c r="EF6127" s="60"/>
      <c r="EG6127" s="60"/>
      <c r="EH6127" s="60"/>
      <c r="EI6127" s="60"/>
      <c r="EJ6127" s="60"/>
      <c r="EK6127" s="60"/>
      <c r="EL6127" s="60"/>
      <c r="EM6127" s="60"/>
      <c r="EN6127" s="60"/>
      <c r="EO6127" s="60"/>
      <c r="EP6127" s="60"/>
      <c r="EQ6127" s="60"/>
      <c r="ER6127" s="60"/>
      <c r="ES6127" s="60"/>
      <c r="ET6127" s="60"/>
      <c r="EU6127" s="60"/>
      <c r="EV6127" s="60"/>
      <c r="EW6127" s="60"/>
      <c r="EX6127" s="60"/>
      <c r="EY6127" s="60"/>
      <c r="EZ6127" s="60"/>
      <c r="FA6127" s="60"/>
      <c r="FB6127" s="60"/>
    </row>
    <row r="6128" spans="22:158" x14ac:dyDescent="0.25">
      <c r="W6128" s="33"/>
      <c r="X6128" s="33"/>
      <c r="AH6128" s="38">
        <v>100</v>
      </c>
      <c r="AI6128" s="38">
        <v>130</v>
      </c>
      <c r="AJ6128" s="38">
        <v>15750</v>
      </c>
      <c r="AK6128" s="38">
        <v>78</v>
      </c>
      <c r="AL6128" s="38">
        <v>9100158</v>
      </c>
      <c r="AM6128" s="61" t="s">
        <v>1816</v>
      </c>
      <c r="AN6128" s="61" t="s">
        <v>1687</v>
      </c>
      <c r="AO6128" s="61" t="s">
        <v>1606</v>
      </c>
      <c r="AP6128" s="61" t="s">
        <v>1784</v>
      </c>
      <c r="AQ6128" s="61" t="s">
        <v>5026</v>
      </c>
      <c r="AR6128" s="28">
        <v>21915576.100000001</v>
      </c>
      <c r="AS6128" s="28">
        <v>31960848</v>
      </c>
      <c r="AT6128" s="28">
        <v>25419794</v>
      </c>
      <c r="AU6128" s="62"/>
      <c r="DV6128" s="31" t="s">
        <v>5766</v>
      </c>
      <c r="DW6128" s="31" t="s">
        <v>5772</v>
      </c>
      <c r="DX6128" s="63"/>
      <c r="DY6128" s="63"/>
      <c r="DZ6128" s="63"/>
      <c r="EA6128" s="167"/>
      <c r="EB6128" s="60"/>
      <c r="EC6128" s="60"/>
      <c r="ED6128" s="60"/>
      <c r="EE6128" s="60"/>
      <c r="EF6128" s="60"/>
      <c r="EG6128" s="60"/>
      <c r="EH6128" s="60"/>
      <c r="EI6128" s="60"/>
      <c r="EJ6128" s="60"/>
      <c r="EK6128" s="60"/>
      <c r="EL6128" s="60"/>
      <c r="EM6128" s="60"/>
      <c r="EN6128" s="60"/>
      <c r="EO6128" s="60"/>
      <c r="EP6128" s="60"/>
      <c r="EQ6128" s="60"/>
      <c r="ER6128" s="60"/>
      <c r="ES6128" s="60"/>
      <c r="ET6128" s="60"/>
      <c r="EU6128" s="60"/>
      <c r="EV6128" s="60"/>
      <c r="EW6128" s="60"/>
      <c r="EX6128" s="60"/>
      <c r="EY6128" s="60"/>
      <c r="EZ6128" s="60"/>
      <c r="FA6128" s="60"/>
      <c r="FB6128" s="60"/>
    </row>
    <row r="6129" spans="22:158" x14ac:dyDescent="0.25">
      <c r="W6129" s="33"/>
      <c r="X6129" s="33"/>
      <c r="AH6129" s="38">
        <v>100</v>
      </c>
      <c r="AI6129" s="38">
        <v>130</v>
      </c>
      <c r="AJ6129" s="38">
        <v>16000</v>
      </c>
      <c r="AK6129" s="38">
        <v>78</v>
      </c>
      <c r="AL6129" s="38">
        <v>9100158</v>
      </c>
      <c r="AM6129" s="61" t="s">
        <v>1816</v>
      </c>
      <c r="AN6129" s="61" t="s">
        <v>1687</v>
      </c>
      <c r="AO6129" s="61" t="s">
        <v>1611</v>
      </c>
      <c r="AP6129" s="61" t="s">
        <v>1784</v>
      </c>
      <c r="AQ6129" s="61" t="s">
        <v>5026</v>
      </c>
      <c r="AR6129" s="28">
        <v>0</v>
      </c>
      <c r="AS6129" s="28">
        <v>0</v>
      </c>
      <c r="AT6129" s="28">
        <v>7496707</v>
      </c>
      <c r="AU6129" s="62"/>
      <c r="DV6129" s="31" t="s">
        <v>5766</v>
      </c>
      <c r="DW6129" s="31" t="s">
        <v>5772</v>
      </c>
      <c r="DX6129" s="63"/>
      <c r="DY6129" s="63"/>
      <c r="DZ6129" s="63"/>
      <c r="EA6129" s="167"/>
      <c r="EB6129" s="60"/>
      <c r="EC6129" s="60"/>
      <c r="ED6129" s="60"/>
      <c r="EE6129" s="60"/>
      <c r="EF6129" s="60"/>
      <c r="EG6129" s="60"/>
      <c r="EH6129" s="60"/>
      <c r="EI6129" s="60"/>
      <c r="EJ6129" s="60"/>
      <c r="EK6129" s="60"/>
      <c r="EL6129" s="60"/>
      <c r="EM6129" s="60"/>
      <c r="EN6129" s="60"/>
      <c r="EO6129" s="60"/>
      <c r="EP6129" s="60"/>
      <c r="EQ6129" s="60"/>
      <c r="ER6129" s="60"/>
      <c r="ES6129" s="60"/>
      <c r="ET6129" s="60"/>
      <c r="EU6129" s="60"/>
      <c r="EV6129" s="60"/>
      <c r="EW6129" s="60"/>
      <c r="EX6129" s="60"/>
      <c r="EY6129" s="60"/>
      <c r="EZ6129" s="60"/>
      <c r="FA6129" s="60"/>
      <c r="FB6129" s="60"/>
    </row>
    <row r="6130" spans="22:158" x14ac:dyDescent="0.25">
      <c r="W6130" s="33"/>
      <c r="X6130" s="33"/>
      <c r="AH6130" s="38">
        <v>100</v>
      </c>
      <c r="AI6130" s="38">
        <v>130</v>
      </c>
      <c r="AJ6130" s="38">
        <v>16300</v>
      </c>
      <c r="AK6130" s="38">
        <v>78</v>
      </c>
      <c r="AL6130" s="38">
        <v>9100158</v>
      </c>
      <c r="AM6130" s="61" t="s">
        <v>1816</v>
      </c>
      <c r="AN6130" s="61" t="s">
        <v>1687</v>
      </c>
      <c r="AO6130" s="61" t="s">
        <v>1617</v>
      </c>
      <c r="AP6130" s="61" t="s">
        <v>1784</v>
      </c>
      <c r="AQ6130" s="61" t="s">
        <v>5026</v>
      </c>
      <c r="AR6130" s="28">
        <v>0</v>
      </c>
      <c r="AS6130" s="28">
        <v>0</v>
      </c>
      <c r="AT6130" s="28">
        <v>21285924</v>
      </c>
      <c r="AU6130" s="62"/>
      <c r="DV6130" s="31" t="s">
        <v>5766</v>
      </c>
      <c r="DW6130" s="31" t="s">
        <v>5772</v>
      </c>
      <c r="DX6130" s="63"/>
      <c r="DY6130" s="63"/>
      <c r="DZ6130" s="63"/>
      <c r="EA6130" s="167"/>
      <c r="EB6130" s="60"/>
      <c r="EC6130" s="60"/>
      <c r="ED6130" s="60"/>
      <c r="EE6130" s="60"/>
      <c r="EF6130" s="60"/>
      <c r="EG6130" s="60"/>
      <c r="EH6130" s="60"/>
      <c r="EI6130" s="60"/>
      <c r="EJ6130" s="60"/>
      <c r="EK6130" s="60"/>
      <c r="EL6130" s="60"/>
      <c r="EM6130" s="60"/>
      <c r="EN6130" s="60"/>
      <c r="EO6130" s="60"/>
      <c r="EP6130" s="60"/>
      <c r="EQ6130" s="60"/>
      <c r="ER6130" s="60"/>
      <c r="ES6130" s="60"/>
      <c r="ET6130" s="60"/>
      <c r="EU6130" s="60"/>
      <c r="EV6130" s="60"/>
      <c r="EW6130" s="60"/>
      <c r="EX6130" s="60"/>
      <c r="EY6130" s="60"/>
      <c r="EZ6130" s="60"/>
      <c r="FA6130" s="60"/>
      <c r="FB6130" s="60"/>
    </row>
    <row r="6131" spans="22:158" x14ac:dyDescent="0.25">
      <c r="W6131" s="33"/>
      <c r="X6131" s="33"/>
      <c r="AH6131" s="38">
        <v>100</v>
      </c>
      <c r="AI6131" s="38">
        <v>130</v>
      </c>
      <c r="AJ6131" s="38">
        <v>16500</v>
      </c>
      <c r="AK6131" s="38">
        <v>78</v>
      </c>
      <c r="AL6131" s="38">
        <v>9100158</v>
      </c>
      <c r="AM6131" s="61" t="s">
        <v>1816</v>
      </c>
      <c r="AN6131" s="61" t="s">
        <v>1687</v>
      </c>
      <c r="AO6131" s="61" t="s">
        <v>1623</v>
      </c>
      <c r="AP6131" s="61" t="s">
        <v>1784</v>
      </c>
      <c r="AQ6131" s="61" t="s">
        <v>5026</v>
      </c>
      <c r="AR6131" s="28">
        <v>0</v>
      </c>
      <c r="AS6131" s="28">
        <v>0</v>
      </c>
      <c r="AT6131" s="28">
        <v>16880158</v>
      </c>
      <c r="AU6131" s="62"/>
      <c r="DV6131" s="31" t="s">
        <v>5766</v>
      </c>
      <c r="DW6131" s="31" t="s">
        <v>5772</v>
      </c>
      <c r="DX6131" s="63"/>
      <c r="DY6131" s="63"/>
      <c r="DZ6131" s="63"/>
      <c r="EA6131" s="167"/>
      <c r="EB6131" s="60"/>
      <c r="EC6131" s="60"/>
      <c r="ED6131" s="60"/>
      <c r="EE6131" s="60"/>
      <c r="EF6131" s="60"/>
      <c r="EG6131" s="60"/>
      <c r="EH6131" s="60"/>
      <c r="EI6131" s="60"/>
      <c r="EJ6131" s="60"/>
      <c r="EK6131" s="60"/>
      <c r="EL6131" s="60"/>
      <c r="EM6131" s="60"/>
      <c r="EN6131" s="60"/>
      <c r="EO6131" s="60"/>
      <c r="EP6131" s="60"/>
      <c r="EQ6131" s="60"/>
      <c r="ER6131" s="60"/>
      <c r="ES6131" s="60"/>
      <c r="ET6131" s="60"/>
      <c r="EU6131" s="60"/>
      <c r="EV6131" s="60"/>
      <c r="EW6131" s="60"/>
      <c r="EX6131" s="60"/>
      <c r="EY6131" s="60"/>
      <c r="EZ6131" s="60"/>
      <c r="FA6131" s="60"/>
      <c r="FB6131" s="60"/>
    </row>
    <row r="6132" spans="22:158" x14ac:dyDescent="0.25">
      <c r="W6132" s="33"/>
      <c r="X6132" s="33"/>
      <c r="AH6132" s="38">
        <v>100</v>
      </c>
      <c r="AI6132" s="38">
        <v>130</v>
      </c>
      <c r="AJ6132" s="38">
        <v>16850</v>
      </c>
      <c r="AK6132" s="38">
        <v>78</v>
      </c>
      <c r="AL6132" s="38">
        <v>9100158</v>
      </c>
      <c r="AM6132" s="61" t="s">
        <v>1816</v>
      </c>
      <c r="AN6132" s="61" t="s">
        <v>1687</v>
      </c>
      <c r="AO6132" s="61" t="s">
        <v>1630</v>
      </c>
      <c r="AP6132" s="61" t="s">
        <v>1784</v>
      </c>
      <c r="AQ6132" s="61" t="s">
        <v>5026</v>
      </c>
      <c r="AR6132" s="28">
        <v>0</v>
      </c>
      <c r="AS6132" s="28">
        <v>0</v>
      </c>
      <c r="AT6132" s="28">
        <v>20959098</v>
      </c>
      <c r="AU6132" s="62"/>
      <c r="DV6132" s="31" t="s">
        <v>5766</v>
      </c>
      <c r="DW6132" s="31" t="s">
        <v>5772</v>
      </c>
      <c r="DX6132" s="63"/>
      <c r="DY6132" s="63"/>
      <c r="DZ6132" s="63"/>
      <c r="EA6132" s="167"/>
      <c r="EB6132" s="60"/>
      <c r="EC6132" s="60"/>
      <c r="ED6132" s="60"/>
      <c r="EE6132" s="60"/>
      <c r="EF6132" s="60"/>
      <c r="EG6132" s="60"/>
      <c r="EH6132" s="60"/>
      <c r="EI6132" s="60"/>
      <c r="EJ6132" s="60"/>
      <c r="EK6132" s="60"/>
      <c r="EL6132" s="60"/>
      <c r="EM6132" s="60"/>
      <c r="EN6132" s="60"/>
      <c r="EO6132" s="60"/>
      <c r="EP6132" s="60"/>
      <c r="EQ6132" s="60"/>
      <c r="ER6132" s="60"/>
      <c r="ES6132" s="60"/>
      <c r="ET6132" s="60"/>
      <c r="EU6132" s="60"/>
      <c r="EV6132" s="60"/>
      <c r="EW6132" s="60"/>
      <c r="EX6132" s="60"/>
      <c r="EY6132" s="60"/>
      <c r="EZ6132" s="60"/>
      <c r="FA6132" s="60"/>
      <c r="FB6132" s="60"/>
    </row>
    <row r="6133" spans="22:158" x14ac:dyDescent="0.25">
      <c r="W6133" s="33"/>
      <c r="X6133" s="33"/>
      <c r="AH6133" s="38">
        <v>100</v>
      </c>
      <c r="AI6133" s="38">
        <v>130</v>
      </c>
      <c r="AJ6133" s="38">
        <v>17300</v>
      </c>
      <c r="AK6133" s="38">
        <v>78</v>
      </c>
      <c r="AL6133" s="38">
        <v>9100158</v>
      </c>
      <c r="AM6133" s="61" t="s">
        <v>1816</v>
      </c>
      <c r="AN6133" s="61" t="s">
        <v>1687</v>
      </c>
      <c r="AO6133" s="61" t="s">
        <v>1639</v>
      </c>
      <c r="AP6133" s="61" t="s">
        <v>1784</v>
      </c>
      <c r="AQ6133" s="61" t="s">
        <v>5026</v>
      </c>
      <c r="AR6133" s="28">
        <v>0</v>
      </c>
      <c r="AS6133" s="28">
        <v>0</v>
      </c>
      <c r="AT6133" s="28">
        <v>1208626</v>
      </c>
      <c r="AU6133" s="62"/>
      <c r="DV6133" s="31" t="s">
        <v>5766</v>
      </c>
      <c r="DW6133" s="31" t="s">
        <v>5772</v>
      </c>
      <c r="DX6133" s="63"/>
      <c r="DY6133" s="63"/>
      <c r="DZ6133" s="63"/>
      <c r="EA6133" s="167"/>
      <c r="EB6133" s="60"/>
      <c r="EC6133" s="60"/>
      <c r="ED6133" s="60"/>
      <c r="EE6133" s="60"/>
      <c r="EF6133" s="60"/>
      <c r="EG6133" s="60"/>
      <c r="EH6133" s="60"/>
      <c r="EI6133" s="60"/>
      <c r="EJ6133" s="60"/>
      <c r="EK6133" s="60"/>
      <c r="EL6133" s="60"/>
      <c r="EM6133" s="60"/>
      <c r="EN6133" s="60"/>
      <c r="EO6133" s="60"/>
      <c r="EP6133" s="60"/>
      <c r="EQ6133" s="60"/>
      <c r="ER6133" s="60"/>
      <c r="ES6133" s="60"/>
      <c r="ET6133" s="60"/>
      <c r="EU6133" s="60"/>
      <c r="EV6133" s="60"/>
      <c r="EW6133" s="60"/>
      <c r="EX6133" s="60"/>
      <c r="EY6133" s="60"/>
      <c r="EZ6133" s="60"/>
      <c r="FA6133" s="60"/>
      <c r="FB6133" s="60"/>
    </row>
    <row r="6134" spans="22:158" x14ac:dyDescent="0.25">
      <c r="W6134" s="33"/>
      <c r="X6134" s="33"/>
      <c r="AH6134" s="38">
        <v>100</v>
      </c>
      <c r="AI6134" s="38">
        <v>130</v>
      </c>
      <c r="AJ6134" s="38">
        <v>17310</v>
      </c>
      <c r="AK6134" s="38">
        <v>78</v>
      </c>
      <c r="AL6134" s="38">
        <v>9100158</v>
      </c>
      <c r="AM6134" s="61" t="s">
        <v>1816</v>
      </c>
      <c r="AN6134" s="61" t="s">
        <v>1687</v>
      </c>
      <c r="AO6134" s="61" t="s">
        <v>1640</v>
      </c>
      <c r="AP6134" s="61" t="s">
        <v>1784</v>
      </c>
      <c r="AQ6134" s="61" t="s">
        <v>5026</v>
      </c>
      <c r="AR6134" s="28">
        <v>67694501</v>
      </c>
      <c r="AS6134" s="28">
        <v>54405202</v>
      </c>
      <c r="AT6134" s="28">
        <v>0</v>
      </c>
      <c r="AU6134" s="62"/>
      <c r="DV6134" s="31" t="s">
        <v>5766</v>
      </c>
      <c r="DW6134" s="31" t="s">
        <v>5772</v>
      </c>
      <c r="DX6134" s="63"/>
      <c r="DY6134" s="63"/>
      <c r="DZ6134" s="63"/>
      <c r="EA6134" s="167"/>
      <c r="EB6134" s="60"/>
      <c r="EC6134" s="60"/>
      <c r="ED6134" s="60"/>
      <c r="EE6134" s="60"/>
      <c r="EF6134" s="60"/>
      <c r="EG6134" s="60"/>
      <c r="EH6134" s="60"/>
      <c r="EI6134" s="60"/>
      <c r="EJ6134" s="60"/>
      <c r="EK6134" s="60"/>
      <c r="EL6134" s="60"/>
      <c r="EM6134" s="60"/>
      <c r="EN6134" s="60"/>
      <c r="EO6134" s="60"/>
      <c r="EP6134" s="60"/>
      <c r="EQ6134" s="60"/>
      <c r="ER6134" s="60"/>
      <c r="ES6134" s="60"/>
      <c r="ET6134" s="60"/>
      <c r="EU6134" s="60"/>
      <c r="EV6134" s="60"/>
      <c r="EW6134" s="60"/>
      <c r="EX6134" s="60"/>
      <c r="EY6134" s="60"/>
      <c r="EZ6134" s="60"/>
      <c r="FA6134" s="60"/>
      <c r="FB6134" s="60"/>
    </row>
    <row r="6135" spans="22:158" x14ac:dyDescent="0.25">
      <c r="W6135" s="33"/>
      <c r="X6135" s="33"/>
      <c r="AH6135" s="38">
        <v>100</v>
      </c>
      <c r="AI6135" s="38">
        <v>130</v>
      </c>
      <c r="AJ6135" s="38">
        <v>17400</v>
      </c>
      <c r="AK6135" s="38">
        <v>78</v>
      </c>
      <c r="AL6135" s="38">
        <v>9100158</v>
      </c>
      <c r="AM6135" s="61" t="s">
        <v>1816</v>
      </c>
      <c r="AN6135" s="61" t="s">
        <v>1687</v>
      </c>
      <c r="AO6135" s="61" t="s">
        <v>1642</v>
      </c>
      <c r="AP6135" s="61" t="s">
        <v>1784</v>
      </c>
      <c r="AQ6135" s="61" t="s">
        <v>5026</v>
      </c>
      <c r="AR6135" s="28">
        <v>35003241.600000001</v>
      </c>
      <c r="AS6135" s="28">
        <v>23445111</v>
      </c>
      <c r="AT6135" s="28">
        <v>20402647</v>
      </c>
      <c r="AU6135" s="62"/>
      <c r="DV6135" s="31" t="s">
        <v>5766</v>
      </c>
      <c r="DW6135" s="31" t="s">
        <v>5772</v>
      </c>
      <c r="DX6135" s="63"/>
      <c r="DY6135" s="63"/>
      <c r="DZ6135" s="63"/>
      <c r="EA6135" s="167"/>
      <c r="EB6135" s="60"/>
      <c r="EC6135" s="60"/>
      <c r="ED6135" s="60"/>
      <c r="EE6135" s="60"/>
      <c r="EF6135" s="60"/>
      <c r="EG6135" s="60"/>
      <c r="EH6135" s="60"/>
      <c r="EI6135" s="60"/>
      <c r="EJ6135" s="60"/>
      <c r="EK6135" s="60"/>
      <c r="EL6135" s="60"/>
      <c r="EM6135" s="60"/>
      <c r="EN6135" s="60"/>
      <c r="EO6135" s="60"/>
      <c r="EP6135" s="60"/>
      <c r="EQ6135" s="60"/>
      <c r="ER6135" s="60"/>
      <c r="ES6135" s="60"/>
      <c r="ET6135" s="60"/>
      <c r="EU6135" s="60"/>
      <c r="EV6135" s="60"/>
      <c r="EW6135" s="60"/>
      <c r="EX6135" s="60"/>
      <c r="EY6135" s="60"/>
      <c r="EZ6135" s="60"/>
      <c r="FA6135" s="60"/>
      <c r="FB6135" s="60"/>
    </row>
    <row r="6136" spans="22:158" x14ac:dyDescent="0.25">
      <c r="V6136" s="1"/>
      <c r="W6136" s="33"/>
      <c r="X6136" s="33"/>
      <c r="AH6136" s="38">
        <v>100</v>
      </c>
      <c r="AI6136" s="38">
        <v>130</v>
      </c>
      <c r="AJ6136" s="38">
        <v>17650</v>
      </c>
      <c r="AK6136" s="38">
        <v>78</v>
      </c>
      <c r="AL6136" s="38">
        <v>9100158</v>
      </c>
      <c r="AM6136" s="61" t="s">
        <v>1816</v>
      </c>
      <c r="AN6136" s="61" t="s">
        <v>1687</v>
      </c>
      <c r="AO6136" s="61" t="s">
        <v>1648</v>
      </c>
      <c r="AP6136" s="61" t="s">
        <v>1784</v>
      </c>
      <c r="AQ6136" s="61" t="s">
        <v>5026</v>
      </c>
      <c r="AR6136" s="28">
        <v>30252051.100000001</v>
      </c>
      <c r="AS6136" s="28">
        <v>19061438</v>
      </c>
      <c r="AT6136" s="28">
        <v>16527010</v>
      </c>
      <c r="AU6136" s="62"/>
      <c r="DV6136" s="31" t="s">
        <v>5766</v>
      </c>
      <c r="DW6136" s="31" t="s">
        <v>5772</v>
      </c>
      <c r="DX6136" s="63"/>
      <c r="DY6136" s="63"/>
      <c r="DZ6136" s="63"/>
      <c r="EA6136" s="167"/>
      <c r="EB6136" s="60"/>
      <c r="EC6136" s="60"/>
      <c r="ED6136" s="60"/>
      <c r="EE6136" s="60"/>
      <c r="EF6136" s="60"/>
      <c r="EG6136" s="60"/>
      <c r="EH6136" s="60"/>
      <c r="EI6136" s="60"/>
      <c r="EJ6136" s="60"/>
      <c r="EK6136" s="60"/>
      <c r="EL6136" s="60"/>
      <c r="EM6136" s="60"/>
      <c r="EN6136" s="60"/>
      <c r="EO6136" s="60"/>
      <c r="EP6136" s="60"/>
      <c r="EQ6136" s="60"/>
      <c r="ER6136" s="60"/>
      <c r="ES6136" s="60"/>
      <c r="ET6136" s="60"/>
      <c r="EU6136" s="60"/>
      <c r="EV6136" s="60"/>
      <c r="EW6136" s="60"/>
      <c r="EX6136" s="60"/>
      <c r="EY6136" s="60"/>
      <c r="EZ6136" s="60"/>
      <c r="FA6136" s="60"/>
      <c r="FB6136" s="60"/>
    </row>
    <row r="6137" spans="22:158" x14ac:dyDescent="0.25">
      <c r="W6137" s="33"/>
      <c r="X6137" s="33"/>
      <c r="AH6137" s="38">
        <v>100</v>
      </c>
      <c r="AI6137" s="38">
        <v>130</v>
      </c>
      <c r="AJ6137" s="38">
        <v>17850</v>
      </c>
      <c r="AK6137" s="38">
        <v>78</v>
      </c>
      <c r="AL6137" s="38">
        <v>9100158</v>
      </c>
      <c r="AM6137" s="61" t="s">
        <v>1816</v>
      </c>
      <c r="AN6137" s="61" t="s">
        <v>1687</v>
      </c>
      <c r="AO6137" s="61" t="s">
        <v>1652</v>
      </c>
      <c r="AP6137" s="61" t="s">
        <v>1784</v>
      </c>
      <c r="AQ6137" s="61" t="s">
        <v>5026</v>
      </c>
      <c r="AR6137" s="28">
        <v>38939174.700000003</v>
      </c>
      <c r="AS6137" s="28">
        <v>33685368</v>
      </c>
      <c r="AT6137" s="28">
        <v>28344039</v>
      </c>
      <c r="AU6137" s="62"/>
      <c r="DV6137" s="31" t="s">
        <v>5766</v>
      </c>
      <c r="DW6137" s="31" t="s">
        <v>5772</v>
      </c>
      <c r="DX6137" s="63"/>
      <c r="DY6137" s="63"/>
      <c r="DZ6137" s="63"/>
      <c r="EA6137" s="167"/>
      <c r="EB6137" s="60"/>
      <c r="EC6137" s="60"/>
      <c r="ED6137" s="60"/>
      <c r="EE6137" s="60"/>
      <c r="EF6137" s="60"/>
      <c r="EG6137" s="60"/>
      <c r="EH6137" s="60"/>
      <c r="EI6137" s="60"/>
      <c r="EJ6137" s="60"/>
      <c r="EK6137" s="60"/>
      <c r="EL6137" s="60"/>
      <c r="EM6137" s="60"/>
      <c r="EN6137" s="60"/>
      <c r="EO6137" s="60"/>
      <c r="EP6137" s="60"/>
      <c r="EQ6137" s="60"/>
      <c r="ER6137" s="60"/>
      <c r="ES6137" s="60"/>
      <c r="ET6137" s="60"/>
      <c r="EU6137" s="60"/>
      <c r="EV6137" s="60"/>
      <c r="EW6137" s="60"/>
      <c r="EX6137" s="60"/>
      <c r="EY6137" s="60"/>
      <c r="EZ6137" s="60"/>
      <c r="FA6137" s="60"/>
      <c r="FB6137" s="60"/>
    </row>
    <row r="6138" spans="22:158" x14ac:dyDescent="0.25">
      <c r="W6138" s="33"/>
      <c r="X6138" s="33"/>
      <c r="AH6138" s="38">
        <v>100</v>
      </c>
      <c r="AI6138" s="38">
        <v>130</v>
      </c>
      <c r="AJ6138" s="38">
        <v>18600</v>
      </c>
      <c r="AK6138" s="38">
        <v>78</v>
      </c>
      <c r="AL6138" s="38">
        <v>9100158</v>
      </c>
      <c r="AM6138" s="61" t="s">
        <v>1816</v>
      </c>
      <c r="AN6138" s="61" t="s">
        <v>1687</v>
      </c>
      <c r="AO6138" s="61" t="s">
        <v>1668</v>
      </c>
      <c r="AP6138" s="61" t="s">
        <v>1784</v>
      </c>
      <c r="AQ6138" s="61" t="s">
        <v>5026</v>
      </c>
      <c r="AR6138" s="28">
        <v>0</v>
      </c>
      <c r="AS6138" s="28">
        <v>0</v>
      </c>
      <c r="AT6138" s="28">
        <v>18152807</v>
      </c>
      <c r="AU6138" s="62"/>
      <c r="DV6138" s="31" t="s">
        <v>5766</v>
      </c>
      <c r="DW6138" s="31" t="s">
        <v>5772</v>
      </c>
      <c r="DX6138" s="63"/>
      <c r="DY6138" s="63"/>
      <c r="DZ6138" s="63"/>
      <c r="EA6138" s="167"/>
      <c r="EB6138" s="60"/>
      <c r="EC6138" s="60"/>
      <c r="ED6138" s="60"/>
      <c r="EE6138" s="60"/>
      <c r="EF6138" s="60"/>
      <c r="EG6138" s="60"/>
      <c r="EH6138" s="60"/>
      <c r="EI6138" s="60"/>
      <c r="EJ6138" s="60"/>
      <c r="EK6138" s="60"/>
      <c r="EL6138" s="60"/>
      <c r="EM6138" s="60"/>
      <c r="EN6138" s="60"/>
      <c r="EO6138" s="60"/>
      <c r="EP6138" s="60"/>
      <c r="EQ6138" s="60"/>
      <c r="ER6138" s="60"/>
      <c r="ES6138" s="60"/>
      <c r="ET6138" s="60"/>
      <c r="EU6138" s="60"/>
      <c r="EV6138" s="60"/>
      <c r="EW6138" s="60"/>
      <c r="EX6138" s="60"/>
      <c r="EY6138" s="60"/>
      <c r="EZ6138" s="60"/>
      <c r="FA6138" s="60"/>
      <c r="FB6138" s="60"/>
    </row>
    <row r="6139" spans="22:158" x14ac:dyDescent="0.25">
      <c r="W6139" s="33"/>
      <c r="X6139" s="33"/>
      <c r="AH6139" s="38">
        <v>100</v>
      </c>
      <c r="AI6139" s="38">
        <v>135</v>
      </c>
      <c r="AJ6139" s="38">
        <v>10950</v>
      </c>
      <c r="AK6139" s="38">
        <v>78</v>
      </c>
      <c r="AL6139" s="38">
        <v>9100158</v>
      </c>
      <c r="AM6139" s="61" t="s">
        <v>1816</v>
      </c>
      <c r="AN6139" s="61" t="s">
        <v>1693</v>
      </c>
      <c r="AO6139" s="61" t="s">
        <v>5062</v>
      </c>
      <c r="AP6139" s="61" t="s">
        <v>1784</v>
      </c>
      <c r="AQ6139" s="61" t="s">
        <v>5026</v>
      </c>
      <c r="AR6139" s="28">
        <v>7467146.0999999996</v>
      </c>
      <c r="AS6139" s="28">
        <v>3716193</v>
      </c>
      <c r="AT6139" s="28">
        <v>6867476</v>
      </c>
      <c r="AU6139" s="62"/>
      <c r="DV6139" s="31" t="s">
        <v>5766</v>
      </c>
      <c r="DW6139" s="31" t="s">
        <v>5773</v>
      </c>
      <c r="DX6139" s="63"/>
      <c r="DY6139" s="63"/>
      <c r="DZ6139" s="63"/>
      <c r="EA6139" s="167"/>
      <c r="EB6139" s="60"/>
      <c r="EC6139" s="60"/>
      <c r="ED6139" s="60"/>
      <c r="EE6139" s="60"/>
      <c r="EF6139" s="60"/>
      <c r="EG6139" s="60"/>
      <c r="EH6139" s="60"/>
      <c r="EI6139" s="60"/>
      <c r="EJ6139" s="60"/>
      <c r="EK6139" s="60"/>
      <c r="EL6139" s="60"/>
      <c r="EM6139" s="60"/>
      <c r="EN6139" s="60"/>
      <c r="EO6139" s="60"/>
      <c r="EP6139" s="60"/>
      <c r="EQ6139" s="60"/>
      <c r="ER6139" s="60"/>
      <c r="ES6139" s="60"/>
      <c r="ET6139" s="60"/>
      <c r="EU6139" s="60"/>
      <c r="EV6139" s="60"/>
      <c r="EW6139" s="60"/>
      <c r="EX6139" s="60"/>
      <c r="EY6139" s="60"/>
      <c r="EZ6139" s="60"/>
      <c r="FA6139" s="60"/>
      <c r="FB6139" s="60"/>
    </row>
    <row r="6140" spans="22:158" x14ac:dyDescent="0.25">
      <c r="W6140" s="33"/>
      <c r="X6140" s="33"/>
      <c r="AH6140" s="38">
        <v>100</v>
      </c>
      <c r="AI6140" s="38">
        <v>135</v>
      </c>
      <c r="AJ6140" s="38">
        <v>11150</v>
      </c>
      <c r="AK6140" s="38">
        <v>78</v>
      </c>
      <c r="AL6140" s="38">
        <v>9100158</v>
      </c>
      <c r="AM6140" s="61" t="s">
        <v>1816</v>
      </c>
      <c r="AN6140" s="61" t="s">
        <v>1693</v>
      </c>
      <c r="AO6140" s="61" t="s">
        <v>5066</v>
      </c>
      <c r="AP6140" s="61" t="s">
        <v>1784</v>
      </c>
      <c r="AQ6140" s="61" t="s">
        <v>5026</v>
      </c>
      <c r="AR6140" s="28">
        <v>8983493.0999999996</v>
      </c>
      <c r="AS6140" s="28">
        <v>3291755</v>
      </c>
      <c r="AT6140" s="28">
        <v>6138473</v>
      </c>
      <c r="AU6140" s="62"/>
      <c r="DV6140" s="31" t="s">
        <v>5766</v>
      </c>
      <c r="DW6140" s="31" t="s">
        <v>5773</v>
      </c>
      <c r="DX6140" s="63"/>
      <c r="DY6140" s="63"/>
      <c r="DZ6140" s="63"/>
      <c r="EA6140" s="167"/>
      <c r="EB6140" s="60"/>
      <c r="EC6140" s="60"/>
      <c r="ED6140" s="60"/>
      <c r="EE6140" s="60"/>
      <c r="EF6140" s="60"/>
      <c r="EG6140" s="60"/>
      <c r="EH6140" s="60"/>
      <c r="EI6140" s="60"/>
      <c r="EJ6140" s="60"/>
      <c r="EK6140" s="60"/>
      <c r="EL6140" s="60"/>
      <c r="EM6140" s="60"/>
      <c r="EN6140" s="60"/>
      <c r="EO6140" s="60"/>
      <c r="EP6140" s="60"/>
      <c r="EQ6140" s="60"/>
      <c r="ER6140" s="60"/>
      <c r="ES6140" s="60"/>
      <c r="ET6140" s="60"/>
      <c r="EU6140" s="60"/>
      <c r="EV6140" s="60"/>
      <c r="EW6140" s="60"/>
      <c r="EX6140" s="60"/>
      <c r="EY6140" s="60"/>
      <c r="EZ6140" s="60"/>
      <c r="FA6140" s="60"/>
      <c r="FB6140" s="60"/>
    </row>
    <row r="6141" spans="22:158" x14ac:dyDescent="0.25">
      <c r="V6141" s="1"/>
      <c r="W6141" s="33"/>
      <c r="X6141" s="33"/>
      <c r="AH6141" s="38">
        <v>100</v>
      </c>
      <c r="AI6141" s="38">
        <v>135</v>
      </c>
      <c r="AJ6141" s="38">
        <v>11200</v>
      </c>
      <c r="AK6141" s="38">
        <v>78</v>
      </c>
      <c r="AL6141" s="38">
        <v>9100158</v>
      </c>
      <c r="AM6141" s="61" t="s">
        <v>1816</v>
      </c>
      <c r="AN6141" s="61" t="s">
        <v>1693</v>
      </c>
      <c r="AO6141" s="61" t="s">
        <v>5067</v>
      </c>
      <c r="AP6141" s="61" t="s">
        <v>1784</v>
      </c>
      <c r="AQ6141" s="61" t="s">
        <v>5026</v>
      </c>
      <c r="AR6141" s="28">
        <v>8919551</v>
      </c>
      <c r="AS6141" s="28">
        <v>11858915</v>
      </c>
      <c r="AT6141" s="28">
        <v>4701603</v>
      </c>
      <c r="AU6141" s="62"/>
      <c r="DV6141" s="31" t="s">
        <v>5766</v>
      </c>
      <c r="DW6141" s="31" t="s">
        <v>5773</v>
      </c>
      <c r="DX6141" s="63"/>
      <c r="DY6141" s="63"/>
      <c r="DZ6141" s="63"/>
      <c r="EA6141" s="167"/>
      <c r="EB6141" s="60"/>
      <c r="EC6141" s="60"/>
      <c r="ED6141" s="60"/>
      <c r="EE6141" s="60"/>
      <c r="EF6141" s="60"/>
      <c r="EG6141" s="60"/>
      <c r="EH6141" s="60"/>
      <c r="EI6141" s="60"/>
      <c r="EJ6141" s="60"/>
      <c r="EK6141" s="60"/>
      <c r="EL6141" s="60"/>
      <c r="EM6141" s="60"/>
      <c r="EN6141" s="60"/>
      <c r="EO6141" s="60"/>
      <c r="EP6141" s="60"/>
      <c r="EQ6141" s="60"/>
      <c r="ER6141" s="60"/>
      <c r="ES6141" s="60"/>
      <c r="ET6141" s="60"/>
      <c r="EU6141" s="60"/>
      <c r="EV6141" s="60"/>
      <c r="EW6141" s="60"/>
      <c r="EX6141" s="60"/>
      <c r="EY6141" s="60"/>
      <c r="EZ6141" s="60"/>
      <c r="FA6141" s="60"/>
      <c r="FB6141" s="60"/>
    </row>
    <row r="6142" spans="22:158" x14ac:dyDescent="0.25">
      <c r="W6142" s="33"/>
      <c r="X6142" s="33"/>
      <c r="AH6142" s="38">
        <v>100</v>
      </c>
      <c r="AI6142" s="38">
        <v>135</v>
      </c>
      <c r="AJ6142" s="38">
        <v>11750</v>
      </c>
      <c r="AK6142" s="38">
        <v>78</v>
      </c>
      <c r="AL6142" s="38">
        <v>9100158</v>
      </c>
      <c r="AM6142" s="61" t="s">
        <v>1816</v>
      </c>
      <c r="AN6142" s="61" t="s">
        <v>1693</v>
      </c>
      <c r="AO6142" s="61" t="s">
        <v>5080</v>
      </c>
      <c r="AP6142" s="61" t="s">
        <v>1784</v>
      </c>
      <c r="AQ6142" s="61" t="s">
        <v>5026</v>
      </c>
      <c r="AR6142" s="28">
        <v>6280833.2999999998</v>
      </c>
      <c r="AS6142" s="28">
        <v>6082516</v>
      </c>
      <c r="AT6142" s="28">
        <v>5704927</v>
      </c>
      <c r="AU6142" s="62"/>
      <c r="DV6142" s="31" t="s">
        <v>5766</v>
      </c>
      <c r="DW6142" s="31" t="s">
        <v>5773</v>
      </c>
      <c r="DX6142" s="63"/>
      <c r="DY6142" s="63"/>
      <c r="DZ6142" s="63"/>
      <c r="EA6142" s="167"/>
      <c r="EB6142" s="60"/>
      <c r="EC6142" s="60"/>
      <c r="ED6142" s="60"/>
      <c r="EE6142" s="60"/>
      <c r="EF6142" s="60"/>
      <c r="EG6142" s="60"/>
      <c r="EH6142" s="60"/>
      <c r="EI6142" s="60"/>
      <c r="EJ6142" s="60"/>
      <c r="EK6142" s="60"/>
      <c r="EL6142" s="60"/>
      <c r="EM6142" s="60"/>
      <c r="EN6142" s="60"/>
      <c r="EO6142" s="60"/>
      <c r="EP6142" s="60"/>
      <c r="EQ6142" s="60"/>
      <c r="ER6142" s="60"/>
      <c r="ES6142" s="60"/>
      <c r="ET6142" s="60"/>
      <c r="EU6142" s="60"/>
      <c r="EV6142" s="60"/>
      <c r="EW6142" s="60"/>
      <c r="EX6142" s="60"/>
      <c r="EY6142" s="60"/>
      <c r="EZ6142" s="60"/>
      <c r="FA6142" s="60"/>
      <c r="FB6142" s="60"/>
    </row>
    <row r="6143" spans="22:158" x14ac:dyDescent="0.25">
      <c r="AH6143" s="38">
        <v>100</v>
      </c>
      <c r="AI6143" s="38">
        <v>135</v>
      </c>
      <c r="AJ6143" s="38">
        <v>11950</v>
      </c>
      <c r="AK6143" s="38">
        <v>78</v>
      </c>
      <c r="AL6143" s="38">
        <v>9100158</v>
      </c>
      <c r="AM6143" s="61" t="s">
        <v>1816</v>
      </c>
      <c r="AN6143" s="61" t="s">
        <v>1693</v>
      </c>
      <c r="AO6143" s="61" t="s">
        <v>5083</v>
      </c>
      <c r="AP6143" s="61" t="s">
        <v>1784</v>
      </c>
      <c r="AQ6143" s="61" t="s">
        <v>5026</v>
      </c>
      <c r="AR6143" s="28">
        <v>0</v>
      </c>
      <c r="AS6143" s="28">
        <v>0</v>
      </c>
      <c r="AT6143" s="28">
        <v>17760293</v>
      </c>
      <c r="AU6143" s="62"/>
      <c r="DV6143" s="31" t="s">
        <v>5766</v>
      </c>
      <c r="DW6143" s="31" t="s">
        <v>5773</v>
      </c>
      <c r="DX6143" s="63"/>
      <c r="DY6143" s="63"/>
      <c r="DZ6143" s="63"/>
      <c r="EA6143" s="167"/>
      <c r="EB6143" s="60"/>
      <c r="EC6143" s="60"/>
      <c r="ED6143" s="60"/>
      <c r="EE6143" s="60"/>
      <c r="EF6143" s="60"/>
      <c r="EG6143" s="60"/>
      <c r="EH6143" s="60"/>
      <c r="EI6143" s="60"/>
      <c r="EJ6143" s="60"/>
      <c r="EK6143" s="60"/>
      <c r="EL6143" s="60"/>
      <c r="EM6143" s="60"/>
      <c r="EN6143" s="60"/>
      <c r="EO6143" s="60"/>
      <c r="EP6143" s="60"/>
      <c r="EQ6143" s="60"/>
      <c r="ER6143" s="60"/>
      <c r="ES6143" s="60"/>
      <c r="ET6143" s="60"/>
      <c r="EU6143" s="60"/>
      <c r="EV6143" s="60"/>
      <c r="EW6143" s="60"/>
      <c r="EX6143" s="60"/>
      <c r="EY6143" s="60"/>
      <c r="EZ6143" s="60"/>
      <c r="FA6143" s="60"/>
      <c r="FB6143" s="60"/>
    </row>
    <row r="6144" spans="22:158" x14ac:dyDescent="0.25">
      <c r="AH6144" s="38">
        <v>100</v>
      </c>
      <c r="AI6144" s="38">
        <v>135</v>
      </c>
      <c r="AJ6144" s="38">
        <v>12100</v>
      </c>
      <c r="AK6144" s="38">
        <v>78</v>
      </c>
      <c r="AL6144" s="38">
        <v>9100158</v>
      </c>
      <c r="AM6144" s="61" t="s">
        <v>1816</v>
      </c>
      <c r="AN6144" s="61" t="s">
        <v>1693</v>
      </c>
      <c r="AO6144" s="61" t="s">
        <v>5086</v>
      </c>
      <c r="AP6144" s="61" t="s">
        <v>1784</v>
      </c>
      <c r="AQ6144" s="61" t="s">
        <v>5026</v>
      </c>
      <c r="AR6144" s="28">
        <v>0</v>
      </c>
      <c r="AS6144" s="28">
        <v>0</v>
      </c>
      <c r="AT6144" s="28">
        <v>17242160</v>
      </c>
      <c r="AU6144" s="62"/>
      <c r="DV6144" s="31" t="s">
        <v>5766</v>
      </c>
      <c r="DW6144" s="31" t="s">
        <v>5773</v>
      </c>
      <c r="DX6144" s="63"/>
      <c r="DY6144" s="63"/>
      <c r="DZ6144" s="63"/>
      <c r="EA6144" s="167"/>
      <c r="EB6144" s="60"/>
      <c r="EC6144" s="60"/>
      <c r="ED6144" s="60"/>
      <c r="EE6144" s="60"/>
      <c r="EF6144" s="60"/>
      <c r="EG6144" s="60"/>
      <c r="EH6144" s="60"/>
      <c r="EI6144" s="60"/>
      <c r="EJ6144" s="60"/>
      <c r="EK6144" s="60"/>
      <c r="EL6144" s="60"/>
      <c r="EM6144" s="60"/>
      <c r="EN6144" s="60"/>
      <c r="EO6144" s="60"/>
      <c r="EP6144" s="60"/>
      <c r="EQ6144" s="60"/>
      <c r="ER6144" s="60"/>
      <c r="ES6144" s="60"/>
      <c r="ET6144" s="60"/>
      <c r="EU6144" s="60"/>
      <c r="EV6144" s="60"/>
      <c r="EW6144" s="60"/>
      <c r="EX6144" s="60"/>
      <c r="EY6144" s="60"/>
      <c r="EZ6144" s="60"/>
      <c r="FA6144" s="60"/>
      <c r="FB6144" s="60"/>
    </row>
    <row r="6145" spans="34:158" x14ac:dyDescent="0.25">
      <c r="AH6145" s="38">
        <v>100</v>
      </c>
      <c r="AI6145" s="38">
        <v>135</v>
      </c>
      <c r="AJ6145" s="38">
        <v>12150</v>
      </c>
      <c r="AK6145" s="38">
        <v>78</v>
      </c>
      <c r="AL6145" s="38">
        <v>9100158</v>
      </c>
      <c r="AM6145" s="61" t="s">
        <v>1816</v>
      </c>
      <c r="AN6145" s="61" t="s">
        <v>1693</v>
      </c>
      <c r="AO6145" s="61" t="s">
        <v>5087</v>
      </c>
      <c r="AP6145" s="61" t="s">
        <v>1784</v>
      </c>
      <c r="AQ6145" s="61" t="s">
        <v>5026</v>
      </c>
      <c r="AR6145" s="28">
        <v>22518963.199999999</v>
      </c>
      <c r="AS6145" s="28">
        <v>29337054</v>
      </c>
      <c r="AT6145" s="28">
        <v>26001044</v>
      </c>
      <c r="AU6145" s="62"/>
      <c r="DV6145" s="31" t="s">
        <v>5766</v>
      </c>
      <c r="DW6145" s="31" t="s">
        <v>5773</v>
      </c>
      <c r="DX6145" s="63"/>
      <c r="DY6145" s="63"/>
      <c r="DZ6145" s="63"/>
      <c r="EA6145" s="167"/>
      <c r="EB6145" s="60"/>
      <c r="EC6145" s="60"/>
      <c r="ED6145" s="60"/>
      <c r="EE6145" s="60"/>
      <c r="EF6145" s="60"/>
      <c r="EG6145" s="60"/>
      <c r="EH6145" s="60"/>
      <c r="EI6145" s="60"/>
      <c r="EJ6145" s="60"/>
      <c r="EK6145" s="60"/>
      <c r="EL6145" s="60"/>
      <c r="EM6145" s="60"/>
      <c r="EN6145" s="60"/>
      <c r="EO6145" s="60"/>
      <c r="EP6145" s="60"/>
      <c r="EQ6145" s="60"/>
      <c r="ER6145" s="60"/>
      <c r="ES6145" s="60"/>
      <c r="ET6145" s="60"/>
      <c r="EU6145" s="60"/>
      <c r="EV6145" s="60"/>
      <c r="EW6145" s="60"/>
      <c r="EX6145" s="60"/>
      <c r="EY6145" s="60"/>
      <c r="EZ6145" s="60"/>
      <c r="FA6145" s="60"/>
      <c r="FB6145" s="60"/>
    </row>
    <row r="6146" spans="34:158" x14ac:dyDescent="0.25">
      <c r="AH6146" s="38">
        <v>100</v>
      </c>
      <c r="AI6146" s="38">
        <v>135</v>
      </c>
      <c r="AJ6146" s="38">
        <v>12600</v>
      </c>
      <c r="AK6146" s="38">
        <v>78</v>
      </c>
      <c r="AL6146" s="38">
        <v>9100158</v>
      </c>
      <c r="AM6146" s="61" t="s">
        <v>1816</v>
      </c>
      <c r="AN6146" s="61" t="s">
        <v>1693</v>
      </c>
      <c r="AO6146" s="61" t="s">
        <v>5095</v>
      </c>
      <c r="AP6146" s="61" t="s">
        <v>1784</v>
      </c>
      <c r="AQ6146" s="61" t="s">
        <v>5026</v>
      </c>
      <c r="AR6146" s="28">
        <v>11412992.800000001</v>
      </c>
      <c r="AS6146" s="28">
        <v>14189097</v>
      </c>
      <c r="AT6146" s="28">
        <v>18387478</v>
      </c>
      <c r="AU6146" s="62"/>
      <c r="DV6146" s="31" t="s">
        <v>5766</v>
      </c>
      <c r="DW6146" s="31" t="s">
        <v>5773</v>
      </c>
      <c r="DX6146" s="63"/>
      <c r="DY6146" s="63"/>
      <c r="DZ6146" s="63"/>
      <c r="EA6146" s="167"/>
      <c r="EB6146" s="60"/>
      <c r="EC6146" s="60"/>
      <c r="ED6146" s="60"/>
      <c r="EE6146" s="60"/>
      <c r="EF6146" s="60"/>
      <c r="EG6146" s="60"/>
      <c r="EH6146" s="60"/>
      <c r="EI6146" s="60"/>
      <c r="EJ6146" s="60"/>
      <c r="EK6146" s="60"/>
      <c r="EL6146" s="60"/>
      <c r="EM6146" s="60"/>
      <c r="EN6146" s="60"/>
      <c r="EO6146" s="60"/>
      <c r="EP6146" s="60"/>
      <c r="EQ6146" s="60"/>
      <c r="ER6146" s="60"/>
      <c r="ES6146" s="60"/>
      <c r="ET6146" s="60"/>
      <c r="EU6146" s="60"/>
      <c r="EV6146" s="60"/>
      <c r="EW6146" s="60"/>
      <c r="EX6146" s="60"/>
      <c r="EY6146" s="60"/>
      <c r="EZ6146" s="60"/>
      <c r="FA6146" s="60"/>
      <c r="FB6146" s="60"/>
    </row>
    <row r="6147" spans="34:158" x14ac:dyDescent="0.25">
      <c r="AH6147" s="38">
        <v>100</v>
      </c>
      <c r="AI6147" s="38">
        <v>135</v>
      </c>
      <c r="AJ6147" s="38">
        <v>12950</v>
      </c>
      <c r="AK6147" s="38">
        <v>78</v>
      </c>
      <c r="AL6147" s="38">
        <v>9100158</v>
      </c>
      <c r="AM6147" s="61" t="s">
        <v>1816</v>
      </c>
      <c r="AN6147" s="61" t="s">
        <v>1693</v>
      </c>
      <c r="AO6147" s="61" t="s">
        <v>5100</v>
      </c>
      <c r="AP6147" s="61" t="s">
        <v>1784</v>
      </c>
      <c r="AQ6147" s="61" t="s">
        <v>5026</v>
      </c>
      <c r="AR6147" s="28">
        <v>8411578.6999999993</v>
      </c>
      <c r="AS6147" s="28">
        <v>5836673</v>
      </c>
      <c r="AT6147" s="28">
        <v>7680065</v>
      </c>
      <c r="AU6147" s="62"/>
      <c r="DV6147" s="31" t="s">
        <v>5766</v>
      </c>
      <c r="DW6147" s="31" t="s">
        <v>5773</v>
      </c>
      <c r="DX6147" s="63"/>
      <c r="DY6147" s="63"/>
      <c r="DZ6147" s="63"/>
      <c r="EA6147" s="167"/>
      <c r="EB6147" s="60"/>
      <c r="EC6147" s="60"/>
      <c r="ED6147" s="60"/>
      <c r="EE6147" s="60"/>
      <c r="EF6147" s="60"/>
      <c r="EG6147" s="60"/>
      <c r="EH6147" s="60"/>
      <c r="EI6147" s="60"/>
      <c r="EJ6147" s="60"/>
      <c r="EK6147" s="60"/>
      <c r="EL6147" s="60"/>
      <c r="EM6147" s="60"/>
      <c r="EN6147" s="60"/>
      <c r="EO6147" s="60"/>
      <c r="EP6147" s="60"/>
      <c r="EQ6147" s="60"/>
      <c r="ER6147" s="60"/>
      <c r="ES6147" s="60"/>
      <c r="ET6147" s="60"/>
      <c r="EU6147" s="60"/>
      <c r="EV6147" s="60"/>
      <c r="EW6147" s="60"/>
      <c r="EX6147" s="60"/>
      <c r="EY6147" s="60"/>
      <c r="EZ6147" s="60"/>
      <c r="FA6147" s="60"/>
      <c r="FB6147" s="60"/>
    </row>
    <row r="6148" spans="34:158" x14ac:dyDescent="0.25">
      <c r="AH6148" s="38">
        <v>100</v>
      </c>
      <c r="AI6148" s="38">
        <v>135</v>
      </c>
      <c r="AJ6148" s="38">
        <v>15270</v>
      </c>
      <c r="AK6148" s="38">
        <v>78</v>
      </c>
      <c r="AL6148" s="38">
        <v>9100158</v>
      </c>
      <c r="AM6148" s="61" t="s">
        <v>1816</v>
      </c>
      <c r="AN6148" s="61" t="s">
        <v>1693</v>
      </c>
      <c r="AO6148" s="61" t="s">
        <v>1596</v>
      </c>
      <c r="AP6148" s="61" t="s">
        <v>1784</v>
      </c>
      <c r="AQ6148" s="61" t="s">
        <v>5026</v>
      </c>
      <c r="AR6148" s="28">
        <v>16130460</v>
      </c>
      <c r="AS6148" s="28">
        <v>10527058</v>
      </c>
      <c r="AT6148" s="28">
        <v>0</v>
      </c>
      <c r="AU6148" s="62"/>
      <c r="DV6148" s="31" t="s">
        <v>5766</v>
      </c>
      <c r="DW6148" s="31" t="s">
        <v>5773</v>
      </c>
      <c r="DX6148" s="63"/>
      <c r="DY6148" s="63"/>
      <c r="DZ6148" s="63"/>
      <c r="EA6148" s="167"/>
      <c r="EB6148" s="60"/>
      <c r="EC6148" s="60"/>
      <c r="ED6148" s="60"/>
      <c r="EE6148" s="60"/>
      <c r="EF6148" s="60"/>
      <c r="EG6148" s="60"/>
      <c r="EH6148" s="60"/>
      <c r="EI6148" s="60"/>
      <c r="EJ6148" s="60"/>
      <c r="EK6148" s="60"/>
      <c r="EL6148" s="60"/>
      <c r="EM6148" s="60"/>
      <c r="EN6148" s="60"/>
      <c r="EO6148" s="60"/>
      <c r="EP6148" s="60"/>
      <c r="EQ6148" s="60"/>
      <c r="ER6148" s="60"/>
      <c r="ES6148" s="60"/>
      <c r="ET6148" s="60"/>
      <c r="EU6148" s="60"/>
      <c r="EV6148" s="60"/>
      <c r="EW6148" s="60"/>
      <c r="EX6148" s="60"/>
      <c r="EY6148" s="60"/>
      <c r="EZ6148" s="60"/>
      <c r="FA6148" s="60"/>
      <c r="FB6148" s="60"/>
    </row>
    <row r="6149" spans="34:158" x14ac:dyDescent="0.25">
      <c r="AH6149" s="38">
        <v>100</v>
      </c>
      <c r="AI6149" s="38">
        <v>135</v>
      </c>
      <c r="AJ6149" s="38">
        <v>15400</v>
      </c>
      <c r="AK6149" s="38">
        <v>78</v>
      </c>
      <c r="AL6149" s="38">
        <v>9100158</v>
      </c>
      <c r="AM6149" s="61" t="s">
        <v>1816</v>
      </c>
      <c r="AN6149" s="61" t="s">
        <v>1693</v>
      </c>
      <c r="AO6149" s="61" t="s">
        <v>1599</v>
      </c>
      <c r="AP6149" s="61" t="s">
        <v>1784</v>
      </c>
      <c r="AQ6149" s="61" t="s">
        <v>5026</v>
      </c>
      <c r="AR6149" s="28">
        <v>0</v>
      </c>
      <c r="AS6149" s="28">
        <v>0</v>
      </c>
      <c r="AT6149" s="28">
        <v>13981284</v>
      </c>
      <c r="AU6149" s="62"/>
      <c r="DV6149" s="31" t="s">
        <v>5766</v>
      </c>
      <c r="DW6149" s="31" t="s">
        <v>5773</v>
      </c>
      <c r="DX6149" s="63"/>
      <c r="DY6149" s="63"/>
      <c r="DZ6149" s="63"/>
      <c r="EA6149" s="167"/>
      <c r="EB6149" s="60"/>
      <c r="EC6149" s="60"/>
      <c r="ED6149" s="60"/>
      <c r="EE6149" s="60"/>
      <c r="EF6149" s="60"/>
      <c r="EG6149" s="60"/>
      <c r="EH6149" s="60"/>
      <c r="EI6149" s="60"/>
      <c r="EJ6149" s="60"/>
      <c r="EK6149" s="60"/>
      <c r="EL6149" s="60"/>
      <c r="EM6149" s="60"/>
      <c r="EN6149" s="60"/>
      <c r="EO6149" s="60"/>
      <c r="EP6149" s="60"/>
      <c r="EQ6149" s="60"/>
      <c r="ER6149" s="60"/>
      <c r="ES6149" s="60"/>
      <c r="ET6149" s="60"/>
      <c r="EU6149" s="60"/>
      <c r="EV6149" s="60"/>
      <c r="EW6149" s="60"/>
      <c r="EX6149" s="60"/>
      <c r="EY6149" s="60"/>
      <c r="EZ6149" s="60"/>
      <c r="FA6149" s="60"/>
      <c r="FB6149" s="60"/>
    </row>
    <row r="6150" spans="34:158" x14ac:dyDescent="0.25">
      <c r="AH6150" s="38">
        <v>100</v>
      </c>
      <c r="AI6150" s="38">
        <v>135</v>
      </c>
      <c r="AJ6150" s="38">
        <v>15850</v>
      </c>
      <c r="AK6150" s="38">
        <v>78</v>
      </c>
      <c r="AL6150" s="38">
        <v>9100158</v>
      </c>
      <c r="AM6150" s="61" t="s">
        <v>1816</v>
      </c>
      <c r="AN6150" s="61" t="s">
        <v>1693</v>
      </c>
      <c r="AO6150" s="61" t="s">
        <v>1608</v>
      </c>
      <c r="AP6150" s="61" t="s">
        <v>1784</v>
      </c>
      <c r="AQ6150" s="61" t="s">
        <v>5026</v>
      </c>
      <c r="AR6150" s="28">
        <v>9392301</v>
      </c>
      <c r="AS6150" s="28">
        <v>10140087</v>
      </c>
      <c r="AT6150" s="28">
        <v>7508750</v>
      </c>
      <c r="AU6150" s="62"/>
      <c r="DV6150" s="31" t="s">
        <v>5766</v>
      </c>
      <c r="DW6150" s="31" t="s">
        <v>5773</v>
      </c>
      <c r="DX6150" s="63"/>
      <c r="DY6150" s="63"/>
      <c r="DZ6150" s="63"/>
      <c r="EA6150" s="167"/>
      <c r="EB6150" s="60"/>
      <c r="EC6150" s="60"/>
      <c r="ED6150" s="60"/>
      <c r="EE6150" s="60"/>
      <c r="EF6150" s="60"/>
      <c r="EG6150" s="60"/>
      <c r="EH6150" s="60"/>
      <c r="EI6150" s="60"/>
      <c r="EJ6150" s="60"/>
      <c r="EK6150" s="60"/>
      <c r="EL6150" s="60"/>
      <c r="EM6150" s="60"/>
      <c r="EN6150" s="60"/>
      <c r="EO6150" s="60"/>
      <c r="EP6150" s="60"/>
      <c r="EQ6150" s="60"/>
      <c r="ER6150" s="60"/>
      <c r="ES6150" s="60"/>
      <c r="ET6150" s="60"/>
      <c r="EU6150" s="60"/>
      <c r="EV6150" s="60"/>
      <c r="EW6150" s="60"/>
      <c r="EX6150" s="60"/>
      <c r="EY6150" s="60"/>
      <c r="EZ6150" s="60"/>
      <c r="FA6150" s="60"/>
      <c r="FB6150" s="60"/>
    </row>
    <row r="6151" spans="34:158" x14ac:dyDescent="0.25">
      <c r="AH6151" s="38">
        <v>100</v>
      </c>
      <c r="AI6151" s="38">
        <v>135</v>
      </c>
      <c r="AJ6151" s="38">
        <v>17900</v>
      </c>
      <c r="AK6151" s="38">
        <v>78</v>
      </c>
      <c r="AL6151" s="38">
        <v>9100158</v>
      </c>
      <c r="AM6151" s="61" t="s">
        <v>1816</v>
      </c>
      <c r="AN6151" s="61" t="s">
        <v>1693</v>
      </c>
      <c r="AO6151" s="61" t="s">
        <v>1653</v>
      </c>
      <c r="AP6151" s="61" t="s">
        <v>1784</v>
      </c>
      <c r="AQ6151" s="61" t="s">
        <v>5026</v>
      </c>
      <c r="AR6151" s="28">
        <v>21234990</v>
      </c>
      <c r="AS6151" s="28">
        <v>23152930</v>
      </c>
      <c r="AT6151" s="28">
        <v>26266513</v>
      </c>
      <c r="AU6151" s="62"/>
      <c r="DV6151" s="31" t="s">
        <v>5766</v>
      </c>
      <c r="DW6151" s="31" t="s">
        <v>5773</v>
      </c>
      <c r="DX6151" s="63"/>
      <c r="DY6151" s="63"/>
      <c r="DZ6151" s="63"/>
      <c r="EA6151" s="167"/>
      <c r="EB6151" s="60"/>
      <c r="EC6151" s="60"/>
      <c r="ED6151" s="60"/>
      <c r="EE6151" s="60"/>
      <c r="EF6151" s="60"/>
      <c r="EG6151" s="60"/>
      <c r="EH6151" s="60"/>
      <c r="EI6151" s="60"/>
      <c r="EJ6151" s="60"/>
      <c r="EK6151" s="60"/>
      <c r="EL6151" s="60"/>
      <c r="EM6151" s="60"/>
      <c r="EN6151" s="60"/>
      <c r="EO6151" s="60"/>
      <c r="EP6151" s="60"/>
      <c r="EQ6151" s="60"/>
      <c r="ER6151" s="60"/>
      <c r="ES6151" s="60"/>
      <c r="ET6151" s="60"/>
      <c r="EU6151" s="60"/>
      <c r="EV6151" s="60"/>
      <c r="EW6151" s="60"/>
      <c r="EX6151" s="60"/>
      <c r="EY6151" s="60"/>
      <c r="EZ6151" s="60"/>
      <c r="FA6151" s="60"/>
      <c r="FB6151" s="60"/>
    </row>
    <row r="6152" spans="34:158" x14ac:dyDescent="0.25">
      <c r="AH6152" s="38">
        <v>100</v>
      </c>
      <c r="AI6152" s="38">
        <v>135</v>
      </c>
      <c r="AJ6152" s="38">
        <v>17950</v>
      </c>
      <c r="AK6152" s="38">
        <v>78</v>
      </c>
      <c r="AL6152" s="38">
        <v>9100158</v>
      </c>
      <c r="AM6152" s="61" t="s">
        <v>1816</v>
      </c>
      <c r="AN6152" s="61" t="s">
        <v>1693</v>
      </c>
      <c r="AO6152" s="61" t="s">
        <v>1654</v>
      </c>
      <c r="AP6152" s="61" t="s">
        <v>1784</v>
      </c>
      <c r="AQ6152" s="61" t="s">
        <v>5026</v>
      </c>
      <c r="AR6152" s="28">
        <v>14446600.6</v>
      </c>
      <c r="AS6152" s="28">
        <v>13193132</v>
      </c>
      <c r="AT6152" s="28">
        <v>18883095</v>
      </c>
      <c r="AU6152" s="62"/>
      <c r="DV6152" s="31" t="s">
        <v>5766</v>
      </c>
      <c r="DW6152" s="31" t="s">
        <v>5773</v>
      </c>
      <c r="DX6152" s="63"/>
      <c r="DY6152" s="63"/>
      <c r="DZ6152" s="63"/>
      <c r="EA6152" s="167"/>
      <c r="EB6152" s="60"/>
      <c r="EC6152" s="60"/>
      <c r="ED6152" s="60"/>
      <c r="EE6152" s="60"/>
      <c r="EF6152" s="60"/>
      <c r="EG6152" s="60"/>
      <c r="EH6152" s="60"/>
      <c r="EI6152" s="60"/>
      <c r="EJ6152" s="60"/>
      <c r="EK6152" s="60"/>
      <c r="EL6152" s="60"/>
      <c r="EM6152" s="60"/>
      <c r="EN6152" s="60"/>
      <c r="EO6152" s="60"/>
      <c r="EP6152" s="60"/>
      <c r="EQ6152" s="60"/>
      <c r="ER6152" s="60"/>
      <c r="ES6152" s="60"/>
      <c r="ET6152" s="60"/>
      <c r="EU6152" s="60"/>
      <c r="EV6152" s="60"/>
      <c r="EW6152" s="60"/>
      <c r="EX6152" s="60"/>
      <c r="EY6152" s="60"/>
      <c r="EZ6152" s="60"/>
      <c r="FA6152" s="60"/>
      <c r="FB6152" s="60"/>
    </row>
    <row r="6153" spans="34:158" x14ac:dyDescent="0.25">
      <c r="AH6153" s="38">
        <v>100</v>
      </c>
      <c r="AI6153" s="38">
        <v>135</v>
      </c>
      <c r="AJ6153" s="38">
        <v>18020</v>
      </c>
      <c r="AK6153" s="38">
        <v>78</v>
      </c>
      <c r="AL6153" s="38">
        <v>9100158</v>
      </c>
      <c r="AM6153" s="61" t="s">
        <v>1816</v>
      </c>
      <c r="AN6153" s="61" t="s">
        <v>1693</v>
      </c>
      <c r="AO6153" s="61" t="s">
        <v>1656</v>
      </c>
      <c r="AP6153" s="61" t="s">
        <v>1784</v>
      </c>
      <c r="AQ6153" s="61" t="s">
        <v>5026</v>
      </c>
      <c r="AR6153" s="28">
        <v>46203017.399999999</v>
      </c>
      <c r="AS6153" s="28">
        <v>39587589</v>
      </c>
      <c r="AT6153" s="28">
        <v>0</v>
      </c>
      <c r="AU6153" s="62"/>
      <c r="DV6153" s="31" t="s">
        <v>5766</v>
      </c>
      <c r="DW6153" s="31" t="s">
        <v>5773</v>
      </c>
      <c r="DX6153" s="63"/>
      <c r="DY6153" s="63"/>
      <c r="DZ6153" s="63"/>
      <c r="EA6153" s="167"/>
      <c r="EB6153" s="60"/>
      <c r="EC6153" s="60"/>
      <c r="ED6153" s="60"/>
      <c r="EE6153" s="60"/>
      <c r="EF6153" s="60"/>
      <c r="EG6153" s="60"/>
      <c r="EH6153" s="60"/>
      <c r="EI6153" s="60"/>
      <c r="EJ6153" s="60"/>
      <c r="EK6153" s="60"/>
      <c r="EL6153" s="60"/>
      <c r="EM6153" s="60"/>
      <c r="EN6153" s="60"/>
      <c r="EO6153" s="60"/>
      <c r="EP6153" s="60"/>
      <c r="EQ6153" s="60"/>
      <c r="ER6153" s="60"/>
      <c r="ES6153" s="60"/>
      <c r="ET6153" s="60"/>
      <c r="EU6153" s="60"/>
      <c r="EV6153" s="60"/>
      <c r="EW6153" s="60"/>
      <c r="EX6153" s="60"/>
      <c r="EY6153" s="60"/>
      <c r="EZ6153" s="60"/>
      <c r="FA6153" s="60"/>
      <c r="FB6153" s="60"/>
    </row>
    <row r="6154" spans="34:158" x14ac:dyDescent="0.25">
      <c r="AH6154" s="38">
        <v>100</v>
      </c>
      <c r="AI6154" s="38">
        <v>135</v>
      </c>
      <c r="AJ6154" s="38">
        <v>18150</v>
      </c>
      <c r="AK6154" s="38">
        <v>78</v>
      </c>
      <c r="AL6154" s="38">
        <v>9100158</v>
      </c>
      <c r="AM6154" s="61" t="s">
        <v>1816</v>
      </c>
      <c r="AN6154" s="61" t="s">
        <v>1693</v>
      </c>
      <c r="AO6154" s="61" t="s">
        <v>1659</v>
      </c>
      <c r="AP6154" s="61" t="s">
        <v>1784</v>
      </c>
      <c r="AQ6154" s="61" t="s">
        <v>5026</v>
      </c>
      <c r="AR6154" s="28">
        <v>11757776.4</v>
      </c>
      <c r="AS6154" s="28">
        <v>10001832</v>
      </c>
      <c r="AT6154" s="28">
        <v>10147583</v>
      </c>
      <c r="AU6154" s="62"/>
      <c r="DV6154" s="31" t="s">
        <v>5766</v>
      </c>
      <c r="DW6154" s="31" t="s">
        <v>5773</v>
      </c>
      <c r="DX6154" s="63"/>
      <c r="DY6154" s="63"/>
      <c r="DZ6154" s="63"/>
      <c r="EA6154" s="167"/>
      <c r="EB6154" s="60"/>
      <c r="EC6154" s="60"/>
      <c r="ED6154" s="60"/>
      <c r="EE6154" s="60"/>
      <c r="EF6154" s="60"/>
      <c r="EG6154" s="60"/>
      <c r="EH6154" s="60"/>
      <c r="EI6154" s="60"/>
      <c r="EJ6154" s="60"/>
      <c r="EK6154" s="60"/>
      <c r="EL6154" s="60"/>
      <c r="EM6154" s="60"/>
      <c r="EN6154" s="60"/>
      <c r="EO6154" s="60"/>
      <c r="EP6154" s="60"/>
      <c r="EQ6154" s="60"/>
      <c r="ER6154" s="60"/>
      <c r="ES6154" s="60"/>
      <c r="ET6154" s="60"/>
      <c r="EU6154" s="60"/>
      <c r="EV6154" s="60"/>
      <c r="EW6154" s="60"/>
      <c r="EX6154" s="60"/>
      <c r="EY6154" s="60"/>
      <c r="EZ6154" s="60"/>
      <c r="FA6154" s="60"/>
      <c r="FB6154" s="60"/>
    </row>
    <row r="6155" spans="34:158" x14ac:dyDescent="0.25">
      <c r="AH6155" s="38">
        <v>100</v>
      </c>
      <c r="AI6155" s="38">
        <v>140</v>
      </c>
      <c r="AJ6155" s="38">
        <v>10470</v>
      </c>
      <c r="AK6155" s="38">
        <v>78</v>
      </c>
      <c r="AL6155" s="38">
        <v>9100158</v>
      </c>
      <c r="AM6155" s="61" t="s">
        <v>1816</v>
      </c>
      <c r="AN6155" s="61" t="s">
        <v>1690</v>
      </c>
      <c r="AO6155" s="61" t="s">
        <v>5052</v>
      </c>
      <c r="AP6155" s="61" t="s">
        <v>1784</v>
      </c>
      <c r="AQ6155" s="61" t="s">
        <v>5026</v>
      </c>
      <c r="AR6155" s="28">
        <v>0</v>
      </c>
      <c r="AS6155" s="28">
        <v>10533874</v>
      </c>
      <c r="AT6155" s="28">
        <v>12304696</v>
      </c>
      <c r="AU6155" s="62"/>
      <c r="DV6155" s="31" t="s">
        <v>5766</v>
      </c>
      <c r="DW6155" s="31" t="s">
        <v>5774</v>
      </c>
      <c r="DX6155" s="63"/>
      <c r="DY6155" s="63"/>
      <c r="DZ6155" s="63"/>
      <c r="EA6155" s="167"/>
      <c r="EB6155" s="60"/>
      <c r="EC6155" s="60"/>
      <c r="ED6155" s="60"/>
      <c r="EE6155" s="60"/>
      <c r="EF6155" s="60"/>
      <c r="EG6155" s="60"/>
      <c r="EH6155" s="60"/>
      <c r="EI6155" s="60"/>
      <c r="EJ6155" s="60"/>
      <c r="EK6155" s="60"/>
      <c r="EL6155" s="60"/>
      <c r="EM6155" s="60"/>
      <c r="EN6155" s="60"/>
      <c r="EO6155" s="60"/>
      <c r="EP6155" s="60"/>
      <c r="EQ6155" s="60"/>
      <c r="ER6155" s="60"/>
      <c r="ES6155" s="60"/>
      <c r="ET6155" s="60"/>
      <c r="EU6155" s="60"/>
      <c r="EV6155" s="60"/>
      <c r="EW6155" s="60"/>
      <c r="EX6155" s="60"/>
      <c r="EY6155" s="60"/>
      <c r="EZ6155" s="60"/>
      <c r="FA6155" s="60"/>
      <c r="FB6155" s="60"/>
    </row>
    <row r="6156" spans="34:158" x14ac:dyDescent="0.25">
      <c r="AH6156" s="38">
        <v>100</v>
      </c>
      <c r="AI6156" s="38">
        <v>140</v>
      </c>
      <c r="AJ6156" s="38">
        <v>10470</v>
      </c>
      <c r="AK6156" s="38">
        <v>78</v>
      </c>
      <c r="AL6156" s="38">
        <v>9100158</v>
      </c>
      <c r="AM6156" s="61" t="s">
        <v>1816</v>
      </c>
      <c r="AN6156" s="61" t="s">
        <v>1690</v>
      </c>
      <c r="AO6156" s="61" t="s">
        <v>1112</v>
      </c>
      <c r="AP6156" s="61" t="s">
        <v>1784</v>
      </c>
      <c r="AQ6156" s="61" t="s">
        <v>5026</v>
      </c>
      <c r="AR6156" s="28">
        <v>15777593.4</v>
      </c>
      <c r="AS6156" s="28">
        <v>0</v>
      </c>
      <c r="AT6156" s="28">
        <v>0</v>
      </c>
      <c r="AU6156" s="62"/>
      <c r="DV6156" s="31" t="s">
        <v>5766</v>
      </c>
      <c r="DW6156" s="31" t="s">
        <v>5774</v>
      </c>
      <c r="DX6156" s="63"/>
      <c r="DY6156" s="63"/>
      <c r="DZ6156" s="63"/>
      <c r="EA6156" s="167"/>
      <c r="EB6156" s="60"/>
      <c r="EC6156" s="60"/>
      <c r="ED6156" s="60"/>
      <c r="EE6156" s="60"/>
      <c r="EF6156" s="60"/>
      <c r="EG6156" s="60"/>
      <c r="EH6156" s="60"/>
      <c r="EI6156" s="60"/>
      <c r="EJ6156" s="60"/>
      <c r="EK6156" s="60"/>
      <c r="EL6156" s="60"/>
      <c r="EM6156" s="60"/>
      <c r="EN6156" s="60"/>
      <c r="EO6156" s="60"/>
      <c r="EP6156" s="60"/>
      <c r="EQ6156" s="60"/>
      <c r="ER6156" s="60"/>
      <c r="ES6156" s="60"/>
      <c r="ET6156" s="60"/>
      <c r="EU6156" s="60"/>
      <c r="EV6156" s="60"/>
      <c r="EW6156" s="60"/>
      <c r="EX6156" s="60"/>
      <c r="EY6156" s="60"/>
      <c r="EZ6156" s="60"/>
      <c r="FA6156" s="60"/>
      <c r="FB6156" s="60"/>
    </row>
    <row r="6157" spans="34:158" x14ac:dyDescent="0.25">
      <c r="AH6157" s="38">
        <v>100</v>
      </c>
      <c r="AI6157" s="38">
        <v>140</v>
      </c>
      <c r="AJ6157" s="38">
        <v>10800</v>
      </c>
      <c r="AK6157" s="38">
        <v>78</v>
      </c>
      <c r="AL6157" s="38">
        <v>9100158</v>
      </c>
      <c r="AM6157" s="61" t="s">
        <v>1816</v>
      </c>
      <c r="AN6157" s="61" t="s">
        <v>1690</v>
      </c>
      <c r="AO6157" s="61" t="s">
        <v>5059</v>
      </c>
      <c r="AP6157" s="61" t="s">
        <v>1784</v>
      </c>
      <c r="AQ6157" s="61" t="s">
        <v>5026</v>
      </c>
      <c r="AR6157" s="28">
        <v>3428072.9</v>
      </c>
      <c r="AS6157" s="28">
        <v>3704139</v>
      </c>
      <c r="AT6157" s="28">
        <v>3787529</v>
      </c>
      <c r="AU6157" s="62"/>
      <c r="DV6157" s="31" t="s">
        <v>5766</v>
      </c>
      <c r="DW6157" s="31" t="s">
        <v>5774</v>
      </c>
      <c r="DX6157" s="63"/>
      <c r="DY6157" s="63"/>
      <c r="DZ6157" s="63"/>
      <c r="EA6157" s="167"/>
      <c r="EB6157" s="60"/>
      <c r="EC6157" s="60"/>
      <c r="ED6157" s="60"/>
      <c r="EE6157" s="60"/>
      <c r="EF6157" s="60"/>
      <c r="EG6157" s="60"/>
      <c r="EH6157" s="60"/>
      <c r="EI6157" s="60"/>
      <c r="EJ6157" s="60"/>
      <c r="EK6157" s="60"/>
      <c r="EL6157" s="60"/>
      <c r="EM6157" s="60"/>
      <c r="EN6157" s="60"/>
      <c r="EO6157" s="60"/>
      <c r="EP6157" s="60"/>
      <c r="EQ6157" s="60"/>
      <c r="ER6157" s="60"/>
      <c r="ES6157" s="60"/>
      <c r="ET6157" s="60"/>
      <c r="EU6157" s="60"/>
      <c r="EV6157" s="60"/>
      <c r="EW6157" s="60"/>
      <c r="EX6157" s="60"/>
      <c r="EY6157" s="60"/>
      <c r="EZ6157" s="60"/>
      <c r="FA6157" s="60"/>
      <c r="FB6157" s="60"/>
    </row>
    <row r="6158" spans="34:158" x14ac:dyDescent="0.25">
      <c r="AH6158" s="38">
        <v>100</v>
      </c>
      <c r="AI6158" s="38">
        <v>140</v>
      </c>
      <c r="AJ6158" s="38">
        <v>10850</v>
      </c>
      <c r="AK6158" s="38">
        <v>78</v>
      </c>
      <c r="AL6158" s="38">
        <v>9100158</v>
      </c>
      <c r="AM6158" s="61" t="s">
        <v>1816</v>
      </c>
      <c r="AN6158" s="61" t="s">
        <v>1690</v>
      </c>
      <c r="AO6158" s="61" t="s">
        <v>5060</v>
      </c>
      <c r="AP6158" s="61" t="s">
        <v>1784</v>
      </c>
      <c r="AQ6158" s="61" t="s">
        <v>5026</v>
      </c>
      <c r="AR6158" s="28">
        <v>18498725.899999999</v>
      </c>
      <c r="AS6158" s="28">
        <v>14523447</v>
      </c>
      <c r="AT6158" s="28">
        <v>16531627</v>
      </c>
      <c r="AU6158" s="62"/>
      <c r="DV6158" s="31" t="s">
        <v>5766</v>
      </c>
      <c r="DW6158" s="31" t="s">
        <v>5774</v>
      </c>
      <c r="DX6158" s="63"/>
      <c r="DY6158" s="63"/>
      <c r="DZ6158" s="63"/>
      <c r="EA6158" s="167"/>
      <c r="EB6158" s="60"/>
      <c r="EC6158" s="60"/>
      <c r="ED6158" s="60"/>
      <c r="EE6158" s="60"/>
      <c r="EF6158" s="60"/>
      <c r="EG6158" s="60"/>
      <c r="EH6158" s="60"/>
      <c r="EI6158" s="60"/>
      <c r="EJ6158" s="60"/>
      <c r="EK6158" s="60"/>
      <c r="EL6158" s="60"/>
      <c r="EM6158" s="60"/>
      <c r="EN6158" s="60"/>
      <c r="EO6158" s="60"/>
      <c r="EP6158" s="60"/>
      <c r="EQ6158" s="60"/>
      <c r="ER6158" s="60"/>
      <c r="ES6158" s="60"/>
      <c r="ET6158" s="60"/>
      <c r="EU6158" s="60"/>
      <c r="EV6158" s="60"/>
      <c r="EW6158" s="60"/>
      <c r="EX6158" s="60"/>
      <c r="EY6158" s="60"/>
      <c r="EZ6158" s="60"/>
      <c r="FA6158" s="60"/>
      <c r="FB6158" s="60"/>
    </row>
    <row r="6159" spans="34:158" x14ac:dyDescent="0.25">
      <c r="AH6159" s="38">
        <v>100</v>
      </c>
      <c r="AI6159" s="38">
        <v>140</v>
      </c>
      <c r="AJ6159" s="38">
        <v>11400</v>
      </c>
      <c r="AK6159" s="38">
        <v>78</v>
      </c>
      <c r="AL6159" s="38">
        <v>9100158</v>
      </c>
      <c r="AM6159" s="61" t="s">
        <v>1816</v>
      </c>
      <c r="AN6159" s="61" t="s">
        <v>1690</v>
      </c>
      <c r="AO6159" s="61" t="s">
        <v>5071</v>
      </c>
      <c r="AP6159" s="61" t="s">
        <v>1784</v>
      </c>
      <c r="AQ6159" s="61" t="s">
        <v>5026</v>
      </c>
      <c r="AR6159" s="28">
        <v>28005028.300000001</v>
      </c>
      <c r="AS6159" s="28">
        <v>27149254</v>
      </c>
      <c r="AT6159" s="28">
        <v>30303468</v>
      </c>
      <c r="AU6159" s="62"/>
      <c r="DV6159" s="31" t="s">
        <v>5766</v>
      </c>
      <c r="DW6159" s="31" t="s">
        <v>5774</v>
      </c>
      <c r="DX6159" s="63"/>
      <c r="DY6159" s="63"/>
      <c r="DZ6159" s="63"/>
      <c r="EA6159" s="167"/>
      <c r="EB6159" s="60"/>
      <c r="EC6159" s="60"/>
      <c r="ED6159" s="60"/>
      <c r="EE6159" s="60"/>
      <c r="EF6159" s="60"/>
      <c r="EG6159" s="60"/>
      <c r="EH6159" s="60"/>
      <c r="EI6159" s="60"/>
      <c r="EJ6159" s="60"/>
      <c r="EK6159" s="60"/>
      <c r="EL6159" s="60"/>
      <c r="EM6159" s="60"/>
      <c r="EN6159" s="60"/>
      <c r="EO6159" s="60"/>
      <c r="EP6159" s="60"/>
      <c r="EQ6159" s="60"/>
      <c r="ER6159" s="60"/>
      <c r="ES6159" s="60"/>
      <c r="ET6159" s="60"/>
      <c r="EU6159" s="60"/>
      <c r="EV6159" s="60"/>
      <c r="EW6159" s="60"/>
      <c r="EX6159" s="60"/>
      <c r="EY6159" s="60"/>
      <c r="EZ6159" s="60"/>
      <c r="FA6159" s="60"/>
      <c r="FB6159" s="60"/>
    </row>
    <row r="6160" spans="34:158" x14ac:dyDescent="0.25">
      <c r="AH6160" s="38">
        <v>100</v>
      </c>
      <c r="AI6160" s="38">
        <v>140</v>
      </c>
      <c r="AJ6160" s="38">
        <v>12350</v>
      </c>
      <c r="AK6160" s="38">
        <v>78</v>
      </c>
      <c r="AL6160" s="38">
        <v>9100158</v>
      </c>
      <c r="AM6160" s="61" t="s">
        <v>1816</v>
      </c>
      <c r="AN6160" s="61" t="s">
        <v>1690</v>
      </c>
      <c r="AO6160" s="61" t="s">
        <v>5091</v>
      </c>
      <c r="AP6160" s="61" t="s">
        <v>1784</v>
      </c>
      <c r="AQ6160" s="61" t="s">
        <v>5026</v>
      </c>
      <c r="AR6160" s="28">
        <v>10834030.1</v>
      </c>
      <c r="AS6160" s="28">
        <v>8309792</v>
      </c>
      <c r="AT6160" s="28">
        <v>11263863</v>
      </c>
      <c r="AU6160" s="62"/>
      <c r="DV6160" s="31" t="s">
        <v>5766</v>
      </c>
      <c r="DW6160" s="31" t="s">
        <v>5774</v>
      </c>
      <c r="DX6160" s="63"/>
      <c r="DY6160" s="63"/>
      <c r="DZ6160" s="63"/>
      <c r="EA6160" s="167"/>
      <c r="EB6160" s="60"/>
      <c r="EC6160" s="60"/>
      <c r="ED6160" s="60"/>
      <c r="EE6160" s="60"/>
      <c r="EF6160" s="60"/>
      <c r="EG6160" s="60"/>
      <c r="EH6160" s="60"/>
      <c r="EI6160" s="60"/>
      <c r="EJ6160" s="60"/>
      <c r="EK6160" s="60"/>
      <c r="EL6160" s="60"/>
      <c r="EM6160" s="60"/>
      <c r="EN6160" s="60"/>
      <c r="EO6160" s="60"/>
      <c r="EP6160" s="60"/>
      <c r="EQ6160" s="60"/>
      <c r="ER6160" s="60"/>
      <c r="ES6160" s="60"/>
      <c r="ET6160" s="60"/>
      <c r="EU6160" s="60"/>
      <c r="EV6160" s="60"/>
      <c r="EW6160" s="60"/>
      <c r="EX6160" s="60"/>
      <c r="EY6160" s="60"/>
      <c r="EZ6160" s="60"/>
      <c r="FA6160" s="60"/>
      <c r="FB6160" s="60"/>
    </row>
    <row r="6161" spans="34:158" x14ac:dyDescent="0.25">
      <c r="AH6161" s="38">
        <v>100</v>
      </c>
      <c r="AI6161" s="38">
        <v>140</v>
      </c>
      <c r="AJ6161" s="38">
        <v>12900</v>
      </c>
      <c r="AK6161" s="38">
        <v>78</v>
      </c>
      <c r="AL6161" s="38">
        <v>9100158</v>
      </c>
      <c r="AM6161" s="61" t="s">
        <v>1816</v>
      </c>
      <c r="AN6161" s="61" t="s">
        <v>1690</v>
      </c>
      <c r="AO6161" s="61" t="s">
        <v>5099</v>
      </c>
      <c r="AP6161" s="61" t="s">
        <v>1784</v>
      </c>
      <c r="AQ6161" s="61" t="s">
        <v>5026</v>
      </c>
      <c r="AR6161" s="28">
        <v>14128814.4</v>
      </c>
      <c r="AS6161" s="28">
        <v>14530231</v>
      </c>
      <c r="AT6161" s="28">
        <v>7999131</v>
      </c>
      <c r="AU6161" s="62"/>
      <c r="DV6161" s="31" t="s">
        <v>5766</v>
      </c>
      <c r="DW6161" s="31" t="s">
        <v>5774</v>
      </c>
      <c r="DX6161" s="63"/>
      <c r="DY6161" s="63"/>
      <c r="DZ6161" s="63"/>
      <c r="EA6161" s="167"/>
      <c r="EB6161" s="60"/>
      <c r="EC6161" s="60"/>
      <c r="ED6161" s="60"/>
      <c r="EE6161" s="60"/>
      <c r="EF6161" s="60"/>
      <c r="EG6161" s="60"/>
      <c r="EH6161" s="60"/>
      <c r="EI6161" s="60"/>
      <c r="EJ6161" s="60"/>
      <c r="EK6161" s="60"/>
      <c r="EL6161" s="60"/>
      <c r="EM6161" s="60"/>
      <c r="EN6161" s="60"/>
      <c r="EO6161" s="60"/>
      <c r="EP6161" s="60"/>
      <c r="EQ6161" s="60"/>
      <c r="ER6161" s="60"/>
      <c r="ES6161" s="60"/>
      <c r="ET6161" s="60"/>
      <c r="EU6161" s="60"/>
      <c r="EV6161" s="60"/>
      <c r="EW6161" s="60"/>
      <c r="EX6161" s="60"/>
      <c r="EY6161" s="60"/>
      <c r="EZ6161" s="60"/>
      <c r="FA6161" s="60"/>
      <c r="FB6161" s="60"/>
    </row>
    <row r="6162" spans="34:158" x14ac:dyDescent="0.25">
      <c r="AH6162" s="38">
        <v>100</v>
      </c>
      <c r="AI6162" s="38">
        <v>140</v>
      </c>
      <c r="AJ6162" s="38">
        <v>13300</v>
      </c>
      <c r="AK6162" s="38">
        <v>78</v>
      </c>
      <c r="AL6162" s="38">
        <v>9100158</v>
      </c>
      <c r="AM6162" s="61" t="s">
        <v>1816</v>
      </c>
      <c r="AN6162" s="61" t="s">
        <v>1690</v>
      </c>
      <c r="AO6162" s="61" t="s">
        <v>5107</v>
      </c>
      <c r="AP6162" s="61" t="s">
        <v>1784</v>
      </c>
      <c r="AQ6162" s="61" t="s">
        <v>5026</v>
      </c>
      <c r="AR6162" s="28">
        <v>0</v>
      </c>
      <c r="AS6162" s="28">
        <v>0</v>
      </c>
      <c r="AT6162" s="28">
        <v>7287693</v>
      </c>
      <c r="AU6162" s="62"/>
      <c r="DV6162" s="31" t="s">
        <v>5766</v>
      </c>
      <c r="DW6162" s="31" t="s">
        <v>5774</v>
      </c>
      <c r="DX6162" s="63"/>
      <c r="DY6162" s="63"/>
      <c r="DZ6162" s="63"/>
      <c r="EA6162" s="167"/>
      <c r="EB6162" s="60"/>
      <c r="EC6162" s="60"/>
      <c r="ED6162" s="60"/>
      <c r="EE6162" s="60"/>
      <c r="EF6162" s="60"/>
      <c r="EG6162" s="60"/>
      <c r="EH6162" s="60"/>
      <c r="EI6162" s="60"/>
      <c r="EJ6162" s="60"/>
      <c r="EK6162" s="60"/>
      <c r="EL6162" s="60"/>
      <c r="EM6162" s="60"/>
      <c r="EN6162" s="60"/>
      <c r="EO6162" s="60"/>
      <c r="EP6162" s="60"/>
      <c r="EQ6162" s="60"/>
      <c r="ER6162" s="60"/>
      <c r="ES6162" s="60"/>
      <c r="ET6162" s="60"/>
      <c r="EU6162" s="60"/>
      <c r="EV6162" s="60"/>
      <c r="EW6162" s="60"/>
      <c r="EX6162" s="60"/>
      <c r="EY6162" s="60"/>
      <c r="EZ6162" s="60"/>
      <c r="FA6162" s="60"/>
      <c r="FB6162" s="60"/>
    </row>
    <row r="6163" spans="34:158" x14ac:dyDescent="0.25">
      <c r="AH6163" s="38">
        <v>100</v>
      </c>
      <c r="AI6163" s="38">
        <v>140</v>
      </c>
      <c r="AJ6163" s="38">
        <v>14600</v>
      </c>
      <c r="AK6163" s="38">
        <v>78</v>
      </c>
      <c r="AL6163" s="38">
        <v>9100158</v>
      </c>
      <c r="AM6163" s="61" t="s">
        <v>1816</v>
      </c>
      <c r="AN6163" s="61" t="s">
        <v>1690</v>
      </c>
      <c r="AO6163" s="61" t="s">
        <v>1580</v>
      </c>
      <c r="AP6163" s="61" t="s">
        <v>1784</v>
      </c>
      <c r="AQ6163" s="61" t="s">
        <v>5026</v>
      </c>
      <c r="AR6163" s="28">
        <v>17356059.600000001</v>
      </c>
      <c r="AS6163" s="28">
        <v>20917594</v>
      </c>
      <c r="AT6163" s="28">
        <v>29174669</v>
      </c>
      <c r="AU6163" s="62"/>
      <c r="DV6163" s="31" t="s">
        <v>5766</v>
      </c>
      <c r="DW6163" s="31" t="s">
        <v>5774</v>
      </c>
      <c r="DX6163" s="63"/>
      <c r="DY6163" s="63"/>
      <c r="DZ6163" s="63"/>
      <c r="EA6163" s="167"/>
      <c r="EB6163" s="60"/>
      <c r="EC6163" s="60"/>
      <c r="ED6163" s="60"/>
      <c r="EE6163" s="60"/>
      <c r="EF6163" s="60"/>
      <c r="EG6163" s="60"/>
      <c r="EH6163" s="60"/>
      <c r="EI6163" s="60"/>
      <c r="EJ6163" s="60"/>
      <c r="EK6163" s="60"/>
      <c r="EL6163" s="60"/>
      <c r="EM6163" s="60"/>
      <c r="EN6163" s="60"/>
      <c r="EO6163" s="60"/>
      <c r="EP6163" s="60"/>
      <c r="EQ6163" s="60"/>
      <c r="ER6163" s="60"/>
      <c r="ES6163" s="60"/>
      <c r="ET6163" s="60"/>
      <c r="EU6163" s="60"/>
      <c r="EV6163" s="60"/>
      <c r="EW6163" s="60"/>
      <c r="EX6163" s="60"/>
      <c r="EY6163" s="60"/>
      <c r="EZ6163" s="60"/>
      <c r="FA6163" s="60"/>
      <c r="FB6163" s="60"/>
    </row>
    <row r="6164" spans="34:158" x14ac:dyDescent="0.25">
      <c r="AH6164" s="38">
        <v>100</v>
      </c>
      <c r="AI6164" s="38">
        <v>140</v>
      </c>
      <c r="AJ6164" s="38">
        <v>14870</v>
      </c>
      <c r="AK6164" s="38">
        <v>78</v>
      </c>
      <c r="AL6164" s="38">
        <v>9100158</v>
      </c>
      <c r="AM6164" s="61" t="s">
        <v>1816</v>
      </c>
      <c r="AN6164" s="61" t="s">
        <v>1690</v>
      </c>
      <c r="AO6164" s="61" t="s">
        <v>1586</v>
      </c>
      <c r="AP6164" s="61" t="s">
        <v>1784</v>
      </c>
      <c r="AQ6164" s="61" t="s">
        <v>5026</v>
      </c>
      <c r="AR6164" s="28">
        <v>9017629.9000000004</v>
      </c>
      <c r="AS6164" s="28">
        <v>10469340</v>
      </c>
      <c r="AT6164" s="28">
        <v>0</v>
      </c>
      <c r="AU6164" s="62"/>
      <c r="DV6164" s="31" t="s">
        <v>5766</v>
      </c>
      <c r="DW6164" s="31" t="s">
        <v>5774</v>
      </c>
      <c r="DX6164" s="63"/>
      <c r="DY6164" s="63"/>
      <c r="DZ6164" s="63"/>
      <c r="EA6164" s="167"/>
      <c r="EB6164" s="60"/>
      <c r="EC6164" s="60"/>
      <c r="ED6164" s="60"/>
      <c r="EE6164" s="60"/>
      <c r="EF6164" s="60"/>
      <c r="EG6164" s="60"/>
      <c r="EH6164" s="60"/>
      <c r="EI6164" s="60"/>
      <c r="EJ6164" s="60"/>
      <c r="EK6164" s="60"/>
      <c r="EL6164" s="60"/>
      <c r="EM6164" s="60"/>
      <c r="EN6164" s="60"/>
      <c r="EO6164" s="60"/>
      <c r="EP6164" s="60"/>
      <c r="EQ6164" s="60"/>
      <c r="ER6164" s="60"/>
      <c r="ES6164" s="60"/>
      <c r="ET6164" s="60"/>
      <c r="EU6164" s="60"/>
      <c r="EV6164" s="60"/>
      <c r="EW6164" s="60"/>
      <c r="EX6164" s="60"/>
      <c r="EY6164" s="60"/>
      <c r="EZ6164" s="60"/>
      <c r="FA6164" s="60"/>
      <c r="FB6164" s="60"/>
    </row>
    <row r="6165" spans="34:158" x14ac:dyDescent="0.25">
      <c r="AH6165" s="38">
        <v>100</v>
      </c>
      <c r="AI6165" s="38">
        <v>140</v>
      </c>
      <c r="AJ6165" s="38">
        <v>14875</v>
      </c>
      <c r="AK6165" s="38">
        <v>78</v>
      </c>
      <c r="AL6165" s="38">
        <v>9100158</v>
      </c>
      <c r="AM6165" s="61" t="s">
        <v>1816</v>
      </c>
      <c r="AN6165" s="61" t="s">
        <v>1690</v>
      </c>
      <c r="AO6165" s="61" t="s">
        <v>1230</v>
      </c>
      <c r="AP6165" s="61" t="s">
        <v>1784</v>
      </c>
      <c r="AQ6165" s="61" t="s">
        <v>5026</v>
      </c>
      <c r="AR6165" s="28">
        <v>0</v>
      </c>
      <c r="AS6165" s="28">
        <v>6972953</v>
      </c>
      <c r="AT6165" s="28">
        <v>0</v>
      </c>
      <c r="AU6165" s="62"/>
      <c r="DV6165" s="31" t="s">
        <v>5766</v>
      </c>
      <c r="DW6165" s="31" t="s">
        <v>5774</v>
      </c>
      <c r="DX6165" s="63"/>
      <c r="DY6165" s="63"/>
      <c r="DZ6165" s="63"/>
      <c r="EA6165" s="167"/>
      <c r="EB6165" s="60"/>
      <c r="EC6165" s="60"/>
      <c r="ED6165" s="60"/>
      <c r="EE6165" s="60"/>
      <c r="EF6165" s="60"/>
      <c r="EG6165" s="60"/>
      <c r="EH6165" s="60"/>
      <c r="EI6165" s="60"/>
      <c r="EJ6165" s="60"/>
      <c r="EK6165" s="60"/>
      <c r="EL6165" s="60"/>
      <c r="EM6165" s="60"/>
      <c r="EN6165" s="60"/>
      <c r="EO6165" s="60"/>
      <c r="EP6165" s="60"/>
      <c r="EQ6165" s="60"/>
      <c r="ER6165" s="60"/>
      <c r="ES6165" s="60"/>
      <c r="ET6165" s="60"/>
      <c r="EU6165" s="60"/>
      <c r="EV6165" s="60"/>
      <c r="EW6165" s="60"/>
      <c r="EX6165" s="60"/>
      <c r="EY6165" s="60"/>
      <c r="EZ6165" s="60"/>
      <c r="FA6165" s="60"/>
      <c r="FB6165" s="60"/>
    </row>
    <row r="6166" spans="34:158" x14ac:dyDescent="0.25">
      <c r="AH6166" s="38">
        <v>100</v>
      </c>
      <c r="AI6166" s="38">
        <v>140</v>
      </c>
      <c r="AJ6166" s="38">
        <v>15270</v>
      </c>
      <c r="AK6166" s="38">
        <v>78</v>
      </c>
      <c r="AL6166" s="38">
        <v>9100158</v>
      </c>
      <c r="AM6166" s="61" t="s">
        <v>1816</v>
      </c>
      <c r="AN6166" s="61" t="s">
        <v>1690</v>
      </c>
      <c r="AO6166" s="61" t="s">
        <v>1596</v>
      </c>
      <c r="AP6166" s="61" t="s">
        <v>1784</v>
      </c>
      <c r="AQ6166" s="61" t="s">
        <v>5026</v>
      </c>
      <c r="AR6166" s="28">
        <v>8512447.6999999993</v>
      </c>
      <c r="AS6166" s="28">
        <v>0</v>
      </c>
      <c r="AT6166" s="28">
        <v>0</v>
      </c>
      <c r="AU6166" s="62"/>
      <c r="DV6166" s="31" t="s">
        <v>5766</v>
      </c>
      <c r="DW6166" s="31" t="s">
        <v>5774</v>
      </c>
      <c r="DX6166" s="63"/>
      <c r="DY6166" s="63"/>
      <c r="DZ6166" s="63"/>
      <c r="EA6166" s="167"/>
      <c r="EB6166" s="60"/>
      <c r="EC6166" s="60"/>
      <c r="ED6166" s="60"/>
      <c r="EE6166" s="60"/>
      <c r="EF6166" s="60"/>
      <c r="EG6166" s="60"/>
      <c r="EH6166" s="60"/>
      <c r="EI6166" s="60"/>
      <c r="EJ6166" s="60"/>
      <c r="EK6166" s="60"/>
      <c r="EL6166" s="60"/>
      <c r="EM6166" s="60"/>
      <c r="EN6166" s="60"/>
      <c r="EO6166" s="60"/>
      <c r="EP6166" s="60"/>
      <c r="EQ6166" s="60"/>
      <c r="ER6166" s="60"/>
      <c r="ES6166" s="60"/>
      <c r="ET6166" s="60"/>
      <c r="EU6166" s="60"/>
      <c r="EV6166" s="60"/>
      <c r="EW6166" s="60"/>
      <c r="EX6166" s="60"/>
      <c r="EY6166" s="60"/>
      <c r="EZ6166" s="60"/>
      <c r="FA6166" s="60"/>
      <c r="FB6166" s="60"/>
    </row>
    <row r="6167" spans="34:158" x14ac:dyDescent="0.25">
      <c r="AH6167" s="38">
        <v>100</v>
      </c>
      <c r="AI6167" s="38">
        <v>140</v>
      </c>
      <c r="AJ6167" s="38">
        <v>16100</v>
      </c>
      <c r="AK6167" s="38">
        <v>78</v>
      </c>
      <c r="AL6167" s="38">
        <v>9100158</v>
      </c>
      <c r="AM6167" s="61" t="s">
        <v>1816</v>
      </c>
      <c r="AN6167" s="61" t="s">
        <v>1690</v>
      </c>
      <c r="AO6167" s="61" t="s">
        <v>1612</v>
      </c>
      <c r="AP6167" s="61" t="s">
        <v>1784</v>
      </c>
      <c r="AQ6167" s="61" t="s">
        <v>5026</v>
      </c>
      <c r="AR6167" s="28">
        <v>12393712</v>
      </c>
      <c r="AS6167" s="28">
        <v>11904712</v>
      </c>
      <c r="AT6167" s="28">
        <v>8233897</v>
      </c>
      <c r="AU6167" s="62"/>
      <c r="DV6167" s="31" t="s">
        <v>5766</v>
      </c>
      <c r="DW6167" s="31" t="s">
        <v>5774</v>
      </c>
      <c r="DX6167" s="63"/>
      <c r="DY6167" s="63"/>
      <c r="DZ6167" s="63"/>
      <c r="EA6167" s="167"/>
      <c r="EB6167" s="60"/>
      <c r="EC6167" s="60"/>
      <c r="ED6167" s="60"/>
      <c r="EE6167" s="60"/>
      <c r="EF6167" s="60"/>
      <c r="EG6167" s="60"/>
      <c r="EH6167" s="60"/>
      <c r="EI6167" s="60"/>
      <c r="EJ6167" s="60"/>
      <c r="EK6167" s="60"/>
      <c r="EL6167" s="60"/>
      <c r="EM6167" s="60"/>
      <c r="EN6167" s="60"/>
      <c r="EO6167" s="60"/>
      <c r="EP6167" s="60"/>
      <c r="EQ6167" s="60"/>
      <c r="ER6167" s="60"/>
      <c r="ES6167" s="60"/>
      <c r="ET6167" s="60"/>
      <c r="EU6167" s="60"/>
      <c r="EV6167" s="60"/>
      <c r="EW6167" s="60"/>
      <c r="EX6167" s="60"/>
      <c r="EY6167" s="60"/>
      <c r="EZ6167" s="60"/>
      <c r="FA6167" s="60"/>
      <c r="FB6167" s="60"/>
    </row>
    <row r="6168" spans="34:158" x14ac:dyDescent="0.25">
      <c r="AH6168" s="38">
        <v>100</v>
      </c>
      <c r="AI6168" s="38">
        <v>140</v>
      </c>
      <c r="AJ6168" s="38">
        <v>16150</v>
      </c>
      <c r="AK6168" s="38">
        <v>78</v>
      </c>
      <c r="AL6168" s="38">
        <v>9100158</v>
      </c>
      <c r="AM6168" s="61" t="s">
        <v>1816</v>
      </c>
      <c r="AN6168" s="61" t="s">
        <v>1690</v>
      </c>
      <c r="AO6168" s="61" t="s">
        <v>1613</v>
      </c>
      <c r="AP6168" s="61" t="s">
        <v>1784</v>
      </c>
      <c r="AQ6168" s="61" t="s">
        <v>5026</v>
      </c>
      <c r="AR6168" s="28">
        <v>3298857.3</v>
      </c>
      <c r="AS6168" s="28">
        <v>2470866</v>
      </c>
      <c r="AT6168" s="28">
        <v>2423440</v>
      </c>
      <c r="AU6168" s="62"/>
      <c r="DV6168" s="31" t="s">
        <v>5766</v>
      </c>
      <c r="DW6168" s="31" t="s">
        <v>5774</v>
      </c>
      <c r="DX6168" s="63"/>
      <c r="DY6168" s="63"/>
      <c r="DZ6168" s="63"/>
      <c r="EA6168" s="167"/>
      <c r="EB6168" s="60"/>
      <c r="EC6168" s="60"/>
      <c r="ED6168" s="60"/>
      <c r="EE6168" s="60"/>
      <c r="EF6168" s="60"/>
      <c r="EG6168" s="60"/>
      <c r="EH6168" s="60"/>
      <c r="EI6168" s="60"/>
      <c r="EJ6168" s="60"/>
      <c r="EK6168" s="60"/>
      <c r="EL6168" s="60"/>
      <c r="EM6168" s="60"/>
      <c r="EN6168" s="60"/>
      <c r="EO6168" s="60"/>
      <c r="EP6168" s="60"/>
      <c r="EQ6168" s="60"/>
      <c r="ER6168" s="60"/>
      <c r="ES6168" s="60"/>
      <c r="ET6168" s="60"/>
      <c r="EU6168" s="60"/>
      <c r="EV6168" s="60"/>
      <c r="EW6168" s="60"/>
      <c r="EX6168" s="60"/>
      <c r="EY6168" s="60"/>
      <c r="EZ6168" s="60"/>
      <c r="FA6168" s="60"/>
      <c r="FB6168" s="60"/>
    </row>
    <row r="6169" spans="34:158" x14ac:dyDescent="0.25">
      <c r="AH6169" s="38">
        <v>100</v>
      </c>
      <c r="AI6169" s="38">
        <v>140</v>
      </c>
      <c r="AJ6169" s="38">
        <v>16200</v>
      </c>
      <c r="AK6169" s="38">
        <v>78</v>
      </c>
      <c r="AL6169" s="38">
        <v>9100158</v>
      </c>
      <c r="AM6169" s="61" t="s">
        <v>1816</v>
      </c>
      <c r="AN6169" s="61" t="s">
        <v>1690</v>
      </c>
      <c r="AO6169" s="61" t="s">
        <v>1615</v>
      </c>
      <c r="AP6169" s="61" t="s">
        <v>1784</v>
      </c>
      <c r="AQ6169" s="61" t="s">
        <v>5026</v>
      </c>
      <c r="AR6169" s="28">
        <v>5325555.2</v>
      </c>
      <c r="AS6169" s="28">
        <v>4542326</v>
      </c>
      <c r="AT6169" s="28">
        <v>6018091</v>
      </c>
      <c r="AU6169" s="62"/>
      <c r="DV6169" s="31" t="s">
        <v>5766</v>
      </c>
      <c r="DW6169" s="31" t="s">
        <v>5774</v>
      </c>
      <c r="DX6169" s="63"/>
      <c r="DY6169" s="63"/>
      <c r="DZ6169" s="63"/>
      <c r="EA6169" s="167"/>
      <c r="EB6169" s="60"/>
      <c r="EC6169" s="60"/>
      <c r="ED6169" s="60"/>
      <c r="EE6169" s="60"/>
      <c r="EF6169" s="60"/>
      <c r="EG6169" s="60"/>
      <c r="EH6169" s="60"/>
      <c r="EI6169" s="60"/>
      <c r="EJ6169" s="60"/>
      <c r="EK6169" s="60"/>
      <c r="EL6169" s="60"/>
      <c r="EM6169" s="60"/>
      <c r="EN6169" s="60"/>
      <c r="EO6169" s="60"/>
      <c r="EP6169" s="60"/>
      <c r="EQ6169" s="60"/>
      <c r="ER6169" s="60"/>
      <c r="ES6169" s="60"/>
      <c r="ET6169" s="60"/>
      <c r="EU6169" s="60"/>
      <c r="EV6169" s="60"/>
      <c r="EW6169" s="60"/>
      <c r="EX6169" s="60"/>
      <c r="EY6169" s="60"/>
      <c r="EZ6169" s="60"/>
      <c r="FA6169" s="60"/>
      <c r="FB6169" s="60"/>
    </row>
    <row r="6170" spans="34:158" x14ac:dyDescent="0.25">
      <c r="AH6170" s="38">
        <v>100</v>
      </c>
      <c r="AI6170" s="38">
        <v>140</v>
      </c>
      <c r="AJ6170" s="38">
        <v>16750</v>
      </c>
      <c r="AK6170" s="38">
        <v>78</v>
      </c>
      <c r="AL6170" s="38">
        <v>9100158</v>
      </c>
      <c r="AM6170" s="61" t="s">
        <v>1816</v>
      </c>
      <c r="AN6170" s="61" t="s">
        <v>1690</v>
      </c>
      <c r="AO6170" s="61" t="s">
        <v>1628</v>
      </c>
      <c r="AP6170" s="61" t="s">
        <v>1784</v>
      </c>
      <c r="AQ6170" s="61" t="s">
        <v>5026</v>
      </c>
      <c r="AR6170" s="28">
        <v>0</v>
      </c>
      <c r="AS6170" s="28">
        <v>0</v>
      </c>
      <c r="AT6170" s="28">
        <v>9426958</v>
      </c>
      <c r="AU6170" s="62"/>
      <c r="DV6170" s="31" t="s">
        <v>5766</v>
      </c>
      <c r="DW6170" s="31" t="s">
        <v>5774</v>
      </c>
      <c r="DX6170" s="63"/>
      <c r="DY6170" s="63"/>
      <c r="DZ6170" s="63"/>
      <c r="EA6170" s="167"/>
      <c r="EB6170" s="60"/>
      <c r="EC6170" s="60"/>
      <c r="ED6170" s="60"/>
      <c r="EE6170" s="60"/>
      <c r="EF6170" s="60"/>
      <c r="EG6170" s="60"/>
      <c r="EH6170" s="60"/>
      <c r="EI6170" s="60"/>
      <c r="EJ6170" s="60"/>
      <c r="EK6170" s="60"/>
      <c r="EL6170" s="60"/>
      <c r="EM6170" s="60"/>
      <c r="EN6170" s="60"/>
      <c r="EO6170" s="60"/>
      <c r="EP6170" s="60"/>
      <c r="EQ6170" s="60"/>
      <c r="ER6170" s="60"/>
      <c r="ES6170" s="60"/>
      <c r="ET6170" s="60"/>
      <c r="EU6170" s="60"/>
      <c r="EV6170" s="60"/>
      <c r="EW6170" s="60"/>
      <c r="EX6170" s="60"/>
      <c r="EY6170" s="60"/>
      <c r="EZ6170" s="60"/>
      <c r="FA6170" s="60"/>
      <c r="FB6170" s="60"/>
    </row>
    <row r="6171" spans="34:158" x14ac:dyDescent="0.25">
      <c r="AH6171" s="38">
        <v>100</v>
      </c>
      <c r="AI6171" s="38">
        <v>140</v>
      </c>
      <c r="AJ6171" s="38">
        <v>18100</v>
      </c>
      <c r="AK6171" s="38">
        <v>78</v>
      </c>
      <c r="AL6171" s="38">
        <v>9100158</v>
      </c>
      <c r="AM6171" s="61" t="s">
        <v>1816</v>
      </c>
      <c r="AN6171" s="61" t="s">
        <v>1690</v>
      </c>
      <c r="AO6171" s="61" t="s">
        <v>1658</v>
      </c>
      <c r="AP6171" s="61" t="s">
        <v>1784</v>
      </c>
      <c r="AQ6171" s="61" t="s">
        <v>5026</v>
      </c>
      <c r="AR6171" s="28">
        <v>4496305.5999999996</v>
      </c>
      <c r="AS6171" s="28">
        <v>3539370</v>
      </c>
      <c r="AT6171" s="28">
        <v>5018527</v>
      </c>
      <c r="AU6171" s="62"/>
      <c r="DV6171" s="31" t="s">
        <v>5766</v>
      </c>
      <c r="DW6171" s="31" t="s">
        <v>5774</v>
      </c>
      <c r="DX6171" s="63"/>
      <c r="DY6171" s="63"/>
      <c r="DZ6171" s="63"/>
      <c r="EA6171" s="167"/>
      <c r="EB6171" s="60"/>
      <c r="EC6171" s="60"/>
      <c r="ED6171" s="60"/>
      <c r="EE6171" s="60"/>
      <c r="EF6171" s="60"/>
      <c r="EG6171" s="60"/>
      <c r="EH6171" s="60"/>
      <c r="EI6171" s="60"/>
      <c r="EJ6171" s="60"/>
      <c r="EK6171" s="60"/>
      <c r="EL6171" s="60"/>
      <c r="EM6171" s="60"/>
      <c r="EN6171" s="60"/>
      <c r="EO6171" s="60"/>
      <c r="EP6171" s="60"/>
      <c r="EQ6171" s="60"/>
      <c r="ER6171" s="60"/>
      <c r="ES6171" s="60"/>
      <c r="ET6171" s="60"/>
      <c r="EU6171" s="60"/>
      <c r="EV6171" s="60"/>
      <c r="EW6171" s="60"/>
      <c r="EX6171" s="60"/>
      <c r="EY6171" s="60"/>
      <c r="EZ6171" s="60"/>
      <c r="FA6171" s="60"/>
      <c r="FB6171" s="60"/>
    </row>
    <row r="6172" spans="34:158" x14ac:dyDescent="0.25">
      <c r="AH6172" s="38">
        <v>100</v>
      </c>
      <c r="AI6172" s="38">
        <v>145</v>
      </c>
      <c r="AJ6172" s="38">
        <v>10550</v>
      </c>
      <c r="AK6172" s="38">
        <v>78</v>
      </c>
      <c r="AL6172" s="38">
        <v>9100158</v>
      </c>
      <c r="AM6172" s="61" t="s">
        <v>1816</v>
      </c>
      <c r="AN6172" s="61" t="s">
        <v>1691</v>
      </c>
      <c r="AO6172" s="61" t="s">
        <v>5054</v>
      </c>
      <c r="AP6172" s="61" t="s">
        <v>1784</v>
      </c>
      <c r="AQ6172" s="61" t="s">
        <v>5026</v>
      </c>
      <c r="AR6172" s="28">
        <v>21690009</v>
      </c>
      <c r="AS6172" s="28">
        <v>14720893</v>
      </c>
      <c r="AT6172" s="28">
        <v>16237265</v>
      </c>
      <c r="AU6172" s="62"/>
      <c r="DV6172" s="31" t="s">
        <v>5766</v>
      </c>
      <c r="DW6172" s="31" t="s">
        <v>5775</v>
      </c>
      <c r="DX6172" s="63"/>
      <c r="DY6172" s="63"/>
      <c r="DZ6172" s="63"/>
      <c r="EA6172" s="167"/>
      <c r="EB6172" s="60"/>
      <c r="EC6172" s="60"/>
      <c r="ED6172" s="60"/>
      <c r="EE6172" s="60"/>
      <c r="EF6172" s="60"/>
      <c r="EG6172" s="60"/>
      <c r="EH6172" s="60"/>
      <c r="EI6172" s="60"/>
      <c r="EJ6172" s="60"/>
      <c r="EK6172" s="60"/>
      <c r="EL6172" s="60"/>
      <c r="EM6172" s="60"/>
      <c r="EN6172" s="60"/>
      <c r="EO6172" s="60"/>
      <c r="EP6172" s="60"/>
      <c r="EQ6172" s="60"/>
      <c r="ER6172" s="60"/>
      <c r="ES6172" s="60"/>
      <c r="ET6172" s="60"/>
      <c r="EU6172" s="60"/>
      <c r="EV6172" s="60"/>
      <c r="EW6172" s="60"/>
      <c r="EX6172" s="60"/>
      <c r="EY6172" s="60"/>
      <c r="EZ6172" s="60"/>
      <c r="FA6172" s="60"/>
      <c r="FB6172" s="60"/>
    </row>
    <row r="6173" spans="34:158" x14ac:dyDescent="0.25">
      <c r="AH6173" s="38">
        <v>100</v>
      </c>
      <c r="AI6173" s="38">
        <v>145</v>
      </c>
      <c r="AJ6173" s="38">
        <v>11000</v>
      </c>
      <c r="AK6173" s="38">
        <v>78</v>
      </c>
      <c r="AL6173" s="38">
        <v>9100158</v>
      </c>
      <c r="AM6173" s="61" t="s">
        <v>1816</v>
      </c>
      <c r="AN6173" s="61" t="s">
        <v>1691</v>
      </c>
      <c r="AO6173" s="61" t="s">
        <v>5063</v>
      </c>
      <c r="AP6173" s="61" t="s">
        <v>1784</v>
      </c>
      <c r="AQ6173" s="61" t="s">
        <v>5026</v>
      </c>
      <c r="AR6173" s="28">
        <v>7287250.9000000004</v>
      </c>
      <c r="AS6173" s="28">
        <v>5032273</v>
      </c>
      <c r="AT6173" s="28">
        <v>4159385</v>
      </c>
      <c r="AU6173" s="62"/>
      <c r="DV6173" s="31" t="s">
        <v>5766</v>
      </c>
      <c r="DW6173" s="31" t="s">
        <v>5775</v>
      </c>
      <c r="DX6173" s="63"/>
      <c r="DY6173" s="63"/>
      <c r="DZ6173" s="63"/>
      <c r="EA6173" s="167"/>
      <c r="EB6173" s="60"/>
      <c r="EC6173" s="60"/>
      <c r="ED6173" s="60"/>
      <c r="EE6173" s="60"/>
      <c r="EF6173" s="60"/>
      <c r="EG6173" s="60"/>
      <c r="EH6173" s="60"/>
      <c r="EI6173" s="60"/>
      <c r="EJ6173" s="60"/>
      <c r="EK6173" s="60"/>
      <c r="EL6173" s="60"/>
      <c r="EM6173" s="60"/>
      <c r="EN6173" s="60"/>
      <c r="EO6173" s="60"/>
      <c r="EP6173" s="60"/>
      <c r="EQ6173" s="60"/>
      <c r="ER6173" s="60"/>
      <c r="ES6173" s="60"/>
      <c r="ET6173" s="60"/>
      <c r="EU6173" s="60"/>
      <c r="EV6173" s="60"/>
      <c r="EW6173" s="60"/>
      <c r="EX6173" s="60"/>
      <c r="EY6173" s="60"/>
      <c r="EZ6173" s="60"/>
      <c r="FA6173" s="60"/>
      <c r="FB6173" s="60"/>
    </row>
    <row r="6174" spans="34:158" x14ac:dyDescent="0.25">
      <c r="AH6174" s="38">
        <v>100</v>
      </c>
      <c r="AI6174" s="38">
        <v>145</v>
      </c>
      <c r="AJ6174" s="38">
        <v>11050</v>
      </c>
      <c r="AK6174" s="38">
        <v>78</v>
      </c>
      <c r="AL6174" s="38">
        <v>9100158</v>
      </c>
      <c r="AM6174" s="61" t="s">
        <v>1816</v>
      </c>
      <c r="AN6174" s="61" t="s">
        <v>1691</v>
      </c>
      <c r="AO6174" s="61" t="s">
        <v>5064</v>
      </c>
      <c r="AP6174" s="61" t="s">
        <v>1784</v>
      </c>
      <c r="AQ6174" s="61" t="s">
        <v>5026</v>
      </c>
      <c r="AR6174" s="28">
        <v>7002184.2000000002</v>
      </c>
      <c r="AS6174" s="28">
        <v>5132146</v>
      </c>
      <c r="AT6174" s="28">
        <v>5263384</v>
      </c>
      <c r="AU6174" s="62"/>
      <c r="DV6174" s="31" t="s">
        <v>5766</v>
      </c>
      <c r="DW6174" s="31" t="s">
        <v>5775</v>
      </c>
      <c r="DX6174" s="63"/>
      <c r="DY6174" s="63"/>
      <c r="DZ6174" s="63"/>
      <c r="EA6174" s="167"/>
      <c r="EB6174" s="60"/>
      <c r="EC6174" s="60"/>
      <c r="ED6174" s="60"/>
      <c r="EE6174" s="60"/>
      <c r="EF6174" s="60"/>
      <c r="EG6174" s="60"/>
      <c r="EH6174" s="60"/>
      <c r="EI6174" s="60"/>
      <c r="EJ6174" s="60"/>
      <c r="EK6174" s="60"/>
      <c r="EL6174" s="60"/>
      <c r="EM6174" s="60"/>
      <c r="EN6174" s="60"/>
      <c r="EO6174" s="60"/>
      <c r="EP6174" s="60"/>
      <c r="EQ6174" s="60"/>
      <c r="ER6174" s="60"/>
      <c r="ES6174" s="60"/>
      <c r="ET6174" s="60"/>
      <c r="EU6174" s="60"/>
      <c r="EV6174" s="60"/>
      <c r="EW6174" s="60"/>
      <c r="EX6174" s="60"/>
      <c r="EY6174" s="60"/>
      <c r="EZ6174" s="60"/>
      <c r="FA6174" s="60"/>
      <c r="FB6174" s="60"/>
    </row>
    <row r="6175" spans="34:158" x14ac:dyDescent="0.25">
      <c r="AH6175" s="38">
        <v>100</v>
      </c>
      <c r="AI6175" s="38">
        <v>145</v>
      </c>
      <c r="AJ6175" s="38">
        <v>12050</v>
      </c>
      <c r="AK6175" s="38">
        <v>78</v>
      </c>
      <c r="AL6175" s="38">
        <v>9100158</v>
      </c>
      <c r="AM6175" s="61" t="s">
        <v>1816</v>
      </c>
      <c r="AN6175" s="61" t="s">
        <v>1691</v>
      </c>
      <c r="AO6175" s="61" t="s">
        <v>5085</v>
      </c>
      <c r="AP6175" s="61" t="s">
        <v>1784</v>
      </c>
      <c r="AQ6175" s="61" t="s">
        <v>5026</v>
      </c>
      <c r="AR6175" s="28">
        <v>9153206.5</v>
      </c>
      <c r="AS6175" s="28">
        <v>4883617</v>
      </c>
      <c r="AT6175" s="28">
        <v>4047904</v>
      </c>
      <c r="AU6175" s="62"/>
      <c r="DV6175" s="31" t="s">
        <v>5766</v>
      </c>
      <c r="DW6175" s="31" t="s">
        <v>5775</v>
      </c>
      <c r="DX6175" s="63"/>
      <c r="DY6175" s="63"/>
      <c r="DZ6175" s="63"/>
      <c r="EA6175" s="167"/>
      <c r="EB6175" s="60"/>
      <c r="EC6175" s="60"/>
      <c r="ED6175" s="60"/>
      <c r="EE6175" s="60"/>
      <c r="EF6175" s="60"/>
      <c r="EG6175" s="60"/>
      <c r="EH6175" s="60"/>
      <c r="EI6175" s="60"/>
      <c r="EJ6175" s="60"/>
      <c r="EK6175" s="60"/>
      <c r="EL6175" s="60"/>
      <c r="EM6175" s="60"/>
      <c r="EN6175" s="60"/>
      <c r="EO6175" s="60"/>
      <c r="EP6175" s="60"/>
      <c r="EQ6175" s="60"/>
      <c r="ER6175" s="60"/>
      <c r="ES6175" s="60"/>
      <c r="ET6175" s="60"/>
      <c r="EU6175" s="60"/>
      <c r="EV6175" s="60"/>
      <c r="EW6175" s="60"/>
      <c r="EX6175" s="60"/>
      <c r="EY6175" s="60"/>
      <c r="EZ6175" s="60"/>
      <c r="FA6175" s="60"/>
      <c r="FB6175" s="60"/>
    </row>
    <row r="6176" spans="34:158" x14ac:dyDescent="0.25">
      <c r="AH6176" s="38">
        <v>100</v>
      </c>
      <c r="AI6176" s="38">
        <v>145</v>
      </c>
      <c r="AJ6176" s="38">
        <v>12400</v>
      </c>
      <c r="AK6176" s="38">
        <v>78</v>
      </c>
      <c r="AL6176" s="38">
        <v>9100158</v>
      </c>
      <c r="AM6176" s="61" t="s">
        <v>1816</v>
      </c>
      <c r="AN6176" s="61" t="s">
        <v>1691</v>
      </c>
      <c r="AO6176" s="61" t="s">
        <v>5092</v>
      </c>
      <c r="AP6176" s="61" t="s">
        <v>1784</v>
      </c>
      <c r="AQ6176" s="61" t="s">
        <v>5026</v>
      </c>
      <c r="AR6176" s="28">
        <v>0</v>
      </c>
      <c r="AS6176" s="28">
        <v>0</v>
      </c>
      <c r="AT6176" s="28">
        <v>8997029</v>
      </c>
      <c r="AU6176" s="62"/>
      <c r="DV6176" s="31" t="s">
        <v>5766</v>
      </c>
      <c r="DW6176" s="31" t="s">
        <v>5775</v>
      </c>
      <c r="DX6176" s="63"/>
      <c r="DY6176" s="63"/>
      <c r="DZ6176" s="63"/>
      <c r="EA6176" s="167"/>
      <c r="EB6176" s="60"/>
      <c r="EC6176" s="60"/>
      <c r="ED6176" s="60"/>
      <c r="EE6176" s="60"/>
      <c r="EF6176" s="60"/>
      <c r="EG6176" s="60"/>
      <c r="EH6176" s="60"/>
      <c r="EI6176" s="60"/>
      <c r="EJ6176" s="60"/>
      <c r="EK6176" s="60"/>
      <c r="EL6176" s="60"/>
      <c r="EM6176" s="60"/>
      <c r="EN6176" s="60"/>
      <c r="EO6176" s="60"/>
      <c r="EP6176" s="60"/>
      <c r="EQ6176" s="60"/>
      <c r="ER6176" s="60"/>
      <c r="ES6176" s="60"/>
      <c r="ET6176" s="60"/>
      <c r="EU6176" s="60"/>
      <c r="EV6176" s="60"/>
      <c r="EW6176" s="60"/>
      <c r="EX6176" s="60"/>
      <c r="EY6176" s="60"/>
      <c r="EZ6176" s="60"/>
      <c r="FA6176" s="60"/>
      <c r="FB6176" s="60"/>
    </row>
    <row r="6177" spans="34:158" x14ac:dyDescent="0.25">
      <c r="AH6177" s="38">
        <v>100</v>
      </c>
      <c r="AI6177" s="38">
        <v>145</v>
      </c>
      <c r="AJ6177" s="38">
        <v>12750</v>
      </c>
      <c r="AK6177" s="38">
        <v>78</v>
      </c>
      <c r="AL6177" s="38">
        <v>9100158</v>
      </c>
      <c r="AM6177" s="61" t="s">
        <v>1816</v>
      </c>
      <c r="AN6177" s="61" t="s">
        <v>1691</v>
      </c>
      <c r="AO6177" s="61" t="s">
        <v>5097</v>
      </c>
      <c r="AP6177" s="61" t="s">
        <v>1784</v>
      </c>
      <c r="AQ6177" s="61" t="s">
        <v>5026</v>
      </c>
      <c r="AR6177" s="28">
        <v>6921955.5</v>
      </c>
      <c r="AS6177" s="28">
        <v>3390168</v>
      </c>
      <c r="AT6177" s="28">
        <v>3126310</v>
      </c>
      <c r="AU6177" s="62"/>
      <c r="DV6177" s="31" t="s">
        <v>5766</v>
      </c>
      <c r="DW6177" s="31" t="s">
        <v>5775</v>
      </c>
      <c r="DX6177" s="63"/>
      <c r="DY6177" s="63"/>
      <c r="DZ6177" s="63"/>
      <c r="EA6177" s="167"/>
      <c r="EB6177" s="60"/>
      <c r="EC6177" s="60"/>
      <c r="ED6177" s="60"/>
      <c r="EE6177" s="60"/>
      <c r="EF6177" s="60"/>
      <c r="EG6177" s="60"/>
      <c r="EH6177" s="60"/>
      <c r="EI6177" s="60"/>
      <c r="EJ6177" s="60"/>
      <c r="EK6177" s="60"/>
      <c r="EL6177" s="60"/>
      <c r="EM6177" s="60"/>
      <c r="EN6177" s="60"/>
      <c r="EO6177" s="60"/>
      <c r="EP6177" s="60"/>
      <c r="EQ6177" s="60"/>
      <c r="ER6177" s="60"/>
      <c r="ES6177" s="60"/>
      <c r="ET6177" s="60"/>
      <c r="EU6177" s="60"/>
      <c r="EV6177" s="60"/>
      <c r="EW6177" s="60"/>
      <c r="EX6177" s="60"/>
      <c r="EY6177" s="60"/>
      <c r="EZ6177" s="60"/>
      <c r="FA6177" s="60"/>
      <c r="FB6177" s="60"/>
    </row>
    <row r="6178" spans="34:158" x14ac:dyDescent="0.25">
      <c r="AH6178" s="38">
        <v>100</v>
      </c>
      <c r="AI6178" s="38">
        <v>145</v>
      </c>
      <c r="AJ6178" s="38">
        <v>13150</v>
      </c>
      <c r="AK6178" s="38">
        <v>78</v>
      </c>
      <c r="AL6178" s="38">
        <v>9100158</v>
      </c>
      <c r="AM6178" s="61" t="s">
        <v>1816</v>
      </c>
      <c r="AN6178" s="61" t="s">
        <v>1691</v>
      </c>
      <c r="AO6178" s="61" t="s">
        <v>5105</v>
      </c>
      <c r="AP6178" s="61" t="s">
        <v>1784</v>
      </c>
      <c r="AQ6178" s="61" t="s">
        <v>5026</v>
      </c>
      <c r="AR6178" s="28">
        <v>0</v>
      </c>
      <c r="AS6178" s="28">
        <v>0</v>
      </c>
      <c r="AT6178" s="28">
        <v>245000</v>
      </c>
      <c r="AU6178" s="62"/>
      <c r="DV6178" s="31" t="s">
        <v>5766</v>
      </c>
      <c r="DW6178" s="31" t="s">
        <v>5775</v>
      </c>
      <c r="DX6178" s="63"/>
      <c r="DY6178" s="63"/>
      <c r="DZ6178" s="63"/>
      <c r="EA6178" s="167"/>
      <c r="EB6178" s="60"/>
      <c r="EC6178" s="60"/>
      <c r="ED6178" s="60"/>
      <c r="EE6178" s="60"/>
      <c r="EF6178" s="60"/>
      <c r="EG6178" s="60"/>
      <c r="EH6178" s="60"/>
      <c r="EI6178" s="60"/>
      <c r="EJ6178" s="60"/>
      <c r="EK6178" s="60"/>
      <c r="EL6178" s="60"/>
      <c r="EM6178" s="60"/>
      <c r="EN6178" s="60"/>
      <c r="EO6178" s="60"/>
      <c r="EP6178" s="60"/>
      <c r="EQ6178" s="60"/>
      <c r="ER6178" s="60"/>
      <c r="ES6178" s="60"/>
      <c r="ET6178" s="60"/>
      <c r="EU6178" s="60"/>
      <c r="EV6178" s="60"/>
      <c r="EW6178" s="60"/>
      <c r="EX6178" s="60"/>
      <c r="EY6178" s="60"/>
      <c r="EZ6178" s="60"/>
      <c r="FA6178" s="60"/>
      <c r="FB6178" s="60"/>
    </row>
    <row r="6179" spans="34:158" x14ac:dyDescent="0.25">
      <c r="AH6179" s="38">
        <v>100</v>
      </c>
      <c r="AI6179" s="38">
        <v>145</v>
      </c>
      <c r="AJ6179" s="38">
        <v>13310</v>
      </c>
      <c r="AK6179" s="38">
        <v>78</v>
      </c>
      <c r="AL6179" s="38">
        <v>9100158</v>
      </c>
      <c r="AM6179" s="61" t="s">
        <v>1816</v>
      </c>
      <c r="AN6179" s="61" t="s">
        <v>1691</v>
      </c>
      <c r="AO6179" s="61" t="s">
        <v>5108</v>
      </c>
      <c r="AP6179" s="61" t="s">
        <v>1784</v>
      </c>
      <c r="AQ6179" s="61" t="s">
        <v>5026</v>
      </c>
      <c r="AR6179" s="28">
        <v>10138318.699999999</v>
      </c>
      <c r="AS6179" s="28">
        <v>5657529</v>
      </c>
      <c r="AT6179" s="28">
        <v>0</v>
      </c>
      <c r="AU6179" s="62"/>
      <c r="DV6179" s="31" t="s">
        <v>5766</v>
      </c>
      <c r="DW6179" s="31" t="s">
        <v>5775</v>
      </c>
      <c r="DX6179" s="63"/>
      <c r="DY6179" s="63"/>
      <c r="DZ6179" s="63"/>
      <c r="EA6179" s="167"/>
      <c r="EB6179" s="60"/>
      <c r="EC6179" s="60"/>
      <c r="ED6179" s="60"/>
      <c r="EE6179" s="60"/>
      <c r="EF6179" s="60"/>
      <c r="EG6179" s="60"/>
      <c r="EH6179" s="60"/>
      <c r="EI6179" s="60"/>
      <c r="EJ6179" s="60"/>
      <c r="EK6179" s="60"/>
      <c r="EL6179" s="60"/>
      <c r="EM6179" s="60"/>
      <c r="EN6179" s="60"/>
      <c r="EO6179" s="60"/>
      <c r="EP6179" s="60"/>
      <c r="EQ6179" s="60"/>
      <c r="ER6179" s="60"/>
      <c r="ES6179" s="60"/>
      <c r="ET6179" s="60"/>
      <c r="EU6179" s="60"/>
      <c r="EV6179" s="60"/>
      <c r="EW6179" s="60"/>
      <c r="EX6179" s="60"/>
      <c r="EY6179" s="60"/>
      <c r="EZ6179" s="60"/>
      <c r="FA6179" s="60"/>
      <c r="FB6179" s="60"/>
    </row>
    <row r="6180" spans="34:158" x14ac:dyDescent="0.25">
      <c r="AH6180" s="38">
        <v>100</v>
      </c>
      <c r="AI6180" s="38">
        <v>145</v>
      </c>
      <c r="AJ6180" s="38">
        <v>13600</v>
      </c>
      <c r="AK6180" s="38">
        <v>78</v>
      </c>
      <c r="AL6180" s="38">
        <v>9100158</v>
      </c>
      <c r="AM6180" s="61" t="s">
        <v>1816</v>
      </c>
      <c r="AN6180" s="61" t="s">
        <v>1691</v>
      </c>
      <c r="AO6180" s="61" t="s">
        <v>5115</v>
      </c>
      <c r="AP6180" s="61" t="s">
        <v>1784</v>
      </c>
      <c r="AQ6180" s="61" t="s">
        <v>5026</v>
      </c>
      <c r="AR6180" s="28">
        <v>0</v>
      </c>
      <c r="AS6180" s="28">
        <v>0</v>
      </c>
      <c r="AT6180" s="28">
        <v>4582363</v>
      </c>
      <c r="AU6180" s="62"/>
      <c r="DV6180" s="31" t="s">
        <v>5766</v>
      </c>
      <c r="DW6180" s="31" t="s">
        <v>5775</v>
      </c>
      <c r="DX6180" s="63"/>
      <c r="DY6180" s="63"/>
      <c r="DZ6180" s="63"/>
      <c r="EA6180" s="167"/>
      <c r="EB6180" s="60"/>
      <c r="EC6180" s="60"/>
      <c r="ED6180" s="60"/>
      <c r="EE6180" s="60"/>
      <c r="EF6180" s="60"/>
      <c r="EG6180" s="60"/>
      <c r="EH6180" s="60"/>
      <c r="EI6180" s="60"/>
      <c r="EJ6180" s="60"/>
      <c r="EK6180" s="60"/>
      <c r="EL6180" s="60"/>
      <c r="EM6180" s="60"/>
      <c r="EN6180" s="60"/>
      <c r="EO6180" s="60"/>
      <c r="EP6180" s="60"/>
      <c r="EQ6180" s="60"/>
      <c r="ER6180" s="60"/>
      <c r="ES6180" s="60"/>
      <c r="ET6180" s="60"/>
      <c r="EU6180" s="60"/>
      <c r="EV6180" s="60"/>
      <c r="EW6180" s="60"/>
      <c r="EX6180" s="60"/>
      <c r="EY6180" s="60"/>
      <c r="EZ6180" s="60"/>
      <c r="FA6180" s="60"/>
      <c r="FB6180" s="60"/>
    </row>
    <row r="6181" spans="34:158" x14ac:dyDescent="0.25">
      <c r="AH6181" s="38">
        <v>100</v>
      </c>
      <c r="AI6181" s="38">
        <v>145</v>
      </c>
      <c r="AJ6181" s="38">
        <v>13700</v>
      </c>
      <c r="AK6181" s="38">
        <v>78</v>
      </c>
      <c r="AL6181" s="38">
        <v>9100158</v>
      </c>
      <c r="AM6181" s="61" t="s">
        <v>1816</v>
      </c>
      <c r="AN6181" s="61" t="s">
        <v>1691</v>
      </c>
      <c r="AO6181" s="61" t="s">
        <v>5118</v>
      </c>
      <c r="AP6181" s="61" t="s">
        <v>1784</v>
      </c>
      <c r="AQ6181" s="61" t="s">
        <v>5026</v>
      </c>
      <c r="AR6181" s="28">
        <v>9205173</v>
      </c>
      <c r="AS6181" s="28">
        <v>7532205</v>
      </c>
      <c r="AT6181" s="28">
        <v>7073062</v>
      </c>
      <c r="AU6181" s="62"/>
      <c r="DV6181" s="31" t="s">
        <v>5766</v>
      </c>
      <c r="DW6181" s="31" t="s">
        <v>5775</v>
      </c>
      <c r="DX6181" s="63"/>
      <c r="DY6181" s="63"/>
      <c r="DZ6181" s="63"/>
      <c r="EA6181" s="167"/>
      <c r="EB6181" s="60"/>
      <c r="EC6181" s="60"/>
      <c r="ED6181" s="60"/>
      <c r="EE6181" s="60"/>
      <c r="EF6181" s="60"/>
      <c r="EG6181" s="60"/>
      <c r="EH6181" s="60"/>
      <c r="EI6181" s="60"/>
      <c r="EJ6181" s="60"/>
      <c r="EK6181" s="60"/>
      <c r="EL6181" s="60"/>
      <c r="EM6181" s="60"/>
      <c r="EN6181" s="60"/>
      <c r="EO6181" s="60"/>
      <c r="EP6181" s="60"/>
      <c r="EQ6181" s="60"/>
      <c r="ER6181" s="60"/>
      <c r="ES6181" s="60"/>
      <c r="ET6181" s="60"/>
      <c r="EU6181" s="60"/>
      <c r="EV6181" s="60"/>
      <c r="EW6181" s="60"/>
      <c r="EX6181" s="60"/>
      <c r="EY6181" s="60"/>
      <c r="EZ6181" s="60"/>
      <c r="FA6181" s="60"/>
      <c r="FB6181" s="60"/>
    </row>
    <row r="6182" spans="34:158" x14ac:dyDescent="0.25">
      <c r="AH6182" s="38">
        <v>100</v>
      </c>
      <c r="AI6182" s="38">
        <v>145</v>
      </c>
      <c r="AJ6182" s="38">
        <v>15450</v>
      </c>
      <c r="AK6182" s="38">
        <v>78</v>
      </c>
      <c r="AL6182" s="38">
        <v>9100158</v>
      </c>
      <c r="AM6182" s="61" t="s">
        <v>1816</v>
      </c>
      <c r="AN6182" s="61" t="s">
        <v>1691</v>
      </c>
      <c r="AO6182" s="61" t="s">
        <v>1600</v>
      </c>
      <c r="AP6182" s="61" t="s">
        <v>1784</v>
      </c>
      <c r="AQ6182" s="61" t="s">
        <v>5026</v>
      </c>
      <c r="AR6182" s="28">
        <v>0</v>
      </c>
      <c r="AS6182" s="28">
        <v>0</v>
      </c>
      <c r="AT6182" s="28">
        <v>9879925</v>
      </c>
      <c r="AU6182" s="62"/>
      <c r="DV6182" s="31" t="s">
        <v>5766</v>
      </c>
      <c r="DW6182" s="31" t="s">
        <v>5775</v>
      </c>
      <c r="DX6182" s="63"/>
      <c r="DY6182" s="63"/>
      <c r="DZ6182" s="63"/>
      <c r="EA6182" s="167"/>
      <c r="EB6182" s="60"/>
      <c r="EC6182" s="60"/>
      <c r="ED6182" s="60"/>
      <c r="EE6182" s="60"/>
      <c r="EF6182" s="60"/>
      <c r="EG6182" s="60"/>
      <c r="EH6182" s="60"/>
      <c r="EI6182" s="60"/>
      <c r="EJ6182" s="60"/>
      <c r="EK6182" s="60"/>
      <c r="EL6182" s="60"/>
      <c r="EM6182" s="60"/>
      <c r="EN6182" s="60"/>
      <c r="EO6182" s="60"/>
      <c r="EP6182" s="60"/>
      <c r="EQ6182" s="60"/>
      <c r="ER6182" s="60"/>
      <c r="ES6182" s="60"/>
      <c r="ET6182" s="60"/>
      <c r="EU6182" s="60"/>
      <c r="EV6182" s="60"/>
      <c r="EW6182" s="60"/>
      <c r="EX6182" s="60"/>
      <c r="EY6182" s="60"/>
      <c r="EZ6182" s="60"/>
      <c r="FA6182" s="60"/>
      <c r="FB6182" s="60"/>
    </row>
    <row r="6183" spans="34:158" x14ac:dyDescent="0.25">
      <c r="AH6183" s="38">
        <v>100</v>
      </c>
      <c r="AI6183" s="38">
        <v>145</v>
      </c>
      <c r="AJ6183" s="38">
        <v>16180</v>
      </c>
      <c r="AK6183" s="38">
        <v>78</v>
      </c>
      <c r="AL6183" s="38">
        <v>9100158</v>
      </c>
      <c r="AM6183" s="61" t="s">
        <v>1816</v>
      </c>
      <c r="AN6183" s="61" t="s">
        <v>1691</v>
      </c>
      <c r="AO6183" s="61" t="s">
        <v>1614</v>
      </c>
      <c r="AP6183" s="61" t="s">
        <v>1784</v>
      </c>
      <c r="AQ6183" s="61" t="s">
        <v>5026</v>
      </c>
      <c r="AR6183" s="28">
        <v>17454874.600000001</v>
      </c>
      <c r="AS6183" s="28">
        <v>13008586</v>
      </c>
      <c r="AT6183" s="28">
        <v>0</v>
      </c>
      <c r="AU6183" s="62"/>
      <c r="DV6183" s="31" t="s">
        <v>5766</v>
      </c>
      <c r="DW6183" s="31" t="s">
        <v>5775</v>
      </c>
      <c r="DX6183" s="63"/>
      <c r="DY6183" s="63"/>
      <c r="DZ6183" s="63"/>
      <c r="EA6183" s="167"/>
      <c r="EB6183" s="60"/>
      <c r="EC6183" s="60"/>
      <c r="ED6183" s="60"/>
      <c r="EE6183" s="60"/>
      <c r="EF6183" s="60"/>
      <c r="EG6183" s="60"/>
      <c r="EH6183" s="60"/>
      <c r="EI6183" s="60"/>
      <c r="EJ6183" s="60"/>
      <c r="EK6183" s="60"/>
      <c r="EL6183" s="60"/>
      <c r="EM6183" s="60"/>
      <c r="EN6183" s="60"/>
      <c r="EO6183" s="60"/>
      <c r="EP6183" s="60"/>
      <c r="EQ6183" s="60"/>
      <c r="ER6183" s="60"/>
      <c r="ES6183" s="60"/>
      <c r="ET6183" s="60"/>
      <c r="EU6183" s="60"/>
      <c r="EV6183" s="60"/>
      <c r="EW6183" s="60"/>
      <c r="EX6183" s="60"/>
      <c r="EY6183" s="60"/>
      <c r="EZ6183" s="60"/>
      <c r="FA6183" s="60"/>
      <c r="FB6183" s="60"/>
    </row>
    <row r="6184" spans="34:158" x14ac:dyDescent="0.25">
      <c r="AH6184" s="38">
        <v>100</v>
      </c>
      <c r="AI6184" s="38">
        <v>145</v>
      </c>
      <c r="AJ6184" s="38">
        <v>16470</v>
      </c>
      <c r="AK6184" s="38">
        <v>78</v>
      </c>
      <c r="AL6184" s="38">
        <v>9100158</v>
      </c>
      <c r="AM6184" s="61" t="s">
        <v>1816</v>
      </c>
      <c r="AN6184" s="61" t="s">
        <v>1691</v>
      </c>
      <c r="AO6184" s="61" t="s">
        <v>1622</v>
      </c>
      <c r="AP6184" s="61" t="s">
        <v>1784</v>
      </c>
      <c r="AQ6184" s="61" t="s">
        <v>5026</v>
      </c>
      <c r="AR6184" s="28">
        <v>526802.30000000005</v>
      </c>
      <c r="AS6184" s="28">
        <v>147388</v>
      </c>
      <c r="AT6184" s="28">
        <v>37224</v>
      </c>
      <c r="AU6184" s="62"/>
      <c r="DV6184" s="31" t="s">
        <v>5766</v>
      </c>
      <c r="DW6184" s="31" t="s">
        <v>5775</v>
      </c>
      <c r="DX6184" s="63"/>
      <c r="DY6184" s="63"/>
      <c r="DZ6184" s="63"/>
      <c r="EA6184" s="167"/>
      <c r="EB6184" s="60"/>
      <c r="EC6184" s="60"/>
      <c r="ED6184" s="60"/>
      <c r="EE6184" s="60"/>
      <c r="EF6184" s="60"/>
      <c r="EG6184" s="60"/>
      <c r="EH6184" s="60"/>
      <c r="EI6184" s="60"/>
      <c r="EJ6184" s="60"/>
      <c r="EK6184" s="60"/>
      <c r="EL6184" s="60"/>
      <c r="EM6184" s="60"/>
      <c r="EN6184" s="60"/>
      <c r="EO6184" s="60"/>
      <c r="EP6184" s="60"/>
      <c r="EQ6184" s="60"/>
      <c r="ER6184" s="60"/>
      <c r="ES6184" s="60"/>
      <c r="ET6184" s="60"/>
      <c r="EU6184" s="60"/>
      <c r="EV6184" s="60"/>
      <c r="EW6184" s="60"/>
      <c r="EX6184" s="60"/>
      <c r="EY6184" s="60"/>
      <c r="EZ6184" s="60"/>
      <c r="FA6184" s="60"/>
      <c r="FB6184" s="60"/>
    </row>
    <row r="6185" spans="34:158" x14ac:dyDescent="0.25">
      <c r="AH6185" s="38">
        <v>100</v>
      </c>
      <c r="AI6185" s="38">
        <v>145</v>
      </c>
      <c r="AJ6185" s="38">
        <v>17050</v>
      </c>
      <c r="AK6185" s="38">
        <v>78</v>
      </c>
      <c r="AL6185" s="38">
        <v>9100158</v>
      </c>
      <c r="AM6185" s="61" t="s">
        <v>1816</v>
      </c>
      <c r="AN6185" s="61" t="s">
        <v>1691</v>
      </c>
      <c r="AO6185" s="61" t="s">
        <v>1634</v>
      </c>
      <c r="AP6185" s="61" t="s">
        <v>1784</v>
      </c>
      <c r="AQ6185" s="61" t="s">
        <v>5026</v>
      </c>
      <c r="AR6185" s="28">
        <v>8447137.1999999993</v>
      </c>
      <c r="AS6185" s="28">
        <v>5576795</v>
      </c>
      <c r="AT6185" s="28">
        <v>5349875</v>
      </c>
      <c r="AU6185" s="62"/>
      <c r="DV6185" s="31" t="s">
        <v>5766</v>
      </c>
      <c r="DW6185" s="31" t="s">
        <v>5775</v>
      </c>
      <c r="DX6185" s="63"/>
      <c r="DY6185" s="63"/>
      <c r="DZ6185" s="63"/>
      <c r="EA6185" s="167"/>
      <c r="EB6185" s="60"/>
      <c r="EC6185" s="60"/>
      <c r="ED6185" s="60"/>
      <c r="EE6185" s="60"/>
      <c r="EF6185" s="60"/>
      <c r="EG6185" s="60"/>
      <c r="EH6185" s="60"/>
      <c r="EI6185" s="60"/>
      <c r="EJ6185" s="60"/>
      <c r="EK6185" s="60"/>
      <c r="EL6185" s="60"/>
      <c r="EM6185" s="60"/>
      <c r="EN6185" s="60"/>
      <c r="EO6185" s="60"/>
      <c r="EP6185" s="60"/>
      <c r="EQ6185" s="60"/>
      <c r="ER6185" s="60"/>
      <c r="ES6185" s="60"/>
      <c r="ET6185" s="60"/>
      <c r="EU6185" s="60"/>
      <c r="EV6185" s="60"/>
      <c r="EW6185" s="60"/>
      <c r="EX6185" s="60"/>
      <c r="EY6185" s="60"/>
      <c r="EZ6185" s="60"/>
      <c r="FA6185" s="60"/>
      <c r="FB6185" s="60"/>
    </row>
    <row r="6186" spans="34:158" x14ac:dyDescent="0.25">
      <c r="AH6186" s="38">
        <v>100</v>
      </c>
      <c r="AI6186" s="38">
        <v>145</v>
      </c>
      <c r="AJ6186" s="38">
        <v>17250</v>
      </c>
      <c r="AK6186" s="38">
        <v>78</v>
      </c>
      <c r="AL6186" s="38">
        <v>9100158</v>
      </c>
      <c r="AM6186" s="61" t="s">
        <v>1816</v>
      </c>
      <c r="AN6186" s="61" t="s">
        <v>1691</v>
      </c>
      <c r="AO6186" s="61" t="s">
        <v>1638</v>
      </c>
      <c r="AP6186" s="61" t="s">
        <v>1784</v>
      </c>
      <c r="AQ6186" s="61" t="s">
        <v>5026</v>
      </c>
      <c r="AR6186" s="28">
        <v>0</v>
      </c>
      <c r="AS6186" s="28">
        <v>0</v>
      </c>
      <c r="AT6186" s="28">
        <v>11674704</v>
      </c>
      <c r="AU6186" s="62"/>
      <c r="DV6186" s="31" t="s">
        <v>5766</v>
      </c>
      <c r="DW6186" s="31" t="s">
        <v>5775</v>
      </c>
      <c r="DX6186" s="63"/>
      <c r="DY6186" s="63"/>
      <c r="DZ6186" s="63"/>
      <c r="EA6186" s="167"/>
      <c r="EB6186" s="60"/>
      <c r="EC6186" s="60"/>
      <c r="ED6186" s="60"/>
      <c r="EE6186" s="60"/>
      <c r="EF6186" s="60"/>
      <c r="EG6186" s="60"/>
      <c r="EH6186" s="60"/>
      <c r="EI6186" s="60"/>
      <c r="EJ6186" s="60"/>
      <c r="EK6186" s="60"/>
      <c r="EL6186" s="60"/>
      <c r="EM6186" s="60"/>
      <c r="EN6186" s="60"/>
      <c r="EO6186" s="60"/>
      <c r="EP6186" s="60"/>
      <c r="EQ6186" s="60"/>
      <c r="ER6186" s="60"/>
      <c r="ES6186" s="60"/>
      <c r="ET6186" s="60"/>
      <c r="EU6186" s="60"/>
      <c r="EV6186" s="60"/>
      <c r="EW6186" s="60"/>
      <c r="EX6186" s="60"/>
      <c r="EY6186" s="60"/>
      <c r="EZ6186" s="60"/>
      <c r="FA6186" s="60"/>
      <c r="FB6186" s="60"/>
    </row>
    <row r="6187" spans="34:158" x14ac:dyDescent="0.25">
      <c r="AH6187" s="38">
        <v>100</v>
      </c>
      <c r="AI6187" s="38">
        <v>145</v>
      </c>
      <c r="AJ6187" s="38">
        <v>17640</v>
      </c>
      <c r="AK6187" s="38">
        <v>78</v>
      </c>
      <c r="AL6187" s="38">
        <v>9100158</v>
      </c>
      <c r="AM6187" s="61" t="s">
        <v>1816</v>
      </c>
      <c r="AN6187" s="61" t="s">
        <v>1691</v>
      </c>
      <c r="AO6187" s="61" t="s">
        <v>1647</v>
      </c>
      <c r="AP6187" s="61" t="s">
        <v>1784</v>
      </c>
      <c r="AQ6187" s="61" t="s">
        <v>5026</v>
      </c>
      <c r="AR6187" s="28">
        <v>24460572.100000001</v>
      </c>
      <c r="AS6187" s="28">
        <v>15993306</v>
      </c>
      <c r="AT6187" s="28">
        <v>0</v>
      </c>
      <c r="AU6187" s="62"/>
      <c r="DV6187" s="31" t="s">
        <v>5766</v>
      </c>
      <c r="DW6187" s="31" t="s">
        <v>5775</v>
      </c>
      <c r="DX6187" s="63"/>
      <c r="DY6187" s="63"/>
      <c r="DZ6187" s="63"/>
      <c r="EA6187" s="167"/>
      <c r="EB6187" s="60"/>
      <c r="EC6187" s="60"/>
      <c r="ED6187" s="60"/>
      <c r="EE6187" s="60"/>
      <c r="EF6187" s="60"/>
      <c r="EG6187" s="60"/>
      <c r="EH6187" s="60"/>
      <c r="EI6187" s="60"/>
      <c r="EJ6187" s="60"/>
      <c r="EK6187" s="60"/>
      <c r="EL6187" s="60"/>
      <c r="EM6187" s="60"/>
      <c r="EN6187" s="60"/>
      <c r="EO6187" s="60"/>
      <c r="EP6187" s="60"/>
      <c r="EQ6187" s="60"/>
      <c r="ER6187" s="60"/>
      <c r="ES6187" s="60"/>
      <c r="ET6187" s="60"/>
      <c r="EU6187" s="60"/>
      <c r="EV6187" s="60"/>
      <c r="EW6187" s="60"/>
      <c r="EX6187" s="60"/>
      <c r="EY6187" s="60"/>
      <c r="EZ6187" s="60"/>
      <c r="FA6187" s="60"/>
      <c r="FB6187" s="60"/>
    </row>
    <row r="6188" spans="34:158" x14ac:dyDescent="0.25">
      <c r="AH6188" s="38">
        <v>100</v>
      </c>
      <c r="AI6188" s="38">
        <v>145</v>
      </c>
      <c r="AJ6188" s="38">
        <v>18650</v>
      </c>
      <c r="AK6188" s="38">
        <v>78</v>
      </c>
      <c r="AL6188" s="38">
        <v>9100158</v>
      </c>
      <c r="AM6188" s="61" t="s">
        <v>1816</v>
      </c>
      <c r="AN6188" s="61" t="s">
        <v>1691</v>
      </c>
      <c r="AO6188" s="61" t="s">
        <v>1669</v>
      </c>
      <c r="AP6188" s="61" t="s">
        <v>1784</v>
      </c>
      <c r="AQ6188" s="61" t="s">
        <v>5026</v>
      </c>
      <c r="AR6188" s="28">
        <v>0</v>
      </c>
      <c r="AS6188" s="28">
        <v>0</v>
      </c>
      <c r="AT6188" s="28">
        <v>2669963</v>
      </c>
      <c r="AU6188" s="62"/>
      <c r="DV6188" s="31" t="s">
        <v>5766</v>
      </c>
      <c r="DW6188" s="31" t="s">
        <v>5775</v>
      </c>
      <c r="DX6188" s="63"/>
      <c r="DY6188" s="63"/>
      <c r="DZ6188" s="63"/>
      <c r="EA6188" s="167"/>
      <c r="EB6188" s="60"/>
      <c r="EC6188" s="60"/>
      <c r="ED6188" s="60"/>
      <c r="EE6188" s="60"/>
      <c r="EF6188" s="60"/>
      <c r="EG6188" s="60"/>
      <c r="EH6188" s="60"/>
      <c r="EI6188" s="60"/>
      <c r="EJ6188" s="60"/>
      <c r="EK6188" s="60"/>
      <c r="EL6188" s="60"/>
      <c r="EM6188" s="60"/>
      <c r="EN6188" s="60"/>
      <c r="EO6188" s="60"/>
      <c r="EP6188" s="60"/>
      <c r="EQ6188" s="60"/>
      <c r="ER6188" s="60"/>
      <c r="ES6188" s="60"/>
      <c r="ET6188" s="60"/>
      <c r="EU6188" s="60"/>
      <c r="EV6188" s="60"/>
      <c r="EW6188" s="60"/>
      <c r="EX6188" s="60"/>
      <c r="EY6188" s="60"/>
      <c r="EZ6188" s="60"/>
      <c r="FA6188" s="60"/>
      <c r="FB6188" s="60"/>
    </row>
    <row r="6189" spans="34:158" x14ac:dyDescent="0.25">
      <c r="AH6189" s="38">
        <v>100</v>
      </c>
      <c r="AI6189" s="38">
        <v>145</v>
      </c>
      <c r="AJ6189" s="38">
        <v>18700</v>
      </c>
      <c r="AK6189" s="38">
        <v>78</v>
      </c>
      <c r="AL6189" s="38">
        <v>9100158</v>
      </c>
      <c r="AM6189" s="61" t="s">
        <v>1816</v>
      </c>
      <c r="AN6189" s="61" t="s">
        <v>1691</v>
      </c>
      <c r="AO6189" s="61" t="s">
        <v>1670</v>
      </c>
      <c r="AP6189" s="61" t="s">
        <v>1784</v>
      </c>
      <c r="AQ6189" s="61" t="s">
        <v>5026</v>
      </c>
      <c r="AR6189" s="28">
        <v>0</v>
      </c>
      <c r="AS6189" s="28">
        <v>0</v>
      </c>
      <c r="AT6189" s="28">
        <v>7977521</v>
      </c>
      <c r="AU6189" s="62"/>
      <c r="DV6189" s="31" t="s">
        <v>5766</v>
      </c>
      <c r="DW6189" s="31" t="s">
        <v>5775</v>
      </c>
      <c r="DX6189" s="63"/>
      <c r="DY6189" s="63"/>
      <c r="DZ6189" s="63"/>
      <c r="EA6189" s="167"/>
      <c r="EB6189" s="60"/>
      <c r="EC6189" s="60"/>
      <c r="ED6189" s="60"/>
      <c r="EE6189" s="60"/>
      <c r="EF6189" s="60"/>
      <c r="EG6189" s="60"/>
      <c r="EH6189" s="60"/>
      <c r="EI6189" s="60"/>
      <c r="EJ6189" s="60"/>
      <c r="EK6189" s="60"/>
      <c r="EL6189" s="60"/>
      <c r="EM6189" s="60"/>
      <c r="EN6189" s="60"/>
      <c r="EO6189" s="60"/>
      <c r="EP6189" s="60"/>
      <c r="EQ6189" s="60"/>
      <c r="ER6189" s="60"/>
      <c r="ES6189" s="60"/>
      <c r="ET6189" s="60"/>
      <c r="EU6189" s="60"/>
      <c r="EV6189" s="60"/>
      <c r="EW6189" s="60"/>
      <c r="EX6189" s="60"/>
      <c r="EY6189" s="60"/>
      <c r="EZ6189" s="60"/>
      <c r="FA6189" s="60"/>
      <c r="FB6189" s="60"/>
    </row>
    <row r="6190" spans="34:158" x14ac:dyDescent="0.25">
      <c r="AH6190" s="38">
        <v>100</v>
      </c>
      <c r="AI6190" s="38">
        <v>145</v>
      </c>
      <c r="AJ6190" s="38">
        <v>18710</v>
      </c>
      <c r="AK6190" s="38">
        <v>78</v>
      </c>
      <c r="AL6190" s="38">
        <v>9100158</v>
      </c>
      <c r="AM6190" s="61" t="s">
        <v>1816</v>
      </c>
      <c r="AN6190" s="61" t="s">
        <v>1691</v>
      </c>
      <c r="AO6190" s="61" t="s">
        <v>1671</v>
      </c>
      <c r="AP6190" s="61" t="s">
        <v>1784</v>
      </c>
      <c r="AQ6190" s="61" t="s">
        <v>5026</v>
      </c>
      <c r="AR6190" s="28">
        <v>11722899.800000001</v>
      </c>
      <c r="AS6190" s="28">
        <v>11727647</v>
      </c>
      <c r="AT6190" s="28">
        <v>0</v>
      </c>
      <c r="AU6190" s="62"/>
      <c r="DV6190" s="31" t="s">
        <v>5766</v>
      </c>
      <c r="DW6190" s="31" t="s">
        <v>5775</v>
      </c>
      <c r="DX6190" s="63"/>
      <c r="DY6190" s="63"/>
      <c r="DZ6190" s="63"/>
      <c r="EA6190" s="167"/>
      <c r="EB6190" s="60"/>
      <c r="EC6190" s="60"/>
      <c r="ED6190" s="60"/>
      <c r="EE6190" s="60"/>
      <c r="EF6190" s="60"/>
      <c r="EG6190" s="60"/>
      <c r="EH6190" s="60"/>
      <c r="EI6190" s="60"/>
      <c r="EJ6190" s="60"/>
      <c r="EK6190" s="60"/>
      <c r="EL6190" s="60"/>
      <c r="EM6190" s="60"/>
      <c r="EN6190" s="60"/>
      <c r="EO6190" s="60"/>
      <c r="EP6190" s="60"/>
      <c r="EQ6190" s="60"/>
      <c r="ER6190" s="60"/>
      <c r="ES6190" s="60"/>
      <c r="ET6190" s="60"/>
      <c r="EU6190" s="60"/>
      <c r="EV6190" s="60"/>
      <c r="EW6190" s="60"/>
      <c r="EX6190" s="60"/>
      <c r="EY6190" s="60"/>
      <c r="EZ6190" s="60"/>
      <c r="FA6190" s="60"/>
      <c r="FB6190" s="60"/>
    </row>
    <row r="6191" spans="34:158" x14ac:dyDescent="0.25">
      <c r="AH6191" s="38">
        <v>100</v>
      </c>
      <c r="AI6191" s="38">
        <v>145</v>
      </c>
      <c r="AJ6191" s="38">
        <v>18750</v>
      </c>
      <c r="AK6191" s="38">
        <v>78</v>
      </c>
      <c r="AL6191" s="38">
        <v>9100158</v>
      </c>
      <c r="AM6191" s="61" t="s">
        <v>1816</v>
      </c>
      <c r="AN6191" s="61" t="s">
        <v>1691</v>
      </c>
      <c r="AO6191" s="61" t="s">
        <v>1672</v>
      </c>
      <c r="AP6191" s="61" t="s">
        <v>1784</v>
      </c>
      <c r="AQ6191" s="61" t="s">
        <v>5026</v>
      </c>
      <c r="AR6191" s="28">
        <v>7985436.9000000004</v>
      </c>
      <c r="AS6191" s="28">
        <v>9595685</v>
      </c>
      <c r="AT6191" s="28">
        <v>9832038</v>
      </c>
      <c r="AU6191" s="62"/>
      <c r="DV6191" s="31" t="s">
        <v>5766</v>
      </c>
      <c r="DW6191" s="31" t="s">
        <v>5775</v>
      </c>
      <c r="DX6191" s="63"/>
      <c r="DY6191" s="63"/>
      <c r="DZ6191" s="63"/>
      <c r="EA6191" s="167"/>
      <c r="EB6191" s="60"/>
      <c r="EC6191" s="60"/>
      <c r="ED6191" s="60"/>
      <c r="EE6191" s="60"/>
      <c r="EF6191" s="60"/>
      <c r="EG6191" s="60"/>
      <c r="EH6191" s="60"/>
      <c r="EI6191" s="60"/>
      <c r="EJ6191" s="60"/>
      <c r="EK6191" s="60"/>
      <c r="EL6191" s="60"/>
      <c r="EM6191" s="60"/>
      <c r="EN6191" s="60"/>
      <c r="EO6191" s="60"/>
      <c r="EP6191" s="60"/>
      <c r="EQ6191" s="60"/>
      <c r="ER6191" s="60"/>
      <c r="ES6191" s="60"/>
      <c r="ET6191" s="60"/>
      <c r="EU6191" s="60"/>
      <c r="EV6191" s="60"/>
      <c r="EW6191" s="60"/>
      <c r="EX6191" s="60"/>
      <c r="EY6191" s="60"/>
      <c r="EZ6191" s="60"/>
      <c r="FA6191" s="60"/>
      <c r="FB6191" s="60"/>
    </row>
    <row r="6192" spans="34:158" x14ac:dyDescent="0.25">
      <c r="AH6192" s="38">
        <v>100</v>
      </c>
      <c r="AI6192" s="38">
        <v>150</v>
      </c>
      <c r="AJ6192" s="38">
        <v>11600</v>
      </c>
      <c r="AK6192" s="38">
        <v>78</v>
      </c>
      <c r="AL6192" s="38">
        <v>9100158</v>
      </c>
      <c r="AM6192" s="61" t="s">
        <v>1816</v>
      </c>
      <c r="AN6192" s="61" t="s">
        <v>1695</v>
      </c>
      <c r="AO6192" s="61" t="s">
        <v>5076</v>
      </c>
      <c r="AP6192" s="61" t="s">
        <v>1784</v>
      </c>
      <c r="AQ6192" s="61" t="s">
        <v>5026</v>
      </c>
      <c r="AR6192" s="28">
        <v>7976633.7999999998</v>
      </c>
      <c r="AS6192" s="28">
        <v>26674164</v>
      </c>
      <c r="AT6192" s="28">
        <v>56306988</v>
      </c>
      <c r="AU6192" s="62"/>
      <c r="DV6192" s="31" t="s">
        <v>5766</v>
      </c>
      <c r="DW6192" s="31" t="s">
        <v>5776</v>
      </c>
      <c r="DX6192" s="63"/>
      <c r="DY6192" s="63"/>
      <c r="DZ6192" s="63"/>
      <c r="EA6192" s="167"/>
      <c r="EB6192" s="60"/>
      <c r="EC6192" s="60"/>
      <c r="ED6192" s="60"/>
      <c r="EE6192" s="60"/>
      <c r="EF6192" s="60"/>
      <c r="EG6192" s="60"/>
      <c r="EH6192" s="60"/>
      <c r="EI6192" s="60"/>
      <c r="EJ6192" s="60"/>
      <c r="EK6192" s="60"/>
      <c r="EL6192" s="60"/>
      <c r="EM6192" s="60"/>
      <c r="EN6192" s="60"/>
      <c r="EO6192" s="60"/>
      <c r="EP6192" s="60"/>
      <c r="EQ6192" s="60"/>
      <c r="ER6192" s="60"/>
      <c r="ES6192" s="60"/>
      <c r="ET6192" s="60"/>
      <c r="EU6192" s="60"/>
      <c r="EV6192" s="60"/>
      <c r="EW6192" s="60"/>
      <c r="EX6192" s="60"/>
      <c r="EY6192" s="60"/>
      <c r="EZ6192" s="60"/>
      <c r="FA6192" s="60"/>
      <c r="FB6192" s="60"/>
    </row>
    <row r="6193" spans="34:158" x14ac:dyDescent="0.25">
      <c r="AH6193" s="38">
        <v>100</v>
      </c>
      <c r="AI6193" s="38">
        <v>150</v>
      </c>
      <c r="AJ6193" s="38">
        <v>12000</v>
      </c>
      <c r="AK6193" s="38">
        <v>78</v>
      </c>
      <c r="AL6193" s="38">
        <v>9100158</v>
      </c>
      <c r="AM6193" s="61" t="s">
        <v>1816</v>
      </c>
      <c r="AN6193" s="61" t="s">
        <v>1695</v>
      </c>
      <c r="AO6193" s="61" t="s">
        <v>5084</v>
      </c>
      <c r="AP6193" s="61" t="s">
        <v>1784</v>
      </c>
      <c r="AQ6193" s="61" t="s">
        <v>5026</v>
      </c>
      <c r="AR6193" s="28">
        <v>778800.8</v>
      </c>
      <c r="AS6193" s="28">
        <v>1159850</v>
      </c>
      <c r="AT6193" s="28">
        <v>1596570</v>
      </c>
      <c r="AU6193" s="62"/>
      <c r="DV6193" s="31" t="s">
        <v>5766</v>
      </c>
      <c r="DW6193" s="31" t="s">
        <v>5776</v>
      </c>
      <c r="DX6193" s="63"/>
      <c r="DY6193" s="63"/>
      <c r="DZ6193" s="63"/>
      <c r="EA6193" s="167"/>
      <c r="EB6193" s="60"/>
      <c r="EC6193" s="60"/>
      <c r="ED6193" s="60"/>
      <c r="EE6193" s="60"/>
      <c r="EF6193" s="60"/>
      <c r="EG6193" s="60"/>
      <c r="EH6193" s="60"/>
      <c r="EI6193" s="60"/>
      <c r="EJ6193" s="60"/>
      <c r="EK6193" s="60"/>
      <c r="EL6193" s="60"/>
      <c r="EM6193" s="60"/>
      <c r="EN6193" s="60"/>
      <c r="EO6193" s="60"/>
      <c r="EP6193" s="60"/>
      <c r="EQ6193" s="60"/>
      <c r="ER6193" s="60"/>
      <c r="ES6193" s="60"/>
      <c r="ET6193" s="60"/>
      <c r="EU6193" s="60"/>
      <c r="EV6193" s="60"/>
      <c r="EW6193" s="60"/>
      <c r="EX6193" s="60"/>
      <c r="EY6193" s="60"/>
      <c r="EZ6193" s="60"/>
      <c r="FA6193" s="60"/>
      <c r="FB6193" s="60"/>
    </row>
    <row r="6194" spans="34:158" x14ac:dyDescent="0.25">
      <c r="AH6194" s="38">
        <v>100</v>
      </c>
      <c r="AI6194" s="38">
        <v>150</v>
      </c>
      <c r="AJ6194" s="38">
        <v>12200</v>
      </c>
      <c r="AK6194" s="38">
        <v>78</v>
      </c>
      <c r="AL6194" s="38">
        <v>9100158</v>
      </c>
      <c r="AM6194" s="61" t="s">
        <v>1816</v>
      </c>
      <c r="AN6194" s="61" t="s">
        <v>1695</v>
      </c>
      <c r="AO6194" s="61" t="s">
        <v>5088</v>
      </c>
      <c r="AP6194" s="61" t="s">
        <v>1784</v>
      </c>
      <c r="AQ6194" s="61" t="s">
        <v>5026</v>
      </c>
      <c r="AR6194" s="28">
        <v>5850446.5</v>
      </c>
      <c r="AS6194" s="28">
        <v>5359310</v>
      </c>
      <c r="AT6194" s="28">
        <v>5275760</v>
      </c>
      <c r="AU6194" s="62"/>
      <c r="DV6194" s="31" t="s">
        <v>5766</v>
      </c>
      <c r="DW6194" s="31" t="s">
        <v>5776</v>
      </c>
      <c r="DX6194" s="63"/>
      <c r="DY6194" s="63"/>
      <c r="DZ6194" s="63"/>
      <c r="EA6194" s="167"/>
      <c r="EB6194" s="60"/>
      <c r="EC6194" s="60"/>
      <c r="ED6194" s="60"/>
      <c r="EE6194" s="60"/>
      <c r="EF6194" s="60"/>
      <c r="EG6194" s="60"/>
      <c r="EH6194" s="60"/>
      <c r="EI6194" s="60"/>
      <c r="EJ6194" s="60"/>
      <c r="EK6194" s="60"/>
      <c r="EL6194" s="60"/>
      <c r="EM6194" s="60"/>
      <c r="EN6194" s="60"/>
      <c r="EO6194" s="60"/>
      <c r="EP6194" s="60"/>
      <c r="EQ6194" s="60"/>
      <c r="ER6194" s="60"/>
      <c r="ES6194" s="60"/>
      <c r="ET6194" s="60"/>
      <c r="EU6194" s="60"/>
      <c r="EV6194" s="60"/>
      <c r="EW6194" s="60"/>
      <c r="EX6194" s="60"/>
      <c r="EY6194" s="60"/>
      <c r="EZ6194" s="60"/>
      <c r="FA6194" s="60"/>
      <c r="FB6194" s="60"/>
    </row>
    <row r="6195" spans="34:158" x14ac:dyDescent="0.25">
      <c r="AH6195" s="38">
        <v>100</v>
      </c>
      <c r="AI6195" s="38">
        <v>150</v>
      </c>
      <c r="AJ6195" s="38">
        <v>13450</v>
      </c>
      <c r="AK6195" s="38">
        <v>78</v>
      </c>
      <c r="AL6195" s="38">
        <v>9100158</v>
      </c>
      <c r="AM6195" s="61" t="s">
        <v>1816</v>
      </c>
      <c r="AN6195" s="61" t="s">
        <v>1695</v>
      </c>
      <c r="AO6195" s="61" t="s">
        <v>5112</v>
      </c>
      <c r="AP6195" s="61" t="s">
        <v>1784</v>
      </c>
      <c r="AQ6195" s="61" t="s">
        <v>5026</v>
      </c>
      <c r="AR6195" s="28">
        <v>1706455.6</v>
      </c>
      <c r="AS6195" s="28">
        <v>3251784</v>
      </c>
      <c r="AT6195" s="28">
        <v>2173822</v>
      </c>
      <c r="AU6195" s="62"/>
      <c r="DV6195" s="31" t="s">
        <v>5766</v>
      </c>
      <c r="DW6195" s="31" t="s">
        <v>5776</v>
      </c>
      <c r="DX6195" s="63"/>
      <c r="DY6195" s="63"/>
      <c r="DZ6195" s="63"/>
      <c r="EA6195" s="167"/>
      <c r="EB6195" s="60"/>
      <c r="EC6195" s="60"/>
      <c r="ED6195" s="60"/>
      <c r="EE6195" s="60"/>
      <c r="EF6195" s="60"/>
      <c r="EG6195" s="60"/>
      <c r="EH6195" s="60"/>
      <c r="EI6195" s="60"/>
      <c r="EJ6195" s="60"/>
      <c r="EK6195" s="60"/>
      <c r="EL6195" s="60"/>
      <c r="EM6195" s="60"/>
      <c r="EN6195" s="60"/>
      <c r="EO6195" s="60"/>
      <c r="EP6195" s="60"/>
      <c r="EQ6195" s="60"/>
      <c r="ER6195" s="60"/>
      <c r="ES6195" s="60"/>
      <c r="ET6195" s="60"/>
      <c r="EU6195" s="60"/>
      <c r="EV6195" s="60"/>
      <c r="EW6195" s="60"/>
      <c r="EX6195" s="60"/>
      <c r="EY6195" s="60"/>
      <c r="EZ6195" s="60"/>
      <c r="FA6195" s="60"/>
      <c r="FB6195" s="60"/>
    </row>
    <row r="6196" spans="34:158" x14ac:dyDescent="0.25">
      <c r="AH6196" s="38">
        <v>100</v>
      </c>
      <c r="AI6196" s="38">
        <v>150</v>
      </c>
      <c r="AJ6196" s="38">
        <v>13500</v>
      </c>
      <c r="AK6196" s="38">
        <v>78</v>
      </c>
      <c r="AL6196" s="38">
        <v>9100158</v>
      </c>
      <c r="AM6196" s="61" t="s">
        <v>1816</v>
      </c>
      <c r="AN6196" s="61" t="s">
        <v>1695</v>
      </c>
      <c r="AO6196" s="61" t="s">
        <v>5113</v>
      </c>
      <c r="AP6196" s="61" t="s">
        <v>1784</v>
      </c>
      <c r="AQ6196" s="61" t="s">
        <v>5026</v>
      </c>
      <c r="AR6196" s="28">
        <v>17625119.5</v>
      </c>
      <c r="AS6196" s="28">
        <v>16483068</v>
      </c>
      <c r="AT6196" s="28">
        <v>14398170</v>
      </c>
      <c r="AU6196" s="62"/>
      <c r="DV6196" s="31" t="s">
        <v>5766</v>
      </c>
      <c r="DW6196" s="31" t="s">
        <v>5776</v>
      </c>
      <c r="DX6196" s="63"/>
      <c r="DY6196" s="63"/>
      <c r="DZ6196" s="63"/>
      <c r="EA6196" s="167"/>
      <c r="EB6196" s="60"/>
      <c r="EC6196" s="60"/>
      <c r="ED6196" s="60"/>
      <c r="EE6196" s="60"/>
      <c r="EF6196" s="60"/>
      <c r="EG6196" s="60"/>
      <c r="EH6196" s="60"/>
      <c r="EI6196" s="60"/>
      <c r="EJ6196" s="60"/>
      <c r="EK6196" s="60"/>
      <c r="EL6196" s="60"/>
      <c r="EM6196" s="60"/>
      <c r="EN6196" s="60"/>
      <c r="EO6196" s="60"/>
      <c r="EP6196" s="60"/>
      <c r="EQ6196" s="60"/>
      <c r="ER6196" s="60"/>
      <c r="ES6196" s="60"/>
      <c r="ET6196" s="60"/>
      <c r="EU6196" s="60"/>
      <c r="EV6196" s="60"/>
      <c r="EW6196" s="60"/>
      <c r="EX6196" s="60"/>
      <c r="EY6196" s="60"/>
      <c r="EZ6196" s="60"/>
      <c r="FA6196" s="60"/>
      <c r="FB6196" s="60"/>
    </row>
    <row r="6197" spans="34:158" x14ac:dyDescent="0.25">
      <c r="AH6197" s="38">
        <v>100</v>
      </c>
      <c r="AI6197" s="38">
        <v>150</v>
      </c>
      <c r="AJ6197" s="38">
        <v>13850</v>
      </c>
      <c r="AK6197" s="38">
        <v>78</v>
      </c>
      <c r="AL6197" s="38">
        <v>9100158</v>
      </c>
      <c r="AM6197" s="61" t="s">
        <v>1816</v>
      </c>
      <c r="AN6197" s="61" t="s">
        <v>1695</v>
      </c>
      <c r="AO6197" s="61" t="s">
        <v>5121</v>
      </c>
      <c r="AP6197" s="61" t="s">
        <v>1784</v>
      </c>
      <c r="AQ6197" s="61" t="s">
        <v>5026</v>
      </c>
      <c r="AR6197" s="28">
        <v>9106092.1999999993</v>
      </c>
      <c r="AS6197" s="28">
        <v>4621378</v>
      </c>
      <c r="AT6197" s="28">
        <v>7628656</v>
      </c>
      <c r="AU6197" s="62"/>
      <c r="DV6197" s="31" t="s">
        <v>5766</v>
      </c>
      <c r="DW6197" s="31" t="s">
        <v>5776</v>
      </c>
      <c r="DX6197" s="63"/>
      <c r="DY6197" s="63"/>
      <c r="DZ6197" s="63"/>
      <c r="EA6197" s="167"/>
      <c r="EB6197" s="60"/>
      <c r="EC6197" s="60"/>
      <c r="ED6197" s="60"/>
      <c r="EE6197" s="60"/>
      <c r="EF6197" s="60"/>
      <c r="EG6197" s="60"/>
      <c r="EH6197" s="60"/>
      <c r="EI6197" s="60"/>
      <c r="EJ6197" s="60"/>
      <c r="EK6197" s="60"/>
      <c r="EL6197" s="60"/>
      <c r="EM6197" s="60"/>
      <c r="EN6197" s="60"/>
      <c r="EO6197" s="60"/>
      <c r="EP6197" s="60"/>
      <c r="EQ6197" s="60"/>
      <c r="ER6197" s="60"/>
      <c r="ES6197" s="60"/>
      <c r="ET6197" s="60"/>
      <c r="EU6197" s="60"/>
      <c r="EV6197" s="60"/>
      <c r="EW6197" s="60"/>
      <c r="EX6197" s="60"/>
      <c r="EY6197" s="60"/>
      <c r="EZ6197" s="60"/>
      <c r="FA6197" s="60"/>
      <c r="FB6197" s="60"/>
    </row>
    <row r="6198" spans="34:158" x14ac:dyDescent="0.25">
      <c r="AH6198" s="38">
        <v>100</v>
      </c>
      <c r="AI6198" s="38">
        <v>150</v>
      </c>
      <c r="AJ6198" s="38">
        <v>14300</v>
      </c>
      <c r="AK6198" s="38">
        <v>78</v>
      </c>
      <c r="AL6198" s="38">
        <v>9100158</v>
      </c>
      <c r="AM6198" s="61" t="s">
        <v>1816</v>
      </c>
      <c r="AN6198" s="61" t="s">
        <v>1695</v>
      </c>
      <c r="AO6198" s="61" t="s">
        <v>1574</v>
      </c>
      <c r="AP6198" s="61" t="s">
        <v>1784</v>
      </c>
      <c r="AQ6198" s="61" t="s">
        <v>5026</v>
      </c>
      <c r="AR6198" s="28">
        <v>7482929.2000000002</v>
      </c>
      <c r="AS6198" s="28">
        <v>5464560</v>
      </c>
      <c r="AT6198" s="28">
        <v>3438998</v>
      </c>
      <c r="AU6198" s="62"/>
      <c r="DV6198" s="31" t="s">
        <v>5766</v>
      </c>
      <c r="DW6198" s="31" t="s">
        <v>5776</v>
      </c>
      <c r="DX6198" s="63"/>
      <c r="DY6198" s="63"/>
      <c r="DZ6198" s="63"/>
      <c r="EA6198" s="167"/>
      <c r="EB6198" s="60"/>
      <c r="EC6198" s="60"/>
      <c r="ED6198" s="60"/>
      <c r="EE6198" s="60"/>
      <c r="EF6198" s="60"/>
      <c r="EG6198" s="60"/>
      <c r="EH6198" s="60"/>
      <c r="EI6198" s="60"/>
      <c r="EJ6198" s="60"/>
      <c r="EK6198" s="60"/>
      <c r="EL6198" s="60"/>
      <c r="EM6198" s="60"/>
      <c r="EN6198" s="60"/>
      <c r="EO6198" s="60"/>
      <c r="EP6198" s="60"/>
      <c r="EQ6198" s="60"/>
      <c r="ER6198" s="60"/>
      <c r="ES6198" s="60"/>
      <c r="ET6198" s="60"/>
      <c r="EU6198" s="60"/>
      <c r="EV6198" s="60"/>
      <c r="EW6198" s="60"/>
      <c r="EX6198" s="60"/>
      <c r="EY6198" s="60"/>
      <c r="EZ6198" s="60"/>
      <c r="FA6198" s="60"/>
      <c r="FB6198" s="60"/>
    </row>
    <row r="6199" spans="34:158" x14ac:dyDescent="0.25">
      <c r="AH6199" s="38">
        <v>100</v>
      </c>
      <c r="AI6199" s="38">
        <v>150</v>
      </c>
      <c r="AJ6199" s="38">
        <v>14750</v>
      </c>
      <c r="AK6199" s="38">
        <v>78</v>
      </c>
      <c r="AL6199" s="38">
        <v>9100158</v>
      </c>
      <c r="AM6199" s="61" t="s">
        <v>1816</v>
      </c>
      <c r="AN6199" s="61" t="s">
        <v>1695</v>
      </c>
      <c r="AO6199" s="61" t="s">
        <v>1583</v>
      </c>
      <c r="AP6199" s="61" t="s">
        <v>1784</v>
      </c>
      <c r="AQ6199" s="61" t="s">
        <v>5026</v>
      </c>
      <c r="AR6199" s="28">
        <v>1319912.6000000001</v>
      </c>
      <c r="AS6199" s="28">
        <v>43768104</v>
      </c>
      <c r="AT6199" s="28">
        <v>3433476</v>
      </c>
      <c r="AU6199" s="62"/>
      <c r="DV6199" s="31" t="s">
        <v>5766</v>
      </c>
      <c r="DW6199" s="31" t="s">
        <v>5776</v>
      </c>
      <c r="DX6199" s="63"/>
      <c r="DY6199" s="63"/>
      <c r="DZ6199" s="63"/>
      <c r="EA6199" s="167"/>
      <c r="EB6199" s="60"/>
      <c r="EC6199" s="60"/>
      <c r="ED6199" s="60"/>
      <c r="EE6199" s="60"/>
      <c r="EF6199" s="60"/>
      <c r="EG6199" s="60"/>
      <c r="EH6199" s="60"/>
      <c r="EI6199" s="60"/>
      <c r="EJ6199" s="60"/>
      <c r="EK6199" s="60"/>
      <c r="EL6199" s="60"/>
      <c r="EM6199" s="60"/>
      <c r="EN6199" s="60"/>
      <c r="EO6199" s="60"/>
      <c r="EP6199" s="60"/>
      <c r="EQ6199" s="60"/>
      <c r="ER6199" s="60"/>
      <c r="ES6199" s="60"/>
      <c r="ET6199" s="60"/>
      <c r="EU6199" s="60"/>
      <c r="EV6199" s="60"/>
      <c r="EW6199" s="60"/>
      <c r="EX6199" s="60"/>
      <c r="EY6199" s="60"/>
      <c r="EZ6199" s="60"/>
      <c r="FA6199" s="60"/>
      <c r="FB6199" s="60"/>
    </row>
    <row r="6200" spans="34:158" x14ac:dyDescent="0.25">
      <c r="AH6200" s="38">
        <v>100</v>
      </c>
      <c r="AI6200" s="38">
        <v>150</v>
      </c>
      <c r="AJ6200" s="38">
        <v>14950</v>
      </c>
      <c r="AK6200" s="38">
        <v>78</v>
      </c>
      <c r="AL6200" s="38">
        <v>9100158</v>
      </c>
      <c r="AM6200" s="61" t="s">
        <v>1816</v>
      </c>
      <c r="AN6200" s="61" t="s">
        <v>1695</v>
      </c>
      <c r="AO6200" s="61" t="s">
        <v>1589</v>
      </c>
      <c r="AP6200" s="61" t="s">
        <v>1784</v>
      </c>
      <c r="AQ6200" s="61" t="s">
        <v>5026</v>
      </c>
      <c r="AR6200" s="28">
        <v>2341039.9</v>
      </c>
      <c r="AS6200" s="28">
        <v>2172099</v>
      </c>
      <c r="AT6200" s="28">
        <v>2878977</v>
      </c>
      <c r="AU6200" s="62"/>
      <c r="DV6200" s="31" t="s">
        <v>5766</v>
      </c>
      <c r="DW6200" s="31" t="s">
        <v>5776</v>
      </c>
      <c r="DX6200" s="63"/>
      <c r="DY6200" s="63"/>
      <c r="DZ6200" s="63"/>
      <c r="EA6200" s="167"/>
      <c r="EB6200" s="60"/>
      <c r="EC6200" s="60"/>
      <c r="ED6200" s="60"/>
      <c r="EE6200" s="60"/>
      <c r="EF6200" s="60"/>
      <c r="EG6200" s="60"/>
      <c r="EH6200" s="60"/>
      <c r="EI6200" s="60"/>
      <c r="EJ6200" s="60"/>
      <c r="EK6200" s="60"/>
      <c r="EL6200" s="60"/>
      <c r="EM6200" s="60"/>
      <c r="EN6200" s="60"/>
      <c r="EO6200" s="60"/>
      <c r="EP6200" s="60"/>
      <c r="EQ6200" s="60"/>
      <c r="ER6200" s="60"/>
      <c r="ES6200" s="60"/>
      <c r="ET6200" s="60"/>
      <c r="EU6200" s="60"/>
      <c r="EV6200" s="60"/>
      <c r="EW6200" s="60"/>
      <c r="EX6200" s="60"/>
      <c r="EY6200" s="60"/>
      <c r="EZ6200" s="60"/>
      <c r="FA6200" s="60"/>
      <c r="FB6200" s="60"/>
    </row>
    <row r="6201" spans="34:158" x14ac:dyDescent="0.25">
      <c r="AH6201" s="38">
        <v>100</v>
      </c>
      <c r="AI6201" s="38">
        <v>150</v>
      </c>
      <c r="AJ6201" s="38">
        <v>15550</v>
      </c>
      <c r="AK6201" s="38">
        <v>78</v>
      </c>
      <c r="AL6201" s="38">
        <v>9100158</v>
      </c>
      <c r="AM6201" s="61" t="s">
        <v>1816</v>
      </c>
      <c r="AN6201" s="61" t="s">
        <v>1695</v>
      </c>
      <c r="AO6201" s="61" t="s">
        <v>1602</v>
      </c>
      <c r="AP6201" s="61" t="s">
        <v>1784</v>
      </c>
      <c r="AQ6201" s="61" t="s">
        <v>5026</v>
      </c>
      <c r="AR6201" s="28">
        <v>3063925.6</v>
      </c>
      <c r="AS6201" s="28">
        <v>1675862</v>
      </c>
      <c r="AT6201" s="28">
        <v>2054726</v>
      </c>
      <c r="AU6201" s="62"/>
      <c r="DV6201" s="31" t="s">
        <v>5766</v>
      </c>
      <c r="DW6201" s="31" t="s">
        <v>5776</v>
      </c>
      <c r="DX6201" s="63"/>
      <c r="DY6201" s="63"/>
      <c r="DZ6201" s="63"/>
      <c r="EA6201" s="167"/>
      <c r="EB6201" s="60"/>
      <c r="EC6201" s="60"/>
      <c r="ED6201" s="60"/>
      <c r="EE6201" s="60"/>
      <c r="EF6201" s="60"/>
      <c r="EG6201" s="60"/>
      <c r="EH6201" s="60"/>
      <c r="EI6201" s="60"/>
      <c r="EJ6201" s="60"/>
      <c r="EK6201" s="60"/>
      <c r="EL6201" s="60"/>
      <c r="EM6201" s="60"/>
      <c r="EN6201" s="60"/>
      <c r="EO6201" s="60"/>
      <c r="EP6201" s="60"/>
      <c r="EQ6201" s="60"/>
      <c r="ER6201" s="60"/>
      <c r="ES6201" s="60"/>
      <c r="ET6201" s="60"/>
      <c r="EU6201" s="60"/>
      <c r="EV6201" s="60"/>
      <c r="EW6201" s="60"/>
      <c r="EX6201" s="60"/>
      <c r="EY6201" s="60"/>
      <c r="EZ6201" s="60"/>
      <c r="FA6201" s="60"/>
      <c r="FB6201" s="60"/>
    </row>
    <row r="6202" spans="34:158" x14ac:dyDescent="0.25">
      <c r="AH6202" s="38">
        <v>100</v>
      </c>
      <c r="AI6202" s="38">
        <v>150</v>
      </c>
      <c r="AJ6202" s="38">
        <v>15800</v>
      </c>
      <c r="AK6202" s="38">
        <v>78</v>
      </c>
      <c r="AL6202" s="38">
        <v>9100158</v>
      </c>
      <c r="AM6202" s="61" t="s">
        <v>1816</v>
      </c>
      <c r="AN6202" s="61" t="s">
        <v>1695</v>
      </c>
      <c r="AO6202" s="61" t="s">
        <v>1607</v>
      </c>
      <c r="AP6202" s="61" t="s">
        <v>1784</v>
      </c>
      <c r="AQ6202" s="61" t="s">
        <v>5026</v>
      </c>
      <c r="AR6202" s="28">
        <v>3246884.3</v>
      </c>
      <c r="AS6202" s="28">
        <v>2951263</v>
      </c>
      <c r="AT6202" s="28">
        <v>3029300</v>
      </c>
      <c r="AU6202" s="62"/>
      <c r="DV6202" s="31" t="s">
        <v>5766</v>
      </c>
      <c r="DW6202" s="31" t="s">
        <v>5776</v>
      </c>
      <c r="DX6202" s="63"/>
      <c r="DY6202" s="63"/>
      <c r="DZ6202" s="63"/>
      <c r="EA6202" s="167"/>
      <c r="EB6202" s="60"/>
      <c r="EC6202" s="60"/>
      <c r="ED6202" s="60"/>
      <c r="EE6202" s="60"/>
      <c r="EF6202" s="60"/>
      <c r="EG6202" s="60"/>
      <c r="EH6202" s="60"/>
      <c r="EI6202" s="60"/>
      <c r="EJ6202" s="60"/>
      <c r="EK6202" s="60"/>
      <c r="EL6202" s="60"/>
      <c r="EM6202" s="60"/>
      <c r="EN6202" s="60"/>
      <c r="EO6202" s="60"/>
      <c r="EP6202" s="60"/>
      <c r="EQ6202" s="60"/>
      <c r="ER6202" s="60"/>
      <c r="ES6202" s="60"/>
      <c r="ET6202" s="60"/>
      <c r="EU6202" s="60"/>
      <c r="EV6202" s="60"/>
      <c r="EW6202" s="60"/>
      <c r="EX6202" s="60"/>
      <c r="EY6202" s="60"/>
      <c r="EZ6202" s="60"/>
      <c r="FA6202" s="60"/>
      <c r="FB6202" s="60"/>
    </row>
    <row r="6203" spans="34:158" x14ac:dyDescent="0.25">
      <c r="AH6203" s="38">
        <v>100</v>
      </c>
      <c r="AI6203" s="38">
        <v>150</v>
      </c>
      <c r="AJ6203" s="38">
        <v>17350</v>
      </c>
      <c r="AK6203" s="38">
        <v>78</v>
      </c>
      <c r="AL6203" s="38">
        <v>9100158</v>
      </c>
      <c r="AM6203" s="61" t="s">
        <v>1816</v>
      </c>
      <c r="AN6203" s="61" t="s">
        <v>1695</v>
      </c>
      <c r="AO6203" s="61" t="s">
        <v>1641</v>
      </c>
      <c r="AP6203" s="61" t="s">
        <v>1784</v>
      </c>
      <c r="AQ6203" s="61" t="s">
        <v>5026</v>
      </c>
      <c r="AR6203" s="28">
        <v>1973948.3</v>
      </c>
      <c r="AS6203" s="28">
        <v>25426417</v>
      </c>
      <c r="AT6203" s="28">
        <v>19905269</v>
      </c>
      <c r="AU6203" s="62"/>
      <c r="DV6203" s="31" t="s">
        <v>5766</v>
      </c>
      <c r="DW6203" s="31" t="s">
        <v>5776</v>
      </c>
      <c r="DX6203" s="63"/>
      <c r="DY6203" s="63"/>
      <c r="DZ6203" s="63"/>
      <c r="EA6203" s="167"/>
      <c r="EB6203" s="60"/>
      <c r="EC6203" s="60"/>
      <c r="ED6203" s="60"/>
      <c r="EE6203" s="60"/>
      <c r="EF6203" s="60"/>
      <c r="EG6203" s="60"/>
      <c r="EH6203" s="60"/>
      <c r="EI6203" s="60"/>
      <c r="EJ6203" s="60"/>
      <c r="EK6203" s="60"/>
      <c r="EL6203" s="60"/>
      <c r="EM6203" s="60"/>
      <c r="EN6203" s="60"/>
      <c r="EO6203" s="60"/>
      <c r="EP6203" s="60"/>
      <c r="EQ6203" s="60"/>
      <c r="ER6203" s="60"/>
      <c r="ES6203" s="60"/>
      <c r="ET6203" s="60"/>
      <c r="EU6203" s="60"/>
      <c r="EV6203" s="60"/>
      <c r="EW6203" s="60"/>
      <c r="EX6203" s="60"/>
      <c r="EY6203" s="60"/>
      <c r="EZ6203" s="60"/>
      <c r="FA6203" s="60"/>
      <c r="FB6203" s="60"/>
    </row>
    <row r="6204" spans="34:158" x14ac:dyDescent="0.25">
      <c r="AH6204" s="38">
        <v>100</v>
      </c>
      <c r="AI6204" s="38">
        <v>150</v>
      </c>
      <c r="AJ6204" s="38">
        <v>17500</v>
      </c>
      <c r="AK6204" s="38">
        <v>78</v>
      </c>
      <c r="AL6204" s="38">
        <v>9100158</v>
      </c>
      <c r="AM6204" s="61" t="s">
        <v>1816</v>
      </c>
      <c r="AN6204" s="61" t="s">
        <v>1695</v>
      </c>
      <c r="AO6204" s="61" t="s">
        <v>1644</v>
      </c>
      <c r="AP6204" s="61" t="s">
        <v>1784</v>
      </c>
      <c r="AQ6204" s="61" t="s">
        <v>5026</v>
      </c>
      <c r="AR6204" s="28">
        <v>25275694</v>
      </c>
      <c r="AS6204" s="28">
        <v>13315908</v>
      </c>
      <c r="AT6204" s="28">
        <v>13945012</v>
      </c>
      <c r="AU6204" s="62"/>
      <c r="DV6204" s="31" t="s">
        <v>5766</v>
      </c>
      <c r="DW6204" s="31" t="s">
        <v>5776</v>
      </c>
      <c r="DX6204" s="63"/>
      <c r="DY6204" s="63"/>
      <c r="DZ6204" s="63"/>
      <c r="EA6204" s="167"/>
      <c r="EB6204" s="60"/>
      <c r="EC6204" s="60"/>
      <c r="ED6204" s="60"/>
      <c r="EE6204" s="60"/>
      <c r="EF6204" s="60"/>
      <c r="EG6204" s="60"/>
      <c r="EH6204" s="60"/>
      <c r="EI6204" s="60"/>
      <c r="EJ6204" s="60"/>
      <c r="EK6204" s="60"/>
      <c r="EL6204" s="60"/>
      <c r="EM6204" s="60"/>
      <c r="EN6204" s="60"/>
      <c r="EO6204" s="60"/>
      <c r="EP6204" s="60"/>
      <c r="EQ6204" s="60"/>
      <c r="ER6204" s="60"/>
      <c r="ES6204" s="60"/>
      <c r="ET6204" s="60"/>
      <c r="EU6204" s="60"/>
      <c r="EV6204" s="60"/>
      <c r="EW6204" s="60"/>
      <c r="EX6204" s="60"/>
      <c r="EY6204" s="60"/>
      <c r="EZ6204" s="60"/>
      <c r="FA6204" s="60"/>
      <c r="FB6204" s="60"/>
    </row>
    <row r="6205" spans="34:158" x14ac:dyDescent="0.25">
      <c r="AH6205" s="38">
        <v>100</v>
      </c>
      <c r="AI6205" s="38">
        <v>150</v>
      </c>
      <c r="AJ6205" s="38">
        <v>17750</v>
      </c>
      <c r="AK6205" s="38">
        <v>78</v>
      </c>
      <c r="AL6205" s="38">
        <v>9100158</v>
      </c>
      <c r="AM6205" s="61" t="s">
        <v>1816</v>
      </c>
      <c r="AN6205" s="61" t="s">
        <v>1695</v>
      </c>
      <c r="AO6205" s="61" t="s">
        <v>1650</v>
      </c>
      <c r="AP6205" s="61" t="s">
        <v>1784</v>
      </c>
      <c r="AQ6205" s="61" t="s">
        <v>5026</v>
      </c>
      <c r="AR6205" s="28">
        <v>29414275.400000002</v>
      </c>
      <c r="AS6205" s="28">
        <v>26524113</v>
      </c>
      <c r="AT6205" s="28">
        <v>33993988</v>
      </c>
      <c r="AU6205" s="62"/>
      <c r="DV6205" s="31" t="s">
        <v>5766</v>
      </c>
      <c r="DW6205" s="31" t="s">
        <v>5776</v>
      </c>
      <c r="DX6205" s="63"/>
      <c r="DY6205" s="63"/>
      <c r="DZ6205" s="63"/>
      <c r="EA6205" s="167"/>
      <c r="EB6205" s="60"/>
      <c r="EC6205" s="60"/>
      <c r="ED6205" s="60"/>
      <c r="EE6205" s="60"/>
      <c r="EF6205" s="60"/>
      <c r="EG6205" s="60"/>
      <c r="EH6205" s="60"/>
      <c r="EI6205" s="60"/>
      <c r="EJ6205" s="60"/>
      <c r="EK6205" s="60"/>
      <c r="EL6205" s="60"/>
      <c r="EM6205" s="60"/>
      <c r="EN6205" s="60"/>
      <c r="EO6205" s="60"/>
      <c r="EP6205" s="60"/>
      <c r="EQ6205" s="60"/>
      <c r="ER6205" s="60"/>
      <c r="ES6205" s="60"/>
      <c r="ET6205" s="60"/>
      <c r="EU6205" s="60"/>
      <c r="EV6205" s="60"/>
      <c r="EW6205" s="60"/>
      <c r="EX6205" s="60"/>
      <c r="EY6205" s="60"/>
      <c r="EZ6205" s="60"/>
      <c r="FA6205" s="60"/>
      <c r="FB6205" s="60"/>
    </row>
    <row r="6206" spans="34:158" x14ac:dyDescent="0.25">
      <c r="AH6206" s="38">
        <v>100</v>
      </c>
      <c r="AI6206" s="38">
        <v>155</v>
      </c>
      <c r="AJ6206" s="38">
        <v>10050</v>
      </c>
      <c r="AK6206" s="38">
        <v>78</v>
      </c>
      <c r="AL6206" s="38">
        <v>9100158</v>
      </c>
      <c r="AM6206" s="61" t="s">
        <v>1816</v>
      </c>
      <c r="AN6206" s="61" t="s">
        <v>1686</v>
      </c>
      <c r="AO6206" s="61" t="s">
        <v>5044</v>
      </c>
      <c r="AP6206" s="61" t="s">
        <v>1784</v>
      </c>
      <c r="AQ6206" s="61" t="s">
        <v>5026</v>
      </c>
      <c r="AR6206" s="28">
        <v>1719635.3</v>
      </c>
      <c r="AS6206" s="28">
        <v>3123087</v>
      </c>
      <c r="AT6206" s="28">
        <v>294552</v>
      </c>
      <c r="AU6206" s="62"/>
      <c r="DV6206" s="31" t="s">
        <v>5766</v>
      </c>
      <c r="DW6206" s="31" t="s">
        <v>5777</v>
      </c>
      <c r="DX6206" s="63"/>
      <c r="DY6206" s="63"/>
      <c r="DZ6206" s="63"/>
      <c r="EA6206" s="167"/>
      <c r="EB6206" s="60"/>
      <c r="EC6206" s="60"/>
      <c r="ED6206" s="60"/>
      <c r="EE6206" s="60"/>
      <c r="EF6206" s="60"/>
      <c r="EG6206" s="60"/>
      <c r="EH6206" s="60"/>
      <c r="EI6206" s="60"/>
      <c r="EJ6206" s="60"/>
      <c r="EK6206" s="60"/>
      <c r="EL6206" s="60"/>
      <c r="EM6206" s="60"/>
      <c r="EN6206" s="60"/>
      <c r="EO6206" s="60"/>
      <c r="EP6206" s="60"/>
      <c r="EQ6206" s="60"/>
      <c r="ER6206" s="60"/>
      <c r="ES6206" s="60"/>
      <c r="ET6206" s="60"/>
      <c r="EU6206" s="60"/>
      <c r="EV6206" s="60"/>
      <c r="EW6206" s="60"/>
      <c r="EX6206" s="60"/>
      <c r="EY6206" s="60"/>
      <c r="EZ6206" s="60"/>
      <c r="FA6206" s="60"/>
      <c r="FB6206" s="60"/>
    </row>
    <row r="6207" spans="34:158" x14ac:dyDescent="0.25">
      <c r="AH6207" s="38">
        <v>100</v>
      </c>
      <c r="AI6207" s="38">
        <v>155</v>
      </c>
      <c r="AJ6207" s="38">
        <v>10300</v>
      </c>
      <c r="AK6207" s="38">
        <v>78</v>
      </c>
      <c r="AL6207" s="38">
        <v>9100158</v>
      </c>
      <c r="AM6207" s="61" t="s">
        <v>1816</v>
      </c>
      <c r="AN6207" s="61" t="s">
        <v>1686</v>
      </c>
      <c r="AO6207" s="61" t="s">
        <v>5049</v>
      </c>
      <c r="AP6207" s="61" t="s">
        <v>1784</v>
      </c>
      <c r="AQ6207" s="61" t="s">
        <v>5026</v>
      </c>
      <c r="AR6207" s="28">
        <v>1888210.2</v>
      </c>
      <c r="AS6207" s="28">
        <v>13863175</v>
      </c>
      <c r="AT6207" s="28">
        <v>9251264</v>
      </c>
      <c r="AU6207" s="62"/>
      <c r="DV6207" s="31" t="s">
        <v>5766</v>
      </c>
      <c r="DW6207" s="31" t="s">
        <v>5777</v>
      </c>
      <c r="DX6207" s="63"/>
      <c r="DY6207" s="63"/>
      <c r="DZ6207" s="63"/>
      <c r="EA6207" s="167"/>
      <c r="EB6207" s="60"/>
      <c r="EC6207" s="60"/>
      <c r="ED6207" s="60"/>
      <c r="EE6207" s="60"/>
      <c r="EF6207" s="60"/>
      <c r="EG6207" s="60"/>
      <c r="EH6207" s="60"/>
      <c r="EI6207" s="60"/>
      <c r="EJ6207" s="60"/>
      <c r="EK6207" s="60"/>
      <c r="EL6207" s="60"/>
      <c r="EM6207" s="60"/>
      <c r="EN6207" s="60"/>
      <c r="EO6207" s="60"/>
      <c r="EP6207" s="60"/>
      <c r="EQ6207" s="60"/>
      <c r="ER6207" s="60"/>
      <c r="ES6207" s="60"/>
      <c r="ET6207" s="60"/>
      <c r="EU6207" s="60"/>
      <c r="EV6207" s="60"/>
      <c r="EW6207" s="60"/>
      <c r="EX6207" s="60"/>
      <c r="EY6207" s="60"/>
      <c r="EZ6207" s="60"/>
      <c r="FA6207" s="60"/>
      <c r="FB6207" s="60"/>
    </row>
    <row r="6208" spans="34:158" x14ac:dyDescent="0.25">
      <c r="AH6208" s="38">
        <v>100</v>
      </c>
      <c r="AI6208" s="38">
        <v>155</v>
      </c>
      <c r="AJ6208" s="38">
        <v>10650</v>
      </c>
      <c r="AK6208" s="38">
        <v>78</v>
      </c>
      <c r="AL6208" s="38">
        <v>9100158</v>
      </c>
      <c r="AM6208" s="61" t="s">
        <v>1816</v>
      </c>
      <c r="AN6208" s="61" t="s">
        <v>1686</v>
      </c>
      <c r="AO6208" s="61" t="s">
        <v>5056</v>
      </c>
      <c r="AP6208" s="61" t="s">
        <v>1784</v>
      </c>
      <c r="AQ6208" s="61" t="s">
        <v>5026</v>
      </c>
      <c r="AR6208" s="28">
        <v>19595358.300000001</v>
      </c>
      <c r="AS6208" s="28">
        <v>12917540</v>
      </c>
      <c r="AT6208" s="28">
        <v>11105496</v>
      </c>
      <c r="AU6208" s="62"/>
      <c r="DV6208" s="31" t="s">
        <v>5766</v>
      </c>
      <c r="DW6208" s="31" t="s">
        <v>5777</v>
      </c>
      <c r="DX6208" s="63"/>
      <c r="DY6208" s="63"/>
      <c r="DZ6208" s="63"/>
      <c r="EA6208" s="167"/>
      <c r="EB6208" s="60"/>
      <c r="EC6208" s="60"/>
      <c r="ED6208" s="60"/>
      <c r="EE6208" s="60"/>
      <c r="EF6208" s="60"/>
      <c r="EG6208" s="60"/>
      <c r="EH6208" s="60"/>
      <c r="EI6208" s="60"/>
      <c r="EJ6208" s="60"/>
      <c r="EK6208" s="60"/>
      <c r="EL6208" s="60"/>
      <c r="EM6208" s="60"/>
      <c r="EN6208" s="60"/>
      <c r="EO6208" s="60"/>
      <c r="EP6208" s="60"/>
      <c r="EQ6208" s="60"/>
      <c r="ER6208" s="60"/>
      <c r="ES6208" s="60"/>
      <c r="ET6208" s="60"/>
      <c r="EU6208" s="60"/>
      <c r="EV6208" s="60"/>
      <c r="EW6208" s="60"/>
      <c r="EX6208" s="60"/>
      <c r="EY6208" s="60"/>
      <c r="EZ6208" s="60"/>
      <c r="FA6208" s="60"/>
      <c r="FB6208" s="60"/>
    </row>
    <row r="6209" spans="34:158" x14ac:dyDescent="0.25">
      <c r="AH6209" s="38">
        <v>100</v>
      </c>
      <c r="AI6209" s="38">
        <v>155</v>
      </c>
      <c r="AJ6209" s="38">
        <v>11860</v>
      </c>
      <c r="AK6209" s="38">
        <v>78</v>
      </c>
      <c r="AL6209" s="38">
        <v>9100158</v>
      </c>
      <c r="AM6209" s="61" t="s">
        <v>1816</v>
      </c>
      <c r="AN6209" s="61" t="s">
        <v>1686</v>
      </c>
      <c r="AO6209" s="61" t="s">
        <v>5082</v>
      </c>
      <c r="AP6209" s="61" t="s">
        <v>1784</v>
      </c>
      <c r="AQ6209" s="61" t="s">
        <v>5026</v>
      </c>
      <c r="AR6209" s="28">
        <v>12034543.5</v>
      </c>
      <c r="AS6209" s="28">
        <v>13702273</v>
      </c>
      <c r="AT6209" s="28">
        <v>7084725</v>
      </c>
      <c r="AU6209" s="62"/>
      <c r="DV6209" s="31" t="s">
        <v>5766</v>
      </c>
      <c r="DW6209" s="31" t="s">
        <v>5777</v>
      </c>
      <c r="DX6209" s="63"/>
      <c r="DY6209" s="63"/>
      <c r="DZ6209" s="63"/>
      <c r="EA6209" s="167"/>
      <c r="EB6209" s="60"/>
      <c r="EC6209" s="60"/>
      <c r="ED6209" s="60"/>
      <c r="EE6209" s="60"/>
      <c r="EF6209" s="60"/>
      <c r="EG6209" s="60"/>
      <c r="EH6209" s="60"/>
      <c r="EI6209" s="60"/>
      <c r="EJ6209" s="60"/>
      <c r="EK6209" s="60"/>
      <c r="EL6209" s="60"/>
      <c r="EM6209" s="60"/>
      <c r="EN6209" s="60"/>
      <c r="EO6209" s="60"/>
      <c r="EP6209" s="60"/>
      <c r="EQ6209" s="60"/>
      <c r="ER6209" s="60"/>
      <c r="ES6209" s="60"/>
      <c r="ET6209" s="60"/>
      <c r="EU6209" s="60"/>
      <c r="EV6209" s="60"/>
      <c r="EW6209" s="60"/>
      <c r="EX6209" s="60"/>
      <c r="EY6209" s="60"/>
      <c r="EZ6209" s="60"/>
      <c r="FA6209" s="60"/>
      <c r="FB6209" s="60"/>
    </row>
    <row r="6210" spans="34:158" x14ac:dyDescent="0.25">
      <c r="AH6210" s="38">
        <v>100</v>
      </c>
      <c r="AI6210" s="38">
        <v>155</v>
      </c>
      <c r="AJ6210" s="38">
        <v>12300</v>
      </c>
      <c r="AK6210" s="38">
        <v>78</v>
      </c>
      <c r="AL6210" s="38">
        <v>9100158</v>
      </c>
      <c r="AM6210" s="61" t="s">
        <v>1816</v>
      </c>
      <c r="AN6210" s="61" t="s">
        <v>1686</v>
      </c>
      <c r="AO6210" s="61" t="s">
        <v>5090</v>
      </c>
      <c r="AP6210" s="61" t="s">
        <v>1784</v>
      </c>
      <c r="AQ6210" s="61" t="s">
        <v>5026</v>
      </c>
      <c r="AR6210" s="28">
        <v>6648294.2000000002</v>
      </c>
      <c r="AS6210" s="28">
        <v>4910793</v>
      </c>
      <c r="AT6210" s="28">
        <v>2499172</v>
      </c>
      <c r="AU6210" s="62"/>
      <c r="DV6210" s="31" t="s">
        <v>5766</v>
      </c>
      <c r="DW6210" s="31" t="s">
        <v>5777</v>
      </c>
      <c r="DX6210" s="63"/>
      <c r="DY6210" s="63"/>
      <c r="DZ6210" s="63"/>
      <c r="EA6210" s="167"/>
      <c r="EB6210" s="60"/>
      <c r="EC6210" s="60"/>
      <c r="ED6210" s="60"/>
      <c r="EE6210" s="60"/>
      <c r="EF6210" s="60"/>
      <c r="EG6210" s="60"/>
      <c r="EH6210" s="60"/>
      <c r="EI6210" s="60"/>
      <c r="EJ6210" s="60"/>
      <c r="EK6210" s="60"/>
      <c r="EL6210" s="60"/>
      <c r="EM6210" s="60"/>
      <c r="EN6210" s="60"/>
      <c r="EO6210" s="60"/>
      <c r="EP6210" s="60"/>
      <c r="EQ6210" s="60"/>
      <c r="ER6210" s="60"/>
      <c r="ES6210" s="60"/>
      <c r="ET6210" s="60"/>
      <c r="EU6210" s="60"/>
      <c r="EV6210" s="60"/>
      <c r="EW6210" s="60"/>
      <c r="EX6210" s="60"/>
      <c r="EY6210" s="60"/>
      <c r="EZ6210" s="60"/>
      <c r="FA6210" s="60"/>
      <c r="FB6210" s="60"/>
    </row>
    <row r="6211" spans="34:158" x14ac:dyDescent="0.25">
      <c r="AH6211" s="38">
        <v>100</v>
      </c>
      <c r="AI6211" s="38">
        <v>155</v>
      </c>
      <c r="AJ6211" s="38">
        <v>12450</v>
      </c>
      <c r="AK6211" s="38">
        <v>78</v>
      </c>
      <c r="AL6211" s="38">
        <v>9100158</v>
      </c>
      <c r="AM6211" s="61" t="s">
        <v>1816</v>
      </c>
      <c r="AN6211" s="61" t="s">
        <v>1686</v>
      </c>
      <c r="AO6211" s="61" t="s">
        <v>5093</v>
      </c>
      <c r="AP6211" s="61" t="s">
        <v>1784</v>
      </c>
      <c r="AQ6211" s="61" t="s">
        <v>5026</v>
      </c>
      <c r="AR6211" s="28">
        <v>0</v>
      </c>
      <c r="AS6211" s="28">
        <v>0</v>
      </c>
      <c r="AT6211" s="28">
        <v>7710815</v>
      </c>
      <c r="AU6211" s="62"/>
      <c r="DV6211" s="31" t="s">
        <v>5766</v>
      </c>
      <c r="DW6211" s="31" t="s">
        <v>5777</v>
      </c>
      <c r="DX6211" s="63"/>
      <c r="DY6211" s="63"/>
      <c r="DZ6211" s="63"/>
      <c r="EA6211" s="167"/>
      <c r="EB6211" s="60"/>
      <c r="EC6211" s="60"/>
      <c r="ED6211" s="60"/>
      <c r="EE6211" s="60"/>
      <c r="EF6211" s="60"/>
      <c r="EG6211" s="60"/>
      <c r="EH6211" s="60"/>
      <c r="EI6211" s="60"/>
      <c r="EJ6211" s="60"/>
      <c r="EK6211" s="60"/>
      <c r="EL6211" s="60"/>
      <c r="EM6211" s="60"/>
      <c r="EN6211" s="60"/>
      <c r="EO6211" s="60"/>
      <c r="EP6211" s="60"/>
      <c r="EQ6211" s="60"/>
      <c r="ER6211" s="60"/>
      <c r="ES6211" s="60"/>
      <c r="ET6211" s="60"/>
      <c r="EU6211" s="60"/>
      <c r="EV6211" s="60"/>
      <c r="EW6211" s="60"/>
      <c r="EX6211" s="60"/>
      <c r="EY6211" s="60"/>
      <c r="EZ6211" s="60"/>
      <c r="FA6211" s="60"/>
      <c r="FB6211" s="60"/>
    </row>
    <row r="6212" spans="34:158" x14ac:dyDescent="0.25">
      <c r="AH6212" s="38">
        <v>100</v>
      </c>
      <c r="AI6212" s="38">
        <v>155</v>
      </c>
      <c r="AJ6212" s="38">
        <v>12500</v>
      </c>
      <c r="AK6212" s="38">
        <v>78</v>
      </c>
      <c r="AL6212" s="38">
        <v>9100158</v>
      </c>
      <c r="AM6212" s="61" t="s">
        <v>1816</v>
      </c>
      <c r="AN6212" s="61" t="s">
        <v>1686</v>
      </c>
      <c r="AO6212" s="61" t="s">
        <v>5094</v>
      </c>
      <c r="AP6212" s="61" t="s">
        <v>1784</v>
      </c>
      <c r="AQ6212" s="61" t="s">
        <v>5026</v>
      </c>
      <c r="AR6212" s="28">
        <v>3187811.1</v>
      </c>
      <c r="AS6212" s="28">
        <v>184762</v>
      </c>
      <c r="AT6212" s="28">
        <v>1008323</v>
      </c>
      <c r="AU6212" s="62"/>
      <c r="DV6212" s="31" t="s">
        <v>5766</v>
      </c>
      <c r="DW6212" s="31" t="s">
        <v>5777</v>
      </c>
      <c r="DX6212" s="63"/>
      <c r="DY6212" s="63"/>
      <c r="DZ6212" s="63"/>
      <c r="EA6212" s="167"/>
      <c r="EB6212" s="60"/>
      <c r="EC6212" s="60"/>
      <c r="ED6212" s="60"/>
      <c r="EE6212" s="60"/>
      <c r="EF6212" s="60"/>
      <c r="EG6212" s="60"/>
      <c r="EH6212" s="60"/>
      <c r="EI6212" s="60"/>
      <c r="EJ6212" s="60"/>
      <c r="EK6212" s="60"/>
      <c r="EL6212" s="60"/>
      <c r="EM6212" s="60"/>
      <c r="EN6212" s="60"/>
      <c r="EO6212" s="60"/>
      <c r="EP6212" s="60"/>
      <c r="EQ6212" s="60"/>
      <c r="ER6212" s="60"/>
      <c r="ES6212" s="60"/>
      <c r="ET6212" s="60"/>
      <c r="EU6212" s="60"/>
      <c r="EV6212" s="60"/>
      <c r="EW6212" s="60"/>
      <c r="EX6212" s="60"/>
      <c r="EY6212" s="60"/>
      <c r="EZ6212" s="60"/>
      <c r="FA6212" s="60"/>
      <c r="FB6212" s="60"/>
    </row>
    <row r="6213" spans="34:158" x14ac:dyDescent="0.25">
      <c r="AH6213" s="38">
        <v>100</v>
      </c>
      <c r="AI6213" s="38">
        <v>155</v>
      </c>
      <c r="AJ6213" s="38">
        <v>13370</v>
      </c>
      <c r="AK6213" s="38">
        <v>78</v>
      </c>
      <c r="AL6213" s="38">
        <v>9100158</v>
      </c>
      <c r="AM6213" s="61" t="s">
        <v>1816</v>
      </c>
      <c r="AN6213" s="61" t="s">
        <v>1686</v>
      </c>
      <c r="AO6213" s="61" t="s">
        <v>5110</v>
      </c>
      <c r="AP6213" s="61" t="s">
        <v>1784</v>
      </c>
      <c r="AQ6213" s="61" t="s">
        <v>5026</v>
      </c>
      <c r="AR6213" s="28">
        <v>37540116.200000003</v>
      </c>
      <c r="AS6213" s="28">
        <v>30012277</v>
      </c>
      <c r="AT6213" s="28">
        <v>0</v>
      </c>
      <c r="AU6213" s="62"/>
      <c r="DV6213" s="31" t="s">
        <v>5766</v>
      </c>
      <c r="DW6213" s="31" t="s">
        <v>5777</v>
      </c>
      <c r="DX6213" s="63"/>
      <c r="DY6213" s="63"/>
      <c r="DZ6213" s="63"/>
      <c r="EA6213" s="167"/>
      <c r="EB6213" s="60"/>
      <c r="EC6213" s="60"/>
      <c r="ED6213" s="60"/>
      <c r="EE6213" s="60"/>
      <c r="EF6213" s="60"/>
      <c r="EG6213" s="60"/>
      <c r="EH6213" s="60"/>
      <c r="EI6213" s="60"/>
      <c r="EJ6213" s="60"/>
      <c r="EK6213" s="60"/>
      <c r="EL6213" s="60"/>
      <c r="EM6213" s="60"/>
      <c r="EN6213" s="60"/>
      <c r="EO6213" s="60"/>
      <c r="EP6213" s="60"/>
      <c r="EQ6213" s="60"/>
      <c r="ER6213" s="60"/>
      <c r="ES6213" s="60"/>
      <c r="ET6213" s="60"/>
      <c r="EU6213" s="60"/>
      <c r="EV6213" s="60"/>
      <c r="EW6213" s="60"/>
      <c r="EX6213" s="60"/>
      <c r="EY6213" s="60"/>
      <c r="EZ6213" s="60"/>
      <c r="FA6213" s="60"/>
      <c r="FB6213" s="60"/>
    </row>
    <row r="6214" spans="34:158" x14ac:dyDescent="0.25">
      <c r="AH6214" s="38">
        <v>100</v>
      </c>
      <c r="AI6214" s="38">
        <v>155</v>
      </c>
      <c r="AJ6214" s="38">
        <v>13900</v>
      </c>
      <c r="AK6214" s="38">
        <v>78</v>
      </c>
      <c r="AL6214" s="38">
        <v>9100158</v>
      </c>
      <c r="AM6214" s="61" t="s">
        <v>1816</v>
      </c>
      <c r="AN6214" s="61" t="s">
        <v>1686</v>
      </c>
      <c r="AO6214" s="61" t="s">
        <v>5122</v>
      </c>
      <c r="AP6214" s="61" t="s">
        <v>1784</v>
      </c>
      <c r="AQ6214" s="61" t="s">
        <v>5026</v>
      </c>
      <c r="AR6214" s="28">
        <v>0</v>
      </c>
      <c r="AS6214" s="28">
        <v>0</v>
      </c>
      <c r="AT6214" s="28">
        <v>14946147</v>
      </c>
      <c r="AU6214" s="62"/>
      <c r="DV6214" s="31" t="s">
        <v>5766</v>
      </c>
      <c r="DW6214" s="31" t="s">
        <v>5777</v>
      </c>
      <c r="DX6214" s="63"/>
      <c r="DY6214" s="63"/>
      <c r="DZ6214" s="63"/>
      <c r="EA6214" s="167"/>
      <c r="EB6214" s="60"/>
      <c r="EC6214" s="60"/>
      <c r="ED6214" s="60"/>
      <c r="EE6214" s="60"/>
      <c r="EF6214" s="60"/>
      <c r="EG6214" s="60"/>
      <c r="EH6214" s="60"/>
      <c r="EI6214" s="60"/>
      <c r="EJ6214" s="60"/>
      <c r="EK6214" s="60"/>
      <c r="EL6214" s="60"/>
      <c r="EM6214" s="60"/>
      <c r="EN6214" s="60"/>
      <c r="EO6214" s="60"/>
      <c r="EP6214" s="60"/>
      <c r="EQ6214" s="60"/>
      <c r="ER6214" s="60"/>
      <c r="ES6214" s="60"/>
      <c r="ET6214" s="60"/>
      <c r="EU6214" s="60"/>
      <c r="EV6214" s="60"/>
      <c r="EW6214" s="60"/>
      <c r="EX6214" s="60"/>
      <c r="EY6214" s="60"/>
      <c r="EZ6214" s="60"/>
      <c r="FA6214" s="60"/>
      <c r="FB6214" s="60"/>
    </row>
    <row r="6215" spans="34:158" x14ac:dyDescent="0.25">
      <c r="AH6215" s="38">
        <v>100</v>
      </c>
      <c r="AI6215" s="38">
        <v>155</v>
      </c>
      <c r="AJ6215" s="38">
        <v>14050</v>
      </c>
      <c r="AK6215" s="38">
        <v>78</v>
      </c>
      <c r="AL6215" s="38">
        <v>9100158</v>
      </c>
      <c r="AM6215" s="61" t="s">
        <v>1816</v>
      </c>
      <c r="AN6215" s="61" t="s">
        <v>1686</v>
      </c>
      <c r="AO6215" s="61" t="s">
        <v>5125</v>
      </c>
      <c r="AP6215" s="61" t="s">
        <v>1784</v>
      </c>
      <c r="AQ6215" s="61" t="s">
        <v>5026</v>
      </c>
      <c r="AR6215" s="28">
        <v>0</v>
      </c>
      <c r="AS6215" s="28">
        <v>0</v>
      </c>
      <c r="AT6215" s="28">
        <v>10622255</v>
      </c>
      <c r="AU6215" s="62"/>
      <c r="DV6215" s="31" t="s">
        <v>5766</v>
      </c>
      <c r="DW6215" s="31" t="s">
        <v>5777</v>
      </c>
      <c r="DX6215" s="63"/>
      <c r="DY6215" s="63"/>
      <c r="DZ6215" s="63"/>
      <c r="EA6215" s="167"/>
      <c r="EB6215" s="60"/>
      <c r="EC6215" s="60"/>
      <c r="ED6215" s="60"/>
      <c r="EE6215" s="60"/>
      <c r="EF6215" s="60"/>
      <c r="EG6215" s="60"/>
      <c r="EH6215" s="60"/>
      <c r="EI6215" s="60"/>
      <c r="EJ6215" s="60"/>
      <c r="EK6215" s="60"/>
      <c r="EL6215" s="60"/>
      <c r="EM6215" s="60"/>
      <c r="EN6215" s="60"/>
      <c r="EO6215" s="60"/>
      <c r="EP6215" s="60"/>
      <c r="EQ6215" s="60"/>
      <c r="ER6215" s="60"/>
      <c r="ES6215" s="60"/>
      <c r="ET6215" s="60"/>
      <c r="EU6215" s="60"/>
      <c r="EV6215" s="60"/>
      <c r="EW6215" s="60"/>
      <c r="EX6215" s="60"/>
      <c r="EY6215" s="60"/>
      <c r="EZ6215" s="60"/>
      <c r="FA6215" s="60"/>
      <c r="FB6215" s="60"/>
    </row>
    <row r="6216" spans="34:158" x14ac:dyDescent="0.25">
      <c r="AH6216" s="38">
        <v>100</v>
      </c>
      <c r="AI6216" s="38">
        <v>155</v>
      </c>
      <c r="AJ6216" s="38">
        <v>14250</v>
      </c>
      <c r="AK6216" s="38">
        <v>78</v>
      </c>
      <c r="AL6216" s="38">
        <v>9100158</v>
      </c>
      <c r="AM6216" s="61" t="s">
        <v>1816</v>
      </c>
      <c r="AN6216" s="61" t="s">
        <v>1686</v>
      </c>
      <c r="AO6216" s="61" t="s">
        <v>1573</v>
      </c>
      <c r="AP6216" s="61" t="s">
        <v>1784</v>
      </c>
      <c r="AQ6216" s="61" t="s">
        <v>5026</v>
      </c>
      <c r="AR6216" s="28">
        <v>3681161.8</v>
      </c>
      <c r="AS6216" s="28">
        <v>2827014</v>
      </c>
      <c r="AT6216" s="28">
        <v>3300432</v>
      </c>
      <c r="AU6216" s="62"/>
      <c r="DV6216" s="31" t="s">
        <v>5766</v>
      </c>
      <c r="DW6216" s="31" t="s">
        <v>5777</v>
      </c>
      <c r="DX6216" s="63"/>
      <c r="DY6216" s="63"/>
      <c r="DZ6216" s="63"/>
      <c r="EA6216" s="167"/>
      <c r="EB6216" s="60"/>
      <c r="EC6216" s="60"/>
      <c r="ED6216" s="60"/>
      <c r="EE6216" s="60"/>
      <c r="EF6216" s="60"/>
      <c r="EG6216" s="60"/>
      <c r="EH6216" s="60"/>
      <c r="EI6216" s="60"/>
      <c r="EJ6216" s="60"/>
      <c r="EK6216" s="60"/>
      <c r="EL6216" s="60"/>
      <c r="EM6216" s="60"/>
      <c r="EN6216" s="60"/>
      <c r="EO6216" s="60"/>
      <c r="EP6216" s="60"/>
      <c r="EQ6216" s="60"/>
      <c r="ER6216" s="60"/>
      <c r="ES6216" s="60"/>
      <c r="ET6216" s="60"/>
      <c r="EU6216" s="60"/>
      <c r="EV6216" s="60"/>
      <c r="EW6216" s="60"/>
      <c r="EX6216" s="60"/>
      <c r="EY6216" s="60"/>
      <c r="EZ6216" s="60"/>
      <c r="FA6216" s="60"/>
      <c r="FB6216" s="60"/>
    </row>
    <row r="6217" spans="34:158" x14ac:dyDescent="0.25">
      <c r="AH6217" s="38">
        <v>100</v>
      </c>
      <c r="AI6217" s="38">
        <v>155</v>
      </c>
      <c r="AJ6217" s="38">
        <v>15500</v>
      </c>
      <c r="AK6217" s="38">
        <v>78</v>
      </c>
      <c r="AL6217" s="38">
        <v>9100158</v>
      </c>
      <c r="AM6217" s="61" t="s">
        <v>1816</v>
      </c>
      <c r="AN6217" s="61" t="s">
        <v>1686</v>
      </c>
      <c r="AO6217" s="61" t="s">
        <v>1601</v>
      </c>
      <c r="AP6217" s="61" t="s">
        <v>1784</v>
      </c>
      <c r="AQ6217" s="61" t="s">
        <v>5026</v>
      </c>
      <c r="AR6217" s="28">
        <v>8784692.8000000007</v>
      </c>
      <c r="AS6217" s="28">
        <v>21497606</v>
      </c>
      <c r="AT6217" s="28">
        <v>7471431</v>
      </c>
      <c r="AU6217" s="62"/>
      <c r="DV6217" s="31" t="s">
        <v>5766</v>
      </c>
      <c r="DW6217" s="31" t="s">
        <v>5777</v>
      </c>
      <c r="DX6217" s="63"/>
      <c r="DY6217" s="63"/>
      <c r="DZ6217" s="63"/>
      <c r="EA6217" s="167"/>
      <c r="EB6217" s="60"/>
      <c r="EC6217" s="60"/>
      <c r="ED6217" s="60"/>
      <c r="EE6217" s="60"/>
      <c r="EF6217" s="60"/>
      <c r="EG6217" s="60"/>
      <c r="EH6217" s="60"/>
      <c r="EI6217" s="60"/>
      <c r="EJ6217" s="60"/>
      <c r="EK6217" s="60"/>
      <c r="EL6217" s="60"/>
      <c r="EM6217" s="60"/>
      <c r="EN6217" s="60"/>
      <c r="EO6217" s="60"/>
      <c r="EP6217" s="60"/>
      <c r="EQ6217" s="60"/>
      <c r="ER6217" s="60"/>
      <c r="ES6217" s="60"/>
      <c r="ET6217" s="60"/>
      <c r="EU6217" s="60"/>
      <c r="EV6217" s="60"/>
      <c r="EW6217" s="60"/>
      <c r="EX6217" s="60"/>
      <c r="EY6217" s="60"/>
      <c r="EZ6217" s="60"/>
      <c r="FA6217" s="60"/>
      <c r="FB6217" s="60"/>
    </row>
    <row r="6218" spans="34:158" x14ac:dyDescent="0.25">
      <c r="AH6218" s="38">
        <v>100</v>
      </c>
      <c r="AI6218" s="38">
        <v>155</v>
      </c>
      <c r="AJ6218" s="38">
        <v>17450</v>
      </c>
      <c r="AK6218" s="38">
        <v>78</v>
      </c>
      <c r="AL6218" s="38">
        <v>9100158</v>
      </c>
      <c r="AM6218" s="61" t="s">
        <v>1816</v>
      </c>
      <c r="AN6218" s="61" t="s">
        <v>1686</v>
      </c>
      <c r="AO6218" s="61" t="s">
        <v>1643</v>
      </c>
      <c r="AP6218" s="61" t="s">
        <v>1784</v>
      </c>
      <c r="AQ6218" s="61" t="s">
        <v>5026</v>
      </c>
      <c r="AR6218" s="28">
        <v>27582165.600000001</v>
      </c>
      <c r="AS6218" s="28">
        <v>16578721</v>
      </c>
      <c r="AT6218" s="28">
        <v>15605558</v>
      </c>
      <c r="AU6218" s="62"/>
      <c r="DV6218" s="31" t="s">
        <v>5766</v>
      </c>
      <c r="DW6218" s="31" t="s">
        <v>5777</v>
      </c>
      <c r="DX6218" s="63"/>
      <c r="DY6218" s="63"/>
      <c r="DZ6218" s="63"/>
      <c r="EA6218" s="167"/>
      <c r="EB6218" s="60"/>
      <c r="EC6218" s="60"/>
      <c r="ED6218" s="60"/>
      <c r="EE6218" s="60"/>
      <c r="EF6218" s="60"/>
      <c r="EG6218" s="60"/>
      <c r="EH6218" s="60"/>
      <c r="EI6218" s="60"/>
      <c r="EJ6218" s="60"/>
      <c r="EK6218" s="60"/>
      <c r="EL6218" s="60"/>
      <c r="EM6218" s="60"/>
      <c r="EN6218" s="60"/>
      <c r="EO6218" s="60"/>
      <c r="EP6218" s="60"/>
      <c r="EQ6218" s="60"/>
      <c r="ER6218" s="60"/>
      <c r="ES6218" s="60"/>
      <c r="ET6218" s="60"/>
      <c r="EU6218" s="60"/>
      <c r="EV6218" s="60"/>
      <c r="EW6218" s="60"/>
      <c r="EX6218" s="60"/>
      <c r="EY6218" s="60"/>
      <c r="EZ6218" s="60"/>
      <c r="FA6218" s="60"/>
      <c r="FB6218" s="60"/>
    </row>
    <row r="6219" spans="34:158" x14ac:dyDescent="0.25">
      <c r="AH6219" s="38">
        <v>100</v>
      </c>
      <c r="AI6219" s="38">
        <v>155</v>
      </c>
      <c r="AJ6219" s="38">
        <v>17700</v>
      </c>
      <c r="AK6219" s="38">
        <v>78</v>
      </c>
      <c r="AL6219" s="38">
        <v>9100158</v>
      </c>
      <c r="AM6219" s="61" t="s">
        <v>1816</v>
      </c>
      <c r="AN6219" s="61" t="s">
        <v>1686</v>
      </c>
      <c r="AO6219" s="61" t="s">
        <v>1649</v>
      </c>
      <c r="AP6219" s="61" t="s">
        <v>1784</v>
      </c>
      <c r="AQ6219" s="61" t="s">
        <v>5026</v>
      </c>
      <c r="AR6219" s="28">
        <v>2834221.5</v>
      </c>
      <c r="AS6219" s="28">
        <v>3627519</v>
      </c>
      <c r="AT6219" s="28">
        <v>3059431</v>
      </c>
      <c r="AU6219" s="62"/>
      <c r="DV6219" s="31" t="s">
        <v>5766</v>
      </c>
      <c r="DW6219" s="31" t="s">
        <v>5777</v>
      </c>
      <c r="DX6219" s="63"/>
      <c r="DY6219" s="63"/>
      <c r="DZ6219" s="63"/>
      <c r="EA6219" s="167"/>
      <c r="EB6219" s="60"/>
      <c r="EC6219" s="60"/>
      <c r="ED6219" s="60"/>
      <c r="EE6219" s="60"/>
      <c r="EF6219" s="60"/>
      <c r="EG6219" s="60"/>
      <c r="EH6219" s="60"/>
      <c r="EI6219" s="60"/>
      <c r="EJ6219" s="60"/>
      <c r="EK6219" s="60"/>
      <c r="EL6219" s="60"/>
      <c r="EM6219" s="60"/>
      <c r="EN6219" s="60"/>
      <c r="EO6219" s="60"/>
      <c r="EP6219" s="60"/>
      <c r="EQ6219" s="60"/>
      <c r="ER6219" s="60"/>
      <c r="ES6219" s="60"/>
      <c r="ET6219" s="60"/>
      <c r="EU6219" s="60"/>
      <c r="EV6219" s="60"/>
      <c r="EW6219" s="60"/>
      <c r="EX6219" s="60"/>
      <c r="EY6219" s="60"/>
      <c r="EZ6219" s="60"/>
      <c r="FA6219" s="60"/>
      <c r="FB6219" s="60"/>
    </row>
    <row r="6220" spans="34:158" x14ac:dyDescent="0.25">
      <c r="AH6220" s="38">
        <v>100</v>
      </c>
      <c r="AI6220" s="38">
        <v>155</v>
      </c>
      <c r="AJ6220" s="38">
        <v>17800</v>
      </c>
      <c r="AK6220" s="38">
        <v>78</v>
      </c>
      <c r="AL6220" s="38">
        <v>9100158</v>
      </c>
      <c r="AM6220" s="61" t="s">
        <v>1816</v>
      </c>
      <c r="AN6220" s="61" t="s">
        <v>1686</v>
      </c>
      <c r="AO6220" s="61" t="s">
        <v>1651</v>
      </c>
      <c r="AP6220" s="61" t="s">
        <v>1784</v>
      </c>
      <c r="AQ6220" s="61" t="s">
        <v>5026</v>
      </c>
      <c r="AR6220" s="28">
        <v>8001433.7999999998</v>
      </c>
      <c r="AS6220" s="28">
        <v>26378731</v>
      </c>
      <c r="AT6220" s="28">
        <v>19935638</v>
      </c>
      <c r="AU6220" s="62"/>
      <c r="DV6220" s="31" t="s">
        <v>5766</v>
      </c>
      <c r="DW6220" s="31" t="s">
        <v>5777</v>
      </c>
      <c r="DX6220" s="63"/>
      <c r="DY6220" s="63"/>
      <c r="DZ6220" s="63"/>
      <c r="EA6220" s="167"/>
      <c r="EB6220" s="60"/>
      <c r="EC6220" s="60"/>
      <c r="ED6220" s="60"/>
      <c r="EE6220" s="60"/>
      <c r="EF6220" s="60"/>
      <c r="EG6220" s="60"/>
      <c r="EH6220" s="60"/>
      <c r="EI6220" s="60"/>
      <c r="EJ6220" s="60"/>
      <c r="EK6220" s="60"/>
      <c r="EL6220" s="60"/>
      <c r="EM6220" s="60"/>
      <c r="EN6220" s="60"/>
      <c r="EO6220" s="60"/>
      <c r="EP6220" s="60"/>
      <c r="EQ6220" s="60"/>
      <c r="ER6220" s="60"/>
      <c r="ES6220" s="60"/>
      <c r="ET6220" s="60"/>
      <c r="EU6220" s="60"/>
      <c r="EV6220" s="60"/>
      <c r="EW6220" s="60"/>
      <c r="EX6220" s="60"/>
      <c r="EY6220" s="60"/>
      <c r="EZ6220" s="60"/>
      <c r="FA6220" s="60"/>
      <c r="FB6220" s="60"/>
    </row>
    <row r="6221" spans="34:158" x14ac:dyDescent="0.25">
      <c r="AH6221" s="38">
        <v>100</v>
      </c>
      <c r="AI6221" s="38">
        <v>155</v>
      </c>
      <c r="AJ6221" s="38">
        <v>18200</v>
      </c>
      <c r="AK6221" s="38">
        <v>78</v>
      </c>
      <c r="AL6221" s="38">
        <v>9100158</v>
      </c>
      <c r="AM6221" s="61" t="s">
        <v>1816</v>
      </c>
      <c r="AN6221" s="61" t="s">
        <v>1686</v>
      </c>
      <c r="AO6221" s="61" t="s">
        <v>1660</v>
      </c>
      <c r="AP6221" s="61" t="s">
        <v>1784</v>
      </c>
      <c r="AQ6221" s="61" t="s">
        <v>5026</v>
      </c>
      <c r="AR6221" s="28">
        <v>4200516</v>
      </c>
      <c r="AS6221" s="28">
        <v>1094388</v>
      </c>
      <c r="AT6221" s="28">
        <v>1992940</v>
      </c>
      <c r="AU6221" s="62"/>
      <c r="DV6221" s="31" t="s">
        <v>5766</v>
      </c>
      <c r="DW6221" s="31" t="s">
        <v>5777</v>
      </c>
      <c r="DX6221" s="63"/>
      <c r="DY6221" s="63"/>
      <c r="DZ6221" s="63"/>
      <c r="EA6221" s="167"/>
      <c r="EB6221" s="60"/>
      <c r="EC6221" s="60"/>
      <c r="ED6221" s="60"/>
      <c r="EE6221" s="60"/>
      <c r="EF6221" s="60"/>
      <c r="EG6221" s="60"/>
      <c r="EH6221" s="60"/>
      <c r="EI6221" s="60"/>
      <c r="EJ6221" s="60"/>
      <c r="EK6221" s="60"/>
      <c r="EL6221" s="60"/>
      <c r="EM6221" s="60"/>
      <c r="EN6221" s="60"/>
      <c r="EO6221" s="60"/>
      <c r="EP6221" s="60"/>
      <c r="EQ6221" s="60"/>
      <c r="ER6221" s="60"/>
      <c r="ES6221" s="60"/>
      <c r="ET6221" s="60"/>
      <c r="EU6221" s="60"/>
      <c r="EV6221" s="60"/>
      <c r="EW6221" s="60"/>
      <c r="EX6221" s="60"/>
      <c r="EY6221" s="60"/>
      <c r="EZ6221" s="60"/>
      <c r="FA6221" s="60"/>
      <c r="FB6221" s="60"/>
    </row>
    <row r="6222" spans="34:158" x14ac:dyDescent="0.25">
      <c r="AH6222" s="38">
        <v>100</v>
      </c>
      <c r="AI6222" s="38">
        <v>155</v>
      </c>
      <c r="AJ6222" s="38">
        <v>18300</v>
      </c>
      <c r="AK6222" s="38">
        <v>78</v>
      </c>
      <c r="AL6222" s="38">
        <v>9100158</v>
      </c>
      <c r="AM6222" s="61" t="s">
        <v>1816</v>
      </c>
      <c r="AN6222" s="61" t="s">
        <v>1686</v>
      </c>
      <c r="AO6222" s="61" t="s">
        <v>1662</v>
      </c>
      <c r="AP6222" s="61" t="s">
        <v>1784</v>
      </c>
      <c r="AQ6222" s="61" t="s">
        <v>5026</v>
      </c>
      <c r="AR6222" s="28">
        <v>0</v>
      </c>
      <c r="AS6222" s="28">
        <v>0</v>
      </c>
      <c r="AT6222" s="28">
        <v>2133600</v>
      </c>
      <c r="AU6222" s="62"/>
      <c r="DV6222" s="31" t="s">
        <v>5766</v>
      </c>
      <c r="DW6222" s="31" t="s">
        <v>5777</v>
      </c>
      <c r="DX6222" s="63"/>
      <c r="DY6222" s="63"/>
      <c r="DZ6222" s="63"/>
      <c r="EA6222" s="167"/>
      <c r="EB6222" s="60"/>
      <c r="EC6222" s="60"/>
      <c r="ED6222" s="60"/>
      <c r="EE6222" s="60"/>
      <c r="EF6222" s="60"/>
      <c r="EG6222" s="60"/>
      <c r="EH6222" s="60"/>
      <c r="EI6222" s="60"/>
      <c r="EJ6222" s="60"/>
      <c r="EK6222" s="60"/>
      <c r="EL6222" s="60"/>
      <c r="EM6222" s="60"/>
      <c r="EN6222" s="60"/>
      <c r="EO6222" s="60"/>
      <c r="EP6222" s="60"/>
      <c r="EQ6222" s="60"/>
      <c r="ER6222" s="60"/>
      <c r="ES6222" s="60"/>
      <c r="ET6222" s="60"/>
      <c r="EU6222" s="60"/>
      <c r="EV6222" s="60"/>
      <c r="EW6222" s="60"/>
      <c r="EX6222" s="60"/>
      <c r="EY6222" s="60"/>
      <c r="EZ6222" s="60"/>
      <c r="FA6222" s="60"/>
      <c r="FB6222" s="60"/>
    </row>
    <row r="6223" spans="34:158" x14ac:dyDescent="0.25">
      <c r="AH6223" s="38">
        <v>100</v>
      </c>
      <c r="AI6223" s="38">
        <v>160</v>
      </c>
      <c r="AJ6223" s="38">
        <v>11250</v>
      </c>
      <c r="AK6223" s="38">
        <v>78</v>
      </c>
      <c r="AL6223" s="38">
        <v>9100158</v>
      </c>
      <c r="AM6223" s="61" t="s">
        <v>1816</v>
      </c>
      <c r="AN6223" s="61" t="s">
        <v>1694</v>
      </c>
      <c r="AO6223" s="61" t="s">
        <v>5068</v>
      </c>
      <c r="AP6223" s="61" t="s">
        <v>1784</v>
      </c>
      <c r="AQ6223" s="61" t="s">
        <v>5026</v>
      </c>
      <c r="AR6223" s="28">
        <v>2710212.9</v>
      </c>
      <c r="AS6223" s="28">
        <v>0</v>
      </c>
      <c r="AT6223" s="28">
        <v>0</v>
      </c>
      <c r="AU6223" s="62"/>
      <c r="DV6223" s="31" t="s">
        <v>5766</v>
      </c>
      <c r="DW6223" s="31" t="s">
        <v>5778</v>
      </c>
      <c r="DX6223" s="63"/>
      <c r="DY6223" s="63"/>
      <c r="DZ6223" s="63"/>
      <c r="EA6223" s="167"/>
      <c r="EB6223" s="60"/>
      <c r="EC6223" s="60"/>
      <c r="ED6223" s="60"/>
      <c r="EE6223" s="60"/>
      <c r="EF6223" s="60"/>
      <c r="EG6223" s="60"/>
      <c r="EH6223" s="60"/>
      <c r="EI6223" s="60"/>
      <c r="EJ6223" s="60"/>
      <c r="EK6223" s="60"/>
      <c r="EL6223" s="60"/>
      <c r="EM6223" s="60"/>
      <c r="EN6223" s="60"/>
      <c r="EO6223" s="60"/>
      <c r="EP6223" s="60"/>
      <c r="EQ6223" s="60"/>
      <c r="ER6223" s="60"/>
      <c r="ES6223" s="60"/>
      <c r="ET6223" s="60"/>
      <c r="EU6223" s="60"/>
      <c r="EV6223" s="60"/>
      <c r="EW6223" s="60"/>
      <c r="EX6223" s="60"/>
      <c r="EY6223" s="60"/>
      <c r="EZ6223" s="60"/>
      <c r="FA6223" s="60"/>
      <c r="FB6223" s="60"/>
    </row>
    <row r="6224" spans="34:158" x14ac:dyDescent="0.25">
      <c r="AH6224" s="38">
        <v>100</v>
      </c>
      <c r="AI6224" s="38">
        <v>160</v>
      </c>
      <c r="AJ6224" s="38">
        <v>11700</v>
      </c>
      <c r="AK6224" s="38">
        <v>78</v>
      </c>
      <c r="AL6224" s="38">
        <v>9100158</v>
      </c>
      <c r="AM6224" s="61" t="s">
        <v>1816</v>
      </c>
      <c r="AN6224" s="61" t="s">
        <v>1694</v>
      </c>
      <c r="AO6224" s="61" t="s">
        <v>5077</v>
      </c>
      <c r="AP6224" s="61" t="s">
        <v>1784</v>
      </c>
      <c r="AQ6224" s="61" t="s">
        <v>5026</v>
      </c>
      <c r="AR6224" s="28">
        <v>13189581.300000001</v>
      </c>
      <c r="AS6224" s="28">
        <v>3701280</v>
      </c>
      <c r="AT6224" s="28">
        <v>9126408</v>
      </c>
      <c r="AU6224" s="62"/>
      <c r="DV6224" s="31" t="s">
        <v>5766</v>
      </c>
      <c r="DW6224" s="31" t="s">
        <v>5778</v>
      </c>
      <c r="DX6224" s="63"/>
      <c r="DY6224" s="63"/>
      <c r="DZ6224" s="63"/>
      <c r="EA6224" s="167"/>
      <c r="EB6224" s="60"/>
      <c r="EC6224" s="60"/>
      <c r="ED6224" s="60"/>
      <c r="EE6224" s="60"/>
      <c r="EF6224" s="60"/>
      <c r="EG6224" s="60"/>
      <c r="EH6224" s="60"/>
      <c r="EI6224" s="60"/>
      <c r="EJ6224" s="60"/>
      <c r="EK6224" s="60"/>
      <c r="EL6224" s="60"/>
      <c r="EM6224" s="60"/>
      <c r="EN6224" s="60"/>
      <c r="EO6224" s="60"/>
      <c r="EP6224" s="60"/>
      <c r="EQ6224" s="60"/>
      <c r="ER6224" s="60"/>
      <c r="ES6224" s="60"/>
      <c r="ET6224" s="60"/>
      <c r="EU6224" s="60"/>
      <c r="EV6224" s="60"/>
      <c r="EW6224" s="60"/>
      <c r="EX6224" s="60"/>
      <c r="EY6224" s="60"/>
      <c r="EZ6224" s="60"/>
      <c r="FA6224" s="60"/>
      <c r="FB6224" s="60"/>
    </row>
    <row r="6225" spans="34:158" x14ac:dyDescent="0.25">
      <c r="AH6225" s="38">
        <v>100</v>
      </c>
      <c r="AI6225" s="38">
        <v>160</v>
      </c>
      <c r="AJ6225" s="38">
        <v>19399</v>
      </c>
      <c r="AK6225" s="38">
        <v>78</v>
      </c>
      <c r="AL6225" s="38">
        <v>9100158</v>
      </c>
      <c r="AM6225" s="61" t="s">
        <v>1816</v>
      </c>
      <c r="AN6225" s="61" t="s">
        <v>1694</v>
      </c>
      <c r="AO6225" s="61" t="s">
        <v>1673</v>
      </c>
      <c r="AP6225" s="61" t="s">
        <v>1784</v>
      </c>
      <c r="AQ6225" s="61" t="s">
        <v>5026</v>
      </c>
      <c r="AR6225" s="28">
        <v>0</v>
      </c>
      <c r="AS6225" s="28">
        <v>5733867</v>
      </c>
      <c r="AT6225" s="28">
        <v>10082037</v>
      </c>
      <c r="AU6225" s="62"/>
      <c r="DV6225" s="31" t="s">
        <v>5766</v>
      </c>
      <c r="DW6225" s="31" t="s">
        <v>5778</v>
      </c>
      <c r="DX6225" s="63"/>
      <c r="DY6225" s="63"/>
      <c r="DZ6225" s="63"/>
      <c r="EA6225" s="167"/>
      <c r="EB6225" s="60"/>
      <c r="EC6225" s="60"/>
      <c r="ED6225" s="60"/>
      <c r="EE6225" s="60"/>
      <c r="EF6225" s="60"/>
      <c r="EG6225" s="60"/>
      <c r="EH6225" s="60"/>
      <c r="EI6225" s="60"/>
      <c r="EJ6225" s="60"/>
      <c r="EK6225" s="60"/>
      <c r="EL6225" s="60"/>
      <c r="EM6225" s="60"/>
      <c r="EN6225" s="60"/>
      <c r="EO6225" s="60"/>
      <c r="EP6225" s="60"/>
      <c r="EQ6225" s="60"/>
      <c r="ER6225" s="60"/>
      <c r="ES6225" s="60"/>
      <c r="ET6225" s="60"/>
      <c r="EU6225" s="60"/>
      <c r="EV6225" s="60"/>
      <c r="EW6225" s="60"/>
      <c r="EX6225" s="60"/>
      <c r="EY6225" s="60"/>
      <c r="EZ6225" s="60"/>
      <c r="FA6225" s="60"/>
      <c r="FB6225" s="60"/>
    </row>
    <row r="6226" spans="34:158" x14ac:dyDescent="0.25">
      <c r="AH6226" s="38">
        <v>100</v>
      </c>
      <c r="AI6226" s="38">
        <v>160</v>
      </c>
      <c r="AJ6226" s="38">
        <v>18800</v>
      </c>
      <c r="AK6226" s="38">
        <v>78</v>
      </c>
      <c r="AL6226" s="38">
        <v>9100158</v>
      </c>
      <c r="AM6226" s="61" t="s">
        <v>1816</v>
      </c>
      <c r="AN6226" s="61" t="s">
        <v>1694</v>
      </c>
      <c r="AO6226" s="61" t="s">
        <v>882</v>
      </c>
      <c r="AP6226" s="61" t="s">
        <v>1784</v>
      </c>
      <c r="AQ6226" s="61" t="s">
        <v>5026</v>
      </c>
      <c r="AR6226" s="28">
        <v>14193674.9</v>
      </c>
      <c r="AS6226" s="28">
        <v>0</v>
      </c>
      <c r="AT6226" s="28">
        <v>0</v>
      </c>
      <c r="AU6226" s="62"/>
      <c r="DV6226" s="31" t="s">
        <v>5766</v>
      </c>
      <c r="DW6226" s="31" t="s">
        <v>5778</v>
      </c>
      <c r="DX6226" s="63"/>
      <c r="DY6226" s="63"/>
      <c r="DZ6226" s="63"/>
      <c r="EA6226" s="167"/>
      <c r="EB6226" s="60"/>
      <c r="EC6226" s="60"/>
      <c r="ED6226" s="60"/>
      <c r="EE6226" s="60"/>
      <c r="EF6226" s="60"/>
      <c r="EG6226" s="60"/>
      <c r="EH6226" s="60"/>
      <c r="EI6226" s="60"/>
      <c r="EJ6226" s="60"/>
      <c r="EK6226" s="60"/>
      <c r="EL6226" s="60"/>
      <c r="EM6226" s="60"/>
      <c r="EN6226" s="60"/>
      <c r="EO6226" s="60"/>
      <c r="EP6226" s="60"/>
      <c r="EQ6226" s="60"/>
      <c r="ER6226" s="60"/>
      <c r="ES6226" s="60"/>
      <c r="ET6226" s="60"/>
      <c r="EU6226" s="60"/>
      <c r="EV6226" s="60"/>
      <c r="EW6226" s="60"/>
      <c r="EX6226" s="60"/>
      <c r="EY6226" s="60"/>
      <c r="EZ6226" s="60"/>
      <c r="FA6226" s="60"/>
      <c r="FB6226" s="60"/>
    </row>
    <row r="6227" spans="34:158" x14ac:dyDescent="0.25">
      <c r="AH6227" s="38">
        <v>100</v>
      </c>
      <c r="AI6227" s="38">
        <v>105</v>
      </c>
      <c r="AJ6227" s="38">
        <v>10500</v>
      </c>
      <c r="AK6227" s="38">
        <v>78</v>
      </c>
      <c r="AL6227" s="38">
        <v>9100258</v>
      </c>
      <c r="AM6227" s="61" t="s">
        <v>1816</v>
      </c>
      <c r="AN6227" s="61" t="s">
        <v>1688</v>
      </c>
      <c r="AO6227" s="61" t="s">
        <v>5053</v>
      </c>
      <c r="AP6227" s="61" t="s">
        <v>1784</v>
      </c>
      <c r="AQ6227" s="61" t="s">
        <v>1785</v>
      </c>
      <c r="AR6227" s="28">
        <v>0.1</v>
      </c>
      <c r="AS6227" s="28">
        <v>744</v>
      </c>
      <c r="AT6227" s="28">
        <v>204</v>
      </c>
      <c r="AU6227" s="62"/>
      <c r="DV6227" s="31" t="s">
        <v>5779</v>
      </c>
      <c r="DW6227" s="31" t="s">
        <v>5780</v>
      </c>
      <c r="DX6227" s="63"/>
      <c r="DY6227" s="63"/>
      <c r="DZ6227" s="63"/>
      <c r="EA6227" s="167"/>
      <c r="EB6227" s="60"/>
      <c r="EC6227" s="60"/>
      <c r="ED6227" s="60"/>
      <c r="EE6227" s="60"/>
      <c r="EF6227" s="60"/>
      <c r="EG6227" s="60"/>
      <c r="EH6227" s="60"/>
      <c r="EI6227" s="60"/>
      <c r="EJ6227" s="60"/>
      <c r="EK6227" s="60"/>
      <c r="EL6227" s="60"/>
      <c r="EM6227" s="60"/>
      <c r="EN6227" s="60"/>
      <c r="EO6227" s="60"/>
      <c r="EP6227" s="60"/>
      <c r="EQ6227" s="60"/>
      <c r="ER6227" s="60"/>
      <c r="ES6227" s="60"/>
      <c r="ET6227" s="60"/>
      <c r="EU6227" s="60"/>
      <c r="EV6227" s="60"/>
      <c r="EW6227" s="60"/>
      <c r="EX6227" s="60"/>
      <c r="EY6227" s="60"/>
      <c r="EZ6227" s="60"/>
      <c r="FA6227" s="60"/>
      <c r="FB6227" s="60"/>
    </row>
    <row r="6228" spans="34:158" x14ac:dyDescent="0.25">
      <c r="AH6228" s="38">
        <v>100</v>
      </c>
      <c r="AI6228" s="38">
        <v>105</v>
      </c>
      <c r="AJ6228" s="38">
        <v>10750</v>
      </c>
      <c r="AK6228" s="38">
        <v>78</v>
      </c>
      <c r="AL6228" s="38">
        <v>9100258</v>
      </c>
      <c r="AM6228" s="61" t="s">
        <v>1816</v>
      </c>
      <c r="AN6228" s="61" t="s">
        <v>1688</v>
      </c>
      <c r="AO6228" s="61" t="s">
        <v>5058</v>
      </c>
      <c r="AP6228" s="61" t="s">
        <v>1784</v>
      </c>
      <c r="AQ6228" s="61" t="s">
        <v>1785</v>
      </c>
      <c r="AR6228" s="28">
        <v>2460.6999999999998</v>
      </c>
      <c r="AS6228" s="28">
        <v>127</v>
      </c>
      <c r="AT6228" s="28">
        <v>1659</v>
      </c>
      <c r="AU6228" s="62"/>
      <c r="DV6228" s="31" t="s">
        <v>5779</v>
      </c>
      <c r="DW6228" s="31" t="s">
        <v>5780</v>
      </c>
      <c r="DX6228" s="63"/>
      <c r="DY6228" s="63"/>
      <c r="DZ6228" s="63"/>
      <c r="EA6228" s="167"/>
      <c r="EB6228" s="60"/>
      <c r="EC6228" s="60"/>
      <c r="ED6228" s="60"/>
      <c r="EE6228" s="60"/>
      <c r="EF6228" s="60"/>
      <c r="EG6228" s="60"/>
      <c r="EH6228" s="60"/>
      <c r="EI6228" s="60"/>
      <c r="EJ6228" s="60"/>
      <c r="EK6228" s="60"/>
      <c r="EL6228" s="60"/>
      <c r="EM6228" s="60"/>
      <c r="EN6228" s="60"/>
      <c r="EO6228" s="60"/>
      <c r="EP6228" s="60"/>
      <c r="EQ6228" s="60"/>
      <c r="ER6228" s="60"/>
      <c r="ES6228" s="60"/>
      <c r="ET6228" s="60"/>
      <c r="EU6228" s="60"/>
      <c r="EV6228" s="60"/>
      <c r="EW6228" s="60"/>
      <c r="EX6228" s="60"/>
      <c r="EY6228" s="60"/>
      <c r="EZ6228" s="60"/>
      <c r="FA6228" s="60"/>
      <c r="FB6228" s="60"/>
    </row>
    <row r="6229" spans="34:158" x14ac:dyDescent="0.25">
      <c r="AH6229" s="38">
        <v>100</v>
      </c>
      <c r="AI6229" s="38">
        <v>105</v>
      </c>
      <c r="AJ6229" s="38">
        <v>10900</v>
      </c>
      <c r="AK6229" s="38">
        <v>78</v>
      </c>
      <c r="AL6229" s="38">
        <v>9100258</v>
      </c>
      <c r="AM6229" s="61" t="s">
        <v>1816</v>
      </c>
      <c r="AN6229" s="61" t="s">
        <v>1688</v>
      </c>
      <c r="AO6229" s="61" t="s">
        <v>5061</v>
      </c>
      <c r="AP6229" s="61" t="s">
        <v>1784</v>
      </c>
      <c r="AQ6229" s="61" t="s">
        <v>1785</v>
      </c>
      <c r="AR6229" s="28">
        <v>84031.6</v>
      </c>
      <c r="AS6229" s="28">
        <v>2897</v>
      </c>
      <c r="AT6229" s="28">
        <v>1614</v>
      </c>
      <c r="AU6229" s="62"/>
      <c r="DV6229" s="31" t="s">
        <v>5779</v>
      </c>
      <c r="DW6229" s="31" t="s">
        <v>5780</v>
      </c>
      <c r="DX6229" s="63"/>
      <c r="DY6229" s="63"/>
      <c r="DZ6229" s="63"/>
      <c r="EA6229" s="167"/>
      <c r="EB6229" s="60"/>
      <c r="EC6229" s="60"/>
      <c r="ED6229" s="60"/>
      <c r="EE6229" s="60"/>
      <c r="EF6229" s="60"/>
      <c r="EG6229" s="60"/>
      <c r="EH6229" s="60"/>
      <c r="EI6229" s="60"/>
      <c r="EJ6229" s="60"/>
      <c r="EK6229" s="60"/>
      <c r="EL6229" s="60"/>
      <c r="EM6229" s="60"/>
      <c r="EN6229" s="60"/>
      <c r="EO6229" s="60"/>
      <c r="EP6229" s="60"/>
      <c r="EQ6229" s="60"/>
      <c r="ER6229" s="60"/>
      <c r="ES6229" s="60"/>
      <c r="ET6229" s="60"/>
      <c r="EU6229" s="60"/>
      <c r="EV6229" s="60"/>
      <c r="EW6229" s="60"/>
      <c r="EX6229" s="60"/>
      <c r="EY6229" s="60"/>
      <c r="EZ6229" s="60"/>
      <c r="FA6229" s="60"/>
      <c r="FB6229" s="60"/>
    </row>
    <row r="6230" spans="34:158" x14ac:dyDescent="0.25">
      <c r="AH6230" s="38">
        <v>100</v>
      </c>
      <c r="AI6230" s="38">
        <v>105</v>
      </c>
      <c r="AJ6230" s="38">
        <v>11450</v>
      </c>
      <c r="AK6230" s="38">
        <v>78</v>
      </c>
      <c r="AL6230" s="38">
        <v>9100258</v>
      </c>
      <c r="AM6230" s="61" t="s">
        <v>1816</v>
      </c>
      <c r="AN6230" s="61" t="s">
        <v>1688</v>
      </c>
      <c r="AO6230" s="61" t="s">
        <v>5072</v>
      </c>
      <c r="AP6230" s="61" t="s">
        <v>1784</v>
      </c>
      <c r="AQ6230" s="61" t="s">
        <v>1785</v>
      </c>
      <c r="AR6230" s="28">
        <v>6115.2</v>
      </c>
      <c r="AS6230" s="28">
        <v>5050</v>
      </c>
      <c r="AT6230" s="28">
        <v>8727</v>
      </c>
      <c r="AU6230" s="62"/>
      <c r="DV6230" s="31" t="s">
        <v>5779</v>
      </c>
      <c r="DW6230" s="31" t="s">
        <v>5780</v>
      </c>
      <c r="DX6230" s="63"/>
      <c r="DY6230" s="63"/>
      <c r="DZ6230" s="63"/>
      <c r="EA6230" s="167"/>
      <c r="EB6230" s="60"/>
      <c r="EC6230" s="60"/>
      <c r="ED6230" s="60"/>
      <c r="EE6230" s="60"/>
      <c r="EF6230" s="60"/>
      <c r="EG6230" s="60"/>
      <c r="EH6230" s="60"/>
      <c r="EI6230" s="60"/>
      <c r="EJ6230" s="60"/>
      <c r="EK6230" s="60"/>
      <c r="EL6230" s="60"/>
      <c r="EM6230" s="60"/>
      <c r="EN6230" s="60"/>
      <c r="EO6230" s="60"/>
      <c r="EP6230" s="60"/>
      <c r="EQ6230" s="60"/>
      <c r="ER6230" s="60"/>
      <c r="ES6230" s="60"/>
      <c r="ET6230" s="60"/>
      <c r="EU6230" s="60"/>
      <c r="EV6230" s="60"/>
      <c r="EW6230" s="60"/>
      <c r="EX6230" s="60"/>
      <c r="EY6230" s="60"/>
      <c r="EZ6230" s="60"/>
      <c r="FA6230" s="60"/>
      <c r="FB6230" s="60"/>
    </row>
    <row r="6231" spans="34:158" x14ac:dyDescent="0.25">
      <c r="AH6231" s="38">
        <v>100</v>
      </c>
      <c r="AI6231" s="38">
        <v>105</v>
      </c>
      <c r="AJ6231" s="38">
        <v>11500</v>
      </c>
      <c r="AK6231" s="38">
        <v>78</v>
      </c>
      <c r="AL6231" s="38">
        <v>9100258</v>
      </c>
      <c r="AM6231" s="61" t="s">
        <v>1816</v>
      </c>
      <c r="AN6231" s="61" t="s">
        <v>1688</v>
      </c>
      <c r="AO6231" s="61" t="s">
        <v>5073</v>
      </c>
      <c r="AP6231" s="61" t="s">
        <v>1784</v>
      </c>
      <c r="AQ6231" s="61" t="s">
        <v>1785</v>
      </c>
      <c r="AR6231" s="28">
        <v>7302</v>
      </c>
      <c r="AS6231" s="28">
        <v>1339</v>
      </c>
      <c r="AT6231" s="28">
        <v>18964</v>
      </c>
      <c r="AU6231" s="62"/>
      <c r="DV6231" s="31" t="s">
        <v>5779</v>
      </c>
      <c r="DW6231" s="31" t="s">
        <v>5780</v>
      </c>
      <c r="DX6231" s="63"/>
      <c r="DY6231" s="63"/>
      <c r="DZ6231" s="63"/>
      <c r="EA6231" s="167"/>
      <c r="EB6231" s="60"/>
      <c r="EC6231" s="60"/>
      <c r="ED6231" s="60"/>
      <c r="EE6231" s="60"/>
      <c r="EF6231" s="60"/>
      <c r="EG6231" s="60"/>
      <c r="EH6231" s="60"/>
      <c r="EI6231" s="60"/>
      <c r="EJ6231" s="60"/>
      <c r="EK6231" s="60"/>
      <c r="EL6231" s="60"/>
      <c r="EM6231" s="60"/>
      <c r="EN6231" s="60"/>
      <c r="EO6231" s="60"/>
      <c r="EP6231" s="60"/>
      <c r="EQ6231" s="60"/>
      <c r="ER6231" s="60"/>
      <c r="ES6231" s="60"/>
      <c r="ET6231" s="60"/>
      <c r="EU6231" s="60"/>
      <c r="EV6231" s="60"/>
      <c r="EW6231" s="60"/>
      <c r="EX6231" s="60"/>
      <c r="EY6231" s="60"/>
      <c r="EZ6231" s="60"/>
      <c r="FA6231" s="60"/>
      <c r="FB6231" s="60"/>
    </row>
    <row r="6232" spans="34:158" x14ac:dyDescent="0.25">
      <c r="AH6232" s="38">
        <v>100</v>
      </c>
      <c r="AI6232" s="38">
        <v>105</v>
      </c>
      <c r="AJ6232" s="38">
        <v>11550</v>
      </c>
      <c r="AK6232" s="38">
        <v>78</v>
      </c>
      <c r="AL6232" s="38">
        <v>9100258</v>
      </c>
      <c r="AM6232" s="61" t="s">
        <v>1816</v>
      </c>
      <c r="AN6232" s="61" t="s">
        <v>1688</v>
      </c>
      <c r="AO6232" s="61" t="s">
        <v>5075</v>
      </c>
      <c r="AP6232" s="61" t="s">
        <v>1784</v>
      </c>
      <c r="AQ6232" s="61" t="s">
        <v>1785</v>
      </c>
      <c r="AR6232" s="28">
        <v>65607</v>
      </c>
      <c r="AS6232" s="28">
        <v>0</v>
      </c>
      <c r="AT6232" s="28">
        <v>0</v>
      </c>
      <c r="AU6232" s="62"/>
      <c r="DV6232" s="31" t="s">
        <v>5779</v>
      </c>
      <c r="DW6232" s="31" t="s">
        <v>5780</v>
      </c>
      <c r="DX6232" s="63"/>
      <c r="DY6232" s="63"/>
      <c r="DZ6232" s="63"/>
      <c r="EA6232" s="167"/>
      <c r="EB6232" s="60"/>
      <c r="EC6232" s="60"/>
      <c r="ED6232" s="60"/>
      <c r="EE6232" s="60"/>
      <c r="EF6232" s="60"/>
      <c r="EG6232" s="60"/>
      <c r="EH6232" s="60"/>
      <c r="EI6232" s="60"/>
      <c r="EJ6232" s="60"/>
      <c r="EK6232" s="60"/>
      <c r="EL6232" s="60"/>
      <c r="EM6232" s="60"/>
      <c r="EN6232" s="60"/>
      <c r="EO6232" s="60"/>
      <c r="EP6232" s="60"/>
      <c r="EQ6232" s="60"/>
      <c r="ER6232" s="60"/>
      <c r="ES6232" s="60"/>
      <c r="ET6232" s="60"/>
      <c r="EU6232" s="60"/>
      <c r="EV6232" s="60"/>
      <c r="EW6232" s="60"/>
      <c r="EX6232" s="60"/>
      <c r="EY6232" s="60"/>
      <c r="EZ6232" s="60"/>
      <c r="FA6232" s="60"/>
      <c r="FB6232" s="60"/>
    </row>
    <row r="6233" spans="34:158" x14ac:dyDescent="0.25">
      <c r="AH6233" s="38">
        <v>100</v>
      </c>
      <c r="AI6233" s="38">
        <v>105</v>
      </c>
      <c r="AJ6233" s="38">
        <v>12850</v>
      </c>
      <c r="AK6233" s="38">
        <v>78</v>
      </c>
      <c r="AL6233" s="38">
        <v>9100258</v>
      </c>
      <c r="AM6233" s="61" t="s">
        <v>1816</v>
      </c>
      <c r="AN6233" s="61" t="s">
        <v>1688</v>
      </c>
      <c r="AO6233" s="61" t="s">
        <v>5098</v>
      </c>
      <c r="AP6233" s="61" t="s">
        <v>1784</v>
      </c>
      <c r="AQ6233" s="61" t="s">
        <v>1785</v>
      </c>
      <c r="AR6233" s="28">
        <v>318.10000000000002</v>
      </c>
      <c r="AS6233" s="28">
        <v>0</v>
      </c>
      <c r="AT6233" s="28">
        <v>0</v>
      </c>
      <c r="AU6233" s="62"/>
      <c r="DV6233" s="31" t="s">
        <v>5779</v>
      </c>
      <c r="DW6233" s="31" t="s">
        <v>5780</v>
      </c>
      <c r="DX6233" s="63"/>
      <c r="DY6233" s="63"/>
      <c r="DZ6233" s="63"/>
      <c r="EA6233" s="167"/>
      <c r="EB6233" s="60"/>
      <c r="EC6233" s="60"/>
      <c r="ED6233" s="60"/>
      <c r="EE6233" s="60"/>
      <c r="EF6233" s="60"/>
      <c r="EG6233" s="60"/>
      <c r="EH6233" s="60"/>
      <c r="EI6233" s="60"/>
      <c r="EJ6233" s="60"/>
      <c r="EK6233" s="60"/>
      <c r="EL6233" s="60"/>
      <c r="EM6233" s="60"/>
      <c r="EN6233" s="60"/>
      <c r="EO6233" s="60"/>
      <c r="EP6233" s="60"/>
      <c r="EQ6233" s="60"/>
      <c r="ER6233" s="60"/>
      <c r="ES6233" s="60"/>
      <c r="ET6233" s="60"/>
      <c r="EU6233" s="60"/>
      <c r="EV6233" s="60"/>
      <c r="EW6233" s="60"/>
      <c r="EX6233" s="60"/>
      <c r="EY6233" s="60"/>
      <c r="EZ6233" s="60"/>
      <c r="FA6233" s="60"/>
      <c r="FB6233" s="60"/>
    </row>
    <row r="6234" spans="34:158" x14ac:dyDescent="0.25">
      <c r="AH6234" s="38">
        <v>100</v>
      </c>
      <c r="AI6234" s="38">
        <v>105</v>
      </c>
      <c r="AJ6234" s="38">
        <v>13100</v>
      </c>
      <c r="AK6234" s="38">
        <v>78</v>
      </c>
      <c r="AL6234" s="38">
        <v>9100258</v>
      </c>
      <c r="AM6234" s="61" t="s">
        <v>1816</v>
      </c>
      <c r="AN6234" s="61" t="s">
        <v>1688</v>
      </c>
      <c r="AO6234" s="61" t="s">
        <v>5104</v>
      </c>
      <c r="AP6234" s="61" t="s">
        <v>1784</v>
      </c>
      <c r="AQ6234" s="61" t="s">
        <v>1785</v>
      </c>
      <c r="AR6234" s="28">
        <v>23910.799999999999</v>
      </c>
      <c r="AS6234" s="28">
        <v>187</v>
      </c>
      <c r="AT6234" s="28">
        <v>0</v>
      </c>
      <c r="AU6234" s="62"/>
      <c r="DV6234" s="31" t="s">
        <v>5779</v>
      </c>
      <c r="DW6234" s="31" t="s">
        <v>5780</v>
      </c>
      <c r="DX6234" s="63"/>
      <c r="DY6234" s="63"/>
      <c r="DZ6234" s="63"/>
      <c r="EA6234" s="167"/>
      <c r="EB6234" s="60"/>
      <c r="EC6234" s="60"/>
      <c r="ED6234" s="60"/>
      <c r="EE6234" s="60"/>
      <c r="EF6234" s="60"/>
      <c r="EG6234" s="60"/>
      <c r="EH6234" s="60"/>
      <c r="EI6234" s="60"/>
      <c r="EJ6234" s="60"/>
      <c r="EK6234" s="60"/>
      <c r="EL6234" s="60"/>
      <c r="EM6234" s="60"/>
      <c r="EN6234" s="60"/>
      <c r="EO6234" s="60"/>
      <c r="EP6234" s="60"/>
      <c r="EQ6234" s="60"/>
      <c r="ER6234" s="60"/>
      <c r="ES6234" s="60"/>
      <c r="ET6234" s="60"/>
      <c r="EU6234" s="60"/>
      <c r="EV6234" s="60"/>
      <c r="EW6234" s="60"/>
      <c r="EX6234" s="60"/>
      <c r="EY6234" s="60"/>
      <c r="EZ6234" s="60"/>
      <c r="FA6234" s="60"/>
      <c r="FB6234" s="60"/>
    </row>
    <row r="6235" spans="34:158" x14ac:dyDescent="0.25">
      <c r="AH6235" s="38">
        <v>100</v>
      </c>
      <c r="AI6235" s="38">
        <v>105</v>
      </c>
      <c r="AJ6235" s="38">
        <v>13800</v>
      </c>
      <c r="AK6235" s="38">
        <v>78</v>
      </c>
      <c r="AL6235" s="38">
        <v>9100258</v>
      </c>
      <c r="AM6235" s="61" t="s">
        <v>1816</v>
      </c>
      <c r="AN6235" s="61" t="s">
        <v>1688</v>
      </c>
      <c r="AO6235" s="61" t="s">
        <v>5120</v>
      </c>
      <c r="AP6235" s="61" t="s">
        <v>1784</v>
      </c>
      <c r="AQ6235" s="61" t="s">
        <v>1785</v>
      </c>
      <c r="AR6235" s="28">
        <v>8508.6</v>
      </c>
      <c r="AS6235" s="28">
        <v>686</v>
      </c>
      <c r="AT6235" s="28">
        <v>23568</v>
      </c>
      <c r="AU6235" s="62"/>
      <c r="DV6235" s="31" t="s">
        <v>5779</v>
      </c>
      <c r="DW6235" s="31" t="s">
        <v>5780</v>
      </c>
      <c r="DX6235" s="63"/>
      <c r="DY6235" s="63"/>
      <c r="DZ6235" s="63"/>
      <c r="EA6235" s="167"/>
      <c r="EB6235" s="60"/>
      <c r="EC6235" s="60"/>
      <c r="ED6235" s="60"/>
      <c r="EE6235" s="60"/>
      <c r="EF6235" s="60"/>
      <c r="EG6235" s="60"/>
      <c r="EH6235" s="60"/>
      <c r="EI6235" s="60"/>
      <c r="EJ6235" s="60"/>
      <c r="EK6235" s="60"/>
      <c r="EL6235" s="60"/>
      <c r="EM6235" s="60"/>
      <c r="EN6235" s="60"/>
      <c r="EO6235" s="60"/>
      <c r="EP6235" s="60"/>
      <c r="EQ6235" s="60"/>
      <c r="ER6235" s="60"/>
      <c r="ES6235" s="60"/>
      <c r="ET6235" s="60"/>
      <c r="EU6235" s="60"/>
      <c r="EV6235" s="60"/>
      <c r="EW6235" s="60"/>
      <c r="EX6235" s="60"/>
      <c r="EY6235" s="60"/>
      <c r="EZ6235" s="60"/>
      <c r="FA6235" s="60"/>
      <c r="FB6235" s="60"/>
    </row>
    <row r="6236" spans="34:158" x14ac:dyDescent="0.25">
      <c r="AH6236" s="38">
        <v>100</v>
      </c>
      <c r="AI6236" s="38">
        <v>105</v>
      </c>
      <c r="AJ6236" s="38">
        <v>14000</v>
      </c>
      <c r="AK6236" s="38">
        <v>78</v>
      </c>
      <c r="AL6236" s="38">
        <v>9100258</v>
      </c>
      <c r="AM6236" s="61" t="s">
        <v>1816</v>
      </c>
      <c r="AN6236" s="61" t="s">
        <v>1688</v>
      </c>
      <c r="AO6236" s="61" t="s">
        <v>5124</v>
      </c>
      <c r="AP6236" s="61" t="s">
        <v>1784</v>
      </c>
      <c r="AQ6236" s="61" t="s">
        <v>1785</v>
      </c>
      <c r="AR6236" s="28">
        <v>544.5</v>
      </c>
      <c r="AS6236" s="28">
        <v>0</v>
      </c>
      <c r="AT6236" s="28">
        <v>0</v>
      </c>
      <c r="AU6236" s="62"/>
      <c r="DV6236" s="31" t="s">
        <v>5779</v>
      </c>
      <c r="DW6236" s="31" t="s">
        <v>5780</v>
      </c>
      <c r="DX6236" s="63"/>
      <c r="DY6236" s="63"/>
      <c r="DZ6236" s="63"/>
      <c r="EA6236" s="167"/>
      <c r="EB6236" s="60"/>
      <c r="EC6236" s="60"/>
      <c r="ED6236" s="60"/>
      <c r="EE6236" s="60"/>
      <c r="EF6236" s="60"/>
      <c r="EG6236" s="60"/>
      <c r="EH6236" s="60"/>
      <c r="EI6236" s="60"/>
      <c r="EJ6236" s="60"/>
      <c r="EK6236" s="60"/>
      <c r="EL6236" s="60"/>
      <c r="EM6236" s="60"/>
      <c r="EN6236" s="60"/>
      <c r="EO6236" s="60"/>
      <c r="EP6236" s="60"/>
      <c r="EQ6236" s="60"/>
      <c r="ER6236" s="60"/>
      <c r="ES6236" s="60"/>
      <c r="ET6236" s="60"/>
      <c r="EU6236" s="60"/>
      <c r="EV6236" s="60"/>
      <c r="EW6236" s="60"/>
      <c r="EX6236" s="60"/>
      <c r="EY6236" s="60"/>
      <c r="EZ6236" s="60"/>
      <c r="FA6236" s="60"/>
      <c r="FB6236" s="60"/>
    </row>
    <row r="6237" spans="34:158" x14ac:dyDescent="0.25">
      <c r="AH6237" s="38">
        <v>100</v>
      </c>
      <c r="AI6237" s="38">
        <v>105</v>
      </c>
      <c r="AJ6237" s="38">
        <v>14900</v>
      </c>
      <c r="AK6237" s="38">
        <v>78</v>
      </c>
      <c r="AL6237" s="38">
        <v>9100258</v>
      </c>
      <c r="AM6237" s="61" t="s">
        <v>1816</v>
      </c>
      <c r="AN6237" s="61" t="s">
        <v>1688</v>
      </c>
      <c r="AO6237" s="61" t="s">
        <v>1587</v>
      </c>
      <c r="AP6237" s="61" t="s">
        <v>1784</v>
      </c>
      <c r="AQ6237" s="61" t="s">
        <v>1785</v>
      </c>
      <c r="AR6237" s="28">
        <v>275.2</v>
      </c>
      <c r="AS6237" s="28">
        <v>5800</v>
      </c>
      <c r="AT6237" s="28">
        <v>0</v>
      </c>
      <c r="AU6237" s="62"/>
      <c r="DV6237" s="31" t="s">
        <v>5779</v>
      </c>
      <c r="DW6237" s="31" t="s">
        <v>5780</v>
      </c>
      <c r="DX6237" s="63"/>
      <c r="DY6237" s="63"/>
      <c r="DZ6237" s="63"/>
      <c r="EA6237" s="167"/>
      <c r="EB6237" s="60"/>
      <c r="EC6237" s="60"/>
      <c r="ED6237" s="60"/>
      <c r="EE6237" s="60"/>
      <c r="EF6237" s="60"/>
      <c r="EG6237" s="60"/>
      <c r="EH6237" s="60"/>
      <c r="EI6237" s="60"/>
      <c r="EJ6237" s="60"/>
      <c r="EK6237" s="60"/>
      <c r="EL6237" s="60"/>
      <c r="EM6237" s="60"/>
      <c r="EN6237" s="60"/>
      <c r="EO6237" s="60"/>
      <c r="EP6237" s="60"/>
      <c r="EQ6237" s="60"/>
      <c r="ER6237" s="60"/>
      <c r="ES6237" s="60"/>
      <c r="ET6237" s="60"/>
      <c r="EU6237" s="60"/>
      <c r="EV6237" s="60"/>
      <c r="EW6237" s="60"/>
      <c r="EX6237" s="60"/>
      <c r="EY6237" s="60"/>
      <c r="EZ6237" s="60"/>
      <c r="FA6237" s="60"/>
      <c r="FB6237" s="60"/>
    </row>
    <row r="6238" spans="34:158" x14ac:dyDescent="0.25">
      <c r="AH6238" s="38">
        <v>100</v>
      </c>
      <c r="AI6238" s="38">
        <v>105</v>
      </c>
      <c r="AJ6238" s="38">
        <v>16250</v>
      </c>
      <c r="AK6238" s="38">
        <v>78</v>
      </c>
      <c r="AL6238" s="38">
        <v>9100258</v>
      </c>
      <c r="AM6238" s="61" t="s">
        <v>1816</v>
      </c>
      <c r="AN6238" s="61" t="s">
        <v>1688</v>
      </c>
      <c r="AO6238" s="61" t="s">
        <v>1616</v>
      </c>
      <c r="AP6238" s="61" t="s">
        <v>1784</v>
      </c>
      <c r="AQ6238" s="61" t="s">
        <v>1785</v>
      </c>
      <c r="AR6238" s="28">
        <v>35852.9</v>
      </c>
      <c r="AS6238" s="28">
        <v>0</v>
      </c>
      <c r="AT6238" s="28">
        <v>0</v>
      </c>
      <c r="AU6238" s="62"/>
      <c r="DV6238" s="31" t="s">
        <v>5779</v>
      </c>
      <c r="DW6238" s="31" t="s">
        <v>5780</v>
      </c>
      <c r="DX6238" s="63"/>
      <c r="DY6238" s="63"/>
      <c r="DZ6238" s="63"/>
      <c r="EA6238" s="167"/>
      <c r="EB6238" s="60"/>
      <c r="EC6238" s="60"/>
      <c r="ED6238" s="60"/>
      <c r="EE6238" s="60"/>
      <c r="EF6238" s="60"/>
      <c r="EG6238" s="60"/>
      <c r="EH6238" s="60"/>
      <c r="EI6238" s="60"/>
      <c r="EJ6238" s="60"/>
      <c r="EK6238" s="60"/>
      <c r="EL6238" s="60"/>
      <c r="EM6238" s="60"/>
      <c r="EN6238" s="60"/>
      <c r="EO6238" s="60"/>
      <c r="EP6238" s="60"/>
      <c r="EQ6238" s="60"/>
      <c r="ER6238" s="60"/>
      <c r="ES6238" s="60"/>
      <c r="ET6238" s="60"/>
      <c r="EU6238" s="60"/>
      <c r="EV6238" s="60"/>
      <c r="EW6238" s="60"/>
      <c r="EX6238" s="60"/>
      <c r="EY6238" s="60"/>
      <c r="EZ6238" s="60"/>
      <c r="FA6238" s="60"/>
      <c r="FB6238" s="60"/>
    </row>
    <row r="6239" spans="34:158" x14ac:dyDescent="0.25">
      <c r="AH6239" s="38">
        <v>100</v>
      </c>
      <c r="AI6239" s="38">
        <v>105</v>
      </c>
      <c r="AJ6239" s="38">
        <v>16350</v>
      </c>
      <c r="AK6239" s="38">
        <v>78</v>
      </c>
      <c r="AL6239" s="38">
        <v>9100258</v>
      </c>
      <c r="AM6239" s="61" t="s">
        <v>1816</v>
      </c>
      <c r="AN6239" s="61" t="s">
        <v>1688</v>
      </c>
      <c r="AO6239" s="61" t="s">
        <v>1618</v>
      </c>
      <c r="AP6239" s="61" t="s">
        <v>1784</v>
      </c>
      <c r="AQ6239" s="61" t="s">
        <v>1785</v>
      </c>
      <c r="AR6239" s="28">
        <v>3467.2</v>
      </c>
      <c r="AS6239" s="28">
        <v>0</v>
      </c>
      <c r="AT6239" s="28">
        <v>0</v>
      </c>
      <c r="AU6239" s="62"/>
      <c r="DV6239" s="31" t="s">
        <v>5779</v>
      </c>
      <c r="DW6239" s="31" t="s">
        <v>5780</v>
      </c>
      <c r="DX6239" s="63"/>
      <c r="DY6239" s="63"/>
      <c r="DZ6239" s="63"/>
      <c r="EA6239" s="167"/>
      <c r="EB6239" s="60"/>
      <c r="EC6239" s="60"/>
      <c r="ED6239" s="60"/>
      <c r="EE6239" s="60"/>
      <c r="EF6239" s="60"/>
      <c r="EG6239" s="60"/>
      <c r="EH6239" s="60"/>
      <c r="EI6239" s="60"/>
      <c r="EJ6239" s="60"/>
      <c r="EK6239" s="60"/>
      <c r="EL6239" s="60"/>
      <c r="EM6239" s="60"/>
      <c r="EN6239" s="60"/>
      <c r="EO6239" s="60"/>
      <c r="EP6239" s="60"/>
      <c r="EQ6239" s="60"/>
      <c r="ER6239" s="60"/>
      <c r="ES6239" s="60"/>
      <c r="ET6239" s="60"/>
      <c r="EU6239" s="60"/>
      <c r="EV6239" s="60"/>
      <c r="EW6239" s="60"/>
      <c r="EX6239" s="60"/>
      <c r="EY6239" s="60"/>
      <c r="EZ6239" s="60"/>
      <c r="FA6239" s="60"/>
      <c r="FB6239" s="60"/>
    </row>
    <row r="6240" spans="34:158" x14ac:dyDescent="0.25">
      <c r="AH6240" s="38">
        <v>100</v>
      </c>
      <c r="AI6240" s="38">
        <v>105</v>
      </c>
      <c r="AJ6240" s="38">
        <v>16370</v>
      </c>
      <c r="AK6240" s="38">
        <v>78</v>
      </c>
      <c r="AL6240" s="38">
        <v>9100258</v>
      </c>
      <c r="AM6240" s="61" t="s">
        <v>1816</v>
      </c>
      <c r="AN6240" s="61" t="s">
        <v>1688</v>
      </c>
      <c r="AO6240" s="61" t="s">
        <v>1619</v>
      </c>
      <c r="AP6240" s="61" t="s">
        <v>1784</v>
      </c>
      <c r="AQ6240" s="61" t="s">
        <v>1785</v>
      </c>
      <c r="AR6240" s="28">
        <v>177249.6</v>
      </c>
      <c r="AS6240" s="28">
        <v>0</v>
      </c>
      <c r="AT6240" s="28">
        <v>0</v>
      </c>
      <c r="AU6240" s="62"/>
      <c r="DV6240" s="31" t="s">
        <v>5779</v>
      </c>
      <c r="DW6240" s="31" t="s">
        <v>5780</v>
      </c>
      <c r="DX6240" s="63"/>
      <c r="DY6240" s="63"/>
      <c r="DZ6240" s="63"/>
      <c r="EA6240" s="167"/>
      <c r="EB6240" s="60"/>
      <c r="EC6240" s="60"/>
      <c r="ED6240" s="60"/>
      <c r="EE6240" s="60"/>
      <c r="EF6240" s="60"/>
      <c r="EG6240" s="60"/>
      <c r="EH6240" s="60"/>
      <c r="EI6240" s="60"/>
      <c r="EJ6240" s="60"/>
      <c r="EK6240" s="60"/>
      <c r="EL6240" s="60"/>
      <c r="EM6240" s="60"/>
      <c r="EN6240" s="60"/>
      <c r="EO6240" s="60"/>
      <c r="EP6240" s="60"/>
      <c r="EQ6240" s="60"/>
      <c r="ER6240" s="60"/>
      <c r="ES6240" s="60"/>
      <c r="ET6240" s="60"/>
      <c r="EU6240" s="60"/>
      <c r="EV6240" s="60"/>
      <c r="EW6240" s="60"/>
      <c r="EX6240" s="60"/>
      <c r="EY6240" s="60"/>
      <c r="EZ6240" s="60"/>
      <c r="FA6240" s="60"/>
      <c r="FB6240" s="60"/>
    </row>
    <row r="6241" spans="34:158" x14ac:dyDescent="0.25">
      <c r="AH6241" s="38">
        <v>100</v>
      </c>
      <c r="AI6241" s="38">
        <v>105</v>
      </c>
      <c r="AJ6241" s="38">
        <v>17100</v>
      </c>
      <c r="AK6241" s="38">
        <v>78</v>
      </c>
      <c r="AL6241" s="38">
        <v>9100258</v>
      </c>
      <c r="AM6241" s="61" t="s">
        <v>1816</v>
      </c>
      <c r="AN6241" s="61" t="s">
        <v>1688</v>
      </c>
      <c r="AO6241" s="61" t="s">
        <v>1635</v>
      </c>
      <c r="AP6241" s="61" t="s">
        <v>1784</v>
      </c>
      <c r="AQ6241" s="61" t="s">
        <v>1785</v>
      </c>
      <c r="AR6241" s="28">
        <v>118289.60000000001</v>
      </c>
      <c r="AS6241" s="28">
        <v>0</v>
      </c>
      <c r="AT6241" s="28">
        <v>0</v>
      </c>
      <c r="AU6241" s="62"/>
      <c r="DV6241" s="31" t="s">
        <v>5779</v>
      </c>
      <c r="DW6241" s="31" t="s">
        <v>5780</v>
      </c>
      <c r="DX6241" s="63"/>
      <c r="DY6241" s="63"/>
      <c r="DZ6241" s="63"/>
      <c r="EA6241" s="167"/>
      <c r="EB6241" s="60"/>
      <c r="EC6241" s="60"/>
      <c r="ED6241" s="60"/>
      <c r="EE6241" s="60"/>
      <c r="EF6241" s="60"/>
      <c r="EG6241" s="60"/>
      <c r="EH6241" s="60"/>
      <c r="EI6241" s="60"/>
      <c r="EJ6241" s="60"/>
      <c r="EK6241" s="60"/>
      <c r="EL6241" s="60"/>
      <c r="EM6241" s="60"/>
      <c r="EN6241" s="60"/>
      <c r="EO6241" s="60"/>
      <c r="EP6241" s="60"/>
      <c r="EQ6241" s="60"/>
      <c r="ER6241" s="60"/>
      <c r="ES6241" s="60"/>
      <c r="ET6241" s="60"/>
      <c r="EU6241" s="60"/>
      <c r="EV6241" s="60"/>
      <c r="EW6241" s="60"/>
      <c r="EX6241" s="60"/>
      <c r="EY6241" s="60"/>
      <c r="EZ6241" s="60"/>
      <c r="FA6241" s="60"/>
      <c r="FB6241" s="60"/>
    </row>
    <row r="6242" spans="34:158" x14ac:dyDescent="0.25">
      <c r="AH6242" s="38">
        <v>100</v>
      </c>
      <c r="AI6242" s="38">
        <v>105</v>
      </c>
      <c r="AJ6242" s="38">
        <v>18400</v>
      </c>
      <c r="AK6242" s="38">
        <v>78</v>
      </c>
      <c r="AL6242" s="38">
        <v>9100258</v>
      </c>
      <c r="AM6242" s="61" t="s">
        <v>1816</v>
      </c>
      <c r="AN6242" s="61" t="s">
        <v>1688</v>
      </c>
      <c r="AO6242" s="61" t="s">
        <v>1664</v>
      </c>
      <c r="AP6242" s="61" t="s">
        <v>1784</v>
      </c>
      <c r="AQ6242" s="61" t="s">
        <v>1785</v>
      </c>
      <c r="AR6242" s="28">
        <v>48822.9</v>
      </c>
      <c r="AS6242" s="28">
        <v>13593</v>
      </c>
      <c r="AT6242" s="28">
        <v>43516</v>
      </c>
      <c r="AU6242" s="62"/>
      <c r="DV6242" s="31" t="s">
        <v>5779</v>
      </c>
      <c r="DW6242" s="31" t="s">
        <v>5780</v>
      </c>
      <c r="DX6242" s="63"/>
      <c r="DY6242" s="63"/>
      <c r="DZ6242" s="63"/>
      <c r="EA6242" s="167"/>
      <c r="EB6242" s="60"/>
      <c r="EC6242" s="60"/>
      <c r="ED6242" s="60"/>
      <c r="EE6242" s="60"/>
      <c r="EF6242" s="60"/>
      <c r="EG6242" s="60"/>
      <c r="EH6242" s="60"/>
      <c r="EI6242" s="60"/>
      <c r="EJ6242" s="60"/>
      <c r="EK6242" s="60"/>
      <c r="EL6242" s="60"/>
      <c r="EM6242" s="60"/>
      <c r="EN6242" s="60"/>
      <c r="EO6242" s="60"/>
      <c r="EP6242" s="60"/>
      <c r="EQ6242" s="60"/>
      <c r="ER6242" s="60"/>
      <c r="ES6242" s="60"/>
      <c r="ET6242" s="60"/>
      <c r="EU6242" s="60"/>
      <c r="EV6242" s="60"/>
      <c r="EW6242" s="60"/>
      <c r="EX6242" s="60"/>
      <c r="EY6242" s="60"/>
      <c r="EZ6242" s="60"/>
      <c r="FA6242" s="60"/>
      <c r="FB6242" s="60"/>
    </row>
    <row r="6243" spans="34:158" x14ac:dyDescent="0.25">
      <c r="AH6243" s="38">
        <v>100</v>
      </c>
      <c r="AI6243" s="38">
        <v>105</v>
      </c>
      <c r="AJ6243" s="38">
        <v>18500</v>
      </c>
      <c r="AK6243" s="38">
        <v>78</v>
      </c>
      <c r="AL6243" s="38">
        <v>9100258</v>
      </c>
      <c r="AM6243" s="61" t="s">
        <v>1816</v>
      </c>
      <c r="AN6243" s="61" t="s">
        <v>1688</v>
      </c>
      <c r="AO6243" s="61" t="s">
        <v>1666</v>
      </c>
      <c r="AP6243" s="61" t="s">
        <v>1784</v>
      </c>
      <c r="AQ6243" s="61" t="s">
        <v>1785</v>
      </c>
      <c r="AR6243" s="28">
        <v>31410.9</v>
      </c>
      <c r="AS6243" s="28">
        <v>0</v>
      </c>
      <c r="AT6243" s="28">
        <v>0</v>
      </c>
      <c r="AU6243" s="62"/>
      <c r="DV6243" s="31" t="s">
        <v>5779</v>
      </c>
      <c r="DW6243" s="31" t="s">
        <v>5780</v>
      </c>
      <c r="DX6243" s="63"/>
      <c r="DY6243" s="63"/>
      <c r="DZ6243" s="63"/>
      <c r="EA6243" s="167"/>
      <c r="EB6243" s="60"/>
      <c r="EC6243" s="60"/>
      <c r="ED6243" s="60"/>
      <c r="EE6243" s="60"/>
      <c r="EF6243" s="60"/>
      <c r="EG6243" s="60"/>
      <c r="EH6243" s="60"/>
      <c r="EI6243" s="60"/>
      <c r="EJ6243" s="60"/>
      <c r="EK6243" s="60"/>
      <c r="EL6243" s="60"/>
      <c r="EM6243" s="60"/>
      <c r="EN6243" s="60"/>
      <c r="EO6243" s="60"/>
      <c r="EP6243" s="60"/>
      <c r="EQ6243" s="60"/>
      <c r="ER6243" s="60"/>
      <c r="ES6243" s="60"/>
      <c r="ET6243" s="60"/>
      <c r="EU6243" s="60"/>
      <c r="EV6243" s="60"/>
      <c r="EW6243" s="60"/>
      <c r="EX6243" s="60"/>
      <c r="EY6243" s="60"/>
      <c r="EZ6243" s="60"/>
      <c r="FA6243" s="60"/>
      <c r="FB6243" s="60"/>
    </row>
    <row r="6244" spans="34:158" x14ac:dyDescent="0.25">
      <c r="AH6244" s="38">
        <v>100</v>
      </c>
      <c r="AI6244" s="38">
        <v>105</v>
      </c>
      <c r="AJ6244" s="38">
        <v>18550</v>
      </c>
      <c r="AK6244" s="38">
        <v>78</v>
      </c>
      <c r="AL6244" s="38">
        <v>9100258</v>
      </c>
      <c r="AM6244" s="61" t="s">
        <v>1816</v>
      </c>
      <c r="AN6244" s="61" t="s">
        <v>1688</v>
      </c>
      <c r="AO6244" s="61" t="s">
        <v>1667</v>
      </c>
      <c r="AP6244" s="61" t="s">
        <v>1784</v>
      </c>
      <c r="AQ6244" s="61" t="s">
        <v>1785</v>
      </c>
      <c r="AR6244" s="28">
        <v>513.9</v>
      </c>
      <c r="AS6244" s="28">
        <v>1006</v>
      </c>
      <c r="AT6244" s="28">
        <v>0</v>
      </c>
      <c r="AU6244" s="62"/>
      <c r="DV6244" s="31" t="s">
        <v>5779</v>
      </c>
      <c r="DW6244" s="31" t="s">
        <v>5780</v>
      </c>
      <c r="DX6244" s="63"/>
      <c r="DY6244" s="63"/>
      <c r="DZ6244" s="63"/>
      <c r="EA6244" s="167"/>
      <c r="EB6244" s="60"/>
      <c r="EC6244" s="60"/>
      <c r="ED6244" s="60"/>
      <c r="EE6244" s="60"/>
      <c r="EF6244" s="60"/>
      <c r="EG6244" s="60"/>
      <c r="EH6244" s="60"/>
      <c r="EI6244" s="60"/>
      <c r="EJ6244" s="60"/>
      <c r="EK6244" s="60"/>
      <c r="EL6244" s="60"/>
      <c r="EM6244" s="60"/>
      <c r="EN6244" s="60"/>
      <c r="EO6244" s="60"/>
      <c r="EP6244" s="60"/>
      <c r="EQ6244" s="60"/>
      <c r="ER6244" s="60"/>
      <c r="ES6244" s="60"/>
      <c r="ET6244" s="60"/>
      <c r="EU6244" s="60"/>
      <c r="EV6244" s="60"/>
      <c r="EW6244" s="60"/>
      <c r="EX6244" s="60"/>
      <c r="EY6244" s="60"/>
      <c r="EZ6244" s="60"/>
      <c r="FA6244" s="60"/>
      <c r="FB6244" s="60"/>
    </row>
    <row r="6245" spans="34:158" x14ac:dyDescent="0.25">
      <c r="AH6245" s="38">
        <v>100</v>
      </c>
      <c r="AI6245" s="38">
        <v>105</v>
      </c>
      <c r="AJ6245" s="38">
        <v>17200</v>
      </c>
      <c r="AK6245" s="38">
        <v>78</v>
      </c>
      <c r="AL6245" s="38">
        <v>9100258</v>
      </c>
      <c r="AM6245" s="61" t="s">
        <v>1816</v>
      </c>
      <c r="AN6245" s="61" t="s">
        <v>1688</v>
      </c>
      <c r="AO6245" s="61" t="s">
        <v>1637</v>
      </c>
      <c r="AP6245" s="61" t="s">
        <v>1784</v>
      </c>
      <c r="AQ6245" s="61" t="s">
        <v>1785</v>
      </c>
      <c r="AR6245" s="28">
        <v>476.9</v>
      </c>
      <c r="AS6245" s="28">
        <v>0</v>
      </c>
      <c r="AT6245" s="28">
        <v>0</v>
      </c>
      <c r="AU6245" s="62"/>
      <c r="DV6245" s="31" t="s">
        <v>5779</v>
      </c>
      <c r="DW6245" s="31" t="s">
        <v>5780</v>
      </c>
      <c r="DX6245" s="63"/>
      <c r="DY6245" s="63"/>
      <c r="DZ6245" s="63"/>
      <c r="EA6245" s="167"/>
      <c r="EB6245" s="60"/>
      <c r="EC6245" s="60"/>
      <c r="ED6245" s="60"/>
      <c r="EE6245" s="60"/>
      <c r="EF6245" s="60"/>
      <c r="EG6245" s="60"/>
      <c r="EH6245" s="60"/>
      <c r="EI6245" s="60"/>
      <c r="EJ6245" s="60"/>
      <c r="EK6245" s="60"/>
      <c r="EL6245" s="60"/>
      <c r="EM6245" s="60"/>
      <c r="EN6245" s="60"/>
      <c r="EO6245" s="60"/>
      <c r="EP6245" s="60"/>
      <c r="EQ6245" s="60"/>
      <c r="ER6245" s="60"/>
      <c r="ES6245" s="60"/>
      <c r="ET6245" s="60"/>
      <c r="EU6245" s="60"/>
      <c r="EV6245" s="60"/>
      <c r="EW6245" s="60"/>
      <c r="EX6245" s="60"/>
      <c r="EY6245" s="60"/>
      <c r="EZ6245" s="60"/>
      <c r="FA6245" s="60"/>
      <c r="FB6245" s="60"/>
    </row>
    <row r="6246" spans="34:158" x14ac:dyDescent="0.25">
      <c r="AH6246" s="38">
        <v>100</v>
      </c>
      <c r="AI6246" s="38">
        <v>110</v>
      </c>
      <c r="AJ6246" s="38">
        <v>11720</v>
      </c>
      <c r="AK6246" s="38">
        <v>78</v>
      </c>
      <c r="AL6246" s="38">
        <v>9100258</v>
      </c>
      <c r="AM6246" s="61" t="s">
        <v>1816</v>
      </c>
      <c r="AN6246" s="61" t="s">
        <v>1696</v>
      </c>
      <c r="AO6246" s="61" t="s">
        <v>5078</v>
      </c>
      <c r="AP6246" s="61" t="s">
        <v>1784</v>
      </c>
      <c r="AQ6246" s="61" t="s">
        <v>1785</v>
      </c>
      <c r="AR6246" s="28">
        <v>4432.2</v>
      </c>
      <c r="AS6246" s="28">
        <v>1874</v>
      </c>
      <c r="AT6246" s="28">
        <v>15375</v>
      </c>
      <c r="AU6246" s="62"/>
      <c r="DV6246" s="31" t="s">
        <v>5779</v>
      </c>
      <c r="DW6246" s="31" t="s">
        <v>5781</v>
      </c>
      <c r="DX6246" s="63"/>
      <c r="DY6246" s="63"/>
      <c r="DZ6246" s="63"/>
      <c r="EA6246" s="167"/>
      <c r="EB6246" s="60"/>
      <c r="EC6246" s="60"/>
      <c r="ED6246" s="60"/>
      <c r="EE6246" s="60"/>
      <c r="EF6246" s="60"/>
      <c r="EG6246" s="60"/>
      <c r="EH6246" s="60"/>
      <c r="EI6246" s="60"/>
      <c r="EJ6246" s="60"/>
      <c r="EK6246" s="60"/>
      <c r="EL6246" s="60"/>
      <c r="EM6246" s="60"/>
      <c r="EN6246" s="60"/>
      <c r="EO6246" s="60"/>
      <c r="EP6246" s="60"/>
      <c r="EQ6246" s="60"/>
      <c r="ER6246" s="60"/>
      <c r="ES6246" s="60"/>
      <c r="ET6246" s="60"/>
      <c r="EU6246" s="60"/>
      <c r="EV6246" s="60"/>
      <c r="EW6246" s="60"/>
      <c r="EX6246" s="60"/>
      <c r="EY6246" s="60"/>
      <c r="EZ6246" s="60"/>
      <c r="FA6246" s="60"/>
      <c r="FB6246" s="60"/>
    </row>
    <row r="6247" spans="34:158" x14ac:dyDescent="0.25">
      <c r="AH6247" s="38">
        <v>100</v>
      </c>
      <c r="AI6247" s="38">
        <v>110</v>
      </c>
      <c r="AJ6247" s="38">
        <v>12700</v>
      </c>
      <c r="AK6247" s="38">
        <v>78</v>
      </c>
      <c r="AL6247" s="38">
        <v>9100258</v>
      </c>
      <c r="AM6247" s="61" t="s">
        <v>1816</v>
      </c>
      <c r="AN6247" s="61" t="s">
        <v>1696</v>
      </c>
      <c r="AO6247" s="61" t="s">
        <v>5096</v>
      </c>
      <c r="AP6247" s="61" t="s">
        <v>1784</v>
      </c>
      <c r="AQ6247" s="61" t="s">
        <v>1785</v>
      </c>
      <c r="AR6247" s="28">
        <v>16741</v>
      </c>
      <c r="AS6247" s="28">
        <v>7633</v>
      </c>
      <c r="AT6247" s="28">
        <v>5677</v>
      </c>
      <c r="AU6247" s="62"/>
      <c r="DV6247" s="31" t="s">
        <v>5779</v>
      </c>
      <c r="DW6247" s="31" t="s">
        <v>5781</v>
      </c>
      <c r="DX6247" s="63"/>
      <c r="DY6247" s="63"/>
      <c r="DZ6247" s="63"/>
      <c r="EA6247" s="167"/>
      <c r="EB6247" s="60"/>
      <c r="EC6247" s="60"/>
      <c r="ED6247" s="60"/>
      <c r="EE6247" s="60"/>
      <c r="EF6247" s="60"/>
      <c r="EG6247" s="60"/>
      <c r="EH6247" s="60"/>
      <c r="EI6247" s="60"/>
      <c r="EJ6247" s="60"/>
      <c r="EK6247" s="60"/>
      <c r="EL6247" s="60"/>
      <c r="EM6247" s="60"/>
      <c r="EN6247" s="60"/>
      <c r="EO6247" s="60"/>
      <c r="EP6247" s="60"/>
      <c r="EQ6247" s="60"/>
      <c r="ER6247" s="60"/>
      <c r="ES6247" s="60"/>
      <c r="ET6247" s="60"/>
      <c r="EU6247" s="60"/>
      <c r="EV6247" s="60"/>
      <c r="EW6247" s="60"/>
      <c r="EX6247" s="60"/>
      <c r="EY6247" s="60"/>
      <c r="EZ6247" s="60"/>
      <c r="FA6247" s="60"/>
      <c r="FB6247" s="60"/>
    </row>
    <row r="6248" spans="34:158" x14ac:dyDescent="0.25">
      <c r="AH6248" s="38">
        <v>100</v>
      </c>
      <c r="AI6248" s="38">
        <v>110</v>
      </c>
      <c r="AJ6248" s="38">
        <v>13050</v>
      </c>
      <c r="AK6248" s="38">
        <v>78</v>
      </c>
      <c r="AL6248" s="38">
        <v>9100258</v>
      </c>
      <c r="AM6248" s="61" t="s">
        <v>1816</v>
      </c>
      <c r="AN6248" s="61" t="s">
        <v>1696</v>
      </c>
      <c r="AO6248" s="61" t="s">
        <v>5103</v>
      </c>
      <c r="AP6248" s="61" t="s">
        <v>1784</v>
      </c>
      <c r="AQ6248" s="61" t="s">
        <v>1785</v>
      </c>
      <c r="AR6248" s="28">
        <v>4110.5</v>
      </c>
      <c r="AS6248" s="28">
        <v>1833</v>
      </c>
      <c r="AT6248" s="28">
        <v>1821</v>
      </c>
      <c r="AU6248" s="62"/>
      <c r="DV6248" s="31" t="s">
        <v>5779</v>
      </c>
      <c r="DW6248" s="31" t="s">
        <v>5781</v>
      </c>
      <c r="DX6248" s="63"/>
      <c r="DY6248" s="63"/>
      <c r="DZ6248" s="63"/>
      <c r="EA6248" s="167"/>
      <c r="EB6248" s="60"/>
      <c r="EC6248" s="60"/>
      <c r="ED6248" s="60"/>
      <c r="EE6248" s="60"/>
      <c r="EF6248" s="60"/>
      <c r="EG6248" s="60"/>
      <c r="EH6248" s="60"/>
      <c r="EI6248" s="60"/>
      <c r="EJ6248" s="60"/>
      <c r="EK6248" s="60"/>
      <c r="EL6248" s="60"/>
      <c r="EM6248" s="60"/>
      <c r="EN6248" s="60"/>
      <c r="EO6248" s="60"/>
      <c r="EP6248" s="60"/>
      <c r="EQ6248" s="60"/>
      <c r="ER6248" s="60"/>
      <c r="ES6248" s="60"/>
      <c r="ET6248" s="60"/>
      <c r="EU6248" s="60"/>
      <c r="EV6248" s="60"/>
      <c r="EW6248" s="60"/>
      <c r="EX6248" s="60"/>
      <c r="EY6248" s="60"/>
      <c r="EZ6248" s="60"/>
      <c r="FA6248" s="60"/>
      <c r="FB6248" s="60"/>
    </row>
    <row r="6249" spans="34:158" x14ac:dyDescent="0.25">
      <c r="AH6249" s="38">
        <v>100</v>
      </c>
      <c r="AI6249" s="38">
        <v>110</v>
      </c>
      <c r="AJ6249" s="38">
        <v>13400</v>
      </c>
      <c r="AK6249" s="38">
        <v>78</v>
      </c>
      <c r="AL6249" s="38">
        <v>9100258</v>
      </c>
      <c r="AM6249" s="61" t="s">
        <v>1816</v>
      </c>
      <c r="AN6249" s="61" t="s">
        <v>1696</v>
      </c>
      <c r="AO6249" s="61" t="s">
        <v>5111</v>
      </c>
      <c r="AP6249" s="61" t="s">
        <v>1784</v>
      </c>
      <c r="AQ6249" s="61" t="s">
        <v>1785</v>
      </c>
      <c r="AR6249" s="28">
        <v>42133.5</v>
      </c>
      <c r="AS6249" s="28">
        <v>24909</v>
      </c>
      <c r="AT6249" s="28">
        <v>27545</v>
      </c>
      <c r="AU6249" s="62"/>
      <c r="DV6249" s="31" t="s">
        <v>5779</v>
      </c>
      <c r="DW6249" s="31" t="s">
        <v>5781</v>
      </c>
      <c r="DX6249" s="63"/>
      <c r="DY6249" s="63"/>
      <c r="DZ6249" s="63"/>
      <c r="EA6249" s="167"/>
      <c r="EB6249" s="60"/>
      <c r="EC6249" s="60"/>
      <c r="ED6249" s="60"/>
      <c r="EE6249" s="60"/>
      <c r="EF6249" s="60"/>
      <c r="EG6249" s="60"/>
      <c r="EH6249" s="60"/>
      <c r="EI6249" s="60"/>
      <c r="EJ6249" s="60"/>
      <c r="EK6249" s="60"/>
      <c r="EL6249" s="60"/>
      <c r="EM6249" s="60"/>
      <c r="EN6249" s="60"/>
      <c r="EO6249" s="60"/>
      <c r="EP6249" s="60"/>
      <c r="EQ6249" s="60"/>
      <c r="ER6249" s="60"/>
      <c r="ES6249" s="60"/>
      <c r="ET6249" s="60"/>
      <c r="EU6249" s="60"/>
      <c r="EV6249" s="60"/>
      <c r="EW6249" s="60"/>
      <c r="EX6249" s="60"/>
      <c r="EY6249" s="60"/>
      <c r="EZ6249" s="60"/>
      <c r="FA6249" s="60"/>
      <c r="FB6249" s="60"/>
    </row>
    <row r="6250" spans="34:158" x14ac:dyDescent="0.25">
      <c r="AH6250" s="38">
        <v>100</v>
      </c>
      <c r="AI6250" s="38">
        <v>110</v>
      </c>
      <c r="AJ6250" s="38">
        <v>14650</v>
      </c>
      <c r="AK6250" s="38">
        <v>78</v>
      </c>
      <c r="AL6250" s="38">
        <v>9100258</v>
      </c>
      <c r="AM6250" s="61" t="s">
        <v>1816</v>
      </c>
      <c r="AN6250" s="61" t="s">
        <v>1696</v>
      </c>
      <c r="AO6250" s="61" t="s">
        <v>1581</v>
      </c>
      <c r="AP6250" s="61" t="s">
        <v>1784</v>
      </c>
      <c r="AQ6250" s="61" t="s">
        <v>1785</v>
      </c>
      <c r="AR6250" s="28">
        <v>0.1</v>
      </c>
      <c r="AS6250" s="28">
        <v>0</v>
      </c>
      <c r="AT6250" s="28">
        <v>0</v>
      </c>
      <c r="AU6250" s="62"/>
      <c r="DV6250" s="31" t="s">
        <v>5779</v>
      </c>
      <c r="DW6250" s="31" t="s">
        <v>5781</v>
      </c>
      <c r="DX6250" s="63"/>
      <c r="DY6250" s="63"/>
      <c r="DZ6250" s="63"/>
      <c r="EA6250" s="167"/>
      <c r="EB6250" s="60"/>
      <c r="EC6250" s="60"/>
      <c r="ED6250" s="60"/>
      <c r="EE6250" s="60"/>
      <c r="EF6250" s="60"/>
      <c r="EG6250" s="60"/>
      <c r="EH6250" s="60"/>
      <c r="EI6250" s="60"/>
      <c r="EJ6250" s="60"/>
      <c r="EK6250" s="60"/>
      <c r="EL6250" s="60"/>
      <c r="EM6250" s="60"/>
      <c r="EN6250" s="60"/>
      <c r="EO6250" s="60"/>
      <c r="EP6250" s="60"/>
      <c r="EQ6250" s="60"/>
      <c r="ER6250" s="60"/>
      <c r="ES6250" s="60"/>
      <c r="ET6250" s="60"/>
      <c r="EU6250" s="60"/>
      <c r="EV6250" s="60"/>
      <c r="EW6250" s="60"/>
      <c r="EX6250" s="60"/>
      <c r="EY6250" s="60"/>
      <c r="EZ6250" s="60"/>
      <c r="FA6250" s="60"/>
      <c r="FB6250" s="60"/>
    </row>
    <row r="6251" spans="34:158" x14ac:dyDescent="0.25">
      <c r="AH6251" s="38">
        <v>100</v>
      </c>
      <c r="AI6251" s="38">
        <v>110</v>
      </c>
      <c r="AJ6251" s="38">
        <v>15050</v>
      </c>
      <c r="AK6251" s="38">
        <v>78</v>
      </c>
      <c r="AL6251" s="38">
        <v>9100258</v>
      </c>
      <c r="AM6251" s="61" t="s">
        <v>1816</v>
      </c>
      <c r="AN6251" s="61" t="s">
        <v>1696</v>
      </c>
      <c r="AO6251" s="61" t="s">
        <v>1591</v>
      </c>
      <c r="AP6251" s="61" t="s">
        <v>1784</v>
      </c>
      <c r="AQ6251" s="61" t="s">
        <v>1785</v>
      </c>
      <c r="AR6251" s="28">
        <v>16374.4</v>
      </c>
      <c r="AS6251" s="28">
        <v>6491</v>
      </c>
      <c r="AT6251" s="28">
        <v>2318</v>
      </c>
      <c r="AU6251" s="62"/>
      <c r="DV6251" s="31" t="s">
        <v>5779</v>
      </c>
      <c r="DW6251" s="31" t="s">
        <v>5781</v>
      </c>
      <c r="DX6251" s="63"/>
      <c r="DY6251" s="63"/>
      <c r="DZ6251" s="63"/>
      <c r="EA6251" s="167"/>
      <c r="EB6251" s="60"/>
      <c r="EC6251" s="60"/>
      <c r="ED6251" s="60"/>
      <c r="EE6251" s="60"/>
      <c r="EF6251" s="60"/>
      <c r="EG6251" s="60"/>
      <c r="EH6251" s="60"/>
      <c r="EI6251" s="60"/>
      <c r="EJ6251" s="60"/>
      <c r="EK6251" s="60"/>
      <c r="EL6251" s="60"/>
      <c r="EM6251" s="60"/>
      <c r="EN6251" s="60"/>
      <c r="EO6251" s="60"/>
      <c r="EP6251" s="60"/>
      <c r="EQ6251" s="60"/>
      <c r="ER6251" s="60"/>
      <c r="ES6251" s="60"/>
      <c r="ET6251" s="60"/>
      <c r="EU6251" s="60"/>
      <c r="EV6251" s="60"/>
      <c r="EW6251" s="60"/>
      <c r="EX6251" s="60"/>
      <c r="EY6251" s="60"/>
      <c r="EZ6251" s="60"/>
      <c r="FA6251" s="60"/>
      <c r="FB6251" s="60"/>
    </row>
    <row r="6252" spans="34:158" x14ac:dyDescent="0.25">
      <c r="AH6252" s="38">
        <v>100</v>
      </c>
      <c r="AI6252" s="38">
        <v>110</v>
      </c>
      <c r="AJ6252" s="38">
        <v>15250</v>
      </c>
      <c r="AK6252" s="38">
        <v>78</v>
      </c>
      <c r="AL6252" s="38">
        <v>9100258</v>
      </c>
      <c r="AM6252" s="61" t="s">
        <v>1816</v>
      </c>
      <c r="AN6252" s="61" t="s">
        <v>1696</v>
      </c>
      <c r="AO6252" s="61" t="s">
        <v>1595</v>
      </c>
      <c r="AP6252" s="61" t="s">
        <v>1784</v>
      </c>
      <c r="AQ6252" s="61" t="s">
        <v>1785</v>
      </c>
      <c r="AR6252" s="28">
        <v>0</v>
      </c>
      <c r="AS6252" s="28">
        <v>0</v>
      </c>
      <c r="AT6252" s="28">
        <v>977228</v>
      </c>
      <c r="AU6252" s="62"/>
      <c r="DV6252" s="31" t="s">
        <v>5779</v>
      </c>
      <c r="DW6252" s="31" t="s">
        <v>5781</v>
      </c>
      <c r="DX6252" s="63"/>
      <c r="DY6252" s="63"/>
      <c r="DZ6252" s="63"/>
      <c r="EA6252" s="167"/>
      <c r="EB6252" s="60"/>
      <c r="EC6252" s="60"/>
      <c r="ED6252" s="60"/>
      <c r="EE6252" s="60"/>
      <c r="EF6252" s="60"/>
      <c r="EG6252" s="60"/>
      <c r="EH6252" s="60"/>
      <c r="EI6252" s="60"/>
      <c r="EJ6252" s="60"/>
      <c r="EK6252" s="60"/>
      <c r="EL6252" s="60"/>
      <c r="EM6252" s="60"/>
      <c r="EN6252" s="60"/>
      <c r="EO6252" s="60"/>
      <c r="EP6252" s="60"/>
      <c r="EQ6252" s="60"/>
      <c r="ER6252" s="60"/>
      <c r="ES6252" s="60"/>
      <c r="ET6252" s="60"/>
      <c r="EU6252" s="60"/>
      <c r="EV6252" s="60"/>
      <c r="EW6252" s="60"/>
      <c r="EX6252" s="60"/>
      <c r="EY6252" s="60"/>
      <c r="EZ6252" s="60"/>
      <c r="FA6252" s="60"/>
      <c r="FB6252" s="60"/>
    </row>
    <row r="6253" spans="34:158" x14ac:dyDescent="0.25">
      <c r="AH6253" s="38">
        <v>100</v>
      </c>
      <c r="AI6253" s="38">
        <v>110</v>
      </c>
      <c r="AJ6253" s="38">
        <v>15650</v>
      </c>
      <c r="AK6253" s="38">
        <v>78</v>
      </c>
      <c r="AL6253" s="38">
        <v>9100258</v>
      </c>
      <c r="AM6253" s="61" t="s">
        <v>1816</v>
      </c>
      <c r="AN6253" s="61" t="s">
        <v>1696</v>
      </c>
      <c r="AO6253" s="61" t="s">
        <v>1604</v>
      </c>
      <c r="AP6253" s="61" t="s">
        <v>1784</v>
      </c>
      <c r="AQ6253" s="61" t="s">
        <v>1785</v>
      </c>
      <c r="AR6253" s="28">
        <v>46295.5</v>
      </c>
      <c r="AS6253" s="28">
        <v>133538</v>
      </c>
      <c r="AT6253" s="28">
        <v>63399</v>
      </c>
      <c r="AU6253" s="62"/>
      <c r="DV6253" s="31" t="s">
        <v>5779</v>
      </c>
      <c r="DW6253" s="31" t="s">
        <v>5781</v>
      </c>
      <c r="DX6253" s="63"/>
      <c r="DY6253" s="63"/>
      <c r="DZ6253" s="63"/>
      <c r="EA6253" s="167"/>
      <c r="EB6253" s="60"/>
      <c r="EC6253" s="60"/>
      <c r="ED6253" s="60"/>
      <c r="EE6253" s="60"/>
      <c r="EF6253" s="60"/>
      <c r="EG6253" s="60"/>
      <c r="EH6253" s="60"/>
      <c r="EI6253" s="60"/>
      <c r="EJ6253" s="60"/>
      <c r="EK6253" s="60"/>
      <c r="EL6253" s="60"/>
      <c r="EM6253" s="60"/>
      <c r="EN6253" s="60"/>
      <c r="EO6253" s="60"/>
      <c r="EP6253" s="60"/>
      <c r="EQ6253" s="60"/>
      <c r="ER6253" s="60"/>
      <c r="ES6253" s="60"/>
      <c r="ET6253" s="60"/>
      <c r="EU6253" s="60"/>
      <c r="EV6253" s="60"/>
      <c r="EW6253" s="60"/>
      <c r="EX6253" s="60"/>
      <c r="EY6253" s="60"/>
      <c r="EZ6253" s="60"/>
      <c r="FA6253" s="60"/>
      <c r="FB6253" s="60"/>
    </row>
    <row r="6254" spans="34:158" x14ac:dyDescent="0.25">
      <c r="AH6254" s="38">
        <v>100</v>
      </c>
      <c r="AI6254" s="38">
        <v>110</v>
      </c>
      <c r="AJ6254" s="38">
        <v>15900</v>
      </c>
      <c r="AK6254" s="38">
        <v>78</v>
      </c>
      <c r="AL6254" s="38">
        <v>9100258</v>
      </c>
      <c r="AM6254" s="61" t="s">
        <v>1816</v>
      </c>
      <c r="AN6254" s="61" t="s">
        <v>1696</v>
      </c>
      <c r="AO6254" s="61" t="s">
        <v>1609</v>
      </c>
      <c r="AP6254" s="61" t="s">
        <v>1784</v>
      </c>
      <c r="AQ6254" s="61" t="s">
        <v>1785</v>
      </c>
      <c r="AR6254" s="28">
        <v>0.2</v>
      </c>
      <c r="AS6254" s="28">
        <v>0</v>
      </c>
      <c r="AT6254" s="28">
        <v>0</v>
      </c>
      <c r="AU6254" s="62"/>
      <c r="DV6254" s="31" t="s">
        <v>5779</v>
      </c>
      <c r="DW6254" s="31" t="s">
        <v>5781</v>
      </c>
      <c r="DX6254" s="63"/>
      <c r="DY6254" s="63"/>
      <c r="DZ6254" s="63"/>
      <c r="EA6254" s="167"/>
      <c r="EB6254" s="60"/>
      <c r="EC6254" s="60"/>
      <c r="ED6254" s="60"/>
      <c r="EE6254" s="60"/>
      <c r="EF6254" s="60"/>
      <c r="EG6254" s="60"/>
      <c r="EH6254" s="60"/>
      <c r="EI6254" s="60"/>
      <c r="EJ6254" s="60"/>
      <c r="EK6254" s="60"/>
      <c r="EL6254" s="60"/>
      <c r="EM6254" s="60"/>
      <c r="EN6254" s="60"/>
      <c r="EO6254" s="60"/>
      <c r="EP6254" s="60"/>
      <c r="EQ6254" s="60"/>
      <c r="ER6254" s="60"/>
      <c r="ES6254" s="60"/>
      <c r="ET6254" s="60"/>
      <c r="EU6254" s="60"/>
      <c r="EV6254" s="60"/>
      <c r="EW6254" s="60"/>
      <c r="EX6254" s="60"/>
      <c r="EY6254" s="60"/>
      <c r="EZ6254" s="60"/>
      <c r="FA6254" s="60"/>
      <c r="FB6254" s="60"/>
    </row>
    <row r="6255" spans="34:158" x14ac:dyDescent="0.25">
      <c r="AH6255" s="38">
        <v>100</v>
      </c>
      <c r="AI6255" s="38">
        <v>110</v>
      </c>
      <c r="AJ6255" s="38">
        <v>16400</v>
      </c>
      <c r="AK6255" s="38">
        <v>78</v>
      </c>
      <c r="AL6255" s="38">
        <v>9100258</v>
      </c>
      <c r="AM6255" s="61" t="s">
        <v>1816</v>
      </c>
      <c r="AN6255" s="61" t="s">
        <v>1696</v>
      </c>
      <c r="AO6255" s="61" t="s">
        <v>1620</v>
      </c>
      <c r="AP6255" s="61" t="s">
        <v>1784</v>
      </c>
      <c r="AQ6255" s="61" t="s">
        <v>1785</v>
      </c>
      <c r="AR6255" s="28">
        <v>4920.8999999999996</v>
      </c>
      <c r="AS6255" s="28">
        <v>3573</v>
      </c>
      <c r="AT6255" s="28">
        <v>0</v>
      </c>
      <c r="AU6255" s="62"/>
      <c r="DV6255" s="31" t="s">
        <v>5779</v>
      </c>
      <c r="DW6255" s="31" t="s">
        <v>5781</v>
      </c>
      <c r="DX6255" s="63"/>
      <c r="DY6255" s="63"/>
      <c r="DZ6255" s="63"/>
      <c r="EA6255" s="167"/>
      <c r="EB6255" s="60"/>
      <c r="EC6255" s="60"/>
      <c r="ED6255" s="60"/>
      <c r="EE6255" s="60"/>
      <c r="EF6255" s="60"/>
      <c r="EG6255" s="60"/>
      <c r="EH6255" s="60"/>
      <c r="EI6255" s="60"/>
      <c r="EJ6255" s="60"/>
      <c r="EK6255" s="60"/>
      <c r="EL6255" s="60"/>
      <c r="EM6255" s="60"/>
      <c r="EN6255" s="60"/>
      <c r="EO6255" s="60"/>
      <c r="EP6255" s="60"/>
      <c r="EQ6255" s="60"/>
      <c r="ER6255" s="60"/>
      <c r="ES6255" s="60"/>
      <c r="ET6255" s="60"/>
      <c r="EU6255" s="60"/>
      <c r="EV6255" s="60"/>
      <c r="EW6255" s="60"/>
      <c r="EX6255" s="60"/>
      <c r="EY6255" s="60"/>
      <c r="EZ6255" s="60"/>
      <c r="FA6255" s="60"/>
      <c r="FB6255" s="60"/>
    </row>
    <row r="6256" spans="34:158" x14ac:dyDescent="0.25">
      <c r="AH6256" s="38">
        <v>100</v>
      </c>
      <c r="AI6256" s="38">
        <v>110</v>
      </c>
      <c r="AJ6256" s="38">
        <v>16800</v>
      </c>
      <c r="AK6256" s="38">
        <v>78</v>
      </c>
      <c r="AL6256" s="38">
        <v>9100258</v>
      </c>
      <c r="AM6256" s="61" t="s">
        <v>1816</v>
      </c>
      <c r="AN6256" s="61" t="s">
        <v>1696</v>
      </c>
      <c r="AO6256" s="61" t="s">
        <v>1629</v>
      </c>
      <c r="AP6256" s="61" t="s">
        <v>1784</v>
      </c>
      <c r="AQ6256" s="61" t="s">
        <v>1785</v>
      </c>
      <c r="AR6256" s="28">
        <v>0</v>
      </c>
      <c r="AS6256" s="28">
        <v>0</v>
      </c>
      <c r="AT6256" s="28">
        <v>776645</v>
      </c>
      <c r="AU6256" s="62"/>
      <c r="DV6256" s="31" t="s">
        <v>5779</v>
      </c>
      <c r="DW6256" s="31" t="s">
        <v>5781</v>
      </c>
      <c r="DX6256" s="63"/>
      <c r="DY6256" s="63"/>
      <c r="DZ6256" s="63"/>
      <c r="EA6256" s="167"/>
      <c r="EB6256" s="60"/>
      <c r="EC6256" s="60"/>
      <c r="ED6256" s="60"/>
      <c r="EE6256" s="60"/>
      <c r="EF6256" s="60"/>
      <c r="EG6256" s="60"/>
      <c r="EH6256" s="60"/>
      <c r="EI6256" s="60"/>
      <c r="EJ6256" s="60"/>
      <c r="EK6256" s="60"/>
      <c r="EL6256" s="60"/>
      <c r="EM6256" s="60"/>
      <c r="EN6256" s="60"/>
      <c r="EO6256" s="60"/>
      <c r="EP6256" s="60"/>
      <c r="EQ6256" s="60"/>
      <c r="ER6256" s="60"/>
      <c r="ES6256" s="60"/>
      <c r="ET6256" s="60"/>
      <c r="EU6256" s="60"/>
      <c r="EV6256" s="60"/>
      <c r="EW6256" s="60"/>
      <c r="EX6256" s="60"/>
      <c r="EY6256" s="60"/>
      <c r="EZ6256" s="60"/>
      <c r="FA6256" s="60"/>
      <c r="FB6256" s="60"/>
    </row>
    <row r="6257" spans="34:158" x14ac:dyDescent="0.25">
      <c r="AH6257" s="38">
        <v>100</v>
      </c>
      <c r="AI6257" s="38">
        <v>110</v>
      </c>
      <c r="AJ6257" s="38">
        <v>17000</v>
      </c>
      <c r="AK6257" s="38">
        <v>78</v>
      </c>
      <c r="AL6257" s="38">
        <v>9100258</v>
      </c>
      <c r="AM6257" s="61" t="s">
        <v>1816</v>
      </c>
      <c r="AN6257" s="61" t="s">
        <v>1696</v>
      </c>
      <c r="AO6257" s="61" t="s">
        <v>1633</v>
      </c>
      <c r="AP6257" s="61" t="s">
        <v>1784</v>
      </c>
      <c r="AQ6257" s="61" t="s">
        <v>1785</v>
      </c>
      <c r="AR6257" s="28">
        <v>14814</v>
      </c>
      <c r="AS6257" s="28">
        <v>3173</v>
      </c>
      <c r="AT6257" s="28">
        <v>5085</v>
      </c>
      <c r="AU6257" s="62"/>
      <c r="DV6257" s="31" t="s">
        <v>5779</v>
      </c>
      <c r="DW6257" s="31" t="s">
        <v>5781</v>
      </c>
      <c r="DX6257" s="63"/>
      <c r="DY6257" s="63"/>
      <c r="DZ6257" s="63"/>
      <c r="EA6257" s="167"/>
      <c r="EB6257" s="60"/>
      <c r="EC6257" s="60"/>
      <c r="ED6257" s="60"/>
      <c r="EE6257" s="60"/>
      <c r="EF6257" s="60"/>
      <c r="EG6257" s="60"/>
      <c r="EH6257" s="60"/>
      <c r="EI6257" s="60"/>
      <c r="EJ6257" s="60"/>
      <c r="EK6257" s="60"/>
      <c r="EL6257" s="60"/>
      <c r="EM6257" s="60"/>
      <c r="EN6257" s="60"/>
      <c r="EO6257" s="60"/>
      <c r="EP6257" s="60"/>
      <c r="EQ6257" s="60"/>
      <c r="ER6257" s="60"/>
      <c r="ES6257" s="60"/>
      <c r="ET6257" s="60"/>
      <c r="EU6257" s="60"/>
      <c r="EV6257" s="60"/>
      <c r="EW6257" s="60"/>
      <c r="EX6257" s="60"/>
      <c r="EY6257" s="60"/>
      <c r="EZ6257" s="60"/>
      <c r="FA6257" s="60"/>
      <c r="FB6257" s="60"/>
    </row>
    <row r="6258" spans="34:158" x14ac:dyDescent="0.25">
      <c r="AH6258" s="38">
        <v>100</v>
      </c>
      <c r="AI6258" s="38">
        <v>110</v>
      </c>
      <c r="AJ6258" s="38">
        <v>17620</v>
      </c>
      <c r="AK6258" s="38">
        <v>78</v>
      </c>
      <c r="AL6258" s="38">
        <v>9100258</v>
      </c>
      <c r="AM6258" s="61" t="s">
        <v>1816</v>
      </c>
      <c r="AN6258" s="61" t="s">
        <v>1696</v>
      </c>
      <c r="AO6258" s="61" t="s">
        <v>1646</v>
      </c>
      <c r="AP6258" s="61" t="s">
        <v>1784</v>
      </c>
      <c r="AQ6258" s="61" t="s">
        <v>1785</v>
      </c>
      <c r="AR6258" s="28">
        <v>3742957.5</v>
      </c>
      <c r="AS6258" s="28">
        <v>3597504</v>
      </c>
      <c r="AT6258" s="28">
        <v>0</v>
      </c>
      <c r="AU6258" s="62"/>
      <c r="DV6258" s="31" t="s">
        <v>5779</v>
      </c>
      <c r="DW6258" s="31" t="s">
        <v>5781</v>
      </c>
      <c r="DX6258" s="63"/>
      <c r="DY6258" s="63"/>
      <c r="DZ6258" s="63"/>
      <c r="EA6258" s="167"/>
      <c r="EB6258" s="60"/>
      <c r="EC6258" s="60"/>
      <c r="ED6258" s="60"/>
      <c r="EE6258" s="60"/>
      <c r="EF6258" s="60"/>
      <c r="EG6258" s="60"/>
      <c r="EH6258" s="60"/>
      <c r="EI6258" s="60"/>
      <c r="EJ6258" s="60"/>
      <c r="EK6258" s="60"/>
      <c r="EL6258" s="60"/>
      <c r="EM6258" s="60"/>
      <c r="EN6258" s="60"/>
      <c r="EO6258" s="60"/>
      <c r="EP6258" s="60"/>
      <c r="EQ6258" s="60"/>
      <c r="ER6258" s="60"/>
      <c r="ES6258" s="60"/>
      <c r="ET6258" s="60"/>
      <c r="EU6258" s="60"/>
      <c r="EV6258" s="60"/>
      <c r="EW6258" s="60"/>
      <c r="EX6258" s="60"/>
      <c r="EY6258" s="60"/>
      <c r="EZ6258" s="60"/>
      <c r="FA6258" s="60"/>
      <c r="FB6258" s="60"/>
    </row>
    <row r="6259" spans="34:158" x14ac:dyDescent="0.25">
      <c r="AH6259" s="38">
        <v>100</v>
      </c>
      <c r="AI6259" s="38">
        <v>115</v>
      </c>
      <c r="AJ6259" s="38">
        <v>14400</v>
      </c>
      <c r="AK6259" s="38">
        <v>78</v>
      </c>
      <c r="AL6259" s="38">
        <v>9100258</v>
      </c>
      <c r="AM6259" s="61" t="s">
        <v>1816</v>
      </c>
      <c r="AN6259" s="61" t="s">
        <v>1697</v>
      </c>
      <c r="AO6259" s="61" t="s">
        <v>1576</v>
      </c>
      <c r="AP6259" s="61" t="s">
        <v>1784</v>
      </c>
      <c r="AQ6259" s="61" t="s">
        <v>1785</v>
      </c>
      <c r="AR6259" s="28">
        <v>1263.3</v>
      </c>
      <c r="AS6259" s="28">
        <v>0</v>
      </c>
      <c r="AT6259" s="28">
        <v>0</v>
      </c>
      <c r="AU6259" s="62"/>
      <c r="DV6259" s="31" t="s">
        <v>5779</v>
      </c>
      <c r="DW6259" s="31" t="s">
        <v>5782</v>
      </c>
      <c r="DX6259" s="63"/>
      <c r="DY6259" s="63"/>
      <c r="DZ6259" s="63"/>
      <c r="EA6259" s="167"/>
      <c r="EB6259" s="60"/>
      <c r="EC6259" s="60"/>
      <c r="ED6259" s="60"/>
      <c r="EE6259" s="60"/>
      <c r="EF6259" s="60"/>
      <c r="EG6259" s="60"/>
      <c r="EH6259" s="60"/>
      <c r="EI6259" s="60"/>
      <c r="EJ6259" s="60"/>
      <c r="EK6259" s="60"/>
      <c r="EL6259" s="60"/>
      <c r="EM6259" s="60"/>
      <c r="EN6259" s="60"/>
      <c r="EO6259" s="60"/>
      <c r="EP6259" s="60"/>
      <c r="EQ6259" s="60"/>
      <c r="ER6259" s="60"/>
      <c r="ES6259" s="60"/>
      <c r="ET6259" s="60"/>
      <c r="EU6259" s="60"/>
      <c r="EV6259" s="60"/>
      <c r="EW6259" s="60"/>
      <c r="EX6259" s="60"/>
      <c r="EY6259" s="60"/>
      <c r="EZ6259" s="60"/>
      <c r="FA6259" s="60"/>
      <c r="FB6259" s="60"/>
    </row>
    <row r="6260" spans="34:158" x14ac:dyDescent="0.25">
      <c r="AH6260" s="38">
        <v>100</v>
      </c>
      <c r="AI6260" s="38">
        <v>115</v>
      </c>
      <c r="AJ6260" s="38">
        <v>16900</v>
      </c>
      <c r="AK6260" s="38">
        <v>78</v>
      </c>
      <c r="AL6260" s="38">
        <v>9100258</v>
      </c>
      <c r="AM6260" s="61" t="s">
        <v>1816</v>
      </c>
      <c r="AN6260" s="61" t="s">
        <v>1697</v>
      </c>
      <c r="AO6260" s="61" t="s">
        <v>1631</v>
      </c>
      <c r="AP6260" s="61" t="s">
        <v>1784</v>
      </c>
      <c r="AQ6260" s="61" t="s">
        <v>1785</v>
      </c>
      <c r="AR6260" s="28">
        <v>1388.9</v>
      </c>
      <c r="AS6260" s="28">
        <v>0</v>
      </c>
      <c r="AT6260" s="28">
        <v>0</v>
      </c>
      <c r="AU6260" s="62"/>
      <c r="DV6260" s="31" t="s">
        <v>5779</v>
      </c>
      <c r="DW6260" s="31" t="s">
        <v>5782</v>
      </c>
      <c r="DX6260" s="63"/>
      <c r="DY6260" s="63"/>
      <c r="DZ6260" s="63"/>
      <c r="EA6260" s="167"/>
      <c r="EB6260" s="60"/>
      <c r="EC6260" s="60"/>
      <c r="ED6260" s="60"/>
      <c r="EE6260" s="60"/>
      <c r="EF6260" s="60"/>
      <c r="EG6260" s="60"/>
      <c r="EH6260" s="60"/>
      <c r="EI6260" s="60"/>
      <c r="EJ6260" s="60"/>
      <c r="EK6260" s="60"/>
      <c r="EL6260" s="60"/>
      <c r="EM6260" s="60"/>
      <c r="EN6260" s="60"/>
      <c r="EO6260" s="60"/>
      <c r="EP6260" s="60"/>
      <c r="EQ6260" s="60"/>
      <c r="ER6260" s="60"/>
      <c r="ES6260" s="60"/>
      <c r="ET6260" s="60"/>
      <c r="EU6260" s="60"/>
      <c r="EV6260" s="60"/>
      <c r="EW6260" s="60"/>
      <c r="EX6260" s="60"/>
      <c r="EY6260" s="60"/>
      <c r="EZ6260" s="60"/>
      <c r="FA6260" s="60"/>
      <c r="FB6260" s="60"/>
    </row>
    <row r="6261" spans="34:158" x14ac:dyDescent="0.25">
      <c r="AH6261" s="38">
        <v>100</v>
      </c>
      <c r="AI6261" s="38">
        <v>115</v>
      </c>
      <c r="AJ6261" s="38">
        <v>16950</v>
      </c>
      <c r="AK6261" s="38">
        <v>78</v>
      </c>
      <c r="AL6261" s="38">
        <v>9100258</v>
      </c>
      <c r="AM6261" s="61" t="s">
        <v>1816</v>
      </c>
      <c r="AN6261" s="61" t="s">
        <v>1697</v>
      </c>
      <c r="AO6261" s="61" t="s">
        <v>1632</v>
      </c>
      <c r="AP6261" s="61" t="s">
        <v>1784</v>
      </c>
      <c r="AQ6261" s="61" t="s">
        <v>1785</v>
      </c>
      <c r="AR6261" s="28">
        <v>66830.400000000009</v>
      </c>
      <c r="AS6261" s="28">
        <v>36142</v>
      </c>
      <c r="AT6261" s="28">
        <v>30177</v>
      </c>
      <c r="AU6261" s="62"/>
      <c r="DV6261" s="31" t="s">
        <v>5779</v>
      </c>
      <c r="DW6261" s="31" t="s">
        <v>5782</v>
      </c>
      <c r="DX6261" s="63"/>
      <c r="DY6261" s="63"/>
      <c r="DZ6261" s="63"/>
      <c r="EA6261" s="167"/>
      <c r="EB6261" s="60"/>
      <c r="EC6261" s="60"/>
      <c r="ED6261" s="60"/>
      <c r="EE6261" s="60"/>
      <c r="EF6261" s="60"/>
      <c r="EG6261" s="60"/>
      <c r="EH6261" s="60"/>
      <c r="EI6261" s="60"/>
      <c r="EJ6261" s="60"/>
      <c r="EK6261" s="60"/>
      <c r="EL6261" s="60"/>
      <c r="EM6261" s="60"/>
      <c r="EN6261" s="60"/>
      <c r="EO6261" s="60"/>
      <c r="EP6261" s="60"/>
      <c r="EQ6261" s="60"/>
      <c r="ER6261" s="60"/>
      <c r="ES6261" s="60"/>
      <c r="ET6261" s="60"/>
      <c r="EU6261" s="60"/>
      <c r="EV6261" s="60"/>
      <c r="EW6261" s="60"/>
      <c r="EX6261" s="60"/>
      <c r="EY6261" s="60"/>
      <c r="EZ6261" s="60"/>
      <c r="FA6261" s="60"/>
      <c r="FB6261" s="60"/>
    </row>
    <row r="6262" spans="34:158" x14ac:dyDescent="0.25">
      <c r="AH6262" s="38">
        <v>100</v>
      </c>
      <c r="AI6262" s="38">
        <v>115</v>
      </c>
      <c r="AJ6262" s="38">
        <v>18350</v>
      </c>
      <c r="AK6262" s="38">
        <v>78</v>
      </c>
      <c r="AL6262" s="38">
        <v>9100258</v>
      </c>
      <c r="AM6262" s="61" t="s">
        <v>1816</v>
      </c>
      <c r="AN6262" s="61" t="s">
        <v>1697</v>
      </c>
      <c r="AO6262" s="61" t="s">
        <v>1663</v>
      </c>
      <c r="AP6262" s="61" t="s">
        <v>1784</v>
      </c>
      <c r="AQ6262" s="61" t="s">
        <v>1785</v>
      </c>
      <c r="AR6262" s="28">
        <v>113810.5</v>
      </c>
      <c r="AS6262" s="28">
        <v>322743</v>
      </c>
      <c r="AT6262" s="28">
        <v>121067</v>
      </c>
      <c r="AU6262" s="62"/>
      <c r="DV6262" s="31" t="s">
        <v>5779</v>
      </c>
      <c r="DW6262" s="31" t="s">
        <v>5782</v>
      </c>
      <c r="DX6262" s="63"/>
      <c r="DY6262" s="63"/>
      <c r="DZ6262" s="63"/>
      <c r="EA6262" s="167"/>
      <c r="EB6262" s="60"/>
      <c r="EC6262" s="60"/>
      <c r="ED6262" s="60"/>
      <c r="EE6262" s="60"/>
      <c r="EF6262" s="60"/>
      <c r="EG6262" s="60"/>
      <c r="EH6262" s="60"/>
      <c r="EI6262" s="60"/>
      <c r="EJ6262" s="60"/>
      <c r="EK6262" s="60"/>
      <c r="EL6262" s="60"/>
      <c r="EM6262" s="60"/>
      <c r="EN6262" s="60"/>
      <c r="EO6262" s="60"/>
      <c r="EP6262" s="60"/>
      <c r="EQ6262" s="60"/>
      <c r="ER6262" s="60"/>
      <c r="ES6262" s="60"/>
      <c r="ET6262" s="60"/>
      <c r="EU6262" s="60"/>
      <c r="EV6262" s="60"/>
      <c r="EW6262" s="60"/>
      <c r="EX6262" s="60"/>
      <c r="EY6262" s="60"/>
      <c r="EZ6262" s="60"/>
      <c r="FA6262" s="60"/>
      <c r="FB6262" s="60"/>
    </row>
    <row r="6263" spans="34:158" x14ac:dyDescent="0.25">
      <c r="AH6263" s="38">
        <v>100</v>
      </c>
      <c r="AI6263" s="38">
        <v>115</v>
      </c>
      <c r="AJ6263" s="38">
        <v>18450</v>
      </c>
      <c r="AK6263" s="38">
        <v>78</v>
      </c>
      <c r="AL6263" s="38">
        <v>9100258</v>
      </c>
      <c r="AM6263" s="61" t="s">
        <v>1816</v>
      </c>
      <c r="AN6263" s="61" t="s">
        <v>1697</v>
      </c>
      <c r="AO6263" s="61" t="s">
        <v>1665</v>
      </c>
      <c r="AP6263" s="61" t="s">
        <v>1784</v>
      </c>
      <c r="AQ6263" s="61" t="s">
        <v>1785</v>
      </c>
      <c r="AR6263" s="28">
        <v>138676.4</v>
      </c>
      <c r="AS6263" s="28">
        <v>27255</v>
      </c>
      <c r="AT6263" s="28">
        <v>80</v>
      </c>
      <c r="AU6263" s="62"/>
      <c r="DV6263" s="31" t="s">
        <v>5779</v>
      </c>
      <c r="DW6263" s="31" t="s">
        <v>5782</v>
      </c>
      <c r="DX6263" s="63"/>
      <c r="DY6263" s="63"/>
      <c r="DZ6263" s="63"/>
      <c r="EA6263" s="167"/>
      <c r="EB6263" s="60"/>
      <c r="EC6263" s="60"/>
      <c r="ED6263" s="60"/>
      <c r="EE6263" s="60"/>
      <c r="EF6263" s="60"/>
      <c r="EG6263" s="60"/>
      <c r="EH6263" s="60"/>
      <c r="EI6263" s="60"/>
      <c r="EJ6263" s="60"/>
      <c r="EK6263" s="60"/>
      <c r="EL6263" s="60"/>
      <c r="EM6263" s="60"/>
      <c r="EN6263" s="60"/>
      <c r="EO6263" s="60"/>
      <c r="EP6263" s="60"/>
      <c r="EQ6263" s="60"/>
      <c r="ER6263" s="60"/>
      <c r="ES6263" s="60"/>
      <c r="ET6263" s="60"/>
      <c r="EU6263" s="60"/>
      <c r="EV6263" s="60"/>
      <c r="EW6263" s="60"/>
      <c r="EX6263" s="60"/>
      <c r="EY6263" s="60"/>
      <c r="EZ6263" s="60"/>
      <c r="FA6263" s="60"/>
      <c r="FB6263" s="60"/>
    </row>
    <row r="6264" spans="34:158" x14ac:dyDescent="0.25">
      <c r="AH6264" s="38">
        <v>100</v>
      </c>
      <c r="AI6264" s="38">
        <v>120</v>
      </c>
      <c r="AJ6264" s="38">
        <v>10250</v>
      </c>
      <c r="AK6264" s="38">
        <v>78</v>
      </c>
      <c r="AL6264" s="38">
        <v>9100258</v>
      </c>
      <c r="AM6264" s="61" t="s">
        <v>1816</v>
      </c>
      <c r="AN6264" s="61" t="s">
        <v>1689</v>
      </c>
      <c r="AO6264" s="61" t="s">
        <v>5048</v>
      </c>
      <c r="AP6264" s="61" t="s">
        <v>1784</v>
      </c>
      <c r="AQ6264" s="61" t="s">
        <v>1785</v>
      </c>
      <c r="AR6264" s="28">
        <v>2373.6</v>
      </c>
      <c r="AS6264" s="28">
        <v>3150</v>
      </c>
      <c r="AT6264" s="28">
        <v>831</v>
      </c>
      <c r="AU6264" s="62"/>
      <c r="DV6264" s="31" t="s">
        <v>5779</v>
      </c>
      <c r="DW6264" s="31" t="s">
        <v>5783</v>
      </c>
      <c r="DX6264" s="63"/>
      <c r="DY6264" s="63"/>
      <c r="DZ6264" s="63"/>
      <c r="EA6264" s="167"/>
      <c r="EB6264" s="60"/>
      <c r="EC6264" s="60"/>
      <c r="ED6264" s="60"/>
      <c r="EE6264" s="60"/>
      <c r="EF6264" s="60"/>
      <c r="EG6264" s="60"/>
      <c r="EH6264" s="60"/>
      <c r="EI6264" s="60"/>
      <c r="EJ6264" s="60"/>
      <c r="EK6264" s="60"/>
      <c r="EL6264" s="60"/>
      <c r="EM6264" s="60"/>
      <c r="EN6264" s="60"/>
      <c r="EO6264" s="60"/>
      <c r="EP6264" s="60"/>
      <c r="EQ6264" s="60"/>
      <c r="ER6264" s="60"/>
      <c r="ES6264" s="60"/>
      <c r="ET6264" s="60"/>
      <c r="EU6264" s="60"/>
      <c r="EV6264" s="60"/>
      <c r="EW6264" s="60"/>
      <c r="EX6264" s="60"/>
      <c r="EY6264" s="60"/>
      <c r="EZ6264" s="60"/>
      <c r="FA6264" s="60"/>
      <c r="FB6264" s="60"/>
    </row>
    <row r="6265" spans="34:158" x14ac:dyDescent="0.25">
      <c r="AH6265" s="38">
        <v>100</v>
      </c>
      <c r="AI6265" s="38">
        <v>120</v>
      </c>
      <c r="AJ6265" s="38">
        <v>11350</v>
      </c>
      <c r="AK6265" s="38">
        <v>78</v>
      </c>
      <c r="AL6265" s="38">
        <v>9100258</v>
      </c>
      <c r="AM6265" s="61" t="s">
        <v>1816</v>
      </c>
      <c r="AN6265" s="61" t="s">
        <v>1689</v>
      </c>
      <c r="AO6265" s="61" t="s">
        <v>5070</v>
      </c>
      <c r="AP6265" s="61" t="s">
        <v>1784</v>
      </c>
      <c r="AQ6265" s="61" t="s">
        <v>1785</v>
      </c>
      <c r="AR6265" s="28">
        <v>5701.8</v>
      </c>
      <c r="AS6265" s="28">
        <v>2842</v>
      </c>
      <c r="AT6265" s="28">
        <v>77</v>
      </c>
      <c r="AU6265" s="62"/>
      <c r="DV6265" s="31" t="s">
        <v>5779</v>
      </c>
      <c r="DW6265" s="31" t="s">
        <v>5783</v>
      </c>
      <c r="DX6265" s="63"/>
      <c r="DY6265" s="63"/>
      <c r="DZ6265" s="63"/>
      <c r="EA6265" s="167"/>
      <c r="EB6265" s="60"/>
      <c r="EC6265" s="60"/>
      <c r="ED6265" s="60"/>
      <c r="EE6265" s="60"/>
      <c r="EF6265" s="60"/>
      <c r="EG6265" s="60"/>
      <c r="EH6265" s="60"/>
      <c r="EI6265" s="60"/>
      <c r="EJ6265" s="60"/>
      <c r="EK6265" s="60"/>
      <c r="EL6265" s="60"/>
      <c r="EM6265" s="60"/>
      <c r="EN6265" s="60"/>
      <c r="EO6265" s="60"/>
      <c r="EP6265" s="60"/>
      <c r="EQ6265" s="60"/>
      <c r="ER6265" s="60"/>
      <c r="ES6265" s="60"/>
      <c r="ET6265" s="60"/>
      <c r="EU6265" s="60"/>
      <c r="EV6265" s="60"/>
      <c r="EW6265" s="60"/>
      <c r="EX6265" s="60"/>
      <c r="EY6265" s="60"/>
      <c r="EZ6265" s="60"/>
      <c r="FA6265" s="60"/>
      <c r="FB6265" s="60"/>
    </row>
    <row r="6266" spans="34:158" x14ac:dyDescent="0.25">
      <c r="AH6266" s="38">
        <v>100</v>
      </c>
      <c r="AI6266" s="38">
        <v>120</v>
      </c>
      <c r="AJ6266" s="38">
        <v>14550</v>
      </c>
      <c r="AK6266" s="38">
        <v>78</v>
      </c>
      <c r="AL6266" s="38">
        <v>9100258</v>
      </c>
      <c r="AM6266" s="61" t="s">
        <v>1816</v>
      </c>
      <c r="AN6266" s="61" t="s">
        <v>1689</v>
      </c>
      <c r="AO6266" s="61" t="s">
        <v>1579</v>
      </c>
      <c r="AP6266" s="61" t="s">
        <v>1784</v>
      </c>
      <c r="AQ6266" s="61" t="s">
        <v>1785</v>
      </c>
      <c r="AR6266" s="28">
        <v>119768.2</v>
      </c>
      <c r="AS6266" s="28">
        <v>0</v>
      </c>
      <c r="AT6266" s="28">
        <v>5809</v>
      </c>
      <c r="AU6266" s="62"/>
      <c r="DV6266" s="31" t="s">
        <v>5779</v>
      </c>
      <c r="DW6266" s="31" t="s">
        <v>5783</v>
      </c>
      <c r="DX6266" s="63"/>
      <c r="DY6266" s="63"/>
      <c r="DZ6266" s="63"/>
      <c r="EA6266" s="167"/>
      <c r="EB6266" s="60"/>
      <c r="EC6266" s="60"/>
      <c r="ED6266" s="60"/>
      <c r="EE6266" s="60"/>
      <c r="EF6266" s="60"/>
      <c r="EG6266" s="60"/>
      <c r="EH6266" s="60"/>
      <c r="EI6266" s="60"/>
      <c r="EJ6266" s="60"/>
      <c r="EK6266" s="60"/>
      <c r="EL6266" s="60"/>
      <c r="EM6266" s="60"/>
      <c r="EN6266" s="60"/>
      <c r="EO6266" s="60"/>
      <c r="EP6266" s="60"/>
      <c r="EQ6266" s="60"/>
      <c r="ER6266" s="60"/>
      <c r="ES6266" s="60"/>
      <c r="ET6266" s="60"/>
      <c r="EU6266" s="60"/>
      <c r="EV6266" s="60"/>
      <c r="EW6266" s="60"/>
      <c r="EX6266" s="60"/>
      <c r="EY6266" s="60"/>
      <c r="EZ6266" s="60"/>
      <c r="FA6266" s="60"/>
      <c r="FB6266" s="60"/>
    </row>
    <row r="6267" spans="34:158" x14ac:dyDescent="0.25">
      <c r="AH6267" s="38">
        <v>100</v>
      </c>
      <c r="AI6267" s="38">
        <v>120</v>
      </c>
      <c r="AJ6267" s="38">
        <v>14850</v>
      </c>
      <c r="AK6267" s="38">
        <v>78</v>
      </c>
      <c r="AL6267" s="38">
        <v>9100258</v>
      </c>
      <c r="AM6267" s="61" t="s">
        <v>1816</v>
      </c>
      <c r="AN6267" s="61" t="s">
        <v>1689</v>
      </c>
      <c r="AO6267" s="61" t="s">
        <v>1585</v>
      </c>
      <c r="AP6267" s="61" t="s">
        <v>1784</v>
      </c>
      <c r="AQ6267" s="61" t="s">
        <v>1785</v>
      </c>
      <c r="AR6267" s="28">
        <v>66872.7</v>
      </c>
      <c r="AS6267" s="28">
        <v>19607</v>
      </c>
      <c r="AT6267" s="28">
        <v>176</v>
      </c>
      <c r="AU6267" s="62"/>
      <c r="DV6267" s="31" t="s">
        <v>5779</v>
      </c>
      <c r="DW6267" s="31" t="s">
        <v>5783</v>
      </c>
      <c r="DX6267" s="63"/>
      <c r="DY6267" s="63"/>
      <c r="DZ6267" s="63"/>
      <c r="EA6267" s="167"/>
      <c r="EB6267" s="60"/>
      <c r="EC6267" s="60"/>
      <c r="ED6267" s="60"/>
      <c r="EE6267" s="60"/>
      <c r="EF6267" s="60"/>
      <c r="EG6267" s="60"/>
      <c r="EH6267" s="60"/>
      <c r="EI6267" s="60"/>
      <c r="EJ6267" s="60"/>
      <c r="EK6267" s="60"/>
      <c r="EL6267" s="60"/>
      <c r="EM6267" s="60"/>
      <c r="EN6267" s="60"/>
      <c r="EO6267" s="60"/>
      <c r="EP6267" s="60"/>
      <c r="EQ6267" s="60"/>
      <c r="ER6267" s="60"/>
      <c r="ES6267" s="60"/>
      <c r="ET6267" s="60"/>
      <c r="EU6267" s="60"/>
      <c r="EV6267" s="60"/>
      <c r="EW6267" s="60"/>
      <c r="EX6267" s="60"/>
      <c r="EY6267" s="60"/>
      <c r="EZ6267" s="60"/>
      <c r="FA6267" s="60"/>
      <c r="FB6267" s="60"/>
    </row>
    <row r="6268" spans="34:158" x14ac:dyDescent="0.25">
      <c r="AH6268" s="38">
        <v>100</v>
      </c>
      <c r="AI6268" s="38">
        <v>120</v>
      </c>
      <c r="AJ6268" s="38">
        <v>16610</v>
      </c>
      <c r="AK6268" s="38">
        <v>78</v>
      </c>
      <c r="AL6268" s="38">
        <v>9100258</v>
      </c>
      <c r="AM6268" s="61" t="s">
        <v>1816</v>
      </c>
      <c r="AN6268" s="61" t="s">
        <v>1689</v>
      </c>
      <c r="AO6268" s="61" t="s">
        <v>1625</v>
      </c>
      <c r="AP6268" s="61" t="s">
        <v>1784</v>
      </c>
      <c r="AQ6268" s="61" t="s">
        <v>1785</v>
      </c>
      <c r="AR6268" s="28">
        <v>20836.8</v>
      </c>
      <c r="AS6268" s="28">
        <v>2222</v>
      </c>
      <c r="AT6268" s="28">
        <v>12551</v>
      </c>
      <c r="AU6268" s="62"/>
      <c r="DV6268" s="31" t="s">
        <v>5779</v>
      </c>
      <c r="DW6268" s="31" t="s">
        <v>5783</v>
      </c>
      <c r="DX6268" s="63"/>
      <c r="DY6268" s="63"/>
      <c r="DZ6268" s="63"/>
      <c r="EA6268" s="167"/>
      <c r="EB6268" s="60"/>
      <c r="EC6268" s="60"/>
      <c r="ED6268" s="60"/>
      <c r="EE6268" s="60"/>
      <c r="EF6268" s="60"/>
      <c r="EG6268" s="60"/>
      <c r="EH6268" s="60"/>
      <c r="EI6268" s="60"/>
      <c r="EJ6268" s="60"/>
      <c r="EK6268" s="60"/>
      <c r="EL6268" s="60"/>
      <c r="EM6268" s="60"/>
      <c r="EN6268" s="60"/>
      <c r="EO6268" s="60"/>
      <c r="EP6268" s="60"/>
      <c r="EQ6268" s="60"/>
      <c r="ER6268" s="60"/>
      <c r="ES6268" s="60"/>
      <c r="ET6268" s="60"/>
      <c r="EU6268" s="60"/>
      <c r="EV6268" s="60"/>
      <c r="EW6268" s="60"/>
      <c r="EX6268" s="60"/>
      <c r="EY6268" s="60"/>
      <c r="EZ6268" s="60"/>
      <c r="FA6268" s="60"/>
      <c r="FB6268" s="60"/>
    </row>
    <row r="6269" spans="34:158" x14ac:dyDescent="0.25">
      <c r="AH6269" s="38">
        <v>100</v>
      </c>
      <c r="AI6269" s="38">
        <v>120</v>
      </c>
      <c r="AJ6269" s="38">
        <v>17550</v>
      </c>
      <c r="AK6269" s="38">
        <v>78</v>
      </c>
      <c r="AL6269" s="38">
        <v>9100258</v>
      </c>
      <c r="AM6269" s="61" t="s">
        <v>1816</v>
      </c>
      <c r="AN6269" s="61" t="s">
        <v>1689</v>
      </c>
      <c r="AO6269" s="61" t="s">
        <v>1645</v>
      </c>
      <c r="AP6269" s="61" t="s">
        <v>1784</v>
      </c>
      <c r="AQ6269" s="61" t="s">
        <v>1785</v>
      </c>
      <c r="AR6269" s="28">
        <v>11443</v>
      </c>
      <c r="AS6269" s="28">
        <v>2730</v>
      </c>
      <c r="AT6269" s="28">
        <v>1580</v>
      </c>
      <c r="AU6269" s="62"/>
      <c r="DV6269" s="31" t="s">
        <v>5779</v>
      </c>
      <c r="DW6269" s="31" t="s">
        <v>5783</v>
      </c>
      <c r="DX6269" s="63"/>
      <c r="DY6269" s="63"/>
      <c r="DZ6269" s="63"/>
      <c r="EA6269" s="167"/>
      <c r="EB6269" s="60"/>
      <c r="EC6269" s="60"/>
      <c r="ED6269" s="60"/>
      <c r="EE6269" s="60"/>
      <c r="EF6269" s="60"/>
      <c r="EG6269" s="60"/>
      <c r="EH6269" s="60"/>
      <c r="EI6269" s="60"/>
      <c r="EJ6269" s="60"/>
      <c r="EK6269" s="60"/>
      <c r="EL6269" s="60"/>
      <c r="EM6269" s="60"/>
      <c r="EN6269" s="60"/>
      <c r="EO6269" s="60"/>
      <c r="EP6269" s="60"/>
      <c r="EQ6269" s="60"/>
      <c r="ER6269" s="60"/>
      <c r="ES6269" s="60"/>
      <c r="ET6269" s="60"/>
      <c r="EU6269" s="60"/>
      <c r="EV6269" s="60"/>
      <c r="EW6269" s="60"/>
      <c r="EX6269" s="60"/>
      <c r="EY6269" s="60"/>
      <c r="EZ6269" s="60"/>
      <c r="FA6269" s="60"/>
      <c r="FB6269" s="60"/>
    </row>
    <row r="6270" spans="34:158" x14ac:dyDescent="0.25">
      <c r="AH6270" s="38">
        <v>100</v>
      </c>
      <c r="AI6270" s="38">
        <v>125</v>
      </c>
      <c r="AJ6270" s="38">
        <v>10600</v>
      </c>
      <c r="AK6270" s="38">
        <v>78</v>
      </c>
      <c r="AL6270" s="38">
        <v>9100258</v>
      </c>
      <c r="AM6270" s="61" t="s">
        <v>1816</v>
      </c>
      <c r="AN6270" s="61" t="s">
        <v>1692</v>
      </c>
      <c r="AO6270" s="61" t="s">
        <v>5055</v>
      </c>
      <c r="AP6270" s="61" t="s">
        <v>1784</v>
      </c>
      <c r="AQ6270" s="61" t="s">
        <v>1785</v>
      </c>
      <c r="AR6270" s="28">
        <v>16295.8</v>
      </c>
      <c r="AS6270" s="28">
        <v>542</v>
      </c>
      <c r="AT6270" s="28">
        <v>26</v>
      </c>
      <c r="AU6270" s="62"/>
      <c r="DV6270" s="31" t="s">
        <v>5779</v>
      </c>
      <c r="DW6270" s="31" t="s">
        <v>5784</v>
      </c>
      <c r="DX6270" s="63"/>
      <c r="DY6270" s="63"/>
      <c r="DZ6270" s="63"/>
      <c r="EA6270" s="167"/>
      <c r="EB6270" s="60"/>
      <c r="EC6270" s="60"/>
      <c r="ED6270" s="60"/>
      <c r="EE6270" s="60"/>
      <c r="EF6270" s="60"/>
      <c r="EG6270" s="60"/>
      <c r="EH6270" s="60"/>
      <c r="EI6270" s="60"/>
      <c r="EJ6270" s="60"/>
      <c r="EK6270" s="60"/>
      <c r="EL6270" s="60"/>
      <c r="EM6270" s="60"/>
      <c r="EN6270" s="60"/>
      <c r="EO6270" s="60"/>
      <c r="EP6270" s="60"/>
      <c r="EQ6270" s="60"/>
      <c r="ER6270" s="60"/>
      <c r="ES6270" s="60"/>
      <c r="ET6270" s="60"/>
      <c r="EU6270" s="60"/>
      <c r="EV6270" s="60"/>
      <c r="EW6270" s="60"/>
      <c r="EX6270" s="60"/>
      <c r="EY6270" s="60"/>
      <c r="EZ6270" s="60"/>
      <c r="FA6270" s="60"/>
      <c r="FB6270" s="60"/>
    </row>
    <row r="6271" spans="34:158" x14ac:dyDescent="0.25">
      <c r="AH6271" s="38">
        <v>100</v>
      </c>
      <c r="AI6271" s="38">
        <v>125</v>
      </c>
      <c r="AJ6271" s="38">
        <v>11730</v>
      </c>
      <c r="AK6271" s="38">
        <v>78</v>
      </c>
      <c r="AL6271" s="38">
        <v>9100258</v>
      </c>
      <c r="AM6271" s="61" t="s">
        <v>1816</v>
      </c>
      <c r="AN6271" s="61" t="s">
        <v>1692</v>
      </c>
      <c r="AO6271" s="61" t="s">
        <v>5079</v>
      </c>
      <c r="AP6271" s="61" t="s">
        <v>1784</v>
      </c>
      <c r="AQ6271" s="61" t="s">
        <v>1785</v>
      </c>
      <c r="AR6271" s="28">
        <v>19928.5</v>
      </c>
      <c r="AS6271" s="28">
        <v>9227</v>
      </c>
      <c r="AT6271" s="28">
        <v>0</v>
      </c>
      <c r="AU6271" s="62"/>
      <c r="DV6271" s="31" t="s">
        <v>5779</v>
      </c>
      <c r="DW6271" s="31" t="s">
        <v>5784</v>
      </c>
      <c r="DX6271" s="63"/>
      <c r="DY6271" s="63"/>
      <c r="DZ6271" s="63"/>
      <c r="EA6271" s="167"/>
      <c r="EB6271" s="60"/>
      <c r="EC6271" s="60"/>
      <c r="ED6271" s="60"/>
      <c r="EE6271" s="60"/>
      <c r="EF6271" s="60"/>
      <c r="EG6271" s="60"/>
      <c r="EH6271" s="60"/>
      <c r="EI6271" s="60"/>
      <c r="EJ6271" s="60"/>
      <c r="EK6271" s="60"/>
      <c r="EL6271" s="60"/>
      <c r="EM6271" s="60"/>
      <c r="EN6271" s="60"/>
      <c r="EO6271" s="60"/>
      <c r="EP6271" s="60"/>
      <c r="EQ6271" s="60"/>
      <c r="ER6271" s="60"/>
      <c r="ES6271" s="60"/>
      <c r="ET6271" s="60"/>
      <c r="EU6271" s="60"/>
      <c r="EV6271" s="60"/>
      <c r="EW6271" s="60"/>
      <c r="EX6271" s="60"/>
      <c r="EY6271" s="60"/>
      <c r="EZ6271" s="60"/>
      <c r="FA6271" s="60"/>
      <c r="FB6271" s="60"/>
    </row>
    <row r="6272" spans="34:158" x14ac:dyDescent="0.25">
      <c r="AH6272" s="38">
        <v>100</v>
      </c>
      <c r="AI6272" s="38">
        <v>125</v>
      </c>
      <c r="AJ6272" s="38">
        <v>11800</v>
      </c>
      <c r="AK6272" s="38">
        <v>78</v>
      </c>
      <c r="AL6272" s="38">
        <v>9100258</v>
      </c>
      <c r="AM6272" s="61" t="s">
        <v>1816</v>
      </c>
      <c r="AN6272" s="61" t="s">
        <v>1692</v>
      </c>
      <c r="AO6272" s="61" t="s">
        <v>5081</v>
      </c>
      <c r="AP6272" s="61" t="s">
        <v>1784</v>
      </c>
      <c r="AQ6272" s="61" t="s">
        <v>1785</v>
      </c>
      <c r="AR6272" s="28">
        <v>4927</v>
      </c>
      <c r="AS6272" s="28">
        <v>2053</v>
      </c>
      <c r="AT6272" s="28">
        <v>758</v>
      </c>
      <c r="AU6272" s="62"/>
      <c r="DV6272" s="31" t="s">
        <v>5779</v>
      </c>
      <c r="DW6272" s="31" t="s">
        <v>5784</v>
      </c>
      <c r="DX6272" s="63"/>
      <c r="DY6272" s="63"/>
      <c r="DZ6272" s="63"/>
      <c r="EA6272" s="167"/>
      <c r="EB6272" s="60"/>
      <c r="EC6272" s="60"/>
      <c r="ED6272" s="60"/>
      <c r="EE6272" s="60"/>
      <c r="EF6272" s="60"/>
      <c r="EG6272" s="60"/>
      <c r="EH6272" s="60"/>
      <c r="EI6272" s="60"/>
      <c r="EJ6272" s="60"/>
      <c r="EK6272" s="60"/>
      <c r="EL6272" s="60"/>
      <c r="EM6272" s="60"/>
      <c r="EN6272" s="60"/>
      <c r="EO6272" s="60"/>
      <c r="EP6272" s="60"/>
      <c r="EQ6272" s="60"/>
      <c r="ER6272" s="60"/>
      <c r="ES6272" s="60"/>
      <c r="ET6272" s="60"/>
      <c r="EU6272" s="60"/>
      <c r="EV6272" s="60"/>
      <c r="EW6272" s="60"/>
      <c r="EX6272" s="60"/>
      <c r="EY6272" s="60"/>
      <c r="EZ6272" s="60"/>
      <c r="FA6272" s="60"/>
      <c r="FB6272" s="60"/>
    </row>
    <row r="6273" spans="34:158" x14ac:dyDescent="0.25">
      <c r="AH6273" s="38">
        <v>100</v>
      </c>
      <c r="AI6273" s="38">
        <v>125</v>
      </c>
      <c r="AJ6273" s="38">
        <v>13350</v>
      </c>
      <c r="AK6273" s="38">
        <v>78</v>
      </c>
      <c r="AL6273" s="38">
        <v>9100258</v>
      </c>
      <c r="AM6273" s="61" t="s">
        <v>1816</v>
      </c>
      <c r="AN6273" s="61" t="s">
        <v>1692</v>
      </c>
      <c r="AO6273" s="61" t="s">
        <v>5109</v>
      </c>
      <c r="AP6273" s="61" t="s">
        <v>1784</v>
      </c>
      <c r="AQ6273" s="61" t="s">
        <v>1785</v>
      </c>
      <c r="AR6273" s="28">
        <v>17947.400000000001</v>
      </c>
      <c r="AS6273" s="28">
        <v>623</v>
      </c>
      <c r="AT6273" s="28">
        <v>863</v>
      </c>
      <c r="AU6273" s="62"/>
      <c r="DV6273" s="31" t="s">
        <v>5779</v>
      </c>
      <c r="DW6273" s="31" t="s">
        <v>5784</v>
      </c>
      <c r="DX6273" s="63"/>
      <c r="DY6273" s="63"/>
      <c r="DZ6273" s="63"/>
      <c r="EA6273" s="167"/>
      <c r="EB6273" s="60"/>
      <c r="EC6273" s="60"/>
      <c r="ED6273" s="60"/>
      <c r="EE6273" s="60"/>
      <c r="EF6273" s="60"/>
      <c r="EG6273" s="60"/>
      <c r="EH6273" s="60"/>
      <c r="EI6273" s="60"/>
      <c r="EJ6273" s="60"/>
      <c r="EK6273" s="60"/>
      <c r="EL6273" s="60"/>
      <c r="EM6273" s="60"/>
      <c r="EN6273" s="60"/>
      <c r="EO6273" s="60"/>
      <c r="EP6273" s="60"/>
      <c r="EQ6273" s="60"/>
      <c r="ER6273" s="60"/>
      <c r="ES6273" s="60"/>
      <c r="ET6273" s="60"/>
      <c r="EU6273" s="60"/>
      <c r="EV6273" s="60"/>
      <c r="EW6273" s="60"/>
      <c r="EX6273" s="60"/>
      <c r="EY6273" s="60"/>
      <c r="EZ6273" s="60"/>
      <c r="FA6273" s="60"/>
      <c r="FB6273" s="60"/>
    </row>
    <row r="6274" spans="34:158" x14ac:dyDescent="0.25">
      <c r="AH6274" s="38">
        <v>100</v>
      </c>
      <c r="AI6274" s="38">
        <v>125</v>
      </c>
      <c r="AJ6274" s="38">
        <v>13750</v>
      </c>
      <c r="AK6274" s="38">
        <v>78</v>
      </c>
      <c r="AL6274" s="38">
        <v>9100258</v>
      </c>
      <c r="AM6274" s="61" t="s">
        <v>1816</v>
      </c>
      <c r="AN6274" s="61" t="s">
        <v>1692</v>
      </c>
      <c r="AO6274" s="61" t="s">
        <v>5119</v>
      </c>
      <c r="AP6274" s="61" t="s">
        <v>1784</v>
      </c>
      <c r="AQ6274" s="61" t="s">
        <v>1785</v>
      </c>
      <c r="AR6274" s="28">
        <v>0</v>
      </c>
      <c r="AS6274" s="28">
        <v>754</v>
      </c>
      <c r="AT6274" s="28">
        <v>1052</v>
      </c>
      <c r="AU6274" s="62"/>
      <c r="DV6274" s="31" t="s">
        <v>5779</v>
      </c>
      <c r="DW6274" s="31" t="s">
        <v>5784</v>
      </c>
      <c r="DX6274" s="63"/>
      <c r="DY6274" s="63"/>
      <c r="DZ6274" s="63"/>
      <c r="EA6274" s="167"/>
      <c r="EB6274" s="60"/>
      <c r="EC6274" s="60"/>
      <c r="ED6274" s="60"/>
      <c r="EE6274" s="60"/>
      <c r="EF6274" s="60"/>
      <c r="EG6274" s="60"/>
      <c r="EH6274" s="60"/>
      <c r="EI6274" s="60"/>
      <c r="EJ6274" s="60"/>
      <c r="EK6274" s="60"/>
      <c r="EL6274" s="60"/>
      <c r="EM6274" s="60"/>
      <c r="EN6274" s="60"/>
      <c r="EO6274" s="60"/>
      <c r="EP6274" s="60"/>
      <c r="EQ6274" s="60"/>
      <c r="ER6274" s="60"/>
      <c r="ES6274" s="60"/>
      <c r="ET6274" s="60"/>
      <c r="EU6274" s="60"/>
      <c r="EV6274" s="60"/>
      <c r="EW6274" s="60"/>
      <c r="EX6274" s="60"/>
      <c r="EY6274" s="60"/>
      <c r="EZ6274" s="60"/>
      <c r="FA6274" s="60"/>
      <c r="FB6274" s="60"/>
    </row>
    <row r="6275" spans="34:158" x14ac:dyDescent="0.25">
      <c r="AH6275" s="38">
        <v>100</v>
      </c>
      <c r="AI6275" s="38">
        <v>125</v>
      </c>
      <c r="AJ6275" s="38">
        <v>14350</v>
      </c>
      <c r="AK6275" s="38">
        <v>78</v>
      </c>
      <c r="AL6275" s="38">
        <v>9100258</v>
      </c>
      <c r="AM6275" s="61" t="s">
        <v>1816</v>
      </c>
      <c r="AN6275" s="61" t="s">
        <v>1692</v>
      </c>
      <c r="AO6275" s="61" t="s">
        <v>1575</v>
      </c>
      <c r="AP6275" s="61" t="s">
        <v>1784</v>
      </c>
      <c r="AQ6275" s="61" t="s">
        <v>1785</v>
      </c>
      <c r="AR6275" s="28">
        <v>11009.3</v>
      </c>
      <c r="AS6275" s="28">
        <v>114</v>
      </c>
      <c r="AT6275" s="28">
        <v>542</v>
      </c>
      <c r="AU6275" s="62"/>
      <c r="DV6275" s="31" t="s">
        <v>5779</v>
      </c>
      <c r="DW6275" s="31" t="s">
        <v>5784</v>
      </c>
      <c r="DX6275" s="63"/>
      <c r="DY6275" s="63"/>
      <c r="DZ6275" s="63"/>
      <c r="EA6275" s="167"/>
      <c r="EB6275" s="60"/>
      <c r="EC6275" s="60"/>
      <c r="ED6275" s="60"/>
      <c r="EE6275" s="60"/>
      <c r="EF6275" s="60"/>
      <c r="EG6275" s="60"/>
      <c r="EH6275" s="60"/>
      <c r="EI6275" s="60"/>
      <c r="EJ6275" s="60"/>
      <c r="EK6275" s="60"/>
      <c r="EL6275" s="60"/>
      <c r="EM6275" s="60"/>
      <c r="EN6275" s="60"/>
      <c r="EO6275" s="60"/>
      <c r="EP6275" s="60"/>
      <c r="EQ6275" s="60"/>
      <c r="ER6275" s="60"/>
      <c r="ES6275" s="60"/>
      <c r="ET6275" s="60"/>
      <c r="EU6275" s="60"/>
      <c r="EV6275" s="60"/>
      <c r="EW6275" s="60"/>
      <c r="EX6275" s="60"/>
      <c r="EY6275" s="60"/>
      <c r="EZ6275" s="60"/>
      <c r="FA6275" s="60"/>
      <c r="FB6275" s="60"/>
    </row>
    <row r="6276" spans="34:158" x14ac:dyDescent="0.25">
      <c r="AH6276" s="38">
        <v>100</v>
      </c>
      <c r="AI6276" s="38">
        <v>125</v>
      </c>
      <c r="AJ6276" s="38">
        <v>15000</v>
      </c>
      <c r="AK6276" s="38">
        <v>78</v>
      </c>
      <c r="AL6276" s="38">
        <v>9100258</v>
      </c>
      <c r="AM6276" s="61" t="s">
        <v>1816</v>
      </c>
      <c r="AN6276" s="61" t="s">
        <v>1692</v>
      </c>
      <c r="AO6276" s="61" t="s">
        <v>1590</v>
      </c>
      <c r="AP6276" s="61" t="s">
        <v>1784</v>
      </c>
      <c r="AQ6276" s="61" t="s">
        <v>1785</v>
      </c>
      <c r="AR6276" s="28">
        <v>0</v>
      </c>
      <c r="AS6276" s="28">
        <v>0</v>
      </c>
      <c r="AT6276" s="28">
        <v>738</v>
      </c>
      <c r="AU6276" s="62"/>
      <c r="DV6276" s="31" t="s">
        <v>5779</v>
      </c>
      <c r="DW6276" s="31" t="s">
        <v>5784</v>
      </c>
      <c r="DX6276" s="63"/>
      <c r="DY6276" s="63"/>
      <c r="DZ6276" s="63"/>
      <c r="EA6276" s="167"/>
      <c r="EB6276" s="60"/>
      <c r="EC6276" s="60"/>
      <c r="ED6276" s="60"/>
      <c r="EE6276" s="60"/>
      <c r="EF6276" s="60"/>
      <c r="EG6276" s="60"/>
      <c r="EH6276" s="60"/>
      <c r="EI6276" s="60"/>
      <c r="EJ6276" s="60"/>
      <c r="EK6276" s="60"/>
      <c r="EL6276" s="60"/>
      <c r="EM6276" s="60"/>
      <c r="EN6276" s="60"/>
      <c r="EO6276" s="60"/>
      <c r="EP6276" s="60"/>
      <c r="EQ6276" s="60"/>
      <c r="ER6276" s="60"/>
      <c r="ES6276" s="60"/>
      <c r="ET6276" s="60"/>
      <c r="EU6276" s="60"/>
      <c r="EV6276" s="60"/>
      <c r="EW6276" s="60"/>
      <c r="EX6276" s="60"/>
      <c r="EY6276" s="60"/>
      <c r="EZ6276" s="60"/>
      <c r="FA6276" s="60"/>
      <c r="FB6276" s="60"/>
    </row>
    <row r="6277" spans="34:158" x14ac:dyDescent="0.25">
      <c r="AH6277" s="38">
        <v>100</v>
      </c>
      <c r="AI6277" s="38">
        <v>125</v>
      </c>
      <c r="AJ6277" s="38">
        <v>15700</v>
      </c>
      <c r="AK6277" s="38">
        <v>78</v>
      </c>
      <c r="AL6277" s="38">
        <v>9100258</v>
      </c>
      <c r="AM6277" s="61" t="s">
        <v>1816</v>
      </c>
      <c r="AN6277" s="61" t="s">
        <v>1692</v>
      </c>
      <c r="AO6277" s="61" t="s">
        <v>1605</v>
      </c>
      <c r="AP6277" s="61" t="s">
        <v>1784</v>
      </c>
      <c r="AQ6277" s="61" t="s">
        <v>1785</v>
      </c>
      <c r="AR6277" s="28">
        <v>5245.2</v>
      </c>
      <c r="AS6277" s="28">
        <v>564</v>
      </c>
      <c r="AT6277" s="28">
        <v>0</v>
      </c>
      <c r="AU6277" s="62"/>
      <c r="DV6277" s="31" t="s">
        <v>5779</v>
      </c>
      <c r="DW6277" s="31" t="s">
        <v>5784</v>
      </c>
      <c r="DX6277" s="63"/>
      <c r="DY6277" s="63"/>
      <c r="DZ6277" s="63"/>
      <c r="EA6277" s="167"/>
      <c r="EB6277" s="60"/>
      <c r="EC6277" s="60"/>
      <c r="ED6277" s="60"/>
      <c r="EE6277" s="60"/>
      <c r="EF6277" s="60"/>
      <c r="EG6277" s="60"/>
      <c r="EH6277" s="60"/>
      <c r="EI6277" s="60"/>
      <c r="EJ6277" s="60"/>
      <c r="EK6277" s="60"/>
      <c r="EL6277" s="60"/>
      <c r="EM6277" s="60"/>
      <c r="EN6277" s="60"/>
      <c r="EO6277" s="60"/>
      <c r="EP6277" s="60"/>
      <c r="EQ6277" s="60"/>
      <c r="ER6277" s="60"/>
      <c r="ES6277" s="60"/>
      <c r="ET6277" s="60"/>
      <c r="EU6277" s="60"/>
      <c r="EV6277" s="60"/>
      <c r="EW6277" s="60"/>
      <c r="EX6277" s="60"/>
      <c r="EY6277" s="60"/>
      <c r="EZ6277" s="60"/>
      <c r="FA6277" s="60"/>
      <c r="FB6277" s="60"/>
    </row>
    <row r="6278" spans="34:158" x14ac:dyDescent="0.25">
      <c r="AH6278" s="38">
        <v>100</v>
      </c>
      <c r="AI6278" s="38">
        <v>125</v>
      </c>
      <c r="AJ6278" s="38">
        <v>16380</v>
      </c>
      <c r="AK6278" s="38">
        <v>78</v>
      </c>
      <c r="AL6278" s="38">
        <v>9100258</v>
      </c>
      <c r="AM6278" s="61" t="s">
        <v>1816</v>
      </c>
      <c r="AN6278" s="61" t="s">
        <v>1692</v>
      </c>
      <c r="AO6278" s="61" t="s">
        <v>894</v>
      </c>
      <c r="AP6278" s="61" t="s">
        <v>1784</v>
      </c>
      <c r="AQ6278" s="61" t="s">
        <v>1785</v>
      </c>
      <c r="AR6278" s="28">
        <v>57316.1</v>
      </c>
      <c r="AS6278" s="28">
        <v>0</v>
      </c>
      <c r="AT6278" s="28">
        <v>0</v>
      </c>
      <c r="AU6278" s="62"/>
      <c r="DV6278" s="31" t="s">
        <v>5779</v>
      </c>
      <c r="DW6278" s="31" t="s">
        <v>5784</v>
      </c>
      <c r="DX6278" s="63"/>
      <c r="DY6278" s="63"/>
      <c r="DZ6278" s="63"/>
      <c r="EA6278" s="167"/>
      <c r="EB6278" s="60"/>
      <c r="EC6278" s="60"/>
      <c r="ED6278" s="60"/>
      <c r="EE6278" s="60"/>
      <c r="EF6278" s="60"/>
      <c r="EG6278" s="60"/>
      <c r="EH6278" s="60"/>
      <c r="EI6278" s="60"/>
      <c r="EJ6278" s="60"/>
      <c r="EK6278" s="60"/>
      <c r="EL6278" s="60"/>
      <c r="EM6278" s="60"/>
      <c r="EN6278" s="60"/>
      <c r="EO6278" s="60"/>
      <c r="EP6278" s="60"/>
      <c r="EQ6278" s="60"/>
      <c r="ER6278" s="60"/>
      <c r="ES6278" s="60"/>
      <c r="ET6278" s="60"/>
      <c r="EU6278" s="60"/>
      <c r="EV6278" s="60"/>
      <c r="EW6278" s="60"/>
      <c r="EX6278" s="60"/>
      <c r="EY6278" s="60"/>
      <c r="EZ6278" s="60"/>
      <c r="FA6278" s="60"/>
      <c r="FB6278" s="60"/>
    </row>
    <row r="6279" spans="34:158" x14ac:dyDescent="0.25">
      <c r="AH6279" s="38">
        <v>100</v>
      </c>
      <c r="AI6279" s="38">
        <v>125</v>
      </c>
      <c r="AJ6279" s="38">
        <v>16420</v>
      </c>
      <c r="AK6279" s="38">
        <v>78</v>
      </c>
      <c r="AL6279" s="38">
        <v>9100258</v>
      </c>
      <c r="AM6279" s="61" t="s">
        <v>1816</v>
      </c>
      <c r="AN6279" s="61" t="s">
        <v>1692</v>
      </c>
      <c r="AO6279" s="61" t="s">
        <v>1621</v>
      </c>
      <c r="AP6279" s="61" t="s">
        <v>1784</v>
      </c>
      <c r="AQ6279" s="61" t="s">
        <v>1785</v>
      </c>
      <c r="AR6279" s="28">
        <v>0</v>
      </c>
      <c r="AS6279" s="28">
        <v>0</v>
      </c>
      <c r="AT6279" s="28">
        <v>29777</v>
      </c>
      <c r="AU6279" s="62"/>
      <c r="DV6279" s="31" t="s">
        <v>5779</v>
      </c>
      <c r="DW6279" s="31" t="s">
        <v>5784</v>
      </c>
      <c r="DX6279" s="63"/>
      <c r="DY6279" s="63"/>
      <c r="DZ6279" s="63"/>
      <c r="EA6279" s="167"/>
      <c r="EB6279" s="60"/>
      <c r="EC6279" s="60"/>
      <c r="ED6279" s="60"/>
      <c r="EE6279" s="60"/>
      <c r="EF6279" s="60"/>
      <c r="EG6279" s="60"/>
      <c r="EH6279" s="60"/>
      <c r="EI6279" s="60"/>
      <c r="EJ6279" s="60"/>
      <c r="EK6279" s="60"/>
      <c r="EL6279" s="60"/>
      <c r="EM6279" s="60"/>
      <c r="EN6279" s="60"/>
      <c r="EO6279" s="60"/>
      <c r="EP6279" s="60"/>
      <c r="EQ6279" s="60"/>
      <c r="ER6279" s="60"/>
      <c r="ES6279" s="60"/>
      <c r="ET6279" s="60"/>
      <c r="EU6279" s="60"/>
      <c r="EV6279" s="60"/>
      <c r="EW6279" s="60"/>
      <c r="EX6279" s="60"/>
      <c r="EY6279" s="60"/>
      <c r="EZ6279" s="60"/>
      <c r="FA6279" s="60"/>
      <c r="FB6279" s="60"/>
    </row>
    <row r="6280" spans="34:158" x14ac:dyDescent="0.25">
      <c r="AH6280" s="38">
        <v>100</v>
      </c>
      <c r="AI6280" s="38">
        <v>130</v>
      </c>
      <c r="AJ6280" s="38">
        <v>10110</v>
      </c>
      <c r="AK6280" s="38">
        <v>78</v>
      </c>
      <c r="AL6280" s="38">
        <v>9100258</v>
      </c>
      <c r="AM6280" s="61" t="s">
        <v>1816</v>
      </c>
      <c r="AN6280" s="61" t="s">
        <v>1687</v>
      </c>
      <c r="AO6280" s="61" t="s">
        <v>5045</v>
      </c>
      <c r="AP6280" s="61" t="s">
        <v>1784</v>
      </c>
      <c r="AQ6280" s="61" t="s">
        <v>1785</v>
      </c>
      <c r="AR6280" s="28">
        <v>8229484.0999999996</v>
      </c>
      <c r="AS6280" s="28">
        <v>5469126</v>
      </c>
      <c r="AT6280" s="28">
        <v>2819544</v>
      </c>
      <c r="AU6280" s="62"/>
      <c r="DV6280" s="31" t="s">
        <v>5779</v>
      </c>
      <c r="DW6280" s="31" t="s">
        <v>5785</v>
      </c>
      <c r="DX6280" s="63"/>
      <c r="DY6280" s="63"/>
      <c r="DZ6280" s="63"/>
      <c r="EA6280" s="167"/>
      <c r="EB6280" s="60"/>
      <c r="EC6280" s="60"/>
      <c r="ED6280" s="60"/>
      <c r="EE6280" s="60"/>
      <c r="EF6280" s="60"/>
      <c r="EG6280" s="60"/>
      <c r="EH6280" s="60"/>
      <c r="EI6280" s="60"/>
      <c r="EJ6280" s="60"/>
      <c r="EK6280" s="60"/>
      <c r="EL6280" s="60"/>
      <c r="EM6280" s="60"/>
      <c r="EN6280" s="60"/>
      <c r="EO6280" s="60"/>
      <c r="EP6280" s="60"/>
      <c r="EQ6280" s="60"/>
      <c r="ER6280" s="60"/>
      <c r="ES6280" s="60"/>
      <c r="ET6280" s="60"/>
      <c r="EU6280" s="60"/>
      <c r="EV6280" s="60"/>
      <c r="EW6280" s="60"/>
      <c r="EX6280" s="60"/>
      <c r="EY6280" s="60"/>
      <c r="EZ6280" s="60"/>
      <c r="FA6280" s="60"/>
      <c r="FB6280" s="60"/>
    </row>
    <row r="6281" spans="34:158" x14ac:dyDescent="0.25">
      <c r="AH6281" s="38">
        <v>100</v>
      </c>
      <c r="AI6281" s="38">
        <v>130</v>
      </c>
      <c r="AJ6281" s="38">
        <v>10400</v>
      </c>
      <c r="AK6281" s="38">
        <v>78</v>
      </c>
      <c r="AL6281" s="38">
        <v>9100258</v>
      </c>
      <c r="AM6281" s="61" t="s">
        <v>1816</v>
      </c>
      <c r="AN6281" s="61" t="s">
        <v>1687</v>
      </c>
      <c r="AO6281" s="61" t="s">
        <v>5051</v>
      </c>
      <c r="AP6281" s="61" t="s">
        <v>1784</v>
      </c>
      <c r="AQ6281" s="61" t="s">
        <v>1785</v>
      </c>
      <c r="AR6281" s="28">
        <v>0</v>
      </c>
      <c r="AS6281" s="28">
        <v>0</v>
      </c>
      <c r="AT6281" s="28">
        <v>1473012</v>
      </c>
      <c r="AU6281" s="62"/>
      <c r="DV6281" s="31" t="s">
        <v>5779</v>
      </c>
      <c r="DW6281" s="31" t="s">
        <v>5785</v>
      </c>
      <c r="DX6281" s="63"/>
      <c r="DY6281" s="63"/>
      <c r="DZ6281" s="63"/>
      <c r="EA6281" s="167"/>
      <c r="EB6281" s="60"/>
      <c r="EC6281" s="60"/>
      <c r="ED6281" s="60"/>
      <c r="EE6281" s="60"/>
      <c r="EF6281" s="60"/>
      <c r="EG6281" s="60"/>
      <c r="EH6281" s="60"/>
      <c r="EI6281" s="60"/>
      <c r="EJ6281" s="60"/>
      <c r="EK6281" s="60"/>
      <c r="EL6281" s="60"/>
      <c r="EM6281" s="60"/>
      <c r="EN6281" s="60"/>
      <c r="EO6281" s="60"/>
      <c r="EP6281" s="60"/>
      <c r="EQ6281" s="60"/>
      <c r="ER6281" s="60"/>
      <c r="ES6281" s="60"/>
      <c r="ET6281" s="60"/>
      <c r="EU6281" s="60"/>
      <c r="EV6281" s="60"/>
      <c r="EW6281" s="60"/>
      <c r="EX6281" s="60"/>
      <c r="EY6281" s="60"/>
      <c r="EZ6281" s="60"/>
      <c r="FA6281" s="60"/>
      <c r="FB6281" s="60"/>
    </row>
    <row r="6282" spans="34:158" x14ac:dyDescent="0.25">
      <c r="AH6282" s="38">
        <v>100</v>
      </c>
      <c r="AI6282" s="38">
        <v>130</v>
      </c>
      <c r="AJ6282" s="38">
        <v>10700</v>
      </c>
      <c r="AK6282" s="38">
        <v>78</v>
      </c>
      <c r="AL6282" s="38">
        <v>9100258</v>
      </c>
      <c r="AM6282" s="61" t="s">
        <v>1816</v>
      </c>
      <c r="AN6282" s="61" t="s">
        <v>1687</v>
      </c>
      <c r="AO6282" s="61" t="s">
        <v>5057</v>
      </c>
      <c r="AP6282" s="61" t="s">
        <v>1784</v>
      </c>
      <c r="AQ6282" s="61" t="s">
        <v>1785</v>
      </c>
      <c r="AR6282" s="28">
        <v>0</v>
      </c>
      <c r="AS6282" s="28">
        <v>0</v>
      </c>
      <c r="AT6282" s="28">
        <v>540459</v>
      </c>
      <c r="AU6282" s="62"/>
      <c r="DV6282" s="31" t="s">
        <v>5779</v>
      </c>
      <c r="DW6282" s="31" t="s">
        <v>5785</v>
      </c>
      <c r="DX6282" s="63"/>
      <c r="DY6282" s="63"/>
      <c r="DZ6282" s="63"/>
      <c r="EA6282" s="167"/>
      <c r="EB6282" s="60"/>
      <c r="EC6282" s="60"/>
      <c r="ED6282" s="60"/>
      <c r="EE6282" s="60"/>
      <c r="EF6282" s="60"/>
      <c r="EG6282" s="60"/>
      <c r="EH6282" s="60"/>
      <c r="EI6282" s="60"/>
      <c r="EJ6282" s="60"/>
      <c r="EK6282" s="60"/>
      <c r="EL6282" s="60"/>
      <c r="EM6282" s="60"/>
      <c r="EN6282" s="60"/>
      <c r="EO6282" s="60"/>
      <c r="EP6282" s="60"/>
      <c r="EQ6282" s="60"/>
      <c r="ER6282" s="60"/>
      <c r="ES6282" s="60"/>
      <c r="ET6282" s="60"/>
      <c r="EU6282" s="60"/>
      <c r="EV6282" s="60"/>
      <c r="EW6282" s="60"/>
      <c r="EX6282" s="60"/>
      <c r="EY6282" s="60"/>
      <c r="EZ6282" s="60"/>
      <c r="FA6282" s="60"/>
      <c r="FB6282" s="60"/>
    </row>
    <row r="6283" spans="34:158" x14ac:dyDescent="0.25">
      <c r="AH6283" s="38">
        <v>100</v>
      </c>
      <c r="AI6283" s="38">
        <v>130</v>
      </c>
      <c r="AJ6283" s="38">
        <v>13000</v>
      </c>
      <c r="AK6283" s="38">
        <v>78</v>
      </c>
      <c r="AL6283" s="38">
        <v>9100258</v>
      </c>
      <c r="AM6283" s="61" t="s">
        <v>1816</v>
      </c>
      <c r="AN6283" s="61" t="s">
        <v>1687</v>
      </c>
      <c r="AO6283" s="61" t="s">
        <v>5101</v>
      </c>
      <c r="AP6283" s="61" t="s">
        <v>1784</v>
      </c>
      <c r="AQ6283" s="61" t="s">
        <v>1785</v>
      </c>
      <c r="AR6283" s="28">
        <v>0</v>
      </c>
      <c r="AS6283" s="28">
        <v>0</v>
      </c>
      <c r="AT6283" s="28">
        <v>271338</v>
      </c>
      <c r="AU6283" s="62"/>
      <c r="DV6283" s="31" t="s">
        <v>5779</v>
      </c>
      <c r="DW6283" s="31" t="s">
        <v>5785</v>
      </c>
      <c r="DX6283" s="63"/>
      <c r="DY6283" s="63"/>
      <c r="DZ6283" s="63"/>
      <c r="EA6283" s="167"/>
      <c r="EB6283" s="60"/>
      <c r="EC6283" s="60"/>
      <c r="ED6283" s="60"/>
      <c r="EE6283" s="60"/>
      <c r="EF6283" s="60"/>
      <c r="EG6283" s="60"/>
      <c r="EH6283" s="60"/>
      <c r="EI6283" s="60"/>
      <c r="EJ6283" s="60"/>
      <c r="EK6283" s="60"/>
      <c r="EL6283" s="60"/>
      <c r="EM6283" s="60"/>
      <c r="EN6283" s="60"/>
      <c r="EO6283" s="60"/>
      <c r="EP6283" s="60"/>
      <c r="EQ6283" s="60"/>
      <c r="ER6283" s="60"/>
      <c r="ES6283" s="60"/>
      <c r="ET6283" s="60"/>
      <c r="EU6283" s="60"/>
      <c r="EV6283" s="60"/>
      <c r="EW6283" s="60"/>
      <c r="EX6283" s="60"/>
      <c r="EY6283" s="60"/>
      <c r="EZ6283" s="60"/>
      <c r="FA6283" s="60"/>
      <c r="FB6283" s="60"/>
    </row>
    <row r="6284" spans="34:158" x14ac:dyDescent="0.25">
      <c r="AH6284" s="38">
        <v>100</v>
      </c>
      <c r="AI6284" s="38">
        <v>130</v>
      </c>
      <c r="AJ6284" s="38">
        <v>13010</v>
      </c>
      <c r="AK6284" s="38">
        <v>78</v>
      </c>
      <c r="AL6284" s="38">
        <v>9100258</v>
      </c>
      <c r="AM6284" s="61" t="s">
        <v>1816</v>
      </c>
      <c r="AN6284" s="61" t="s">
        <v>1687</v>
      </c>
      <c r="AO6284" s="61" t="s">
        <v>5102</v>
      </c>
      <c r="AP6284" s="61" t="s">
        <v>1784</v>
      </c>
      <c r="AQ6284" s="61" t="s">
        <v>1785</v>
      </c>
      <c r="AR6284" s="28">
        <v>6055164.7999999998</v>
      </c>
      <c r="AS6284" s="28">
        <v>6005043</v>
      </c>
      <c r="AT6284" s="28">
        <v>0</v>
      </c>
      <c r="AU6284" s="62"/>
      <c r="DV6284" s="31" t="s">
        <v>5779</v>
      </c>
      <c r="DW6284" s="31" t="s">
        <v>5785</v>
      </c>
      <c r="DX6284" s="63"/>
      <c r="DY6284" s="63"/>
      <c r="DZ6284" s="63"/>
      <c r="EA6284" s="167"/>
      <c r="EB6284" s="60"/>
      <c r="EC6284" s="60"/>
      <c r="ED6284" s="60"/>
      <c r="EE6284" s="60"/>
      <c r="EF6284" s="60"/>
      <c r="EG6284" s="60"/>
      <c r="EH6284" s="60"/>
      <c r="EI6284" s="60"/>
      <c r="EJ6284" s="60"/>
      <c r="EK6284" s="60"/>
      <c r="EL6284" s="60"/>
      <c r="EM6284" s="60"/>
      <c r="EN6284" s="60"/>
      <c r="EO6284" s="60"/>
      <c r="EP6284" s="60"/>
      <c r="EQ6284" s="60"/>
      <c r="ER6284" s="60"/>
      <c r="ES6284" s="60"/>
      <c r="ET6284" s="60"/>
      <c r="EU6284" s="60"/>
      <c r="EV6284" s="60"/>
      <c r="EW6284" s="60"/>
      <c r="EX6284" s="60"/>
      <c r="EY6284" s="60"/>
      <c r="EZ6284" s="60"/>
      <c r="FA6284" s="60"/>
      <c r="FB6284" s="60"/>
    </row>
    <row r="6285" spans="34:158" x14ac:dyDescent="0.25">
      <c r="AH6285" s="38">
        <v>100</v>
      </c>
      <c r="AI6285" s="38">
        <v>130</v>
      </c>
      <c r="AJ6285" s="38">
        <v>13550</v>
      </c>
      <c r="AK6285" s="38">
        <v>78</v>
      </c>
      <c r="AL6285" s="38">
        <v>9100258</v>
      </c>
      <c r="AM6285" s="61" t="s">
        <v>1816</v>
      </c>
      <c r="AN6285" s="61" t="s">
        <v>1687</v>
      </c>
      <c r="AO6285" s="61" t="s">
        <v>5114</v>
      </c>
      <c r="AP6285" s="61" t="s">
        <v>1784</v>
      </c>
      <c r="AQ6285" s="61" t="s">
        <v>1785</v>
      </c>
      <c r="AR6285" s="28">
        <v>1629534.9</v>
      </c>
      <c r="AS6285" s="28">
        <v>1437350</v>
      </c>
      <c r="AT6285" s="28">
        <v>903789</v>
      </c>
      <c r="AU6285" s="62"/>
      <c r="DV6285" s="31" t="s">
        <v>5779</v>
      </c>
      <c r="DW6285" s="31" t="s">
        <v>5785</v>
      </c>
      <c r="DX6285" s="63"/>
      <c r="DY6285" s="63"/>
      <c r="DZ6285" s="63"/>
      <c r="EA6285" s="167"/>
      <c r="EB6285" s="60"/>
      <c r="EC6285" s="60"/>
      <c r="ED6285" s="60"/>
      <c r="EE6285" s="60"/>
      <c r="EF6285" s="60"/>
      <c r="EG6285" s="60"/>
      <c r="EH6285" s="60"/>
      <c r="EI6285" s="60"/>
      <c r="EJ6285" s="60"/>
      <c r="EK6285" s="60"/>
      <c r="EL6285" s="60"/>
      <c r="EM6285" s="60"/>
      <c r="EN6285" s="60"/>
      <c r="EO6285" s="60"/>
      <c r="EP6285" s="60"/>
      <c r="EQ6285" s="60"/>
      <c r="ER6285" s="60"/>
      <c r="ES6285" s="60"/>
      <c r="ET6285" s="60"/>
      <c r="EU6285" s="60"/>
      <c r="EV6285" s="60"/>
      <c r="EW6285" s="60"/>
      <c r="EX6285" s="60"/>
      <c r="EY6285" s="60"/>
      <c r="EZ6285" s="60"/>
      <c r="FA6285" s="60"/>
      <c r="FB6285" s="60"/>
    </row>
    <row r="6286" spans="34:158" x14ac:dyDescent="0.25">
      <c r="AH6286" s="38">
        <v>100</v>
      </c>
      <c r="AI6286" s="38">
        <v>130</v>
      </c>
      <c r="AJ6286" s="38">
        <v>13650</v>
      </c>
      <c r="AK6286" s="38">
        <v>78</v>
      </c>
      <c r="AL6286" s="38">
        <v>9100258</v>
      </c>
      <c r="AM6286" s="61" t="s">
        <v>1816</v>
      </c>
      <c r="AN6286" s="61" t="s">
        <v>1687</v>
      </c>
      <c r="AO6286" s="61" t="s">
        <v>5116</v>
      </c>
      <c r="AP6286" s="61" t="s">
        <v>1784</v>
      </c>
      <c r="AQ6286" s="61" t="s">
        <v>1785</v>
      </c>
      <c r="AR6286" s="28">
        <v>7991829.5</v>
      </c>
      <c r="AS6286" s="28">
        <v>9293322</v>
      </c>
      <c r="AT6286" s="28">
        <v>6503431</v>
      </c>
      <c r="AU6286" s="62"/>
      <c r="DV6286" s="31" t="s">
        <v>5779</v>
      </c>
      <c r="DW6286" s="31" t="s">
        <v>5785</v>
      </c>
      <c r="DX6286" s="63"/>
      <c r="DY6286" s="63"/>
      <c r="DZ6286" s="63"/>
      <c r="EA6286" s="167"/>
      <c r="EB6286" s="60"/>
      <c r="EC6286" s="60"/>
      <c r="ED6286" s="60"/>
      <c r="EE6286" s="60"/>
      <c r="EF6286" s="60"/>
      <c r="EG6286" s="60"/>
      <c r="EH6286" s="60"/>
      <c r="EI6286" s="60"/>
      <c r="EJ6286" s="60"/>
      <c r="EK6286" s="60"/>
      <c r="EL6286" s="60"/>
      <c r="EM6286" s="60"/>
      <c r="EN6286" s="60"/>
      <c r="EO6286" s="60"/>
      <c r="EP6286" s="60"/>
      <c r="EQ6286" s="60"/>
      <c r="ER6286" s="60"/>
      <c r="ES6286" s="60"/>
      <c r="ET6286" s="60"/>
      <c r="EU6286" s="60"/>
      <c r="EV6286" s="60"/>
      <c r="EW6286" s="60"/>
      <c r="EX6286" s="60"/>
      <c r="EY6286" s="60"/>
      <c r="EZ6286" s="60"/>
      <c r="FA6286" s="60"/>
      <c r="FB6286" s="60"/>
    </row>
    <row r="6287" spans="34:158" x14ac:dyDescent="0.25">
      <c r="AH6287" s="38">
        <v>100</v>
      </c>
      <c r="AI6287" s="38">
        <v>130</v>
      </c>
      <c r="AJ6287" s="38">
        <v>13660</v>
      </c>
      <c r="AK6287" s="38">
        <v>78</v>
      </c>
      <c r="AL6287" s="38">
        <v>9100258</v>
      </c>
      <c r="AM6287" s="61" t="s">
        <v>1816</v>
      </c>
      <c r="AN6287" s="61" t="s">
        <v>1687</v>
      </c>
      <c r="AO6287" s="61" t="s">
        <v>5117</v>
      </c>
      <c r="AP6287" s="61" t="s">
        <v>1784</v>
      </c>
      <c r="AQ6287" s="61" t="s">
        <v>1785</v>
      </c>
      <c r="AR6287" s="28">
        <v>2430151.4</v>
      </c>
      <c r="AS6287" s="28">
        <v>2142795</v>
      </c>
      <c r="AT6287" s="28">
        <v>0</v>
      </c>
      <c r="AU6287" s="62"/>
      <c r="DV6287" s="31" t="s">
        <v>5779</v>
      </c>
      <c r="DW6287" s="31" t="s">
        <v>5785</v>
      </c>
      <c r="DX6287" s="63"/>
      <c r="DY6287" s="63"/>
      <c r="DZ6287" s="63"/>
      <c r="EA6287" s="167"/>
      <c r="EB6287" s="60"/>
      <c r="EC6287" s="60"/>
      <c r="ED6287" s="60"/>
      <c r="EE6287" s="60"/>
      <c r="EF6287" s="60"/>
      <c r="EG6287" s="60"/>
      <c r="EH6287" s="60"/>
      <c r="EI6287" s="60"/>
      <c r="EJ6287" s="60"/>
      <c r="EK6287" s="60"/>
      <c r="EL6287" s="60"/>
      <c r="EM6287" s="60"/>
      <c r="EN6287" s="60"/>
      <c r="EO6287" s="60"/>
      <c r="EP6287" s="60"/>
      <c r="EQ6287" s="60"/>
      <c r="ER6287" s="60"/>
      <c r="ES6287" s="60"/>
      <c r="ET6287" s="60"/>
      <c r="EU6287" s="60"/>
      <c r="EV6287" s="60"/>
      <c r="EW6287" s="60"/>
      <c r="EX6287" s="60"/>
      <c r="EY6287" s="60"/>
      <c r="EZ6287" s="60"/>
      <c r="FA6287" s="60"/>
      <c r="FB6287" s="60"/>
    </row>
    <row r="6288" spans="34:158" x14ac:dyDescent="0.25">
      <c r="AH6288" s="38">
        <v>100</v>
      </c>
      <c r="AI6288" s="38">
        <v>130</v>
      </c>
      <c r="AJ6288" s="38">
        <v>14200</v>
      </c>
      <c r="AK6288" s="38">
        <v>78</v>
      </c>
      <c r="AL6288" s="38">
        <v>9100258</v>
      </c>
      <c r="AM6288" s="61" t="s">
        <v>1816</v>
      </c>
      <c r="AN6288" s="61" t="s">
        <v>1687</v>
      </c>
      <c r="AO6288" s="61" t="s">
        <v>5127</v>
      </c>
      <c r="AP6288" s="61" t="s">
        <v>1784</v>
      </c>
      <c r="AQ6288" s="61" t="s">
        <v>1785</v>
      </c>
      <c r="AR6288" s="28">
        <v>7187443.2999999998</v>
      </c>
      <c r="AS6288" s="28">
        <v>6835324</v>
      </c>
      <c r="AT6288" s="28">
        <v>3775136</v>
      </c>
      <c r="AU6288" s="62"/>
      <c r="DV6288" s="31" t="s">
        <v>5779</v>
      </c>
      <c r="DW6288" s="31" t="s">
        <v>5785</v>
      </c>
      <c r="DX6288" s="63"/>
      <c r="DY6288" s="63"/>
      <c r="DZ6288" s="63"/>
      <c r="EA6288" s="167"/>
      <c r="EB6288" s="60"/>
      <c r="EC6288" s="60"/>
      <c r="ED6288" s="60"/>
      <c r="EE6288" s="60"/>
      <c r="EF6288" s="60"/>
      <c r="EG6288" s="60"/>
      <c r="EH6288" s="60"/>
      <c r="EI6288" s="60"/>
      <c r="EJ6288" s="60"/>
      <c r="EK6288" s="60"/>
      <c r="EL6288" s="60"/>
      <c r="EM6288" s="60"/>
      <c r="EN6288" s="60"/>
      <c r="EO6288" s="60"/>
      <c r="EP6288" s="60"/>
      <c r="EQ6288" s="60"/>
      <c r="ER6288" s="60"/>
      <c r="ES6288" s="60"/>
      <c r="ET6288" s="60"/>
      <c r="EU6288" s="60"/>
      <c r="EV6288" s="60"/>
      <c r="EW6288" s="60"/>
      <c r="EX6288" s="60"/>
      <c r="EY6288" s="60"/>
      <c r="EZ6288" s="60"/>
      <c r="FA6288" s="60"/>
      <c r="FB6288" s="60"/>
    </row>
    <row r="6289" spans="34:158" x14ac:dyDescent="0.25">
      <c r="AH6289" s="38">
        <v>100</v>
      </c>
      <c r="AI6289" s="38">
        <v>130</v>
      </c>
      <c r="AJ6289" s="38">
        <v>14920</v>
      </c>
      <c r="AK6289" s="38">
        <v>78</v>
      </c>
      <c r="AL6289" s="38">
        <v>9100258</v>
      </c>
      <c r="AM6289" s="61" t="s">
        <v>1816</v>
      </c>
      <c r="AN6289" s="61" t="s">
        <v>1687</v>
      </c>
      <c r="AO6289" s="61" t="s">
        <v>1588</v>
      </c>
      <c r="AP6289" s="61" t="s">
        <v>1784</v>
      </c>
      <c r="AQ6289" s="61" t="s">
        <v>1785</v>
      </c>
      <c r="AR6289" s="28">
        <v>2816147</v>
      </c>
      <c r="AS6289" s="28">
        <v>2324375</v>
      </c>
      <c r="AT6289" s="28">
        <v>0</v>
      </c>
      <c r="AU6289" s="62"/>
      <c r="DV6289" s="31" t="s">
        <v>5779</v>
      </c>
      <c r="DW6289" s="31" t="s">
        <v>5785</v>
      </c>
      <c r="DX6289" s="63"/>
      <c r="DY6289" s="63"/>
      <c r="DZ6289" s="63"/>
      <c r="EA6289" s="167"/>
      <c r="EB6289" s="60"/>
      <c r="EC6289" s="60"/>
      <c r="ED6289" s="60"/>
      <c r="EE6289" s="60"/>
      <c r="EF6289" s="60"/>
      <c r="EG6289" s="60"/>
      <c r="EH6289" s="60"/>
      <c r="EI6289" s="60"/>
      <c r="EJ6289" s="60"/>
      <c r="EK6289" s="60"/>
      <c r="EL6289" s="60"/>
      <c r="EM6289" s="60"/>
      <c r="EN6289" s="60"/>
      <c r="EO6289" s="60"/>
      <c r="EP6289" s="60"/>
      <c r="EQ6289" s="60"/>
      <c r="ER6289" s="60"/>
      <c r="ES6289" s="60"/>
      <c r="ET6289" s="60"/>
      <c r="EU6289" s="60"/>
      <c r="EV6289" s="60"/>
      <c r="EW6289" s="60"/>
      <c r="EX6289" s="60"/>
      <c r="EY6289" s="60"/>
      <c r="EZ6289" s="60"/>
      <c r="FA6289" s="60"/>
      <c r="FB6289" s="60"/>
    </row>
    <row r="6290" spans="34:158" x14ac:dyDescent="0.25">
      <c r="AH6290" s="38">
        <v>100</v>
      </c>
      <c r="AI6290" s="38">
        <v>130</v>
      </c>
      <c r="AJ6290" s="38">
        <v>15100</v>
      </c>
      <c r="AK6290" s="38">
        <v>78</v>
      </c>
      <c r="AL6290" s="38">
        <v>9100258</v>
      </c>
      <c r="AM6290" s="61" t="s">
        <v>1816</v>
      </c>
      <c r="AN6290" s="61" t="s">
        <v>1687</v>
      </c>
      <c r="AO6290" s="61" t="s">
        <v>1592</v>
      </c>
      <c r="AP6290" s="61" t="s">
        <v>1784</v>
      </c>
      <c r="AQ6290" s="61" t="s">
        <v>1785</v>
      </c>
      <c r="AR6290" s="28">
        <v>0</v>
      </c>
      <c r="AS6290" s="28">
        <v>0</v>
      </c>
      <c r="AT6290" s="28">
        <v>634823</v>
      </c>
      <c r="AU6290" s="62"/>
      <c r="DV6290" s="31" t="s">
        <v>5779</v>
      </c>
      <c r="DW6290" s="31" t="s">
        <v>5785</v>
      </c>
      <c r="DX6290" s="63"/>
      <c r="DY6290" s="63"/>
      <c r="DZ6290" s="63"/>
      <c r="EA6290" s="167"/>
      <c r="EB6290" s="60"/>
      <c r="EC6290" s="60"/>
      <c r="ED6290" s="60"/>
      <c r="EE6290" s="60"/>
      <c r="EF6290" s="60"/>
      <c r="EG6290" s="60"/>
      <c r="EH6290" s="60"/>
      <c r="EI6290" s="60"/>
      <c r="EJ6290" s="60"/>
      <c r="EK6290" s="60"/>
      <c r="EL6290" s="60"/>
      <c r="EM6290" s="60"/>
      <c r="EN6290" s="60"/>
      <c r="EO6290" s="60"/>
      <c r="EP6290" s="60"/>
      <c r="EQ6290" s="60"/>
      <c r="ER6290" s="60"/>
      <c r="ES6290" s="60"/>
      <c r="ET6290" s="60"/>
      <c r="EU6290" s="60"/>
      <c r="EV6290" s="60"/>
      <c r="EW6290" s="60"/>
      <c r="EX6290" s="60"/>
      <c r="EY6290" s="60"/>
      <c r="EZ6290" s="60"/>
      <c r="FA6290" s="60"/>
      <c r="FB6290" s="60"/>
    </row>
    <row r="6291" spans="34:158" x14ac:dyDescent="0.25">
      <c r="AH6291" s="38">
        <v>100</v>
      </c>
      <c r="AI6291" s="38">
        <v>130</v>
      </c>
      <c r="AJ6291" s="38">
        <v>15300</v>
      </c>
      <c r="AK6291" s="38">
        <v>78</v>
      </c>
      <c r="AL6291" s="38">
        <v>9100258</v>
      </c>
      <c r="AM6291" s="61" t="s">
        <v>1816</v>
      </c>
      <c r="AN6291" s="61" t="s">
        <v>1687</v>
      </c>
      <c r="AO6291" s="61" t="s">
        <v>1597</v>
      </c>
      <c r="AP6291" s="61" t="s">
        <v>1784</v>
      </c>
      <c r="AQ6291" s="61" t="s">
        <v>1785</v>
      </c>
      <c r="AR6291" s="28">
        <v>5038778.7</v>
      </c>
      <c r="AS6291" s="28">
        <v>3480795</v>
      </c>
      <c r="AT6291" s="28">
        <v>2539501</v>
      </c>
      <c r="AU6291" s="62"/>
      <c r="DV6291" s="31" t="s">
        <v>5779</v>
      </c>
      <c r="DW6291" s="31" t="s">
        <v>5785</v>
      </c>
      <c r="DX6291" s="63"/>
      <c r="DY6291" s="63"/>
      <c r="DZ6291" s="63"/>
      <c r="EA6291" s="167"/>
      <c r="EB6291" s="60"/>
      <c r="EC6291" s="60"/>
      <c r="ED6291" s="60"/>
      <c r="EE6291" s="60"/>
      <c r="EF6291" s="60"/>
      <c r="EG6291" s="60"/>
      <c r="EH6291" s="60"/>
      <c r="EI6291" s="60"/>
      <c r="EJ6291" s="60"/>
      <c r="EK6291" s="60"/>
      <c r="EL6291" s="60"/>
      <c r="EM6291" s="60"/>
      <c r="EN6291" s="60"/>
      <c r="EO6291" s="60"/>
      <c r="EP6291" s="60"/>
      <c r="EQ6291" s="60"/>
      <c r="ER6291" s="60"/>
      <c r="ES6291" s="60"/>
      <c r="ET6291" s="60"/>
      <c r="EU6291" s="60"/>
      <c r="EV6291" s="60"/>
      <c r="EW6291" s="60"/>
      <c r="EX6291" s="60"/>
      <c r="EY6291" s="60"/>
      <c r="EZ6291" s="60"/>
      <c r="FA6291" s="60"/>
      <c r="FB6291" s="60"/>
    </row>
    <row r="6292" spans="34:158" x14ac:dyDescent="0.25">
      <c r="AH6292" s="38">
        <v>100</v>
      </c>
      <c r="AI6292" s="38">
        <v>130</v>
      </c>
      <c r="AJ6292" s="38">
        <v>15600</v>
      </c>
      <c r="AK6292" s="38">
        <v>78</v>
      </c>
      <c r="AL6292" s="38">
        <v>9100258</v>
      </c>
      <c r="AM6292" s="61" t="s">
        <v>1816</v>
      </c>
      <c r="AN6292" s="61" t="s">
        <v>1687</v>
      </c>
      <c r="AO6292" s="61" t="s">
        <v>1603</v>
      </c>
      <c r="AP6292" s="61" t="s">
        <v>1784</v>
      </c>
      <c r="AQ6292" s="61" t="s">
        <v>1785</v>
      </c>
      <c r="AR6292" s="28">
        <v>0</v>
      </c>
      <c r="AS6292" s="28">
        <v>0</v>
      </c>
      <c r="AT6292" s="28">
        <v>686476</v>
      </c>
      <c r="AU6292" s="62"/>
      <c r="DV6292" s="31" t="s">
        <v>5779</v>
      </c>
      <c r="DW6292" s="31" t="s">
        <v>5785</v>
      </c>
      <c r="DX6292" s="63"/>
      <c r="DY6292" s="63"/>
      <c r="DZ6292" s="63"/>
      <c r="EA6292" s="167"/>
      <c r="EB6292" s="60"/>
      <c r="EC6292" s="60"/>
      <c r="ED6292" s="60"/>
      <c r="EE6292" s="60"/>
      <c r="EF6292" s="60"/>
      <c r="EG6292" s="60"/>
      <c r="EH6292" s="60"/>
      <c r="EI6292" s="60"/>
      <c r="EJ6292" s="60"/>
      <c r="EK6292" s="60"/>
      <c r="EL6292" s="60"/>
      <c r="EM6292" s="60"/>
      <c r="EN6292" s="60"/>
      <c r="EO6292" s="60"/>
      <c r="EP6292" s="60"/>
      <c r="EQ6292" s="60"/>
      <c r="ER6292" s="60"/>
      <c r="ES6292" s="60"/>
      <c r="ET6292" s="60"/>
      <c r="EU6292" s="60"/>
      <c r="EV6292" s="60"/>
      <c r="EW6292" s="60"/>
      <c r="EX6292" s="60"/>
      <c r="EY6292" s="60"/>
      <c r="EZ6292" s="60"/>
      <c r="FA6292" s="60"/>
      <c r="FB6292" s="60"/>
    </row>
    <row r="6293" spans="34:158" x14ac:dyDescent="0.25">
      <c r="AH6293" s="38">
        <v>100</v>
      </c>
      <c r="AI6293" s="38">
        <v>130</v>
      </c>
      <c r="AJ6293" s="38">
        <v>15750</v>
      </c>
      <c r="AK6293" s="38">
        <v>78</v>
      </c>
      <c r="AL6293" s="38">
        <v>9100258</v>
      </c>
      <c r="AM6293" s="61" t="s">
        <v>1816</v>
      </c>
      <c r="AN6293" s="61" t="s">
        <v>1687</v>
      </c>
      <c r="AO6293" s="61" t="s">
        <v>1606</v>
      </c>
      <c r="AP6293" s="61" t="s">
        <v>1784</v>
      </c>
      <c r="AQ6293" s="61" t="s">
        <v>1785</v>
      </c>
      <c r="AR6293" s="28">
        <v>2675028.1</v>
      </c>
      <c r="AS6293" s="28">
        <v>2923215</v>
      </c>
      <c r="AT6293" s="28">
        <v>2788898</v>
      </c>
      <c r="AU6293" s="62"/>
      <c r="DV6293" s="31" t="s">
        <v>5779</v>
      </c>
      <c r="DW6293" s="31" t="s">
        <v>5785</v>
      </c>
      <c r="DX6293" s="63"/>
      <c r="DY6293" s="63"/>
      <c r="DZ6293" s="63"/>
      <c r="EA6293" s="167"/>
      <c r="EB6293" s="60"/>
      <c r="EC6293" s="60"/>
      <c r="ED6293" s="60"/>
      <c r="EE6293" s="60"/>
      <c r="EF6293" s="60"/>
      <c r="EG6293" s="60"/>
      <c r="EH6293" s="60"/>
      <c r="EI6293" s="60"/>
      <c r="EJ6293" s="60"/>
      <c r="EK6293" s="60"/>
      <c r="EL6293" s="60"/>
      <c r="EM6293" s="60"/>
      <c r="EN6293" s="60"/>
      <c r="EO6293" s="60"/>
      <c r="EP6293" s="60"/>
      <c r="EQ6293" s="60"/>
      <c r="ER6293" s="60"/>
      <c r="ES6293" s="60"/>
      <c r="ET6293" s="60"/>
      <c r="EU6293" s="60"/>
      <c r="EV6293" s="60"/>
      <c r="EW6293" s="60"/>
      <c r="EX6293" s="60"/>
      <c r="EY6293" s="60"/>
      <c r="EZ6293" s="60"/>
      <c r="FA6293" s="60"/>
      <c r="FB6293" s="60"/>
    </row>
    <row r="6294" spans="34:158" x14ac:dyDescent="0.25">
      <c r="AH6294" s="38">
        <v>100</v>
      </c>
      <c r="AI6294" s="38">
        <v>130</v>
      </c>
      <c r="AJ6294" s="38">
        <v>16000</v>
      </c>
      <c r="AK6294" s="38">
        <v>78</v>
      </c>
      <c r="AL6294" s="38">
        <v>9100258</v>
      </c>
      <c r="AM6294" s="61" t="s">
        <v>1816</v>
      </c>
      <c r="AN6294" s="61" t="s">
        <v>1687</v>
      </c>
      <c r="AO6294" s="61" t="s">
        <v>1611</v>
      </c>
      <c r="AP6294" s="61" t="s">
        <v>1784</v>
      </c>
      <c r="AQ6294" s="61" t="s">
        <v>1785</v>
      </c>
      <c r="AR6294" s="28">
        <v>0</v>
      </c>
      <c r="AS6294" s="28">
        <v>0</v>
      </c>
      <c r="AT6294" s="28">
        <v>465551</v>
      </c>
      <c r="AU6294" s="62"/>
      <c r="DV6294" s="31" t="s">
        <v>5779</v>
      </c>
      <c r="DW6294" s="31" t="s">
        <v>5785</v>
      </c>
      <c r="DX6294" s="63"/>
      <c r="DY6294" s="63"/>
      <c r="DZ6294" s="63"/>
      <c r="EA6294" s="167"/>
      <c r="EB6294" s="60"/>
      <c r="EC6294" s="60"/>
      <c r="ED6294" s="60"/>
      <c r="EE6294" s="60"/>
      <c r="EF6294" s="60"/>
      <c r="EG6294" s="60"/>
      <c r="EH6294" s="60"/>
      <c r="EI6294" s="60"/>
      <c r="EJ6294" s="60"/>
      <c r="EK6294" s="60"/>
      <c r="EL6294" s="60"/>
      <c r="EM6294" s="60"/>
      <c r="EN6294" s="60"/>
      <c r="EO6294" s="60"/>
      <c r="EP6294" s="60"/>
      <c r="EQ6294" s="60"/>
      <c r="ER6294" s="60"/>
      <c r="ES6294" s="60"/>
      <c r="ET6294" s="60"/>
      <c r="EU6294" s="60"/>
      <c r="EV6294" s="60"/>
      <c r="EW6294" s="60"/>
      <c r="EX6294" s="60"/>
      <c r="EY6294" s="60"/>
      <c r="EZ6294" s="60"/>
      <c r="FA6294" s="60"/>
      <c r="FB6294" s="60"/>
    </row>
    <row r="6295" spans="34:158" x14ac:dyDescent="0.25">
      <c r="AH6295" s="38">
        <v>100</v>
      </c>
      <c r="AI6295" s="38">
        <v>130</v>
      </c>
      <c r="AJ6295" s="38">
        <v>16300</v>
      </c>
      <c r="AK6295" s="38">
        <v>78</v>
      </c>
      <c r="AL6295" s="38">
        <v>9100258</v>
      </c>
      <c r="AM6295" s="61" t="s">
        <v>1816</v>
      </c>
      <c r="AN6295" s="61" t="s">
        <v>1687</v>
      </c>
      <c r="AO6295" s="61" t="s">
        <v>1617</v>
      </c>
      <c r="AP6295" s="61" t="s">
        <v>1784</v>
      </c>
      <c r="AQ6295" s="61" t="s">
        <v>1785</v>
      </c>
      <c r="AR6295" s="28">
        <v>0</v>
      </c>
      <c r="AS6295" s="28">
        <v>0</v>
      </c>
      <c r="AT6295" s="28">
        <v>3350719</v>
      </c>
      <c r="AU6295" s="62"/>
      <c r="DV6295" s="31" t="s">
        <v>5779</v>
      </c>
      <c r="DW6295" s="31" t="s">
        <v>5785</v>
      </c>
      <c r="DX6295" s="63"/>
      <c r="DY6295" s="63"/>
      <c r="DZ6295" s="63"/>
      <c r="EA6295" s="167"/>
      <c r="EB6295" s="60"/>
      <c r="EC6295" s="60"/>
      <c r="ED6295" s="60"/>
      <c r="EE6295" s="60"/>
      <c r="EF6295" s="60"/>
      <c r="EG6295" s="60"/>
      <c r="EH6295" s="60"/>
      <c r="EI6295" s="60"/>
      <c r="EJ6295" s="60"/>
      <c r="EK6295" s="60"/>
      <c r="EL6295" s="60"/>
      <c r="EM6295" s="60"/>
      <c r="EN6295" s="60"/>
      <c r="EO6295" s="60"/>
      <c r="EP6295" s="60"/>
      <c r="EQ6295" s="60"/>
      <c r="ER6295" s="60"/>
      <c r="ES6295" s="60"/>
      <c r="ET6295" s="60"/>
      <c r="EU6295" s="60"/>
      <c r="EV6295" s="60"/>
      <c r="EW6295" s="60"/>
      <c r="EX6295" s="60"/>
      <c r="EY6295" s="60"/>
      <c r="EZ6295" s="60"/>
      <c r="FA6295" s="60"/>
      <c r="FB6295" s="60"/>
    </row>
    <row r="6296" spans="34:158" x14ac:dyDescent="0.25">
      <c r="AH6296" s="38">
        <v>100</v>
      </c>
      <c r="AI6296" s="38">
        <v>130</v>
      </c>
      <c r="AJ6296" s="38">
        <v>16500</v>
      </c>
      <c r="AK6296" s="38">
        <v>78</v>
      </c>
      <c r="AL6296" s="38">
        <v>9100258</v>
      </c>
      <c r="AM6296" s="61" t="s">
        <v>1816</v>
      </c>
      <c r="AN6296" s="61" t="s">
        <v>1687</v>
      </c>
      <c r="AO6296" s="61" t="s">
        <v>1623</v>
      </c>
      <c r="AP6296" s="61" t="s">
        <v>1784</v>
      </c>
      <c r="AQ6296" s="61" t="s">
        <v>1785</v>
      </c>
      <c r="AR6296" s="28">
        <v>0</v>
      </c>
      <c r="AS6296" s="28">
        <v>0</v>
      </c>
      <c r="AT6296" s="28">
        <v>906408</v>
      </c>
      <c r="AU6296" s="62"/>
      <c r="DV6296" s="31" t="s">
        <v>5779</v>
      </c>
      <c r="DW6296" s="31" t="s">
        <v>5785</v>
      </c>
      <c r="DX6296" s="63"/>
      <c r="DY6296" s="63"/>
      <c r="DZ6296" s="63"/>
      <c r="EA6296" s="167"/>
      <c r="EB6296" s="60"/>
      <c r="EC6296" s="60"/>
      <c r="ED6296" s="60"/>
      <c r="EE6296" s="60"/>
      <c r="EF6296" s="60"/>
      <c r="EG6296" s="60"/>
      <c r="EH6296" s="60"/>
      <c r="EI6296" s="60"/>
      <c r="EJ6296" s="60"/>
      <c r="EK6296" s="60"/>
      <c r="EL6296" s="60"/>
      <c r="EM6296" s="60"/>
      <c r="EN6296" s="60"/>
      <c r="EO6296" s="60"/>
      <c r="EP6296" s="60"/>
      <c r="EQ6296" s="60"/>
      <c r="ER6296" s="60"/>
      <c r="ES6296" s="60"/>
      <c r="ET6296" s="60"/>
      <c r="EU6296" s="60"/>
      <c r="EV6296" s="60"/>
      <c r="EW6296" s="60"/>
      <c r="EX6296" s="60"/>
      <c r="EY6296" s="60"/>
      <c r="EZ6296" s="60"/>
      <c r="FA6296" s="60"/>
      <c r="FB6296" s="60"/>
    </row>
    <row r="6297" spans="34:158" x14ac:dyDescent="0.25">
      <c r="AH6297" s="38">
        <v>100</v>
      </c>
      <c r="AI6297" s="38">
        <v>130</v>
      </c>
      <c r="AJ6297" s="38">
        <v>16850</v>
      </c>
      <c r="AK6297" s="38">
        <v>78</v>
      </c>
      <c r="AL6297" s="38">
        <v>9100258</v>
      </c>
      <c r="AM6297" s="61" t="s">
        <v>1816</v>
      </c>
      <c r="AN6297" s="61" t="s">
        <v>1687</v>
      </c>
      <c r="AO6297" s="61" t="s">
        <v>1630</v>
      </c>
      <c r="AP6297" s="61" t="s">
        <v>1784</v>
      </c>
      <c r="AQ6297" s="61" t="s">
        <v>1785</v>
      </c>
      <c r="AR6297" s="28">
        <v>0</v>
      </c>
      <c r="AS6297" s="28">
        <v>0</v>
      </c>
      <c r="AT6297" s="28">
        <v>3759646</v>
      </c>
      <c r="AU6297" s="62"/>
      <c r="DV6297" s="31" t="s">
        <v>5779</v>
      </c>
      <c r="DW6297" s="31" t="s">
        <v>5785</v>
      </c>
      <c r="DX6297" s="63"/>
      <c r="DY6297" s="63"/>
      <c r="DZ6297" s="63"/>
      <c r="EA6297" s="167"/>
      <c r="EB6297" s="60"/>
      <c r="EC6297" s="60"/>
      <c r="ED6297" s="60"/>
      <c r="EE6297" s="60"/>
      <c r="EF6297" s="60"/>
      <c r="EG6297" s="60"/>
      <c r="EH6297" s="60"/>
      <c r="EI6297" s="60"/>
      <c r="EJ6297" s="60"/>
      <c r="EK6297" s="60"/>
      <c r="EL6297" s="60"/>
      <c r="EM6297" s="60"/>
      <c r="EN6297" s="60"/>
      <c r="EO6297" s="60"/>
      <c r="EP6297" s="60"/>
      <c r="EQ6297" s="60"/>
      <c r="ER6297" s="60"/>
      <c r="ES6297" s="60"/>
      <c r="ET6297" s="60"/>
      <c r="EU6297" s="60"/>
      <c r="EV6297" s="60"/>
      <c r="EW6297" s="60"/>
      <c r="EX6297" s="60"/>
      <c r="EY6297" s="60"/>
      <c r="EZ6297" s="60"/>
      <c r="FA6297" s="60"/>
      <c r="FB6297" s="60"/>
    </row>
    <row r="6298" spans="34:158" x14ac:dyDescent="0.25">
      <c r="AH6298" s="38">
        <v>100</v>
      </c>
      <c r="AI6298" s="38">
        <v>130</v>
      </c>
      <c r="AJ6298" s="38">
        <v>17300</v>
      </c>
      <c r="AK6298" s="38">
        <v>78</v>
      </c>
      <c r="AL6298" s="38">
        <v>9100258</v>
      </c>
      <c r="AM6298" s="61" t="s">
        <v>1816</v>
      </c>
      <c r="AN6298" s="61" t="s">
        <v>1687</v>
      </c>
      <c r="AO6298" s="61" t="s">
        <v>1639</v>
      </c>
      <c r="AP6298" s="61" t="s">
        <v>1784</v>
      </c>
      <c r="AQ6298" s="61" t="s">
        <v>1785</v>
      </c>
      <c r="AR6298" s="28">
        <v>0</v>
      </c>
      <c r="AS6298" s="28">
        <v>0</v>
      </c>
      <c r="AT6298" s="28">
        <v>791867</v>
      </c>
      <c r="AU6298" s="62"/>
      <c r="DV6298" s="31" t="s">
        <v>5779</v>
      </c>
      <c r="DW6298" s="31" t="s">
        <v>5785</v>
      </c>
      <c r="DX6298" s="63"/>
      <c r="DY6298" s="63"/>
      <c r="DZ6298" s="63"/>
      <c r="EA6298" s="167"/>
      <c r="EB6298" s="60"/>
      <c r="EC6298" s="60"/>
      <c r="ED6298" s="60"/>
      <c r="EE6298" s="60"/>
      <c r="EF6298" s="60"/>
      <c r="EG6298" s="60"/>
      <c r="EH6298" s="60"/>
      <c r="EI6298" s="60"/>
      <c r="EJ6298" s="60"/>
      <c r="EK6298" s="60"/>
      <c r="EL6298" s="60"/>
      <c r="EM6298" s="60"/>
      <c r="EN6298" s="60"/>
      <c r="EO6298" s="60"/>
      <c r="EP6298" s="60"/>
      <c r="EQ6298" s="60"/>
      <c r="ER6298" s="60"/>
      <c r="ES6298" s="60"/>
      <c r="ET6298" s="60"/>
      <c r="EU6298" s="60"/>
      <c r="EV6298" s="60"/>
      <c r="EW6298" s="60"/>
      <c r="EX6298" s="60"/>
      <c r="EY6298" s="60"/>
      <c r="EZ6298" s="60"/>
      <c r="FA6298" s="60"/>
      <c r="FB6298" s="60"/>
    </row>
    <row r="6299" spans="34:158" x14ac:dyDescent="0.25">
      <c r="AH6299" s="38">
        <v>100</v>
      </c>
      <c r="AI6299" s="38">
        <v>130</v>
      </c>
      <c r="AJ6299" s="38">
        <v>17310</v>
      </c>
      <c r="AK6299" s="38">
        <v>78</v>
      </c>
      <c r="AL6299" s="38">
        <v>9100258</v>
      </c>
      <c r="AM6299" s="61" t="s">
        <v>1816</v>
      </c>
      <c r="AN6299" s="61" t="s">
        <v>1687</v>
      </c>
      <c r="AO6299" s="61" t="s">
        <v>1640</v>
      </c>
      <c r="AP6299" s="61" t="s">
        <v>1784</v>
      </c>
      <c r="AQ6299" s="61" t="s">
        <v>1785</v>
      </c>
      <c r="AR6299" s="28">
        <v>7054518.5999999996</v>
      </c>
      <c r="AS6299" s="28">
        <v>8651596</v>
      </c>
      <c r="AT6299" s="28">
        <v>0</v>
      </c>
      <c r="AU6299" s="62"/>
      <c r="DV6299" s="31" t="s">
        <v>5779</v>
      </c>
      <c r="DW6299" s="31" t="s">
        <v>5785</v>
      </c>
      <c r="DX6299" s="63"/>
      <c r="DY6299" s="63"/>
      <c r="DZ6299" s="63"/>
      <c r="EA6299" s="167"/>
      <c r="EB6299" s="60"/>
      <c r="EC6299" s="60"/>
      <c r="ED6299" s="60"/>
      <c r="EE6299" s="60"/>
      <c r="EF6299" s="60"/>
      <c r="EG6299" s="60"/>
      <c r="EH6299" s="60"/>
      <c r="EI6299" s="60"/>
      <c r="EJ6299" s="60"/>
      <c r="EK6299" s="60"/>
      <c r="EL6299" s="60"/>
      <c r="EM6299" s="60"/>
      <c r="EN6299" s="60"/>
      <c r="EO6299" s="60"/>
      <c r="EP6299" s="60"/>
      <c r="EQ6299" s="60"/>
      <c r="ER6299" s="60"/>
      <c r="ES6299" s="60"/>
      <c r="ET6299" s="60"/>
      <c r="EU6299" s="60"/>
      <c r="EV6299" s="60"/>
      <c r="EW6299" s="60"/>
      <c r="EX6299" s="60"/>
      <c r="EY6299" s="60"/>
      <c r="EZ6299" s="60"/>
      <c r="FA6299" s="60"/>
      <c r="FB6299" s="60"/>
    </row>
    <row r="6300" spans="34:158" x14ac:dyDescent="0.25">
      <c r="AH6300" s="38">
        <v>100</v>
      </c>
      <c r="AI6300" s="38">
        <v>130</v>
      </c>
      <c r="AJ6300" s="38">
        <v>17400</v>
      </c>
      <c r="AK6300" s="38">
        <v>78</v>
      </c>
      <c r="AL6300" s="38">
        <v>9100258</v>
      </c>
      <c r="AM6300" s="61" t="s">
        <v>1816</v>
      </c>
      <c r="AN6300" s="61" t="s">
        <v>1687</v>
      </c>
      <c r="AO6300" s="61" t="s">
        <v>1642</v>
      </c>
      <c r="AP6300" s="61" t="s">
        <v>1784</v>
      </c>
      <c r="AQ6300" s="61" t="s">
        <v>1785</v>
      </c>
      <c r="AR6300" s="28">
        <v>1790742.4</v>
      </c>
      <c r="AS6300" s="28">
        <v>1377088</v>
      </c>
      <c r="AT6300" s="28">
        <v>1061094</v>
      </c>
      <c r="AU6300" s="62"/>
      <c r="DV6300" s="31" t="s">
        <v>5779</v>
      </c>
      <c r="DW6300" s="31" t="s">
        <v>5785</v>
      </c>
      <c r="DX6300" s="63"/>
      <c r="DY6300" s="63"/>
      <c r="DZ6300" s="63"/>
      <c r="EA6300" s="167"/>
      <c r="EB6300" s="60"/>
      <c r="EC6300" s="60"/>
      <c r="ED6300" s="60"/>
      <c r="EE6300" s="60"/>
      <c r="EF6300" s="60"/>
      <c r="EG6300" s="60"/>
      <c r="EH6300" s="60"/>
      <c r="EI6300" s="60"/>
      <c r="EJ6300" s="60"/>
      <c r="EK6300" s="60"/>
      <c r="EL6300" s="60"/>
      <c r="EM6300" s="60"/>
      <c r="EN6300" s="60"/>
      <c r="EO6300" s="60"/>
      <c r="EP6300" s="60"/>
      <c r="EQ6300" s="60"/>
      <c r="ER6300" s="60"/>
      <c r="ES6300" s="60"/>
      <c r="ET6300" s="60"/>
      <c r="EU6300" s="60"/>
      <c r="EV6300" s="60"/>
      <c r="EW6300" s="60"/>
      <c r="EX6300" s="60"/>
      <c r="EY6300" s="60"/>
      <c r="EZ6300" s="60"/>
      <c r="FA6300" s="60"/>
      <c r="FB6300" s="60"/>
    </row>
    <row r="6301" spans="34:158" x14ac:dyDescent="0.25">
      <c r="AH6301" s="38">
        <v>100</v>
      </c>
      <c r="AI6301" s="38">
        <v>130</v>
      </c>
      <c r="AJ6301" s="38">
        <v>17650</v>
      </c>
      <c r="AK6301" s="38">
        <v>78</v>
      </c>
      <c r="AL6301" s="38">
        <v>9100258</v>
      </c>
      <c r="AM6301" s="61" t="s">
        <v>1816</v>
      </c>
      <c r="AN6301" s="61" t="s">
        <v>1687</v>
      </c>
      <c r="AO6301" s="61" t="s">
        <v>1648</v>
      </c>
      <c r="AP6301" s="61" t="s">
        <v>1784</v>
      </c>
      <c r="AQ6301" s="61" t="s">
        <v>1785</v>
      </c>
      <c r="AR6301" s="28">
        <v>8361363.9000000004</v>
      </c>
      <c r="AS6301" s="28">
        <v>6821810</v>
      </c>
      <c r="AT6301" s="28">
        <v>4133084</v>
      </c>
      <c r="AU6301" s="62"/>
      <c r="DV6301" s="31" t="s">
        <v>5779</v>
      </c>
      <c r="DW6301" s="31" t="s">
        <v>5785</v>
      </c>
      <c r="DX6301" s="63"/>
      <c r="DY6301" s="63"/>
      <c r="DZ6301" s="63"/>
      <c r="EA6301" s="167"/>
      <c r="EB6301" s="60"/>
      <c r="EC6301" s="60"/>
      <c r="ED6301" s="60"/>
      <c r="EE6301" s="60"/>
      <c r="EF6301" s="60"/>
      <c r="EG6301" s="60"/>
      <c r="EH6301" s="60"/>
      <c r="EI6301" s="60"/>
      <c r="EJ6301" s="60"/>
      <c r="EK6301" s="60"/>
      <c r="EL6301" s="60"/>
      <c r="EM6301" s="60"/>
      <c r="EN6301" s="60"/>
      <c r="EO6301" s="60"/>
      <c r="EP6301" s="60"/>
      <c r="EQ6301" s="60"/>
      <c r="ER6301" s="60"/>
      <c r="ES6301" s="60"/>
      <c r="ET6301" s="60"/>
      <c r="EU6301" s="60"/>
      <c r="EV6301" s="60"/>
      <c r="EW6301" s="60"/>
      <c r="EX6301" s="60"/>
      <c r="EY6301" s="60"/>
      <c r="EZ6301" s="60"/>
      <c r="FA6301" s="60"/>
      <c r="FB6301" s="60"/>
    </row>
    <row r="6302" spans="34:158" x14ac:dyDescent="0.25">
      <c r="AH6302" s="38">
        <v>100</v>
      </c>
      <c r="AI6302" s="38">
        <v>130</v>
      </c>
      <c r="AJ6302" s="38">
        <v>17850</v>
      </c>
      <c r="AK6302" s="38">
        <v>78</v>
      </c>
      <c r="AL6302" s="38">
        <v>9100258</v>
      </c>
      <c r="AM6302" s="61" t="s">
        <v>1816</v>
      </c>
      <c r="AN6302" s="61" t="s">
        <v>1687</v>
      </c>
      <c r="AO6302" s="61" t="s">
        <v>1652</v>
      </c>
      <c r="AP6302" s="61" t="s">
        <v>1784</v>
      </c>
      <c r="AQ6302" s="61" t="s">
        <v>1785</v>
      </c>
      <c r="AR6302" s="28">
        <v>9400906</v>
      </c>
      <c r="AS6302" s="28">
        <v>11375999</v>
      </c>
      <c r="AT6302" s="28">
        <v>6262718</v>
      </c>
      <c r="AU6302" s="62"/>
      <c r="DV6302" s="31" t="s">
        <v>5779</v>
      </c>
      <c r="DW6302" s="31" t="s">
        <v>5785</v>
      </c>
      <c r="DX6302" s="63"/>
      <c r="DY6302" s="63"/>
      <c r="DZ6302" s="63"/>
      <c r="EA6302" s="167"/>
      <c r="EB6302" s="60"/>
      <c r="EC6302" s="60"/>
      <c r="ED6302" s="60"/>
      <c r="EE6302" s="60"/>
      <c r="EF6302" s="60"/>
      <c r="EG6302" s="60"/>
      <c r="EH6302" s="60"/>
      <c r="EI6302" s="60"/>
      <c r="EJ6302" s="60"/>
      <c r="EK6302" s="60"/>
      <c r="EL6302" s="60"/>
      <c r="EM6302" s="60"/>
      <c r="EN6302" s="60"/>
      <c r="EO6302" s="60"/>
      <c r="EP6302" s="60"/>
      <c r="EQ6302" s="60"/>
      <c r="ER6302" s="60"/>
      <c r="ES6302" s="60"/>
      <c r="ET6302" s="60"/>
      <c r="EU6302" s="60"/>
      <c r="EV6302" s="60"/>
      <c r="EW6302" s="60"/>
      <c r="EX6302" s="60"/>
      <c r="EY6302" s="60"/>
      <c r="EZ6302" s="60"/>
      <c r="FA6302" s="60"/>
      <c r="FB6302" s="60"/>
    </row>
    <row r="6303" spans="34:158" x14ac:dyDescent="0.25">
      <c r="AH6303" s="38">
        <v>100</v>
      </c>
      <c r="AI6303" s="38">
        <v>130</v>
      </c>
      <c r="AJ6303" s="38">
        <v>18600</v>
      </c>
      <c r="AK6303" s="38">
        <v>78</v>
      </c>
      <c r="AL6303" s="38">
        <v>9100258</v>
      </c>
      <c r="AM6303" s="61" t="s">
        <v>1816</v>
      </c>
      <c r="AN6303" s="61" t="s">
        <v>1687</v>
      </c>
      <c r="AO6303" s="61" t="s">
        <v>1668</v>
      </c>
      <c r="AP6303" s="61" t="s">
        <v>1784</v>
      </c>
      <c r="AQ6303" s="61" t="s">
        <v>1785</v>
      </c>
      <c r="AR6303" s="28">
        <v>0</v>
      </c>
      <c r="AS6303" s="28">
        <v>0</v>
      </c>
      <c r="AT6303" s="28">
        <v>653503</v>
      </c>
      <c r="AU6303" s="62"/>
      <c r="DV6303" s="31" t="s">
        <v>5779</v>
      </c>
      <c r="DW6303" s="31" t="s">
        <v>5785</v>
      </c>
      <c r="DX6303" s="63"/>
      <c r="DY6303" s="63"/>
      <c r="DZ6303" s="63"/>
      <c r="EA6303" s="167"/>
      <c r="EB6303" s="60"/>
      <c r="EC6303" s="60"/>
      <c r="ED6303" s="60"/>
      <c r="EE6303" s="60"/>
      <c r="EF6303" s="60"/>
      <c r="EG6303" s="60"/>
      <c r="EH6303" s="60"/>
      <c r="EI6303" s="60"/>
      <c r="EJ6303" s="60"/>
      <c r="EK6303" s="60"/>
      <c r="EL6303" s="60"/>
      <c r="EM6303" s="60"/>
      <c r="EN6303" s="60"/>
      <c r="EO6303" s="60"/>
      <c r="EP6303" s="60"/>
      <c r="EQ6303" s="60"/>
      <c r="ER6303" s="60"/>
      <c r="ES6303" s="60"/>
      <c r="ET6303" s="60"/>
      <c r="EU6303" s="60"/>
      <c r="EV6303" s="60"/>
      <c r="EW6303" s="60"/>
      <c r="EX6303" s="60"/>
      <c r="EY6303" s="60"/>
      <c r="EZ6303" s="60"/>
      <c r="FA6303" s="60"/>
      <c r="FB6303" s="60"/>
    </row>
    <row r="6304" spans="34:158" x14ac:dyDescent="0.25">
      <c r="AH6304" s="38">
        <v>100</v>
      </c>
      <c r="AI6304" s="38">
        <v>135</v>
      </c>
      <c r="AJ6304" s="38">
        <v>10950</v>
      </c>
      <c r="AK6304" s="38">
        <v>78</v>
      </c>
      <c r="AL6304" s="38">
        <v>9100258</v>
      </c>
      <c r="AM6304" s="61" t="s">
        <v>1816</v>
      </c>
      <c r="AN6304" s="61" t="s">
        <v>1693</v>
      </c>
      <c r="AO6304" s="61" t="s">
        <v>5062</v>
      </c>
      <c r="AP6304" s="61" t="s">
        <v>1784</v>
      </c>
      <c r="AQ6304" s="61" t="s">
        <v>1785</v>
      </c>
      <c r="AR6304" s="28">
        <v>9727456.5999999996</v>
      </c>
      <c r="AS6304" s="28">
        <v>5136093</v>
      </c>
      <c r="AT6304" s="28">
        <v>3719203</v>
      </c>
      <c r="AU6304" s="62"/>
      <c r="DV6304" s="31" t="s">
        <v>5779</v>
      </c>
      <c r="DW6304" s="31" t="s">
        <v>5786</v>
      </c>
      <c r="DX6304" s="63"/>
      <c r="DY6304" s="63"/>
      <c r="DZ6304" s="63"/>
      <c r="EA6304" s="167"/>
      <c r="EB6304" s="60"/>
      <c r="EC6304" s="60"/>
      <c r="ED6304" s="60"/>
      <c r="EE6304" s="60"/>
      <c r="EF6304" s="60"/>
      <c r="EG6304" s="60"/>
      <c r="EH6304" s="60"/>
      <c r="EI6304" s="60"/>
      <c r="EJ6304" s="60"/>
      <c r="EK6304" s="60"/>
      <c r="EL6304" s="60"/>
      <c r="EM6304" s="60"/>
      <c r="EN6304" s="60"/>
      <c r="EO6304" s="60"/>
      <c r="EP6304" s="60"/>
      <c r="EQ6304" s="60"/>
      <c r="ER6304" s="60"/>
      <c r="ES6304" s="60"/>
      <c r="ET6304" s="60"/>
      <c r="EU6304" s="60"/>
      <c r="EV6304" s="60"/>
      <c r="EW6304" s="60"/>
      <c r="EX6304" s="60"/>
      <c r="EY6304" s="60"/>
      <c r="EZ6304" s="60"/>
      <c r="FA6304" s="60"/>
      <c r="FB6304" s="60"/>
    </row>
    <row r="6305" spans="29:158" x14ac:dyDescent="0.25">
      <c r="AH6305" s="38">
        <v>100</v>
      </c>
      <c r="AI6305" s="38">
        <v>135</v>
      </c>
      <c r="AJ6305" s="38">
        <v>11150</v>
      </c>
      <c r="AK6305" s="38">
        <v>78</v>
      </c>
      <c r="AL6305" s="38">
        <v>9100258</v>
      </c>
      <c r="AM6305" s="61" t="s">
        <v>1816</v>
      </c>
      <c r="AN6305" s="61" t="s">
        <v>1693</v>
      </c>
      <c r="AO6305" s="61" t="s">
        <v>5066</v>
      </c>
      <c r="AP6305" s="61" t="s">
        <v>1784</v>
      </c>
      <c r="AQ6305" s="61" t="s">
        <v>1785</v>
      </c>
      <c r="AR6305" s="28">
        <v>9357389.1999999993</v>
      </c>
      <c r="AS6305" s="28">
        <v>3389194</v>
      </c>
      <c r="AT6305" s="28">
        <v>4141527</v>
      </c>
      <c r="AU6305" s="62"/>
      <c r="DV6305" s="31" t="s">
        <v>5779</v>
      </c>
      <c r="DW6305" s="31" t="s">
        <v>5786</v>
      </c>
      <c r="DX6305" s="63"/>
      <c r="DY6305" s="63"/>
      <c r="DZ6305" s="63"/>
      <c r="EA6305" s="167"/>
      <c r="EB6305" s="60"/>
      <c r="EC6305" s="60"/>
      <c r="ED6305" s="60"/>
      <c r="EE6305" s="60"/>
      <c r="EF6305" s="60"/>
      <c r="EG6305" s="60"/>
      <c r="EH6305" s="60"/>
      <c r="EI6305" s="60"/>
      <c r="EJ6305" s="60"/>
      <c r="EK6305" s="60"/>
      <c r="EL6305" s="60"/>
      <c r="EM6305" s="60"/>
      <c r="EN6305" s="60"/>
      <c r="EO6305" s="60"/>
      <c r="EP6305" s="60"/>
      <c r="EQ6305" s="60"/>
      <c r="ER6305" s="60"/>
      <c r="ES6305" s="60"/>
      <c r="ET6305" s="60"/>
      <c r="EU6305" s="60"/>
      <c r="EV6305" s="60"/>
      <c r="EW6305" s="60"/>
      <c r="EX6305" s="60"/>
      <c r="EY6305" s="60"/>
      <c r="EZ6305" s="60"/>
      <c r="FA6305" s="60"/>
      <c r="FB6305" s="60"/>
    </row>
    <row r="6306" spans="29:158" x14ac:dyDescent="0.25">
      <c r="AH6306" s="38">
        <v>100</v>
      </c>
      <c r="AI6306" s="38">
        <v>135</v>
      </c>
      <c r="AJ6306" s="38">
        <v>11200</v>
      </c>
      <c r="AK6306" s="38">
        <v>78</v>
      </c>
      <c r="AL6306" s="38">
        <v>9100258</v>
      </c>
      <c r="AM6306" s="61" t="s">
        <v>1816</v>
      </c>
      <c r="AN6306" s="61" t="s">
        <v>1693</v>
      </c>
      <c r="AO6306" s="61" t="s">
        <v>5067</v>
      </c>
      <c r="AP6306" s="61" t="s">
        <v>1784</v>
      </c>
      <c r="AQ6306" s="61" t="s">
        <v>1785</v>
      </c>
      <c r="AR6306" s="28">
        <v>9414617.8000000007</v>
      </c>
      <c r="AS6306" s="28">
        <v>4791071</v>
      </c>
      <c r="AT6306" s="28">
        <v>5337327</v>
      </c>
      <c r="AU6306" s="62"/>
      <c r="DV6306" s="31" t="s">
        <v>5779</v>
      </c>
      <c r="DW6306" s="31" t="s">
        <v>5786</v>
      </c>
      <c r="DX6306" s="63"/>
      <c r="DY6306" s="63"/>
      <c r="DZ6306" s="63"/>
      <c r="EA6306" s="167"/>
      <c r="EB6306" s="60"/>
      <c r="EC6306" s="60"/>
      <c r="ED6306" s="60"/>
      <c r="EE6306" s="60"/>
      <c r="EF6306" s="60"/>
      <c r="EG6306" s="60"/>
      <c r="EH6306" s="60"/>
      <c r="EI6306" s="60"/>
      <c r="EJ6306" s="60"/>
      <c r="EK6306" s="60"/>
      <c r="EL6306" s="60"/>
      <c r="EM6306" s="60"/>
      <c r="EN6306" s="60"/>
      <c r="EO6306" s="60"/>
      <c r="EP6306" s="60"/>
      <c r="EQ6306" s="60"/>
      <c r="ER6306" s="60"/>
      <c r="ES6306" s="60"/>
      <c r="ET6306" s="60"/>
      <c r="EU6306" s="60"/>
      <c r="EV6306" s="60"/>
      <c r="EW6306" s="60"/>
      <c r="EX6306" s="60"/>
      <c r="EY6306" s="60"/>
      <c r="EZ6306" s="60"/>
      <c r="FA6306" s="60"/>
      <c r="FB6306" s="60"/>
    </row>
    <row r="6307" spans="29:158" x14ac:dyDescent="0.25">
      <c r="AH6307" s="38">
        <v>100</v>
      </c>
      <c r="AI6307" s="38">
        <v>135</v>
      </c>
      <c r="AJ6307" s="38">
        <v>11750</v>
      </c>
      <c r="AK6307" s="38">
        <v>78</v>
      </c>
      <c r="AL6307" s="38">
        <v>9100258</v>
      </c>
      <c r="AM6307" s="61" t="s">
        <v>1816</v>
      </c>
      <c r="AN6307" s="61" t="s">
        <v>1693</v>
      </c>
      <c r="AO6307" s="61" t="s">
        <v>5080</v>
      </c>
      <c r="AP6307" s="61" t="s">
        <v>1784</v>
      </c>
      <c r="AQ6307" s="61" t="s">
        <v>1785</v>
      </c>
      <c r="AR6307" s="28">
        <v>5472395.9000000004</v>
      </c>
      <c r="AS6307" s="28">
        <v>1715250</v>
      </c>
      <c r="AT6307" s="28">
        <v>1927537</v>
      </c>
      <c r="AU6307" s="62"/>
      <c r="DV6307" s="31" t="s">
        <v>5779</v>
      </c>
      <c r="DW6307" s="31" t="s">
        <v>5786</v>
      </c>
      <c r="DX6307" s="63"/>
      <c r="DY6307" s="63"/>
      <c r="DZ6307" s="63"/>
      <c r="EA6307" s="167"/>
      <c r="EB6307" s="60"/>
      <c r="EC6307" s="60"/>
      <c r="ED6307" s="60"/>
      <c r="EE6307" s="60"/>
      <c r="EF6307" s="60"/>
      <c r="EG6307" s="60"/>
      <c r="EH6307" s="60"/>
      <c r="EI6307" s="60"/>
      <c r="EJ6307" s="60"/>
      <c r="EK6307" s="60"/>
      <c r="EL6307" s="60"/>
      <c r="EM6307" s="60"/>
      <c r="EN6307" s="60"/>
      <c r="EO6307" s="60"/>
      <c r="EP6307" s="60"/>
      <c r="EQ6307" s="60"/>
      <c r="ER6307" s="60"/>
      <c r="ES6307" s="60"/>
      <c r="ET6307" s="60"/>
      <c r="EU6307" s="60"/>
      <c r="EV6307" s="60"/>
      <c r="EW6307" s="60"/>
      <c r="EX6307" s="60"/>
      <c r="EY6307" s="60"/>
      <c r="EZ6307" s="60"/>
      <c r="FA6307" s="60"/>
      <c r="FB6307" s="60"/>
    </row>
    <row r="6308" spans="29:158" x14ac:dyDescent="0.25">
      <c r="AH6308" s="38">
        <v>100</v>
      </c>
      <c r="AI6308" s="38">
        <v>135</v>
      </c>
      <c r="AJ6308" s="38">
        <v>11950</v>
      </c>
      <c r="AK6308" s="38">
        <v>78</v>
      </c>
      <c r="AL6308" s="38">
        <v>9100258</v>
      </c>
      <c r="AM6308" s="61" t="s">
        <v>1816</v>
      </c>
      <c r="AN6308" s="61" t="s">
        <v>1693</v>
      </c>
      <c r="AO6308" s="61" t="s">
        <v>5083</v>
      </c>
      <c r="AP6308" s="61" t="s">
        <v>1784</v>
      </c>
      <c r="AQ6308" s="61" t="s">
        <v>1785</v>
      </c>
      <c r="AR6308" s="28">
        <v>0</v>
      </c>
      <c r="AS6308" s="28">
        <v>0</v>
      </c>
      <c r="AT6308" s="28">
        <v>4539665</v>
      </c>
      <c r="AU6308" s="62"/>
      <c r="DV6308" s="31" t="s">
        <v>5779</v>
      </c>
      <c r="DW6308" s="31" t="s">
        <v>5786</v>
      </c>
      <c r="DX6308" s="63"/>
      <c r="DY6308" s="63"/>
      <c r="DZ6308" s="63"/>
      <c r="EA6308" s="167"/>
      <c r="EB6308" s="60"/>
      <c r="EC6308" s="60"/>
      <c r="ED6308" s="60"/>
      <c r="EE6308" s="60"/>
      <c r="EF6308" s="60"/>
      <c r="EG6308" s="60"/>
      <c r="EH6308" s="60"/>
      <c r="EI6308" s="60"/>
      <c r="EJ6308" s="60"/>
      <c r="EK6308" s="60"/>
      <c r="EL6308" s="60"/>
      <c r="EM6308" s="60"/>
      <c r="EN6308" s="60"/>
      <c r="EO6308" s="60"/>
      <c r="EP6308" s="60"/>
      <c r="EQ6308" s="60"/>
      <c r="ER6308" s="60"/>
      <c r="ES6308" s="60"/>
      <c r="ET6308" s="60"/>
      <c r="EU6308" s="60"/>
      <c r="EV6308" s="60"/>
      <c r="EW6308" s="60"/>
      <c r="EX6308" s="60"/>
      <c r="EY6308" s="60"/>
      <c r="EZ6308" s="60"/>
      <c r="FA6308" s="60"/>
      <c r="FB6308" s="60"/>
    </row>
    <row r="6309" spans="29:158" x14ac:dyDescent="0.25">
      <c r="AH6309" s="38">
        <v>100</v>
      </c>
      <c r="AI6309" s="38">
        <v>135</v>
      </c>
      <c r="AJ6309" s="38">
        <v>12100</v>
      </c>
      <c r="AK6309" s="38">
        <v>78</v>
      </c>
      <c r="AL6309" s="38">
        <v>9100258</v>
      </c>
      <c r="AM6309" s="61" t="s">
        <v>1816</v>
      </c>
      <c r="AN6309" s="61" t="s">
        <v>1693</v>
      </c>
      <c r="AO6309" s="61" t="s">
        <v>5086</v>
      </c>
      <c r="AP6309" s="61" t="s">
        <v>1784</v>
      </c>
      <c r="AQ6309" s="61" t="s">
        <v>1785</v>
      </c>
      <c r="AR6309" s="28">
        <v>0</v>
      </c>
      <c r="AS6309" s="28">
        <v>0</v>
      </c>
      <c r="AT6309" s="28">
        <v>2491160</v>
      </c>
      <c r="AU6309" s="62"/>
      <c r="DV6309" s="31" t="s">
        <v>5779</v>
      </c>
      <c r="DW6309" s="31" t="s">
        <v>5786</v>
      </c>
      <c r="DX6309" s="63"/>
      <c r="DY6309" s="63"/>
      <c r="DZ6309" s="63"/>
      <c r="EA6309" s="167"/>
      <c r="EB6309" s="60"/>
      <c r="EC6309" s="60"/>
      <c r="ED6309" s="60"/>
      <c r="EE6309" s="60"/>
      <c r="EF6309" s="60"/>
      <c r="EG6309" s="60"/>
      <c r="EH6309" s="60"/>
      <c r="EI6309" s="60"/>
      <c r="EJ6309" s="60"/>
      <c r="EK6309" s="60"/>
      <c r="EL6309" s="60"/>
      <c r="EM6309" s="60"/>
      <c r="EN6309" s="60"/>
      <c r="EO6309" s="60"/>
      <c r="EP6309" s="60"/>
      <c r="EQ6309" s="60"/>
      <c r="ER6309" s="60"/>
      <c r="ES6309" s="60"/>
      <c r="ET6309" s="60"/>
      <c r="EU6309" s="60"/>
      <c r="EV6309" s="60"/>
      <c r="EW6309" s="60"/>
      <c r="EX6309" s="60"/>
      <c r="EY6309" s="60"/>
      <c r="EZ6309" s="60"/>
      <c r="FA6309" s="60"/>
      <c r="FB6309" s="60"/>
    </row>
    <row r="6310" spans="29:158" x14ac:dyDescent="0.25">
      <c r="AC6310" s="65"/>
      <c r="AH6310" s="38">
        <v>100</v>
      </c>
      <c r="AI6310" s="38">
        <v>135</v>
      </c>
      <c r="AJ6310" s="38">
        <v>12150</v>
      </c>
      <c r="AK6310" s="38">
        <v>78</v>
      </c>
      <c r="AL6310" s="38">
        <v>9100258</v>
      </c>
      <c r="AM6310" s="61" t="s">
        <v>1816</v>
      </c>
      <c r="AN6310" s="61" t="s">
        <v>1693</v>
      </c>
      <c r="AO6310" s="61" t="s">
        <v>5087</v>
      </c>
      <c r="AP6310" s="61" t="s">
        <v>1784</v>
      </c>
      <c r="AQ6310" s="61" t="s">
        <v>1785</v>
      </c>
      <c r="AR6310" s="28">
        <v>8746824.1999999993</v>
      </c>
      <c r="AS6310" s="28">
        <v>7477033</v>
      </c>
      <c r="AT6310" s="28">
        <v>6112989</v>
      </c>
      <c r="AU6310" s="62"/>
      <c r="DV6310" s="31" t="s">
        <v>5779</v>
      </c>
      <c r="DW6310" s="31" t="s">
        <v>5786</v>
      </c>
      <c r="DX6310" s="63"/>
      <c r="DY6310" s="63"/>
      <c r="DZ6310" s="63"/>
      <c r="EA6310" s="167"/>
      <c r="EB6310" s="60"/>
      <c r="EC6310" s="60"/>
      <c r="ED6310" s="60"/>
      <c r="EE6310" s="60"/>
      <c r="EF6310" s="60"/>
      <c r="EG6310" s="60"/>
      <c r="EH6310" s="60"/>
      <c r="EI6310" s="60"/>
      <c r="EJ6310" s="60"/>
      <c r="EK6310" s="60"/>
      <c r="EL6310" s="60"/>
      <c r="EM6310" s="60"/>
      <c r="EN6310" s="60"/>
      <c r="EO6310" s="60"/>
      <c r="EP6310" s="60"/>
      <c r="EQ6310" s="60"/>
      <c r="ER6310" s="60"/>
      <c r="ES6310" s="60"/>
      <c r="ET6310" s="60"/>
      <c r="EU6310" s="60"/>
      <c r="EV6310" s="60"/>
      <c r="EW6310" s="60"/>
      <c r="EX6310" s="60"/>
      <c r="EY6310" s="60"/>
      <c r="EZ6310" s="60"/>
      <c r="FA6310" s="60"/>
      <c r="FB6310" s="60"/>
    </row>
    <row r="6311" spans="29:158" x14ac:dyDescent="0.25">
      <c r="AC6311" s="65"/>
      <c r="AH6311" s="38">
        <v>100</v>
      </c>
      <c r="AI6311" s="38">
        <v>135</v>
      </c>
      <c r="AJ6311" s="38">
        <v>12600</v>
      </c>
      <c r="AK6311" s="38">
        <v>78</v>
      </c>
      <c r="AL6311" s="38">
        <v>9100258</v>
      </c>
      <c r="AM6311" s="61" t="s">
        <v>1816</v>
      </c>
      <c r="AN6311" s="61" t="s">
        <v>1693</v>
      </c>
      <c r="AO6311" s="61" t="s">
        <v>5095</v>
      </c>
      <c r="AP6311" s="61" t="s">
        <v>1784</v>
      </c>
      <c r="AQ6311" s="61" t="s">
        <v>1785</v>
      </c>
      <c r="AR6311" s="28">
        <v>4956943.6999999993</v>
      </c>
      <c r="AS6311" s="28">
        <v>3535249</v>
      </c>
      <c r="AT6311" s="28">
        <v>2570361</v>
      </c>
      <c r="AU6311" s="62"/>
      <c r="DV6311" s="31" t="s">
        <v>5779</v>
      </c>
      <c r="DW6311" s="31" t="s">
        <v>5786</v>
      </c>
      <c r="DX6311" s="63"/>
      <c r="DY6311" s="63"/>
      <c r="DZ6311" s="63"/>
      <c r="EA6311" s="167"/>
      <c r="EB6311" s="60"/>
      <c r="EC6311" s="60"/>
      <c r="ED6311" s="60"/>
      <c r="EE6311" s="60"/>
      <c r="EF6311" s="60"/>
      <c r="EG6311" s="60"/>
      <c r="EH6311" s="60"/>
      <c r="EI6311" s="60"/>
      <c r="EJ6311" s="60"/>
      <c r="EK6311" s="60"/>
      <c r="EL6311" s="60"/>
      <c r="EM6311" s="60"/>
      <c r="EN6311" s="60"/>
      <c r="EO6311" s="60"/>
      <c r="EP6311" s="60"/>
      <c r="EQ6311" s="60"/>
      <c r="ER6311" s="60"/>
      <c r="ES6311" s="60"/>
      <c r="ET6311" s="60"/>
      <c r="EU6311" s="60"/>
      <c r="EV6311" s="60"/>
      <c r="EW6311" s="60"/>
      <c r="EX6311" s="60"/>
      <c r="EY6311" s="60"/>
      <c r="EZ6311" s="60"/>
      <c r="FA6311" s="60"/>
      <c r="FB6311" s="60"/>
    </row>
    <row r="6312" spans="29:158" x14ac:dyDescent="0.25">
      <c r="AC6312" s="65"/>
      <c r="AH6312" s="38">
        <v>100</v>
      </c>
      <c r="AI6312" s="38">
        <v>135</v>
      </c>
      <c r="AJ6312" s="38">
        <v>12950</v>
      </c>
      <c r="AK6312" s="38">
        <v>78</v>
      </c>
      <c r="AL6312" s="38">
        <v>9100258</v>
      </c>
      <c r="AM6312" s="61" t="s">
        <v>1816</v>
      </c>
      <c r="AN6312" s="61" t="s">
        <v>1693</v>
      </c>
      <c r="AO6312" s="61" t="s">
        <v>5100</v>
      </c>
      <c r="AP6312" s="61" t="s">
        <v>1784</v>
      </c>
      <c r="AQ6312" s="61" t="s">
        <v>1785</v>
      </c>
      <c r="AR6312" s="28">
        <v>7138494.2999999998</v>
      </c>
      <c r="AS6312" s="28">
        <v>8171667</v>
      </c>
      <c r="AT6312" s="28">
        <v>5776201</v>
      </c>
      <c r="AU6312" s="62"/>
      <c r="DV6312" s="31" t="s">
        <v>5779</v>
      </c>
      <c r="DW6312" s="31" t="s">
        <v>5786</v>
      </c>
      <c r="DX6312" s="63"/>
      <c r="DY6312" s="63"/>
      <c r="DZ6312" s="63"/>
      <c r="EA6312" s="167"/>
      <c r="EB6312" s="60"/>
      <c r="EC6312" s="60"/>
      <c r="ED6312" s="60"/>
      <c r="EE6312" s="60"/>
      <c r="EF6312" s="60"/>
      <c r="EG6312" s="60"/>
      <c r="EH6312" s="60"/>
      <c r="EI6312" s="60"/>
      <c r="EJ6312" s="60"/>
      <c r="EK6312" s="60"/>
      <c r="EL6312" s="60"/>
      <c r="EM6312" s="60"/>
      <c r="EN6312" s="60"/>
      <c r="EO6312" s="60"/>
      <c r="EP6312" s="60"/>
      <c r="EQ6312" s="60"/>
      <c r="ER6312" s="60"/>
      <c r="ES6312" s="60"/>
      <c r="ET6312" s="60"/>
      <c r="EU6312" s="60"/>
      <c r="EV6312" s="60"/>
      <c r="EW6312" s="60"/>
      <c r="EX6312" s="60"/>
      <c r="EY6312" s="60"/>
      <c r="EZ6312" s="60"/>
      <c r="FA6312" s="60"/>
      <c r="FB6312" s="60"/>
    </row>
    <row r="6313" spans="29:158" x14ac:dyDescent="0.25">
      <c r="AC6313" s="65"/>
      <c r="AH6313" s="38">
        <v>100</v>
      </c>
      <c r="AI6313" s="38">
        <v>135</v>
      </c>
      <c r="AJ6313" s="38">
        <v>15270</v>
      </c>
      <c r="AK6313" s="38">
        <v>78</v>
      </c>
      <c r="AL6313" s="38">
        <v>9100258</v>
      </c>
      <c r="AM6313" s="61" t="s">
        <v>1816</v>
      </c>
      <c r="AN6313" s="61" t="s">
        <v>1693</v>
      </c>
      <c r="AO6313" s="61" t="s">
        <v>1596</v>
      </c>
      <c r="AP6313" s="61" t="s">
        <v>1784</v>
      </c>
      <c r="AQ6313" s="61" t="s">
        <v>1785</v>
      </c>
      <c r="AR6313" s="28">
        <v>9465842.6999999993</v>
      </c>
      <c r="AS6313" s="28">
        <v>5687165</v>
      </c>
      <c r="AT6313" s="28">
        <v>0</v>
      </c>
      <c r="AU6313" s="62"/>
      <c r="DV6313" s="31" t="s">
        <v>5779</v>
      </c>
      <c r="DW6313" s="31" t="s">
        <v>5786</v>
      </c>
      <c r="DX6313" s="63"/>
      <c r="DY6313" s="63"/>
      <c r="DZ6313" s="63"/>
      <c r="EA6313" s="167"/>
      <c r="EB6313" s="60"/>
      <c r="EC6313" s="60"/>
      <c r="ED6313" s="60"/>
      <c r="EE6313" s="60"/>
      <c r="EF6313" s="60"/>
      <c r="EG6313" s="60"/>
      <c r="EH6313" s="60"/>
      <c r="EI6313" s="60"/>
      <c r="EJ6313" s="60"/>
      <c r="EK6313" s="60"/>
      <c r="EL6313" s="60"/>
      <c r="EM6313" s="60"/>
      <c r="EN6313" s="60"/>
      <c r="EO6313" s="60"/>
      <c r="EP6313" s="60"/>
      <c r="EQ6313" s="60"/>
      <c r="ER6313" s="60"/>
      <c r="ES6313" s="60"/>
      <c r="ET6313" s="60"/>
      <c r="EU6313" s="60"/>
      <c r="EV6313" s="60"/>
      <c r="EW6313" s="60"/>
      <c r="EX6313" s="60"/>
      <c r="EY6313" s="60"/>
      <c r="EZ6313" s="60"/>
      <c r="FA6313" s="60"/>
      <c r="FB6313" s="60"/>
    </row>
    <row r="6314" spans="29:158" x14ac:dyDescent="0.25">
      <c r="AC6314" s="65"/>
      <c r="AH6314" s="38">
        <v>100</v>
      </c>
      <c r="AI6314" s="38">
        <v>135</v>
      </c>
      <c r="AJ6314" s="38">
        <v>15400</v>
      </c>
      <c r="AK6314" s="38">
        <v>78</v>
      </c>
      <c r="AL6314" s="38">
        <v>9100258</v>
      </c>
      <c r="AM6314" s="61" t="s">
        <v>1816</v>
      </c>
      <c r="AN6314" s="61" t="s">
        <v>1693</v>
      </c>
      <c r="AO6314" s="61" t="s">
        <v>1599</v>
      </c>
      <c r="AP6314" s="61" t="s">
        <v>1784</v>
      </c>
      <c r="AQ6314" s="61" t="s">
        <v>1785</v>
      </c>
      <c r="AR6314" s="28">
        <v>0</v>
      </c>
      <c r="AS6314" s="28">
        <v>0</v>
      </c>
      <c r="AT6314" s="28">
        <v>4017187</v>
      </c>
      <c r="AU6314" s="62"/>
      <c r="DV6314" s="31" t="s">
        <v>5779</v>
      </c>
      <c r="DW6314" s="31" t="s">
        <v>5786</v>
      </c>
      <c r="DX6314" s="63"/>
      <c r="DY6314" s="63"/>
      <c r="DZ6314" s="63"/>
      <c r="EA6314" s="167"/>
      <c r="EB6314" s="60"/>
      <c r="EC6314" s="60"/>
      <c r="ED6314" s="60"/>
      <c r="EE6314" s="60"/>
      <c r="EF6314" s="60"/>
      <c r="EG6314" s="60"/>
      <c r="EH6314" s="60"/>
      <c r="EI6314" s="60"/>
      <c r="EJ6314" s="60"/>
      <c r="EK6314" s="60"/>
      <c r="EL6314" s="60"/>
      <c r="EM6314" s="60"/>
      <c r="EN6314" s="60"/>
      <c r="EO6314" s="60"/>
      <c r="EP6314" s="60"/>
      <c r="EQ6314" s="60"/>
      <c r="ER6314" s="60"/>
      <c r="ES6314" s="60"/>
      <c r="ET6314" s="60"/>
      <c r="EU6314" s="60"/>
      <c r="EV6314" s="60"/>
      <c r="EW6314" s="60"/>
      <c r="EX6314" s="60"/>
      <c r="EY6314" s="60"/>
      <c r="EZ6314" s="60"/>
      <c r="FA6314" s="60"/>
      <c r="FB6314" s="60"/>
    </row>
    <row r="6315" spans="29:158" x14ac:dyDescent="0.25">
      <c r="AC6315" s="65"/>
      <c r="AH6315" s="38">
        <v>100</v>
      </c>
      <c r="AI6315" s="38">
        <v>135</v>
      </c>
      <c r="AJ6315" s="38">
        <v>15850</v>
      </c>
      <c r="AK6315" s="38">
        <v>78</v>
      </c>
      <c r="AL6315" s="38">
        <v>9100258</v>
      </c>
      <c r="AM6315" s="61" t="s">
        <v>1816</v>
      </c>
      <c r="AN6315" s="61" t="s">
        <v>1693</v>
      </c>
      <c r="AO6315" s="61" t="s">
        <v>1608</v>
      </c>
      <c r="AP6315" s="61" t="s">
        <v>1784</v>
      </c>
      <c r="AQ6315" s="61" t="s">
        <v>1785</v>
      </c>
      <c r="AR6315" s="28">
        <v>7063685.9000000004</v>
      </c>
      <c r="AS6315" s="28">
        <v>8432487</v>
      </c>
      <c r="AT6315" s="28">
        <v>5542968</v>
      </c>
      <c r="AU6315" s="62"/>
      <c r="DV6315" s="31" t="s">
        <v>5779</v>
      </c>
      <c r="DW6315" s="31" t="s">
        <v>5786</v>
      </c>
      <c r="DX6315" s="63"/>
      <c r="DY6315" s="63"/>
      <c r="DZ6315" s="63"/>
      <c r="EA6315" s="167"/>
      <c r="EB6315" s="60"/>
      <c r="EC6315" s="60"/>
      <c r="ED6315" s="60"/>
      <c r="EE6315" s="60"/>
      <c r="EF6315" s="60"/>
      <c r="EG6315" s="60"/>
      <c r="EH6315" s="60"/>
      <c r="EI6315" s="60"/>
      <c r="EJ6315" s="60"/>
      <c r="EK6315" s="60"/>
      <c r="EL6315" s="60"/>
      <c r="EM6315" s="60"/>
      <c r="EN6315" s="60"/>
      <c r="EO6315" s="60"/>
      <c r="EP6315" s="60"/>
      <c r="EQ6315" s="60"/>
      <c r="ER6315" s="60"/>
      <c r="ES6315" s="60"/>
      <c r="ET6315" s="60"/>
      <c r="EU6315" s="60"/>
      <c r="EV6315" s="60"/>
      <c r="EW6315" s="60"/>
      <c r="EX6315" s="60"/>
      <c r="EY6315" s="60"/>
      <c r="EZ6315" s="60"/>
      <c r="FA6315" s="60"/>
      <c r="FB6315" s="60"/>
    </row>
    <row r="6316" spans="29:158" x14ac:dyDescent="0.25">
      <c r="AC6316" s="65"/>
      <c r="AH6316" s="38">
        <v>100</v>
      </c>
      <c r="AI6316" s="38">
        <v>135</v>
      </c>
      <c r="AJ6316" s="38">
        <v>17900</v>
      </c>
      <c r="AK6316" s="38">
        <v>78</v>
      </c>
      <c r="AL6316" s="38">
        <v>9100258</v>
      </c>
      <c r="AM6316" s="61" t="s">
        <v>1816</v>
      </c>
      <c r="AN6316" s="61" t="s">
        <v>1693</v>
      </c>
      <c r="AO6316" s="61" t="s">
        <v>1653</v>
      </c>
      <c r="AP6316" s="61" t="s">
        <v>1784</v>
      </c>
      <c r="AQ6316" s="61" t="s">
        <v>1785</v>
      </c>
      <c r="AR6316" s="28">
        <v>11798124</v>
      </c>
      <c r="AS6316" s="28">
        <v>8674304</v>
      </c>
      <c r="AT6316" s="28">
        <v>6232866</v>
      </c>
      <c r="AU6316" s="62"/>
      <c r="DV6316" s="31" t="s">
        <v>5779</v>
      </c>
      <c r="DW6316" s="31" t="s">
        <v>5786</v>
      </c>
      <c r="DX6316" s="63"/>
      <c r="DY6316" s="63"/>
      <c r="DZ6316" s="63"/>
      <c r="EA6316" s="167"/>
      <c r="EB6316" s="60"/>
      <c r="EC6316" s="60"/>
      <c r="ED6316" s="60"/>
      <c r="EE6316" s="60"/>
      <c r="EF6316" s="60"/>
      <c r="EG6316" s="60"/>
      <c r="EH6316" s="60"/>
      <c r="EI6316" s="60"/>
      <c r="EJ6316" s="60"/>
      <c r="EK6316" s="60"/>
      <c r="EL6316" s="60"/>
      <c r="EM6316" s="60"/>
      <c r="EN6316" s="60"/>
      <c r="EO6316" s="60"/>
      <c r="EP6316" s="60"/>
      <c r="EQ6316" s="60"/>
      <c r="ER6316" s="60"/>
      <c r="ES6316" s="60"/>
      <c r="ET6316" s="60"/>
      <c r="EU6316" s="60"/>
      <c r="EV6316" s="60"/>
      <c r="EW6316" s="60"/>
      <c r="EX6316" s="60"/>
      <c r="EY6316" s="60"/>
      <c r="EZ6316" s="60"/>
      <c r="FA6316" s="60"/>
      <c r="FB6316" s="60"/>
    </row>
    <row r="6317" spans="29:158" x14ac:dyDescent="0.25">
      <c r="AC6317" s="65"/>
      <c r="AH6317" s="38">
        <v>100</v>
      </c>
      <c r="AI6317" s="38">
        <v>135</v>
      </c>
      <c r="AJ6317" s="38">
        <v>17950</v>
      </c>
      <c r="AK6317" s="38">
        <v>78</v>
      </c>
      <c r="AL6317" s="38">
        <v>9100258</v>
      </c>
      <c r="AM6317" s="61" t="s">
        <v>1816</v>
      </c>
      <c r="AN6317" s="61" t="s">
        <v>1693</v>
      </c>
      <c r="AO6317" s="61" t="s">
        <v>1654</v>
      </c>
      <c r="AP6317" s="61" t="s">
        <v>1784</v>
      </c>
      <c r="AQ6317" s="61" t="s">
        <v>1785</v>
      </c>
      <c r="AR6317" s="28">
        <v>7841266</v>
      </c>
      <c r="AS6317" s="28">
        <v>6149823</v>
      </c>
      <c r="AT6317" s="28">
        <v>5197552</v>
      </c>
      <c r="AU6317" s="62"/>
      <c r="DV6317" s="31" t="s">
        <v>5779</v>
      </c>
      <c r="DW6317" s="31" t="s">
        <v>5786</v>
      </c>
      <c r="DX6317" s="63"/>
      <c r="DY6317" s="63"/>
      <c r="DZ6317" s="63"/>
      <c r="EA6317" s="167"/>
      <c r="EB6317" s="60"/>
      <c r="EC6317" s="60"/>
      <c r="ED6317" s="60"/>
      <c r="EE6317" s="60"/>
      <c r="EF6317" s="60"/>
      <c r="EG6317" s="60"/>
      <c r="EH6317" s="60"/>
      <c r="EI6317" s="60"/>
      <c r="EJ6317" s="60"/>
      <c r="EK6317" s="60"/>
      <c r="EL6317" s="60"/>
      <c r="EM6317" s="60"/>
      <c r="EN6317" s="60"/>
      <c r="EO6317" s="60"/>
      <c r="EP6317" s="60"/>
      <c r="EQ6317" s="60"/>
      <c r="ER6317" s="60"/>
      <c r="ES6317" s="60"/>
      <c r="ET6317" s="60"/>
      <c r="EU6317" s="60"/>
      <c r="EV6317" s="60"/>
      <c r="EW6317" s="60"/>
      <c r="EX6317" s="60"/>
      <c r="EY6317" s="60"/>
      <c r="EZ6317" s="60"/>
      <c r="FA6317" s="60"/>
      <c r="FB6317" s="60"/>
    </row>
    <row r="6318" spans="29:158" x14ac:dyDescent="0.25">
      <c r="AC6318" s="65"/>
      <c r="AH6318" s="38">
        <v>100</v>
      </c>
      <c r="AI6318" s="38">
        <v>135</v>
      </c>
      <c r="AJ6318" s="38">
        <v>18020</v>
      </c>
      <c r="AK6318" s="38">
        <v>78</v>
      </c>
      <c r="AL6318" s="38">
        <v>9100258</v>
      </c>
      <c r="AM6318" s="61" t="s">
        <v>1816</v>
      </c>
      <c r="AN6318" s="61" t="s">
        <v>1693</v>
      </c>
      <c r="AO6318" s="61" t="s">
        <v>1656</v>
      </c>
      <c r="AP6318" s="61" t="s">
        <v>1784</v>
      </c>
      <c r="AQ6318" s="61" t="s">
        <v>1785</v>
      </c>
      <c r="AR6318" s="28">
        <v>10647775.199999999</v>
      </c>
      <c r="AS6318" s="28">
        <v>10317090</v>
      </c>
      <c r="AT6318" s="28">
        <v>0</v>
      </c>
      <c r="AU6318" s="62"/>
      <c r="DV6318" s="31" t="s">
        <v>5779</v>
      </c>
      <c r="DW6318" s="31" t="s">
        <v>5786</v>
      </c>
      <c r="DX6318" s="63"/>
      <c r="DY6318" s="63"/>
      <c r="DZ6318" s="63"/>
      <c r="EA6318" s="167"/>
      <c r="EB6318" s="60"/>
      <c r="EC6318" s="60"/>
      <c r="ED6318" s="60"/>
      <c r="EE6318" s="60"/>
      <c r="EF6318" s="60"/>
      <c r="EG6318" s="60"/>
      <c r="EH6318" s="60"/>
      <c r="EI6318" s="60"/>
      <c r="EJ6318" s="60"/>
      <c r="EK6318" s="60"/>
      <c r="EL6318" s="60"/>
      <c r="EM6318" s="60"/>
      <c r="EN6318" s="60"/>
      <c r="EO6318" s="60"/>
      <c r="EP6318" s="60"/>
      <c r="EQ6318" s="60"/>
      <c r="ER6318" s="60"/>
      <c r="ES6318" s="60"/>
      <c r="ET6318" s="60"/>
      <c r="EU6318" s="60"/>
      <c r="EV6318" s="60"/>
      <c r="EW6318" s="60"/>
      <c r="EX6318" s="60"/>
      <c r="EY6318" s="60"/>
      <c r="EZ6318" s="60"/>
      <c r="FA6318" s="60"/>
      <c r="FB6318" s="60"/>
    </row>
    <row r="6319" spans="29:158" x14ac:dyDescent="0.25">
      <c r="AC6319" s="65"/>
      <c r="AH6319" s="38">
        <v>100</v>
      </c>
      <c r="AI6319" s="38">
        <v>135</v>
      </c>
      <c r="AJ6319" s="38">
        <v>18150</v>
      </c>
      <c r="AK6319" s="38">
        <v>78</v>
      </c>
      <c r="AL6319" s="38">
        <v>9100258</v>
      </c>
      <c r="AM6319" s="61" t="s">
        <v>1816</v>
      </c>
      <c r="AN6319" s="61" t="s">
        <v>1693</v>
      </c>
      <c r="AO6319" s="61" t="s">
        <v>1659</v>
      </c>
      <c r="AP6319" s="61" t="s">
        <v>1784</v>
      </c>
      <c r="AQ6319" s="61" t="s">
        <v>1785</v>
      </c>
      <c r="AR6319" s="28">
        <v>13642195.5</v>
      </c>
      <c r="AS6319" s="28">
        <v>9921633</v>
      </c>
      <c r="AT6319" s="28">
        <v>6985947</v>
      </c>
      <c r="AU6319" s="62"/>
      <c r="DV6319" s="31" t="s">
        <v>5779</v>
      </c>
      <c r="DW6319" s="31" t="s">
        <v>5786</v>
      </c>
      <c r="DX6319" s="63"/>
      <c r="DY6319" s="63"/>
      <c r="DZ6319" s="63"/>
      <c r="EA6319" s="167"/>
      <c r="EB6319" s="60"/>
      <c r="EC6319" s="60"/>
      <c r="ED6319" s="60"/>
      <c r="EE6319" s="60"/>
      <c r="EF6319" s="60"/>
      <c r="EG6319" s="60"/>
      <c r="EH6319" s="60"/>
      <c r="EI6319" s="60"/>
      <c r="EJ6319" s="60"/>
      <c r="EK6319" s="60"/>
      <c r="EL6319" s="60"/>
      <c r="EM6319" s="60"/>
      <c r="EN6319" s="60"/>
      <c r="EO6319" s="60"/>
      <c r="EP6319" s="60"/>
      <c r="EQ6319" s="60"/>
      <c r="ER6319" s="60"/>
      <c r="ES6319" s="60"/>
      <c r="ET6319" s="60"/>
      <c r="EU6319" s="60"/>
      <c r="EV6319" s="60"/>
      <c r="EW6319" s="60"/>
      <c r="EX6319" s="60"/>
      <c r="EY6319" s="60"/>
      <c r="EZ6319" s="60"/>
      <c r="FA6319" s="60"/>
      <c r="FB6319" s="60"/>
    </row>
    <row r="6320" spans="29:158" x14ac:dyDescent="0.25">
      <c r="AC6320" s="65"/>
      <c r="AH6320" s="38">
        <v>100</v>
      </c>
      <c r="AI6320" s="38">
        <v>140</v>
      </c>
      <c r="AJ6320" s="38">
        <v>10470</v>
      </c>
      <c r="AK6320" s="38">
        <v>78</v>
      </c>
      <c r="AL6320" s="38">
        <v>9100258</v>
      </c>
      <c r="AM6320" s="61" t="s">
        <v>1816</v>
      </c>
      <c r="AN6320" s="61" t="s">
        <v>1690</v>
      </c>
      <c r="AO6320" s="61" t="s">
        <v>5052</v>
      </c>
      <c r="AP6320" s="61" t="s">
        <v>1784</v>
      </c>
      <c r="AQ6320" s="61" t="s">
        <v>1785</v>
      </c>
      <c r="AR6320" s="28">
        <v>0</v>
      </c>
      <c r="AS6320" s="28">
        <v>5966164</v>
      </c>
      <c r="AT6320" s="28">
        <v>4012161</v>
      </c>
      <c r="AU6320" s="62"/>
      <c r="DV6320" s="31" t="s">
        <v>5779</v>
      </c>
      <c r="DW6320" s="31" t="s">
        <v>5787</v>
      </c>
      <c r="DX6320" s="63"/>
      <c r="DY6320" s="63"/>
      <c r="DZ6320" s="63"/>
      <c r="EA6320" s="167"/>
      <c r="EB6320" s="60"/>
      <c r="EC6320" s="60"/>
      <c r="ED6320" s="60"/>
      <c r="EE6320" s="60"/>
      <c r="EF6320" s="60"/>
      <c r="EG6320" s="60"/>
      <c r="EH6320" s="60"/>
      <c r="EI6320" s="60"/>
      <c r="EJ6320" s="60"/>
      <c r="EK6320" s="60"/>
      <c r="EL6320" s="60"/>
      <c r="EM6320" s="60"/>
      <c r="EN6320" s="60"/>
      <c r="EO6320" s="60"/>
      <c r="EP6320" s="60"/>
      <c r="EQ6320" s="60"/>
      <c r="ER6320" s="60"/>
      <c r="ES6320" s="60"/>
      <c r="ET6320" s="60"/>
      <c r="EU6320" s="60"/>
      <c r="EV6320" s="60"/>
      <c r="EW6320" s="60"/>
      <c r="EX6320" s="60"/>
      <c r="EY6320" s="60"/>
      <c r="EZ6320" s="60"/>
      <c r="FA6320" s="60"/>
      <c r="FB6320" s="60"/>
    </row>
    <row r="6321" spans="29:158" x14ac:dyDescent="0.25">
      <c r="AC6321" s="65"/>
      <c r="AH6321" s="38">
        <v>100</v>
      </c>
      <c r="AI6321" s="38">
        <v>140</v>
      </c>
      <c r="AJ6321" s="38">
        <v>10470</v>
      </c>
      <c r="AK6321" s="38">
        <v>78</v>
      </c>
      <c r="AL6321" s="38">
        <v>9100258</v>
      </c>
      <c r="AM6321" s="61" t="s">
        <v>1816</v>
      </c>
      <c r="AN6321" s="61" t="s">
        <v>1690</v>
      </c>
      <c r="AO6321" s="61" t="s">
        <v>1112</v>
      </c>
      <c r="AP6321" s="61" t="s">
        <v>1784</v>
      </c>
      <c r="AQ6321" s="61" t="s">
        <v>1785</v>
      </c>
      <c r="AR6321" s="28">
        <v>9021218.3000000007</v>
      </c>
      <c r="AS6321" s="28">
        <v>0</v>
      </c>
      <c r="AT6321" s="28">
        <v>0</v>
      </c>
      <c r="AU6321" s="62"/>
      <c r="DV6321" s="31" t="s">
        <v>5779</v>
      </c>
      <c r="DW6321" s="31" t="s">
        <v>5787</v>
      </c>
      <c r="DX6321" s="63"/>
      <c r="DY6321" s="63"/>
      <c r="DZ6321" s="63"/>
      <c r="EA6321" s="167"/>
      <c r="EB6321" s="60"/>
      <c r="EC6321" s="60"/>
      <c r="ED6321" s="60"/>
      <c r="EE6321" s="60"/>
      <c r="EF6321" s="60"/>
      <c r="EG6321" s="60"/>
      <c r="EH6321" s="60"/>
      <c r="EI6321" s="60"/>
      <c r="EJ6321" s="60"/>
      <c r="EK6321" s="60"/>
      <c r="EL6321" s="60"/>
      <c r="EM6321" s="60"/>
      <c r="EN6321" s="60"/>
      <c r="EO6321" s="60"/>
      <c r="EP6321" s="60"/>
      <c r="EQ6321" s="60"/>
      <c r="ER6321" s="60"/>
      <c r="ES6321" s="60"/>
      <c r="ET6321" s="60"/>
      <c r="EU6321" s="60"/>
      <c r="EV6321" s="60"/>
      <c r="EW6321" s="60"/>
      <c r="EX6321" s="60"/>
      <c r="EY6321" s="60"/>
      <c r="EZ6321" s="60"/>
      <c r="FA6321" s="60"/>
      <c r="FB6321" s="60"/>
    </row>
    <row r="6322" spans="29:158" x14ac:dyDescent="0.25">
      <c r="AH6322" s="38">
        <v>100</v>
      </c>
      <c r="AI6322" s="38">
        <v>140</v>
      </c>
      <c r="AJ6322" s="38">
        <v>10800</v>
      </c>
      <c r="AK6322" s="38">
        <v>78</v>
      </c>
      <c r="AL6322" s="38">
        <v>9100258</v>
      </c>
      <c r="AM6322" s="61" t="s">
        <v>1816</v>
      </c>
      <c r="AN6322" s="61" t="s">
        <v>1690</v>
      </c>
      <c r="AO6322" s="61" t="s">
        <v>5059</v>
      </c>
      <c r="AP6322" s="61" t="s">
        <v>1784</v>
      </c>
      <c r="AQ6322" s="61" t="s">
        <v>1785</v>
      </c>
      <c r="AR6322" s="28">
        <v>13088043.6</v>
      </c>
      <c r="AS6322" s="28">
        <v>10291769</v>
      </c>
      <c r="AT6322" s="28">
        <v>8433626</v>
      </c>
      <c r="AU6322" s="62"/>
      <c r="DV6322" s="31" t="s">
        <v>5779</v>
      </c>
      <c r="DW6322" s="31" t="s">
        <v>5787</v>
      </c>
      <c r="DX6322" s="63"/>
      <c r="DY6322" s="63"/>
      <c r="DZ6322" s="63"/>
      <c r="EA6322" s="167"/>
      <c r="EB6322" s="60"/>
      <c r="EC6322" s="60"/>
      <c r="ED6322" s="60"/>
      <c r="EE6322" s="60"/>
      <c r="EF6322" s="60"/>
      <c r="EG6322" s="60"/>
      <c r="EH6322" s="60"/>
      <c r="EI6322" s="60"/>
      <c r="EJ6322" s="60"/>
      <c r="EK6322" s="60"/>
      <c r="EL6322" s="60"/>
      <c r="EM6322" s="60"/>
      <c r="EN6322" s="60"/>
      <c r="EO6322" s="60"/>
      <c r="EP6322" s="60"/>
      <c r="EQ6322" s="60"/>
      <c r="ER6322" s="60"/>
      <c r="ES6322" s="60"/>
      <c r="ET6322" s="60"/>
      <c r="EU6322" s="60"/>
      <c r="EV6322" s="60"/>
      <c r="EW6322" s="60"/>
      <c r="EX6322" s="60"/>
      <c r="EY6322" s="60"/>
      <c r="EZ6322" s="60"/>
      <c r="FA6322" s="60"/>
      <c r="FB6322" s="60"/>
    </row>
    <row r="6323" spans="29:158" x14ac:dyDescent="0.25">
      <c r="AH6323" s="38">
        <v>100</v>
      </c>
      <c r="AI6323" s="38">
        <v>140</v>
      </c>
      <c r="AJ6323" s="38">
        <v>10850</v>
      </c>
      <c r="AK6323" s="38">
        <v>78</v>
      </c>
      <c r="AL6323" s="38">
        <v>9100258</v>
      </c>
      <c r="AM6323" s="61" t="s">
        <v>1816</v>
      </c>
      <c r="AN6323" s="61" t="s">
        <v>1690</v>
      </c>
      <c r="AO6323" s="61" t="s">
        <v>5060</v>
      </c>
      <c r="AP6323" s="61" t="s">
        <v>1784</v>
      </c>
      <c r="AQ6323" s="61" t="s">
        <v>1785</v>
      </c>
      <c r="AR6323" s="28">
        <v>5431337.0999999996</v>
      </c>
      <c r="AS6323" s="28">
        <v>4926641</v>
      </c>
      <c r="AT6323" s="28">
        <v>3823454</v>
      </c>
      <c r="AU6323" s="62"/>
      <c r="DV6323" s="31" t="s">
        <v>5779</v>
      </c>
      <c r="DW6323" s="31" t="s">
        <v>5787</v>
      </c>
      <c r="DX6323" s="63"/>
      <c r="DY6323" s="63"/>
      <c r="DZ6323" s="63"/>
      <c r="EA6323" s="167"/>
      <c r="EB6323" s="60"/>
      <c r="EC6323" s="60"/>
      <c r="ED6323" s="60"/>
      <c r="EE6323" s="60"/>
      <c r="EF6323" s="60"/>
      <c r="EG6323" s="60"/>
      <c r="EH6323" s="60"/>
      <c r="EI6323" s="60"/>
      <c r="EJ6323" s="60"/>
      <c r="EK6323" s="60"/>
      <c r="EL6323" s="60"/>
      <c r="EM6323" s="60"/>
      <c r="EN6323" s="60"/>
      <c r="EO6323" s="60"/>
      <c r="EP6323" s="60"/>
      <c r="EQ6323" s="60"/>
      <c r="ER6323" s="60"/>
      <c r="ES6323" s="60"/>
      <c r="ET6323" s="60"/>
      <c r="EU6323" s="60"/>
      <c r="EV6323" s="60"/>
      <c r="EW6323" s="60"/>
      <c r="EX6323" s="60"/>
      <c r="EY6323" s="60"/>
      <c r="EZ6323" s="60"/>
      <c r="FA6323" s="60"/>
      <c r="FB6323" s="60"/>
    </row>
    <row r="6324" spans="29:158" x14ac:dyDescent="0.25">
      <c r="AH6324" s="38">
        <v>100</v>
      </c>
      <c r="AI6324" s="38">
        <v>140</v>
      </c>
      <c r="AJ6324" s="38">
        <v>11400</v>
      </c>
      <c r="AK6324" s="38">
        <v>78</v>
      </c>
      <c r="AL6324" s="38">
        <v>9100258</v>
      </c>
      <c r="AM6324" s="61" t="s">
        <v>1816</v>
      </c>
      <c r="AN6324" s="61" t="s">
        <v>1690</v>
      </c>
      <c r="AO6324" s="61" t="s">
        <v>5071</v>
      </c>
      <c r="AP6324" s="61" t="s">
        <v>1784</v>
      </c>
      <c r="AQ6324" s="61" t="s">
        <v>1785</v>
      </c>
      <c r="AR6324" s="28">
        <v>19126647.699999999</v>
      </c>
      <c r="AS6324" s="28">
        <v>14170514</v>
      </c>
      <c r="AT6324" s="28">
        <v>9756770</v>
      </c>
      <c r="AU6324" s="62"/>
      <c r="DV6324" s="31" t="s">
        <v>5779</v>
      </c>
      <c r="DW6324" s="31" t="s">
        <v>5787</v>
      </c>
      <c r="DX6324" s="63"/>
      <c r="DY6324" s="63"/>
      <c r="DZ6324" s="63"/>
      <c r="EA6324" s="167"/>
      <c r="EB6324" s="60"/>
      <c r="EC6324" s="60"/>
      <c r="ED6324" s="60"/>
      <c r="EE6324" s="60"/>
      <c r="EF6324" s="60"/>
      <c r="EG6324" s="60"/>
      <c r="EH6324" s="60"/>
      <c r="EI6324" s="60"/>
      <c r="EJ6324" s="60"/>
      <c r="EK6324" s="60"/>
      <c r="EL6324" s="60"/>
      <c r="EM6324" s="60"/>
      <c r="EN6324" s="60"/>
      <c r="EO6324" s="60"/>
      <c r="EP6324" s="60"/>
      <c r="EQ6324" s="60"/>
      <c r="ER6324" s="60"/>
      <c r="ES6324" s="60"/>
      <c r="ET6324" s="60"/>
      <c r="EU6324" s="60"/>
      <c r="EV6324" s="60"/>
      <c r="EW6324" s="60"/>
      <c r="EX6324" s="60"/>
      <c r="EY6324" s="60"/>
      <c r="EZ6324" s="60"/>
      <c r="FA6324" s="60"/>
      <c r="FB6324" s="60"/>
    </row>
    <row r="6325" spans="29:158" x14ac:dyDescent="0.25">
      <c r="AH6325" s="38">
        <v>100</v>
      </c>
      <c r="AI6325" s="38">
        <v>140</v>
      </c>
      <c r="AJ6325" s="38">
        <v>12350</v>
      </c>
      <c r="AK6325" s="38">
        <v>78</v>
      </c>
      <c r="AL6325" s="38">
        <v>9100258</v>
      </c>
      <c r="AM6325" s="61" t="s">
        <v>1816</v>
      </c>
      <c r="AN6325" s="61" t="s">
        <v>1690</v>
      </c>
      <c r="AO6325" s="61" t="s">
        <v>5091</v>
      </c>
      <c r="AP6325" s="61" t="s">
        <v>1784</v>
      </c>
      <c r="AQ6325" s="61" t="s">
        <v>1785</v>
      </c>
      <c r="AR6325" s="28">
        <v>8596394.4000000004</v>
      </c>
      <c r="AS6325" s="28">
        <v>10707860</v>
      </c>
      <c r="AT6325" s="28">
        <v>6509420</v>
      </c>
      <c r="AU6325" s="62"/>
      <c r="DV6325" s="31" t="s">
        <v>5779</v>
      </c>
      <c r="DW6325" s="31" t="s">
        <v>5787</v>
      </c>
      <c r="DX6325" s="63"/>
      <c r="DY6325" s="63"/>
      <c r="DZ6325" s="63"/>
      <c r="EA6325" s="167"/>
      <c r="EB6325" s="60"/>
      <c r="EC6325" s="60"/>
      <c r="ED6325" s="60"/>
      <c r="EE6325" s="60"/>
      <c r="EF6325" s="60"/>
      <c r="EG6325" s="60"/>
      <c r="EH6325" s="60"/>
      <c r="EI6325" s="60"/>
      <c r="EJ6325" s="60"/>
      <c r="EK6325" s="60"/>
      <c r="EL6325" s="60"/>
      <c r="EM6325" s="60"/>
      <c r="EN6325" s="60"/>
      <c r="EO6325" s="60"/>
      <c r="EP6325" s="60"/>
      <c r="EQ6325" s="60"/>
      <c r="ER6325" s="60"/>
      <c r="ES6325" s="60"/>
      <c r="ET6325" s="60"/>
      <c r="EU6325" s="60"/>
      <c r="EV6325" s="60"/>
      <c r="EW6325" s="60"/>
      <c r="EX6325" s="60"/>
      <c r="EY6325" s="60"/>
      <c r="EZ6325" s="60"/>
      <c r="FA6325" s="60"/>
      <c r="FB6325" s="60"/>
    </row>
    <row r="6326" spans="29:158" x14ac:dyDescent="0.25">
      <c r="AH6326" s="38">
        <v>100</v>
      </c>
      <c r="AI6326" s="38">
        <v>140</v>
      </c>
      <c r="AJ6326" s="38">
        <v>12900</v>
      </c>
      <c r="AK6326" s="38">
        <v>78</v>
      </c>
      <c r="AL6326" s="38">
        <v>9100258</v>
      </c>
      <c r="AM6326" s="61" t="s">
        <v>1816</v>
      </c>
      <c r="AN6326" s="61" t="s">
        <v>1690</v>
      </c>
      <c r="AO6326" s="61" t="s">
        <v>5099</v>
      </c>
      <c r="AP6326" s="61" t="s">
        <v>1784</v>
      </c>
      <c r="AQ6326" s="61" t="s">
        <v>1785</v>
      </c>
      <c r="AR6326" s="28">
        <v>10193404</v>
      </c>
      <c r="AS6326" s="28">
        <v>10367953</v>
      </c>
      <c r="AT6326" s="28">
        <v>8282753</v>
      </c>
      <c r="AU6326" s="62"/>
      <c r="DV6326" s="31" t="s">
        <v>5779</v>
      </c>
      <c r="DW6326" s="31" t="s">
        <v>5787</v>
      </c>
      <c r="DX6326" s="63"/>
      <c r="DY6326" s="63"/>
      <c r="DZ6326" s="63"/>
      <c r="EA6326" s="167"/>
      <c r="EB6326" s="60"/>
      <c r="EC6326" s="60"/>
      <c r="ED6326" s="60"/>
      <c r="EE6326" s="60"/>
      <c r="EF6326" s="60"/>
      <c r="EG6326" s="60"/>
      <c r="EH6326" s="60"/>
      <c r="EI6326" s="60"/>
      <c r="EJ6326" s="60"/>
      <c r="EK6326" s="60"/>
      <c r="EL6326" s="60"/>
      <c r="EM6326" s="60"/>
      <c r="EN6326" s="60"/>
      <c r="EO6326" s="60"/>
      <c r="EP6326" s="60"/>
      <c r="EQ6326" s="60"/>
      <c r="ER6326" s="60"/>
      <c r="ES6326" s="60"/>
      <c r="ET6326" s="60"/>
      <c r="EU6326" s="60"/>
      <c r="EV6326" s="60"/>
      <c r="EW6326" s="60"/>
      <c r="EX6326" s="60"/>
      <c r="EY6326" s="60"/>
      <c r="EZ6326" s="60"/>
      <c r="FA6326" s="60"/>
      <c r="FB6326" s="60"/>
    </row>
    <row r="6327" spans="29:158" x14ac:dyDescent="0.25">
      <c r="AH6327" s="38">
        <v>100</v>
      </c>
      <c r="AI6327" s="38">
        <v>140</v>
      </c>
      <c r="AJ6327" s="38">
        <v>13300</v>
      </c>
      <c r="AK6327" s="38">
        <v>78</v>
      </c>
      <c r="AL6327" s="38">
        <v>9100258</v>
      </c>
      <c r="AM6327" s="61" t="s">
        <v>1816</v>
      </c>
      <c r="AN6327" s="61" t="s">
        <v>1690</v>
      </c>
      <c r="AO6327" s="61" t="s">
        <v>5107</v>
      </c>
      <c r="AP6327" s="61" t="s">
        <v>1784</v>
      </c>
      <c r="AQ6327" s="61" t="s">
        <v>1785</v>
      </c>
      <c r="AR6327" s="28">
        <v>0</v>
      </c>
      <c r="AS6327" s="28">
        <v>0</v>
      </c>
      <c r="AT6327" s="28">
        <v>576428</v>
      </c>
      <c r="AU6327" s="62"/>
      <c r="DV6327" s="31" t="s">
        <v>5779</v>
      </c>
      <c r="DW6327" s="31" t="s">
        <v>5787</v>
      </c>
      <c r="DX6327" s="63"/>
      <c r="DY6327" s="63"/>
      <c r="DZ6327" s="63"/>
      <c r="EA6327" s="167"/>
      <c r="EB6327" s="60"/>
      <c r="EC6327" s="60"/>
      <c r="ED6327" s="60"/>
      <c r="EE6327" s="60"/>
      <c r="EF6327" s="60"/>
      <c r="EG6327" s="60"/>
      <c r="EH6327" s="60"/>
      <c r="EI6327" s="60"/>
      <c r="EJ6327" s="60"/>
      <c r="EK6327" s="60"/>
      <c r="EL6327" s="60"/>
      <c r="EM6327" s="60"/>
      <c r="EN6327" s="60"/>
      <c r="EO6327" s="60"/>
      <c r="EP6327" s="60"/>
      <c r="EQ6327" s="60"/>
      <c r="ER6327" s="60"/>
      <c r="ES6327" s="60"/>
      <c r="ET6327" s="60"/>
      <c r="EU6327" s="60"/>
      <c r="EV6327" s="60"/>
      <c r="EW6327" s="60"/>
      <c r="EX6327" s="60"/>
      <c r="EY6327" s="60"/>
      <c r="EZ6327" s="60"/>
      <c r="FA6327" s="60"/>
      <c r="FB6327" s="60"/>
    </row>
    <row r="6328" spans="29:158" x14ac:dyDescent="0.25">
      <c r="AH6328" s="38">
        <v>100</v>
      </c>
      <c r="AI6328" s="38">
        <v>140</v>
      </c>
      <c r="AJ6328" s="38">
        <v>14600</v>
      </c>
      <c r="AK6328" s="38">
        <v>78</v>
      </c>
      <c r="AL6328" s="38">
        <v>9100258</v>
      </c>
      <c r="AM6328" s="61" t="s">
        <v>1816</v>
      </c>
      <c r="AN6328" s="61" t="s">
        <v>1690</v>
      </c>
      <c r="AO6328" s="61" t="s">
        <v>1580</v>
      </c>
      <c r="AP6328" s="61" t="s">
        <v>1784</v>
      </c>
      <c r="AQ6328" s="61" t="s">
        <v>1785</v>
      </c>
      <c r="AR6328" s="28">
        <v>15342271.4</v>
      </c>
      <c r="AS6328" s="28">
        <v>10359470</v>
      </c>
      <c r="AT6328" s="28">
        <v>8390063</v>
      </c>
      <c r="AU6328" s="62"/>
      <c r="DV6328" s="31" t="s">
        <v>5779</v>
      </c>
      <c r="DW6328" s="31" t="s">
        <v>5787</v>
      </c>
      <c r="DX6328" s="63"/>
      <c r="DY6328" s="63"/>
      <c r="DZ6328" s="63"/>
      <c r="EA6328" s="167"/>
      <c r="EB6328" s="60"/>
      <c r="EC6328" s="60"/>
      <c r="ED6328" s="60"/>
      <c r="EE6328" s="60"/>
      <c r="EF6328" s="60"/>
      <c r="EG6328" s="60"/>
      <c r="EH6328" s="60"/>
      <c r="EI6328" s="60"/>
      <c r="EJ6328" s="60"/>
      <c r="EK6328" s="60"/>
      <c r="EL6328" s="60"/>
      <c r="EM6328" s="60"/>
      <c r="EN6328" s="60"/>
      <c r="EO6328" s="60"/>
      <c r="EP6328" s="60"/>
      <c r="EQ6328" s="60"/>
      <c r="ER6328" s="60"/>
      <c r="ES6328" s="60"/>
      <c r="ET6328" s="60"/>
      <c r="EU6328" s="60"/>
      <c r="EV6328" s="60"/>
      <c r="EW6328" s="60"/>
      <c r="EX6328" s="60"/>
      <c r="EY6328" s="60"/>
      <c r="EZ6328" s="60"/>
      <c r="FA6328" s="60"/>
      <c r="FB6328" s="60"/>
    </row>
    <row r="6329" spans="29:158" x14ac:dyDescent="0.25">
      <c r="AH6329" s="38">
        <v>100</v>
      </c>
      <c r="AI6329" s="38">
        <v>140</v>
      </c>
      <c r="AJ6329" s="38">
        <v>14870</v>
      </c>
      <c r="AK6329" s="38">
        <v>78</v>
      </c>
      <c r="AL6329" s="38">
        <v>9100258</v>
      </c>
      <c r="AM6329" s="61" t="s">
        <v>1816</v>
      </c>
      <c r="AN6329" s="61" t="s">
        <v>1690</v>
      </c>
      <c r="AO6329" s="61" t="s">
        <v>1586</v>
      </c>
      <c r="AP6329" s="61" t="s">
        <v>1784</v>
      </c>
      <c r="AQ6329" s="61" t="s">
        <v>1785</v>
      </c>
      <c r="AR6329" s="28">
        <v>1001484.9</v>
      </c>
      <c r="AS6329" s="28">
        <v>777177</v>
      </c>
      <c r="AT6329" s="28">
        <v>0</v>
      </c>
      <c r="AU6329" s="62"/>
      <c r="DV6329" s="31" t="s">
        <v>5779</v>
      </c>
      <c r="DW6329" s="31" t="s">
        <v>5787</v>
      </c>
      <c r="DX6329" s="63"/>
      <c r="DY6329" s="63"/>
      <c r="DZ6329" s="63"/>
      <c r="EA6329" s="167"/>
      <c r="EB6329" s="60"/>
      <c r="EC6329" s="60"/>
      <c r="ED6329" s="60"/>
      <c r="EE6329" s="60"/>
      <c r="EF6329" s="60"/>
      <c r="EG6329" s="60"/>
      <c r="EH6329" s="60"/>
      <c r="EI6329" s="60"/>
      <c r="EJ6329" s="60"/>
      <c r="EK6329" s="60"/>
      <c r="EL6329" s="60"/>
      <c r="EM6329" s="60"/>
      <c r="EN6329" s="60"/>
      <c r="EO6329" s="60"/>
      <c r="EP6329" s="60"/>
      <c r="EQ6329" s="60"/>
      <c r="ER6329" s="60"/>
      <c r="ES6329" s="60"/>
      <c r="ET6329" s="60"/>
      <c r="EU6329" s="60"/>
      <c r="EV6329" s="60"/>
      <c r="EW6329" s="60"/>
      <c r="EX6329" s="60"/>
      <c r="EY6329" s="60"/>
      <c r="EZ6329" s="60"/>
      <c r="FA6329" s="60"/>
      <c r="FB6329" s="60"/>
    </row>
    <row r="6330" spans="29:158" x14ac:dyDescent="0.25">
      <c r="AH6330" s="38">
        <v>100</v>
      </c>
      <c r="AI6330" s="38">
        <v>140</v>
      </c>
      <c r="AJ6330" s="38">
        <v>14875</v>
      </c>
      <c r="AK6330" s="38">
        <v>78</v>
      </c>
      <c r="AL6330" s="38">
        <v>9100258</v>
      </c>
      <c r="AM6330" s="61" t="s">
        <v>1816</v>
      </c>
      <c r="AN6330" s="61" t="s">
        <v>1690</v>
      </c>
      <c r="AO6330" s="61" t="s">
        <v>1230</v>
      </c>
      <c r="AP6330" s="61" t="s">
        <v>1784</v>
      </c>
      <c r="AQ6330" s="61" t="s">
        <v>1785</v>
      </c>
      <c r="AR6330" s="28">
        <v>0</v>
      </c>
      <c r="AS6330" s="28">
        <v>1412107</v>
      </c>
      <c r="AT6330" s="28">
        <v>0</v>
      </c>
      <c r="AU6330" s="62"/>
      <c r="DV6330" s="31" t="s">
        <v>5779</v>
      </c>
      <c r="DW6330" s="31" t="s">
        <v>5787</v>
      </c>
      <c r="DX6330" s="63"/>
      <c r="DY6330" s="63"/>
      <c r="DZ6330" s="63"/>
      <c r="EA6330" s="167"/>
      <c r="EB6330" s="60"/>
      <c r="EC6330" s="60"/>
      <c r="ED6330" s="60"/>
      <c r="EE6330" s="60"/>
      <c r="EF6330" s="60"/>
      <c r="EG6330" s="60"/>
      <c r="EH6330" s="60"/>
      <c r="EI6330" s="60"/>
      <c r="EJ6330" s="60"/>
      <c r="EK6330" s="60"/>
      <c r="EL6330" s="60"/>
      <c r="EM6330" s="60"/>
      <c r="EN6330" s="60"/>
      <c r="EO6330" s="60"/>
      <c r="EP6330" s="60"/>
      <c r="EQ6330" s="60"/>
      <c r="ER6330" s="60"/>
      <c r="ES6330" s="60"/>
      <c r="ET6330" s="60"/>
      <c r="EU6330" s="60"/>
      <c r="EV6330" s="60"/>
      <c r="EW6330" s="60"/>
      <c r="EX6330" s="60"/>
      <c r="EY6330" s="60"/>
      <c r="EZ6330" s="60"/>
      <c r="FA6330" s="60"/>
      <c r="FB6330" s="60"/>
    </row>
    <row r="6331" spans="29:158" x14ac:dyDescent="0.25">
      <c r="AH6331" s="38">
        <v>100</v>
      </c>
      <c r="AI6331" s="38">
        <v>140</v>
      </c>
      <c r="AJ6331" s="38">
        <v>15270</v>
      </c>
      <c r="AK6331" s="38">
        <v>78</v>
      </c>
      <c r="AL6331" s="38">
        <v>9100258</v>
      </c>
      <c r="AM6331" s="61" t="s">
        <v>1816</v>
      </c>
      <c r="AN6331" s="61" t="s">
        <v>1690</v>
      </c>
      <c r="AO6331" s="61" t="s">
        <v>1596</v>
      </c>
      <c r="AP6331" s="61" t="s">
        <v>1784</v>
      </c>
      <c r="AQ6331" s="61" t="s">
        <v>1785</v>
      </c>
      <c r="AR6331" s="28">
        <v>1828963.3</v>
      </c>
      <c r="AS6331" s="28">
        <v>0</v>
      </c>
      <c r="AT6331" s="28">
        <v>0</v>
      </c>
      <c r="AU6331" s="62"/>
      <c r="DV6331" s="31" t="s">
        <v>5779</v>
      </c>
      <c r="DW6331" s="31" t="s">
        <v>5787</v>
      </c>
      <c r="DX6331" s="63"/>
      <c r="DY6331" s="63"/>
      <c r="DZ6331" s="63"/>
      <c r="EA6331" s="62"/>
    </row>
    <row r="6332" spans="29:158" x14ac:dyDescent="0.25">
      <c r="AH6332" s="38">
        <v>100</v>
      </c>
      <c r="AI6332" s="38">
        <v>140</v>
      </c>
      <c r="AJ6332" s="38">
        <v>16100</v>
      </c>
      <c r="AK6332" s="38">
        <v>78</v>
      </c>
      <c r="AL6332" s="38">
        <v>9100258</v>
      </c>
      <c r="AM6332" s="61" t="s">
        <v>1816</v>
      </c>
      <c r="AN6332" s="61" t="s">
        <v>1690</v>
      </c>
      <c r="AO6332" s="61" t="s">
        <v>1612</v>
      </c>
      <c r="AP6332" s="61" t="s">
        <v>1784</v>
      </c>
      <c r="AQ6332" s="61" t="s">
        <v>1785</v>
      </c>
      <c r="AR6332" s="28">
        <v>5423329.5999999996</v>
      </c>
      <c r="AS6332" s="28">
        <v>5534683</v>
      </c>
      <c r="AT6332" s="28">
        <v>3838355</v>
      </c>
      <c r="AU6332" s="62"/>
      <c r="DV6332" s="31" t="s">
        <v>5779</v>
      </c>
      <c r="DW6332" s="31" t="s">
        <v>5787</v>
      </c>
      <c r="DX6332" s="63"/>
      <c r="DY6332" s="63"/>
      <c r="DZ6332" s="63"/>
      <c r="EA6332" s="62"/>
    </row>
    <row r="6333" spans="29:158" x14ac:dyDescent="0.25">
      <c r="AH6333" s="38">
        <v>100</v>
      </c>
      <c r="AI6333" s="38">
        <v>140</v>
      </c>
      <c r="AJ6333" s="38">
        <v>16150</v>
      </c>
      <c r="AK6333" s="38">
        <v>78</v>
      </c>
      <c r="AL6333" s="38">
        <v>9100258</v>
      </c>
      <c r="AM6333" s="61" t="s">
        <v>1816</v>
      </c>
      <c r="AN6333" s="61" t="s">
        <v>1690</v>
      </c>
      <c r="AO6333" s="61" t="s">
        <v>1613</v>
      </c>
      <c r="AP6333" s="61" t="s">
        <v>1784</v>
      </c>
      <c r="AQ6333" s="61" t="s">
        <v>1785</v>
      </c>
      <c r="AR6333" s="28">
        <v>522582.7</v>
      </c>
      <c r="AS6333" s="28">
        <v>600043</v>
      </c>
      <c r="AT6333" s="28">
        <v>1015656</v>
      </c>
      <c r="AU6333" s="62"/>
      <c r="DV6333" s="31" t="s">
        <v>5779</v>
      </c>
      <c r="DW6333" s="31" t="s">
        <v>5787</v>
      </c>
      <c r="DX6333" s="63"/>
      <c r="DY6333" s="63"/>
      <c r="DZ6333" s="63"/>
      <c r="EA6333" s="62"/>
    </row>
    <row r="6334" spans="29:158" x14ac:dyDescent="0.25">
      <c r="AH6334" s="38">
        <v>100</v>
      </c>
      <c r="AI6334" s="38">
        <v>140</v>
      </c>
      <c r="AJ6334" s="38">
        <v>16200</v>
      </c>
      <c r="AK6334" s="38">
        <v>78</v>
      </c>
      <c r="AL6334" s="38">
        <v>9100258</v>
      </c>
      <c r="AM6334" s="61" t="s">
        <v>1816</v>
      </c>
      <c r="AN6334" s="61" t="s">
        <v>1690</v>
      </c>
      <c r="AO6334" s="61" t="s">
        <v>1615</v>
      </c>
      <c r="AP6334" s="61" t="s">
        <v>1784</v>
      </c>
      <c r="AQ6334" s="61" t="s">
        <v>1785</v>
      </c>
      <c r="AR6334" s="28">
        <v>13577779.4</v>
      </c>
      <c r="AS6334" s="28">
        <v>10332262</v>
      </c>
      <c r="AT6334" s="28">
        <v>7155238</v>
      </c>
      <c r="AU6334" s="62"/>
      <c r="DV6334" s="31" t="s">
        <v>5779</v>
      </c>
      <c r="DW6334" s="31" t="s">
        <v>5787</v>
      </c>
      <c r="DX6334" s="63"/>
      <c r="DY6334" s="63"/>
      <c r="DZ6334" s="63"/>
      <c r="EA6334" s="62"/>
    </row>
    <row r="6335" spans="29:158" x14ac:dyDescent="0.25">
      <c r="AH6335" s="38">
        <v>100</v>
      </c>
      <c r="AI6335" s="38">
        <v>140</v>
      </c>
      <c r="AJ6335" s="38">
        <v>16750</v>
      </c>
      <c r="AK6335" s="38">
        <v>78</v>
      </c>
      <c r="AL6335" s="38">
        <v>9100258</v>
      </c>
      <c r="AM6335" s="61" t="s">
        <v>1816</v>
      </c>
      <c r="AN6335" s="61" t="s">
        <v>1690</v>
      </c>
      <c r="AO6335" s="61" t="s">
        <v>1628</v>
      </c>
      <c r="AP6335" s="61" t="s">
        <v>1784</v>
      </c>
      <c r="AQ6335" s="61" t="s">
        <v>1785</v>
      </c>
      <c r="AR6335" s="28">
        <v>0</v>
      </c>
      <c r="AS6335" s="28">
        <v>0</v>
      </c>
      <c r="AT6335" s="28">
        <v>957409</v>
      </c>
      <c r="AU6335" s="62"/>
      <c r="DV6335" s="31" t="s">
        <v>5779</v>
      </c>
      <c r="DW6335" s="31" t="s">
        <v>5787</v>
      </c>
      <c r="DX6335" s="63"/>
      <c r="DY6335" s="63"/>
      <c r="DZ6335" s="63"/>
      <c r="EA6335" s="62"/>
    </row>
    <row r="6336" spans="29:158" x14ac:dyDescent="0.25">
      <c r="AH6336" s="38">
        <v>100</v>
      </c>
      <c r="AI6336" s="38">
        <v>140</v>
      </c>
      <c r="AJ6336" s="38">
        <v>18100</v>
      </c>
      <c r="AK6336" s="38">
        <v>78</v>
      </c>
      <c r="AL6336" s="38">
        <v>9100258</v>
      </c>
      <c r="AM6336" s="61" t="s">
        <v>1816</v>
      </c>
      <c r="AN6336" s="61" t="s">
        <v>1690</v>
      </c>
      <c r="AO6336" s="61" t="s">
        <v>1658</v>
      </c>
      <c r="AP6336" s="61" t="s">
        <v>1784</v>
      </c>
      <c r="AQ6336" s="61" t="s">
        <v>1785</v>
      </c>
      <c r="AR6336" s="28">
        <v>10191289.199999999</v>
      </c>
      <c r="AS6336" s="28">
        <v>7381848</v>
      </c>
      <c r="AT6336" s="28">
        <v>5224389</v>
      </c>
      <c r="AU6336" s="62"/>
      <c r="DV6336" s="31" t="s">
        <v>5779</v>
      </c>
      <c r="DW6336" s="31" t="s">
        <v>5787</v>
      </c>
      <c r="DX6336" s="63"/>
      <c r="DY6336" s="63"/>
      <c r="DZ6336" s="63"/>
      <c r="EA6336" s="62"/>
    </row>
    <row r="6337" spans="34:131" x14ac:dyDescent="0.25">
      <c r="AH6337" s="38">
        <v>100</v>
      </c>
      <c r="AI6337" s="38">
        <v>145</v>
      </c>
      <c r="AJ6337" s="38">
        <v>10550</v>
      </c>
      <c r="AK6337" s="38">
        <v>78</v>
      </c>
      <c r="AL6337" s="38">
        <v>9100258</v>
      </c>
      <c r="AM6337" s="61" t="s">
        <v>1816</v>
      </c>
      <c r="AN6337" s="61" t="s">
        <v>1691</v>
      </c>
      <c r="AO6337" s="61" t="s">
        <v>5054</v>
      </c>
      <c r="AP6337" s="61" t="s">
        <v>1784</v>
      </c>
      <c r="AQ6337" s="61" t="s">
        <v>1785</v>
      </c>
      <c r="AR6337" s="28">
        <v>679685.3</v>
      </c>
      <c r="AS6337" s="28">
        <v>373544</v>
      </c>
      <c r="AT6337" s="28">
        <v>142371</v>
      </c>
      <c r="AU6337" s="62"/>
      <c r="DV6337" s="31" t="s">
        <v>5779</v>
      </c>
      <c r="DW6337" s="31" t="s">
        <v>5788</v>
      </c>
      <c r="DX6337" s="63"/>
      <c r="DY6337" s="63"/>
      <c r="DZ6337" s="63"/>
      <c r="EA6337" s="62"/>
    </row>
    <row r="6338" spans="34:131" x14ac:dyDescent="0.25">
      <c r="AH6338" s="38">
        <v>100</v>
      </c>
      <c r="AI6338" s="38">
        <v>145</v>
      </c>
      <c r="AJ6338" s="38">
        <v>11000</v>
      </c>
      <c r="AK6338" s="38">
        <v>78</v>
      </c>
      <c r="AL6338" s="38">
        <v>9100258</v>
      </c>
      <c r="AM6338" s="61" t="s">
        <v>1816</v>
      </c>
      <c r="AN6338" s="61" t="s">
        <v>1691</v>
      </c>
      <c r="AO6338" s="61" t="s">
        <v>5063</v>
      </c>
      <c r="AP6338" s="61" t="s">
        <v>1784</v>
      </c>
      <c r="AQ6338" s="61" t="s">
        <v>1785</v>
      </c>
      <c r="AR6338" s="28">
        <v>7452957</v>
      </c>
      <c r="AS6338" s="28">
        <v>6472476</v>
      </c>
      <c r="AT6338" s="28">
        <v>3503719</v>
      </c>
      <c r="AU6338" s="62"/>
      <c r="DV6338" s="31" t="s">
        <v>5779</v>
      </c>
      <c r="DW6338" s="31" t="s">
        <v>5788</v>
      </c>
      <c r="DX6338" s="63"/>
      <c r="DY6338" s="63"/>
      <c r="DZ6338" s="63"/>
      <c r="EA6338" s="62"/>
    </row>
    <row r="6339" spans="34:131" x14ac:dyDescent="0.25">
      <c r="AH6339" s="38">
        <v>100</v>
      </c>
      <c r="AI6339" s="38">
        <v>145</v>
      </c>
      <c r="AJ6339" s="38">
        <v>11050</v>
      </c>
      <c r="AK6339" s="38">
        <v>78</v>
      </c>
      <c r="AL6339" s="38">
        <v>9100258</v>
      </c>
      <c r="AM6339" s="61" t="s">
        <v>1816</v>
      </c>
      <c r="AN6339" s="61" t="s">
        <v>1691</v>
      </c>
      <c r="AO6339" s="61" t="s">
        <v>5064</v>
      </c>
      <c r="AP6339" s="61" t="s">
        <v>1784</v>
      </c>
      <c r="AQ6339" s="61" t="s">
        <v>1785</v>
      </c>
      <c r="AR6339" s="28">
        <v>11156138.6</v>
      </c>
      <c r="AS6339" s="28">
        <v>6846767</v>
      </c>
      <c r="AT6339" s="28">
        <v>4788615</v>
      </c>
      <c r="AU6339" s="62"/>
      <c r="DV6339" s="31" t="s">
        <v>5779</v>
      </c>
      <c r="DW6339" s="31" t="s">
        <v>5788</v>
      </c>
      <c r="DX6339" s="63"/>
      <c r="DY6339" s="63"/>
      <c r="DZ6339" s="63"/>
      <c r="EA6339" s="62"/>
    </row>
    <row r="6340" spans="34:131" x14ac:dyDescent="0.25">
      <c r="AH6340" s="38">
        <v>100</v>
      </c>
      <c r="AI6340" s="38">
        <v>145</v>
      </c>
      <c r="AJ6340" s="38">
        <v>12050</v>
      </c>
      <c r="AK6340" s="38">
        <v>78</v>
      </c>
      <c r="AL6340" s="38">
        <v>9100258</v>
      </c>
      <c r="AM6340" s="61" t="s">
        <v>1816</v>
      </c>
      <c r="AN6340" s="61" t="s">
        <v>1691</v>
      </c>
      <c r="AO6340" s="61" t="s">
        <v>5085</v>
      </c>
      <c r="AP6340" s="61" t="s">
        <v>1784</v>
      </c>
      <c r="AQ6340" s="61" t="s">
        <v>1785</v>
      </c>
      <c r="AR6340" s="28">
        <v>5588800.5</v>
      </c>
      <c r="AS6340" s="28">
        <v>4336100</v>
      </c>
      <c r="AT6340" s="28">
        <v>2584094</v>
      </c>
      <c r="AU6340" s="62"/>
      <c r="DV6340" s="31" t="s">
        <v>5779</v>
      </c>
      <c r="DW6340" s="31" t="s">
        <v>5788</v>
      </c>
      <c r="DX6340" s="63"/>
      <c r="DY6340" s="63"/>
      <c r="DZ6340" s="63"/>
      <c r="EA6340" s="62"/>
    </row>
    <row r="6341" spans="34:131" x14ac:dyDescent="0.25">
      <c r="AH6341" s="38">
        <v>100</v>
      </c>
      <c r="AI6341" s="38">
        <v>145</v>
      </c>
      <c r="AJ6341" s="38">
        <v>12400</v>
      </c>
      <c r="AK6341" s="38">
        <v>78</v>
      </c>
      <c r="AL6341" s="38">
        <v>9100258</v>
      </c>
      <c r="AM6341" s="61" t="s">
        <v>1816</v>
      </c>
      <c r="AN6341" s="61" t="s">
        <v>1691</v>
      </c>
      <c r="AO6341" s="61" t="s">
        <v>5092</v>
      </c>
      <c r="AP6341" s="61" t="s">
        <v>1784</v>
      </c>
      <c r="AQ6341" s="61" t="s">
        <v>1785</v>
      </c>
      <c r="AR6341" s="28">
        <v>0</v>
      </c>
      <c r="AS6341" s="28">
        <v>0</v>
      </c>
      <c r="AT6341" s="28">
        <v>8275377</v>
      </c>
      <c r="AU6341" s="62"/>
      <c r="DV6341" s="31" t="s">
        <v>5779</v>
      </c>
      <c r="DW6341" s="31" t="s">
        <v>5788</v>
      </c>
      <c r="DX6341" s="63"/>
      <c r="DY6341" s="63"/>
      <c r="DZ6341" s="63"/>
      <c r="EA6341" s="62"/>
    </row>
    <row r="6342" spans="34:131" x14ac:dyDescent="0.25">
      <c r="AH6342" s="38">
        <v>100</v>
      </c>
      <c r="AI6342" s="38">
        <v>145</v>
      </c>
      <c r="AJ6342" s="38">
        <v>12750</v>
      </c>
      <c r="AK6342" s="38">
        <v>78</v>
      </c>
      <c r="AL6342" s="38">
        <v>9100258</v>
      </c>
      <c r="AM6342" s="61" t="s">
        <v>1816</v>
      </c>
      <c r="AN6342" s="61" t="s">
        <v>1691</v>
      </c>
      <c r="AO6342" s="61" t="s">
        <v>5097</v>
      </c>
      <c r="AP6342" s="61" t="s">
        <v>1784</v>
      </c>
      <c r="AQ6342" s="61" t="s">
        <v>1785</v>
      </c>
      <c r="AR6342" s="28">
        <v>79359.100000000006</v>
      </c>
      <c r="AS6342" s="28">
        <v>6880</v>
      </c>
      <c r="AT6342" s="28">
        <v>43574</v>
      </c>
      <c r="AU6342" s="62"/>
      <c r="DV6342" s="31" t="s">
        <v>5779</v>
      </c>
      <c r="DW6342" s="31" t="s">
        <v>5788</v>
      </c>
      <c r="DX6342" s="63"/>
      <c r="DY6342" s="63"/>
      <c r="DZ6342" s="63"/>
      <c r="EA6342" s="62"/>
    </row>
    <row r="6343" spans="34:131" x14ac:dyDescent="0.25">
      <c r="AH6343" s="38">
        <v>100</v>
      </c>
      <c r="AI6343" s="38">
        <v>145</v>
      </c>
      <c r="AJ6343" s="38">
        <v>13150</v>
      </c>
      <c r="AK6343" s="38">
        <v>78</v>
      </c>
      <c r="AL6343" s="38">
        <v>9100258</v>
      </c>
      <c r="AM6343" s="61" t="s">
        <v>1816</v>
      </c>
      <c r="AN6343" s="61" t="s">
        <v>1691</v>
      </c>
      <c r="AO6343" s="61" t="s">
        <v>5105</v>
      </c>
      <c r="AP6343" s="61" t="s">
        <v>1784</v>
      </c>
      <c r="AQ6343" s="61" t="s">
        <v>1785</v>
      </c>
      <c r="AR6343" s="28">
        <v>0</v>
      </c>
      <c r="AS6343" s="28">
        <v>0</v>
      </c>
      <c r="AT6343" s="28">
        <v>96783</v>
      </c>
      <c r="AU6343" s="62"/>
      <c r="DV6343" s="31" t="s">
        <v>5779</v>
      </c>
      <c r="DW6343" s="31" t="s">
        <v>5788</v>
      </c>
      <c r="DX6343" s="63"/>
      <c r="DY6343" s="63"/>
      <c r="DZ6343" s="63"/>
      <c r="EA6343" s="62"/>
    </row>
    <row r="6344" spans="34:131" x14ac:dyDescent="0.25">
      <c r="AH6344" s="38">
        <v>100</v>
      </c>
      <c r="AI6344" s="38">
        <v>145</v>
      </c>
      <c r="AJ6344" s="38">
        <v>13310</v>
      </c>
      <c r="AK6344" s="38">
        <v>78</v>
      </c>
      <c r="AL6344" s="38">
        <v>9100258</v>
      </c>
      <c r="AM6344" s="61" t="s">
        <v>1816</v>
      </c>
      <c r="AN6344" s="61" t="s">
        <v>1691</v>
      </c>
      <c r="AO6344" s="61" t="s">
        <v>5108</v>
      </c>
      <c r="AP6344" s="61" t="s">
        <v>1784</v>
      </c>
      <c r="AQ6344" s="61" t="s">
        <v>1785</v>
      </c>
      <c r="AR6344" s="28">
        <v>5968760.0999999996</v>
      </c>
      <c r="AS6344" s="28">
        <v>3071767</v>
      </c>
      <c r="AT6344" s="28">
        <v>0</v>
      </c>
      <c r="AU6344" s="62"/>
      <c r="DV6344" s="31" t="s">
        <v>5779</v>
      </c>
      <c r="DW6344" s="31" t="s">
        <v>5788</v>
      </c>
      <c r="DX6344" s="63"/>
      <c r="DY6344" s="63"/>
      <c r="DZ6344" s="63"/>
      <c r="EA6344" s="62"/>
    </row>
    <row r="6345" spans="34:131" x14ac:dyDescent="0.25">
      <c r="AH6345" s="38">
        <v>100</v>
      </c>
      <c r="AI6345" s="38">
        <v>145</v>
      </c>
      <c r="AJ6345" s="38">
        <v>13600</v>
      </c>
      <c r="AK6345" s="38">
        <v>78</v>
      </c>
      <c r="AL6345" s="38">
        <v>9100258</v>
      </c>
      <c r="AM6345" s="61" t="s">
        <v>1816</v>
      </c>
      <c r="AN6345" s="61" t="s">
        <v>1691</v>
      </c>
      <c r="AO6345" s="61" t="s">
        <v>5115</v>
      </c>
      <c r="AP6345" s="61" t="s">
        <v>1784</v>
      </c>
      <c r="AQ6345" s="61" t="s">
        <v>1785</v>
      </c>
      <c r="AR6345" s="28">
        <v>0</v>
      </c>
      <c r="AS6345" s="28">
        <v>0</v>
      </c>
      <c r="AT6345" s="28">
        <v>3139558</v>
      </c>
      <c r="AU6345" s="62"/>
      <c r="DV6345" s="31" t="s">
        <v>5779</v>
      </c>
      <c r="DW6345" s="31" t="s">
        <v>5788</v>
      </c>
      <c r="DX6345" s="63"/>
      <c r="DY6345" s="63"/>
      <c r="DZ6345" s="63"/>
      <c r="EA6345" s="62"/>
    </row>
    <row r="6346" spans="34:131" x14ac:dyDescent="0.25">
      <c r="AH6346" s="38">
        <v>100</v>
      </c>
      <c r="AI6346" s="38">
        <v>145</v>
      </c>
      <c r="AJ6346" s="38">
        <v>13700</v>
      </c>
      <c r="AK6346" s="38">
        <v>78</v>
      </c>
      <c r="AL6346" s="38">
        <v>9100258</v>
      </c>
      <c r="AM6346" s="61" t="s">
        <v>1816</v>
      </c>
      <c r="AN6346" s="61" t="s">
        <v>1691</v>
      </c>
      <c r="AO6346" s="61" t="s">
        <v>5118</v>
      </c>
      <c r="AP6346" s="61" t="s">
        <v>1784</v>
      </c>
      <c r="AQ6346" s="61" t="s">
        <v>1785</v>
      </c>
      <c r="AR6346" s="28">
        <v>9556086.0999999996</v>
      </c>
      <c r="AS6346" s="28">
        <v>8680121</v>
      </c>
      <c r="AT6346" s="28">
        <v>4493543</v>
      </c>
      <c r="AU6346" s="62"/>
      <c r="DV6346" s="31" t="s">
        <v>5779</v>
      </c>
      <c r="DW6346" s="31" t="s">
        <v>5788</v>
      </c>
      <c r="DX6346" s="63"/>
      <c r="DY6346" s="63"/>
      <c r="DZ6346" s="63"/>
      <c r="EA6346" s="62"/>
    </row>
    <row r="6347" spans="34:131" x14ac:dyDescent="0.25">
      <c r="AH6347" s="38">
        <v>100</v>
      </c>
      <c r="AI6347" s="38">
        <v>145</v>
      </c>
      <c r="AJ6347" s="38">
        <v>15450</v>
      </c>
      <c r="AK6347" s="38">
        <v>78</v>
      </c>
      <c r="AL6347" s="38">
        <v>9100258</v>
      </c>
      <c r="AM6347" s="61" t="s">
        <v>1816</v>
      </c>
      <c r="AN6347" s="61" t="s">
        <v>1691</v>
      </c>
      <c r="AO6347" s="61" t="s">
        <v>1600</v>
      </c>
      <c r="AP6347" s="61" t="s">
        <v>1784</v>
      </c>
      <c r="AQ6347" s="61" t="s">
        <v>1785</v>
      </c>
      <c r="AR6347" s="28">
        <v>0</v>
      </c>
      <c r="AS6347" s="28">
        <v>0</v>
      </c>
      <c r="AT6347" s="28">
        <v>4905612</v>
      </c>
      <c r="AU6347" s="62"/>
      <c r="DV6347" s="31" t="s">
        <v>5779</v>
      </c>
      <c r="DW6347" s="31" t="s">
        <v>5788</v>
      </c>
      <c r="DX6347" s="63"/>
      <c r="DY6347" s="63"/>
      <c r="DZ6347" s="63"/>
      <c r="EA6347" s="62"/>
    </row>
    <row r="6348" spans="34:131" x14ac:dyDescent="0.25">
      <c r="AH6348" s="38">
        <v>100</v>
      </c>
      <c r="AI6348" s="38">
        <v>145</v>
      </c>
      <c r="AJ6348" s="38">
        <v>16180</v>
      </c>
      <c r="AK6348" s="38">
        <v>78</v>
      </c>
      <c r="AL6348" s="38">
        <v>9100258</v>
      </c>
      <c r="AM6348" s="61" t="s">
        <v>1816</v>
      </c>
      <c r="AN6348" s="61" t="s">
        <v>1691</v>
      </c>
      <c r="AO6348" s="61" t="s">
        <v>1614</v>
      </c>
      <c r="AP6348" s="61" t="s">
        <v>1784</v>
      </c>
      <c r="AQ6348" s="61" t="s">
        <v>1785</v>
      </c>
      <c r="AR6348" s="28">
        <v>3597560.9</v>
      </c>
      <c r="AS6348" s="28">
        <v>2837971</v>
      </c>
      <c r="AT6348" s="28">
        <v>0</v>
      </c>
      <c r="AU6348" s="62"/>
      <c r="DV6348" s="31" t="s">
        <v>5779</v>
      </c>
      <c r="DW6348" s="31" t="s">
        <v>5788</v>
      </c>
      <c r="DX6348" s="63"/>
      <c r="DY6348" s="63"/>
      <c r="DZ6348" s="63"/>
      <c r="EA6348" s="62"/>
    </row>
    <row r="6349" spans="34:131" x14ac:dyDescent="0.25">
      <c r="AH6349" s="38">
        <v>100</v>
      </c>
      <c r="AI6349" s="38">
        <v>145</v>
      </c>
      <c r="AJ6349" s="38">
        <v>16470</v>
      </c>
      <c r="AK6349" s="38">
        <v>78</v>
      </c>
      <c r="AL6349" s="38">
        <v>9100258</v>
      </c>
      <c r="AM6349" s="61" t="s">
        <v>1816</v>
      </c>
      <c r="AN6349" s="61" t="s">
        <v>1691</v>
      </c>
      <c r="AO6349" s="61" t="s">
        <v>1622</v>
      </c>
      <c r="AP6349" s="61" t="s">
        <v>1784</v>
      </c>
      <c r="AQ6349" s="61" t="s">
        <v>1785</v>
      </c>
      <c r="AR6349" s="28">
        <v>117688.7</v>
      </c>
      <c r="AS6349" s="28">
        <v>38682</v>
      </c>
      <c r="AT6349" s="28">
        <v>19272</v>
      </c>
      <c r="AU6349" s="62"/>
      <c r="DV6349" s="31" t="s">
        <v>5779</v>
      </c>
      <c r="DW6349" s="31" t="s">
        <v>5788</v>
      </c>
      <c r="DX6349" s="63"/>
      <c r="DY6349" s="63"/>
      <c r="DZ6349" s="63"/>
      <c r="EA6349" s="62"/>
    </row>
    <row r="6350" spans="34:131" x14ac:dyDescent="0.25">
      <c r="AH6350" s="38">
        <v>100</v>
      </c>
      <c r="AI6350" s="38">
        <v>145</v>
      </c>
      <c r="AJ6350" s="38">
        <v>17050</v>
      </c>
      <c r="AK6350" s="38">
        <v>78</v>
      </c>
      <c r="AL6350" s="38">
        <v>9100258</v>
      </c>
      <c r="AM6350" s="61" t="s">
        <v>1816</v>
      </c>
      <c r="AN6350" s="61" t="s">
        <v>1691</v>
      </c>
      <c r="AO6350" s="61" t="s">
        <v>1634</v>
      </c>
      <c r="AP6350" s="61" t="s">
        <v>1784</v>
      </c>
      <c r="AQ6350" s="61" t="s">
        <v>1785</v>
      </c>
      <c r="AR6350" s="28">
        <v>6748347.9000000004</v>
      </c>
      <c r="AS6350" s="28">
        <v>5317489</v>
      </c>
      <c r="AT6350" s="28">
        <v>2633602</v>
      </c>
      <c r="AU6350" s="62"/>
      <c r="DV6350" s="31" t="s">
        <v>5779</v>
      </c>
      <c r="DW6350" s="31" t="s">
        <v>5788</v>
      </c>
      <c r="DX6350" s="63"/>
      <c r="DY6350" s="63"/>
      <c r="DZ6350" s="63"/>
      <c r="EA6350" s="62"/>
    </row>
    <row r="6351" spans="34:131" x14ac:dyDescent="0.25">
      <c r="AH6351" s="38">
        <v>100</v>
      </c>
      <c r="AI6351" s="38">
        <v>145</v>
      </c>
      <c r="AJ6351" s="38">
        <v>17250</v>
      </c>
      <c r="AK6351" s="38">
        <v>78</v>
      </c>
      <c r="AL6351" s="38">
        <v>9100258</v>
      </c>
      <c r="AM6351" s="61" t="s">
        <v>1816</v>
      </c>
      <c r="AN6351" s="61" t="s">
        <v>1691</v>
      </c>
      <c r="AO6351" s="61" t="s">
        <v>1638</v>
      </c>
      <c r="AP6351" s="61" t="s">
        <v>1784</v>
      </c>
      <c r="AQ6351" s="61" t="s">
        <v>1785</v>
      </c>
      <c r="AR6351" s="28">
        <v>0</v>
      </c>
      <c r="AS6351" s="28">
        <v>0</v>
      </c>
      <c r="AT6351" s="28">
        <v>749567</v>
      </c>
      <c r="AU6351" s="62"/>
      <c r="DV6351" s="31" t="s">
        <v>5779</v>
      </c>
      <c r="DW6351" s="31" t="s">
        <v>5788</v>
      </c>
      <c r="DX6351" s="63"/>
      <c r="DY6351" s="63"/>
      <c r="DZ6351" s="63"/>
      <c r="EA6351" s="62"/>
    </row>
    <row r="6352" spans="34:131" x14ac:dyDescent="0.25">
      <c r="AH6352" s="38">
        <v>100</v>
      </c>
      <c r="AI6352" s="38">
        <v>145</v>
      </c>
      <c r="AJ6352" s="38">
        <v>17640</v>
      </c>
      <c r="AK6352" s="38">
        <v>78</v>
      </c>
      <c r="AL6352" s="38">
        <v>9100258</v>
      </c>
      <c r="AM6352" s="61" t="s">
        <v>1816</v>
      </c>
      <c r="AN6352" s="61" t="s">
        <v>1691</v>
      </c>
      <c r="AO6352" s="61" t="s">
        <v>1647</v>
      </c>
      <c r="AP6352" s="61" t="s">
        <v>1784</v>
      </c>
      <c r="AQ6352" s="61" t="s">
        <v>1785</v>
      </c>
      <c r="AR6352" s="28">
        <v>25813711.800000001</v>
      </c>
      <c r="AS6352" s="28">
        <v>16588771</v>
      </c>
      <c r="AT6352" s="28">
        <v>0</v>
      </c>
      <c r="AU6352" s="62"/>
      <c r="DV6352" s="31" t="s">
        <v>5779</v>
      </c>
      <c r="DW6352" s="31" t="s">
        <v>5788</v>
      </c>
      <c r="DX6352" s="63"/>
      <c r="DY6352" s="63"/>
      <c r="DZ6352" s="63"/>
      <c r="EA6352" s="62"/>
    </row>
    <row r="6353" spans="34:131" x14ac:dyDescent="0.25">
      <c r="AH6353" s="38">
        <v>100</v>
      </c>
      <c r="AI6353" s="38">
        <v>145</v>
      </c>
      <c r="AJ6353" s="38">
        <v>18650</v>
      </c>
      <c r="AK6353" s="38">
        <v>78</v>
      </c>
      <c r="AL6353" s="38">
        <v>9100258</v>
      </c>
      <c r="AM6353" s="61" t="s">
        <v>1816</v>
      </c>
      <c r="AN6353" s="61" t="s">
        <v>1691</v>
      </c>
      <c r="AO6353" s="61" t="s">
        <v>1669</v>
      </c>
      <c r="AP6353" s="61" t="s">
        <v>1784</v>
      </c>
      <c r="AQ6353" s="61" t="s">
        <v>1785</v>
      </c>
      <c r="AR6353" s="28">
        <v>0</v>
      </c>
      <c r="AS6353" s="28">
        <v>0</v>
      </c>
      <c r="AT6353" s="28">
        <v>761436</v>
      </c>
      <c r="AU6353" s="62"/>
      <c r="DV6353" s="31" t="s">
        <v>5779</v>
      </c>
      <c r="DW6353" s="31" t="s">
        <v>5788</v>
      </c>
      <c r="DX6353" s="63"/>
      <c r="DY6353" s="63"/>
      <c r="DZ6353" s="63"/>
      <c r="EA6353" s="62"/>
    </row>
    <row r="6354" spans="34:131" x14ac:dyDescent="0.25">
      <c r="AH6354" s="38">
        <v>100</v>
      </c>
      <c r="AI6354" s="38">
        <v>145</v>
      </c>
      <c r="AJ6354" s="38">
        <v>18700</v>
      </c>
      <c r="AK6354" s="38">
        <v>78</v>
      </c>
      <c r="AL6354" s="38">
        <v>9100258</v>
      </c>
      <c r="AM6354" s="61" t="s">
        <v>1816</v>
      </c>
      <c r="AN6354" s="61" t="s">
        <v>1691</v>
      </c>
      <c r="AO6354" s="61" t="s">
        <v>1670</v>
      </c>
      <c r="AP6354" s="61" t="s">
        <v>1784</v>
      </c>
      <c r="AQ6354" s="61" t="s">
        <v>1785</v>
      </c>
      <c r="AR6354" s="28">
        <v>0</v>
      </c>
      <c r="AS6354" s="28">
        <v>0</v>
      </c>
      <c r="AT6354" s="28">
        <v>5464358</v>
      </c>
      <c r="AU6354" s="62"/>
      <c r="DV6354" s="31" t="s">
        <v>5779</v>
      </c>
      <c r="DW6354" s="31" t="s">
        <v>5788</v>
      </c>
      <c r="DX6354" s="63"/>
      <c r="DY6354" s="63"/>
      <c r="DZ6354" s="63"/>
      <c r="EA6354" s="62"/>
    </row>
    <row r="6355" spans="34:131" x14ac:dyDescent="0.25">
      <c r="AH6355" s="38">
        <v>100</v>
      </c>
      <c r="AI6355" s="38">
        <v>145</v>
      </c>
      <c r="AJ6355" s="38">
        <v>18710</v>
      </c>
      <c r="AK6355" s="38">
        <v>78</v>
      </c>
      <c r="AL6355" s="38">
        <v>9100258</v>
      </c>
      <c r="AM6355" s="61" t="s">
        <v>1816</v>
      </c>
      <c r="AN6355" s="61" t="s">
        <v>1691</v>
      </c>
      <c r="AO6355" s="61" t="s">
        <v>1671</v>
      </c>
      <c r="AP6355" s="61" t="s">
        <v>1784</v>
      </c>
      <c r="AQ6355" s="61" t="s">
        <v>1785</v>
      </c>
      <c r="AR6355" s="28">
        <v>17364272.5</v>
      </c>
      <c r="AS6355" s="28">
        <v>9188575</v>
      </c>
      <c r="AT6355" s="28">
        <v>0</v>
      </c>
      <c r="AU6355" s="62"/>
      <c r="DV6355" s="31" t="s">
        <v>5779</v>
      </c>
      <c r="DW6355" s="31" t="s">
        <v>5788</v>
      </c>
      <c r="DX6355" s="63"/>
      <c r="DY6355" s="63"/>
      <c r="DZ6355" s="63"/>
      <c r="EA6355" s="62"/>
    </row>
    <row r="6356" spans="34:131" x14ac:dyDescent="0.25">
      <c r="AH6356" s="38">
        <v>100</v>
      </c>
      <c r="AI6356" s="38">
        <v>145</v>
      </c>
      <c r="AJ6356" s="38">
        <v>18750</v>
      </c>
      <c r="AK6356" s="38">
        <v>78</v>
      </c>
      <c r="AL6356" s="38">
        <v>9100258</v>
      </c>
      <c r="AM6356" s="61" t="s">
        <v>1816</v>
      </c>
      <c r="AN6356" s="61" t="s">
        <v>1691</v>
      </c>
      <c r="AO6356" s="61" t="s">
        <v>1672</v>
      </c>
      <c r="AP6356" s="61" t="s">
        <v>1784</v>
      </c>
      <c r="AQ6356" s="61" t="s">
        <v>1785</v>
      </c>
      <c r="AR6356" s="28">
        <v>13125657.699999999</v>
      </c>
      <c r="AS6356" s="28">
        <v>8824875</v>
      </c>
      <c r="AT6356" s="28">
        <v>5182821</v>
      </c>
      <c r="AU6356" s="62"/>
      <c r="DV6356" s="31" t="s">
        <v>5779</v>
      </c>
      <c r="DW6356" s="31" t="s">
        <v>5788</v>
      </c>
      <c r="DX6356" s="63"/>
      <c r="DY6356" s="63"/>
      <c r="DZ6356" s="63"/>
      <c r="EA6356" s="62"/>
    </row>
    <row r="6357" spans="34:131" x14ac:dyDescent="0.25">
      <c r="AH6357" s="38">
        <v>100</v>
      </c>
      <c r="AI6357" s="38">
        <v>150</v>
      </c>
      <c r="AJ6357" s="38">
        <v>11600</v>
      </c>
      <c r="AK6357" s="38">
        <v>78</v>
      </c>
      <c r="AL6357" s="38">
        <v>9100258</v>
      </c>
      <c r="AM6357" s="61" t="s">
        <v>1816</v>
      </c>
      <c r="AN6357" s="61" t="s">
        <v>1695</v>
      </c>
      <c r="AO6357" s="61" t="s">
        <v>5076</v>
      </c>
      <c r="AP6357" s="61" t="s">
        <v>1784</v>
      </c>
      <c r="AQ6357" s="61" t="s">
        <v>1785</v>
      </c>
      <c r="AR6357" s="28">
        <v>9983852.0999999996</v>
      </c>
      <c r="AS6357" s="28">
        <v>7142860</v>
      </c>
      <c r="AT6357" s="28">
        <v>6026078</v>
      </c>
      <c r="AU6357" s="62"/>
      <c r="DV6357" s="31" t="s">
        <v>5779</v>
      </c>
      <c r="DW6357" s="31" t="s">
        <v>5789</v>
      </c>
      <c r="DX6357" s="63"/>
      <c r="DY6357" s="63"/>
      <c r="DZ6357" s="63"/>
      <c r="EA6357" s="62"/>
    </row>
    <row r="6358" spans="34:131" x14ac:dyDescent="0.25">
      <c r="AH6358" s="38">
        <v>100</v>
      </c>
      <c r="AI6358" s="38">
        <v>150</v>
      </c>
      <c r="AJ6358" s="38">
        <v>12000</v>
      </c>
      <c r="AK6358" s="38">
        <v>78</v>
      </c>
      <c r="AL6358" s="38">
        <v>9100258</v>
      </c>
      <c r="AM6358" s="61" t="s">
        <v>1816</v>
      </c>
      <c r="AN6358" s="61" t="s">
        <v>1695</v>
      </c>
      <c r="AO6358" s="61" t="s">
        <v>5084</v>
      </c>
      <c r="AP6358" s="61" t="s">
        <v>1784</v>
      </c>
      <c r="AQ6358" s="61" t="s">
        <v>1785</v>
      </c>
      <c r="AR6358" s="28">
        <v>5364215.5999999996</v>
      </c>
      <c r="AS6358" s="28">
        <v>6522937</v>
      </c>
      <c r="AT6358" s="28">
        <v>4400690</v>
      </c>
      <c r="AU6358" s="62"/>
      <c r="DV6358" s="31" t="s">
        <v>5779</v>
      </c>
      <c r="DW6358" s="31" t="s">
        <v>5789</v>
      </c>
      <c r="DX6358" s="63"/>
      <c r="DY6358" s="63"/>
      <c r="DZ6358" s="63"/>
      <c r="EA6358" s="62"/>
    </row>
    <row r="6359" spans="34:131" x14ac:dyDescent="0.25">
      <c r="AH6359" s="38">
        <v>100</v>
      </c>
      <c r="AI6359" s="38">
        <v>150</v>
      </c>
      <c r="AJ6359" s="38">
        <v>12200</v>
      </c>
      <c r="AK6359" s="38">
        <v>78</v>
      </c>
      <c r="AL6359" s="38">
        <v>9100258</v>
      </c>
      <c r="AM6359" s="61" t="s">
        <v>1816</v>
      </c>
      <c r="AN6359" s="61" t="s">
        <v>1695</v>
      </c>
      <c r="AO6359" s="61" t="s">
        <v>5088</v>
      </c>
      <c r="AP6359" s="61" t="s">
        <v>1784</v>
      </c>
      <c r="AQ6359" s="61" t="s">
        <v>1785</v>
      </c>
      <c r="AR6359" s="28">
        <v>7627558</v>
      </c>
      <c r="AS6359" s="28">
        <v>6022250</v>
      </c>
      <c r="AT6359" s="28">
        <v>4195558</v>
      </c>
      <c r="AU6359" s="62"/>
      <c r="DV6359" s="31" t="s">
        <v>5779</v>
      </c>
      <c r="DW6359" s="31" t="s">
        <v>5789</v>
      </c>
      <c r="DX6359" s="63"/>
      <c r="DY6359" s="63"/>
      <c r="DZ6359" s="63"/>
      <c r="EA6359" s="62"/>
    </row>
    <row r="6360" spans="34:131" x14ac:dyDescent="0.25">
      <c r="AH6360" s="38">
        <v>100</v>
      </c>
      <c r="AI6360" s="38">
        <v>150</v>
      </c>
      <c r="AJ6360" s="38">
        <v>13450</v>
      </c>
      <c r="AK6360" s="38">
        <v>78</v>
      </c>
      <c r="AL6360" s="38">
        <v>9100258</v>
      </c>
      <c r="AM6360" s="61" t="s">
        <v>1816</v>
      </c>
      <c r="AN6360" s="61" t="s">
        <v>1695</v>
      </c>
      <c r="AO6360" s="61" t="s">
        <v>5112</v>
      </c>
      <c r="AP6360" s="61" t="s">
        <v>1784</v>
      </c>
      <c r="AQ6360" s="61" t="s">
        <v>1785</v>
      </c>
      <c r="AR6360" s="28">
        <v>1502713.7</v>
      </c>
      <c r="AS6360" s="28">
        <v>1846218</v>
      </c>
      <c r="AT6360" s="28">
        <v>1579053</v>
      </c>
      <c r="AU6360" s="62"/>
      <c r="DV6360" s="31" t="s">
        <v>5779</v>
      </c>
      <c r="DW6360" s="31" t="s">
        <v>5789</v>
      </c>
      <c r="DX6360" s="63"/>
      <c r="DY6360" s="63"/>
      <c r="DZ6360" s="63"/>
      <c r="EA6360" s="62"/>
    </row>
    <row r="6361" spans="34:131" x14ac:dyDescent="0.25">
      <c r="AH6361" s="38">
        <v>100</v>
      </c>
      <c r="AI6361" s="38">
        <v>150</v>
      </c>
      <c r="AJ6361" s="38">
        <v>13500</v>
      </c>
      <c r="AK6361" s="38">
        <v>78</v>
      </c>
      <c r="AL6361" s="38">
        <v>9100258</v>
      </c>
      <c r="AM6361" s="61" t="s">
        <v>1816</v>
      </c>
      <c r="AN6361" s="61" t="s">
        <v>1695</v>
      </c>
      <c r="AO6361" s="61" t="s">
        <v>5113</v>
      </c>
      <c r="AP6361" s="61" t="s">
        <v>1784</v>
      </c>
      <c r="AQ6361" s="61" t="s">
        <v>1785</v>
      </c>
      <c r="AR6361" s="28">
        <v>8283327.4000000004</v>
      </c>
      <c r="AS6361" s="28">
        <v>7122134</v>
      </c>
      <c r="AT6361" s="28">
        <v>4638462</v>
      </c>
      <c r="AU6361" s="62"/>
      <c r="DV6361" s="31" t="s">
        <v>5779</v>
      </c>
      <c r="DW6361" s="31" t="s">
        <v>5789</v>
      </c>
      <c r="DX6361" s="63"/>
      <c r="DY6361" s="63"/>
      <c r="DZ6361" s="63"/>
      <c r="EA6361" s="62"/>
    </row>
    <row r="6362" spans="34:131" x14ac:dyDescent="0.25">
      <c r="AH6362" s="38">
        <v>100</v>
      </c>
      <c r="AI6362" s="38">
        <v>150</v>
      </c>
      <c r="AJ6362" s="38">
        <v>13850</v>
      </c>
      <c r="AK6362" s="38">
        <v>78</v>
      </c>
      <c r="AL6362" s="38">
        <v>9100258</v>
      </c>
      <c r="AM6362" s="61" t="s">
        <v>1816</v>
      </c>
      <c r="AN6362" s="61" t="s">
        <v>1695</v>
      </c>
      <c r="AO6362" s="61" t="s">
        <v>5121</v>
      </c>
      <c r="AP6362" s="61" t="s">
        <v>1784</v>
      </c>
      <c r="AQ6362" s="61" t="s">
        <v>1785</v>
      </c>
      <c r="AR6362" s="28">
        <v>10861393.1</v>
      </c>
      <c r="AS6362" s="28">
        <v>6060332</v>
      </c>
      <c r="AT6362" s="28">
        <v>5701811</v>
      </c>
      <c r="AU6362" s="62"/>
      <c r="DV6362" s="31" t="s">
        <v>5779</v>
      </c>
      <c r="DW6362" s="31" t="s">
        <v>5789</v>
      </c>
      <c r="DX6362" s="63"/>
      <c r="DY6362" s="63"/>
      <c r="DZ6362" s="63"/>
      <c r="EA6362" s="62"/>
    </row>
    <row r="6363" spans="34:131" x14ac:dyDescent="0.25">
      <c r="AH6363" s="38">
        <v>100</v>
      </c>
      <c r="AI6363" s="38">
        <v>150</v>
      </c>
      <c r="AJ6363" s="38">
        <v>14300</v>
      </c>
      <c r="AK6363" s="38">
        <v>78</v>
      </c>
      <c r="AL6363" s="38">
        <v>9100258</v>
      </c>
      <c r="AM6363" s="61" t="s">
        <v>1816</v>
      </c>
      <c r="AN6363" s="61" t="s">
        <v>1695</v>
      </c>
      <c r="AO6363" s="61" t="s">
        <v>1574</v>
      </c>
      <c r="AP6363" s="61" t="s">
        <v>1784</v>
      </c>
      <c r="AQ6363" s="61" t="s">
        <v>1785</v>
      </c>
      <c r="AR6363" s="28">
        <v>7663338.7999999998</v>
      </c>
      <c r="AS6363" s="28">
        <v>6929148</v>
      </c>
      <c r="AT6363" s="28">
        <v>5001773</v>
      </c>
      <c r="AU6363" s="62"/>
      <c r="DV6363" s="31" t="s">
        <v>5779</v>
      </c>
      <c r="DW6363" s="31" t="s">
        <v>5789</v>
      </c>
      <c r="DX6363" s="63"/>
      <c r="DY6363" s="63"/>
      <c r="DZ6363" s="63"/>
      <c r="EA6363" s="62"/>
    </row>
    <row r="6364" spans="34:131" x14ac:dyDescent="0.25">
      <c r="AH6364" s="38">
        <v>100</v>
      </c>
      <c r="AI6364" s="38">
        <v>150</v>
      </c>
      <c r="AJ6364" s="38">
        <v>14750</v>
      </c>
      <c r="AK6364" s="38">
        <v>78</v>
      </c>
      <c r="AL6364" s="38">
        <v>9100258</v>
      </c>
      <c r="AM6364" s="61" t="s">
        <v>1816</v>
      </c>
      <c r="AN6364" s="61" t="s">
        <v>1695</v>
      </c>
      <c r="AO6364" s="61" t="s">
        <v>1583</v>
      </c>
      <c r="AP6364" s="61" t="s">
        <v>1784</v>
      </c>
      <c r="AQ6364" s="61" t="s">
        <v>1785</v>
      </c>
      <c r="AR6364" s="28">
        <v>1005650.7</v>
      </c>
      <c r="AS6364" s="28">
        <v>1274958</v>
      </c>
      <c r="AT6364" s="28">
        <v>1370266</v>
      </c>
      <c r="AU6364" s="62"/>
      <c r="DV6364" s="31" t="s">
        <v>5779</v>
      </c>
      <c r="DW6364" s="31" t="s">
        <v>5789</v>
      </c>
      <c r="DX6364" s="63"/>
      <c r="DY6364" s="63"/>
      <c r="DZ6364" s="63"/>
      <c r="EA6364" s="62"/>
    </row>
    <row r="6365" spans="34:131" x14ac:dyDescent="0.25">
      <c r="AH6365" s="38">
        <v>100</v>
      </c>
      <c r="AI6365" s="38">
        <v>150</v>
      </c>
      <c r="AJ6365" s="38">
        <v>14950</v>
      </c>
      <c r="AK6365" s="38">
        <v>78</v>
      </c>
      <c r="AL6365" s="38">
        <v>9100258</v>
      </c>
      <c r="AM6365" s="61" t="s">
        <v>1816</v>
      </c>
      <c r="AN6365" s="61" t="s">
        <v>1695</v>
      </c>
      <c r="AO6365" s="61" t="s">
        <v>1589</v>
      </c>
      <c r="AP6365" s="61" t="s">
        <v>1784</v>
      </c>
      <c r="AQ6365" s="61" t="s">
        <v>1785</v>
      </c>
      <c r="AR6365" s="28">
        <v>6757521.5999999996</v>
      </c>
      <c r="AS6365" s="28">
        <v>6685870</v>
      </c>
      <c r="AT6365" s="28">
        <v>4905810</v>
      </c>
      <c r="AU6365" s="62"/>
      <c r="DV6365" s="31" t="s">
        <v>5779</v>
      </c>
      <c r="DW6365" s="31" t="s">
        <v>5789</v>
      </c>
      <c r="DX6365" s="63"/>
      <c r="DY6365" s="63"/>
      <c r="DZ6365" s="63"/>
      <c r="EA6365" s="62"/>
    </row>
    <row r="6366" spans="34:131" x14ac:dyDescent="0.25">
      <c r="AH6366" s="38">
        <v>100</v>
      </c>
      <c r="AI6366" s="38">
        <v>150</v>
      </c>
      <c r="AJ6366" s="38">
        <v>15550</v>
      </c>
      <c r="AK6366" s="38">
        <v>78</v>
      </c>
      <c r="AL6366" s="38">
        <v>9100258</v>
      </c>
      <c r="AM6366" s="61" t="s">
        <v>1816</v>
      </c>
      <c r="AN6366" s="61" t="s">
        <v>1695</v>
      </c>
      <c r="AO6366" s="61" t="s">
        <v>1602</v>
      </c>
      <c r="AP6366" s="61" t="s">
        <v>1784</v>
      </c>
      <c r="AQ6366" s="61" t="s">
        <v>1785</v>
      </c>
      <c r="AR6366" s="28">
        <v>2415275.7999999998</v>
      </c>
      <c r="AS6366" s="28">
        <v>2116434</v>
      </c>
      <c r="AT6366" s="28">
        <v>1283609</v>
      </c>
      <c r="AU6366" s="62"/>
      <c r="DV6366" s="31" t="s">
        <v>5779</v>
      </c>
      <c r="DW6366" s="31" t="s">
        <v>5789</v>
      </c>
      <c r="DX6366" s="63"/>
      <c r="DY6366" s="63"/>
      <c r="DZ6366" s="63"/>
      <c r="EA6366" s="62"/>
    </row>
    <row r="6367" spans="34:131" x14ac:dyDescent="0.25">
      <c r="AH6367" s="38">
        <v>100</v>
      </c>
      <c r="AI6367" s="38">
        <v>150</v>
      </c>
      <c r="AJ6367" s="38">
        <v>15800</v>
      </c>
      <c r="AK6367" s="38">
        <v>78</v>
      </c>
      <c r="AL6367" s="38">
        <v>9100258</v>
      </c>
      <c r="AM6367" s="61" t="s">
        <v>1816</v>
      </c>
      <c r="AN6367" s="61" t="s">
        <v>1695</v>
      </c>
      <c r="AO6367" s="61" t="s">
        <v>1607</v>
      </c>
      <c r="AP6367" s="61" t="s">
        <v>1784</v>
      </c>
      <c r="AQ6367" s="61" t="s">
        <v>1785</v>
      </c>
      <c r="AR6367" s="28">
        <v>6262108.2000000002</v>
      </c>
      <c r="AS6367" s="28">
        <v>5206620</v>
      </c>
      <c r="AT6367" s="28">
        <v>4464610</v>
      </c>
      <c r="AU6367" s="62"/>
      <c r="DV6367" s="31" t="s">
        <v>5779</v>
      </c>
      <c r="DW6367" s="31" t="s">
        <v>5789</v>
      </c>
      <c r="DX6367" s="63"/>
      <c r="DY6367" s="63"/>
      <c r="DZ6367" s="63"/>
      <c r="EA6367" s="62"/>
    </row>
    <row r="6368" spans="34:131" x14ac:dyDescent="0.25">
      <c r="AH6368" s="38">
        <v>100</v>
      </c>
      <c r="AI6368" s="38">
        <v>150</v>
      </c>
      <c r="AJ6368" s="38">
        <v>17350</v>
      </c>
      <c r="AK6368" s="38">
        <v>78</v>
      </c>
      <c r="AL6368" s="38">
        <v>9100258</v>
      </c>
      <c r="AM6368" s="61" t="s">
        <v>1816</v>
      </c>
      <c r="AN6368" s="61" t="s">
        <v>1695</v>
      </c>
      <c r="AO6368" s="61" t="s">
        <v>1641</v>
      </c>
      <c r="AP6368" s="61" t="s">
        <v>1784</v>
      </c>
      <c r="AQ6368" s="61" t="s">
        <v>1785</v>
      </c>
      <c r="AR6368" s="28">
        <v>7408619.0999999996</v>
      </c>
      <c r="AS6368" s="28">
        <v>6272665</v>
      </c>
      <c r="AT6368" s="28">
        <v>5177865</v>
      </c>
      <c r="AU6368" s="62"/>
      <c r="DV6368" s="31" t="s">
        <v>5779</v>
      </c>
      <c r="DW6368" s="31" t="s">
        <v>5789</v>
      </c>
      <c r="DX6368" s="63"/>
      <c r="DY6368" s="63"/>
      <c r="DZ6368" s="63"/>
      <c r="EA6368" s="62"/>
    </row>
    <row r="6369" spans="34:131" x14ac:dyDescent="0.25">
      <c r="AH6369" s="38">
        <v>100</v>
      </c>
      <c r="AI6369" s="38">
        <v>150</v>
      </c>
      <c r="AJ6369" s="38">
        <v>17500</v>
      </c>
      <c r="AK6369" s="38">
        <v>78</v>
      </c>
      <c r="AL6369" s="38">
        <v>9100258</v>
      </c>
      <c r="AM6369" s="61" t="s">
        <v>1816</v>
      </c>
      <c r="AN6369" s="61" t="s">
        <v>1695</v>
      </c>
      <c r="AO6369" s="61" t="s">
        <v>1644</v>
      </c>
      <c r="AP6369" s="61" t="s">
        <v>1784</v>
      </c>
      <c r="AQ6369" s="61" t="s">
        <v>1785</v>
      </c>
      <c r="AR6369" s="28">
        <v>3188429.9</v>
      </c>
      <c r="AS6369" s="28">
        <v>2182229</v>
      </c>
      <c r="AT6369" s="28">
        <v>1174434</v>
      </c>
      <c r="AU6369" s="62"/>
      <c r="DV6369" s="31" t="s">
        <v>5779</v>
      </c>
      <c r="DW6369" s="31" t="s">
        <v>5789</v>
      </c>
      <c r="DX6369" s="63"/>
      <c r="DY6369" s="63"/>
      <c r="DZ6369" s="63"/>
      <c r="EA6369" s="62"/>
    </row>
    <row r="6370" spans="34:131" x14ac:dyDescent="0.25">
      <c r="AH6370" s="38">
        <v>100</v>
      </c>
      <c r="AI6370" s="38">
        <v>150</v>
      </c>
      <c r="AJ6370" s="38">
        <v>17750</v>
      </c>
      <c r="AK6370" s="38">
        <v>78</v>
      </c>
      <c r="AL6370" s="38">
        <v>9100258</v>
      </c>
      <c r="AM6370" s="61" t="s">
        <v>1816</v>
      </c>
      <c r="AN6370" s="61" t="s">
        <v>1695</v>
      </c>
      <c r="AO6370" s="61" t="s">
        <v>1650</v>
      </c>
      <c r="AP6370" s="61" t="s">
        <v>1784</v>
      </c>
      <c r="AQ6370" s="61" t="s">
        <v>1785</v>
      </c>
      <c r="AR6370" s="28">
        <v>10281990.300000001</v>
      </c>
      <c r="AS6370" s="28">
        <v>12705007</v>
      </c>
      <c r="AT6370" s="28">
        <v>8823317</v>
      </c>
      <c r="AU6370" s="62"/>
      <c r="DV6370" s="31" t="s">
        <v>5779</v>
      </c>
      <c r="DW6370" s="31" t="s">
        <v>5789</v>
      </c>
      <c r="DX6370" s="63"/>
      <c r="DY6370" s="63"/>
      <c r="DZ6370" s="63"/>
      <c r="EA6370" s="62"/>
    </row>
    <row r="6371" spans="34:131" x14ac:dyDescent="0.25">
      <c r="AH6371" s="38">
        <v>100</v>
      </c>
      <c r="AI6371" s="38">
        <v>155</v>
      </c>
      <c r="AJ6371" s="38">
        <v>10050</v>
      </c>
      <c r="AK6371" s="38">
        <v>78</v>
      </c>
      <c r="AL6371" s="38">
        <v>9100258</v>
      </c>
      <c r="AM6371" s="61" t="s">
        <v>1816</v>
      </c>
      <c r="AN6371" s="61" t="s">
        <v>1686</v>
      </c>
      <c r="AO6371" s="61" t="s">
        <v>5044</v>
      </c>
      <c r="AP6371" s="61" t="s">
        <v>1784</v>
      </c>
      <c r="AQ6371" s="61" t="s">
        <v>1785</v>
      </c>
      <c r="AR6371" s="28">
        <v>165885.70000000001</v>
      </c>
      <c r="AS6371" s="28">
        <v>150063</v>
      </c>
      <c r="AT6371" s="28">
        <v>6168</v>
      </c>
      <c r="AU6371" s="62"/>
      <c r="DV6371" s="31" t="s">
        <v>5779</v>
      </c>
      <c r="DW6371" s="31" t="s">
        <v>5790</v>
      </c>
      <c r="DX6371" s="63"/>
      <c r="DY6371" s="63"/>
      <c r="DZ6371" s="63"/>
      <c r="EA6371" s="62"/>
    </row>
    <row r="6372" spans="34:131" x14ac:dyDescent="0.25">
      <c r="AH6372" s="38">
        <v>100</v>
      </c>
      <c r="AI6372" s="38">
        <v>155</v>
      </c>
      <c r="AJ6372" s="38">
        <v>10300</v>
      </c>
      <c r="AK6372" s="38">
        <v>78</v>
      </c>
      <c r="AL6372" s="38">
        <v>9100258</v>
      </c>
      <c r="AM6372" s="61" t="s">
        <v>1816</v>
      </c>
      <c r="AN6372" s="61" t="s">
        <v>1686</v>
      </c>
      <c r="AO6372" s="61" t="s">
        <v>5049</v>
      </c>
      <c r="AP6372" s="61" t="s">
        <v>1784</v>
      </c>
      <c r="AQ6372" s="61" t="s">
        <v>1785</v>
      </c>
      <c r="AR6372" s="28">
        <v>8162388.9000000004</v>
      </c>
      <c r="AS6372" s="28">
        <v>3529557</v>
      </c>
      <c r="AT6372" s="28">
        <v>3971321</v>
      </c>
      <c r="AU6372" s="62"/>
      <c r="DV6372" s="31" t="s">
        <v>5779</v>
      </c>
      <c r="DW6372" s="31" t="s">
        <v>5790</v>
      </c>
      <c r="DX6372" s="63"/>
      <c r="DY6372" s="63"/>
      <c r="DZ6372" s="63"/>
      <c r="EA6372" s="62"/>
    </row>
    <row r="6373" spans="34:131" x14ac:dyDescent="0.25">
      <c r="AH6373" s="38">
        <v>100</v>
      </c>
      <c r="AI6373" s="38">
        <v>155</v>
      </c>
      <c r="AJ6373" s="38">
        <v>10650</v>
      </c>
      <c r="AK6373" s="38">
        <v>78</v>
      </c>
      <c r="AL6373" s="38">
        <v>9100258</v>
      </c>
      <c r="AM6373" s="61" t="s">
        <v>1816</v>
      </c>
      <c r="AN6373" s="61" t="s">
        <v>1686</v>
      </c>
      <c r="AO6373" s="61" t="s">
        <v>5056</v>
      </c>
      <c r="AP6373" s="61" t="s">
        <v>1784</v>
      </c>
      <c r="AQ6373" s="61" t="s">
        <v>1785</v>
      </c>
      <c r="AR6373" s="28">
        <v>2945553.9</v>
      </c>
      <c r="AS6373" s="28">
        <v>4111695</v>
      </c>
      <c r="AT6373" s="28">
        <v>2706433</v>
      </c>
      <c r="AU6373" s="62"/>
      <c r="DV6373" s="31" t="s">
        <v>5779</v>
      </c>
      <c r="DW6373" s="31" t="s">
        <v>5790</v>
      </c>
      <c r="DX6373" s="63"/>
      <c r="DY6373" s="63"/>
      <c r="DZ6373" s="63"/>
      <c r="EA6373" s="62"/>
    </row>
    <row r="6374" spans="34:131" x14ac:dyDescent="0.25">
      <c r="AH6374" s="38">
        <v>100</v>
      </c>
      <c r="AI6374" s="38">
        <v>155</v>
      </c>
      <c r="AJ6374" s="38">
        <v>11860</v>
      </c>
      <c r="AK6374" s="38">
        <v>78</v>
      </c>
      <c r="AL6374" s="38">
        <v>9100258</v>
      </c>
      <c r="AM6374" s="61" t="s">
        <v>1816</v>
      </c>
      <c r="AN6374" s="61" t="s">
        <v>1686</v>
      </c>
      <c r="AO6374" s="61" t="s">
        <v>5082</v>
      </c>
      <c r="AP6374" s="61" t="s">
        <v>1784</v>
      </c>
      <c r="AQ6374" s="61" t="s">
        <v>1785</v>
      </c>
      <c r="AR6374" s="28">
        <v>8398487.5999999996</v>
      </c>
      <c r="AS6374" s="28">
        <v>9879854</v>
      </c>
      <c r="AT6374" s="28">
        <v>4222487</v>
      </c>
      <c r="AU6374" s="62"/>
      <c r="DV6374" s="31" t="s">
        <v>5779</v>
      </c>
      <c r="DW6374" s="31" t="s">
        <v>5790</v>
      </c>
      <c r="DX6374" s="63"/>
      <c r="DY6374" s="63"/>
      <c r="DZ6374" s="63"/>
      <c r="EA6374" s="62"/>
    </row>
    <row r="6375" spans="34:131" x14ac:dyDescent="0.25">
      <c r="AH6375" s="38">
        <v>100</v>
      </c>
      <c r="AI6375" s="38">
        <v>155</v>
      </c>
      <c r="AJ6375" s="38">
        <v>12300</v>
      </c>
      <c r="AK6375" s="38">
        <v>78</v>
      </c>
      <c r="AL6375" s="38">
        <v>9100258</v>
      </c>
      <c r="AM6375" s="61" t="s">
        <v>1816</v>
      </c>
      <c r="AN6375" s="61" t="s">
        <v>1686</v>
      </c>
      <c r="AO6375" s="61" t="s">
        <v>5090</v>
      </c>
      <c r="AP6375" s="61" t="s">
        <v>1784</v>
      </c>
      <c r="AQ6375" s="61" t="s">
        <v>1785</v>
      </c>
      <c r="AR6375" s="28">
        <v>4257221.7</v>
      </c>
      <c r="AS6375" s="28">
        <v>6028675</v>
      </c>
      <c r="AT6375" s="28">
        <v>3282501</v>
      </c>
      <c r="AU6375" s="62"/>
      <c r="DV6375" s="31" t="s">
        <v>5779</v>
      </c>
      <c r="DW6375" s="31" t="s">
        <v>5790</v>
      </c>
      <c r="DX6375" s="63"/>
      <c r="DY6375" s="63"/>
      <c r="DZ6375" s="63"/>
      <c r="EA6375" s="62"/>
    </row>
    <row r="6376" spans="34:131" x14ac:dyDescent="0.25">
      <c r="AH6376" s="38">
        <v>100</v>
      </c>
      <c r="AI6376" s="38">
        <v>155</v>
      </c>
      <c r="AJ6376" s="38">
        <v>12450</v>
      </c>
      <c r="AK6376" s="38">
        <v>78</v>
      </c>
      <c r="AL6376" s="38">
        <v>9100258</v>
      </c>
      <c r="AM6376" s="61" t="s">
        <v>1816</v>
      </c>
      <c r="AN6376" s="61" t="s">
        <v>1686</v>
      </c>
      <c r="AO6376" s="61" t="s">
        <v>5093</v>
      </c>
      <c r="AP6376" s="61" t="s">
        <v>1784</v>
      </c>
      <c r="AQ6376" s="61" t="s">
        <v>1785</v>
      </c>
      <c r="AR6376" s="28">
        <v>0</v>
      </c>
      <c r="AS6376" s="28">
        <v>0</v>
      </c>
      <c r="AT6376" s="28">
        <v>2877197</v>
      </c>
      <c r="AU6376" s="62"/>
      <c r="DV6376" s="31" t="s">
        <v>5779</v>
      </c>
      <c r="DW6376" s="31" t="s">
        <v>5790</v>
      </c>
      <c r="DX6376" s="63"/>
      <c r="DY6376" s="63"/>
      <c r="DZ6376" s="63"/>
      <c r="EA6376" s="62"/>
    </row>
    <row r="6377" spans="34:131" x14ac:dyDescent="0.25">
      <c r="AH6377" s="38">
        <v>100</v>
      </c>
      <c r="AI6377" s="38">
        <v>155</v>
      </c>
      <c r="AJ6377" s="38">
        <v>12500</v>
      </c>
      <c r="AK6377" s="38">
        <v>78</v>
      </c>
      <c r="AL6377" s="38">
        <v>9100258</v>
      </c>
      <c r="AM6377" s="61" t="s">
        <v>1816</v>
      </c>
      <c r="AN6377" s="61" t="s">
        <v>1686</v>
      </c>
      <c r="AO6377" s="61" t="s">
        <v>5094</v>
      </c>
      <c r="AP6377" s="61" t="s">
        <v>1784</v>
      </c>
      <c r="AQ6377" s="61" t="s">
        <v>1785</v>
      </c>
      <c r="AR6377" s="28">
        <v>1519447.2</v>
      </c>
      <c r="AS6377" s="28">
        <v>99651</v>
      </c>
      <c r="AT6377" s="28">
        <v>485583</v>
      </c>
      <c r="AU6377" s="62"/>
      <c r="DV6377" s="31" t="s">
        <v>5779</v>
      </c>
      <c r="DW6377" s="31" t="s">
        <v>5790</v>
      </c>
      <c r="DX6377" s="63"/>
      <c r="DY6377" s="63"/>
      <c r="DZ6377" s="63"/>
      <c r="EA6377" s="62"/>
    </row>
    <row r="6378" spans="34:131" x14ac:dyDescent="0.25">
      <c r="AH6378" s="38">
        <v>100</v>
      </c>
      <c r="AI6378" s="38">
        <v>155</v>
      </c>
      <c r="AJ6378" s="38">
        <v>13370</v>
      </c>
      <c r="AK6378" s="38">
        <v>78</v>
      </c>
      <c r="AL6378" s="38">
        <v>9100258</v>
      </c>
      <c r="AM6378" s="61" t="s">
        <v>1816</v>
      </c>
      <c r="AN6378" s="61" t="s">
        <v>1686</v>
      </c>
      <c r="AO6378" s="61" t="s">
        <v>5110</v>
      </c>
      <c r="AP6378" s="61" t="s">
        <v>1784</v>
      </c>
      <c r="AQ6378" s="61" t="s">
        <v>1785</v>
      </c>
      <c r="AR6378" s="28">
        <v>15818276.9</v>
      </c>
      <c r="AS6378" s="28">
        <v>13041428</v>
      </c>
      <c r="AT6378" s="28">
        <v>0</v>
      </c>
      <c r="AU6378" s="62"/>
      <c r="DV6378" s="31" t="s">
        <v>5779</v>
      </c>
      <c r="DW6378" s="31" t="s">
        <v>5790</v>
      </c>
      <c r="DX6378" s="63"/>
      <c r="DY6378" s="63"/>
      <c r="DZ6378" s="63"/>
      <c r="EA6378" s="62"/>
    </row>
    <row r="6379" spans="34:131" x14ac:dyDescent="0.25">
      <c r="AH6379" s="38">
        <v>100</v>
      </c>
      <c r="AI6379" s="38">
        <v>155</v>
      </c>
      <c r="AJ6379" s="38">
        <v>13900</v>
      </c>
      <c r="AK6379" s="38">
        <v>78</v>
      </c>
      <c r="AL6379" s="38">
        <v>9100258</v>
      </c>
      <c r="AM6379" s="61" t="s">
        <v>1816</v>
      </c>
      <c r="AN6379" s="61" t="s">
        <v>1686</v>
      </c>
      <c r="AO6379" s="61" t="s">
        <v>5122</v>
      </c>
      <c r="AP6379" s="61" t="s">
        <v>1784</v>
      </c>
      <c r="AQ6379" s="61" t="s">
        <v>1785</v>
      </c>
      <c r="AR6379" s="28">
        <v>0</v>
      </c>
      <c r="AS6379" s="28">
        <v>0</v>
      </c>
      <c r="AT6379" s="28">
        <v>3060057</v>
      </c>
      <c r="AU6379" s="62"/>
      <c r="DV6379" s="31" t="s">
        <v>5779</v>
      </c>
      <c r="DW6379" s="31" t="s">
        <v>5790</v>
      </c>
      <c r="DX6379" s="63"/>
      <c r="DY6379" s="63"/>
      <c r="DZ6379" s="63"/>
      <c r="EA6379" s="62"/>
    </row>
    <row r="6380" spans="34:131" x14ac:dyDescent="0.25">
      <c r="AH6380" s="38">
        <v>100</v>
      </c>
      <c r="AI6380" s="38">
        <v>155</v>
      </c>
      <c r="AJ6380" s="38">
        <v>14050</v>
      </c>
      <c r="AK6380" s="38">
        <v>78</v>
      </c>
      <c r="AL6380" s="38">
        <v>9100258</v>
      </c>
      <c r="AM6380" s="61" t="s">
        <v>1816</v>
      </c>
      <c r="AN6380" s="61" t="s">
        <v>1686</v>
      </c>
      <c r="AO6380" s="61" t="s">
        <v>5125</v>
      </c>
      <c r="AP6380" s="61" t="s">
        <v>1784</v>
      </c>
      <c r="AQ6380" s="61" t="s">
        <v>1785</v>
      </c>
      <c r="AR6380" s="28">
        <v>0</v>
      </c>
      <c r="AS6380" s="28">
        <v>0</v>
      </c>
      <c r="AT6380" s="28">
        <v>2968080</v>
      </c>
      <c r="AU6380" s="62"/>
      <c r="DV6380" s="31" t="s">
        <v>5779</v>
      </c>
      <c r="DW6380" s="31" t="s">
        <v>5790</v>
      </c>
      <c r="DX6380" s="63"/>
      <c r="DY6380" s="63"/>
      <c r="DZ6380" s="63"/>
      <c r="EA6380" s="62"/>
    </row>
    <row r="6381" spans="34:131" x14ac:dyDescent="0.25">
      <c r="AH6381" s="38">
        <v>100</v>
      </c>
      <c r="AI6381" s="38">
        <v>155</v>
      </c>
      <c r="AJ6381" s="38">
        <v>14250</v>
      </c>
      <c r="AK6381" s="38">
        <v>78</v>
      </c>
      <c r="AL6381" s="38">
        <v>9100258</v>
      </c>
      <c r="AM6381" s="61" t="s">
        <v>1816</v>
      </c>
      <c r="AN6381" s="61" t="s">
        <v>1686</v>
      </c>
      <c r="AO6381" s="61" t="s">
        <v>1573</v>
      </c>
      <c r="AP6381" s="61" t="s">
        <v>1784</v>
      </c>
      <c r="AQ6381" s="61" t="s">
        <v>1785</v>
      </c>
      <c r="AR6381" s="28">
        <v>4109790.1</v>
      </c>
      <c r="AS6381" s="28">
        <v>4256963</v>
      </c>
      <c r="AT6381" s="28">
        <v>2821935</v>
      </c>
      <c r="AU6381" s="62"/>
      <c r="DV6381" s="31" t="s">
        <v>5779</v>
      </c>
      <c r="DW6381" s="31" t="s">
        <v>5790</v>
      </c>
      <c r="DX6381" s="63"/>
      <c r="DY6381" s="63"/>
      <c r="DZ6381" s="63"/>
      <c r="EA6381" s="62"/>
    </row>
    <row r="6382" spans="34:131" x14ac:dyDescent="0.25">
      <c r="AH6382" s="38">
        <v>100</v>
      </c>
      <c r="AI6382" s="38">
        <v>155</v>
      </c>
      <c r="AJ6382" s="38">
        <v>15500</v>
      </c>
      <c r="AK6382" s="38">
        <v>78</v>
      </c>
      <c r="AL6382" s="38">
        <v>9100258</v>
      </c>
      <c r="AM6382" s="61" t="s">
        <v>1816</v>
      </c>
      <c r="AN6382" s="61" t="s">
        <v>1686</v>
      </c>
      <c r="AO6382" s="61" t="s">
        <v>1601</v>
      </c>
      <c r="AP6382" s="61" t="s">
        <v>1784</v>
      </c>
      <c r="AQ6382" s="61" t="s">
        <v>1785</v>
      </c>
      <c r="AR6382" s="28">
        <v>5448866.5999999996</v>
      </c>
      <c r="AS6382" s="28">
        <v>6304121</v>
      </c>
      <c r="AT6382" s="28">
        <v>3796567</v>
      </c>
      <c r="AU6382" s="62"/>
      <c r="DV6382" s="31" t="s">
        <v>5779</v>
      </c>
      <c r="DW6382" s="31" t="s">
        <v>5790</v>
      </c>
      <c r="DX6382" s="63"/>
      <c r="DY6382" s="63"/>
      <c r="DZ6382" s="63"/>
      <c r="EA6382" s="62"/>
    </row>
    <row r="6383" spans="34:131" x14ac:dyDescent="0.25">
      <c r="AH6383" s="38">
        <v>100</v>
      </c>
      <c r="AI6383" s="38">
        <v>155</v>
      </c>
      <c r="AJ6383" s="38">
        <v>17450</v>
      </c>
      <c r="AK6383" s="38">
        <v>78</v>
      </c>
      <c r="AL6383" s="38">
        <v>9100258</v>
      </c>
      <c r="AM6383" s="61" t="s">
        <v>1816</v>
      </c>
      <c r="AN6383" s="61" t="s">
        <v>1686</v>
      </c>
      <c r="AO6383" s="61" t="s">
        <v>1643</v>
      </c>
      <c r="AP6383" s="61" t="s">
        <v>1784</v>
      </c>
      <c r="AQ6383" s="61" t="s">
        <v>1785</v>
      </c>
      <c r="AR6383" s="28">
        <v>2918928</v>
      </c>
      <c r="AS6383" s="28">
        <v>2344167</v>
      </c>
      <c r="AT6383" s="28">
        <v>1393018</v>
      </c>
      <c r="AU6383" s="62"/>
      <c r="DV6383" s="31" t="s">
        <v>5779</v>
      </c>
      <c r="DW6383" s="31" t="s">
        <v>5790</v>
      </c>
      <c r="DX6383" s="63"/>
      <c r="DY6383" s="63"/>
      <c r="DZ6383" s="63"/>
      <c r="EA6383" s="62"/>
    </row>
    <row r="6384" spans="34:131" x14ac:dyDescent="0.25">
      <c r="AH6384" s="38">
        <v>100</v>
      </c>
      <c r="AI6384" s="38">
        <v>155</v>
      </c>
      <c r="AJ6384" s="38">
        <v>17700</v>
      </c>
      <c r="AK6384" s="38">
        <v>78</v>
      </c>
      <c r="AL6384" s="38">
        <v>9100258</v>
      </c>
      <c r="AM6384" s="61" t="s">
        <v>1816</v>
      </c>
      <c r="AN6384" s="61" t="s">
        <v>1686</v>
      </c>
      <c r="AO6384" s="61" t="s">
        <v>1649</v>
      </c>
      <c r="AP6384" s="61" t="s">
        <v>1784</v>
      </c>
      <c r="AQ6384" s="61" t="s">
        <v>1785</v>
      </c>
      <c r="AR6384" s="28">
        <v>5004831.3</v>
      </c>
      <c r="AS6384" s="28">
        <v>3693712</v>
      </c>
      <c r="AT6384" s="28">
        <v>3377810</v>
      </c>
      <c r="AU6384" s="62"/>
      <c r="DV6384" s="31" t="s">
        <v>5779</v>
      </c>
      <c r="DW6384" s="31" t="s">
        <v>5790</v>
      </c>
      <c r="DX6384" s="63"/>
      <c r="DY6384" s="63"/>
      <c r="DZ6384" s="63"/>
      <c r="EA6384" s="62"/>
    </row>
    <row r="6385" spans="34:131" x14ac:dyDescent="0.25">
      <c r="AH6385" s="38">
        <v>100</v>
      </c>
      <c r="AI6385" s="38">
        <v>155</v>
      </c>
      <c r="AJ6385" s="38">
        <v>17800</v>
      </c>
      <c r="AK6385" s="38">
        <v>78</v>
      </c>
      <c r="AL6385" s="38">
        <v>9100258</v>
      </c>
      <c r="AM6385" s="61" t="s">
        <v>1816</v>
      </c>
      <c r="AN6385" s="61" t="s">
        <v>1686</v>
      </c>
      <c r="AO6385" s="61" t="s">
        <v>1651</v>
      </c>
      <c r="AP6385" s="61" t="s">
        <v>1784</v>
      </c>
      <c r="AQ6385" s="61" t="s">
        <v>1785</v>
      </c>
      <c r="AR6385" s="28">
        <v>5711443.5</v>
      </c>
      <c r="AS6385" s="28">
        <v>7854996</v>
      </c>
      <c r="AT6385" s="28">
        <v>4426335</v>
      </c>
      <c r="AU6385" s="62"/>
      <c r="DV6385" s="31" t="s">
        <v>5779</v>
      </c>
      <c r="DW6385" s="31" t="s">
        <v>5790</v>
      </c>
      <c r="DX6385" s="63"/>
      <c r="DY6385" s="63"/>
      <c r="DZ6385" s="63"/>
      <c r="EA6385" s="62"/>
    </row>
    <row r="6386" spans="34:131" x14ac:dyDescent="0.25">
      <c r="AH6386" s="38">
        <v>100</v>
      </c>
      <c r="AI6386" s="38">
        <v>155</v>
      </c>
      <c r="AJ6386" s="38">
        <v>18200</v>
      </c>
      <c r="AK6386" s="38">
        <v>78</v>
      </c>
      <c r="AL6386" s="38">
        <v>9100258</v>
      </c>
      <c r="AM6386" s="61" t="s">
        <v>1816</v>
      </c>
      <c r="AN6386" s="61" t="s">
        <v>1686</v>
      </c>
      <c r="AO6386" s="61" t="s">
        <v>1660</v>
      </c>
      <c r="AP6386" s="61" t="s">
        <v>1784</v>
      </c>
      <c r="AQ6386" s="61" t="s">
        <v>1785</v>
      </c>
      <c r="AR6386" s="28">
        <v>8142582</v>
      </c>
      <c r="AS6386" s="28">
        <v>3234716</v>
      </c>
      <c r="AT6386" s="28">
        <v>2302075</v>
      </c>
      <c r="AU6386" s="62"/>
      <c r="DV6386" s="31" t="s">
        <v>5779</v>
      </c>
      <c r="DW6386" s="31" t="s">
        <v>5790</v>
      </c>
      <c r="DX6386" s="63"/>
      <c r="DY6386" s="63"/>
      <c r="DZ6386" s="63"/>
      <c r="EA6386" s="62"/>
    </row>
    <row r="6387" spans="34:131" x14ac:dyDescent="0.25">
      <c r="AH6387" s="38">
        <v>100</v>
      </c>
      <c r="AI6387" s="38">
        <v>155</v>
      </c>
      <c r="AJ6387" s="38">
        <v>18300</v>
      </c>
      <c r="AK6387" s="38">
        <v>78</v>
      </c>
      <c r="AL6387" s="38">
        <v>9100258</v>
      </c>
      <c r="AM6387" s="61" t="s">
        <v>1816</v>
      </c>
      <c r="AN6387" s="61" t="s">
        <v>1686</v>
      </c>
      <c r="AO6387" s="61" t="s">
        <v>1662</v>
      </c>
      <c r="AP6387" s="61" t="s">
        <v>1784</v>
      </c>
      <c r="AQ6387" s="61" t="s">
        <v>1785</v>
      </c>
      <c r="AR6387" s="28">
        <v>0</v>
      </c>
      <c r="AS6387" s="28">
        <v>0</v>
      </c>
      <c r="AT6387" s="28">
        <v>1953251</v>
      </c>
      <c r="AU6387" s="62"/>
      <c r="DV6387" s="31" t="s">
        <v>5779</v>
      </c>
      <c r="DW6387" s="31" t="s">
        <v>5790</v>
      </c>
      <c r="DX6387" s="63"/>
      <c r="DY6387" s="63"/>
      <c r="DZ6387" s="63"/>
      <c r="EA6387" s="62"/>
    </row>
    <row r="6388" spans="34:131" x14ac:dyDescent="0.25">
      <c r="AH6388" s="38">
        <v>100</v>
      </c>
      <c r="AI6388" s="38">
        <v>160</v>
      </c>
      <c r="AJ6388" s="38">
        <v>11250</v>
      </c>
      <c r="AK6388" s="38">
        <v>78</v>
      </c>
      <c r="AL6388" s="38">
        <v>9100258</v>
      </c>
      <c r="AM6388" s="61" t="s">
        <v>1816</v>
      </c>
      <c r="AN6388" s="61" t="s">
        <v>1694</v>
      </c>
      <c r="AO6388" s="61" t="s">
        <v>5068</v>
      </c>
      <c r="AP6388" s="61" t="s">
        <v>1784</v>
      </c>
      <c r="AQ6388" s="61" t="s">
        <v>1785</v>
      </c>
      <c r="AR6388" s="28">
        <v>3042214.3</v>
      </c>
      <c r="AS6388" s="28">
        <v>0</v>
      </c>
      <c r="AT6388" s="28">
        <v>0</v>
      </c>
      <c r="AU6388" s="62"/>
      <c r="DV6388" s="31" t="s">
        <v>5779</v>
      </c>
      <c r="DW6388" s="31" t="s">
        <v>5791</v>
      </c>
      <c r="DX6388" s="63"/>
      <c r="DY6388" s="63"/>
      <c r="DZ6388" s="63"/>
      <c r="EA6388" s="62"/>
    </row>
    <row r="6389" spans="34:131" x14ac:dyDescent="0.25">
      <c r="AH6389" s="38">
        <v>100</v>
      </c>
      <c r="AI6389" s="38">
        <v>160</v>
      </c>
      <c r="AJ6389" s="38">
        <v>11700</v>
      </c>
      <c r="AK6389" s="38">
        <v>78</v>
      </c>
      <c r="AL6389" s="38">
        <v>9100258</v>
      </c>
      <c r="AM6389" s="61" t="s">
        <v>1816</v>
      </c>
      <c r="AN6389" s="61" t="s">
        <v>1694</v>
      </c>
      <c r="AO6389" s="61" t="s">
        <v>5077</v>
      </c>
      <c r="AP6389" s="61" t="s">
        <v>1784</v>
      </c>
      <c r="AQ6389" s="61" t="s">
        <v>1785</v>
      </c>
      <c r="AR6389" s="28">
        <v>19225218.100000001</v>
      </c>
      <c r="AS6389" s="28">
        <v>6531312</v>
      </c>
      <c r="AT6389" s="28">
        <v>6671776</v>
      </c>
      <c r="AU6389" s="62"/>
      <c r="DV6389" s="31" t="s">
        <v>5779</v>
      </c>
      <c r="DW6389" s="31" t="s">
        <v>5791</v>
      </c>
      <c r="DX6389" s="63"/>
      <c r="DY6389" s="63"/>
      <c r="DZ6389" s="63"/>
      <c r="EA6389" s="62"/>
    </row>
    <row r="6390" spans="34:131" x14ac:dyDescent="0.25">
      <c r="AH6390" s="38">
        <v>100</v>
      </c>
      <c r="AI6390" s="38">
        <v>160</v>
      </c>
      <c r="AJ6390" s="38">
        <v>19399</v>
      </c>
      <c r="AK6390" s="38">
        <v>78</v>
      </c>
      <c r="AL6390" s="38">
        <v>9100258</v>
      </c>
      <c r="AM6390" s="61" t="s">
        <v>1816</v>
      </c>
      <c r="AN6390" s="61" t="s">
        <v>1694</v>
      </c>
      <c r="AO6390" s="61" t="s">
        <v>1673</v>
      </c>
      <c r="AP6390" s="61" t="s">
        <v>1784</v>
      </c>
      <c r="AQ6390" s="61" t="s">
        <v>1785</v>
      </c>
      <c r="AR6390" s="28">
        <v>0</v>
      </c>
      <c r="AS6390" s="28">
        <v>5555488</v>
      </c>
      <c r="AT6390" s="28">
        <v>5365602</v>
      </c>
      <c r="AU6390" s="62"/>
      <c r="DV6390" s="31" t="s">
        <v>5779</v>
      </c>
      <c r="DW6390" s="31" t="s">
        <v>5791</v>
      </c>
      <c r="DX6390" s="63"/>
      <c r="DY6390" s="63"/>
      <c r="DZ6390" s="63"/>
      <c r="EA6390" s="62"/>
    </row>
    <row r="6391" spans="34:131" x14ac:dyDescent="0.25">
      <c r="AH6391" s="38">
        <v>100</v>
      </c>
      <c r="AI6391" s="38">
        <v>160</v>
      </c>
      <c r="AJ6391" s="38">
        <v>18800</v>
      </c>
      <c r="AK6391" s="38">
        <v>78</v>
      </c>
      <c r="AL6391" s="38">
        <v>9100258</v>
      </c>
      <c r="AM6391" s="61" t="s">
        <v>1816</v>
      </c>
      <c r="AN6391" s="61" t="s">
        <v>1694</v>
      </c>
      <c r="AO6391" s="61" t="s">
        <v>882</v>
      </c>
      <c r="AP6391" s="61" t="s">
        <v>1784</v>
      </c>
      <c r="AQ6391" s="61" t="s">
        <v>1785</v>
      </c>
      <c r="AR6391" s="28">
        <v>14567047.9</v>
      </c>
      <c r="AS6391" s="28">
        <v>0</v>
      </c>
      <c r="AT6391" s="28">
        <v>0</v>
      </c>
      <c r="AU6391" s="62"/>
      <c r="DV6391" s="31" t="s">
        <v>5779</v>
      </c>
      <c r="DW6391" s="31" t="s">
        <v>5791</v>
      </c>
      <c r="DX6391" s="63"/>
      <c r="DY6391" s="63"/>
      <c r="DZ6391" s="63"/>
      <c r="EA6391" s="62"/>
    </row>
    <row r="6392" spans="34:131" x14ac:dyDescent="0.25">
      <c r="AH6392" s="38">
        <v>100</v>
      </c>
      <c r="AI6392" s="38">
        <v>105</v>
      </c>
      <c r="AJ6392" s="38">
        <v>10500</v>
      </c>
      <c r="AK6392" s="38">
        <v>78</v>
      </c>
      <c r="AL6392" s="38">
        <v>9100358</v>
      </c>
      <c r="AM6392" s="61" t="s">
        <v>1816</v>
      </c>
      <c r="AN6392" s="61" t="s">
        <v>1688</v>
      </c>
      <c r="AO6392" s="61" t="s">
        <v>5053</v>
      </c>
      <c r="AP6392" s="61" t="s">
        <v>1784</v>
      </c>
      <c r="AQ6392" s="61" t="s">
        <v>1684</v>
      </c>
      <c r="AR6392" s="28">
        <v>0</v>
      </c>
      <c r="AS6392" s="28">
        <v>5775</v>
      </c>
      <c r="AT6392" s="28">
        <v>0</v>
      </c>
      <c r="AU6392" s="62"/>
      <c r="DV6392" s="31" t="s">
        <v>5792</v>
      </c>
      <c r="DW6392" s="31" t="s">
        <v>5793</v>
      </c>
      <c r="DX6392" s="63"/>
      <c r="DY6392" s="63"/>
      <c r="DZ6392" s="63"/>
      <c r="EA6392" s="62"/>
    </row>
    <row r="6393" spans="34:131" x14ac:dyDescent="0.25">
      <c r="AH6393" s="38">
        <v>100</v>
      </c>
      <c r="AI6393" s="38">
        <v>105</v>
      </c>
      <c r="AJ6393" s="38">
        <v>10750</v>
      </c>
      <c r="AK6393" s="38">
        <v>78</v>
      </c>
      <c r="AL6393" s="38">
        <v>9100358</v>
      </c>
      <c r="AM6393" s="61" t="s">
        <v>1816</v>
      </c>
      <c r="AN6393" s="61" t="s">
        <v>1688</v>
      </c>
      <c r="AO6393" s="61" t="s">
        <v>5058</v>
      </c>
      <c r="AP6393" s="61" t="s">
        <v>1784</v>
      </c>
      <c r="AQ6393" s="61" t="s">
        <v>1684</v>
      </c>
      <c r="AR6393" s="28">
        <v>642078.5</v>
      </c>
      <c r="AS6393" s="28">
        <v>1380175</v>
      </c>
      <c r="AT6393" s="28">
        <v>1213457</v>
      </c>
      <c r="AU6393" s="62"/>
      <c r="DV6393" s="31" t="s">
        <v>5792</v>
      </c>
      <c r="DW6393" s="31" t="s">
        <v>5793</v>
      </c>
      <c r="DX6393" s="63"/>
      <c r="DY6393" s="63"/>
      <c r="DZ6393" s="63"/>
      <c r="EA6393" s="62"/>
    </row>
    <row r="6394" spans="34:131" x14ac:dyDescent="0.25">
      <c r="AH6394" s="38">
        <v>100</v>
      </c>
      <c r="AI6394" s="38">
        <v>105</v>
      </c>
      <c r="AJ6394" s="38">
        <v>10900</v>
      </c>
      <c r="AK6394" s="38">
        <v>78</v>
      </c>
      <c r="AL6394" s="38">
        <v>9100358</v>
      </c>
      <c r="AM6394" s="61" t="s">
        <v>1816</v>
      </c>
      <c r="AN6394" s="61" t="s">
        <v>1688</v>
      </c>
      <c r="AO6394" s="61" t="s">
        <v>5061</v>
      </c>
      <c r="AP6394" s="61" t="s">
        <v>1784</v>
      </c>
      <c r="AQ6394" s="61" t="s">
        <v>1684</v>
      </c>
      <c r="AR6394" s="28">
        <v>400.2</v>
      </c>
      <c r="AS6394" s="28">
        <v>0</v>
      </c>
      <c r="AT6394" s="28">
        <v>10607</v>
      </c>
      <c r="AU6394" s="62"/>
      <c r="DV6394" s="31" t="s">
        <v>5792</v>
      </c>
      <c r="DW6394" s="31" t="s">
        <v>5793</v>
      </c>
      <c r="DX6394" s="63"/>
      <c r="DY6394" s="63"/>
      <c r="DZ6394" s="63"/>
      <c r="EA6394" s="62"/>
    </row>
    <row r="6395" spans="34:131" x14ac:dyDescent="0.25">
      <c r="AH6395" s="38">
        <v>100</v>
      </c>
      <c r="AI6395" s="38">
        <v>105</v>
      </c>
      <c r="AJ6395" s="38">
        <v>11450</v>
      </c>
      <c r="AK6395" s="38">
        <v>78</v>
      </c>
      <c r="AL6395" s="38">
        <v>9100358</v>
      </c>
      <c r="AM6395" s="61" t="s">
        <v>1816</v>
      </c>
      <c r="AN6395" s="61" t="s">
        <v>1688</v>
      </c>
      <c r="AO6395" s="61" t="s">
        <v>5072</v>
      </c>
      <c r="AP6395" s="61" t="s">
        <v>1784</v>
      </c>
      <c r="AQ6395" s="61" t="s">
        <v>1684</v>
      </c>
      <c r="AR6395" s="28">
        <v>537548.9</v>
      </c>
      <c r="AS6395" s="28">
        <v>147871</v>
      </c>
      <c r="AT6395" s="28">
        <v>13655</v>
      </c>
      <c r="AU6395" s="62"/>
      <c r="DV6395" s="31" t="s">
        <v>5792</v>
      </c>
      <c r="DW6395" s="31" t="s">
        <v>5793</v>
      </c>
      <c r="DX6395" s="63"/>
      <c r="DY6395" s="63"/>
      <c r="DZ6395" s="63"/>
      <c r="EA6395" s="62"/>
    </row>
    <row r="6396" spans="34:131" x14ac:dyDescent="0.25">
      <c r="AH6396" s="38">
        <v>100</v>
      </c>
      <c r="AI6396" s="38">
        <v>105</v>
      </c>
      <c r="AJ6396" s="38">
        <v>12850</v>
      </c>
      <c r="AK6396" s="38">
        <v>78</v>
      </c>
      <c r="AL6396" s="38">
        <v>9100358</v>
      </c>
      <c r="AM6396" s="61" t="s">
        <v>1816</v>
      </c>
      <c r="AN6396" s="61" t="s">
        <v>1688</v>
      </c>
      <c r="AO6396" s="61" t="s">
        <v>5098</v>
      </c>
      <c r="AP6396" s="61" t="s">
        <v>1784</v>
      </c>
      <c r="AQ6396" s="61" t="s">
        <v>1684</v>
      </c>
      <c r="AR6396" s="28">
        <v>675808.4</v>
      </c>
      <c r="AS6396" s="28">
        <v>2263451</v>
      </c>
      <c r="AT6396" s="28">
        <v>2002625</v>
      </c>
      <c r="AU6396" s="62"/>
      <c r="DV6396" s="31" t="s">
        <v>5792</v>
      </c>
      <c r="DW6396" s="31" t="s">
        <v>5793</v>
      </c>
      <c r="DX6396" s="63"/>
      <c r="DY6396" s="63"/>
      <c r="DZ6396" s="63"/>
      <c r="EA6396" s="62"/>
    </row>
    <row r="6397" spans="34:131" x14ac:dyDescent="0.25">
      <c r="AH6397" s="38">
        <v>100</v>
      </c>
      <c r="AI6397" s="38">
        <v>105</v>
      </c>
      <c r="AJ6397" s="38">
        <v>13100</v>
      </c>
      <c r="AK6397" s="38">
        <v>78</v>
      </c>
      <c r="AL6397" s="38">
        <v>9100358</v>
      </c>
      <c r="AM6397" s="61" t="s">
        <v>1816</v>
      </c>
      <c r="AN6397" s="61" t="s">
        <v>1688</v>
      </c>
      <c r="AO6397" s="61" t="s">
        <v>5104</v>
      </c>
      <c r="AP6397" s="61" t="s">
        <v>1784</v>
      </c>
      <c r="AQ6397" s="61" t="s">
        <v>1684</v>
      </c>
      <c r="AR6397" s="28">
        <v>11311.3</v>
      </c>
      <c r="AS6397" s="28">
        <v>0</v>
      </c>
      <c r="AT6397" s="28">
        <v>0</v>
      </c>
      <c r="AU6397" s="62"/>
      <c r="DV6397" s="31" t="s">
        <v>5792</v>
      </c>
      <c r="DW6397" s="31" t="s">
        <v>5793</v>
      </c>
      <c r="DX6397" s="63"/>
      <c r="DY6397" s="63"/>
      <c r="DZ6397" s="63"/>
      <c r="EA6397" s="62"/>
    </row>
    <row r="6398" spans="34:131" x14ac:dyDescent="0.25">
      <c r="AH6398" s="38">
        <v>100</v>
      </c>
      <c r="AI6398" s="38">
        <v>105</v>
      </c>
      <c r="AJ6398" s="38">
        <v>13800</v>
      </c>
      <c r="AK6398" s="38">
        <v>78</v>
      </c>
      <c r="AL6398" s="38">
        <v>9100358</v>
      </c>
      <c r="AM6398" s="61" t="s">
        <v>1816</v>
      </c>
      <c r="AN6398" s="61" t="s">
        <v>1688</v>
      </c>
      <c r="AO6398" s="61" t="s">
        <v>5120</v>
      </c>
      <c r="AP6398" s="61" t="s">
        <v>1784</v>
      </c>
      <c r="AQ6398" s="61" t="s">
        <v>1684</v>
      </c>
      <c r="AR6398" s="28">
        <v>6322.8</v>
      </c>
      <c r="AS6398" s="28">
        <v>107024</v>
      </c>
      <c r="AT6398" s="28">
        <v>371340</v>
      </c>
      <c r="AU6398" s="62"/>
      <c r="DV6398" s="31" t="s">
        <v>5792</v>
      </c>
      <c r="DW6398" s="31" t="s">
        <v>5793</v>
      </c>
      <c r="DX6398" s="63"/>
      <c r="DY6398" s="63"/>
      <c r="DZ6398" s="63"/>
      <c r="EA6398" s="62"/>
    </row>
    <row r="6399" spans="34:131" x14ac:dyDescent="0.25">
      <c r="AH6399" s="38">
        <v>100</v>
      </c>
      <c r="AI6399" s="38">
        <v>105</v>
      </c>
      <c r="AJ6399" s="38">
        <v>14000</v>
      </c>
      <c r="AK6399" s="38">
        <v>78</v>
      </c>
      <c r="AL6399" s="38">
        <v>9100358</v>
      </c>
      <c r="AM6399" s="61" t="s">
        <v>1816</v>
      </c>
      <c r="AN6399" s="61" t="s">
        <v>1688</v>
      </c>
      <c r="AO6399" s="61" t="s">
        <v>5124</v>
      </c>
      <c r="AP6399" s="61" t="s">
        <v>1784</v>
      </c>
      <c r="AQ6399" s="61" t="s">
        <v>1684</v>
      </c>
      <c r="AR6399" s="28">
        <v>3048.3</v>
      </c>
      <c r="AS6399" s="28">
        <v>2268</v>
      </c>
      <c r="AT6399" s="28">
        <v>0</v>
      </c>
      <c r="AU6399" s="62"/>
      <c r="DV6399" s="31" t="s">
        <v>5792</v>
      </c>
      <c r="DW6399" s="31" t="s">
        <v>5793</v>
      </c>
      <c r="DX6399" s="63"/>
      <c r="DY6399" s="63"/>
      <c r="DZ6399" s="63"/>
      <c r="EA6399" s="62"/>
    </row>
    <row r="6400" spans="34:131" x14ac:dyDescent="0.25">
      <c r="AH6400" s="38">
        <v>100</v>
      </c>
      <c r="AI6400" s="38">
        <v>105</v>
      </c>
      <c r="AJ6400" s="38">
        <v>14900</v>
      </c>
      <c r="AK6400" s="38">
        <v>78</v>
      </c>
      <c r="AL6400" s="38">
        <v>9100358</v>
      </c>
      <c r="AM6400" s="61" t="s">
        <v>1816</v>
      </c>
      <c r="AN6400" s="61" t="s">
        <v>1688</v>
      </c>
      <c r="AO6400" s="61" t="s">
        <v>1587</v>
      </c>
      <c r="AP6400" s="61" t="s">
        <v>1784</v>
      </c>
      <c r="AQ6400" s="61" t="s">
        <v>1684</v>
      </c>
      <c r="AR6400" s="28">
        <v>243016.6</v>
      </c>
      <c r="AS6400" s="28">
        <v>632610</v>
      </c>
      <c r="AT6400" s="28">
        <v>550601</v>
      </c>
      <c r="AU6400" s="62"/>
      <c r="DV6400" s="31" t="s">
        <v>5792</v>
      </c>
      <c r="DW6400" s="31" t="s">
        <v>5793</v>
      </c>
      <c r="DX6400" s="63"/>
      <c r="DY6400" s="63"/>
      <c r="DZ6400" s="63"/>
      <c r="EA6400" s="62"/>
    </row>
    <row r="6401" spans="34:131" x14ac:dyDescent="0.25">
      <c r="AH6401" s="38">
        <v>100</v>
      </c>
      <c r="AI6401" s="38">
        <v>105</v>
      </c>
      <c r="AJ6401" s="38">
        <v>16350</v>
      </c>
      <c r="AK6401" s="38">
        <v>78</v>
      </c>
      <c r="AL6401" s="38">
        <v>9100358</v>
      </c>
      <c r="AM6401" s="61" t="s">
        <v>1816</v>
      </c>
      <c r="AN6401" s="61" t="s">
        <v>1688</v>
      </c>
      <c r="AO6401" s="61" t="s">
        <v>1618</v>
      </c>
      <c r="AP6401" s="61" t="s">
        <v>1784</v>
      </c>
      <c r="AQ6401" s="61" t="s">
        <v>1684</v>
      </c>
      <c r="AR6401" s="28">
        <v>0</v>
      </c>
      <c r="AS6401" s="28">
        <v>785157</v>
      </c>
      <c r="AT6401" s="28">
        <v>60090</v>
      </c>
      <c r="AU6401" s="62"/>
      <c r="DV6401" s="31" t="s">
        <v>5792</v>
      </c>
      <c r="DW6401" s="31" t="s">
        <v>5793</v>
      </c>
      <c r="DX6401" s="63"/>
      <c r="DY6401" s="63"/>
      <c r="DZ6401" s="63"/>
      <c r="EA6401" s="62"/>
    </row>
    <row r="6402" spans="34:131" x14ac:dyDescent="0.25">
      <c r="AH6402" s="38">
        <v>100</v>
      </c>
      <c r="AI6402" s="38">
        <v>105</v>
      </c>
      <c r="AJ6402" s="38">
        <v>18400</v>
      </c>
      <c r="AK6402" s="38">
        <v>78</v>
      </c>
      <c r="AL6402" s="38">
        <v>9100358</v>
      </c>
      <c r="AM6402" s="61" t="s">
        <v>1816</v>
      </c>
      <c r="AN6402" s="61" t="s">
        <v>1688</v>
      </c>
      <c r="AO6402" s="61" t="s">
        <v>1664</v>
      </c>
      <c r="AP6402" s="61" t="s">
        <v>1784</v>
      </c>
      <c r="AQ6402" s="61" t="s">
        <v>1684</v>
      </c>
      <c r="AR6402" s="28">
        <v>384.6</v>
      </c>
      <c r="AS6402" s="28">
        <v>9442</v>
      </c>
      <c r="AT6402" s="28">
        <v>4666016</v>
      </c>
      <c r="AU6402" s="62"/>
      <c r="DV6402" s="31" t="s">
        <v>5792</v>
      </c>
      <c r="DW6402" s="31" t="s">
        <v>5793</v>
      </c>
      <c r="DX6402" s="63"/>
      <c r="DY6402" s="63"/>
      <c r="DZ6402" s="63"/>
      <c r="EA6402" s="62"/>
    </row>
    <row r="6403" spans="34:131" x14ac:dyDescent="0.25">
      <c r="AH6403" s="38">
        <v>100</v>
      </c>
      <c r="AI6403" s="38">
        <v>105</v>
      </c>
      <c r="AJ6403" s="38">
        <v>18550</v>
      </c>
      <c r="AK6403" s="38">
        <v>78</v>
      </c>
      <c r="AL6403" s="38">
        <v>9100358</v>
      </c>
      <c r="AM6403" s="61" t="s">
        <v>1816</v>
      </c>
      <c r="AN6403" s="61" t="s">
        <v>1688</v>
      </c>
      <c r="AO6403" s="61" t="s">
        <v>1667</v>
      </c>
      <c r="AP6403" s="61" t="s">
        <v>1784</v>
      </c>
      <c r="AQ6403" s="61" t="s">
        <v>1684</v>
      </c>
      <c r="AR6403" s="28">
        <v>4507.5</v>
      </c>
      <c r="AS6403" s="28">
        <v>5697</v>
      </c>
      <c r="AT6403" s="28">
        <v>12210</v>
      </c>
      <c r="AU6403" s="62"/>
      <c r="DV6403" s="31" t="s">
        <v>5792</v>
      </c>
      <c r="DW6403" s="31" t="s">
        <v>5793</v>
      </c>
      <c r="DX6403" s="63"/>
      <c r="DY6403" s="63"/>
      <c r="DZ6403" s="63"/>
      <c r="EA6403" s="62"/>
    </row>
    <row r="6404" spans="34:131" x14ac:dyDescent="0.25">
      <c r="AH6404" s="38">
        <v>100</v>
      </c>
      <c r="AI6404" s="38">
        <v>110</v>
      </c>
      <c r="AJ6404" s="38">
        <v>11720</v>
      </c>
      <c r="AK6404" s="38">
        <v>78</v>
      </c>
      <c r="AL6404" s="38">
        <v>9100358</v>
      </c>
      <c r="AM6404" s="61" t="s">
        <v>1816</v>
      </c>
      <c r="AN6404" s="61" t="s">
        <v>1696</v>
      </c>
      <c r="AO6404" s="61" t="s">
        <v>5078</v>
      </c>
      <c r="AP6404" s="61" t="s">
        <v>1784</v>
      </c>
      <c r="AQ6404" s="61" t="s">
        <v>1684</v>
      </c>
      <c r="AR6404" s="28">
        <v>4090.3</v>
      </c>
      <c r="AS6404" s="28">
        <v>0</v>
      </c>
      <c r="AT6404" s="28">
        <v>4145</v>
      </c>
      <c r="AU6404" s="62"/>
      <c r="DV6404" s="31" t="s">
        <v>5792</v>
      </c>
      <c r="DW6404" s="31" t="s">
        <v>5794</v>
      </c>
      <c r="DX6404" s="63"/>
      <c r="DY6404" s="63"/>
      <c r="DZ6404" s="63"/>
      <c r="EA6404" s="62"/>
    </row>
    <row r="6405" spans="34:131" x14ac:dyDescent="0.25">
      <c r="AH6405" s="38">
        <v>100</v>
      </c>
      <c r="AI6405" s="38">
        <v>110</v>
      </c>
      <c r="AJ6405" s="38">
        <v>12700</v>
      </c>
      <c r="AK6405" s="38">
        <v>78</v>
      </c>
      <c r="AL6405" s="38">
        <v>9100358</v>
      </c>
      <c r="AM6405" s="61" t="s">
        <v>1816</v>
      </c>
      <c r="AN6405" s="61" t="s">
        <v>1696</v>
      </c>
      <c r="AO6405" s="61" t="s">
        <v>5096</v>
      </c>
      <c r="AP6405" s="61" t="s">
        <v>1784</v>
      </c>
      <c r="AQ6405" s="61" t="s">
        <v>1684</v>
      </c>
      <c r="AR6405" s="28">
        <v>8985.2999999999993</v>
      </c>
      <c r="AS6405" s="28">
        <v>17443</v>
      </c>
      <c r="AT6405" s="28">
        <v>0</v>
      </c>
      <c r="AU6405" s="62"/>
      <c r="DV6405" s="31" t="s">
        <v>5792</v>
      </c>
      <c r="DW6405" s="31" t="s">
        <v>5794</v>
      </c>
      <c r="DX6405" s="63"/>
      <c r="DY6405" s="63"/>
      <c r="DZ6405" s="63"/>
      <c r="EA6405" s="62"/>
    </row>
    <row r="6406" spans="34:131" x14ac:dyDescent="0.25">
      <c r="AH6406" s="38">
        <v>100</v>
      </c>
      <c r="AI6406" s="38">
        <v>110</v>
      </c>
      <c r="AJ6406" s="38">
        <v>13050</v>
      </c>
      <c r="AK6406" s="38">
        <v>78</v>
      </c>
      <c r="AL6406" s="38">
        <v>9100358</v>
      </c>
      <c r="AM6406" s="61" t="s">
        <v>1816</v>
      </c>
      <c r="AN6406" s="61" t="s">
        <v>1696</v>
      </c>
      <c r="AO6406" s="61" t="s">
        <v>5103</v>
      </c>
      <c r="AP6406" s="61" t="s">
        <v>1784</v>
      </c>
      <c r="AQ6406" s="61" t="s">
        <v>1684</v>
      </c>
      <c r="AR6406" s="28">
        <v>1168.2</v>
      </c>
      <c r="AS6406" s="28">
        <v>709572</v>
      </c>
      <c r="AT6406" s="28">
        <v>966861</v>
      </c>
      <c r="AU6406" s="62"/>
      <c r="DV6406" s="31" t="s">
        <v>5792</v>
      </c>
      <c r="DW6406" s="31" t="s">
        <v>5794</v>
      </c>
      <c r="DX6406" s="63"/>
      <c r="DY6406" s="63"/>
      <c r="DZ6406" s="63"/>
      <c r="EA6406" s="62"/>
    </row>
    <row r="6407" spans="34:131" x14ac:dyDescent="0.25">
      <c r="AH6407" s="38">
        <v>100</v>
      </c>
      <c r="AI6407" s="38">
        <v>110</v>
      </c>
      <c r="AJ6407" s="38">
        <v>13400</v>
      </c>
      <c r="AK6407" s="38">
        <v>78</v>
      </c>
      <c r="AL6407" s="38">
        <v>9100358</v>
      </c>
      <c r="AM6407" s="61" t="s">
        <v>1816</v>
      </c>
      <c r="AN6407" s="61" t="s">
        <v>1696</v>
      </c>
      <c r="AO6407" s="61" t="s">
        <v>5111</v>
      </c>
      <c r="AP6407" s="61" t="s">
        <v>1784</v>
      </c>
      <c r="AQ6407" s="61" t="s">
        <v>1684</v>
      </c>
      <c r="AR6407" s="28">
        <v>23039</v>
      </c>
      <c r="AS6407" s="28">
        <v>33927</v>
      </c>
      <c r="AT6407" s="28">
        <v>8726</v>
      </c>
      <c r="AU6407" s="62"/>
      <c r="DV6407" s="31" t="s">
        <v>5792</v>
      </c>
      <c r="DW6407" s="31" t="s">
        <v>5794</v>
      </c>
      <c r="DX6407" s="63"/>
      <c r="DY6407" s="63"/>
      <c r="DZ6407" s="63"/>
      <c r="EA6407" s="62"/>
    </row>
    <row r="6408" spans="34:131" x14ac:dyDescent="0.25">
      <c r="AH6408" s="38">
        <v>100</v>
      </c>
      <c r="AI6408" s="38">
        <v>110</v>
      </c>
      <c r="AJ6408" s="38">
        <v>14650</v>
      </c>
      <c r="AK6408" s="38">
        <v>78</v>
      </c>
      <c r="AL6408" s="38">
        <v>9100358</v>
      </c>
      <c r="AM6408" s="61" t="s">
        <v>1816</v>
      </c>
      <c r="AN6408" s="61" t="s">
        <v>1696</v>
      </c>
      <c r="AO6408" s="61" t="s">
        <v>1581</v>
      </c>
      <c r="AP6408" s="61" t="s">
        <v>1784</v>
      </c>
      <c r="AQ6408" s="61" t="s">
        <v>1684</v>
      </c>
      <c r="AR6408" s="28">
        <v>0</v>
      </c>
      <c r="AS6408" s="28">
        <v>0</v>
      </c>
      <c r="AT6408" s="28">
        <v>5504</v>
      </c>
      <c r="AU6408" s="62"/>
      <c r="DV6408" s="31" t="s">
        <v>5792</v>
      </c>
      <c r="DW6408" s="31" t="s">
        <v>5794</v>
      </c>
      <c r="DX6408" s="63"/>
      <c r="DY6408" s="63"/>
      <c r="DZ6408" s="63"/>
      <c r="EA6408" s="62"/>
    </row>
    <row r="6409" spans="34:131" x14ac:dyDescent="0.25">
      <c r="AH6409" s="38">
        <v>100</v>
      </c>
      <c r="AI6409" s="38">
        <v>110</v>
      </c>
      <c r="AJ6409" s="38">
        <v>15050</v>
      </c>
      <c r="AK6409" s="38">
        <v>78</v>
      </c>
      <c r="AL6409" s="38">
        <v>9100358</v>
      </c>
      <c r="AM6409" s="61" t="s">
        <v>1816</v>
      </c>
      <c r="AN6409" s="61" t="s">
        <v>1696</v>
      </c>
      <c r="AO6409" s="61" t="s">
        <v>1591</v>
      </c>
      <c r="AP6409" s="61" t="s">
        <v>1784</v>
      </c>
      <c r="AQ6409" s="61" t="s">
        <v>1684</v>
      </c>
      <c r="AR6409" s="28">
        <v>3942.8</v>
      </c>
      <c r="AS6409" s="28">
        <v>285580</v>
      </c>
      <c r="AT6409" s="28">
        <v>9074</v>
      </c>
      <c r="AU6409" s="62"/>
      <c r="DV6409" s="31" t="s">
        <v>5792</v>
      </c>
      <c r="DW6409" s="31" t="s">
        <v>5794</v>
      </c>
      <c r="DX6409" s="63"/>
      <c r="DY6409" s="63"/>
      <c r="DZ6409" s="63"/>
      <c r="EA6409" s="62"/>
    </row>
    <row r="6410" spans="34:131" x14ac:dyDescent="0.25">
      <c r="AH6410" s="38">
        <v>100</v>
      </c>
      <c r="AI6410" s="38">
        <v>110</v>
      </c>
      <c r="AJ6410" s="38">
        <v>15250</v>
      </c>
      <c r="AK6410" s="38">
        <v>78</v>
      </c>
      <c r="AL6410" s="38">
        <v>9100358</v>
      </c>
      <c r="AM6410" s="61" t="s">
        <v>1816</v>
      </c>
      <c r="AN6410" s="61" t="s">
        <v>1696</v>
      </c>
      <c r="AO6410" s="61" t="s">
        <v>1595</v>
      </c>
      <c r="AP6410" s="61" t="s">
        <v>1784</v>
      </c>
      <c r="AQ6410" s="61" t="s">
        <v>1684</v>
      </c>
      <c r="AR6410" s="28">
        <v>0</v>
      </c>
      <c r="AS6410" s="28">
        <v>0</v>
      </c>
      <c r="AT6410" s="28">
        <v>520016</v>
      </c>
      <c r="AU6410" s="62"/>
      <c r="DV6410" s="31" t="s">
        <v>5792</v>
      </c>
      <c r="DW6410" s="31" t="s">
        <v>5794</v>
      </c>
      <c r="DX6410" s="63"/>
      <c r="DY6410" s="63"/>
      <c r="DZ6410" s="63"/>
      <c r="EA6410" s="62"/>
    </row>
    <row r="6411" spans="34:131" x14ac:dyDescent="0.25">
      <c r="AH6411" s="38">
        <v>100</v>
      </c>
      <c r="AI6411" s="38">
        <v>110</v>
      </c>
      <c r="AJ6411" s="38">
        <v>15650</v>
      </c>
      <c r="AK6411" s="38">
        <v>78</v>
      </c>
      <c r="AL6411" s="38">
        <v>9100358</v>
      </c>
      <c r="AM6411" s="61" t="s">
        <v>1816</v>
      </c>
      <c r="AN6411" s="61" t="s">
        <v>1696</v>
      </c>
      <c r="AO6411" s="61" t="s">
        <v>1604</v>
      </c>
      <c r="AP6411" s="61" t="s">
        <v>1784</v>
      </c>
      <c r="AQ6411" s="61" t="s">
        <v>1684</v>
      </c>
      <c r="AR6411" s="28">
        <v>5465.4</v>
      </c>
      <c r="AS6411" s="28">
        <v>0</v>
      </c>
      <c r="AT6411" s="28">
        <v>8117</v>
      </c>
      <c r="AU6411" s="62"/>
      <c r="DV6411" s="31" t="s">
        <v>5792</v>
      </c>
      <c r="DW6411" s="31" t="s">
        <v>5794</v>
      </c>
      <c r="DX6411" s="63"/>
      <c r="DY6411" s="63"/>
      <c r="DZ6411" s="63"/>
      <c r="EA6411" s="62"/>
    </row>
    <row r="6412" spans="34:131" x14ac:dyDescent="0.25">
      <c r="AH6412" s="38">
        <v>100</v>
      </c>
      <c r="AI6412" s="38">
        <v>110</v>
      </c>
      <c r="AJ6412" s="38">
        <v>15900</v>
      </c>
      <c r="AK6412" s="38">
        <v>78</v>
      </c>
      <c r="AL6412" s="38">
        <v>9100358</v>
      </c>
      <c r="AM6412" s="61" t="s">
        <v>1816</v>
      </c>
      <c r="AN6412" s="61" t="s">
        <v>1696</v>
      </c>
      <c r="AO6412" s="61" t="s">
        <v>1609</v>
      </c>
      <c r="AP6412" s="61" t="s">
        <v>1784</v>
      </c>
      <c r="AQ6412" s="61" t="s">
        <v>1684</v>
      </c>
      <c r="AR6412" s="28">
        <v>5381.2</v>
      </c>
      <c r="AS6412" s="28">
        <v>0</v>
      </c>
      <c r="AT6412" s="28">
        <v>0</v>
      </c>
      <c r="AU6412" s="62"/>
      <c r="DV6412" s="31" t="s">
        <v>5792</v>
      </c>
      <c r="DW6412" s="31" t="s">
        <v>5794</v>
      </c>
      <c r="DX6412" s="63"/>
      <c r="DY6412" s="63"/>
      <c r="DZ6412" s="63"/>
      <c r="EA6412" s="62"/>
    </row>
    <row r="6413" spans="34:131" x14ac:dyDescent="0.25">
      <c r="AH6413" s="38">
        <v>100</v>
      </c>
      <c r="AI6413" s="38">
        <v>110</v>
      </c>
      <c r="AJ6413" s="38">
        <v>16400</v>
      </c>
      <c r="AK6413" s="38">
        <v>78</v>
      </c>
      <c r="AL6413" s="38">
        <v>9100358</v>
      </c>
      <c r="AM6413" s="61" t="s">
        <v>1816</v>
      </c>
      <c r="AN6413" s="61" t="s">
        <v>1696</v>
      </c>
      <c r="AO6413" s="61" t="s">
        <v>1620</v>
      </c>
      <c r="AP6413" s="61" t="s">
        <v>1784</v>
      </c>
      <c r="AQ6413" s="61" t="s">
        <v>1684</v>
      </c>
      <c r="AR6413" s="28">
        <v>3894</v>
      </c>
      <c r="AS6413" s="28">
        <v>0</v>
      </c>
      <c r="AT6413" s="28">
        <v>22939</v>
      </c>
      <c r="AU6413" s="62"/>
      <c r="DV6413" s="31" t="s">
        <v>5792</v>
      </c>
      <c r="DW6413" s="31" t="s">
        <v>5794</v>
      </c>
      <c r="DX6413" s="63"/>
      <c r="DY6413" s="63"/>
      <c r="DZ6413" s="63"/>
      <c r="EA6413" s="62"/>
    </row>
    <row r="6414" spans="34:131" x14ac:dyDescent="0.25">
      <c r="AH6414" s="38">
        <v>100</v>
      </c>
      <c r="AI6414" s="38">
        <v>110</v>
      </c>
      <c r="AJ6414" s="38">
        <v>16800</v>
      </c>
      <c r="AK6414" s="38">
        <v>78</v>
      </c>
      <c r="AL6414" s="38">
        <v>9100358</v>
      </c>
      <c r="AM6414" s="61" t="s">
        <v>1816</v>
      </c>
      <c r="AN6414" s="61" t="s">
        <v>1696</v>
      </c>
      <c r="AO6414" s="61" t="s">
        <v>1629</v>
      </c>
      <c r="AP6414" s="61" t="s">
        <v>1784</v>
      </c>
      <c r="AQ6414" s="61" t="s">
        <v>1684</v>
      </c>
      <c r="AR6414" s="28">
        <v>0</v>
      </c>
      <c r="AS6414" s="28">
        <v>0</v>
      </c>
      <c r="AT6414" s="28">
        <v>12592667</v>
      </c>
      <c r="AU6414" s="62"/>
      <c r="DV6414" s="31" t="s">
        <v>5792</v>
      </c>
      <c r="DW6414" s="31" t="s">
        <v>5794</v>
      </c>
      <c r="DX6414" s="63"/>
      <c r="DY6414" s="63"/>
      <c r="DZ6414" s="63"/>
      <c r="EA6414" s="62"/>
    </row>
    <row r="6415" spans="34:131" x14ac:dyDescent="0.25">
      <c r="AH6415" s="38">
        <v>100</v>
      </c>
      <c r="AI6415" s="38">
        <v>110</v>
      </c>
      <c r="AJ6415" s="38">
        <v>17000</v>
      </c>
      <c r="AK6415" s="38">
        <v>78</v>
      </c>
      <c r="AL6415" s="38">
        <v>9100358</v>
      </c>
      <c r="AM6415" s="61" t="s">
        <v>1816</v>
      </c>
      <c r="AN6415" s="61" t="s">
        <v>1696</v>
      </c>
      <c r="AO6415" s="61" t="s">
        <v>1633</v>
      </c>
      <c r="AP6415" s="61" t="s">
        <v>1784</v>
      </c>
      <c r="AQ6415" s="61" t="s">
        <v>1684</v>
      </c>
      <c r="AR6415" s="28">
        <v>42687.3</v>
      </c>
      <c r="AS6415" s="28">
        <v>144480</v>
      </c>
      <c r="AT6415" s="28">
        <v>22120</v>
      </c>
      <c r="AU6415" s="62"/>
      <c r="DV6415" s="31" t="s">
        <v>5792</v>
      </c>
      <c r="DW6415" s="31" t="s">
        <v>5794</v>
      </c>
      <c r="DX6415" s="63"/>
      <c r="DY6415" s="63"/>
      <c r="DZ6415" s="63"/>
      <c r="EA6415" s="62"/>
    </row>
    <row r="6416" spans="34:131" x14ac:dyDescent="0.25">
      <c r="AH6416" s="38">
        <v>100</v>
      </c>
      <c r="AI6416" s="38">
        <v>110</v>
      </c>
      <c r="AJ6416" s="38">
        <v>17620</v>
      </c>
      <c r="AK6416" s="38">
        <v>78</v>
      </c>
      <c r="AL6416" s="38">
        <v>9100358</v>
      </c>
      <c r="AM6416" s="61" t="s">
        <v>1816</v>
      </c>
      <c r="AN6416" s="61" t="s">
        <v>1696</v>
      </c>
      <c r="AO6416" s="61" t="s">
        <v>1646</v>
      </c>
      <c r="AP6416" s="61" t="s">
        <v>1784</v>
      </c>
      <c r="AQ6416" s="61" t="s">
        <v>1684</v>
      </c>
      <c r="AR6416" s="28">
        <v>89080.6</v>
      </c>
      <c r="AS6416" s="28">
        <v>623580</v>
      </c>
      <c r="AT6416" s="28">
        <v>0</v>
      </c>
      <c r="AU6416" s="62"/>
      <c r="DV6416" s="31" t="s">
        <v>5792</v>
      </c>
      <c r="DW6416" s="31" t="s">
        <v>5794</v>
      </c>
      <c r="DX6416" s="63"/>
      <c r="DY6416" s="63"/>
      <c r="DZ6416" s="63"/>
      <c r="EA6416" s="62"/>
    </row>
    <row r="6417" spans="34:131" x14ac:dyDescent="0.25">
      <c r="AH6417" s="38">
        <v>100</v>
      </c>
      <c r="AI6417" s="38">
        <v>115</v>
      </c>
      <c r="AJ6417" s="38">
        <v>14400</v>
      </c>
      <c r="AK6417" s="38">
        <v>78</v>
      </c>
      <c r="AL6417" s="38">
        <v>9100358</v>
      </c>
      <c r="AM6417" s="61" t="s">
        <v>1816</v>
      </c>
      <c r="AN6417" s="61" t="s">
        <v>1697</v>
      </c>
      <c r="AO6417" s="61" t="s">
        <v>1576</v>
      </c>
      <c r="AP6417" s="61" t="s">
        <v>1784</v>
      </c>
      <c r="AQ6417" s="61" t="s">
        <v>1684</v>
      </c>
      <c r="AR6417" s="28">
        <v>7388.7</v>
      </c>
      <c r="AS6417" s="28">
        <v>1730</v>
      </c>
      <c r="AT6417" s="28">
        <v>23932</v>
      </c>
      <c r="AU6417" s="62"/>
      <c r="DV6417" s="31" t="s">
        <v>5792</v>
      </c>
      <c r="DW6417" s="31" t="s">
        <v>5795</v>
      </c>
      <c r="DX6417" s="63"/>
      <c r="DY6417" s="63"/>
      <c r="DZ6417" s="63"/>
      <c r="EA6417" s="62"/>
    </row>
    <row r="6418" spans="34:131" x14ac:dyDescent="0.25">
      <c r="AH6418" s="38">
        <v>100</v>
      </c>
      <c r="AI6418" s="38">
        <v>115</v>
      </c>
      <c r="AJ6418" s="38">
        <v>16900</v>
      </c>
      <c r="AK6418" s="38">
        <v>78</v>
      </c>
      <c r="AL6418" s="38">
        <v>9100358</v>
      </c>
      <c r="AM6418" s="61" t="s">
        <v>1816</v>
      </c>
      <c r="AN6418" s="61" t="s">
        <v>1697</v>
      </c>
      <c r="AO6418" s="61" t="s">
        <v>1631</v>
      </c>
      <c r="AP6418" s="61" t="s">
        <v>1784</v>
      </c>
      <c r="AQ6418" s="61" t="s">
        <v>1684</v>
      </c>
      <c r="AR6418" s="28">
        <v>1940.6</v>
      </c>
      <c r="AS6418" s="28">
        <v>0</v>
      </c>
      <c r="AT6418" s="28">
        <v>6270</v>
      </c>
      <c r="AU6418" s="62"/>
      <c r="DV6418" s="31" t="s">
        <v>5792</v>
      </c>
      <c r="DW6418" s="31" t="s">
        <v>5795</v>
      </c>
      <c r="DX6418" s="63"/>
      <c r="DY6418" s="63"/>
      <c r="DZ6418" s="63"/>
      <c r="EA6418" s="62"/>
    </row>
    <row r="6419" spans="34:131" x14ac:dyDescent="0.25">
      <c r="AH6419" s="38">
        <v>100</v>
      </c>
      <c r="AI6419" s="38">
        <v>115</v>
      </c>
      <c r="AJ6419" s="38">
        <v>16950</v>
      </c>
      <c r="AK6419" s="38">
        <v>78</v>
      </c>
      <c r="AL6419" s="38">
        <v>9100358</v>
      </c>
      <c r="AM6419" s="61" t="s">
        <v>1816</v>
      </c>
      <c r="AN6419" s="61" t="s">
        <v>1697</v>
      </c>
      <c r="AO6419" s="61" t="s">
        <v>1632</v>
      </c>
      <c r="AP6419" s="61" t="s">
        <v>1784</v>
      </c>
      <c r="AQ6419" s="61" t="s">
        <v>1684</v>
      </c>
      <c r="AR6419" s="28">
        <v>69194.3</v>
      </c>
      <c r="AS6419" s="28">
        <v>182963</v>
      </c>
      <c r="AT6419" s="28">
        <v>158934</v>
      </c>
      <c r="AU6419" s="62"/>
      <c r="DV6419" s="31" t="s">
        <v>5792</v>
      </c>
      <c r="DW6419" s="31" t="s">
        <v>5795</v>
      </c>
      <c r="DX6419" s="63"/>
      <c r="DY6419" s="63"/>
      <c r="DZ6419" s="63"/>
      <c r="EA6419" s="62"/>
    </row>
    <row r="6420" spans="34:131" x14ac:dyDescent="0.25">
      <c r="AH6420" s="38">
        <v>100</v>
      </c>
      <c r="AI6420" s="38">
        <v>115</v>
      </c>
      <c r="AJ6420" s="38">
        <v>18350</v>
      </c>
      <c r="AK6420" s="38">
        <v>78</v>
      </c>
      <c r="AL6420" s="38">
        <v>9100358</v>
      </c>
      <c r="AM6420" s="61" t="s">
        <v>1816</v>
      </c>
      <c r="AN6420" s="61" t="s">
        <v>1697</v>
      </c>
      <c r="AO6420" s="61" t="s">
        <v>1663</v>
      </c>
      <c r="AP6420" s="61" t="s">
        <v>1784</v>
      </c>
      <c r="AQ6420" s="61" t="s">
        <v>1684</v>
      </c>
      <c r="AR6420" s="28">
        <v>416155.2</v>
      </c>
      <c r="AS6420" s="28">
        <v>1598563</v>
      </c>
      <c r="AT6420" s="28">
        <v>2124233</v>
      </c>
      <c r="AU6420" s="62"/>
      <c r="DV6420" s="31" t="s">
        <v>5792</v>
      </c>
      <c r="DW6420" s="31" t="s">
        <v>5795</v>
      </c>
      <c r="DX6420" s="63"/>
      <c r="DY6420" s="63"/>
      <c r="DZ6420" s="63"/>
      <c r="EA6420" s="62"/>
    </row>
    <row r="6421" spans="34:131" x14ac:dyDescent="0.25">
      <c r="AH6421" s="38">
        <v>100</v>
      </c>
      <c r="AI6421" s="38">
        <v>120</v>
      </c>
      <c r="AJ6421" s="38">
        <v>10250</v>
      </c>
      <c r="AK6421" s="38">
        <v>78</v>
      </c>
      <c r="AL6421" s="38">
        <v>9100358</v>
      </c>
      <c r="AM6421" s="61" t="s">
        <v>1816</v>
      </c>
      <c r="AN6421" s="61" t="s">
        <v>1689</v>
      </c>
      <c r="AO6421" s="61" t="s">
        <v>5048</v>
      </c>
      <c r="AP6421" s="61" t="s">
        <v>1784</v>
      </c>
      <c r="AQ6421" s="61" t="s">
        <v>1684</v>
      </c>
      <c r="AR6421" s="28">
        <v>0</v>
      </c>
      <c r="AS6421" s="28">
        <v>25864</v>
      </c>
      <c r="AT6421" s="28">
        <v>1157617</v>
      </c>
      <c r="AU6421" s="62"/>
      <c r="DV6421" s="31" t="s">
        <v>5792</v>
      </c>
      <c r="DW6421" s="31" t="s">
        <v>5796</v>
      </c>
      <c r="DX6421" s="63"/>
      <c r="DY6421" s="63"/>
      <c r="DZ6421" s="63"/>
      <c r="EA6421" s="62"/>
    </row>
    <row r="6422" spans="34:131" x14ac:dyDescent="0.25">
      <c r="AH6422" s="38">
        <v>100</v>
      </c>
      <c r="AI6422" s="38">
        <v>120</v>
      </c>
      <c r="AJ6422" s="38">
        <v>11350</v>
      </c>
      <c r="AK6422" s="38">
        <v>78</v>
      </c>
      <c r="AL6422" s="38">
        <v>9100358</v>
      </c>
      <c r="AM6422" s="61" t="s">
        <v>1816</v>
      </c>
      <c r="AN6422" s="61" t="s">
        <v>1689</v>
      </c>
      <c r="AO6422" s="61" t="s">
        <v>5070</v>
      </c>
      <c r="AP6422" s="61" t="s">
        <v>1784</v>
      </c>
      <c r="AQ6422" s="61" t="s">
        <v>1684</v>
      </c>
      <c r="AR6422" s="28">
        <v>556127</v>
      </c>
      <c r="AS6422" s="28">
        <v>1210230</v>
      </c>
      <c r="AT6422" s="28">
        <v>1752719</v>
      </c>
      <c r="AU6422" s="62"/>
      <c r="DV6422" s="31" t="s">
        <v>5792</v>
      </c>
      <c r="DW6422" s="31" t="s">
        <v>5796</v>
      </c>
      <c r="DX6422" s="63"/>
      <c r="DY6422" s="63"/>
      <c r="DZ6422" s="63"/>
      <c r="EA6422" s="62"/>
    </row>
    <row r="6423" spans="34:131" x14ac:dyDescent="0.25">
      <c r="AH6423" s="38">
        <v>100</v>
      </c>
      <c r="AI6423" s="38">
        <v>120</v>
      </c>
      <c r="AJ6423" s="38">
        <v>14550</v>
      </c>
      <c r="AK6423" s="38">
        <v>78</v>
      </c>
      <c r="AL6423" s="38">
        <v>9100358</v>
      </c>
      <c r="AM6423" s="61" t="s">
        <v>1816</v>
      </c>
      <c r="AN6423" s="61" t="s">
        <v>1689</v>
      </c>
      <c r="AO6423" s="61" t="s">
        <v>1579</v>
      </c>
      <c r="AP6423" s="61" t="s">
        <v>1784</v>
      </c>
      <c r="AQ6423" s="61" t="s">
        <v>1684</v>
      </c>
      <c r="AR6423" s="28">
        <v>84203.9</v>
      </c>
      <c r="AS6423" s="28">
        <v>12126409</v>
      </c>
      <c r="AT6423" s="28">
        <v>6394594</v>
      </c>
      <c r="AU6423" s="62"/>
      <c r="DV6423" s="31" t="s">
        <v>5792</v>
      </c>
      <c r="DW6423" s="31" t="s">
        <v>5796</v>
      </c>
      <c r="DX6423" s="63"/>
      <c r="DY6423" s="63"/>
      <c r="DZ6423" s="63"/>
      <c r="EA6423" s="62"/>
    </row>
    <row r="6424" spans="34:131" x14ac:dyDescent="0.25">
      <c r="AH6424" s="38">
        <v>100</v>
      </c>
      <c r="AI6424" s="38">
        <v>120</v>
      </c>
      <c r="AJ6424" s="38">
        <v>14850</v>
      </c>
      <c r="AK6424" s="38">
        <v>78</v>
      </c>
      <c r="AL6424" s="38">
        <v>9100358</v>
      </c>
      <c r="AM6424" s="61" t="s">
        <v>1816</v>
      </c>
      <c r="AN6424" s="61" t="s">
        <v>1689</v>
      </c>
      <c r="AO6424" s="61" t="s">
        <v>1585</v>
      </c>
      <c r="AP6424" s="61" t="s">
        <v>1784</v>
      </c>
      <c r="AQ6424" s="61" t="s">
        <v>1684</v>
      </c>
      <c r="AR6424" s="28">
        <v>2096685</v>
      </c>
      <c r="AS6424" s="28">
        <v>20930056</v>
      </c>
      <c r="AT6424" s="28">
        <v>2816194</v>
      </c>
      <c r="AU6424" s="62"/>
      <c r="DV6424" s="31" t="s">
        <v>5792</v>
      </c>
      <c r="DW6424" s="31" t="s">
        <v>5796</v>
      </c>
      <c r="DX6424" s="63"/>
      <c r="DY6424" s="63"/>
      <c r="DZ6424" s="63"/>
      <c r="EA6424" s="62"/>
    </row>
    <row r="6425" spans="34:131" x14ac:dyDescent="0.25">
      <c r="AH6425" s="38">
        <v>100</v>
      </c>
      <c r="AI6425" s="38">
        <v>120</v>
      </c>
      <c r="AJ6425" s="38">
        <v>16610</v>
      </c>
      <c r="AK6425" s="38">
        <v>78</v>
      </c>
      <c r="AL6425" s="38">
        <v>9100358</v>
      </c>
      <c r="AM6425" s="61" t="s">
        <v>1816</v>
      </c>
      <c r="AN6425" s="61" t="s">
        <v>1689</v>
      </c>
      <c r="AO6425" s="61" t="s">
        <v>1625</v>
      </c>
      <c r="AP6425" s="61" t="s">
        <v>1784</v>
      </c>
      <c r="AQ6425" s="61" t="s">
        <v>1684</v>
      </c>
      <c r="AR6425" s="28">
        <v>6378384.0999999996</v>
      </c>
      <c r="AS6425" s="28">
        <v>4023232</v>
      </c>
      <c r="AT6425" s="28">
        <v>10826449</v>
      </c>
      <c r="AU6425" s="62"/>
      <c r="DV6425" s="31" t="s">
        <v>5792</v>
      </c>
      <c r="DW6425" s="31" t="s">
        <v>5796</v>
      </c>
      <c r="DX6425" s="63"/>
      <c r="DY6425" s="63"/>
      <c r="DZ6425" s="63"/>
      <c r="EA6425" s="62"/>
    </row>
    <row r="6426" spans="34:131" x14ac:dyDescent="0.25">
      <c r="AH6426" s="38">
        <v>100</v>
      </c>
      <c r="AI6426" s="38">
        <v>120</v>
      </c>
      <c r="AJ6426" s="38">
        <v>17550</v>
      </c>
      <c r="AK6426" s="38">
        <v>78</v>
      </c>
      <c r="AL6426" s="38">
        <v>9100358</v>
      </c>
      <c r="AM6426" s="61" t="s">
        <v>1816</v>
      </c>
      <c r="AN6426" s="61" t="s">
        <v>1689</v>
      </c>
      <c r="AO6426" s="61" t="s">
        <v>1645</v>
      </c>
      <c r="AP6426" s="61" t="s">
        <v>1784</v>
      </c>
      <c r="AQ6426" s="61" t="s">
        <v>1684</v>
      </c>
      <c r="AR6426" s="28">
        <v>231032.2</v>
      </c>
      <c r="AS6426" s="28">
        <v>429212</v>
      </c>
      <c r="AT6426" s="28">
        <v>1592931</v>
      </c>
      <c r="AU6426" s="62"/>
      <c r="DV6426" s="31" t="s">
        <v>5792</v>
      </c>
      <c r="DW6426" s="31" t="s">
        <v>5796</v>
      </c>
      <c r="DX6426" s="63"/>
      <c r="DY6426" s="63"/>
      <c r="DZ6426" s="63"/>
      <c r="EA6426" s="62"/>
    </row>
    <row r="6427" spans="34:131" x14ac:dyDescent="0.25">
      <c r="AH6427" s="38">
        <v>100</v>
      </c>
      <c r="AI6427" s="38">
        <v>125</v>
      </c>
      <c r="AJ6427" s="38">
        <v>10600</v>
      </c>
      <c r="AK6427" s="38">
        <v>78</v>
      </c>
      <c r="AL6427" s="38">
        <v>9100358</v>
      </c>
      <c r="AM6427" s="61" t="s">
        <v>1816</v>
      </c>
      <c r="AN6427" s="61" t="s">
        <v>1692</v>
      </c>
      <c r="AO6427" s="61" t="s">
        <v>5055</v>
      </c>
      <c r="AP6427" s="61" t="s">
        <v>1784</v>
      </c>
      <c r="AQ6427" s="61" t="s">
        <v>1684</v>
      </c>
      <c r="AR6427" s="28">
        <v>20486.5</v>
      </c>
      <c r="AS6427" s="28">
        <v>222359</v>
      </c>
      <c r="AT6427" s="28">
        <v>155085</v>
      </c>
      <c r="AU6427" s="62"/>
      <c r="DV6427" s="31" t="s">
        <v>5792</v>
      </c>
      <c r="DW6427" s="31" t="s">
        <v>5797</v>
      </c>
      <c r="DX6427" s="63"/>
      <c r="DY6427" s="63"/>
      <c r="DZ6427" s="63"/>
      <c r="EA6427" s="62"/>
    </row>
    <row r="6428" spans="34:131" x14ac:dyDescent="0.25">
      <c r="AH6428" s="38">
        <v>100</v>
      </c>
      <c r="AI6428" s="38">
        <v>125</v>
      </c>
      <c r="AJ6428" s="38">
        <v>11730</v>
      </c>
      <c r="AK6428" s="38">
        <v>78</v>
      </c>
      <c r="AL6428" s="38">
        <v>9100358</v>
      </c>
      <c r="AM6428" s="61" t="s">
        <v>1816</v>
      </c>
      <c r="AN6428" s="61" t="s">
        <v>1692</v>
      </c>
      <c r="AO6428" s="61" t="s">
        <v>5079</v>
      </c>
      <c r="AP6428" s="61" t="s">
        <v>1784</v>
      </c>
      <c r="AQ6428" s="61" t="s">
        <v>1684</v>
      </c>
      <c r="AR6428" s="28">
        <v>91683.6</v>
      </c>
      <c r="AS6428" s="28">
        <v>9332</v>
      </c>
      <c r="AT6428" s="28">
        <v>0</v>
      </c>
      <c r="AU6428" s="62"/>
      <c r="DV6428" s="31" t="s">
        <v>5792</v>
      </c>
      <c r="DW6428" s="31" t="s">
        <v>5797</v>
      </c>
      <c r="DX6428" s="63"/>
      <c r="DY6428" s="63"/>
      <c r="DZ6428" s="63"/>
      <c r="EA6428" s="62"/>
    </row>
    <row r="6429" spans="34:131" x14ac:dyDescent="0.25">
      <c r="AH6429" s="38">
        <v>100</v>
      </c>
      <c r="AI6429" s="38">
        <v>125</v>
      </c>
      <c r="AJ6429" s="38">
        <v>11800</v>
      </c>
      <c r="AK6429" s="38">
        <v>78</v>
      </c>
      <c r="AL6429" s="38">
        <v>9100358</v>
      </c>
      <c r="AM6429" s="61" t="s">
        <v>1816</v>
      </c>
      <c r="AN6429" s="61" t="s">
        <v>1692</v>
      </c>
      <c r="AO6429" s="61" t="s">
        <v>5081</v>
      </c>
      <c r="AP6429" s="61" t="s">
        <v>1784</v>
      </c>
      <c r="AQ6429" s="61" t="s">
        <v>1684</v>
      </c>
      <c r="AR6429" s="28">
        <v>5827</v>
      </c>
      <c r="AS6429" s="28">
        <v>8608</v>
      </c>
      <c r="AT6429" s="28">
        <v>0</v>
      </c>
      <c r="AU6429" s="62"/>
      <c r="DV6429" s="31" t="s">
        <v>5792</v>
      </c>
      <c r="DW6429" s="31" t="s">
        <v>5797</v>
      </c>
      <c r="DX6429" s="63"/>
      <c r="DY6429" s="63"/>
      <c r="DZ6429" s="63"/>
      <c r="EA6429" s="62"/>
    </row>
    <row r="6430" spans="34:131" x14ac:dyDescent="0.25">
      <c r="AH6430" s="38">
        <v>100</v>
      </c>
      <c r="AI6430" s="38">
        <v>125</v>
      </c>
      <c r="AJ6430" s="38">
        <v>13200</v>
      </c>
      <c r="AK6430" s="38">
        <v>78</v>
      </c>
      <c r="AL6430" s="38">
        <v>9100358</v>
      </c>
      <c r="AM6430" s="61" t="s">
        <v>1816</v>
      </c>
      <c r="AN6430" s="61" t="s">
        <v>1692</v>
      </c>
      <c r="AO6430" s="61" t="s">
        <v>5106</v>
      </c>
      <c r="AP6430" s="61" t="s">
        <v>1784</v>
      </c>
      <c r="AQ6430" s="61" t="s">
        <v>1684</v>
      </c>
      <c r="AR6430" s="28">
        <v>0</v>
      </c>
      <c r="AS6430" s="28">
        <v>0</v>
      </c>
      <c r="AT6430" s="28">
        <v>257256</v>
      </c>
      <c r="AU6430" s="62"/>
      <c r="DV6430" s="31" t="s">
        <v>5792</v>
      </c>
      <c r="DW6430" s="31" t="s">
        <v>5797</v>
      </c>
      <c r="DX6430" s="63"/>
      <c r="DY6430" s="63"/>
      <c r="DZ6430" s="63"/>
      <c r="EA6430" s="62"/>
    </row>
    <row r="6431" spans="34:131" x14ac:dyDescent="0.25">
      <c r="AH6431" s="38">
        <v>100</v>
      </c>
      <c r="AI6431" s="38">
        <v>125</v>
      </c>
      <c r="AJ6431" s="38">
        <v>13350</v>
      </c>
      <c r="AK6431" s="38">
        <v>78</v>
      </c>
      <c r="AL6431" s="38">
        <v>9100358</v>
      </c>
      <c r="AM6431" s="61" t="s">
        <v>1816</v>
      </c>
      <c r="AN6431" s="61" t="s">
        <v>1692</v>
      </c>
      <c r="AO6431" s="61" t="s">
        <v>5109</v>
      </c>
      <c r="AP6431" s="61" t="s">
        <v>1784</v>
      </c>
      <c r="AQ6431" s="61" t="s">
        <v>1684</v>
      </c>
      <c r="AR6431" s="28">
        <v>52144.2</v>
      </c>
      <c r="AS6431" s="28">
        <v>18843</v>
      </c>
      <c r="AT6431" s="28">
        <v>28565</v>
      </c>
      <c r="AU6431" s="62"/>
      <c r="DV6431" s="31" t="s">
        <v>5792</v>
      </c>
      <c r="DW6431" s="31" t="s">
        <v>5797</v>
      </c>
      <c r="DX6431" s="63"/>
      <c r="DY6431" s="63"/>
      <c r="DZ6431" s="63"/>
      <c r="EA6431" s="62"/>
    </row>
    <row r="6432" spans="34:131" x14ac:dyDescent="0.25">
      <c r="AH6432" s="38">
        <v>100</v>
      </c>
      <c r="AI6432" s="38">
        <v>125</v>
      </c>
      <c r="AJ6432" s="38">
        <v>13750</v>
      </c>
      <c r="AK6432" s="38">
        <v>78</v>
      </c>
      <c r="AL6432" s="38">
        <v>9100358</v>
      </c>
      <c r="AM6432" s="61" t="s">
        <v>1816</v>
      </c>
      <c r="AN6432" s="61" t="s">
        <v>1692</v>
      </c>
      <c r="AO6432" s="61" t="s">
        <v>5119</v>
      </c>
      <c r="AP6432" s="61" t="s">
        <v>1784</v>
      </c>
      <c r="AQ6432" s="61" t="s">
        <v>1684</v>
      </c>
      <c r="AR6432" s="28">
        <v>0</v>
      </c>
      <c r="AS6432" s="28">
        <v>744649</v>
      </c>
      <c r="AT6432" s="28">
        <v>79232</v>
      </c>
      <c r="AU6432" s="62"/>
      <c r="DV6432" s="31" t="s">
        <v>5792</v>
      </c>
      <c r="DW6432" s="31" t="s">
        <v>5797</v>
      </c>
      <c r="DX6432" s="63"/>
      <c r="DY6432" s="63"/>
      <c r="DZ6432" s="63"/>
      <c r="EA6432" s="62"/>
    </row>
    <row r="6433" spans="34:131" x14ac:dyDescent="0.25">
      <c r="AH6433" s="38">
        <v>100</v>
      </c>
      <c r="AI6433" s="38">
        <v>125</v>
      </c>
      <c r="AJ6433" s="38">
        <v>14350</v>
      </c>
      <c r="AK6433" s="38">
        <v>78</v>
      </c>
      <c r="AL6433" s="38">
        <v>9100358</v>
      </c>
      <c r="AM6433" s="61" t="s">
        <v>1816</v>
      </c>
      <c r="AN6433" s="61" t="s">
        <v>1692</v>
      </c>
      <c r="AO6433" s="61" t="s">
        <v>1575</v>
      </c>
      <c r="AP6433" s="61" t="s">
        <v>1784</v>
      </c>
      <c r="AQ6433" s="61" t="s">
        <v>1684</v>
      </c>
      <c r="AR6433" s="28">
        <v>664832.80000000005</v>
      </c>
      <c r="AS6433" s="28">
        <v>630696</v>
      </c>
      <c r="AT6433" s="28">
        <v>507632</v>
      </c>
      <c r="AU6433" s="62"/>
      <c r="DV6433" s="31" t="s">
        <v>5792</v>
      </c>
      <c r="DW6433" s="31" t="s">
        <v>5797</v>
      </c>
      <c r="DX6433" s="63"/>
      <c r="DY6433" s="63"/>
      <c r="DZ6433" s="63"/>
      <c r="EA6433" s="62"/>
    </row>
    <row r="6434" spans="34:131" x14ac:dyDescent="0.25">
      <c r="AH6434" s="38">
        <v>100</v>
      </c>
      <c r="AI6434" s="38">
        <v>125</v>
      </c>
      <c r="AJ6434" s="38">
        <v>15700</v>
      </c>
      <c r="AK6434" s="38">
        <v>78</v>
      </c>
      <c r="AL6434" s="38">
        <v>9100358</v>
      </c>
      <c r="AM6434" s="61" t="s">
        <v>1816</v>
      </c>
      <c r="AN6434" s="61" t="s">
        <v>1692</v>
      </c>
      <c r="AO6434" s="61" t="s">
        <v>1605</v>
      </c>
      <c r="AP6434" s="61" t="s">
        <v>1784</v>
      </c>
      <c r="AQ6434" s="61" t="s">
        <v>1684</v>
      </c>
      <c r="AR6434" s="28">
        <v>157047.1</v>
      </c>
      <c r="AS6434" s="28">
        <v>322787</v>
      </c>
      <c r="AT6434" s="28">
        <v>426815</v>
      </c>
      <c r="AU6434" s="62"/>
      <c r="DV6434" s="31" t="s">
        <v>5792</v>
      </c>
      <c r="DW6434" s="31" t="s">
        <v>5797</v>
      </c>
      <c r="DX6434" s="63"/>
      <c r="DY6434" s="63"/>
      <c r="DZ6434" s="63"/>
      <c r="EA6434" s="62"/>
    </row>
    <row r="6435" spans="34:131" x14ac:dyDescent="0.25">
      <c r="AH6435" s="38">
        <v>100</v>
      </c>
      <c r="AI6435" s="38">
        <v>125</v>
      </c>
      <c r="AJ6435" s="38">
        <v>16380</v>
      </c>
      <c r="AK6435" s="38">
        <v>78</v>
      </c>
      <c r="AL6435" s="38">
        <v>9100358</v>
      </c>
      <c r="AM6435" s="61" t="s">
        <v>1816</v>
      </c>
      <c r="AN6435" s="61" t="s">
        <v>1692</v>
      </c>
      <c r="AO6435" s="61" t="s">
        <v>894</v>
      </c>
      <c r="AP6435" s="61" t="s">
        <v>1784</v>
      </c>
      <c r="AQ6435" s="61" t="s">
        <v>1684</v>
      </c>
      <c r="AR6435" s="28">
        <v>439916.2</v>
      </c>
      <c r="AS6435" s="28">
        <v>0</v>
      </c>
      <c r="AT6435" s="28">
        <v>0</v>
      </c>
      <c r="AU6435" s="62"/>
      <c r="DV6435" s="31" t="s">
        <v>5792</v>
      </c>
      <c r="DW6435" s="31" t="s">
        <v>5797</v>
      </c>
      <c r="DX6435" s="63"/>
      <c r="DY6435" s="63"/>
      <c r="DZ6435" s="63"/>
      <c r="EA6435" s="62"/>
    </row>
    <row r="6436" spans="34:131" x14ac:dyDescent="0.25">
      <c r="AH6436" s="38">
        <v>100</v>
      </c>
      <c r="AI6436" s="38">
        <v>125</v>
      </c>
      <c r="AJ6436" s="38">
        <v>16420</v>
      </c>
      <c r="AK6436" s="38">
        <v>78</v>
      </c>
      <c r="AL6436" s="38">
        <v>9100358</v>
      </c>
      <c r="AM6436" s="61" t="s">
        <v>1816</v>
      </c>
      <c r="AN6436" s="61" t="s">
        <v>1692</v>
      </c>
      <c r="AO6436" s="61" t="s">
        <v>1621</v>
      </c>
      <c r="AP6436" s="61" t="s">
        <v>1784</v>
      </c>
      <c r="AQ6436" s="61" t="s">
        <v>1684</v>
      </c>
      <c r="AR6436" s="28">
        <v>0</v>
      </c>
      <c r="AS6436" s="28">
        <v>0</v>
      </c>
      <c r="AT6436" s="28">
        <v>11251</v>
      </c>
      <c r="AU6436" s="62"/>
      <c r="DV6436" s="31" t="s">
        <v>5792</v>
      </c>
      <c r="DW6436" s="31" t="s">
        <v>5797</v>
      </c>
      <c r="DX6436" s="63"/>
      <c r="DY6436" s="63"/>
      <c r="DZ6436" s="63"/>
      <c r="EA6436" s="62"/>
    </row>
    <row r="6437" spans="34:131" x14ac:dyDescent="0.25">
      <c r="AH6437" s="38">
        <v>100</v>
      </c>
      <c r="AI6437" s="38">
        <v>130</v>
      </c>
      <c r="AJ6437" s="38">
        <v>10110</v>
      </c>
      <c r="AK6437" s="38">
        <v>78</v>
      </c>
      <c r="AL6437" s="38">
        <v>9100358</v>
      </c>
      <c r="AM6437" s="61" t="s">
        <v>1816</v>
      </c>
      <c r="AN6437" s="61" t="s">
        <v>1687</v>
      </c>
      <c r="AO6437" s="61" t="s">
        <v>5045</v>
      </c>
      <c r="AP6437" s="61" t="s">
        <v>1784</v>
      </c>
      <c r="AQ6437" s="61" t="s">
        <v>1684</v>
      </c>
      <c r="AR6437" s="28">
        <v>3346.5</v>
      </c>
      <c r="AS6437" s="28">
        <v>4712008</v>
      </c>
      <c r="AT6437" s="28">
        <v>3122742</v>
      </c>
      <c r="AU6437" s="62"/>
      <c r="DV6437" s="31" t="s">
        <v>5792</v>
      </c>
      <c r="DW6437" s="31" t="s">
        <v>5798</v>
      </c>
      <c r="DX6437" s="63"/>
      <c r="DY6437" s="63"/>
      <c r="DZ6437" s="63"/>
      <c r="EA6437" s="62"/>
    </row>
    <row r="6438" spans="34:131" x14ac:dyDescent="0.25">
      <c r="AH6438" s="38">
        <v>100</v>
      </c>
      <c r="AI6438" s="38">
        <v>130</v>
      </c>
      <c r="AJ6438" s="38">
        <v>10400</v>
      </c>
      <c r="AK6438" s="38">
        <v>78</v>
      </c>
      <c r="AL6438" s="38">
        <v>9100358</v>
      </c>
      <c r="AM6438" s="61" t="s">
        <v>1816</v>
      </c>
      <c r="AN6438" s="61" t="s">
        <v>1687</v>
      </c>
      <c r="AO6438" s="61" t="s">
        <v>5051</v>
      </c>
      <c r="AP6438" s="61" t="s">
        <v>1784</v>
      </c>
      <c r="AQ6438" s="61" t="s">
        <v>1684</v>
      </c>
      <c r="AR6438" s="28">
        <v>0</v>
      </c>
      <c r="AS6438" s="28">
        <v>0</v>
      </c>
      <c r="AT6438" s="28">
        <v>773997</v>
      </c>
      <c r="AU6438" s="62"/>
      <c r="DV6438" s="31" t="s">
        <v>5792</v>
      </c>
      <c r="DW6438" s="31" t="s">
        <v>5798</v>
      </c>
      <c r="DX6438" s="63"/>
      <c r="DY6438" s="63"/>
      <c r="DZ6438" s="63"/>
      <c r="EA6438" s="62"/>
    </row>
    <row r="6439" spans="34:131" x14ac:dyDescent="0.25">
      <c r="AH6439" s="38">
        <v>100</v>
      </c>
      <c r="AI6439" s="38">
        <v>130</v>
      </c>
      <c r="AJ6439" s="38">
        <v>10700</v>
      </c>
      <c r="AK6439" s="38">
        <v>78</v>
      </c>
      <c r="AL6439" s="38">
        <v>9100358</v>
      </c>
      <c r="AM6439" s="61" t="s">
        <v>1816</v>
      </c>
      <c r="AN6439" s="61" t="s">
        <v>1687</v>
      </c>
      <c r="AO6439" s="61" t="s">
        <v>5057</v>
      </c>
      <c r="AP6439" s="61" t="s">
        <v>1784</v>
      </c>
      <c r="AQ6439" s="61" t="s">
        <v>1684</v>
      </c>
      <c r="AR6439" s="28">
        <v>0</v>
      </c>
      <c r="AS6439" s="28">
        <v>0</v>
      </c>
      <c r="AT6439" s="28">
        <v>98269</v>
      </c>
      <c r="AU6439" s="62"/>
      <c r="DV6439" s="31" t="s">
        <v>5792</v>
      </c>
      <c r="DW6439" s="31" t="s">
        <v>5798</v>
      </c>
      <c r="DX6439" s="63"/>
      <c r="DY6439" s="63"/>
      <c r="DZ6439" s="63"/>
      <c r="EA6439" s="62"/>
    </row>
    <row r="6440" spans="34:131" x14ac:dyDescent="0.25">
      <c r="AH6440" s="38">
        <v>100</v>
      </c>
      <c r="AI6440" s="38">
        <v>130</v>
      </c>
      <c r="AJ6440" s="38">
        <v>13010</v>
      </c>
      <c r="AK6440" s="38">
        <v>78</v>
      </c>
      <c r="AL6440" s="38">
        <v>9100358</v>
      </c>
      <c r="AM6440" s="61" t="s">
        <v>1816</v>
      </c>
      <c r="AN6440" s="61" t="s">
        <v>1687</v>
      </c>
      <c r="AO6440" s="61" t="s">
        <v>5102</v>
      </c>
      <c r="AP6440" s="61" t="s">
        <v>1784</v>
      </c>
      <c r="AQ6440" s="61" t="s">
        <v>1684</v>
      </c>
      <c r="AR6440" s="28">
        <v>332804.8</v>
      </c>
      <c r="AS6440" s="28">
        <v>1218732</v>
      </c>
      <c r="AT6440" s="28">
        <v>0</v>
      </c>
      <c r="AU6440" s="62"/>
      <c r="DV6440" s="31" t="s">
        <v>5792</v>
      </c>
      <c r="DW6440" s="31" t="s">
        <v>5798</v>
      </c>
      <c r="DX6440" s="63"/>
      <c r="DY6440" s="63"/>
      <c r="DZ6440" s="63"/>
      <c r="EA6440" s="62"/>
    </row>
    <row r="6441" spans="34:131" x14ac:dyDescent="0.25">
      <c r="AH6441" s="38">
        <v>100</v>
      </c>
      <c r="AI6441" s="38">
        <v>130</v>
      </c>
      <c r="AJ6441" s="38">
        <v>13550</v>
      </c>
      <c r="AK6441" s="38">
        <v>78</v>
      </c>
      <c r="AL6441" s="38">
        <v>9100358</v>
      </c>
      <c r="AM6441" s="61" t="s">
        <v>1816</v>
      </c>
      <c r="AN6441" s="61" t="s">
        <v>1687</v>
      </c>
      <c r="AO6441" s="61" t="s">
        <v>5114</v>
      </c>
      <c r="AP6441" s="61" t="s">
        <v>1784</v>
      </c>
      <c r="AQ6441" s="61" t="s">
        <v>1684</v>
      </c>
      <c r="AR6441" s="28">
        <v>2143047.2000000002</v>
      </c>
      <c r="AS6441" s="28">
        <v>2958667</v>
      </c>
      <c r="AT6441" s="28">
        <v>7358041</v>
      </c>
      <c r="AU6441" s="62"/>
      <c r="DV6441" s="31" t="s">
        <v>5792</v>
      </c>
      <c r="DW6441" s="31" t="s">
        <v>5798</v>
      </c>
      <c r="DX6441" s="63"/>
      <c r="DY6441" s="63"/>
      <c r="DZ6441" s="63"/>
      <c r="EA6441" s="62"/>
    </row>
    <row r="6442" spans="34:131" x14ac:dyDescent="0.25">
      <c r="AH6442" s="38">
        <v>100</v>
      </c>
      <c r="AI6442" s="38">
        <v>130</v>
      </c>
      <c r="AJ6442" s="38">
        <v>13650</v>
      </c>
      <c r="AK6442" s="38">
        <v>78</v>
      </c>
      <c r="AL6442" s="38">
        <v>9100358</v>
      </c>
      <c r="AM6442" s="61" t="s">
        <v>1816</v>
      </c>
      <c r="AN6442" s="61" t="s">
        <v>1687</v>
      </c>
      <c r="AO6442" s="61" t="s">
        <v>5116</v>
      </c>
      <c r="AP6442" s="61" t="s">
        <v>1784</v>
      </c>
      <c r="AQ6442" s="61" t="s">
        <v>1684</v>
      </c>
      <c r="AR6442" s="28">
        <v>169991.2</v>
      </c>
      <c r="AS6442" s="28">
        <v>223918</v>
      </c>
      <c r="AT6442" s="28">
        <v>2560</v>
      </c>
      <c r="AU6442" s="62"/>
      <c r="DV6442" s="31" t="s">
        <v>5792</v>
      </c>
      <c r="DW6442" s="31" t="s">
        <v>5798</v>
      </c>
      <c r="DX6442" s="63"/>
      <c r="DY6442" s="63"/>
      <c r="DZ6442" s="63"/>
      <c r="EA6442" s="62"/>
    </row>
    <row r="6443" spans="34:131" x14ac:dyDescent="0.25">
      <c r="AH6443" s="38">
        <v>100</v>
      </c>
      <c r="AI6443" s="38">
        <v>130</v>
      </c>
      <c r="AJ6443" s="38">
        <v>13660</v>
      </c>
      <c r="AK6443" s="38">
        <v>78</v>
      </c>
      <c r="AL6443" s="38">
        <v>9100358</v>
      </c>
      <c r="AM6443" s="61" t="s">
        <v>1816</v>
      </c>
      <c r="AN6443" s="61" t="s">
        <v>1687</v>
      </c>
      <c r="AO6443" s="61" t="s">
        <v>5117</v>
      </c>
      <c r="AP6443" s="61" t="s">
        <v>1784</v>
      </c>
      <c r="AQ6443" s="61" t="s">
        <v>1684</v>
      </c>
      <c r="AR6443" s="28">
        <v>1174849.8999999999</v>
      </c>
      <c r="AS6443" s="28">
        <v>1420467</v>
      </c>
      <c r="AT6443" s="28">
        <v>0</v>
      </c>
      <c r="AU6443" s="62"/>
      <c r="DV6443" s="31" t="s">
        <v>5792</v>
      </c>
      <c r="DW6443" s="31" t="s">
        <v>5798</v>
      </c>
      <c r="DX6443" s="63"/>
      <c r="DY6443" s="63"/>
      <c r="DZ6443" s="63"/>
      <c r="EA6443" s="62"/>
    </row>
    <row r="6444" spans="34:131" x14ac:dyDescent="0.25">
      <c r="AH6444" s="38">
        <v>100</v>
      </c>
      <c r="AI6444" s="38">
        <v>130</v>
      </c>
      <c r="AJ6444" s="38">
        <v>14200</v>
      </c>
      <c r="AK6444" s="38">
        <v>78</v>
      </c>
      <c r="AL6444" s="38">
        <v>9100358</v>
      </c>
      <c r="AM6444" s="61" t="s">
        <v>1816</v>
      </c>
      <c r="AN6444" s="61" t="s">
        <v>1687</v>
      </c>
      <c r="AO6444" s="61" t="s">
        <v>5127</v>
      </c>
      <c r="AP6444" s="61" t="s">
        <v>1784</v>
      </c>
      <c r="AQ6444" s="61" t="s">
        <v>1684</v>
      </c>
      <c r="AR6444" s="28">
        <v>274507.2</v>
      </c>
      <c r="AS6444" s="28">
        <v>792979</v>
      </c>
      <c r="AT6444" s="28">
        <v>1576994</v>
      </c>
      <c r="AU6444" s="62"/>
      <c r="DV6444" s="31" t="s">
        <v>5792</v>
      </c>
      <c r="DW6444" s="31" t="s">
        <v>5798</v>
      </c>
      <c r="DX6444" s="63"/>
      <c r="DY6444" s="63"/>
      <c r="DZ6444" s="63"/>
      <c r="EA6444" s="62"/>
    </row>
    <row r="6445" spans="34:131" x14ac:dyDescent="0.25">
      <c r="AH6445" s="38">
        <v>100</v>
      </c>
      <c r="AI6445" s="38">
        <v>130</v>
      </c>
      <c r="AJ6445" s="38">
        <v>14920</v>
      </c>
      <c r="AK6445" s="38">
        <v>78</v>
      </c>
      <c r="AL6445" s="38">
        <v>9100358</v>
      </c>
      <c r="AM6445" s="61" t="s">
        <v>1816</v>
      </c>
      <c r="AN6445" s="61" t="s">
        <v>1687</v>
      </c>
      <c r="AO6445" s="61" t="s">
        <v>1588</v>
      </c>
      <c r="AP6445" s="61" t="s">
        <v>1784</v>
      </c>
      <c r="AQ6445" s="61" t="s">
        <v>1684</v>
      </c>
      <c r="AR6445" s="28">
        <v>80616.3</v>
      </c>
      <c r="AS6445" s="28">
        <v>3684760</v>
      </c>
      <c r="AT6445" s="28">
        <v>0</v>
      </c>
      <c r="AU6445" s="62"/>
      <c r="DV6445" s="31" t="s">
        <v>5792</v>
      </c>
      <c r="DW6445" s="31" t="s">
        <v>5798</v>
      </c>
      <c r="DX6445" s="63"/>
      <c r="DY6445" s="63"/>
      <c r="DZ6445" s="63"/>
      <c r="EA6445" s="62"/>
    </row>
    <row r="6446" spans="34:131" x14ac:dyDescent="0.25">
      <c r="AH6446" s="38">
        <v>100</v>
      </c>
      <c r="AI6446" s="38">
        <v>130</v>
      </c>
      <c r="AJ6446" s="38">
        <v>15100</v>
      </c>
      <c r="AK6446" s="38">
        <v>78</v>
      </c>
      <c r="AL6446" s="38">
        <v>9100358</v>
      </c>
      <c r="AM6446" s="61" t="s">
        <v>1816</v>
      </c>
      <c r="AN6446" s="61" t="s">
        <v>1687</v>
      </c>
      <c r="AO6446" s="61" t="s">
        <v>1592</v>
      </c>
      <c r="AP6446" s="61" t="s">
        <v>1784</v>
      </c>
      <c r="AQ6446" s="61" t="s">
        <v>1684</v>
      </c>
      <c r="AR6446" s="28">
        <v>0</v>
      </c>
      <c r="AS6446" s="28">
        <v>0</v>
      </c>
      <c r="AT6446" s="28">
        <v>349185</v>
      </c>
      <c r="AU6446" s="62"/>
      <c r="DV6446" s="31" t="s">
        <v>5792</v>
      </c>
      <c r="DW6446" s="31" t="s">
        <v>5798</v>
      </c>
      <c r="DX6446" s="63"/>
      <c r="DY6446" s="63"/>
      <c r="DZ6446" s="63"/>
      <c r="EA6446" s="62"/>
    </row>
    <row r="6447" spans="34:131" x14ac:dyDescent="0.25">
      <c r="AH6447" s="38">
        <v>100</v>
      </c>
      <c r="AI6447" s="38">
        <v>130</v>
      </c>
      <c r="AJ6447" s="38">
        <v>15300</v>
      </c>
      <c r="AK6447" s="38">
        <v>78</v>
      </c>
      <c r="AL6447" s="38">
        <v>9100358</v>
      </c>
      <c r="AM6447" s="61" t="s">
        <v>1816</v>
      </c>
      <c r="AN6447" s="61" t="s">
        <v>1687</v>
      </c>
      <c r="AO6447" s="61" t="s">
        <v>1597</v>
      </c>
      <c r="AP6447" s="61" t="s">
        <v>1784</v>
      </c>
      <c r="AQ6447" s="61" t="s">
        <v>1684</v>
      </c>
      <c r="AR6447" s="28">
        <v>27164</v>
      </c>
      <c r="AS6447" s="28">
        <v>46237</v>
      </c>
      <c r="AT6447" s="28">
        <v>623005</v>
      </c>
      <c r="AU6447" s="62"/>
      <c r="DV6447" s="31" t="s">
        <v>5792</v>
      </c>
      <c r="DW6447" s="31" t="s">
        <v>5798</v>
      </c>
      <c r="DX6447" s="63"/>
      <c r="DY6447" s="63"/>
      <c r="DZ6447" s="63"/>
      <c r="EA6447" s="62"/>
    </row>
    <row r="6448" spans="34:131" x14ac:dyDescent="0.25">
      <c r="AH6448" s="38">
        <v>100</v>
      </c>
      <c r="AI6448" s="38">
        <v>130</v>
      </c>
      <c r="AJ6448" s="38">
        <v>15600</v>
      </c>
      <c r="AK6448" s="38">
        <v>78</v>
      </c>
      <c r="AL6448" s="38">
        <v>9100358</v>
      </c>
      <c r="AM6448" s="61" t="s">
        <v>1816</v>
      </c>
      <c r="AN6448" s="61" t="s">
        <v>1687</v>
      </c>
      <c r="AO6448" s="61" t="s">
        <v>1603</v>
      </c>
      <c r="AP6448" s="61" t="s">
        <v>1784</v>
      </c>
      <c r="AQ6448" s="61" t="s">
        <v>1684</v>
      </c>
      <c r="AR6448" s="28">
        <v>0</v>
      </c>
      <c r="AS6448" s="28">
        <v>0</v>
      </c>
      <c r="AT6448" s="28">
        <v>10868</v>
      </c>
      <c r="AU6448" s="62"/>
      <c r="DV6448" s="31" t="s">
        <v>5792</v>
      </c>
      <c r="DW6448" s="31" t="s">
        <v>5798</v>
      </c>
      <c r="DX6448" s="63"/>
      <c r="DY6448" s="63"/>
      <c r="DZ6448" s="63"/>
      <c r="EA6448" s="62"/>
    </row>
    <row r="6449" spans="34:131" x14ac:dyDescent="0.25">
      <c r="AH6449" s="38">
        <v>100</v>
      </c>
      <c r="AI6449" s="38">
        <v>130</v>
      </c>
      <c r="AJ6449" s="38">
        <v>15750</v>
      </c>
      <c r="AK6449" s="38">
        <v>78</v>
      </c>
      <c r="AL6449" s="38">
        <v>9100358</v>
      </c>
      <c r="AM6449" s="61" t="s">
        <v>1816</v>
      </c>
      <c r="AN6449" s="61" t="s">
        <v>1687</v>
      </c>
      <c r="AO6449" s="61" t="s">
        <v>1606</v>
      </c>
      <c r="AP6449" s="61" t="s">
        <v>1784</v>
      </c>
      <c r="AQ6449" s="61" t="s">
        <v>1684</v>
      </c>
      <c r="AR6449" s="28">
        <v>3485335.1</v>
      </c>
      <c r="AS6449" s="28">
        <v>6470368</v>
      </c>
      <c r="AT6449" s="28">
        <v>5565175</v>
      </c>
      <c r="AU6449" s="62"/>
      <c r="DV6449" s="31" t="s">
        <v>5792</v>
      </c>
      <c r="DW6449" s="31" t="s">
        <v>5798</v>
      </c>
      <c r="DX6449" s="63"/>
      <c r="DY6449" s="63"/>
      <c r="DZ6449" s="63"/>
      <c r="EA6449" s="62"/>
    </row>
    <row r="6450" spans="34:131" x14ac:dyDescent="0.25">
      <c r="AH6450" s="38">
        <v>100</v>
      </c>
      <c r="AI6450" s="38">
        <v>130</v>
      </c>
      <c r="AJ6450" s="38">
        <v>16000</v>
      </c>
      <c r="AK6450" s="38">
        <v>78</v>
      </c>
      <c r="AL6450" s="38">
        <v>9100358</v>
      </c>
      <c r="AM6450" s="61" t="s">
        <v>1816</v>
      </c>
      <c r="AN6450" s="61" t="s">
        <v>1687</v>
      </c>
      <c r="AO6450" s="61" t="s">
        <v>1611</v>
      </c>
      <c r="AP6450" s="61" t="s">
        <v>1784</v>
      </c>
      <c r="AQ6450" s="61" t="s">
        <v>1684</v>
      </c>
      <c r="AR6450" s="28">
        <v>0</v>
      </c>
      <c r="AS6450" s="28">
        <v>0</v>
      </c>
      <c r="AT6450" s="28">
        <v>468843</v>
      </c>
      <c r="AU6450" s="62"/>
      <c r="DV6450" s="31" t="s">
        <v>5792</v>
      </c>
      <c r="DW6450" s="31" t="s">
        <v>5798</v>
      </c>
      <c r="DX6450" s="63"/>
      <c r="DY6450" s="63"/>
      <c r="DZ6450" s="63"/>
      <c r="EA6450" s="62"/>
    </row>
    <row r="6451" spans="34:131" x14ac:dyDescent="0.25">
      <c r="AH6451" s="38">
        <v>100</v>
      </c>
      <c r="AI6451" s="38">
        <v>130</v>
      </c>
      <c r="AJ6451" s="38">
        <v>16300</v>
      </c>
      <c r="AK6451" s="38">
        <v>78</v>
      </c>
      <c r="AL6451" s="38">
        <v>9100358</v>
      </c>
      <c r="AM6451" s="61" t="s">
        <v>1816</v>
      </c>
      <c r="AN6451" s="61" t="s">
        <v>1687</v>
      </c>
      <c r="AO6451" s="61" t="s">
        <v>1617</v>
      </c>
      <c r="AP6451" s="61" t="s">
        <v>1784</v>
      </c>
      <c r="AQ6451" s="61" t="s">
        <v>1684</v>
      </c>
      <c r="AR6451" s="28">
        <v>0</v>
      </c>
      <c r="AS6451" s="28">
        <v>0</v>
      </c>
      <c r="AT6451" s="28">
        <v>3175151</v>
      </c>
      <c r="AU6451" s="62"/>
      <c r="DV6451" s="31" t="s">
        <v>5792</v>
      </c>
      <c r="DW6451" s="31" t="s">
        <v>5798</v>
      </c>
      <c r="DX6451" s="63"/>
      <c r="DY6451" s="63"/>
      <c r="DZ6451" s="63"/>
      <c r="EA6451" s="62"/>
    </row>
    <row r="6452" spans="34:131" x14ac:dyDescent="0.25">
      <c r="AH6452" s="38">
        <v>100</v>
      </c>
      <c r="AI6452" s="38">
        <v>130</v>
      </c>
      <c r="AJ6452" s="38">
        <v>16500</v>
      </c>
      <c r="AK6452" s="38">
        <v>78</v>
      </c>
      <c r="AL6452" s="38">
        <v>9100358</v>
      </c>
      <c r="AM6452" s="61" t="s">
        <v>1816</v>
      </c>
      <c r="AN6452" s="61" t="s">
        <v>1687</v>
      </c>
      <c r="AO6452" s="61" t="s">
        <v>1623</v>
      </c>
      <c r="AP6452" s="61" t="s">
        <v>1784</v>
      </c>
      <c r="AQ6452" s="61" t="s">
        <v>1684</v>
      </c>
      <c r="AR6452" s="28">
        <v>0</v>
      </c>
      <c r="AS6452" s="28">
        <v>0</v>
      </c>
      <c r="AT6452" s="28">
        <v>531389</v>
      </c>
      <c r="AU6452" s="62"/>
      <c r="DV6452" s="31" t="s">
        <v>5792</v>
      </c>
      <c r="DW6452" s="31" t="s">
        <v>5798</v>
      </c>
      <c r="DX6452" s="63"/>
      <c r="DY6452" s="63"/>
      <c r="DZ6452" s="63"/>
      <c r="EA6452" s="62"/>
    </row>
    <row r="6453" spans="34:131" x14ac:dyDescent="0.25">
      <c r="AH6453" s="38">
        <v>100</v>
      </c>
      <c r="AI6453" s="38">
        <v>130</v>
      </c>
      <c r="AJ6453" s="38">
        <v>16850</v>
      </c>
      <c r="AK6453" s="38">
        <v>78</v>
      </c>
      <c r="AL6453" s="38">
        <v>9100358</v>
      </c>
      <c r="AM6453" s="61" t="s">
        <v>1816</v>
      </c>
      <c r="AN6453" s="61" t="s">
        <v>1687</v>
      </c>
      <c r="AO6453" s="61" t="s">
        <v>1630</v>
      </c>
      <c r="AP6453" s="61" t="s">
        <v>1784</v>
      </c>
      <c r="AQ6453" s="61" t="s">
        <v>1684</v>
      </c>
      <c r="AR6453" s="28">
        <v>0</v>
      </c>
      <c r="AS6453" s="28">
        <v>0</v>
      </c>
      <c r="AT6453" s="28">
        <v>1110833</v>
      </c>
      <c r="AU6453" s="62"/>
      <c r="DV6453" s="31" t="s">
        <v>5792</v>
      </c>
      <c r="DW6453" s="31" t="s">
        <v>5798</v>
      </c>
      <c r="DX6453" s="63"/>
      <c r="DY6453" s="63"/>
      <c r="DZ6453" s="63"/>
      <c r="EA6453" s="62"/>
    </row>
    <row r="6454" spans="34:131" x14ac:dyDescent="0.25">
      <c r="AH6454" s="38">
        <v>100</v>
      </c>
      <c r="AI6454" s="38">
        <v>130</v>
      </c>
      <c r="AJ6454" s="38">
        <v>17300</v>
      </c>
      <c r="AK6454" s="38">
        <v>78</v>
      </c>
      <c r="AL6454" s="38">
        <v>9100358</v>
      </c>
      <c r="AM6454" s="61" t="s">
        <v>1816</v>
      </c>
      <c r="AN6454" s="61" t="s">
        <v>1687</v>
      </c>
      <c r="AO6454" s="61" t="s">
        <v>1639</v>
      </c>
      <c r="AP6454" s="61" t="s">
        <v>1784</v>
      </c>
      <c r="AQ6454" s="61" t="s">
        <v>1684</v>
      </c>
      <c r="AR6454" s="28">
        <v>0</v>
      </c>
      <c r="AS6454" s="28">
        <v>0</v>
      </c>
      <c r="AT6454" s="28">
        <v>2716253</v>
      </c>
      <c r="AU6454" s="62"/>
      <c r="DV6454" s="31" t="s">
        <v>5792</v>
      </c>
      <c r="DW6454" s="31" t="s">
        <v>5798</v>
      </c>
      <c r="DX6454" s="63"/>
      <c r="DY6454" s="63"/>
      <c r="DZ6454" s="63"/>
      <c r="EA6454" s="62"/>
    </row>
    <row r="6455" spans="34:131" x14ac:dyDescent="0.25">
      <c r="AH6455" s="38">
        <v>100</v>
      </c>
      <c r="AI6455" s="38">
        <v>130</v>
      </c>
      <c r="AJ6455" s="38">
        <v>17310</v>
      </c>
      <c r="AK6455" s="38">
        <v>78</v>
      </c>
      <c r="AL6455" s="38">
        <v>9100358</v>
      </c>
      <c r="AM6455" s="61" t="s">
        <v>1816</v>
      </c>
      <c r="AN6455" s="61" t="s">
        <v>1687</v>
      </c>
      <c r="AO6455" s="61" t="s">
        <v>1640</v>
      </c>
      <c r="AP6455" s="61" t="s">
        <v>1784</v>
      </c>
      <c r="AQ6455" s="61" t="s">
        <v>1684</v>
      </c>
      <c r="AR6455" s="28">
        <v>1391334</v>
      </c>
      <c r="AS6455" s="28">
        <v>7073625</v>
      </c>
      <c r="AT6455" s="28">
        <v>0</v>
      </c>
      <c r="AU6455" s="62"/>
      <c r="DV6455" s="31" t="s">
        <v>5792</v>
      </c>
      <c r="DW6455" s="31" t="s">
        <v>5798</v>
      </c>
      <c r="DX6455" s="63"/>
      <c r="DY6455" s="63"/>
      <c r="DZ6455" s="63"/>
      <c r="EA6455" s="62"/>
    </row>
    <row r="6456" spans="34:131" x14ac:dyDescent="0.25">
      <c r="AH6456" s="38">
        <v>100</v>
      </c>
      <c r="AI6456" s="38">
        <v>130</v>
      </c>
      <c r="AJ6456" s="38">
        <v>17400</v>
      </c>
      <c r="AK6456" s="38">
        <v>78</v>
      </c>
      <c r="AL6456" s="38">
        <v>9100358</v>
      </c>
      <c r="AM6456" s="61" t="s">
        <v>1816</v>
      </c>
      <c r="AN6456" s="61" t="s">
        <v>1687</v>
      </c>
      <c r="AO6456" s="61" t="s">
        <v>1642</v>
      </c>
      <c r="AP6456" s="61" t="s">
        <v>1784</v>
      </c>
      <c r="AQ6456" s="61" t="s">
        <v>1684</v>
      </c>
      <c r="AR6456" s="28">
        <v>14662.7</v>
      </c>
      <c r="AS6456" s="28">
        <v>885758</v>
      </c>
      <c r="AT6456" s="28">
        <v>1742843</v>
      </c>
      <c r="AU6456" s="62"/>
      <c r="DV6456" s="31" t="s">
        <v>5792</v>
      </c>
      <c r="DW6456" s="31" t="s">
        <v>5798</v>
      </c>
      <c r="DX6456" s="63"/>
      <c r="DY6456" s="63"/>
      <c r="DZ6456" s="63"/>
      <c r="EA6456" s="62"/>
    </row>
    <row r="6457" spans="34:131" x14ac:dyDescent="0.25">
      <c r="AH6457" s="38">
        <v>100</v>
      </c>
      <c r="AI6457" s="38">
        <v>130</v>
      </c>
      <c r="AJ6457" s="38">
        <v>17650</v>
      </c>
      <c r="AK6457" s="38">
        <v>78</v>
      </c>
      <c r="AL6457" s="38">
        <v>9100358</v>
      </c>
      <c r="AM6457" s="61" t="s">
        <v>1816</v>
      </c>
      <c r="AN6457" s="61" t="s">
        <v>1687</v>
      </c>
      <c r="AO6457" s="61" t="s">
        <v>1648</v>
      </c>
      <c r="AP6457" s="61" t="s">
        <v>1784</v>
      </c>
      <c r="AQ6457" s="61" t="s">
        <v>1684</v>
      </c>
      <c r="AR6457" s="28">
        <v>57733.5</v>
      </c>
      <c r="AS6457" s="28">
        <v>26630</v>
      </c>
      <c r="AT6457" s="28">
        <v>0</v>
      </c>
      <c r="AU6457" s="62"/>
      <c r="DV6457" s="31" t="s">
        <v>5792</v>
      </c>
      <c r="DW6457" s="31" t="s">
        <v>5798</v>
      </c>
      <c r="DX6457" s="63"/>
      <c r="DY6457" s="63"/>
      <c r="DZ6457" s="63"/>
      <c r="EA6457" s="62"/>
    </row>
    <row r="6458" spans="34:131" x14ac:dyDescent="0.25">
      <c r="AH6458" s="38">
        <v>100</v>
      </c>
      <c r="AI6458" s="38">
        <v>130</v>
      </c>
      <c r="AJ6458" s="38">
        <v>17850</v>
      </c>
      <c r="AK6458" s="38">
        <v>78</v>
      </c>
      <c r="AL6458" s="38">
        <v>9100358</v>
      </c>
      <c r="AM6458" s="61" t="s">
        <v>1816</v>
      </c>
      <c r="AN6458" s="61" t="s">
        <v>1687</v>
      </c>
      <c r="AO6458" s="61" t="s">
        <v>1652</v>
      </c>
      <c r="AP6458" s="61" t="s">
        <v>1784</v>
      </c>
      <c r="AQ6458" s="61" t="s">
        <v>1684</v>
      </c>
      <c r="AR6458" s="28">
        <v>1927.6</v>
      </c>
      <c r="AS6458" s="28">
        <v>0</v>
      </c>
      <c r="AT6458" s="28">
        <v>2212</v>
      </c>
      <c r="AU6458" s="62"/>
      <c r="DV6458" s="31" t="s">
        <v>5792</v>
      </c>
      <c r="DW6458" s="31" t="s">
        <v>5798</v>
      </c>
      <c r="DX6458" s="63"/>
      <c r="DY6458" s="63"/>
      <c r="DZ6458" s="63"/>
      <c r="EA6458" s="62"/>
    </row>
    <row r="6459" spans="34:131" x14ac:dyDescent="0.25">
      <c r="AH6459" s="38">
        <v>100</v>
      </c>
      <c r="AI6459" s="38">
        <v>130</v>
      </c>
      <c r="AJ6459" s="38">
        <v>18600</v>
      </c>
      <c r="AK6459" s="38">
        <v>78</v>
      </c>
      <c r="AL6459" s="38">
        <v>9100358</v>
      </c>
      <c r="AM6459" s="61" t="s">
        <v>1816</v>
      </c>
      <c r="AN6459" s="61" t="s">
        <v>1687</v>
      </c>
      <c r="AO6459" s="61" t="s">
        <v>1668</v>
      </c>
      <c r="AP6459" s="61" t="s">
        <v>1784</v>
      </c>
      <c r="AQ6459" s="61" t="s">
        <v>1684</v>
      </c>
      <c r="AR6459" s="28">
        <v>0</v>
      </c>
      <c r="AS6459" s="28">
        <v>0</v>
      </c>
      <c r="AT6459" s="28">
        <v>37378</v>
      </c>
      <c r="AU6459" s="62"/>
      <c r="DV6459" s="31" t="s">
        <v>5792</v>
      </c>
      <c r="DW6459" s="31" t="s">
        <v>5798</v>
      </c>
      <c r="DX6459" s="63"/>
      <c r="DY6459" s="63"/>
      <c r="DZ6459" s="63"/>
      <c r="EA6459" s="62"/>
    </row>
    <row r="6460" spans="34:131" x14ac:dyDescent="0.25">
      <c r="AH6460" s="38">
        <v>100</v>
      </c>
      <c r="AI6460" s="38">
        <v>135</v>
      </c>
      <c r="AJ6460" s="38">
        <v>10950</v>
      </c>
      <c r="AK6460" s="38">
        <v>78</v>
      </c>
      <c r="AL6460" s="38">
        <v>9100358</v>
      </c>
      <c r="AM6460" s="61" t="s">
        <v>1816</v>
      </c>
      <c r="AN6460" s="61" t="s">
        <v>1693</v>
      </c>
      <c r="AO6460" s="61" t="s">
        <v>5062</v>
      </c>
      <c r="AP6460" s="61" t="s">
        <v>1784</v>
      </c>
      <c r="AQ6460" s="61" t="s">
        <v>1684</v>
      </c>
      <c r="AR6460" s="28">
        <v>9014.1</v>
      </c>
      <c r="AS6460" s="28">
        <v>9062</v>
      </c>
      <c r="AT6460" s="28">
        <v>10485</v>
      </c>
      <c r="AU6460" s="62"/>
      <c r="DV6460" s="31" t="s">
        <v>5792</v>
      </c>
      <c r="DW6460" s="31" t="s">
        <v>5799</v>
      </c>
      <c r="DX6460" s="63"/>
      <c r="DY6460" s="63"/>
      <c r="DZ6460" s="63"/>
      <c r="EA6460" s="62"/>
    </row>
    <row r="6461" spans="34:131" x14ac:dyDescent="0.25">
      <c r="AH6461" s="38">
        <v>100</v>
      </c>
      <c r="AI6461" s="38">
        <v>135</v>
      </c>
      <c r="AJ6461" s="38">
        <v>11150</v>
      </c>
      <c r="AK6461" s="38">
        <v>78</v>
      </c>
      <c r="AL6461" s="38">
        <v>9100358</v>
      </c>
      <c r="AM6461" s="61" t="s">
        <v>1816</v>
      </c>
      <c r="AN6461" s="61" t="s">
        <v>1693</v>
      </c>
      <c r="AO6461" s="61" t="s">
        <v>5066</v>
      </c>
      <c r="AP6461" s="61" t="s">
        <v>1784</v>
      </c>
      <c r="AQ6461" s="61" t="s">
        <v>1684</v>
      </c>
      <c r="AR6461" s="28">
        <v>9130.9</v>
      </c>
      <c r="AS6461" s="28">
        <v>35187</v>
      </c>
      <c r="AT6461" s="28">
        <v>6723</v>
      </c>
      <c r="AU6461" s="62"/>
      <c r="DV6461" s="31" t="s">
        <v>5792</v>
      </c>
      <c r="DW6461" s="31" t="s">
        <v>5799</v>
      </c>
      <c r="DX6461" s="63"/>
      <c r="DY6461" s="63"/>
      <c r="DZ6461" s="63"/>
      <c r="EA6461" s="62"/>
    </row>
    <row r="6462" spans="34:131" x14ac:dyDescent="0.25">
      <c r="AH6462" s="38">
        <v>100</v>
      </c>
      <c r="AI6462" s="38">
        <v>135</v>
      </c>
      <c r="AJ6462" s="38">
        <v>11200</v>
      </c>
      <c r="AK6462" s="38">
        <v>78</v>
      </c>
      <c r="AL6462" s="38">
        <v>9100358</v>
      </c>
      <c r="AM6462" s="61" t="s">
        <v>1816</v>
      </c>
      <c r="AN6462" s="61" t="s">
        <v>1693</v>
      </c>
      <c r="AO6462" s="61" t="s">
        <v>5067</v>
      </c>
      <c r="AP6462" s="61" t="s">
        <v>1784</v>
      </c>
      <c r="AQ6462" s="61" t="s">
        <v>1684</v>
      </c>
      <c r="AR6462" s="28">
        <v>20459.599999999999</v>
      </c>
      <c r="AS6462" s="28">
        <v>0</v>
      </c>
      <c r="AT6462" s="28">
        <v>192</v>
      </c>
      <c r="AU6462" s="62"/>
      <c r="DV6462" s="31" t="s">
        <v>5792</v>
      </c>
      <c r="DW6462" s="31" t="s">
        <v>5799</v>
      </c>
      <c r="DX6462" s="63"/>
      <c r="DY6462" s="63"/>
      <c r="DZ6462" s="63"/>
      <c r="EA6462" s="62"/>
    </row>
    <row r="6463" spans="34:131" x14ac:dyDescent="0.25">
      <c r="AH6463" s="38">
        <v>100</v>
      </c>
      <c r="AI6463" s="38">
        <v>135</v>
      </c>
      <c r="AJ6463" s="38">
        <v>11750</v>
      </c>
      <c r="AK6463" s="38">
        <v>78</v>
      </c>
      <c r="AL6463" s="38">
        <v>9100358</v>
      </c>
      <c r="AM6463" s="61" t="s">
        <v>1816</v>
      </c>
      <c r="AN6463" s="61" t="s">
        <v>1693</v>
      </c>
      <c r="AO6463" s="61" t="s">
        <v>5080</v>
      </c>
      <c r="AP6463" s="61" t="s">
        <v>1784</v>
      </c>
      <c r="AQ6463" s="61" t="s">
        <v>1684</v>
      </c>
      <c r="AR6463" s="28">
        <v>22543.9</v>
      </c>
      <c r="AS6463" s="28">
        <v>0</v>
      </c>
      <c r="AT6463" s="28">
        <v>27067</v>
      </c>
      <c r="AU6463" s="62"/>
      <c r="DV6463" s="31" t="s">
        <v>5792</v>
      </c>
      <c r="DW6463" s="31" t="s">
        <v>5799</v>
      </c>
      <c r="DX6463" s="63"/>
      <c r="DY6463" s="63"/>
      <c r="DZ6463" s="63"/>
      <c r="EA6463" s="62"/>
    </row>
    <row r="6464" spans="34:131" x14ac:dyDescent="0.25">
      <c r="AH6464" s="38">
        <v>100</v>
      </c>
      <c r="AI6464" s="38">
        <v>135</v>
      </c>
      <c r="AJ6464" s="38">
        <v>11950</v>
      </c>
      <c r="AK6464" s="38">
        <v>78</v>
      </c>
      <c r="AL6464" s="38">
        <v>9100358</v>
      </c>
      <c r="AM6464" s="61" t="s">
        <v>1816</v>
      </c>
      <c r="AN6464" s="61" t="s">
        <v>1693</v>
      </c>
      <c r="AO6464" s="61" t="s">
        <v>5083</v>
      </c>
      <c r="AP6464" s="61" t="s">
        <v>1784</v>
      </c>
      <c r="AQ6464" s="61" t="s">
        <v>1684</v>
      </c>
      <c r="AR6464" s="28">
        <v>0</v>
      </c>
      <c r="AS6464" s="28">
        <v>0</v>
      </c>
      <c r="AT6464" s="28">
        <v>2336448</v>
      </c>
      <c r="AU6464" s="62"/>
      <c r="DV6464" s="31" t="s">
        <v>5792</v>
      </c>
      <c r="DW6464" s="31" t="s">
        <v>5799</v>
      </c>
      <c r="DX6464" s="63"/>
      <c r="DY6464" s="63"/>
      <c r="DZ6464" s="63"/>
      <c r="EA6464" s="62"/>
    </row>
    <row r="6465" spans="34:131" x14ac:dyDescent="0.25">
      <c r="AH6465" s="38">
        <v>100</v>
      </c>
      <c r="AI6465" s="38">
        <v>135</v>
      </c>
      <c r="AJ6465" s="38">
        <v>12100</v>
      </c>
      <c r="AK6465" s="38">
        <v>78</v>
      </c>
      <c r="AL6465" s="38">
        <v>9100358</v>
      </c>
      <c r="AM6465" s="61" t="s">
        <v>1816</v>
      </c>
      <c r="AN6465" s="61" t="s">
        <v>1693</v>
      </c>
      <c r="AO6465" s="61" t="s">
        <v>5086</v>
      </c>
      <c r="AP6465" s="61" t="s">
        <v>1784</v>
      </c>
      <c r="AQ6465" s="61" t="s">
        <v>1684</v>
      </c>
      <c r="AR6465" s="28">
        <v>0</v>
      </c>
      <c r="AS6465" s="28">
        <v>0</v>
      </c>
      <c r="AT6465" s="28">
        <v>3229789</v>
      </c>
      <c r="AU6465" s="62"/>
      <c r="DV6465" s="31" t="s">
        <v>5792</v>
      </c>
      <c r="DW6465" s="31" t="s">
        <v>5799</v>
      </c>
      <c r="DX6465" s="63"/>
      <c r="DY6465" s="63"/>
      <c r="DZ6465" s="63"/>
      <c r="EA6465" s="62"/>
    </row>
    <row r="6466" spans="34:131" x14ac:dyDescent="0.25">
      <c r="AH6466" s="38">
        <v>100</v>
      </c>
      <c r="AI6466" s="38">
        <v>135</v>
      </c>
      <c r="AJ6466" s="38">
        <v>12150</v>
      </c>
      <c r="AK6466" s="38">
        <v>78</v>
      </c>
      <c r="AL6466" s="38">
        <v>9100358</v>
      </c>
      <c r="AM6466" s="61" t="s">
        <v>1816</v>
      </c>
      <c r="AN6466" s="61" t="s">
        <v>1693</v>
      </c>
      <c r="AO6466" s="61" t="s">
        <v>5087</v>
      </c>
      <c r="AP6466" s="61" t="s">
        <v>1784</v>
      </c>
      <c r="AQ6466" s="61" t="s">
        <v>1684</v>
      </c>
      <c r="AR6466" s="28">
        <v>97247.8</v>
      </c>
      <c r="AS6466" s="28">
        <v>215849</v>
      </c>
      <c r="AT6466" s="28">
        <v>407447</v>
      </c>
      <c r="AU6466" s="62"/>
      <c r="DV6466" s="31" t="s">
        <v>5792</v>
      </c>
      <c r="DW6466" s="31" t="s">
        <v>5799</v>
      </c>
      <c r="DX6466" s="63"/>
      <c r="DY6466" s="63"/>
      <c r="DZ6466" s="63"/>
      <c r="EA6466" s="62"/>
    </row>
    <row r="6467" spans="34:131" x14ac:dyDescent="0.25">
      <c r="AH6467" s="38">
        <v>100</v>
      </c>
      <c r="AI6467" s="38">
        <v>135</v>
      </c>
      <c r="AJ6467" s="38">
        <v>12600</v>
      </c>
      <c r="AK6467" s="38">
        <v>78</v>
      </c>
      <c r="AL6467" s="38">
        <v>9100358</v>
      </c>
      <c r="AM6467" s="61" t="s">
        <v>1816</v>
      </c>
      <c r="AN6467" s="61" t="s">
        <v>1693</v>
      </c>
      <c r="AO6467" s="61" t="s">
        <v>5095</v>
      </c>
      <c r="AP6467" s="61" t="s">
        <v>1784</v>
      </c>
      <c r="AQ6467" s="61" t="s">
        <v>1684</v>
      </c>
      <c r="AR6467" s="28">
        <v>23281.800000000003</v>
      </c>
      <c r="AS6467" s="28">
        <v>743240</v>
      </c>
      <c r="AT6467" s="28">
        <v>2065676</v>
      </c>
      <c r="AU6467" s="62"/>
      <c r="DV6467" s="31" t="s">
        <v>5792</v>
      </c>
      <c r="DW6467" s="31" t="s">
        <v>5799</v>
      </c>
      <c r="DX6467" s="63"/>
      <c r="DY6467" s="63"/>
      <c r="DZ6467" s="63"/>
      <c r="EA6467" s="62"/>
    </row>
    <row r="6468" spans="34:131" x14ac:dyDescent="0.25">
      <c r="AH6468" s="38">
        <v>100</v>
      </c>
      <c r="AI6468" s="38">
        <v>135</v>
      </c>
      <c r="AJ6468" s="38">
        <v>12950</v>
      </c>
      <c r="AK6468" s="38">
        <v>78</v>
      </c>
      <c r="AL6468" s="38">
        <v>9100358</v>
      </c>
      <c r="AM6468" s="61" t="s">
        <v>1816</v>
      </c>
      <c r="AN6468" s="61" t="s">
        <v>1693</v>
      </c>
      <c r="AO6468" s="61" t="s">
        <v>5100</v>
      </c>
      <c r="AP6468" s="61" t="s">
        <v>1784</v>
      </c>
      <c r="AQ6468" s="61" t="s">
        <v>1684</v>
      </c>
      <c r="AR6468" s="28">
        <v>127246.8</v>
      </c>
      <c r="AS6468" s="28">
        <v>244559</v>
      </c>
      <c r="AT6468" s="28">
        <v>764940</v>
      </c>
      <c r="AU6468" s="62"/>
      <c r="DV6468" s="31" t="s">
        <v>5792</v>
      </c>
      <c r="DW6468" s="31" t="s">
        <v>5799</v>
      </c>
      <c r="DX6468" s="63"/>
      <c r="DY6468" s="63"/>
      <c r="DZ6468" s="63"/>
      <c r="EA6468" s="62"/>
    </row>
    <row r="6469" spans="34:131" x14ac:dyDescent="0.25">
      <c r="AH6469" s="38">
        <v>100</v>
      </c>
      <c r="AI6469" s="38">
        <v>135</v>
      </c>
      <c r="AJ6469" s="38">
        <v>15270</v>
      </c>
      <c r="AK6469" s="38">
        <v>78</v>
      </c>
      <c r="AL6469" s="38">
        <v>9100358</v>
      </c>
      <c r="AM6469" s="61" t="s">
        <v>1816</v>
      </c>
      <c r="AN6469" s="61" t="s">
        <v>1693</v>
      </c>
      <c r="AO6469" s="61" t="s">
        <v>1596</v>
      </c>
      <c r="AP6469" s="61" t="s">
        <v>1784</v>
      </c>
      <c r="AQ6469" s="61" t="s">
        <v>1684</v>
      </c>
      <c r="AR6469" s="28">
        <v>1076924.7</v>
      </c>
      <c r="AS6469" s="28">
        <v>25057</v>
      </c>
      <c r="AT6469" s="28">
        <v>0</v>
      </c>
      <c r="AU6469" s="62"/>
      <c r="DV6469" s="31" t="s">
        <v>5792</v>
      </c>
      <c r="DW6469" s="31" t="s">
        <v>5799</v>
      </c>
      <c r="DX6469" s="63"/>
      <c r="DY6469" s="63"/>
      <c r="DZ6469" s="63"/>
      <c r="EA6469" s="62"/>
    </row>
    <row r="6470" spans="34:131" x14ac:dyDescent="0.25">
      <c r="AH6470" s="38">
        <v>100</v>
      </c>
      <c r="AI6470" s="38">
        <v>135</v>
      </c>
      <c r="AJ6470" s="38">
        <v>15400</v>
      </c>
      <c r="AK6470" s="38">
        <v>78</v>
      </c>
      <c r="AL6470" s="38">
        <v>9100358</v>
      </c>
      <c r="AM6470" s="61" t="s">
        <v>1816</v>
      </c>
      <c r="AN6470" s="61" t="s">
        <v>1693</v>
      </c>
      <c r="AO6470" s="61" t="s">
        <v>1599</v>
      </c>
      <c r="AP6470" s="61" t="s">
        <v>1784</v>
      </c>
      <c r="AQ6470" s="61" t="s">
        <v>1684</v>
      </c>
      <c r="AR6470" s="28">
        <v>0</v>
      </c>
      <c r="AS6470" s="28">
        <v>0</v>
      </c>
      <c r="AT6470" s="28">
        <v>411749</v>
      </c>
      <c r="AU6470" s="62"/>
      <c r="DV6470" s="31" t="s">
        <v>5792</v>
      </c>
      <c r="DW6470" s="31" t="s">
        <v>5799</v>
      </c>
      <c r="DX6470" s="63"/>
      <c r="DY6470" s="63"/>
      <c r="DZ6470" s="63"/>
      <c r="EA6470" s="62"/>
    </row>
    <row r="6471" spans="34:131" x14ac:dyDescent="0.25">
      <c r="AH6471" s="38">
        <v>100</v>
      </c>
      <c r="AI6471" s="38">
        <v>135</v>
      </c>
      <c r="AJ6471" s="38">
        <v>15850</v>
      </c>
      <c r="AK6471" s="38">
        <v>78</v>
      </c>
      <c r="AL6471" s="38">
        <v>9100358</v>
      </c>
      <c r="AM6471" s="61" t="s">
        <v>1816</v>
      </c>
      <c r="AN6471" s="61" t="s">
        <v>1693</v>
      </c>
      <c r="AO6471" s="61" t="s">
        <v>1608</v>
      </c>
      <c r="AP6471" s="61" t="s">
        <v>1784</v>
      </c>
      <c r="AQ6471" s="61" t="s">
        <v>1684</v>
      </c>
      <c r="AR6471" s="28">
        <v>1164277.7</v>
      </c>
      <c r="AS6471" s="28">
        <v>2056970</v>
      </c>
      <c r="AT6471" s="28">
        <v>1005841</v>
      </c>
      <c r="AU6471" s="62"/>
      <c r="DV6471" s="31" t="s">
        <v>5792</v>
      </c>
      <c r="DW6471" s="31" t="s">
        <v>5799</v>
      </c>
      <c r="DX6471" s="63"/>
      <c r="DY6471" s="63"/>
      <c r="DZ6471" s="63"/>
      <c r="EA6471" s="62"/>
    </row>
    <row r="6472" spans="34:131" x14ac:dyDescent="0.25">
      <c r="AH6472" s="38">
        <v>100</v>
      </c>
      <c r="AI6472" s="38">
        <v>135</v>
      </c>
      <c r="AJ6472" s="38">
        <v>17900</v>
      </c>
      <c r="AK6472" s="38">
        <v>78</v>
      </c>
      <c r="AL6472" s="38">
        <v>9100358</v>
      </c>
      <c r="AM6472" s="61" t="s">
        <v>1816</v>
      </c>
      <c r="AN6472" s="61" t="s">
        <v>1693</v>
      </c>
      <c r="AO6472" s="61" t="s">
        <v>1653</v>
      </c>
      <c r="AP6472" s="61" t="s">
        <v>1784</v>
      </c>
      <c r="AQ6472" s="61" t="s">
        <v>1684</v>
      </c>
      <c r="AR6472" s="28">
        <v>16210</v>
      </c>
      <c r="AS6472" s="28">
        <v>26897</v>
      </c>
      <c r="AT6472" s="28">
        <v>0</v>
      </c>
      <c r="AU6472" s="62"/>
      <c r="DV6472" s="31" t="s">
        <v>5792</v>
      </c>
      <c r="DW6472" s="31" t="s">
        <v>5799</v>
      </c>
      <c r="DX6472" s="63"/>
      <c r="DY6472" s="63"/>
      <c r="DZ6472" s="63"/>
      <c r="EA6472" s="62"/>
    </row>
    <row r="6473" spans="34:131" x14ac:dyDescent="0.25">
      <c r="AH6473" s="38">
        <v>100</v>
      </c>
      <c r="AI6473" s="38">
        <v>135</v>
      </c>
      <c r="AJ6473" s="38">
        <v>17950</v>
      </c>
      <c r="AK6473" s="38">
        <v>78</v>
      </c>
      <c r="AL6473" s="38">
        <v>9100358</v>
      </c>
      <c r="AM6473" s="61" t="s">
        <v>1816</v>
      </c>
      <c r="AN6473" s="61" t="s">
        <v>1693</v>
      </c>
      <c r="AO6473" s="61" t="s">
        <v>1654</v>
      </c>
      <c r="AP6473" s="61" t="s">
        <v>1784</v>
      </c>
      <c r="AQ6473" s="61" t="s">
        <v>1684</v>
      </c>
      <c r="AR6473" s="28">
        <v>18528.599999999999</v>
      </c>
      <c r="AS6473" s="28">
        <v>72424</v>
      </c>
      <c r="AT6473" s="28">
        <v>48908</v>
      </c>
      <c r="AU6473" s="62"/>
      <c r="DV6473" s="31" t="s">
        <v>5792</v>
      </c>
      <c r="DW6473" s="31" t="s">
        <v>5799</v>
      </c>
      <c r="DX6473" s="63"/>
      <c r="DY6473" s="63"/>
      <c r="DZ6473" s="63"/>
      <c r="EA6473" s="62"/>
    </row>
    <row r="6474" spans="34:131" x14ac:dyDescent="0.25">
      <c r="AH6474" s="38">
        <v>100</v>
      </c>
      <c r="AI6474" s="38">
        <v>135</v>
      </c>
      <c r="AJ6474" s="38">
        <v>18020</v>
      </c>
      <c r="AK6474" s="38">
        <v>78</v>
      </c>
      <c r="AL6474" s="38">
        <v>9100358</v>
      </c>
      <c r="AM6474" s="61" t="s">
        <v>1816</v>
      </c>
      <c r="AN6474" s="61" t="s">
        <v>1693</v>
      </c>
      <c r="AO6474" s="61" t="s">
        <v>1656</v>
      </c>
      <c r="AP6474" s="61" t="s">
        <v>1784</v>
      </c>
      <c r="AQ6474" s="61" t="s">
        <v>1684</v>
      </c>
      <c r="AR6474" s="28">
        <v>1412655</v>
      </c>
      <c r="AS6474" s="28">
        <v>3638503</v>
      </c>
      <c r="AT6474" s="28">
        <v>0</v>
      </c>
      <c r="AU6474" s="62"/>
      <c r="DV6474" s="31" t="s">
        <v>5792</v>
      </c>
      <c r="DW6474" s="31" t="s">
        <v>5799</v>
      </c>
      <c r="DX6474" s="63"/>
      <c r="DY6474" s="63"/>
      <c r="DZ6474" s="63"/>
      <c r="EA6474" s="62"/>
    </row>
    <row r="6475" spans="34:131" x14ac:dyDescent="0.25">
      <c r="AH6475" s="38">
        <v>100</v>
      </c>
      <c r="AI6475" s="38">
        <v>135</v>
      </c>
      <c r="AJ6475" s="38">
        <v>18150</v>
      </c>
      <c r="AK6475" s="38">
        <v>78</v>
      </c>
      <c r="AL6475" s="38">
        <v>9100358</v>
      </c>
      <c r="AM6475" s="61" t="s">
        <v>1816</v>
      </c>
      <c r="AN6475" s="61" t="s">
        <v>1693</v>
      </c>
      <c r="AO6475" s="61" t="s">
        <v>1659</v>
      </c>
      <c r="AP6475" s="61" t="s">
        <v>1784</v>
      </c>
      <c r="AQ6475" s="61" t="s">
        <v>1684</v>
      </c>
      <c r="AR6475" s="28">
        <v>57121.4</v>
      </c>
      <c r="AS6475" s="28">
        <v>2162803</v>
      </c>
      <c r="AT6475" s="28">
        <v>1731818</v>
      </c>
      <c r="AU6475" s="62"/>
      <c r="DV6475" s="31" t="s">
        <v>5792</v>
      </c>
      <c r="DW6475" s="31" t="s">
        <v>5799</v>
      </c>
      <c r="DX6475" s="63"/>
      <c r="DY6475" s="63"/>
      <c r="DZ6475" s="63"/>
      <c r="EA6475" s="62"/>
    </row>
    <row r="6476" spans="34:131" x14ac:dyDescent="0.25">
      <c r="AH6476" s="38">
        <v>100</v>
      </c>
      <c r="AI6476" s="38">
        <v>140</v>
      </c>
      <c r="AJ6476" s="38">
        <v>10470</v>
      </c>
      <c r="AK6476" s="38">
        <v>78</v>
      </c>
      <c r="AL6476" s="38">
        <v>9100358</v>
      </c>
      <c r="AM6476" s="61" t="s">
        <v>1816</v>
      </c>
      <c r="AN6476" s="61" t="s">
        <v>1690</v>
      </c>
      <c r="AO6476" s="61" t="s">
        <v>5052</v>
      </c>
      <c r="AP6476" s="61" t="s">
        <v>1784</v>
      </c>
      <c r="AQ6476" s="61" t="s">
        <v>1684</v>
      </c>
      <c r="AR6476" s="28">
        <v>0</v>
      </c>
      <c r="AS6476" s="28">
        <v>357803</v>
      </c>
      <c r="AT6476" s="28">
        <v>350143</v>
      </c>
      <c r="AU6476" s="62"/>
      <c r="DV6476" s="31" t="s">
        <v>5792</v>
      </c>
      <c r="DW6476" s="31" t="s">
        <v>5800</v>
      </c>
      <c r="DX6476" s="63"/>
      <c r="DY6476" s="63"/>
      <c r="DZ6476" s="63"/>
      <c r="EA6476" s="62"/>
    </row>
    <row r="6477" spans="34:131" x14ac:dyDescent="0.25">
      <c r="AH6477" s="38">
        <v>100</v>
      </c>
      <c r="AI6477" s="38">
        <v>140</v>
      </c>
      <c r="AJ6477" s="38">
        <v>10470</v>
      </c>
      <c r="AK6477" s="38">
        <v>78</v>
      </c>
      <c r="AL6477" s="38">
        <v>9100358</v>
      </c>
      <c r="AM6477" s="61" t="s">
        <v>1816</v>
      </c>
      <c r="AN6477" s="61" t="s">
        <v>1690</v>
      </c>
      <c r="AO6477" s="61" t="s">
        <v>1112</v>
      </c>
      <c r="AP6477" s="61" t="s">
        <v>1784</v>
      </c>
      <c r="AQ6477" s="61" t="s">
        <v>1684</v>
      </c>
      <c r="AR6477" s="28">
        <v>13396.699999999999</v>
      </c>
      <c r="AS6477" s="28">
        <v>0</v>
      </c>
      <c r="AT6477" s="28">
        <v>0</v>
      </c>
      <c r="AU6477" s="62"/>
      <c r="DV6477" s="31" t="s">
        <v>5792</v>
      </c>
      <c r="DW6477" s="31" t="s">
        <v>5800</v>
      </c>
      <c r="DX6477" s="63"/>
      <c r="DY6477" s="63"/>
      <c r="DZ6477" s="63"/>
      <c r="EA6477" s="62"/>
    </row>
    <row r="6478" spans="34:131" x14ac:dyDescent="0.25">
      <c r="AH6478" s="38">
        <v>100</v>
      </c>
      <c r="AI6478" s="38">
        <v>140</v>
      </c>
      <c r="AJ6478" s="38">
        <v>10800</v>
      </c>
      <c r="AK6478" s="38">
        <v>78</v>
      </c>
      <c r="AL6478" s="38">
        <v>9100358</v>
      </c>
      <c r="AM6478" s="61" t="s">
        <v>1816</v>
      </c>
      <c r="AN6478" s="61" t="s">
        <v>1690</v>
      </c>
      <c r="AO6478" s="61" t="s">
        <v>5059</v>
      </c>
      <c r="AP6478" s="61" t="s">
        <v>1784</v>
      </c>
      <c r="AQ6478" s="61" t="s">
        <v>1684</v>
      </c>
      <c r="AR6478" s="28">
        <v>270837.09999999998</v>
      </c>
      <c r="AS6478" s="28">
        <v>812385</v>
      </c>
      <c r="AT6478" s="28">
        <v>1539494</v>
      </c>
      <c r="AU6478" s="62"/>
      <c r="DV6478" s="31" t="s">
        <v>5792</v>
      </c>
      <c r="DW6478" s="31" t="s">
        <v>5800</v>
      </c>
      <c r="DX6478" s="63"/>
      <c r="DY6478" s="63"/>
      <c r="DZ6478" s="63"/>
      <c r="EA6478" s="62"/>
    </row>
    <row r="6479" spans="34:131" x14ac:dyDescent="0.25">
      <c r="AH6479" s="38">
        <v>100</v>
      </c>
      <c r="AI6479" s="38">
        <v>140</v>
      </c>
      <c r="AJ6479" s="38">
        <v>10850</v>
      </c>
      <c r="AK6479" s="38">
        <v>78</v>
      </c>
      <c r="AL6479" s="38">
        <v>9100358</v>
      </c>
      <c r="AM6479" s="61" t="s">
        <v>1816</v>
      </c>
      <c r="AN6479" s="61" t="s">
        <v>1690</v>
      </c>
      <c r="AO6479" s="61" t="s">
        <v>5060</v>
      </c>
      <c r="AP6479" s="61" t="s">
        <v>1784</v>
      </c>
      <c r="AQ6479" s="61" t="s">
        <v>1684</v>
      </c>
      <c r="AR6479" s="28">
        <v>53015.3</v>
      </c>
      <c r="AS6479" s="28">
        <v>92676</v>
      </c>
      <c r="AT6479" s="28">
        <v>796953</v>
      </c>
      <c r="AU6479" s="62"/>
      <c r="DV6479" s="31" t="s">
        <v>5792</v>
      </c>
      <c r="DW6479" s="31" t="s">
        <v>5800</v>
      </c>
      <c r="DX6479" s="63"/>
      <c r="DY6479" s="63"/>
      <c r="DZ6479" s="63"/>
      <c r="EA6479" s="62"/>
    </row>
    <row r="6480" spans="34:131" x14ac:dyDescent="0.25">
      <c r="AH6480" s="38">
        <v>100</v>
      </c>
      <c r="AI6480" s="38">
        <v>140</v>
      </c>
      <c r="AJ6480" s="38">
        <v>11400</v>
      </c>
      <c r="AK6480" s="38">
        <v>78</v>
      </c>
      <c r="AL6480" s="38">
        <v>9100358</v>
      </c>
      <c r="AM6480" s="61" t="s">
        <v>1816</v>
      </c>
      <c r="AN6480" s="61" t="s">
        <v>1690</v>
      </c>
      <c r="AO6480" s="61" t="s">
        <v>5071</v>
      </c>
      <c r="AP6480" s="61" t="s">
        <v>1784</v>
      </c>
      <c r="AQ6480" s="61" t="s">
        <v>1684</v>
      </c>
      <c r="AR6480" s="28">
        <v>387184.5</v>
      </c>
      <c r="AS6480" s="28">
        <v>2858012</v>
      </c>
      <c r="AT6480" s="28">
        <v>2913018</v>
      </c>
      <c r="AU6480" s="62"/>
      <c r="DV6480" s="31" t="s">
        <v>5792</v>
      </c>
      <c r="DW6480" s="31" t="s">
        <v>5800</v>
      </c>
      <c r="DX6480" s="63"/>
      <c r="DY6480" s="63"/>
      <c r="DZ6480" s="63"/>
      <c r="EA6480" s="62"/>
    </row>
    <row r="6481" spans="34:131" x14ac:dyDescent="0.25">
      <c r="AH6481" s="38">
        <v>100</v>
      </c>
      <c r="AI6481" s="38">
        <v>140</v>
      </c>
      <c r="AJ6481" s="38">
        <v>12350</v>
      </c>
      <c r="AK6481" s="38">
        <v>78</v>
      </c>
      <c r="AL6481" s="38">
        <v>9100358</v>
      </c>
      <c r="AM6481" s="61" t="s">
        <v>1816</v>
      </c>
      <c r="AN6481" s="61" t="s">
        <v>1690</v>
      </c>
      <c r="AO6481" s="61" t="s">
        <v>5091</v>
      </c>
      <c r="AP6481" s="61" t="s">
        <v>1784</v>
      </c>
      <c r="AQ6481" s="61" t="s">
        <v>1684</v>
      </c>
      <c r="AR6481" s="28">
        <v>699854.8</v>
      </c>
      <c r="AS6481" s="28">
        <v>4825045</v>
      </c>
      <c r="AT6481" s="28">
        <v>3473529</v>
      </c>
      <c r="AU6481" s="62"/>
      <c r="DV6481" s="31" t="s">
        <v>5792</v>
      </c>
      <c r="DW6481" s="31" t="s">
        <v>5800</v>
      </c>
      <c r="DX6481" s="63"/>
      <c r="DY6481" s="63"/>
      <c r="DZ6481" s="63"/>
      <c r="EA6481" s="62"/>
    </row>
    <row r="6482" spans="34:131" x14ac:dyDescent="0.25">
      <c r="AH6482" s="38">
        <v>100</v>
      </c>
      <c r="AI6482" s="38">
        <v>140</v>
      </c>
      <c r="AJ6482" s="38">
        <v>12900</v>
      </c>
      <c r="AK6482" s="38">
        <v>78</v>
      </c>
      <c r="AL6482" s="38">
        <v>9100358</v>
      </c>
      <c r="AM6482" s="61" t="s">
        <v>1816</v>
      </c>
      <c r="AN6482" s="61" t="s">
        <v>1690</v>
      </c>
      <c r="AO6482" s="61" t="s">
        <v>5099</v>
      </c>
      <c r="AP6482" s="61" t="s">
        <v>1784</v>
      </c>
      <c r="AQ6482" s="61" t="s">
        <v>1684</v>
      </c>
      <c r="AR6482" s="28">
        <v>1017708.1</v>
      </c>
      <c r="AS6482" s="28">
        <v>4008427</v>
      </c>
      <c r="AT6482" s="28">
        <v>4842124</v>
      </c>
      <c r="AU6482" s="62"/>
      <c r="DV6482" s="31" t="s">
        <v>5792</v>
      </c>
      <c r="DW6482" s="31" t="s">
        <v>5800</v>
      </c>
      <c r="DX6482" s="63"/>
      <c r="DY6482" s="63"/>
      <c r="DZ6482" s="63"/>
      <c r="EA6482" s="62"/>
    </row>
    <row r="6483" spans="34:131" x14ac:dyDescent="0.25">
      <c r="AH6483" s="38">
        <v>100</v>
      </c>
      <c r="AI6483" s="38">
        <v>140</v>
      </c>
      <c r="AJ6483" s="38">
        <v>13300</v>
      </c>
      <c r="AK6483" s="38">
        <v>78</v>
      </c>
      <c r="AL6483" s="38">
        <v>9100358</v>
      </c>
      <c r="AM6483" s="61" t="s">
        <v>1816</v>
      </c>
      <c r="AN6483" s="61" t="s">
        <v>1690</v>
      </c>
      <c r="AO6483" s="61" t="s">
        <v>5107</v>
      </c>
      <c r="AP6483" s="61" t="s">
        <v>1784</v>
      </c>
      <c r="AQ6483" s="61" t="s">
        <v>1684</v>
      </c>
      <c r="AR6483" s="28">
        <v>0</v>
      </c>
      <c r="AS6483" s="28">
        <v>0</v>
      </c>
      <c r="AT6483" s="28">
        <v>60839</v>
      </c>
      <c r="AU6483" s="62"/>
      <c r="DV6483" s="31" t="s">
        <v>5792</v>
      </c>
      <c r="DW6483" s="31" t="s">
        <v>5800</v>
      </c>
      <c r="DX6483" s="63"/>
      <c r="DY6483" s="63"/>
      <c r="DZ6483" s="63"/>
      <c r="EA6483" s="62"/>
    </row>
    <row r="6484" spans="34:131" x14ac:dyDescent="0.25">
      <c r="AH6484" s="38">
        <v>100</v>
      </c>
      <c r="AI6484" s="38">
        <v>140</v>
      </c>
      <c r="AJ6484" s="38">
        <v>14600</v>
      </c>
      <c r="AK6484" s="38">
        <v>78</v>
      </c>
      <c r="AL6484" s="38">
        <v>9100358</v>
      </c>
      <c r="AM6484" s="61" t="s">
        <v>1816</v>
      </c>
      <c r="AN6484" s="61" t="s">
        <v>1690</v>
      </c>
      <c r="AO6484" s="61" t="s">
        <v>1580</v>
      </c>
      <c r="AP6484" s="61" t="s">
        <v>1784</v>
      </c>
      <c r="AQ6484" s="61" t="s">
        <v>1684</v>
      </c>
      <c r="AR6484" s="28">
        <v>464204.5</v>
      </c>
      <c r="AS6484" s="28">
        <v>2357548</v>
      </c>
      <c r="AT6484" s="28">
        <v>2550839</v>
      </c>
      <c r="AU6484" s="62"/>
      <c r="DV6484" s="31" t="s">
        <v>5792</v>
      </c>
      <c r="DW6484" s="31" t="s">
        <v>5800</v>
      </c>
      <c r="DX6484" s="63"/>
      <c r="DY6484" s="63"/>
      <c r="DZ6484" s="63"/>
      <c r="EA6484" s="62"/>
    </row>
    <row r="6485" spans="34:131" x14ac:dyDescent="0.25">
      <c r="AH6485" s="38">
        <v>100</v>
      </c>
      <c r="AI6485" s="38">
        <v>140</v>
      </c>
      <c r="AJ6485" s="38">
        <v>14870</v>
      </c>
      <c r="AK6485" s="38">
        <v>78</v>
      </c>
      <c r="AL6485" s="38">
        <v>9100358</v>
      </c>
      <c r="AM6485" s="61" t="s">
        <v>1816</v>
      </c>
      <c r="AN6485" s="61" t="s">
        <v>1690</v>
      </c>
      <c r="AO6485" s="61" t="s">
        <v>1586</v>
      </c>
      <c r="AP6485" s="61" t="s">
        <v>1784</v>
      </c>
      <c r="AQ6485" s="61" t="s">
        <v>1684</v>
      </c>
      <c r="AR6485" s="28">
        <v>26739.4</v>
      </c>
      <c r="AS6485" s="28">
        <v>112341</v>
      </c>
      <c r="AT6485" s="28">
        <v>0</v>
      </c>
      <c r="AU6485" s="62"/>
      <c r="DV6485" s="31" t="s">
        <v>5792</v>
      </c>
      <c r="DW6485" s="31" t="s">
        <v>5800</v>
      </c>
      <c r="DX6485" s="63"/>
      <c r="DY6485" s="63"/>
      <c r="DZ6485" s="63"/>
      <c r="EA6485" s="62"/>
    </row>
    <row r="6486" spans="34:131" x14ac:dyDescent="0.25">
      <c r="AH6486" s="38">
        <v>100</v>
      </c>
      <c r="AI6486" s="38">
        <v>140</v>
      </c>
      <c r="AJ6486" s="38">
        <v>14875</v>
      </c>
      <c r="AK6486" s="38">
        <v>78</v>
      </c>
      <c r="AL6486" s="38">
        <v>9100358</v>
      </c>
      <c r="AM6486" s="61" t="s">
        <v>1816</v>
      </c>
      <c r="AN6486" s="61" t="s">
        <v>1690</v>
      </c>
      <c r="AO6486" s="61" t="s">
        <v>1230</v>
      </c>
      <c r="AP6486" s="61" t="s">
        <v>1784</v>
      </c>
      <c r="AQ6486" s="61" t="s">
        <v>1684</v>
      </c>
      <c r="AR6486" s="28">
        <v>0</v>
      </c>
      <c r="AS6486" s="28">
        <v>16508</v>
      </c>
      <c r="AT6486" s="28">
        <v>0</v>
      </c>
      <c r="AU6486" s="62"/>
      <c r="DV6486" s="31" t="s">
        <v>5792</v>
      </c>
      <c r="DW6486" s="31" t="s">
        <v>5800</v>
      </c>
      <c r="DX6486" s="63"/>
      <c r="DY6486" s="63"/>
      <c r="DZ6486" s="63"/>
      <c r="EA6486" s="62"/>
    </row>
    <row r="6487" spans="34:131" x14ac:dyDescent="0.25">
      <c r="AH6487" s="38">
        <v>100</v>
      </c>
      <c r="AI6487" s="38">
        <v>140</v>
      </c>
      <c r="AJ6487" s="38">
        <v>15270</v>
      </c>
      <c r="AK6487" s="38">
        <v>78</v>
      </c>
      <c r="AL6487" s="38">
        <v>9100358</v>
      </c>
      <c r="AM6487" s="61" t="s">
        <v>1816</v>
      </c>
      <c r="AN6487" s="61" t="s">
        <v>1690</v>
      </c>
      <c r="AO6487" s="61" t="s">
        <v>1596</v>
      </c>
      <c r="AP6487" s="61" t="s">
        <v>1784</v>
      </c>
      <c r="AQ6487" s="61" t="s">
        <v>1684</v>
      </c>
      <c r="AR6487" s="28">
        <v>26815.1</v>
      </c>
      <c r="AS6487" s="28">
        <v>0</v>
      </c>
      <c r="AT6487" s="28">
        <v>0</v>
      </c>
      <c r="AU6487" s="62"/>
      <c r="DV6487" s="31" t="s">
        <v>5792</v>
      </c>
      <c r="DW6487" s="31" t="s">
        <v>5800</v>
      </c>
      <c r="DX6487" s="63"/>
      <c r="DY6487" s="63"/>
      <c r="DZ6487" s="63"/>
      <c r="EA6487" s="62"/>
    </row>
    <row r="6488" spans="34:131" x14ac:dyDescent="0.25">
      <c r="AH6488" s="38">
        <v>100</v>
      </c>
      <c r="AI6488" s="38">
        <v>140</v>
      </c>
      <c r="AJ6488" s="38">
        <v>16100</v>
      </c>
      <c r="AK6488" s="38">
        <v>78</v>
      </c>
      <c r="AL6488" s="38">
        <v>9100358</v>
      </c>
      <c r="AM6488" s="61" t="s">
        <v>1816</v>
      </c>
      <c r="AN6488" s="61" t="s">
        <v>1690</v>
      </c>
      <c r="AO6488" s="61" t="s">
        <v>1612</v>
      </c>
      <c r="AP6488" s="61" t="s">
        <v>1784</v>
      </c>
      <c r="AQ6488" s="61" t="s">
        <v>1684</v>
      </c>
      <c r="AR6488" s="28">
        <v>2352.8000000000002</v>
      </c>
      <c r="AS6488" s="28">
        <v>0</v>
      </c>
      <c r="AT6488" s="28">
        <v>0</v>
      </c>
      <c r="AU6488" s="62"/>
      <c r="DV6488" s="31" t="s">
        <v>5792</v>
      </c>
      <c r="DW6488" s="31" t="s">
        <v>5800</v>
      </c>
      <c r="DX6488" s="63"/>
      <c r="DY6488" s="63"/>
      <c r="DZ6488" s="63"/>
      <c r="EA6488" s="62"/>
    </row>
    <row r="6489" spans="34:131" x14ac:dyDescent="0.25">
      <c r="AH6489" s="38">
        <v>100</v>
      </c>
      <c r="AI6489" s="38">
        <v>140</v>
      </c>
      <c r="AJ6489" s="38">
        <v>16150</v>
      </c>
      <c r="AK6489" s="38">
        <v>78</v>
      </c>
      <c r="AL6489" s="38">
        <v>9100358</v>
      </c>
      <c r="AM6489" s="61" t="s">
        <v>1816</v>
      </c>
      <c r="AN6489" s="61" t="s">
        <v>1690</v>
      </c>
      <c r="AO6489" s="61" t="s">
        <v>1613</v>
      </c>
      <c r="AP6489" s="61" t="s">
        <v>1784</v>
      </c>
      <c r="AQ6489" s="61" t="s">
        <v>1684</v>
      </c>
      <c r="AR6489" s="28">
        <v>704709.6</v>
      </c>
      <c r="AS6489" s="28">
        <v>7704</v>
      </c>
      <c r="AT6489" s="28">
        <v>20953</v>
      </c>
      <c r="AU6489" s="62"/>
      <c r="DV6489" s="31" t="s">
        <v>5792</v>
      </c>
      <c r="DW6489" s="31" t="s">
        <v>5800</v>
      </c>
      <c r="DX6489" s="63"/>
      <c r="DY6489" s="63"/>
      <c r="DZ6489" s="63"/>
      <c r="EA6489" s="62"/>
    </row>
    <row r="6490" spans="34:131" x14ac:dyDescent="0.25">
      <c r="AH6490" s="38">
        <v>100</v>
      </c>
      <c r="AI6490" s="38">
        <v>140</v>
      </c>
      <c r="AJ6490" s="38">
        <v>16200</v>
      </c>
      <c r="AK6490" s="38">
        <v>78</v>
      </c>
      <c r="AL6490" s="38">
        <v>9100358</v>
      </c>
      <c r="AM6490" s="61" t="s">
        <v>1816</v>
      </c>
      <c r="AN6490" s="61" t="s">
        <v>1690</v>
      </c>
      <c r="AO6490" s="61" t="s">
        <v>1615</v>
      </c>
      <c r="AP6490" s="61" t="s">
        <v>1784</v>
      </c>
      <c r="AQ6490" s="61" t="s">
        <v>1684</v>
      </c>
      <c r="AR6490" s="28">
        <v>362832.5</v>
      </c>
      <c r="AS6490" s="28">
        <v>1096276</v>
      </c>
      <c r="AT6490" s="28">
        <v>2070988</v>
      </c>
      <c r="AU6490" s="62"/>
      <c r="DV6490" s="31" t="s">
        <v>5792</v>
      </c>
      <c r="DW6490" s="31" t="s">
        <v>5800</v>
      </c>
      <c r="DX6490" s="63"/>
      <c r="DY6490" s="63"/>
      <c r="DZ6490" s="63"/>
      <c r="EA6490" s="62"/>
    </row>
    <row r="6491" spans="34:131" x14ac:dyDescent="0.25">
      <c r="AH6491" s="38">
        <v>100</v>
      </c>
      <c r="AI6491" s="38">
        <v>140</v>
      </c>
      <c r="AJ6491" s="38">
        <v>16750</v>
      </c>
      <c r="AK6491" s="38">
        <v>78</v>
      </c>
      <c r="AL6491" s="38">
        <v>9100358</v>
      </c>
      <c r="AM6491" s="61" t="s">
        <v>1816</v>
      </c>
      <c r="AN6491" s="61" t="s">
        <v>1690</v>
      </c>
      <c r="AO6491" s="61" t="s">
        <v>1628</v>
      </c>
      <c r="AP6491" s="61" t="s">
        <v>1784</v>
      </c>
      <c r="AQ6491" s="61" t="s">
        <v>1684</v>
      </c>
      <c r="AR6491" s="28">
        <v>0</v>
      </c>
      <c r="AS6491" s="28">
        <v>0</v>
      </c>
      <c r="AT6491" s="28">
        <v>24402</v>
      </c>
      <c r="AU6491" s="62"/>
      <c r="DV6491" s="31" t="s">
        <v>5792</v>
      </c>
      <c r="DW6491" s="31" t="s">
        <v>5800</v>
      </c>
      <c r="DX6491" s="63"/>
      <c r="DY6491" s="63"/>
      <c r="DZ6491" s="63"/>
      <c r="EA6491" s="62"/>
    </row>
    <row r="6492" spans="34:131" x14ac:dyDescent="0.25">
      <c r="AH6492" s="38">
        <v>100</v>
      </c>
      <c r="AI6492" s="38">
        <v>140</v>
      </c>
      <c r="AJ6492" s="38">
        <v>18100</v>
      </c>
      <c r="AK6492" s="38">
        <v>78</v>
      </c>
      <c r="AL6492" s="38">
        <v>9100358</v>
      </c>
      <c r="AM6492" s="61" t="s">
        <v>1816</v>
      </c>
      <c r="AN6492" s="61" t="s">
        <v>1690</v>
      </c>
      <c r="AO6492" s="61" t="s">
        <v>1658</v>
      </c>
      <c r="AP6492" s="61" t="s">
        <v>1784</v>
      </c>
      <c r="AQ6492" s="61" t="s">
        <v>1684</v>
      </c>
      <c r="AR6492" s="28">
        <v>364324.4</v>
      </c>
      <c r="AS6492" s="28">
        <v>2007233</v>
      </c>
      <c r="AT6492" s="28">
        <v>1964202</v>
      </c>
      <c r="AU6492" s="62"/>
      <c r="DV6492" s="31" t="s">
        <v>5792</v>
      </c>
      <c r="DW6492" s="31" t="s">
        <v>5800</v>
      </c>
      <c r="DX6492" s="63"/>
      <c r="DY6492" s="63"/>
      <c r="DZ6492" s="63"/>
      <c r="EA6492" s="62"/>
    </row>
    <row r="6493" spans="34:131" x14ac:dyDescent="0.25">
      <c r="AH6493" s="38">
        <v>100</v>
      </c>
      <c r="AI6493" s="38">
        <v>145</v>
      </c>
      <c r="AJ6493" s="38">
        <v>10550</v>
      </c>
      <c r="AK6493" s="38">
        <v>78</v>
      </c>
      <c r="AL6493" s="38">
        <v>9100358</v>
      </c>
      <c r="AM6493" s="61" t="s">
        <v>1816</v>
      </c>
      <c r="AN6493" s="61" t="s">
        <v>1691</v>
      </c>
      <c r="AO6493" s="61" t="s">
        <v>5054</v>
      </c>
      <c r="AP6493" s="61" t="s">
        <v>1784</v>
      </c>
      <c r="AQ6493" s="61" t="s">
        <v>1684</v>
      </c>
      <c r="AR6493" s="28">
        <v>46469.599999999999</v>
      </c>
      <c r="AS6493" s="28">
        <v>84030</v>
      </c>
      <c r="AT6493" s="28">
        <v>11356</v>
      </c>
      <c r="AU6493" s="62"/>
      <c r="DV6493" s="31" t="s">
        <v>5792</v>
      </c>
      <c r="DW6493" s="31" t="s">
        <v>5801</v>
      </c>
      <c r="DX6493" s="63"/>
      <c r="DY6493" s="63"/>
      <c r="DZ6493" s="63"/>
      <c r="EA6493" s="62"/>
    </row>
    <row r="6494" spans="34:131" x14ac:dyDescent="0.25">
      <c r="AH6494" s="38">
        <v>100</v>
      </c>
      <c r="AI6494" s="38">
        <v>145</v>
      </c>
      <c r="AJ6494" s="38">
        <v>11000</v>
      </c>
      <c r="AK6494" s="38">
        <v>78</v>
      </c>
      <c r="AL6494" s="38">
        <v>9100358</v>
      </c>
      <c r="AM6494" s="61" t="s">
        <v>1816</v>
      </c>
      <c r="AN6494" s="61" t="s">
        <v>1691</v>
      </c>
      <c r="AO6494" s="61" t="s">
        <v>5063</v>
      </c>
      <c r="AP6494" s="61" t="s">
        <v>1784</v>
      </c>
      <c r="AQ6494" s="61" t="s">
        <v>1684</v>
      </c>
      <c r="AR6494" s="28">
        <v>392.5</v>
      </c>
      <c r="AS6494" s="28">
        <v>0</v>
      </c>
      <c r="AT6494" s="28">
        <v>0</v>
      </c>
      <c r="AU6494" s="62"/>
      <c r="DV6494" s="31" t="s">
        <v>5792</v>
      </c>
      <c r="DW6494" s="31" t="s">
        <v>5801</v>
      </c>
      <c r="DX6494" s="63"/>
      <c r="DY6494" s="63"/>
      <c r="DZ6494" s="63"/>
      <c r="EA6494" s="62"/>
    </row>
    <row r="6495" spans="34:131" x14ac:dyDescent="0.25">
      <c r="AH6495" s="38">
        <v>100</v>
      </c>
      <c r="AI6495" s="38">
        <v>145</v>
      </c>
      <c r="AJ6495" s="38">
        <v>11050</v>
      </c>
      <c r="AK6495" s="38">
        <v>78</v>
      </c>
      <c r="AL6495" s="38">
        <v>9100358</v>
      </c>
      <c r="AM6495" s="61" t="s">
        <v>1816</v>
      </c>
      <c r="AN6495" s="61" t="s">
        <v>1691</v>
      </c>
      <c r="AO6495" s="61" t="s">
        <v>5064</v>
      </c>
      <c r="AP6495" s="61" t="s">
        <v>1784</v>
      </c>
      <c r="AQ6495" s="61" t="s">
        <v>1684</v>
      </c>
      <c r="AR6495" s="28">
        <v>766410.4</v>
      </c>
      <c r="AS6495" s="28">
        <v>919138</v>
      </c>
      <c r="AT6495" s="28">
        <v>1030835</v>
      </c>
      <c r="AU6495" s="62"/>
      <c r="DV6495" s="31" t="s">
        <v>5792</v>
      </c>
      <c r="DW6495" s="31" t="s">
        <v>5801</v>
      </c>
      <c r="DX6495" s="63"/>
      <c r="DY6495" s="63"/>
      <c r="DZ6495" s="63"/>
      <c r="EA6495" s="62"/>
    </row>
    <row r="6496" spans="34:131" x14ac:dyDescent="0.25">
      <c r="AH6496" s="38">
        <v>100</v>
      </c>
      <c r="AI6496" s="38">
        <v>145</v>
      </c>
      <c r="AJ6496" s="38">
        <v>12050</v>
      </c>
      <c r="AK6496" s="38">
        <v>78</v>
      </c>
      <c r="AL6496" s="38">
        <v>9100358</v>
      </c>
      <c r="AM6496" s="61" t="s">
        <v>1816</v>
      </c>
      <c r="AN6496" s="61" t="s">
        <v>1691</v>
      </c>
      <c r="AO6496" s="61" t="s">
        <v>5085</v>
      </c>
      <c r="AP6496" s="61" t="s">
        <v>1784</v>
      </c>
      <c r="AQ6496" s="61" t="s">
        <v>1684</v>
      </c>
      <c r="AR6496" s="28">
        <v>2114.1999999999998</v>
      </c>
      <c r="AS6496" s="28">
        <v>0</v>
      </c>
      <c r="AT6496" s="28">
        <v>0</v>
      </c>
      <c r="AU6496" s="62"/>
      <c r="DV6496" s="31" t="s">
        <v>5792</v>
      </c>
      <c r="DW6496" s="31" t="s">
        <v>5801</v>
      </c>
      <c r="DX6496" s="63"/>
      <c r="DY6496" s="63"/>
      <c r="DZ6496" s="63"/>
      <c r="EA6496" s="62"/>
    </row>
    <row r="6497" spans="34:131" x14ac:dyDescent="0.25">
      <c r="AH6497" s="38">
        <v>100</v>
      </c>
      <c r="AI6497" s="38">
        <v>145</v>
      </c>
      <c r="AJ6497" s="38">
        <v>12750</v>
      </c>
      <c r="AK6497" s="38">
        <v>78</v>
      </c>
      <c r="AL6497" s="38">
        <v>9100358</v>
      </c>
      <c r="AM6497" s="61" t="s">
        <v>1816</v>
      </c>
      <c r="AN6497" s="61" t="s">
        <v>1691</v>
      </c>
      <c r="AO6497" s="61" t="s">
        <v>5097</v>
      </c>
      <c r="AP6497" s="61" t="s">
        <v>1784</v>
      </c>
      <c r="AQ6497" s="61" t="s">
        <v>1684</v>
      </c>
      <c r="AR6497" s="28">
        <v>0</v>
      </c>
      <c r="AS6497" s="28">
        <v>4250</v>
      </c>
      <c r="AT6497" s="28">
        <v>0</v>
      </c>
      <c r="AU6497" s="62"/>
      <c r="DV6497" s="31" t="s">
        <v>5792</v>
      </c>
      <c r="DW6497" s="31" t="s">
        <v>5801</v>
      </c>
      <c r="DX6497" s="63"/>
      <c r="DY6497" s="63"/>
      <c r="DZ6497" s="63"/>
      <c r="EA6497" s="62"/>
    </row>
    <row r="6498" spans="34:131" x14ac:dyDescent="0.25">
      <c r="AH6498" s="38">
        <v>100</v>
      </c>
      <c r="AI6498" s="38">
        <v>145</v>
      </c>
      <c r="AJ6498" s="38">
        <v>13310</v>
      </c>
      <c r="AK6498" s="38">
        <v>78</v>
      </c>
      <c r="AL6498" s="38">
        <v>9100358</v>
      </c>
      <c r="AM6498" s="61" t="s">
        <v>1816</v>
      </c>
      <c r="AN6498" s="61" t="s">
        <v>1691</v>
      </c>
      <c r="AO6498" s="61" t="s">
        <v>5108</v>
      </c>
      <c r="AP6498" s="61" t="s">
        <v>1784</v>
      </c>
      <c r="AQ6498" s="61" t="s">
        <v>1684</v>
      </c>
      <c r="AR6498" s="28">
        <v>105653.2</v>
      </c>
      <c r="AS6498" s="28">
        <v>2234</v>
      </c>
      <c r="AT6498" s="28">
        <v>0</v>
      </c>
      <c r="AU6498" s="62"/>
      <c r="DV6498" s="31" t="s">
        <v>5792</v>
      </c>
      <c r="DW6498" s="31" t="s">
        <v>5801</v>
      </c>
      <c r="DX6498" s="63"/>
      <c r="DY6498" s="63"/>
      <c r="DZ6498" s="63"/>
      <c r="EA6498" s="62"/>
    </row>
    <row r="6499" spans="34:131" x14ac:dyDescent="0.25">
      <c r="AH6499" s="38">
        <v>100</v>
      </c>
      <c r="AI6499" s="38">
        <v>145</v>
      </c>
      <c r="AJ6499" s="38">
        <v>13600</v>
      </c>
      <c r="AK6499" s="38">
        <v>78</v>
      </c>
      <c r="AL6499" s="38">
        <v>9100358</v>
      </c>
      <c r="AM6499" s="61" t="s">
        <v>1816</v>
      </c>
      <c r="AN6499" s="61" t="s">
        <v>1691</v>
      </c>
      <c r="AO6499" s="61" t="s">
        <v>5115</v>
      </c>
      <c r="AP6499" s="61" t="s">
        <v>1784</v>
      </c>
      <c r="AQ6499" s="61" t="s">
        <v>1684</v>
      </c>
      <c r="AR6499" s="28">
        <v>0</v>
      </c>
      <c r="AS6499" s="28">
        <v>0</v>
      </c>
      <c r="AT6499" s="28">
        <v>1487503</v>
      </c>
      <c r="AU6499" s="62"/>
      <c r="DV6499" s="31" t="s">
        <v>5792</v>
      </c>
      <c r="DW6499" s="31" t="s">
        <v>5801</v>
      </c>
      <c r="DX6499" s="63"/>
      <c r="DY6499" s="63"/>
      <c r="DZ6499" s="63"/>
      <c r="EA6499" s="62"/>
    </row>
    <row r="6500" spans="34:131" x14ac:dyDescent="0.25">
      <c r="AH6500" s="38">
        <v>100</v>
      </c>
      <c r="AI6500" s="38">
        <v>145</v>
      </c>
      <c r="AJ6500" s="38">
        <v>13700</v>
      </c>
      <c r="AK6500" s="38">
        <v>78</v>
      </c>
      <c r="AL6500" s="38">
        <v>9100358</v>
      </c>
      <c r="AM6500" s="61" t="s">
        <v>1816</v>
      </c>
      <c r="AN6500" s="61" t="s">
        <v>1691</v>
      </c>
      <c r="AO6500" s="61" t="s">
        <v>5118</v>
      </c>
      <c r="AP6500" s="61" t="s">
        <v>1784</v>
      </c>
      <c r="AQ6500" s="61" t="s">
        <v>1684</v>
      </c>
      <c r="AR6500" s="28">
        <v>1489514.4</v>
      </c>
      <c r="AS6500" s="28">
        <v>14550560</v>
      </c>
      <c r="AT6500" s="28">
        <v>1325138</v>
      </c>
      <c r="AU6500" s="62"/>
      <c r="DV6500" s="31" t="s">
        <v>5792</v>
      </c>
      <c r="DW6500" s="31" t="s">
        <v>5801</v>
      </c>
      <c r="DX6500" s="63"/>
      <c r="DY6500" s="63"/>
      <c r="DZ6500" s="63"/>
      <c r="EA6500" s="62"/>
    </row>
    <row r="6501" spans="34:131" x14ac:dyDescent="0.25">
      <c r="AH6501" s="38">
        <v>100</v>
      </c>
      <c r="AI6501" s="38">
        <v>145</v>
      </c>
      <c r="AJ6501" s="38">
        <v>16180</v>
      </c>
      <c r="AK6501" s="38">
        <v>78</v>
      </c>
      <c r="AL6501" s="38">
        <v>9100358</v>
      </c>
      <c r="AM6501" s="61" t="s">
        <v>1816</v>
      </c>
      <c r="AN6501" s="61" t="s">
        <v>1691</v>
      </c>
      <c r="AO6501" s="61" t="s">
        <v>1614</v>
      </c>
      <c r="AP6501" s="61" t="s">
        <v>1784</v>
      </c>
      <c r="AQ6501" s="61" t="s">
        <v>1684</v>
      </c>
      <c r="AR6501" s="28">
        <v>19729.099999999999</v>
      </c>
      <c r="AS6501" s="28">
        <v>47967</v>
      </c>
      <c r="AT6501" s="28">
        <v>0</v>
      </c>
      <c r="AU6501" s="62"/>
      <c r="DV6501" s="31" t="s">
        <v>5792</v>
      </c>
      <c r="DW6501" s="31" t="s">
        <v>5801</v>
      </c>
      <c r="DX6501" s="63"/>
      <c r="DY6501" s="63"/>
      <c r="DZ6501" s="63"/>
      <c r="EA6501" s="62"/>
    </row>
    <row r="6502" spans="34:131" x14ac:dyDescent="0.25">
      <c r="AH6502" s="38">
        <v>100</v>
      </c>
      <c r="AI6502" s="38">
        <v>145</v>
      </c>
      <c r="AJ6502" s="38">
        <v>17640</v>
      </c>
      <c r="AK6502" s="38">
        <v>78</v>
      </c>
      <c r="AL6502" s="38">
        <v>9100358</v>
      </c>
      <c r="AM6502" s="61" t="s">
        <v>1816</v>
      </c>
      <c r="AN6502" s="61" t="s">
        <v>1691</v>
      </c>
      <c r="AO6502" s="61" t="s">
        <v>1647</v>
      </c>
      <c r="AP6502" s="61" t="s">
        <v>1784</v>
      </c>
      <c r="AQ6502" s="61" t="s">
        <v>1684</v>
      </c>
      <c r="AR6502" s="28">
        <v>299843.40000000002</v>
      </c>
      <c r="AS6502" s="28">
        <v>1028467</v>
      </c>
      <c r="AT6502" s="28">
        <v>0</v>
      </c>
      <c r="AU6502" s="62"/>
      <c r="DV6502" s="31" t="s">
        <v>5792</v>
      </c>
      <c r="DW6502" s="31" t="s">
        <v>5801</v>
      </c>
      <c r="DX6502" s="63"/>
      <c r="DY6502" s="63"/>
      <c r="DZ6502" s="63"/>
      <c r="EA6502" s="62"/>
    </row>
    <row r="6503" spans="34:131" x14ac:dyDescent="0.25">
      <c r="AH6503" s="38">
        <v>100</v>
      </c>
      <c r="AI6503" s="38">
        <v>145</v>
      </c>
      <c r="AJ6503" s="38">
        <v>18700</v>
      </c>
      <c r="AK6503" s="38">
        <v>78</v>
      </c>
      <c r="AL6503" s="38">
        <v>9100358</v>
      </c>
      <c r="AM6503" s="61" t="s">
        <v>1816</v>
      </c>
      <c r="AN6503" s="61" t="s">
        <v>1691</v>
      </c>
      <c r="AO6503" s="61" t="s">
        <v>1670</v>
      </c>
      <c r="AP6503" s="61" t="s">
        <v>1784</v>
      </c>
      <c r="AQ6503" s="61" t="s">
        <v>1684</v>
      </c>
      <c r="AR6503" s="28">
        <v>0</v>
      </c>
      <c r="AS6503" s="28">
        <v>0</v>
      </c>
      <c r="AT6503" s="28">
        <v>2696345</v>
      </c>
      <c r="AU6503" s="62"/>
      <c r="DV6503" s="31" t="s">
        <v>5792</v>
      </c>
      <c r="DW6503" s="31" t="s">
        <v>5801</v>
      </c>
      <c r="DX6503" s="63"/>
      <c r="DY6503" s="63"/>
      <c r="DZ6503" s="63"/>
      <c r="EA6503" s="62"/>
    </row>
    <row r="6504" spans="34:131" x14ac:dyDescent="0.25">
      <c r="AH6504" s="38">
        <v>100</v>
      </c>
      <c r="AI6504" s="38">
        <v>145</v>
      </c>
      <c r="AJ6504" s="38">
        <v>18710</v>
      </c>
      <c r="AK6504" s="38">
        <v>78</v>
      </c>
      <c r="AL6504" s="38">
        <v>9100358</v>
      </c>
      <c r="AM6504" s="61" t="s">
        <v>1816</v>
      </c>
      <c r="AN6504" s="61" t="s">
        <v>1691</v>
      </c>
      <c r="AO6504" s="61" t="s">
        <v>1671</v>
      </c>
      <c r="AP6504" s="61" t="s">
        <v>1784</v>
      </c>
      <c r="AQ6504" s="61" t="s">
        <v>1684</v>
      </c>
      <c r="AR6504" s="28">
        <v>4805.3999999999996</v>
      </c>
      <c r="AS6504" s="28">
        <v>355183</v>
      </c>
      <c r="AT6504" s="28">
        <v>0</v>
      </c>
      <c r="AU6504" s="62"/>
      <c r="DV6504" s="31" t="s">
        <v>5792</v>
      </c>
      <c r="DW6504" s="31" t="s">
        <v>5801</v>
      </c>
      <c r="DX6504" s="63"/>
      <c r="DY6504" s="63"/>
      <c r="DZ6504" s="63"/>
      <c r="EA6504" s="62"/>
    </row>
    <row r="6505" spans="34:131" x14ac:dyDescent="0.25">
      <c r="AH6505" s="38">
        <v>100</v>
      </c>
      <c r="AI6505" s="38">
        <v>145</v>
      </c>
      <c r="AJ6505" s="38">
        <v>18750</v>
      </c>
      <c r="AK6505" s="38">
        <v>78</v>
      </c>
      <c r="AL6505" s="38">
        <v>9100358</v>
      </c>
      <c r="AM6505" s="61" t="s">
        <v>1816</v>
      </c>
      <c r="AN6505" s="61" t="s">
        <v>1691</v>
      </c>
      <c r="AO6505" s="61" t="s">
        <v>1672</v>
      </c>
      <c r="AP6505" s="61" t="s">
        <v>1784</v>
      </c>
      <c r="AQ6505" s="61" t="s">
        <v>1684</v>
      </c>
      <c r="AR6505" s="28">
        <v>22348629.300000001</v>
      </c>
      <c r="AS6505" s="28">
        <v>12524336</v>
      </c>
      <c r="AT6505" s="28">
        <v>8005465</v>
      </c>
      <c r="AU6505" s="62"/>
      <c r="DV6505" s="31" t="s">
        <v>5792</v>
      </c>
      <c r="DW6505" s="31" t="s">
        <v>5801</v>
      </c>
      <c r="DX6505" s="63"/>
      <c r="DY6505" s="63"/>
      <c r="DZ6505" s="63"/>
      <c r="EA6505" s="62"/>
    </row>
    <row r="6506" spans="34:131" x14ac:dyDescent="0.25">
      <c r="AH6506" s="38">
        <v>100</v>
      </c>
      <c r="AI6506" s="38">
        <v>150</v>
      </c>
      <c r="AJ6506" s="38">
        <v>11600</v>
      </c>
      <c r="AK6506" s="38">
        <v>78</v>
      </c>
      <c r="AL6506" s="38">
        <v>9100358</v>
      </c>
      <c r="AM6506" s="61" t="s">
        <v>1816</v>
      </c>
      <c r="AN6506" s="61" t="s">
        <v>1695</v>
      </c>
      <c r="AO6506" s="61" t="s">
        <v>5076</v>
      </c>
      <c r="AP6506" s="61" t="s">
        <v>1784</v>
      </c>
      <c r="AQ6506" s="61" t="s">
        <v>1684</v>
      </c>
      <c r="AR6506" s="28">
        <v>90597.3</v>
      </c>
      <c r="AS6506" s="28">
        <v>146828</v>
      </c>
      <c r="AT6506" s="28">
        <v>2641532</v>
      </c>
      <c r="AU6506" s="62"/>
      <c r="DV6506" s="31" t="s">
        <v>5792</v>
      </c>
      <c r="DW6506" s="31" t="s">
        <v>5802</v>
      </c>
      <c r="DX6506" s="63"/>
      <c r="DY6506" s="63"/>
      <c r="DZ6506" s="63"/>
      <c r="EA6506" s="62"/>
    </row>
    <row r="6507" spans="34:131" x14ac:dyDescent="0.25">
      <c r="AH6507" s="38">
        <v>100</v>
      </c>
      <c r="AI6507" s="38">
        <v>150</v>
      </c>
      <c r="AJ6507" s="38">
        <v>12000</v>
      </c>
      <c r="AK6507" s="38">
        <v>78</v>
      </c>
      <c r="AL6507" s="38">
        <v>9100358</v>
      </c>
      <c r="AM6507" s="61" t="s">
        <v>1816</v>
      </c>
      <c r="AN6507" s="61" t="s">
        <v>1695</v>
      </c>
      <c r="AO6507" s="61" t="s">
        <v>5084</v>
      </c>
      <c r="AP6507" s="61" t="s">
        <v>1784</v>
      </c>
      <c r="AQ6507" s="61" t="s">
        <v>1684</v>
      </c>
      <c r="AR6507" s="28">
        <v>482208.3</v>
      </c>
      <c r="AS6507" s="28">
        <v>383503</v>
      </c>
      <c r="AT6507" s="28">
        <v>613008</v>
      </c>
      <c r="AU6507" s="62"/>
      <c r="DV6507" s="31" t="s">
        <v>5792</v>
      </c>
      <c r="DW6507" s="31" t="s">
        <v>5802</v>
      </c>
      <c r="DX6507" s="63"/>
      <c r="DY6507" s="63"/>
      <c r="DZ6507" s="63"/>
      <c r="EA6507" s="62"/>
    </row>
    <row r="6508" spans="34:131" x14ac:dyDescent="0.25">
      <c r="AH6508" s="38">
        <v>100</v>
      </c>
      <c r="AI6508" s="38">
        <v>150</v>
      </c>
      <c r="AJ6508" s="38">
        <v>12200</v>
      </c>
      <c r="AK6508" s="38">
        <v>78</v>
      </c>
      <c r="AL6508" s="38">
        <v>9100358</v>
      </c>
      <c r="AM6508" s="61" t="s">
        <v>1816</v>
      </c>
      <c r="AN6508" s="61" t="s">
        <v>1695</v>
      </c>
      <c r="AO6508" s="61" t="s">
        <v>5088</v>
      </c>
      <c r="AP6508" s="61" t="s">
        <v>1784</v>
      </c>
      <c r="AQ6508" s="61" t="s">
        <v>1684</v>
      </c>
      <c r="AR6508" s="28">
        <v>34308</v>
      </c>
      <c r="AS6508" s="28">
        <v>59976</v>
      </c>
      <c r="AT6508" s="28">
        <v>100534</v>
      </c>
      <c r="AU6508" s="62"/>
      <c r="DV6508" s="31" t="s">
        <v>5792</v>
      </c>
      <c r="DW6508" s="31" t="s">
        <v>5802</v>
      </c>
      <c r="DX6508" s="63"/>
      <c r="DY6508" s="63"/>
      <c r="DZ6508" s="63"/>
      <c r="EA6508" s="62"/>
    </row>
    <row r="6509" spans="34:131" x14ac:dyDescent="0.25">
      <c r="AH6509" s="38">
        <v>100</v>
      </c>
      <c r="AI6509" s="38">
        <v>150</v>
      </c>
      <c r="AJ6509" s="38">
        <v>13450</v>
      </c>
      <c r="AK6509" s="38">
        <v>78</v>
      </c>
      <c r="AL6509" s="38">
        <v>9100358</v>
      </c>
      <c r="AM6509" s="61" t="s">
        <v>1816</v>
      </c>
      <c r="AN6509" s="61" t="s">
        <v>1695</v>
      </c>
      <c r="AO6509" s="61" t="s">
        <v>5112</v>
      </c>
      <c r="AP6509" s="61" t="s">
        <v>1784</v>
      </c>
      <c r="AQ6509" s="61" t="s">
        <v>1684</v>
      </c>
      <c r="AR6509" s="28">
        <v>2720345.3</v>
      </c>
      <c r="AS6509" s="28">
        <v>2847546</v>
      </c>
      <c r="AT6509" s="28">
        <v>9423</v>
      </c>
      <c r="AU6509" s="62"/>
      <c r="DV6509" s="31" t="s">
        <v>5792</v>
      </c>
      <c r="DW6509" s="31" t="s">
        <v>5802</v>
      </c>
      <c r="DX6509" s="63"/>
      <c r="DY6509" s="63"/>
      <c r="DZ6509" s="63"/>
      <c r="EA6509" s="62"/>
    </row>
    <row r="6510" spans="34:131" x14ac:dyDescent="0.25">
      <c r="AH6510" s="38">
        <v>100</v>
      </c>
      <c r="AI6510" s="38">
        <v>150</v>
      </c>
      <c r="AJ6510" s="38">
        <v>13500</v>
      </c>
      <c r="AK6510" s="38">
        <v>78</v>
      </c>
      <c r="AL6510" s="38">
        <v>9100358</v>
      </c>
      <c r="AM6510" s="61" t="s">
        <v>1816</v>
      </c>
      <c r="AN6510" s="61" t="s">
        <v>1695</v>
      </c>
      <c r="AO6510" s="61" t="s">
        <v>5113</v>
      </c>
      <c r="AP6510" s="61" t="s">
        <v>1784</v>
      </c>
      <c r="AQ6510" s="61" t="s">
        <v>1684</v>
      </c>
      <c r="AR6510" s="28">
        <v>33439.1</v>
      </c>
      <c r="AS6510" s="28">
        <v>13420</v>
      </c>
      <c r="AT6510" s="28">
        <v>180044</v>
      </c>
      <c r="AU6510" s="62"/>
      <c r="DV6510" s="31" t="s">
        <v>5792</v>
      </c>
      <c r="DW6510" s="31" t="s">
        <v>5802</v>
      </c>
      <c r="DX6510" s="63"/>
      <c r="DY6510" s="63"/>
      <c r="DZ6510" s="63"/>
      <c r="EA6510" s="62"/>
    </row>
    <row r="6511" spans="34:131" x14ac:dyDescent="0.25">
      <c r="AH6511" s="38">
        <v>100</v>
      </c>
      <c r="AI6511" s="38">
        <v>150</v>
      </c>
      <c r="AJ6511" s="38">
        <v>13850</v>
      </c>
      <c r="AK6511" s="38">
        <v>78</v>
      </c>
      <c r="AL6511" s="38">
        <v>9100358</v>
      </c>
      <c r="AM6511" s="61" t="s">
        <v>1816</v>
      </c>
      <c r="AN6511" s="61" t="s">
        <v>1695</v>
      </c>
      <c r="AO6511" s="61" t="s">
        <v>5121</v>
      </c>
      <c r="AP6511" s="61" t="s">
        <v>1784</v>
      </c>
      <c r="AQ6511" s="61" t="s">
        <v>1684</v>
      </c>
      <c r="AR6511" s="28">
        <v>391</v>
      </c>
      <c r="AS6511" s="28">
        <v>0</v>
      </c>
      <c r="AT6511" s="28">
        <v>3135</v>
      </c>
      <c r="AU6511" s="62"/>
      <c r="DV6511" s="31" t="s">
        <v>5792</v>
      </c>
      <c r="DW6511" s="31" t="s">
        <v>5802</v>
      </c>
      <c r="DX6511" s="63"/>
      <c r="DY6511" s="63"/>
      <c r="DZ6511" s="63"/>
      <c r="EA6511" s="62"/>
    </row>
    <row r="6512" spans="34:131" x14ac:dyDescent="0.25">
      <c r="AH6512" s="38">
        <v>100</v>
      </c>
      <c r="AI6512" s="38">
        <v>150</v>
      </c>
      <c r="AJ6512" s="38">
        <v>14300</v>
      </c>
      <c r="AK6512" s="38">
        <v>78</v>
      </c>
      <c r="AL6512" s="38">
        <v>9100358</v>
      </c>
      <c r="AM6512" s="61" t="s">
        <v>1816</v>
      </c>
      <c r="AN6512" s="61" t="s">
        <v>1695</v>
      </c>
      <c r="AO6512" s="61" t="s">
        <v>1574</v>
      </c>
      <c r="AP6512" s="61" t="s">
        <v>1784</v>
      </c>
      <c r="AQ6512" s="61" t="s">
        <v>1684</v>
      </c>
      <c r="AR6512" s="28">
        <v>539706.19999999995</v>
      </c>
      <c r="AS6512" s="28">
        <v>51568</v>
      </c>
      <c r="AT6512" s="28">
        <v>840340</v>
      </c>
      <c r="AU6512" s="62"/>
      <c r="DV6512" s="31" t="s">
        <v>5792</v>
      </c>
      <c r="DW6512" s="31" t="s">
        <v>5802</v>
      </c>
      <c r="DX6512" s="63"/>
      <c r="DY6512" s="63"/>
      <c r="DZ6512" s="63"/>
      <c r="EA6512" s="62"/>
    </row>
    <row r="6513" spans="34:131" x14ac:dyDescent="0.25">
      <c r="AH6513" s="38">
        <v>100</v>
      </c>
      <c r="AI6513" s="38">
        <v>150</v>
      </c>
      <c r="AJ6513" s="38">
        <v>14750</v>
      </c>
      <c r="AK6513" s="38">
        <v>78</v>
      </c>
      <c r="AL6513" s="38">
        <v>9100358</v>
      </c>
      <c r="AM6513" s="61" t="s">
        <v>1816</v>
      </c>
      <c r="AN6513" s="61" t="s">
        <v>1695</v>
      </c>
      <c r="AO6513" s="61" t="s">
        <v>1583</v>
      </c>
      <c r="AP6513" s="61" t="s">
        <v>1784</v>
      </c>
      <c r="AQ6513" s="61" t="s">
        <v>1684</v>
      </c>
      <c r="AR6513" s="28">
        <v>18269.2</v>
      </c>
      <c r="AS6513" s="28">
        <v>630684</v>
      </c>
      <c r="AT6513" s="28">
        <v>17696</v>
      </c>
      <c r="AU6513" s="62"/>
      <c r="DV6513" s="31" t="s">
        <v>5792</v>
      </c>
      <c r="DW6513" s="31" t="s">
        <v>5802</v>
      </c>
      <c r="DX6513" s="63"/>
      <c r="DY6513" s="63"/>
      <c r="DZ6513" s="63"/>
      <c r="EA6513" s="62"/>
    </row>
    <row r="6514" spans="34:131" x14ac:dyDescent="0.25">
      <c r="AH6514" s="38">
        <v>100</v>
      </c>
      <c r="AI6514" s="38">
        <v>150</v>
      </c>
      <c r="AJ6514" s="38">
        <v>14950</v>
      </c>
      <c r="AK6514" s="38">
        <v>78</v>
      </c>
      <c r="AL6514" s="38">
        <v>9100358</v>
      </c>
      <c r="AM6514" s="61" t="s">
        <v>1816</v>
      </c>
      <c r="AN6514" s="61" t="s">
        <v>1695</v>
      </c>
      <c r="AO6514" s="61" t="s">
        <v>1589</v>
      </c>
      <c r="AP6514" s="61" t="s">
        <v>1784</v>
      </c>
      <c r="AQ6514" s="61" t="s">
        <v>1684</v>
      </c>
      <c r="AR6514" s="28">
        <v>661245.4</v>
      </c>
      <c r="AS6514" s="28">
        <v>1081735</v>
      </c>
      <c r="AT6514" s="28">
        <v>818377</v>
      </c>
      <c r="AU6514" s="62"/>
      <c r="DV6514" s="31" t="s">
        <v>5792</v>
      </c>
      <c r="DW6514" s="31" t="s">
        <v>5802</v>
      </c>
      <c r="DX6514" s="63"/>
      <c r="DY6514" s="63"/>
      <c r="DZ6514" s="63"/>
      <c r="EA6514" s="62"/>
    </row>
    <row r="6515" spans="34:131" x14ac:dyDescent="0.25">
      <c r="AH6515" s="38">
        <v>100</v>
      </c>
      <c r="AI6515" s="38">
        <v>150</v>
      </c>
      <c r="AJ6515" s="38">
        <v>15550</v>
      </c>
      <c r="AK6515" s="38">
        <v>78</v>
      </c>
      <c r="AL6515" s="38">
        <v>9100358</v>
      </c>
      <c r="AM6515" s="61" t="s">
        <v>1816</v>
      </c>
      <c r="AN6515" s="61" t="s">
        <v>1695</v>
      </c>
      <c r="AO6515" s="61" t="s">
        <v>1602</v>
      </c>
      <c r="AP6515" s="61" t="s">
        <v>1784</v>
      </c>
      <c r="AQ6515" s="61" t="s">
        <v>1684</v>
      </c>
      <c r="AR6515" s="28">
        <v>16156</v>
      </c>
      <c r="AS6515" s="28">
        <v>17120</v>
      </c>
      <c r="AT6515" s="28">
        <v>0</v>
      </c>
      <c r="AU6515" s="62"/>
      <c r="DV6515" s="31" t="s">
        <v>5792</v>
      </c>
      <c r="DW6515" s="31" t="s">
        <v>5802</v>
      </c>
      <c r="DX6515" s="63"/>
      <c r="DY6515" s="63"/>
      <c r="DZ6515" s="63"/>
      <c r="EA6515" s="62"/>
    </row>
    <row r="6516" spans="34:131" x14ac:dyDescent="0.25">
      <c r="AH6516" s="38">
        <v>100</v>
      </c>
      <c r="AI6516" s="38">
        <v>150</v>
      </c>
      <c r="AJ6516" s="38">
        <v>15800</v>
      </c>
      <c r="AK6516" s="38">
        <v>78</v>
      </c>
      <c r="AL6516" s="38">
        <v>9100358</v>
      </c>
      <c r="AM6516" s="61" t="s">
        <v>1816</v>
      </c>
      <c r="AN6516" s="61" t="s">
        <v>1695</v>
      </c>
      <c r="AO6516" s="61" t="s">
        <v>1607</v>
      </c>
      <c r="AP6516" s="61" t="s">
        <v>1784</v>
      </c>
      <c r="AQ6516" s="61" t="s">
        <v>1684</v>
      </c>
      <c r="AR6516" s="28">
        <v>10573600.9</v>
      </c>
      <c r="AS6516" s="28">
        <v>15104823</v>
      </c>
      <c r="AT6516" s="28">
        <v>9969789</v>
      </c>
      <c r="AU6516" s="62"/>
      <c r="DV6516" s="31" t="s">
        <v>5792</v>
      </c>
      <c r="DW6516" s="31" t="s">
        <v>5802</v>
      </c>
      <c r="DX6516" s="63"/>
      <c r="DY6516" s="63"/>
      <c r="DZ6516" s="63"/>
      <c r="EA6516" s="62"/>
    </row>
    <row r="6517" spans="34:131" x14ac:dyDescent="0.25">
      <c r="AH6517" s="38">
        <v>100</v>
      </c>
      <c r="AI6517" s="38">
        <v>150</v>
      </c>
      <c r="AJ6517" s="38">
        <v>17350</v>
      </c>
      <c r="AK6517" s="38">
        <v>78</v>
      </c>
      <c r="AL6517" s="38">
        <v>9100358</v>
      </c>
      <c r="AM6517" s="61" t="s">
        <v>1816</v>
      </c>
      <c r="AN6517" s="61" t="s">
        <v>1695</v>
      </c>
      <c r="AO6517" s="61" t="s">
        <v>1641</v>
      </c>
      <c r="AP6517" s="61" t="s">
        <v>1784</v>
      </c>
      <c r="AQ6517" s="61" t="s">
        <v>1684</v>
      </c>
      <c r="AR6517" s="28">
        <v>16703530.300000001</v>
      </c>
      <c r="AS6517" s="28">
        <v>2772033</v>
      </c>
      <c r="AT6517" s="28">
        <v>3843633</v>
      </c>
      <c r="AU6517" s="62"/>
      <c r="DV6517" s="31" t="s">
        <v>5792</v>
      </c>
      <c r="DW6517" s="31" t="s">
        <v>5802</v>
      </c>
      <c r="DX6517" s="63"/>
      <c r="DY6517" s="63"/>
      <c r="DZ6517" s="63"/>
      <c r="EA6517" s="62"/>
    </row>
    <row r="6518" spans="34:131" x14ac:dyDescent="0.25">
      <c r="AH6518" s="38">
        <v>100</v>
      </c>
      <c r="AI6518" s="38">
        <v>150</v>
      </c>
      <c r="AJ6518" s="38">
        <v>17500</v>
      </c>
      <c r="AK6518" s="38">
        <v>78</v>
      </c>
      <c r="AL6518" s="38">
        <v>9100358</v>
      </c>
      <c r="AM6518" s="61" t="s">
        <v>1816</v>
      </c>
      <c r="AN6518" s="61" t="s">
        <v>1695</v>
      </c>
      <c r="AO6518" s="61" t="s">
        <v>1644</v>
      </c>
      <c r="AP6518" s="61" t="s">
        <v>1784</v>
      </c>
      <c r="AQ6518" s="61" t="s">
        <v>1684</v>
      </c>
      <c r="AR6518" s="28">
        <v>841.9</v>
      </c>
      <c r="AS6518" s="28">
        <v>689</v>
      </c>
      <c r="AT6518" s="28">
        <v>9336</v>
      </c>
      <c r="AU6518" s="62"/>
      <c r="DV6518" s="31" t="s">
        <v>5792</v>
      </c>
      <c r="DW6518" s="31" t="s">
        <v>5802</v>
      </c>
      <c r="DX6518" s="63"/>
      <c r="DY6518" s="63"/>
      <c r="DZ6518" s="63"/>
      <c r="EA6518" s="62"/>
    </row>
    <row r="6519" spans="34:131" x14ac:dyDescent="0.25">
      <c r="AH6519" s="38">
        <v>100</v>
      </c>
      <c r="AI6519" s="38">
        <v>150</v>
      </c>
      <c r="AJ6519" s="38">
        <v>17750</v>
      </c>
      <c r="AK6519" s="38">
        <v>78</v>
      </c>
      <c r="AL6519" s="38">
        <v>9100358</v>
      </c>
      <c r="AM6519" s="61" t="s">
        <v>1816</v>
      </c>
      <c r="AN6519" s="61" t="s">
        <v>1695</v>
      </c>
      <c r="AO6519" s="61" t="s">
        <v>1650</v>
      </c>
      <c r="AP6519" s="61" t="s">
        <v>1784</v>
      </c>
      <c r="AQ6519" s="61" t="s">
        <v>1684</v>
      </c>
      <c r="AR6519" s="28">
        <v>3014044.5</v>
      </c>
      <c r="AS6519" s="28">
        <v>1675070</v>
      </c>
      <c r="AT6519" s="28">
        <v>2225742</v>
      </c>
      <c r="AU6519" s="62"/>
      <c r="DV6519" s="31" t="s">
        <v>5792</v>
      </c>
      <c r="DW6519" s="31" t="s">
        <v>5802</v>
      </c>
      <c r="DX6519" s="63"/>
      <c r="DY6519" s="63"/>
      <c r="DZ6519" s="63"/>
      <c r="EA6519" s="62"/>
    </row>
    <row r="6520" spans="34:131" x14ac:dyDescent="0.25">
      <c r="AH6520" s="38">
        <v>100</v>
      </c>
      <c r="AI6520" s="38">
        <v>155</v>
      </c>
      <c r="AJ6520" s="38">
        <v>10050</v>
      </c>
      <c r="AK6520" s="38">
        <v>78</v>
      </c>
      <c r="AL6520" s="38">
        <v>9100358</v>
      </c>
      <c r="AM6520" s="61" t="s">
        <v>1816</v>
      </c>
      <c r="AN6520" s="61" t="s">
        <v>1686</v>
      </c>
      <c r="AO6520" s="61" t="s">
        <v>5044</v>
      </c>
      <c r="AP6520" s="61" t="s">
        <v>1784</v>
      </c>
      <c r="AQ6520" s="61" t="s">
        <v>1684</v>
      </c>
      <c r="AR6520" s="28">
        <v>10560</v>
      </c>
      <c r="AS6520" s="28">
        <v>0</v>
      </c>
      <c r="AT6520" s="28">
        <v>0</v>
      </c>
      <c r="AU6520" s="62"/>
      <c r="DV6520" s="31" t="s">
        <v>5792</v>
      </c>
      <c r="DW6520" s="31" t="s">
        <v>5803</v>
      </c>
      <c r="DX6520" s="63"/>
      <c r="DY6520" s="63"/>
      <c r="DZ6520" s="63"/>
      <c r="EA6520" s="62"/>
    </row>
    <row r="6521" spans="34:131" x14ac:dyDescent="0.25">
      <c r="AH6521" s="38">
        <v>100</v>
      </c>
      <c r="AI6521" s="38">
        <v>155</v>
      </c>
      <c r="AJ6521" s="38">
        <v>10300</v>
      </c>
      <c r="AK6521" s="38">
        <v>78</v>
      </c>
      <c r="AL6521" s="38">
        <v>9100358</v>
      </c>
      <c r="AM6521" s="61" t="s">
        <v>1816</v>
      </c>
      <c r="AN6521" s="61" t="s">
        <v>1686</v>
      </c>
      <c r="AO6521" s="61" t="s">
        <v>5049</v>
      </c>
      <c r="AP6521" s="61" t="s">
        <v>1784</v>
      </c>
      <c r="AQ6521" s="61" t="s">
        <v>1684</v>
      </c>
      <c r="AR6521" s="28">
        <v>5710.2</v>
      </c>
      <c r="AS6521" s="28">
        <v>0</v>
      </c>
      <c r="AT6521" s="28">
        <v>24054</v>
      </c>
      <c r="AU6521" s="62"/>
      <c r="DV6521" s="31" t="s">
        <v>5792</v>
      </c>
      <c r="DW6521" s="31" t="s">
        <v>5803</v>
      </c>
      <c r="DX6521" s="63"/>
      <c r="DY6521" s="63"/>
      <c r="DZ6521" s="63"/>
      <c r="EA6521" s="62"/>
    </row>
    <row r="6522" spans="34:131" x14ac:dyDescent="0.25">
      <c r="AH6522" s="38">
        <v>100</v>
      </c>
      <c r="AI6522" s="38">
        <v>155</v>
      </c>
      <c r="AJ6522" s="38">
        <v>10650</v>
      </c>
      <c r="AK6522" s="38">
        <v>78</v>
      </c>
      <c r="AL6522" s="38">
        <v>9100358</v>
      </c>
      <c r="AM6522" s="61" t="s">
        <v>1816</v>
      </c>
      <c r="AN6522" s="61" t="s">
        <v>1686</v>
      </c>
      <c r="AO6522" s="61" t="s">
        <v>5056</v>
      </c>
      <c r="AP6522" s="61" t="s">
        <v>1784</v>
      </c>
      <c r="AQ6522" s="61" t="s">
        <v>1684</v>
      </c>
      <c r="AR6522" s="28">
        <v>6063946.0999999996</v>
      </c>
      <c r="AS6522" s="28">
        <v>6325404</v>
      </c>
      <c r="AT6522" s="28">
        <v>1475868</v>
      </c>
      <c r="AU6522" s="62"/>
      <c r="DV6522" s="31" t="s">
        <v>5792</v>
      </c>
      <c r="DW6522" s="31" t="s">
        <v>5803</v>
      </c>
      <c r="DX6522" s="63"/>
      <c r="DY6522" s="63"/>
      <c r="DZ6522" s="63"/>
      <c r="EA6522" s="62"/>
    </row>
    <row r="6523" spans="34:131" x14ac:dyDescent="0.25">
      <c r="AH6523" s="38">
        <v>100</v>
      </c>
      <c r="AI6523" s="38">
        <v>155</v>
      </c>
      <c r="AJ6523" s="38">
        <v>11860</v>
      </c>
      <c r="AK6523" s="38">
        <v>78</v>
      </c>
      <c r="AL6523" s="38">
        <v>9100358</v>
      </c>
      <c r="AM6523" s="61" t="s">
        <v>1816</v>
      </c>
      <c r="AN6523" s="61" t="s">
        <v>1686</v>
      </c>
      <c r="AO6523" s="61" t="s">
        <v>5082</v>
      </c>
      <c r="AP6523" s="61" t="s">
        <v>1784</v>
      </c>
      <c r="AQ6523" s="61" t="s">
        <v>1684</v>
      </c>
      <c r="AR6523" s="28">
        <v>421.5</v>
      </c>
      <c r="AS6523" s="28">
        <v>384013</v>
      </c>
      <c r="AT6523" s="28">
        <v>0</v>
      </c>
      <c r="AU6523" s="62"/>
      <c r="DV6523" s="31" t="s">
        <v>5792</v>
      </c>
      <c r="DW6523" s="31" t="s">
        <v>5803</v>
      </c>
      <c r="DX6523" s="63"/>
      <c r="DY6523" s="63"/>
      <c r="DZ6523" s="63"/>
      <c r="EA6523" s="62"/>
    </row>
    <row r="6524" spans="34:131" x14ac:dyDescent="0.25">
      <c r="AH6524" s="38">
        <v>100</v>
      </c>
      <c r="AI6524" s="38">
        <v>155</v>
      </c>
      <c r="AJ6524" s="38">
        <v>12300</v>
      </c>
      <c r="AK6524" s="38">
        <v>78</v>
      </c>
      <c r="AL6524" s="38">
        <v>9100358</v>
      </c>
      <c r="AM6524" s="61" t="s">
        <v>1816</v>
      </c>
      <c r="AN6524" s="61" t="s">
        <v>1686</v>
      </c>
      <c r="AO6524" s="61" t="s">
        <v>5090</v>
      </c>
      <c r="AP6524" s="61" t="s">
        <v>1784</v>
      </c>
      <c r="AQ6524" s="61" t="s">
        <v>1684</v>
      </c>
      <c r="AR6524" s="28">
        <v>47955446.5</v>
      </c>
      <c r="AS6524" s="28">
        <v>73044069</v>
      </c>
      <c r="AT6524" s="28">
        <v>74477790</v>
      </c>
      <c r="AU6524" s="62"/>
      <c r="DV6524" s="31" t="s">
        <v>5792</v>
      </c>
      <c r="DW6524" s="31" t="s">
        <v>5803</v>
      </c>
      <c r="DX6524" s="63"/>
      <c r="DY6524" s="63"/>
      <c r="DZ6524" s="63"/>
      <c r="EA6524" s="62"/>
    </row>
    <row r="6525" spans="34:131" x14ac:dyDescent="0.25">
      <c r="AH6525" s="38">
        <v>100</v>
      </c>
      <c r="AI6525" s="38">
        <v>155</v>
      </c>
      <c r="AJ6525" s="38">
        <v>12450</v>
      </c>
      <c r="AK6525" s="38">
        <v>78</v>
      </c>
      <c r="AL6525" s="38">
        <v>9100358</v>
      </c>
      <c r="AM6525" s="61" t="s">
        <v>1816</v>
      </c>
      <c r="AN6525" s="61" t="s">
        <v>1686</v>
      </c>
      <c r="AO6525" s="61" t="s">
        <v>5093</v>
      </c>
      <c r="AP6525" s="61" t="s">
        <v>1784</v>
      </c>
      <c r="AQ6525" s="61" t="s">
        <v>1684</v>
      </c>
      <c r="AR6525" s="28">
        <v>0</v>
      </c>
      <c r="AS6525" s="28">
        <v>0</v>
      </c>
      <c r="AT6525" s="28">
        <v>1620433</v>
      </c>
      <c r="AU6525" s="62"/>
      <c r="DV6525" s="31" t="s">
        <v>5792</v>
      </c>
      <c r="DW6525" s="31" t="s">
        <v>5803</v>
      </c>
      <c r="DX6525" s="63"/>
      <c r="DY6525" s="63"/>
      <c r="DZ6525" s="63"/>
      <c r="EA6525" s="62"/>
    </row>
    <row r="6526" spans="34:131" x14ac:dyDescent="0.25">
      <c r="AH6526" s="38">
        <v>100</v>
      </c>
      <c r="AI6526" s="38">
        <v>155</v>
      </c>
      <c r="AJ6526" s="38">
        <v>12500</v>
      </c>
      <c r="AK6526" s="38">
        <v>78</v>
      </c>
      <c r="AL6526" s="38">
        <v>9100358</v>
      </c>
      <c r="AM6526" s="61" t="s">
        <v>1816</v>
      </c>
      <c r="AN6526" s="61" t="s">
        <v>1686</v>
      </c>
      <c r="AO6526" s="61" t="s">
        <v>5094</v>
      </c>
      <c r="AP6526" s="61" t="s">
        <v>1784</v>
      </c>
      <c r="AQ6526" s="61" t="s">
        <v>1684</v>
      </c>
      <c r="AR6526" s="28">
        <v>1178411.1000000001</v>
      </c>
      <c r="AS6526" s="28">
        <v>973573</v>
      </c>
      <c r="AT6526" s="28">
        <v>682486</v>
      </c>
      <c r="AU6526" s="62"/>
      <c r="DV6526" s="31" t="s">
        <v>5792</v>
      </c>
      <c r="DW6526" s="31" t="s">
        <v>5803</v>
      </c>
      <c r="DX6526" s="63"/>
      <c r="DY6526" s="63"/>
      <c r="DZ6526" s="63"/>
      <c r="EA6526" s="62"/>
    </row>
    <row r="6527" spans="34:131" x14ac:dyDescent="0.25">
      <c r="AH6527" s="38">
        <v>100</v>
      </c>
      <c r="AI6527" s="38">
        <v>155</v>
      </c>
      <c r="AJ6527" s="38">
        <v>13370</v>
      </c>
      <c r="AK6527" s="38">
        <v>78</v>
      </c>
      <c r="AL6527" s="38">
        <v>9100358</v>
      </c>
      <c r="AM6527" s="61" t="s">
        <v>1816</v>
      </c>
      <c r="AN6527" s="61" t="s">
        <v>1686</v>
      </c>
      <c r="AO6527" s="61" t="s">
        <v>5110</v>
      </c>
      <c r="AP6527" s="61" t="s">
        <v>1784</v>
      </c>
      <c r="AQ6527" s="61" t="s">
        <v>1684</v>
      </c>
      <c r="AR6527" s="28">
        <v>4818932.2</v>
      </c>
      <c r="AS6527" s="28">
        <v>17161090</v>
      </c>
      <c r="AT6527" s="28">
        <v>0</v>
      </c>
      <c r="AU6527" s="62"/>
      <c r="DV6527" s="31" t="s">
        <v>5792</v>
      </c>
      <c r="DW6527" s="31" t="s">
        <v>5803</v>
      </c>
      <c r="DX6527" s="63"/>
      <c r="DY6527" s="63"/>
      <c r="DZ6527" s="63"/>
      <c r="EA6527" s="62"/>
    </row>
    <row r="6528" spans="34:131" x14ac:dyDescent="0.25">
      <c r="AH6528" s="38">
        <v>100</v>
      </c>
      <c r="AI6528" s="38">
        <v>155</v>
      </c>
      <c r="AJ6528" s="38">
        <v>14050</v>
      </c>
      <c r="AK6528" s="38">
        <v>78</v>
      </c>
      <c r="AL6528" s="38">
        <v>9100358</v>
      </c>
      <c r="AM6528" s="61" t="s">
        <v>1816</v>
      </c>
      <c r="AN6528" s="61" t="s">
        <v>1686</v>
      </c>
      <c r="AO6528" s="61" t="s">
        <v>5125</v>
      </c>
      <c r="AP6528" s="61" t="s">
        <v>1784</v>
      </c>
      <c r="AQ6528" s="61" t="s">
        <v>1684</v>
      </c>
      <c r="AR6528" s="28">
        <v>0</v>
      </c>
      <c r="AS6528" s="28">
        <v>0</v>
      </c>
      <c r="AT6528" s="28">
        <v>21474509</v>
      </c>
      <c r="AU6528" s="62"/>
      <c r="DV6528" s="31" t="s">
        <v>5792</v>
      </c>
      <c r="DW6528" s="31" t="s">
        <v>5803</v>
      </c>
      <c r="DX6528" s="63"/>
      <c r="DY6528" s="63"/>
      <c r="DZ6528" s="63"/>
      <c r="EA6528" s="62"/>
    </row>
    <row r="6529" spans="34:131" x14ac:dyDescent="0.25">
      <c r="AH6529" s="38">
        <v>100</v>
      </c>
      <c r="AI6529" s="38">
        <v>155</v>
      </c>
      <c r="AJ6529" s="38">
        <v>14250</v>
      </c>
      <c r="AK6529" s="38">
        <v>78</v>
      </c>
      <c r="AL6529" s="38">
        <v>9100358</v>
      </c>
      <c r="AM6529" s="61" t="s">
        <v>1816</v>
      </c>
      <c r="AN6529" s="61" t="s">
        <v>1686</v>
      </c>
      <c r="AO6529" s="61" t="s">
        <v>1573</v>
      </c>
      <c r="AP6529" s="61" t="s">
        <v>1784</v>
      </c>
      <c r="AQ6529" s="61" t="s">
        <v>1684</v>
      </c>
      <c r="AR6529" s="28">
        <v>16261.9</v>
      </c>
      <c r="AS6529" s="28">
        <v>1397598</v>
      </c>
      <c r="AT6529" s="28">
        <v>15066</v>
      </c>
      <c r="AU6529" s="62"/>
      <c r="DV6529" s="31" t="s">
        <v>5792</v>
      </c>
      <c r="DW6529" s="31" t="s">
        <v>5803</v>
      </c>
      <c r="DX6529" s="63"/>
      <c r="DY6529" s="63"/>
      <c r="DZ6529" s="63"/>
      <c r="EA6529" s="62"/>
    </row>
    <row r="6530" spans="34:131" x14ac:dyDescent="0.25">
      <c r="AH6530" s="38">
        <v>100</v>
      </c>
      <c r="AI6530" s="38">
        <v>155</v>
      </c>
      <c r="AJ6530" s="38">
        <v>15500</v>
      </c>
      <c r="AK6530" s="38">
        <v>78</v>
      </c>
      <c r="AL6530" s="38">
        <v>9100358</v>
      </c>
      <c r="AM6530" s="61" t="s">
        <v>1816</v>
      </c>
      <c r="AN6530" s="61" t="s">
        <v>1686</v>
      </c>
      <c r="AO6530" s="61" t="s">
        <v>1601</v>
      </c>
      <c r="AP6530" s="61" t="s">
        <v>1784</v>
      </c>
      <c r="AQ6530" s="61" t="s">
        <v>1684</v>
      </c>
      <c r="AR6530" s="28">
        <v>1099617.6000000001</v>
      </c>
      <c r="AS6530" s="28">
        <v>740003</v>
      </c>
      <c r="AT6530" s="28">
        <v>2190542</v>
      </c>
      <c r="AU6530" s="62"/>
      <c r="DV6530" s="31" t="s">
        <v>5792</v>
      </c>
      <c r="DW6530" s="31" t="s">
        <v>5803</v>
      </c>
      <c r="DX6530" s="63"/>
      <c r="DY6530" s="63"/>
      <c r="DZ6530" s="63"/>
      <c r="EA6530" s="62"/>
    </row>
    <row r="6531" spans="34:131" x14ac:dyDescent="0.25">
      <c r="AH6531" s="38">
        <v>100</v>
      </c>
      <c r="AI6531" s="38">
        <v>155</v>
      </c>
      <c r="AJ6531" s="38">
        <v>17450</v>
      </c>
      <c r="AK6531" s="38">
        <v>78</v>
      </c>
      <c r="AL6531" s="38">
        <v>9100358</v>
      </c>
      <c r="AM6531" s="61" t="s">
        <v>1816</v>
      </c>
      <c r="AN6531" s="61" t="s">
        <v>1686</v>
      </c>
      <c r="AO6531" s="61" t="s">
        <v>1643</v>
      </c>
      <c r="AP6531" s="61" t="s">
        <v>1784</v>
      </c>
      <c r="AQ6531" s="61" t="s">
        <v>1684</v>
      </c>
      <c r="AR6531" s="28">
        <v>56536.1</v>
      </c>
      <c r="AS6531" s="28">
        <v>19496</v>
      </c>
      <c r="AT6531" s="28">
        <v>6357</v>
      </c>
      <c r="AU6531" s="62"/>
      <c r="DV6531" s="31" t="s">
        <v>5792</v>
      </c>
      <c r="DW6531" s="31" t="s">
        <v>5803</v>
      </c>
      <c r="DX6531" s="63"/>
      <c r="DY6531" s="63"/>
      <c r="DZ6531" s="63"/>
      <c r="EA6531" s="62"/>
    </row>
    <row r="6532" spans="34:131" x14ac:dyDescent="0.25">
      <c r="AH6532" s="38">
        <v>100</v>
      </c>
      <c r="AI6532" s="38">
        <v>155</v>
      </c>
      <c r="AJ6532" s="38">
        <v>17700</v>
      </c>
      <c r="AK6532" s="38">
        <v>78</v>
      </c>
      <c r="AL6532" s="38">
        <v>9100358</v>
      </c>
      <c r="AM6532" s="61" t="s">
        <v>1816</v>
      </c>
      <c r="AN6532" s="61" t="s">
        <v>1686</v>
      </c>
      <c r="AO6532" s="61" t="s">
        <v>1649</v>
      </c>
      <c r="AP6532" s="61" t="s">
        <v>1784</v>
      </c>
      <c r="AQ6532" s="61" t="s">
        <v>1684</v>
      </c>
      <c r="AR6532" s="28">
        <v>1666412.5</v>
      </c>
      <c r="AS6532" s="28">
        <v>37015</v>
      </c>
      <c r="AT6532" s="28">
        <v>515748</v>
      </c>
      <c r="AU6532" s="62"/>
      <c r="DV6532" s="31" t="s">
        <v>5792</v>
      </c>
      <c r="DW6532" s="31" t="s">
        <v>5803</v>
      </c>
      <c r="DX6532" s="63"/>
      <c r="DY6532" s="63"/>
      <c r="DZ6532" s="63"/>
      <c r="EA6532" s="62"/>
    </row>
    <row r="6533" spans="34:131" x14ac:dyDescent="0.25">
      <c r="AH6533" s="38">
        <v>100</v>
      </c>
      <c r="AI6533" s="38">
        <v>155</v>
      </c>
      <c r="AJ6533" s="38">
        <v>17800</v>
      </c>
      <c r="AK6533" s="38">
        <v>78</v>
      </c>
      <c r="AL6533" s="38">
        <v>9100358</v>
      </c>
      <c r="AM6533" s="61" t="s">
        <v>1816</v>
      </c>
      <c r="AN6533" s="61" t="s">
        <v>1686</v>
      </c>
      <c r="AO6533" s="61" t="s">
        <v>1651</v>
      </c>
      <c r="AP6533" s="61" t="s">
        <v>1784</v>
      </c>
      <c r="AQ6533" s="61" t="s">
        <v>1684</v>
      </c>
      <c r="AR6533" s="28">
        <v>12129261.4</v>
      </c>
      <c r="AS6533" s="28">
        <v>5741047</v>
      </c>
      <c r="AT6533" s="28">
        <v>25462149</v>
      </c>
      <c r="AU6533" s="62"/>
      <c r="DV6533" s="31" t="s">
        <v>5792</v>
      </c>
      <c r="DW6533" s="31" t="s">
        <v>5803</v>
      </c>
      <c r="DX6533" s="63"/>
      <c r="DY6533" s="63"/>
      <c r="DZ6533" s="63"/>
      <c r="EA6533" s="62"/>
    </row>
    <row r="6534" spans="34:131" x14ac:dyDescent="0.25">
      <c r="AH6534" s="38">
        <v>100</v>
      </c>
      <c r="AI6534" s="38">
        <v>155</v>
      </c>
      <c r="AJ6534" s="38">
        <v>18200</v>
      </c>
      <c r="AK6534" s="38">
        <v>78</v>
      </c>
      <c r="AL6534" s="38">
        <v>9100358</v>
      </c>
      <c r="AM6534" s="61" t="s">
        <v>1816</v>
      </c>
      <c r="AN6534" s="61" t="s">
        <v>1686</v>
      </c>
      <c r="AO6534" s="61" t="s">
        <v>1660</v>
      </c>
      <c r="AP6534" s="61" t="s">
        <v>1784</v>
      </c>
      <c r="AQ6534" s="61" t="s">
        <v>1684</v>
      </c>
      <c r="AR6534" s="28">
        <v>27070.6</v>
      </c>
      <c r="AS6534" s="28">
        <v>4834</v>
      </c>
      <c r="AT6534" s="28">
        <v>52096</v>
      </c>
      <c r="AU6534" s="62"/>
      <c r="DV6534" s="31" t="s">
        <v>5792</v>
      </c>
      <c r="DW6534" s="31" t="s">
        <v>5803</v>
      </c>
      <c r="DX6534" s="63"/>
      <c r="DY6534" s="63"/>
      <c r="DZ6534" s="63"/>
      <c r="EA6534" s="62"/>
    </row>
    <row r="6535" spans="34:131" x14ac:dyDescent="0.25">
      <c r="AH6535" s="38">
        <v>100</v>
      </c>
      <c r="AI6535" s="38">
        <v>155</v>
      </c>
      <c r="AJ6535" s="38">
        <v>18300</v>
      </c>
      <c r="AK6535" s="38">
        <v>78</v>
      </c>
      <c r="AL6535" s="38">
        <v>9100358</v>
      </c>
      <c r="AM6535" s="61" t="s">
        <v>1816</v>
      </c>
      <c r="AN6535" s="61" t="s">
        <v>1686</v>
      </c>
      <c r="AO6535" s="61" t="s">
        <v>1662</v>
      </c>
      <c r="AP6535" s="61" t="s">
        <v>1784</v>
      </c>
      <c r="AQ6535" s="61" t="s">
        <v>1684</v>
      </c>
      <c r="AR6535" s="28">
        <v>0</v>
      </c>
      <c r="AS6535" s="28">
        <v>0</v>
      </c>
      <c r="AT6535" s="28">
        <v>438363</v>
      </c>
      <c r="AU6535" s="62"/>
      <c r="DV6535" s="31" t="s">
        <v>5792</v>
      </c>
      <c r="DW6535" s="31" t="s">
        <v>5803</v>
      </c>
      <c r="DX6535" s="63"/>
      <c r="DY6535" s="63"/>
      <c r="DZ6535" s="63"/>
      <c r="EA6535" s="62"/>
    </row>
    <row r="6536" spans="34:131" x14ac:dyDescent="0.25">
      <c r="AH6536" s="38">
        <v>100</v>
      </c>
      <c r="AI6536" s="38">
        <v>160</v>
      </c>
      <c r="AJ6536" s="38">
        <v>11250</v>
      </c>
      <c r="AK6536" s="38">
        <v>78</v>
      </c>
      <c r="AL6536" s="38">
        <v>9100358</v>
      </c>
      <c r="AM6536" s="61" t="s">
        <v>1816</v>
      </c>
      <c r="AN6536" s="61" t="s">
        <v>1694</v>
      </c>
      <c r="AO6536" s="61" t="s">
        <v>5068</v>
      </c>
      <c r="AP6536" s="61" t="s">
        <v>1784</v>
      </c>
      <c r="AQ6536" s="61" t="s">
        <v>1684</v>
      </c>
      <c r="AR6536" s="28">
        <v>807.2</v>
      </c>
      <c r="AS6536" s="28">
        <v>0</v>
      </c>
      <c r="AT6536" s="28">
        <v>0</v>
      </c>
      <c r="AU6536" s="62"/>
      <c r="DV6536" s="31" t="s">
        <v>5792</v>
      </c>
      <c r="DW6536" s="31" t="s">
        <v>5804</v>
      </c>
      <c r="DX6536" s="63"/>
      <c r="DY6536" s="63"/>
      <c r="DZ6536" s="63"/>
      <c r="EA6536" s="62"/>
    </row>
    <row r="6537" spans="34:131" x14ac:dyDescent="0.25">
      <c r="AH6537" s="38">
        <v>100</v>
      </c>
      <c r="AI6537" s="38">
        <v>160</v>
      </c>
      <c r="AJ6537" s="38">
        <v>11700</v>
      </c>
      <c r="AK6537" s="38">
        <v>78</v>
      </c>
      <c r="AL6537" s="38">
        <v>9100358</v>
      </c>
      <c r="AM6537" s="61" t="s">
        <v>1816</v>
      </c>
      <c r="AN6537" s="61" t="s">
        <v>1694</v>
      </c>
      <c r="AO6537" s="61" t="s">
        <v>5077</v>
      </c>
      <c r="AP6537" s="61" t="s">
        <v>1784</v>
      </c>
      <c r="AQ6537" s="61" t="s">
        <v>1684</v>
      </c>
      <c r="AR6537" s="28">
        <v>12175.5</v>
      </c>
      <c r="AS6537" s="28">
        <v>0</v>
      </c>
      <c r="AT6537" s="28">
        <v>0</v>
      </c>
      <c r="AU6537" s="62"/>
      <c r="DV6537" s="31" t="s">
        <v>5792</v>
      </c>
      <c r="DW6537" s="31" t="s">
        <v>5804</v>
      </c>
      <c r="DX6537" s="63"/>
      <c r="DY6537" s="63"/>
      <c r="DZ6537" s="63"/>
      <c r="EA6537" s="62"/>
    </row>
    <row r="6538" spans="34:131" x14ac:dyDescent="0.25">
      <c r="AH6538" s="38">
        <v>100</v>
      </c>
      <c r="AI6538" s="38">
        <v>160</v>
      </c>
      <c r="AJ6538" s="38">
        <v>18800</v>
      </c>
      <c r="AK6538" s="38">
        <v>78</v>
      </c>
      <c r="AL6538" s="38">
        <v>9100358</v>
      </c>
      <c r="AM6538" s="61" t="s">
        <v>1816</v>
      </c>
      <c r="AN6538" s="61" t="s">
        <v>1694</v>
      </c>
      <c r="AO6538" s="61" t="s">
        <v>882</v>
      </c>
      <c r="AP6538" s="61" t="s">
        <v>1784</v>
      </c>
      <c r="AQ6538" s="61" t="s">
        <v>1684</v>
      </c>
      <c r="AR6538" s="28">
        <v>1985.7</v>
      </c>
      <c r="AS6538" s="28">
        <v>0</v>
      </c>
      <c r="AT6538" s="28">
        <v>0</v>
      </c>
      <c r="AU6538" s="62"/>
      <c r="DV6538" s="31" t="s">
        <v>5792</v>
      </c>
      <c r="DW6538" s="31" t="s">
        <v>5804</v>
      </c>
      <c r="DX6538" s="63"/>
      <c r="DY6538" s="63"/>
      <c r="DZ6538" s="63"/>
      <c r="EA6538" s="62"/>
    </row>
    <row r="6539" spans="34:131" x14ac:dyDescent="0.25">
      <c r="AH6539" s="38">
        <v>100</v>
      </c>
      <c r="AI6539" s="38">
        <v>105</v>
      </c>
      <c r="AJ6539" s="38">
        <v>10500</v>
      </c>
      <c r="AK6539" s="38">
        <v>78</v>
      </c>
      <c r="AL6539" s="38">
        <v>9100458</v>
      </c>
      <c r="AM6539" s="61" t="s">
        <v>1816</v>
      </c>
      <c r="AN6539" s="61" t="s">
        <v>1688</v>
      </c>
      <c r="AO6539" s="61" t="s">
        <v>5053</v>
      </c>
      <c r="AP6539" s="61" t="s">
        <v>1784</v>
      </c>
      <c r="AQ6539" s="61" t="s">
        <v>5027</v>
      </c>
      <c r="AR6539" s="28">
        <v>1117</v>
      </c>
      <c r="AS6539" s="28">
        <v>0</v>
      </c>
      <c r="AT6539" s="28">
        <v>0</v>
      </c>
      <c r="AU6539" s="62"/>
      <c r="DV6539" s="31" t="s">
        <v>5805</v>
      </c>
      <c r="DW6539" s="31" t="s">
        <v>5806</v>
      </c>
      <c r="DX6539" s="63"/>
      <c r="DY6539" s="63"/>
      <c r="DZ6539" s="63"/>
      <c r="EA6539" s="62"/>
    </row>
    <row r="6540" spans="34:131" x14ac:dyDescent="0.25">
      <c r="AH6540" s="38">
        <v>100</v>
      </c>
      <c r="AI6540" s="38">
        <v>105</v>
      </c>
      <c r="AJ6540" s="38">
        <v>10750</v>
      </c>
      <c r="AK6540" s="38">
        <v>78</v>
      </c>
      <c r="AL6540" s="38">
        <v>9100458</v>
      </c>
      <c r="AM6540" s="61" t="s">
        <v>1816</v>
      </c>
      <c r="AN6540" s="61" t="s">
        <v>1688</v>
      </c>
      <c r="AO6540" s="61" t="s">
        <v>5058</v>
      </c>
      <c r="AP6540" s="61" t="s">
        <v>1784</v>
      </c>
      <c r="AQ6540" s="61" t="s">
        <v>5027</v>
      </c>
      <c r="AR6540" s="28">
        <v>5029.5</v>
      </c>
      <c r="AS6540" s="28">
        <v>0</v>
      </c>
      <c r="AT6540" s="28">
        <v>0</v>
      </c>
      <c r="AU6540" s="62"/>
      <c r="DV6540" s="31" t="s">
        <v>5805</v>
      </c>
      <c r="DW6540" s="31" t="s">
        <v>5806</v>
      </c>
      <c r="DX6540" s="63"/>
      <c r="DY6540" s="63"/>
      <c r="DZ6540" s="63"/>
      <c r="EA6540" s="62"/>
    </row>
    <row r="6541" spans="34:131" x14ac:dyDescent="0.25">
      <c r="AH6541" s="38">
        <v>100</v>
      </c>
      <c r="AI6541" s="38">
        <v>105</v>
      </c>
      <c r="AJ6541" s="38">
        <v>10900</v>
      </c>
      <c r="AK6541" s="38">
        <v>78</v>
      </c>
      <c r="AL6541" s="38">
        <v>9100458</v>
      </c>
      <c r="AM6541" s="61" t="s">
        <v>1816</v>
      </c>
      <c r="AN6541" s="61" t="s">
        <v>1688</v>
      </c>
      <c r="AO6541" s="61" t="s">
        <v>5061</v>
      </c>
      <c r="AP6541" s="61" t="s">
        <v>1784</v>
      </c>
      <c r="AQ6541" s="61" t="s">
        <v>5027</v>
      </c>
      <c r="AR6541" s="28">
        <v>8520.1</v>
      </c>
      <c r="AS6541" s="28">
        <v>0</v>
      </c>
      <c r="AT6541" s="28">
        <v>0</v>
      </c>
      <c r="AU6541" s="62"/>
      <c r="DV6541" s="31" t="s">
        <v>5805</v>
      </c>
      <c r="DW6541" s="31" t="s">
        <v>5806</v>
      </c>
      <c r="DX6541" s="63"/>
      <c r="DY6541" s="63"/>
      <c r="DZ6541" s="63"/>
      <c r="EA6541" s="62"/>
    </row>
    <row r="6542" spans="34:131" x14ac:dyDescent="0.25">
      <c r="AH6542" s="38">
        <v>100</v>
      </c>
      <c r="AI6542" s="38">
        <v>105</v>
      </c>
      <c r="AJ6542" s="38">
        <v>11450</v>
      </c>
      <c r="AK6542" s="38">
        <v>78</v>
      </c>
      <c r="AL6542" s="38">
        <v>9100458</v>
      </c>
      <c r="AM6542" s="61" t="s">
        <v>1816</v>
      </c>
      <c r="AN6542" s="61" t="s">
        <v>1688</v>
      </c>
      <c r="AO6542" s="61" t="s">
        <v>5072</v>
      </c>
      <c r="AP6542" s="61" t="s">
        <v>1784</v>
      </c>
      <c r="AQ6542" s="61" t="s">
        <v>5027</v>
      </c>
      <c r="AR6542" s="28">
        <v>1171.2</v>
      </c>
      <c r="AS6542" s="28">
        <v>0</v>
      </c>
      <c r="AT6542" s="28">
        <v>0</v>
      </c>
      <c r="AU6542" s="62"/>
      <c r="DV6542" s="31" t="s">
        <v>5805</v>
      </c>
      <c r="DW6542" s="31" t="s">
        <v>5806</v>
      </c>
      <c r="DX6542" s="63"/>
      <c r="DY6542" s="63"/>
      <c r="DZ6542" s="63"/>
      <c r="EA6542" s="62"/>
    </row>
    <row r="6543" spans="34:131" x14ac:dyDescent="0.25">
      <c r="AH6543" s="38">
        <v>100</v>
      </c>
      <c r="AI6543" s="38">
        <v>105</v>
      </c>
      <c r="AJ6543" s="38">
        <v>12850</v>
      </c>
      <c r="AK6543" s="38">
        <v>78</v>
      </c>
      <c r="AL6543" s="38">
        <v>9100458</v>
      </c>
      <c r="AM6543" s="61" t="s">
        <v>1816</v>
      </c>
      <c r="AN6543" s="61" t="s">
        <v>1688</v>
      </c>
      <c r="AO6543" s="61" t="s">
        <v>5098</v>
      </c>
      <c r="AP6543" s="61" t="s">
        <v>1784</v>
      </c>
      <c r="AQ6543" s="61" t="s">
        <v>5027</v>
      </c>
      <c r="AR6543" s="28">
        <v>1479.5</v>
      </c>
      <c r="AS6543" s="28">
        <v>0</v>
      </c>
      <c r="AT6543" s="28">
        <v>0</v>
      </c>
      <c r="AU6543" s="62"/>
      <c r="DV6543" s="31" t="s">
        <v>5805</v>
      </c>
      <c r="DW6543" s="31" t="s">
        <v>5806</v>
      </c>
      <c r="DX6543" s="63"/>
      <c r="DY6543" s="63"/>
      <c r="DZ6543" s="63"/>
      <c r="EA6543" s="62"/>
    </row>
    <row r="6544" spans="34:131" x14ac:dyDescent="0.25">
      <c r="AH6544" s="38">
        <v>100</v>
      </c>
      <c r="AI6544" s="38">
        <v>105</v>
      </c>
      <c r="AJ6544" s="38">
        <v>13100</v>
      </c>
      <c r="AK6544" s="38">
        <v>78</v>
      </c>
      <c r="AL6544" s="38">
        <v>9100458</v>
      </c>
      <c r="AM6544" s="61" t="s">
        <v>1816</v>
      </c>
      <c r="AN6544" s="61" t="s">
        <v>1688</v>
      </c>
      <c r="AO6544" s="61" t="s">
        <v>5104</v>
      </c>
      <c r="AP6544" s="61" t="s">
        <v>1784</v>
      </c>
      <c r="AQ6544" s="61" t="s">
        <v>5027</v>
      </c>
      <c r="AR6544" s="28">
        <v>9346.9</v>
      </c>
      <c r="AS6544" s="28">
        <v>0</v>
      </c>
      <c r="AT6544" s="28">
        <v>0</v>
      </c>
      <c r="AU6544" s="62"/>
      <c r="DV6544" s="31" t="s">
        <v>5805</v>
      </c>
      <c r="DW6544" s="31" t="s">
        <v>5806</v>
      </c>
      <c r="DX6544" s="63"/>
      <c r="DY6544" s="63"/>
      <c r="DZ6544" s="63"/>
      <c r="EA6544" s="62"/>
    </row>
    <row r="6545" spans="34:131" x14ac:dyDescent="0.25">
      <c r="AH6545" s="38">
        <v>100</v>
      </c>
      <c r="AI6545" s="38">
        <v>105</v>
      </c>
      <c r="AJ6545" s="38">
        <v>13800</v>
      </c>
      <c r="AK6545" s="38">
        <v>78</v>
      </c>
      <c r="AL6545" s="38">
        <v>9100458</v>
      </c>
      <c r="AM6545" s="61" t="s">
        <v>1816</v>
      </c>
      <c r="AN6545" s="61" t="s">
        <v>1688</v>
      </c>
      <c r="AO6545" s="61" t="s">
        <v>5120</v>
      </c>
      <c r="AP6545" s="61" t="s">
        <v>1784</v>
      </c>
      <c r="AQ6545" s="61" t="s">
        <v>5027</v>
      </c>
      <c r="AR6545" s="28">
        <v>7703.6</v>
      </c>
      <c r="AS6545" s="28">
        <v>0</v>
      </c>
      <c r="AT6545" s="28">
        <v>0</v>
      </c>
      <c r="AU6545" s="62"/>
      <c r="DV6545" s="31" t="s">
        <v>5805</v>
      </c>
      <c r="DW6545" s="31" t="s">
        <v>5806</v>
      </c>
      <c r="DX6545" s="63"/>
      <c r="DY6545" s="63"/>
      <c r="DZ6545" s="63"/>
      <c r="EA6545" s="62"/>
    </row>
    <row r="6546" spans="34:131" x14ac:dyDescent="0.25">
      <c r="AH6546" s="38">
        <v>100</v>
      </c>
      <c r="AI6546" s="38">
        <v>105</v>
      </c>
      <c r="AJ6546" s="38">
        <v>14000</v>
      </c>
      <c r="AK6546" s="38">
        <v>78</v>
      </c>
      <c r="AL6546" s="38">
        <v>9100458</v>
      </c>
      <c r="AM6546" s="61" t="s">
        <v>1816</v>
      </c>
      <c r="AN6546" s="61" t="s">
        <v>1688</v>
      </c>
      <c r="AO6546" s="61" t="s">
        <v>5124</v>
      </c>
      <c r="AP6546" s="61" t="s">
        <v>1784</v>
      </c>
      <c r="AQ6546" s="61" t="s">
        <v>5027</v>
      </c>
      <c r="AR6546" s="28">
        <v>1673.1</v>
      </c>
      <c r="AS6546" s="28">
        <v>0</v>
      </c>
      <c r="AT6546" s="28">
        <v>0</v>
      </c>
      <c r="AU6546" s="62"/>
      <c r="DV6546" s="31" t="s">
        <v>5805</v>
      </c>
      <c r="DW6546" s="31" t="s">
        <v>5806</v>
      </c>
      <c r="DX6546" s="63"/>
      <c r="DY6546" s="63"/>
      <c r="DZ6546" s="63"/>
      <c r="EA6546" s="62"/>
    </row>
    <row r="6547" spans="34:131" x14ac:dyDescent="0.25">
      <c r="AH6547" s="38">
        <v>100</v>
      </c>
      <c r="AI6547" s="38">
        <v>105</v>
      </c>
      <c r="AJ6547" s="38">
        <v>14900</v>
      </c>
      <c r="AK6547" s="38">
        <v>78</v>
      </c>
      <c r="AL6547" s="38">
        <v>9100458</v>
      </c>
      <c r="AM6547" s="61" t="s">
        <v>1816</v>
      </c>
      <c r="AN6547" s="61" t="s">
        <v>1688</v>
      </c>
      <c r="AO6547" s="61" t="s">
        <v>1587</v>
      </c>
      <c r="AP6547" s="61" t="s">
        <v>1784</v>
      </c>
      <c r="AQ6547" s="61" t="s">
        <v>5027</v>
      </c>
      <c r="AR6547" s="28">
        <v>266.5</v>
      </c>
      <c r="AS6547" s="28">
        <v>0</v>
      </c>
      <c r="AT6547" s="28">
        <v>0</v>
      </c>
      <c r="AU6547" s="62"/>
      <c r="DV6547" s="31" t="s">
        <v>5805</v>
      </c>
      <c r="DW6547" s="31" t="s">
        <v>5806</v>
      </c>
      <c r="DX6547" s="63"/>
      <c r="DY6547" s="63"/>
      <c r="DZ6547" s="63"/>
      <c r="EA6547" s="62"/>
    </row>
    <row r="6548" spans="34:131" x14ac:dyDescent="0.25">
      <c r="AH6548" s="38">
        <v>100</v>
      </c>
      <c r="AI6548" s="38">
        <v>105</v>
      </c>
      <c r="AJ6548" s="38">
        <v>16350</v>
      </c>
      <c r="AK6548" s="38">
        <v>78</v>
      </c>
      <c r="AL6548" s="38">
        <v>9100458</v>
      </c>
      <c r="AM6548" s="61" t="s">
        <v>1816</v>
      </c>
      <c r="AN6548" s="61" t="s">
        <v>1688</v>
      </c>
      <c r="AO6548" s="61" t="s">
        <v>1618</v>
      </c>
      <c r="AP6548" s="61" t="s">
        <v>1784</v>
      </c>
      <c r="AQ6548" s="61" t="s">
        <v>5027</v>
      </c>
      <c r="AR6548" s="28">
        <v>209</v>
      </c>
      <c r="AS6548" s="28">
        <v>0</v>
      </c>
      <c r="AT6548" s="28">
        <v>0</v>
      </c>
      <c r="AU6548" s="62"/>
      <c r="DV6548" s="31" t="s">
        <v>5805</v>
      </c>
      <c r="DW6548" s="31" t="s">
        <v>5806</v>
      </c>
      <c r="DX6548" s="63"/>
      <c r="DY6548" s="63"/>
      <c r="DZ6548" s="63"/>
      <c r="EA6548" s="62"/>
    </row>
    <row r="6549" spans="34:131" x14ac:dyDescent="0.25">
      <c r="AH6549" s="38">
        <v>100</v>
      </c>
      <c r="AI6549" s="38">
        <v>105</v>
      </c>
      <c r="AJ6549" s="38">
        <v>17100</v>
      </c>
      <c r="AK6549" s="38">
        <v>78</v>
      </c>
      <c r="AL6549" s="38">
        <v>9100458</v>
      </c>
      <c r="AM6549" s="61" t="s">
        <v>1816</v>
      </c>
      <c r="AN6549" s="61" t="s">
        <v>1688</v>
      </c>
      <c r="AO6549" s="61" t="s">
        <v>1635</v>
      </c>
      <c r="AP6549" s="61" t="s">
        <v>1784</v>
      </c>
      <c r="AQ6549" s="61" t="s">
        <v>5027</v>
      </c>
      <c r="AR6549" s="28">
        <v>993.8</v>
      </c>
      <c r="AS6549" s="28">
        <v>0</v>
      </c>
      <c r="AT6549" s="28">
        <v>0</v>
      </c>
      <c r="AU6549" s="62"/>
      <c r="DV6549" s="31" t="s">
        <v>5805</v>
      </c>
      <c r="DW6549" s="31" t="s">
        <v>5806</v>
      </c>
      <c r="DX6549" s="63"/>
      <c r="DY6549" s="63"/>
      <c r="DZ6549" s="63"/>
      <c r="EA6549" s="62"/>
    </row>
    <row r="6550" spans="34:131" x14ac:dyDescent="0.25">
      <c r="AH6550" s="38">
        <v>100</v>
      </c>
      <c r="AI6550" s="38">
        <v>105</v>
      </c>
      <c r="AJ6550" s="38">
        <v>17150</v>
      </c>
      <c r="AK6550" s="38">
        <v>78</v>
      </c>
      <c r="AL6550" s="38">
        <v>9100458</v>
      </c>
      <c r="AM6550" s="61" t="s">
        <v>1816</v>
      </c>
      <c r="AN6550" s="61" t="s">
        <v>1688</v>
      </c>
      <c r="AO6550" s="61" t="s">
        <v>1636</v>
      </c>
      <c r="AP6550" s="61" t="s">
        <v>1784</v>
      </c>
      <c r="AQ6550" s="61" t="s">
        <v>5027</v>
      </c>
      <c r="AR6550" s="28">
        <v>2407.3000000000002</v>
      </c>
      <c r="AS6550" s="28">
        <v>0</v>
      </c>
      <c r="AT6550" s="28">
        <v>0</v>
      </c>
      <c r="AU6550" s="62"/>
      <c r="DV6550" s="31" t="s">
        <v>5805</v>
      </c>
      <c r="DW6550" s="31" t="s">
        <v>5806</v>
      </c>
      <c r="DX6550" s="63"/>
      <c r="DY6550" s="63"/>
      <c r="DZ6550" s="63"/>
      <c r="EA6550" s="62"/>
    </row>
    <row r="6551" spans="34:131" x14ac:dyDescent="0.25">
      <c r="AH6551" s="38">
        <v>100</v>
      </c>
      <c r="AI6551" s="38">
        <v>105</v>
      </c>
      <c r="AJ6551" s="38">
        <v>18000</v>
      </c>
      <c r="AK6551" s="38">
        <v>78</v>
      </c>
      <c r="AL6551" s="38">
        <v>9100458</v>
      </c>
      <c r="AM6551" s="61" t="s">
        <v>1816</v>
      </c>
      <c r="AN6551" s="61" t="s">
        <v>1688</v>
      </c>
      <c r="AO6551" s="61" t="s">
        <v>1655</v>
      </c>
      <c r="AP6551" s="61" t="s">
        <v>1784</v>
      </c>
      <c r="AQ6551" s="61" t="s">
        <v>5027</v>
      </c>
      <c r="AR6551" s="28">
        <v>404.1</v>
      </c>
      <c r="AS6551" s="28">
        <v>0</v>
      </c>
      <c r="AT6551" s="28">
        <v>0</v>
      </c>
      <c r="AU6551" s="62"/>
      <c r="DV6551" s="31" t="s">
        <v>5805</v>
      </c>
      <c r="DW6551" s="31" t="s">
        <v>5806</v>
      </c>
      <c r="DX6551" s="63"/>
      <c r="DY6551" s="63"/>
      <c r="DZ6551" s="63"/>
      <c r="EA6551" s="62"/>
    </row>
    <row r="6552" spans="34:131" x14ac:dyDescent="0.25">
      <c r="AH6552" s="38">
        <v>100</v>
      </c>
      <c r="AI6552" s="38">
        <v>105</v>
      </c>
      <c r="AJ6552" s="38">
        <v>18400</v>
      </c>
      <c r="AK6552" s="38">
        <v>78</v>
      </c>
      <c r="AL6552" s="38">
        <v>9100458</v>
      </c>
      <c r="AM6552" s="61" t="s">
        <v>1816</v>
      </c>
      <c r="AN6552" s="61" t="s">
        <v>1688</v>
      </c>
      <c r="AO6552" s="61" t="s">
        <v>1664</v>
      </c>
      <c r="AP6552" s="61" t="s">
        <v>1784</v>
      </c>
      <c r="AQ6552" s="61" t="s">
        <v>5027</v>
      </c>
      <c r="AR6552" s="28">
        <v>6783.3</v>
      </c>
      <c r="AS6552" s="28">
        <v>0</v>
      </c>
      <c r="AT6552" s="28">
        <v>0</v>
      </c>
      <c r="AU6552" s="62"/>
      <c r="DV6552" s="31" t="s">
        <v>5805</v>
      </c>
      <c r="DW6552" s="31" t="s">
        <v>5806</v>
      </c>
      <c r="DX6552" s="63"/>
      <c r="DY6552" s="63"/>
      <c r="DZ6552" s="63"/>
      <c r="EA6552" s="62"/>
    </row>
    <row r="6553" spans="34:131" x14ac:dyDescent="0.25">
      <c r="AH6553" s="38">
        <v>100</v>
      </c>
      <c r="AI6553" s="38">
        <v>105</v>
      </c>
      <c r="AJ6553" s="38">
        <v>18550</v>
      </c>
      <c r="AK6553" s="38">
        <v>78</v>
      </c>
      <c r="AL6553" s="38">
        <v>9100458</v>
      </c>
      <c r="AM6553" s="61" t="s">
        <v>1816</v>
      </c>
      <c r="AN6553" s="61" t="s">
        <v>1688</v>
      </c>
      <c r="AO6553" s="61" t="s">
        <v>1667</v>
      </c>
      <c r="AP6553" s="61" t="s">
        <v>1784</v>
      </c>
      <c r="AQ6553" s="61" t="s">
        <v>5027</v>
      </c>
      <c r="AR6553" s="28">
        <v>669.5</v>
      </c>
      <c r="AS6553" s="28">
        <v>0</v>
      </c>
      <c r="AT6553" s="28">
        <v>0</v>
      </c>
      <c r="AU6553" s="62"/>
      <c r="DV6553" s="31" t="s">
        <v>5805</v>
      </c>
      <c r="DW6553" s="31" t="s">
        <v>5806</v>
      </c>
      <c r="DX6553" s="63"/>
      <c r="DY6553" s="63"/>
      <c r="DZ6553" s="63"/>
      <c r="EA6553" s="62"/>
    </row>
    <row r="6554" spans="34:131" x14ac:dyDescent="0.25">
      <c r="AH6554" s="38">
        <v>100</v>
      </c>
      <c r="AI6554" s="38">
        <v>110</v>
      </c>
      <c r="AJ6554" s="38">
        <v>11720</v>
      </c>
      <c r="AK6554" s="38">
        <v>78</v>
      </c>
      <c r="AL6554" s="38">
        <v>9100458</v>
      </c>
      <c r="AM6554" s="61" t="s">
        <v>1816</v>
      </c>
      <c r="AN6554" s="61" t="s">
        <v>1696</v>
      </c>
      <c r="AO6554" s="61" t="s">
        <v>5078</v>
      </c>
      <c r="AP6554" s="61" t="s">
        <v>1784</v>
      </c>
      <c r="AQ6554" s="61" t="s">
        <v>5027</v>
      </c>
      <c r="AR6554" s="28">
        <v>6527.1</v>
      </c>
      <c r="AS6554" s="28">
        <v>0</v>
      </c>
      <c r="AT6554" s="28">
        <v>0</v>
      </c>
      <c r="AU6554" s="62"/>
      <c r="DV6554" s="31" t="s">
        <v>5805</v>
      </c>
      <c r="DW6554" s="31" t="s">
        <v>5807</v>
      </c>
      <c r="DX6554" s="63"/>
      <c r="DY6554" s="63"/>
      <c r="DZ6554" s="63"/>
      <c r="EA6554" s="62"/>
    </row>
    <row r="6555" spans="34:131" x14ac:dyDescent="0.25">
      <c r="AH6555" s="38">
        <v>100</v>
      </c>
      <c r="AI6555" s="38">
        <v>110</v>
      </c>
      <c r="AJ6555" s="38">
        <v>12700</v>
      </c>
      <c r="AK6555" s="38">
        <v>78</v>
      </c>
      <c r="AL6555" s="38">
        <v>9100458</v>
      </c>
      <c r="AM6555" s="61" t="s">
        <v>1816</v>
      </c>
      <c r="AN6555" s="61" t="s">
        <v>1696</v>
      </c>
      <c r="AO6555" s="61" t="s">
        <v>5096</v>
      </c>
      <c r="AP6555" s="61" t="s">
        <v>1784</v>
      </c>
      <c r="AQ6555" s="61" t="s">
        <v>5027</v>
      </c>
      <c r="AR6555" s="28">
        <v>15963.2</v>
      </c>
      <c r="AS6555" s="28">
        <v>0</v>
      </c>
      <c r="AT6555" s="28">
        <v>0</v>
      </c>
      <c r="AU6555" s="62"/>
      <c r="DV6555" s="31" t="s">
        <v>5805</v>
      </c>
      <c r="DW6555" s="31" t="s">
        <v>5807</v>
      </c>
      <c r="DX6555" s="63"/>
      <c r="DY6555" s="63"/>
      <c r="DZ6555" s="63"/>
      <c r="EA6555" s="62"/>
    </row>
    <row r="6556" spans="34:131" x14ac:dyDescent="0.25">
      <c r="AH6556" s="38">
        <v>100</v>
      </c>
      <c r="AI6556" s="38">
        <v>110</v>
      </c>
      <c r="AJ6556" s="38">
        <v>13050</v>
      </c>
      <c r="AK6556" s="38">
        <v>78</v>
      </c>
      <c r="AL6556" s="38">
        <v>9100458</v>
      </c>
      <c r="AM6556" s="61" t="s">
        <v>1816</v>
      </c>
      <c r="AN6556" s="61" t="s">
        <v>1696</v>
      </c>
      <c r="AO6556" s="61" t="s">
        <v>5103</v>
      </c>
      <c r="AP6556" s="61" t="s">
        <v>1784</v>
      </c>
      <c r="AQ6556" s="61" t="s">
        <v>5027</v>
      </c>
      <c r="AR6556" s="28">
        <v>13771.9</v>
      </c>
      <c r="AS6556" s="28">
        <v>0</v>
      </c>
      <c r="AT6556" s="28">
        <v>0</v>
      </c>
      <c r="AU6556" s="62"/>
      <c r="DV6556" s="31" t="s">
        <v>5805</v>
      </c>
      <c r="DW6556" s="31" t="s">
        <v>5807</v>
      </c>
      <c r="DX6556" s="63"/>
      <c r="DY6556" s="63"/>
      <c r="DZ6556" s="63"/>
      <c r="EA6556" s="62"/>
    </row>
    <row r="6557" spans="34:131" x14ac:dyDescent="0.25">
      <c r="AH6557" s="38">
        <v>100</v>
      </c>
      <c r="AI6557" s="38">
        <v>110</v>
      </c>
      <c r="AJ6557" s="38">
        <v>13400</v>
      </c>
      <c r="AK6557" s="38">
        <v>78</v>
      </c>
      <c r="AL6557" s="38">
        <v>9100458</v>
      </c>
      <c r="AM6557" s="61" t="s">
        <v>1816</v>
      </c>
      <c r="AN6557" s="61" t="s">
        <v>1696</v>
      </c>
      <c r="AO6557" s="61" t="s">
        <v>5111</v>
      </c>
      <c r="AP6557" s="61" t="s">
        <v>1784</v>
      </c>
      <c r="AQ6557" s="61" t="s">
        <v>5027</v>
      </c>
      <c r="AR6557" s="28">
        <v>64378</v>
      </c>
      <c r="AS6557" s="28">
        <v>0</v>
      </c>
      <c r="AT6557" s="28">
        <v>0</v>
      </c>
      <c r="AU6557" s="62"/>
      <c r="DV6557" s="31" t="s">
        <v>5805</v>
      </c>
      <c r="DW6557" s="31" t="s">
        <v>5807</v>
      </c>
      <c r="DX6557" s="63"/>
      <c r="DY6557" s="63"/>
      <c r="DZ6557" s="63"/>
      <c r="EA6557" s="62"/>
    </row>
    <row r="6558" spans="34:131" x14ac:dyDescent="0.25">
      <c r="AH6558" s="38">
        <v>100</v>
      </c>
      <c r="AI6558" s="38">
        <v>110</v>
      </c>
      <c r="AJ6558" s="38">
        <v>14650</v>
      </c>
      <c r="AK6558" s="38">
        <v>78</v>
      </c>
      <c r="AL6558" s="38">
        <v>9100458</v>
      </c>
      <c r="AM6558" s="61" t="s">
        <v>1816</v>
      </c>
      <c r="AN6558" s="61" t="s">
        <v>1696</v>
      </c>
      <c r="AO6558" s="61" t="s">
        <v>1581</v>
      </c>
      <c r="AP6558" s="61" t="s">
        <v>1784</v>
      </c>
      <c r="AQ6558" s="61" t="s">
        <v>5027</v>
      </c>
      <c r="AR6558" s="28">
        <v>1133.8000000000002</v>
      </c>
      <c r="AS6558" s="28">
        <v>0</v>
      </c>
      <c r="AT6558" s="28">
        <v>0</v>
      </c>
      <c r="AU6558" s="62"/>
      <c r="DV6558" s="31" t="s">
        <v>5805</v>
      </c>
      <c r="DW6558" s="31" t="s">
        <v>5807</v>
      </c>
      <c r="DX6558" s="63"/>
      <c r="DY6558" s="63"/>
      <c r="DZ6558" s="63"/>
      <c r="EA6558" s="62"/>
    </row>
    <row r="6559" spans="34:131" x14ac:dyDescent="0.25">
      <c r="AH6559" s="38">
        <v>100</v>
      </c>
      <c r="AI6559" s="38">
        <v>110</v>
      </c>
      <c r="AJ6559" s="38">
        <v>15050</v>
      </c>
      <c r="AK6559" s="38">
        <v>78</v>
      </c>
      <c r="AL6559" s="38">
        <v>9100458</v>
      </c>
      <c r="AM6559" s="61" t="s">
        <v>1816</v>
      </c>
      <c r="AN6559" s="61" t="s">
        <v>1696</v>
      </c>
      <c r="AO6559" s="61" t="s">
        <v>1591</v>
      </c>
      <c r="AP6559" s="61" t="s">
        <v>1784</v>
      </c>
      <c r="AQ6559" s="61" t="s">
        <v>5027</v>
      </c>
      <c r="AR6559" s="28">
        <v>1686.2</v>
      </c>
      <c r="AS6559" s="28">
        <v>0</v>
      </c>
      <c r="AT6559" s="28">
        <v>0</v>
      </c>
      <c r="AU6559" s="62"/>
      <c r="DV6559" s="31" t="s">
        <v>5805</v>
      </c>
      <c r="DW6559" s="31" t="s">
        <v>5807</v>
      </c>
      <c r="DX6559" s="63"/>
      <c r="DY6559" s="63"/>
      <c r="DZ6559" s="63"/>
      <c r="EA6559" s="62"/>
    </row>
    <row r="6560" spans="34:131" x14ac:dyDescent="0.25">
      <c r="AH6560" s="38">
        <v>100</v>
      </c>
      <c r="AI6560" s="38">
        <v>110</v>
      </c>
      <c r="AJ6560" s="38">
        <v>15650</v>
      </c>
      <c r="AK6560" s="38">
        <v>78</v>
      </c>
      <c r="AL6560" s="38">
        <v>9100458</v>
      </c>
      <c r="AM6560" s="61" t="s">
        <v>1816</v>
      </c>
      <c r="AN6560" s="61" t="s">
        <v>1696</v>
      </c>
      <c r="AO6560" s="61" t="s">
        <v>1604</v>
      </c>
      <c r="AP6560" s="61" t="s">
        <v>1784</v>
      </c>
      <c r="AQ6560" s="61" t="s">
        <v>5027</v>
      </c>
      <c r="AR6560" s="28">
        <v>1723.5</v>
      </c>
      <c r="AS6560" s="28">
        <v>0</v>
      </c>
      <c r="AT6560" s="28">
        <v>0</v>
      </c>
      <c r="AU6560" s="62"/>
      <c r="DV6560" s="31" t="s">
        <v>5805</v>
      </c>
      <c r="DW6560" s="31" t="s">
        <v>5807</v>
      </c>
      <c r="DX6560" s="63"/>
      <c r="DY6560" s="63"/>
      <c r="DZ6560" s="63"/>
      <c r="EA6560" s="62"/>
    </row>
    <row r="6561" spans="34:131" x14ac:dyDescent="0.25">
      <c r="AH6561" s="38">
        <v>100</v>
      </c>
      <c r="AI6561" s="38">
        <v>110</v>
      </c>
      <c r="AJ6561" s="38">
        <v>15900</v>
      </c>
      <c r="AK6561" s="38">
        <v>78</v>
      </c>
      <c r="AL6561" s="38">
        <v>9100458</v>
      </c>
      <c r="AM6561" s="61" t="s">
        <v>1816</v>
      </c>
      <c r="AN6561" s="61" t="s">
        <v>1696</v>
      </c>
      <c r="AO6561" s="61" t="s">
        <v>1609</v>
      </c>
      <c r="AP6561" s="61" t="s">
        <v>1784</v>
      </c>
      <c r="AQ6561" s="61" t="s">
        <v>5027</v>
      </c>
      <c r="AR6561" s="28">
        <v>14.5</v>
      </c>
      <c r="AS6561" s="28">
        <v>0</v>
      </c>
      <c r="AT6561" s="28">
        <v>0</v>
      </c>
      <c r="AU6561" s="62"/>
      <c r="DV6561" s="31" t="s">
        <v>5805</v>
      </c>
      <c r="DW6561" s="31" t="s">
        <v>5807</v>
      </c>
      <c r="DX6561" s="63"/>
      <c r="DY6561" s="63"/>
      <c r="DZ6561" s="63"/>
      <c r="EA6561" s="62"/>
    </row>
    <row r="6562" spans="34:131" x14ac:dyDescent="0.25">
      <c r="AH6562" s="38">
        <v>100</v>
      </c>
      <c r="AI6562" s="38">
        <v>110</v>
      </c>
      <c r="AJ6562" s="38">
        <v>16400</v>
      </c>
      <c r="AK6562" s="38">
        <v>78</v>
      </c>
      <c r="AL6562" s="38">
        <v>9100458</v>
      </c>
      <c r="AM6562" s="61" t="s">
        <v>1816</v>
      </c>
      <c r="AN6562" s="61" t="s">
        <v>1696</v>
      </c>
      <c r="AO6562" s="61" t="s">
        <v>1620</v>
      </c>
      <c r="AP6562" s="61" t="s">
        <v>1784</v>
      </c>
      <c r="AQ6562" s="61" t="s">
        <v>5027</v>
      </c>
      <c r="AR6562" s="28">
        <v>147.5</v>
      </c>
      <c r="AS6562" s="28">
        <v>0</v>
      </c>
      <c r="AT6562" s="28">
        <v>0</v>
      </c>
      <c r="AU6562" s="62"/>
      <c r="DV6562" s="31" t="s">
        <v>5805</v>
      </c>
      <c r="DW6562" s="31" t="s">
        <v>5807</v>
      </c>
      <c r="DX6562" s="63"/>
      <c r="DY6562" s="63"/>
      <c r="DZ6562" s="63"/>
      <c r="EA6562" s="62"/>
    </row>
    <row r="6563" spans="34:131" x14ac:dyDescent="0.25">
      <c r="AH6563" s="38">
        <v>100</v>
      </c>
      <c r="AI6563" s="38">
        <v>110</v>
      </c>
      <c r="AJ6563" s="38">
        <v>17000</v>
      </c>
      <c r="AK6563" s="38">
        <v>78</v>
      </c>
      <c r="AL6563" s="38">
        <v>9100458</v>
      </c>
      <c r="AM6563" s="61" t="s">
        <v>1816</v>
      </c>
      <c r="AN6563" s="61" t="s">
        <v>1696</v>
      </c>
      <c r="AO6563" s="61" t="s">
        <v>1633</v>
      </c>
      <c r="AP6563" s="61" t="s">
        <v>1784</v>
      </c>
      <c r="AQ6563" s="61" t="s">
        <v>5027</v>
      </c>
      <c r="AR6563" s="28">
        <v>50029.2</v>
      </c>
      <c r="AS6563" s="28">
        <v>0</v>
      </c>
      <c r="AT6563" s="28">
        <v>0</v>
      </c>
      <c r="AU6563" s="62"/>
      <c r="DV6563" s="31" t="s">
        <v>5805</v>
      </c>
      <c r="DW6563" s="31" t="s">
        <v>5807</v>
      </c>
      <c r="DX6563" s="63"/>
      <c r="DY6563" s="63"/>
      <c r="DZ6563" s="63"/>
      <c r="EA6563" s="62"/>
    </row>
    <row r="6564" spans="34:131" x14ac:dyDescent="0.25">
      <c r="AH6564" s="38">
        <v>100</v>
      </c>
      <c r="AI6564" s="38">
        <v>110</v>
      </c>
      <c r="AJ6564" s="38">
        <v>17620</v>
      </c>
      <c r="AK6564" s="38">
        <v>78</v>
      </c>
      <c r="AL6564" s="38">
        <v>9100458</v>
      </c>
      <c r="AM6564" s="61" t="s">
        <v>1816</v>
      </c>
      <c r="AN6564" s="61" t="s">
        <v>1696</v>
      </c>
      <c r="AO6564" s="61" t="s">
        <v>1646</v>
      </c>
      <c r="AP6564" s="61" t="s">
        <v>1784</v>
      </c>
      <c r="AQ6564" s="61" t="s">
        <v>5027</v>
      </c>
      <c r="AR6564" s="28">
        <v>58458.3</v>
      </c>
      <c r="AS6564" s="28">
        <v>0</v>
      </c>
      <c r="AT6564" s="28">
        <v>0</v>
      </c>
      <c r="AU6564" s="62"/>
      <c r="DV6564" s="31" t="s">
        <v>5805</v>
      </c>
      <c r="DW6564" s="31" t="s">
        <v>5807</v>
      </c>
      <c r="DX6564" s="63"/>
      <c r="DY6564" s="63"/>
      <c r="DZ6564" s="63"/>
      <c r="EA6564" s="62"/>
    </row>
    <row r="6565" spans="34:131" x14ac:dyDescent="0.25">
      <c r="AH6565" s="38">
        <v>100</v>
      </c>
      <c r="AI6565" s="38">
        <v>115</v>
      </c>
      <c r="AJ6565" s="38">
        <v>14400</v>
      </c>
      <c r="AK6565" s="38">
        <v>78</v>
      </c>
      <c r="AL6565" s="38">
        <v>9100458</v>
      </c>
      <c r="AM6565" s="61" t="s">
        <v>1816</v>
      </c>
      <c r="AN6565" s="61" t="s">
        <v>1697</v>
      </c>
      <c r="AO6565" s="61" t="s">
        <v>1576</v>
      </c>
      <c r="AP6565" s="61" t="s">
        <v>1784</v>
      </c>
      <c r="AQ6565" s="61" t="s">
        <v>5027</v>
      </c>
      <c r="AR6565" s="28">
        <v>2272.3000000000002</v>
      </c>
      <c r="AS6565" s="28">
        <v>0</v>
      </c>
      <c r="AT6565" s="28">
        <v>0</v>
      </c>
      <c r="AU6565" s="62"/>
      <c r="DV6565" s="31" t="s">
        <v>5805</v>
      </c>
      <c r="DW6565" s="31" t="s">
        <v>5808</v>
      </c>
      <c r="DX6565" s="63"/>
      <c r="DY6565" s="63"/>
      <c r="DZ6565" s="63"/>
      <c r="EA6565" s="62"/>
    </row>
    <row r="6566" spans="34:131" x14ac:dyDescent="0.25">
      <c r="AH6566" s="38">
        <v>100</v>
      </c>
      <c r="AI6566" s="38">
        <v>115</v>
      </c>
      <c r="AJ6566" s="38">
        <v>16900</v>
      </c>
      <c r="AK6566" s="38">
        <v>78</v>
      </c>
      <c r="AL6566" s="38">
        <v>9100458</v>
      </c>
      <c r="AM6566" s="61" t="s">
        <v>1816</v>
      </c>
      <c r="AN6566" s="61" t="s">
        <v>1697</v>
      </c>
      <c r="AO6566" s="61" t="s">
        <v>1631</v>
      </c>
      <c r="AP6566" s="61" t="s">
        <v>1784</v>
      </c>
      <c r="AQ6566" s="61" t="s">
        <v>5027</v>
      </c>
      <c r="AR6566" s="28">
        <v>104.8</v>
      </c>
      <c r="AS6566" s="28">
        <v>0</v>
      </c>
      <c r="AT6566" s="28">
        <v>0</v>
      </c>
      <c r="AU6566" s="62"/>
      <c r="DV6566" s="31" t="s">
        <v>5805</v>
      </c>
      <c r="DW6566" s="31" t="s">
        <v>5808</v>
      </c>
      <c r="DX6566" s="63"/>
      <c r="DY6566" s="63"/>
      <c r="DZ6566" s="63"/>
      <c r="EA6566" s="62"/>
    </row>
    <row r="6567" spans="34:131" x14ac:dyDescent="0.25">
      <c r="AH6567" s="38">
        <v>100</v>
      </c>
      <c r="AI6567" s="38">
        <v>115</v>
      </c>
      <c r="AJ6567" s="38">
        <v>16950</v>
      </c>
      <c r="AK6567" s="38">
        <v>78</v>
      </c>
      <c r="AL6567" s="38">
        <v>9100458</v>
      </c>
      <c r="AM6567" s="61" t="s">
        <v>1816</v>
      </c>
      <c r="AN6567" s="61" t="s">
        <v>1697</v>
      </c>
      <c r="AO6567" s="61" t="s">
        <v>1632</v>
      </c>
      <c r="AP6567" s="61" t="s">
        <v>1784</v>
      </c>
      <c r="AQ6567" s="61" t="s">
        <v>5027</v>
      </c>
      <c r="AR6567" s="28">
        <v>13296.3</v>
      </c>
      <c r="AS6567" s="28">
        <v>0</v>
      </c>
      <c r="AT6567" s="28">
        <v>0</v>
      </c>
      <c r="AU6567" s="62"/>
      <c r="DV6567" s="31" t="s">
        <v>5805</v>
      </c>
      <c r="DW6567" s="31" t="s">
        <v>5808</v>
      </c>
      <c r="DX6567" s="63"/>
      <c r="DY6567" s="63"/>
      <c r="DZ6567" s="63"/>
      <c r="EA6567" s="62"/>
    </row>
    <row r="6568" spans="34:131" x14ac:dyDescent="0.25">
      <c r="AH6568" s="38">
        <v>100</v>
      </c>
      <c r="AI6568" s="38">
        <v>115</v>
      </c>
      <c r="AJ6568" s="38">
        <v>18350</v>
      </c>
      <c r="AK6568" s="38">
        <v>78</v>
      </c>
      <c r="AL6568" s="38">
        <v>9100458</v>
      </c>
      <c r="AM6568" s="61" t="s">
        <v>1816</v>
      </c>
      <c r="AN6568" s="61" t="s">
        <v>1697</v>
      </c>
      <c r="AO6568" s="61" t="s">
        <v>1663</v>
      </c>
      <c r="AP6568" s="61" t="s">
        <v>1784</v>
      </c>
      <c r="AQ6568" s="61" t="s">
        <v>5027</v>
      </c>
      <c r="AR6568" s="28">
        <v>31970.2</v>
      </c>
      <c r="AS6568" s="28">
        <v>0</v>
      </c>
      <c r="AT6568" s="28">
        <v>0</v>
      </c>
      <c r="AU6568" s="62"/>
      <c r="DV6568" s="31" t="s">
        <v>5805</v>
      </c>
      <c r="DW6568" s="31" t="s">
        <v>5808</v>
      </c>
      <c r="DX6568" s="63"/>
      <c r="DY6568" s="63"/>
      <c r="DZ6568" s="63"/>
      <c r="EA6568" s="62"/>
    </row>
    <row r="6569" spans="34:131" x14ac:dyDescent="0.25">
      <c r="AH6569" s="38">
        <v>100</v>
      </c>
      <c r="AI6569" s="38">
        <v>115</v>
      </c>
      <c r="AJ6569" s="38">
        <v>18450</v>
      </c>
      <c r="AK6569" s="38">
        <v>78</v>
      </c>
      <c r="AL6569" s="38">
        <v>9100458</v>
      </c>
      <c r="AM6569" s="61" t="s">
        <v>1816</v>
      </c>
      <c r="AN6569" s="61" t="s">
        <v>1697</v>
      </c>
      <c r="AO6569" s="61" t="s">
        <v>1665</v>
      </c>
      <c r="AP6569" s="61" t="s">
        <v>1784</v>
      </c>
      <c r="AQ6569" s="61" t="s">
        <v>5027</v>
      </c>
      <c r="AR6569" s="28">
        <v>225.4</v>
      </c>
      <c r="AS6569" s="28">
        <v>0</v>
      </c>
      <c r="AT6569" s="28">
        <v>0</v>
      </c>
      <c r="AU6569" s="62"/>
      <c r="DV6569" s="31" t="s">
        <v>5805</v>
      </c>
      <c r="DW6569" s="31" t="s">
        <v>5808</v>
      </c>
      <c r="DX6569" s="63"/>
      <c r="DY6569" s="63"/>
      <c r="DZ6569" s="63"/>
      <c r="EA6569" s="62"/>
    </row>
    <row r="6570" spans="34:131" x14ac:dyDescent="0.25">
      <c r="AH6570" s="38">
        <v>100</v>
      </c>
      <c r="AI6570" s="38">
        <v>120</v>
      </c>
      <c r="AJ6570" s="38">
        <v>10250</v>
      </c>
      <c r="AK6570" s="38">
        <v>78</v>
      </c>
      <c r="AL6570" s="38">
        <v>9100458</v>
      </c>
      <c r="AM6570" s="61" t="s">
        <v>1816</v>
      </c>
      <c r="AN6570" s="61" t="s">
        <v>1689</v>
      </c>
      <c r="AO6570" s="61" t="s">
        <v>5048</v>
      </c>
      <c r="AP6570" s="61" t="s">
        <v>1784</v>
      </c>
      <c r="AQ6570" s="61" t="s">
        <v>5027</v>
      </c>
      <c r="AR6570" s="28">
        <v>2816.1</v>
      </c>
      <c r="AS6570" s="28">
        <v>0</v>
      </c>
      <c r="AT6570" s="28">
        <v>0</v>
      </c>
      <c r="AU6570" s="62"/>
      <c r="DV6570" s="31" t="s">
        <v>5805</v>
      </c>
      <c r="DW6570" s="31" t="s">
        <v>5809</v>
      </c>
      <c r="DX6570" s="63"/>
      <c r="DY6570" s="63"/>
      <c r="DZ6570" s="63"/>
      <c r="EA6570" s="62"/>
    </row>
    <row r="6571" spans="34:131" x14ac:dyDescent="0.25">
      <c r="AH6571" s="38">
        <v>100</v>
      </c>
      <c r="AI6571" s="38">
        <v>120</v>
      </c>
      <c r="AJ6571" s="38">
        <v>11350</v>
      </c>
      <c r="AK6571" s="38">
        <v>78</v>
      </c>
      <c r="AL6571" s="38">
        <v>9100458</v>
      </c>
      <c r="AM6571" s="61" t="s">
        <v>1816</v>
      </c>
      <c r="AN6571" s="61" t="s">
        <v>1689</v>
      </c>
      <c r="AO6571" s="61" t="s">
        <v>5070</v>
      </c>
      <c r="AP6571" s="61" t="s">
        <v>1784</v>
      </c>
      <c r="AQ6571" s="61" t="s">
        <v>5027</v>
      </c>
      <c r="AR6571" s="28">
        <v>1513.9</v>
      </c>
      <c r="AS6571" s="28">
        <v>0</v>
      </c>
      <c r="AT6571" s="28">
        <v>0</v>
      </c>
      <c r="AU6571" s="62"/>
      <c r="DV6571" s="31" t="s">
        <v>5805</v>
      </c>
      <c r="DW6571" s="31" t="s">
        <v>5809</v>
      </c>
      <c r="DX6571" s="63"/>
      <c r="DY6571" s="63"/>
      <c r="DZ6571" s="63"/>
      <c r="EA6571" s="62"/>
    </row>
    <row r="6572" spans="34:131" x14ac:dyDescent="0.25">
      <c r="AH6572" s="38">
        <v>100</v>
      </c>
      <c r="AI6572" s="38">
        <v>120</v>
      </c>
      <c r="AJ6572" s="38">
        <v>14550</v>
      </c>
      <c r="AK6572" s="38">
        <v>78</v>
      </c>
      <c r="AL6572" s="38">
        <v>9100458</v>
      </c>
      <c r="AM6572" s="61" t="s">
        <v>1816</v>
      </c>
      <c r="AN6572" s="61" t="s">
        <v>1689</v>
      </c>
      <c r="AO6572" s="61" t="s">
        <v>1579</v>
      </c>
      <c r="AP6572" s="61" t="s">
        <v>1784</v>
      </c>
      <c r="AQ6572" s="61" t="s">
        <v>5027</v>
      </c>
      <c r="AR6572" s="28">
        <v>103579.3</v>
      </c>
      <c r="AS6572" s="28">
        <v>0</v>
      </c>
      <c r="AT6572" s="28">
        <v>0</v>
      </c>
      <c r="AU6572" s="62"/>
      <c r="DV6572" s="31" t="s">
        <v>5805</v>
      </c>
      <c r="DW6572" s="31" t="s">
        <v>5809</v>
      </c>
      <c r="DX6572" s="63"/>
      <c r="DY6572" s="63"/>
      <c r="DZ6572" s="63"/>
      <c r="EA6572" s="62"/>
    </row>
    <row r="6573" spans="34:131" x14ac:dyDescent="0.25">
      <c r="AH6573" s="38">
        <v>100</v>
      </c>
      <c r="AI6573" s="38">
        <v>120</v>
      </c>
      <c r="AJ6573" s="38">
        <v>14850</v>
      </c>
      <c r="AK6573" s="38">
        <v>78</v>
      </c>
      <c r="AL6573" s="38">
        <v>9100458</v>
      </c>
      <c r="AM6573" s="61" t="s">
        <v>1816</v>
      </c>
      <c r="AN6573" s="61" t="s">
        <v>1689</v>
      </c>
      <c r="AO6573" s="61" t="s">
        <v>1585</v>
      </c>
      <c r="AP6573" s="61" t="s">
        <v>1784</v>
      </c>
      <c r="AQ6573" s="61" t="s">
        <v>5027</v>
      </c>
      <c r="AR6573" s="28">
        <v>4843.7</v>
      </c>
      <c r="AS6573" s="28">
        <v>0</v>
      </c>
      <c r="AT6573" s="28">
        <v>0</v>
      </c>
      <c r="AU6573" s="62"/>
      <c r="DV6573" s="31" t="s">
        <v>5805</v>
      </c>
      <c r="DW6573" s="31" t="s">
        <v>5809</v>
      </c>
      <c r="DX6573" s="63"/>
      <c r="DY6573" s="63"/>
      <c r="DZ6573" s="63"/>
      <c r="EA6573" s="62"/>
    </row>
    <row r="6574" spans="34:131" x14ac:dyDescent="0.25">
      <c r="AH6574" s="38">
        <v>100</v>
      </c>
      <c r="AI6574" s="38">
        <v>120</v>
      </c>
      <c r="AJ6574" s="38">
        <v>16610</v>
      </c>
      <c r="AK6574" s="38">
        <v>78</v>
      </c>
      <c r="AL6574" s="38">
        <v>9100458</v>
      </c>
      <c r="AM6574" s="61" t="s">
        <v>1816</v>
      </c>
      <c r="AN6574" s="61" t="s">
        <v>1689</v>
      </c>
      <c r="AO6574" s="61" t="s">
        <v>1625</v>
      </c>
      <c r="AP6574" s="61" t="s">
        <v>1784</v>
      </c>
      <c r="AQ6574" s="61" t="s">
        <v>5027</v>
      </c>
      <c r="AR6574" s="28">
        <v>8578.2000000000007</v>
      </c>
      <c r="AS6574" s="28">
        <v>0</v>
      </c>
      <c r="AT6574" s="28">
        <v>0</v>
      </c>
      <c r="AU6574" s="62"/>
      <c r="DV6574" s="31" t="s">
        <v>5805</v>
      </c>
      <c r="DW6574" s="31" t="s">
        <v>5809</v>
      </c>
      <c r="DX6574" s="63"/>
      <c r="DY6574" s="63"/>
      <c r="DZ6574" s="63"/>
      <c r="EA6574" s="62"/>
    </row>
    <row r="6575" spans="34:131" x14ac:dyDescent="0.25">
      <c r="AH6575" s="38">
        <v>100</v>
      </c>
      <c r="AI6575" s="38">
        <v>120</v>
      </c>
      <c r="AJ6575" s="38">
        <v>17550</v>
      </c>
      <c r="AK6575" s="38">
        <v>78</v>
      </c>
      <c r="AL6575" s="38">
        <v>9100458</v>
      </c>
      <c r="AM6575" s="61" t="s">
        <v>1816</v>
      </c>
      <c r="AN6575" s="61" t="s">
        <v>1689</v>
      </c>
      <c r="AO6575" s="61" t="s">
        <v>1645</v>
      </c>
      <c r="AP6575" s="61" t="s">
        <v>1784</v>
      </c>
      <c r="AQ6575" s="61" t="s">
        <v>5027</v>
      </c>
      <c r="AR6575" s="28">
        <v>7373.2999999999993</v>
      </c>
      <c r="AS6575" s="28">
        <v>0</v>
      </c>
      <c r="AT6575" s="28">
        <v>0</v>
      </c>
      <c r="AU6575" s="62"/>
      <c r="DV6575" s="31" t="s">
        <v>5805</v>
      </c>
      <c r="DW6575" s="31" t="s">
        <v>5809</v>
      </c>
      <c r="DX6575" s="63"/>
      <c r="DY6575" s="63"/>
      <c r="DZ6575" s="63"/>
      <c r="EA6575" s="62"/>
    </row>
    <row r="6576" spans="34:131" x14ac:dyDescent="0.25">
      <c r="AH6576" s="38">
        <v>100</v>
      </c>
      <c r="AI6576" s="38">
        <v>125</v>
      </c>
      <c r="AJ6576" s="38">
        <v>10600</v>
      </c>
      <c r="AK6576" s="38">
        <v>78</v>
      </c>
      <c r="AL6576" s="38">
        <v>9100458</v>
      </c>
      <c r="AM6576" s="61" t="s">
        <v>1816</v>
      </c>
      <c r="AN6576" s="61" t="s">
        <v>1692</v>
      </c>
      <c r="AO6576" s="61" t="s">
        <v>5055</v>
      </c>
      <c r="AP6576" s="61" t="s">
        <v>1784</v>
      </c>
      <c r="AQ6576" s="61" t="s">
        <v>5027</v>
      </c>
      <c r="AR6576" s="28">
        <v>11448.8</v>
      </c>
      <c r="AS6576" s="28">
        <v>0</v>
      </c>
      <c r="AT6576" s="28">
        <v>0</v>
      </c>
      <c r="AU6576" s="62"/>
      <c r="DV6576" s="31" t="s">
        <v>5805</v>
      </c>
      <c r="DW6576" s="31" t="s">
        <v>5810</v>
      </c>
      <c r="DX6576" s="63"/>
      <c r="DY6576" s="63"/>
      <c r="DZ6576" s="63"/>
      <c r="EA6576" s="62"/>
    </row>
    <row r="6577" spans="34:131" x14ac:dyDescent="0.25">
      <c r="AH6577" s="38">
        <v>100</v>
      </c>
      <c r="AI6577" s="38">
        <v>125</v>
      </c>
      <c r="AJ6577" s="38">
        <v>11730</v>
      </c>
      <c r="AK6577" s="38">
        <v>78</v>
      </c>
      <c r="AL6577" s="38">
        <v>9100458</v>
      </c>
      <c r="AM6577" s="61" t="s">
        <v>1816</v>
      </c>
      <c r="AN6577" s="61" t="s">
        <v>1692</v>
      </c>
      <c r="AO6577" s="61" t="s">
        <v>5079</v>
      </c>
      <c r="AP6577" s="61" t="s">
        <v>1784</v>
      </c>
      <c r="AQ6577" s="61" t="s">
        <v>5027</v>
      </c>
      <c r="AR6577" s="28">
        <v>43428.1</v>
      </c>
      <c r="AS6577" s="28">
        <v>0</v>
      </c>
      <c r="AT6577" s="28">
        <v>0</v>
      </c>
      <c r="AU6577" s="62"/>
      <c r="DV6577" s="31" t="s">
        <v>5805</v>
      </c>
      <c r="DW6577" s="31" t="s">
        <v>5810</v>
      </c>
      <c r="DX6577" s="63"/>
      <c r="DY6577" s="63"/>
      <c r="DZ6577" s="63"/>
      <c r="EA6577" s="62"/>
    </row>
    <row r="6578" spans="34:131" x14ac:dyDescent="0.25">
      <c r="AH6578" s="38">
        <v>100</v>
      </c>
      <c r="AI6578" s="38">
        <v>125</v>
      </c>
      <c r="AJ6578" s="38">
        <v>11800</v>
      </c>
      <c r="AK6578" s="38">
        <v>78</v>
      </c>
      <c r="AL6578" s="38">
        <v>9100458</v>
      </c>
      <c r="AM6578" s="61" t="s">
        <v>1816</v>
      </c>
      <c r="AN6578" s="61" t="s">
        <v>1692</v>
      </c>
      <c r="AO6578" s="61" t="s">
        <v>5081</v>
      </c>
      <c r="AP6578" s="61" t="s">
        <v>1784</v>
      </c>
      <c r="AQ6578" s="61" t="s">
        <v>5027</v>
      </c>
      <c r="AR6578" s="28">
        <v>12601.2</v>
      </c>
      <c r="AS6578" s="28">
        <v>0</v>
      </c>
      <c r="AT6578" s="28">
        <v>0</v>
      </c>
      <c r="AU6578" s="62"/>
      <c r="DV6578" s="31" t="s">
        <v>5805</v>
      </c>
      <c r="DW6578" s="31" t="s">
        <v>5810</v>
      </c>
      <c r="DX6578" s="63"/>
      <c r="DY6578" s="63"/>
      <c r="DZ6578" s="63"/>
      <c r="EA6578" s="62"/>
    </row>
    <row r="6579" spans="34:131" x14ac:dyDescent="0.25">
      <c r="AH6579" s="38">
        <v>100</v>
      </c>
      <c r="AI6579" s="38">
        <v>125</v>
      </c>
      <c r="AJ6579" s="38">
        <v>13350</v>
      </c>
      <c r="AK6579" s="38">
        <v>78</v>
      </c>
      <c r="AL6579" s="38">
        <v>9100458</v>
      </c>
      <c r="AM6579" s="61" t="s">
        <v>1816</v>
      </c>
      <c r="AN6579" s="61" t="s">
        <v>1692</v>
      </c>
      <c r="AO6579" s="61" t="s">
        <v>5109</v>
      </c>
      <c r="AP6579" s="61" t="s">
        <v>1784</v>
      </c>
      <c r="AQ6579" s="61" t="s">
        <v>5027</v>
      </c>
      <c r="AR6579" s="28">
        <v>11915.5</v>
      </c>
      <c r="AS6579" s="28">
        <v>0</v>
      </c>
      <c r="AT6579" s="28">
        <v>0</v>
      </c>
      <c r="AU6579" s="62"/>
      <c r="DV6579" s="31" t="s">
        <v>5805</v>
      </c>
      <c r="DW6579" s="31" t="s">
        <v>5810</v>
      </c>
      <c r="DX6579" s="63"/>
      <c r="DY6579" s="63"/>
      <c r="DZ6579" s="63"/>
      <c r="EA6579" s="62"/>
    </row>
    <row r="6580" spans="34:131" x14ac:dyDescent="0.25">
      <c r="AH6580" s="38">
        <v>100</v>
      </c>
      <c r="AI6580" s="38">
        <v>125</v>
      </c>
      <c r="AJ6580" s="38">
        <v>14350</v>
      </c>
      <c r="AK6580" s="38">
        <v>78</v>
      </c>
      <c r="AL6580" s="38">
        <v>9100458</v>
      </c>
      <c r="AM6580" s="61" t="s">
        <v>1816</v>
      </c>
      <c r="AN6580" s="61" t="s">
        <v>1692</v>
      </c>
      <c r="AO6580" s="61" t="s">
        <v>1575</v>
      </c>
      <c r="AP6580" s="61" t="s">
        <v>1784</v>
      </c>
      <c r="AQ6580" s="61" t="s">
        <v>5027</v>
      </c>
      <c r="AR6580" s="28">
        <v>23358.1</v>
      </c>
      <c r="AS6580" s="28">
        <v>0</v>
      </c>
      <c r="AT6580" s="28">
        <v>0</v>
      </c>
      <c r="AU6580" s="62"/>
      <c r="DV6580" s="31" t="s">
        <v>5805</v>
      </c>
      <c r="DW6580" s="31" t="s">
        <v>5810</v>
      </c>
      <c r="DX6580" s="63"/>
      <c r="DY6580" s="63"/>
      <c r="DZ6580" s="63"/>
      <c r="EA6580" s="62"/>
    </row>
    <row r="6581" spans="34:131" x14ac:dyDescent="0.25">
      <c r="AH6581" s="38">
        <v>100</v>
      </c>
      <c r="AI6581" s="38">
        <v>125</v>
      </c>
      <c r="AJ6581" s="38">
        <v>15700</v>
      </c>
      <c r="AK6581" s="38">
        <v>78</v>
      </c>
      <c r="AL6581" s="38">
        <v>9100458</v>
      </c>
      <c r="AM6581" s="61" t="s">
        <v>1816</v>
      </c>
      <c r="AN6581" s="61" t="s">
        <v>1692</v>
      </c>
      <c r="AO6581" s="61" t="s">
        <v>1605</v>
      </c>
      <c r="AP6581" s="61" t="s">
        <v>1784</v>
      </c>
      <c r="AQ6581" s="61" t="s">
        <v>5027</v>
      </c>
      <c r="AR6581" s="28">
        <v>5814.8</v>
      </c>
      <c r="AS6581" s="28">
        <v>0</v>
      </c>
      <c r="AT6581" s="28">
        <v>0</v>
      </c>
      <c r="AU6581" s="62"/>
      <c r="DV6581" s="31" t="s">
        <v>5805</v>
      </c>
      <c r="DW6581" s="31" t="s">
        <v>5810</v>
      </c>
      <c r="DX6581" s="63"/>
      <c r="DY6581" s="63"/>
      <c r="DZ6581" s="63"/>
      <c r="EA6581" s="62"/>
    </row>
    <row r="6582" spans="34:131" x14ac:dyDescent="0.25">
      <c r="AH6582" s="38">
        <v>100</v>
      </c>
      <c r="AI6582" s="38">
        <v>125</v>
      </c>
      <c r="AJ6582" s="38">
        <v>16380</v>
      </c>
      <c r="AK6582" s="38">
        <v>78</v>
      </c>
      <c r="AL6582" s="38">
        <v>9100458</v>
      </c>
      <c r="AM6582" s="61" t="s">
        <v>1816</v>
      </c>
      <c r="AN6582" s="61" t="s">
        <v>1692</v>
      </c>
      <c r="AO6582" s="61" t="s">
        <v>894</v>
      </c>
      <c r="AP6582" s="61" t="s">
        <v>1784</v>
      </c>
      <c r="AQ6582" s="61" t="s">
        <v>5027</v>
      </c>
      <c r="AR6582" s="28">
        <v>7070.6</v>
      </c>
      <c r="AS6582" s="28">
        <v>0</v>
      </c>
      <c r="AT6582" s="28">
        <v>0</v>
      </c>
      <c r="AU6582" s="62"/>
      <c r="DV6582" s="31" t="s">
        <v>5805</v>
      </c>
      <c r="DW6582" s="31" t="s">
        <v>5810</v>
      </c>
      <c r="DX6582" s="63"/>
      <c r="DY6582" s="63"/>
      <c r="DZ6582" s="63"/>
      <c r="EA6582" s="62"/>
    </row>
    <row r="6583" spans="34:131" x14ac:dyDescent="0.25">
      <c r="AH6583" s="38">
        <v>100</v>
      </c>
      <c r="AI6583" s="38">
        <v>130</v>
      </c>
      <c r="AJ6583" s="38">
        <v>10110</v>
      </c>
      <c r="AK6583" s="38">
        <v>78</v>
      </c>
      <c r="AL6583" s="38">
        <v>9100458</v>
      </c>
      <c r="AM6583" s="61" t="s">
        <v>1816</v>
      </c>
      <c r="AN6583" s="61" t="s">
        <v>1687</v>
      </c>
      <c r="AO6583" s="61" t="s">
        <v>5045</v>
      </c>
      <c r="AP6583" s="61" t="s">
        <v>1784</v>
      </c>
      <c r="AQ6583" s="61" t="s">
        <v>5027</v>
      </c>
      <c r="AR6583" s="28">
        <v>11516.199999999999</v>
      </c>
      <c r="AS6583" s="28">
        <v>0</v>
      </c>
      <c r="AT6583" s="28">
        <v>0</v>
      </c>
      <c r="AU6583" s="62"/>
      <c r="DV6583" s="31" t="s">
        <v>5805</v>
      </c>
      <c r="DW6583" s="31" t="s">
        <v>5811</v>
      </c>
      <c r="DX6583" s="63"/>
      <c r="DY6583" s="63"/>
      <c r="DZ6583" s="63"/>
      <c r="EA6583" s="62"/>
    </row>
    <row r="6584" spans="34:131" x14ac:dyDescent="0.25">
      <c r="AH6584" s="38">
        <v>100</v>
      </c>
      <c r="AI6584" s="38">
        <v>130</v>
      </c>
      <c r="AJ6584" s="38">
        <v>13010</v>
      </c>
      <c r="AK6584" s="38">
        <v>78</v>
      </c>
      <c r="AL6584" s="38">
        <v>9100458</v>
      </c>
      <c r="AM6584" s="61" t="s">
        <v>1816</v>
      </c>
      <c r="AN6584" s="61" t="s">
        <v>1687</v>
      </c>
      <c r="AO6584" s="61" t="s">
        <v>5102</v>
      </c>
      <c r="AP6584" s="61" t="s">
        <v>1784</v>
      </c>
      <c r="AQ6584" s="61" t="s">
        <v>5027</v>
      </c>
      <c r="AR6584" s="28">
        <v>11147.5</v>
      </c>
      <c r="AS6584" s="28">
        <v>0</v>
      </c>
      <c r="AT6584" s="28">
        <v>0</v>
      </c>
      <c r="AU6584" s="62"/>
      <c r="DV6584" s="31" t="s">
        <v>5805</v>
      </c>
      <c r="DW6584" s="31" t="s">
        <v>5811</v>
      </c>
      <c r="DX6584" s="63"/>
      <c r="DY6584" s="63"/>
      <c r="DZ6584" s="63"/>
      <c r="EA6584" s="62"/>
    </row>
    <row r="6585" spans="34:131" x14ac:dyDescent="0.25">
      <c r="AH6585" s="38">
        <v>100</v>
      </c>
      <c r="AI6585" s="38">
        <v>130</v>
      </c>
      <c r="AJ6585" s="38">
        <v>13550</v>
      </c>
      <c r="AK6585" s="38">
        <v>78</v>
      </c>
      <c r="AL6585" s="38">
        <v>9100458</v>
      </c>
      <c r="AM6585" s="61" t="s">
        <v>1816</v>
      </c>
      <c r="AN6585" s="61" t="s">
        <v>1687</v>
      </c>
      <c r="AO6585" s="61" t="s">
        <v>5114</v>
      </c>
      <c r="AP6585" s="61" t="s">
        <v>1784</v>
      </c>
      <c r="AQ6585" s="61" t="s">
        <v>5027</v>
      </c>
      <c r="AR6585" s="28">
        <v>100169.5</v>
      </c>
      <c r="AS6585" s="28">
        <v>0</v>
      </c>
      <c r="AT6585" s="28">
        <v>0</v>
      </c>
      <c r="AU6585" s="62"/>
      <c r="DV6585" s="31" t="s">
        <v>5805</v>
      </c>
      <c r="DW6585" s="31" t="s">
        <v>5811</v>
      </c>
      <c r="DX6585" s="63"/>
      <c r="DY6585" s="63"/>
      <c r="DZ6585" s="63"/>
      <c r="EA6585" s="62"/>
    </row>
    <row r="6586" spans="34:131" x14ac:dyDescent="0.25">
      <c r="AH6586" s="38">
        <v>100</v>
      </c>
      <c r="AI6586" s="38">
        <v>130</v>
      </c>
      <c r="AJ6586" s="38">
        <v>13650</v>
      </c>
      <c r="AK6586" s="38">
        <v>78</v>
      </c>
      <c r="AL6586" s="38">
        <v>9100458</v>
      </c>
      <c r="AM6586" s="61" t="s">
        <v>1816</v>
      </c>
      <c r="AN6586" s="61" t="s">
        <v>1687</v>
      </c>
      <c r="AO6586" s="61" t="s">
        <v>5116</v>
      </c>
      <c r="AP6586" s="61" t="s">
        <v>1784</v>
      </c>
      <c r="AQ6586" s="61" t="s">
        <v>5027</v>
      </c>
      <c r="AR6586" s="28">
        <v>39002.300000000003</v>
      </c>
      <c r="AS6586" s="28">
        <v>0</v>
      </c>
      <c r="AT6586" s="28">
        <v>0</v>
      </c>
      <c r="AU6586" s="62"/>
      <c r="DV6586" s="31" t="s">
        <v>5805</v>
      </c>
      <c r="DW6586" s="31" t="s">
        <v>5811</v>
      </c>
      <c r="DX6586" s="63"/>
      <c r="DY6586" s="63"/>
      <c r="DZ6586" s="63"/>
      <c r="EA6586" s="62"/>
    </row>
    <row r="6587" spans="34:131" x14ac:dyDescent="0.25">
      <c r="AH6587" s="38">
        <v>100</v>
      </c>
      <c r="AI6587" s="38">
        <v>130</v>
      </c>
      <c r="AJ6587" s="38">
        <v>13660</v>
      </c>
      <c r="AK6587" s="38">
        <v>78</v>
      </c>
      <c r="AL6587" s="38">
        <v>9100458</v>
      </c>
      <c r="AM6587" s="61" t="s">
        <v>1816</v>
      </c>
      <c r="AN6587" s="61" t="s">
        <v>1687</v>
      </c>
      <c r="AO6587" s="61" t="s">
        <v>5117</v>
      </c>
      <c r="AP6587" s="61" t="s">
        <v>1784</v>
      </c>
      <c r="AQ6587" s="61" t="s">
        <v>5027</v>
      </c>
      <c r="AR6587" s="28">
        <v>34210.1</v>
      </c>
      <c r="AS6587" s="28">
        <v>0</v>
      </c>
      <c r="AT6587" s="28">
        <v>0</v>
      </c>
      <c r="AU6587" s="62"/>
      <c r="DV6587" s="31" t="s">
        <v>5805</v>
      </c>
      <c r="DW6587" s="31" t="s">
        <v>5811</v>
      </c>
      <c r="DX6587" s="63"/>
      <c r="DY6587" s="63"/>
      <c r="DZ6587" s="63"/>
      <c r="EA6587" s="62"/>
    </row>
    <row r="6588" spans="34:131" x14ac:dyDescent="0.25">
      <c r="AH6588" s="38">
        <v>100</v>
      </c>
      <c r="AI6588" s="38">
        <v>130</v>
      </c>
      <c r="AJ6588" s="38">
        <v>14200</v>
      </c>
      <c r="AK6588" s="38">
        <v>78</v>
      </c>
      <c r="AL6588" s="38">
        <v>9100458</v>
      </c>
      <c r="AM6588" s="61" t="s">
        <v>1816</v>
      </c>
      <c r="AN6588" s="61" t="s">
        <v>1687</v>
      </c>
      <c r="AO6588" s="61" t="s">
        <v>5127</v>
      </c>
      <c r="AP6588" s="61" t="s">
        <v>1784</v>
      </c>
      <c r="AQ6588" s="61" t="s">
        <v>5027</v>
      </c>
      <c r="AR6588" s="28">
        <v>31249.4</v>
      </c>
      <c r="AS6588" s="28">
        <v>0</v>
      </c>
      <c r="AT6588" s="28">
        <v>0</v>
      </c>
      <c r="AU6588" s="62"/>
      <c r="DV6588" s="31" t="s">
        <v>5805</v>
      </c>
      <c r="DW6588" s="31" t="s">
        <v>5811</v>
      </c>
      <c r="DX6588" s="63"/>
      <c r="DY6588" s="63"/>
      <c r="DZ6588" s="63"/>
      <c r="EA6588" s="62"/>
    </row>
    <row r="6589" spans="34:131" x14ac:dyDescent="0.25">
      <c r="AH6589" s="38">
        <v>100</v>
      </c>
      <c r="AI6589" s="38">
        <v>130</v>
      </c>
      <c r="AJ6589" s="38">
        <v>14920</v>
      </c>
      <c r="AK6589" s="38">
        <v>78</v>
      </c>
      <c r="AL6589" s="38">
        <v>9100458</v>
      </c>
      <c r="AM6589" s="61" t="s">
        <v>1816</v>
      </c>
      <c r="AN6589" s="61" t="s">
        <v>1687</v>
      </c>
      <c r="AO6589" s="61" t="s">
        <v>1588</v>
      </c>
      <c r="AP6589" s="61" t="s">
        <v>1784</v>
      </c>
      <c r="AQ6589" s="61" t="s">
        <v>5027</v>
      </c>
      <c r="AR6589" s="28">
        <v>46829.4</v>
      </c>
      <c r="AS6589" s="28">
        <v>0</v>
      </c>
      <c r="AT6589" s="28">
        <v>0</v>
      </c>
      <c r="AU6589" s="62"/>
      <c r="DV6589" s="31" t="s">
        <v>5805</v>
      </c>
      <c r="DW6589" s="31" t="s">
        <v>5811</v>
      </c>
      <c r="DX6589" s="63"/>
      <c r="DY6589" s="63"/>
      <c r="DZ6589" s="63"/>
      <c r="EA6589" s="62"/>
    </row>
    <row r="6590" spans="34:131" x14ac:dyDescent="0.25">
      <c r="AH6590" s="38">
        <v>100</v>
      </c>
      <c r="AI6590" s="38">
        <v>130</v>
      </c>
      <c r="AJ6590" s="38">
        <v>15300</v>
      </c>
      <c r="AK6590" s="38">
        <v>78</v>
      </c>
      <c r="AL6590" s="38">
        <v>9100458</v>
      </c>
      <c r="AM6590" s="61" t="s">
        <v>1816</v>
      </c>
      <c r="AN6590" s="61" t="s">
        <v>1687</v>
      </c>
      <c r="AO6590" s="61" t="s">
        <v>1597</v>
      </c>
      <c r="AP6590" s="61" t="s">
        <v>1784</v>
      </c>
      <c r="AQ6590" s="61" t="s">
        <v>5027</v>
      </c>
      <c r="AR6590" s="28">
        <v>84783.1</v>
      </c>
      <c r="AS6590" s="28">
        <v>0</v>
      </c>
      <c r="AT6590" s="28">
        <v>0</v>
      </c>
      <c r="AU6590" s="62"/>
      <c r="DV6590" s="31" t="s">
        <v>5805</v>
      </c>
      <c r="DW6590" s="31" t="s">
        <v>5811</v>
      </c>
      <c r="DX6590" s="63"/>
      <c r="DY6590" s="63"/>
      <c r="DZ6590" s="63"/>
      <c r="EA6590" s="62"/>
    </row>
    <row r="6591" spans="34:131" x14ac:dyDescent="0.25">
      <c r="AH6591" s="38">
        <v>100</v>
      </c>
      <c r="AI6591" s="38">
        <v>130</v>
      </c>
      <c r="AJ6591" s="38">
        <v>15750</v>
      </c>
      <c r="AK6591" s="38">
        <v>78</v>
      </c>
      <c r="AL6591" s="38">
        <v>9100458</v>
      </c>
      <c r="AM6591" s="61" t="s">
        <v>1816</v>
      </c>
      <c r="AN6591" s="61" t="s">
        <v>1687</v>
      </c>
      <c r="AO6591" s="61" t="s">
        <v>1606</v>
      </c>
      <c r="AP6591" s="61" t="s">
        <v>1784</v>
      </c>
      <c r="AQ6591" s="61" t="s">
        <v>5027</v>
      </c>
      <c r="AR6591" s="28">
        <v>20909.099999999999</v>
      </c>
      <c r="AS6591" s="28">
        <v>0</v>
      </c>
      <c r="AT6591" s="28">
        <v>0</v>
      </c>
      <c r="AU6591" s="62"/>
      <c r="DV6591" s="31" t="s">
        <v>5805</v>
      </c>
      <c r="DW6591" s="31" t="s">
        <v>5811</v>
      </c>
      <c r="DX6591" s="63"/>
      <c r="DY6591" s="63"/>
      <c r="DZ6591" s="63"/>
      <c r="EA6591" s="62"/>
    </row>
    <row r="6592" spans="34:131" x14ac:dyDescent="0.25">
      <c r="AH6592" s="38">
        <v>100</v>
      </c>
      <c r="AI6592" s="38">
        <v>130</v>
      </c>
      <c r="AJ6592" s="38">
        <v>17310</v>
      </c>
      <c r="AK6592" s="38">
        <v>78</v>
      </c>
      <c r="AL6592" s="38">
        <v>9100458</v>
      </c>
      <c r="AM6592" s="61" t="s">
        <v>1816</v>
      </c>
      <c r="AN6592" s="61" t="s">
        <v>1687</v>
      </c>
      <c r="AO6592" s="61" t="s">
        <v>1640</v>
      </c>
      <c r="AP6592" s="61" t="s">
        <v>1784</v>
      </c>
      <c r="AQ6592" s="61" t="s">
        <v>5027</v>
      </c>
      <c r="AR6592" s="28">
        <v>49405.799999999996</v>
      </c>
      <c r="AS6592" s="28">
        <v>0</v>
      </c>
      <c r="AT6592" s="28">
        <v>0</v>
      </c>
      <c r="AU6592" s="62"/>
      <c r="DV6592" s="31" t="s">
        <v>5805</v>
      </c>
      <c r="DW6592" s="31" t="s">
        <v>5811</v>
      </c>
      <c r="DX6592" s="63"/>
      <c r="DY6592" s="63"/>
      <c r="DZ6592" s="63"/>
      <c r="EA6592" s="62"/>
    </row>
    <row r="6593" spans="34:131" x14ac:dyDescent="0.25">
      <c r="AH6593" s="38">
        <v>100</v>
      </c>
      <c r="AI6593" s="38">
        <v>130</v>
      </c>
      <c r="AJ6593" s="38">
        <v>17400</v>
      </c>
      <c r="AK6593" s="38">
        <v>78</v>
      </c>
      <c r="AL6593" s="38">
        <v>9100458</v>
      </c>
      <c r="AM6593" s="61" t="s">
        <v>1816</v>
      </c>
      <c r="AN6593" s="61" t="s">
        <v>1687</v>
      </c>
      <c r="AO6593" s="61" t="s">
        <v>1642</v>
      </c>
      <c r="AP6593" s="61" t="s">
        <v>1784</v>
      </c>
      <c r="AQ6593" s="61" t="s">
        <v>5027</v>
      </c>
      <c r="AR6593" s="28">
        <v>64483.5</v>
      </c>
      <c r="AS6593" s="28">
        <v>0</v>
      </c>
      <c r="AT6593" s="28">
        <v>0</v>
      </c>
      <c r="AU6593" s="62"/>
      <c r="DV6593" s="31" t="s">
        <v>5805</v>
      </c>
      <c r="DW6593" s="31" t="s">
        <v>5811</v>
      </c>
      <c r="DX6593" s="63"/>
      <c r="DY6593" s="63"/>
      <c r="DZ6593" s="63"/>
      <c r="EA6593" s="62"/>
    </row>
    <row r="6594" spans="34:131" x14ac:dyDescent="0.25">
      <c r="AH6594" s="38">
        <v>100</v>
      </c>
      <c r="AI6594" s="38">
        <v>130</v>
      </c>
      <c r="AJ6594" s="38">
        <v>17650</v>
      </c>
      <c r="AK6594" s="38">
        <v>78</v>
      </c>
      <c r="AL6594" s="38">
        <v>9100458</v>
      </c>
      <c r="AM6594" s="61" t="s">
        <v>1816</v>
      </c>
      <c r="AN6594" s="61" t="s">
        <v>1687</v>
      </c>
      <c r="AO6594" s="61" t="s">
        <v>1648</v>
      </c>
      <c r="AP6594" s="61" t="s">
        <v>1784</v>
      </c>
      <c r="AQ6594" s="61" t="s">
        <v>5027</v>
      </c>
      <c r="AR6594" s="28">
        <v>63843.1</v>
      </c>
      <c r="AS6594" s="28">
        <v>0</v>
      </c>
      <c r="AT6594" s="28">
        <v>0</v>
      </c>
      <c r="AU6594" s="62"/>
      <c r="DV6594" s="31" t="s">
        <v>5805</v>
      </c>
      <c r="DW6594" s="31" t="s">
        <v>5811</v>
      </c>
      <c r="DX6594" s="63"/>
      <c r="DY6594" s="63"/>
      <c r="DZ6594" s="63"/>
      <c r="EA6594" s="62"/>
    </row>
    <row r="6595" spans="34:131" x14ac:dyDescent="0.25">
      <c r="AH6595" s="38">
        <v>100</v>
      </c>
      <c r="AI6595" s="38">
        <v>130</v>
      </c>
      <c r="AJ6595" s="38">
        <v>17850</v>
      </c>
      <c r="AK6595" s="38">
        <v>78</v>
      </c>
      <c r="AL6595" s="38">
        <v>9100458</v>
      </c>
      <c r="AM6595" s="61" t="s">
        <v>1816</v>
      </c>
      <c r="AN6595" s="61" t="s">
        <v>1687</v>
      </c>
      <c r="AO6595" s="61" t="s">
        <v>1652</v>
      </c>
      <c r="AP6595" s="61" t="s">
        <v>1784</v>
      </c>
      <c r="AQ6595" s="61" t="s">
        <v>5027</v>
      </c>
      <c r="AR6595" s="28">
        <v>7963.4</v>
      </c>
      <c r="AS6595" s="28">
        <v>0</v>
      </c>
      <c r="AT6595" s="28">
        <v>0</v>
      </c>
      <c r="AU6595" s="62"/>
      <c r="DV6595" s="31" t="s">
        <v>5805</v>
      </c>
      <c r="DW6595" s="31" t="s">
        <v>5811</v>
      </c>
      <c r="DX6595" s="63"/>
      <c r="DY6595" s="63"/>
      <c r="DZ6595" s="63"/>
      <c r="EA6595" s="62"/>
    </row>
    <row r="6596" spans="34:131" x14ac:dyDescent="0.25">
      <c r="AH6596" s="38">
        <v>100</v>
      </c>
      <c r="AI6596" s="38">
        <v>135</v>
      </c>
      <c r="AJ6596" s="38">
        <v>10950</v>
      </c>
      <c r="AK6596" s="38">
        <v>78</v>
      </c>
      <c r="AL6596" s="38">
        <v>9100458</v>
      </c>
      <c r="AM6596" s="61" t="s">
        <v>1816</v>
      </c>
      <c r="AN6596" s="61" t="s">
        <v>1693</v>
      </c>
      <c r="AO6596" s="61" t="s">
        <v>5062</v>
      </c>
      <c r="AP6596" s="61" t="s">
        <v>1784</v>
      </c>
      <c r="AQ6596" s="61" t="s">
        <v>5027</v>
      </c>
      <c r="AR6596" s="28">
        <v>117650.1</v>
      </c>
      <c r="AS6596" s="28">
        <v>0</v>
      </c>
      <c r="AT6596" s="28">
        <v>0</v>
      </c>
      <c r="AU6596" s="62"/>
      <c r="DV6596" s="31" t="s">
        <v>5805</v>
      </c>
      <c r="DW6596" s="31" t="s">
        <v>5812</v>
      </c>
      <c r="DX6596" s="63"/>
      <c r="DY6596" s="63"/>
      <c r="DZ6596" s="63"/>
      <c r="EA6596" s="62"/>
    </row>
    <row r="6597" spans="34:131" x14ac:dyDescent="0.25">
      <c r="AH6597" s="38">
        <v>100</v>
      </c>
      <c r="AI6597" s="38">
        <v>135</v>
      </c>
      <c r="AJ6597" s="38">
        <v>11150</v>
      </c>
      <c r="AK6597" s="38">
        <v>78</v>
      </c>
      <c r="AL6597" s="38">
        <v>9100458</v>
      </c>
      <c r="AM6597" s="61" t="s">
        <v>1816</v>
      </c>
      <c r="AN6597" s="61" t="s">
        <v>1693</v>
      </c>
      <c r="AO6597" s="61" t="s">
        <v>5066</v>
      </c>
      <c r="AP6597" s="61" t="s">
        <v>1784</v>
      </c>
      <c r="AQ6597" s="61" t="s">
        <v>5027</v>
      </c>
      <c r="AR6597" s="28">
        <v>689878.7</v>
      </c>
      <c r="AS6597" s="28">
        <v>0</v>
      </c>
      <c r="AT6597" s="28">
        <v>0</v>
      </c>
      <c r="AU6597" s="62"/>
      <c r="DV6597" s="31" t="s">
        <v>5805</v>
      </c>
      <c r="DW6597" s="31" t="s">
        <v>5812</v>
      </c>
      <c r="DX6597" s="63"/>
      <c r="DY6597" s="63"/>
      <c r="DZ6597" s="63"/>
      <c r="EA6597" s="62"/>
    </row>
    <row r="6598" spans="34:131" x14ac:dyDescent="0.25">
      <c r="AH6598" s="38">
        <v>100</v>
      </c>
      <c r="AI6598" s="38">
        <v>135</v>
      </c>
      <c r="AJ6598" s="38">
        <v>11200</v>
      </c>
      <c r="AK6598" s="38">
        <v>78</v>
      </c>
      <c r="AL6598" s="38">
        <v>9100458</v>
      </c>
      <c r="AM6598" s="61" t="s">
        <v>1816</v>
      </c>
      <c r="AN6598" s="61" t="s">
        <v>1693</v>
      </c>
      <c r="AO6598" s="61" t="s">
        <v>5067</v>
      </c>
      <c r="AP6598" s="61" t="s">
        <v>1784</v>
      </c>
      <c r="AQ6598" s="61" t="s">
        <v>5027</v>
      </c>
      <c r="AR6598" s="28">
        <v>163179</v>
      </c>
      <c r="AS6598" s="28">
        <v>0</v>
      </c>
      <c r="AT6598" s="28">
        <v>0</v>
      </c>
      <c r="AU6598" s="62"/>
      <c r="DV6598" s="31" t="s">
        <v>5805</v>
      </c>
      <c r="DW6598" s="31" t="s">
        <v>5812</v>
      </c>
      <c r="DX6598" s="63"/>
      <c r="DY6598" s="63"/>
      <c r="DZ6598" s="63"/>
      <c r="EA6598" s="62"/>
    </row>
    <row r="6599" spans="34:131" x14ac:dyDescent="0.25">
      <c r="AH6599" s="38">
        <v>100</v>
      </c>
      <c r="AI6599" s="38">
        <v>135</v>
      </c>
      <c r="AJ6599" s="38">
        <v>11750</v>
      </c>
      <c r="AK6599" s="38">
        <v>78</v>
      </c>
      <c r="AL6599" s="38">
        <v>9100458</v>
      </c>
      <c r="AM6599" s="61" t="s">
        <v>1816</v>
      </c>
      <c r="AN6599" s="61" t="s">
        <v>1693</v>
      </c>
      <c r="AO6599" s="61" t="s">
        <v>5080</v>
      </c>
      <c r="AP6599" s="61" t="s">
        <v>1784</v>
      </c>
      <c r="AQ6599" s="61" t="s">
        <v>5027</v>
      </c>
      <c r="AR6599" s="28">
        <v>390649.3</v>
      </c>
      <c r="AS6599" s="28">
        <v>0</v>
      </c>
      <c r="AT6599" s="28">
        <v>0</v>
      </c>
      <c r="AU6599" s="62"/>
      <c r="DV6599" s="31" t="s">
        <v>5805</v>
      </c>
      <c r="DW6599" s="31" t="s">
        <v>5812</v>
      </c>
      <c r="DX6599" s="63"/>
      <c r="DY6599" s="63"/>
      <c r="DZ6599" s="63"/>
      <c r="EA6599" s="62"/>
    </row>
    <row r="6600" spans="34:131" x14ac:dyDescent="0.25">
      <c r="AH6600" s="38">
        <v>100</v>
      </c>
      <c r="AI6600" s="38">
        <v>135</v>
      </c>
      <c r="AJ6600" s="38">
        <v>12150</v>
      </c>
      <c r="AK6600" s="38">
        <v>78</v>
      </c>
      <c r="AL6600" s="38">
        <v>9100458</v>
      </c>
      <c r="AM6600" s="61" t="s">
        <v>1816</v>
      </c>
      <c r="AN6600" s="61" t="s">
        <v>1693</v>
      </c>
      <c r="AO6600" s="61" t="s">
        <v>5087</v>
      </c>
      <c r="AP6600" s="61" t="s">
        <v>1784</v>
      </c>
      <c r="AQ6600" s="61" t="s">
        <v>5027</v>
      </c>
      <c r="AR6600" s="28">
        <v>2005.5</v>
      </c>
      <c r="AS6600" s="28">
        <v>0</v>
      </c>
      <c r="AT6600" s="28">
        <v>0</v>
      </c>
      <c r="AU6600" s="62"/>
      <c r="DV6600" s="31" t="s">
        <v>5805</v>
      </c>
      <c r="DW6600" s="31" t="s">
        <v>5812</v>
      </c>
      <c r="DX6600" s="63"/>
      <c r="DY6600" s="63"/>
      <c r="DZ6600" s="63"/>
      <c r="EA6600" s="62"/>
    </row>
    <row r="6601" spans="34:131" x14ac:dyDescent="0.25">
      <c r="AH6601" s="38">
        <v>100</v>
      </c>
      <c r="AI6601" s="38">
        <v>135</v>
      </c>
      <c r="AJ6601" s="38">
        <v>12600</v>
      </c>
      <c r="AK6601" s="38">
        <v>78</v>
      </c>
      <c r="AL6601" s="38">
        <v>9100458</v>
      </c>
      <c r="AM6601" s="61" t="s">
        <v>1816</v>
      </c>
      <c r="AN6601" s="61" t="s">
        <v>1693</v>
      </c>
      <c r="AO6601" s="61" t="s">
        <v>5095</v>
      </c>
      <c r="AP6601" s="61" t="s">
        <v>1784</v>
      </c>
      <c r="AQ6601" s="61" t="s">
        <v>5027</v>
      </c>
      <c r="AR6601" s="28">
        <v>44922.3</v>
      </c>
      <c r="AS6601" s="28">
        <v>0</v>
      </c>
      <c r="AT6601" s="28">
        <v>0</v>
      </c>
      <c r="AU6601" s="62"/>
      <c r="DV6601" s="31" t="s">
        <v>5805</v>
      </c>
      <c r="DW6601" s="31" t="s">
        <v>5812</v>
      </c>
      <c r="DX6601" s="63"/>
      <c r="DY6601" s="63"/>
      <c r="DZ6601" s="63"/>
      <c r="EA6601" s="62"/>
    </row>
    <row r="6602" spans="34:131" x14ac:dyDescent="0.25">
      <c r="AH6602" s="38">
        <v>100</v>
      </c>
      <c r="AI6602" s="38">
        <v>135</v>
      </c>
      <c r="AJ6602" s="38">
        <v>12950</v>
      </c>
      <c r="AK6602" s="38">
        <v>78</v>
      </c>
      <c r="AL6602" s="38">
        <v>9100458</v>
      </c>
      <c r="AM6602" s="61" t="s">
        <v>1816</v>
      </c>
      <c r="AN6602" s="61" t="s">
        <v>1693</v>
      </c>
      <c r="AO6602" s="61" t="s">
        <v>5100</v>
      </c>
      <c r="AP6602" s="61" t="s">
        <v>1784</v>
      </c>
      <c r="AQ6602" s="61" t="s">
        <v>5027</v>
      </c>
      <c r="AR6602" s="28">
        <v>28196.7</v>
      </c>
      <c r="AS6602" s="28">
        <v>0</v>
      </c>
      <c r="AT6602" s="28">
        <v>0</v>
      </c>
      <c r="AU6602" s="62"/>
      <c r="DV6602" s="31" t="s">
        <v>5805</v>
      </c>
      <c r="DW6602" s="31" t="s">
        <v>5812</v>
      </c>
      <c r="DX6602" s="63"/>
      <c r="DY6602" s="63"/>
      <c r="DZ6602" s="63"/>
      <c r="EA6602" s="62"/>
    </row>
    <row r="6603" spans="34:131" x14ac:dyDescent="0.25">
      <c r="AH6603" s="38">
        <v>100</v>
      </c>
      <c r="AI6603" s="38">
        <v>135</v>
      </c>
      <c r="AJ6603" s="38">
        <v>15270</v>
      </c>
      <c r="AK6603" s="38">
        <v>78</v>
      </c>
      <c r="AL6603" s="38">
        <v>9100458</v>
      </c>
      <c r="AM6603" s="61" t="s">
        <v>1816</v>
      </c>
      <c r="AN6603" s="61" t="s">
        <v>1693</v>
      </c>
      <c r="AO6603" s="61" t="s">
        <v>1596</v>
      </c>
      <c r="AP6603" s="61" t="s">
        <v>1784</v>
      </c>
      <c r="AQ6603" s="61" t="s">
        <v>5027</v>
      </c>
      <c r="AR6603" s="28">
        <v>22158.799999999999</v>
      </c>
      <c r="AS6603" s="28">
        <v>0</v>
      </c>
      <c r="AT6603" s="28">
        <v>0</v>
      </c>
      <c r="AU6603" s="62"/>
      <c r="DV6603" s="31" t="s">
        <v>5805</v>
      </c>
      <c r="DW6603" s="31" t="s">
        <v>5812</v>
      </c>
      <c r="DX6603" s="63"/>
      <c r="DY6603" s="63"/>
      <c r="DZ6603" s="63"/>
      <c r="EA6603" s="62"/>
    </row>
    <row r="6604" spans="34:131" x14ac:dyDescent="0.25">
      <c r="AH6604" s="38">
        <v>100</v>
      </c>
      <c r="AI6604" s="38">
        <v>135</v>
      </c>
      <c r="AJ6604" s="38">
        <v>15850</v>
      </c>
      <c r="AK6604" s="38">
        <v>78</v>
      </c>
      <c r="AL6604" s="38">
        <v>9100458</v>
      </c>
      <c r="AM6604" s="61" t="s">
        <v>1816</v>
      </c>
      <c r="AN6604" s="61" t="s">
        <v>1693</v>
      </c>
      <c r="AO6604" s="61" t="s">
        <v>1608</v>
      </c>
      <c r="AP6604" s="61" t="s">
        <v>1784</v>
      </c>
      <c r="AQ6604" s="61" t="s">
        <v>5027</v>
      </c>
      <c r="AR6604" s="28">
        <v>25585.1</v>
      </c>
      <c r="AS6604" s="28">
        <v>0</v>
      </c>
      <c r="AT6604" s="28">
        <v>0</v>
      </c>
      <c r="AU6604" s="62"/>
      <c r="DV6604" s="31" t="s">
        <v>5805</v>
      </c>
      <c r="DW6604" s="31" t="s">
        <v>5812</v>
      </c>
      <c r="DX6604" s="63"/>
      <c r="DY6604" s="63"/>
      <c r="DZ6604" s="63"/>
      <c r="EA6604" s="62"/>
    </row>
    <row r="6605" spans="34:131" x14ac:dyDescent="0.25">
      <c r="AH6605" s="38">
        <v>100</v>
      </c>
      <c r="AI6605" s="38">
        <v>135</v>
      </c>
      <c r="AJ6605" s="38">
        <v>17900</v>
      </c>
      <c r="AK6605" s="38">
        <v>78</v>
      </c>
      <c r="AL6605" s="38">
        <v>9100458</v>
      </c>
      <c r="AM6605" s="61" t="s">
        <v>1816</v>
      </c>
      <c r="AN6605" s="61" t="s">
        <v>1693</v>
      </c>
      <c r="AO6605" s="61" t="s">
        <v>1653</v>
      </c>
      <c r="AP6605" s="61" t="s">
        <v>1784</v>
      </c>
      <c r="AQ6605" s="61" t="s">
        <v>5027</v>
      </c>
      <c r="AR6605" s="28">
        <v>66216</v>
      </c>
      <c r="AS6605" s="28">
        <v>0</v>
      </c>
      <c r="AT6605" s="28">
        <v>0</v>
      </c>
      <c r="AU6605" s="62"/>
      <c r="DV6605" s="31" t="s">
        <v>5805</v>
      </c>
      <c r="DW6605" s="31" t="s">
        <v>5812</v>
      </c>
      <c r="DX6605" s="63"/>
      <c r="DY6605" s="63"/>
      <c r="DZ6605" s="63"/>
      <c r="EA6605" s="62"/>
    </row>
    <row r="6606" spans="34:131" x14ac:dyDescent="0.25">
      <c r="AH6606" s="38">
        <v>100</v>
      </c>
      <c r="AI6606" s="38">
        <v>135</v>
      </c>
      <c r="AJ6606" s="38">
        <v>17950</v>
      </c>
      <c r="AK6606" s="38">
        <v>78</v>
      </c>
      <c r="AL6606" s="38">
        <v>9100458</v>
      </c>
      <c r="AM6606" s="61" t="s">
        <v>1816</v>
      </c>
      <c r="AN6606" s="61" t="s">
        <v>1693</v>
      </c>
      <c r="AO6606" s="61" t="s">
        <v>1654</v>
      </c>
      <c r="AP6606" s="61" t="s">
        <v>1784</v>
      </c>
      <c r="AQ6606" s="61" t="s">
        <v>5027</v>
      </c>
      <c r="AR6606" s="28">
        <v>2923.8</v>
      </c>
      <c r="AS6606" s="28">
        <v>0</v>
      </c>
      <c r="AT6606" s="28">
        <v>0</v>
      </c>
      <c r="AU6606" s="62"/>
      <c r="DV6606" s="31" t="s">
        <v>5805</v>
      </c>
      <c r="DW6606" s="31" t="s">
        <v>5812</v>
      </c>
      <c r="DX6606" s="63"/>
      <c r="DY6606" s="63"/>
      <c r="DZ6606" s="63"/>
      <c r="EA6606" s="62"/>
    </row>
    <row r="6607" spans="34:131" x14ac:dyDescent="0.25">
      <c r="AH6607" s="38">
        <v>100</v>
      </c>
      <c r="AI6607" s="38">
        <v>135</v>
      </c>
      <c r="AJ6607" s="38">
        <v>18020</v>
      </c>
      <c r="AK6607" s="38">
        <v>78</v>
      </c>
      <c r="AL6607" s="38">
        <v>9100458</v>
      </c>
      <c r="AM6607" s="61" t="s">
        <v>1816</v>
      </c>
      <c r="AN6607" s="61" t="s">
        <v>1693</v>
      </c>
      <c r="AO6607" s="61" t="s">
        <v>1656</v>
      </c>
      <c r="AP6607" s="61" t="s">
        <v>1784</v>
      </c>
      <c r="AQ6607" s="61" t="s">
        <v>5027</v>
      </c>
      <c r="AR6607" s="28">
        <v>190473.9</v>
      </c>
      <c r="AS6607" s="28">
        <v>0</v>
      </c>
      <c r="AT6607" s="28">
        <v>0</v>
      </c>
      <c r="AU6607" s="62"/>
      <c r="DV6607" s="31" t="s">
        <v>5805</v>
      </c>
      <c r="DW6607" s="31" t="s">
        <v>5812</v>
      </c>
      <c r="DX6607" s="63"/>
      <c r="DY6607" s="63"/>
      <c r="DZ6607" s="63"/>
      <c r="EA6607" s="62"/>
    </row>
    <row r="6608" spans="34:131" x14ac:dyDescent="0.25">
      <c r="AH6608" s="38">
        <v>100</v>
      </c>
      <c r="AI6608" s="38">
        <v>135</v>
      </c>
      <c r="AJ6608" s="38">
        <v>18150</v>
      </c>
      <c r="AK6608" s="38">
        <v>78</v>
      </c>
      <c r="AL6608" s="38">
        <v>9100458</v>
      </c>
      <c r="AM6608" s="61" t="s">
        <v>1816</v>
      </c>
      <c r="AN6608" s="61" t="s">
        <v>1693</v>
      </c>
      <c r="AO6608" s="61" t="s">
        <v>1659</v>
      </c>
      <c r="AP6608" s="61" t="s">
        <v>1784</v>
      </c>
      <c r="AQ6608" s="61" t="s">
        <v>5027</v>
      </c>
      <c r="AR6608" s="28">
        <v>32922</v>
      </c>
      <c r="AS6608" s="28">
        <v>0</v>
      </c>
      <c r="AT6608" s="28">
        <v>0</v>
      </c>
      <c r="AU6608" s="62"/>
      <c r="DV6608" s="31" t="s">
        <v>5805</v>
      </c>
      <c r="DW6608" s="31" t="s">
        <v>5812</v>
      </c>
      <c r="DX6608" s="63"/>
      <c r="DY6608" s="63"/>
      <c r="DZ6608" s="63"/>
      <c r="EA6608" s="62"/>
    </row>
    <row r="6609" spans="34:131" x14ac:dyDescent="0.25">
      <c r="AH6609" s="38">
        <v>100</v>
      </c>
      <c r="AI6609" s="38">
        <v>140</v>
      </c>
      <c r="AJ6609" s="38">
        <v>10470</v>
      </c>
      <c r="AK6609" s="38">
        <v>78</v>
      </c>
      <c r="AL6609" s="38">
        <v>9100458</v>
      </c>
      <c r="AM6609" s="61" t="s">
        <v>1816</v>
      </c>
      <c r="AN6609" s="61" t="s">
        <v>1690</v>
      </c>
      <c r="AO6609" s="61" t="s">
        <v>1112</v>
      </c>
      <c r="AP6609" s="61" t="s">
        <v>1784</v>
      </c>
      <c r="AQ6609" s="61" t="s">
        <v>5027</v>
      </c>
      <c r="AR6609" s="28">
        <v>63606.3</v>
      </c>
      <c r="AS6609" s="28">
        <v>0</v>
      </c>
      <c r="AT6609" s="28">
        <v>0</v>
      </c>
      <c r="AU6609" s="62"/>
      <c r="DV6609" s="31" t="s">
        <v>5805</v>
      </c>
      <c r="DW6609" s="31" t="s">
        <v>5813</v>
      </c>
      <c r="DX6609" s="63"/>
      <c r="DY6609" s="63"/>
      <c r="DZ6609" s="63"/>
      <c r="EA6609" s="62"/>
    </row>
    <row r="6610" spans="34:131" x14ac:dyDescent="0.25">
      <c r="AH6610" s="38">
        <v>100</v>
      </c>
      <c r="AI6610" s="38">
        <v>140</v>
      </c>
      <c r="AJ6610" s="38">
        <v>10800</v>
      </c>
      <c r="AK6610" s="38">
        <v>78</v>
      </c>
      <c r="AL6610" s="38">
        <v>9100458</v>
      </c>
      <c r="AM6610" s="61" t="s">
        <v>1816</v>
      </c>
      <c r="AN6610" s="61" t="s">
        <v>1690</v>
      </c>
      <c r="AO6610" s="61" t="s">
        <v>5059</v>
      </c>
      <c r="AP6610" s="61" t="s">
        <v>1784</v>
      </c>
      <c r="AQ6610" s="61" t="s">
        <v>5027</v>
      </c>
      <c r="AR6610" s="28">
        <v>13494.2</v>
      </c>
      <c r="AS6610" s="28">
        <v>0</v>
      </c>
      <c r="AT6610" s="28">
        <v>0</v>
      </c>
      <c r="AU6610" s="62"/>
      <c r="DV6610" s="31" t="s">
        <v>5805</v>
      </c>
      <c r="DW6610" s="31" t="s">
        <v>5813</v>
      </c>
      <c r="DX6610" s="63"/>
      <c r="DY6610" s="63"/>
      <c r="DZ6610" s="63"/>
      <c r="EA6610" s="62"/>
    </row>
    <row r="6611" spans="34:131" x14ac:dyDescent="0.25">
      <c r="AH6611" s="38">
        <v>100</v>
      </c>
      <c r="AI6611" s="38">
        <v>140</v>
      </c>
      <c r="AJ6611" s="38">
        <v>10850</v>
      </c>
      <c r="AK6611" s="38">
        <v>78</v>
      </c>
      <c r="AL6611" s="38">
        <v>9100458</v>
      </c>
      <c r="AM6611" s="61" t="s">
        <v>1816</v>
      </c>
      <c r="AN6611" s="61" t="s">
        <v>1690</v>
      </c>
      <c r="AO6611" s="61" t="s">
        <v>5060</v>
      </c>
      <c r="AP6611" s="61" t="s">
        <v>1784</v>
      </c>
      <c r="AQ6611" s="61" t="s">
        <v>5027</v>
      </c>
      <c r="AR6611" s="28">
        <v>65099.4</v>
      </c>
      <c r="AS6611" s="28">
        <v>0</v>
      </c>
      <c r="AT6611" s="28">
        <v>0</v>
      </c>
      <c r="AU6611" s="62"/>
      <c r="DV6611" s="31" t="s">
        <v>5805</v>
      </c>
      <c r="DW6611" s="31" t="s">
        <v>5813</v>
      </c>
      <c r="DX6611" s="63"/>
      <c r="DY6611" s="63"/>
      <c r="DZ6611" s="63"/>
      <c r="EA6611" s="62"/>
    </row>
    <row r="6612" spans="34:131" x14ac:dyDescent="0.25">
      <c r="AH6612" s="38">
        <v>100</v>
      </c>
      <c r="AI6612" s="38">
        <v>140</v>
      </c>
      <c r="AJ6612" s="38">
        <v>11400</v>
      </c>
      <c r="AK6612" s="38">
        <v>78</v>
      </c>
      <c r="AL6612" s="38">
        <v>9100458</v>
      </c>
      <c r="AM6612" s="61" t="s">
        <v>1816</v>
      </c>
      <c r="AN6612" s="61" t="s">
        <v>1690</v>
      </c>
      <c r="AO6612" s="61" t="s">
        <v>5071</v>
      </c>
      <c r="AP6612" s="61" t="s">
        <v>1784</v>
      </c>
      <c r="AQ6612" s="61" t="s">
        <v>5027</v>
      </c>
      <c r="AR6612" s="28">
        <v>42215.6</v>
      </c>
      <c r="AS6612" s="28">
        <v>0</v>
      </c>
      <c r="AT6612" s="28">
        <v>0</v>
      </c>
      <c r="AU6612" s="62"/>
      <c r="DV6612" s="31" t="s">
        <v>5805</v>
      </c>
      <c r="DW6612" s="31" t="s">
        <v>5813</v>
      </c>
      <c r="DX6612" s="63"/>
      <c r="DY6612" s="63"/>
      <c r="DZ6612" s="63"/>
      <c r="EA6612" s="62"/>
    </row>
    <row r="6613" spans="34:131" x14ac:dyDescent="0.25">
      <c r="AH6613" s="38">
        <v>100</v>
      </c>
      <c r="AI6613" s="38">
        <v>140</v>
      </c>
      <c r="AJ6613" s="38">
        <v>12350</v>
      </c>
      <c r="AK6613" s="38">
        <v>78</v>
      </c>
      <c r="AL6613" s="38">
        <v>9100458</v>
      </c>
      <c r="AM6613" s="61" t="s">
        <v>1816</v>
      </c>
      <c r="AN6613" s="61" t="s">
        <v>1690</v>
      </c>
      <c r="AO6613" s="61" t="s">
        <v>5091</v>
      </c>
      <c r="AP6613" s="61" t="s">
        <v>1784</v>
      </c>
      <c r="AQ6613" s="61" t="s">
        <v>5027</v>
      </c>
      <c r="AR6613" s="28">
        <v>58276.9</v>
      </c>
      <c r="AS6613" s="28">
        <v>0</v>
      </c>
      <c r="AT6613" s="28">
        <v>0</v>
      </c>
      <c r="AU6613" s="62"/>
      <c r="DV6613" s="31" t="s">
        <v>5805</v>
      </c>
      <c r="DW6613" s="31" t="s">
        <v>5813</v>
      </c>
      <c r="DX6613" s="63"/>
      <c r="DY6613" s="63"/>
      <c r="DZ6613" s="63"/>
      <c r="EA6613" s="62"/>
    </row>
    <row r="6614" spans="34:131" x14ac:dyDescent="0.25">
      <c r="AH6614" s="38">
        <v>100</v>
      </c>
      <c r="AI6614" s="38">
        <v>140</v>
      </c>
      <c r="AJ6614" s="38">
        <v>12900</v>
      </c>
      <c r="AK6614" s="38">
        <v>78</v>
      </c>
      <c r="AL6614" s="38">
        <v>9100458</v>
      </c>
      <c r="AM6614" s="61" t="s">
        <v>1816</v>
      </c>
      <c r="AN6614" s="61" t="s">
        <v>1690</v>
      </c>
      <c r="AO6614" s="61" t="s">
        <v>5099</v>
      </c>
      <c r="AP6614" s="61" t="s">
        <v>1784</v>
      </c>
      <c r="AQ6614" s="61" t="s">
        <v>5027</v>
      </c>
      <c r="AR6614" s="28">
        <v>26746.3</v>
      </c>
      <c r="AS6614" s="28">
        <v>0</v>
      </c>
      <c r="AT6614" s="28">
        <v>0</v>
      </c>
      <c r="AU6614" s="62"/>
      <c r="DV6614" s="31" t="s">
        <v>5805</v>
      </c>
      <c r="DW6614" s="31" t="s">
        <v>5813</v>
      </c>
      <c r="DX6614" s="63"/>
      <c r="DY6614" s="63"/>
      <c r="DZ6614" s="63"/>
      <c r="EA6614" s="62"/>
    </row>
    <row r="6615" spans="34:131" x14ac:dyDescent="0.25">
      <c r="AH6615" s="38">
        <v>100</v>
      </c>
      <c r="AI6615" s="38">
        <v>140</v>
      </c>
      <c r="AJ6615" s="38">
        <v>14600</v>
      </c>
      <c r="AK6615" s="38">
        <v>78</v>
      </c>
      <c r="AL6615" s="38">
        <v>9100458</v>
      </c>
      <c r="AM6615" s="61" t="s">
        <v>1816</v>
      </c>
      <c r="AN6615" s="61" t="s">
        <v>1690</v>
      </c>
      <c r="AO6615" s="61" t="s">
        <v>1580</v>
      </c>
      <c r="AP6615" s="61" t="s">
        <v>1784</v>
      </c>
      <c r="AQ6615" s="61" t="s">
        <v>5027</v>
      </c>
      <c r="AR6615" s="28">
        <v>34942.400000000001</v>
      </c>
      <c r="AS6615" s="28">
        <v>0</v>
      </c>
      <c r="AT6615" s="28">
        <v>0</v>
      </c>
      <c r="AU6615" s="62"/>
      <c r="DV6615" s="31" t="s">
        <v>5805</v>
      </c>
      <c r="DW6615" s="31" t="s">
        <v>5813</v>
      </c>
      <c r="DX6615" s="63"/>
      <c r="DY6615" s="63"/>
      <c r="DZ6615" s="63"/>
      <c r="EA6615" s="62"/>
    </row>
    <row r="6616" spans="34:131" x14ac:dyDescent="0.25">
      <c r="AH6616" s="38">
        <v>100</v>
      </c>
      <c r="AI6616" s="38">
        <v>140</v>
      </c>
      <c r="AJ6616" s="38">
        <v>14870</v>
      </c>
      <c r="AK6616" s="38">
        <v>78</v>
      </c>
      <c r="AL6616" s="38">
        <v>9100458</v>
      </c>
      <c r="AM6616" s="61" t="s">
        <v>1816</v>
      </c>
      <c r="AN6616" s="61" t="s">
        <v>1690</v>
      </c>
      <c r="AO6616" s="61" t="s">
        <v>1586</v>
      </c>
      <c r="AP6616" s="61" t="s">
        <v>1784</v>
      </c>
      <c r="AQ6616" s="61" t="s">
        <v>5027</v>
      </c>
      <c r="AR6616" s="28">
        <v>47717.9</v>
      </c>
      <c r="AS6616" s="28">
        <v>0</v>
      </c>
      <c r="AT6616" s="28">
        <v>0</v>
      </c>
      <c r="AU6616" s="62"/>
      <c r="DV6616" s="31" t="s">
        <v>5805</v>
      </c>
      <c r="DW6616" s="31" t="s">
        <v>5813</v>
      </c>
      <c r="DX6616" s="63"/>
      <c r="DY6616" s="63"/>
      <c r="DZ6616" s="63"/>
      <c r="EA6616" s="62"/>
    </row>
    <row r="6617" spans="34:131" x14ac:dyDescent="0.25">
      <c r="AH6617" s="38">
        <v>100</v>
      </c>
      <c r="AI6617" s="38">
        <v>140</v>
      </c>
      <c r="AJ6617" s="38">
        <v>15270</v>
      </c>
      <c r="AK6617" s="38">
        <v>78</v>
      </c>
      <c r="AL6617" s="38">
        <v>9100458</v>
      </c>
      <c r="AM6617" s="61" t="s">
        <v>1816</v>
      </c>
      <c r="AN6617" s="61" t="s">
        <v>1690</v>
      </c>
      <c r="AO6617" s="61" t="s">
        <v>1596</v>
      </c>
      <c r="AP6617" s="61" t="s">
        <v>1784</v>
      </c>
      <c r="AQ6617" s="61" t="s">
        <v>5027</v>
      </c>
      <c r="AR6617" s="28">
        <v>7843.8</v>
      </c>
      <c r="AS6617" s="28">
        <v>0</v>
      </c>
      <c r="AT6617" s="28">
        <v>0</v>
      </c>
      <c r="AU6617" s="62"/>
      <c r="DV6617" s="31" t="s">
        <v>5805</v>
      </c>
      <c r="DW6617" s="31" t="s">
        <v>5813</v>
      </c>
      <c r="DX6617" s="63"/>
      <c r="DY6617" s="63"/>
      <c r="DZ6617" s="63"/>
      <c r="EA6617" s="62"/>
    </row>
    <row r="6618" spans="34:131" x14ac:dyDescent="0.25">
      <c r="AH6618" s="38">
        <v>100</v>
      </c>
      <c r="AI6618" s="38">
        <v>140</v>
      </c>
      <c r="AJ6618" s="38">
        <v>16100</v>
      </c>
      <c r="AK6618" s="38">
        <v>78</v>
      </c>
      <c r="AL6618" s="38">
        <v>9100458</v>
      </c>
      <c r="AM6618" s="61" t="s">
        <v>1816</v>
      </c>
      <c r="AN6618" s="61" t="s">
        <v>1690</v>
      </c>
      <c r="AO6618" s="61" t="s">
        <v>1612</v>
      </c>
      <c r="AP6618" s="61" t="s">
        <v>1784</v>
      </c>
      <c r="AQ6618" s="61" t="s">
        <v>5027</v>
      </c>
      <c r="AR6618" s="28">
        <v>6269.3</v>
      </c>
      <c r="AS6618" s="28">
        <v>0</v>
      </c>
      <c r="AT6618" s="28">
        <v>0</v>
      </c>
      <c r="AU6618" s="62"/>
      <c r="DV6618" s="31" t="s">
        <v>5805</v>
      </c>
      <c r="DW6618" s="31" t="s">
        <v>5813</v>
      </c>
      <c r="DX6618" s="63"/>
      <c r="DY6618" s="63"/>
      <c r="DZ6618" s="63"/>
      <c r="EA6618" s="62"/>
    </row>
    <row r="6619" spans="34:131" x14ac:dyDescent="0.25">
      <c r="AH6619" s="38">
        <v>100</v>
      </c>
      <c r="AI6619" s="38">
        <v>140</v>
      </c>
      <c r="AJ6619" s="38">
        <v>16150</v>
      </c>
      <c r="AK6619" s="38">
        <v>78</v>
      </c>
      <c r="AL6619" s="38">
        <v>9100458</v>
      </c>
      <c r="AM6619" s="61" t="s">
        <v>1816</v>
      </c>
      <c r="AN6619" s="61" t="s">
        <v>1690</v>
      </c>
      <c r="AO6619" s="61" t="s">
        <v>1613</v>
      </c>
      <c r="AP6619" s="61" t="s">
        <v>1784</v>
      </c>
      <c r="AQ6619" s="61" t="s">
        <v>5027</v>
      </c>
      <c r="AR6619" s="28">
        <v>8163.7</v>
      </c>
      <c r="AS6619" s="28">
        <v>0</v>
      </c>
      <c r="AT6619" s="28">
        <v>0</v>
      </c>
      <c r="AU6619" s="62"/>
      <c r="DV6619" s="31" t="s">
        <v>5805</v>
      </c>
      <c r="DW6619" s="31" t="s">
        <v>5813</v>
      </c>
      <c r="DX6619" s="63"/>
      <c r="DY6619" s="63"/>
      <c r="DZ6619" s="63"/>
      <c r="EA6619" s="62"/>
    </row>
    <row r="6620" spans="34:131" x14ac:dyDescent="0.25">
      <c r="AH6620" s="38">
        <v>100</v>
      </c>
      <c r="AI6620" s="38">
        <v>140</v>
      </c>
      <c r="AJ6620" s="38">
        <v>16200</v>
      </c>
      <c r="AK6620" s="38">
        <v>78</v>
      </c>
      <c r="AL6620" s="38">
        <v>9100458</v>
      </c>
      <c r="AM6620" s="61" t="s">
        <v>1816</v>
      </c>
      <c r="AN6620" s="61" t="s">
        <v>1690</v>
      </c>
      <c r="AO6620" s="61" t="s">
        <v>1615</v>
      </c>
      <c r="AP6620" s="61" t="s">
        <v>1784</v>
      </c>
      <c r="AQ6620" s="61" t="s">
        <v>5027</v>
      </c>
      <c r="AR6620" s="28">
        <v>8132.6</v>
      </c>
      <c r="AS6620" s="28">
        <v>0</v>
      </c>
      <c r="AT6620" s="28">
        <v>0</v>
      </c>
      <c r="AU6620" s="62"/>
      <c r="DV6620" s="31" t="s">
        <v>5805</v>
      </c>
      <c r="DW6620" s="31" t="s">
        <v>5813</v>
      </c>
      <c r="DX6620" s="63"/>
      <c r="DY6620" s="63"/>
      <c r="DZ6620" s="63"/>
      <c r="EA6620" s="62"/>
    </row>
    <row r="6621" spans="34:131" x14ac:dyDescent="0.25">
      <c r="AH6621" s="38">
        <v>100</v>
      </c>
      <c r="AI6621" s="38">
        <v>140</v>
      </c>
      <c r="AJ6621" s="38">
        <v>18100</v>
      </c>
      <c r="AK6621" s="38">
        <v>78</v>
      </c>
      <c r="AL6621" s="38">
        <v>9100458</v>
      </c>
      <c r="AM6621" s="61" t="s">
        <v>1816</v>
      </c>
      <c r="AN6621" s="61" t="s">
        <v>1690</v>
      </c>
      <c r="AO6621" s="61" t="s">
        <v>1658</v>
      </c>
      <c r="AP6621" s="61" t="s">
        <v>1784</v>
      </c>
      <c r="AQ6621" s="61" t="s">
        <v>5027</v>
      </c>
      <c r="AR6621" s="28">
        <v>10699.4</v>
      </c>
      <c r="AS6621" s="28">
        <v>0</v>
      </c>
      <c r="AT6621" s="28">
        <v>0</v>
      </c>
      <c r="AU6621" s="62"/>
      <c r="DV6621" s="31" t="s">
        <v>5805</v>
      </c>
      <c r="DW6621" s="31" t="s">
        <v>5813</v>
      </c>
      <c r="DX6621" s="63"/>
      <c r="DY6621" s="63"/>
      <c r="DZ6621" s="63"/>
      <c r="EA6621" s="62"/>
    </row>
    <row r="6622" spans="34:131" x14ac:dyDescent="0.25">
      <c r="AH6622" s="38">
        <v>100</v>
      </c>
      <c r="AI6622" s="38">
        <v>145</v>
      </c>
      <c r="AJ6622" s="38">
        <v>10550</v>
      </c>
      <c r="AK6622" s="38">
        <v>78</v>
      </c>
      <c r="AL6622" s="38">
        <v>9100458</v>
      </c>
      <c r="AM6622" s="61" t="s">
        <v>1816</v>
      </c>
      <c r="AN6622" s="61" t="s">
        <v>1691</v>
      </c>
      <c r="AO6622" s="61" t="s">
        <v>5054</v>
      </c>
      <c r="AP6622" s="61" t="s">
        <v>1784</v>
      </c>
      <c r="AQ6622" s="61" t="s">
        <v>5027</v>
      </c>
      <c r="AR6622" s="28">
        <v>1026946.2</v>
      </c>
      <c r="AS6622" s="28">
        <v>0</v>
      </c>
      <c r="AT6622" s="28">
        <v>0</v>
      </c>
      <c r="AU6622" s="62"/>
      <c r="DV6622" s="31" t="s">
        <v>5805</v>
      </c>
      <c r="DW6622" s="31" t="s">
        <v>5814</v>
      </c>
      <c r="DX6622" s="63"/>
      <c r="DY6622" s="63"/>
      <c r="DZ6622" s="63"/>
      <c r="EA6622" s="62"/>
    </row>
    <row r="6623" spans="34:131" x14ac:dyDescent="0.25">
      <c r="AH6623" s="38">
        <v>100</v>
      </c>
      <c r="AI6623" s="38">
        <v>145</v>
      </c>
      <c r="AJ6623" s="38">
        <v>11000</v>
      </c>
      <c r="AK6623" s="38">
        <v>78</v>
      </c>
      <c r="AL6623" s="38">
        <v>9100458</v>
      </c>
      <c r="AM6623" s="61" t="s">
        <v>1816</v>
      </c>
      <c r="AN6623" s="61" t="s">
        <v>1691</v>
      </c>
      <c r="AO6623" s="61" t="s">
        <v>5063</v>
      </c>
      <c r="AP6623" s="61" t="s">
        <v>1784</v>
      </c>
      <c r="AQ6623" s="61" t="s">
        <v>5027</v>
      </c>
      <c r="AR6623" s="28">
        <v>15935.2</v>
      </c>
      <c r="AS6623" s="28">
        <v>0</v>
      </c>
      <c r="AT6623" s="28">
        <v>0</v>
      </c>
      <c r="AU6623" s="62"/>
      <c r="DV6623" s="31" t="s">
        <v>5805</v>
      </c>
      <c r="DW6623" s="31" t="s">
        <v>5814</v>
      </c>
      <c r="DX6623" s="63"/>
      <c r="DY6623" s="63"/>
      <c r="DZ6623" s="63"/>
      <c r="EA6623" s="62"/>
    </row>
    <row r="6624" spans="34:131" x14ac:dyDescent="0.25">
      <c r="AH6624" s="38">
        <v>100</v>
      </c>
      <c r="AI6624" s="38">
        <v>145</v>
      </c>
      <c r="AJ6624" s="38">
        <v>11050</v>
      </c>
      <c r="AK6624" s="38">
        <v>78</v>
      </c>
      <c r="AL6624" s="38">
        <v>9100458</v>
      </c>
      <c r="AM6624" s="61" t="s">
        <v>1816</v>
      </c>
      <c r="AN6624" s="61" t="s">
        <v>1691</v>
      </c>
      <c r="AO6624" s="61" t="s">
        <v>5064</v>
      </c>
      <c r="AP6624" s="61" t="s">
        <v>1784</v>
      </c>
      <c r="AQ6624" s="61" t="s">
        <v>5027</v>
      </c>
      <c r="AR6624" s="28">
        <v>30719.200000000001</v>
      </c>
      <c r="AS6624" s="28">
        <v>0</v>
      </c>
      <c r="AT6624" s="28">
        <v>0</v>
      </c>
      <c r="AU6624" s="62"/>
      <c r="DV6624" s="31" t="s">
        <v>5805</v>
      </c>
      <c r="DW6624" s="31" t="s">
        <v>5814</v>
      </c>
      <c r="DX6624" s="63"/>
      <c r="DY6624" s="63"/>
      <c r="DZ6624" s="63"/>
      <c r="EA6624" s="62"/>
    </row>
    <row r="6625" spans="34:131" x14ac:dyDescent="0.25">
      <c r="AH6625" s="38">
        <v>100</v>
      </c>
      <c r="AI6625" s="38">
        <v>145</v>
      </c>
      <c r="AJ6625" s="38">
        <v>12050</v>
      </c>
      <c r="AK6625" s="38">
        <v>78</v>
      </c>
      <c r="AL6625" s="38">
        <v>9100458</v>
      </c>
      <c r="AM6625" s="61" t="s">
        <v>1816</v>
      </c>
      <c r="AN6625" s="61" t="s">
        <v>1691</v>
      </c>
      <c r="AO6625" s="61" t="s">
        <v>5085</v>
      </c>
      <c r="AP6625" s="61" t="s">
        <v>1784</v>
      </c>
      <c r="AQ6625" s="61" t="s">
        <v>5027</v>
      </c>
      <c r="AR6625" s="28">
        <v>11093.4</v>
      </c>
      <c r="AS6625" s="28">
        <v>0</v>
      </c>
      <c r="AT6625" s="28">
        <v>0</v>
      </c>
      <c r="AU6625" s="62"/>
      <c r="DV6625" s="31" t="s">
        <v>5805</v>
      </c>
      <c r="DW6625" s="31" t="s">
        <v>5814</v>
      </c>
      <c r="DX6625" s="63"/>
      <c r="DY6625" s="63"/>
      <c r="DZ6625" s="63"/>
      <c r="EA6625" s="62"/>
    </row>
    <row r="6626" spans="34:131" x14ac:dyDescent="0.25">
      <c r="AH6626" s="38">
        <v>100</v>
      </c>
      <c r="AI6626" s="38">
        <v>145</v>
      </c>
      <c r="AJ6626" s="38">
        <v>12750</v>
      </c>
      <c r="AK6626" s="38">
        <v>78</v>
      </c>
      <c r="AL6626" s="38">
        <v>9100458</v>
      </c>
      <c r="AM6626" s="61" t="s">
        <v>1816</v>
      </c>
      <c r="AN6626" s="61" t="s">
        <v>1691</v>
      </c>
      <c r="AO6626" s="61" t="s">
        <v>5097</v>
      </c>
      <c r="AP6626" s="61" t="s">
        <v>1784</v>
      </c>
      <c r="AQ6626" s="61" t="s">
        <v>5027</v>
      </c>
      <c r="AR6626" s="28">
        <v>2931.8</v>
      </c>
      <c r="AS6626" s="28">
        <v>0</v>
      </c>
      <c r="AT6626" s="28">
        <v>0</v>
      </c>
      <c r="AU6626" s="62"/>
      <c r="DV6626" s="31" t="s">
        <v>5805</v>
      </c>
      <c r="DW6626" s="31" t="s">
        <v>5814</v>
      </c>
      <c r="DX6626" s="63"/>
      <c r="DY6626" s="63"/>
      <c r="DZ6626" s="63"/>
      <c r="EA6626" s="62"/>
    </row>
    <row r="6627" spans="34:131" x14ac:dyDescent="0.25">
      <c r="AH6627" s="38">
        <v>100</v>
      </c>
      <c r="AI6627" s="38">
        <v>145</v>
      </c>
      <c r="AJ6627" s="38">
        <v>13310</v>
      </c>
      <c r="AK6627" s="38">
        <v>78</v>
      </c>
      <c r="AL6627" s="38">
        <v>9100458</v>
      </c>
      <c r="AM6627" s="61" t="s">
        <v>1816</v>
      </c>
      <c r="AN6627" s="61" t="s">
        <v>1691</v>
      </c>
      <c r="AO6627" s="61" t="s">
        <v>5108</v>
      </c>
      <c r="AP6627" s="61" t="s">
        <v>1784</v>
      </c>
      <c r="AQ6627" s="61" t="s">
        <v>5027</v>
      </c>
      <c r="AR6627" s="28">
        <v>35683.699999999997</v>
      </c>
      <c r="AS6627" s="28">
        <v>0</v>
      </c>
      <c r="AT6627" s="28">
        <v>0</v>
      </c>
      <c r="AU6627" s="62"/>
      <c r="DV6627" s="31" t="s">
        <v>5805</v>
      </c>
      <c r="DW6627" s="31" t="s">
        <v>5814</v>
      </c>
      <c r="DX6627" s="63"/>
      <c r="DY6627" s="63"/>
      <c r="DZ6627" s="63"/>
      <c r="EA6627" s="62"/>
    </row>
    <row r="6628" spans="34:131" x14ac:dyDescent="0.25">
      <c r="AH6628" s="38">
        <v>100</v>
      </c>
      <c r="AI6628" s="38">
        <v>145</v>
      </c>
      <c r="AJ6628" s="38">
        <v>13700</v>
      </c>
      <c r="AK6628" s="38">
        <v>78</v>
      </c>
      <c r="AL6628" s="38">
        <v>9100458</v>
      </c>
      <c r="AM6628" s="61" t="s">
        <v>1816</v>
      </c>
      <c r="AN6628" s="61" t="s">
        <v>1691</v>
      </c>
      <c r="AO6628" s="61" t="s">
        <v>5118</v>
      </c>
      <c r="AP6628" s="61" t="s">
        <v>1784</v>
      </c>
      <c r="AQ6628" s="61" t="s">
        <v>5027</v>
      </c>
      <c r="AR6628" s="28">
        <v>3774.3</v>
      </c>
      <c r="AS6628" s="28">
        <v>0</v>
      </c>
      <c r="AT6628" s="28">
        <v>0</v>
      </c>
      <c r="AU6628" s="62"/>
      <c r="DV6628" s="31" t="s">
        <v>5805</v>
      </c>
      <c r="DW6628" s="31" t="s">
        <v>5814</v>
      </c>
      <c r="DX6628" s="63"/>
      <c r="DY6628" s="63"/>
      <c r="DZ6628" s="63"/>
      <c r="EA6628" s="62"/>
    </row>
    <row r="6629" spans="34:131" x14ac:dyDescent="0.25">
      <c r="AH6629" s="38">
        <v>100</v>
      </c>
      <c r="AI6629" s="38">
        <v>145</v>
      </c>
      <c r="AJ6629" s="38">
        <v>16180</v>
      </c>
      <c r="AK6629" s="38">
        <v>78</v>
      </c>
      <c r="AL6629" s="38">
        <v>9100458</v>
      </c>
      <c r="AM6629" s="61" t="s">
        <v>1816</v>
      </c>
      <c r="AN6629" s="61" t="s">
        <v>1691</v>
      </c>
      <c r="AO6629" s="61" t="s">
        <v>1614</v>
      </c>
      <c r="AP6629" s="61" t="s">
        <v>1784</v>
      </c>
      <c r="AQ6629" s="61" t="s">
        <v>5027</v>
      </c>
      <c r="AR6629" s="28">
        <v>66940.600000000006</v>
      </c>
      <c r="AS6629" s="28">
        <v>0</v>
      </c>
      <c r="AT6629" s="28">
        <v>0</v>
      </c>
      <c r="AU6629" s="62"/>
      <c r="DV6629" s="31" t="s">
        <v>5805</v>
      </c>
      <c r="DW6629" s="31" t="s">
        <v>5814</v>
      </c>
      <c r="DX6629" s="63"/>
      <c r="DY6629" s="63"/>
      <c r="DZ6629" s="63"/>
      <c r="EA6629" s="62"/>
    </row>
    <row r="6630" spans="34:131" x14ac:dyDescent="0.25">
      <c r="AH6630" s="38">
        <v>100</v>
      </c>
      <c r="AI6630" s="38">
        <v>145</v>
      </c>
      <c r="AJ6630" s="38">
        <v>16470</v>
      </c>
      <c r="AK6630" s="38">
        <v>78</v>
      </c>
      <c r="AL6630" s="38">
        <v>9100458</v>
      </c>
      <c r="AM6630" s="61" t="s">
        <v>1816</v>
      </c>
      <c r="AN6630" s="61" t="s">
        <v>1691</v>
      </c>
      <c r="AO6630" s="61" t="s">
        <v>1622</v>
      </c>
      <c r="AP6630" s="61" t="s">
        <v>1784</v>
      </c>
      <c r="AQ6630" s="61" t="s">
        <v>5027</v>
      </c>
      <c r="AR6630" s="28">
        <v>76</v>
      </c>
      <c r="AS6630" s="28">
        <v>0</v>
      </c>
      <c r="AT6630" s="28">
        <v>0</v>
      </c>
      <c r="AU6630" s="62"/>
      <c r="DV6630" s="31" t="s">
        <v>5805</v>
      </c>
      <c r="DW6630" s="31" t="s">
        <v>5814</v>
      </c>
      <c r="DX6630" s="63"/>
      <c r="DY6630" s="63"/>
      <c r="DZ6630" s="63"/>
      <c r="EA6630" s="62"/>
    </row>
    <row r="6631" spans="34:131" x14ac:dyDescent="0.25">
      <c r="AH6631" s="38">
        <v>100</v>
      </c>
      <c r="AI6631" s="38">
        <v>145</v>
      </c>
      <c r="AJ6631" s="38">
        <v>17050</v>
      </c>
      <c r="AK6631" s="38">
        <v>78</v>
      </c>
      <c r="AL6631" s="38">
        <v>9100458</v>
      </c>
      <c r="AM6631" s="61" t="s">
        <v>1816</v>
      </c>
      <c r="AN6631" s="61" t="s">
        <v>1691</v>
      </c>
      <c r="AO6631" s="61" t="s">
        <v>1634</v>
      </c>
      <c r="AP6631" s="61" t="s">
        <v>1784</v>
      </c>
      <c r="AQ6631" s="61" t="s">
        <v>5027</v>
      </c>
      <c r="AR6631" s="28">
        <v>9511</v>
      </c>
      <c r="AS6631" s="28">
        <v>0</v>
      </c>
      <c r="AT6631" s="28">
        <v>0</v>
      </c>
      <c r="AU6631" s="62"/>
      <c r="DV6631" s="31" t="s">
        <v>5805</v>
      </c>
      <c r="DW6631" s="31" t="s">
        <v>5814</v>
      </c>
      <c r="DX6631" s="63"/>
      <c r="DY6631" s="63"/>
      <c r="DZ6631" s="63"/>
      <c r="EA6631" s="62"/>
    </row>
    <row r="6632" spans="34:131" x14ac:dyDescent="0.25">
      <c r="AH6632" s="38">
        <v>100</v>
      </c>
      <c r="AI6632" s="38">
        <v>145</v>
      </c>
      <c r="AJ6632" s="38">
        <v>17640</v>
      </c>
      <c r="AK6632" s="38">
        <v>78</v>
      </c>
      <c r="AL6632" s="38">
        <v>9100458</v>
      </c>
      <c r="AM6632" s="61" t="s">
        <v>1816</v>
      </c>
      <c r="AN6632" s="61" t="s">
        <v>1691</v>
      </c>
      <c r="AO6632" s="61" t="s">
        <v>1647</v>
      </c>
      <c r="AP6632" s="61" t="s">
        <v>1784</v>
      </c>
      <c r="AQ6632" s="61" t="s">
        <v>5027</v>
      </c>
      <c r="AR6632" s="28">
        <v>63043.1</v>
      </c>
      <c r="AS6632" s="28">
        <v>0</v>
      </c>
      <c r="AT6632" s="28">
        <v>0</v>
      </c>
      <c r="AU6632" s="62"/>
      <c r="DV6632" s="31" t="s">
        <v>5805</v>
      </c>
      <c r="DW6632" s="31" t="s">
        <v>5814</v>
      </c>
      <c r="DX6632" s="63"/>
      <c r="DY6632" s="63"/>
      <c r="DZ6632" s="63"/>
      <c r="EA6632" s="62"/>
    </row>
    <row r="6633" spans="34:131" x14ac:dyDescent="0.25">
      <c r="AH6633" s="38">
        <v>100</v>
      </c>
      <c r="AI6633" s="38">
        <v>145</v>
      </c>
      <c r="AJ6633" s="38">
        <v>18710</v>
      </c>
      <c r="AK6633" s="38">
        <v>78</v>
      </c>
      <c r="AL6633" s="38">
        <v>9100458</v>
      </c>
      <c r="AM6633" s="61" t="s">
        <v>1816</v>
      </c>
      <c r="AN6633" s="61" t="s">
        <v>1691</v>
      </c>
      <c r="AO6633" s="61" t="s">
        <v>1671</v>
      </c>
      <c r="AP6633" s="61" t="s">
        <v>1784</v>
      </c>
      <c r="AQ6633" s="61" t="s">
        <v>5027</v>
      </c>
      <c r="AR6633" s="28">
        <v>40727.599999999999</v>
      </c>
      <c r="AS6633" s="28">
        <v>0</v>
      </c>
      <c r="AT6633" s="28">
        <v>0</v>
      </c>
      <c r="AU6633" s="62"/>
      <c r="DV6633" s="31" t="s">
        <v>5805</v>
      </c>
      <c r="DW6633" s="31" t="s">
        <v>5814</v>
      </c>
      <c r="DX6633" s="63"/>
      <c r="DY6633" s="63"/>
      <c r="DZ6633" s="63"/>
      <c r="EA6633" s="62"/>
    </row>
    <row r="6634" spans="34:131" x14ac:dyDescent="0.25">
      <c r="AH6634" s="38">
        <v>100</v>
      </c>
      <c r="AI6634" s="38">
        <v>145</v>
      </c>
      <c r="AJ6634" s="38">
        <v>18750</v>
      </c>
      <c r="AK6634" s="38">
        <v>78</v>
      </c>
      <c r="AL6634" s="38">
        <v>9100458</v>
      </c>
      <c r="AM6634" s="61" t="s">
        <v>1816</v>
      </c>
      <c r="AN6634" s="61" t="s">
        <v>1691</v>
      </c>
      <c r="AO6634" s="61" t="s">
        <v>1672</v>
      </c>
      <c r="AP6634" s="61" t="s">
        <v>1784</v>
      </c>
      <c r="AQ6634" s="61" t="s">
        <v>5027</v>
      </c>
      <c r="AR6634" s="28">
        <v>17020.2</v>
      </c>
      <c r="AS6634" s="28">
        <v>0</v>
      </c>
      <c r="AT6634" s="28">
        <v>0</v>
      </c>
      <c r="AU6634" s="62"/>
      <c r="DV6634" s="31" t="s">
        <v>5805</v>
      </c>
      <c r="DW6634" s="31" t="s">
        <v>5814</v>
      </c>
      <c r="DX6634" s="63"/>
      <c r="DY6634" s="63"/>
      <c r="DZ6634" s="63"/>
      <c r="EA6634" s="62"/>
    </row>
    <row r="6635" spans="34:131" x14ac:dyDescent="0.25">
      <c r="AH6635" s="38">
        <v>100</v>
      </c>
      <c r="AI6635" s="38">
        <v>150</v>
      </c>
      <c r="AJ6635" s="38">
        <v>11600</v>
      </c>
      <c r="AK6635" s="38">
        <v>78</v>
      </c>
      <c r="AL6635" s="38">
        <v>9100458</v>
      </c>
      <c r="AM6635" s="61" t="s">
        <v>1816</v>
      </c>
      <c r="AN6635" s="61" t="s">
        <v>1695</v>
      </c>
      <c r="AO6635" s="61" t="s">
        <v>5076</v>
      </c>
      <c r="AP6635" s="61" t="s">
        <v>1784</v>
      </c>
      <c r="AQ6635" s="61" t="s">
        <v>5027</v>
      </c>
      <c r="AR6635" s="28">
        <v>31625.9</v>
      </c>
      <c r="AS6635" s="28">
        <v>0</v>
      </c>
      <c r="AT6635" s="28">
        <v>0</v>
      </c>
      <c r="AU6635" s="62"/>
      <c r="DV6635" s="31" t="s">
        <v>5805</v>
      </c>
      <c r="DW6635" s="31" t="s">
        <v>5815</v>
      </c>
      <c r="DX6635" s="63"/>
      <c r="DY6635" s="63"/>
      <c r="DZ6635" s="63"/>
      <c r="EA6635" s="62"/>
    </row>
    <row r="6636" spans="34:131" x14ac:dyDescent="0.25">
      <c r="AH6636" s="38">
        <v>100</v>
      </c>
      <c r="AI6636" s="38">
        <v>150</v>
      </c>
      <c r="AJ6636" s="38">
        <v>12000</v>
      </c>
      <c r="AK6636" s="38">
        <v>78</v>
      </c>
      <c r="AL6636" s="38">
        <v>9100458</v>
      </c>
      <c r="AM6636" s="61" t="s">
        <v>1816</v>
      </c>
      <c r="AN6636" s="61" t="s">
        <v>1695</v>
      </c>
      <c r="AO6636" s="61" t="s">
        <v>5084</v>
      </c>
      <c r="AP6636" s="61" t="s">
        <v>1784</v>
      </c>
      <c r="AQ6636" s="61" t="s">
        <v>5027</v>
      </c>
      <c r="AR6636" s="28">
        <v>2164.9</v>
      </c>
      <c r="AS6636" s="28">
        <v>0</v>
      </c>
      <c r="AT6636" s="28">
        <v>0</v>
      </c>
      <c r="AU6636" s="62"/>
      <c r="DV6636" s="31" t="s">
        <v>5805</v>
      </c>
      <c r="DW6636" s="31" t="s">
        <v>5815</v>
      </c>
      <c r="DX6636" s="63"/>
      <c r="DY6636" s="63"/>
      <c r="DZ6636" s="63"/>
      <c r="EA6636" s="62"/>
    </row>
    <row r="6637" spans="34:131" x14ac:dyDescent="0.25">
      <c r="AH6637" s="38">
        <v>100</v>
      </c>
      <c r="AI6637" s="38">
        <v>150</v>
      </c>
      <c r="AJ6637" s="38">
        <v>12200</v>
      </c>
      <c r="AK6637" s="38">
        <v>78</v>
      </c>
      <c r="AL6637" s="38">
        <v>9100458</v>
      </c>
      <c r="AM6637" s="61" t="s">
        <v>1816</v>
      </c>
      <c r="AN6637" s="61" t="s">
        <v>1695</v>
      </c>
      <c r="AO6637" s="61" t="s">
        <v>5088</v>
      </c>
      <c r="AP6637" s="61" t="s">
        <v>1784</v>
      </c>
      <c r="AQ6637" s="61" t="s">
        <v>5027</v>
      </c>
      <c r="AR6637" s="28">
        <v>24494</v>
      </c>
      <c r="AS6637" s="28">
        <v>0</v>
      </c>
      <c r="AT6637" s="28">
        <v>0</v>
      </c>
      <c r="AU6637" s="62"/>
      <c r="DV6637" s="31" t="s">
        <v>5805</v>
      </c>
      <c r="DW6637" s="31" t="s">
        <v>5815</v>
      </c>
      <c r="DX6637" s="63"/>
      <c r="DY6637" s="63"/>
      <c r="DZ6637" s="63"/>
      <c r="EA6637" s="62"/>
    </row>
    <row r="6638" spans="34:131" x14ac:dyDescent="0.25">
      <c r="AH6638" s="38">
        <v>100</v>
      </c>
      <c r="AI6638" s="38">
        <v>150</v>
      </c>
      <c r="AJ6638" s="38">
        <v>13450</v>
      </c>
      <c r="AK6638" s="38">
        <v>78</v>
      </c>
      <c r="AL6638" s="38">
        <v>9100458</v>
      </c>
      <c r="AM6638" s="61" t="s">
        <v>1816</v>
      </c>
      <c r="AN6638" s="61" t="s">
        <v>1695</v>
      </c>
      <c r="AO6638" s="61" t="s">
        <v>5112</v>
      </c>
      <c r="AP6638" s="61" t="s">
        <v>1784</v>
      </c>
      <c r="AQ6638" s="61" t="s">
        <v>5027</v>
      </c>
      <c r="AR6638" s="28">
        <v>1245.2</v>
      </c>
      <c r="AS6638" s="28">
        <v>0</v>
      </c>
      <c r="AT6638" s="28">
        <v>0</v>
      </c>
      <c r="AU6638" s="62"/>
      <c r="DV6638" s="31" t="s">
        <v>5805</v>
      </c>
      <c r="DW6638" s="31" t="s">
        <v>5815</v>
      </c>
      <c r="DX6638" s="63"/>
      <c r="DY6638" s="63"/>
      <c r="DZ6638" s="63"/>
      <c r="EA6638" s="62"/>
    </row>
    <row r="6639" spans="34:131" x14ac:dyDescent="0.25">
      <c r="AH6639" s="38">
        <v>100</v>
      </c>
      <c r="AI6639" s="38">
        <v>150</v>
      </c>
      <c r="AJ6639" s="38">
        <v>13500</v>
      </c>
      <c r="AK6639" s="38">
        <v>78</v>
      </c>
      <c r="AL6639" s="38">
        <v>9100458</v>
      </c>
      <c r="AM6639" s="61" t="s">
        <v>1816</v>
      </c>
      <c r="AN6639" s="61" t="s">
        <v>1695</v>
      </c>
      <c r="AO6639" s="61" t="s">
        <v>5113</v>
      </c>
      <c r="AP6639" s="61" t="s">
        <v>1784</v>
      </c>
      <c r="AQ6639" s="61" t="s">
        <v>5027</v>
      </c>
      <c r="AR6639" s="28">
        <v>5390.3</v>
      </c>
      <c r="AS6639" s="28">
        <v>0</v>
      </c>
      <c r="AT6639" s="28">
        <v>0</v>
      </c>
      <c r="AU6639" s="62"/>
      <c r="DV6639" s="31" t="s">
        <v>5805</v>
      </c>
      <c r="DW6639" s="31" t="s">
        <v>5815</v>
      </c>
      <c r="DX6639" s="63"/>
      <c r="DY6639" s="63"/>
      <c r="DZ6639" s="63"/>
      <c r="EA6639" s="62"/>
    </row>
    <row r="6640" spans="34:131" x14ac:dyDescent="0.25">
      <c r="AH6640" s="38">
        <v>100</v>
      </c>
      <c r="AI6640" s="38">
        <v>150</v>
      </c>
      <c r="AJ6640" s="38">
        <v>13850</v>
      </c>
      <c r="AK6640" s="38">
        <v>78</v>
      </c>
      <c r="AL6640" s="38">
        <v>9100458</v>
      </c>
      <c r="AM6640" s="61" t="s">
        <v>1816</v>
      </c>
      <c r="AN6640" s="61" t="s">
        <v>1695</v>
      </c>
      <c r="AO6640" s="61" t="s">
        <v>5121</v>
      </c>
      <c r="AP6640" s="61" t="s">
        <v>1784</v>
      </c>
      <c r="AQ6640" s="61" t="s">
        <v>5027</v>
      </c>
      <c r="AR6640" s="28">
        <v>36.200000000000003</v>
      </c>
      <c r="AS6640" s="28">
        <v>0</v>
      </c>
      <c r="AT6640" s="28">
        <v>0</v>
      </c>
      <c r="AU6640" s="62"/>
      <c r="DV6640" s="31" t="s">
        <v>5805</v>
      </c>
      <c r="DW6640" s="31" t="s">
        <v>5815</v>
      </c>
      <c r="DX6640" s="63"/>
      <c r="DY6640" s="63"/>
      <c r="DZ6640" s="63"/>
      <c r="EA6640" s="62"/>
    </row>
    <row r="6641" spans="34:131" x14ac:dyDescent="0.25">
      <c r="AH6641" s="38">
        <v>100</v>
      </c>
      <c r="AI6641" s="38">
        <v>150</v>
      </c>
      <c r="AJ6641" s="38">
        <v>14300</v>
      </c>
      <c r="AK6641" s="38">
        <v>78</v>
      </c>
      <c r="AL6641" s="38">
        <v>9100458</v>
      </c>
      <c r="AM6641" s="61" t="s">
        <v>1816</v>
      </c>
      <c r="AN6641" s="61" t="s">
        <v>1695</v>
      </c>
      <c r="AO6641" s="61" t="s">
        <v>1574</v>
      </c>
      <c r="AP6641" s="61" t="s">
        <v>1784</v>
      </c>
      <c r="AQ6641" s="61" t="s">
        <v>5027</v>
      </c>
      <c r="AR6641" s="28">
        <v>20917</v>
      </c>
      <c r="AS6641" s="28">
        <v>0</v>
      </c>
      <c r="AT6641" s="28">
        <v>0</v>
      </c>
      <c r="AU6641" s="62"/>
      <c r="DV6641" s="31" t="s">
        <v>5805</v>
      </c>
      <c r="DW6641" s="31" t="s">
        <v>5815</v>
      </c>
      <c r="DX6641" s="63"/>
      <c r="DY6641" s="63"/>
      <c r="DZ6641" s="63"/>
      <c r="EA6641" s="62"/>
    </row>
    <row r="6642" spans="34:131" x14ac:dyDescent="0.25">
      <c r="AH6642" s="38">
        <v>100</v>
      </c>
      <c r="AI6642" s="38">
        <v>150</v>
      </c>
      <c r="AJ6642" s="38">
        <v>14750</v>
      </c>
      <c r="AK6642" s="38">
        <v>78</v>
      </c>
      <c r="AL6642" s="38">
        <v>9100458</v>
      </c>
      <c r="AM6642" s="61" t="s">
        <v>1816</v>
      </c>
      <c r="AN6642" s="61" t="s">
        <v>1695</v>
      </c>
      <c r="AO6642" s="61" t="s">
        <v>1583</v>
      </c>
      <c r="AP6642" s="61" t="s">
        <v>1784</v>
      </c>
      <c r="AQ6642" s="61" t="s">
        <v>5027</v>
      </c>
      <c r="AR6642" s="28">
        <v>31914.3</v>
      </c>
      <c r="AS6642" s="28">
        <v>0</v>
      </c>
      <c r="AT6642" s="28">
        <v>0</v>
      </c>
      <c r="AU6642" s="62"/>
      <c r="DV6642" s="31" t="s">
        <v>5805</v>
      </c>
      <c r="DW6642" s="31" t="s">
        <v>5815</v>
      </c>
      <c r="DX6642" s="63"/>
      <c r="DY6642" s="63"/>
      <c r="DZ6642" s="63"/>
      <c r="EA6642" s="62"/>
    </row>
    <row r="6643" spans="34:131" x14ac:dyDescent="0.25">
      <c r="AH6643" s="38">
        <v>100</v>
      </c>
      <c r="AI6643" s="38">
        <v>150</v>
      </c>
      <c r="AJ6643" s="38">
        <v>14950</v>
      </c>
      <c r="AK6643" s="38">
        <v>78</v>
      </c>
      <c r="AL6643" s="38">
        <v>9100458</v>
      </c>
      <c r="AM6643" s="61" t="s">
        <v>1816</v>
      </c>
      <c r="AN6643" s="61" t="s">
        <v>1695</v>
      </c>
      <c r="AO6643" s="61" t="s">
        <v>1589</v>
      </c>
      <c r="AP6643" s="61" t="s">
        <v>1784</v>
      </c>
      <c r="AQ6643" s="61" t="s">
        <v>5027</v>
      </c>
      <c r="AR6643" s="28">
        <v>12013.6</v>
      </c>
      <c r="AS6643" s="28">
        <v>0</v>
      </c>
      <c r="AT6643" s="28">
        <v>0</v>
      </c>
      <c r="AU6643" s="62"/>
      <c r="DV6643" s="31" t="s">
        <v>5805</v>
      </c>
      <c r="DW6643" s="31" t="s">
        <v>5815</v>
      </c>
      <c r="DX6643" s="63"/>
      <c r="DY6643" s="63"/>
      <c r="DZ6643" s="63"/>
      <c r="EA6643" s="62"/>
    </row>
    <row r="6644" spans="34:131" x14ac:dyDescent="0.25">
      <c r="AH6644" s="38">
        <v>100</v>
      </c>
      <c r="AI6644" s="38">
        <v>150</v>
      </c>
      <c r="AJ6644" s="38">
        <v>15550</v>
      </c>
      <c r="AK6644" s="38">
        <v>78</v>
      </c>
      <c r="AL6644" s="38">
        <v>9100458</v>
      </c>
      <c r="AM6644" s="61" t="s">
        <v>1816</v>
      </c>
      <c r="AN6644" s="61" t="s">
        <v>1695</v>
      </c>
      <c r="AO6644" s="61" t="s">
        <v>1602</v>
      </c>
      <c r="AP6644" s="61" t="s">
        <v>1784</v>
      </c>
      <c r="AQ6644" s="61" t="s">
        <v>5027</v>
      </c>
      <c r="AR6644" s="28">
        <v>2077.5</v>
      </c>
      <c r="AS6644" s="28">
        <v>0</v>
      </c>
      <c r="AT6644" s="28">
        <v>0</v>
      </c>
      <c r="AU6644" s="62"/>
      <c r="DV6644" s="31" t="s">
        <v>5805</v>
      </c>
      <c r="DW6644" s="31" t="s">
        <v>5815</v>
      </c>
      <c r="DX6644" s="63"/>
      <c r="DY6644" s="63"/>
      <c r="DZ6644" s="63"/>
      <c r="EA6644" s="62"/>
    </row>
    <row r="6645" spans="34:131" x14ac:dyDescent="0.25">
      <c r="AH6645" s="38">
        <v>100</v>
      </c>
      <c r="AI6645" s="38">
        <v>150</v>
      </c>
      <c r="AJ6645" s="38">
        <v>15800</v>
      </c>
      <c r="AK6645" s="38">
        <v>78</v>
      </c>
      <c r="AL6645" s="38">
        <v>9100458</v>
      </c>
      <c r="AM6645" s="61" t="s">
        <v>1816</v>
      </c>
      <c r="AN6645" s="61" t="s">
        <v>1695</v>
      </c>
      <c r="AO6645" s="61" t="s">
        <v>1607</v>
      </c>
      <c r="AP6645" s="61" t="s">
        <v>1784</v>
      </c>
      <c r="AQ6645" s="61" t="s">
        <v>5027</v>
      </c>
      <c r="AR6645" s="28">
        <v>8745</v>
      </c>
      <c r="AS6645" s="28">
        <v>0</v>
      </c>
      <c r="AT6645" s="28">
        <v>0</v>
      </c>
      <c r="AU6645" s="62"/>
      <c r="DV6645" s="31" t="s">
        <v>5805</v>
      </c>
      <c r="DW6645" s="31" t="s">
        <v>5815</v>
      </c>
      <c r="DX6645" s="63"/>
      <c r="DY6645" s="63"/>
      <c r="DZ6645" s="63"/>
      <c r="EA6645" s="62"/>
    </row>
    <row r="6646" spans="34:131" x14ac:dyDescent="0.25">
      <c r="AH6646" s="38">
        <v>100</v>
      </c>
      <c r="AI6646" s="38">
        <v>150</v>
      </c>
      <c r="AJ6646" s="38">
        <v>17350</v>
      </c>
      <c r="AK6646" s="38">
        <v>78</v>
      </c>
      <c r="AL6646" s="38">
        <v>9100458</v>
      </c>
      <c r="AM6646" s="61" t="s">
        <v>1816</v>
      </c>
      <c r="AN6646" s="61" t="s">
        <v>1695</v>
      </c>
      <c r="AO6646" s="61" t="s">
        <v>1641</v>
      </c>
      <c r="AP6646" s="61" t="s">
        <v>1784</v>
      </c>
      <c r="AQ6646" s="61" t="s">
        <v>5027</v>
      </c>
      <c r="AR6646" s="28">
        <v>4098.7</v>
      </c>
      <c r="AS6646" s="28">
        <v>0</v>
      </c>
      <c r="AT6646" s="28">
        <v>0</v>
      </c>
      <c r="AU6646" s="62"/>
      <c r="DV6646" s="31" t="s">
        <v>5805</v>
      </c>
      <c r="DW6646" s="31" t="s">
        <v>5815</v>
      </c>
      <c r="DX6646" s="63"/>
      <c r="DY6646" s="63"/>
      <c r="DZ6646" s="63"/>
      <c r="EA6646" s="62"/>
    </row>
    <row r="6647" spans="34:131" x14ac:dyDescent="0.25">
      <c r="AH6647" s="38">
        <v>100</v>
      </c>
      <c r="AI6647" s="38">
        <v>150</v>
      </c>
      <c r="AJ6647" s="38">
        <v>17500</v>
      </c>
      <c r="AK6647" s="38">
        <v>78</v>
      </c>
      <c r="AL6647" s="38">
        <v>9100458</v>
      </c>
      <c r="AM6647" s="61" t="s">
        <v>1816</v>
      </c>
      <c r="AN6647" s="61" t="s">
        <v>1695</v>
      </c>
      <c r="AO6647" s="61" t="s">
        <v>1644</v>
      </c>
      <c r="AP6647" s="61" t="s">
        <v>1784</v>
      </c>
      <c r="AQ6647" s="61" t="s">
        <v>5027</v>
      </c>
      <c r="AR6647" s="28">
        <v>14866.7</v>
      </c>
      <c r="AS6647" s="28">
        <v>0</v>
      </c>
      <c r="AT6647" s="28">
        <v>0</v>
      </c>
      <c r="AU6647" s="62"/>
      <c r="DV6647" s="31" t="s">
        <v>5805</v>
      </c>
      <c r="DW6647" s="31" t="s">
        <v>5815</v>
      </c>
      <c r="DX6647" s="63"/>
      <c r="DY6647" s="63"/>
      <c r="DZ6647" s="63"/>
      <c r="EA6647" s="62"/>
    </row>
    <row r="6648" spans="34:131" x14ac:dyDescent="0.25">
      <c r="AH6648" s="38">
        <v>100</v>
      </c>
      <c r="AI6648" s="38">
        <v>150</v>
      </c>
      <c r="AJ6648" s="38">
        <v>17750</v>
      </c>
      <c r="AK6648" s="38">
        <v>78</v>
      </c>
      <c r="AL6648" s="38">
        <v>9100458</v>
      </c>
      <c r="AM6648" s="61" t="s">
        <v>1816</v>
      </c>
      <c r="AN6648" s="61" t="s">
        <v>1695</v>
      </c>
      <c r="AO6648" s="61" t="s">
        <v>1650</v>
      </c>
      <c r="AP6648" s="61" t="s">
        <v>1784</v>
      </c>
      <c r="AQ6648" s="61" t="s">
        <v>5027</v>
      </c>
      <c r="AR6648" s="28">
        <v>8585</v>
      </c>
      <c r="AS6648" s="28">
        <v>0</v>
      </c>
      <c r="AT6648" s="28">
        <v>0</v>
      </c>
      <c r="AU6648" s="62"/>
      <c r="DV6648" s="31" t="s">
        <v>5805</v>
      </c>
      <c r="DW6648" s="31" t="s">
        <v>5815</v>
      </c>
      <c r="DX6648" s="63"/>
      <c r="DY6648" s="63"/>
      <c r="DZ6648" s="63"/>
      <c r="EA6648" s="62"/>
    </row>
    <row r="6649" spans="34:131" x14ac:dyDescent="0.25">
      <c r="AH6649" s="38">
        <v>100</v>
      </c>
      <c r="AI6649" s="38">
        <v>155</v>
      </c>
      <c r="AJ6649" s="38">
        <v>10050</v>
      </c>
      <c r="AK6649" s="38">
        <v>78</v>
      </c>
      <c r="AL6649" s="38">
        <v>9100458</v>
      </c>
      <c r="AM6649" s="61" t="s">
        <v>1816</v>
      </c>
      <c r="AN6649" s="61" t="s">
        <v>1686</v>
      </c>
      <c r="AO6649" s="61" t="s">
        <v>5044</v>
      </c>
      <c r="AP6649" s="61" t="s">
        <v>1784</v>
      </c>
      <c r="AQ6649" s="61" t="s">
        <v>5027</v>
      </c>
      <c r="AR6649" s="28">
        <v>575.9</v>
      </c>
      <c r="AS6649" s="28">
        <v>0</v>
      </c>
      <c r="AT6649" s="28">
        <v>0</v>
      </c>
      <c r="AU6649" s="62"/>
      <c r="DV6649" s="31" t="s">
        <v>5805</v>
      </c>
      <c r="DW6649" s="31" t="s">
        <v>5816</v>
      </c>
      <c r="DX6649" s="63"/>
      <c r="DY6649" s="63"/>
      <c r="DZ6649" s="63"/>
      <c r="EA6649" s="62"/>
    </row>
    <row r="6650" spans="34:131" x14ac:dyDescent="0.25">
      <c r="AH6650" s="38">
        <v>100</v>
      </c>
      <c r="AI6650" s="38">
        <v>155</v>
      </c>
      <c r="AJ6650" s="38">
        <v>10300</v>
      </c>
      <c r="AK6650" s="38">
        <v>78</v>
      </c>
      <c r="AL6650" s="38">
        <v>9100458</v>
      </c>
      <c r="AM6650" s="61" t="s">
        <v>1816</v>
      </c>
      <c r="AN6650" s="61" t="s">
        <v>1686</v>
      </c>
      <c r="AO6650" s="61" t="s">
        <v>5049</v>
      </c>
      <c r="AP6650" s="61" t="s">
        <v>1784</v>
      </c>
      <c r="AQ6650" s="61" t="s">
        <v>5027</v>
      </c>
      <c r="AR6650" s="28">
        <v>148.19999999999999</v>
      </c>
      <c r="AS6650" s="28">
        <v>0</v>
      </c>
      <c r="AT6650" s="28">
        <v>0</v>
      </c>
      <c r="AU6650" s="62"/>
      <c r="DV6650" s="31" t="s">
        <v>5805</v>
      </c>
      <c r="DW6650" s="31" t="s">
        <v>5816</v>
      </c>
      <c r="DX6650" s="63"/>
      <c r="DY6650" s="63"/>
      <c r="DZ6650" s="63"/>
      <c r="EA6650" s="62"/>
    </row>
    <row r="6651" spans="34:131" x14ac:dyDescent="0.25">
      <c r="AH6651" s="38">
        <v>100</v>
      </c>
      <c r="AI6651" s="38">
        <v>155</v>
      </c>
      <c r="AJ6651" s="38">
        <v>10650</v>
      </c>
      <c r="AK6651" s="38">
        <v>78</v>
      </c>
      <c r="AL6651" s="38">
        <v>9100458</v>
      </c>
      <c r="AM6651" s="61" t="s">
        <v>1816</v>
      </c>
      <c r="AN6651" s="61" t="s">
        <v>1686</v>
      </c>
      <c r="AO6651" s="61" t="s">
        <v>5056</v>
      </c>
      <c r="AP6651" s="61" t="s">
        <v>1784</v>
      </c>
      <c r="AQ6651" s="61" t="s">
        <v>5027</v>
      </c>
      <c r="AR6651" s="28">
        <v>5663.9</v>
      </c>
      <c r="AS6651" s="28">
        <v>0</v>
      </c>
      <c r="AT6651" s="28">
        <v>0</v>
      </c>
      <c r="AU6651" s="62"/>
      <c r="DV6651" s="31" t="s">
        <v>5805</v>
      </c>
      <c r="DW6651" s="31" t="s">
        <v>5816</v>
      </c>
      <c r="DX6651" s="63"/>
      <c r="DY6651" s="63"/>
      <c r="DZ6651" s="63"/>
      <c r="EA6651" s="62"/>
    </row>
    <row r="6652" spans="34:131" x14ac:dyDescent="0.25">
      <c r="AH6652" s="38">
        <v>100</v>
      </c>
      <c r="AI6652" s="38">
        <v>155</v>
      </c>
      <c r="AJ6652" s="38">
        <v>11860</v>
      </c>
      <c r="AK6652" s="38">
        <v>78</v>
      </c>
      <c r="AL6652" s="38">
        <v>9100458</v>
      </c>
      <c r="AM6652" s="61" t="s">
        <v>1816</v>
      </c>
      <c r="AN6652" s="61" t="s">
        <v>1686</v>
      </c>
      <c r="AO6652" s="61" t="s">
        <v>5082</v>
      </c>
      <c r="AP6652" s="61" t="s">
        <v>1784</v>
      </c>
      <c r="AQ6652" s="61" t="s">
        <v>5027</v>
      </c>
      <c r="AR6652" s="28">
        <v>1315.5</v>
      </c>
      <c r="AS6652" s="28">
        <v>0</v>
      </c>
      <c r="AT6652" s="28">
        <v>0</v>
      </c>
      <c r="AU6652" s="62"/>
      <c r="DV6652" s="31" t="s">
        <v>5805</v>
      </c>
      <c r="DW6652" s="31" t="s">
        <v>5816</v>
      </c>
      <c r="DX6652" s="63"/>
      <c r="DY6652" s="63"/>
      <c r="DZ6652" s="63"/>
      <c r="EA6652" s="62"/>
    </row>
    <row r="6653" spans="34:131" x14ac:dyDescent="0.25">
      <c r="AH6653" s="38">
        <v>100</v>
      </c>
      <c r="AI6653" s="38">
        <v>155</v>
      </c>
      <c r="AJ6653" s="38">
        <v>12300</v>
      </c>
      <c r="AK6653" s="38">
        <v>78</v>
      </c>
      <c r="AL6653" s="38">
        <v>9100458</v>
      </c>
      <c r="AM6653" s="61" t="s">
        <v>1816</v>
      </c>
      <c r="AN6653" s="61" t="s">
        <v>1686</v>
      </c>
      <c r="AO6653" s="61" t="s">
        <v>5090</v>
      </c>
      <c r="AP6653" s="61" t="s">
        <v>1784</v>
      </c>
      <c r="AQ6653" s="61" t="s">
        <v>5027</v>
      </c>
      <c r="AR6653" s="28">
        <v>16090</v>
      </c>
      <c r="AS6653" s="28">
        <v>0</v>
      </c>
      <c r="AT6653" s="28">
        <v>0</v>
      </c>
      <c r="AU6653" s="62"/>
      <c r="DV6653" s="31" t="s">
        <v>5805</v>
      </c>
      <c r="DW6653" s="31" t="s">
        <v>5816</v>
      </c>
      <c r="DX6653" s="63"/>
      <c r="DY6653" s="63"/>
      <c r="DZ6653" s="63"/>
      <c r="EA6653" s="62"/>
    </row>
    <row r="6654" spans="34:131" x14ac:dyDescent="0.25">
      <c r="AH6654" s="38">
        <v>100</v>
      </c>
      <c r="AI6654" s="38">
        <v>155</v>
      </c>
      <c r="AJ6654" s="38">
        <v>12500</v>
      </c>
      <c r="AK6654" s="38">
        <v>78</v>
      </c>
      <c r="AL6654" s="38">
        <v>9100458</v>
      </c>
      <c r="AM6654" s="61" t="s">
        <v>1816</v>
      </c>
      <c r="AN6654" s="61" t="s">
        <v>1686</v>
      </c>
      <c r="AO6654" s="61" t="s">
        <v>5094</v>
      </c>
      <c r="AP6654" s="61" t="s">
        <v>1784</v>
      </c>
      <c r="AQ6654" s="61" t="s">
        <v>5027</v>
      </c>
      <c r="AR6654" s="28">
        <v>19798.7</v>
      </c>
      <c r="AS6654" s="28">
        <v>0</v>
      </c>
      <c r="AT6654" s="28">
        <v>0</v>
      </c>
      <c r="AU6654" s="62"/>
      <c r="DV6654" s="31" t="s">
        <v>5805</v>
      </c>
      <c r="DW6654" s="31" t="s">
        <v>5816</v>
      </c>
      <c r="DX6654" s="63"/>
      <c r="DY6654" s="63"/>
      <c r="DZ6654" s="63"/>
      <c r="EA6654" s="62"/>
    </row>
    <row r="6655" spans="34:131" x14ac:dyDescent="0.25">
      <c r="AH6655" s="38">
        <v>100</v>
      </c>
      <c r="AI6655" s="38">
        <v>155</v>
      </c>
      <c r="AJ6655" s="38">
        <v>13370</v>
      </c>
      <c r="AK6655" s="38">
        <v>78</v>
      </c>
      <c r="AL6655" s="38">
        <v>9100458</v>
      </c>
      <c r="AM6655" s="61" t="s">
        <v>1816</v>
      </c>
      <c r="AN6655" s="61" t="s">
        <v>1686</v>
      </c>
      <c r="AO6655" s="61" t="s">
        <v>5110</v>
      </c>
      <c r="AP6655" s="61" t="s">
        <v>1784</v>
      </c>
      <c r="AQ6655" s="61" t="s">
        <v>5027</v>
      </c>
      <c r="AR6655" s="28">
        <v>15462.8</v>
      </c>
      <c r="AS6655" s="28">
        <v>0</v>
      </c>
      <c r="AT6655" s="28">
        <v>0</v>
      </c>
      <c r="AU6655" s="62"/>
      <c r="DV6655" s="31" t="s">
        <v>5805</v>
      </c>
      <c r="DW6655" s="31" t="s">
        <v>5816</v>
      </c>
      <c r="DX6655" s="63"/>
      <c r="DY6655" s="63"/>
      <c r="DZ6655" s="63"/>
      <c r="EA6655" s="62"/>
    </row>
    <row r="6656" spans="34:131" x14ac:dyDescent="0.25">
      <c r="AH6656" s="38">
        <v>100</v>
      </c>
      <c r="AI6656" s="38">
        <v>155</v>
      </c>
      <c r="AJ6656" s="38">
        <v>14250</v>
      </c>
      <c r="AK6656" s="38">
        <v>78</v>
      </c>
      <c r="AL6656" s="38">
        <v>9100458</v>
      </c>
      <c r="AM6656" s="61" t="s">
        <v>1816</v>
      </c>
      <c r="AN6656" s="61" t="s">
        <v>1686</v>
      </c>
      <c r="AO6656" s="61" t="s">
        <v>1573</v>
      </c>
      <c r="AP6656" s="61" t="s">
        <v>1784</v>
      </c>
      <c r="AQ6656" s="61" t="s">
        <v>5027</v>
      </c>
      <c r="AR6656" s="28">
        <v>1924.2</v>
      </c>
      <c r="AS6656" s="28">
        <v>0</v>
      </c>
      <c r="AT6656" s="28">
        <v>0</v>
      </c>
      <c r="AU6656" s="62"/>
      <c r="DV6656" s="31" t="s">
        <v>5805</v>
      </c>
      <c r="DW6656" s="31" t="s">
        <v>5816</v>
      </c>
      <c r="DX6656" s="63"/>
      <c r="DY6656" s="63"/>
      <c r="DZ6656" s="63"/>
      <c r="EA6656" s="62"/>
    </row>
    <row r="6657" spans="34:131" x14ac:dyDescent="0.25">
      <c r="AH6657" s="38">
        <v>100</v>
      </c>
      <c r="AI6657" s="38">
        <v>155</v>
      </c>
      <c r="AJ6657" s="38">
        <v>15500</v>
      </c>
      <c r="AK6657" s="38">
        <v>78</v>
      </c>
      <c r="AL6657" s="38">
        <v>9100458</v>
      </c>
      <c r="AM6657" s="61" t="s">
        <v>1816</v>
      </c>
      <c r="AN6657" s="61" t="s">
        <v>1686</v>
      </c>
      <c r="AO6657" s="61" t="s">
        <v>1601</v>
      </c>
      <c r="AP6657" s="61" t="s">
        <v>1784</v>
      </c>
      <c r="AQ6657" s="61" t="s">
        <v>5027</v>
      </c>
      <c r="AR6657" s="28">
        <v>47001.9</v>
      </c>
      <c r="AS6657" s="28">
        <v>0</v>
      </c>
      <c r="AT6657" s="28">
        <v>0</v>
      </c>
      <c r="AU6657" s="62"/>
      <c r="DV6657" s="31" t="s">
        <v>5805</v>
      </c>
      <c r="DW6657" s="31" t="s">
        <v>5816</v>
      </c>
      <c r="DX6657" s="63"/>
      <c r="DY6657" s="63"/>
      <c r="DZ6657" s="63"/>
      <c r="EA6657" s="62"/>
    </row>
    <row r="6658" spans="34:131" x14ac:dyDescent="0.25">
      <c r="AH6658" s="38">
        <v>100</v>
      </c>
      <c r="AI6658" s="38">
        <v>155</v>
      </c>
      <c r="AJ6658" s="38">
        <v>17450</v>
      </c>
      <c r="AK6658" s="38">
        <v>78</v>
      </c>
      <c r="AL6658" s="38">
        <v>9100458</v>
      </c>
      <c r="AM6658" s="61" t="s">
        <v>1816</v>
      </c>
      <c r="AN6658" s="61" t="s">
        <v>1686</v>
      </c>
      <c r="AO6658" s="61" t="s">
        <v>1643</v>
      </c>
      <c r="AP6658" s="61" t="s">
        <v>1784</v>
      </c>
      <c r="AQ6658" s="61" t="s">
        <v>5027</v>
      </c>
      <c r="AR6658" s="28">
        <v>3174.4</v>
      </c>
      <c r="AS6658" s="28">
        <v>0</v>
      </c>
      <c r="AT6658" s="28">
        <v>0</v>
      </c>
      <c r="AU6658" s="62"/>
      <c r="DV6658" s="31" t="s">
        <v>5805</v>
      </c>
      <c r="DW6658" s="31" t="s">
        <v>5816</v>
      </c>
      <c r="DX6658" s="63"/>
      <c r="DY6658" s="63"/>
      <c r="DZ6658" s="63"/>
      <c r="EA6658" s="62"/>
    </row>
    <row r="6659" spans="34:131" x14ac:dyDescent="0.25">
      <c r="AH6659" s="38">
        <v>100</v>
      </c>
      <c r="AI6659" s="38">
        <v>155</v>
      </c>
      <c r="AJ6659" s="38">
        <v>17700</v>
      </c>
      <c r="AK6659" s="38">
        <v>78</v>
      </c>
      <c r="AL6659" s="38">
        <v>9100458</v>
      </c>
      <c r="AM6659" s="61" t="s">
        <v>1816</v>
      </c>
      <c r="AN6659" s="61" t="s">
        <v>1686</v>
      </c>
      <c r="AO6659" s="61" t="s">
        <v>1649</v>
      </c>
      <c r="AP6659" s="61" t="s">
        <v>1784</v>
      </c>
      <c r="AQ6659" s="61" t="s">
        <v>5027</v>
      </c>
      <c r="AR6659" s="28">
        <v>6747.6</v>
      </c>
      <c r="AS6659" s="28">
        <v>0</v>
      </c>
      <c r="AT6659" s="28">
        <v>0</v>
      </c>
      <c r="AU6659" s="62"/>
      <c r="DV6659" s="31" t="s">
        <v>5805</v>
      </c>
      <c r="DW6659" s="31" t="s">
        <v>5816</v>
      </c>
      <c r="DX6659" s="63"/>
      <c r="DY6659" s="63"/>
      <c r="DZ6659" s="63"/>
      <c r="EA6659" s="62"/>
    </row>
    <row r="6660" spans="34:131" x14ac:dyDescent="0.25">
      <c r="AH6660" s="38">
        <v>100</v>
      </c>
      <c r="AI6660" s="38">
        <v>155</v>
      </c>
      <c r="AJ6660" s="38">
        <v>17800</v>
      </c>
      <c r="AK6660" s="38">
        <v>78</v>
      </c>
      <c r="AL6660" s="38">
        <v>9100458</v>
      </c>
      <c r="AM6660" s="61" t="s">
        <v>1816</v>
      </c>
      <c r="AN6660" s="61" t="s">
        <v>1686</v>
      </c>
      <c r="AO6660" s="61" t="s">
        <v>1651</v>
      </c>
      <c r="AP6660" s="61" t="s">
        <v>1784</v>
      </c>
      <c r="AQ6660" s="61" t="s">
        <v>5027</v>
      </c>
      <c r="AR6660" s="28">
        <v>17131.5</v>
      </c>
      <c r="AS6660" s="28">
        <v>0</v>
      </c>
      <c r="AT6660" s="28">
        <v>0</v>
      </c>
      <c r="AU6660" s="62"/>
      <c r="DV6660" s="31" t="s">
        <v>5805</v>
      </c>
      <c r="DW6660" s="31" t="s">
        <v>5816</v>
      </c>
      <c r="DX6660" s="63"/>
      <c r="DY6660" s="63"/>
      <c r="DZ6660" s="63"/>
      <c r="EA6660" s="62"/>
    </row>
    <row r="6661" spans="34:131" x14ac:dyDescent="0.25">
      <c r="AH6661" s="38">
        <v>100</v>
      </c>
      <c r="AI6661" s="38">
        <v>155</v>
      </c>
      <c r="AJ6661" s="38">
        <v>18200</v>
      </c>
      <c r="AK6661" s="38">
        <v>78</v>
      </c>
      <c r="AL6661" s="38">
        <v>9100458</v>
      </c>
      <c r="AM6661" s="61" t="s">
        <v>1816</v>
      </c>
      <c r="AN6661" s="61" t="s">
        <v>1686</v>
      </c>
      <c r="AO6661" s="61" t="s">
        <v>1660</v>
      </c>
      <c r="AP6661" s="61" t="s">
        <v>1784</v>
      </c>
      <c r="AQ6661" s="61" t="s">
        <v>5027</v>
      </c>
      <c r="AR6661" s="28">
        <v>172198.8</v>
      </c>
      <c r="AS6661" s="28">
        <v>0</v>
      </c>
      <c r="AT6661" s="28">
        <v>0</v>
      </c>
      <c r="AU6661" s="62"/>
      <c r="DV6661" s="31" t="s">
        <v>5805</v>
      </c>
      <c r="DW6661" s="31" t="s">
        <v>5816</v>
      </c>
      <c r="DX6661" s="63"/>
      <c r="DY6661" s="63"/>
      <c r="DZ6661" s="63"/>
      <c r="EA6661" s="62"/>
    </row>
    <row r="6662" spans="34:131" x14ac:dyDescent="0.25">
      <c r="AH6662" s="38">
        <v>100</v>
      </c>
      <c r="AI6662" s="38">
        <v>160</v>
      </c>
      <c r="AJ6662" s="38">
        <v>11250</v>
      </c>
      <c r="AK6662" s="38">
        <v>78</v>
      </c>
      <c r="AL6662" s="38">
        <v>9100458</v>
      </c>
      <c r="AM6662" s="61" t="s">
        <v>1816</v>
      </c>
      <c r="AN6662" s="61" t="s">
        <v>1694</v>
      </c>
      <c r="AO6662" s="61" t="s">
        <v>5068</v>
      </c>
      <c r="AP6662" s="61" t="s">
        <v>1784</v>
      </c>
      <c r="AQ6662" s="61" t="s">
        <v>5027</v>
      </c>
      <c r="AR6662" s="28">
        <v>3056.9</v>
      </c>
      <c r="AS6662" s="28">
        <v>0</v>
      </c>
      <c r="AT6662" s="28">
        <v>0</v>
      </c>
      <c r="AU6662" s="62"/>
      <c r="DV6662" s="31" t="s">
        <v>5805</v>
      </c>
      <c r="DW6662" s="31" t="s">
        <v>5817</v>
      </c>
      <c r="DX6662" s="63"/>
      <c r="DY6662" s="63"/>
      <c r="DZ6662" s="63"/>
      <c r="EA6662" s="62"/>
    </row>
    <row r="6663" spans="34:131" x14ac:dyDescent="0.25">
      <c r="AH6663" s="38">
        <v>100</v>
      </c>
      <c r="AI6663" s="38">
        <v>160</v>
      </c>
      <c r="AJ6663" s="38">
        <v>11700</v>
      </c>
      <c r="AK6663" s="38">
        <v>78</v>
      </c>
      <c r="AL6663" s="38">
        <v>9100458</v>
      </c>
      <c r="AM6663" s="61" t="s">
        <v>1816</v>
      </c>
      <c r="AN6663" s="61" t="s">
        <v>1694</v>
      </c>
      <c r="AO6663" s="61" t="s">
        <v>5077</v>
      </c>
      <c r="AP6663" s="61" t="s">
        <v>1784</v>
      </c>
      <c r="AQ6663" s="61" t="s">
        <v>5027</v>
      </c>
      <c r="AR6663" s="28">
        <v>631611.9</v>
      </c>
      <c r="AS6663" s="28">
        <v>0</v>
      </c>
      <c r="AT6663" s="28">
        <v>0</v>
      </c>
      <c r="AU6663" s="62"/>
      <c r="DV6663" s="31" t="s">
        <v>5805</v>
      </c>
      <c r="DW6663" s="31" t="s">
        <v>5817</v>
      </c>
      <c r="DX6663" s="63"/>
      <c r="DY6663" s="63"/>
      <c r="DZ6663" s="63"/>
      <c r="EA6663" s="62"/>
    </row>
    <row r="6664" spans="34:131" x14ac:dyDescent="0.25">
      <c r="AH6664" s="38">
        <v>100</v>
      </c>
      <c r="AI6664" s="38">
        <v>160</v>
      </c>
      <c r="AJ6664" s="38">
        <v>18800</v>
      </c>
      <c r="AK6664" s="38">
        <v>78</v>
      </c>
      <c r="AL6664" s="38">
        <v>9100458</v>
      </c>
      <c r="AM6664" s="61" t="s">
        <v>1816</v>
      </c>
      <c r="AN6664" s="61" t="s">
        <v>1694</v>
      </c>
      <c r="AO6664" s="61" t="s">
        <v>882</v>
      </c>
      <c r="AP6664" s="61" t="s">
        <v>1784</v>
      </c>
      <c r="AQ6664" s="61" t="s">
        <v>5027</v>
      </c>
      <c r="AR6664" s="28">
        <v>322600.90000000002</v>
      </c>
      <c r="AS6664" s="28">
        <v>0</v>
      </c>
      <c r="AT6664" s="28">
        <v>0</v>
      </c>
      <c r="AU6664" s="62"/>
      <c r="DV6664" s="31" t="s">
        <v>5805</v>
      </c>
      <c r="DW6664" s="31" t="s">
        <v>5817</v>
      </c>
      <c r="DX6664" s="63"/>
      <c r="DY6664" s="63"/>
      <c r="DZ6664" s="63"/>
      <c r="EA6664" s="62"/>
    </row>
    <row r="6665" spans="34:131" x14ac:dyDescent="0.25">
      <c r="AH6665" s="38">
        <v>100</v>
      </c>
      <c r="AI6665" s="38">
        <v>105</v>
      </c>
      <c r="AJ6665" s="38">
        <v>10150</v>
      </c>
      <c r="AK6665" s="38">
        <v>78</v>
      </c>
      <c r="AL6665" s="38">
        <v>9100658</v>
      </c>
      <c r="AM6665" s="61" t="s">
        <v>1816</v>
      </c>
      <c r="AN6665" s="61" t="s">
        <v>1688</v>
      </c>
      <c r="AO6665" s="61" t="s">
        <v>5046</v>
      </c>
      <c r="AP6665" s="61" t="s">
        <v>1784</v>
      </c>
      <c r="AQ6665" s="61" t="s">
        <v>5028</v>
      </c>
      <c r="AR6665" s="28">
        <v>0</v>
      </c>
      <c r="AS6665" s="28">
        <v>12013</v>
      </c>
      <c r="AT6665" s="28">
        <v>0</v>
      </c>
      <c r="AU6665" s="62"/>
      <c r="DV6665" s="31" t="s">
        <v>5818</v>
      </c>
      <c r="DW6665" s="31" t="s">
        <v>5819</v>
      </c>
      <c r="DX6665" s="63"/>
      <c r="DY6665" s="63"/>
      <c r="DZ6665" s="63"/>
      <c r="EA6665" s="62"/>
    </row>
    <row r="6666" spans="34:131" x14ac:dyDescent="0.25">
      <c r="AH6666" s="38">
        <v>100</v>
      </c>
      <c r="AI6666" s="38">
        <v>105</v>
      </c>
      <c r="AJ6666" s="38">
        <v>10500</v>
      </c>
      <c r="AK6666" s="38">
        <v>78</v>
      </c>
      <c r="AL6666" s="38">
        <v>9100658</v>
      </c>
      <c r="AM6666" s="61" t="s">
        <v>1816</v>
      </c>
      <c r="AN6666" s="61" t="s">
        <v>1688</v>
      </c>
      <c r="AO6666" s="61" t="s">
        <v>5053</v>
      </c>
      <c r="AP6666" s="61" t="s">
        <v>1784</v>
      </c>
      <c r="AQ6666" s="61" t="s">
        <v>5028</v>
      </c>
      <c r="AR6666" s="28">
        <v>5754864.4000000004</v>
      </c>
      <c r="AS6666" s="28">
        <v>3917580</v>
      </c>
      <c r="AT6666" s="28">
        <v>3842635</v>
      </c>
      <c r="AU6666" s="62"/>
      <c r="DV6666" s="31" t="s">
        <v>5818</v>
      </c>
      <c r="DW6666" s="31" t="s">
        <v>5819</v>
      </c>
      <c r="DX6666" s="63"/>
      <c r="DY6666" s="63"/>
      <c r="DZ6666" s="63"/>
      <c r="EA6666" s="62"/>
    </row>
    <row r="6667" spans="34:131" x14ac:dyDescent="0.25">
      <c r="AH6667" s="38">
        <v>100</v>
      </c>
      <c r="AI6667" s="38">
        <v>105</v>
      </c>
      <c r="AJ6667" s="38">
        <v>10750</v>
      </c>
      <c r="AK6667" s="38">
        <v>78</v>
      </c>
      <c r="AL6667" s="38">
        <v>9100658</v>
      </c>
      <c r="AM6667" s="61" t="s">
        <v>1816</v>
      </c>
      <c r="AN6667" s="61" t="s">
        <v>1688</v>
      </c>
      <c r="AO6667" s="61" t="s">
        <v>5058</v>
      </c>
      <c r="AP6667" s="61" t="s">
        <v>1784</v>
      </c>
      <c r="AQ6667" s="61" t="s">
        <v>5028</v>
      </c>
      <c r="AR6667" s="28">
        <v>20384009</v>
      </c>
      <c r="AS6667" s="28">
        <v>14480966</v>
      </c>
      <c r="AT6667" s="28">
        <v>52244201</v>
      </c>
      <c r="AU6667" s="62"/>
      <c r="DV6667" s="31" t="s">
        <v>5818</v>
      </c>
      <c r="DW6667" s="31" t="s">
        <v>5819</v>
      </c>
      <c r="DX6667" s="63"/>
      <c r="DY6667" s="63"/>
      <c r="DZ6667" s="63"/>
      <c r="EA6667" s="62"/>
    </row>
    <row r="6668" spans="34:131" x14ac:dyDescent="0.25">
      <c r="AH6668" s="38">
        <v>100</v>
      </c>
      <c r="AI6668" s="38">
        <v>105</v>
      </c>
      <c r="AJ6668" s="38">
        <v>11450</v>
      </c>
      <c r="AK6668" s="38">
        <v>78</v>
      </c>
      <c r="AL6668" s="38">
        <v>9100658</v>
      </c>
      <c r="AM6668" s="61" t="s">
        <v>1816</v>
      </c>
      <c r="AN6668" s="61" t="s">
        <v>1688</v>
      </c>
      <c r="AO6668" s="61" t="s">
        <v>5072</v>
      </c>
      <c r="AP6668" s="61" t="s">
        <v>1784</v>
      </c>
      <c r="AQ6668" s="61" t="s">
        <v>5028</v>
      </c>
      <c r="AR6668" s="28">
        <v>18612475.699999999</v>
      </c>
      <c r="AS6668" s="28">
        <v>11942096</v>
      </c>
      <c r="AT6668" s="28">
        <v>5502394</v>
      </c>
      <c r="AU6668" s="62"/>
      <c r="DV6668" s="31" t="s">
        <v>5818</v>
      </c>
      <c r="DW6668" s="31" t="s">
        <v>5819</v>
      </c>
      <c r="DX6668" s="63"/>
      <c r="DY6668" s="63"/>
      <c r="DZ6668" s="63"/>
      <c r="EA6668" s="62"/>
    </row>
    <row r="6669" spans="34:131" x14ac:dyDescent="0.25">
      <c r="AH6669" s="38">
        <v>100</v>
      </c>
      <c r="AI6669" s="38">
        <v>105</v>
      </c>
      <c r="AJ6669" s="38">
        <v>11500</v>
      </c>
      <c r="AK6669" s="38">
        <v>78</v>
      </c>
      <c r="AL6669" s="38">
        <v>9100658</v>
      </c>
      <c r="AM6669" s="61" t="s">
        <v>1816</v>
      </c>
      <c r="AN6669" s="61" t="s">
        <v>1688</v>
      </c>
      <c r="AO6669" s="61" t="s">
        <v>5073</v>
      </c>
      <c r="AP6669" s="61" t="s">
        <v>1784</v>
      </c>
      <c r="AQ6669" s="61" t="s">
        <v>5028</v>
      </c>
      <c r="AR6669" s="28">
        <v>21331588</v>
      </c>
      <c r="AS6669" s="28">
        <v>1395504</v>
      </c>
      <c r="AT6669" s="28">
        <v>790940</v>
      </c>
      <c r="AU6669" s="62"/>
      <c r="DV6669" s="31" t="s">
        <v>5818</v>
      </c>
      <c r="DW6669" s="31" t="s">
        <v>5819</v>
      </c>
      <c r="DX6669" s="63"/>
      <c r="DY6669" s="63"/>
      <c r="DZ6669" s="63"/>
      <c r="EA6669" s="62"/>
    </row>
    <row r="6670" spans="34:131" x14ac:dyDescent="0.25">
      <c r="AH6670" s="38">
        <v>100</v>
      </c>
      <c r="AI6670" s="38">
        <v>105</v>
      </c>
      <c r="AJ6670" s="38">
        <v>12850</v>
      </c>
      <c r="AK6670" s="38">
        <v>78</v>
      </c>
      <c r="AL6670" s="38">
        <v>9100658</v>
      </c>
      <c r="AM6670" s="61" t="s">
        <v>1816</v>
      </c>
      <c r="AN6670" s="61" t="s">
        <v>1688</v>
      </c>
      <c r="AO6670" s="61" t="s">
        <v>5098</v>
      </c>
      <c r="AP6670" s="61" t="s">
        <v>1784</v>
      </c>
      <c r="AQ6670" s="61" t="s">
        <v>5028</v>
      </c>
      <c r="AR6670" s="28">
        <v>4137154.8</v>
      </c>
      <c r="AS6670" s="28">
        <v>1920105</v>
      </c>
      <c r="AT6670" s="28">
        <v>2461778</v>
      </c>
      <c r="AU6670" s="62"/>
      <c r="DV6670" s="31" t="s">
        <v>5818</v>
      </c>
      <c r="DW6670" s="31" t="s">
        <v>5819</v>
      </c>
      <c r="DX6670" s="63"/>
      <c r="DY6670" s="63"/>
      <c r="DZ6670" s="63"/>
      <c r="EA6670" s="62"/>
    </row>
    <row r="6671" spans="34:131" x14ac:dyDescent="0.25">
      <c r="AH6671" s="38">
        <v>100</v>
      </c>
      <c r="AI6671" s="38">
        <v>105</v>
      </c>
      <c r="AJ6671" s="38">
        <v>13100</v>
      </c>
      <c r="AK6671" s="38">
        <v>78</v>
      </c>
      <c r="AL6671" s="38">
        <v>9100658</v>
      </c>
      <c r="AM6671" s="61" t="s">
        <v>1816</v>
      </c>
      <c r="AN6671" s="61" t="s">
        <v>1688</v>
      </c>
      <c r="AO6671" s="61" t="s">
        <v>5104</v>
      </c>
      <c r="AP6671" s="61" t="s">
        <v>1784</v>
      </c>
      <c r="AQ6671" s="61" t="s">
        <v>5028</v>
      </c>
      <c r="AR6671" s="28">
        <v>98360975.5</v>
      </c>
      <c r="AS6671" s="28">
        <v>56615019</v>
      </c>
      <c r="AT6671" s="28">
        <v>36970771</v>
      </c>
      <c r="AU6671" s="62"/>
      <c r="DV6671" s="31" t="s">
        <v>5818</v>
      </c>
      <c r="DW6671" s="31" t="s">
        <v>5819</v>
      </c>
      <c r="DX6671" s="63"/>
      <c r="DY6671" s="63"/>
      <c r="DZ6671" s="63"/>
      <c r="EA6671" s="62"/>
    </row>
    <row r="6672" spans="34:131" x14ac:dyDescent="0.25">
      <c r="AH6672" s="38">
        <v>100</v>
      </c>
      <c r="AI6672" s="38">
        <v>105</v>
      </c>
      <c r="AJ6672" s="38">
        <v>13800</v>
      </c>
      <c r="AK6672" s="38">
        <v>78</v>
      </c>
      <c r="AL6672" s="38">
        <v>9100658</v>
      </c>
      <c r="AM6672" s="61" t="s">
        <v>1816</v>
      </c>
      <c r="AN6672" s="61" t="s">
        <v>1688</v>
      </c>
      <c r="AO6672" s="61" t="s">
        <v>5120</v>
      </c>
      <c r="AP6672" s="61" t="s">
        <v>1784</v>
      </c>
      <c r="AQ6672" s="61" t="s">
        <v>5028</v>
      </c>
      <c r="AR6672" s="28">
        <v>7343332.7000000002</v>
      </c>
      <c r="AS6672" s="28">
        <v>4598011</v>
      </c>
      <c r="AT6672" s="28">
        <v>5580572</v>
      </c>
      <c r="AU6672" s="62"/>
      <c r="DV6672" s="31" t="s">
        <v>5818</v>
      </c>
      <c r="DW6672" s="31" t="s">
        <v>5819</v>
      </c>
      <c r="DX6672" s="63"/>
      <c r="DY6672" s="63"/>
      <c r="DZ6672" s="63"/>
      <c r="EA6672" s="62"/>
    </row>
    <row r="6673" spans="34:131" x14ac:dyDescent="0.25">
      <c r="AH6673" s="38">
        <v>100</v>
      </c>
      <c r="AI6673" s="38">
        <v>105</v>
      </c>
      <c r="AJ6673" s="38">
        <v>14000</v>
      </c>
      <c r="AK6673" s="38">
        <v>78</v>
      </c>
      <c r="AL6673" s="38">
        <v>9100658</v>
      </c>
      <c r="AM6673" s="61" t="s">
        <v>1816</v>
      </c>
      <c r="AN6673" s="61" t="s">
        <v>1688</v>
      </c>
      <c r="AO6673" s="61" t="s">
        <v>5124</v>
      </c>
      <c r="AP6673" s="61" t="s">
        <v>1784</v>
      </c>
      <c r="AQ6673" s="61" t="s">
        <v>5028</v>
      </c>
      <c r="AR6673" s="28">
        <v>5127311.3</v>
      </c>
      <c r="AS6673" s="28">
        <v>8229173</v>
      </c>
      <c r="AT6673" s="28">
        <v>4573856</v>
      </c>
      <c r="AU6673" s="62"/>
      <c r="DV6673" s="31" t="s">
        <v>5818</v>
      </c>
      <c r="DW6673" s="31" t="s">
        <v>5819</v>
      </c>
      <c r="DX6673" s="63"/>
      <c r="DY6673" s="63"/>
      <c r="DZ6673" s="63"/>
      <c r="EA6673" s="62"/>
    </row>
    <row r="6674" spans="34:131" x14ac:dyDescent="0.25">
      <c r="AH6674" s="38">
        <v>100</v>
      </c>
      <c r="AI6674" s="38">
        <v>105</v>
      </c>
      <c r="AJ6674" s="38">
        <v>14900</v>
      </c>
      <c r="AK6674" s="38">
        <v>78</v>
      </c>
      <c r="AL6674" s="38">
        <v>9100658</v>
      </c>
      <c r="AM6674" s="61" t="s">
        <v>1816</v>
      </c>
      <c r="AN6674" s="61" t="s">
        <v>1688</v>
      </c>
      <c r="AO6674" s="61" t="s">
        <v>1587</v>
      </c>
      <c r="AP6674" s="61" t="s">
        <v>1784</v>
      </c>
      <c r="AQ6674" s="61" t="s">
        <v>5028</v>
      </c>
      <c r="AR6674" s="28">
        <v>36335618</v>
      </c>
      <c r="AS6674" s="28">
        <v>19799787</v>
      </c>
      <c r="AT6674" s="28">
        <v>15601039</v>
      </c>
      <c r="AU6674" s="62"/>
      <c r="DV6674" s="31" t="s">
        <v>5818</v>
      </c>
      <c r="DW6674" s="31" t="s">
        <v>5819</v>
      </c>
      <c r="DX6674" s="63"/>
      <c r="DY6674" s="63"/>
      <c r="DZ6674" s="63"/>
      <c r="EA6674" s="62"/>
    </row>
    <row r="6675" spans="34:131" x14ac:dyDescent="0.25">
      <c r="AH6675" s="38">
        <v>100</v>
      </c>
      <c r="AI6675" s="38">
        <v>105</v>
      </c>
      <c r="AJ6675" s="38">
        <v>16350</v>
      </c>
      <c r="AK6675" s="38">
        <v>78</v>
      </c>
      <c r="AL6675" s="38">
        <v>9100658</v>
      </c>
      <c r="AM6675" s="61" t="s">
        <v>1816</v>
      </c>
      <c r="AN6675" s="61" t="s">
        <v>1688</v>
      </c>
      <c r="AO6675" s="61" t="s">
        <v>1618</v>
      </c>
      <c r="AP6675" s="61" t="s">
        <v>1784</v>
      </c>
      <c r="AQ6675" s="61" t="s">
        <v>5028</v>
      </c>
      <c r="AR6675" s="28">
        <v>30127754.899999999</v>
      </c>
      <c r="AS6675" s="28">
        <v>17785845</v>
      </c>
      <c r="AT6675" s="28">
        <v>9419018</v>
      </c>
      <c r="AU6675" s="62"/>
      <c r="DV6675" s="31" t="s">
        <v>5818</v>
      </c>
      <c r="DW6675" s="31" t="s">
        <v>5819</v>
      </c>
      <c r="DX6675" s="63"/>
      <c r="DY6675" s="63"/>
      <c r="DZ6675" s="63"/>
      <c r="EA6675" s="62"/>
    </row>
    <row r="6676" spans="34:131" x14ac:dyDescent="0.25">
      <c r="AH6676" s="38">
        <v>100</v>
      </c>
      <c r="AI6676" s="38">
        <v>105</v>
      </c>
      <c r="AJ6676" s="38">
        <v>16370</v>
      </c>
      <c r="AK6676" s="38">
        <v>78</v>
      </c>
      <c r="AL6676" s="38">
        <v>9100658</v>
      </c>
      <c r="AM6676" s="61" t="s">
        <v>1816</v>
      </c>
      <c r="AN6676" s="61" t="s">
        <v>1688</v>
      </c>
      <c r="AO6676" s="61" t="s">
        <v>1619</v>
      </c>
      <c r="AP6676" s="61" t="s">
        <v>1784</v>
      </c>
      <c r="AQ6676" s="61" t="s">
        <v>5028</v>
      </c>
      <c r="AR6676" s="28">
        <v>869.4</v>
      </c>
      <c r="AS6676" s="28">
        <v>6</v>
      </c>
      <c r="AT6676" s="28">
        <v>0</v>
      </c>
      <c r="AU6676" s="62"/>
      <c r="DV6676" s="31" t="s">
        <v>5818</v>
      </c>
      <c r="DW6676" s="31" t="s">
        <v>5819</v>
      </c>
      <c r="DX6676" s="63"/>
      <c r="DY6676" s="63"/>
      <c r="DZ6676" s="63"/>
      <c r="EA6676" s="62"/>
    </row>
    <row r="6677" spans="34:131" x14ac:dyDescent="0.25">
      <c r="AH6677" s="38">
        <v>100</v>
      </c>
      <c r="AI6677" s="38">
        <v>105</v>
      </c>
      <c r="AJ6677" s="38">
        <v>17150</v>
      </c>
      <c r="AK6677" s="38">
        <v>78</v>
      </c>
      <c r="AL6677" s="38">
        <v>9100658</v>
      </c>
      <c r="AM6677" s="61" t="s">
        <v>1816</v>
      </c>
      <c r="AN6677" s="61" t="s">
        <v>1688</v>
      </c>
      <c r="AO6677" s="61" t="s">
        <v>1636</v>
      </c>
      <c r="AP6677" s="61" t="s">
        <v>1784</v>
      </c>
      <c r="AQ6677" s="61" t="s">
        <v>5028</v>
      </c>
      <c r="AR6677" s="28">
        <v>0</v>
      </c>
      <c r="AS6677" s="28">
        <v>98711</v>
      </c>
      <c r="AT6677" s="28">
        <v>0</v>
      </c>
      <c r="AU6677" s="62"/>
      <c r="DV6677" s="31" t="s">
        <v>5818</v>
      </c>
      <c r="DW6677" s="31" t="s">
        <v>5819</v>
      </c>
      <c r="DX6677" s="63"/>
      <c r="DY6677" s="63"/>
      <c r="DZ6677" s="63"/>
      <c r="EA6677" s="62"/>
    </row>
    <row r="6678" spans="34:131" x14ac:dyDescent="0.25">
      <c r="AH6678" s="38">
        <v>100</v>
      </c>
      <c r="AI6678" s="38">
        <v>105</v>
      </c>
      <c r="AJ6678" s="38">
        <v>18400</v>
      </c>
      <c r="AK6678" s="38">
        <v>78</v>
      </c>
      <c r="AL6678" s="38">
        <v>9100658</v>
      </c>
      <c r="AM6678" s="61" t="s">
        <v>1816</v>
      </c>
      <c r="AN6678" s="61" t="s">
        <v>1688</v>
      </c>
      <c r="AO6678" s="61" t="s">
        <v>1664</v>
      </c>
      <c r="AP6678" s="61" t="s">
        <v>1784</v>
      </c>
      <c r="AQ6678" s="61" t="s">
        <v>5028</v>
      </c>
      <c r="AR6678" s="28">
        <v>40973989.899999999</v>
      </c>
      <c r="AS6678" s="28">
        <v>29818298</v>
      </c>
      <c r="AT6678" s="28">
        <v>38663883</v>
      </c>
      <c r="AU6678" s="62"/>
      <c r="DV6678" s="31" t="s">
        <v>5818</v>
      </c>
      <c r="DW6678" s="31" t="s">
        <v>5819</v>
      </c>
      <c r="DX6678" s="63"/>
      <c r="DY6678" s="63"/>
      <c r="DZ6678" s="63"/>
      <c r="EA6678" s="62"/>
    </row>
    <row r="6679" spans="34:131" x14ac:dyDescent="0.25">
      <c r="AH6679" s="38">
        <v>100</v>
      </c>
      <c r="AI6679" s="38">
        <v>105</v>
      </c>
      <c r="AJ6679" s="38">
        <v>18550</v>
      </c>
      <c r="AK6679" s="38">
        <v>78</v>
      </c>
      <c r="AL6679" s="38">
        <v>9100658</v>
      </c>
      <c r="AM6679" s="61" t="s">
        <v>1816</v>
      </c>
      <c r="AN6679" s="61" t="s">
        <v>1688</v>
      </c>
      <c r="AO6679" s="61" t="s">
        <v>1667</v>
      </c>
      <c r="AP6679" s="61" t="s">
        <v>1784</v>
      </c>
      <c r="AQ6679" s="61" t="s">
        <v>5028</v>
      </c>
      <c r="AR6679" s="28">
        <v>8950882.0999999996</v>
      </c>
      <c r="AS6679" s="28">
        <v>14392859</v>
      </c>
      <c r="AT6679" s="28">
        <v>7074542</v>
      </c>
      <c r="AU6679" s="62"/>
      <c r="DV6679" s="31" t="s">
        <v>5818</v>
      </c>
      <c r="DW6679" s="31" t="s">
        <v>5819</v>
      </c>
      <c r="DX6679" s="63"/>
      <c r="DY6679" s="63"/>
      <c r="DZ6679" s="63"/>
      <c r="EA6679" s="62"/>
    </row>
    <row r="6680" spans="34:131" x14ac:dyDescent="0.25">
      <c r="AH6680" s="38">
        <v>100</v>
      </c>
      <c r="AI6680" s="38">
        <v>110</v>
      </c>
      <c r="AJ6680" s="38">
        <v>11720</v>
      </c>
      <c r="AK6680" s="38">
        <v>78</v>
      </c>
      <c r="AL6680" s="38">
        <v>9100658</v>
      </c>
      <c r="AM6680" s="61" t="s">
        <v>1816</v>
      </c>
      <c r="AN6680" s="61" t="s">
        <v>1696</v>
      </c>
      <c r="AO6680" s="61" t="s">
        <v>5078</v>
      </c>
      <c r="AP6680" s="61" t="s">
        <v>1784</v>
      </c>
      <c r="AQ6680" s="61" t="s">
        <v>5028</v>
      </c>
      <c r="AR6680" s="28">
        <v>16189055.1</v>
      </c>
      <c r="AS6680" s="28">
        <v>2353831</v>
      </c>
      <c r="AT6680" s="28">
        <v>4412279</v>
      </c>
      <c r="AU6680" s="62"/>
      <c r="DV6680" s="31" t="s">
        <v>5818</v>
      </c>
      <c r="DW6680" s="31" t="s">
        <v>5820</v>
      </c>
      <c r="DX6680" s="63"/>
      <c r="DY6680" s="63"/>
      <c r="DZ6680" s="63"/>
      <c r="EA6680" s="62"/>
    </row>
    <row r="6681" spans="34:131" x14ac:dyDescent="0.25">
      <c r="AH6681" s="38">
        <v>100</v>
      </c>
      <c r="AI6681" s="38">
        <v>110</v>
      </c>
      <c r="AJ6681" s="38">
        <v>12700</v>
      </c>
      <c r="AK6681" s="38">
        <v>78</v>
      </c>
      <c r="AL6681" s="38">
        <v>9100658</v>
      </c>
      <c r="AM6681" s="61" t="s">
        <v>1816</v>
      </c>
      <c r="AN6681" s="61" t="s">
        <v>1696</v>
      </c>
      <c r="AO6681" s="61" t="s">
        <v>5096</v>
      </c>
      <c r="AP6681" s="61" t="s">
        <v>1784</v>
      </c>
      <c r="AQ6681" s="61" t="s">
        <v>5028</v>
      </c>
      <c r="AR6681" s="28">
        <v>16813879.800000001</v>
      </c>
      <c r="AS6681" s="28">
        <v>13831520</v>
      </c>
      <c r="AT6681" s="28">
        <v>10673181</v>
      </c>
      <c r="AU6681" s="62"/>
      <c r="DV6681" s="31" t="s">
        <v>5818</v>
      </c>
      <c r="DW6681" s="31" t="s">
        <v>5820</v>
      </c>
      <c r="DX6681" s="63"/>
      <c r="DY6681" s="63"/>
      <c r="DZ6681" s="63"/>
      <c r="EA6681" s="62"/>
    </row>
    <row r="6682" spans="34:131" x14ac:dyDescent="0.25">
      <c r="AH6682" s="38">
        <v>100</v>
      </c>
      <c r="AI6682" s="38">
        <v>110</v>
      </c>
      <c r="AJ6682" s="38">
        <v>13050</v>
      </c>
      <c r="AK6682" s="38">
        <v>78</v>
      </c>
      <c r="AL6682" s="38">
        <v>9100658</v>
      </c>
      <c r="AM6682" s="61" t="s">
        <v>1816</v>
      </c>
      <c r="AN6682" s="61" t="s">
        <v>1696</v>
      </c>
      <c r="AO6682" s="61" t="s">
        <v>5103</v>
      </c>
      <c r="AP6682" s="61" t="s">
        <v>1784</v>
      </c>
      <c r="AQ6682" s="61" t="s">
        <v>5028</v>
      </c>
      <c r="AR6682" s="28">
        <v>1191.0999999999999</v>
      </c>
      <c r="AS6682" s="28">
        <v>0</v>
      </c>
      <c r="AT6682" s="28">
        <v>0</v>
      </c>
      <c r="AU6682" s="62"/>
      <c r="DV6682" s="31" t="s">
        <v>5818</v>
      </c>
      <c r="DW6682" s="31" t="s">
        <v>5820</v>
      </c>
      <c r="DX6682" s="63"/>
      <c r="DY6682" s="63"/>
      <c r="DZ6682" s="63"/>
      <c r="EA6682" s="62"/>
    </row>
    <row r="6683" spans="34:131" x14ac:dyDescent="0.25">
      <c r="AH6683" s="38">
        <v>100</v>
      </c>
      <c r="AI6683" s="38">
        <v>110</v>
      </c>
      <c r="AJ6683" s="38">
        <v>13400</v>
      </c>
      <c r="AK6683" s="38">
        <v>78</v>
      </c>
      <c r="AL6683" s="38">
        <v>9100658</v>
      </c>
      <c r="AM6683" s="61" t="s">
        <v>1816</v>
      </c>
      <c r="AN6683" s="61" t="s">
        <v>1696</v>
      </c>
      <c r="AO6683" s="61" t="s">
        <v>5111</v>
      </c>
      <c r="AP6683" s="61" t="s">
        <v>1784</v>
      </c>
      <c r="AQ6683" s="61" t="s">
        <v>5028</v>
      </c>
      <c r="AR6683" s="28">
        <v>26184701.600000001</v>
      </c>
      <c r="AS6683" s="28">
        <v>22420391</v>
      </c>
      <c r="AT6683" s="28">
        <v>26249807</v>
      </c>
      <c r="AU6683" s="62"/>
      <c r="DV6683" s="31" t="s">
        <v>5818</v>
      </c>
      <c r="DW6683" s="31" t="s">
        <v>5820</v>
      </c>
      <c r="DX6683" s="63"/>
      <c r="DY6683" s="63"/>
      <c r="DZ6683" s="63"/>
      <c r="EA6683" s="62"/>
    </row>
    <row r="6684" spans="34:131" x14ac:dyDescent="0.25">
      <c r="AH6684" s="38">
        <v>100</v>
      </c>
      <c r="AI6684" s="38">
        <v>110</v>
      </c>
      <c r="AJ6684" s="38">
        <v>14650</v>
      </c>
      <c r="AK6684" s="38">
        <v>78</v>
      </c>
      <c r="AL6684" s="38">
        <v>9100658</v>
      </c>
      <c r="AM6684" s="61" t="s">
        <v>1816</v>
      </c>
      <c r="AN6684" s="61" t="s">
        <v>1696</v>
      </c>
      <c r="AO6684" s="61" t="s">
        <v>1581</v>
      </c>
      <c r="AP6684" s="61" t="s">
        <v>1784</v>
      </c>
      <c r="AQ6684" s="61" t="s">
        <v>5028</v>
      </c>
      <c r="AR6684" s="28">
        <v>12971671.9</v>
      </c>
      <c r="AS6684" s="28">
        <v>2184161</v>
      </c>
      <c r="AT6684" s="28">
        <v>116149104</v>
      </c>
      <c r="AU6684" s="62"/>
      <c r="DV6684" s="31" t="s">
        <v>5818</v>
      </c>
      <c r="DW6684" s="31" t="s">
        <v>5820</v>
      </c>
      <c r="DX6684" s="63"/>
      <c r="DY6684" s="63"/>
      <c r="DZ6684" s="63"/>
      <c r="EA6684" s="62"/>
    </row>
    <row r="6685" spans="34:131" x14ac:dyDescent="0.25">
      <c r="AH6685" s="38">
        <v>100</v>
      </c>
      <c r="AI6685" s="38">
        <v>110</v>
      </c>
      <c r="AJ6685" s="38">
        <v>15050</v>
      </c>
      <c r="AK6685" s="38">
        <v>78</v>
      </c>
      <c r="AL6685" s="38">
        <v>9100658</v>
      </c>
      <c r="AM6685" s="61" t="s">
        <v>1816</v>
      </c>
      <c r="AN6685" s="61" t="s">
        <v>1696</v>
      </c>
      <c r="AO6685" s="61" t="s">
        <v>1591</v>
      </c>
      <c r="AP6685" s="61" t="s">
        <v>1784</v>
      </c>
      <c r="AQ6685" s="61" t="s">
        <v>5028</v>
      </c>
      <c r="AR6685" s="28">
        <v>13443894.699999999</v>
      </c>
      <c r="AS6685" s="28">
        <v>5640441</v>
      </c>
      <c r="AT6685" s="28">
        <v>4959164</v>
      </c>
      <c r="AU6685" s="62"/>
      <c r="DV6685" s="31" t="s">
        <v>5818</v>
      </c>
      <c r="DW6685" s="31" t="s">
        <v>5820</v>
      </c>
      <c r="DX6685" s="63"/>
      <c r="DY6685" s="63"/>
      <c r="DZ6685" s="63"/>
      <c r="EA6685" s="62"/>
    </row>
    <row r="6686" spans="34:131" x14ac:dyDescent="0.25">
      <c r="AH6686" s="38">
        <v>100</v>
      </c>
      <c r="AI6686" s="38">
        <v>110</v>
      </c>
      <c r="AJ6686" s="38">
        <v>15650</v>
      </c>
      <c r="AK6686" s="38">
        <v>78</v>
      </c>
      <c r="AL6686" s="38">
        <v>9100658</v>
      </c>
      <c r="AM6686" s="61" t="s">
        <v>1816</v>
      </c>
      <c r="AN6686" s="61" t="s">
        <v>1696</v>
      </c>
      <c r="AO6686" s="61" t="s">
        <v>1604</v>
      </c>
      <c r="AP6686" s="61" t="s">
        <v>1784</v>
      </c>
      <c r="AQ6686" s="61" t="s">
        <v>5028</v>
      </c>
      <c r="AR6686" s="28">
        <v>62154.5</v>
      </c>
      <c r="AS6686" s="28">
        <v>58314</v>
      </c>
      <c r="AT6686" s="28">
        <v>280</v>
      </c>
      <c r="AU6686" s="62"/>
      <c r="DV6686" s="31" t="s">
        <v>5818</v>
      </c>
      <c r="DW6686" s="31" t="s">
        <v>5820</v>
      </c>
      <c r="DX6686" s="63"/>
      <c r="DY6686" s="63"/>
      <c r="DZ6686" s="63"/>
      <c r="EA6686" s="62"/>
    </row>
    <row r="6687" spans="34:131" x14ac:dyDescent="0.25">
      <c r="AH6687" s="38">
        <v>100</v>
      </c>
      <c r="AI6687" s="38">
        <v>110</v>
      </c>
      <c r="AJ6687" s="38">
        <v>16400</v>
      </c>
      <c r="AK6687" s="38">
        <v>78</v>
      </c>
      <c r="AL6687" s="38">
        <v>9100658</v>
      </c>
      <c r="AM6687" s="61" t="s">
        <v>1816</v>
      </c>
      <c r="AN6687" s="61" t="s">
        <v>1696</v>
      </c>
      <c r="AO6687" s="61" t="s">
        <v>1620</v>
      </c>
      <c r="AP6687" s="61" t="s">
        <v>1784</v>
      </c>
      <c r="AQ6687" s="61" t="s">
        <v>5028</v>
      </c>
      <c r="AR6687" s="28">
        <v>23518410.899999999</v>
      </c>
      <c r="AS6687" s="28">
        <v>15259927</v>
      </c>
      <c r="AT6687" s="28">
        <v>13493196</v>
      </c>
      <c r="AU6687" s="62"/>
      <c r="DV6687" s="31" t="s">
        <v>5818</v>
      </c>
      <c r="DW6687" s="31" t="s">
        <v>5820</v>
      </c>
      <c r="DX6687" s="63"/>
      <c r="DY6687" s="63"/>
      <c r="DZ6687" s="63"/>
      <c r="EA6687" s="62"/>
    </row>
    <row r="6688" spans="34:131" x14ac:dyDescent="0.25">
      <c r="AH6688" s="38">
        <v>100</v>
      </c>
      <c r="AI6688" s="38">
        <v>110</v>
      </c>
      <c r="AJ6688" s="38">
        <v>16800</v>
      </c>
      <c r="AK6688" s="38">
        <v>78</v>
      </c>
      <c r="AL6688" s="38">
        <v>9100658</v>
      </c>
      <c r="AM6688" s="61" t="s">
        <v>1816</v>
      </c>
      <c r="AN6688" s="61" t="s">
        <v>1696</v>
      </c>
      <c r="AO6688" s="61" t="s">
        <v>1629</v>
      </c>
      <c r="AP6688" s="61" t="s">
        <v>1784</v>
      </c>
      <c r="AQ6688" s="61" t="s">
        <v>5028</v>
      </c>
      <c r="AR6688" s="28">
        <v>0</v>
      </c>
      <c r="AS6688" s="28">
        <v>0</v>
      </c>
      <c r="AT6688" s="28">
        <v>64766</v>
      </c>
      <c r="AU6688" s="62"/>
      <c r="DV6688" s="31" t="s">
        <v>5818</v>
      </c>
      <c r="DW6688" s="31" t="s">
        <v>5820</v>
      </c>
      <c r="DX6688" s="63"/>
      <c r="DY6688" s="63"/>
      <c r="DZ6688" s="63"/>
      <c r="EA6688" s="62"/>
    </row>
    <row r="6689" spans="34:131" x14ac:dyDescent="0.25">
      <c r="AH6689" s="38">
        <v>100</v>
      </c>
      <c r="AI6689" s="38">
        <v>110</v>
      </c>
      <c r="AJ6689" s="38">
        <v>17000</v>
      </c>
      <c r="AK6689" s="38">
        <v>78</v>
      </c>
      <c r="AL6689" s="38">
        <v>9100658</v>
      </c>
      <c r="AM6689" s="61" t="s">
        <v>1816</v>
      </c>
      <c r="AN6689" s="61" t="s">
        <v>1696</v>
      </c>
      <c r="AO6689" s="61" t="s">
        <v>1633</v>
      </c>
      <c r="AP6689" s="61" t="s">
        <v>1784</v>
      </c>
      <c r="AQ6689" s="61" t="s">
        <v>5028</v>
      </c>
      <c r="AR6689" s="28">
        <v>13224615.699999999</v>
      </c>
      <c r="AS6689" s="28">
        <v>1824272</v>
      </c>
      <c r="AT6689" s="28">
        <v>1607152</v>
      </c>
      <c r="AU6689" s="62"/>
      <c r="DV6689" s="31" t="s">
        <v>5818</v>
      </c>
      <c r="DW6689" s="31" t="s">
        <v>5820</v>
      </c>
      <c r="DX6689" s="63"/>
      <c r="DY6689" s="63"/>
      <c r="DZ6689" s="63"/>
      <c r="EA6689" s="62"/>
    </row>
    <row r="6690" spans="34:131" x14ac:dyDescent="0.25">
      <c r="AH6690" s="38">
        <v>100</v>
      </c>
      <c r="AI6690" s="38">
        <v>110</v>
      </c>
      <c r="AJ6690" s="38">
        <v>17620</v>
      </c>
      <c r="AK6690" s="38">
        <v>78</v>
      </c>
      <c r="AL6690" s="38">
        <v>9100658</v>
      </c>
      <c r="AM6690" s="61" t="s">
        <v>1816</v>
      </c>
      <c r="AN6690" s="61" t="s">
        <v>1696</v>
      </c>
      <c r="AO6690" s="61" t="s">
        <v>1646</v>
      </c>
      <c r="AP6690" s="61" t="s">
        <v>1784</v>
      </c>
      <c r="AQ6690" s="61" t="s">
        <v>5028</v>
      </c>
      <c r="AR6690" s="28">
        <v>2005.5</v>
      </c>
      <c r="AS6690" s="28">
        <v>78732</v>
      </c>
      <c r="AT6690" s="28">
        <v>0</v>
      </c>
      <c r="AU6690" s="62"/>
      <c r="DV6690" s="31" t="s">
        <v>5818</v>
      </c>
      <c r="DW6690" s="31" t="s">
        <v>5820</v>
      </c>
      <c r="DX6690" s="63"/>
      <c r="DY6690" s="63"/>
      <c r="DZ6690" s="63"/>
      <c r="EA6690" s="62"/>
    </row>
    <row r="6691" spans="34:131" x14ac:dyDescent="0.25">
      <c r="AH6691" s="38">
        <v>100</v>
      </c>
      <c r="AI6691" s="38">
        <v>115</v>
      </c>
      <c r="AJ6691" s="38">
        <v>14400</v>
      </c>
      <c r="AK6691" s="38">
        <v>78</v>
      </c>
      <c r="AL6691" s="38">
        <v>9100658</v>
      </c>
      <c r="AM6691" s="61" t="s">
        <v>1816</v>
      </c>
      <c r="AN6691" s="61" t="s">
        <v>1697</v>
      </c>
      <c r="AO6691" s="61" t="s">
        <v>1576</v>
      </c>
      <c r="AP6691" s="61" t="s">
        <v>1784</v>
      </c>
      <c r="AQ6691" s="61" t="s">
        <v>5028</v>
      </c>
      <c r="AR6691" s="28">
        <v>1389.5</v>
      </c>
      <c r="AS6691" s="28">
        <v>0</v>
      </c>
      <c r="AT6691" s="28">
        <v>0</v>
      </c>
      <c r="AU6691" s="62"/>
      <c r="DV6691" s="31" t="s">
        <v>5818</v>
      </c>
      <c r="DW6691" s="31" t="s">
        <v>5821</v>
      </c>
      <c r="DX6691" s="63"/>
      <c r="DY6691" s="63"/>
      <c r="DZ6691" s="63"/>
      <c r="EA6691" s="62"/>
    </row>
    <row r="6692" spans="34:131" x14ac:dyDescent="0.25">
      <c r="AH6692" s="38">
        <v>100</v>
      </c>
      <c r="AI6692" s="38">
        <v>115</v>
      </c>
      <c r="AJ6692" s="38">
        <v>16900</v>
      </c>
      <c r="AK6692" s="38">
        <v>78</v>
      </c>
      <c r="AL6692" s="38">
        <v>9100658</v>
      </c>
      <c r="AM6692" s="61" t="s">
        <v>1816</v>
      </c>
      <c r="AN6692" s="61" t="s">
        <v>1697</v>
      </c>
      <c r="AO6692" s="61" t="s">
        <v>1631</v>
      </c>
      <c r="AP6692" s="61" t="s">
        <v>1784</v>
      </c>
      <c r="AQ6692" s="61" t="s">
        <v>5028</v>
      </c>
      <c r="AR6692" s="28">
        <v>175984.8</v>
      </c>
      <c r="AS6692" s="28">
        <v>0</v>
      </c>
      <c r="AT6692" s="28">
        <v>0</v>
      </c>
      <c r="AU6692" s="62"/>
      <c r="DV6692" s="31" t="s">
        <v>5818</v>
      </c>
      <c r="DW6692" s="31" t="s">
        <v>5821</v>
      </c>
      <c r="DX6692" s="63"/>
      <c r="DY6692" s="63"/>
      <c r="DZ6692" s="63"/>
      <c r="EA6692" s="62"/>
    </row>
    <row r="6693" spans="34:131" x14ac:dyDescent="0.25">
      <c r="AH6693" s="38">
        <v>100</v>
      </c>
      <c r="AI6693" s="38">
        <v>115</v>
      </c>
      <c r="AJ6693" s="38">
        <v>16950</v>
      </c>
      <c r="AK6693" s="38">
        <v>78</v>
      </c>
      <c r="AL6693" s="38">
        <v>9100658</v>
      </c>
      <c r="AM6693" s="61" t="s">
        <v>1816</v>
      </c>
      <c r="AN6693" s="61" t="s">
        <v>1697</v>
      </c>
      <c r="AO6693" s="61" t="s">
        <v>1632</v>
      </c>
      <c r="AP6693" s="61" t="s">
        <v>1784</v>
      </c>
      <c r="AQ6693" s="61" t="s">
        <v>5028</v>
      </c>
      <c r="AR6693" s="28">
        <v>15111.300000000001</v>
      </c>
      <c r="AS6693" s="28">
        <v>829</v>
      </c>
      <c r="AT6693" s="28">
        <v>26</v>
      </c>
      <c r="AU6693" s="62"/>
      <c r="DV6693" s="31" t="s">
        <v>5818</v>
      </c>
      <c r="DW6693" s="31" t="s">
        <v>5821</v>
      </c>
      <c r="DX6693" s="63"/>
      <c r="DY6693" s="63"/>
      <c r="DZ6693" s="63"/>
      <c r="EA6693" s="62"/>
    </row>
    <row r="6694" spans="34:131" x14ac:dyDescent="0.25">
      <c r="AH6694" s="38">
        <v>100</v>
      </c>
      <c r="AI6694" s="38">
        <v>115</v>
      </c>
      <c r="AJ6694" s="38">
        <v>18350</v>
      </c>
      <c r="AK6694" s="38">
        <v>78</v>
      </c>
      <c r="AL6694" s="38">
        <v>9100658</v>
      </c>
      <c r="AM6694" s="61" t="s">
        <v>1816</v>
      </c>
      <c r="AN6694" s="61" t="s">
        <v>1697</v>
      </c>
      <c r="AO6694" s="61" t="s">
        <v>1663</v>
      </c>
      <c r="AP6694" s="61" t="s">
        <v>1784</v>
      </c>
      <c r="AQ6694" s="61" t="s">
        <v>5028</v>
      </c>
      <c r="AR6694" s="28">
        <v>60402.400000000001</v>
      </c>
      <c r="AS6694" s="28">
        <v>2583</v>
      </c>
      <c r="AT6694" s="28">
        <v>905706</v>
      </c>
      <c r="AU6694" s="62"/>
      <c r="DV6694" s="31" t="s">
        <v>5818</v>
      </c>
      <c r="DW6694" s="31" t="s">
        <v>5821</v>
      </c>
      <c r="DX6694" s="63"/>
      <c r="DY6694" s="63"/>
      <c r="DZ6694" s="63"/>
      <c r="EA6694" s="62"/>
    </row>
    <row r="6695" spans="34:131" x14ac:dyDescent="0.25">
      <c r="AH6695" s="38">
        <v>100</v>
      </c>
      <c r="AI6695" s="38">
        <v>115</v>
      </c>
      <c r="AJ6695" s="38">
        <v>18450</v>
      </c>
      <c r="AK6695" s="38">
        <v>78</v>
      </c>
      <c r="AL6695" s="38">
        <v>9100658</v>
      </c>
      <c r="AM6695" s="61" t="s">
        <v>1816</v>
      </c>
      <c r="AN6695" s="61" t="s">
        <v>1697</v>
      </c>
      <c r="AO6695" s="61" t="s">
        <v>1665</v>
      </c>
      <c r="AP6695" s="61" t="s">
        <v>1784</v>
      </c>
      <c r="AQ6695" s="61" t="s">
        <v>5028</v>
      </c>
      <c r="AR6695" s="28">
        <v>110551</v>
      </c>
      <c r="AS6695" s="28">
        <v>15573</v>
      </c>
      <c r="AT6695" s="28">
        <v>16444</v>
      </c>
      <c r="AU6695" s="62"/>
      <c r="DV6695" s="31" t="s">
        <v>5818</v>
      </c>
      <c r="DW6695" s="31" t="s">
        <v>5821</v>
      </c>
      <c r="DX6695" s="63"/>
      <c r="DY6695" s="63"/>
      <c r="DZ6695" s="63"/>
      <c r="EA6695" s="62"/>
    </row>
    <row r="6696" spans="34:131" x14ac:dyDescent="0.25">
      <c r="AH6696" s="38">
        <v>100</v>
      </c>
      <c r="AI6696" s="38">
        <v>120</v>
      </c>
      <c r="AJ6696" s="38">
        <v>10250</v>
      </c>
      <c r="AK6696" s="38">
        <v>78</v>
      </c>
      <c r="AL6696" s="38">
        <v>9100658</v>
      </c>
      <c r="AM6696" s="61" t="s">
        <v>1816</v>
      </c>
      <c r="AN6696" s="61" t="s">
        <v>1689</v>
      </c>
      <c r="AO6696" s="61" t="s">
        <v>5048</v>
      </c>
      <c r="AP6696" s="61" t="s">
        <v>1784</v>
      </c>
      <c r="AQ6696" s="61" t="s">
        <v>5028</v>
      </c>
      <c r="AR6696" s="28">
        <v>137643.6</v>
      </c>
      <c r="AS6696" s="28">
        <v>429262</v>
      </c>
      <c r="AT6696" s="28">
        <v>4378</v>
      </c>
      <c r="AU6696" s="62"/>
      <c r="DV6696" s="31" t="s">
        <v>5818</v>
      </c>
      <c r="DW6696" s="31" t="s">
        <v>5822</v>
      </c>
      <c r="DX6696" s="63"/>
      <c r="DY6696" s="63"/>
      <c r="DZ6696" s="63"/>
      <c r="EA6696" s="62"/>
    </row>
    <row r="6697" spans="34:131" x14ac:dyDescent="0.25">
      <c r="AH6697" s="38">
        <v>100</v>
      </c>
      <c r="AI6697" s="38">
        <v>120</v>
      </c>
      <c r="AJ6697" s="38">
        <v>11350</v>
      </c>
      <c r="AK6697" s="38">
        <v>78</v>
      </c>
      <c r="AL6697" s="38">
        <v>9100658</v>
      </c>
      <c r="AM6697" s="61" t="s">
        <v>1816</v>
      </c>
      <c r="AN6697" s="61" t="s">
        <v>1689</v>
      </c>
      <c r="AO6697" s="61" t="s">
        <v>5070</v>
      </c>
      <c r="AP6697" s="61" t="s">
        <v>1784</v>
      </c>
      <c r="AQ6697" s="61" t="s">
        <v>5028</v>
      </c>
      <c r="AR6697" s="28">
        <v>2035354.4</v>
      </c>
      <c r="AS6697" s="28">
        <v>2186080</v>
      </c>
      <c r="AT6697" s="28">
        <v>5916107</v>
      </c>
      <c r="AU6697" s="62"/>
      <c r="DV6697" s="31" t="s">
        <v>5818</v>
      </c>
      <c r="DW6697" s="31" t="s">
        <v>5822</v>
      </c>
      <c r="DX6697" s="63"/>
      <c r="DY6697" s="63"/>
      <c r="DZ6697" s="63"/>
      <c r="EA6697" s="62"/>
    </row>
    <row r="6698" spans="34:131" x14ac:dyDescent="0.25">
      <c r="AH6698" s="38">
        <v>100</v>
      </c>
      <c r="AI6698" s="38">
        <v>120</v>
      </c>
      <c r="AJ6698" s="38">
        <v>14550</v>
      </c>
      <c r="AK6698" s="38">
        <v>78</v>
      </c>
      <c r="AL6698" s="38">
        <v>9100658</v>
      </c>
      <c r="AM6698" s="61" t="s">
        <v>1816</v>
      </c>
      <c r="AN6698" s="61" t="s">
        <v>1689</v>
      </c>
      <c r="AO6698" s="61" t="s">
        <v>1579</v>
      </c>
      <c r="AP6698" s="61" t="s">
        <v>1784</v>
      </c>
      <c r="AQ6698" s="61" t="s">
        <v>5028</v>
      </c>
      <c r="AR6698" s="28">
        <v>30333.8</v>
      </c>
      <c r="AS6698" s="28">
        <v>48</v>
      </c>
      <c r="AT6698" s="28">
        <v>0</v>
      </c>
      <c r="AU6698" s="62"/>
      <c r="DV6698" s="31" t="s">
        <v>5818</v>
      </c>
      <c r="DW6698" s="31" t="s">
        <v>5822</v>
      </c>
      <c r="DX6698" s="63"/>
      <c r="DY6698" s="63"/>
      <c r="DZ6698" s="63"/>
      <c r="EA6698" s="62"/>
    </row>
    <row r="6699" spans="34:131" x14ac:dyDescent="0.25">
      <c r="AH6699" s="38">
        <v>100</v>
      </c>
      <c r="AI6699" s="38">
        <v>120</v>
      </c>
      <c r="AJ6699" s="38">
        <v>14850</v>
      </c>
      <c r="AK6699" s="38">
        <v>78</v>
      </c>
      <c r="AL6699" s="38">
        <v>9100658</v>
      </c>
      <c r="AM6699" s="61" t="s">
        <v>1816</v>
      </c>
      <c r="AN6699" s="61" t="s">
        <v>1689</v>
      </c>
      <c r="AO6699" s="61" t="s">
        <v>1585</v>
      </c>
      <c r="AP6699" s="61" t="s">
        <v>1784</v>
      </c>
      <c r="AQ6699" s="61" t="s">
        <v>5028</v>
      </c>
      <c r="AR6699" s="28">
        <v>9787918.4000000004</v>
      </c>
      <c r="AS6699" s="28">
        <v>6364089</v>
      </c>
      <c r="AT6699" s="28">
        <v>4785027</v>
      </c>
      <c r="AU6699" s="62"/>
      <c r="DV6699" s="31" t="s">
        <v>5818</v>
      </c>
      <c r="DW6699" s="31" t="s">
        <v>5822</v>
      </c>
      <c r="DX6699" s="63"/>
      <c r="DY6699" s="63"/>
      <c r="DZ6699" s="63"/>
      <c r="EA6699" s="62"/>
    </row>
    <row r="6700" spans="34:131" x14ac:dyDescent="0.25">
      <c r="AH6700" s="38">
        <v>100</v>
      </c>
      <c r="AI6700" s="38">
        <v>120</v>
      </c>
      <c r="AJ6700" s="38">
        <v>16610</v>
      </c>
      <c r="AK6700" s="38">
        <v>78</v>
      </c>
      <c r="AL6700" s="38">
        <v>9100658</v>
      </c>
      <c r="AM6700" s="61" t="s">
        <v>1816</v>
      </c>
      <c r="AN6700" s="61" t="s">
        <v>1689</v>
      </c>
      <c r="AO6700" s="61" t="s">
        <v>1625</v>
      </c>
      <c r="AP6700" s="61" t="s">
        <v>1784</v>
      </c>
      <c r="AQ6700" s="61" t="s">
        <v>5028</v>
      </c>
      <c r="AR6700" s="28">
        <v>40640858</v>
      </c>
      <c r="AS6700" s="28">
        <v>20000181</v>
      </c>
      <c r="AT6700" s="28">
        <v>2625557</v>
      </c>
      <c r="AU6700" s="62"/>
      <c r="DV6700" s="31" t="s">
        <v>5818</v>
      </c>
      <c r="DW6700" s="31" t="s">
        <v>5822</v>
      </c>
      <c r="DX6700" s="63"/>
      <c r="DY6700" s="63"/>
      <c r="DZ6700" s="63"/>
      <c r="EA6700" s="62"/>
    </row>
    <row r="6701" spans="34:131" x14ac:dyDescent="0.25">
      <c r="AH6701" s="38">
        <v>100</v>
      </c>
      <c r="AI6701" s="38">
        <v>120</v>
      </c>
      <c r="AJ6701" s="38">
        <v>17550</v>
      </c>
      <c r="AK6701" s="38">
        <v>78</v>
      </c>
      <c r="AL6701" s="38">
        <v>9100658</v>
      </c>
      <c r="AM6701" s="61" t="s">
        <v>1816</v>
      </c>
      <c r="AN6701" s="61" t="s">
        <v>1689</v>
      </c>
      <c r="AO6701" s="61" t="s">
        <v>1645</v>
      </c>
      <c r="AP6701" s="61" t="s">
        <v>1784</v>
      </c>
      <c r="AQ6701" s="61" t="s">
        <v>5028</v>
      </c>
      <c r="AR6701" s="28">
        <v>21878.399999999998</v>
      </c>
      <c r="AS6701" s="28">
        <v>64</v>
      </c>
      <c r="AT6701" s="28">
        <v>53</v>
      </c>
      <c r="AU6701" s="62"/>
      <c r="DV6701" s="31" t="s">
        <v>5818</v>
      </c>
      <c r="DW6701" s="31" t="s">
        <v>5822</v>
      </c>
      <c r="DX6701" s="63"/>
      <c r="DY6701" s="63"/>
      <c r="DZ6701" s="63"/>
      <c r="EA6701" s="62"/>
    </row>
    <row r="6702" spans="34:131" x14ac:dyDescent="0.25">
      <c r="AH6702" s="38">
        <v>100</v>
      </c>
      <c r="AI6702" s="38">
        <v>125</v>
      </c>
      <c r="AJ6702" s="38">
        <v>10600</v>
      </c>
      <c r="AK6702" s="38">
        <v>78</v>
      </c>
      <c r="AL6702" s="38">
        <v>9100658</v>
      </c>
      <c r="AM6702" s="61" t="s">
        <v>1816</v>
      </c>
      <c r="AN6702" s="61" t="s">
        <v>1692</v>
      </c>
      <c r="AO6702" s="61" t="s">
        <v>5055</v>
      </c>
      <c r="AP6702" s="61" t="s">
        <v>1784</v>
      </c>
      <c r="AQ6702" s="61" t="s">
        <v>5028</v>
      </c>
      <c r="AR6702" s="28">
        <v>1257.4000000000001</v>
      </c>
      <c r="AS6702" s="28">
        <v>49</v>
      </c>
      <c r="AT6702" s="28">
        <v>53819</v>
      </c>
      <c r="AU6702" s="62"/>
      <c r="DV6702" s="31" t="s">
        <v>5818</v>
      </c>
      <c r="DW6702" s="31" t="s">
        <v>5823</v>
      </c>
      <c r="DX6702" s="63"/>
      <c r="DY6702" s="63"/>
      <c r="DZ6702" s="63"/>
      <c r="EA6702" s="62"/>
    </row>
    <row r="6703" spans="34:131" x14ac:dyDescent="0.25">
      <c r="AH6703" s="38">
        <v>100</v>
      </c>
      <c r="AI6703" s="38">
        <v>125</v>
      </c>
      <c r="AJ6703" s="38">
        <v>11730</v>
      </c>
      <c r="AK6703" s="38">
        <v>78</v>
      </c>
      <c r="AL6703" s="38">
        <v>9100658</v>
      </c>
      <c r="AM6703" s="61" t="s">
        <v>1816</v>
      </c>
      <c r="AN6703" s="61" t="s">
        <v>1692</v>
      </c>
      <c r="AO6703" s="61" t="s">
        <v>5079</v>
      </c>
      <c r="AP6703" s="61" t="s">
        <v>1784</v>
      </c>
      <c r="AQ6703" s="61" t="s">
        <v>5028</v>
      </c>
      <c r="AR6703" s="28">
        <v>152925.1</v>
      </c>
      <c r="AS6703" s="28">
        <v>23538</v>
      </c>
      <c r="AT6703" s="28">
        <v>0</v>
      </c>
      <c r="AU6703" s="62"/>
      <c r="DV6703" s="31" t="s">
        <v>5818</v>
      </c>
      <c r="DW6703" s="31" t="s">
        <v>5823</v>
      </c>
      <c r="DX6703" s="63"/>
      <c r="DY6703" s="63"/>
      <c r="DZ6703" s="63"/>
      <c r="EA6703" s="62"/>
    </row>
    <row r="6704" spans="34:131" x14ac:dyDescent="0.25">
      <c r="AH6704" s="38">
        <v>100</v>
      </c>
      <c r="AI6704" s="38">
        <v>125</v>
      </c>
      <c r="AJ6704" s="38">
        <v>11800</v>
      </c>
      <c r="AK6704" s="38">
        <v>78</v>
      </c>
      <c r="AL6704" s="38">
        <v>9100658</v>
      </c>
      <c r="AM6704" s="61" t="s">
        <v>1816</v>
      </c>
      <c r="AN6704" s="61" t="s">
        <v>1692</v>
      </c>
      <c r="AO6704" s="61" t="s">
        <v>5081</v>
      </c>
      <c r="AP6704" s="61" t="s">
        <v>1784</v>
      </c>
      <c r="AQ6704" s="61" t="s">
        <v>5028</v>
      </c>
      <c r="AR6704" s="28">
        <v>67829.899999999994</v>
      </c>
      <c r="AS6704" s="28">
        <v>386</v>
      </c>
      <c r="AT6704" s="28">
        <v>53</v>
      </c>
      <c r="AU6704" s="62"/>
      <c r="DV6704" s="31" t="s">
        <v>5818</v>
      </c>
      <c r="DW6704" s="31" t="s">
        <v>5823</v>
      </c>
      <c r="DX6704" s="63"/>
      <c r="DY6704" s="63"/>
      <c r="DZ6704" s="63"/>
      <c r="EA6704" s="62"/>
    </row>
    <row r="6705" spans="34:131" x14ac:dyDescent="0.25">
      <c r="AH6705" s="38">
        <v>100</v>
      </c>
      <c r="AI6705" s="38">
        <v>125</v>
      </c>
      <c r="AJ6705" s="38">
        <v>12250</v>
      </c>
      <c r="AK6705" s="38">
        <v>78</v>
      </c>
      <c r="AL6705" s="38">
        <v>9100658</v>
      </c>
      <c r="AM6705" s="61" t="s">
        <v>1816</v>
      </c>
      <c r="AN6705" s="61" t="s">
        <v>1692</v>
      </c>
      <c r="AO6705" s="61" t="s">
        <v>5089</v>
      </c>
      <c r="AP6705" s="61" t="s">
        <v>1784</v>
      </c>
      <c r="AQ6705" s="61" t="s">
        <v>5028</v>
      </c>
      <c r="AR6705" s="28">
        <v>0</v>
      </c>
      <c r="AS6705" s="28">
        <v>0</v>
      </c>
      <c r="AT6705" s="28">
        <v>11</v>
      </c>
      <c r="AU6705" s="62"/>
      <c r="DV6705" s="31" t="s">
        <v>5818</v>
      </c>
      <c r="DW6705" s="31" t="s">
        <v>5823</v>
      </c>
      <c r="DX6705" s="63"/>
      <c r="DY6705" s="63"/>
      <c r="DZ6705" s="63"/>
      <c r="EA6705" s="62"/>
    </row>
    <row r="6706" spans="34:131" x14ac:dyDescent="0.25">
      <c r="AH6706" s="38">
        <v>100</v>
      </c>
      <c r="AI6706" s="38">
        <v>125</v>
      </c>
      <c r="AJ6706" s="38">
        <v>13350</v>
      </c>
      <c r="AK6706" s="38">
        <v>78</v>
      </c>
      <c r="AL6706" s="38">
        <v>9100658</v>
      </c>
      <c r="AM6706" s="61" t="s">
        <v>1816</v>
      </c>
      <c r="AN6706" s="61" t="s">
        <v>1692</v>
      </c>
      <c r="AO6706" s="61" t="s">
        <v>5109</v>
      </c>
      <c r="AP6706" s="61" t="s">
        <v>1784</v>
      </c>
      <c r="AQ6706" s="61" t="s">
        <v>5028</v>
      </c>
      <c r="AR6706" s="28">
        <v>2717809.3</v>
      </c>
      <c r="AS6706" s="28">
        <v>243343</v>
      </c>
      <c r="AT6706" s="28">
        <v>0</v>
      </c>
      <c r="AU6706" s="62"/>
      <c r="DV6706" s="31" t="s">
        <v>5818</v>
      </c>
      <c r="DW6706" s="31" t="s">
        <v>5823</v>
      </c>
      <c r="DX6706" s="63"/>
      <c r="DY6706" s="63"/>
      <c r="DZ6706" s="63"/>
      <c r="EA6706" s="62"/>
    </row>
    <row r="6707" spans="34:131" x14ac:dyDescent="0.25">
      <c r="AH6707" s="38">
        <v>100</v>
      </c>
      <c r="AI6707" s="38">
        <v>125</v>
      </c>
      <c r="AJ6707" s="38">
        <v>13750</v>
      </c>
      <c r="AK6707" s="38">
        <v>78</v>
      </c>
      <c r="AL6707" s="38">
        <v>9100658</v>
      </c>
      <c r="AM6707" s="61" t="s">
        <v>1816</v>
      </c>
      <c r="AN6707" s="61" t="s">
        <v>1692</v>
      </c>
      <c r="AO6707" s="61" t="s">
        <v>5119</v>
      </c>
      <c r="AP6707" s="61" t="s">
        <v>1784</v>
      </c>
      <c r="AQ6707" s="61" t="s">
        <v>5028</v>
      </c>
      <c r="AR6707" s="28">
        <v>0</v>
      </c>
      <c r="AS6707" s="28">
        <v>40045</v>
      </c>
      <c r="AT6707" s="28">
        <v>56436</v>
      </c>
      <c r="AU6707" s="62"/>
      <c r="DV6707" s="31" t="s">
        <v>5818</v>
      </c>
      <c r="DW6707" s="31" t="s">
        <v>5823</v>
      </c>
      <c r="DX6707" s="63"/>
      <c r="DY6707" s="63"/>
      <c r="DZ6707" s="63"/>
      <c r="EA6707" s="62"/>
    </row>
    <row r="6708" spans="34:131" x14ac:dyDescent="0.25">
      <c r="AH6708" s="38">
        <v>100</v>
      </c>
      <c r="AI6708" s="38">
        <v>125</v>
      </c>
      <c r="AJ6708" s="38">
        <v>14350</v>
      </c>
      <c r="AK6708" s="38">
        <v>78</v>
      </c>
      <c r="AL6708" s="38">
        <v>9100658</v>
      </c>
      <c r="AM6708" s="61" t="s">
        <v>1816</v>
      </c>
      <c r="AN6708" s="61" t="s">
        <v>1692</v>
      </c>
      <c r="AO6708" s="61" t="s">
        <v>1575</v>
      </c>
      <c r="AP6708" s="61" t="s">
        <v>1784</v>
      </c>
      <c r="AQ6708" s="61" t="s">
        <v>5028</v>
      </c>
      <c r="AR6708" s="28">
        <v>133320.1</v>
      </c>
      <c r="AS6708" s="28">
        <v>60849</v>
      </c>
      <c r="AT6708" s="28">
        <v>0</v>
      </c>
      <c r="AU6708" s="62"/>
      <c r="DV6708" s="31" t="s">
        <v>5818</v>
      </c>
      <c r="DW6708" s="31" t="s">
        <v>5823</v>
      </c>
      <c r="DX6708" s="63"/>
      <c r="DY6708" s="63"/>
      <c r="DZ6708" s="63"/>
      <c r="EA6708" s="62"/>
    </row>
    <row r="6709" spans="34:131" x14ac:dyDescent="0.25">
      <c r="AH6709" s="38">
        <v>100</v>
      </c>
      <c r="AI6709" s="38">
        <v>125</v>
      </c>
      <c r="AJ6709" s="38">
        <v>15000</v>
      </c>
      <c r="AK6709" s="38">
        <v>78</v>
      </c>
      <c r="AL6709" s="38">
        <v>9100658</v>
      </c>
      <c r="AM6709" s="61" t="s">
        <v>1816</v>
      </c>
      <c r="AN6709" s="61" t="s">
        <v>1692</v>
      </c>
      <c r="AO6709" s="61" t="s">
        <v>1590</v>
      </c>
      <c r="AP6709" s="61" t="s">
        <v>1784</v>
      </c>
      <c r="AQ6709" s="61" t="s">
        <v>5028</v>
      </c>
      <c r="AR6709" s="28">
        <v>0</v>
      </c>
      <c r="AS6709" s="28">
        <v>0</v>
      </c>
      <c r="AT6709" s="28">
        <v>125</v>
      </c>
      <c r="AU6709" s="62"/>
      <c r="DV6709" s="31" t="s">
        <v>5818</v>
      </c>
      <c r="DW6709" s="31" t="s">
        <v>5823</v>
      </c>
      <c r="DX6709" s="63"/>
      <c r="DY6709" s="63"/>
      <c r="DZ6709" s="63"/>
      <c r="EA6709" s="62"/>
    </row>
    <row r="6710" spans="34:131" x14ac:dyDescent="0.25">
      <c r="AH6710" s="38">
        <v>100</v>
      </c>
      <c r="AI6710" s="38">
        <v>125</v>
      </c>
      <c r="AJ6710" s="38">
        <v>15700</v>
      </c>
      <c r="AK6710" s="38">
        <v>78</v>
      </c>
      <c r="AL6710" s="38">
        <v>9100658</v>
      </c>
      <c r="AM6710" s="61" t="s">
        <v>1816</v>
      </c>
      <c r="AN6710" s="61" t="s">
        <v>1692</v>
      </c>
      <c r="AO6710" s="61" t="s">
        <v>1605</v>
      </c>
      <c r="AP6710" s="61" t="s">
        <v>1784</v>
      </c>
      <c r="AQ6710" s="61" t="s">
        <v>5028</v>
      </c>
      <c r="AR6710" s="28">
        <v>1762.1</v>
      </c>
      <c r="AS6710" s="28">
        <v>5200</v>
      </c>
      <c r="AT6710" s="28">
        <v>314</v>
      </c>
      <c r="AU6710" s="62"/>
      <c r="DV6710" s="31" t="s">
        <v>5818</v>
      </c>
      <c r="DW6710" s="31" t="s">
        <v>5823</v>
      </c>
      <c r="DX6710" s="63"/>
      <c r="DY6710" s="63"/>
      <c r="DZ6710" s="63"/>
      <c r="EA6710" s="62"/>
    </row>
    <row r="6711" spans="34:131" x14ac:dyDescent="0.25">
      <c r="AH6711" s="38">
        <v>100</v>
      </c>
      <c r="AI6711" s="38">
        <v>125</v>
      </c>
      <c r="AJ6711" s="38">
        <v>16380</v>
      </c>
      <c r="AK6711" s="38">
        <v>78</v>
      </c>
      <c r="AL6711" s="38">
        <v>9100658</v>
      </c>
      <c r="AM6711" s="61" t="s">
        <v>1816</v>
      </c>
      <c r="AN6711" s="61" t="s">
        <v>1692</v>
      </c>
      <c r="AO6711" s="61" t="s">
        <v>894</v>
      </c>
      <c r="AP6711" s="61" t="s">
        <v>1784</v>
      </c>
      <c r="AQ6711" s="61" t="s">
        <v>5028</v>
      </c>
      <c r="AR6711" s="28">
        <v>1262618.6000000001</v>
      </c>
      <c r="AS6711" s="28">
        <v>0</v>
      </c>
      <c r="AT6711" s="28">
        <v>0</v>
      </c>
      <c r="AU6711" s="62"/>
      <c r="DV6711" s="31" t="s">
        <v>5818</v>
      </c>
      <c r="DW6711" s="31" t="s">
        <v>5823</v>
      </c>
      <c r="DX6711" s="63"/>
      <c r="DY6711" s="63"/>
      <c r="DZ6711" s="63"/>
      <c r="EA6711" s="62"/>
    </row>
    <row r="6712" spans="34:131" x14ac:dyDescent="0.25">
      <c r="AH6712" s="38">
        <v>100</v>
      </c>
      <c r="AI6712" s="38">
        <v>125</v>
      </c>
      <c r="AJ6712" s="38">
        <v>16420</v>
      </c>
      <c r="AK6712" s="38">
        <v>78</v>
      </c>
      <c r="AL6712" s="38">
        <v>9100658</v>
      </c>
      <c r="AM6712" s="61" t="s">
        <v>1816</v>
      </c>
      <c r="AN6712" s="61" t="s">
        <v>1692</v>
      </c>
      <c r="AO6712" s="61" t="s">
        <v>1621</v>
      </c>
      <c r="AP6712" s="61" t="s">
        <v>1784</v>
      </c>
      <c r="AQ6712" s="61" t="s">
        <v>5028</v>
      </c>
      <c r="AR6712" s="28">
        <v>0</v>
      </c>
      <c r="AS6712" s="28">
        <v>0</v>
      </c>
      <c r="AT6712" s="28">
        <v>9450</v>
      </c>
      <c r="AU6712" s="62"/>
      <c r="DV6712" s="31" t="s">
        <v>5818</v>
      </c>
      <c r="DW6712" s="31" t="s">
        <v>5823</v>
      </c>
      <c r="DX6712" s="63"/>
      <c r="DY6712" s="63"/>
      <c r="DZ6712" s="63"/>
      <c r="EA6712" s="62"/>
    </row>
    <row r="6713" spans="34:131" x14ac:dyDescent="0.25">
      <c r="AH6713" s="38">
        <v>100</v>
      </c>
      <c r="AI6713" s="38">
        <v>130</v>
      </c>
      <c r="AJ6713" s="38">
        <v>10110</v>
      </c>
      <c r="AK6713" s="38">
        <v>78</v>
      </c>
      <c r="AL6713" s="38">
        <v>9100658</v>
      </c>
      <c r="AM6713" s="61" t="s">
        <v>1816</v>
      </c>
      <c r="AN6713" s="61" t="s">
        <v>1687</v>
      </c>
      <c r="AO6713" s="61" t="s">
        <v>5045</v>
      </c>
      <c r="AP6713" s="61" t="s">
        <v>1784</v>
      </c>
      <c r="AQ6713" s="61" t="s">
        <v>5028</v>
      </c>
      <c r="AR6713" s="28">
        <v>928</v>
      </c>
      <c r="AS6713" s="28">
        <v>0</v>
      </c>
      <c r="AT6713" s="28">
        <v>82</v>
      </c>
      <c r="AU6713" s="62"/>
      <c r="DV6713" s="31" t="s">
        <v>5818</v>
      </c>
      <c r="DW6713" s="31" t="s">
        <v>5824</v>
      </c>
      <c r="DX6713" s="63"/>
      <c r="DY6713" s="63"/>
      <c r="DZ6713" s="63"/>
      <c r="EA6713" s="62"/>
    </row>
    <row r="6714" spans="34:131" x14ac:dyDescent="0.25">
      <c r="AH6714" s="38">
        <v>100</v>
      </c>
      <c r="AI6714" s="38">
        <v>130</v>
      </c>
      <c r="AJ6714" s="38">
        <v>13010</v>
      </c>
      <c r="AK6714" s="38">
        <v>78</v>
      </c>
      <c r="AL6714" s="38">
        <v>9100658</v>
      </c>
      <c r="AM6714" s="61" t="s">
        <v>1816</v>
      </c>
      <c r="AN6714" s="61" t="s">
        <v>1687</v>
      </c>
      <c r="AO6714" s="61" t="s">
        <v>5102</v>
      </c>
      <c r="AP6714" s="61" t="s">
        <v>1784</v>
      </c>
      <c r="AQ6714" s="61" t="s">
        <v>5028</v>
      </c>
      <c r="AR6714" s="28">
        <v>703080.3</v>
      </c>
      <c r="AS6714" s="28">
        <v>8643</v>
      </c>
      <c r="AT6714" s="28">
        <v>0</v>
      </c>
      <c r="AU6714" s="62"/>
      <c r="DV6714" s="31" t="s">
        <v>5818</v>
      </c>
      <c r="DW6714" s="31" t="s">
        <v>5824</v>
      </c>
      <c r="DX6714" s="63"/>
      <c r="DY6714" s="63"/>
      <c r="DZ6714" s="63"/>
      <c r="EA6714" s="62"/>
    </row>
    <row r="6715" spans="34:131" x14ac:dyDescent="0.25">
      <c r="AH6715" s="38">
        <v>100</v>
      </c>
      <c r="AI6715" s="38">
        <v>130</v>
      </c>
      <c r="AJ6715" s="38">
        <v>13550</v>
      </c>
      <c r="AK6715" s="38">
        <v>78</v>
      </c>
      <c r="AL6715" s="38">
        <v>9100658</v>
      </c>
      <c r="AM6715" s="61" t="s">
        <v>1816</v>
      </c>
      <c r="AN6715" s="61" t="s">
        <v>1687</v>
      </c>
      <c r="AO6715" s="61" t="s">
        <v>5114</v>
      </c>
      <c r="AP6715" s="61" t="s">
        <v>1784</v>
      </c>
      <c r="AQ6715" s="61" t="s">
        <v>5028</v>
      </c>
      <c r="AR6715" s="28">
        <v>10898090.800000001</v>
      </c>
      <c r="AS6715" s="28">
        <v>0</v>
      </c>
      <c r="AT6715" s="28">
        <v>24364</v>
      </c>
      <c r="AU6715" s="62"/>
      <c r="DV6715" s="31" t="s">
        <v>5818</v>
      </c>
      <c r="DW6715" s="31" t="s">
        <v>5824</v>
      </c>
      <c r="DX6715" s="63"/>
      <c r="DY6715" s="63"/>
      <c r="DZ6715" s="63"/>
      <c r="EA6715" s="62"/>
    </row>
    <row r="6716" spans="34:131" x14ac:dyDescent="0.25">
      <c r="AH6716" s="38">
        <v>100</v>
      </c>
      <c r="AI6716" s="38">
        <v>130</v>
      </c>
      <c r="AJ6716" s="38">
        <v>13650</v>
      </c>
      <c r="AK6716" s="38">
        <v>78</v>
      </c>
      <c r="AL6716" s="38">
        <v>9100658</v>
      </c>
      <c r="AM6716" s="61" t="s">
        <v>1816</v>
      </c>
      <c r="AN6716" s="61" t="s">
        <v>1687</v>
      </c>
      <c r="AO6716" s="61" t="s">
        <v>5116</v>
      </c>
      <c r="AP6716" s="61" t="s">
        <v>1784</v>
      </c>
      <c r="AQ6716" s="61" t="s">
        <v>5028</v>
      </c>
      <c r="AR6716" s="28">
        <v>20484.8</v>
      </c>
      <c r="AS6716" s="28">
        <v>0</v>
      </c>
      <c r="AT6716" s="28">
        <v>0</v>
      </c>
      <c r="AU6716" s="62"/>
      <c r="DV6716" s="31" t="s">
        <v>5818</v>
      </c>
      <c r="DW6716" s="31" t="s">
        <v>5824</v>
      </c>
      <c r="DX6716" s="63"/>
      <c r="DY6716" s="63"/>
      <c r="DZ6716" s="63"/>
      <c r="EA6716" s="62"/>
    </row>
    <row r="6717" spans="34:131" x14ac:dyDescent="0.25">
      <c r="AH6717" s="38">
        <v>100</v>
      </c>
      <c r="AI6717" s="38">
        <v>130</v>
      </c>
      <c r="AJ6717" s="38">
        <v>13660</v>
      </c>
      <c r="AK6717" s="38">
        <v>78</v>
      </c>
      <c r="AL6717" s="38">
        <v>9100658</v>
      </c>
      <c r="AM6717" s="61" t="s">
        <v>1816</v>
      </c>
      <c r="AN6717" s="61" t="s">
        <v>1687</v>
      </c>
      <c r="AO6717" s="61" t="s">
        <v>5117</v>
      </c>
      <c r="AP6717" s="61" t="s">
        <v>1784</v>
      </c>
      <c r="AQ6717" s="61" t="s">
        <v>5028</v>
      </c>
      <c r="AR6717" s="28">
        <v>12905.5</v>
      </c>
      <c r="AS6717" s="28">
        <v>10</v>
      </c>
      <c r="AT6717" s="28">
        <v>0</v>
      </c>
      <c r="AU6717" s="62"/>
      <c r="DV6717" s="31" t="s">
        <v>5818</v>
      </c>
      <c r="DW6717" s="31" t="s">
        <v>5824</v>
      </c>
      <c r="DX6717" s="63"/>
      <c r="DY6717" s="63"/>
      <c r="DZ6717" s="63"/>
      <c r="EA6717" s="62"/>
    </row>
    <row r="6718" spans="34:131" x14ac:dyDescent="0.25">
      <c r="AH6718" s="38">
        <v>100</v>
      </c>
      <c r="AI6718" s="38">
        <v>130</v>
      </c>
      <c r="AJ6718" s="38">
        <v>14200</v>
      </c>
      <c r="AK6718" s="38">
        <v>78</v>
      </c>
      <c r="AL6718" s="38">
        <v>9100658</v>
      </c>
      <c r="AM6718" s="61" t="s">
        <v>1816</v>
      </c>
      <c r="AN6718" s="61" t="s">
        <v>1687</v>
      </c>
      <c r="AO6718" s="61" t="s">
        <v>5127</v>
      </c>
      <c r="AP6718" s="61" t="s">
        <v>1784</v>
      </c>
      <c r="AQ6718" s="61" t="s">
        <v>5028</v>
      </c>
      <c r="AR6718" s="28">
        <v>6272.2</v>
      </c>
      <c r="AS6718" s="28">
        <v>5</v>
      </c>
      <c r="AT6718" s="28">
        <v>1128</v>
      </c>
      <c r="AU6718" s="62"/>
      <c r="DV6718" s="31" t="s">
        <v>5818</v>
      </c>
      <c r="DW6718" s="31" t="s">
        <v>5824</v>
      </c>
      <c r="DX6718" s="63"/>
      <c r="DY6718" s="63"/>
      <c r="DZ6718" s="63"/>
      <c r="EA6718" s="62"/>
    </row>
    <row r="6719" spans="34:131" x14ac:dyDescent="0.25">
      <c r="AH6719" s="38">
        <v>100</v>
      </c>
      <c r="AI6719" s="38">
        <v>130</v>
      </c>
      <c r="AJ6719" s="38">
        <v>14920</v>
      </c>
      <c r="AK6719" s="38">
        <v>78</v>
      </c>
      <c r="AL6719" s="38">
        <v>9100658</v>
      </c>
      <c r="AM6719" s="61" t="s">
        <v>1816</v>
      </c>
      <c r="AN6719" s="61" t="s">
        <v>1687</v>
      </c>
      <c r="AO6719" s="61" t="s">
        <v>1588</v>
      </c>
      <c r="AP6719" s="61" t="s">
        <v>1784</v>
      </c>
      <c r="AQ6719" s="61" t="s">
        <v>5028</v>
      </c>
      <c r="AR6719" s="28">
        <v>2401968.4</v>
      </c>
      <c r="AS6719" s="28">
        <v>95994</v>
      </c>
      <c r="AT6719" s="28">
        <v>0</v>
      </c>
      <c r="AU6719" s="62"/>
      <c r="DV6719" s="31" t="s">
        <v>5818</v>
      </c>
      <c r="DW6719" s="31" t="s">
        <v>5824</v>
      </c>
      <c r="DX6719" s="63"/>
      <c r="DY6719" s="63"/>
      <c r="DZ6719" s="63"/>
      <c r="EA6719" s="62"/>
    </row>
    <row r="6720" spans="34:131" x14ac:dyDescent="0.25">
      <c r="AH6720" s="38">
        <v>100</v>
      </c>
      <c r="AI6720" s="38">
        <v>130</v>
      </c>
      <c r="AJ6720" s="38">
        <v>15100</v>
      </c>
      <c r="AK6720" s="38">
        <v>78</v>
      </c>
      <c r="AL6720" s="38">
        <v>9100658</v>
      </c>
      <c r="AM6720" s="61" t="s">
        <v>1816</v>
      </c>
      <c r="AN6720" s="61" t="s">
        <v>1687</v>
      </c>
      <c r="AO6720" s="61" t="s">
        <v>1592</v>
      </c>
      <c r="AP6720" s="61" t="s">
        <v>1784</v>
      </c>
      <c r="AQ6720" s="61" t="s">
        <v>5028</v>
      </c>
      <c r="AR6720" s="28">
        <v>0</v>
      </c>
      <c r="AS6720" s="28">
        <v>0</v>
      </c>
      <c r="AT6720" s="28">
        <v>4931570</v>
      </c>
      <c r="AU6720" s="62"/>
      <c r="DV6720" s="31" t="s">
        <v>5818</v>
      </c>
      <c r="DW6720" s="31" t="s">
        <v>5824</v>
      </c>
      <c r="DX6720" s="63"/>
      <c r="DY6720" s="63"/>
      <c r="DZ6720" s="63"/>
      <c r="EA6720" s="62"/>
    </row>
    <row r="6721" spans="34:131" x14ac:dyDescent="0.25">
      <c r="AH6721" s="38">
        <v>100</v>
      </c>
      <c r="AI6721" s="38">
        <v>130</v>
      </c>
      <c r="AJ6721" s="38">
        <v>15300</v>
      </c>
      <c r="AK6721" s="38">
        <v>78</v>
      </c>
      <c r="AL6721" s="38">
        <v>9100658</v>
      </c>
      <c r="AM6721" s="61" t="s">
        <v>1816</v>
      </c>
      <c r="AN6721" s="61" t="s">
        <v>1687</v>
      </c>
      <c r="AO6721" s="61" t="s">
        <v>1597</v>
      </c>
      <c r="AP6721" s="61" t="s">
        <v>1784</v>
      </c>
      <c r="AQ6721" s="61" t="s">
        <v>5028</v>
      </c>
      <c r="AR6721" s="28">
        <v>996</v>
      </c>
      <c r="AS6721" s="28">
        <v>0</v>
      </c>
      <c r="AT6721" s="28">
        <v>0</v>
      </c>
      <c r="AU6721" s="62"/>
      <c r="DV6721" s="31" t="s">
        <v>5818</v>
      </c>
      <c r="DW6721" s="31" t="s">
        <v>5824</v>
      </c>
      <c r="DX6721" s="63"/>
      <c r="DY6721" s="63"/>
      <c r="DZ6721" s="63"/>
      <c r="EA6721" s="62"/>
    </row>
    <row r="6722" spans="34:131" x14ac:dyDescent="0.25">
      <c r="AH6722" s="38">
        <v>100</v>
      </c>
      <c r="AI6722" s="38">
        <v>130</v>
      </c>
      <c r="AJ6722" s="38">
        <v>15600</v>
      </c>
      <c r="AK6722" s="38">
        <v>78</v>
      </c>
      <c r="AL6722" s="38">
        <v>9100658</v>
      </c>
      <c r="AM6722" s="61" t="s">
        <v>1816</v>
      </c>
      <c r="AN6722" s="61" t="s">
        <v>1687</v>
      </c>
      <c r="AO6722" s="61" t="s">
        <v>1603</v>
      </c>
      <c r="AP6722" s="61" t="s">
        <v>1784</v>
      </c>
      <c r="AQ6722" s="61" t="s">
        <v>5028</v>
      </c>
      <c r="AR6722" s="28">
        <v>0</v>
      </c>
      <c r="AS6722" s="28">
        <v>0</v>
      </c>
      <c r="AT6722" s="28">
        <v>79515</v>
      </c>
      <c r="AU6722" s="62"/>
      <c r="DV6722" s="31" t="s">
        <v>5818</v>
      </c>
      <c r="DW6722" s="31" t="s">
        <v>5824</v>
      </c>
      <c r="DX6722" s="63"/>
      <c r="DY6722" s="63"/>
      <c r="DZ6722" s="63"/>
      <c r="EA6722" s="62"/>
    </row>
    <row r="6723" spans="34:131" x14ac:dyDescent="0.25">
      <c r="AH6723" s="38">
        <v>100</v>
      </c>
      <c r="AI6723" s="38">
        <v>130</v>
      </c>
      <c r="AJ6723" s="38">
        <v>15750</v>
      </c>
      <c r="AK6723" s="38">
        <v>78</v>
      </c>
      <c r="AL6723" s="38">
        <v>9100658</v>
      </c>
      <c r="AM6723" s="61" t="s">
        <v>1816</v>
      </c>
      <c r="AN6723" s="61" t="s">
        <v>1687</v>
      </c>
      <c r="AO6723" s="61" t="s">
        <v>1606</v>
      </c>
      <c r="AP6723" s="61" t="s">
        <v>1784</v>
      </c>
      <c r="AQ6723" s="61" t="s">
        <v>5028</v>
      </c>
      <c r="AR6723" s="28">
        <v>1132.3</v>
      </c>
      <c r="AS6723" s="28">
        <v>0</v>
      </c>
      <c r="AT6723" s="28">
        <v>0</v>
      </c>
      <c r="AU6723" s="62"/>
      <c r="DV6723" s="31" t="s">
        <v>5818</v>
      </c>
      <c r="DW6723" s="31" t="s">
        <v>5824</v>
      </c>
      <c r="DX6723" s="63"/>
      <c r="DY6723" s="63"/>
      <c r="DZ6723" s="63"/>
      <c r="EA6723" s="62"/>
    </row>
    <row r="6724" spans="34:131" x14ac:dyDescent="0.25">
      <c r="AH6724" s="38">
        <v>100</v>
      </c>
      <c r="AI6724" s="38">
        <v>130</v>
      </c>
      <c r="AJ6724" s="38">
        <v>16000</v>
      </c>
      <c r="AK6724" s="38">
        <v>78</v>
      </c>
      <c r="AL6724" s="38">
        <v>9100658</v>
      </c>
      <c r="AM6724" s="61" t="s">
        <v>1816</v>
      </c>
      <c r="AN6724" s="61" t="s">
        <v>1687</v>
      </c>
      <c r="AO6724" s="61" t="s">
        <v>1611</v>
      </c>
      <c r="AP6724" s="61" t="s">
        <v>1784</v>
      </c>
      <c r="AQ6724" s="61" t="s">
        <v>5028</v>
      </c>
      <c r="AR6724" s="28">
        <v>0</v>
      </c>
      <c r="AS6724" s="28">
        <v>0</v>
      </c>
      <c r="AT6724" s="28">
        <v>34791</v>
      </c>
      <c r="AU6724" s="62"/>
      <c r="DV6724" s="31" t="s">
        <v>5818</v>
      </c>
      <c r="DW6724" s="31" t="s">
        <v>5824</v>
      </c>
      <c r="DX6724" s="63"/>
      <c r="DY6724" s="63"/>
      <c r="DZ6724" s="63"/>
      <c r="EA6724" s="62"/>
    </row>
    <row r="6725" spans="34:131" x14ac:dyDescent="0.25">
      <c r="AH6725" s="38">
        <v>100</v>
      </c>
      <c r="AI6725" s="38">
        <v>130</v>
      </c>
      <c r="AJ6725" s="38">
        <v>16300</v>
      </c>
      <c r="AK6725" s="38">
        <v>78</v>
      </c>
      <c r="AL6725" s="38">
        <v>9100658</v>
      </c>
      <c r="AM6725" s="61" t="s">
        <v>1816</v>
      </c>
      <c r="AN6725" s="61" t="s">
        <v>1687</v>
      </c>
      <c r="AO6725" s="61" t="s">
        <v>1617</v>
      </c>
      <c r="AP6725" s="61" t="s">
        <v>1784</v>
      </c>
      <c r="AQ6725" s="61" t="s">
        <v>5028</v>
      </c>
      <c r="AR6725" s="28">
        <v>0</v>
      </c>
      <c r="AS6725" s="28">
        <v>0</v>
      </c>
      <c r="AT6725" s="28">
        <v>8122201</v>
      </c>
      <c r="AU6725" s="62"/>
      <c r="DV6725" s="31" t="s">
        <v>5818</v>
      </c>
      <c r="DW6725" s="31" t="s">
        <v>5824</v>
      </c>
      <c r="DX6725" s="63"/>
      <c r="DY6725" s="63"/>
      <c r="DZ6725" s="63"/>
      <c r="EA6725" s="62"/>
    </row>
    <row r="6726" spans="34:131" x14ac:dyDescent="0.25">
      <c r="AH6726" s="38">
        <v>100</v>
      </c>
      <c r="AI6726" s="38">
        <v>130</v>
      </c>
      <c r="AJ6726" s="38">
        <v>16500</v>
      </c>
      <c r="AK6726" s="38">
        <v>78</v>
      </c>
      <c r="AL6726" s="38">
        <v>9100658</v>
      </c>
      <c r="AM6726" s="61" t="s">
        <v>1816</v>
      </c>
      <c r="AN6726" s="61" t="s">
        <v>1687</v>
      </c>
      <c r="AO6726" s="61" t="s">
        <v>1623</v>
      </c>
      <c r="AP6726" s="61" t="s">
        <v>1784</v>
      </c>
      <c r="AQ6726" s="61" t="s">
        <v>5028</v>
      </c>
      <c r="AR6726" s="28">
        <v>0</v>
      </c>
      <c r="AS6726" s="28">
        <v>0</v>
      </c>
      <c r="AT6726" s="28">
        <v>205698</v>
      </c>
      <c r="AU6726" s="62"/>
      <c r="DV6726" s="31" t="s">
        <v>5818</v>
      </c>
      <c r="DW6726" s="31" t="s">
        <v>5824</v>
      </c>
      <c r="DX6726" s="63"/>
      <c r="DY6726" s="63"/>
      <c r="DZ6726" s="63"/>
      <c r="EA6726" s="62"/>
    </row>
    <row r="6727" spans="34:131" x14ac:dyDescent="0.25">
      <c r="AH6727" s="38">
        <v>100</v>
      </c>
      <c r="AI6727" s="38">
        <v>130</v>
      </c>
      <c r="AJ6727" s="38">
        <v>16850</v>
      </c>
      <c r="AK6727" s="38">
        <v>78</v>
      </c>
      <c r="AL6727" s="38">
        <v>9100658</v>
      </c>
      <c r="AM6727" s="61" t="s">
        <v>1816</v>
      </c>
      <c r="AN6727" s="61" t="s">
        <v>1687</v>
      </c>
      <c r="AO6727" s="61" t="s">
        <v>1630</v>
      </c>
      <c r="AP6727" s="61" t="s">
        <v>1784</v>
      </c>
      <c r="AQ6727" s="61" t="s">
        <v>5028</v>
      </c>
      <c r="AR6727" s="28">
        <v>0</v>
      </c>
      <c r="AS6727" s="28">
        <v>0</v>
      </c>
      <c r="AT6727" s="28">
        <v>4096</v>
      </c>
      <c r="AU6727" s="62"/>
      <c r="DV6727" s="31" t="s">
        <v>5818</v>
      </c>
      <c r="DW6727" s="31" t="s">
        <v>5824</v>
      </c>
      <c r="DX6727" s="63"/>
      <c r="DY6727" s="63"/>
      <c r="DZ6727" s="63"/>
      <c r="EA6727" s="62"/>
    </row>
    <row r="6728" spans="34:131" x14ac:dyDescent="0.25">
      <c r="AH6728" s="38">
        <v>100</v>
      </c>
      <c r="AI6728" s="38">
        <v>130</v>
      </c>
      <c r="AJ6728" s="38">
        <v>17300</v>
      </c>
      <c r="AK6728" s="38">
        <v>78</v>
      </c>
      <c r="AL6728" s="38">
        <v>9100658</v>
      </c>
      <c r="AM6728" s="61" t="s">
        <v>1816</v>
      </c>
      <c r="AN6728" s="61" t="s">
        <v>1687</v>
      </c>
      <c r="AO6728" s="61" t="s">
        <v>1639</v>
      </c>
      <c r="AP6728" s="61" t="s">
        <v>1784</v>
      </c>
      <c r="AQ6728" s="61" t="s">
        <v>5028</v>
      </c>
      <c r="AR6728" s="28">
        <v>0</v>
      </c>
      <c r="AS6728" s="28">
        <v>0</v>
      </c>
      <c r="AT6728" s="28">
        <v>35958272</v>
      </c>
      <c r="AU6728" s="62"/>
      <c r="DV6728" s="31" t="s">
        <v>5818</v>
      </c>
      <c r="DW6728" s="31" t="s">
        <v>5824</v>
      </c>
      <c r="DX6728" s="63"/>
      <c r="DY6728" s="63"/>
      <c r="DZ6728" s="63"/>
      <c r="EA6728" s="62"/>
    </row>
    <row r="6729" spans="34:131" x14ac:dyDescent="0.25">
      <c r="AH6729" s="38">
        <v>100</v>
      </c>
      <c r="AI6729" s="38">
        <v>130</v>
      </c>
      <c r="AJ6729" s="38">
        <v>17310</v>
      </c>
      <c r="AK6729" s="38">
        <v>78</v>
      </c>
      <c r="AL6729" s="38">
        <v>9100658</v>
      </c>
      <c r="AM6729" s="61" t="s">
        <v>1816</v>
      </c>
      <c r="AN6729" s="61" t="s">
        <v>1687</v>
      </c>
      <c r="AO6729" s="61" t="s">
        <v>1640</v>
      </c>
      <c r="AP6729" s="61" t="s">
        <v>1784</v>
      </c>
      <c r="AQ6729" s="61" t="s">
        <v>5028</v>
      </c>
      <c r="AR6729" s="28">
        <v>117189502.2</v>
      </c>
      <c r="AS6729" s="28">
        <v>53692161</v>
      </c>
      <c r="AT6729" s="28">
        <v>0</v>
      </c>
      <c r="AU6729" s="62"/>
      <c r="DV6729" s="31" t="s">
        <v>5818</v>
      </c>
      <c r="DW6729" s="31" t="s">
        <v>5824</v>
      </c>
      <c r="DX6729" s="63"/>
      <c r="DY6729" s="63"/>
      <c r="DZ6729" s="63"/>
      <c r="EA6729" s="62"/>
    </row>
    <row r="6730" spans="34:131" x14ac:dyDescent="0.25">
      <c r="AH6730" s="38">
        <v>100</v>
      </c>
      <c r="AI6730" s="38">
        <v>130</v>
      </c>
      <c r="AJ6730" s="38">
        <v>17400</v>
      </c>
      <c r="AK6730" s="38">
        <v>78</v>
      </c>
      <c r="AL6730" s="38">
        <v>9100658</v>
      </c>
      <c r="AM6730" s="61" t="s">
        <v>1816</v>
      </c>
      <c r="AN6730" s="61" t="s">
        <v>1687</v>
      </c>
      <c r="AO6730" s="61" t="s">
        <v>1642</v>
      </c>
      <c r="AP6730" s="61" t="s">
        <v>1784</v>
      </c>
      <c r="AQ6730" s="61" t="s">
        <v>5028</v>
      </c>
      <c r="AR6730" s="28">
        <v>175511.3</v>
      </c>
      <c r="AS6730" s="28">
        <v>177446</v>
      </c>
      <c r="AT6730" s="28">
        <v>0</v>
      </c>
      <c r="AU6730" s="62"/>
      <c r="DV6730" s="31" t="s">
        <v>5818</v>
      </c>
      <c r="DW6730" s="31" t="s">
        <v>5824</v>
      </c>
      <c r="DX6730" s="63"/>
      <c r="DY6730" s="63"/>
      <c r="DZ6730" s="63"/>
      <c r="EA6730" s="62"/>
    </row>
    <row r="6731" spans="34:131" x14ac:dyDescent="0.25">
      <c r="AH6731" s="38">
        <v>100</v>
      </c>
      <c r="AI6731" s="38">
        <v>130</v>
      </c>
      <c r="AJ6731" s="38">
        <v>17650</v>
      </c>
      <c r="AK6731" s="38">
        <v>78</v>
      </c>
      <c r="AL6731" s="38">
        <v>9100658</v>
      </c>
      <c r="AM6731" s="61" t="s">
        <v>1816</v>
      </c>
      <c r="AN6731" s="61" t="s">
        <v>1687</v>
      </c>
      <c r="AO6731" s="61" t="s">
        <v>1648</v>
      </c>
      <c r="AP6731" s="61" t="s">
        <v>1784</v>
      </c>
      <c r="AQ6731" s="61" t="s">
        <v>5028</v>
      </c>
      <c r="AR6731" s="28">
        <v>1372.7</v>
      </c>
      <c r="AS6731" s="28">
        <v>0</v>
      </c>
      <c r="AT6731" s="28">
        <v>0</v>
      </c>
      <c r="AU6731" s="62"/>
      <c r="DV6731" s="31" t="s">
        <v>5818</v>
      </c>
      <c r="DW6731" s="31" t="s">
        <v>5824</v>
      </c>
      <c r="DX6731" s="63"/>
      <c r="DY6731" s="63"/>
      <c r="DZ6731" s="63"/>
      <c r="EA6731" s="62"/>
    </row>
    <row r="6732" spans="34:131" x14ac:dyDescent="0.25">
      <c r="AH6732" s="38">
        <v>100</v>
      </c>
      <c r="AI6732" s="38">
        <v>130</v>
      </c>
      <c r="AJ6732" s="38">
        <v>17850</v>
      </c>
      <c r="AK6732" s="38">
        <v>78</v>
      </c>
      <c r="AL6732" s="38">
        <v>9100658</v>
      </c>
      <c r="AM6732" s="61" t="s">
        <v>1816</v>
      </c>
      <c r="AN6732" s="61" t="s">
        <v>1687</v>
      </c>
      <c r="AO6732" s="61" t="s">
        <v>1652</v>
      </c>
      <c r="AP6732" s="61" t="s">
        <v>1784</v>
      </c>
      <c r="AQ6732" s="61" t="s">
        <v>5028</v>
      </c>
      <c r="AR6732" s="28">
        <v>385.8</v>
      </c>
      <c r="AS6732" s="28">
        <v>0</v>
      </c>
      <c r="AT6732" s="28">
        <v>0</v>
      </c>
      <c r="AU6732" s="62"/>
      <c r="DV6732" s="31" t="s">
        <v>5818</v>
      </c>
      <c r="DW6732" s="31" t="s">
        <v>5824</v>
      </c>
      <c r="DX6732" s="63"/>
      <c r="DY6732" s="63"/>
      <c r="DZ6732" s="63"/>
      <c r="EA6732" s="62"/>
    </row>
    <row r="6733" spans="34:131" x14ac:dyDescent="0.25">
      <c r="AH6733" s="38">
        <v>100</v>
      </c>
      <c r="AI6733" s="38">
        <v>135</v>
      </c>
      <c r="AJ6733" s="38">
        <v>10950</v>
      </c>
      <c r="AK6733" s="38">
        <v>78</v>
      </c>
      <c r="AL6733" s="38">
        <v>9100658</v>
      </c>
      <c r="AM6733" s="61" t="s">
        <v>1816</v>
      </c>
      <c r="AN6733" s="61" t="s">
        <v>1693</v>
      </c>
      <c r="AO6733" s="61" t="s">
        <v>5062</v>
      </c>
      <c r="AP6733" s="61" t="s">
        <v>1784</v>
      </c>
      <c r="AQ6733" s="61" t="s">
        <v>5028</v>
      </c>
      <c r="AR6733" s="28">
        <v>2223.1</v>
      </c>
      <c r="AS6733" s="28">
        <v>0</v>
      </c>
      <c r="AT6733" s="28">
        <v>0</v>
      </c>
      <c r="AU6733" s="62"/>
      <c r="DV6733" s="31" t="s">
        <v>5818</v>
      </c>
      <c r="DW6733" s="31" t="s">
        <v>5825</v>
      </c>
      <c r="DX6733" s="63"/>
      <c r="DY6733" s="63"/>
      <c r="DZ6733" s="63"/>
      <c r="EA6733" s="62"/>
    </row>
    <row r="6734" spans="34:131" x14ac:dyDescent="0.25">
      <c r="AH6734" s="38">
        <v>100</v>
      </c>
      <c r="AI6734" s="38">
        <v>135</v>
      </c>
      <c r="AJ6734" s="38">
        <v>11150</v>
      </c>
      <c r="AK6734" s="38">
        <v>78</v>
      </c>
      <c r="AL6734" s="38">
        <v>9100658</v>
      </c>
      <c r="AM6734" s="61" t="s">
        <v>1816</v>
      </c>
      <c r="AN6734" s="61" t="s">
        <v>1693</v>
      </c>
      <c r="AO6734" s="61" t="s">
        <v>5066</v>
      </c>
      <c r="AP6734" s="61" t="s">
        <v>1784</v>
      </c>
      <c r="AQ6734" s="61" t="s">
        <v>5028</v>
      </c>
      <c r="AR6734" s="28">
        <v>107.6</v>
      </c>
      <c r="AS6734" s="28">
        <v>69</v>
      </c>
      <c r="AT6734" s="28">
        <v>0</v>
      </c>
      <c r="AU6734" s="62"/>
      <c r="DV6734" s="31" t="s">
        <v>5818</v>
      </c>
      <c r="DW6734" s="31" t="s">
        <v>5825</v>
      </c>
      <c r="DX6734" s="63"/>
      <c r="DY6734" s="63"/>
      <c r="DZ6734" s="63"/>
      <c r="EA6734" s="62"/>
    </row>
    <row r="6735" spans="34:131" x14ac:dyDescent="0.25">
      <c r="AH6735" s="38">
        <v>100</v>
      </c>
      <c r="AI6735" s="38">
        <v>135</v>
      </c>
      <c r="AJ6735" s="38">
        <v>12100</v>
      </c>
      <c r="AK6735" s="38">
        <v>78</v>
      </c>
      <c r="AL6735" s="38">
        <v>9100658</v>
      </c>
      <c r="AM6735" s="61" t="s">
        <v>1816</v>
      </c>
      <c r="AN6735" s="61" t="s">
        <v>1693</v>
      </c>
      <c r="AO6735" s="61" t="s">
        <v>5086</v>
      </c>
      <c r="AP6735" s="61" t="s">
        <v>1784</v>
      </c>
      <c r="AQ6735" s="61" t="s">
        <v>5028</v>
      </c>
      <c r="AR6735" s="28">
        <v>0</v>
      </c>
      <c r="AS6735" s="28">
        <v>0</v>
      </c>
      <c r="AT6735" s="28">
        <v>161</v>
      </c>
      <c r="AU6735" s="62"/>
      <c r="DV6735" s="31" t="s">
        <v>5818</v>
      </c>
      <c r="DW6735" s="31" t="s">
        <v>5825</v>
      </c>
      <c r="DX6735" s="63"/>
      <c r="DY6735" s="63"/>
      <c r="DZ6735" s="63"/>
      <c r="EA6735" s="62"/>
    </row>
    <row r="6736" spans="34:131" x14ac:dyDescent="0.25">
      <c r="AH6736" s="38">
        <v>100</v>
      </c>
      <c r="AI6736" s="38">
        <v>135</v>
      </c>
      <c r="AJ6736" s="38">
        <v>12150</v>
      </c>
      <c r="AK6736" s="38">
        <v>78</v>
      </c>
      <c r="AL6736" s="38">
        <v>9100658</v>
      </c>
      <c r="AM6736" s="61" t="s">
        <v>1816</v>
      </c>
      <c r="AN6736" s="61" t="s">
        <v>1693</v>
      </c>
      <c r="AO6736" s="61" t="s">
        <v>5087</v>
      </c>
      <c r="AP6736" s="61" t="s">
        <v>1784</v>
      </c>
      <c r="AQ6736" s="61" t="s">
        <v>5028</v>
      </c>
      <c r="AR6736" s="28">
        <v>1012.2</v>
      </c>
      <c r="AS6736" s="28">
        <v>0</v>
      </c>
      <c r="AT6736" s="28">
        <v>0</v>
      </c>
      <c r="AU6736" s="62"/>
      <c r="DV6736" s="31" t="s">
        <v>5818</v>
      </c>
      <c r="DW6736" s="31" t="s">
        <v>5825</v>
      </c>
      <c r="DX6736" s="63"/>
      <c r="DY6736" s="63"/>
      <c r="DZ6736" s="63"/>
      <c r="EA6736" s="62"/>
    </row>
    <row r="6737" spans="34:131" x14ac:dyDescent="0.25">
      <c r="AH6737" s="38">
        <v>100</v>
      </c>
      <c r="AI6737" s="38">
        <v>135</v>
      </c>
      <c r="AJ6737" s="38">
        <v>12600</v>
      </c>
      <c r="AK6737" s="38">
        <v>78</v>
      </c>
      <c r="AL6737" s="38">
        <v>9100658</v>
      </c>
      <c r="AM6737" s="61" t="s">
        <v>1816</v>
      </c>
      <c r="AN6737" s="61" t="s">
        <v>1693</v>
      </c>
      <c r="AO6737" s="61" t="s">
        <v>5095</v>
      </c>
      <c r="AP6737" s="61" t="s">
        <v>1784</v>
      </c>
      <c r="AQ6737" s="61" t="s">
        <v>5028</v>
      </c>
      <c r="AR6737" s="28">
        <v>1860.8999999999999</v>
      </c>
      <c r="AS6737" s="28">
        <v>0</v>
      </c>
      <c r="AT6737" s="28">
        <v>3945</v>
      </c>
      <c r="AU6737" s="62"/>
      <c r="DV6737" s="31" t="s">
        <v>5818</v>
      </c>
      <c r="DW6737" s="31" t="s">
        <v>5825</v>
      </c>
      <c r="DX6737" s="63"/>
      <c r="DY6737" s="63"/>
      <c r="DZ6737" s="63"/>
      <c r="EA6737" s="62"/>
    </row>
    <row r="6738" spans="34:131" x14ac:dyDescent="0.25">
      <c r="AH6738" s="38">
        <v>100</v>
      </c>
      <c r="AI6738" s="38">
        <v>135</v>
      </c>
      <c r="AJ6738" s="38">
        <v>12950</v>
      </c>
      <c r="AK6738" s="38">
        <v>78</v>
      </c>
      <c r="AL6738" s="38">
        <v>9100658</v>
      </c>
      <c r="AM6738" s="61" t="s">
        <v>1816</v>
      </c>
      <c r="AN6738" s="61" t="s">
        <v>1693</v>
      </c>
      <c r="AO6738" s="61" t="s">
        <v>5100</v>
      </c>
      <c r="AP6738" s="61" t="s">
        <v>1784</v>
      </c>
      <c r="AQ6738" s="61" t="s">
        <v>5028</v>
      </c>
      <c r="AR6738" s="28">
        <v>376571</v>
      </c>
      <c r="AS6738" s="28">
        <v>247681</v>
      </c>
      <c r="AT6738" s="28">
        <v>261412</v>
      </c>
      <c r="AU6738" s="62"/>
      <c r="DV6738" s="31" t="s">
        <v>5818</v>
      </c>
      <c r="DW6738" s="31" t="s">
        <v>5825</v>
      </c>
      <c r="DX6738" s="63"/>
      <c r="DY6738" s="63"/>
      <c r="DZ6738" s="63"/>
      <c r="EA6738" s="62"/>
    </row>
    <row r="6739" spans="34:131" x14ac:dyDescent="0.25">
      <c r="AH6739" s="38">
        <v>100</v>
      </c>
      <c r="AI6739" s="38">
        <v>135</v>
      </c>
      <c r="AJ6739" s="38">
        <v>15270</v>
      </c>
      <c r="AK6739" s="38">
        <v>78</v>
      </c>
      <c r="AL6739" s="38">
        <v>9100658</v>
      </c>
      <c r="AM6739" s="61" t="s">
        <v>1816</v>
      </c>
      <c r="AN6739" s="61" t="s">
        <v>1693</v>
      </c>
      <c r="AO6739" s="61" t="s">
        <v>1596</v>
      </c>
      <c r="AP6739" s="61" t="s">
        <v>1784</v>
      </c>
      <c r="AQ6739" s="61" t="s">
        <v>5028</v>
      </c>
      <c r="AR6739" s="28">
        <v>664.7</v>
      </c>
      <c r="AS6739" s="28">
        <v>24</v>
      </c>
      <c r="AT6739" s="28">
        <v>0</v>
      </c>
      <c r="AU6739" s="62"/>
      <c r="DV6739" s="31" t="s">
        <v>5818</v>
      </c>
      <c r="DW6739" s="31" t="s">
        <v>5825</v>
      </c>
      <c r="DX6739" s="63"/>
      <c r="DY6739" s="63"/>
      <c r="DZ6739" s="63"/>
      <c r="EA6739" s="62"/>
    </row>
    <row r="6740" spans="34:131" x14ac:dyDescent="0.25">
      <c r="AH6740" s="38">
        <v>100</v>
      </c>
      <c r="AI6740" s="38">
        <v>135</v>
      </c>
      <c r="AJ6740" s="38">
        <v>15850</v>
      </c>
      <c r="AK6740" s="38">
        <v>78</v>
      </c>
      <c r="AL6740" s="38">
        <v>9100658</v>
      </c>
      <c r="AM6740" s="61" t="s">
        <v>1816</v>
      </c>
      <c r="AN6740" s="61" t="s">
        <v>1693</v>
      </c>
      <c r="AO6740" s="61" t="s">
        <v>1608</v>
      </c>
      <c r="AP6740" s="61" t="s">
        <v>1784</v>
      </c>
      <c r="AQ6740" s="61" t="s">
        <v>5028</v>
      </c>
      <c r="AR6740" s="28">
        <v>28562.400000000001</v>
      </c>
      <c r="AS6740" s="28">
        <v>7392</v>
      </c>
      <c r="AT6740" s="28">
        <v>0</v>
      </c>
      <c r="AU6740" s="62"/>
      <c r="DV6740" s="31" t="s">
        <v>5818</v>
      </c>
      <c r="DW6740" s="31" t="s">
        <v>5825</v>
      </c>
      <c r="DX6740" s="63"/>
      <c r="DY6740" s="63"/>
      <c r="DZ6740" s="63"/>
      <c r="EA6740" s="62"/>
    </row>
    <row r="6741" spans="34:131" x14ac:dyDescent="0.25">
      <c r="AH6741" s="38">
        <v>100</v>
      </c>
      <c r="AI6741" s="38">
        <v>135</v>
      </c>
      <c r="AJ6741" s="38">
        <v>17900</v>
      </c>
      <c r="AK6741" s="38">
        <v>78</v>
      </c>
      <c r="AL6741" s="38">
        <v>9100658</v>
      </c>
      <c r="AM6741" s="61" t="s">
        <v>1816</v>
      </c>
      <c r="AN6741" s="61" t="s">
        <v>1693</v>
      </c>
      <c r="AO6741" s="61" t="s">
        <v>1653</v>
      </c>
      <c r="AP6741" s="61" t="s">
        <v>1784</v>
      </c>
      <c r="AQ6741" s="61" t="s">
        <v>5028</v>
      </c>
      <c r="AR6741" s="28">
        <v>192.4</v>
      </c>
      <c r="AS6741" s="28">
        <v>0</v>
      </c>
      <c r="AT6741" s="28">
        <v>24</v>
      </c>
      <c r="AU6741" s="62"/>
      <c r="DV6741" s="31" t="s">
        <v>5818</v>
      </c>
      <c r="DW6741" s="31" t="s">
        <v>5825</v>
      </c>
      <c r="DX6741" s="63"/>
      <c r="DY6741" s="63"/>
      <c r="DZ6741" s="63"/>
      <c r="EA6741" s="62"/>
    </row>
    <row r="6742" spans="34:131" x14ac:dyDescent="0.25">
      <c r="AH6742" s="38">
        <v>100</v>
      </c>
      <c r="AI6742" s="38">
        <v>135</v>
      </c>
      <c r="AJ6742" s="38">
        <v>18020</v>
      </c>
      <c r="AK6742" s="38">
        <v>78</v>
      </c>
      <c r="AL6742" s="38">
        <v>9100658</v>
      </c>
      <c r="AM6742" s="61" t="s">
        <v>1816</v>
      </c>
      <c r="AN6742" s="61" t="s">
        <v>1693</v>
      </c>
      <c r="AO6742" s="61" t="s">
        <v>1656</v>
      </c>
      <c r="AP6742" s="61" t="s">
        <v>1784</v>
      </c>
      <c r="AQ6742" s="61" t="s">
        <v>5028</v>
      </c>
      <c r="AR6742" s="28">
        <v>208790.2</v>
      </c>
      <c r="AS6742" s="28">
        <v>16704</v>
      </c>
      <c r="AT6742" s="28">
        <v>0</v>
      </c>
      <c r="AU6742" s="62"/>
      <c r="DV6742" s="31" t="s">
        <v>5818</v>
      </c>
      <c r="DW6742" s="31" t="s">
        <v>5825</v>
      </c>
      <c r="DX6742" s="63"/>
      <c r="DY6742" s="63"/>
      <c r="DZ6742" s="63"/>
      <c r="EA6742" s="62"/>
    </row>
    <row r="6743" spans="34:131" x14ac:dyDescent="0.25">
      <c r="AH6743" s="38">
        <v>100</v>
      </c>
      <c r="AI6743" s="38">
        <v>135</v>
      </c>
      <c r="AJ6743" s="38">
        <v>18150</v>
      </c>
      <c r="AK6743" s="38">
        <v>78</v>
      </c>
      <c r="AL6743" s="38">
        <v>9100658</v>
      </c>
      <c r="AM6743" s="61" t="s">
        <v>1816</v>
      </c>
      <c r="AN6743" s="61" t="s">
        <v>1693</v>
      </c>
      <c r="AO6743" s="61" t="s">
        <v>1659</v>
      </c>
      <c r="AP6743" s="61" t="s">
        <v>1784</v>
      </c>
      <c r="AQ6743" s="61" t="s">
        <v>5028</v>
      </c>
      <c r="AR6743" s="28">
        <v>1022.4</v>
      </c>
      <c r="AS6743" s="28">
        <v>10662</v>
      </c>
      <c r="AT6743" s="28">
        <v>2690</v>
      </c>
      <c r="AU6743" s="62"/>
      <c r="DV6743" s="31" t="s">
        <v>5818</v>
      </c>
      <c r="DW6743" s="31" t="s">
        <v>5825</v>
      </c>
      <c r="DX6743" s="63"/>
      <c r="DY6743" s="63"/>
      <c r="DZ6743" s="63"/>
      <c r="EA6743" s="62"/>
    </row>
    <row r="6744" spans="34:131" x14ac:dyDescent="0.25">
      <c r="AH6744" s="38">
        <v>100</v>
      </c>
      <c r="AI6744" s="38">
        <v>140</v>
      </c>
      <c r="AJ6744" s="38">
        <v>10470</v>
      </c>
      <c r="AK6744" s="38">
        <v>78</v>
      </c>
      <c r="AL6744" s="38">
        <v>9100658</v>
      </c>
      <c r="AM6744" s="61" t="s">
        <v>1816</v>
      </c>
      <c r="AN6744" s="61" t="s">
        <v>1690</v>
      </c>
      <c r="AO6744" s="61" t="s">
        <v>5052</v>
      </c>
      <c r="AP6744" s="61" t="s">
        <v>1784</v>
      </c>
      <c r="AQ6744" s="61" t="s">
        <v>5028</v>
      </c>
      <c r="AR6744" s="28">
        <v>0</v>
      </c>
      <c r="AS6744" s="28">
        <v>2725</v>
      </c>
      <c r="AT6744" s="28">
        <v>30404</v>
      </c>
      <c r="AU6744" s="62"/>
      <c r="DV6744" s="31" t="s">
        <v>5818</v>
      </c>
      <c r="DW6744" s="31" t="s">
        <v>5826</v>
      </c>
      <c r="DX6744" s="63"/>
      <c r="DY6744" s="63"/>
      <c r="DZ6744" s="63"/>
      <c r="EA6744" s="62"/>
    </row>
    <row r="6745" spans="34:131" x14ac:dyDescent="0.25">
      <c r="AH6745" s="38">
        <v>100</v>
      </c>
      <c r="AI6745" s="38">
        <v>140</v>
      </c>
      <c r="AJ6745" s="38">
        <v>10470</v>
      </c>
      <c r="AK6745" s="38">
        <v>78</v>
      </c>
      <c r="AL6745" s="38">
        <v>9100658</v>
      </c>
      <c r="AM6745" s="61" t="s">
        <v>1816</v>
      </c>
      <c r="AN6745" s="61" t="s">
        <v>1690</v>
      </c>
      <c r="AO6745" s="61" t="s">
        <v>1112</v>
      </c>
      <c r="AP6745" s="61" t="s">
        <v>1784</v>
      </c>
      <c r="AQ6745" s="61" t="s">
        <v>5028</v>
      </c>
      <c r="AR6745" s="28">
        <v>145956.80000000002</v>
      </c>
      <c r="AS6745" s="28">
        <v>0</v>
      </c>
      <c r="AT6745" s="28">
        <v>0</v>
      </c>
      <c r="AU6745" s="62"/>
      <c r="DV6745" s="31" t="s">
        <v>5818</v>
      </c>
      <c r="DW6745" s="31" t="s">
        <v>5826</v>
      </c>
      <c r="DX6745" s="63"/>
      <c r="DY6745" s="63"/>
      <c r="DZ6745" s="63"/>
      <c r="EA6745" s="62"/>
    </row>
    <row r="6746" spans="34:131" x14ac:dyDescent="0.25">
      <c r="AH6746" s="38">
        <v>100</v>
      </c>
      <c r="AI6746" s="38">
        <v>140</v>
      </c>
      <c r="AJ6746" s="38">
        <v>10800</v>
      </c>
      <c r="AK6746" s="38">
        <v>78</v>
      </c>
      <c r="AL6746" s="38">
        <v>9100658</v>
      </c>
      <c r="AM6746" s="61" t="s">
        <v>1816</v>
      </c>
      <c r="AN6746" s="61" t="s">
        <v>1690</v>
      </c>
      <c r="AO6746" s="61" t="s">
        <v>5059</v>
      </c>
      <c r="AP6746" s="61" t="s">
        <v>1784</v>
      </c>
      <c r="AQ6746" s="61" t="s">
        <v>5028</v>
      </c>
      <c r="AR6746" s="28">
        <v>13673370.199999999</v>
      </c>
      <c r="AS6746" s="28">
        <v>0</v>
      </c>
      <c r="AT6746" s="28">
        <v>0</v>
      </c>
      <c r="AU6746" s="62"/>
      <c r="DV6746" s="31" t="s">
        <v>5818</v>
      </c>
      <c r="DW6746" s="31" t="s">
        <v>5826</v>
      </c>
      <c r="DX6746" s="63"/>
      <c r="DY6746" s="63"/>
      <c r="DZ6746" s="63"/>
      <c r="EA6746" s="62"/>
    </row>
    <row r="6747" spans="34:131" x14ac:dyDescent="0.25">
      <c r="AH6747" s="38">
        <v>100</v>
      </c>
      <c r="AI6747" s="38">
        <v>140</v>
      </c>
      <c r="AJ6747" s="38">
        <v>10850</v>
      </c>
      <c r="AK6747" s="38">
        <v>78</v>
      </c>
      <c r="AL6747" s="38">
        <v>9100658</v>
      </c>
      <c r="AM6747" s="61" t="s">
        <v>1816</v>
      </c>
      <c r="AN6747" s="61" t="s">
        <v>1690</v>
      </c>
      <c r="AO6747" s="61" t="s">
        <v>5060</v>
      </c>
      <c r="AP6747" s="61" t="s">
        <v>1784</v>
      </c>
      <c r="AQ6747" s="61" t="s">
        <v>5028</v>
      </c>
      <c r="AR6747" s="28">
        <v>43272.4</v>
      </c>
      <c r="AS6747" s="28">
        <v>0</v>
      </c>
      <c r="AT6747" s="28">
        <v>34095</v>
      </c>
      <c r="AU6747" s="62"/>
      <c r="DV6747" s="31" t="s">
        <v>5818</v>
      </c>
      <c r="DW6747" s="31" t="s">
        <v>5826</v>
      </c>
      <c r="DX6747" s="63"/>
      <c r="DY6747" s="63"/>
      <c r="DZ6747" s="63"/>
      <c r="EA6747" s="62"/>
    </row>
    <row r="6748" spans="34:131" x14ac:dyDescent="0.25">
      <c r="AH6748" s="38">
        <v>100</v>
      </c>
      <c r="AI6748" s="38">
        <v>140</v>
      </c>
      <c r="AJ6748" s="38">
        <v>11400</v>
      </c>
      <c r="AK6748" s="38">
        <v>78</v>
      </c>
      <c r="AL6748" s="38">
        <v>9100658</v>
      </c>
      <c r="AM6748" s="61" t="s">
        <v>1816</v>
      </c>
      <c r="AN6748" s="61" t="s">
        <v>1690</v>
      </c>
      <c r="AO6748" s="61" t="s">
        <v>5071</v>
      </c>
      <c r="AP6748" s="61" t="s">
        <v>1784</v>
      </c>
      <c r="AQ6748" s="61" t="s">
        <v>5028</v>
      </c>
      <c r="AR6748" s="28">
        <v>2486637.9</v>
      </c>
      <c r="AS6748" s="28">
        <v>106814</v>
      </c>
      <c r="AT6748" s="28">
        <v>107747</v>
      </c>
      <c r="AU6748" s="62"/>
      <c r="DV6748" s="31" t="s">
        <v>5818</v>
      </c>
      <c r="DW6748" s="31" t="s">
        <v>5826</v>
      </c>
      <c r="DX6748" s="63"/>
      <c r="DY6748" s="63"/>
      <c r="DZ6748" s="63"/>
      <c r="EA6748" s="62"/>
    </row>
    <row r="6749" spans="34:131" x14ac:dyDescent="0.25">
      <c r="AH6749" s="38">
        <v>100</v>
      </c>
      <c r="AI6749" s="38">
        <v>140</v>
      </c>
      <c r="AJ6749" s="38">
        <v>12350</v>
      </c>
      <c r="AK6749" s="38">
        <v>78</v>
      </c>
      <c r="AL6749" s="38">
        <v>9100658</v>
      </c>
      <c r="AM6749" s="61" t="s">
        <v>1816</v>
      </c>
      <c r="AN6749" s="61" t="s">
        <v>1690</v>
      </c>
      <c r="AO6749" s="61" t="s">
        <v>5091</v>
      </c>
      <c r="AP6749" s="61" t="s">
        <v>1784</v>
      </c>
      <c r="AQ6749" s="61" t="s">
        <v>5028</v>
      </c>
      <c r="AR6749" s="28">
        <v>59488.3</v>
      </c>
      <c r="AS6749" s="28">
        <v>10809</v>
      </c>
      <c r="AT6749" s="28">
        <v>2660</v>
      </c>
      <c r="AU6749" s="62"/>
      <c r="DV6749" s="31" t="s">
        <v>5818</v>
      </c>
      <c r="DW6749" s="31" t="s">
        <v>5826</v>
      </c>
      <c r="DX6749" s="63"/>
      <c r="DY6749" s="63"/>
      <c r="DZ6749" s="63"/>
      <c r="EA6749" s="62"/>
    </row>
    <row r="6750" spans="34:131" x14ac:dyDescent="0.25">
      <c r="AH6750" s="38">
        <v>100</v>
      </c>
      <c r="AI6750" s="38">
        <v>140</v>
      </c>
      <c r="AJ6750" s="38">
        <v>12900</v>
      </c>
      <c r="AK6750" s="38">
        <v>78</v>
      </c>
      <c r="AL6750" s="38">
        <v>9100658</v>
      </c>
      <c r="AM6750" s="61" t="s">
        <v>1816</v>
      </c>
      <c r="AN6750" s="61" t="s">
        <v>1690</v>
      </c>
      <c r="AO6750" s="61" t="s">
        <v>5099</v>
      </c>
      <c r="AP6750" s="61" t="s">
        <v>1784</v>
      </c>
      <c r="AQ6750" s="61" t="s">
        <v>5028</v>
      </c>
      <c r="AR6750" s="28">
        <v>1963.7</v>
      </c>
      <c r="AS6750" s="28">
        <v>11272</v>
      </c>
      <c r="AT6750" s="28">
        <v>0</v>
      </c>
      <c r="AU6750" s="62"/>
      <c r="DV6750" s="31" t="s">
        <v>5818</v>
      </c>
      <c r="DW6750" s="31" t="s">
        <v>5826</v>
      </c>
      <c r="DX6750" s="63"/>
      <c r="DY6750" s="63"/>
      <c r="DZ6750" s="63"/>
      <c r="EA6750" s="62"/>
    </row>
    <row r="6751" spans="34:131" x14ac:dyDescent="0.25">
      <c r="AH6751" s="38">
        <v>100</v>
      </c>
      <c r="AI6751" s="38">
        <v>140</v>
      </c>
      <c r="AJ6751" s="38">
        <v>13300</v>
      </c>
      <c r="AK6751" s="38">
        <v>78</v>
      </c>
      <c r="AL6751" s="38">
        <v>9100658</v>
      </c>
      <c r="AM6751" s="61" t="s">
        <v>1816</v>
      </c>
      <c r="AN6751" s="61" t="s">
        <v>1690</v>
      </c>
      <c r="AO6751" s="61" t="s">
        <v>5107</v>
      </c>
      <c r="AP6751" s="61" t="s">
        <v>1784</v>
      </c>
      <c r="AQ6751" s="61" t="s">
        <v>5028</v>
      </c>
      <c r="AR6751" s="28">
        <v>0</v>
      </c>
      <c r="AS6751" s="28">
        <v>0</v>
      </c>
      <c r="AT6751" s="28">
        <v>262</v>
      </c>
      <c r="AU6751" s="62"/>
      <c r="DV6751" s="31" t="s">
        <v>5818</v>
      </c>
      <c r="DW6751" s="31" t="s">
        <v>5826</v>
      </c>
      <c r="DX6751" s="63"/>
      <c r="DY6751" s="63"/>
      <c r="DZ6751" s="63"/>
      <c r="EA6751" s="62"/>
    </row>
    <row r="6752" spans="34:131" x14ac:dyDescent="0.25">
      <c r="AH6752" s="38">
        <v>100</v>
      </c>
      <c r="AI6752" s="38">
        <v>140</v>
      </c>
      <c r="AJ6752" s="38">
        <v>14600</v>
      </c>
      <c r="AK6752" s="38">
        <v>78</v>
      </c>
      <c r="AL6752" s="38">
        <v>9100658</v>
      </c>
      <c r="AM6752" s="61" t="s">
        <v>1816</v>
      </c>
      <c r="AN6752" s="61" t="s">
        <v>1690</v>
      </c>
      <c r="AO6752" s="61" t="s">
        <v>1580</v>
      </c>
      <c r="AP6752" s="61" t="s">
        <v>1784</v>
      </c>
      <c r="AQ6752" s="61" t="s">
        <v>5028</v>
      </c>
      <c r="AR6752" s="28">
        <v>631.5</v>
      </c>
      <c r="AS6752" s="28">
        <v>1235</v>
      </c>
      <c r="AT6752" s="28">
        <v>1493</v>
      </c>
      <c r="AU6752" s="62"/>
      <c r="DV6752" s="31" t="s">
        <v>5818</v>
      </c>
      <c r="DW6752" s="31" t="s">
        <v>5826</v>
      </c>
      <c r="DX6752" s="63"/>
      <c r="DY6752" s="63"/>
      <c r="DZ6752" s="63"/>
      <c r="EA6752" s="62"/>
    </row>
    <row r="6753" spans="34:131" x14ac:dyDescent="0.25">
      <c r="AH6753" s="38">
        <v>100</v>
      </c>
      <c r="AI6753" s="38">
        <v>140</v>
      </c>
      <c r="AJ6753" s="38">
        <v>14870</v>
      </c>
      <c r="AK6753" s="38">
        <v>78</v>
      </c>
      <c r="AL6753" s="38">
        <v>9100658</v>
      </c>
      <c r="AM6753" s="61" t="s">
        <v>1816</v>
      </c>
      <c r="AN6753" s="61" t="s">
        <v>1690</v>
      </c>
      <c r="AO6753" s="61" t="s">
        <v>1586</v>
      </c>
      <c r="AP6753" s="61" t="s">
        <v>1784</v>
      </c>
      <c r="AQ6753" s="61" t="s">
        <v>5028</v>
      </c>
      <c r="AR6753" s="28">
        <v>1871173.9</v>
      </c>
      <c r="AS6753" s="28">
        <v>486</v>
      </c>
      <c r="AT6753" s="28">
        <v>0</v>
      </c>
      <c r="AU6753" s="62"/>
      <c r="DV6753" s="31" t="s">
        <v>5818</v>
      </c>
      <c r="DW6753" s="31" t="s">
        <v>5826</v>
      </c>
      <c r="DX6753" s="63"/>
      <c r="DY6753" s="63"/>
      <c r="DZ6753" s="63"/>
      <c r="EA6753" s="62"/>
    </row>
    <row r="6754" spans="34:131" x14ac:dyDescent="0.25">
      <c r="AH6754" s="38">
        <v>100</v>
      </c>
      <c r="AI6754" s="38">
        <v>140</v>
      </c>
      <c r="AJ6754" s="38">
        <v>14875</v>
      </c>
      <c r="AK6754" s="38">
        <v>78</v>
      </c>
      <c r="AL6754" s="38">
        <v>9100658</v>
      </c>
      <c r="AM6754" s="61" t="s">
        <v>1816</v>
      </c>
      <c r="AN6754" s="61" t="s">
        <v>1690</v>
      </c>
      <c r="AO6754" s="61" t="s">
        <v>1230</v>
      </c>
      <c r="AP6754" s="61" t="s">
        <v>1784</v>
      </c>
      <c r="AQ6754" s="61" t="s">
        <v>5028</v>
      </c>
      <c r="AR6754" s="28">
        <v>0</v>
      </c>
      <c r="AS6754" s="28">
        <v>145</v>
      </c>
      <c r="AT6754" s="28">
        <v>0</v>
      </c>
      <c r="AU6754" s="62"/>
      <c r="DV6754" s="31" t="s">
        <v>5818</v>
      </c>
      <c r="DW6754" s="31" t="s">
        <v>5826</v>
      </c>
      <c r="DX6754" s="63"/>
      <c r="DY6754" s="63"/>
      <c r="DZ6754" s="63"/>
      <c r="EA6754" s="62"/>
    </row>
    <row r="6755" spans="34:131" x14ac:dyDescent="0.25">
      <c r="AH6755" s="38">
        <v>100</v>
      </c>
      <c r="AI6755" s="38">
        <v>140</v>
      </c>
      <c r="AJ6755" s="38">
        <v>15270</v>
      </c>
      <c r="AK6755" s="38">
        <v>78</v>
      </c>
      <c r="AL6755" s="38">
        <v>9100658</v>
      </c>
      <c r="AM6755" s="61" t="s">
        <v>1816</v>
      </c>
      <c r="AN6755" s="61" t="s">
        <v>1690</v>
      </c>
      <c r="AO6755" s="61" t="s">
        <v>1596</v>
      </c>
      <c r="AP6755" s="61" t="s">
        <v>1784</v>
      </c>
      <c r="AQ6755" s="61" t="s">
        <v>5028</v>
      </c>
      <c r="AR6755" s="28">
        <v>125975.9</v>
      </c>
      <c r="AS6755" s="28">
        <v>0</v>
      </c>
      <c r="AT6755" s="28">
        <v>0</v>
      </c>
      <c r="AU6755" s="62"/>
      <c r="DV6755" s="31" t="s">
        <v>5818</v>
      </c>
      <c r="DW6755" s="31" t="s">
        <v>5826</v>
      </c>
      <c r="DX6755" s="63"/>
      <c r="DY6755" s="63"/>
      <c r="DZ6755" s="63"/>
      <c r="EA6755" s="62"/>
    </row>
    <row r="6756" spans="34:131" x14ac:dyDescent="0.25">
      <c r="AH6756" s="38">
        <v>100</v>
      </c>
      <c r="AI6756" s="38">
        <v>140</v>
      </c>
      <c r="AJ6756" s="38">
        <v>16100</v>
      </c>
      <c r="AK6756" s="38">
        <v>78</v>
      </c>
      <c r="AL6756" s="38">
        <v>9100658</v>
      </c>
      <c r="AM6756" s="61" t="s">
        <v>1816</v>
      </c>
      <c r="AN6756" s="61" t="s">
        <v>1690</v>
      </c>
      <c r="AO6756" s="61" t="s">
        <v>1612</v>
      </c>
      <c r="AP6756" s="61" t="s">
        <v>1784</v>
      </c>
      <c r="AQ6756" s="61" t="s">
        <v>5028</v>
      </c>
      <c r="AR6756" s="28">
        <v>479.4</v>
      </c>
      <c r="AS6756" s="28">
        <v>217</v>
      </c>
      <c r="AT6756" s="28">
        <v>0</v>
      </c>
      <c r="AU6756" s="62"/>
      <c r="DV6756" s="31" t="s">
        <v>5818</v>
      </c>
      <c r="DW6756" s="31" t="s">
        <v>5826</v>
      </c>
      <c r="DX6756" s="63"/>
      <c r="DY6756" s="63"/>
      <c r="DZ6756" s="63"/>
      <c r="EA6756" s="62"/>
    </row>
    <row r="6757" spans="34:131" x14ac:dyDescent="0.25">
      <c r="AH6757" s="38">
        <v>100</v>
      </c>
      <c r="AI6757" s="38">
        <v>140</v>
      </c>
      <c r="AJ6757" s="38">
        <v>16150</v>
      </c>
      <c r="AK6757" s="38">
        <v>78</v>
      </c>
      <c r="AL6757" s="38">
        <v>9100658</v>
      </c>
      <c r="AM6757" s="61" t="s">
        <v>1816</v>
      </c>
      <c r="AN6757" s="61" t="s">
        <v>1690</v>
      </c>
      <c r="AO6757" s="61" t="s">
        <v>1613</v>
      </c>
      <c r="AP6757" s="61" t="s">
        <v>1784</v>
      </c>
      <c r="AQ6757" s="61" t="s">
        <v>5028</v>
      </c>
      <c r="AR6757" s="28">
        <v>36.1</v>
      </c>
      <c r="AS6757" s="28">
        <v>0</v>
      </c>
      <c r="AT6757" s="28">
        <v>166</v>
      </c>
      <c r="AU6757" s="62"/>
      <c r="DV6757" s="31" t="s">
        <v>5818</v>
      </c>
      <c r="DW6757" s="31" t="s">
        <v>5826</v>
      </c>
      <c r="DX6757" s="63"/>
      <c r="DY6757" s="63"/>
      <c r="DZ6757" s="63"/>
      <c r="EA6757" s="62"/>
    </row>
    <row r="6758" spans="34:131" x14ac:dyDescent="0.25">
      <c r="AH6758" s="38">
        <v>100</v>
      </c>
      <c r="AI6758" s="38">
        <v>140</v>
      </c>
      <c r="AJ6758" s="38">
        <v>16200</v>
      </c>
      <c r="AK6758" s="38">
        <v>78</v>
      </c>
      <c r="AL6758" s="38">
        <v>9100658</v>
      </c>
      <c r="AM6758" s="61" t="s">
        <v>1816</v>
      </c>
      <c r="AN6758" s="61" t="s">
        <v>1690</v>
      </c>
      <c r="AO6758" s="61" t="s">
        <v>1615</v>
      </c>
      <c r="AP6758" s="61" t="s">
        <v>1784</v>
      </c>
      <c r="AQ6758" s="61" t="s">
        <v>5028</v>
      </c>
      <c r="AR6758" s="28">
        <v>4788.3999999999996</v>
      </c>
      <c r="AS6758" s="28">
        <v>0</v>
      </c>
      <c r="AT6758" s="28">
        <v>0</v>
      </c>
      <c r="AU6758" s="62"/>
      <c r="DV6758" s="31" t="s">
        <v>5818</v>
      </c>
      <c r="DW6758" s="31" t="s">
        <v>5826</v>
      </c>
      <c r="DX6758" s="63"/>
      <c r="DY6758" s="63"/>
      <c r="DZ6758" s="63"/>
      <c r="EA6758" s="62"/>
    </row>
    <row r="6759" spans="34:131" x14ac:dyDescent="0.25">
      <c r="AH6759" s="38">
        <v>100</v>
      </c>
      <c r="AI6759" s="38">
        <v>140</v>
      </c>
      <c r="AJ6759" s="38">
        <v>16750</v>
      </c>
      <c r="AK6759" s="38">
        <v>78</v>
      </c>
      <c r="AL6759" s="38">
        <v>9100658</v>
      </c>
      <c r="AM6759" s="61" t="s">
        <v>1816</v>
      </c>
      <c r="AN6759" s="61" t="s">
        <v>1690</v>
      </c>
      <c r="AO6759" s="61" t="s">
        <v>1628</v>
      </c>
      <c r="AP6759" s="61" t="s">
        <v>1784</v>
      </c>
      <c r="AQ6759" s="61" t="s">
        <v>5028</v>
      </c>
      <c r="AR6759" s="28">
        <v>0</v>
      </c>
      <c r="AS6759" s="28">
        <v>0</v>
      </c>
      <c r="AT6759" s="28">
        <v>3012</v>
      </c>
      <c r="AU6759" s="62"/>
      <c r="DV6759" s="31" t="s">
        <v>5818</v>
      </c>
      <c r="DW6759" s="31" t="s">
        <v>5826</v>
      </c>
      <c r="DX6759" s="63"/>
      <c r="DY6759" s="63"/>
      <c r="DZ6759" s="63"/>
      <c r="EA6759" s="62"/>
    </row>
    <row r="6760" spans="34:131" x14ac:dyDescent="0.25">
      <c r="AH6760" s="38">
        <v>100</v>
      </c>
      <c r="AI6760" s="38">
        <v>140</v>
      </c>
      <c r="AJ6760" s="38">
        <v>18100</v>
      </c>
      <c r="AK6760" s="38">
        <v>78</v>
      </c>
      <c r="AL6760" s="38">
        <v>9100658</v>
      </c>
      <c r="AM6760" s="61" t="s">
        <v>1816</v>
      </c>
      <c r="AN6760" s="61" t="s">
        <v>1690</v>
      </c>
      <c r="AO6760" s="61" t="s">
        <v>1658</v>
      </c>
      <c r="AP6760" s="61" t="s">
        <v>1784</v>
      </c>
      <c r="AQ6760" s="61" t="s">
        <v>5028</v>
      </c>
      <c r="AR6760" s="28">
        <v>5093837.5999999996</v>
      </c>
      <c r="AS6760" s="28">
        <v>497</v>
      </c>
      <c r="AT6760" s="28">
        <v>76</v>
      </c>
      <c r="AU6760" s="62"/>
      <c r="DV6760" s="31" t="s">
        <v>5818</v>
      </c>
      <c r="DW6760" s="31" t="s">
        <v>5826</v>
      </c>
      <c r="DX6760" s="63"/>
      <c r="DY6760" s="63"/>
      <c r="DZ6760" s="63"/>
      <c r="EA6760" s="62"/>
    </row>
    <row r="6761" spans="34:131" x14ac:dyDescent="0.25">
      <c r="AH6761" s="38">
        <v>100</v>
      </c>
      <c r="AI6761" s="38">
        <v>145</v>
      </c>
      <c r="AJ6761" s="38">
        <v>10550</v>
      </c>
      <c r="AK6761" s="38">
        <v>78</v>
      </c>
      <c r="AL6761" s="38">
        <v>9100658</v>
      </c>
      <c r="AM6761" s="61" t="s">
        <v>1816</v>
      </c>
      <c r="AN6761" s="61" t="s">
        <v>1691</v>
      </c>
      <c r="AO6761" s="61" t="s">
        <v>5054</v>
      </c>
      <c r="AP6761" s="61" t="s">
        <v>1784</v>
      </c>
      <c r="AQ6761" s="61" t="s">
        <v>5028</v>
      </c>
      <c r="AR6761" s="28">
        <v>23294.6</v>
      </c>
      <c r="AS6761" s="28">
        <v>104</v>
      </c>
      <c r="AT6761" s="28">
        <v>27</v>
      </c>
      <c r="AU6761" s="62"/>
      <c r="DV6761" s="31" t="s">
        <v>5818</v>
      </c>
      <c r="DW6761" s="31" t="s">
        <v>5827</v>
      </c>
      <c r="DX6761" s="63"/>
      <c r="DY6761" s="63"/>
      <c r="DZ6761" s="63"/>
      <c r="EA6761" s="62"/>
    </row>
    <row r="6762" spans="34:131" x14ac:dyDescent="0.25">
      <c r="AH6762" s="38">
        <v>100</v>
      </c>
      <c r="AI6762" s="38">
        <v>145</v>
      </c>
      <c r="AJ6762" s="38">
        <v>11000</v>
      </c>
      <c r="AK6762" s="38">
        <v>78</v>
      </c>
      <c r="AL6762" s="38">
        <v>9100658</v>
      </c>
      <c r="AM6762" s="61" t="s">
        <v>1816</v>
      </c>
      <c r="AN6762" s="61" t="s">
        <v>1691</v>
      </c>
      <c r="AO6762" s="61" t="s">
        <v>5063</v>
      </c>
      <c r="AP6762" s="61" t="s">
        <v>1784</v>
      </c>
      <c r="AQ6762" s="61" t="s">
        <v>5028</v>
      </c>
      <c r="AR6762" s="28">
        <v>7224.1</v>
      </c>
      <c r="AS6762" s="28">
        <v>0</v>
      </c>
      <c r="AT6762" s="28">
        <v>30</v>
      </c>
      <c r="AU6762" s="62"/>
      <c r="DV6762" s="31" t="s">
        <v>5818</v>
      </c>
      <c r="DW6762" s="31" t="s">
        <v>5827</v>
      </c>
      <c r="DX6762" s="63"/>
      <c r="DY6762" s="63"/>
      <c r="DZ6762" s="63"/>
      <c r="EA6762" s="62"/>
    </row>
    <row r="6763" spans="34:131" x14ac:dyDescent="0.25">
      <c r="AH6763" s="38">
        <v>100</v>
      </c>
      <c r="AI6763" s="38">
        <v>145</v>
      </c>
      <c r="AJ6763" s="38">
        <v>11050</v>
      </c>
      <c r="AK6763" s="38">
        <v>78</v>
      </c>
      <c r="AL6763" s="38">
        <v>9100658</v>
      </c>
      <c r="AM6763" s="61" t="s">
        <v>1816</v>
      </c>
      <c r="AN6763" s="61" t="s">
        <v>1691</v>
      </c>
      <c r="AO6763" s="61" t="s">
        <v>5064</v>
      </c>
      <c r="AP6763" s="61" t="s">
        <v>1784</v>
      </c>
      <c r="AQ6763" s="61" t="s">
        <v>5028</v>
      </c>
      <c r="AR6763" s="28">
        <v>382.8</v>
      </c>
      <c r="AS6763" s="28">
        <v>0</v>
      </c>
      <c r="AT6763" s="28">
        <v>0</v>
      </c>
      <c r="AU6763" s="62"/>
      <c r="DV6763" s="31" t="s">
        <v>5818</v>
      </c>
      <c r="DW6763" s="31" t="s">
        <v>5827</v>
      </c>
      <c r="DX6763" s="63"/>
      <c r="DY6763" s="63"/>
      <c r="DZ6763" s="63"/>
      <c r="EA6763" s="62"/>
    </row>
    <row r="6764" spans="34:131" x14ac:dyDescent="0.25">
      <c r="AH6764" s="38">
        <v>100</v>
      </c>
      <c r="AI6764" s="38">
        <v>145</v>
      </c>
      <c r="AJ6764" s="38">
        <v>12050</v>
      </c>
      <c r="AK6764" s="38">
        <v>78</v>
      </c>
      <c r="AL6764" s="38">
        <v>9100658</v>
      </c>
      <c r="AM6764" s="61" t="s">
        <v>1816</v>
      </c>
      <c r="AN6764" s="61" t="s">
        <v>1691</v>
      </c>
      <c r="AO6764" s="61" t="s">
        <v>5085</v>
      </c>
      <c r="AP6764" s="61" t="s">
        <v>1784</v>
      </c>
      <c r="AQ6764" s="61" t="s">
        <v>5028</v>
      </c>
      <c r="AR6764" s="28">
        <v>2660.8</v>
      </c>
      <c r="AS6764" s="28">
        <v>5</v>
      </c>
      <c r="AT6764" s="28">
        <v>846</v>
      </c>
      <c r="AU6764" s="62"/>
      <c r="DV6764" s="31" t="s">
        <v>5818</v>
      </c>
      <c r="DW6764" s="31" t="s">
        <v>5827</v>
      </c>
      <c r="DX6764" s="63"/>
      <c r="DY6764" s="63"/>
      <c r="DZ6764" s="63"/>
      <c r="EA6764" s="62"/>
    </row>
    <row r="6765" spans="34:131" x14ac:dyDescent="0.25">
      <c r="AH6765" s="38">
        <v>100</v>
      </c>
      <c r="AI6765" s="38">
        <v>145</v>
      </c>
      <c r="AJ6765" s="38">
        <v>12750</v>
      </c>
      <c r="AK6765" s="38">
        <v>78</v>
      </c>
      <c r="AL6765" s="38">
        <v>9100658</v>
      </c>
      <c r="AM6765" s="61" t="s">
        <v>1816</v>
      </c>
      <c r="AN6765" s="61" t="s">
        <v>1691</v>
      </c>
      <c r="AO6765" s="61" t="s">
        <v>5097</v>
      </c>
      <c r="AP6765" s="61" t="s">
        <v>1784</v>
      </c>
      <c r="AQ6765" s="61" t="s">
        <v>5028</v>
      </c>
      <c r="AR6765" s="28">
        <v>8825.7000000000007</v>
      </c>
      <c r="AS6765" s="28">
        <v>982</v>
      </c>
      <c r="AT6765" s="28">
        <v>39</v>
      </c>
      <c r="AU6765" s="62"/>
      <c r="DV6765" s="31" t="s">
        <v>5818</v>
      </c>
      <c r="DW6765" s="31" t="s">
        <v>5827</v>
      </c>
      <c r="DX6765" s="63"/>
      <c r="DY6765" s="63"/>
      <c r="DZ6765" s="63"/>
      <c r="EA6765" s="62"/>
    </row>
    <row r="6766" spans="34:131" x14ac:dyDescent="0.25">
      <c r="AH6766" s="38">
        <v>100</v>
      </c>
      <c r="AI6766" s="38">
        <v>145</v>
      </c>
      <c r="AJ6766" s="38">
        <v>13310</v>
      </c>
      <c r="AK6766" s="38">
        <v>78</v>
      </c>
      <c r="AL6766" s="38">
        <v>9100658</v>
      </c>
      <c r="AM6766" s="61" t="s">
        <v>1816</v>
      </c>
      <c r="AN6766" s="61" t="s">
        <v>1691</v>
      </c>
      <c r="AO6766" s="61" t="s">
        <v>5108</v>
      </c>
      <c r="AP6766" s="61" t="s">
        <v>1784</v>
      </c>
      <c r="AQ6766" s="61" t="s">
        <v>5028</v>
      </c>
      <c r="AR6766" s="28">
        <v>5705239.0999999996</v>
      </c>
      <c r="AS6766" s="28">
        <v>3887365</v>
      </c>
      <c r="AT6766" s="28">
        <v>0</v>
      </c>
      <c r="AU6766" s="62"/>
      <c r="DV6766" s="31" t="s">
        <v>5818</v>
      </c>
      <c r="DW6766" s="31" t="s">
        <v>5827</v>
      </c>
      <c r="DX6766" s="63"/>
      <c r="DY6766" s="63"/>
      <c r="DZ6766" s="63"/>
      <c r="EA6766" s="62"/>
    </row>
    <row r="6767" spans="34:131" x14ac:dyDescent="0.25">
      <c r="AH6767" s="38">
        <v>100</v>
      </c>
      <c r="AI6767" s="38">
        <v>145</v>
      </c>
      <c r="AJ6767" s="38">
        <v>13700</v>
      </c>
      <c r="AK6767" s="38">
        <v>78</v>
      </c>
      <c r="AL6767" s="38">
        <v>9100658</v>
      </c>
      <c r="AM6767" s="61" t="s">
        <v>1816</v>
      </c>
      <c r="AN6767" s="61" t="s">
        <v>1691</v>
      </c>
      <c r="AO6767" s="61" t="s">
        <v>5118</v>
      </c>
      <c r="AP6767" s="61" t="s">
        <v>1784</v>
      </c>
      <c r="AQ6767" s="61" t="s">
        <v>5028</v>
      </c>
      <c r="AR6767" s="28">
        <v>1152.2</v>
      </c>
      <c r="AS6767" s="28">
        <v>0</v>
      </c>
      <c r="AT6767" s="28">
        <v>14609</v>
      </c>
      <c r="AU6767" s="62"/>
      <c r="DV6767" s="31" t="s">
        <v>5818</v>
      </c>
      <c r="DW6767" s="31" t="s">
        <v>5827</v>
      </c>
      <c r="DX6767" s="63"/>
      <c r="DY6767" s="63"/>
      <c r="DZ6767" s="63"/>
      <c r="EA6767" s="62"/>
    </row>
    <row r="6768" spans="34:131" x14ac:dyDescent="0.25">
      <c r="AH6768" s="38">
        <v>100</v>
      </c>
      <c r="AI6768" s="38">
        <v>145</v>
      </c>
      <c r="AJ6768" s="38">
        <v>15450</v>
      </c>
      <c r="AK6768" s="38">
        <v>78</v>
      </c>
      <c r="AL6768" s="38">
        <v>9100658</v>
      </c>
      <c r="AM6768" s="61" t="s">
        <v>1816</v>
      </c>
      <c r="AN6768" s="61" t="s">
        <v>1691</v>
      </c>
      <c r="AO6768" s="61" t="s">
        <v>1600</v>
      </c>
      <c r="AP6768" s="61" t="s">
        <v>1784</v>
      </c>
      <c r="AQ6768" s="61" t="s">
        <v>5028</v>
      </c>
      <c r="AR6768" s="28">
        <v>0</v>
      </c>
      <c r="AS6768" s="28">
        <v>0</v>
      </c>
      <c r="AT6768" s="28">
        <v>32283</v>
      </c>
      <c r="AU6768" s="62"/>
      <c r="DV6768" s="31" t="s">
        <v>5818</v>
      </c>
      <c r="DW6768" s="31" t="s">
        <v>5827</v>
      </c>
      <c r="DX6768" s="63"/>
      <c r="DY6768" s="63"/>
      <c r="DZ6768" s="63"/>
      <c r="EA6768" s="62"/>
    </row>
    <row r="6769" spans="34:131" x14ac:dyDescent="0.25">
      <c r="AH6769" s="38">
        <v>100</v>
      </c>
      <c r="AI6769" s="38">
        <v>145</v>
      </c>
      <c r="AJ6769" s="38">
        <v>16180</v>
      </c>
      <c r="AK6769" s="38">
        <v>78</v>
      </c>
      <c r="AL6769" s="38">
        <v>9100658</v>
      </c>
      <c r="AM6769" s="61" t="s">
        <v>1816</v>
      </c>
      <c r="AN6769" s="61" t="s">
        <v>1691</v>
      </c>
      <c r="AO6769" s="61" t="s">
        <v>1614</v>
      </c>
      <c r="AP6769" s="61" t="s">
        <v>1784</v>
      </c>
      <c r="AQ6769" s="61" t="s">
        <v>5028</v>
      </c>
      <c r="AR6769" s="28">
        <v>406429.3</v>
      </c>
      <c r="AS6769" s="28">
        <v>6760</v>
      </c>
      <c r="AT6769" s="28">
        <v>0</v>
      </c>
      <c r="AU6769" s="62"/>
      <c r="DV6769" s="31" t="s">
        <v>5818</v>
      </c>
      <c r="DW6769" s="31" t="s">
        <v>5827</v>
      </c>
      <c r="DX6769" s="63"/>
      <c r="DY6769" s="63"/>
      <c r="DZ6769" s="63"/>
      <c r="EA6769" s="62"/>
    </row>
    <row r="6770" spans="34:131" x14ac:dyDescent="0.25">
      <c r="AH6770" s="38">
        <v>100</v>
      </c>
      <c r="AI6770" s="38">
        <v>145</v>
      </c>
      <c r="AJ6770" s="38">
        <v>16470</v>
      </c>
      <c r="AK6770" s="38">
        <v>78</v>
      </c>
      <c r="AL6770" s="38">
        <v>9100658</v>
      </c>
      <c r="AM6770" s="61" t="s">
        <v>1816</v>
      </c>
      <c r="AN6770" s="61" t="s">
        <v>1691</v>
      </c>
      <c r="AO6770" s="61" t="s">
        <v>1622</v>
      </c>
      <c r="AP6770" s="61" t="s">
        <v>1784</v>
      </c>
      <c r="AQ6770" s="61" t="s">
        <v>5028</v>
      </c>
      <c r="AR6770" s="28">
        <v>169.1</v>
      </c>
      <c r="AS6770" s="28">
        <v>0</v>
      </c>
      <c r="AT6770" s="28">
        <v>0</v>
      </c>
      <c r="AU6770" s="62"/>
      <c r="DV6770" s="31" t="s">
        <v>5818</v>
      </c>
      <c r="DW6770" s="31" t="s">
        <v>5827</v>
      </c>
      <c r="DX6770" s="63"/>
      <c r="DY6770" s="63"/>
      <c r="DZ6770" s="63"/>
      <c r="EA6770" s="62"/>
    </row>
    <row r="6771" spans="34:131" x14ac:dyDescent="0.25">
      <c r="AH6771" s="38">
        <v>100</v>
      </c>
      <c r="AI6771" s="38">
        <v>145</v>
      </c>
      <c r="AJ6771" s="38">
        <v>17050</v>
      </c>
      <c r="AK6771" s="38">
        <v>78</v>
      </c>
      <c r="AL6771" s="38">
        <v>9100658</v>
      </c>
      <c r="AM6771" s="61" t="s">
        <v>1816</v>
      </c>
      <c r="AN6771" s="61" t="s">
        <v>1691</v>
      </c>
      <c r="AO6771" s="61" t="s">
        <v>1634</v>
      </c>
      <c r="AP6771" s="61" t="s">
        <v>1784</v>
      </c>
      <c r="AQ6771" s="61" t="s">
        <v>5028</v>
      </c>
      <c r="AR6771" s="28">
        <v>603.79999999999995</v>
      </c>
      <c r="AS6771" s="28">
        <v>0</v>
      </c>
      <c r="AT6771" s="28">
        <v>0</v>
      </c>
      <c r="AU6771" s="62"/>
      <c r="DV6771" s="31" t="s">
        <v>5818</v>
      </c>
      <c r="DW6771" s="31" t="s">
        <v>5827</v>
      </c>
      <c r="DX6771" s="63"/>
      <c r="DY6771" s="63"/>
      <c r="DZ6771" s="63"/>
      <c r="EA6771" s="62"/>
    </row>
    <row r="6772" spans="34:131" x14ac:dyDescent="0.25">
      <c r="AH6772" s="38">
        <v>100</v>
      </c>
      <c r="AI6772" s="38">
        <v>145</v>
      </c>
      <c r="AJ6772" s="38">
        <v>17250</v>
      </c>
      <c r="AK6772" s="38">
        <v>78</v>
      </c>
      <c r="AL6772" s="38">
        <v>9100658</v>
      </c>
      <c r="AM6772" s="61" t="s">
        <v>1816</v>
      </c>
      <c r="AN6772" s="61" t="s">
        <v>1691</v>
      </c>
      <c r="AO6772" s="61" t="s">
        <v>1638</v>
      </c>
      <c r="AP6772" s="61" t="s">
        <v>1784</v>
      </c>
      <c r="AQ6772" s="61" t="s">
        <v>5028</v>
      </c>
      <c r="AR6772" s="28">
        <v>0</v>
      </c>
      <c r="AS6772" s="28">
        <v>0</v>
      </c>
      <c r="AT6772" s="28">
        <v>368</v>
      </c>
      <c r="AU6772" s="62"/>
      <c r="DV6772" s="31" t="s">
        <v>5818</v>
      </c>
      <c r="DW6772" s="31" t="s">
        <v>5827</v>
      </c>
      <c r="DX6772" s="63"/>
      <c r="DY6772" s="63"/>
      <c r="DZ6772" s="63"/>
      <c r="EA6772" s="62"/>
    </row>
    <row r="6773" spans="34:131" x14ac:dyDescent="0.25">
      <c r="AH6773" s="38">
        <v>100</v>
      </c>
      <c r="AI6773" s="38">
        <v>145</v>
      </c>
      <c r="AJ6773" s="38">
        <v>17640</v>
      </c>
      <c r="AK6773" s="38">
        <v>78</v>
      </c>
      <c r="AL6773" s="38">
        <v>9100658</v>
      </c>
      <c r="AM6773" s="61" t="s">
        <v>1816</v>
      </c>
      <c r="AN6773" s="61" t="s">
        <v>1691</v>
      </c>
      <c r="AO6773" s="61" t="s">
        <v>1647</v>
      </c>
      <c r="AP6773" s="61" t="s">
        <v>1784</v>
      </c>
      <c r="AQ6773" s="61" t="s">
        <v>5028</v>
      </c>
      <c r="AR6773" s="28">
        <v>3498977.7</v>
      </c>
      <c r="AS6773" s="28">
        <v>5504679</v>
      </c>
      <c r="AT6773" s="28">
        <v>0</v>
      </c>
      <c r="AU6773" s="62"/>
      <c r="DV6773" s="31" t="s">
        <v>5818</v>
      </c>
      <c r="DW6773" s="31" t="s">
        <v>5827</v>
      </c>
      <c r="DX6773" s="63"/>
      <c r="DY6773" s="63"/>
      <c r="DZ6773" s="63"/>
      <c r="EA6773" s="62"/>
    </row>
    <row r="6774" spans="34:131" x14ac:dyDescent="0.25">
      <c r="AH6774" s="38">
        <v>100</v>
      </c>
      <c r="AI6774" s="38">
        <v>145</v>
      </c>
      <c r="AJ6774" s="38">
        <v>18650</v>
      </c>
      <c r="AK6774" s="38">
        <v>78</v>
      </c>
      <c r="AL6774" s="38">
        <v>9100658</v>
      </c>
      <c r="AM6774" s="61" t="s">
        <v>1816</v>
      </c>
      <c r="AN6774" s="61" t="s">
        <v>1691</v>
      </c>
      <c r="AO6774" s="61" t="s">
        <v>1669</v>
      </c>
      <c r="AP6774" s="61" t="s">
        <v>1784</v>
      </c>
      <c r="AQ6774" s="61" t="s">
        <v>5028</v>
      </c>
      <c r="AR6774" s="28">
        <v>0</v>
      </c>
      <c r="AS6774" s="28">
        <v>0</v>
      </c>
      <c r="AT6774" s="28">
        <v>806</v>
      </c>
      <c r="AU6774" s="62"/>
      <c r="DV6774" s="31" t="s">
        <v>5818</v>
      </c>
      <c r="DW6774" s="31" t="s">
        <v>5827</v>
      </c>
      <c r="DX6774" s="63"/>
      <c r="DY6774" s="63"/>
      <c r="DZ6774" s="63"/>
      <c r="EA6774" s="62"/>
    </row>
    <row r="6775" spans="34:131" x14ac:dyDescent="0.25">
      <c r="AH6775" s="38">
        <v>100</v>
      </c>
      <c r="AI6775" s="38">
        <v>145</v>
      </c>
      <c r="AJ6775" s="38">
        <v>18700</v>
      </c>
      <c r="AK6775" s="38">
        <v>78</v>
      </c>
      <c r="AL6775" s="38">
        <v>9100658</v>
      </c>
      <c r="AM6775" s="61" t="s">
        <v>1816</v>
      </c>
      <c r="AN6775" s="61" t="s">
        <v>1691</v>
      </c>
      <c r="AO6775" s="61" t="s">
        <v>1670</v>
      </c>
      <c r="AP6775" s="61" t="s">
        <v>1784</v>
      </c>
      <c r="AQ6775" s="61" t="s">
        <v>5028</v>
      </c>
      <c r="AR6775" s="28">
        <v>0</v>
      </c>
      <c r="AS6775" s="28">
        <v>0</v>
      </c>
      <c r="AT6775" s="28">
        <v>1075</v>
      </c>
      <c r="AU6775" s="62"/>
      <c r="DV6775" s="31" t="s">
        <v>5818</v>
      </c>
      <c r="DW6775" s="31" t="s">
        <v>5827</v>
      </c>
      <c r="DX6775" s="63"/>
      <c r="DY6775" s="63"/>
      <c r="DZ6775" s="63"/>
      <c r="EA6775" s="62"/>
    </row>
    <row r="6776" spans="34:131" x14ac:dyDescent="0.25">
      <c r="AH6776" s="38">
        <v>100</v>
      </c>
      <c r="AI6776" s="38">
        <v>145</v>
      </c>
      <c r="AJ6776" s="38">
        <v>18710</v>
      </c>
      <c r="AK6776" s="38">
        <v>78</v>
      </c>
      <c r="AL6776" s="38">
        <v>9100658</v>
      </c>
      <c r="AM6776" s="61" t="s">
        <v>1816</v>
      </c>
      <c r="AN6776" s="61" t="s">
        <v>1691</v>
      </c>
      <c r="AO6776" s="61" t="s">
        <v>1671</v>
      </c>
      <c r="AP6776" s="61" t="s">
        <v>1784</v>
      </c>
      <c r="AQ6776" s="61" t="s">
        <v>5028</v>
      </c>
      <c r="AR6776" s="28">
        <v>66780.100000000006</v>
      </c>
      <c r="AS6776" s="28">
        <v>346</v>
      </c>
      <c r="AT6776" s="28">
        <v>0</v>
      </c>
      <c r="AU6776" s="62"/>
      <c r="DV6776" s="31" t="s">
        <v>5818</v>
      </c>
      <c r="DW6776" s="31" t="s">
        <v>5827</v>
      </c>
      <c r="DX6776" s="63"/>
      <c r="DY6776" s="63"/>
      <c r="DZ6776" s="63"/>
      <c r="EA6776" s="62"/>
    </row>
    <row r="6777" spans="34:131" x14ac:dyDescent="0.25">
      <c r="AH6777" s="38">
        <v>100</v>
      </c>
      <c r="AI6777" s="38">
        <v>145</v>
      </c>
      <c r="AJ6777" s="38">
        <v>18750</v>
      </c>
      <c r="AK6777" s="38">
        <v>78</v>
      </c>
      <c r="AL6777" s="38">
        <v>9100658</v>
      </c>
      <c r="AM6777" s="61" t="s">
        <v>1816</v>
      </c>
      <c r="AN6777" s="61" t="s">
        <v>1691</v>
      </c>
      <c r="AO6777" s="61" t="s">
        <v>1672</v>
      </c>
      <c r="AP6777" s="61" t="s">
        <v>1784</v>
      </c>
      <c r="AQ6777" s="61" t="s">
        <v>5028</v>
      </c>
      <c r="AR6777" s="28">
        <v>2943679.9</v>
      </c>
      <c r="AS6777" s="28">
        <v>863802</v>
      </c>
      <c r="AT6777" s="28">
        <v>571527</v>
      </c>
      <c r="AU6777" s="62"/>
      <c r="DV6777" s="31" t="s">
        <v>5818</v>
      </c>
      <c r="DW6777" s="31" t="s">
        <v>5827</v>
      </c>
      <c r="DX6777" s="63"/>
      <c r="DY6777" s="63"/>
      <c r="DZ6777" s="63"/>
      <c r="EA6777" s="62"/>
    </row>
    <row r="6778" spans="34:131" x14ac:dyDescent="0.25">
      <c r="AH6778" s="38">
        <v>100</v>
      </c>
      <c r="AI6778" s="38">
        <v>150</v>
      </c>
      <c r="AJ6778" s="38">
        <v>11600</v>
      </c>
      <c r="AK6778" s="38">
        <v>78</v>
      </c>
      <c r="AL6778" s="38">
        <v>9100658</v>
      </c>
      <c r="AM6778" s="61" t="s">
        <v>1816</v>
      </c>
      <c r="AN6778" s="61" t="s">
        <v>1695</v>
      </c>
      <c r="AO6778" s="61" t="s">
        <v>5076</v>
      </c>
      <c r="AP6778" s="61" t="s">
        <v>1784</v>
      </c>
      <c r="AQ6778" s="61" t="s">
        <v>5028</v>
      </c>
      <c r="AR6778" s="28">
        <v>264</v>
      </c>
      <c r="AS6778" s="28">
        <v>0</v>
      </c>
      <c r="AT6778" s="28">
        <v>42</v>
      </c>
      <c r="AU6778" s="62"/>
      <c r="DV6778" s="31" t="s">
        <v>5818</v>
      </c>
      <c r="DW6778" s="31" t="s">
        <v>5828</v>
      </c>
      <c r="DX6778" s="63"/>
      <c r="DY6778" s="63"/>
      <c r="DZ6778" s="63"/>
      <c r="EA6778" s="62"/>
    </row>
    <row r="6779" spans="34:131" x14ac:dyDescent="0.25">
      <c r="AH6779" s="38">
        <v>100</v>
      </c>
      <c r="AI6779" s="38">
        <v>150</v>
      </c>
      <c r="AJ6779" s="38">
        <v>12000</v>
      </c>
      <c r="AK6779" s="38">
        <v>78</v>
      </c>
      <c r="AL6779" s="38">
        <v>9100658</v>
      </c>
      <c r="AM6779" s="61" t="s">
        <v>1816</v>
      </c>
      <c r="AN6779" s="61" t="s">
        <v>1695</v>
      </c>
      <c r="AO6779" s="61" t="s">
        <v>5084</v>
      </c>
      <c r="AP6779" s="61" t="s">
        <v>1784</v>
      </c>
      <c r="AQ6779" s="61" t="s">
        <v>5028</v>
      </c>
      <c r="AR6779" s="28">
        <v>814.4</v>
      </c>
      <c r="AS6779" s="28">
        <v>3036</v>
      </c>
      <c r="AT6779" s="28">
        <v>3723</v>
      </c>
      <c r="AU6779" s="62"/>
      <c r="DV6779" s="31" t="s">
        <v>5818</v>
      </c>
      <c r="DW6779" s="31" t="s">
        <v>5828</v>
      </c>
      <c r="DX6779" s="63"/>
      <c r="DY6779" s="63"/>
      <c r="DZ6779" s="63"/>
      <c r="EA6779" s="62"/>
    </row>
    <row r="6780" spans="34:131" x14ac:dyDescent="0.25">
      <c r="AH6780" s="38">
        <v>100</v>
      </c>
      <c r="AI6780" s="38">
        <v>150</v>
      </c>
      <c r="AJ6780" s="38">
        <v>12200</v>
      </c>
      <c r="AK6780" s="38">
        <v>78</v>
      </c>
      <c r="AL6780" s="38">
        <v>9100658</v>
      </c>
      <c r="AM6780" s="61" t="s">
        <v>1816</v>
      </c>
      <c r="AN6780" s="61" t="s">
        <v>1695</v>
      </c>
      <c r="AO6780" s="61" t="s">
        <v>5088</v>
      </c>
      <c r="AP6780" s="61" t="s">
        <v>1784</v>
      </c>
      <c r="AQ6780" s="61" t="s">
        <v>5028</v>
      </c>
      <c r="AR6780" s="28">
        <v>255046.39999999999</v>
      </c>
      <c r="AS6780" s="28">
        <v>0</v>
      </c>
      <c r="AT6780" s="28">
        <v>0</v>
      </c>
      <c r="AU6780" s="62"/>
      <c r="DV6780" s="31" t="s">
        <v>5818</v>
      </c>
      <c r="DW6780" s="31" t="s">
        <v>5828</v>
      </c>
      <c r="DX6780" s="63"/>
      <c r="DY6780" s="63"/>
      <c r="DZ6780" s="63"/>
      <c r="EA6780" s="62"/>
    </row>
    <row r="6781" spans="34:131" x14ac:dyDescent="0.25">
      <c r="AH6781" s="38">
        <v>100</v>
      </c>
      <c r="AI6781" s="38">
        <v>150</v>
      </c>
      <c r="AJ6781" s="38">
        <v>13450</v>
      </c>
      <c r="AK6781" s="38">
        <v>78</v>
      </c>
      <c r="AL6781" s="38">
        <v>9100658</v>
      </c>
      <c r="AM6781" s="61" t="s">
        <v>1816</v>
      </c>
      <c r="AN6781" s="61" t="s">
        <v>1695</v>
      </c>
      <c r="AO6781" s="61" t="s">
        <v>5112</v>
      </c>
      <c r="AP6781" s="61" t="s">
        <v>1784</v>
      </c>
      <c r="AQ6781" s="61" t="s">
        <v>5028</v>
      </c>
      <c r="AR6781" s="28">
        <v>37347886.299999997</v>
      </c>
      <c r="AS6781" s="28">
        <v>70833826</v>
      </c>
      <c r="AT6781" s="28">
        <v>3723</v>
      </c>
      <c r="AU6781" s="62"/>
      <c r="DV6781" s="31" t="s">
        <v>5818</v>
      </c>
      <c r="DW6781" s="31" t="s">
        <v>5828</v>
      </c>
      <c r="DX6781" s="63"/>
      <c r="DY6781" s="63"/>
      <c r="DZ6781" s="63"/>
      <c r="EA6781" s="62"/>
    </row>
    <row r="6782" spans="34:131" x14ac:dyDescent="0.25">
      <c r="AH6782" s="38">
        <v>100</v>
      </c>
      <c r="AI6782" s="38">
        <v>150</v>
      </c>
      <c r="AJ6782" s="38">
        <v>13500</v>
      </c>
      <c r="AK6782" s="38">
        <v>78</v>
      </c>
      <c r="AL6782" s="38">
        <v>9100658</v>
      </c>
      <c r="AM6782" s="61" t="s">
        <v>1816</v>
      </c>
      <c r="AN6782" s="61" t="s">
        <v>1695</v>
      </c>
      <c r="AO6782" s="61" t="s">
        <v>5113</v>
      </c>
      <c r="AP6782" s="61" t="s">
        <v>1784</v>
      </c>
      <c r="AQ6782" s="61" t="s">
        <v>5028</v>
      </c>
      <c r="AR6782" s="28">
        <v>57896.800000000003</v>
      </c>
      <c r="AS6782" s="28">
        <v>0</v>
      </c>
      <c r="AT6782" s="28">
        <v>0</v>
      </c>
      <c r="AU6782" s="62"/>
      <c r="DV6782" s="31" t="s">
        <v>5818</v>
      </c>
      <c r="DW6782" s="31" t="s">
        <v>5828</v>
      </c>
      <c r="DX6782" s="63"/>
      <c r="DY6782" s="63"/>
      <c r="DZ6782" s="63"/>
      <c r="EA6782" s="62"/>
    </row>
    <row r="6783" spans="34:131" x14ac:dyDescent="0.25">
      <c r="AH6783" s="38">
        <v>100</v>
      </c>
      <c r="AI6783" s="38">
        <v>150</v>
      </c>
      <c r="AJ6783" s="38">
        <v>13850</v>
      </c>
      <c r="AK6783" s="38">
        <v>78</v>
      </c>
      <c r="AL6783" s="38">
        <v>9100658</v>
      </c>
      <c r="AM6783" s="61" t="s">
        <v>1816</v>
      </c>
      <c r="AN6783" s="61" t="s">
        <v>1695</v>
      </c>
      <c r="AO6783" s="61" t="s">
        <v>5121</v>
      </c>
      <c r="AP6783" s="61" t="s">
        <v>1784</v>
      </c>
      <c r="AQ6783" s="61" t="s">
        <v>5028</v>
      </c>
      <c r="AR6783" s="28">
        <v>105.3</v>
      </c>
      <c r="AS6783" s="28">
        <v>0</v>
      </c>
      <c r="AT6783" s="28">
        <v>0</v>
      </c>
      <c r="AU6783" s="62"/>
      <c r="DV6783" s="31" t="s">
        <v>5818</v>
      </c>
      <c r="DW6783" s="31" t="s">
        <v>5828</v>
      </c>
      <c r="DX6783" s="63"/>
      <c r="DY6783" s="63"/>
      <c r="DZ6783" s="63"/>
      <c r="EA6783" s="62"/>
    </row>
    <row r="6784" spans="34:131" x14ac:dyDescent="0.25">
      <c r="AH6784" s="38">
        <v>100</v>
      </c>
      <c r="AI6784" s="38">
        <v>150</v>
      </c>
      <c r="AJ6784" s="38">
        <v>14300</v>
      </c>
      <c r="AK6784" s="38">
        <v>78</v>
      </c>
      <c r="AL6784" s="38">
        <v>9100658</v>
      </c>
      <c r="AM6784" s="61" t="s">
        <v>1816</v>
      </c>
      <c r="AN6784" s="61" t="s">
        <v>1695</v>
      </c>
      <c r="AO6784" s="61" t="s">
        <v>1574</v>
      </c>
      <c r="AP6784" s="61" t="s">
        <v>1784</v>
      </c>
      <c r="AQ6784" s="61" t="s">
        <v>5028</v>
      </c>
      <c r="AR6784" s="28">
        <v>245774.1</v>
      </c>
      <c r="AS6784" s="28">
        <v>0</v>
      </c>
      <c r="AT6784" s="28">
        <v>0</v>
      </c>
      <c r="AU6784" s="62"/>
      <c r="DV6784" s="31" t="s">
        <v>5818</v>
      </c>
      <c r="DW6784" s="31" t="s">
        <v>5828</v>
      </c>
      <c r="DX6784" s="63"/>
      <c r="DY6784" s="63"/>
      <c r="DZ6784" s="63"/>
      <c r="EA6784" s="62"/>
    </row>
    <row r="6785" spans="34:131" x14ac:dyDescent="0.25">
      <c r="AH6785" s="38">
        <v>100</v>
      </c>
      <c r="AI6785" s="38">
        <v>150</v>
      </c>
      <c r="AJ6785" s="38">
        <v>14750</v>
      </c>
      <c r="AK6785" s="38">
        <v>78</v>
      </c>
      <c r="AL6785" s="38">
        <v>9100658</v>
      </c>
      <c r="AM6785" s="61" t="s">
        <v>1816</v>
      </c>
      <c r="AN6785" s="61" t="s">
        <v>1695</v>
      </c>
      <c r="AO6785" s="61" t="s">
        <v>1583</v>
      </c>
      <c r="AP6785" s="61" t="s">
        <v>1784</v>
      </c>
      <c r="AQ6785" s="61" t="s">
        <v>5028</v>
      </c>
      <c r="AR6785" s="28">
        <v>1162.7</v>
      </c>
      <c r="AS6785" s="28">
        <v>3</v>
      </c>
      <c r="AT6785" s="28">
        <v>0</v>
      </c>
      <c r="AU6785" s="62"/>
      <c r="DV6785" s="31" t="s">
        <v>5818</v>
      </c>
      <c r="DW6785" s="31" t="s">
        <v>5828</v>
      </c>
      <c r="DX6785" s="63"/>
      <c r="DY6785" s="63"/>
      <c r="DZ6785" s="63"/>
      <c r="EA6785" s="62"/>
    </row>
    <row r="6786" spans="34:131" x14ac:dyDescent="0.25">
      <c r="AH6786" s="38">
        <v>100</v>
      </c>
      <c r="AI6786" s="38">
        <v>150</v>
      </c>
      <c r="AJ6786" s="38">
        <v>14950</v>
      </c>
      <c r="AK6786" s="38">
        <v>78</v>
      </c>
      <c r="AL6786" s="38">
        <v>9100658</v>
      </c>
      <c r="AM6786" s="61" t="s">
        <v>1816</v>
      </c>
      <c r="AN6786" s="61" t="s">
        <v>1695</v>
      </c>
      <c r="AO6786" s="61" t="s">
        <v>1589</v>
      </c>
      <c r="AP6786" s="61" t="s">
        <v>1784</v>
      </c>
      <c r="AQ6786" s="61" t="s">
        <v>5028</v>
      </c>
      <c r="AR6786" s="28">
        <v>1582.6</v>
      </c>
      <c r="AS6786" s="28">
        <v>9320</v>
      </c>
      <c r="AT6786" s="28">
        <v>0</v>
      </c>
      <c r="AU6786" s="62"/>
      <c r="DV6786" s="31" t="s">
        <v>5818</v>
      </c>
      <c r="DW6786" s="31" t="s">
        <v>5828</v>
      </c>
      <c r="DX6786" s="63"/>
      <c r="DY6786" s="63"/>
      <c r="DZ6786" s="63"/>
      <c r="EA6786" s="62"/>
    </row>
    <row r="6787" spans="34:131" x14ac:dyDescent="0.25">
      <c r="AH6787" s="38">
        <v>100</v>
      </c>
      <c r="AI6787" s="38">
        <v>150</v>
      </c>
      <c r="AJ6787" s="38">
        <v>15550</v>
      </c>
      <c r="AK6787" s="38">
        <v>78</v>
      </c>
      <c r="AL6787" s="38">
        <v>9100658</v>
      </c>
      <c r="AM6787" s="61" t="s">
        <v>1816</v>
      </c>
      <c r="AN6787" s="61" t="s">
        <v>1695</v>
      </c>
      <c r="AO6787" s="61" t="s">
        <v>1602</v>
      </c>
      <c r="AP6787" s="61" t="s">
        <v>1784</v>
      </c>
      <c r="AQ6787" s="61" t="s">
        <v>5028</v>
      </c>
      <c r="AR6787" s="28">
        <v>184879.7</v>
      </c>
      <c r="AS6787" s="28">
        <v>317</v>
      </c>
      <c r="AT6787" s="28">
        <v>0</v>
      </c>
      <c r="AU6787" s="62"/>
      <c r="DV6787" s="31" t="s">
        <v>5818</v>
      </c>
      <c r="DW6787" s="31" t="s">
        <v>5828</v>
      </c>
      <c r="DX6787" s="63"/>
      <c r="DY6787" s="63"/>
      <c r="DZ6787" s="63"/>
      <c r="EA6787" s="62"/>
    </row>
    <row r="6788" spans="34:131" x14ac:dyDescent="0.25">
      <c r="AH6788" s="38">
        <v>100</v>
      </c>
      <c r="AI6788" s="38">
        <v>150</v>
      </c>
      <c r="AJ6788" s="38">
        <v>15800</v>
      </c>
      <c r="AK6788" s="38">
        <v>78</v>
      </c>
      <c r="AL6788" s="38">
        <v>9100658</v>
      </c>
      <c r="AM6788" s="61" t="s">
        <v>1816</v>
      </c>
      <c r="AN6788" s="61" t="s">
        <v>1695</v>
      </c>
      <c r="AO6788" s="61" t="s">
        <v>1607</v>
      </c>
      <c r="AP6788" s="61" t="s">
        <v>1784</v>
      </c>
      <c r="AQ6788" s="61" t="s">
        <v>5028</v>
      </c>
      <c r="AR6788" s="28">
        <v>515</v>
      </c>
      <c r="AS6788" s="28">
        <v>0</v>
      </c>
      <c r="AT6788" s="28">
        <v>3</v>
      </c>
      <c r="AU6788" s="62"/>
      <c r="DV6788" s="31" t="s">
        <v>5818</v>
      </c>
      <c r="DW6788" s="31" t="s">
        <v>5828</v>
      </c>
      <c r="DX6788" s="63"/>
      <c r="DY6788" s="63"/>
      <c r="DZ6788" s="63"/>
      <c r="EA6788" s="62"/>
    </row>
    <row r="6789" spans="34:131" x14ac:dyDescent="0.25">
      <c r="AH6789" s="38">
        <v>100</v>
      </c>
      <c r="AI6789" s="38">
        <v>150</v>
      </c>
      <c r="AJ6789" s="38">
        <v>17350</v>
      </c>
      <c r="AK6789" s="38">
        <v>78</v>
      </c>
      <c r="AL6789" s="38">
        <v>9100658</v>
      </c>
      <c r="AM6789" s="61" t="s">
        <v>1816</v>
      </c>
      <c r="AN6789" s="61" t="s">
        <v>1695</v>
      </c>
      <c r="AO6789" s="61" t="s">
        <v>1641</v>
      </c>
      <c r="AP6789" s="61" t="s">
        <v>1784</v>
      </c>
      <c r="AQ6789" s="61" t="s">
        <v>5028</v>
      </c>
      <c r="AR6789" s="28">
        <v>51017.4</v>
      </c>
      <c r="AS6789" s="28">
        <v>75</v>
      </c>
      <c r="AT6789" s="28">
        <v>688</v>
      </c>
      <c r="AU6789" s="62"/>
      <c r="DV6789" s="31" t="s">
        <v>5818</v>
      </c>
      <c r="DW6789" s="31" t="s">
        <v>5828</v>
      </c>
      <c r="DX6789" s="63"/>
      <c r="DY6789" s="63"/>
      <c r="DZ6789" s="63"/>
      <c r="EA6789" s="62"/>
    </row>
    <row r="6790" spans="34:131" x14ac:dyDescent="0.25">
      <c r="AH6790" s="38">
        <v>100</v>
      </c>
      <c r="AI6790" s="38">
        <v>150</v>
      </c>
      <c r="AJ6790" s="38">
        <v>17500</v>
      </c>
      <c r="AK6790" s="38">
        <v>78</v>
      </c>
      <c r="AL6790" s="38">
        <v>9100658</v>
      </c>
      <c r="AM6790" s="61" t="s">
        <v>1816</v>
      </c>
      <c r="AN6790" s="61" t="s">
        <v>1695</v>
      </c>
      <c r="AO6790" s="61" t="s">
        <v>1644</v>
      </c>
      <c r="AP6790" s="61" t="s">
        <v>1784</v>
      </c>
      <c r="AQ6790" s="61" t="s">
        <v>5028</v>
      </c>
      <c r="AR6790" s="28">
        <v>6910.1</v>
      </c>
      <c r="AS6790" s="28">
        <v>10</v>
      </c>
      <c r="AT6790" s="28">
        <v>0</v>
      </c>
      <c r="AU6790" s="62"/>
      <c r="DV6790" s="31" t="s">
        <v>5818</v>
      </c>
      <c r="DW6790" s="31" t="s">
        <v>5828</v>
      </c>
      <c r="DX6790" s="63"/>
      <c r="DY6790" s="63"/>
      <c r="DZ6790" s="63"/>
      <c r="EA6790" s="62"/>
    </row>
    <row r="6791" spans="34:131" x14ac:dyDescent="0.25">
      <c r="AH6791" s="38">
        <v>100</v>
      </c>
      <c r="AI6791" s="38">
        <v>150</v>
      </c>
      <c r="AJ6791" s="38">
        <v>17750</v>
      </c>
      <c r="AK6791" s="38">
        <v>78</v>
      </c>
      <c r="AL6791" s="38">
        <v>9100658</v>
      </c>
      <c r="AM6791" s="61" t="s">
        <v>1816</v>
      </c>
      <c r="AN6791" s="61" t="s">
        <v>1695</v>
      </c>
      <c r="AO6791" s="61" t="s">
        <v>1650</v>
      </c>
      <c r="AP6791" s="61" t="s">
        <v>1784</v>
      </c>
      <c r="AQ6791" s="61" t="s">
        <v>5028</v>
      </c>
      <c r="AR6791" s="28">
        <v>30363.7</v>
      </c>
      <c r="AS6791" s="28">
        <v>584</v>
      </c>
      <c r="AT6791" s="28">
        <v>1083</v>
      </c>
      <c r="AU6791" s="62"/>
      <c r="DV6791" s="31" t="s">
        <v>5818</v>
      </c>
      <c r="DW6791" s="31" t="s">
        <v>5828</v>
      </c>
      <c r="DX6791" s="63"/>
      <c r="DY6791" s="63"/>
      <c r="DZ6791" s="63"/>
      <c r="EA6791" s="62"/>
    </row>
    <row r="6792" spans="34:131" x14ac:dyDescent="0.25">
      <c r="AH6792" s="38">
        <v>100</v>
      </c>
      <c r="AI6792" s="38">
        <v>155</v>
      </c>
      <c r="AJ6792" s="38">
        <v>10050</v>
      </c>
      <c r="AK6792" s="38">
        <v>78</v>
      </c>
      <c r="AL6792" s="38">
        <v>9100658</v>
      </c>
      <c r="AM6792" s="61" t="s">
        <v>1816</v>
      </c>
      <c r="AN6792" s="61" t="s">
        <v>1686</v>
      </c>
      <c r="AO6792" s="61" t="s">
        <v>5044</v>
      </c>
      <c r="AP6792" s="61" t="s">
        <v>1784</v>
      </c>
      <c r="AQ6792" s="61" t="s">
        <v>5028</v>
      </c>
      <c r="AR6792" s="28">
        <v>115663.1</v>
      </c>
      <c r="AS6792" s="28">
        <v>3</v>
      </c>
      <c r="AT6792" s="28">
        <v>0</v>
      </c>
      <c r="AU6792" s="62"/>
      <c r="DV6792" s="31" t="s">
        <v>5818</v>
      </c>
      <c r="DW6792" s="31" t="s">
        <v>5829</v>
      </c>
      <c r="DX6792" s="63"/>
      <c r="DY6792" s="63"/>
      <c r="DZ6792" s="63"/>
      <c r="EA6792" s="62"/>
    </row>
    <row r="6793" spans="34:131" x14ac:dyDescent="0.25">
      <c r="AH6793" s="38">
        <v>100</v>
      </c>
      <c r="AI6793" s="38">
        <v>155</v>
      </c>
      <c r="AJ6793" s="38">
        <v>10300</v>
      </c>
      <c r="AK6793" s="38">
        <v>78</v>
      </c>
      <c r="AL6793" s="38">
        <v>9100658</v>
      </c>
      <c r="AM6793" s="61" t="s">
        <v>1816</v>
      </c>
      <c r="AN6793" s="61" t="s">
        <v>1686</v>
      </c>
      <c r="AO6793" s="61" t="s">
        <v>5049</v>
      </c>
      <c r="AP6793" s="61" t="s">
        <v>1784</v>
      </c>
      <c r="AQ6793" s="61" t="s">
        <v>5028</v>
      </c>
      <c r="AR6793" s="28">
        <v>0</v>
      </c>
      <c r="AS6793" s="28">
        <v>3</v>
      </c>
      <c r="AT6793" s="28">
        <v>0</v>
      </c>
      <c r="AU6793" s="62"/>
      <c r="DV6793" s="31" t="s">
        <v>5818</v>
      </c>
      <c r="DW6793" s="31" t="s">
        <v>5829</v>
      </c>
      <c r="DX6793" s="63"/>
      <c r="DY6793" s="63"/>
      <c r="DZ6793" s="63"/>
      <c r="EA6793" s="62"/>
    </row>
    <row r="6794" spans="34:131" x14ac:dyDescent="0.25">
      <c r="AH6794" s="38">
        <v>100</v>
      </c>
      <c r="AI6794" s="38">
        <v>155</v>
      </c>
      <c r="AJ6794" s="38">
        <v>10650</v>
      </c>
      <c r="AK6794" s="38">
        <v>78</v>
      </c>
      <c r="AL6794" s="38">
        <v>9100658</v>
      </c>
      <c r="AM6794" s="61" t="s">
        <v>1816</v>
      </c>
      <c r="AN6794" s="61" t="s">
        <v>1686</v>
      </c>
      <c r="AO6794" s="61" t="s">
        <v>5056</v>
      </c>
      <c r="AP6794" s="61" t="s">
        <v>1784</v>
      </c>
      <c r="AQ6794" s="61" t="s">
        <v>5028</v>
      </c>
      <c r="AR6794" s="28">
        <v>1214</v>
      </c>
      <c r="AS6794" s="28">
        <v>0</v>
      </c>
      <c r="AT6794" s="28">
        <v>0</v>
      </c>
      <c r="AU6794" s="62"/>
      <c r="DV6794" s="31" t="s">
        <v>5818</v>
      </c>
      <c r="DW6794" s="31" t="s">
        <v>5829</v>
      </c>
      <c r="DX6794" s="63"/>
      <c r="DY6794" s="63"/>
      <c r="DZ6794" s="63"/>
      <c r="EA6794" s="62"/>
    </row>
    <row r="6795" spans="34:131" x14ac:dyDescent="0.25">
      <c r="AH6795" s="38">
        <v>100</v>
      </c>
      <c r="AI6795" s="38">
        <v>155</v>
      </c>
      <c r="AJ6795" s="38">
        <v>11860</v>
      </c>
      <c r="AK6795" s="38">
        <v>78</v>
      </c>
      <c r="AL6795" s="38">
        <v>9100658</v>
      </c>
      <c r="AM6795" s="61" t="s">
        <v>1816</v>
      </c>
      <c r="AN6795" s="61" t="s">
        <v>1686</v>
      </c>
      <c r="AO6795" s="61" t="s">
        <v>5082</v>
      </c>
      <c r="AP6795" s="61" t="s">
        <v>1784</v>
      </c>
      <c r="AQ6795" s="61" t="s">
        <v>5028</v>
      </c>
      <c r="AR6795" s="28">
        <v>434</v>
      </c>
      <c r="AS6795" s="28">
        <v>5</v>
      </c>
      <c r="AT6795" s="28">
        <v>0</v>
      </c>
      <c r="AU6795" s="62"/>
      <c r="DV6795" s="31" t="s">
        <v>5818</v>
      </c>
      <c r="DW6795" s="31" t="s">
        <v>5829</v>
      </c>
      <c r="DX6795" s="63"/>
      <c r="DY6795" s="63"/>
      <c r="DZ6795" s="63"/>
      <c r="EA6795" s="62"/>
    </row>
    <row r="6796" spans="34:131" x14ac:dyDescent="0.25">
      <c r="AH6796" s="38">
        <v>100</v>
      </c>
      <c r="AI6796" s="38">
        <v>155</v>
      </c>
      <c r="AJ6796" s="38">
        <v>12300</v>
      </c>
      <c r="AK6796" s="38">
        <v>78</v>
      </c>
      <c r="AL6796" s="38">
        <v>9100658</v>
      </c>
      <c r="AM6796" s="61" t="s">
        <v>1816</v>
      </c>
      <c r="AN6796" s="61" t="s">
        <v>1686</v>
      </c>
      <c r="AO6796" s="61" t="s">
        <v>5090</v>
      </c>
      <c r="AP6796" s="61" t="s">
        <v>1784</v>
      </c>
      <c r="AQ6796" s="61" t="s">
        <v>5028</v>
      </c>
      <c r="AR6796" s="28">
        <v>2165889.9</v>
      </c>
      <c r="AS6796" s="28">
        <v>241542</v>
      </c>
      <c r="AT6796" s="28">
        <v>197757</v>
      </c>
      <c r="AU6796" s="62"/>
      <c r="DV6796" s="31" t="s">
        <v>5818</v>
      </c>
      <c r="DW6796" s="31" t="s">
        <v>5829</v>
      </c>
      <c r="DX6796" s="63"/>
      <c r="DY6796" s="63"/>
      <c r="DZ6796" s="63"/>
      <c r="EA6796" s="62"/>
    </row>
    <row r="6797" spans="34:131" x14ac:dyDescent="0.25">
      <c r="AH6797" s="38">
        <v>100</v>
      </c>
      <c r="AI6797" s="38">
        <v>155</v>
      </c>
      <c r="AJ6797" s="38">
        <v>12450</v>
      </c>
      <c r="AK6797" s="38">
        <v>78</v>
      </c>
      <c r="AL6797" s="38">
        <v>9100658</v>
      </c>
      <c r="AM6797" s="61" t="s">
        <v>1816</v>
      </c>
      <c r="AN6797" s="61" t="s">
        <v>1686</v>
      </c>
      <c r="AO6797" s="61" t="s">
        <v>5093</v>
      </c>
      <c r="AP6797" s="61" t="s">
        <v>1784</v>
      </c>
      <c r="AQ6797" s="61" t="s">
        <v>5028</v>
      </c>
      <c r="AR6797" s="28">
        <v>0</v>
      </c>
      <c r="AS6797" s="28">
        <v>0</v>
      </c>
      <c r="AT6797" s="28">
        <v>161</v>
      </c>
      <c r="AU6797" s="62"/>
      <c r="DV6797" s="31" t="s">
        <v>5818</v>
      </c>
      <c r="DW6797" s="31" t="s">
        <v>5829</v>
      </c>
      <c r="DX6797" s="63"/>
      <c r="DY6797" s="63"/>
      <c r="DZ6797" s="63"/>
      <c r="EA6797" s="62"/>
    </row>
    <row r="6798" spans="34:131" x14ac:dyDescent="0.25">
      <c r="AH6798" s="38">
        <v>100</v>
      </c>
      <c r="AI6798" s="38">
        <v>155</v>
      </c>
      <c r="AJ6798" s="38">
        <v>12500</v>
      </c>
      <c r="AK6798" s="38">
        <v>78</v>
      </c>
      <c r="AL6798" s="38">
        <v>9100658</v>
      </c>
      <c r="AM6798" s="61" t="s">
        <v>1816</v>
      </c>
      <c r="AN6798" s="61" t="s">
        <v>1686</v>
      </c>
      <c r="AO6798" s="61" t="s">
        <v>5094</v>
      </c>
      <c r="AP6798" s="61" t="s">
        <v>1784</v>
      </c>
      <c r="AQ6798" s="61" t="s">
        <v>5028</v>
      </c>
      <c r="AR6798" s="28">
        <v>870.3</v>
      </c>
      <c r="AS6798" s="28">
        <v>7</v>
      </c>
      <c r="AT6798" s="28">
        <v>0</v>
      </c>
      <c r="AU6798" s="62"/>
      <c r="DV6798" s="31" t="s">
        <v>5818</v>
      </c>
      <c r="DW6798" s="31" t="s">
        <v>5829</v>
      </c>
      <c r="DX6798" s="63"/>
      <c r="DY6798" s="63"/>
      <c r="DZ6798" s="63"/>
      <c r="EA6798" s="62"/>
    </row>
    <row r="6799" spans="34:131" x14ac:dyDescent="0.25">
      <c r="AH6799" s="38">
        <v>100</v>
      </c>
      <c r="AI6799" s="38">
        <v>155</v>
      </c>
      <c r="AJ6799" s="38">
        <v>13370</v>
      </c>
      <c r="AK6799" s="38">
        <v>78</v>
      </c>
      <c r="AL6799" s="38">
        <v>9100658</v>
      </c>
      <c r="AM6799" s="61" t="s">
        <v>1816</v>
      </c>
      <c r="AN6799" s="61" t="s">
        <v>1686</v>
      </c>
      <c r="AO6799" s="61" t="s">
        <v>5110</v>
      </c>
      <c r="AP6799" s="61" t="s">
        <v>1784</v>
      </c>
      <c r="AQ6799" s="61" t="s">
        <v>5028</v>
      </c>
      <c r="AR6799" s="28">
        <v>38679.700000000004</v>
      </c>
      <c r="AS6799" s="28">
        <v>0</v>
      </c>
      <c r="AT6799" s="28">
        <v>0</v>
      </c>
      <c r="AU6799" s="62"/>
      <c r="DV6799" s="31" t="s">
        <v>5818</v>
      </c>
      <c r="DW6799" s="31" t="s">
        <v>5829</v>
      </c>
      <c r="DX6799" s="63"/>
      <c r="DY6799" s="63"/>
      <c r="DZ6799" s="63"/>
      <c r="EA6799" s="62"/>
    </row>
    <row r="6800" spans="34:131" x14ac:dyDescent="0.25">
      <c r="AH6800" s="38">
        <v>100</v>
      </c>
      <c r="AI6800" s="38">
        <v>155</v>
      </c>
      <c r="AJ6800" s="38">
        <v>13900</v>
      </c>
      <c r="AK6800" s="38">
        <v>78</v>
      </c>
      <c r="AL6800" s="38">
        <v>9100658</v>
      </c>
      <c r="AM6800" s="61" t="s">
        <v>1816</v>
      </c>
      <c r="AN6800" s="61" t="s">
        <v>1686</v>
      </c>
      <c r="AO6800" s="61" t="s">
        <v>5122</v>
      </c>
      <c r="AP6800" s="61" t="s">
        <v>1784</v>
      </c>
      <c r="AQ6800" s="61" t="s">
        <v>5028</v>
      </c>
      <c r="AR6800" s="28">
        <v>0</v>
      </c>
      <c r="AS6800" s="28">
        <v>0</v>
      </c>
      <c r="AT6800" s="28">
        <v>115</v>
      </c>
      <c r="AU6800" s="62"/>
      <c r="DV6800" s="31" t="s">
        <v>5818</v>
      </c>
      <c r="DW6800" s="31" t="s">
        <v>5829</v>
      </c>
      <c r="DX6800" s="63"/>
      <c r="DY6800" s="63"/>
      <c r="DZ6800" s="63"/>
      <c r="EA6800" s="62"/>
    </row>
    <row r="6801" spans="34:131" x14ac:dyDescent="0.25">
      <c r="AH6801" s="38">
        <v>100</v>
      </c>
      <c r="AI6801" s="38">
        <v>155</v>
      </c>
      <c r="AJ6801" s="38">
        <v>14250</v>
      </c>
      <c r="AK6801" s="38">
        <v>78</v>
      </c>
      <c r="AL6801" s="38">
        <v>9100658</v>
      </c>
      <c r="AM6801" s="61" t="s">
        <v>1816</v>
      </c>
      <c r="AN6801" s="61" t="s">
        <v>1686</v>
      </c>
      <c r="AO6801" s="61" t="s">
        <v>1573</v>
      </c>
      <c r="AP6801" s="61" t="s">
        <v>1784</v>
      </c>
      <c r="AQ6801" s="61" t="s">
        <v>5028</v>
      </c>
      <c r="AR6801" s="28">
        <v>128.9</v>
      </c>
      <c r="AS6801" s="28">
        <v>0</v>
      </c>
      <c r="AT6801" s="28">
        <v>0</v>
      </c>
      <c r="AU6801" s="62"/>
      <c r="DV6801" s="31" t="s">
        <v>5818</v>
      </c>
      <c r="DW6801" s="31" t="s">
        <v>5829</v>
      </c>
      <c r="DX6801" s="63"/>
      <c r="DY6801" s="63"/>
      <c r="DZ6801" s="63"/>
      <c r="EA6801" s="62"/>
    </row>
    <row r="6802" spans="34:131" x14ac:dyDescent="0.25">
      <c r="AH6802" s="38">
        <v>100</v>
      </c>
      <c r="AI6802" s="38">
        <v>155</v>
      </c>
      <c r="AJ6802" s="38">
        <v>15500</v>
      </c>
      <c r="AK6802" s="38">
        <v>78</v>
      </c>
      <c r="AL6802" s="38">
        <v>9100658</v>
      </c>
      <c r="AM6802" s="61" t="s">
        <v>1816</v>
      </c>
      <c r="AN6802" s="61" t="s">
        <v>1686</v>
      </c>
      <c r="AO6802" s="61" t="s">
        <v>1601</v>
      </c>
      <c r="AP6802" s="61" t="s">
        <v>1784</v>
      </c>
      <c r="AQ6802" s="61" t="s">
        <v>5028</v>
      </c>
      <c r="AR6802" s="28">
        <v>550.79999999999995</v>
      </c>
      <c r="AS6802" s="28">
        <v>21</v>
      </c>
      <c r="AT6802" s="28">
        <v>13087</v>
      </c>
      <c r="AU6802" s="62"/>
      <c r="DV6802" s="31" t="s">
        <v>5818</v>
      </c>
      <c r="DW6802" s="31" t="s">
        <v>5829</v>
      </c>
      <c r="DX6802" s="63"/>
      <c r="DY6802" s="63"/>
      <c r="DZ6802" s="63"/>
      <c r="EA6802" s="62"/>
    </row>
    <row r="6803" spans="34:131" x14ac:dyDescent="0.25">
      <c r="AH6803" s="38">
        <v>100</v>
      </c>
      <c r="AI6803" s="38">
        <v>155</v>
      </c>
      <c r="AJ6803" s="38">
        <v>17450</v>
      </c>
      <c r="AK6803" s="38">
        <v>78</v>
      </c>
      <c r="AL6803" s="38">
        <v>9100658</v>
      </c>
      <c r="AM6803" s="61" t="s">
        <v>1816</v>
      </c>
      <c r="AN6803" s="61" t="s">
        <v>1686</v>
      </c>
      <c r="AO6803" s="61" t="s">
        <v>1643</v>
      </c>
      <c r="AP6803" s="61" t="s">
        <v>1784</v>
      </c>
      <c r="AQ6803" s="61" t="s">
        <v>5028</v>
      </c>
      <c r="AR6803" s="28">
        <v>58832.5</v>
      </c>
      <c r="AS6803" s="28">
        <v>0</v>
      </c>
      <c r="AT6803" s="28">
        <v>0</v>
      </c>
      <c r="AU6803" s="62"/>
      <c r="DV6803" s="31" t="s">
        <v>5818</v>
      </c>
      <c r="DW6803" s="31" t="s">
        <v>5829</v>
      </c>
      <c r="DX6803" s="63"/>
      <c r="DY6803" s="63"/>
      <c r="DZ6803" s="63"/>
      <c r="EA6803" s="62"/>
    </row>
    <row r="6804" spans="34:131" x14ac:dyDescent="0.25">
      <c r="AH6804" s="38">
        <v>100</v>
      </c>
      <c r="AI6804" s="38">
        <v>155</v>
      </c>
      <c r="AJ6804" s="38">
        <v>17800</v>
      </c>
      <c r="AK6804" s="38">
        <v>78</v>
      </c>
      <c r="AL6804" s="38">
        <v>9100658</v>
      </c>
      <c r="AM6804" s="61" t="s">
        <v>1816</v>
      </c>
      <c r="AN6804" s="61" t="s">
        <v>1686</v>
      </c>
      <c r="AO6804" s="61" t="s">
        <v>1651</v>
      </c>
      <c r="AP6804" s="61" t="s">
        <v>1784</v>
      </c>
      <c r="AQ6804" s="61" t="s">
        <v>5028</v>
      </c>
      <c r="AR6804" s="28">
        <v>3056.8</v>
      </c>
      <c r="AS6804" s="28">
        <v>74</v>
      </c>
      <c r="AT6804" s="28">
        <v>108</v>
      </c>
      <c r="AU6804" s="62"/>
      <c r="DV6804" s="31" t="s">
        <v>5818</v>
      </c>
      <c r="DW6804" s="31" t="s">
        <v>5829</v>
      </c>
      <c r="DX6804" s="63"/>
      <c r="DY6804" s="63"/>
      <c r="DZ6804" s="63"/>
      <c r="EA6804" s="62"/>
    </row>
    <row r="6805" spans="34:131" x14ac:dyDescent="0.25">
      <c r="AH6805" s="38">
        <v>100</v>
      </c>
      <c r="AI6805" s="38">
        <v>155</v>
      </c>
      <c r="AJ6805" s="38">
        <v>18200</v>
      </c>
      <c r="AK6805" s="38">
        <v>78</v>
      </c>
      <c r="AL6805" s="38">
        <v>9100658</v>
      </c>
      <c r="AM6805" s="61" t="s">
        <v>1816</v>
      </c>
      <c r="AN6805" s="61" t="s">
        <v>1686</v>
      </c>
      <c r="AO6805" s="61" t="s">
        <v>1660</v>
      </c>
      <c r="AP6805" s="61" t="s">
        <v>1784</v>
      </c>
      <c r="AQ6805" s="61" t="s">
        <v>5028</v>
      </c>
      <c r="AR6805" s="28">
        <v>977.2</v>
      </c>
      <c r="AS6805" s="28">
        <v>0</v>
      </c>
      <c r="AT6805" s="28">
        <v>0</v>
      </c>
      <c r="AU6805" s="62"/>
      <c r="DV6805" s="31" t="s">
        <v>5818</v>
      </c>
      <c r="DW6805" s="31" t="s">
        <v>5829</v>
      </c>
      <c r="DX6805" s="63"/>
      <c r="DY6805" s="63"/>
      <c r="DZ6805" s="63"/>
      <c r="EA6805" s="62"/>
    </row>
    <row r="6806" spans="34:131" x14ac:dyDescent="0.25">
      <c r="AH6806" s="38">
        <v>100</v>
      </c>
      <c r="AI6806" s="38">
        <v>160</v>
      </c>
      <c r="AJ6806" s="38">
        <v>11700</v>
      </c>
      <c r="AK6806" s="38">
        <v>78</v>
      </c>
      <c r="AL6806" s="38">
        <v>9100658</v>
      </c>
      <c r="AM6806" s="61" t="s">
        <v>1816</v>
      </c>
      <c r="AN6806" s="61" t="s">
        <v>1694</v>
      </c>
      <c r="AO6806" s="61" t="s">
        <v>5077</v>
      </c>
      <c r="AP6806" s="61" t="s">
        <v>1784</v>
      </c>
      <c r="AQ6806" s="61" t="s">
        <v>5028</v>
      </c>
      <c r="AR6806" s="28">
        <v>4618.6000000000004</v>
      </c>
      <c r="AS6806" s="28">
        <v>0</v>
      </c>
      <c r="AT6806" s="28">
        <v>0</v>
      </c>
      <c r="AU6806" s="62"/>
      <c r="DV6806" s="31" t="s">
        <v>5818</v>
      </c>
      <c r="DW6806" s="31" t="s">
        <v>5830</v>
      </c>
      <c r="DX6806" s="63"/>
      <c r="DY6806" s="63"/>
      <c r="DZ6806" s="63"/>
      <c r="EA6806" s="62"/>
    </row>
    <row r="6807" spans="34:131" x14ac:dyDescent="0.25">
      <c r="AH6807" s="38">
        <v>100</v>
      </c>
      <c r="AI6807" s="38">
        <v>160</v>
      </c>
      <c r="AJ6807" s="38">
        <v>18800</v>
      </c>
      <c r="AK6807" s="38">
        <v>78</v>
      </c>
      <c r="AL6807" s="38">
        <v>9100658</v>
      </c>
      <c r="AM6807" s="61" t="s">
        <v>1816</v>
      </c>
      <c r="AN6807" s="61" t="s">
        <v>1694</v>
      </c>
      <c r="AO6807" s="61" t="s">
        <v>882</v>
      </c>
      <c r="AP6807" s="61" t="s">
        <v>1784</v>
      </c>
      <c r="AQ6807" s="61" t="s">
        <v>5028</v>
      </c>
      <c r="AR6807" s="28">
        <v>307.10000000000002</v>
      </c>
      <c r="AS6807" s="28">
        <v>0</v>
      </c>
      <c r="AT6807" s="28">
        <v>0</v>
      </c>
      <c r="AU6807" s="62"/>
      <c r="DV6807" s="31" t="s">
        <v>5818</v>
      </c>
      <c r="DW6807" s="31" t="s">
        <v>5830</v>
      </c>
      <c r="DX6807" s="63"/>
      <c r="DY6807" s="63"/>
      <c r="DZ6807" s="63"/>
      <c r="EA6807" s="62"/>
    </row>
    <row r="6808" spans="34:131" x14ac:dyDescent="0.25">
      <c r="AH6808" s="38"/>
      <c r="AI6808" s="38"/>
      <c r="AJ6808" s="38"/>
      <c r="AK6808" s="38"/>
      <c r="AL6808" s="38"/>
      <c r="AM6808" s="38"/>
      <c r="AN6808" s="61"/>
      <c r="AO6808" s="61"/>
      <c r="AP6808" s="61"/>
      <c r="AQ6808" s="61"/>
      <c r="AR6808" s="156"/>
      <c r="AS6808" s="156"/>
      <c r="AT6808" s="156"/>
      <c r="AU6808" s="62"/>
      <c r="DW6808" s="62"/>
      <c r="DX6808" s="63"/>
      <c r="DY6808" s="63"/>
      <c r="DZ6808" s="63"/>
      <c r="EA6808" s="62"/>
    </row>
    <row r="6809" spans="34:131" x14ac:dyDescent="0.25">
      <c r="AH6809" s="38"/>
      <c r="AI6809" s="38"/>
      <c r="AJ6809" s="38"/>
      <c r="AK6809" s="38"/>
      <c r="AL6809" s="38"/>
      <c r="AM6809" s="38"/>
      <c r="AN6809" s="61"/>
      <c r="AO6809" s="61"/>
      <c r="AP6809" s="61"/>
      <c r="AQ6809" s="61"/>
      <c r="AR6809" s="156"/>
      <c r="AS6809" s="156"/>
      <c r="AT6809" s="156"/>
      <c r="AU6809" s="62"/>
      <c r="DW6809" s="62"/>
      <c r="DX6809" s="63"/>
      <c r="DY6809" s="63"/>
      <c r="DZ6809" s="63"/>
      <c r="EA6809" s="62"/>
    </row>
    <row r="6810" spans="34:131" x14ac:dyDescent="0.25">
      <c r="AH6810" s="38"/>
      <c r="AI6810" s="38"/>
      <c r="AJ6810" s="38"/>
      <c r="AK6810" s="38"/>
      <c r="AL6810" s="38"/>
      <c r="AM6810" s="38"/>
      <c r="AN6810" s="61"/>
      <c r="AO6810" s="61"/>
      <c r="AP6810" s="61"/>
      <c r="AQ6810" s="61"/>
      <c r="AR6810" s="156"/>
      <c r="AS6810" s="156"/>
      <c r="AT6810" s="156"/>
      <c r="AU6810" s="62"/>
      <c r="DW6810" s="62"/>
      <c r="DX6810" s="63"/>
      <c r="DY6810" s="63"/>
      <c r="DZ6810" s="63"/>
      <c r="EA6810" s="62"/>
    </row>
    <row r="6811" spans="34:131" x14ac:dyDescent="0.25">
      <c r="AH6811" s="38"/>
      <c r="AI6811" s="38"/>
      <c r="AJ6811" s="38"/>
      <c r="AK6811" s="38"/>
      <c r="AL6811" s="38"/>
      <c r="AM6811" s="38"/>
      <c r="AN6811" s="61"/>
      <c r="AO6811" s="61"/>
      <c r="AP6811" s="61"/>
      <c r="AQ6811" s="61"/>
      <c r="AR6811" s="156"/>
      <c r="AS6811" s="156"/>
      <c r="AT6811" s="156"/>
      <c r="AU6811" s="62"/>
      <c r="DW6811" s="62"/>
      <c r="DX6811" s="63"/>
      <c r="DY6811" s="63"/>
      <c r="DZ6811" s="63"/>
      <c r="EA6811" s="62"/>
    </row>
    <row r="6812" spans="34:131" x14ac:dyDescent="0.25">
      <c r="AH6812" s="38"/>
      <c r="AI6812" s="38"/>
      <c r="AJ6812" s="38"/>
      <c r="AK6812" s="38"/>
      <c r="AL6812" s="38"/>
      <c r="AM6812" s="38"/>
      <c r="AN6812" s="61"/>
      <c r="AO6812" s="61"/>
      <c r="AP6812" s="61"/>
      <c r="AQ6812" s="61"/>
      <c r="AR6812" s="156"/>
      <c r="AS6812" s="156"/>
      <c r="AT6812" s="156"/>
      <c r="AU6812" s="62"/>
      <c r="DW6812" s="62"/>
      <c r="DX6812" s="63"/>
      <c r="DY6812" s="63"/>
      <c r="DZ6812" s="63"/>
      <c r="EA6812" s="62"/>
    </row>
    <row r="6813" spans="34:131" x14ac:dyDescent="0.25">
      <c r="AH6813" s="38"/>
      <c r="AI6813" s="38"/>
      <c r="AJ6813" s="38"/>
      <c r="AK6813" s="38"/>
      <c r="AL6813" s="38"/>
      <c r="AM6813" s="38"/>
      <c r="AN6813" s="61"/>
      <c r="AO6813" s="61"/>
      <c r="AP6813" s="61"/>
      <c r="AQ6813" s="61"/>
      <c r="AR6813" s="156"/>
      <c r="AS6813" s="156"/>
      <c r="AT6813" s="156"/>
      <c r="AU6813" s="62"/>
      <c r="DW6813" s="62"/>
      <c r="DX6813" s="63"/>
      <c r="DY6813" s="63"/>
      <c r="DZ6813" s="63"/>
      <c r="EA6813" s="62"/>
    </row>
    <row r="6814" spans="34:131" x14ac:dyDescent="0.25">
      <c r="AH6814" s="66"/>
      <c r="AI6814" s="65"/>
      <c r="AJ6814" s="65"/>
      <c r="AK6814" s="64"/>
      <c r="AL6814" s="63"/>
      <c r="AM6814" s="63"/>
      <c r="AN6814" s="65"/>
      <c r="AU6814" s="62"/>
      <c r="DW6814" s="62"/>
      <c r="DX6814" s="63"/>
      <c r="DY6814" s="63"/>
      <c r="DZ6814" s="63"/>
      <c r="EA6814" s="62"/>
    </row>
    <row r="6815" spans="34:131" x14ac:dyDescent="0.25">
      <c r="AH6815" s="66"/>
      <c r="AI6815" s="65"/>
      <c r="AJ6815" s="65"/>
      <c r="AK6815" s="64"/>
      <c r="AL6815" s="63"/>
      <c r="AM6815" s="63"/>
      <c r="AN6815" s="65"/>
      <c r="AU6815" s="62"/>
      <c r="DW6815" s="62"/>
      <c r="DX6815" s="63"/>
      <c r="DY6815" s="63"/>
      <c r="DZ6815" s="63"/>
      <c r="EA6815" s="62"/>
    </row>
    <row r="6816" spans="34:131" x14ac:dyDescent="0.25">
      <c r="AH6816" s="66"/>
      <c r="AI6816" s="65"/>
      <c r="AJ6816" s="65"/>
      <c r="AK6816" s="64"/>
      <c r="AL6816" s="63"/>
      <c r="AM6816" s="63"/>
      <c r="AN6816" s="65"/>
      <c r="AU6816" s="62"/>
      <c r="DW6816" s="62"/>
      <c r="DX6816" s="63"/>
      <c r="DY6816" s="63"/>
      <c r="DZ6816" s="63"/>
      <c r="EA6816" s="62"/>
    </row>
    <row r="6817" spans="34:131" x14ac:dyDescent="0.25">
      <c r="AH6817" s="66"/>
      <c r="AI6817" s="65"/>
      <c r="AJ6817" s="65"/>
      <c r="AK6817" s="64"/>
      <c r="AL6817" s="63"/>
      <c r="AM6817" s="63"/>
      <c r="AN6817" s="65"/>
      <c r="AU6817" s="62"/>
      <c r="DW6817" s="62"/>
      <c r="DX6817" s="63"/>
      <c r="DY6817" s="63"/>
      <c r="DZ6817" s="63"/>
      <c r="EA6817" s="62"/>
    </row>
    <row r="6818" spans="34:131" x14ac:dyDescent="0.25">
      <c r="AH6818" s="66"/>
      <c r="AI6818" s="65"/>
      <c r="AJ6818" s="65"/>
      <c r="AK6818" s="64"/>
      <c r="AL6818" s="63"/>
      <c r="AM6818" s="63"/>
      <c r="AN6818" s="65"/>
      <c r="AU6818" s="62"/>
      <c r="DW6818" s="62"/>
      <c r="DX6818" s="63"/>
      <c r="DY6818" s="63"/>
      <c r="DZ6818" s="63"/>
      <c r="EA6818" s="62"/>
    </row>
    <row r="6819" spans="34:131" x14ac:dyDescent="0.25">
      <c r="AH6819" s="66"/>
      <c r="AI6819" s="65"/>
      <c r="AJ6819" s="65"/>
      <c r="AK6819" s="64"/>
      <c r="AL6819" s="63"/>
      <c r="AM6819" s="63"/>
      <c r="AN6819" s="65"/>
      <c r="AU6819" s="62"/>
      <c r="DW6819" s="62"/>
      <c r="DX6819" s="63"/>
      <c r="DY6819" s="63"/>
      <c r="DZ6819" s="63"/>
      <c r="EA6819" s="62"/>
    </row>
    <row r="6820" spans="34:131" x14ac:dyDescent="0.25">
      <c r="AH6820" s="66"/>
      <c r="AI6820" s="65"/>
      <c r="AJ6820" s="65"/>
      <c r="AK6820" s="64"/>
      <c r="AL6820" s="63"/>
      <c r="AM6820" s="63"/>
      <c r="AN6820" s="65"/>
      <c r="AU6820" s="62"/>
      <c r="DW6820" s="62"/>
      <c r="DX6820" s="63"/>
      <c r="DY6820" s="63"/>
      <c r="DZ6820" s="63"/>
      <c r="EA6820" s="62"/>
    </row>
    <row r="6821" spans="34:131" x14ac:dyDescent="0.25">
      <c r="AH6821" s="66"/>
      <c r="AI6821" s="65"/>
      <c r="AJ6821" s="65"/>
      <c r="AK6821" s="64"/>
      <c r="AL6821" s="63"/>
      <c r="AM6821" s="63"/>
      <c r="AN6821" s="65"/>
      <c r="AU6821" s="62"/>
      <c r="DW6821" s="62"/>
      <c r="DX6821" s="63"/>
      <c r="DY6821" s="63"/>
      <c r="DZ6821" s="63"/>
      <c r="EA6821" s="62"/>
    </row>
    <row r="6822" spans="34:131" x14ac:dyDescent="0.25">
      <c r="AH6822" s="66"/>
      <c r="AI6822" s="65"/>
      <c r="AJ6822" s="65"/>
      <c r="AK6822" s="64"/>
      <c r="AL6822" s="63"/>
      <c r="AM6822" s="63"/>
      <c r="AN6822" s="65"/>
      <c r="AU6822" s="62"/>
      <c r="DW6822" s="62"/>
      <c r="DX6822" s="63"/>
      <c r="DY6822" s="63"/>
      <c r="DZ6822" s="63"/>
      <c r="EA6822" s="62"/>
    </row>
    <row r="6823" spans="34:131" x14ac:dyDescent="0.25">
      <c r="AH6823" s="66"/>
      <c r="AI6823" s="65"/>
      <c r="AJ6823" s="65"/>
      <c r="AK6823" s="64"/>
      <c r="AL6823" s="63"/>
      <c r="AM6823" s="63"/>
      <c r="AN6823" s="65"/>
      <c r="AU6823" s="62"/>
      <c r="DW6823" s="62"/>
      <c r="DX6823" s="63"/>
      <c r="DY6823" s="63"/>
      <c r="DZ6823" s="63"/>
      <c r="EA6823" s="62"/>
    </row>
    <row r="6824" spans="34:131" x14ac:dyDescent="0.25">
      <c r="AH6824" s="66"/>
      <c r="AI6824" s="65"/>
      <c r="AJ6824" s="65"/>
      <c r="AK6824" s="64"/>
      <c r="AL6824" s="63"/>
      <c r="AM6824" s="63"/>
      <c r="AN6824" s="65"/>
      <c r="AU6824" s="62"/>
      <c r="DW6824" s="62"/>
      <c r="DX6824" s="63"/>
      <c r="DY6824" s="63"/>
      <c r="DZ6824" s="63"/>
      <c r="EA6824" s="62"/>
    </row>
    <row r="6825" spans="34:131" x14ac:dyDescent="0.25">
      <c r="AH6825" s="66"/>
      <c r="AI6825" s="65"/>
      <c r="AJ6825" s="65"/>
      <c r="AK6825" s="64"/>
      <c r="AL6825" s="63"/>
      <c r="AM6825" s="63"/>
      <c r="AN6825" s="65"/>
      <c r="AU6825" s="62"/>
      <c r="DW6825" s="62"/>
      <c r="DX6825" s="63"/>
      <c r="DY6825" s="63"/>
      <c r="DZ6825" s="63"/>
      <c r="EA6825" s="62"/>
    </row>
    <row r="6826" spans="34:131" x14ac:dyDescent="0.25">
      <c r="AH6826" s="66"/>
      <c r="AI6826" s="65"/>
      <c r="AJ6826" s="65"/>
      <c r="AK6826" s="64"/>
      <c r="AL6826" s="63"/>
      <c r="AM6826" s="63"/>
      <c r="AN6826" s="65"/>
      <c r="AU6826" s="62"/>
      <c r="DW6826" s="62"/>
      <c r="DX6826" s="63"/>
      <c r="DY6826" s="63"/>
      <c r="DZ6826" s="63"/>
      <c r="EA6826" s="62"/>
    </row>
    <row r="6827" spans="34:131" x14ac:dyDescent="0.25">
      <c r="AU6827" s="62"/>
      <c r="DW6827" s="62"/>
      <c r="DX6827" s="63"/>
      <c r="DY6827" s="63"/>
      <c r="DZ6827" s="63"/>
      <c r="EA6827" s="62"/>
    </row>
    <row r="6828" spans="34:131" x14ac:dyDescent="0.25">
      <c r="AU6828" s="62"/>
      <c r="DW6828" s="62"/>
      <c r="DX6828" s="63"/>
      <c r="DY6828" s="63"/>
      <c r="DZ6828" s="63"/>
      <c r="EA6828" s="62"/>
    </row>
    <row r="6829" spans="34:131" x14ac:dyDescent="0.25">
      <c r="AU6829" s="62"/>
      <c r="DW6829" s="62"/>
      <c r="DX6829" s="63"/>
      <c r="DY6829" s="63"/>
      <c r="DZ6829" s="63"/>
      <c r="EA6829" s="62"/>
    </row>
    <row r="6830" spans="34:131" x14ac:dyDescent="0.25">
      <c r="AU6830" s="62"/>
      <c r="DW6830" s="62"/>
      <c r="DX6830" s="63"/>
      <c r="DY6830" s="63"/>
      <c r="DZ6830" s="63"/>
      <c r="EA6830" s="62"/>
    </row>
    <row r="6831" spans="34:131" x14ac:dyDescent="0.25">
      <c r="AH6831" s="38"/>
      <c r="AI6831" s="38"/>
      <c r="AJ6831" s="38"/>
      <c r="AK6831" s="38"/>
      <c r="AL6831" s="38"/>
      <c r="AM6831" s="38"/>
      <c r="AN6831" s="61"/>
      <c r="AO6831" s="61"/>
      <c r="AP6831" s="61"/>
      <c r="AQ6831" s="61"/>
      <c r="AR6831" s="156"/>
      <c r="AS6831" s="156"/>
      <c r="AT6831" s="156"/>
      <c r="AU6831" s="62"/>
      <c r="DW6831" s="62"/>
      <c r="DX6831" s="63"/>
      <c r="DY6831" s="63"/>
      <c r="DZ6831" s="63"/>
      <c r="EA6831" s="62"/>
    </row>
    <row r="6832" spans="34:131" x14ac:dyDescent="0.25">
      <c r="AH6832" s="38"/>
      <c r="AI6832" s="38"/>
      <c r="AJ6832" s="38"/>
      <c r="AK6832" s="38"/>
      <c r="AL6832" s="38"/>
      <c r="AM6832" s="38"/>
      <c r="AN6832" s="61"/>
      <c r="AO6832" s="61"/>
      <c r="AP6832" s="61"/>
      <c r="AQ6832" s="61"/>
      <c r="AR6832" s="156"/>
      <c r="AS6832" s="156"/>
      <c r="AT6832" s="156"/>
      <c r="AU6832" s="62"/>
      <c r="DW6832" s="62"/>
      <c r="DX6832" s="63"/>
      <c r="DY6832" s="63"/>
      <c r="DZ6832" s="63"/>
      <c r="EA6832" s="62"/>
    </row>
    <row r="6833" spans="34:131" x14ac:dyDescent="0.25">
      <c r="AH6833" s="38"/>
      <c r="AI6833" s="38"/>
      <c r="AJ6833" s="38"/>
      <c r="AK6833" s="38"/>
      <c r="AL6833" s="38"/>
      <c r="AM6833" s="38"/>
      <c r="AN6833" s="28"/>
      <c r="AO6833" s="61"/>
      <c r="AP6833" s="61"/>
      <c r="AQ6833" s="61"/>
      <c r="AR6833" s="156"/>
      <c r="AS6833" s="156"/>
      <c r="AT6833" s="156"/>
      <c r="AU6833" s="62"/>
      <c r="DW6833" s="62"/>
      <c r="DX6833" s="63"/>
      <c r="DY6833" s="63"/>
      <c r="DZ6833" s="63"/>
      <c r="EA6833" s="62"/>
    </row>
    <row r="6834" spans="34:131" x14ac:dyDescent="0.25">
      <c r="AH6834" s="38"/>
      <c r="AI6834" s="38"/>
      <c r="AJ6834" s="38"/>
      <c r="AK6834" s="38"/>
      <c r="AL6834" s="38"/>
      <c r="AM6834" s="38"/>
      <c r="AN6834" s="61"/>
      <c r="AO6834" s="61"/>
      <c r="AP6834" s="61"/>
      <c r="AQ6834" s="61"/>
      <c r="AR6834" s="156"/>
      <c r="AS6834" s="156"/>
      <c r="AT6834" s="156"/>
      <c r="AU6834" s="62"/>
      <c r="DW6834" s="62"/>
      <c r="DX6834" s="63"/>
      <c r="DY6834" s="63"/>
      <c r="DZ6834" s="63"/>
      <c r="EA6834" s="62"/>
    </row>
    <row r="6835" spans="34:131" x14ac:dyDescent="0.25">
      <c r="AH6835" s="38"/>
      <c r="AI6835" s="38"/>
      <c r="AJ6835" s="38"/>
      <c r="AK6835" s="38"/>
      <c r="AL6835" s="38"/>
      <c r="AM6835" s="38"/>
      <c r="AN6835" s="61"/>
      <c r="AO6835" s="61"/>
      <c r="AP6835" s="61"/>
      <c r="AQ6835" s="61"/>
      <c r="AR6835" s="156"/>
      <c r="AS6835" s="156"/>
      <c r="AT6835" s="156"/>
      <c r="AU6835" s="62"/>
      <c r="DW6835" s="62"/>
      <c r="DX6835" s="63"/>
      <c r="DY6835" s="63"/>
      <c r="DZ6835" s="63"/>
      <c r="EA6835" s="62"/>
    </row>
    <row r="6836" spans="34:131" x14ac:dyDescent="0.25">
      <c r="AH6836" s="38"/>
      <c r="AI6836" s="38"/>
      <c r="AJ6836" s="38"/>
      <c r="AK6836" s="38"/>
      <c r="AL6836" s="38"/>
      <c r="AM6836" s="38"/>
      <c r="AN6836" s="28"/>
      <c r="AO6836" s="61"/>
      <c r="AP6836" s="61"/>
      <c r="AQ6836" s="61"/>
      <c r="AR6836" s="156"/>
      <c r="AS6836" s="156"/>
      <c r="AT6836" s="156"/>
      <c r="AU6836" s="62"/>
      <c r="DW6836" s="62"/>
      <c r="DX6836" s="63"/>
      <c r="DY6836" s="63"/>
      <c r="DZ6836" s="63"/>
      <c r="EA6836" s="62"/>
    </row>
    <row r="6837" spans="34:131" x14ac:dyDescent="0.25">
      <c r="AH6837" s="38"/>
      <c r="AI6837" s="38"/>
      <c r="AJ6837" s="38"/>
      <c r="AK6837" s="38"/>
      <c r="AL6837" s="38"/>
      <c r="AM6837" s="38"/>
      <c r="AN6837" s="61"/>
      <c r="AO6837" s="61"/>
      <c r="AP6837" s="61"/>
      <c r="AQ6837" s="61"/>
      <c r="AR6837" s="156"/>
      <c r="AS6837" s="156"/>
      <c r="AT6837" s="156"/>
      <c r="DW6837" s="62"/>
      <c r="DX6837" s="63"/>
      <c r="DY6837" s="63"/>
      <c r="DZ6837" s="63"/>
      <c r="EA6837" s="62"/>
    </row>
    <row r="6838" spans="34:131" x14ac:dyDescent="0.25">
      <c r="AH6838" s="38"/>
      <c r="AI6838" s="38"/>
      <c r="AJ6838" s="38"/>
      <c r="AK6838" s="38"/>
      <c r="AL6838" s="38"/>
      <c r="AM6838" s="38"/>
      <c r="AN6838" s="61"/>
      <c r="AO6838" s="61"/>
      <c r="AP6838" s="61"/>
      <c r="AQ6838" s="61"/>
      <c r="AR6838" s="156"/>
      <c r="AS6838" s="156"/>
      <c r="AT6838" s="156"/>
      <c r="DW6838" s="62"/>
      <c r="DX6838" s="63"/>
      <c r="DY6838" s="63"/>
      <c r="DZ6838" s="63"/>
      <c r="EA6838" s="62"/>
    </row>
    <row r="6839" spans="34:131" x14ac:dyDescent="0.25">
      <c r="AH6839" s="38"/>
      <c r="AI6839" s="38"/>
      <c r="AJ6839" s="38"/>
      <c r="AK6839" s="38"/>
      <c r="AL6839" s="38"/>
      <c r="AM6839" s="38"/>
      <c r="AN6839" s="61"/>
      <c r="AO6839" s="61"/>
      <c r="AP6839" s="61"/>
      <c r="AQ6839" s="61"/>
      <c r="AR6839" s="156"/>
      <c r="AS6839" s="156"/>
      <c r="AT6839" s="156"/>
      <c r="DW6839" s="62"/>
      <c r="DX6839" s="63"/>
      <c r="DY6839" s="63"/>
      <c r="DZ6839" s="63"/>
      <c r="EA6839" s="62"/>
    </row>
    <row r="6840" spans="34:131" x14ac:dyDescent="0.25">
      <c r="AH6840" s="38"/>
      <c r="AI6840" s="38"/>
      <c r="AJ6840" s="38"/>
      <c r="AK6840" s="38"/>
      <c r="AL6840" s="38"/>
      <c r="AM6840" s="38"/>
      <c r="AN6840" s="28"/>
      <c r="AO6840" s="61"/>
      <c r="AP6840" s="61"/>
      <c r="AQ6840" s="61"/>
      <c r="AR6840" s="156"/>
      <c r="AS6840" s="156"/>
      <c r="AT6840" s="156"/>
      <c r="DW6840" s="62"/>
      <c r="DX6840" s="63"/>
      <c r="DY6840" s="63"/>
      <c r="DZ6840" s="63"/>
      <c r="EA6840" s="62"/>
    </row>
    <row r="6841" spans="34:131" x14ac:dyDescent="0.25">
      <c r="AH6841" s="38"/>
      <c r="AI6841" s="38"/>
      <c r="AJ6841" s="38"/>
      <c r="AK6841" s="38"/>
      <c r="AL6841" s="38"/>
      <c r="AM6841" s="38"/>
      <c r="AN6841" s="61"/>
      <c r="AO6841" s="61"/>
      <c r="AP6841" s="61"/>
      <c r="AQ6841" s="61"/>
      <c r="AR6841" s="156"/>
      <c r="AS6841" s="156"/>
      <c r="AT6841" s="156"/>
      <c r="DW6841" s="62"/>
      <c r="DX6841" s="63"/>
      <c r="DY6841" s="63"/>
      <c r="DZ6841" s="63"/>
      <c r="EA6841" s="62"/>
    </row>
    <row r="6842" spans="34:131" x14ac:dyDescent="0.25">
      <c r="AH6842" s="38"/>
      <c r="AI6842" s="38"/>
      <c r="AJ6842" s="38"/>
      <c r="AK6842" s="38"/>
      <c r="AL6842" s="38"/>
      <c r="AM6842" s="38"/>
      <c r="AN6842" s="61"/>
      <c r="AO6842" s="61"/>
      <c r="AP6842" s="61"/>
      <c r="AQ6842" s="61"/>
      <c r="AR6842" s="156"/>
      <c r="AS6842" s="156"/>
      <c r="AT6842" s="156"/>
      <c r="DW6842" s="62"/>
      <c r="DX6842" s="63"/>
      <c r="DY6842" s="63"/>
      <c r="DZ6842" s="63"/>
      <c r="EA6842" s="62"/>
    </row>
    <row r="6843" spans="34:131" x14ac:dyDescent="0.25">
      <c r="AH6843" s="38"/>
      <c r="AI6843" s="38"/>
      <c r="AJ6843" s="38"/>
      <c r="AK6843" s="38"/>
      <c r="AL6843" s="38"/>
      <c r="AM6843" s="38"/>
      <c r="AN6843" s="61"/>
      <c r="AO6843" s="61"/>
      <c r="AP6843" s="61"/>
      <c r="AQ6843" s="61"/>
      <c r="AR6843" s="156"/>
      <c r="AS6843" s="156"/>
      <c r="AT6843" s="156"/>
      <c r="DW6843" s="62"/>
      <c r="DX6843" s="63"/>
      <c r="DY6843" s="63"/>
      <c r="DZ6843" s="63"/>
      <c r="EA6843" s="62"/>
    </row>
    <row r="6844" spans="34:131" x14ac:dyDescent="0.25">
      <c r="AH6844" s="38"/>
      <c r="AI6844" s="38"/>
      <c r="AJ6844" s="38"/>
      <c r="AK6844" s="38"/>
      <c r="AL6844" s="38"/>
      <c r="AM6844" s="38"/>
      <c r="AN6844" s="61"/>
      <c r="AO6844" s="61"/>
      <c r="AP6844" s="61"/>
      <c r="AQ6844" s="61"/>
      <c r="AR6844" s="156"/>
      <c r="AS6844" s="156"/>
      <c r="AT6844" s="156"/>
      <c r="DW6844" s="62"/>
      <c r="DX6844" s="63"/>
      <c r="DY6844" s="63"/>
      <c r="DZ6844" s="63"/>
      <c r="EA6844" s="62"/>
    </row>
    <row r="6845" spans="34:131" x14ac:dyDescent="0.25">
      <c r="AH6845" s="38"/>
      <c r="AI6845" s="38"/>
      <c r="AJ6845" s="38"/>
      <c r="AK6845" s="38"/>
      <c r="AL6845" s="38"/>
      <c r="AM6845" s="38"/>
      <c r="AN6845" s="61"/>
      <c r="AO6845" s="61"/>
      <c r="AP6845" s="61"/>
      <c r="AQ6845" s="61"/>
      <c r="AR6845" s="156"/>
      <c r="AS6845" s="156"/>
      <c r="AT6845" s="156"/>
      <c r="DW6845" s="62"/>
      <c r="DX6845" s="63"/>
      <c r="DY6845" s="63"/>
      <c r="DZ6845" s="63"/>
      <c r="EA6845" s="62"/>
    </row>
    <row r="6846" spans="34:131" x14ac:dyDescent="0.25">
      <c r="AH6846" s="38"/>
      <c r="AI6846" s="38"/>
      <c r="AJ6846" s="38"/>
      <c r="AK6846" s="38"/>
      <c r="AL6846" s="38"/>
      <c r="AM6846" s="38"/>
      <c r="AN6846" s="61"/>
      <c r="AO6846" s="61"/>
      <c r="AP6846" s="61"/>
      <c r="AQ6846" s="61"/>
      <c r="AR6846" s="156"/>
      <c r="AS6846" s="156"/>
      <c r="AT6846" s="156"/>
      <c r="DW6846" s="62"/>
      <c r="DX6846" s="63"/>
      <c r="DY6846" s="63"/>
      <c r="DZ6846" s="63"/>
      <c r="EA6846" s="62"/>
    </row>
    <row r="6847" spans="34:131" x14ac:dyDescent="0.25">
      <c r="AH6847" s="38"/>
      <c r="AI6847" s="38"/>
      <c r="AJ6847" s="38"/>
      <c r="AK6847" s="38"/>
      <c r="AL6847" s="38"/>
      <c r="AM6847" s="38"/>
      <c r="AN6847" s="61"/>
      <c r="AO6847" s="61"/>
      <c r="AP6847" s="61"/>
      <c r="AQ6847" s="61"/>
      <c r="AR6847" s="156"/>
      <c r="AS6847" s="156"/>
      <c r="AT6847" s="156"/>
      <c r="DW6847" s="62"/>
      <c r="DX6847" s="63"/>
      <c r="DY6847" s="63"/>
      <c r="DZ6847" s="63"/>
      <c r="EA6847" s="62"/>
    </row>
    <row r="6848" spans="34:131" x14ac:dyDescent="0.25">
      <c r="AH6848" s="38"/>
      <c r="AI6848" s="38"/>
      <c r="AJ6848" s="38"/>
      <c r="AK6848" s="38"/>
      <c r="AL6848" s="38"/>
      <c r="AM6848" s="38"/>
      <c r="AN6848" s="61"/>
      <c r="AO6848" s="61"/>
      <c r="AP6848" s="61"/>
      <c r="AQ6848" s="61"/>
      <c r="AR6848" s="156"/>
      <c r="AS6848" s="156"/>
      <c r="AT6848" s="156"/>
      <c r="DW6848" s="62"/>
      <c r="DX6848" s="63"/>
      <c r="DY6848" s="63"/>
      <c r="DZ6848" s="63"/>
      <c r="EA6848" s="62"/>
    </row>
    <row r="6849" spans="34:131" x14ac:dyDescent="0.25">
      <c r="AH6849" s="38"/>
      <c r="AI6849" s="38"/>
      <c r="AJ6849" s="38"/>
      <c r="AK6849" s="38"/>
      <c r="AL6849" s="38"/>
      <c r="AM6849" s="38"/>
      <c r="AN6849" s="61"/>
      <c r="AO6849" s="61"/>
      <c r="AP6849" s="61"/>
      <c r="AQ6849" s="61"/>
      <c r="AR6849" s="156"/>
      <c r="AS6849" s="156"/>
      <c r="AT6849" s="156"/>
      <c r="DW6849" s="62"/>
      <c r="DX6849" s="63"/>
      <c r="DY6849" s="63"/>
      <c r="DZ6849" s="63"/>
      <c r="EA6849" s="62"/>
    </row>
    <row r="6850" spans="34:131" x14ac:dyDescent="0.25">
      <c r="AH6850" s="38"/>
      <c r="AI6850" s="38"/>
      <c r="AJ6850" s="38"/>
      <c r="AK6850" s="38"/>
      <c r="AL6850" s="38"/>
      <c r="AM6850" s="38"/>
      <c r="AN6850" s="61"/>
      <c r="AO6850" s="61"/>
      <c r="AP6850" s="61"/>
      <c r="AQ6850" s="61"/>
      <c r="AR6850" s="156"/>
      <c r="AS6850" s="156"/>
      <c r="AT6850" s="156"/>
      <c r="DW6850" s="62"/>
      <c r="DX6850" s="63"/>
      <c r="DY6850" s="63"/>
      <c r="DZ6850" s="63"/>
      <c r="EA6850" s="62"/>
    </row>
    <row r="6851" spans="34:131" x14ac:dyDescent="0.25">
      <c r="AH6851" s="38"/>
      <c r="AI6851" s="38"/>
      <c r="AJ6851" s="38"/>
      <c r="AK6851" s="38"/>
      <c r="AL6851" s="38"/>
      <c r="AM6851" s="38"/>
      <c r="AN6851" s="61"/>
      <c r="AO6851" s="61"/>
      <c r="AP6851" s="61"/>
      <c r="AQ6851" s="61"/>
      <c r="AR6851" s="156"/>
      <c r="AS6851" s="156"/>
      <c r="AT6851" s="156"/>
      <c r="DW6851" s="62"/>
      <c r="DX6851" s="63"/>
      <c r="DY6851" s="63"/>
      <c r="DZ6851" s="63"/>
      <c r="EA6851" s="62"/>
    </row>
    <row r="6852" spans="34:131" x14ac:dyDescent="0.25">
      <c r="AH6852" s="38"/>
      <c r="AI6852" s="38"/>
      <c r="AJ6852" s="38"/>
      <c r="AK6852" s="38"/>
      <c r="AL6852" s="38"/>
      <c r="AM6852" s="38"/>
      <c r="AN6852" s="28"/>
      <c r="AO6852" s="61"/>
      <c r="AP6852" s="61"/>
      <c r="AQ6852" s="61"/>
      <c r="AR6852" s="156"/>
      <c r="AS6852" s="156"/>
      <c r="AT6852" s="156"/>
      <c r="DW6852" s="62"/>
      <c r="DX6852" s="63"/>
      <c r="DY6852" s="63"/>
      <c r="DZ6852" s="63"/>
      <c r="EA6852" s="62"/>
    </row>
    <row r="6853" spans="34:131" x14ac:dyDescent="0.25">
      <c r="AH6853" s="38"/>
      <c r="AI6853" s="38"/>
      <c r="AJ6853" s="38"/>
      <c r="AK6853" s="38"/>
      <c r="AL6853" s="38"/>
      <c r="AM6853" s="38"/>
      <c r="AN6853" s="61"/>
      <c r="AO6853" s="61"/>
      <c r="AP6853" s="61"/>
      <c r="AQ6853" s="61"/>
      <c r="AR6853" s="156"/>
      <c r="AS6853" s="156"/>
      <c r="AT6853" s="156"/>
      <c r="DW6853" s="62"/>
      <c r="DX6853" s="63"/>
      <c r="DY6853" s="63"/>
      <c r="DZ6853" s="63"/>
      <c r="EA6853" s="62"/>
    </row>
    <row r="6854" spans="34:131" x14ac:dyDescent="0.25">
      <c r="AH6854" s="38"/>
      <c r="AI6854" s="38"/>
      <c r="AJ6854" s="38"/>
      <c r="AK6854" s="38"/>
      <c r="AL6854" s="38"/>
      <c r="AM6854" s="38"/>
      <c r="AN6854" s="61"/>
      <c r="AO6854" s="61"/>
      <c r="AP6854" s="61"/>
      <c r="AQ6854" s="61"/>
      <c r="AR6854" s="156"/>
      <c r="AS6854" s="156"/>
      <c r="AT6854" s="156"/>
      <c r="DW6854" s="62"/>
      <c r="DX6854" s="63"/>
      <c r="DY6854" s="63"/>
      <c r="DZ6854" s="63"/>
      <c r="EA6854" s="62"/>
    </row>
    <row r="6855" spans="34:131" x14ac:dyDescent="0.25">
      <c r="AH6855" s="38"/>
      <c r="AI6855" s="38"/>
      <c r="AJ6855" s="38"/>
      <c r="AK6855" s="38"/>
      <c r="AL6855" s="38"/>
      <c r="AM6855" s="38"/>
      <c r="AN6855" s="28"/>
      <c r="AO6855" s="61"/>
      <c r="AP6855" s="61"/>
      <c r="AQ6855" s="61"/>
      <c r="AR6855" s="156"/>
      <c r="AS6855" s="156"/>
      <c r="AT6855" s="156"/>
      <c r="DW6855" s="62"/>
      <c r="DX6855" s="63"/>
      <c r="DY6855" s="63"/>
      <c r="DZ6855" s="63"/>
      <c r="EA6855" s="62"/>
    </row>
    <row r="6856" spans="34:131" x14ac:dyDescent="0.25">
      <c r="AH6856" s="38"/>
      <c r="AI6856" s="38"/>
      <c r="AJ6856" s="38"/>
      <c r="AK6856" s="38"/>
      <c r="AL6856" s="38"/>
      <c r="AM6856" s="38"/>
      <c r="AN6856" s="61"/>
      <c r="AO6856" s="61"/>
      <c r="AP6856" s="61"/>
      <c r="AQ6856" s="61"/>
      <c r="AR6856" s="156"/>
      <c r="AS6856" s="156"/>
      <c r="AT6856" s="156"/>
      <c r="DW6856" s="62"/>
      <c r="DX6856" s="63"/>
      <c r="DY6856" s="63"/>
      <c r="DZ6856" s="63"/>
      <c r="EA6856" s="62"/>
    </row>
    <row r="6857" spans="34:131" x14ac:dyDescent="0.25">
      <c r="AH6857" s="38"/>
      <c r="AI6857" s="38"/>
      <c r="AJ6857" s="38"/>
      <c r="AK6857" s="38"/>
      <c r="AL6857" s="38"/>
      <c r="AM6857" s="38"/>
      <c r="AN6857" s="61"/>
      <c r="AO6857" s="61"/>
      <c r="AP6857" s="61"/>
      <c r="AQ6857" s="61"/>
      <c r="AR6857" s="156"/>
      <c r="AS6857" s="156"/>
      <c r="AT6857" s="156"/>
      <c r="DW6857" s="62"/>
      <c r="DX6857" s="63"/>
      <c r="DY6857" s="63"/>
      <c r="DZ6857" s="63"/>
      <c r="EA6857" s="62"/>
    </row>
    <row r="6858" spans="34:131" x14ac:dyDescent="0.25">
      <c r="AH6858" s="38"/>
      <c r="AI6858" s="38"/>
      <c r="AJ6858" s="38"/>
      <c r="AK6858" s="38"/>
      <c r="AL6858" s="38"/>
      <c r="AM6858" s="38"/>
      <c r="AN6858" s="61"/>
      <c r="AO6858" s="61"/>
      <c r="AP6858" s="61"/>
      <c r="AQ6858" s="61"/>
      <c r="AR6858" s="156"/>
      <c r="AS6858" s="156"/>
      <c r="AT6858" s="156"/>
      <c r="DW6858" s="62"/>
      <c r="DX6858" s="63"/>
      <c r="DY6858" s="63"/>
      <c r="DZ6858" s="63"/>
      <c r="EA6858" s="62"/>
    </row>
    <row r="6859" spans="34:131" x14ac:dyDescent="0.25">
      <c r="AH6859" s="38"/>
      <c r="AI6859" s="38"/>
      <c r="AJ6859" s="38"/>
      <c r="AK6859" s="38"/>
      <c r="AL6859" s="38"/>
      <c r="AM6859" s="38"/>
      <c r="AN6859" s="61"/>
      <c r="AO6859" s="61"/>
      <c r="AP6859" s="61"/>
      <c r="AQ6859" s="61"/>
      <c r="AR6859" s="156"/>
      <c r="AS6859" s="156"/>
      <c r="AT6859" s="156"/>
      <c r="DW6859" s="62"/>
      <c r="DX6859" s="63"/>
      <c r="DY6859" s="63"/>
      <c r="DZ6859" s="63"/>
      <c r="EA6859" s="62"/>
    </row>
    <row r="6860" spans="34:131" x14ac:dyDescent="0.25">
      <c r="AH6860" s="38"/>
      <c r="AI6860" s="38"/>
      <c r="AJ6860" s="38"/>
      <c r="AK6860" s="38"/>
      <c r="AL6860" s="38"/>
      <c r="AM6860" s="38"/>
      <c r="AN6860" s="61"/>
      <c r="AO6860" s="61"/>
      <c r="AP6860" s="61"/>
      <c r="AQ6860" s="61"/>
      <c r="AR6860" s="156"/>
      <c r="AS6860" s="156"/>
      <c r="AT6860" s="156"/>
      <c r="DW6860" s="62"/>
      <c r="DX6860" s="63"/>
      <c r="DY6860" s="63"/>
      <c r="DZ6860" s="63"/>
      <c r="EA6860" s="62"/>
    </row>
    <row r="6861" spans="34:131" x14ac:dyDescent="0.25">
      <c r="AH6861" s="38"/>
      <c r="AI6861" s="38"/>
      <c r="AJ6861" s="38"/>
      <c r="AK6861" s="38"/>
      <c r="AL6861" s="38"/>
      <c r="AM6861" s="38"/>
      <c r="AN6861" s="28"/>
      <c r="AO6861" s="61"/>
      <c r="AP6861" s="61"/>
      <c r="AQ6861" s="61"/>
      <c r="AR6861" s="156"/>
      <c r="AS6861" s="156"/>
      <c r="AT6861" s="156"/>
      <c r="DW6861" s="62"/>
      <c r="DX6861" s="63"/>
      <c r="DY6861" s="63"/>
      <c r="DZ6861" s="63"/>
      <c r="EA6861" s="62"/>
    </row>
    <row r="6862" spans="34:131" x14ac:dyDescent="0.25">
      <c r="AH6862" s="38"/>
      <c r="AI6862" s="38"/>
      <c r="AJ6862" s="38"/>
      <c r="AK6862" s="38"/>
      <c r="AL6862" s="38"/>
      <c r="AM6862" s="38"/>
      <c r="AN6862" s="28"/>
      <c r="AO6862" s="61"/>
      <c r="AP6862" s="61"/>
      <c r="AQ6862" s="61"/>
      <c r="AR6862" s="156"/>
      <c r="AS6862" s="156"/>
      <c r="AT6862" s="156"/>
      <c r="DW6862" s="62"/>
      <c r="DX6862" s="63"/>
      <c r="DY6862" s="63"/>
      <c r="DZ6862" s="63"/>
      <c r="EA6862" s="62"/>
    </row>
    <row r="6863" spans="34:131" x14ac:dyDescent="0.25">
      <c r="AH6863" s="38"/>
      <c r="AI6863" s="38"/>
      <c r="AJ6863" s="38"/>
      <c r="AK6863" s="38"/>
      <c r="AL6863" s="38"/>
      <c r="AM6863" s="38"/>
      <c r="AN6863" s="61"/>
      <c r="AO6863" s="61"/>
      <c r="AP6863" s="61"/>
      <c r="AQ6863" s="61"/>
      <c r="AR6863" s="156"/>
      <c r="AS6863" s="156"/>
      <c r="AT6863" s="156"/>
      <c r="DW6863" s="62"/>
      <c r="DX6863" s="63"/>
      <c r="DY6863" s="63"/>
      <c r="DZ6863" s="63"/>
      <c r="EA6863" s="62"/>
    </row>
    <row r="6864" spans="34:131" x14ac:dyDescent="0.25">
      <c r="AH6864" s="38"/>
      <c r="AI6864" s="38"/>
      <c r="AJ6864" s="38"/>
      <c r="AK6864" s="38"/>
      <c r="AL6864" s="38"/>
      <c r="AM6864" s="38"/>
      <c r="AN6864" s="28"/>
      <c r="AO6864" s="61"/>
      <c r="AP6864" s="61"/>
      <c r="AQ6864" s="61"/>
      <c r="AR6864" s="156"/>
      <c r="AS6864" s="156"/>
      <c r="AT6864" s="156"/>
      <c r="DW6864" s="62"/>
      <c r="DX6864" s="63"/>
      <c r="DY6864" s="63"/>
      <c r="DZ6864" s="63"/>
      <c r="EA6864" s="62"/>
    </row>
    <row r="6865" spans="34:131" x14ac:dyDescent="0.25">
      <c r="AH6865" s="38"/>
      <c r="AI6865" s="38"/>
      <c r="AJ6865" s="38"/>
      <c r="AK6865" s="38"/>
      <c r="AL6865" s="38"/>
      <c r="AM6865" s="38"/>
      <c r="AN6865" s="61"/>
      <c r="AO6865" s="61"/>
      <c r="AP6865" s="61"/>
      <c r="AQ6865" s="61"/>
      <c r="AR6865" s="156"/>
      <c r="AS6865" s="156"/>
      <c r="AT6865" s="156"/>
      <c r="DW6865" s="62"/>
      <c r="DX6865" s="63"/>
      <c r="DY6865" s="63"/>
      <c r="DZ6865" s="63"/>
      <c r="EA6865" s="62"/>
    </row>
    <row r="6866" spans="34:131" x14ac:dyDescent="0.25">
      <c r="AH6866" s="38"/>
      <c r="AI6866" s="38"/>
      <c r="AJ6866" s="38"/>
      <c r="AK6866" s="38"/>
      <c r="AL6866" s="38"/>
      <c r="AM6866" s="38"/>
      <c r="AN6866" s="61"/>
      <c r="AO6866" s="61"/>
      <c r="AP6866" s="61"/>
      <c r="AQ6866" s="61"/>
      <c r="AR6866" s="156"/>
      <c r="AS6866" s="156"/>
      <c r="AT6866" s="156"/>
      <c r="DW6866" s="62"/>
      <c r="DX6866" s="63"/>
      <c r="DY6866" s="63"/>
      <c r="DZ6866" s="63"/>
      <c r="EA6866" s="62"/>
    </row>
    <row r="6867" spans="34:131" x14ac:dyDescent="0.25">
      <c r="AH6867" s="38"/>
      <c r="AI6867" s="38"/>
      <c r="AJ6867" s="38"/>
      <c r="AK6867" s="38"/>
      <c r="AL6867" s="38"/>
      <c r="AM6867" s="38"/>
      <c r="AN6867" s="61"/>
      <c r="AO6867" s="61"/>
      <c r="AP6867" s="61"/>
      <c r="AQ6867" s="61"/>
      <c r="AR6867" s="156"/>
      <c r="AS6867" s="156"/>
      <c r="AT6867" s="156"/>
      <c r="DW6867" s="62"/>
      <c r="DX6867" s="63"/>
      <c r="DY6867" s="63"/>
      <c r="DZ6867" s="63"/>
      <c r="EA6867" s="62"/>
    </row>
    <row r="6868" spans="34:131" x14ac:dyDescent="0.25">
      <c r="AH6868" s="38"/>
      <c r="AI6868" s="38"/>
      <c r="AJ6868" s="38"/>
      <c r="AK6868" s="38"/>
      <c r="AL6868" s="38"/>
      <c r="AM6868" s="38"/>
      <c r="AN6868" s="61"/>
      <c r="AO6868" s="61"/>
      <c r="AP6868" s="61"/>
      <c r="AQ6868" s="61"/>
      <c r="AR6868" s="156"/>
      <c r="AS6868" s="156"/>
      <c r="AT6868" s="156"/>
      <c r="DW6868" s="62"/>
      <c r="DX6868" s="63"/>
      <c r="DY6868" s="63"/>
      <c r="DZ6868" s="63"/>
      <c r="EA6868" s="62"/>
    </row>
    <row r="6869" spans="34:131" x14ac:dyDescent="0.25">
      <c r="AH6869" s="38"/>
      <c r="AI6869" s="38"/>
      <c r="AJ6869" s="38"/>
      <c r="AK6869" s="38"/>
      <c r="AL6869" s="38"/>
      <c r="AM6869" s="38"/>
      <c r="AN6869" s="61"/>
      <c r="AO6869" s="61"/>
      <c r="AP6869" s="61"/>
      <c r="AQ6869" s="61"/>
      <c r="AR6869" s="156"/>
      <c r="AS6869" s="156"/>
      <c r="AT6869" s="156"/>
      <c r="DW6869" s="62"/>
      <c r="DX6869" s="63"/>
      <c r="DY6869" s="63"/>
      <c r="DZ6869" s="63"/>
      <c r="EA6869" s="62"/>
    </row>
    <row r="6870" spans="34:131" x14ac:dyDescent="0.25">
      <c r="AH6870" s="38"/>
      <c r="AI6870" s="38"/>
      <c r="AJ6870" s="38"/>
      <c r="AK6870" s="38"/>
      <c r="AL6870" s="38"/>
      <c r="AM6870" s="38"/>
      <c r="AN6870" s="61"/>
      <c r="AO6870" s="61"/>
      <c r="AP6870" s="61"/>
      <c r="AQ6870" s="61"/>
      <c r="AR6870" s="156"/>
      <c r="AS6870" s="156"/>
      <c r="AT6870" s="156"/>
      <c r="DW6870" s="62"/>
      <c r="DX6870" s="63"/>
      <c r="DY6870" s="63"/>
      <c r="DZ6870" s="63"/>
      <c r="EA6870" s="62"/>
    </row>
    <row r="6871" spans="34:131" x14ac:dyDescent="0.25">
      <c r="AH6871" s="38"/>
      <c r="AI6871" s="38"/>
      <c r="AJ6871" s="38"/>
      <c r="AK6871" s="38"/>
      <c r="AL6871" s="38"/>
      <c r="AM6871" s="38"/>
      <c r="AN6871" s="61"/>
      <c r="AO6871" s="61"/>
      <c r="AP6871" s="61"/>
      <c r="AQ6871" s="61"/>
      <c r="AR6871" s="156"/>
      <c r="AS6871" s="156"/>
      <c r="AT6871" s="156"/>
      <c r="DW6871" s="62"/>
      <c r="DX6871" s="63"/>
      <c r="DY6871" s="63"/>
      <c r="DZ6871" s="63"/>
      <c r="EA6871" s="62"/>
    </row>
    <row r="6872" spans="34:131" x14ac:dyDescent="0.25">
      <c r="AH6872" s="38"/>
      <c r="AI6872" s="38"/>
      <c r="AJ6872" s="38"/>
      <c r="AK6872" s="38"/>
      <c r="AL6872" s="38"/>
      <c r="AM6872" s="38"/>
      <c r="AN6872" s="28"/>
      <c r="AO6872" s="61"/>
      <c r="AP6872" s="61"/>
      <c r="AQ6872" s="61"/>
      <c r="AR6872" s="156"/>
      <c r="AS6872" s="156"/>
      <c r="AT6872" s="156"/>
      <c r="DW6872" s="62"/>
      <c r="DX6872" s="63"/>
      <c r="DY6872" s="63"/>
      <c r="DZ6872" s="63"/>
      <c r="EA6872" s="62"/>
    </row>
    <row r="6873" spans="34:131" x14ac:dyDescent="0.25">
      <c r="AH6873" s="38"/>
      <c r="AI6873" s="38"/>
      <c r="AJ6873" s="38"/>
      <c r="AK6873" s="38"/>
      <c r="AL6873" s="38"/>
      <c r="AM6873" s="38"/>
      <c r="AN6873" s="61"/>
      <c r="AO6873" s="61"/>
      <c r="AP6873" s="61"/>
      <c r="AQ6873" s="61"/>
      <c r="AR6873" s="156"/>
      <c r="AS6873" s="156"/>
      <c r="AT6873" s="156"/>
      <c r="DW6873" s="62"/>
      <c r="DX6873" s="63"/>
      <c r="DY6873" s="63"/>
      <c r="DZ6873" s="63"/>
      <c r="EA6873" s="62"/>
    </row>
    <row r="6874" spans="34:131" x14ac:dyDescent="0.25">
      <c r="AH6874" s="38"/>
      <c r="AI6874" s="38"/>
      <c r="AJ6874" s="38"/>
      <c r="AK6874" s="38"/>
      <c r="AL6874" s="38"/>
      <c r="AM6874" s="38"/>
      <c r="AN6874" s="28"/>
      <c r="AO6874" s="61"/>
      <c r="AP6874" s="61"/>
      <c r="AQ6874" s="61"/>
      <c r="AR6874" s="156"/>
      <c r="AS6874" s="156"/>
      <c r="AT6874" s="156"/>
      <c r="DW6874" s="62"/>
      <c r="DX6874" s="63"/>
      <c r="DY6874" s="63"/>
      <c r="DZ6874" s="63"/>
      <c r="EA6874" s="62"/>
    </row>
    <row r="6875" spans="34:131" x14ac:dyDescent="0.25">
      <c r="AH6875" s="38"/>
      <c r="AI6875" s="38"/>
      <c r="AJ6875" s="38"/>
      <c r="AK6875" s="38"/>
      <c r="AL6875" s="38"/>
      <c r="AM6875" s="38"/>
      <c r="AN6875" s="61"/>
      <c r="AO6875" s="61"/>
      <c r="AP6875" s="61"/>
      <c r="AQ6875" s="61"/>
      <c r="AR6875" s="156"/>
      <c r="AS6875" s="156"/>
      <c r="AT6875" s="156"/>
      <c r="DW6875" s="62"/>
      <c r="DX6875" s="63"/>
      <c r="DY6875" s="63"/>
      <c r="DZ6875" s="63"/>
      <c r="EA6875" s="62"/>
    </row>
    <row r="6876" spans="34:131" x14ac:dyDescent="0.25">
      <c r="AH6876" s="38"/>
      <c r="AI6876" s="38"/>
      <c r="AJ6876" s="38"/>
      <c r="AK6876" s="38"/>
      <c r="AL6876" s="38"/>
      <c r="AM6876" s="38"/>
      <c r="AN6876" s="61"/>
      <c r="AO6876" s="61"/>
      <c r="AP6876" s="61"/>
      <c r="AQ6876" s="61"/>
      <c r="AR6876" s="156"/>
      <c r="AS6876" s="156"/>
      <c r="AT6876" s="156"/>
      <c r="DW6876" s="62"/>
      <c r="DX6876" s="63"/>
      <c r="DY6876" s="63"/>
      <c r="DZ6876" s="63"/>
      <c r="EA6876" s="62"/>
    </row>
    <row r="6877" spans="34:131" x14ac:dyDescent="0.25">
      <c r="AH6877" s="38"/>
      <c r="AI6877" s="38"/>
      <c r="AJ6877" s="38"/>
      <c r="AK6877" s="38"/>
      <c r="AL6877" s="38"/>
      <c r="AM6877" s="38"/>
      <c r="AN6877" s="61"/>
      <c r="AO6877" s="61"/>
      <c r="AP6877" s="61"/>
      <c r="AQ6877" s="61"/>
      <c r="AR6877" s="156"/>
      <c r="AS6877" s="156"/>
      <c r="AT6877" s="156"/>
      <c r="DW6877" s="62"/>
      <c r="DX6877" s="63"/>
      <c r="DY6877" s="63"/>
      <c r="DZ6877" s="63"/>
      <c r="EA6877" s="62"/>
    </row>
    <row r="6878" spans="34:131" x14ac:dyDescent="0.25">
      <c r="AH6878" s="38"/>
      <c r="AI6878" s="38"/>
      <c r="AJ6878" s="38"/>
      <c r="AK6878" s="38"/>
      <c r="AL6878" s="38"/>
      <c r="AM6878" s="38"/>
      <c r="AN6878" s="61"/>
      <c r="AO6878" s="61"/>
      <c r="AP6878" s="61"/>
      <c r="AQ6878" s="61"/>
      <c r="AR6878" s="156"/>
      <c r="AS6878" s="156"/>
      <c r="AT6878" s="156"/>
      <c r="DW6878" s="62"/>
      <c r="DX6878" s="63"/>
      <c r="DY6878" s="63"/>
      <c r="DZ6878" s="63"/>
      <c r="EA6878" s="62"/>
    </row>
    <row r="6879" spans="34:131" x14ac:dyDescent="0.25">
      <c r="AH6879" s="38"/>
      <c r="AI6879" s="38"/>
      <c r="AJ6879" s="38"/>
      <c r="AK6879" s="38"/>
      <c r="AL6879" s="38"/>
      <c r="AM6879" s="38"/>
      <c r="AN6879" s="61"/>
      <c r="AO6879" s="61"/>
      <c r="AP6879" s="61"/>
      <c r="AQ6879" s="61"/>
      <c r="AR6879" s="156"/>
      <c r="AS6879" s="156"/>
      <c r="AT6879" s="156"/>
      <c r="DW6879" s="62"/>
      <c r="DX6879" s="63"/>
      <c r="DY6879" s="63"/>
      <c r="DZ6879" s="63"/>
      <c r="EA6879" s="62"/>
    </row>
    <row r="6880" spans="34:131" x14ac:dyDescent="0.25">
      <c r="AH6880" s="38"/>
      <c r="AI6880" s="38"/>
      <c r="AJ6880" s="38"/>
      <c r="AK6880" s="38"/>
      <c r="AL6880" s="38"/>
      <c r="AM6880" s="38"/>
      <c r="AN6880" s="61"/>
      <c r="AO6880" s="61"/>
      <c r="AP6880" s="61"/>
      <c r="AQ6880" s="61"/>
      <c r="AR6880" s="156"/>
      <c r="AS6880" s="156"/>
      <c r="AT6880" s="156"/>
      <c r="DW6880" s="62"/>
      <c r="DX6880" s="63"/>
      <c r="DY6880" s="63"/>
      <c r="DZ6880" s="63"/>
      <c r="EA6880" s="62"/>
    </row>
    <row r="6881" spans="34:131" x14ac:dyDescent="0.25">
      <c r="AH6881" s="38"/>
      <c r="AI6881" s="38"/>
      <c r="AJ6881" s="38"/>
      <c r="AK6881" s="38"/>
      <c r="AL6881" s="38"/>
      <c r="AM6881" s="38"/>
      <c r="AN6881" s="61"/>
      <c r="AO6881" s="61"/>
      <c r="AP6881" s="61"/>
      <c r="AQ6881" s="61"/>
      <c r="AR6881" s="156"/>
      <c r="AS6881" s="156"/>
      <c r="AT6881" s="156"/>
      <c r="DW6881" s="62"/>
      <c r="DX6881" s="63"/>
      <c r="DY6881" s="63"/>
      <c r="DZ6881" s="63"/>
      <c r="EA6881" s="62"/>
    </row>
    <row r="6882" spans="34:131" x14ac:dyDescent="0.25">
      <c r="AH6882" s="38"/>
      <c r="AI6882" s="38"/>
      <c r="AJ6882" s="38"/>
      <c r="AK6882" s="38"/>
      <c r="AL6882" s="38"/>
      <c r="AM6882" s="38"/>
      <c r="AN6882" s="61"/>
      <c r="AO6882" s="61"/>
      <c r="AP6882" s="61"/>
      <c r="AQ6882" s="61"/>
      <c r="AR6882" s="156"/>
      <c r="AS6882" s="156"/>
      <c r="AT6882" s="156"/>
      <c r="DW6882" s="62"/>
      <c r="DX6882" s="63"/>
      <c r="DY6882" s="63"/>
      <c r="DZ6882" s="63"/>
      <c r="EA6882" s="62"/>
    </row>
    <row r="6883" spans="34:131" x14ac:dyDescent="0.25">
      <c r="AH6883" s="38"/>
      <c r="AI6883" s="38"/>
      <c r="AJ6883" s="38"/>
      <c r="AK6883" s="38"/>
      <c r="AL6883" s="38"/>
      <c r="AM6883" s="38"/>
      <c r="AN6883" s="61"/>
      <c r="AO6883" s="61"/>
      <c r="AP6883" s="61"/>
      <c r="AQ6883" s="61"/>
      <c r="AR6883" s="156"/>
      <c r="AS6883" s="156"/>
      <c r="AT6883" s="156"/>
      <c r="DW6883" s="62"/>
      <c r="DX6883" s="63"/>
      <c r="DY6883" s="63"/>
      <c r="DZ6883" s="63"/>
      <c r="EA6883" s="62"/>
    </row>
    <row r="6884" spans="34:131" x14ac:dyDescent="0.25">
      <c r="AH6884" s="38"/>
      <c r="AI6884" s="38"/>
      <c r="AJ6884" s="38"/>
      <c r="AK6884" s="38"/>
      <c r="AL6884" s="38"/>
      <c r="AM6884" s="38"/>
      <c r="AN6884" s="61"/>
      <c r="AO6884" s="61"/>
      <c r="AP6884" s="61"/>
      <c r="AQ6884" s="61"/>
      <c r="AR6884" s="156"/>
      <c r="AS6884" s="156"/>
      <c r="AT6884" s="156"/>
      <c r="DW6884" s="62"/>
      <c r="DX6884" s="63"/>
      <c r="DY6884" s="63"/>
      <c r="DZ6884" s="63"/>
      <c r="EA6884" s="62"/>
    </row>
    <row r="6885" spans="34:131" x14ac:dyDescent="0.25">
      <c r="AH6885" s="38"/>
      <c r="AI6885" s="38"/>
      <c r="AJ6885" s="38"/>
      <c r="AK6885" s="38"/>
      <c r="AL6885" s="38"/>
      <c r="AM6885" s="38"/>
      <c r="AN6885" s="61"/>
      <c r="AO6885" s="61"/>
      <c r="AP6885" s="61"/>
      <c r="AQ6885" s="61"/>
      <c r="AR6885" s="156"/>
      <c r="AS6885" s="156"/>
      <c r="AT6885" s="156"/>
      <c r="DW6885" s="62"/>
      <c r="DX6885" s="63"/>
      <c r="DY6885" s="63"/>
      <c r="DZ6885" s="63"/>
      <c r="EA6885" s="62"/>
    </row>
    <row r="6886" spans="34:131" x14ac:dyDescent="0.25">
      <c r="AH6886" s="38"/>
      <c r="AI6886" s="38"/>
      <c r="AJ6886" s="38"/>
      <c r="AK6886" s="38"/>
      <c r="AL6886" s="38"/>
      <c r="AM6886" s="38"/>
      <c r="AN6886" s="61"/>
      <c r="AO6886" s="61"/>
      <c r="AP6886" s="61"/>
      <c r="AQ6886" s="61"/>
      <c r="AR6886" s="156"/>
      <c r="AS6886" s="156"/>
      <c r="AT6886" s="156"/>
      <c r="DW6886" s="62"/>
      <c r="DX6886" s="63"/>
      <c r="DY6886" s="63"/>
      <c r="DZ6886" s="63"/>
      <c r="EA6886" s="62"/>
    </row>
    <row r="6887" spans="34:131" x14ac:dyDescent="0.25">
      <c r="AH6887" s="38"/>
      <c r="AI6887" s="38"/>
      <c r="AJ6887" s="38"/>
      <c r="AK6887" s="38"/>
      <c r="AL6887" s="38"/>
      <c r="AM6887" s="38"/>
      <c r="AN6887" s="61"/>
      <c r="AO6887" s="61"/>
      <c r="AP6887" s="61"/>
      <c r="AQ6887" s="61"/>
      <c r="AR6887" s="156"/>
      <c r="AS6887" s="156"/>
      <c r="AT6887" s="156"/>
      <c r="DW6887" s="62"/>
      <c r="DX6887" s="63"/>
      <c r="DY6887" s="63"/>
      <c r="DZ6887" s="63"/>
      <c r="EA6887" s="62"/>
    </row>
    <row r="6888" spans="34:131" x14ac:dyDescent="0.25">
      <c r="AH6888" s="38"/>
      <c r="AI6888" s="38"/>
      <c r="AJ6888" s="38"/>
      <c r="AK6888" s="38"/>
      <c r="AL6888" s="38"/>
      <c r="AM6888" s="38"/>
      <c r="AN6888" s="61"/>
      <c r="AO6888" s="61"/>
      <c r="AP6888" s="61"/>
      <c r="AQ6888" s="61"/>
      <c r="AR6888" s="156"/>
      <c r="AS6888" s="156"/>
      <c r="AT6888" s="156"/>
      <c r="DW6888" s="62"/>
      <c r="DX6888" s="63"/>
      <c r="DY6888" s="63"/>
      <c r="DZ6888" s="63"/>
      <c r="EA6888" s="62"/>
    </row>
    <row r="6889" spans="34:131" x14ac:dyDescent="0.25">
      <c r="AH6889" s="38"/>
      <c r="AI6889" s="38"/>
      <c r="AJ6889" s="38"/>
      <c r="AK6889" s="38"/>
      <c r="AL6889" s="38"/>
      <c r="AM6889" s="38"/>
      <c r="AN6889" s="61"/>
      <c r="AO6889" s="61"/>
      <c r="AP6889" s="61"/>
      <c r="AQ6889" s="61"/>
      <c r="AR6889" s="156"/>
      <c r="AS6889" s="156"/>
      <c r="AT6889" s="156"/>
      <c r="DW6889" s="62"/>
      <c r="DX6889" s="63"/>
      <c r="DY6889" s="63"/>
      <c r="DZ6889" s="63"/>
      <c r="EA6889" s="62"/>
    </row>
    <row r="6890" spans="34:131" x14ac:dyDescent="0.25">
      <c r="AH6890" s="38"/>
      <c r="AI6890" s="38"/>
      <c r="AJ6890" s="38"/>
      <c r="AK6890" s="38"/>
      <c r="AL6890" s="38"/>
      <c r="AM6890" s="38"/>
      <c r="AN6890" s="61"/>
      <c r="AO6890" s="61"/>
      <c r="AP6890" s="61"/>
      <c r="AQ6890" s="61"/>
      <c r="AR6890" s="156"/>
      <c r="AS6890" s="156"/>
      <c r="AT6890" s="156"/>
      <c r="DW6890" s="62"/>
      <c r="DX6890" s="63"/>
      <c r="DY6890" s="63"/>
      <c r="DZ6890" s="63"/>
      <c r="EA6890" s="62"/>
    </row>
    <row r="6891" spans="34:131" x14ac:dyDescent="0.25">
      <c r="AH6891" s="38"/>
      <c r="AI6891" s="38"/>
      <c r="AJ6891" s="38"/>
      <c r="AK6891" s="38"/>
      <c r="AL6891" s="38"/>
      <c r="AM6891" s="38"/>
      <c r="AN6891" s="61"/>
      <c r="AO6891" s="61"/>
      <c r="AP6891" s="61"/>
      <c r="AQ6891" s="61"/>
      <c r="AR6891" s="156"/>
      <c r="AS6891" s="156"/>
      <c r="AT6891" s="156"/>
      <c r="DW6891" s="62"/>
      <c r="DX6891" s="63"/>
      <c r="DY6891" s="63"/>
      <c r="DZ6891" s="63"/>
      <c r="EA6891" s="62"/>
    </row>
    <row r="6892" spans="34:131" x14ac:dyDescent="0.25">
      <c r="AH6892" s="38"/>
      <c r="AI6892" s="38"/>
      <c r="AJ6892" s="38"/>
      <c r="AK6892" s="38"/>
      <c r="AL6892" s="38"/>
      <c r="AM6892" s="38"/>
      <c r="AN6892" s="61"/>
      <c r="AO6892" s="61"/>
      <c r="AP6892" s="61"/>
      <c r="AQ6892" s="61"/>
      <c r="AR6892" s="156"/>
      <c r="AS6892" s="156"/>
      <c r="AT6892" s="156"/>
      <c r="DW6892" s="62"/>
      <c r="DX6892" s="63"/>
      <c r="DY6892" s="63"/>
      <c r="DZ6892" s="63"/>
      <c r="EA6892" s="62"/>
    </row>
    <row r="6893" spans="34:131" x14ac:dyDescent="0.25">
      <c r="AH6893" s="38"/>
      <c r="AI6893" s="38"/>
      <c r="AJ6893" s="38"/>
      <c r="AK6893" s="38"/>
      <c r="AL6893" s="38"/>
      <c r="AM6893" s="38"/>
      <c r="AN6893" s="61"/>
      <c r="AO6893" s="61"/>
      <c r="AP6893" s="61"/>
      <c r="AQ6893" s="61"/>
      <c r="AR6893" s="156"/>
      <c r="AS6893" s="156"/>
      <c r="AT6893" s="156"/>
      <c r="DW6893" s="62"/>
      <c r="DX6893" s="63"/>
      <c r="DY6893" s="63"/>
      <c r="DZ6893" s="63"/>
      <c r="EA6893" s="62"/>
    </row>
    <row r="6894" spans="34:131" x14ac:dyDescent="0.25">
      <c r="AH6894" s="38"/>
      <c r="AI6894" s="38"/>
      <c r="AJ6894" s="38"/>
      <c r="AK6894" s="38"/>
      <c r="AL6894" s="38"/>
      <c r="AM6894" s="38"/>
      <c r="AN6894" s="61"/>
      <c r="AO6894" s="61"/>
      <c r="AP6894" s="61"/>
      <c r="AQ6894" s="61"/>
      <c r="AR6894" s="156"/>
      <c r="AS6894" s="156"/>
      <c r="AT6894" s="156"/>
      <c r="DW6894" s="62"/>
      <c r="DX6894" s="63"/>
      <c r="DY6894" s="63"/>
      <c r="DZ6894" s="63"/>
      <c r="EA6894" s="62"/>
    </row>
    <row r="6895" spans="34:131" x14ac:dyDescent="0.25">
      <c r="AH6895" s="38"/>
      <c r="AI6895" s="38"/>
      <c r="AJ6895" s="38"/>
      <c r="AK6895" s="38"/>
      <c r="AL6895" s="38"/>
      <c r="AM6895" s="38"/>
      <c r="AN6895" s="61"/>
      <c r="AO6895" s="61"/>
      <c r="AP6895" s="61"/>
      <c r="AQ6895" s="61"/>
      <c r="AR6895" s="156"/>
      <c r="AS6895" s="156"/>
      <c r="AT6895" s="156"/>
      <c r="DW6895" s="62"/>
      <c r="DX6895" s="63"/>
      <c r="DY6895" s="63"/>
      <c r="DZ6895" s="63"/>
      <c r="EA6895" s="62"/>
    </row>
    <row r="6896" spans="34:131" x14ac:dyDescent="0.25">
      <c r="AH6896" s="38"/>
      <c r="AI6896" s="38"/>
      <c r="AJ6896" s="38"/>
      <c r="AK6896" s="38"/>
      <c r="AL6896" s="38"/>
      <c r="AM6896" s="38"/>
      <c r="AN6896" s="61"/>
      <c r="AO6896" s="61"/>
      <c r="AP6896" s="61"/>
      <c r="AQ6896" s="61"/>
      <c r="AR6896" s="156"/>
      <c r="AS6896" s="156"/>
      <c r="AT6896" s="156"/>
      <c r="DW6896" s="62"/>
      <c r="DX6896" s="63"/>
      <c r="DY6896" s="63"/>
      <c r="DZ6896" s="63"/>
      <c r="EA6896" s="62"/>
    </row>
    <row r="6897" spans="34:131" x14ac:dyDescent="0.25">
      <c r="AH6897" s="38"/>
      <c r="AI6897" s="38"/>
      <c r="AJ6897" s="38"/>
      <c r="AK6897" s="38"/>
      <c r="AL6897" s="38"/>
      <c r="AM6897" s="38"/>
      <c r="AN6897" s="61"/>
      <c r="AO6897" s="61"/>
      <c r="AP6897" s="61"/>
      <c r="AQ6897" s="61"/>
      <c r="AR6897" s="156"/>
      <c r="AS6897" s="156"/>
      <c r="AT6897" s="156"/>
      <c r="DW6897" s="62"/>
      <c r="DX6897" s="63"/>
      <c r="DY6897" s="63"/>
      <c r="DZ6897" s="63"/>
      <c r="EA6897" s="62"/>
    </row>
    <row r="6898" spans="34:131" x14ac:dyDescent="0.25">
      <c r="AH6898" s="38"/>
      <c r="AI6898" s="38"/>
      <c r="AJ6898" s="38"/>
      <c r="AK6898" s="38"/>
      <c r="AL6898" s="38"/>
      <c r="AM6898" s="38"/>
      <c r="AN6898" s="61"/>
      <c r="AO6898" s="61"/>
      <c r="AP6898" s="61"/>
      <c r="AQ6898" s="61"/>
      <c r="AR6898" s="156"/>
      <c r="AS6898" s="156"/>
      <c r="AT6898" s="156"/>
      <c r="DW6898" s="62"/>
      <c r="DX6898" s="63"/>
      <c r="DY6898" s="63"/>
      <c r="DZ6898" s="63"/>
      <c r="EA6898" s="62"/>
    </row>
    <row r="6899" spans="34:131" x14ac:dyDescent="0.25">
      <c r="AH6899" s="38"/>
      <c r="AI6899" s="38"/>
      <c r="AJ6899" s="38"/>
      <c r="AK6899" s="38"/>
      <c r="AL6899" s="38"/>
      <c r="AM6899" s="38"/>
      <c r="AN6899" s="61"/>
      <c r="AO6899" s="61"/>
      <c r="AP6899" s="61"/>
      <c r="AQ6899" s="61"/>
      <c r="AR6899" s="156"/>
      <c r="AS6899" s="156"/>
      <c r="AT6899" s="156"/>
      <c r="DW6899" s="62"/>
      <c r="DX6899" s="63"/>
      <c r="DY6899" s="63"/>
      <c r="DZ6899" s="63"/>
      <c r="EA6899" s="62"/>
    </row>
    <row r="6900" spans="34:131" x14ac:dyDescent="0.25">
      <c r="AH6900" s="38"/>
      <c r="AI6900" s="38"/>
      <c r="AJ6900" s="38"/>
      <c r="AK6900" s="38"/>
      <c r="AL6900" s="38"/>
      <c r="AM6900" s="38"/>
      <c r="AN6900" s="61"/>
      <c r="AO6900" s="61"/>
      <c r="AP6900" s="61"/>
      <c r="AQ6900" s="61"/>
      <c r="AR6900" s="156"/>
      <c r="AS6900" s="156"/>
      <c r="AT6900" s="156"/>
      <c r="DW6900" s="62"/>
      <c r="DX6900" s="63"/>
      <c r="DY6900" s="63"/>
      <c r="DZ6900" s="63"/>
      <c r="EA6900" s="62"/>
    </row>
    <row r="6901" spans="34:131" x14ac:dyDescent="0.25">
      <c r="AH6901" s="38"/>
      <c r="AI6901" s="38"/>
      <c r="AJ6901" s="38"/>
      <c r="AK6901" s="38"/>
      <c r="AL6901" s="38"/>
      <c r="AM6901" s="38"/>
      <c r="AN6901" s="61"/>
      <c r="AO6901" s="61"/>
      <c r="AP6901" s="61"/>
      <c r="AQ6901" s="61"/>
      <c r="AR6901" s="156"/>
      <c r="AS6901" s="156"/>
      <c r="AT6901" s="156"/>
      <c r="DW6901" s="62"/>
      <c r="DX6901" s="63"/>
      <c r="DY6901" s="63"/>
      <c r="DZ6901" s="63"/>
      <c r="EA6901" s="62"/>
    </row>
    <row r="6902" spans="34:131" x14ac:dyDescent="0.25">
      <c r="AH6902" s="38"/>
      <c r="AI6902" s="38"/>
      <c r="AJ6902" s="38"/>
      <c r="AK6902" s="38"/>
      <c r="AL6902" s="38"/>
      <c r="AM6902" s="38"/>
      <c r="AN6902" s="61"/>
      <c r="AO6902" s="61"/>
      <c r="AP6902" s="61"/>
      <c r="AQ6902" s="61"/>
      <c r="AR6902" s="156"/>
      <c r="AS6902" s="156"/>
      <c r="AT6902" s="156"/>
      <c r="DW6902" s="62"/>
      <c r="DX6902" s="63"/>
      <c r="DY6902" s="63"/>
      <c r="DZ6902" s="63"/>
      <c r="EA6902" s="62"/>
    </row>
    <row r="6903" spans="34:131" x14ac:dyDescent="0.25">
      <c r="AH6903" s="38"/>
      <c r="AI6903" s="38"/>
      <c r="AJ6903" s="38"/>
      <c r="AK6903" s="38"/>
      <c r="AL6903" s="38"/>
      <c r="AM6903" s="38"/>
      <c r="AN6903" s="61"/>
      <c r="AO6903" s="61"/>
      <c r="AP6903" s="61"/>
      <c r="AQ6903" s="61"/>
      <c r="AR6903" s="156"/>
      <c r="AS6903" s="156"/>
      <c r="AT6903" s="156"/>
      <c r="DW6903" s="62"/>
      <c r="DX6903" s="63"/>
      <c r="DY6903" s="63"/>
      <c r="DZ6903" s="63"/>
      <c r="EA6903" s="62"/>
    </row>
    <row r="6904" spans="34:131" x14ac:dyDescent="0.25">
      <c r="AH6904" s="38"/>
      <c r="AI6904" s="38"/>
      <c r="AJ6904" s="38"/>
      <c r="AK6904" s="38"/>
      <c r="AL6904" s="38"/>
      <c r="AM6904" s="38"/>
      <c r="AN6904" s="61"/>
      <c r="AO6904" s="61"/>
      <c r="AP6904" s="61"/>
      <c r="AQ6904" s="61"/>
      <c r="AR6904" s="156"/>
      <c r="AS6904" s="156"/>
      <c r="AT6904" s="156"/>
      <c r="DW6904" s="62"/>
      <c r="DX6904" s="63"/>
      <c r="DY6904" s="63"/>
      <c r="DZ6904" s="63"/>
      <c r="EA6904" s="62"/>
    </row>
    <row r="6905" spans="34:131" x14ac:dyDescent="0.25">
      <c r="AH6905" s="38"/>
      <c r="AI6905" s="38"/>
      <c r="AJ6905" s="38"/>
      <c r="AK6905" s="38"/>
      <c r="AL6905" s="38"/>
      <c r="AM6905" s="38"/>
      <c r="AN6905" s="61"/>
      <c r="AO6905" s="61"/>
      <c r="AP6905" s="61"/>
      <c r="AQ6905" s="61"/>
      <c r="AR6905" s="156"/>
      <c r="AS6905" s="156"/>
      <c r="AT6905" s="156"/>
      <c r="DW6905" s="62"/>
      <c r="DX6905" s="63"/>
      <c r="DY6905" s="63"/>
      <c r="DZ6905" s="63"/>
      <c r="EA6905" s="62"/>
    </row>
    <row r="6906" spans="34:131" x14ac:dyDescent="0.25">
      <c r="AH6906" s="38"/>
      <c r="AI6906" s="38"/>
      <c r="AJ6906" s="38"/>
      <c r="AK6906" s="38"/>
      <c r="AL6906" s="38"/>
      <c r="AM6906" s="38"/>
      <c r="AN6906" s="61"/>
      <c r="AO6906" s="61"/>
      <c r="AP6906" s="61"/>
      <c r="AQ6906" s="61"/>
      <c r="AR6906" s="156"/>
      <c r="AS6906" s="156"/>
      <c r="AT6906" s="156"/>
      <c r="DW6906" s="62"/>
      <c r="DX6906" s="63"/>
      <c r="DY6906" s="63"/>
      <c r="DZ6906" s="63"/>
      <c r="EA6906" s="62"/>
    </row>
    <row r="6907" spans="34:131" x14ac:dyDescent="0.25">
      <c r="AH6907" s="38"/>
      <c r="AI6907" s="38"/>
      <c r="AJ6907" s="38"/>
      <c r="AK6907" s="38"/>
      <c r="AL6907" s="38"/>
      <c r="AM6907" s="38"/>
      <c r="AN6907" s="61"/>
      <c r="AO6907" s="61"/>
      <c r="AP6907" s="61"/>
      <c r="AQ6907" s="61"/>
      <c r="AR6907" s="156"/>
      <c r="AS6907" s="156"/>
      <c r="AT6907" s="156"/>
      <c r="DW6907" s="62"/>
      <c r="DX6907" s="63"/>
      <c r="DY6907" s="63"/>
      <c r="DZ6907" s="63"/>
      <c r="EA6907" s="62"/>
    </row>
    <row r="6908" spans="34:131" x14ac:dyDescent="0.25">
      <c r="AH6908" s="38"/>
      <c r="AI6908" s="38"/>
      <c r="AJ6908" s="38"/>
      <c r="AK6908" s="38"/>
      <c r="AL6908" s="38"/>
      <c r="AM6908" s="38"/>
      <c r="AN6908" s="61"/>
      <c r="AO6908" s="61"/>
      <c r="AP6908" s="61"/>
      <c r="AQ6908" s="61"/>
      <c r="AR6908" s="156"/>
      <c r="AS6908" s="156"/>
      <c r="AT6908" s="156"/>
      <c r="DW6908" s="62"/>
      <c r="DX6908" s="63"/>
      <c r="DY6908" s="63"/>
      <c r="DZ6908" s="63"/>
      <c r="EA6908" s="62"/>
    </row>
    <row r="6909" spans="34:131" x14ac:dyDescent="0.25">
      <c r="AH6909" s="38"/>
      <c r="AI6909" s="38"/>
      <c r="AJ6909" s="38"/>
      <c r="AK6909" s="38"/>
      <c r="AL6909" s="38"/>
      <c r="AM6909" s="38"/>
      <c r="AN6909" s="61"/>
      <c r="AO6909" s="61"/>
      <c r="AP6909" s="61"/>
      <c r="AQ6909" s="61"/>
      <c r="AR6909" s="156"/>
      <c r="AS6909" s="156"/>
      <c r="AT6909" s="156"/>
      <c r="DW6909" s="62"/>
      <c r="DX6909" s="63"/>
      <c r="DY6909" s="63"/>
      <c r="DZ6909" s="63"/>
      <c r="EA6909" s="62"/>
    </row>
    <row r="6910" spans="34:131" x14ac:dyDescent="0.25">
      <c r="AH6910" s="38"/>
      <c r="AI6910" s="38"/>
      <c r="AJ6910" s="38"/>
      <c r="AK6910" s="38"/>
      <c r="AL6910" s="38"/>
      <c r="AM6910" s="38"/>
      <c r="AN6910" s="61"/>
      <c r="AO6910" s="61"/>
      <c r="AP6910" s="61"/>
      <c r="AQ6910" s="61"/>
      <c r="AR6910" s="156"/>
      <c r="AS6910" s="156"/>
      <c r="AT6910" s="156"/>
      <c r="DW6910" s="62"/>
      <c r="DX6910" s="63"/>
      <c r="DY6910" s="63"/>
      <c r="DZ6910" s="63"/>
      <c r="EA6910" s="62"/>
    </row>
    <row r="6911" spans="34:131" x14ac:dyDescent="0.25">
      <c r="AH6911" s="38"/>
      <c r="AI6911" s="38"/>
      <c r="AJ6911" s="38"/>
      <c r="AK6911" s="38"/>
      <c r="AL6911" s="38"/>
      <c r="AM6911" s="38"/>
      <c r="AN6911" s="61"/>
      <c r="AO6911" s="61"/>
      <c r="AP6911" s="61"/>
      <c r="AQ6911" s="61"/>
      <c r="AR6911" s="156"/>
      <c r="AS6911" s="156"/>
      <c r="AT6911" s="156"/>
      <c r="DW6911" s="62"/>
      <c r="DX6911" s="63"/>
      <c r="DY6911" s="63"/>
      <c r="DZ6911" s="63"/>
      <c r="EA6911" s="62"/>
    </row>
    <row r="6912" spans="34:131" x14ac:dyDescent="0.25">
      <c r="AH6912" s="38"/>
      <c r="AI6912" s="38"/>
      <c r="AJ6912" s="38"/>
      <c r="AK6912" s="38"/>
      <c r="AL6912" s="38"/>
      <c r="AM6912" s="38"/>
      <c r="AN6912" s="61"/>
      <c r="AO6912" s="61"/>
      <c r="AP6912" s="61"/>
      <c r="AQ6912" s="61"/>
      <c r="AR6912" s="156"/>
      <c r="AS6912" s="156"/>
      <c r="AT6912" s="156"/>
      <c r="DW6912" s="62"/>
      <c r="DX6912" s="63"/>
      <c r="DY6912" s="63"/>
      <c r="DZ6912" s="63"/>
      <c r="EA6912" s="62"/>
    </row>
    <row r="6913" spans="34:131" x14ac:dyDescent="0.25">
      <c r="AH6913" s="38"/>
      <c r="AI6913" s="38"/>
      <c r="AJ6913" s="38"/>
      <c r="AK6913" s="38"/>
      <c r="AL6913" s="38"/>
      <c r="AM6913" s="38"/>
      <c r="AN6913" s="61"/>
      <c r="AO6913" s="61"/>
      <c r="AP6913" s="61"/>
      <c r="AQ6913" s="61"/>
      <c r="AR6913" s="156"/>
      <c r="AS6913" s="156"/>
      <c r="AT6913" s="156"/>
      <c r="DW6913" s="62"/>
      <c r="DX6913" s="63"/>
      <c r="DY6913" s="63"/>
      <c r="DZ6913" s="63"/>
      <c r="EA6913" s="62"/>
    </row>
    <row r="6914" spans="34:131" x14ac:dyDescent="0.25">
      <c r="AH6914" s="38"/>
      <c r="AI6914" s="38"/>
      <c r="AJ6914" s="38"/>
      <c r="AK6914" s="38"/>
      <c r="AL6914" s="38"/>
      <c r="AM6914" s="38"/>
      <c r="AN6914" s="61"/>
      <c r="AO6914" s="61"/>
      <c r="AP6914" s="61"/>
      <c r="AQ6914" s="61"/>
      <c r="AR6914" s="156"/>
      <c r="AS6914" s="156"/>
      <c r="AT6914" s="156"/>
      <c r="DW6914" s="62"/>
      <c r="DX6914" s="63"/>
      <c r="DY6914" s="63"/>
      <c r="DZ6914" s="63"/>
      <c r="EA6914" s="62"/>
    </row>
    <row r="6915" spans="34:131" x14ac:dyDescent="0.25">
      <c r="AH6915" s="38"/>
      <c r="AI6915" s="38"/>
      <c r="AJ6915" s="38"/>
      <c r="AK6915" s="38"/>
      <c r="AL6915" s="38"/>
      <c r="AM6915" s="38"/>
      <c r="AN6915" s="28"/>
      <c r="AO6915" s="61"/>
      <c r="AP6915" s="61"/>
      <c r="AQ6915" s="61"/>
      <c r="AR6915" s="156"/>
      <c r="AS6915" s="156"/>
      <c r="AT6915" s="156"/>
      <c r="DW6915" s="62"/>
      <c r="DX6915" s="63"/>
      <c r="DY6915" s="63"/>
      <c r="DZ6915" s="63"/>
      <c r="EA6915" s="62"/>
    </row>
    <row r="6916" spans="34:131" x14ac:dyDescent="0.25">
      <c r="AH6916" s="38"/>
      <c r="AI6916" s="38"/>
      <c r="AJ6916" s="38"/>
      <c r="AK6916" s="38"/>
      <c r="AL6916" s="38"/>
      <c r="AM6916" s="38"/>
      <c r="AN6916" s="61"/>
      <c r="AO6916" s="61"/>
      <c r="AP6916" s="61"/>
      <c r="AQ6916" s="61"/>
      <c r="AR6916" s="156"/>
      <c r="AS6916" s="156"/>
      <c r="AT6916" s="156"/>
      <c r="DW6916" s="62"/>
      <c r="DX6916" s="63"/>
      <c r="DY6916" s="63"/>
      <c r="DZ6916" s="63"/>
      <c r="EA6916" s="62"/>
    </row>
    <row r="6917" spans="34:131" x14ac:dyDescent="0.25">
      <c r="AH6917" s="38"/>
      <c r="AI6917" s="38"/>
      <c r="AJ6917" s="38"/>
      <c r="AK6917" s="38"/>
      <c r="AL6917" s="38"/>
      <c r="AM6917" s="38"/>
      <c r="AN6917" s="61"/>
      <c r="AO6917" s="61"/>
      <c r="AP6917" s="61"/>
      <c r="AQ6917" s="61"/>
      <c r="AR6917" s="156"/>
      <c r="AS6917" s="156"/>
      <c r="AT6917" s="156"/>
      <c r="DW6917" s="62"/>
      <c r="DX6917" s="63"/>
      <c r="DY6917" s="63"/>
      <c r="DZ6917" s="63"/>
      <c r="EA6917" s="62"/>
    </row>
    <row r="6918" spans="34:131" x14ac:dyDescent="0.25">
      <c r="AH6918" s="38"/>
      <c r="AI6918" s="38"/>
      <c r="AJ6918" s="38"/>
      <c r="AK6918" s="38"/>
      <c r="AL6918" s="38"/>
      <c r="AM6918" s="38"/>
      <c r="AN6918" s="61"/>
      <c r="AO6918" s="61"/>
      <c r="AP6918" s="61"/>
      <c r="AQ6918" s="61"/>
      <c r="AR6918" s="156"/>
      <c r="AS6918" s="156"/>
      <c r="AT6918" s="156"/>
      <c r="DW6918" s="62"/>
      <c r="DX6918" s="63"/>
      <c r="DY6918" s="63"/>
      <c r="DZ6918" s="63"/>
      <c r="EA6918" s="62"/>
    </row>
    <row r="6919" spans="34:131" x14ac:dyDescent="0.25">
      <c r="AH6919" s="38"/>
      <c r="AI6919" s="38"/>
      <c r="AJ6919" s="38"/>
      <c r="AK6919" s="38"/>
      <c r="AL6919" s="38"/>
      <c r="AM6919" s="38"/>
      <c r="AN6919" s="61"/>
      <c r="AO6919" s="61"/>
      <c r="AP6919" s="61"/>
      <c r="AQ6919" s="61"/>
      <c r="AR6919" s="156"/>
      <c r="AS6919" s="156"/>
      <c r="AT6919" s="156"/>
      <c r="DW6919" s="62"/>
      <c r="DX6919" s="63"/>
      <c r="DY6919" s="63"/>
      <c r="DZ6919" s="63"/>
      <c r="EA6919" s="62"/>
    </row>
    <row r="6920" spans="34:131" x14ac:dyDescent="0.25">
      <c r="AH6920" s="38"/>
      <c r="AI6920" s="38"/>
      <c r="AJ6920" s="38"/>
      <c r="AK6920" s="38"/>
      <c r="AL6920" s="38"/>
      <c r="AM6920" s="38"/>
      <c r="AN6920" s="61"/>
      <c r="AO6920" s="61"/>
      <c r="AP6920" s="61"/>
      <c r="AQ6920" s="61"/>
      <c r="AR6920" s="156"/>
      <c r="AS6920" s="156"/>
      <c r="AT6920" s="156"/>
      <c r="DW6920" s="62"/>
      <c r="DX6920" s="63"/>
      <c r="DY6920" s="63"/>
      <c r="DZ6920" s="63"/>
      <c r="EA6920" s="62"/>
    </row>
    <row r="6921" spans="34:131" x14ac:dyDescent="0.25">
      <c r="AH6921" s="38"/>
      <c r="AI6921" s="38"/>
      <c r="AJ6921" s="38"/>
      <c r="AK6921" s="38"/>
      <c r="AL6921" s="38"/>
      <c r="AM6921" s="38"/>
      <c r="AN6921" s="61"/>
      <c r="AO6921" s="61"/>
      <c r="AP6921" s="61"/>
      <c r="AQ6921" s="61"/>
      <c r="AR6921" s="156"/>
      <c r="AS6921" s="156"/>
      <c r="AT6921" s="156"/>
      <c r="DW6921" s="62"/>
      <c r="DX6921" s="63"/>
      <c r="DY6921" s="63"/>
      <c r="DZ6921" s="63"/>
      <c r="EA6921" s="62"/>
    </row>
    <row r="6922" spans="34:131" x14ac:dyDescent="0.25">
      <c r="AH6922" s="38"/>
      <c r="AI6922" s="38"/>
      <c r="AJ6922" s="38"/>
      <c r="AK6922" s="38"/>
      <c r="AL6922" s="38"/>
      <c r="AM6922" s="38"/>
      <c r="AN6922" s="61"/>
      <c r="AO6922" s="61"/>
      <c r="AP6922" s="61"/>
      <c r="AQ6922" s="61"/>
      <c r="AR6922" s="156"/>
      <c r="AS6922" s="156"/>
      <c r="AT6922" s="156"/>
      <c r="DW6922" s="62"/>
      <c r="DX6922" s="63"/>
      <c r="DY6922" s="63"/>
      <c r="DZ6922" s="63"/>
      <c r="EA6922" s="62"/>
    </row>
    <row r="6923" spans="34:131" x14ac:dyDescent="0.25">
      <c r="AH6923" s="38"/>
      <c r="AI6923" s="38"/>
      <c r="AJ6923" s="38"/>
      <c r="AK6923" s="38"/>
      <c r="AL6923" s="38"/>
      <c r="AM6923" s="38"/>
      <c r="AN6923" s="61"/>
      <c r="AO6923" s="61"/>
      <c r="AP6923" s="61"/>
      <c r="AQ6923" s="61"/>
      <c r="AR6923" s="156"/>
      <c r="AS6923" s="156"/>
      <c r="AT6923" s="156"/>
      <c r="DW6923" s="62"/>
      <c r="DX6923" s="63"/>
      <c r="DY6923" s="63"/>
      <c r="DZ6923" s="63"/>
      <c r="EA6923" s="62"/>
    </row>
    <row r="6924" spans="34:131" x14ac:dyDescent="0.25">
      <c r="AH6924" s="38"/>
      <c r="AI6924" s="38"/>
      <c r="AJ6924" s="38"/>
      <c r="AK6924" s="38"/>
      <c r="AL6924" s="38"/>
      <c r="AM6924" s="38"/>
      <c r="AN6924" s="61"/>
      <c r="AO6924" s="61"/>
      <c r="AP6924" s="61"/>
      <c r="AQ6924" s="61"/>
      <c r="AR6924" s="156"/>
      <c r="AS6924" s="156"/>
      <c r="AT6924" s="156"/>
      <c r="DW6924" s="62"/>
      <c r="DX6924" s="63"/>
      <c r="DY6924" s="63"/>
      <c r="DZ6924" s="63"/>
      <c r="EA6924" s="62"/>
    </row>
    <row r="6925" spans="34:131" x14ac:dyDescent="0.25">
      <c r="AH6925" s="38"/>
      <c r="AI6925" s="38"/>
      <c r="AJ6925" s="38"/>
      <c r="AK6925" s="38"/>
      <c r="AL6925" s="38"/>
      <c r="AM6925" s="38"/>
      <c r="AN6925" s="61"/>
      <c r="AO6925" s="61"/>
      <c r="AP6925" s="61"/>
      <c r="AQ6925" s="61"/>
      <c r="AR6925" s="156"/>
      <c r="AS6925" s="156"/>
      <c r="AT6925" s="156"/>
      <c r="DW6925" s="62"/>
      <c r="DX6925" s="63"/>
      <c r="DY6925" s="63"/>
      <c r="DZ6925" s="63"/>
      <c r="EA6925" s="62"/>
    </row>
    <row r="6926" spans="34:131" x14ac:dyDescent="0.25">
      <c r="AH6926" s="38"/>
      <c r="AI6926" s="38"/>
      <c r="AJ6926" s="38"/>
      <c r="AK6926" s="38"/>
      <c r="AL6926" s="38"/>
      <c r="AM6926" s="38"/>
      <c r="AN6926" s="61"/>
      <c r="AO6926" s="61"/>
      <c r="AP6926" s="61"/>
      <c r="AQ6926" s="61"/>
      <c r="AR6926" s="156"/>
      <c r="AS6926" s="156"/>
      <c r="AT6926" s="156"/>
      <c r="DW6926" s="62"/>
      <c r="DX6926" s="63"/>
      <c r="DY6926" s="63"/>
      <c r="DZ6926" s="63"/>
      <c r="EA6926" s="62"/>
    </row>
    <row r="6927" spans="34:131" x14ac:dyDescent="0.25">
      <c r="AH6927" s="38"/>
      <c r="AI6927" s="38"/>
      <c r="AJ6927" s="38"/>
      <c r="AK6927" s="38"/>
      <c r="AL6927" s="38"/>
      <c r="AM6927" s="38"/>
      <c r="AN6927" s="28"/>
      <c r="AO6927" s="61"/>
      <c r="AP6927" s="61"/>
      <c r="AQ6927" s="61"/>
      <c r="AR6927" s="156"/>
      <c r="AS6927" s="156"/>
      <c r="AT6927" s="156"/>
      <c r="DW6927" s="62"/>
      <c r="DX6927" s="63"/>
      <c r="DY6927" s="63"/>
      <c r="DZ6927" s="63"/>
      <c r="EA6927" s="62"/>
    </row>
    <row r="6928" spans="34:131" x14ac:dyDescent="0.25">
      <c r="AH6928" s="38"/>
      <c r="AI6928" s="38"/>
      <c r="AJ6928" s="38"/>
      <c r="AK6928" s="38"/>
      <c r="AL6928" s="38"/>
      <c r="AM6928" s="38"/>
      <c r="AN6928" s="61"/>
      <c r="AO6928" s="61"/>
      <c r="AP6928" s="61"/>
      <c r="AQ6928" s="61"/>
      <c r="AR6928" s="156"/>
      <c r="AS6928" s="156"/>
      <c r="AT6928" s="156"/>
      <c r="DW6928" s="62"/>
      <c r="DX6928" s="63"/>
      <c r="DY6928" s="63"/>
      <c r="DZ6928" s="63"/>
      <c r="EA6928" s="62"/>
    </row>
    <row r="6929" spans="34:131" x14ac:dyDescent="0.25">
      <c r="AH6929" s="38"/>
      <c r="AI6929" s="38"/>
      <c r="AJ6929" s="38"/>
      <c r="AK6929" s="38"/>
      <c r="AL6929" s="38"/>
      <c r="AM6929" s="38"/>
      <c r="AN6929" s="61"/>
      <c r="AO6929" s="61"/>
      <c r="AP6929" s="61"/>
      <c r="AQ6929" s="61"/>
      <c r="AR6929" s="156"/>
      <c r="AS6929" s="156"/>
      <c r="AT6929" s="156"/>
      <c r="DW6929" s="62"/>
      <c r="DX6929" s="63"/>
      <c r="DY6929" s="63"/>
      <c r="DZ6929" s="63"/>
      <c r="EA6929" s="62"/>
    </row>
    <row r="6930" spans="34:131" x14ac:dyDescent="0.25">
      <c r="AH6930" s="38"/>
      <c r="AI6930" s="38"/>
      <c r="AJ6930" s="38"/>
      <c r="AK6930" s="38"/>
      <c r="AL6930" s="38"/>
      <c r="AM6930" s="38"/>
      <c r="AN6930" s="61"/>
      <c r="AO6930" s="61"/>
      <c r="AP6930" s="61"/>
      <c r="AQ6930" s="61"/>
      <c r="AR6930" s="156"/>
      <c r="AS6930" s="156"/>
      <c r="AT6930" s="156"/>
      <c r="DW6930" s="62"/>
      <c r="DX6930" s="63"/>
      <c r="DY6930" s="63"/>
      <c r="DZ6930" s="63"/>
      <c r="EA6930" s="62"/>
    </row>
    <row r="6931" spans="34:131" x14ac:dyDescent="0.25">
      <c r="AH6931" s="38"/>
      <c r="AI6931" s="38"/>
      <c r="AJ6931" s="38"/>
      <c r="AK6931" s="38"/>
      <c r="AL6931" s="38"/>
      <c r="AM6931" s="38"/>
      <c r="AN6931" s="61"/>
      <c r="AO6931" s="61"/>
      <c r="AP6931" s="61"/>
      <c r="AQ6931" s="61"/>
      <c r="AR6931" s="156"/>
      <c r="AS6931" s="156"/>
      <c r="AT6931" s="156"/>
      <c r="DW6931" s="62"/>
      <c r="DX6931" s="63"/>
      <c r="DY6931" s="63"/>
      <c r="DZ6931" s="63"/>
      <c r="EA6931" s="62"/>
    </row>
    <row r="6932" spans="34:131" x14ac:dyDescent="0.25">
      <c r="AH6932" s="38"/>
      <c r="AI6932" s="38"/>
      <c r="AJ6932" s="38"/>
      <c r="AK6932" s="38"/>
      <c r="AL6932" s="38"/>
      <c r="AM6932" s="38"/>
      <c r="AN6932" s="61"/>
      <c r="AO6932" s="61"/>
      <c r="AP6932" s="61"/>
      <c r="AQ6932" s="61"/>
      <c r="AR6932" s="156"/>
      <c r="AS6932" s="156"/>
      <c r="AT6932" s="156"/>
      <c r="DW6932" s="62"/>
      <c r="DX6932" s="63"/>
      <c r="DY6932" s="63"/>
      <c r="DZ6932" s="63"/>
      <c r="EA6932" s="62"/>
    </row>
    <row r="6933" spans="34:131" x14ac:dyDescent="0.25">
      <c r="AH6933" s="38"/>
      <c r="AI6933" s="38"/>
      <c r="AJ6933" s="38"/>
      <c r="AK6933" s="38"/>
      <c r="AL6933" s="38"/>
      <c r="AM6933" s="38"/>
      <c r="AN6933" s="61"/>
      <c r="AO6933" s="61"/>
      <c r="AP6933" s="61"/>
      <c r="AQ6933" s="61"/>
      <c r="AR6933" s="156"/>
      <c r="AS6933" s="156"/>
      <c r="AT6933" s="156"/>
      <c r="DW6933" s="62"/>
      <c r="DX6933" s="63"/>
      <c r="DY6933" s="63"/>
      <c r="DZ6933" s="63"/>
      <c r="EA6933" s="62"/>
    </row>
    <row r="6934" spans="34:131" x14ac:dyDescent="0.25">
      <c r="AH6934" s="38"/>
      <c r="AI6934" s="38"/>
      <c r="AJ6934" s="38"/>
      <c r="AK6934" s="38"/>
      <c r="AL6934" s="38"/>
      <c r="AM6934" s="38"/>
      <c r="AN6934" s="61"/>
      <c r="AO6934" s="61"/>
      <c r="AP6934" s="61"/>
      <c r="AQ6934" s="61"/>
      <c r="AR6934" s="156"/>
      <c r="AS6934" s="156"/>
      <c r="AT6934" s="156"/>
      <c r="DW6934" s="62"/>
      <c r="DX6934" s="63"/>
      <c r="DY6934" s="63"/>
      <c r="DZ6934" s="63"/>
      <c r="EA6934" s="62"/>
    </row>
    <row r="6935" spans="34:131" x14ac:dyDescent="0.25">
      <c r="AH6935" s="38"/>
      <c r="AI6935" s="38"/>
      <c r="AJ6935" s="38"/>
      <c r="AK6935" s="38"/>
      <c r="AL6935" s="38"/>
      <c r="AM6935" s="38"/>
      <c r="AN6935" s="61"/>
      <c r="AO6935" s="61"/>
      <c r="AP6935" s="61"/>
      <c r="AQ6935" s="61"/>
      <c r="AR6935" s="156"/>
      <c r="AS6935" s="156"/>
      <c r="AT6935" s="156"/>
      <c r="DW6935" s="62"/>
      <c r="DX6935" s="63"/>
      <c r="DY6935" s="63"/>
      <c r="DZ6935" s="63"/>
      <c r="EA6935" s="62"/>
    </row>
    <row r="6936" spans="34:131" x14ac:dyDescent="0.25">
      <c r="AH6936" s="38"/>
      <c r="AI6936" s="38"/>
      <c r="AJ6936" s="38"/>
      <c r="AK6936" s="38"/>
      <c r="AL6936" s="38"/>
      <c r="AM6936" s="38"/>
      <c r="AN6936" s="61"/>
      <c r="AO6936" s="61"/>
      <c r="AP6936" s="61"/>
      <c r="AQ6936" s="61"/>
      <c r="AR6936" s="156"/>
      <c r="AS6936" s="156"/>
      <c r="AT6936" s="156"/>
      <c r="DW6936" s="62"/>
      <c r="DX6936" s="63"/>
      <c r="DY6936" s="63"/>
      <c r="DZ6936" s="63"/>
      <c r="EA6936" s="62"/>
    </row>
    <row r="6937" spans="34:131" x14ac:dyDescent="0.25">
      <c r="AH6937" s="38"/>
      <c r="AI6937" s="38"/>
      <c r="AJ6937" s="38"/>
      <c r="AK6937" s="38"/>
      <c r="AL6937" s="38"/>
      <c r="AM6937" s="38"/>
      <c r="AN6937" s="61"/>
      <c r="AO6937" s="61"/>
      <c r="AP6937" s="61"/>
      <c r="AQ6937" s="61"/>
      <c r="AR6937" s="156"/>
      <c r="AS6937" s="156"/>
      <c r="AT6937" s="156"/>
      <c r="DW6937" s="62"/>
      <c r="DX6937" s="63"/>
      <c r="DY6937" s="63"/>
      <c r="DZ6937" s="63"/>
      <c r="EA6937" s="62"/>
    </row>
    <row r="6938" spans="34:131" x14ac:dyDescent="0.25">
      <c r="AH6938" s="38"/>
      <c r="AI6938" s="38"/>
      <c r="AJ6938" s="38"/>
      <c r="AK6938" s="38"/>
      <c r="AL6938" s="38"/>
      <c r="AM6938" s="38"/>
      <c r="AN6938" s="61"/>
      <c r="AO6938" s="61"/>
      <c r="AP6938" s="61"/>
      <c r="AQ6938" s="61"/>
      <c r="AR6938" s="156"/>
      <c r="AS6938" s="156"/>
      <c r="AT6938" s="156"/>
      <c r="DW6938" s="62"/>
      <c r="DX6938" s="63"/>
      <c r="DY6938" s="63"/>
      <c r="DZ6938" s="63"/>
      <c r="EA6938" s="62"/>
    </row>
    <row r="6939" spans="34:131" x14ac:dyDescent="0.25">
      <c r="AH6939" s="38"/>
      <c r="AI6939" s="38"/>
      <c r="AJ6939" s="38"/>
      <c r="AK6939" s="38"/>
      <c r="AL6939" s="38"/>
      <c r="AM6939" s="38"/>
      <c r="AN6939" s="61"/>
      <c r="AO6939" s="61"/>
      <c r="AP6939" s="61"/>
      <c r="AQ6939" s="61"/>
      <c r="AR6939" s="156"/>
      <c r="AS6939" s="156"/>
      <c r="AT6939" s="156"/>
      <c r="DW6939" s="62"/>
      <c r="DX6939" s="63"/>
      <c r="DY6939" s="63"/>
      <c r="DZ6939" s="63"/>
      <c r="EA6939" s="62"/>
    </row>
    <row r="6940" spans="34:131" x14ac:dyDescent="0.25">
      <c r="AH6940" s="38"/>
      <c r="AI6940" s="38"/>
      <c r="AJ6940" s="38"/>
      <c r="AK6940" s="38"/>
      <c r="AL6940" s="38"/>
      <c r="AM6940" s="38"/>
      <c r="AN6940" s="61"/>
      <c r="AO6940" s="61"/>
      <c r="AP6940" s="61"/>
      <c r="AQ6940" s="61"/>
      <c r="AR6940" s="156"/>
      <c r="AS6940" s="156"/>
      <c r="AT6940" s="156"/>
      <c r="DW6940" s="62"/>
      <c r="DX6940" s="63"/>
      <c r="DY6940" s="63"/>
      <c r="DZ6940" s="63"/>
      <c r="EA6940" s="62"/>
    </row>
    <row r="6941" spans="34:131" x14ac:dyDescent="0.25">
      <c r="AH6941" s="38"/>
      <c r="AI6941" s="38"/>
      <c r="AJ6941" s="38"/>
      <c r="AK6941" s="38"/>
      <c r="AL6941" s="38"/>
      <c r="AM6941" s="38"/>
      <c r="AN6941" s="61"/>
      <c r="AO6941" s="61"/>
      <c r="AP6941" s="61"/>
      <c r="AQ6941" s="61"/>
      <c r="AR6941" s="156"/>
      <c r="AS6941" s="156"/>
      <c r="AT6941" s="156"/>
      <c r="DW6941" s="62"/>
      <c r="DX6941" s="63"/>
      <c r="DY6941" s="63"/>
      <c r="DZ6941" s="63"/>
      <c r="EA6941" s="62"/>
    </row>
    <row r="6942" spans="34:131" x14ac:dyDescent="0.25">
      <c r="AH6942" s="38"/>
      <c r="AI6942" s="38"/>
      <c r="AJ6942" s="38"/>
      <c r="AK6942" s="38"/>
      <c r="AL6942" s="38"/>
      <c r="AM6942" s="38"/>
      <c r="AN6942" s="61"/>
      <c r="AO6942" s="61"/>
      <c r="AP6942" s="61"/>
      <c r="AQ6942" s="61"/>
      <c r="AR6942" s="156"/>
      <c r="AS6942" s="156"/>
      <c r="AT6942" s="156"/>
      <c r="DW6942" s="62"/>
      <c r="DX6942" s="63"/>
      <c r="DY6942" s="63"/>
      <c r="DZ6942" s="63"/>
      <c r="EA6942" s="62"/>
    </row>
    <row r="6943" spans="34:131" x14ac:dyDescent="0.25">
      <c r="AH6943" s="38"/>
      <c r="AI6943" s="38"/>
      <c r="AJ6943" s="38"/>
      <c r="AK6943" s="38"/>
      <c r="AL6943" s="38"/>
      <c r="AM6943" s="38"/>
      <c r="AN6943" s="61"/>
      <c r="AO6943" s="61"/>
      <c r="AP6943" s="61"/>
      <c r="AQ6943" s="61"/>
      <c r="AR6943" s="156"/>
      <c r="AS6943" s="156"/>
      <c r="AT6943" s="156"/>
      <c r="DW6943" s="62"/>
      <c r="DX6943" s="63"/>
      <c r="DY6943" s="63"/>
      <c r="DZ6943" s="63"/>
      <c r="EA6943" s="62"/>
    </row>
    <row r="6944" spans="34:131" x14ac:dyDescent="0.25">
      <c r="AH6944" s="38"/>
      <c r="AI6944" s="38"/>
      <c r="AJ6944" s="38"/>
      <c r="AK6944" s="38"/>
      <c r="AL6944" s="38"/>
      <c r="AM6944" s="38"/>
      <c r="AN6944" s="61"/>
      <c r="AO6944" s="61"/>
      <c r="AP6944" s="61"/>
      <c r="AQ6944" s="61"/>
      <c r="AR6944" s="156"/>
      <c r="AS6944" s="156"/>
      <c r="AT6944" s="156"/>
      <c r="DW6944" s="62"/>
      <c r="DX6944" s="63"/>
      <c r="DY6944" s="63"/>
      <c r="DZ6944" s="63"/>
      <c r="EA6944" s="62"/>
    </row>
    <row r="6945" spans="34:131" x14ac:dyDescent="0.25">
      <c r="AH6945" s="38"/>
      <c r="AI6945" s="38"/>
      <c r="AJ6945" s="38"/>
      <c r="AK6945" s="38"/>
      <c r="AL6945" s="38"/>
      <c r="AM6945" s="38"/>
      <c r="AN6945" s="61"/>
      <c r="AO6945" s="61"/>
      <c r="AP6945" s="61"/>
      <c r="AQ6945" s="61"/>
      <c r="AR6945" s="156"/>
      <c r="AS6945" s="156"/>
      <c r="AT6945" s="156"/>
      <c r="DW6945" s="62"/>
      <c r="DX6945" s="63"/>
      <c r="DY6945" s="63"/>
      <c r="DZ6945" s="63"/>
      <c r="EA6945" s="62"/>
    </row>
    <row r="6946" spans="34:131" x14ac:dyDescent="0.25">
      <c r="AH6946" s="38"/>
      <c r="AI6946" s="38"/>
      <c r="AJ6946" s="38"/>
      <c r="AK6946" s="38"/>
      <c r="AL6946" s="38"/>
      <c r="AM6946" s="38"/>
      <c r="AN6946" s="61"/>
      <c r="AO6946" s="61"/>
      <c r="AP6946" s="61"/>
      <c r="AQ6946" s="61"/>
      <c r="AR6946" s="156"/>
      <c r="AS6946" s="156"/>
      <c r="AT6946" s="156"/>
      <c r="DW6946" s="62"/>
      <c r="DX6946" s="63"/>
      <c r="DY6946" s="63"/>
      <c r="DZ6946" s="63"/>
      <c r="EA6946" s="62"/>
    </row>
    <row r="6947" spans="34:131" x14ac:dyDescent="0.25">
      <c r="AH6947" s="38"/>
      <c r="AI6947" s="38"/>
      <c r="AJ6947" s="38"/>
      <c r="AK6947" s="38"/>
      <c r="AL6947" s="38"/>
      <c r="AM6947" s="38"/>
      <c r="AN6947" s="61"/>
      <c r="AO6947" s="61"/>
      <c r="AP6947" s="61"/>
      <c r="AQ6947" s="61"/>
      <c r="AR6947" s="156"/>
      <c r="AS6947" s="156"/>
      <c r="AT6947" s="156"/>
      <c r="DW6947" s="62"/>
      <c r="DX6947" s="63"/>
      <c r="DY6947" s="63"/>
      <c r="DZ6947" s="63"/>
      <c r="EA6947" s="62"/>
    </row>
    <row r="6948" spans="34:131" x14ac:dyDescent="0.25">
      <c r="AH6948" s="38"/>
      <c r="AI6948" s="38"/>
      <c r="AJ6948" s="38"/>
      <c r="AK6948" s="38"/>
      <c r="AL6948" s="38"/>
      <c r="AM6948" s="38"/>
      <c r="AN6948" s="61"/>
      <c r="AO6948" s="61"/>
      <c r="AP6948" s="61"/>
      <c r="AQ6948" s="61"/>
      <c r="AR6948" s="156"/>
      <c r="AS6948" s="156"/>
      <c r="AT6948" s="156"/>
      <c r="DW6948" s="62"/>
      <c r="DX6948" s="63"/>
      <c r="DY6948" s="63"/>
      <c r="DZ6948" s="63"/>
      <c r="EA6948" s="62"/>
    </row>
    <row r="6949" spans="34:131" x14ac:dyDescent="0.25">
      <c r="AH6949" s="38"/>
      <c r="AI6949" s="38"/>
      <c r="AJ6949" s="38"/>
      <c r="AK6949" s="38"/>
      <c r="AL6949" s="38"/>
      <c r="AM6949" s="38"/>
      <c r="AN6949" s="61"/>
      <c r="AO6949" s="61"/>
      <c r="AP6949" s="61"/>
      <c r="AQ6949" s="61"/>
      <c r="AR6949" s="156"/>
      <c r="AS6949" s="156"/>
      <c r="AT6949" s="156"/>
      <c r="DW6949" s="62"/>
      <c r="DX6949" s="63"/>
      <c r="DY6949" s="63"/>
      <c r="DZ6949" s="63"/>
      <c r="EA6949" s="62"/>
    </row>
    <row r="6950" spans="34:131" x14ac:dyDescent="0.25">
      <c r="AH6950" s="38"/>
      <c r="AI6950" s="38"/>
      <c r="AJ6950" s="38"/>
      <c r="AK6950" s="38"/>
      <c r="AL6950" s="38"/>
      <c r="AM6950" s="38"/>
      <c r="AN6950" s="61"/>
      <c r="AO6950" s="61"/>
      <c r="AP6950" s="61"/>
      <c r="AQ6950" s="61"/>
      <c r="AR6950" s="156"/>
      <c r="AS6950" s="156"/>
      <c r="AT6950" s="156"/>
      <c r="DW6950" s="62"/>
      <c r="DX6950" s="63"/>
      <c r="DY6950" s="63"/>
      <c r="DZ6950" s="63"/>
      <c r="EA6950" s="62"/>
    </row>
    <row r="6951" spans="34:131" x14ac:dyDescent="0.25">
      <c r="AH6951" s="38"/>
      <c r="AI6951" s="38"/>
      <c r="AJ6951" s="38"/>
      <c r="AK6951" s="38"/>
      <c r="AL6951" s="38"/>
      <c r="AM6951" s="38"/>
      <c r="AN6951" s="61"/>
      <c r="AO6951" s="61"/>
      <c r="AP6951" s="61"/>
      <c r="AQ6951" s="61"/>
      <c r="AR6951" s="156"/>
      <c r="AS6951" s="156"/>
      <c r="AT6951" s="156"/>
      <c r="DW6951" s="62"/>
      <c r="DX6951" s="63"/>
      <c r="DY6951" s="63"/>
      <c r="DZ6951" s="63"/>
      <c r="EA6951" s="62"/>
    </row>
    <row r="6952" spans="34:131" x14ac:dyDescent="0.25">
      <c r="AH6952" s="38"/>
      <c r="AI6952" s="38"/>
      <c r="AJ6952" s="38"/>
      <c r="AK6952" s="38"/>
      <c r="AL6952" s="38"/>
      <c r="AM6952" s="38"/>
      <c r="AN6952" s="61"/>
      <c r="AO6952" s="61"/>
      <c r="AP6952" s="61"/>
      <c r="AQ6952" s="61"/>
      <c r="AR6952" s="156"/>
      <c r="AS6952" s="156"/>
      <c r="AT6952" s="156"/>
      <c r="DW6952" s="62"/>
      <c r="DX6952" s="63"/>
      <c r="DY6952" s="63"/>
      <c r="DZ6952" s="63"/>
      <c r="EA6952" s="62"/>
    </row>
    <row r="6953" spans="34:131" x14ac:dyDescent="0.25">
      <c r="AH6953" s="38"/>
      <c r="AI6953" s="38"/>
      <c r="AJ6953" s="38"/>
      <c r="AK6953" s="38"/>
      <c r="AL6953" s="38"/>
      <c r="AM6953" s="38"/>
      <c r="AN6953" s="61"/>
      <c r="AO6953" s="61"/>
      <c r="AP6953" s="61"/>
      <c r="AQ6953" s="61"/>
      <c r="AR6953" s="156"/>
      <c r="AS6953" s="156"/>
      <c r="AT6953" s="156"/>
      <c r="DW6953" s="62"/>
      <c r="DX6953" s="63"/>
      <c r="DY6953" s="63"/>
      <c r="DZ6953" s="63"/>
      <c r="EA6953" s="62"/>
    </row>
    <row r="6954" spans="34:131" x14ac:dyDescent="0.25">
      <c r="AH6954" s="38"/>
      <c r="AI6954" s="38"/>
      <c r="AJ6954" s="38"/>
      <c r="AK6954" s="38"/>
      <c r="AL6954" s="38"/>
      <c r="AM6954" s="38"/>
      <c r="AN6954" s="61"/>
      <c r="AO6954" s="61"/>
      <c r="AP6954" s="61"/>
      <c r="AQ6954" s="61"/>
      <c r="AR6954" s="156"/>
      <c r="AS6954" s="156"/>
      <c r="AT6954" s="156"/>
      <c r="DW6954" s="62"/>
      <c r="DX6954" s="63"/>
      <c r="DY6954" s="63"/>
      <c r="DZ6954" s="63"/>
      <c r="EA6954" s="62"/>
    </row>
    <row r="6955" spans="34:131" x14ac:dyDescent="0.25">
      <c r="AH6955" s="38"/>
      <c r="AI6955" s="38"/>
      <c r="AJ6955" s="38"/>
      <c r="AK6955" s="38"/>
      <c r="AL6955" s="38"/>
      <c r="AM6955" s="38"/>
      <c r="AN6955" s="28"/>
      <c r="AO6955" s="61"/>
      <c r="AP6955" s="61"/>
      <c r="AQ6955" s="61"/>
      <c r="AR6955" s="156"/>
      <c r="AS6955" s="156"/>
      <c r="AT6955" s="156"/>
      <c r="DW6955" s="62"/>
      <c r="DX6955" s="63"/>
      <c r="DY6955" s="63"/>
      <c r="DZ6955" s="63"/>
      <c r="EA6955" s="62"/>
    </row>
    <row r="6956" spans="34:131" x14ac:dyDescent="0.25">
      <c r="AH6956" s="38"/>
      <c r="AI6956" s="38"/>
      <c r="AJ6956" s="38"/>
      <c r="AK6956" s="38"/>
      <c r="AL6956" s="38"/>
      <c r="AM6956" s="38"/>
      <c r="AN6956" s="61"/>
      <c r="AO6956" s="61"/>
      <c r="AP6956" s="61"/>
      <c r="AQ6956" s="61"/>
      <c r="AR6956" s="156"/>
      <c r="AS6956" s="156"/>
      <c r="AT6956" s="156"/>
      <c r="DW6956" s="62"/>
      <c r="DX6956" s="63"/>
      <c r="DY6956" s="63"/>
      <c r="DZ6956" s="63"/>
      <c r="EA6956" s="62"/>
    </row>
    <row r="6957" spans="34:131" x14ac:dyDescent="0.25">
      <c r="AH6957" s="38"/>
      <c r="AI6957" s="38"/>
      <c r="AJ6957" s="38"/>
      <c r="AK6957" s="38"/>
      <c r="AL6957" s="38"/>
      <c r="AM6957" s="38"/>
      <c r="AN6957" s="61"/>
      <c r="AO6957" s="61"/>
      <c r="AP6957" s="61"/>
      <c r="AQ6957" s="61"/>
      <c r="AR6957" s="156"/>
      <c r="AS6957" s="156"/>
      <c r="AT6957" s="156"/>
      <c r="DW6957" s="62"/>
      <c r="DX6957" s="63"/>
      <c r="DY6957" s="63"/>
      <c r="DZ6957" s="63"/>
      <c r="EA6957" s="62"/>
    </row>
    <row r="6958" spans="34:131" x14ac:dyDescent="0.25">
      <c r="AH6958" s="38"/>
      <c r="AI6958" s="38"/>
      <c r="AJ6958" s="38"/>
      <c r="AK6958" s="38"/>
      <c r="AL6958" s="38"/>
      <c r="AM6958" s="38"/>
      <c r="AN6958" s="61"/>
      <c r="AO6958" s="61"/>
      <c r="AP6958" s="61"/>
      <c r="AQ6958" s="61"/>
      <c r="AR6958" s="156"/>
      <c r="AS6958" s="156"/>
      <c r="AT6958" s="156"/>
      <c r="DW6958" s="62"/>
      <c r="DX6958" s="63"/>
      <c r="DY6958" s="63"/>
      <c r="DZ6958" s="63"/>
      <c r="EA6958" s="62"/>
    </row>
    <row r="6959" spans="34:131" x14ac:dyDescent="0.25">
      <c r="AH6959" s="38"/>
      <c r="AI6959" s="38"/>
      <c r="AJ6959" s="38"/>
      <c r="AK6959" s="38"/>
      <c r="AL6959" s="38"/>
      <c r="AM6959" s="38"/>
      <c r="AN6959" s="61"/>
      <c r="AO6959" s="61"/>
      <c r="AP6959" s="61"/>
      <c r="AQ6959" s="61"/>
      <c r="AR6959" s="156"/>
      <c r="AS6959" s="156"/>
      <c r="AT6959" s="156"/>
      <c r="DW6959" s="62"/>
      <c r="DX6959" s="63"/>
      <c r="DY6959" s="63"/>
      <c r="DZ6959" s="63"/>
      <c r="EA6959" s="62"/>
    </row>
    <row r="6960" spans="34:131" x14ac:dyDescent="0.25">
      <c r="AH6960" s="38"/>
      <c r="AI6960" s="38"/>
      <c r="AJ6960" s="38"/>
      <c r="AK6960" s="38"/>
      <c r="AL6960" s="38"/>
      <c r="AM6960" s="38"/>
      <c r="AN6960" s="61"/>
      <c r="AO6960" s="61"/>
      <c r="AP6960" s="61"/>
      <c r="AQ6960" s="61"/>
      <c r="AR6960" s="156"/>
      <c r="AS6960" s="156"/>
      <c r="AT6960" s="156"/>
      <c r="DW6960" s="62"/>
      <c r="DX6960" s="63"/>
      <c r="DY6960" s="63"/>
      <c r="DZ6960" s="63"/>
      <c r="EA6960" s="62"/>
    </row>
    <row r="6961" spans="34:131" x14ac:dyDescent="0.25">
      <c r="AH6961" s="66"/>
      <c r="AI6961" s="65"/>
      <c r="AJ6961" s="65"/>
      <c r="AK6961" s="64"/>
      <c r="AL6961" s="63"/>
      <c r="AM6961" s="63"/>
      <c r="AN6961" s="65"/>
      <c r="DW6961" s="62"/>
      <c r="DX6961" s="63"/>
      <c r="DY6961" s="63"/>
      <c r="DZ6961" s="63"/>
      <c r="EA6961" s="62"/>
    </row>
    <row r="6962" spans="34:131" x14ac:dyDescent="0.25">
      <c r="AH6962" s="66"/>
      <c r="AI6962" s="65"/>
      <c r="AJ6962" s="65"/>
      <c r="AK6962" s="64"/>
      <c r="AL6962" s="63"/>
      <c r="AM6962" s="63"/>
      <c r="AN6962" s="65"/>
      <c r="DW6962" s="62"/>
      <c r="DX6962" s="63"/>
      <c r="DY6962" s="63"/>
      <c r="DZ6962" s="63"/>
      <c r="EA6962" s="62"/>
    </row>
    <row r="6963" spans="34:131" x14ac:dyDescent="0.25">
      <c r="AH6963" s="66"/>
      <c r="AI6963" s="65"/>
      <c r="AJ6963" s="65"/>
      <c r="AK6963" s="64"/>
      <c r="AL6963" s="63"/>
      <c r="AM6963" s="63"/>
      <c r="AN6963" s="65"/>
      <c r="DW6963" s="62"/>
      <c r="DX6963" s="63"/>
      <c r="DY6963" s="63"/>
      <c r="DZ6963" s="63"/>
      <c r="EA6963" s="62"/>
    </row>
    <row r="6964" spans="34:131" x14ac:dyDescent="0.25">
      <c r="AH6964" s="66"/>
      <c r="AI6964" s="65"/>
      <c r="AJ6964" s="65"/>
      <c r="AK6964" s="64"/>
      <c r="AL6964" s="63"/>
      <c r="AM6964" s="63"/>
      <c r="AN6964" s="65"/>
      <c r="DW6964" s="62"/>
      <c r="DX6964" s="63"/>
      <c r="DY6964" s="63"/>
      <c r="DZ6964" s="63"/>
      <c r="EA6964" s="62"/>
    </row>
    <row r="6965" spans="34:131" x14ac:dyDescent="0.25">
      <c r="AH6965" s="66"/>
      <c r="AI6965" s="65"/>
      <c r="AJ6965" s="65"/>
      <c r="AK6965" s="64"/>
      <c r="AL6965" s="63"/>
      <c r="AM6965" s="63"/>
      <c r="AN6965" s="65"/>
      <c r="DW6965" s="62"/>
      <c r="DX6965" s="63"/>
      <c r="DY6965" s="63"/>
      <c r="DZ6965" s="63"/>
      <c r="EA6965" s="62"/>
    </row>
    <row r="6966" spans="34:131" x14ac:dyDescent="0.25">
      <c r="AH6966" s="66"/>
      <c r="AI6966" s="65"/>
      <c r="AJ6966" s="65"/>
      <c r="AK6966" s="64"/>
      <c r="AL6966" s="63"/>
      <c r="AM6966" s="63"/>
      <c r="AN6966" s="65"/>
      <c r="DW6966" s="62"/>
      <c r="DX6966" s="63"/>
      <c r="DY6966" s="63"/>
      <c r="DZ6966" s="63"/>
      <c r="EA6966" s="62"/>
    </row>
    <row r="6967" spans="34:131" x14ac:dyDescent="0.25">
      <c r="AH6967" s="66"/>
      <c r="AI6967" s="65"/>
      <c r="AJ6967" s="65"/>
      <c r="AK6967" s="64"/>
      <c r="AL6967" s="63"/>
      <c r="AM6967" s="63"/>
      <c r="AN6967" s="65"/>
      <c r="DW6967" s="62"/>
      <c r="DX6967" s="63"/>
      <c r="DY6967" s="63"/>
      <c r="DZ6967" s="63"/>
      <c r="EA6967" s="62"/>
    </row>
    <row r="6968" spans="34:131" x14ac:dyDescent="0.25">
      <c r="AH6968" s="66"/>
      <c r="AI6968" s="65"/>
      <c r="AJ6968" s="65"/>
      <c r="AK6968" s="64"/>
      <c r="AL6968" s="63"/>
      <c r="AM6968" s="63"/>
      <c r="AN6968" s="65"/>
      <c r="DW6968" s="62"/>
      <c r="DX6968" s="63"/>
      <c r="DY6968" s="63"/>
      <c r="DZ6968" s="63"/>
      <c r="EA6968" s="62"/>
    </row>
    <row r="6969" spans="34:131" x14ac:dyDescent="0.25">
      <c r="AH6969" s="66"/>
      <c r="AI6969" s="65"/>
      <c r="AJ6969" s="65"/>
      <c r="AK6969" s="64"/>
      <c r="AL6969" s="63"/>
      <c r="AM6969" s="63"/>
      <c r="AN6969" s="65"/>
      <c r="DW6969" s="62"/>
      <c r="DX6969" s="63"/>
      <c r="DY6969" s="63"/>
      <c r="DZ6969" s="63"/>
      <c r="EA6969" s="62"/>
    </row>
    <row r="6970" spans="34:131" x14ac:dyDescent="0.25">
      <c r="AH6970" s="66"/>
      <c r="AI6970" s="65"/>
      <c r="AJ6970" s="65"/>
      <c r="AK6970" s="64"/>
      <c r="AL6970" s="63"/>
      <c r="AM6970" s="63"/>
      <c r="AN6970" s="65"/>
      <c r="DW6970" s="62"/>
      <c r="DX6970" s="63"/>
      <c r="DY6970" s="63"/>
      <c r="DZ6970" s="63"/>
      <c r="EA6970" s="62"/>
    </row>
    <row r="6971" spans="34:131" x14ac:dyDescent="0.25">
      <c r="AH6971" s="66"/>
      <c r="AI6971" s="65"/>
      <c r="AJ6971" s="65"/>
      <c r="AK6971" s="64"/>
      <c r="AL6971" s="63"/>
      <c r="AM6971" s="63"/>
      <c r="AN6971" s="65"/>
      <c r="DW6971" s="62"/>
      <c r="DX6971" s="63"/>
      <c r="DY6971" s="63"/>
      <c r="DZ6971" s="63"/>
      <c r="EA6971" s="62"/>
    </row>
    <row r="6972" spans="34:131" x14ac:dyDescent="0.25">
      <c r="AH6972" s="66"/>
      <c r="AI6972" s="65"/>
      <c r="AJ6972" s="65"/>
      <c r="AK6972" s="64"/>
      <c r="AL6972" s="63"/>
      <c r="AM6972" s="63"/>
      <c r="AN6972" s="65"/>
      <c r="DW6972" s="62"/>
      <c r="DX6972" s="63"/>
      <c r="DY6972" s="63"/>
      <c r="DZ6972" s="63"/>
      <c r="EA6972" s="62"/>
    </row>
    <row r="6973" spans="34:131" x14ac:dyDescent="0.25">
      <c r="DW6973" s="62"/>
      <c r="DX6973" s="63"/>
      <c r="DY6973" s="63"/>
      <c r="DZ6973" s="63"/>
      <c r="EA6973" s="62"/>
    </row>
    <row r="6974" spans="34:131" x14ac:dyDescent="0.25">
      <c r="DW6974" s="62"/>
      <c r="DX6974" s="63"/>
      <c r="DY6974" s="63"/>
      <c r="DZ6974" s="63"/>
      <c r="EA6974" s="62"/>
    </row>
    <row r="6975" spans="34:131" x14ac:dyDescent="0.25">
      <c r="DW6975" s="62"/>
      <c r="DX6975" s="63"/>
      <c r="DY6975" s="63"/>
      <c r="DZ6975" s="63"/>
      <c r="EA6975" s="62"/>
    </row>
    <row r="6976" spans="34:131" x14ac:dyDescent="0.25">
      <c r="DW6976" s="62"/>
      <c r="DX6976" s="63"/>
      <c r="DY6976" s="63"/>
      <c r="DZ6976" s="63"/>
      <c r="EA6976" s="62"/>
    </row>
    <row r="6977" spans="34:131" x14ac:dyDescent="0.25">
      <c r="DW6977" s="62"/>
      <c r="DX6977" s="63"/>
      <c r="DY6977" s="63"/>
      <c r="DZ6977" s="63"/>
      <c r="EA6977" s="62"/>
    </row>
    <row r="6978" spans="34:131" x14ac:dyDescent="0.25">
      <c r="AH6978" s="38"/>
      <c r="AI6978" s="38"/>
      <c r="AJ6978" s="38"/>
      <c r="AK6978" s="38"/>
      <c r="AL6978" s="38"/>
      <c r="AM6978" s="38"/>
      <c r="AN6978" s="61"/>
      <c r="AO6978" s="61"/>
      <c r="AP6978" s="61"/>
      <c r="AQ6978" s="61"/>
      <c r="AR6978" s="156"/>
      <c r="AS6978" s="156"/>
      <c r="AT6978" s="156"/>
      <c r="DW6978" s="62"/>
      <c r="DX6978" s="63"/>
      <c r="DY6978" s="63"/>
      <c r="DZ6978" s="63"/>
      <c r="EA6978" s="62"/>
    </row>
    <row r="6979" spans="34:131" x14ac:dyDescent="0.25">
      <c r="AH6979" s="38"/>
      <c r="AI6979" s="38"/>
      <c r="AJ6979" s="38"/>
      <c r="AK6979" s="38"/>
      <c r="AL6979" s="38"/>
      <c r="AM6979" s="38"/>
      <c r="AN6979" s="61"/>
      <c r="AO6979" s="61"/>
      <c r="AP6979" s="61"/>
      <c r="AQ6979" s="61"/>
      <c r="AR6979" s="156"/>
      <c r="AS6979" s="156"/>
      <c r="AT6979" s="156"/>
      <c r="DW6979" s="62"/>
      <c r="DX6979" s="63"/>
      <c r="DY6979" s="63"/>
      <c r="DZ6979" s="63"/>
      <c r="EA6979" s="62"/>
    </row>
    <row r="6980" spans="34:131" x14ac:dyDescent="0.25">
      <c r="AH6980" s="38"/>
      <c r="AI6980" s="38"/>
      <c r="AJ6980" s="38"/>
      <c r="AK6980" s="38"/>
      <c r="AL6980" s="38"/>
      <c r="AM6980" s="38"/>
      <c r="AN6980" s="61"/>
      <c r="AO6980" s="61"/>
      <c r="AP6980" s="61"/>
      <c r="AQ6980" s="61"/>
      <c r="AR6980" s="156"/>
      <c r="AS6980" s="156"/>
      <c r="AT6980" s="156"/>
      <c r="DW6980" s="62"/>
      <c r="DX6980" s="63"/>
      <c r="DY6980" s="63"/>
      <c r="DZ6980" s="63"/>
      <c r="EA6980" s="62"/>
    </row>
    <row r="6981" spans="34:131" x14ac:dyDescent="0.25">
      <c r="AH6981" s="38"/>
      <c r="AI6981" s="38"/>
      <c r="AJ6981" s="38"/>
      <c r="AK6981" s="38"/>
      <c r="AL6981" s="38"/>
      <c r="AM6981" s="38"/>
      <c r="AN6981" s="61"/>
      <c r="AO6981" s="61"/>
      <c r="AP6981" s="61"/>
      <c r="AQ6981" s="61"/>
      <c r="AR6981" s="156"/>
      <c r="AS6981" s="156"/>
      <c r="AT6981" s="156"/>
      <c r="DW6981" s="62"/>
      <c r="DX6981" s="63"/>
      <c r="DY6981" s="63"/>
      <c r="DZ6981" s="63"/>
      <c r="EA6981" s="62"/>
    </row>
    <row r="6982" spans="34:131" x14ac:dyDescent="0.25">
      <c r="AH6982" s="38"/>
      <c r="AI6982" s="38"/>
      <c r="AJ6982" s="38"/>
      <c r="AK6982" s="38"/>
      <c r="AL6982" s="38"/>
      <c r="AM6982" s="38"/>
      <c r="AN6982" s="61"/>
      <c r="AO6982" s="61"/>
      <c r="AP6982" s="61"/>
      <c r="AQ6982" s="61"/>
      <c r="AR6982" s="156"/>
      <c r="AS6982" s="156"/>
      <c r="AT6982" s="156"/>
      <c r="DW6982" s="62"/>
      <c r="DX6982" s="63"/>
      <c r="DY6982" s="63"/>
      <c r="DZ6982" s="63"/>
      <c r="EA6982" s="62"/>
    </row>
    <row r="6983" spans="34:131" x14ac:dyDescent="0.25">
      <c r="AH6983" s="38"/>
      <c r="AI6983" s="38"/>
      <c r="AJ6983" s="38"/>
      <c r="AK6983" s="38"/>
      <c r="AL6983" s="38"/>
      <c r="AM6983" s="38"/>
      <c r="AN6983" s="61"/>
      <c r="AO6983" s="61"/>
      <c r="AP6983" s="61"/>
      <c r="AQ6983" s="61"/>
      <c r="AR6983" s="156"/>
      <c r="AS6983" s="156"/>
      <c r="AT6983" s="156"/>
      <c r="DW6983" s="62"/>
      <c r="DX6983" s="63"/>
      <c r="DY6983" s="63"/>
      <c r="DZ6983" s="63"/>
      <c r="EA6983" s="62"/>
    </row>
    <row r="6984" spans="34:131" x14ac:dyDescent="0.25">
      <c r="AH6984" s="38"/>
      <c r="AI6984" s="38"/>
      <c r="AJ6984" s="38"/>
      <c r="AK6984" s="38"/>
      <c r="AL6984" s="38"/>
      <c r="AM6984" s="38"/>
      <c r="AN6984" s="61"/>
      <c r="AO6984" s="61"/>
      <c r="AP6984" s="61"/>
      <c r="AQ6984" s="61"/>
      <c r="AR6984" s="156"/>
      <c r="AS6984" s="156"/>
      <c r="AT6984" s="156"/>
      <c r="DW6984" s="62"/>
      <c r="DX6984" s="63"/>
      <c r="DY6984" s="63"/>
      <c r="DZ6984" s="63"/>
      <c r="EA6984" s="62"/>
    </row>
    <row r="6985" spans="34:131" x14ac:dyDescent="0.25">
      <c r="AH6985" s="38"/>
      <c r="AI6985" s="38"/>
      <c r="AJ6985" s="38"/>
      <c r="AK6985" s="38"/>
      <c r="AL6985" s="38"/>
      <c r="AM6985" s="38"/>
      <c r="AN6985" s="61"/>
      <c r="AO6985" s="61"/>
      <c r="AP6985" s="61"/>
      <c r="AQ6985" s="61"/>
      <c r="AR6985" s="156"/>
      <c r="AS6985" s="156"/>
      <c r="AT6985" s="156"/>
      <c r="DW6985" s="62"/>
      <c r="DX6985" s="63"/>
      <c r="DY6985" s="63"/>
      <c r="DZ6985" s="63"/>
      <c r="EA6985" s="62"/>
    </row>
    <row r="6986" spans="34:131" x14ac:dyDescent="0.25">
      <c r="AH6986" s="38"/>
      <c r="AI6986" s="38"/>
      <c r="AJ6986" s="38"/>
      <c r="AK6986" s="38"/>
      <c r="AL6986" s="38"/>
      <c r="AM6986" s="38"/>
      <c r="AN6986" s="28"/>
      <c r="AO6986" s="61"/>
      <c r="AP6986" s="61"/>
      <c r="AQ6986" s="61"/>
      <c r="AR6986" s="156"/>
      <c r="AS6986" s="156"/>
      <c r="AT6986" s="156"/>
      <c r="DW6986" s="62"/>
      <c r="DX6986" s="63"/>
      <c r="DY6986" s="63"/>
      <c r="DZ6986" s="63"/>
      <c r="EA6986" s="62"/>
    </row>
    <row r="6987" spans="34:131" x14ac:dyDescent="0.25">
      <c r="AH6987" s="38"/>
      <c r="AI6987" s="38"/>
      <c r="AJ6987" s="38"/>
      <c r="AK6987" s="38"/>
      <c r="AL6987" s="38"/>
      <c r="AM6987" s="38"/>
      <c r="AN6987" s="61"/>
      <c r="AO6987" s="61"/>
      <c r="AP6987" s="61"/>
      <c r="AQ6987" s="61"/>
      <c r="AR6987" s="156"/>
      <c r="AS6987" s="156"/>
      <c r="AT6987" s="156"/>
      <c r="DW6987" s="62"/>
      <c r="DX6987" s="63"/>
      <c r="DY6987" s="63"/>
      <c r="DZ6987" s="63"/>
      <c r="EA6987" s="62"/>
    </row>
    <row r="6988" spans="34:131" x14ac:dyDescent="0.25">
      <c r="AH6988" s="38"/>
      <c r="AI6988" s="38"/>
      <c r="AJ6988" s="38"/>
      <c r="AK6988" s="38"/>
      <c r="AL6988" s="38"/>
      <c r="AM6988" s="38"/>
      <c r="AN6988" s="28"/>
      <c r="AO6988" s="61"/>
      <c r="AP6988" s="61"/>
      <c r="AQ6988" s="61"/>
      <c r="AR6988" s="156"/>
      <c r="AS6988" s="156"/>
      <c r="AT6988" s="156"/>
      <c r="DW6988" s="62"/>
      <c r="DX6988" s="63"/>
      <c r="DY6988" s="63"/>
      <c r="DZ6988" s="63"/>
      <c r="EA6988" s="62"/>
    </row>
    <row r="6989" spans="34:131" x14ac:dyDescent="0.25">
      <c r="AH6989" s="38"/>
      <c r="AI6989" s="38"/>
      <c r="AJ6989" s="38"/>
      <c r="AK6989" s="38"/>
      <c r="AL6989" s="38"/>
      <c r="AM6989" s="38"/>
      <c r="AN6989" s="61"/>
      <c r="AO6989" s="61"/>
      <c r="AP6989" s="61"/>
      <c r="AQ6989" s="61"/>
      <c r="AR6989" s="156"/>
      <c r="AS6989" s="156"/>
      <c r="AT6989" s="156"/>
      <c r="DW6989" s="62"/>
      <c r="DX6989" s="63"/>
      <c r="DY6989" s="63"/>
      <c r="DZ6989" s="63"/>
      <c r="EA6989" s="62"/>
    </row>
    <row r="6990" spans="34:131" x14ac:dyDescent="0.25">
      <c r="AH6990" s="38"/>
      <c r="AI6990" s="38"/>
      <c r="AJ6990" s="38"/>
      <c r="AK6990" s="38"/>
      <c r="AL6990" s="38"/>
      <c r="AM6990" s="38"/>
      <c r="AN6990" s="61"/>
      <c r="AO6990" s="61"/>
      <c r="AP6990" s="61"/>
      <c r="AQ6990" s="61"/>
      <c r="AR6990" s="156"/>
      <c r="AS6990" s="156"/>
      <c r="AT6990" s="156"/>
      <c r="DW6990" s="62"/>
      <c r="DX6990" s="63"/>
      <c r="DY6990" s="63"/>
      <c r="DZ6990" s="63"/>
      <c r="EA6990" s="62"/>
    </row>
    <row r="6991" spans="34:131" x14ac:dyDescent="0.25">
      <c r="AH6991" s="38"/>
      <c r="AI6991" s="38"/>
      <c r="AJ6991" s="38"/>
      <c r="AK6991" s="38"/>
      <c r="AL6991" s="38"/>
      <c r="AM6991" s="38"/>
      <c r="AN6991" s="61"/>
      <c r="AO6991" s="61"/>
      <c r="AP6991" s="61"/>
      <c r="AQ6991" s="61"/>
      <c r="AR6991" s="156"/>
      <c r="AS6991" s="156"/>
      <c r="AT6991" s="156"/>
      <c r="DW6991" s="62"/>
      <c r="DX6991" s="63"/>
      <c r="DY6991" s="63"/>
      <c r="DZ6991" s="63"/>
      <c r="EA6991" s="62"/>
    </row>
    <row r="6992" spans="34:131" x14ac:dyDescent="0.25">
      <c r="AH6992" s="38"/>
      <c r="AI6992" s="38"/>
      <c r="AJ6992" s="38"/>
      <c r="AK6992" s="38"/>
      <c r="AL6992" s="38"/>
      <c r="AM6992" s="38"/>
      <c r="AN6992" s="61"/>
      <c r="AO6992" s="61"/>
      <c r="AP6992" s="61"/>
      <c r="AQ6992" s="61"/>
      <c r="AR6992" s="156"/>
      <c r="AS6992" s="156"/>
      <c r="AT6992" s="156"/>
      <c r="DW6992" s="62"/>
      <c r="DX6992" s="63"/>
      <c r="DY6992" s="63"/>
      <c r="DZ6992" s="63"/>
      <c r="EA6992" s="62"/>
    </row>
    <row r="6993" spans="34:131" x14ac:dyDescent="0.25">
      <c r="AH6993" s="38"/>
      <c r="AI6993" s="38"/>
      <c r="AJ6993" s="38"/>
      <c r="AK6993" s="38"/>
      <c r="AL6993" s="38"/>
      <c r="AM6993" s="38"/>
      <c r="AN6993" s="61"/>
      <c r="AO6993" s="61"/>
      <c r="AP6993" s="61"/>
      <c r="AQ6993" s="61"/>
      <c r="AR6993" s="156"/>
      <c r="AS6993" s="156"/>
      <c r="AT6993" s="156"/>
      <c r="DW6993" s="62"/>
      <c r="DX6993" s="63"/>
      <c r="DY6993" s="63"/>
      <c r="DZ6993" s="63"/>
      <c r="EA6993" s="62"/>
    </row>
    <row r="6994" spans="34:131" x14ac:dyDescent="0.25">
      <c r="AH6994" s="38"/>
      <c r="AI6994" s="38"/>
      <c r="AJ6994" s="38"/>
      <c r="AK6994" s="38"/>
      <c r="AL6994" s="38"/>
      <c r="AM6994" s="38"/>
      <c r="AN6994" s="61"/>
      <c r="AO6994" s="61"/>
      <c r="AP6994" s="61"/>
      <c r="AQ6994" s="61"/>
      <c r="AR6994" s="156"/>
      <c r="AS6994" s="156"/>
      <c r="AT6994" s="156"/>
      <c r="DW6994" s="62"/>
      <c r="DX6994" s="63"/>
      <c r="DY6994" s="63"/>
      <c r="DZ6994" s="63"/>
      <c r="EA6994" s="62"/>
    </row>
    <row r="6995" spans="34:131" x14ac:dyDescent="0.25">
      <c r="AH6995" s="38"/>
      <c r="AI6995" s="38"/>
      <c r="AJ6995" s="38"/>
      <c r="AK6995" s="38"/>
      <c r="AL6995" s="38"/>
      <c r="AM6995" s="38"/>
      <c r="AN6995" s="61"/>
      <c r="AO6995" s="61"/>
      <c r="AP6995" s="61"/>
      <c r="AQ6995" s="61"/>
      <c r="AR6995" s="156"/>
      <c r="AS6995" s="156"/>
      <c r="AT6995" s="156"/>
      <c r="DW6995" s="62"/>
      <c r="DX6995" s="63"/>
      <c r="DY6995" s="63"/>
      <c r="DZ6995" s="63"/>
      <c r="EA6995" s="62"/>
    </row>
    <row r="6996" spans="34:131" x14ac:dyDescent="0.25">
      <c r="AH6996" s="38"/>
      <c r="AI6996" s="38"/>
      <c r="AJ6996" s="38"/>
      <c r="AK6996" s="38"/>
      <c r="AL6996" s="38"/>
      <c r="AM6996" s="38"/>
      <c r="AN6996" s="61"/>
      <c r="AO6996" s="61"/>
      <c r="AP6996" s="61"/>
      <c r="AQ6996" s="61"/>
      <c r="AR6996" s="156"/>
      <c r="AS6996" s="156"/>
      <c r="AT6996" s="156"/>
      <c r="DW6996" s="62"/>
      <c r="DX6996" s="63"/>
      <c r="DY6996" s="63"/>
      <c r="DZ6996" s="63"/>
      <c r="EA6996" s="62"/>
    </row>
    <row r="6997" spans="34:131" x14ac:dyDescent="0.25">
      <c r="AH6997" s="38"/>
      <c r="AI6997" s="38"/>
      <c r="AJ6997" s="38"/>
      <c r="AK6997" s="38"/>
      <c r="AL6997" s="38"/>
      <c r="AM6997" s="38"/>
      <c r="AN6997" s="61"/>
      <c r="AO6997" s="61"/>
      <c r="AP6997" s="61"/>
      <c r="AQ6997" s="61"/>
      <c r="AR6997" s="156"/>
      <c r="AS6997" s="156"/>
      <c r="AT6997" s="156"/>
      <c r="DW6997" s="62"/>
      <c r="DX6997" s="63"/>
      <c r="DY6997" s="63"/>
      <c r="DZ6997" s="63"/>
      <c r="EA6997" s="62"/>
    </row>
    <row r="6998" spans="34:131" x14ac:dyDescent="0.25">
      <c r="AH6998" s="38"/>
      <c r="AI6998" s="38"/>
      <c r="AJ6998" s="38"/>
      <c r="AK6998" s="38"/>
      <c r="AL6998" s="38"/>
      <c r="AM6998" s="38"/>
      <c r="AN6998" s="61"/>
      <c r="AO6998" s="61"/>
      <c r="AP6998" s="61"/>
      <c r="AQ6998" s="61"/>
      <c r="AR6998" s="156"/>
      <c r="AS6998" s="156"/>
      <c r="AT6998" s="156"/>
      <c r="DW6998" s="62"/>
      <c r="DX6998" s="63"/>
      <c r="DY6998" s="63"/>
      <c r="DZ6998" s="63"/>
      <c r="EA6998" s="62"/>
    </row>
    <row r="6999" spans="34:131" x14ac:dyDescent="0.25">
      <c r="AH6999" s="38"/>
      <c r="AI6999" s="38"/>
      <c r="AJ6999" s="38"/>
      <c r="AK6999" s="38"/>
      <c r="AL6999" s="38"/>
      <c r="AM6999" s="38"/>
      <c r="AN6999" s="61"/>
      <c r="AO6999" s="61"/>
      <c r="AP6999" s="61"/>
      <c r="AQ6999" s="61"/>
      <c r="AR6999" s="156"/>
      <c r="AS6999" s="156"/>
      <c r="AT6999" s="156"/>
      <c r="DW6999" s="62"/>
      <c r="DX6999" s="63"/>
      <c r="DY6999" s="63"/>
      <c r="DZ6999" s="63"/>
      <c r="EA6999" s="62"/>
    </row>
    <row r="7000" spans="34:131" x14ac:dyDescent="0.25">
      <c r="AH7000" s="38"/>
      <c r="AI7000" s="38"/>
      <c r="AJ7000" s="38"/>
      <c r="AK7000" s="38"/>
      <c r="AL7000" s="38"/>
      <c r="AM7000" s="38"/>
      <c r="AN7000" s="61"/>
      <c r="AO7000" s="61"/>
      <c r="AP7000" s="61"/>
      <c r="AQ7000" s="61"/>
      <c r="AR7000" s="156"/>
      <c r="AS7000" s="156"/>
      <c r="AT7000" s="156"/>
      <c r="DW7000" s="62"/>
      <c r="DX7000" s="63"/>
      <c r="DY7000" s="63"/>
      <c r="DZ7000" s="63"/>
      <c r="EA7000" s="62"/>
    </row>
    <row r="7001" spans="34:131" x14ac:dyDescent="0.25">
      <c r="AH7001" s="38"/>
      <c r="AI7001" s="38"/>
      <c r="AJ7001" s="38"/>
      <c r="AK7001" s="38"/>
      <c r="AL7001" s="38"/>
      <c r="AM7001" s="38"/>
      <c r="AN7001" s="61"/>
      <c r="AO7001" s="61"/>
      <c r="AP7001" s="61"/>
      <c r="AQ7001" s="61"/>
      <c r="AR7001" s="156"/>
      <c r="AS7001" s="156"/>
      <c r="AT7001" s="156"/>
      <c r="DW7001" s="62"/>
      <c r="DX7001" s="63"/>
      <c r="DY7001" s="63"/>
      <c r="DZ7001" s="63"/>
      <c r="EA7001" s="62"/>
    </row>
    <row r="7002" spans="34:131" x14ac:dyDescent="0.25">
      <c r="AH7002" s="38"/>
      <c r="AI7002" s="38"/>
      <c r="AJ7002" s="38"/>
      <c r="AK7002" s="38"/>
      <c r="AL7002" s="38"/>
      <c r="AM7002" s="38"/>
      <c r="AN7002" s="61"/>
      <c r="AO7002" s="61"/>
      <c r="AP7002" s="61"/>
      <c r="AQ7002" s="61"/>
      <c r="AR7002" s="156"/>
      <c r="AS7002" s="156"/>
      <c r="AT7002" s="156"/>
      <c r="DW7002" s="62"/>
      <c r="DX7002" s="63"/>
      <c r="DY7002" s="63"/>
      <c r="DZ7002" s="63"/>
      <c r="EA7002" s="62"/>
    </row>
    <row r="7003" spans="34:131" x14ac:dyDescent="0.25">
      <c r="AH7003" s="38"/>
      <c r="AI7003" s="38"/>
      <c r="AJ7003" s="38"/>
      <c r="AK7003" s="38"/>
      <c r="AL7003" s="38"/>
      <c r="AM7003" s="38"/>
      <c r="AN7003" s="61"/>
      <c r="AO7003" s="61"/>
      <c r="AP7003" s="61"/>
      <c r="AQ7003" s="61"/>
      <c r="AR7003" s="156"/>
      <c r="AS7003" s="156"/>
      <c r="AT7003" s="156"/>
      <c r="DW7003" s="62"/>
      <c r="DX7003" s="63"/>
      <c r="DY7003" s="63"/>
      <c r="DZ7003" s="63"/>
      <c r="EA7003" s="62"/>
    </row>
    <row r="7004" spans="34:131" x14ac:dyDescent="0.25">
      <c r="AH7004" s="38"/>
      <c r="AI7004" s="38"/>
      <c r="AJ7004" s="38"/>
      <c r="AK7004" s="38"/>
      <c r="AL7004" s="38"/>
      <c r="AM7004" s="38"/>
      <c r="AN7004" s="61"/>
      <c r="AO7004" s="61"/>
      <c r="AP7004" s="61"/>
      <c r="AQ7004" s="61"/>
      <c r="AR7004" s="156"/>
      <c r="AS7004" s="156"/>
      <c r="AT7004" s="156"/>
      <c r="DW7004" s="62"/>
      <c r="DX7004" s="63"/>
      <c r="DY7004" s="63"/>
      <c r="DZ7004" s="63"/>
      <c r="EA7004" s="62"/>
    </row>
    <row r="7005" spans="34:131" x14ac:dyDescent="0.25">
      <c r="AH7005" s="38"/>
      <c r="AI7005" s="38"/>
      <c r="AJ7005" s="38"/>
      <c r="AK7005" s="38"/>
      <c r="AL7005" s="38"/>
      <c r="AM7005" s="38"/>
      <c r="AN7005" s="61"/>
      <c r="AO7005" s="61"/>
      <c r="AP7005" s="61"/>
      <c r="AQ7005" s="61"/>
      <c r="AR7005" s="156"/>
      <c r="AS7005" s="156"/>
      <c r="AT7005" s="156"/>
      <c r="DW7005" s="62"/>
      <c r="DX7005" s="63"/>
      <c r="DY7005" s="63"/>
      <c r="DZ7005" s="63"/>
      <c r="EA7005" s="62"/>
    </row>
    <row r="7006" spans="34:131" x14ac:dyDescent="0.25">
      <c r="AH7006" s="38"/>
      <c r="AI7006" s="38"/>
      <c r="AJ7006" s="38"/>
      <c r="AK7006" s="38"/>
      <c r="AL7006" s="38"/>
      <c r="AM7006" s="38"/>
      <c r="AN7006" s="61"/>
      <c r="AO7006" s="61"/>
      <c r="AP7006" s="61"/>
      <c r="AQ7006" s="61"/>
      <c r="AR7006" s="156"/>
      <c r="AS7006" s="156"/>
      <c r="AT7006" s="156"/>
      <c r="DW7006" s="62"/>
      <c r="DX7006" s="63"/>
      <c r="DY7006" s="63"/>
      <c r="DZ7006" s="63"/>
      <c r="EA7006" s="62"/>
    </row>
    <row r="7007" spans="34:131" x14ac:dyDescent="0.25">
      <c r="AH7007" s="38"/>
      <c r="AI7007" s="38"/>
      <c r="AJ7007" s="38"/>
      <c r="AK7007" s="38"/>
      <c r="AL7007" s="38"/>
      <c r="AM7007" s="38"/>
      <c r="AN7007" s="61"/>
      <c r="AO7007" s="61"/>
      <c r="AP7007" s="61"/>
      <c r="AQ7007" s="61"/>
      <c r="AR7007" s="156"/>
      <c r="AS7007" s="156"/>
      <c r="AT7007" s="156"/>
      <c r="DW7007" s="62"/>
      <c r="DX7007" s="63"/>
      <c r="DY7007" s="63"/>
      <c r="DZ7007" s="63"/>
      <c r="EA7007" s="62"/>
    </row>
    <row r="7008" spans="34:131" x14ac:dyDescent="0.25">
      <c r="AH7008" s="38"/>
      <c r="AI7008" s="38"/>
      <c r="AJ7008" s="38"/>
      <c r="AK7008" s="38"/>
      <c r="AL7008" s="38"/>
      <c r="AM7008" s="38"/>
      <c r="AN7008" s="61"/>
      <c r="AO7008" s="61"/>
      <c r="AP7008" s="61"/>
      <c r="AQ7008" s="61"/>
      <c r="AR7008" s="156"/>
      <c r="AS7008" s="156"/>
      <c r="AT7008" s="156"/>
      <c r="DW7008" s="62"/>
      <c r="DX7008" s="63"/>
      <c r="DY7008" s="63"/>
      <c r="DZ7008" s="63"/>
      <c r="EA7008" s="62"/>
    </row>
    <row r="7009" spans="34:131" x14ac:dyDescent="0.25">
      <c r="AH7009" s="38"/>
      <c r="AI7009" s="38"/>
      <c r="AJ7009" s="38"/>
      <c r="AK7009" s="38"/>
      <c r="AL7009" s="38"/>
      <c r="AM7009" s="38"/>
      <c r="AN7009" s="61"/>
      <c r="AO7009" s="61"/>
      <c r="AP7009" s="61"/>
      <c r="AQ7009" s="61"/>
      <c r="AR7009" s="156"/>
      <c r="AS7009" s="156"/>
      <c r="AT7009" s="156"/>
      <c r="DW7009" s="62"/>
      <c r="DX7009" s="63"/>
      <c r="DY7009" s="63"/>
      <c r="DZ7009" s="63"/>
      <c r="EA7009" s="62"/>
    </row>
    <row r="7010" spans="34:131" x14ac:dyDescent="0.25">
      <c r="AH7010" s="38"/>
      <c r="AI7010" s="38"/>
      <c r="AJ7010" s="38"/>
      <c r="AK7010" s="38"/>
      <c r="AL7010" s="38"/>
      <c r="AM7010" s="38"/>
      <c r="AN7010" s="61"/>
      <c r="AO7010" s="61"/>
      <c r="AP7010" s="61"/>
      <c r="AQ7010" s="61"/>
      <c r="AR7010" s="156"/>
      <c r="AS7010" s="156"/>
      <c r="AT7010" s="156"/>
      <c r="DW7010" s="62"/>
      <c r="DX7010" s="63"/>
      <c r="DY7010" s="63"/>
      <c r="DZ7010" s="63"/>
      <c r="EA7010" s="62"/>
    </row>
    <row r="7011" spans="34:131" x14ac:dyDescent="0.25">
      <c r="AH7011" s="38"/>
      <c r="AI7011" s="38"/>
      <c r="AJ7011" s="38"/>
      <c r="AK7011" s="38"/>
      <c r="AL7011" s="38"/>
      <c r="AM7011" s="38"/>
      <c r="AN7011" s="61"/>
      <c r="AO7011" s="61"/>
      <c r="AP7011" s="61"/>
      <c r="AQ7011" s="61"/>
      <c r="AR7011" s="156"/>
      <c r="AS7011" s="156"/>
      <c r="AT7011" s="156"/>
      <c r="DW7011" s="62"/>
      <c r="DX7011" s="63"/>
      <c r="DY7011" s="63"/>
      <c r="DZ7011" s="63"/>
      <c r="EA7011" s="62"/>
    </row>
    <row r="7012" spans="34:131" x14ac:dyDescent="0.25">
      <c r="AH7012" s="38"/>
      <c r="AI7012" s="38"/>
      <c r="AJ7012" s="38"/>
      <c r="AK7012" s="38"/>
      <c r="AL7012" s="38"/>
      <c r="AM7012" s="38"/>
      <c r="AN7012" s="61"/>
      <c r="AO7012" s="61"/>
      <c r="AP7012" s="61"/>
      <c r="AQ7012" s="61"/>
      <c r="AR7012" s="156"/>
      <c r="AS7012" s="156"/>
      <c r="AT7012" s="156"/>
      <c r="DW7012" s="62"/>
      <c r="DX7012" s="63"/>
      <c r="DY7012" s="63"/>
      <c r="DZ7012" s="63"/>
      <c r="EA7012" s="62"/>
    </row>
    <row r="7013" spans="34:131" x14ac:dyDescent="0.25">
      <c r="AH7013" s="38"/>
      <c r="AI7013" s="38"/>
      <c r="AJ7013" s="38"/>
      <c r="AK7013" s="38"/>
      <c r="AL7013" s="38"/>
      <c r="AM7013" s="38"/>
      <c r="AN7013" s="61"/>
      <c r="AO7013" s="61"/>
      <c r="AP7013" s="61"/>
      <c r="AQ7013" s="61"/>
      <c r="AR7013" s="156"/>
      <c r="AS7013" s="156"/>
      <c r="AT7013" s="156"/>
      <c r="DW7013" s="62"/>
      <c r="DX7013" s="63"/>
      <c r="DY7013" s="63"/>
      <c r="DZ7013" s="63"/>
      <c r="EA7013" s="62"/>
    </row>
    <row r="7014" spans="34:131" x14ac:dyDescent="0.25">
      <c r="AH7014" s="38"/>
      <c r="AI7014" s="38"/>
      <c r="AJ7014" s="38"/>
      <c r="AK7014" s="38"/>
      <c r="AL7014" s="38"/>
      <c r="AM7014" s="38"/>
      <c r="AN7014" s="61"/>
      <c r="AO7014" s="61"/>
      <c r="AP7014" s="61"/>
      <c r="AQ7014" s="61"/>
      <c r="AR7014" s="156"/>
      <c r="AS7014" s="156"/>
      <c r="AT7014" s="156"/>
      <c r="DW7014" s="62"/>
      <c r="DX7014" s="63"/>
      <c r="DY7014" s="63"/>
      <c r="DZ7014" s="63"/>
      <c r="EA7014" s="62"/>
    </row>
    <row r="7015" spans="34:131" x14ac:dyDescent="0.25">
      <c r="AH7015" s="38"/>
      <c r="AI7015" s="38"/>
      <c r="AJ7015" s="38"/>
      <c r="AK7015" s="38"/>
      <c r="AL7015" s="38"/>
      <c r="AM7015" s="38"/>
      <c r="AN7015" s="61"/>
      <c r="AO7015" s="61"/>
      <c r="AP7015" s="61"/>
      <c r="AQ7015" s="61"/>
      <c r="AR7015" s="156"/>
      <c r="AS7015" s="156"/>
      <c r="AT7015" s="156"/>
      <c r="DW7015" s="62"/>
      <c r="DX7015" s="63"/>
      <c r="DY7015" s="63"/>
      <c r="DZ7015" s="63"/>
      <c r="EA7015" s="62"/>
    </row>
    <row r="7016" spans="34:131" x14ac:dyDescent="0.25">
      <c r="AH7016" s="38"/>
      <c r="AI7016" s="38"/>
      <c r="AJ7016" s="38"/>
      <c r="AK7016" s="38"/>
      <c r="AL7016" s="38"/>
      <c r="AM7016" s="38"/>
      <c r="AN7016" s="61"/>
      <c r="AO7016" s="61"/>
      <c r="AP7016" s="61"/>
      <c r="AQ7016" s="61"/>
      <c r="AR7016" s="156"/>
      <c r="AS7016" s="156"/>
      <c r="AT7016" s="156"/>
      <c r="DW7016" s="62"/>
      <c r="DX7016" s="63"/>
      <c r="DY7016" s="63"/>
      <c r="DZ7016" s="63"/>
      <c r="EA7016" s="62"/>
    </row>
    <row r="7017" spans="34:131" x14ac:dyDescent="0.25">
      <c r="AH7017" s="38"/>
      <c r="AI7017" s="38"/>
      <c r="AJ7017" s="38"/>
      <c r="AK7017" s="38"/>
      <c r="AL7017" s="38"/>
      <c r="AM7017" s="38"/>
      <c r="AN7017" s="61"/>
      <c r="AO7017" s="61"/>
      <c r="AP7017" s="61"/>
      <c r="AQ7017" s="61"/>
      <c r="AR7017" s="156"/>
      <c r="AS7017" s="156"/>
      <c r="AT7017" s="156"/>
      <c r="DW7017" s="62"/>
      <c r="DX7017" s="63"/>
      <c r="DY7017" s="63"/>
      <c r="DZ7017" s="63"/>
      <c r="EA7017" s="62"/>
    </row>
    <row r="7018" spans="34:131" x14ac:dyDescent="0.25">
      <c r="AH7018" s="38"/>
      <c r="AI7018" s="38"/>
      <c r="AJ7018" s="38"/>
      <c r="AK7018" s="38"/>
      <c r="AL7018" s="38"/>
      <c r="AM7018" s="38"/>
      <c r="AN7018" s="61"/>
      <c r="AO7018" s="61"/>
      <c r="AP7018" s="61"/>
      <c r="AQ7018" s="61"/>
      <c r="AR7018" s="156"/>
      <c r="AS7018" s="156"/>
      <c r="AT7018" s="156"/>
      <c r="DW7018" s="62"/>
      <c r="DX7018" s="63"/>
      <c r="DY7018" s="63"/>
      <c r="DZ7018" s="63"/>
      <c r="EA7018" s="62"/>
    </row>
    <row r="7019" spans="34:131" x14ac:dyDescent="0.25">
      <c r="AH7019" s="38"/>
      <c r="AI7019" s="38"/>
      <c r="AJ7019" s="38"/>
      <c r="AK7019" s="38"/>
      <c r="AL7019" s="38"/>
      <c r="AM7019" s="38"/>
      <c r="AN7019" s="61"/>
      <c r="AO7019" s="61"/>
      <c r="AP7019" s="61"/>
      <c r="AQ7019" s="61"/>
      <c r="AR7019" s="156"/>
      <c r="AS7019" s="156"/>
      <c r="AT7019" s="156"/>
      <c r="DW7019" s="62"/>
      <c r="DX7019" s="63"/>
      <c r="DY7019" s="63"/>
      <c r="DZ7019" s="63"/>
      <c r="EA7019" s="62"/>
    </row>
    <row r="7020" spans="34:131" x14ac:dyDescent="0.25">
      <c r="AH7020" s="38"/>
      <c r="AI7020" s="38"/>
      <c r="AJ7020" s="38"/>
      <c r="AK7020" s="38"/>
      <c r="AL7020" s="38"/>
      <c r="AM7020" s="38"/>
      <c r="AN7020" s="61"/>
      <c r="AO7020" s="61"/>
      <c r="AP7020" s="61"/>
      <c r="AQ7020" s="61"/>
      <c r="AR7020" s="156"/>
      <c r="AS7020" s="156"/>
      <c r="AT7020" s="156"/>
      <c r="DW7020" s="62"/>
      <c r="DX7020" s="63"/>
      <c r="DY7020" s="63"/>
      <c r="DZ7020" s="63"/>
      <c r="EA7020" s="62"/>
    </row>
    <row r="7021" spans="34:131" x14ac:dyDescent="0.25">
      <c r="AH7021" s="38"/>
      <c r="AI7021" s="38"/>
      <c r="AJ7021" s="38"/>
      <c r="AK7021" s="38"/>
      <c r="AL7021" s="38"/>
      <c r="AM7021" s="38"/>
      <c r="AN7021" s="61"/>
      <c r="AO7021" s="61"/>
      <c r="AP7021" s="61"/>
      <c r="AQ7021" s="61"/>
      <c r="AR7021" s="156"/>
      <c r="AS7021" s="156"/>
      <c r="AT7021" s="156"/>
      <c r="DW7021" s="62"/>
      <c r="DX7021" s="63"/>
      <c r="DY7021" s="63"/>
      <c r="DZ7021" s="63"/>
      <c r="EA7021" s="62"/>
    </row>
    <row r="7022" spans="34:131" x14ac:dyDescent="0.25">
      <c r="AH7022" s="38"/>
      <c r="AI7022" s="38"/>
      <c r="AJ7022" s="38"/>
      <c r="AK7022" s="38"/>
      <c r="AL7022" s="38"/>
      <c r="AM7022" s="38"/>
      <c r="AN7022" s="61"/>
      <c r="AO7022" s="61"/>
      <c r="AP7022" s="61"/>
      <c r="AQ7022" s="61"/>
      <c r="AR7022" s="156"/>
      <c r="AS7022" s="156"/>
      <c r="AT7022" s="156"/>
      <c r="DW7022" s="62"/>
      <c r="DX7022" s="63"/>
      <c r="DY7022" s="63"/>
      <c r="DZ7022" s="63"/>
      <c r="EA7022" s="62"/>
    </row>
    <row r="7023" spans="34:131" x14ac:dyDescent="0.25">
      <c r="AH7023" s="38"/>
      <c r="AI7023" s="38"/>
      <c r="AJ7023" s="38"/>
      <c r="AK7023" s="38"/>
      <c r="AL7023" s="38"/>
      <c r="AM7023" s="38"/>
      <c r="AN7023" s="61"/>
      <c r="AO7023" s="61"/>
      <c r="AP7023" s="61"/>
      <c r="AQ7023" s="61"/>
      <c r="AR7023" s="156"/>
      <c r="AS7023" s="156"/>
      <c r="AT7023" s="156"/>
      <c r="DW7023" s="62"/>
      <c r="DX7023" s="63"/>
      <c r="DY7023" s="63"/>
      <c r="DZ7023" s="63"/>
      <c r="EA7023" s="62"/>
    </row>
    <row r="7024" spans="34:131" x14ac:dyDescent="0.25">
      <c r="AH7024" s="38"/>
      <c r="AI7024" s="38"/>
      <c r="AJ7024" s="38"/>
      <c r="AK7024" s="38"/>
      <c r="AL7024" s="38"/>
      <c r="AM7024" s="38"/>
      <c r="AN7024" s="61"/>
      <c r="AO7024" s="61"/>
      <c r="AP7024" s="61"/>
      <c r="AQ7024" s="61"/>
      <c r="AR7024" s="156"/>
      <c r="AS7024" s="156"/>
      <c r="AT7024" s="156"/>
      <c r="DW7024" s="62"/>
      <c r="DX7024" s="63"/>
      <c r="DY7024" s="63"/>
      <c r="DZ7024" s="63"/>
      <c r="EA7024" s="62"/>
    </row>
    <row r="7025" spans="34:131" x14ac:dyDescent="0.25">
      <c r="AH7025" s="38"/>
      <c r="AI7025" s="38"/>
      <c r="AJ7025" s="38"/>
      <c r="AK7025" s="38"/>
      <c r="AL7025" s="38"/>
      <c r="AM7025" s="38"/>
      <c r="AN7025" s="61"/>
      <c r="AO7025" s="61"/>
      <c r="AP7025" s="61"/>
      <c r="AQ7025" s="61"/>
      <c r="AR7025" s="156"/>
      <c r="AS7025" s="156"/>
      <c r="AT7025" s="156"/>
      <c r="DW7025" s="62"/>
      <c r="DX7025" s="63"/>
      <c r="DY7025" s="63"/>
      <c r="DZ7025" s="63"/>
      <c r="EA7025" s="62"/>
    </row>
    <row r="7026" spans="34:131" x14ac:dyDescent="0.25">
      <c r="AH7026" s="38"/>
      <c r="AI7026" s="38"/>
      <c r="AJ7026" s="38"/>
      <c r="AK7026" s="38"/>
      <c r="AL7026" s="38"/>
      <c r="AM7026" s="38"/>
      <c r="AN7026" s="61"/>
      <c r="AO7026" s="61"/>
      <c r="AP7026" s="61"/>
      <c r="AQ7026" s="61"/>
      <c r="AR7026" s="156"/>
      <c r="AS7026" s="156"/>
      <c r="AT7026" s="156"/>
      <c r="DW7026" s="62"/>
      <c r="DX7026" s="63"/>
      <c r="DY7026" s="63"/>
      <c r="DZ7026" s="63"/>
      <c r="EA7026" s="62"/>
    </row>
    <row r="7027" spans="34:131" x14ac:dyDescent="0.25">
      <c r="AH7027" s="38"/>
      <c r="AI7027" s="38"/>
      <c r="AJ7027" s="38"/>
      <c r="AK7027" s="38"/>
      <c r="AL7027" s="38"/>
      <c r="AM7027" s="38"/>
      <c r="AN7027" s="61"/>
      <c r="AO7027" s="61"/>
      <c r="AP7027" s="61"/>
      <c r="AQ7027" s="61"/>
      <c r="AR7027" s="156"/>
      <c r="AS7027" s="156"/>
      <c r="AT7027" s="156"/>
      <c r="DW7027" s="62"/>
      <c r="DX7027" s="63"/>
      <c r="DY7027" s="63"/>
      <c r="DZ7027" s="63"/>
      <c r="EA7027" s="62"/>
    </row>
    <row r="7028" spans="34:131" x14ac:dyDescent="0.25">
      <c r="AH7028" s="38"/>
      <c r="AI7028" s="38"/>
      <c r="AJ7028" s="38"/>
      <c r="AK7028" s="38"/>
      <c r="AL7028" s="38"/>
      <c r="AM7028" s="38"/>
      <c r="AN7028" s="28"/>
      <c r="AO7028" s="61"/>
      <c r="AP7028" s="61"/>
      <c r="AQ7028" s="61"/>
      <c r="AR7028" s="156"/>
      <c r="AS7028" s="156"/>
      <c r="AT7028" s="156"/>
      <c r="DW7028" s="62"/>
      <c r="DX7028" s="63"/>
      <c r="DY7028" s="63"/>
      <c r="DZ7028" s="63"/>
      <c r="EA7028" s="62"/>
    </row>
    <row r="7029" spans="34:131" x14ac:dyDescent="0.25">
      <c r="AH7029" s="38"/>
      <c r="AI7029" s="38"/>
      <c r="AJ7029" s="38"/>
      <c r="AK7029" s="38"/>
      <c r="AL7029" s="38"/>
      <c r="AM7029" s="38"/>
      <c r="AN7029" s="61"/>
      <c r="AO7029" s="61"/>
      <c r="AP7029" s="61"/>
      <c r="AQ7029" s="61"/>
      <c r="AR7029" s="156"/>
      <c r="AS7029" s="156"/>
      <c r="AT7029" s="156"/>
      <c r="DW7029" s="62"/>
      <c r="DX7029" s="63"/>
      <c r="DY7029" s="63"/>
      <c r="DZ7029" s="63"/>
      <c r="EA7029" s="62"/>
    </row>
    <row r="7030" spans="34:131" x14ac:dyDescent="0.25">
      <c r="AH7030" s="38"/>
      <c r="AI7030" s="38"/>
      <c r="AJ7030" s="38"/>
      <c r="AK7030" s="38"/>
      <c r="AL7030" s="38"/>
      <c r="AM7030" s="38"/>
      <c r="AN7030" s="61"/>
      <c r="AO7030" s="61"/>
      <c r="AP7030" s="61"/>
      <c r="AQ7030" s="61"/>
      <c r="AR7030" s="156"/>
      <c r="AS7030" s="156"/>
      <c r="AT7030" s="156"/>
      <c r="DW7030" s="62"/>
      <c r="DX7030" s="63"/>
      <c r="DY7030" s="63"/>
      <c r="DZ7030" s="63"/>
      <c r="EA7030" s="62"/>
    </row>
    <row r="7031" spans="34:131" x14ac:dyDescent="0.25">
      <c r="AH7031" s="38"/>
      <c r="AI7031" s="38"/>
      <c r="AJ7031" s="38"/>
      <c r="AK7031" s="38"/>
      <c r="AL7031" s="38"/>
      <c r="AM7031" s="38"/>
      <c r="AN7031" s="61"/>
      <c r="AO7031" s="61"/>
      <c r="AP7031" s="61"/>
      <c r="AQ7031" s="61"/>
      <c r="AR7031" s="156"/>
      <c r="AS7031" s="156"/>
      <c r="AT7031" s="156"/>
      <c r="DW7031" s="62"/>
      <c r="DX7031" s="63"/>
      <c r="DY7031" s="63"/>
      <c r="DZ7031" s="63"/>
      <c r="EA7031" s="62"/>
    </row>
    <row r="7032" spans="34:131" x14ac:dyDescent="0.25">
      <c r="AH7032" s="38"/>
      <c r="AI7032" s="38"/>
      <c r="AJ7032" s="38"/>
      <c r="AK7032" s="38"/>
      <c r="AL7032" s="38"/>
      <c r="AM7032" s="38"/>
      <c r="AN7032" s="61"/>
      <c r="AO7032" s="61"/>
      <c r="AP7032" s="61"/>
      <c r="AQ7032" s="61"/>
      <c r="AR7032" s="156"/>
      <c r="AS7032" s="156"/>
      <c r="AT7032" s="156"/>
      <c r="DW7032" s="62"/>
      <c r="DX7032" s="63"/>
      <c r="DY7032" s="63"/>
      <c r="DZ7032" s="63"/>
      <c r="EA7032" s="62"/>
    </row>
    <row r="7033" spans="34:131" x14ac:dyDescent="0.25">
      <c r="AH7033" s="38"/>
      <c r="AI7033" s="38"/>
      <c r="AJ7033" s="38"/>
      <c r="AK7033" s="38"/>
      <c r="AL7033" s="38"/>
      <c r="AM7033" s="38"/>
      <c r="AN7033" s="61"/>
      <c r="AO7033" s="61"/>
      <c r="AP7033" s="61"/>
      <c r="AQ7033" s="61"/>
      <c r="AR7033" s="156"/>
      <c r="AS7033" s="156"/>
      <c r="AT7033" s="156"/>
      <c r="DW7033" s="62"/>
      <c r="DX7033" s="63"/>
      <c r="DY7033" s="63"/>
      <c r="DZ7033" s="63"/>
      <c r="EA7033" s="62"/>
    </row>
    <row r="7034" spans="34:131" x14ac:dyDescent="0.25">
      <c r="AH7034" s="38"/>
      <c r="AI7034" s="38"/>
      <c r="AJ7034" s="38"/>
      <c r="AK7034" s="38"/>
      <c r="AL7034" s="38"/>
      <c r="AM7034" s="38"/>
      <c r="AN7034" s="61"/>
      <c r="AO7034" s="61"/>
      <c r="AP7034" s="61"/>
      <c r="AQ7034" s="61"/>
      <c r="AR7034" s="156"/>
      <c r="AS7034" s="156"/>
      <c r="AT7034" s="156"/>
      <c r="DW7034" s="62"/>
      <c r="DX7034" s="63"/>
      <c r="DY7034" s="63"/>
      <c r="DZ7034" s="63"/>
      <c r="EA7034" s="62"/>
    </row>
    <row r="7035" spans="34:131" x14ac:dyDescent="0.25">
      <c r="AH7035" s="38"/>
      <c r="AI7035" s="38"/>
      <c r="AJ7035" s="38"/>
      <c r="AK7035" s="38"/>
      <c r="AL7035" s="38"/>
      <c r="AM7035" s="38"/>
      <c r="AN7035" s="61"/>
      <c r="AO7035" s="61"/>
      <c r="AP7035" s="61"/>
      <c r="AQ7035" s="61"/>
      <c r="AR7035" s="156"/>
      <c r="AS7035" s="156"/>
      <c r="AT7035" s="156"/>
      <c r="DW7035" s="62"/>
      <c r="DX7035" s="63"/>
      <c r="DY7035" s="63"/>
      <c r="DZ7035" s="63"/>
      <c r="EA7035" s="62"/>
    </row>
    <row r="7036" spans="34:131" x14ac:dyDescent="0.25">
      <c r="AH7036" s="38"/>
      <c r="AI7036" s="38"/>
      <c r="AJ7036" s="38"/>
      <c r="AK7036" s="38"/>
      <c r="AL7036" s="38"/>
      <c r="AM7036" s="38"/>
      <c r="AN7036" s="61"/>
      <c r="AO7036" s="61"/>
      <c r="AP7036" s="61"/>
      <c r="AQ7036" s="61"/>
      <c r="AR7036" s="156"/>
      <c r="AS7036" s="156"/>
      <c r="AT7036" s="156"/>
      <c r="DW7036" s="62"/>
      <c r="DX7036" s="63"/>
      <c r="DY7036" s="63"/>
      <c r="DZ7036" s="63"/>
      <c r="EA7036" s="62"/>
    </row>
    <row r="7037" spans="34:131" x14ac:dyDescent="0.25">
      <c r="AH7037" s="38"/>
      <c r="AI7037" s="38"/>
      <c r="AJ7037" s="38"/>
      <c r="AK7037" s="38"/>
      <c r="AL7037" s="38"/>
      <c r="AM7037" s="38"/>
      <c r="AN7037" s="61"/>
      <c r="AO7037" s="61"/>
      <c r="AP7037" s="61"/>
      <c r="AQ7037" s="61"/>
      <c r="AR7037" s="156"/>
      <c r="AS7037" s="156"/>
      <c r="AT7037" s="156"/>
      <c r="DW7037" s="62"/>
      <c r="DX7037" s="63"/>
      <c r="DY7037" s="63"/>
      <c r="DZ7037" s="63"/>
      <c r="EA7037" s="62"/>
    </row>
    <row r="7038" spans="34:131" x14ac:dyDescent="0.25">
      <c r="AH7038" s="38"/>
      <c r="AI7038" s="38"/>
      <c r="AJ7038" s="38"/>
      <c r="AK7038" s="38"/>
      <c r="AL7038" s="38"/>
      <c r="AM7038" s="38"/>
      <c r="AN7038" s="61"/>
      <c r="AO7038" s="61"/>
      <c r="AP7038" s="61"/>
      <c r="AQ7038" s="61"/>
      <c r="AR7038" s="156"/>
      <c r="AS7038" s="156"/>
      <c r="AT7038" s="156"/>
      <c r="DW7038" s="62"/>
      <c r="DX7038" s="63"/>
      <c r="DY7038" s="63"/>
      <c r="DZ7038" s="63"/>
      <c r="EA7038" s="62"/>
    </row>
    <row r="7039" spans="34:131" x14ac:dyDescent="0.25">
      <c r="AH7039" s="38"/>
      <c r="AI7039" s="38"/>
      <c r="AJ7039" s="38"/>
      <c r="AK7039" s="38"/>
      <c r="AL7039" s="38"/>
      <c r="AM7039" s="38"/>
      <c r="AN7039" s="28"/>
      <c r="AO7039" s="61"/>
      <c r="AP7039" s="61"/>
      <c r="AQ7039" s="61"/>
      <c r="AR7039" s="156"/>
      <c r="AS7039" s="156"/>
      <c r="AT7039" s="156"/>
      <c r="DW7039" s="62"/>
      <c r="DX7039" s="63"/>
      <c r="DY7039" s="63"/>
      <c r="DZ7039" s="63"/>
      <c r="EA7039" s="62"/>
    </row>
    <row r="7040" spans="34:131" x14ac:dyDescent="0.25">
      <c r="AH7040" s="38"/>
      <c r="AI7040" s="38"/>
      <c r="AJ7040" s="38"/>
      <c r="AK7040" s="38"/>
      <c r="AL7040" s="38"/>
      <c r="AM7040" s="38"/>
      <c r="AN7040" s="61"/>
      <c r="AO7040" s="61"/>
      <c r="AP7040" s="61"/>
      <c r="AQ7040" s="61"/>
      <c r="AR7040" s="156"/>
      <c r="AS7040" s="156"/>
      <c r="AT7040" s="156"/>
      <c r="DW7040" s="62"/>
      <c r="DX7040" s="63"/>
      <c r="DY7040" s="63"/>
      <c r="DZ7040" s="63"/>
      <c r="EA7040" s="62"/>
    </row>
    <row r="7041" spans="34:131" x14ac:dyDescent="0.25">
      <c r="AH7041" s="38"/>
      <c r="AI7041" s="38"/>
      <c r="AJ7041" s="38"/>
      <c r="AK7041" s="38"/>
      <c r="AL7041" s="38"/>
      <c r="AM7041" s="38"/>
      <c r="AN7041" s="61"/>
      <c r="AO7041" s="61"/>
      <c r="AP7041" s="61"/>
      <c r="AQ7041" s="61"/>
      <c r="AR7041" s="156"/>
      <c r="AS7041" s="156"/>
      <c r="AT7041" s="156"/>
      <c r="DW7041" s="62"/>
      <c r="DX7041" s="63"/>
      <c r="DY7041" s="63"/>
      <c r="DZ7041" s="63"/>
      <c r="EA7041" s="62"/>
    </row>
    <row r="7042" spans="34:131" x14ac:dyDescent="0.25">
      <c r="AH7042" s="38"/>
      <c r="AI7042" s="38"/>
      <c r="AJ7042" s="38"/>
      <c r="AK7042" s="38"/>
      <c r="AL7042" s="38"/>
      <c r="AM7042" s="38"/>
      <c r="AN7042" s="61"/>
      <c r="AO7042" s="61"/>
      <c r="AP7042" s="61"/>
      <c r="AQ7042" s="61"/>
      <c r="AR7042" s="156"/>
      <c r="AS7042" s="156"/>
      <c r="AT7042" s="156"/>
      <c r="DW7042" s="62"/>
      <c r="DX7042" s="63"/>
      <c r="DY7042" s="63"/>
      <c r="DZ7042" s="63"/>
      <c r="EA7042" s="62"/>
    </row>
    <row r="7043" spans="34:131" x14ac:dyDescent="0.25">
      <c r="AH7043" s="38"/>
      <c r="AI7043" s="38"/>
      <c r="AJ7043" s="38"/>
      <c r="AK7043" s="38"/>
      <c r="AL7043" s="38"/>
      <c r="AM7043" s="38"/>
      <c r="AN7043" s="61"/>
      <c r="AO7043" s="61"/>
      <c r="AP7043" s="61"/>
      <c r="AQ7043" s="61"/>
      <c r="AR7043" s="156"/>
      <c r="AS7043" s="156"/>
      <c r="AT7043" s="156"/>
      <c r="DW7043" s="62"/>
      <c r="DX7043" s="63"/>
      <c r="DY7043" s="63"/>
      <c r="DZ7043" s="63"/>
      <c r="EA7043" s="62"/>
    </row>
    <row r="7044" spans="34:131" x14ac:dyDescent="0.25">
      <c r="AH7044" s="38"/>
      <c r="AI7044" s="38"/>
      <c r="AJ7044" s="38"/>
      <c r="AK7044" s="38"/>
      <c r="AL7044" s="38"/>
      <c r="AM7044" s="38"/>
      <c r="AN7044" s="61"/>
      <c r="AO7044" s="61"/>
      <c r="AP7044" s="61"/>
      <c r="AQ7044" s="61"/>
      <c r="AR7044" s="156"/>
      <c r="AS7044" s="156"/>
      <c r="AT7044" s="156"/>
      <c r="DW7044" s="62"/>
      <c r="DX7044" s="63"/>
      <c r="DY7044" s="63"/>
      <c r="DZ7044" s="63"/>
      <c r="EA7044" s="62"/>
    </row>
    <row r="7045" spans="34:131" x14ac:dyDescent="0.25">
      <c r="AH7045" s="38"/>
      <c r="AI7045" s="38"/>
      <c r="AJ7045" s="38"/>
      <c r="AK7045" s="38"/>
      <c r="AL7045" s="38"/>
      <c r="AM7045" s="38"/>
      <c r="AN7045" s="61"/>
      <c r="AO7045" s="61"/>
      <c r="AP7045" s="61"/>
      <c r="AQ7045" s="61"/>
      <c r="AR7045" s="156"/>
      <c r="AS7045" s="156"/>
      <c r="AT7045" s="156"/>
      <c r="DW7045" s="62"/>
      <c r="DX7045" s="63"/>
      <c r="DY7045" s="63"/>
      <c r="DZ7045" s="63"/>
      <c r="EA7045" s="62"/>
    </row>
    <row r="7046" spans="34:131" x14ac:dyDescent="0.25">
      <c r="AH7046" s="38"/>
      <c r="AI7046" s="38"/>
      <c r="AJ7046" s="38"/>
      <c r="AK7046" s="38"/>
      <c r="AL7046" s="38"/>
      <c r="AM7046" s="38"/>
      <c r="AN7046" s="61"/>
      <c r="AO7046" s="61"/>
      <c r="AP7046" s="61"/>
      <c r="AQ7046" s="61"/>
      <c r="AR7046" s="156"/>
      <c r="AS7046" s="156"/>
      <c r="AT7046" s="156"/>
      <c r="DW7046" s="62"/>
      <c r="DX7046" s="63"/>
      <c r="DY7046" s="63"/>
      <c r="DZ7046" s="63"/>
      <c r="EA7046" s="62"/>
    </row>
    <row r="7047" spans="34:131" x14ac:dyDescent="0.25">
      <c r="AH7047" s="38"/>
      <c r="AI7047" s="38"/>
      <c r="AJ7047" s="38"/>
      <c r="AK7047" s="38"/>
      <c r="AL7047" s="38"/>
      <c r="AM7047" s="38"/>
      <c r="AN7047" s="61"/>
      <c r="AO7047" s="61"/>
      <c r="AP7047" s="61"/>
      <c r="AQ7047" s="61"/>
      <c r="AR7047" s="156"/>
      <c r="AS7047" s="156"/>
      <c r="AT7047" s="156"/>
      <c r="DW7047" s="62"/>
      <c r="DX7047" s="63"/>
      <c r="DY7047" s="63"/>
      <c r="DZ7047" s="63"/>
      <c r="EA7047" s="62"/>
    </row>
    <row r="7048" spans="34:131" x14ac:dyDescent="0.25">
      <c r="AH7048" s="38"/>
      <c r="AI7048" s="38"/>
      <c r="AJ7048" s="38"/>
      <c r="AK7048" s="38"/>
      <c r="AL7048" s="38"/>
      <c r="AM7048" s="38"/>
      <c r="AN7048" s="61"/>
      <c r="AO7048" s="61"/>
      <c r="AP7048" s="61"/>
      <c r="AQ7048" s="61"/>
      <c r="AR7048" s="156"/>
      <c r="AS7048" s="156"/>
      <c r="AT7048" s="156"/>
      <c r="DW7048" s="62"/>
      <c r="DX7048" s="63"/>
      <c r="DY7048" s="63"/>
      <c r="DZ7048" s="63"/>
      <c r="EA7048" s="62"/>
    </row>
    <row r="7049" spans="34:131" x14ac:dyDescent="0.25">
      <c r="AH7049" s="38"/>
      <c r="AI7049" s="38"/>
      <c r="AJ7049" s="38"/>
      <c r="AK7049" s="38"/>
      <c r="AL7049" s="38"/>
      <c r="AM7049" s="38"/>
      <c r="AN7049" s="61"/>
      <c r="AO7049" s="61"/>
      <c r="AP7049" s="61"/>
      <c r="AQ7049" s="61"/>
      <c r="AR7049" s="156"/>
      <c r="AS7049" s="156"/>
      <c r="AT7049" s="156"/>
      <c r="DW7049" s="62"/>
      <c r="DX7049" s="63"/>
      <c r="DY7049" s="63"/>
      <c r="DZ7049" s="63"/>
      <c r="EA7049" s="62"/>
    </row>
    <row r="7050" spans="34:131" x14ac:dyDescent="0.25">
      <c r="AH7050" s="38"/>
      <c r="AI7050" s="38"/>
      <c r="AJ7050" s="38"/>
      <c r="AK7050" s="38"/>
      <c r="AL7050" s="38"/>
      <c r="AM7050" s="38"/>
      <c r="AN7050" s="61"/>
      <c r="AO7050" s="61"/>
      <c r="AP7050" s="61"/>
      <c r="AQ7050" s="61"/>
      <c r="AR7050" s="156"/>
      <c r="AS7050" s="156"/>
      <c r="AT7050" s="156"/>
      <c r="DW7050" s="62"/>
      <c r="DX7050" s="63"/>
      <c r="DY7050" s="63"/>
      <c r="DZ7050" s="63"/>
      <c r="EA7050" s="62"/>
    </row>
    <row r="7051" spans="34:131" x14ac:dyDescent="0.25">
      <c r="AH7051" s="38"/>
      <c r="AI7051" s="38"/>
      <c r="AJ7051" s="38"/>
      <c r="AK7051" s="38"/>
      <c r="AL7051" s="38"/>
      <c r="AM7051" s="38"/>
      <c r="AN7051" s="61"/>
      <c r="AO7051" s="61"/>
      <c r="AP7051" s="61"/>
      <c r="AQ7051" s="61"/>
      <c r="AR7051" s="156"/>
      <c r="AS7051" s="156"/>
      <c r="AT7051" s="156"/>
      <c r="DW7051" s="62"/>
      <c r="DX7051" s="63"/>
      <c r="DY7051" s="63"/>
      <c r="DZ7051" s="63"/>
      <c r="EA7051" s="62"/>
    </row>
    <row r="7052" spans="34:131" x14ac:dyDescent="0.25">
      <c r="AH7052" s="38"/>
      <c r="AI7052" s="38"/>
      <c r="AJ7052" s="38"/>
      <c r="AK7052" s="38"/>
      <c r="AL7052" s="38"/>
      <c r="AM7052" s="38"/>
      <c r="AN7052" s="61"/>
      <c r="AO7052" s="61"/>
      <c r="AP7052" s="61"/>
      <c r="AQ7052" s="61"/>
      <c r="AR7052" s="156"/>
      <c r="AS7052" s="156"/>
      <c r="AT7052" s="156"/>
      <c r="DW7052" s="62"/>
      <c r="DX7052" s="63"/>
      <c r="DY7052" s="63"/>
      <c r="DZ7052" s="63"/>
      <c r="EA7052" s="62"/>
    </row>
    <row r="7053" spans="34:131" x14ac:dyDescent="0.25">
      <c r="AH7053" s="38"/>
      <c r="AI7053" s="38"/>
      <c r="AJ7053" s="38"/>
      <c r="AK7053" s="38"/>
      <c r="AL7053" s="38"/>
      <c r="AM7053" s="38"/>
      <c r="AN7053" s="61"/>
      <c r="AO7053" s="61"/>
      <c r="AP7053" s="61"/>
      <c r="AQ7053" s="61"/>
      <c r="AR7053" s="156"/>
      <c r="AS7053" s="156"/>
      <c r="AT7053" s="156"/>
      <c r="DW7053" s="62"/>
      <c r="DX7053" s="63"/>
      <c r="DY7053" s="63"/>
      <c r="DZ7053" s="63"/>
      <c r="EA7053" s="62"/>
    </row>
    <row r="7054" spans="34:131" x14ac:dyDescent="0.25">
      <c r="AH7054" s="38"/>
      <c r="AI7054" s="38"/>
      <c r="AJ7054" s="38"/>
      <c r="AK7054" s="38"/>
      <c r="AL7054" s="38"/>
      <c r="AM7054" s="38"/>
      <c r="AN7054" s="61"/>
      <c r="AO7054" s="61"/>
      <c r="AP7054" s="61"/>
      <c r="AQ7054" s="61"/>
      <c r="AR7054" s="156"/>
      <c r="AS7054" s="156"/>
      <c r="AT7054" s="156"/>
      <c r="DW7054" s="62"/>
      <c r="DX7054" s="63"/>
      <c r="DY7054" s="63"/>
      <c r="DZ7054" s="63"/>
      <c r="EA7054" s="62"/>
    </row>
    <row r="7055" spans="34:131" x14ac:dyDescent="0.25">
      <c r="AH7055" s="38"/>
      <c r="AI7055" s="38"/>
      <c r="AJ7055" s="38"/>
      <c r="AK7055" s="38"/>
      <c r="AL7055" s="38"/>
      <c r="AM7055" s="38"/>
      <c r="AN7055" s="61"/>
      <c r="AO7055" s="61"/>
      <c r="AP7055" s="61"/>
      <c r="AQ7055" s="61"/>
      <c r="AR7055" s="156"/>
      <c r="AS7055" s="156"/>
      <c r="AT7055" s="156"/>
      <c r="DW7055" s="62"/>
      <c r="DX7055" s="63"/>
      <c r="DY7055" s="63"/>
      <c r="DZ7055" s="63"/>
      <c r="EA7055" s="62"/>
    </row>
    <row r="7056" spans="34:131" x14ac:dyDescent="0.25">
      <c r="AH7056" s="38"/>
      <c r="AI7056" s="38"/>
      <c r="AJ7056" s="38"/>
      <c r="AK7056" s="38"/>
      <c r="AL7056" s="38"/>
      <c r="AM7056" s="38"/>
      <c r="AN7056" s="28"/>
      <c r="AO7056" s="61"/>
      <c r="AP7056" s="61"/>
      <c r="AQ7056" s="61"/>
      <c r="AR7056" s="156"/>
      <c r="AS7056" s="156"/>
      <c r="AT7056" s="156"/>
      <c r="DW7056" s="62"/>
      <c r="DX7056" s="63"/>
      <c r="DY7056" s="63"/>
      <c r="DZ7056" s="63"/>
      <c r="EA7056" s="62"/>
    </row>
    <row r="7057" spans="34:131" x14ac:dyDescent="0.25">
      <c r="AH7057" s="38"/>
      <c r="AI7057" s="38"/>
      <c r="AJ7057" s="38"/>
      <c r="AK7057" s="38"/>
      <c r="AL7057" s="38"/>
      <c r="AM7057" s="38"/>
      <c r="AN7057" s="61"/>
      <c r="AO7057" s="61"/>
      <c r="AP7057" s="61"/>
      <c r="AQ7057" s="61"/>
      <c r="AR7057" s="156"/>
      <c r="AS7057" s="156"/>
      <c r="AT7057" s="156"/>
      <c r="DW7057" s="62"/>
      <c r="DX7057" s="63"/>
      <c r="DY7057" s="63"/>
      <c r="DZ7057" s="63"/>
      <c r="EA7057" s="62"/>
    </row>
    <row r="7058" spans="34:131" x14ac:dyDescent="0.25">
      <c r="AH7058" s="38"/>
      <c r="AI7058" s="38"/>
      <c r="AJ7058" s="38"/>
      <c r="AK7058" s="38"/>
      <c r="AL7058" s="38"/>
      <c r="AM7058" s="38"/>
      <c r="AN7058" s="61"/>
      <c r="AO7058" s="61"/>
      <c r="AP7058" s="61"/>
      <c r="AQ7058" s="61"/>
      <c r="AR7058" s="156"/>
      <c r="AS7058" s="156"/>
      <c r="AT7058" s="156"/>
      <c r="DW7058" s="62"/>
      <c r="DX7058" s="63"/>
      <c r="DY7058" s="63"/>
      <c r="DZ7058" s="63"/>
      <c r="EA7058" s="62"/>
    </row>
    <row r="7059" spans="34:131" x14ac:dyDescent="0.25">
      <c r="AH7059" s="38"/>
      <c r="AI7059" s="38"/>
      <c r="AJ7059" s="38"/>
      <c r="AK7059" s="38"/>
      <c r="AL7059" s="38"/>
      <c r="AM7059" s="38"/>
      <c r="AN7059" s="61"/>
      <c r="AO7059" s="61"/>
      <c r="AP7059" s="61"/>
      <c r="AQ7059" s="61"/>
      <c r="AR7059" s="156"/>
      <c r="AS7059" s="156"/>
      <c r="AT7059" s="156"/>
      <c r="DW7059" s="62"/>
      <c r="DX7059" s="63"/>
      <c r="DY7059" s="63"/>
      <c r="DZ7059" s="63"/>
      <c r="EA7059" s="62"/>
    </row>
    <row r="7060" spans="34:131" x14ac:dyDescent="0.25">
      <c r="AH7060" s="38"/>
      <c r="AI7060" s="38"/>
      <c r="AJ7060" s="38"/>
      <c r="AK7060" s="38"/>
      <c r="AL7060" s="38"/>
      <c r="AM7060" s="38"/>
      <c r="AN7060" s="61"/>
      <c r="AO7060" s="61"/>
      <c r="AP7060" s="61"/>
      <c r="AQ7060" s="61"/>
      <c r="AR7060" s="156"/>
      <c r="AS7060" s="156"/>
      <c r="AT7060" s="156"/>
      <c r="DW7060" s="62"/>
      <c r="DX7060" s="63"/>
      <c r="DY7060" s="63"/>
      <c r="DZ7060" s="63"/>
      <c r="EA7060" s="62"/>
    </row>
    <row r="7061" spans="34:131" x14ac:dyDescent="0.25">
      <c r="AH7061" s="38"/>
      <c r="AI7061" s="38"/>
      <c r="AJ7061" s="38"/>
      <c r="AK7061" s="38"/>
      <c r="AL7061" s="38"/>
      <c r="AM7061" s="38"/>
      <c r="AN7061" s="61"/>
      <c r="AO7061" s="61"/>
      <c r="AP7061" s="61"/>
      <c r="AQ7061" s="61"/>
      <c r="AR7061" s="156"/>
      <c r="AS7061" s="156"/>
      <c r="AT7061" s="156"/>
      <c r="DW7061" s="62"/>
      <c r="DX7061" s="63"/>
      <c r="DY7061" s="63"/>
      <c r="DZ7061" s="63"/>
      <c r="EA7061" s="62"/>
    </row>
    <row r="7062" spans="34:131" x14ac:dyDescent="0.25">
      <c r="AH7062" s="38"/>
      <c r="AI7062" s="38"/>
      <c r="AJ7062" s="38"/>
      <c r="AK7062" s="38"/>
      <c r="AL7062" s="38"/>
      <c r="AM7062" s="38"/>
      <c r="AN7062" s="61"/>
      <c r="AO7062" s="61"/>
      <c r="AP7062" s="61"/>
      <c r="AQ7062" s="61"/>
      <c r="AR7062" s="156"/>
      <c r="AS7062" s="156"/>
      <c r="AT7062" s="156"/>
      <c r="DW7062" s="62"/>
      <c r="DX7062" s="63"/>
      <c r="DY7062" s="63"/>
      <c r="DZ7062" s="63"/>
      <c r="EA7062" s="62"/>
    </row>
    <row r="7063" spans="34:131" x14ac:dyDescent="0.25">
      <c r="AH7063" s="38"/>
      <c r="AI7063" s="38"/>
      <c r="AJ7063" s="38"/>
      <c r="AK7063" s="38"/>
      <c r="AL7063" s="38"/>
      <c r="AM7063" s="38"/>
      <c r="AN7063" s="61"/>
      <c r="AO7063" s="61"/>
      <c r="AP7063" s="61"/>
      <c r="AQ7063" s="61"/>
      <c r="AR7063" s="156"/>
      <c r="AS7063" s="156"/>
      <c r="AT7063" s="156"/>
      <c r="DW7063" s="62"/>
      <c r="DX7063" s="63"/>
      <c r="DY7063" s="63"/>
      <c r="DZ7063" s="63"/>
      <c r="EA7063" s="62"/>
    </row>
    <row r="7064" spans="34:131" x14ac:dyDescent="0.25">
      <c r="AH7064" s="38"/>
      <c r="AI7064" s="38"/>
      <c r="AJ7064" s="38"/>
      <c r="AK7064" s="38"/>
      <c r="AL7064" s="38"/>
      <c r="AM7064" s="38"/>
      <c r="AN7064" s="61"/>
      <c r="AO7064" s="61"/>
      <c r="AP7064" s="61"/>
      <c r="AQ7064" s="61"/>
      <c r="AR7064" s="156"/>
      <c r="AS7064" s="156"/>
      <c r="AT7064" s="156"/>
      <c r="DW7064" s="62"/>
      <c r="DX7064" s="63"/>
      <c r="DY7064" s="63"/>
      <c r="DZ7064" s="63"/>
      <c r="EA7064" s="62"/>
    </row>
    <row r="7065" spans="34:131" x14ac:dyDescent="0.25">
      <c r="AH7065" s="38"/>
      <c r="AI7065" s="38"/>
      <c r="AJ7065" s="38"/>
      <c r="AK7065" s="38"/>
      <c r="AL7065" s="38"/>
      <c r="AM7065" s="38"/>
      <c r="AN7065" s="61"/>
      <c r="AO7065" s="61"/>
      <c r="AP7065" s="61"/>
      <c r="AQ7065" s="61"/>
      <c r="AR7065" s="156"/>
      <c r="AS7065" s="156"/>
      <c r="AT7065" s="156"/>
      <c r="DW7065" s="62"/>
      <c r="DX7065" s="63"/>
      <c r="DY7065" s="63"/>
      <c r="DZ7065" s="63"/>
      <c r="EA7065" s="62"/>
    </row>
    <row r="7066" spans="34:131" x14ac:dyDescent="0.25">
      <c r="AH7066" s="38"/>
      <c r="AI7066" s="38"/>
      <c r="AJ7066" s="38"/>
      <c r="AK7066" s="38"/>
      <c r="AL7066" s="38"/>
      <c r="AM7066" s="38"/>
      <c r="AN7066" s="61"/>
      <c r="AO7066" s="61"/>
      <c r="AP7066" s="61"/>
      <c r="AQ7066" s="61"/>
      <c r="AR7066" s="156"/>
      <c r="AS7066" s="156"/>
      <c r="AT7066" s="156"/>
      <c r="DW7066" s="62"/>
      <c r="DX7066" s="63"/>
      <c r="DY7066" s="63"/>
      <c r="DZ7066" s="63"/>
      <c r="EA7066" s="62"/>
    </row>
    <row r="7067" spans="34:131" x14ac:dyDescent="0.25">
      <c r="AH7067" s="38"/>
      <c r="AI7067" s="38"/>
      <c r="AJ7067" s="38"/>
      <c r="AK7067" s="38"/>
      <c r="AL7067" s="38"/>
      <c r="AM7067" s="38"/>
      <c r="AN7067" s="61"/>
      <c r="AO7067" s="61"/>
      <c r="AP7067" s="61"/>
      <c r="AQ7067" s="61"/>
      <c r="AR7067" s="156"/>
      <c r="AS7067" s="156"/>
      <c r="AT7067" s="156"/>
      <c r="DW7067" s="62"/>
      <c r="DX7067" s="63"/>
      <c r="DY7067" s="63"/>
      <c r="DZ7067" s="63"/>
      <c r="EA7067" s="62"/>
    </row>
    <row r="7068" spans="34:131" x14ac:dyDescent="0.25">
      <c r="AH7068" s="38"/>
      <c r="AI7068" s="38"/>
      <c r="AJ7068" s="38"/>
      <c r="AK7068" s="38"/>
      <c r="AL7068" s="38"/>
      <c r="AM7068" s="38"/>
      <c r="AN7068" s="61"/>
      <c r="AO7068" s="61"/>
      <c r="AP7068" s="61"/>
      <c r="AQ7068" s="61"/>
      <c r="AR7068" s="156"/>
      <c r="AS7068" s="156"/>
      <c r="AT7068" s="156"/>
      <c r="DW7068" s="62"/>
      <c r="DX7068" s="63"/>
      <c r="DY7068" s="63"/>
      <c r="DZ7068" s="63"/>
      <c r="EA7068" s="62"/>
    </row>
    <row r="7069" spans="34:131" x14ac:dyDescent="0.25">
      <c r="AH7069" s="38"/>
      <c r="AI7069" s="38"/>
      <c r="AJ7069" s="38"/>
      <c r="AK7069" s="38"/>
      <c r="AL7069" s="38"/>
      <c r="AM7069" s="38"/>
      <c r="AN7069" s="61"/>
      <c r="AO7069" s="61"/>
      <c r="AP7069" s="61"/>
      <c r="AQ7069" s="61"/>
      <c r="AR7069" s="156"/>
      <c r="AS7069" s="156"/>
      <c r="AT7069" s="156"/>
      <c r="DW7069" s="62"/>
      <c r="DX7069" s="63"/>
      <c r="DY7069" s="63"/>
      <c r="DZ7069" s="63"/>
      <c r="EA7069" s="62"/>
    </row>
    <row r="7070" spans="34:131" x14ac:dyDescent="0.25">
      <c r="AH7070" s="38"/>
      <c r="AI7070" s="38"/>
      <c r="AJ7070" s="38"/>
      <c r="AK7070" s="38"/>
      <c r="AL7070" s="38"/>
      <c r="AM7070" s="38"/>
      <c r="AN7070" s="61"/>
      <c r="AO7070" s="61"/>
      <c r="AP7070" s="61"/>
      <c r="AQ7070" s="61"/>
      <c r="AR7070" s="156"/>
      <c r="AS7070" s="156"/>
      <c r="AT7070" s="156"/>
      <c r="DW7070" s="62"/>
      <c r="DX7070" s="63"/>
      <c r="DY7070" s="63"/>
      <c r="DZ7070" s="63"/>
      <c r="EA7070" s="62"/>
    </row>
    <row r="7071" spans="34:131" x14ac:dyDescent="0.25">
      <c r="AH7071" s="38"/>
      <c r="AI7071" s="38"/>
      <c r="AJ7071" s="38"/>
      <c r="AK7071" s="38"/>
      <c r="AL7071" s="38"/>
      <c r="AM7071" s="38"/>
      <c r="AN7071" s="61"/>
      <c r="AO7071" s="61"/>
      <c r="AP7071" s="61"/>
      <c r="AQ7071" s="61"/>
      <c r="AR7071" s="156"/>
      <c r="AS7071" s="156"/>
      <c r="AT7071" s="156"/>
      <c r="DW7071" s="62"/>
      <c r="DX7071" s="63"/>
      <c r="DY7071" s="63"/>
      <c r="DZ7071" s="63"/>
      <c r="EA7071" s="62"/>
    </row>
    <row r="7072" spans="34:131" x14ac:dyDescent="0.25">
      <c r="AH7072" s="38"/>
      <c r="AI7072" s="38"/>
      <c r="AJ7072" s="38"/>
      <c r="AK7072" s="38"/>
      <c r="AL7072" s="38"/>
      <c r="AM7072" s="38"/>
      <c r="AN7072" s="61"/>
      <c r="AO7072" s="61"/>
      <c r="AP7072" s="61"/>
      <c r="AQ7072" s="61"/>
      <c r="AR7072" s="156"/>
      <c r="AS7072" s="156"/>
      <c r="AT7072" s="156"/>
      <c r="DW7072" s="62"/>
      <c r="DX7072" s="63"/>
      <c r="DY7072" s="63"/>
      <c r="DZ7072" s="63"/>
      <c r="EA7072" s="62"/>
    </row>
    <row r="7073" spans="34:131" x14ac:dyDescent="0.25">
      <c r="AH7073" s="38"/>
      <c r="AI7073" s="38"/>
      <c r="AJ7073" s="38"/>
      <c r="AK7073" s="38"/>
      <c r="AL7073" s="38"/>
      <c r="AM7073" s="38"/>
      <c r="AN7073" s="61"/>
      <c r="AO7073" s="61"/>
      <c r="AP7073" s="61"/>
      <c r="AQ7073" s="61"/>
      <c r="AR7073" s="156"/>
      <c r="AS7073" s="156"/>
      <c r="AT7073" s="156"/>
      <c r="DW7073" s="62"/>
      <c r="DX7073" s="63"/>
      <c r="DY7073" s="63"/>
      <c r="DZ7073" s="63"/>
      <c r="EA7073" s="62"/>
    </row>
    <row r="7074" spans="34:131" x14ac:dyDescent="0.25">
      <c r="AH7074" s="38"/>
      <c r="AI7074" s="38"/>
      <c r="AJ7074" s="38"/>
      <c r="AK7074" s="38"/>
      <c r="AL7074" s="38"/>
      <c r="AM7074" s="38"/>
      <c r="AN7074" s="61"/>
      <c r="AO7074" s="61"/>
      <c r="AP7074" s="61"/>
      <c r="AQ7074" s="61"/>
      <c r="AR7074" s="156"/>
      <c r="AS7074" s="156"/>
      <c r="AT7074" s="156"/>
      <c r="DW7074" s="62"/>
      <c r="DX7074" s="63"/>
      <c r="DY7074" s="63"/>
      <c r="DZ7074" s="63"/>
      <c r="EA7074" s="62"/>
    </row>
    <row r="7075" spans="34:131" x14ac:dyDescent="0.25">
      <c r="AH7075" s="38"/>
      <c r="AI7075" s="38"/>
      <c r="AJ7075" s="38"/>
      <c r="AK7075" s="38"/>
      <c r="AL7075" s="38"/>
      <c r="AM7075" s="38"/>
      <c r="AN7075" s="61"/>
      <c r="AO7075" s="61"/>
      <c r="AP7075" s="61"/>
      <c r="AQ7075" s="61"/>
      <c r="AR7075" s="156"/>
      <c r="AS7075" s="156"/>
      <c r="AT7075" s="156"/>
      <c r="DW7075" s="62"/>
      <c r="DX7075" s="63"/>
      <c r="DY7075" s="63"/>
      <c r="DZ7075" s="63"/>
      <c r="EA7075" s="62"/>
    </row>
    <row r="7076" spans="34:131" x14ac:dyDescent="0.25">
      <c r="AH7076" s="38"/>
      <c r="AI7076" s="38"/>
      <c r="AJ7076" s="38"/>
      <c r="AK7076" s="38"/>
      <c r="AL7076" s="38"/>
      <c r="AM7076" s="38"/>
      <c r="AN7076" s="61"/>
      <c r="AO7076" s="61"/>
      <c r="AP7076" s="61"/>
      <c r="AQ7076" s="61"/>
      <c r="AR7076" s="156"/>
      <c r="AS7076" s="156"/>
      <c r="AT7076" s="156"/>
      <c r="DW7076" s="62"/>
      <c r="DX7076" s="63"/>
      <c r="DY7076" s="63"/>
      <c r="DZ7076" s="63"/>
      <c r="EA7076" s="62"/>
    </row>
    <row r="7077" spans="34:131" x14ac:dyDescent="0.25">
      <c r="AH7077" s="38"/>
      <c r="AI7077" s="38"/>
      <c r="AJ7077" s="38"/>
      <c r="AK7077" s="38"/>
      <c r="AL7077" s="38"/>
      <c r="AM7077" s="38"/>
      <c r="AN7077" s="61"/>
      <c r="AO7077" s="61"/>
      <c r="AP7077" s="61"/>
      <c r="AQ7077" s="61"/>
      <c r="AR7077" s="156"/>
      <c r="AS7077" s="156"/>
      <c r="AT7077" s="156"/>
      <c r="DW7077" s="62"/>
      <c r="DX7077" s="63"/>
      <c r="DY7077" s="63"/>
      <c r="DZ7077" s="63"/>
      <c r="EA7077" s="62"/>
    </row>
    <row r="7078" spans="34:131" x14ac:dyDescent="0.25">
      <c r="AH7078" s="38"/>
      <c r="AI7078" s="38"/>
      <c r="AJ7078" s="38"/>
      <c r="AK7078" s="38"/>
      <c r="AL7078" s="38"/>
      <c r="AM7078" s="38"/>
      <c r="AN7078" s="28"/>
      <c r="AO7078" s="61"/>
      <c r="AP7078" s="61"/>
      <c r="AQ7078" s="61"/>
      <c r="AR7078" s="156"/>
      <c r="AS7078" s="156"/>
      <c r="AT7078" s="156"/>
      <c r="DW7078" s="62"/>
      <c r="DX7078" s="63"/>
      <c r="DY7078" s="63"/>
      <c r="DZ7078" s="63"/>
      <c r="EA7078" s="62"/>
    </row>
    <row r="7079" spans="34:131" x14ac:dyDescent="0.25">
      <c r="AH7079" s="38"/>
      <c r="AI7079" s="38"/>
      <c r="AJ7079" s="38"/>
      <c r="AK7079" s="38"/>
      <c r="AL7079" s="38"/>
      <c r="AM7079" s="38"/>
      <c r="AN7079" s="61"/>
      <c r="AO7079" s="61"/>
      <c r="AP7079" s="61"/>
      <c r="AQ7079" s="61"/>
      <c r="AR7079" s="156"/>
      <c r="AS7079" s="156"/>
      <c r="AT7079" s="156"/>
      <c r="DW7079" s="62"/>
      <c r="DX7079" s="63"/>
      <c r="DY7079" s="63"/>
      <c r="DZ7079" s="63"/>
      <c r="EA7079" s="62"/>
    </row>
    <row r="7080" spans="34:131" x14ac:dyDescent="0.25">
      <c r="AH7080" s="38"/>
      <c r="AI7080" s="38"/>
      <c r="AJ7080" s="38"/>
      <c r="AK7080" s="38"/>
      <c r="AL7080" s="38"/>
      <c r="AM7080" s="38"/>
      <c r="AN7080" s="61"/>
      <c r="AO7080" s="61"/>
      <c r="AP7080" s="61"/>
      <c r="AQ7080" s="61"/>
      <c r="AR7080" s="156"/>
      <c r="AS7080" s="156"/>
      <c r="AT7080" s="156"/>
      <c r="DW7080" s="62"/>
      <c r="DX7080" s="63"/>
      <c r="DY7080" s="63"/>
      <c r="DZ7080" s="63"/>
      <c r="EA7080" s="62"/>
    </row>
    <row r="7081" spans="34:131" x14ac:dyDescent="0.25">
      <c r="AH7081" s="38"/>
      <c r="AI7081" s="38"/>
      <c r="AJ7081" s="38"/>
      <c r="AK7081" s="38"/>
      <c r="AL7081" s="38"/>
      <c r="AM7081" s="38"/>
      <c r="AN7081" s="61"/>
      <c r="AO7081" s="61"/>
      <c r="AP7081" s="61"/>
      <c r="AQ7081" s="61"/>
      <c r="AR7081" s="156"/>
      <c r="AS7081" s="156"/>
      <c r="AT7081" s="156"/>
      <c r="DW7081" s="62"/>
      <c r="DX7081" s="63"/>
      <c r="DY7081" s="63"/>
      <c r="DZ7081" s="63"/>
      <c r="EA7081" s="62"/>
    </row>
    <row r="7082" spans="34:131" x14ac:dyDescent="0.25">
      <c r="AH7082" s="38"/>
      <c r="AI7082" s="38"/>
      <c r="AJ7082" s="38"/>
      <c r="AK7082" s="38"/>
      <c r="AL7082" s="38"/>
      <c r="AM7082" s="38"/>
      <c r="AN7082" s="61"/>
      <c r="AO7082" s="61"/>
      <c r="AP7082" s="61"/>
      <c r="AQ7082" s="61"/>
      <c r="AR7082" s="156"/>
      <c r="AS7082" s="156"/>
      <c r="AT7082" s="156"/>
      <c r="DW7082" s="62"/>
      <c r="DX7082" s="63"/>
      <c r="DY7082" s="63"/>
      <c r="DZ7082" s="63"/>
      <c r="EA7082" s="62"/>
    </row>
    <row r="7083" spans="34:131" x14ac:dyDescent="0.25">
      <c r="AH7083" s="38"/>
      <c r="AI7083" s="38"/>
      <c r="AJ7083" s="38"/>
      <c r="AK7083" s="38"/>
      <c r="AL7083" s="38"/>
      <c r="AM7083" s="38"/>
      <c r="AN7083" s="61"/>
      <c r="AO7083" s="61"/>
      <c r="AP7083" s="61"/>
      <c r="AQ7083" s="61"/>
      <c r="AR7083" s="156"/>
      <c r="AS7083" s="156"/>
      <c r="AT7083" s="156"/>
      <c r="DW7083" s="62"/>
      <c r="DX7083" s="63"/>
      <c r="DY7083" s="63"/>
      <c r="DZ7083" s="63"/>
      <c r="EA7083" s="62"/>
    </row>
    <row r="7084" spans="34:131" x14ac:dyDescent="0.25">
      <c r="AH7084" s="38"/>
      <c r="AI7084" s="38"/>
      <c r="AJ7084" s="38"/>
      <c r="AK7084" s="38"/>
      <c r="AL7084" s="38"/>
      <c r="AM7084" s="38"/>
      <c r="AN7084" s="61"/>
      <c r="AO7084" s="61"/>
      <c r="AP7084" s="61"/>
      <c r="AQ7084" s="61"/>
      <c r="AR7084" s="156"/>
      <c r="AS7084" s="156"/>
      <c r="AT7084" s="156"/>
      <c r="DW7084" s="62"/>
      <c r="DX7084" s="63"/>
      <c r="DY7084" s="63"/>
      <c r="DZ7084" s="63"/>
      <c r="EA7084" s="62"/>
    </row>
    <row r="7085" spans="34:131" x14ac:dyDescent="0.25">
      <c r="AH7085" s="38"/>
      <c r="AI7085" s="38"/>
      <c r="AJ7085" s="38"/>
      <c r="AK7085" s="38"/>
      <c r="AL7085" s="38"/>
      <c r="AM7085" s="38"/>
      <c r="AN7085" s="61"/>
      <c r="AO7085" s="61"/>
      <c r="AP7085" s="61"/>
      <c r="AQ7085" s="61"/>
      <c r="AR7085" s="156"/>
      <c r="AS7085" s="156"/>
      <c r="AT7085" s="156"/>
      <c r="DW7085" s="62"/>
      <c r="DX7085" s="63"/>
      <c r="DY7085" s="63"/>
      <c r="DZ7085" s="63"/>
      <c r="EA7085" s="62"/>
    </row>
    <row r="7086" spans="34:131" x14ac:dyDescent="0.25">
      <c r="AH7086" s="38"/>
      <c r="AI7086" s="38"/>
      <c r="AJ7086" s="38"/>
      <c r="AK7086" s="38"/>
      <c r="AL7086" s="38"/>
      <c r="AM7086" s="38"/>
      <c r="AN7086" s="61"/>
      <c r="AO7086" s="61"/>
      <c r="AP7086" s="61"/>
      <c r="AQ7086" s="61"/>
      <c r="AR7086" s="156"/>
      <c r="AS7086" s="156"/>
      <c r="AT7086" s="156"/>
      <c r="DW7086" s="62"/>
      <c r="DX7086" s="63"/>
      <c r="DY7086" s="63"/>
      <c r="DZ7086" s="63"/>
      <c r="EA7086" s="62"/>
    </row>
    <row r="7087" spans="34:131" x14ac:dyDescent="0.25">
      <c r="AH7087" s="38"/>
      <c r="AI7087" s="38"/>
      <c r="AJ7087" s="38"/>
      <c r="AK7087" s="38"/>
      <c r="AL7087" s="38"/>
      <c r="AM7087" s="38"/>
      <c r="AN7087" s="61"/>
      <c r="AO7087" s="61"/>
      <c r="AP7087" s="61"/>
      <c r="AQ7087" s="61"/>
      <c r="AR7087" s="156"/>
      <c r="AS7087" s="156"/>
      <c r="AT7087" s="156"/>
      <c r="DW7087" s="62"/>
      <c r="DX7087" s="63"/>
      <c r="DY7087" s="63"/>
      <c r="DZ7087" s="63"/>
      <c r="EA7087" s="62"/>
    </row>
    <row r="7088" spans="34:131" x14ac:dyDescent="0.25">
      <c r="AH7088" s="38"/>
      <c r="AI7088" s="38"/>
      <c r="AJ7088" s="38"/>
      <c r="AK7088" s="38"/>
      <c r="AL7088" s="38"/>
      <c r="AM7088" s="38"/>
      <c r="AN7088" s="61"/>
      <c r="AO7088" s="61"/>
      <c r="AP7088" s="61"/>
      <c r="AQ7088" s="61"/>
      <c r="AR7088" s="156"/>
      <c r="AS7088" s="156"/>
      <c r="AT7088" s="156"/>
      <c r="DW7088" s="62"/>
      <c r="DX7088" s="63"/>
      <c r="DY7088" s="63"/>
      <c r="DZ7088" s="63"/>
      <c r="EA7088" s="62"/>
    </row>
    <row r="7089" spans="34:131" x14ac:dyDescent="0.25">
      <c r="AH7089" s="38"/>
      <c r="AI7089" s="38"/>
      <c r="AJ7089" s="38"/>
      <c r="AK7089" s="38"/>
      <c r="AL7089" s="38"/>
      <c r="AM7089" s="38"/>
      <c r="AN7089" s="28"/>
      <c r="AO7089" s="61"/>
      <c r="AP7089" s="61"/>
      <c r="AQ7089" s="61"/>
      <c r="AR7089" s="156"/>
      <c r="AS7089" s="156"/>
      <c r="AT7089" s="156"/>
      <c r="DW7089" s="62"/>
      <c r="DX7089" s="63"/>
      <c r="DY7089" s="63"/>
      <c r="DZ7089" s="63"/>
      <c r="EA7089" s="62"/>
    </row>
    <row r="7090" spans="34:131" x14ac:dyDescent="0.25">
      <c r="AH7090" s="66"/>
      <c r="AI7090" s="65"/>
      <c r="AJ7090" s="65"/>
      <c r="AK7090" s="64"/>
      <c r="AL7090" s="63"/>
      <c r="AM7090" s="63"/>
      <c r="AN7090" s="65"/>
      <c r="DW7090" s="62"/>
      <c r="DX7090" s="63"/>
      <c r="DY7090" s="63"/>
      <c r="DZ7090" s="63"/>
      <c r="EA7090" s="62"/>
    </row>
    <row r="7091" spans="34:131" x14ac:dyDescent="0.25">
      <c r="AH7091" s="66"/>
      <c r="AI7091" s="65"/>
      <c r="AJ7091" s="65"/>
      <c r="AK7091" s="64"/>
      <c r="AL7091" s="63"/>
      <c r="AM7091" s="63"/>
      <c r="AN7091" s="65"/>
      <c r="DW7091" s="62"/>
      <c r="DX7091" s="63"/>
      <c r="DY7091" s="63"/>
      <c r="DZ7091" s="63"/>
      <c r="EA7091" s="62"/>
    </row>
    <row r="7092" spans="34:131" x14ac:dyDescent="0.25">
      <c r="AH7092" s="66"/>
      <c r="AI7092" s="65"/>
      <c r="AJ7092" s="65"/>
      <c r="AK7092" s="64"/>
      <c r="AL7092" s="63"/>
      <c r="AM7092" s="63"/>
      <c r="AN7092" s="65"/>
      <c r="DW7092" s="62"/>
      <c r="DX7092" s="63"/>
      <c r="DY7092" s="63"/>
      <c r="DZ7092" s="63"/>
      <c r="EA7092" s="62"/>
    </row>
    <row r="7093" spans="34:131" x14ac:dyDescent="0.25">
      <c r="AH7093" s="66"/>
      <c r="AI7093" s="65"/>
      <c r="AJ7093" s="65"/>
      <c r="AK7093" s="64"/>
      <c r="AL7093" s="63"/>
      <c r="AM7093" s="63"/>
      <c r="AN7093" s="65"/>
      <c r="DW7093" s="62"/>
      <c r="DX7093" s="63"/>
      <c r="DY7093" s="63"/>
      <c r="DZ7093" s="63"/>
      <c r="EA7093" s="62"/>
    </row>
    <row r="7094" spans="34:131" x14ac:dyDescent="0.25">
      <c r="AH7094" s="66"/>
      <c r="AI7094" s="65"/>
      <c r="AJ7094" s="65"/>
      <c r="AK7094" s="64"/>
      <c r="AL7094" s="63"/>
      <c r="AM7094" s="63"/>
      <c r="AN7094" s="65"/>
      <c r="DW7094" s="62"/>
      <c r="DX7094" s="63"/>
      <c r="DY7094" s="63"/>
      <c r="DZ7094" s="63"/>
      <c r="EA7094" s="62"/>
    </row>
    <row r="7095" spans="34:131" x14ac:dyDescent="0.25">
      <c r="AH7095" s="66"/>
      <c r="AI7095" s="65"/>
      <c r="AJ7095" s="65"/>
      <c r="AK7095" s="64"/>
      <c r="AL7095" s="63"/>
      <c r="AM7095" s="63"/>
      <c r="AN7095" s="65"/>
      <c r="DW7095" s="62"/>
      <c r="DX7095" s="63"/>
      <c r="DY7095" s="63"/>
      <c r="DZ7095" s="63"/>
      <c r="EA7095" s="62"/>
    </row>
    <row r="7096" spans="34:131" x14ac:dyDescent="0.25">
      <c r="AH7096" s="66"/>
      <c r="AI7096" s="65"/>
      <c r="AJ7096" s="65"/>
      <c r="AK7096" s="64"/>
      <c r="AL7096" s="63"/>
      <c r="AM7096" s="63"/>
      <c r="AN7096" s="65"/>
      <c r="DW7096" s="62"/>
      <c r="DX7096" s="63"/>
      <c r="DY7096" s="63"/>
      <c r="DZ7096" s="63"/>
      <c r="EA7096" s="62"/>
    </row>
    <row r="7097" spans="34:131" x14ac:dyDescent="0.25">
      <c r="AH7097" s="66"/>
      <c r="AI7097" s="65"/>
      <c r="AJ7097" s="65"/>
      <c r="AK7097" s="64"/>
      <c r="AL7097" s="63"/>
      <c r="AM7097" s="63"/>
      <c r="AN7097" s="65"/>
      <c r="DW7097" s="62"/>
      <c r="DX7097" s="63"/>
      <c r="DY7097" s="63"/>
      <c r="DZ7097" s="63"/>
      <c r="EA7097" s="62"/>
    </row>
    <row r="7098" spans="34:131" x14ac:dyDescent="0.25">
      <c r="AH7098" s="66"/>
      <c r="AI7098" s="65"/>
      <c r="AJ7098" s="65"/>
      <c r="AK7098" s="64"/>
      <c r="AL7098" s="63"/>
      <c r="AM7098" s="63"/>
      <c r="AN7098" s="65"/>
      <c r="DW7098" s="62"/>
      <c r="DX7098" s="63"/>
      <c r="DY7098" s="63"/>
      <c r="DZ7098" s="63"/>
      <c r="EA7098" s="62"/>
    </row>
    <row r="7099" spans="34:131" x14ac:dyDescent="0.25">
      <c r="AH7099" s="66"/>
      <c r="AI7099" s="65"/>
      <c r="AJ7099" s="65"/>
      <c r="AK7099" s="64"/>
      <c r="AL7099" s="63"/>
      <c r="AM7099" s="63"/>
      <c r="AN7099" s="65"/>
      <c r="DW7099" s="62"/>
      <c r="DX7099" s="63"/>
      <c r="DY7099" s="63"/>
      <c r="DZ7099" s="63"/>
      <c r="EA7099" s="62"/>
    </row>
    <row r="7100" spans="34:131" x14ac:dyDescent="0.25">
      <c r="DW7100" s="62"/>
      <c r="DX7100" s="63"/>
      <c r="DY7100" s="63"/>
      <c r="DZ7100" s="63"/>
      <c r="EA7100" s="62"/>
    </row>
    <row r="7101" spans="34:131" x14ac:dyDescent="0.25">
      <c r="DW7101" s="62"/>
      <c r="DX7101" s="63"/>
      <c r="DY7101" s="63"/>
      <c r="DZ7101" s="63"/>
      <c r="EA7101" s="62"/>
    </row>
    <row r="7102" spans="34:131" x14ac:dyDescent="0.25">
      <c r="DW7102" s="62"/>
      <c r="DX7102" s="63"/>
      <c r="DY7102" s="63"/>
      <c r="DZ7102" s="63"/>
      <c r="EA7102" s="62"/>
    </row>
    <row r="7103" spans="34:131" x14ac:dyDescent="0.25">
      <c r="DW7103" s="62"/>
      <c r="DX7103" s="63"/>
      <c r="DY7103" s="63"/>
      <c r="DZ7103" s="63"/>
      <c r="EA7103" s="62"/>
    </row>
    <row r="7104" spans="34:131" x14ac:dyDescent="0.25">
      <c r="AH7104" s="38"/>
      <c r="AI7104" s="38"/>
      <c r="AJ7104" s="38"/>
      <c r="AK7104" s="38"/>
      <c r="AL7104" s="38"/>
      <c r="AM7104" s="38"/>
      <c r="AN7104" s="61"/>
      <c r="AO7104" s="61"/>
      <c r="AP7104" s="61"/>
      <c r="AQ7104" s="61"/>
      <c r="AR7104" s="156"/>
      <c r="AS7104" s="156"/>
      <c r="AT7104" s="156"/>
      <c r="DW7104" s="62"/>
      <c r="DX7104" s="63"/>
      <c r="DY7104" s="63"/>
      <c r="DZ7104" s="63"/>
      <c r="EA7104" s="62"/>
    </row>
    <row r="7105" spans="34:131" x14ac:dyDescent="0.25">
      <c r="AH7105" s="38"/>
      <c r="AI7105" s="38"/>
      <c r="AJ7105" s="38"/>
      <c r="AK7105" s="38"/>
      <c r="AL7105" s="38"/>
      <c r="AM7105" s="38"/>
      <c r="AN7105" s="28"/>
      <c r="AO7105" s="61"/>
      <c r="AP7105" s="61"/>
      <c r="AQ7105" s="61"/>
      <c r="AR7105" s="156"/>
      <c r="AS7105" s="156"/>
      <c r="AT7105" s="156"/>
      <c r="DW7105" s="62"/>
      <c r="DX7105" s="63"/>
      <c r="DY7105" s="63"/>
      <c r="DZ7105" s="63"/>
      <c r="EA7105" s="62"/>
    </row>
    <row r="7106" spans="34:131" x14ac:dyDescent="0.25">
      <c r="AH7106" s="38"/>
      <c r="AI7106" s="38"/>
      <c r="AJ7106" s="38"/>
      <c r="AK7106" s="38"/>
      <c r="AL7106" s="38"/>
      <c r="AM7106" s="38"/>
      <c r="AN7106" s="61"/>
      <c r="AO7106" s="61"/>
      <c r="AP7106" s="61"/>
      <c r="AQ7106" s="61"/>
      <c r="AR7106" s="156"/>
      <c r="AS7106" s="156"/>
      <c r="AT7106" s="156"/>
      <c r="DW7106" s="62"/>
      <c r="DX7106" s="63"/>
      <c r="DY7106" s="63"/>
      <c r="DZ7106" s="63"/>
      <c r="EA7106" s="62"/>
    </row>
    <row r="7107" spans="34:131" x14ac:dyDescent="0.25">
      <c r="AH7107" s="38"/>
      <c r="AI7107" s="38"/>
      <c r="AJ7107" s="38"/>
      <c r="AK7107" s="38"/>
      <c r="AL7107" s="38"/>
      <c r="AM7107" s="38"/>
      <c r="AN7107" s="61"/>
      <c r="AO7107" s="61"/>
      <c r="AP7107" s="61"/>
      <c r="AQ7107" s="61"/>
      <c r="AR7107" s="156"/>
      <c r="AS7107" s="156"/>
      <c r="AT7107" s="156"/>
      <c r="DW7107" s="62"/>
      <c r="DX7107" s="63"/>
      <c r="DY7107" s="63"/>
      <c r="DZ7107" s="63"/>
      <c r="EA7107" s="62"/>
    </row>
    <row r="7108" spans="34:131" x14ac:dyDescent="0.25">
      <c r="AH7108" s="38"/>
      <c r="AI7108" s="38"/>
      <c r="AJ7108" s="38"/>
      <c r="AK7108" s="38"/>
      <c r="AL7108" s="38"/>
      <c r="AM7108" s="38"/>
      <c r="AN7108" s="61"/>
      <c r="AO7108" s="61"/>
      <c r="AP7108" s="61"/>
      <c r="AQ7108" s="61"/>
      <c r="AR7108" s="156"/>
      <c r="AS7108" s="156"/>
      <c r="AT7108" s="156"/>
      <c r="DW7108" s="62"/>
      <c r="DX7108" s="63"/>
      <c r="DY7108" s="63"/>
      <c r="DZ7108" s="63"/>
      <c r="EA7108" s="62"/>
    </row>
    <row r="7109" spans="34:131" x14ac:dyDescent="0.25">
      <c r="AH7109" s="38"/>
      <c r="AI7109" s="38"/>
      <c r="AJ7109" s="38"/>
      <c r="AK7109" s="38"/>
      <c r="AL7109" s="38"/>
      <c r="AM7109" s="38"/>
      <c r="AN7109" s="61"/>
      <c r="AO7109" s="61"/>
      <c r="AP7109" s="61"/>
      <c r="AQ7109" s="61"/>
      <c r="AR7109" s="156"/>
      <c r="AS7109" s="156"/>
      <c r="AT7109" s="156"/>
      <c r="DW7109" s="62"/>
      <c r="DX7109" s="63"/>
      <c r="DY7109" s="63"/>
      <c r="DZ7109" s="63"/>
      <c r="EA7109" s="62"/>
    </row>
    <row r="7110" spans="34:131" x14ac:dyDescent="0.25">
      <c r="AH7110" s="38"/>
      <c r="AI7110" s="38"/>
      <c r="AJ7110" s="38"/>
      <c r="AK7110" s="38"/>
      <c r="AL7110" s="38"/>
      <c r="AM7110" s="38"/>
      <c r="AN7110" s="61"/>
      <c r="AO7110" s="61"/>
      <c r="AP7110" s="61"/>
      <c r="AQ7110" s="61"/>
      <c r="AR7110" s="156"/>
      <c r="AS7110" s="156"/>
      <c r="AT7110" s="156"/>
      <c r="DW7110" s="62"/>
      <c r="DX7110" s="63"/>
      <c r="DY7110" s="63"/>
      <c r="DZ7110" s="63"/>
      <c r="EA7110" s="62"/>
    </row>
    <row r="7111" spans="34:131" x14ac:dyDescent="0.25">
      <c r="AH7111" s="38"/>
      <c r="AI7111" s="38"/>
      <c r="AJ7111" s="38"/>
      <c r="AK7111" s="38"/>
      <c r="AL7111" s="38"/>
      <c r="AM7111" s="38"/>
      <c r="AN7111" s="61"/>
      <c r="AO7111" s="61"/>
      <c r="AP7111" s="61"/>
      <c r="AQ7111" s="61"/>
      <c r="AR7111" s="156"/>
      <c r="AS7111" s="156"/>
      <c r="AT7111" s="156"/>
      <c r="DW7111" s="62"/>
      <c r="DX7111" s="63"/>
      <c r="DY7111" s="63"/>
      <c r="DZ7111" s="63"/>
      <c r="EA7111" s="62"/>
    </row>
    <row r="7112" spans="34:131" x14ac:dyDescent="0.25">
      <c r="AH7112" s="38"/>
      <c r="AI7112" s="38"/>
      <c r="AJ7112" s="38"/>
      <c r="AK7112" s="38"/>
      <c r="AL7112" s="38"/>
      <c r="AM7112" s="38"/>
      <c r="AN7112" s="61"/>
      <c r="AO7112" s="61"/>
      <c r="AP7112" s="61"/>
      <c r="AQ7112" s="61"/>
      <c r="AR7112" s="156"/>
      <c r="AS7112" s="156"/>
      <c r="AT7112" s="156"/>
      <c r="DW7112" s="62"/>
      <c r="DX7112" s="63"/>
      <c r="DY7112" s="63"/>
      <c r="DZ7112" s="63"/>
      <c r="EA7112" s="62"/>
    </row>
    <row r="7113" spans="34:131" x14ac:dyDescent="0.25">
      <c r="AH7113" s="38"/>
      <c r="AI7113" s="38"/>
      <c r="AJ7113" s="38"/>
      <c r="AK7113" s="38"/>
      <c r="AL7113" s="38"/>
      <c r="AM7113" s="38"/>
      <c r="AN7113" s="61"/>
      <c r="AO7113" s="61"/>
      <c r="AP7113" s="61"/>
      <c r="AQ7113" s="61"/>
      <c r="AR7113" s="156"/>
      <c r="AS7113" s="156"/>
      <c r="AT7113" s="156"/>
      <c r="DW7113" s="62"/>
      <c r="DX7113" s="63"/>
      <c r="DY7113" s="63"/>
      <c r="DZ7113" s="63"/>
      <c r="EA7113" s="62"/>
    </row>
    <row r="7114" spans="34:131" x14ac:dyDescent="0.25">
      <c r="AH7114" s="38"/>
      <c r="AI7114" s="38"/>
      <c r="AJ7114" s="38"/>
      <c r="AK7114" s="38"/>
      <c r="AL7114" s="38"/>
      <c r="AM7114" s="38"/>
      <c r="AN7114" s="61"/>
      <c r="AO7114" s="61"/>
      <c r="AP7114" s="61"/>
      <c r="AQ7114" s="61"/>
      <c r="AR7114" s="156"/>
      <c r="AS7114" s="156"/>
      <c r="AT7114" s="156"/>
      <c r="DW7114" s="62"/>
      <c r="DX7114" s="63"/>
      <c r="DY7114" s="63"/>
      <c r="DZ7114" s="63"/>
      <c r="EA7114" s="62"/>
    </row>
    <row r="7115" spans="34:131" x14ac:dyDescent="0.25">
      <c r="AH7115" s="38"/>
      <c r="AI7115" s="38"/>
      <c r="AJ7115" s="38"/>
      <c r="AK7115" s="38"/>
      <c r="AL7115" s="38"/>
      <c r="AM7115" s="38"/>
      <c r="AN7115" s="61"/>
      <c r="AO7115" s="61"/>
      <c r="AP7115" s="61"/>
      <c r="AQ7115" s="61"/>
      <c r="AR7115" s="156"/>
      <c r="AS7115" s="156"/>
      <c r="AT7115" s="156"/>
      <c r="DW7115" s="62"/>
      <c r="DX7115" s="63"/>
      <c r="DY7115" s="63"/>
      <c r="DZ7115" s="63"/>
      <c r="EA7115" s="62"/>
    </row>
    <row r="7116" spans="34:131" x14ac:dyDescent="0.25">
      <c r="AH7116" s="38"/>
      <c r="AI7116" s="38"/>
      <c r="AJ7116" s="38"/>
      <c r="AK7116" s="38"/>
      <c r="AL7116" s="38"/>
      <c r="AM7116" s="38"/>
      <c r="AN7116" s="61"/>
      <c r="AO7116" s="61"/>
      <c r="AP7116" s="61"/>
      <c r="AQ7116" s="61"/>
      <c r="AR7116" s="156"/>
      <c r="AS7116" s="156"/>
      <c r="AT7116" s="156"/>
      <c r="DW7116" s="62"/>
      <c r="DX7116" s="63"/>
      <c r="DY7116" s="63"/>
      <c r="DZ7116" s="63"/>
      <c r="EA7116" s="62"/>
    </row>
    <row r="7117" spans="34:131" x14ac:dyDescent="0.25">
      <c r="AH7117" s="38"/>
      <c r="AI7117" s="38"/>
      <c r="AJ7117" s="38"/>
      <c r="AK7117" s="38"/>
      <c r="AL7117" s="38"/>
      <c r="AM7117" s="38"/>
      <c r="AN7117" s="61"/>
      <c r="AO7117" s="61"/>
      <c r="AP7117" s="61"/>
      <c r="AQ7117" s="61"/>
      <c r="AR7117" s="156"/>
      <c r="AS7117" s="156"/>
      <c r="AT7117" s="156"/>
      <c r="DW7117" s="62"/>
      <c r="DX7117" s="63"/>
      <c r="DY7117" s="63"/>
      <c r="DZ7117" s="63"/>
      <c r="EA7117" s="62"/>
    </row>
    <row r="7118" spans="34:131" x14ac:dyDescent="0.25">
      <c r="AH7118" s="38"/>
      <c r="AI7118" s="38"/>
      <c r="AJ7118" s="38"/>
      <c r="AK7118" s="38"/>
      <c r="AL7118" s="38"/>
      <c r="AM7118" s="38"/>
      <c r="AN7118" s="61"/>
      <c r="AO7118" s="61"/>
      <c r="AP7118" s="61"/>
      <c r="AQ7118" s="61"/>
      <c r="AR7118" s="156"/>
      <c r="AS7118" s="156"/>
      <c r="AT7118" s="156"/>
      <c r="DW7118" s="62"/>
      <c r="DX7118" s="63"/>
      <c r="DY7118" s="63"/>
      <c r="DZ7118" s="63"/>
      <c r="EA7118" s="62"/>
    </row>
    <row r="7119" spans="34:131" x14ac:dyDescent="0.25">
      <c r="AH7119" s="38"/>
      <c r="AI7119" s="38"/>
      <c r="AJ7119" s="38"/>
      <c r="AK7119" s="38"/>
      <c r="AL7119" s="38"/>
      <c r="AM7119" s="38"/>
      <c r="AN7119" s="61"/>
      <c r="AO7119" s="61"/>
      <c r="AP7119" s="61"/>
      <c r="AQ7119" s="61"/>
      <c r="AR7119" s="156"/>
      <c r="AS7119" s="156"/>
      <c r="AT7119" s="156"/>
      <c r="DW7119" s="62"/>
      <c r="DX7119" s="63"/>
      <c r="DY7119" s="63"/>
      <c r="DZ7119" s="63"/>
      <c r="EA7119" s="62"/>
    </row>
    <row r="7120" spans="34:131" x14ac:dyDescent="0.25">
      <c r="AH7120" s="38"/>
      <c r="AI7120" s="38"/>
      <c r="AJ7120" s="38"/>
      <c r="AK7120" s="38"/>
      <c r="AL7120" s="38"/>
      <c r="AM7120" s="38"/>
      <c r="AN7120" s="61"/>
      <c r="AO7120" s="61"/>
      <c r="AP7120" s="61"/>
      <c r="AQ7120" s="61"/>
      <c r="AR7120" s="156"/>
      <c r="AS7120" s="156"/>
      <c r="AT7120" s="156"/>
      <c r="DW7120" s="62"/>
      <c r="DX7120" s="63"/>
      <c r="DY7120" s="63"/>
      <c r="DZ7120" s="63"/>
      <c r="EA7120" s="62"/>
    </row>
    <row r="7121" spans="34:131" x14ac:dyDescent="0.25">
      <c r="AH7121" s="38"/>
      <c r="AI7121" s="38"/>
      <c r="AJ7121" s="38"/>
      <c r="AK7121" s="38"/>
      <c r="AL7121" s="38"/>
      <c r="AM7121" s="38"/>
      <c r="AN7121" s="61"/>
      <c r="AO7121" s="61"/>
      <c r="AP7121" s="61"/>
      <c r="AQ7121" s="61"/>
      <c r="AR7121" s="156"/>
      <c r="AS7121" s="156"/>
      <c r="AT7121" s="156"/>
      <c r="DW7121" s="62"/>
      <c r="DX7121" s="63"/>
      <c r="DY7121" s="63"/>
      <c r="DZ7121" s="63"/>
      <c r="EA7121" s="62"/>
    </row>
    <row r="7122" spans="34:131" x14ac:dyDescent="0.25">
      <c r="AH7122" s="38"/>
      <c r="AI7122" s="38"/>
      <c r="AJ7122" s="38"/>
      <c r="AK7122" s="38"/>
      <c r="AL7122" s="38"/>
      <c r="AM7122" s="38"/>
      <c r="AN7122" s="61"/>
      <c r="AO7122" s="61"/>
      <c r="AP7122" s="61"/>
      <c r="AQ7122" s="61"/>
      <c r="AR7122" s="156"/>
      <c r="AS7122" s="156"/>
      <c r="AT7122" s="156"/>
      <c r="DW7122" s="62"/>
      <c r="DX7122" s="63"/>
      <c r="DY7122" s="63"/>
      <c r="DZ7122" s="63"/>
      <c r="EA7122" s="62"/>
    </row>
    <row r="7123" spans="34:131" x14ac:dyDescent="0.25">
      <c r="AH7123" s="38"/>
      <c r="AI7123" s="38"/>
      <c r="AJ7123" s="38"/>
      <c r="AK7123" s="38"/>
      <c r="AL7123" s="38"/>
      <c r="AM7123" s="38"/>
      <c r="AN7123" s="61"/>
      <c r="AO7123" s="61"/>
      <c r="AP7123" s="61"/>
      <c r="AQ7123" s="61"/>
      <c r="AR7123" s="156"/>
      <c r="AS7123" s="156"/>
      <c r="AT7123" s="156"/>
      <c r="DW7123" s="62"/>
      <c r="DX7123" s="63"/>
      <c r="DY7123" s="63"/>
      <c r="DZ7123" s="63"/>
      <c r="EA7123" s="62"/>
    </row>
    <row r="7124" spans="34:131" x14ac:dyDescent="0.25">
      <c r="AH7124" s="38"/>
      <c r="AI7124" s="38"/>
      <c r="AJ7124" s="38"/>
      <c r="AK7124" s="38"/>
      <c r="AL7124" s="38"/>
      <c r="AM7124" s="38"/>
      <c r="AN7124" s="61"/>
      <c r="AO7124" s="61"/>
      <c r="AP7124" s="61"/>
      <c r="AQ7124" s="61"/>
      <c r="AR7124" s="156"/>
      <c r="AS7124" s="156"/>
      <c r="AT7124" s="156"/>
      <c r="DW7124" s="62"/>
      <c r="DX7124" s="63"/>
      <c r="DY7124" s="63"/>
      <c r="DZ7124" s="63"/>
      <c r="EA7124" s="62"/>
    </row>
    <row r="7125" spans="34:131" x14ac:dyDescent="0.25">
      <c r="AH7125" s="38"/>
      <c r="AI7125" s="38"/>
      <c r="AJ7125" s="38"/>
      <c r="AK7125" s="38"/>
      <c r="AL7125" s="38"/>
      <c r="AM7125" s="38"/>
      <c r="AN7125" s="61"/>
      <c r="AO7125" s="61"/>
      <c r="AP7125" s="61"/>
      <c r="AQ7125" s="61"/>
      <c r="AR7125" s="156"/>
      <c r="AS7125" s="156"/>
      <c r="AT7125" s="156"/>
      <c r="DW7125" s="62"/>
      <c r="DX7125" s="63"/>
      <c r="DY7125" s="63"/>
      <c r="DZ7125" s="63"/>
      <c r="EA7125" s="62"/>
    </row>
    <row r="7126" spans="34:131" x14ac:dyDescent="0.25">
      <c r="AH7126" s="38"/>
      <c r="AI7126" s="38"/>
      <c r="AJ7126" s="38"/>
      <c r="AK7126" s="38"/>
      <c r="AL7126" s="38"/>
      <c r="AM7126" s="38"/>
      <c r="AN7126" s="61"/>
      <c r="AO7126" s="61"/>
      <c r="AP7126" s="61"/>
      <c r="AQ7126" s="61"/>
      <c r="AR7126" s="156"/>
      <c r="AS7126" s="156"/>
      <c r="AT7126" s="156"/>
      <c r="DW7126" s="62"/>
      <c r="DX7126" s="63"/>
      <c r="DY7126" s="63"/>
      <c r="DZ7126" s="63"/>
      <c r="EA7126" s="62"/>
    </row>
    <row r="7127" spans="34:131" x14ac:dyDescent="0.25">
      <c r="AH7127" s="38"/>
      <c r="AI7127" s="38"/>
      <c r="AJ7127" s="38"/>
      <c r="AK7127" s="38"/>
      <c r="AL7127" s="38"/>
      <c r="AM7127" s="38"/>
      <c r="AN7127" s="61"/>
      <c r="AO7127" s="61"/>
      <c r="AP7127" s="61"/>
      <c r="AQ7127" s="61"/>
      <c r="AR7127" s="156"/>
      <c r="AS7127" s="156"/>
      <c r="AT7127" s="156"/>
      <c r="DW7127" s="62"/>
      <c r="DX7127" s="63"/>
      <c r="DY7127" s="63"/>
      <c r="DZ7127" s="63"/>
      <c r="EA7127" s="62"/>
    </row>
    <row r="7128" spans="34:131" x14ac:dyDescent="0.25">
      <c r="AH7128" s="38"/>
      <c r="AI7128" s="38"/>
      <c r="AJ7128" s="38"/>
      <c r="AK7128" s="38"/>
      <c r="AL7128" s="38"/>
      <c r="AM7128" s="38"/>
      <c r="AN7128" s="61"/>
      <c r="AO7128" s="61"/>
      <c r="AP7128" s="61"/>
      <c r="AQ7128" s="61"/>
      <c r="AR7128" s="156"/>
      <c r="AS7128" s="156"/>
      <c r="AT7128" s="156"/>
      <c r="DW7128" s="62"/>
      <c r="DX7128" s="63"/>
      <c r="DY7128" s="63"/>
      <c r="DZ7128" s="63"/>
      <c r="EA7128" s="62"/>
    </row>
    <row r="7129" spans="34:131" x14ac:dyDescent="0.25">
      <c r="AH7129" s="38"/>
      <c r="AI7129" s="38"/>
      <c r="AJ7129" s="38"/>
      <c r="AK7129" s="38"/>
      <c r="AL7129" s="38"/>
      <c r="AM7129" s="38"/>
      <c r="AN7129" s="61"/>
      <c r="AO7129" s="61"/>
      <c r="AP7129" s="61"/>
      <c r="AQ7129" s="61"/>
      <c r="AR7129" s="156"/>
      <c r="AS7129" s="156"/>
      <c r="AT7129" s="156"/>
      <c r="DW7129" s="62"/>
      <c r="DX7129" s="63"/>
      <c r="DY7129" s="63"/>
      <c r="DZ7129" s="63"/>
      <c r="EA7129" s="62"/>
    </row>
    <row r="7130" spans="34:131" x14ac:dyDescent="0.25">
      <c r="AH7130" s="38"/>
      <c r="AI7130" s="38"/>
      <c r="AJ7130" s="38"/>
      <c r="AK7130" s="38"/>
      <c r="AL7130" s="38"/>
      <c r="AM7130" s="38"/>
      <c r="AN7130" s="28"/>
      <c r="AO7130" s="61"/>
      <c r="AP7130" s="61"/>
      <c r="AQ7130" s="61"/>
      <c r="AR7130" s="156"/>
      <c r="AS7130" s="156"/>
      <c r="AT7130" s="156"/>
      <c r="DW7130" s="62"/>
      <c r="DX7130" s="63"/>
      <c r="DY7130" s="63"/>
      <c r="DZ7130" s="63"/>
      <c r="EA7130" s="62"/>
    </row>
    <row r="7131" spans="34:131" x14ac:dyDescent="0.25">
      <c r="AH7131" s="38"/>
      <c r="AI7131" s="38"/>
      <c r="AJ7131" s="38"/>
      <c r="AK7131" s="38"/>
      <c r="AL7131" s="38"/>
      <c r="AM7131" s="38"/>
      <c r="AN7131" s="61"/>
      <c r="AO7131" s="61"/>
      <c r="AP7131" s="61"/>
      <c r="AQ7131" s="61"/>
      <c r="AR7131" s="156"/>
      <c r="AS7131" s="156"/>
      <c r="AT7131" s="156"/>
      <c r="DW7131" s="62"/>
      <c r="DX7131" s="63"/>
      <c r="DY7131" s="63"/>
      <c r="DZ7131" s="63"/>
      <c r="EA7131" s="62"/>
    </row>
    <row r="7132" spans="34:131" x14ac:dyDescent="0.25">
      <c r="AH7132" s="38"/>
      <c r="AI7132" s="38"/>
      <c r="AJ7132" s="38"/>
      <c r="AK7132" s="38"/>
      <c r="AL7132" s="38"/>
      <c r="AM7132" s="38"/>
      <c r="AN7132" s="61"/>
      <c r="AO7132" s="61"/>
      <c r="AP7132" s="61"/>
      <c r="AQ7132" s="61"/>
      <c r="AR7132" s="156"/>
      <c r="AS7132" s="156"/>
      <c r="AT7132" s="156"/>
      <c r="DW7132" s="62"/>
      <c r="DX7132" s="63"/>
      <c r="DY7132" s="63"/>
      <c r="DZ7132" s="63"/>
      <c r="EA7132" s="62"/>
    </row>
    <row r="7133" spans="34:131" x14ac:dyDescent="0.25">
      <c r="AH7133" s="38"/>
      <c r="AI7133" s="38"/>
      <c r="AJ7133" s="38"/>
      <c r="AK7133" s="38"/>
      <c r="AL7133" s="38"/>
      <c r="AM7133" s="38"/>
      <c r="AN7133" s="61"/>
      <c r="AO7133" s="61"/>
      <c r="AP7133" s="61"/>
      <c r="AQ7133" s="61"/>
      <c r="AR7133" s="156"/>
      <c r="AS7133" s="156"/>
      <c r="AT7133" s="156"/>
      <c r="DW7133" s="62"/>
      <c r="DX7133" s="63"/>
      <c r="DY7133" s="63"/>
      <c r="DZ7133" s="63"/>
      <c r="EA7133" s="62"/>
    </row>
    <row r="7134" spans="34:131" x14ac:dyDescent="0.25">
      <c r="AH7134" s="38"/>
      <c r="AI7134" s="38"/>
      <c r="AJ7134" s="38"/>
      <c r="AK7134" s="38"/>
      <c r="AL7134" s="38"/>
      <c r="AM7134" s="38"/>
      <c r="AN7134" s="61"/>
      <c r="AO7134" s="61"/>
      <c r="AP7134" s="61"/>
      <c r="AQ7134" s="61"/>
      <c r="AR7134" s="156"/>
      <c r="AS7134" s="156"/>
      <c r="AT7134" s="156"/>
      <c r="DW7134" s="62"/>
      <c r="DX7134" s="63"/>
      <c r="DY7134" s="63"/>
      <c r="DZ7134" s="63"/>
      <c r="EA7134" s="62"/>
    </row>
    <row r="7135" spans="34:131" x14ac:dyDescent="0.25">
      <c r="AH7135" s="38"/>
      <c r="AI7135" s="38"/>
      <c r="AJ7135" s="38"/>
      <c r="AK7135" s="38"/>
      <c r="AL7135" s="38"/>
      <c r="AM7135" s="38"/>
      <c r="AN7135" s="61"/>
      <c r="AO7135" s="61"/>
      <c r="AP7135" s="61"/>
      <c r="AQ7135" s="61"/>
      <c r="AR7135" s="156"/>
      <c r="AS7135" s="156"/>
      <c r="AT7135" s="156"/>
      <c r="DW7135" s="62"/>
      <c r="DX7135" s="63"/>
      <c r="DY7135" s="63"/>
      <c r="DZ7135" s="63"/>
      <c r="EA7135" s="62"/>
    </row>
    <row r="7136" spans="34:131" x14ac:dyDescent="0.25">
      <c r="AH7136" s="38"/>
      <c r="AI7136" s="38"/>
      <c r="AJ7136" s="38"/>
      <c r="AK7136" s="38"/>
      <c r="AL7136" s="38"/>
      <c r="AM7136" s="38"/>
      <c r="AN7136" s="61"/>
      <c r="AO7136" s="61"/>
      <c r="AP7136" s="61"/>
      <c r="AQ7136" s="61"/>
      <c r="AR7136" s="156"/>
      <c r="AS7136" s="156"/>
      <c r="AT7136" s="156"/>
      <c r="DW7136" s="62"/>
      <c r="DX7136" s="63"/>
      <c r="DY7136" s="63"/>
      <c r="DZ7136" s="63"/>
      <c r="EA7136" s="62"/>
    </row>
    <row r="7137" spans="34:131" x14ac:dyDescent="0.25">
      <c r="AH7137" s="38"/>
      <c r="AI7137" s="38"/>
      <c r="AJ7137" s="38"/>
      <c r="AK7137" s="38"/>
      <c r="AL7137" s="38"/>
      <c r="AM7137" s="38"/>
      <c r="AN7137" s="61"/>
      <c r="AO7137" s="61"/>
      <c r="AP7137" s="61"/>
      <c r="AQ7137" s="61"/>
      <c r="AR7137" s="156"/>
      <c r="AS7137" s="156"/>
      <c r="AT7137" s="156"/>
      <c r="DW7137" s="62"/>
      <c r="DX7137" s="63"/>
      <c r="DY7137" s="63"/>
      <c r="DZ7137" s="63"/>
      <c r="EA7137" s="62"/>
    </row>
    <row r="7138" spans="34:131" x14ac:dyDescent="0.25">
      <c r="AH7138" s="38"/>
      <c r="AI7138" s="38"/>
      <c r="AJ7138" s="38"/>
      <c r="AK7138" s="38"/>
      <c r="AL7138" s="38"/>
      <c r="AM7138" s="38"/>
      <c r="AN7138" s="61"/>
      <c r="AO7138" s="61"/>
      <c r="AP7138" s="61"/>
      <c r="AQ7138" s="61"/>
      <c r="AR7138" s="156"/>
      <c r="AS7138" s="156"/>
      <c r="AT7138" s="156"/>
      <c r="DW7138" s="62"/>
      <c r="DX7138" s="63"/>
      <c r="DY7138" s="63"/>
      <c r="DZ7138" s="63"/>
      <c r="EA7138" s="62"/>
    </row>
    <row r="7139" spans="34:131" x14ac:dyDescent="0.25">
      <c r="AH7139" s="38"/>
      <c r="AI7139" s="38"/>
      <c r="AJ7139" s="38"/>
      <c r="AK7139" s="38"/>
      <c r="AL7139" s="38"/>
      <c r="AM7139" s="38"/>
      <c r="AN7139" s="61"/>
      <c r="AO7139" s="61"/>
      <c r="AP7139" s="61"/>
      <c r="AQ7139" s="61"/>
      <c r="AR7139" s="156"/>
      <c r="AS7139" s="156"/>
      <c r="AT7139" s="156"/>
      <c r="DW7139" s="62"/>
      <c r="DX7139" s="63"/>
      <c r="DY7139" s="63"/>
      <c r="DZ7139" s="63"/>
      <c r="EA7139" s="62"/>
    </row>
    <row r="7140" spans="34:131" x14ac:dyDescent="0.25">
      <c r="AH7140" s="38"/>
      <c r="AI7140" s="38"/>
      <c r="AJ7140" s="38"/>
      <c r="AK7140" s="38"/>
      <c r="AL7140" s="38"/>
      <c r="AM7140" s="38"/>
      <c r="AN7140" s="61"/>
      <c r="AO7140" s="61"/>
      <c r="AP7140" s="61"/>
      <c r="AQ7140" s="61"/>
      <c r="AR7140" s="156"/>
      <c r="AS7140" s="156"/>
      <c r="AT7140" s="156"/>
      <c r="DW7140" s="62"/>
      <c r="DX7140" s="63"/>
      <c r="DY7140" s="63"/>
      <c r="DZ7140" s="63"/>
      <c r="EA7140" s="62"/>
    </row>
    <row r="7141" spans="34:131" x14ac:dyDescent="0.25">
      <c r="AH7141" s="38"/>
      <c r="AI7141" s="38"/>
      <c r="AJ7141" s="38"/>
      <c r="AK7141" s="38"/>
      <c r="AL7141" s="38"/>
      <c r="AM7141" s="38"/>
      <c r="AN7141" s="61"/>
      <c r="AO7141" s="61"/>
      <c r="AP7141" s="61"/>
      <c r="AQ7141" s="61"/>
      <c r="AR7141" s="156"/>
      <c r="AS7141" s="156"/>
      <c r="AT7141" s="156"/>
      <c r="DW7141" s="62"/>
      <c r="DX7141" s="63"/>
      <c r="DY7141" s="63"/>
      <c r="DZ7141" s="63"/>
      <c r="EA7141" s="62"/>
    </row>
    <row r="7142" spans="34:131" x14ac:dyDescent="0.25">
      <c r="AH7142" s="38"/>
      <c r="AI7142" s="38"/>
      <c r="AJ7142" s="38"/>
      <c r="AK7142" s="38"/>
      <c r="AL7142" s="38"/>
      <c r="AM7142" s="38"/>
      <c r="AN7142" s="61"/>
      <c r="AO7142" s="61"/>
      <c r="AP7142" s="61"/>
      <c r="AQ7142" s="61"/>
      <c r="AR7142" s="156"/>
      <c r="AS7142" s="156"/>
      <c r="AT7142" s="156"/>
      <c r="DW7142" s="62"/>
      <c r="DX7142" s="63"/>
      <c r="DY7142" s="63"/>
      <c r="DZ7142" s="63"/>
      <c r="EA7142" s="62"/>
    </row>
    <row r="7143" spans="34:131" x14ac:dyDescent="0.25">
      <c r="AH7143" s="38"/>
      <c r="AI7143" s="38"/>
      <c r="AJ7143" s="38"/>
      <c r="AK7143" s="38"/>
      <c r="AL7143" s="38"/>
      <c r="AM7143" s="38"/>
      <c r="AN7143" s="61"/>
      <c r="AO7143" s="61"/>
      <c r="AP7143" s="61"/>
      <c r="AQ7143" s="61"/>
      <c r="AR7143" s="156"/>
      <c r="AS7143" s="156"/>
      <c r="AT7143" s="156"/>
      <c r="DW7143" s="62"/>
      <c r="DX7143" s="63"/>
      <c r="DY7143" s="63"/>
      <c r="DZ7143" s="63"/>
      <c r="EA7143" s="62"/>
    </row>
    <row r="7144" spans="34:131" x14ac:dyDescent="0.25">
      <c r="AH7144" s="38"/>
      <c r="AI7144" s="38"/>
      <c r="AJ7144" s="38"/>
      <c r="AK7144" s="38"/>
      <c r="AL7144" s="38"/>
      <c r="AM7144" s="38"/>
      <c r="AN7144" s="61"/>
      <c r="AO7144" s="61"/>
      <c r="AP7144" s="61"/>
      <c r="AQ7144" s="61"/>
      <c r="AR7144" s="156"/>
      <c r="AS7144" s="156"/>
      <c r="AT7144" s="156"/>
      <c r="DW7144" s="62"/>
      <c r="DX7144" s="63"/>
      <c r="DY7144" s="63"/>
      <c r="DZ7144" s="63"/>
      <c r="EA7144" s="62"/>
    </row>
    <row r="7145" spans="34:131" x14ac:dyDescent="0.25">
      <c r="AH7145" s="38"/>
      <c r="AI7145" s="38"/>
      <c r="AJ7145" s="38"/>
      <c r="AK7145" s="38"/>
      <c r="AL7145" s="38"/>
      <c r="AM7145" s="38"/>
      <c r="AN7145" s="61"/>
      <c r="AO7145" s="61"/>
      <c r="AP7145" s="61"/>
      <c r="AQ7145" s="61"/>
      <c r="AR7145" s="156"/>
      <c r="AS7145" s="156"/>
      <c r="AT7145" s="156"/>
      <c r="DW7145" s="62"/>
      <c r="DX7145" s="63"/>
      <c r="DY7145" s="63"/>
      <c r="DZ7145" s="63"/>
      <c r="EA7145" s="62"/>
    </row>
    <row r="7146" spans="34:131" x14ac:dyDescent="0.25">
      <c r="AH7146" s="38"/>
      <c r="AI7146" s="38"/>
      <c r="AJ7146" s="38"/>
      <c r="AK7146" s="38"/>
      <c r="AL7146" s="38"/>
      <c r="AM7146" s="38"/>
      <c r="AN7146" s="61"/>
      <c r="AO7146" s="61"/>
      <c r="AP7146" s="61"/>
      <c r="AQ7146" s="61"/>
      <c r="AR7146" s="156"/>
      <c r="AS7146" s="156"/>
      <c r="AT7146" s="156"/>
      <c r="DW7146" s="62"/>
      <c r="DX7146" s="63"/>
      <c r="DY7146" s="63"/>
      <c r="DZ7146" s="63"/>
      <c r="EA7146" s="62"/>
    </row>
    <row r="7147" spans="34:131" x14ac:dyDescent="0.25">
      <c r="AH7147" s="38"/>
      <c r="AI7147" s="38"/>
      <c r="AJ7147" s="38"/>
      <c r="AK7147" s="38"/>
      <c r="AL7147" s="38"/>
      <c r="AM7147" s="38"/>
      <c r="AN7147" s="61"/>
      <c r="AO7147" s="61"/>
      <c r="AP7147" s="61"/>
      <c r="AQ7147" s="61"/>
      <c r="AR7147" s="156"/>
      <c r="AS7147" s="156"/>
      <c r="AT7147" s="156"/>
      <c r="DW7147" s="62"/>
      <c r="DX7147" s="63"/>
      <c r="DY7147" s="63"/>
      <c r="DZ7147" s="63"/>
      <c r="EA7147" s="62"/>
    </row>
    <row r="7148" spans="34:131" x14ac:dyDescent="0.25">
      <c r="AH7148" s="38"/>
      <c r="AI7148" s="38"/>
      <c r="AJ7148" s="38"/>
      <c r="AK7148" s="38"/>
      <c r="AL7148" s="38"/>
      <c r="AM7148" s="38"/>
      <c r="AN7148" s="61"/>
      <c r="AO7148" s="61"/>
      <c r="AP7148" s="61"/>
      <c r="AQ7148" s="61"/>
      <c r="AR7148" s="156"/>
      <c r="AS7148" s="156"/>
      <c r="AT7148" s="156"/>
      <c r="DW7148" s="62"/>
      <c r="DX7148" s="63"/>
      <c r="DY7148" s="63"/>
      <c r="DZ7148" s="63"/>
      <c r="EA7148" s="62"/>
    </row>
    <row r="7149" spans="34:131" x14ac:dyDescent="0.25">
      <c r="AH7149" s="38"/>
      <c r="AI7149" s="38"/>
      <c r="AJ7149" s="38"/>
      <c r="AK7149" s="38"/>
      <c r="AL7149" s="38"/>
      <c r="AM7149" s="38"/>
      <c r="AN7149" s="61"/>
      <c r="AO7149" s="61"/>
      <c r="AP7149" s="61"/>
      <c r="AQ7149" s="61"/>
      <c r="AR7149" s="156"/>
      <c r="AS7149" s="156"/>
      <c r="AT7149" s="156"/>
      <c r="DW7149" s="62"/>
      <c r="DX7149" s="63"/>
      <c r="DY7149" s="63"/>
      <c r="DZ7149" s="63"/>
      <c r="EA7149" s="62"/>
    </row>
    <row r="7150" spans="34:131" x14ac:dyDescent="0.25">
      <c r="AH7150" s="38"/>
      <c r="AI7150" s="38"/>
      <c r="AJ7150" s="38"/>
      <c r="AK7150" s="38"/>
      <c r="AL7150" s="38"/>
      <c r="AM7150" s="38"/>
      <c r="AN7150" s="28"/>
      <c r="AO7150" s="61"/>
      <c r="AP7150" s="61"/>
      <c r="AQ7150" s="61"/>
      <c r="AR7150" s="156"/>
      <c r="AS7150" s="156"/>
      <c r="AT7150" s="156"/>
      <c r="DW7150" s="62"/>
      <c r="DX7150" s="63"/>
      <c r="DY7150" s="63"/>
      <c r="DZ7150" s="63"/>
      <c r="EA7150" s="62"/>
    </row>
    <row r="7151" spans="34:131" x14ac:dyDescent="0.25">
      <c r="AH7151" s="38"/>
      <c r="AI7151" s="38"/>
      <c r="AJ7151" s="38"/>
      <c r="AK7151" s="38"/>
      <c r="AL7151" s="38"/>
      <c r="AM7151" s="38"/>
      <c r="AN7151" s="61"/>
      <c r="AO7151" s="61"/>
      <c r="AP7151" s="61"/>
      <c r="AQ7151" s="61"/>
      <c r="AR7151" s="156"/>
      <c r="AS7151" s="156"/>
      <c r="AT7151" s="156"/>
      <c r="DW7151" s="62"/>
      <c r="DX7151" s="63"/>
      <c r="DY7151" s="63"/>
      <c r="DZ7151" s="63"/>
      <c r="EA7151" s="62"/>
    </row>
    <row r="7152" spans="34:131" x14ac:dyDescent="0.25">
      <c r="AH7152" s="38"/>
      <c r="AI7152" s="38"/>
      <c r="AJ7152" s="38"/>
      <c r="AK7152" s="38"/>
      <c r="AL7152" s="38"/>
      <c r="AM7152" s="38"/>
      <c r="AN7152" s="61"/>
      <c r="AO7152" s="61"/>
      <c r="AP7152" s="61"/>
      <c r="AQ7152" s="61"/>
      <c r="AR7152" s="156"/>
      <c r="AS7152" s="156"/>
      <c r="AT7152" s="156"/>
      <c r="DW7152" s="62"/>
      <c r="DX7152" s="63"/>
      <c r="DY7152" s="63"/>
      <c r="DZ7152" s="63"/>
      <c r="EA7152" s="62"/>
    </row>
    <row r="7153" spans="34:131" x14ac:dyDescent="0.25">
      <c r="AH7153" s="38"/>
      <c r="AI7153" s="38"/>
      <c r="AJ7153" s="38"/>
      <c r="AK7153" s="38"/>
      <c r="AL7153" s="38"/>
      <c r="AM7153" s="38"/>
      <c r="AN7153" s="61"/>
      <c r="AO7153" s="61"/>
      <c r="AP7153" s="61"/>
      <c r="AQ7153" s="61"/>
      <c r="AR7153" s="156"/>
      <c r="AS7153" s="156"/>
      <c r="AT7153" s="156"/>
      <c r="DW7153" s="62"/>
      <c r="DX7153" s="63"/>
      <c r="DY7153" s="63"/>
      <c r="DZ7153" s="63"/>
      <c r="EA7153" s="62"/>
    </row>
    <row r="7154" spans="34:131" x14ac:dyDescent="0.25">
      <c r="AH7154" s="38"/>
      <c r="AI7154" s="38"/>
      <c r="AJ7154" s="38"/>
      <c r="AK7154" s="38"/>
      <c r="AL7154" s="38"/>
      <c r="AM7154" s="38"/>
      <c r="AN7154" s="61"/>
      <c r="AO7154" s="61"/>
      <c r="AP7154" s="61"/>
      <c r="AQ7154" s="61"/>
      <c r="AR7154" s="156"/>
      <c r="AS7154" s="156"/>
      <c r="AT7154" s="156"/>
      <c r="DW7154" s="62"/>
      <c r="DX7154" s="63"/>
      <c r="DY7154" s="63"/>
      <c r="DZ7154" s="63"/>
      <c r="EA7154" s="62"/>
    </row>
    <row r="7155" spans="34:131" x14ac:dyDescent="0.25">
      <c r="AH7155" s="38"/>
      <c r="AI7155" s="38"/>
      <c r="AJ7155" s="38"/>
      <c r="AK7155" s="38"/>
      <c r="AL7155" s="38"/>
      <c r="AM7155" s="38"/>
      <c r="AN7155" s="61"/>
      <c r="AO7155" s="61"/>
      <c r="AP7155" s="61"/>
      <c r="AQ7155" s="61"/>
      <c r="AR7155" s="156"/>
      <c r="AS7155" s="156"/>
      <c r="AT7155" s="156"/>
      <c r="DW7155" s="62"/>
      <c r="DX7155" s="63"/>
      <c r="DY7155" s="63"/>
      <c r="DZ7155" s="63"/>
      <c r="EA7155" s="62"/>
    </row>
    <row r="7156" spans="34:131" x14ac:dyDescent="0.25">
      <c r="AH7156" s="38"/>
      <c r="AI7156" s="38"/>
      <c r="AJ7156" s="38"/>
      <c r="AK7156" s="38"/>
      <c r="AL7156" s="38"/>
      <c r="AM7156" s="38"/>
      <c r="AN7156" s="61"/>
      <c r="AO7156" s="61"/>
      <c r="AP7156" s="61"/>
      <c r="AQ7156" s="61"/>
      <c r="AR7156" s="156"/>
      <c r="AS7156" s="156"/>
      <c r="AT7156" s="156"/>
      <c r="DW7156" s="62"/>
      <c r="DX7156" s="63"/>
      <c r="DY7156" s="63"/>
      <c r="DZ7156" s="63"/>
      <c r="EA7156" s="62"/>
    </row>
    <row r="7157" spans="34:131" x14ac:dyDescent="0.25">
      <c r="AH7157" s="38"/>
      <c r="AI7157" s="38"/>
      <c r="AJ7157" s="38"/>
      <c r="AK7157" s="38"/>
      <c r="AL7157" s="38"/>
      <c r="AM7157" s="38"/>
      <c r="AN7157" s="61"/>
      <c r="AO7157" s="61"/>
      <c r="AP7157" s="61"/>
      <c r="AQ7157" s="61"/>
      <c r="AR7157" s="156"/>
      <c r="AS7157" s="156"/>
      <c r="AT7157" s="156"/>
      <c r="DW7157" s="62"/>
      <c r="DX7157" s="63"/>
      <c r="DY7157" s="63"/>
      <c r="DZ7157" s="63"/>
      <c r="EA7157" s="62"/>
    </row>
    <row r="7158" spans="34:131" x14ac:dyDescent="0.25">
      <c r="AH7158" s="38"/>
      <c r="AI7158" s="38"/>
      <c r="AJ7158" s="38"/>
      <c r="AK7158" s="38"/>
      <c r="AL7158" s="38"/>
      <c r="AM7158" s="38"/>
      <c r="AN7158" s="61"/>
      <c r="AO7158" s="61"/>
      <c r="AP7158" s="61"/>
      <c r="AQ7158" s="61"/>
      <c r="AR7158" s="156"/>
      <c r="AS7158" s="156"/>
      <c r="AT7158" s="156"/>
      <c r="DW7158" s="62"/>
      <c r="DX7158" s="63"/>
      <c r="DY7158" s="63"/>
      <c r="DZ7158" s="63"/>
      <c r="EA7158" s="62"/>
    </row>
    <row r="7159" spans="34:131" x14ac:dyDescent="0.25">
      <c r="AH7159" s="38"/>
      <c r="AI7159" s="38"/>
      <c r="AJ7159" s="38"/>
      <c r="AK7159" s="38"/>
      <c r="AL7159" s="38"/>
      <c r="AM7159" s="38"/>
      <c r="AN7159" s="61"/>
      <c r="AO7159" s="61"/>
      <c r="AP7159" s="61"/>
      <c r="AQ7159" s="61"/>
      <c r="AR7159" s="156"/>
      <c r="AS7159" s="156"/>
      <c r="AT7159" s="156"/>
      <c r="DW7159" s="62"/>
      <c r="DX7159" s="63"/>
      <c r="DY7159" s="63"/>
      <c r="DZ7159" s="63"/>
      <c r="EA7159" s="62"/>
    </row>
    <row r="7160" spans="34:131" x14ac:dyDescent="0.25">
      <c r="AH7160" s="38"/>
      <c r="AI7160" s="38"/>
      <c r="AJ7160" s="38"/>
      <c r="AK7160" s="38"/>
      <c r="AL7160" s="38"/>
      <c r="AM7160" s="38"/>
      <c r="AN7160" s="61"/>
      <c r="AO7160" s="61"/>
      <c r="AP7160" s="61"/>
      <c r="AQ7160" s="61"/>
      <c r="AR7160" s="156"/>
      <c r="AS7160" s="156"/>
      <c r="AT7160" s="156"/>
      <c r="DW7160" s="62"/>
      <c r="DX7160" s="63"/>
      <c r="DY7160" s="63"/>
      <c r="DZ7160" s="63"/>
      <c r="EA7160" s="62"/>
    </row>
    <row r="7161" spans="34:131" x14ac:dyDescent="0.25">
      <c r="AH7161" s="38"/>
      <c r="AI7161" s="38"/>
      <c r="AJ7161" s="38"/>
      <c r="AK7161" s="38"/>
      <c r="AL7161" s="38"/>
      <c r="AM7161" s="38"/>
      <c r="AN7161" s="61"/>
      <c r="AO7161" s="61"/>
      <c r="AP7161" s="61"/>
      <c r="AQ7161" s="61"/>
      <c r="AR7161" s="156"/>
      <c r="AS7161" s="156"/>
      <c r="AT7161" s="156"/>
      <c r="DW7161" s="62"/>
      <c r="DX7161" s="63"/>
      <c r="DY7161" s="63"/>
      <c r="DZ7161" s="63"/>
      <c r="EA7161" s="62"/>
    </row>
    <row r="7162" spans="34:131" x14ac:dyDescent="0.25">
      <c r="AH7162" s="38"/>
      <c r="AI7162" s="38"/>
      <c r="AJ7162" s="38"/>
      <c r="AK7162" s="38"/>
      <c r="AL7162" s="38"/>
      <c r="AM7162" s="38"/>
      <c r="AN7162" s="61"/>
      <c r="AO7162" s="61"/>
      <c r="AP7162" s="61"/>
      <c r="AQ7162" s="61"/>
      <c r="AR7162" s="156"/>
      <c r="AS7162" s="156"/>
      <c r="AT7162" s="156"/>
      <c r="DW7162" s="62"/>
      <c r="DX7162" s="63"/>
      <c r="DY7162" s="63"/>
      <c r="DZ7162" s="63"/>
      <c r="EA7162" s="62"/>
    </row>
    <row r="7163" spans="34:131" x14ac:dyDescent="0.25">
      <c r="AH7163" s="38"/>
      <c r="AI7163" s="38"/>
      <c r="AJ7163" s="38"/>
      <c r="AK7163" s="38"/>
      <c r="AL7163" s="38"/>
      <c r="AM7163" s="38"/>
      <c r="AN7163" s="61"/>
      <c r="AO7163" s="61"/>
      <c r="AP7163" s="61"/>
      <c r="AQ7163" s="61"/>
      <c r="AR7163" s="156"/>
      <c r="AS7163" s="156"/>
      <c r="AT7163" s="156"/>
      <c r="DW7163" s="62"/>
      <c r="DX7163" s="63"/>
      <c r="DY7163" s="63"/>
      <c r="DZ7163" s="63"/>
      <c r="EA7163" s="62"/>
    </row>
    <row r="7164" spans="34:131" x14ac:dyDescent="0.25">
      <c r="AH7164" s="38"/>
      <c r="AI7164" s="38"/>
      <c r="AJ7164" s="38"/>
      <c r="AK7164" s="38"/>
      <c r="AL7164" s="38"/>
      <c r="AM7164" s="38"/>
      <c r="AN7164" s="61"/>
      <c r="AO7164" s="61"/>
      <c r="AP7164" s="61"/>
      <c r="AQ7164" s="61"/>
      <c r="AR7164" s="156"/>
      <c r="AS7164" s="156"/>
      <c r="AT7164" s="156"/>
      <c r="DW7164" s="62"/>
      <c r="DX7164" s="63"/>
      <c r="DY7164" s="63"/>
      <c r="DZ7164" s="63"/>
      <c r="EA7164" s="62"/>
    </row>
    <row r="7165" spans="34:131" x14ac:dyDescent="0.25">
      <c r="AH7165" s="38"/>
      <c r="AI7165" s="38"/>
      <c r="AJ7165" s="38"/>
      <c r="AK7165" s="38"/>
      <c r="AL7165" s="38"/>
      <c r="AM7165" s="38"/>
      <c r="AN7165" s="61"/>
      <c r="AO7165" s="61"/>
      <c r="AP7165" s="61"/>
      <c r="AQ7165" s="61"/>
      <c r="AR7165" s="156"/>
      <c r="AS7165" s="156"/>
      <c r="AT7165" s="156"/>
      <c r="DW7165" s="62"/>
      <c r="DX7165" s="63"/>
      <c r="DY7165" s="63"/>
      <c r="DZ7165" s="63"/>
      <c r="EA7165" s="62"/>
    </row>
    <row r="7166" spans="34:131" x14ac:dyDescent="0.25">
      <c r="AH7166" s="38"/>
      <c r="AI7166" s="38"/>
      <c r="AJ7166" s="38"/>
      <c r="AK7166" s="38"/>
      <c r="AL7166" s="38"/>
      <c r="AM7166" s="38"/>
      <c r="AN7166" s="61"/>
      <c r="AO7166" s="61"/>
      <c r="AP7166" s="61"/>
      <c r="AQ7166" s="61"/>
      <c r="AR7166" s="156"/>
      <c r="AS7166" s="156"/>
      <c r="AT7166" s="156"/>
      <c r="DW7166" s="62"/>
      <c r="DX7166" s="63"/>
      <c r="DY7166" s="63"/>
      <c r="DZ7166" s="63"/>
      <c r="EA7166" s="62"/>
    </row>
    <row r="7167" spans="34:131" x14ac:dyDescent="0.25">
      <c r="AH7167" s="38"/>
      <c r="AI7167" s="38"/>
      <c r="AJ7167" s="38"/>
      <c r="AK7167" s="38"/>
      <c r="AL7167" s="38"/>
      <c r="AM7167" s="38"/>
      <c r="AN7167" s="28"/>
      <c r="AO7167" s="61"/>
      <c r="AP7167" s="61"/>
      <c r="AQ7167" s="61"/>
      <c r="AR7167" s="156"/>
      <c r="AS7167" s="156"/>
      <c r="AT7167" s="156"/>
      <c r="DW7167" s="62"/>
      <c r="DX7167" s="63"/>
      <c r="DY7167" s="63"/>
      <c r="DZ7167" s="63"/>
      <c r="EA7167" s="62"/>
    </row>
    <row r="7168" spans="34:131" x14ac:dyDescent="0.25">
      <c r="AH7168" s="38"/>
      <c r="AI7168" s="38"/>
      <c r="AJ7168" s="38"/>
      <c r="AK7168" s="38"/>
      <c r="AL7168" s="38"/>
      <c r="AM7168" s="38"/>
      <c r="AN7168" s="61"/>
      <c r="AO7168" s="61"/>
      <c r="AP7168" s="61"/>
      <c r="AQ7168" s="61"/>
      <c r="AR7168" s="156"/>
      <c r="AS7168" s="156"/>
      <c r="AT7168" s="156"/>
      <c r="DW7168" s="62"/>
      <c r="DX7168" s="63"/>
      <c r="DY7168" s="63"/>
      <c r="DZ7168" s="63"/>
      <c r="EA7168" s="62"/>
    </row>
    <row r="7169" spans="34:131" x14ac:dyDescent="0.25">
      <c r="AH7169" s="38"/>
      <c r="AI7169" s="38"/>
      <c r="AJ7169" s="38"/>
      <c r="AK7169" s="38"/>
      <c r="AL7169" s="38"/>
      <c r="AM7169" s="38"/>
      <c r="AN7169" s="61"/>
      <c r="AO7169" s="61"/>
      <c r="AP7169" s="61"/>
      <c r="AQ7169" s="61"/>
      <c r="AR7169" s="156"/>
      <c r="AS7169" s="156"/>
      <c r="AT7169" s="156"/>
      <c r="DW7169" s="62"/>
      <c r="DX7169" s="63"/>
      <c r="DY7169" s="63"/>
      <c r="DZ7169" s="63"/>
      <c r="EA7169" s="62"/>
    </row>
    <row r="7170" spans="34:131" x14ac:dyDescent="0.25">
      <c r="AH7170" s="38"/>
      <c r="AI7170" s="38"/>
      <c r="AJ7170" s="38"/>
      <c r="AK7170" s="38"/>
      <c r="AL7170" s="38"/>
      <c r="AM7170" s="38"/>
      <c r="AN7170" s="28"/>
      <c r="AO7170" s="61"/>
      <c r="AP7170" s="61"/>
      <c r="AQ7170" s="61"/>
      <c r="AR7170" s="156"/>
      <c r="AS7170" s="156"/>
      <c r="AT7170" s="156"/>
      <c r="DW7170" s="62"/>
      <c r="DX7170" s="63"/>
      <c r="DY7170" s="63"/>
      <c r="DZ7170" s="63"/>
      <c r="EA7170" s="62"/>
    </row>
    <row r="7171" spans="34:131" x14ac:dyDescent="0.25">
      <c r="AH7171" s="38"/>
      <c r="AI7171" s="38"/>
      <c r="AJ7171" s="38"/>
      <c r="AK7171" s="38"/>
      <c r="AL7171" s="38"/>
      <c r="AM7171" s="38"/>
      <c r="AN7171" s="61"/>
      <c r="AO7171" s="61"/>
      <c r="AP7171" s="61"/>
      <c r="AQ7171" s="61"/>
      <c r="AR7171" s="156"/>
      <c r="AS7171" s="156"/>
      <c r="AT7171" s="156"/>
      <c r="DW7171" s="62"/>
      <c r="DX7171" s="63"/>
      <c r="DY7171" s="63"/>
      <c r="DZ7171" s="63"/>
      <c r="EA7171" s="62"/>
    </row>
    <row r="7172" spans="34:131" x14ac:dyDescent="0.25">
      <c r="AH7172" s="38"/>
      <c r="AI7172" s="38"/>
      <c r="AJ7172" s="38"/>
      <c r="AK7172" s="38"/>
      <c r="AL7172" s="38"/>
      <c r="AM7172" s="38"/>
      <c r="AN7172" s="61"/>
      <c r="AO7172" s="61"/>
      <c r="AP7172" s="61"/>
      <c r="AQ7172" s="61"/>
      <c r="AR7172" s="156"/>
      <c r="AS7172" s="156"/>
      <c r="AT7172" s="156"/>
      <c r="DW7172" s="62"/>
      <c r="DX7172" s="63"/>
      <c r="DY7172" s="63"/>
      <c r="DZ7172" s="63"/>
      <c r="EA7172" s="62"/>
    </row>
    <row r="7173" spans="34:131" x14ac:dyDescent="0.25">
      <c r="AH7173" s="38"/>
      <c r="AI7173" s="38"/>
      <c r="AJ7173" s="38"/>
      <c r="AK7173" s="38"/>
      <c r="AL7173" s="38"/>
      <c r="AM7173" s="38"/>
      <c r="AN7173" s="61"/>
      <c r="AO7173" s="61"/>
      <c r="AP7173" s="61"/>
      <c r="AQ7173" s="61"/>
      <c r="AR7173" s="156"/>
      <c r="AS7173" s="156"/>
      <c r="AT7173" s="156"/>
      <c r="DW7173" s="62"/>
      <c r="DX7173" s="63"/>
      <c r="DY7173" s="63"/>
      <c r="DZ7173" s="63"/>
      <c r="EA7173" s="62"/>
    </row>
    <row r="7174" spans="34:131" x14ac:dyDescent="0.25">
      <c r="AH7174" s="38"/>
      <c r="AI7174" s="38"/>
      <c r="AJ7174" s="38"/>
      <c r="AK7174" s="38"/>
      <c r="AL7174" s="38"/>
      <c r="AM7174" s="38"/>
      <c r="AN7174" s="61"/>
      <c r="AO7174" s="61"/>
      <c r="AP7174" s="61"/>
      <c r="AQ7174" s="61"/>
      <c r="AR7174" s="156"/>
      <c r="AS7174" s="156"/>
      <c r="AT7174" s="156"/>
      <c r="DW7174" s="62"/>
      <c r="DX7174" s="63"/>
      <c r="DY7174" s="63"/>
      <c r="DZ7174" s="63"/>
      <c r="EA7174" s="62"/>
    </row>
    <row r="7175" spans="34:131" x14ac:dyDescent="0.25">
      <c r="AH7175" s="38"/>
      <c r="AI7175" s="38"/>
      <c r="AJ7175" s="38"/>
      <c r="AK7175" s="38"/>
      <c r="AL7175" s="38"/>
      <c r="AM7175" s="38"/>
      <c r="AN7175" s="61"/>
      <c r="AO7175" s="61"/>
      <c r="AP7175" s="61"/>
      <c r="AQ7175" s="61"/>
      <c r="AR7175" s="156"/>
      <c r="AS7175" s="156"/>
      <c r="AT7175" s="156"/>
      <c r="DW7175" s="62"/>
      <c r="DX7175" s="63"/>
      <c r="DY7175" s="63"/>
      <c r="DZ7175" s="63"/>
      <c r="EA7175" s="62"/>
    </row>
    <row r="7176" spans="34:131" x14ac:dyDescent="0.25">
      <c r="AH7176" s="38"/>
      <c r="AI7176" s="38"/>
      <c r="AJ7176" s="38"/>
      <c r="AK7176" s="38"/>
      <c r="AL7176" s="38"/>
      <c r="AM7176" s="38"/>
      <c r="AN7176" s="61"/>
      <c r="AO7176" s="61"/>
      <c r="AP7176" s="61"/>
      <c r="AQ7176" s="61"/>
      <c r="AR7176" s="156"/>
      <c r="AS7176" s="156"/>
      <c r="AT7176" s="156"/>
      <c r="DW7176" s="62"/>
      <c r="DX7176" s="63"/>
      <c r="DY7176" s="63"/>
      <c r="DZ7176" s="63"/>
      <c r="EA7176" s="62"/>
    </row>
    <row r="7177" spans="34:131" x14ac:dyDescent="0.25">
      <c r="AH7177" s="38"/>
      <c r="AI7177" s="38"/>
      <c r="AJ7177" s="38"/>
      <c r="AK7177" s="38"/>
      <c r="AL7177" s="38"/>
      <c r="AM7177" s="38"/>
      <c r="AN7177" s="61"/>
      <c r="AO7177" s="61"/>
      <c r="AP7177" s="61"/>
      <c r="AQ7177" s="61"/>
      <c r="AR7177" s="156"/>
      <c r="AS7177" s="156"/>
      <c r="AT7177" s="156"/>
      <c r="DW7177" s="62"/>
      <c r="DX7177" s="63"/>
      <c r="DY7177" s="63"/>
      <c r="DZ7177" s="63"/>
      <c r="EA7177" s="62"/>
    </row>
    <row r="7178" spans="34:131" x14ac:dyDescent="0.25">
      <c r="AH7178" s="38"/>
      <c r="AI7178" s="38"/>
      <c r="AJ7178" s="38"/>
      <c r="AK7178" s="38"/>
      <c r="AL7178" s="38"/>
      <c r="AM7178" s="38"/>
      <c r="AN7178" s="61"/>
      <c r="AO7178" s="61"/>
      <c r="AP7178" s="61"/>
      <c r="AQ7178" s="61"/>
      <c r="AR7178" s="156"/>
      <c r="AS7178" s="156"/>
      <c r="AT7178" s="156"/>
      <c r="DW7178" s="62"/>
      <c r="DX7178" s="63"/>
      <c r="DY7178" s="63"/>
      <c r="DZ7178" s="63"/>
      <c r="EA7178" s="62"/>
    </row>
    <row r="7179" spans="34:131" x14ac:dyDescent="0.25">
      <c r="AH7179" s="38"/>
      <c r="AI7179" s="38"/>
      <c r="AJ7179" s="38"/>
      <c r="AK7179" s="38"/>
      <c r="AL7179" s="38"/>
      <c r="AM7179" s="38"/>
      <c r="AN7179" s="61"/>
      <c r="AO7179" s="61"/>
      <c r="AP7179" s="61"/>
      <c r="AQ7179" s="61"/>
      <c r="AR7179" s="156"/>
      <c r="AS7179" s="156"/>
      <c r="AT7179" s="156"/>
      <c r="DW7179" s="62"/>
      <c r="DX7179" s="63"/>
      <c r="DY7179" s="63"/>
      <c r="DZ7179" s="63"/>
      <c r="EA7179" s="62"/>
    </row>
    <row r="7180" spans="34:131" x14ac:dyDescent="0.25">
      <c r="AH7180" s="38"/>
      <c r="AI7180" s="38"/>
      <c r="AJ7180" s="38"/>
      <c r="AK7180" s="38"/>
      <c r="AL7180" s="38"/>
      <c r="AM7180" s="38"/>
      <c r="AN7180" s="61"/>
      <c r="AO7180" s="61"/>
      <c r="AP7180" s="61"/>
      <c r="AQ7180" s="61"/>
      <c r="AR7180" s="156"/>
      <c r="AS7180" s="156"/>
      <c r="AT7180" s="156"/>
      <c r="DW7180" s="62"/>
      <c r="DX7180" s="63"/>
      <c r="DY7180" s="63"/>
      <c r="DZ7180" s="63"/>
      <c r="EA7180" s="62"/>
    </row>
    <row r="7181" spans="34:131" x14ac:dyDescent="0.25">
      <c r="AH7181" s="38"/>
      <c r="AI7181" s="38"/>
      <c r="AJ7181" s="38"/>
      <c r="AK7181" s="38"/>
      <c r="AL7181" s="38"/>
      <c r="AM7181" s="38"/>
      <c r="AN7181" s="61"/>
      <c r="AO7181" s="61"/>
      <c r="AP7181" s="61"/>
      <c r="AQ7181" s="61"/>
      <c r="AR7181" s="156"/>
      <c r="AS7181" s="156"/>
      <c r="AT7181" s="156"/>
      <c r="DW7181" s="62"/>
      <c r="DX7181" s="63"/>
      <c r="DY7181" s="63"/>
      <c r="DZ7181" s="63"/>
      <c r="EA7181" s="62"/>
    </row>
    <row r="7182" spans="34:131" x14ac:dyDescent="0.25">
      <c r="AH7182" s="38"/>
      <c r="AI7182" s="38"/>
      <c r="AJ7182" s="38"/>
      <c r="AK7182" s="38"/>
      <c r="AL7182" s="38"/>
      <c r="AM7182" s="38"/>
      <c r="AN7182" s="61"/>
      <c r="AO7182" s="61"/>
      <c r="AP7182" s="61"/>
      <c r="AQ7182" s="61"/>
      <c r="AR7182" s="156"/>
      <c r="AS7182" s="156"/>
      <c r="AT7182" s="156"/>
      <c r="DW7182" s="62"/>
      <c r="DX7182" s="63"/>
      <c r="DY7182" s="63"/>
      <c r="DZ7182" s="63"/>
      <c r="EA7182" s="62"/>
    </row>
    <row r="7183" spans="34:131" x14ac:dyDescent="0.25">
      <c r="AH7183" s="38"/>
      <c r="AI7183" s="38"/>
      <c r="AJ7183" s="38"/>
      <c r="AK7183" s="38"/>
      <c r="AL7183" s="38"/>
      <c r="AM7183" s="38"/>
      <c r="AN7183" s="61"/>
      <c r="AO7183" s="61"/>
      <c r="AP7183" s="61"/>
      <c r="AQ7183" s="61"/>
      <c r="AR7183" s="156"/>
      <c r="AS7183" s="156"/>
      <c r="AT7183" s="156"/>
      <c r="DW7183" s="62"/>
      <c r="DX7183" s="63"/>
      <c r="DY7183" s="63"/>
      <c r="DZ7183" s="63"/>
      <c r="EA7183" s="62"/>
    </row>
    <row r="7184" spans="34:131" x14ac:dyDescent="0.25">
      <c r="AH7184" s="38"/>
      <c r="AI7184" s="38"/>
      <c r="AJ7184" s="38"/>
      <c r="AK7184" s="38"/>
      <c r="AL7184" s="38"/>
      <c r="AM7184" s="38"/>
      <c r="AN7184" s="61"/>
      <c r="AO7184" s="61"/>
      <c r="AP7184" s="61"/>
      <c r="AQ7184" s="61"/>
      <c r="AR7184" s="156"/>
      <c r="AS7184" s="156"/>
      <c r="AT7184" s="156"/>
      <c r="DW7184" s="62"/>
      <c r="DX7184" s="63"/>
      <c r="DY7184" s="63"/>
      <c r="DZ7184" s="63"/>
      <c r="EA7184" s="62"/>
    </row>
    <row r="7185" spans="34:131" x14ac:dyDescent="0.25">
      <c r="AH7185" s="38"/>
      <c r="AI7185" s="38"/>
      <c r="AJ7185" s="38"/>
      <c r="AK7185" s="38"/>
      <c r="AL7185" s="38"/>
      <c r="AM7185" s="38"/>
      <c r="AN7185" s="61"/>
      <c r="AO7185" s="61"/>
      <c r="AP7185" s="61"/>
      <c r="AQ7185" s="61"/>
      <c r="AR7185" s="156"/>
      <c r="AS7185" s="156"/>
      <c r="AT7185" s="156"/>
      <c r="DW7185" s="62"/>
      <c r="DX7185" s="63"/>
      <c r="DY7185" s="63"/>
      <c r="DZ7185" s="63"/>
      <c r="EA7185" s="62"/>
    </row>
    <row r="7186" spans="34:131" x14ac:dyDescent="0.25">
      <c r="AH7186" s="38"/>
      <c r="AI7186" s="38"/>
      <c r="AJ7186" s="38"/>
      <c r="AK7186" s="38"/>
      <c r="AL7186" s="38"/>
      <c r="AM7186" s="38"/>
      <c r="AN7186" s="61"/>
      <c r="AO7186" s="61"/>
      <c r="AP7186" s="61"/>
      <c r="AQ7186" s="61"/>
      <c r="AR7186" s="156"/>
      <c r="AS7186" s="156"/>
      <c r="AT7186" s="156"/>
      <c r="DW7186" s="62"/>
      <c r="DX7186" s="63"/>
      <c r="DY7186" s="63"/>
      <c r="DZ7186" s="63"/>
      <c r="EA7186" s="62"/>
    </row>
    <row r="7187" spans="34:131" x14ac:dyDescent="0.25">
      <c r="AH7187" s="38"/>
      <c r="AI7187" s="38"/>
      <c r="AJ7187" s="38"/>
      <c r="AK7187" s="38"/>
      <c r="AL7187" s="38"/>
      <c r="AM7187" s="38"/>
      <c r="AN7187" s="61"/>
      <c r="AO7187" s="61"/>
      <c r="AP7187" s="61"/>
      <c r="AQ7187" s="61"/>
      <c r="AR7187" s="156"/>
      <c r="AS7187" s="156"/>
      <c r="AT7187" s="156"/>
      <c r="DW7187" s="62"/>
      <c r="DX7187" s="63"/>
      <c r="DY7187" s="63"/>
      <c r="DZ7187" s="63"/>
      <c r="EA7187" s="62"/>
    </row>
    <row r="7188" spans="34:131" x14ac:dyDescent="0.25">
      <c r="AH7188" s="38"/>
      <c r="AI7188" s="38"/>
      <c r="AJ7188" s="38"/>
      <c r="AK7188" s="38"/>
      <c r="AL7188" s="38"/>
      <c r="AM7188" s="38"/>
      <c r="AN7188" s="61"/>
      <c r="AO7188" s="61"/>
      <c r="AP7188" s="61"/>
      <c r="AQ7188" s="61"/>
      <c r="AR7188" s="156"/>
      <c r="AS7188" s="156"/>
      <c r="AT7188" s="156"/>
      <c r="DW7188" s="62"/>
      <c r="DX7188" s="63"/>
      <c r="DY7188" s="63"/>
      <c r="DZ7188" s="63"/>
      <c r="EA7188" s="62"/>
    </row>
    <row r="7189" spans="34:131" x14ac:dyDescent="0.25">
      <c r="AH7189" s="38"/>
      <c r="AI7189" s="38"/>
      <c r="AJ7189" s="38"/>
      <c r="AK7189" s="38"/>
      <c r="AL7189" s="38"/>
      <c r="AM7189" s="38"/>
      <c r="AN7189" s="61"/>
      <c r="AO7189" s="61"/>
      <c r="AP7189" s="61"/>
      <c r="AQ7189" s="61"/>
      <c r="AR7189" s="156"/>
      <c r="AS7189" s="156"/>
      <c r="AT7189" s="156"/>
      <c r="DW7189" s="62"/>
      <c r="DX7189" s="63"/>
      <c r="DY7189" s="63"/>
      <c r="DZ7189" s="63"/>
      <c r="EA7189" s="62"/>
    </row>
    <row r="7190" spans="34:131" x14ac:dyDescent="0.25">
      <c r="AH7190" s="38"/>
      <c r="AI7190" s="38"/>
      <c r="AJ7190" s="38"/>
      <c r="AK7190" s="38"/>
      <c r="AL7190" s="38"/>
      <c r="AM7190" s="38"/>
      <c r="AN7190" s="61"/>
      <c r="AO7190" s="61"/>
      <c r="AP7190" s="61"/>
      <c r="AQ7190" s="61"/>
      <c r="AR7190" s="156"/>
      <c r="AS7190" s="156"/>
      <c r="AT7190" s="156"/>
      <c r="DW7190" s="62"/>
      <c r="DX7190" s="63"/>
      <c r="DY7190" s="63"/>
      <c r="DZ7190" s="63"/>
      <c r="EA7190" s="62"/>
    </row>
    <row r="7191" spans="34:131" x14ac:dyDescent="0.25">
      <c r="AH7191" s="38"/>
      <c r="AI7191" s="38"/>
      <c r="AJ7191" s="38"/>
      <c r="AK7191" s="38"/>
      <c r="AL7191" s="38"/>
      <c r="AM7191" s="38"/>
      <c r="AN7191" s="61"/>
      <c r="AO7191" s="61"/>
      <c r="AP7191" s="61"/>
      <c r="AQ7191" s="61"/>
      <c r="AR7191" s="156"/>
      <c r="AS7191" s="156"/>
      <c r="AT7191" s="156"/>
      <c r="DW7191" s="62"/>
      <c r="DX7191" s="63"/>
      <c r="DY7191" s="63"/>
      <c r="DZ7191" s="63"/>
      <c r="EA7191" s="62"/>
    </row>
    <row r="7192" spans="34:131" x14ac:dyDescent="0.25">
      <c r="AH7192" s="38"/>
      <c r="AI7192" s="38"/>
      <c r="AJ7192" s="38"/>
      <c r="AK7192" s="38"/>
      <c r="AL7192" s="38"/>
      <c r="AM7192" s="38"/>
      <c r="AN7192" s="61"/>
      <c r="AO7192" s="61"/>
      <c r="AP7192" s="61"/>
      <c r="AQ7192" s="61"/>
      <c r="AR7192" s="156"/>
      <c r="AS7192" s="156"/>
      <c r="AT7192" s="156"/>
      <c r="DW7192" s="62"/>
      <c r="DX7192" s="63"/>
      <c r="DY7192" s="63"/>
      <c r="DZ7192" s="63"/>
      <c r="EA7192" s="62"/>
    </row>
    <row r="7193" spans="34:131" x14ac:dyDescent="0.25">
      <c r="AH7193" s="38"/>
      <c r="AI7193" s="38"/>
      <c r="AJ7193" s="38"/>
      <c r="AK7193" s="38"/>
      <c r="AL7193" s="38"/>
      <c r="AM7193" s="38"/>
      <c r="AN7193" s="61"/>
      <c r="AO7193" s="61"/>
      <c r="AP7193" s="61"/>
      <c r="AQ7193" s="61"/>
      <c r="AR7193" s="156"/>
      <c r="AS7193" s="156"/>
      <c r="AT7193" s="156"/>
      <c r="DW7193" s="62"/>
      <c r="DX7193" s="63"/>
      <c r="DY7193" s="63"/>
      <c r="DZ7193" s="63"/>
      <c r="EA7193" s="62"/>
    </row>
    <row r="7194" spans="34:131" x14ac:dyDescent="0.25">
      <c r="AH7194" s="38"/>
      <c r="AI7194" s="38"/>
      <c r="AJ7194" s="38"/>
      <c r="AK7194" s="38"/>
      <c r="AL7194" s="38"/>
      <c r="AM7194" s="38"/>
      <c r="AN7194" s="61"/>
      <c r="AO7194" s="61"/>
      <c r="AP7194" s="61"/>
      <c r="AQ7194" s="61"/>
      <c r="AR7194" s="156"/>
      <c r="AS7194" s="156"/>
      <c r="AT7194" s="156"/>
      <c r="DW7194" s="62"/>
      <c r="DX7194" s="63"/>
      <c r="DY7194" s="63"/>
      <c r="DZ7194" s="63"/>
      <c r="EA7194" s="62"/>
    </row>
    <row r="7195" spans="34:131" x14ac:dyDescent="0.25">
      <c r="AH7195" s="38"/>
      <c r="AI7195" s="38"/>
      <c r="AJ7195" s="38"/>
      <c r="AK7195" s="38"/>
      <c r="AL7195" s="38"/>
      <c r="AM7195" s="38"/>
      <c r="AN7195" s="61"/>
      <c r="AO7195" s="61"/>
      <c r="AP7195" s="61"/>
      <c r="AQ7195" s="61"/>
      <c r="AR7195" s="156"/>
      <c r="AS7195" s="156"/>
      <c r="AT7195" s="156"/>
      <c r="DW7195" s="62"/>
      <c r="DX7195" s="63"/>
      <c r="DY7195" s="63"/>
      <c r="DZ7195" s="63"/>
      <c r="EA7195" s="62"/>
    </row>
    <row r="7196" spans="34:131" x14ac:dyDescent="0.25">
      <c r="AH7196" s="38"/>
      <c r="AI7196" s="38"/>
      <c r="AJ7196" s="38"/>
      <c r="AK7196" s="38"/>
      <c r="AL7196" s="38"/>
      <c r="AM7196" s="38"/>
      <c r="AN7196" s="61"/>
      <c r="AO7196" s="61"/>
      <c r="AP7196" s="61"/>
      <c r="AQ7196" s="61"/>
      <c r="AR7196" s="156"/>
      <c r="AS7196" s="156"/>
      <c r="AT7196" s="156"/>
      <c r="DW7196" s="62"/>
      <c r="DX7196" s="63"/>
      <c r="DY7196" s="63"/>
      <c r="DZ7196" s="63"/>
      <c r="EA7196" s="62"/>
    </row>
    <row r="7197" spans="34:131" x14ac:dyDescent="0.25">
      <c r="AH7197" s="38"/>
      <c r="AI7197" s="38"/>
      <c r="AJ7197" s="38"/>
      <c r="AK7197" s="38"/>
      <c r="AL7197" s="38"/>
      <c r="AM7197" s="38"/>
      <c r="AN7197" s="61"/>
      <c r="AO7197" s="61"/>
      <c r="AP7197" s="61"/>
      <c r="AQ7197" s="61"/>
      <c r="AR7197" s="156"/>
      <c r="AS7197" s="156"/>
      <c r="AT7197" s="156"/>
      <c r="DW7197" s="62"/>
      <c r="DX7197" s="63"/>
      <c r="DY7197" s="63"/>
      <c r="DZ7197" s="63"/>
      <c r="EA7197" s="62"/>
    </row>
    <row r="7198" spans="34:131" x14ac:dyDescent="0.25">
      <c r="AH7198" s="38"/>
      <c r="AI7198" s="38"/>
      <c r="AJ7198" s="38"/>
      <c r="AK7198" s="38"/>
      <c r="AL7198" s="38"/>
      <c r="AM7198" s="38"/>
      <c r="AN7198" s="61"/>
      <c r="AO7198" s="61"/>
      <c r="AP7198" s="61"/>
      <c r="AQ7198" s="61"/>
      <c r="AR7198" s="156"/>
      <c r="AS7198" s="156"/>
      <c r="AT7198" s="156"/>
      <c r="DW7198" s="62"/>
      <c r="DX7198" s="63"/>
      <c r="DY7198" s="63"/>
      <c r="DZ7198" s="63"/>
      <c r="EA7198" s="62"/>
    </row>
    <row r="7199" spans="34:131" x14ac:dyDescent="0.25">
      <c r="AH7199" s="38"/>
      <c r="AI7199" s="38"/>
      <c r="AJ7199" s="38"/>
      <c r="AK7199" s="38"/>
      <c r="AL7199" s="38"/>
      <c r="AM7199" s="38"/>
      <c r="AN7199" s="61"/>
      <c r="AO7199" s="61"/>
      <c r="AP7199" s="61"/>
      <c r="AQ7199" s="61"/>
      <c r="AR7199" s="156"/>
      <c r="AS7199" s="156"/>
      <c r="AT7199" s="156"/>
      <c r="DW7199" s="62"/>
      <c r="DX7199" s="63"/>
      <c r="DY7199" s="63"/>
      <c r="DZ7199" s="63"/>
      <c r="EA7199" s="62"/>
    </row>
    <row r="7200" spans="34:131" x14ac:dyDescent="0.25">
      <c r="AH7200" s="38"/>
      <c r="AI7200" s="38"/>
      <c r="AJ7200" s="38"/>
      <c r="AK7200" s="38"/>
      <c r="AL7200" s="38"/>
      <c r="AM7200" s="38"/>
      <c r="AN7200" s="61"/>
      <c r="AO7200" s="61"/>
      <c r="AP7200" s="61"/>
      <c r="AQ7200" s="61"/>
      <c r="AR7200" s="156"/>
      <c r="AS7200" s="156"/>
      <c r="AT7200" s="156"/>
      <c r="DW7200" s="62"/>
      <c r="DX7200" s="63"/>
      <c r="DY7200" s="63"/>
      <c r="DZ7200" s="63"/>
      <c r="EA7200" s="62"/>
    </row>
    <row r="7201" spans="34:131" x14ac:dyDescent="0.25">
      <c r="AH7201" s="38"/>
      <c r="AI7201" s="38"/>
      <c r="AJ7201" s="38"/>
      <c r="AK7201" s="38"/>
      <c r="AL7201" s="38"/>
      <c r="AM7201" s="38"/>
      <c r="AN7201" s="61"/>
      <c r="AO7201" s="61"/>
      <c r="AP7201" s="61"/>
      <c r="AQ7201" s="61"/>
      <c r="AR7201" s="156"/>
      <c r="AS7201" s="156"/>
      <c r="AT7201" s="156"/>
      <c r="DW7201" s="62"/>
      <c r="DX7201" s="63"/>
      <c r="DY7201" s="63"/>
      <c r="DZ7201" s="63"/>
      <c r="EA7201" s="62"/>
    </row>
    <row r="7202" spans="34:131" x14ac:dyDescent="0.25">
      <c r="AH7202" s="38"/>
      <c r="AI7202" s="38"/>
      <c r="AJ7202" s="38"/>
      <c r="AK7202" s="38"/>
      <c r="AL7202" s="38"/>
      <c r="AM7202" s="38"/>
      <c r="AN7202" s="61"/>
      <c r="AO7202" s="61"/>
      <c r="AP7202" s="61"/>
      <c r="AQ7202" s="61"/>
      <c r="AR7202" s="156"/>
      <c r="AS7202" s="156"/>
      <c r="AT7202" s="156"/>
      <c r="DW7202" s="62"/>
      <c r="DX7202" s="63"/>
      <c r="DY7202" s="63"/>
      <c r="DZ7202" s="63"/>
      <c r="EA7202" s="62"/>
    </row>
    <row r="7203" spans="34:131" x14ac:dyDescent="0.25">
      <c r="AH7203" s="38"/>
      <c r="AI7203" s="38"/>
      <c r="AJ7203" s="38"/>
      <c r="AK7203" s="38"/>
      <c r="AL7203" s="38"/>
      <c r="AM7203" s="38"/>
      <c r="AN7203" s="61"/>
      <c r="AO7203" s="61"/>
      <c r="AP7203" s="61"/>
      <c r="AQ7203" s="61"/>
      <c r="AR7203" s="156"/>
      <c r="AS7203" s="156"/>
      <c r="AT7203" s="156"/>
      <c r="DW7203" s="62"/>
      <c r="DX7203" s="63"/>
      <c r="DY7203" s="63"/>
      <c r="DZ7203" s="63"/>
      <c r="EA7203" s="62"/>
    </row>
    <row r="7204" spans="34:131" x14ac:dyDescent="0.25">
      <c r="AH7204" s="38"/>
      <c r="AI7204" s="38"/>
      <c r="AJ7204" s="38"/>
      <c r="AK7204" s="38"/>
      <c r="AL7204" s="38"/>
      <c r="AM7204" s="38"/>
      <c r="AN7204" s="61"/>
      <c r="AO7204" s="61"/>
      <c r="AP7204" s="61"/>
      <c r="AQ7204" s="61"/>
      <c r="AR7204" s="156"/>
      <c r="AS7204" s="156"/>
      <c r="AT7204" s="156"/>
      <c r="DW7204" s="62"/>
      <c r="DX7204" s="63"/>
      <c r="DY7204" s="63"/>
      <c r="DZ7204" s="63"/>
      <c r="EA7204" s="62"/>
    </row>
    <row r="7205" spans="34:131" x14ac:dyDescent="0.25">
      <c r="AH7205" s="38"/>
      <c r="AI7205" s="38"/>
      <c r="AJ7205" s="38"/>
      <c r="AK7205" s="38"/>
      <c r="AL7205" s="38"/>
      <c r="AM7205" s="38"/>
      <c r="AN7205" s="61"/>
      <c r="AO7205" s="61"/>
      <c r="AP7205" s="61"/>
      <c r="AQ7205" s="61"/>
      <c r="AR7205" s="156"/>
      <c r="AS7205" s="156"/>
      <c r="AT7205" s="156"/>
      <c r="DW7205" s="62"/>
      <c r="DX7205" s="63"/>
      <c r="DY7205" s="63"/>
      <c r="DZ7205" s="63"/>
      <c r="EA7205" s="62"/>
    </row>
    <row r="7206" spans="34:131" x14ac:dyDescent="0.25">
      <c r="AH7206" s="38"/>
      <c r="AI7206" s="38"/>
      <c r="AJ7206" s="38"/>
      <c r="AK7206" s="38"/>
      <c r="AL7206" s="38"/>
      <c r="AM7206" s="38"/>
      <c r="AN7206" s="61"/>
      <c r="AO7206" s="61"/>
      <c r="AP7206" s="61"/>
      <c r="AQ7206" s="61"/>
      <c r="AR7206" s="156"/>
      <c r="AS7206" s="156"/>
      <c r="AT7206" s="156"/>
      <c r="DW7206" s="62"/>
      <c r="DX7206" s="63"/>
      <c r="DY7206" s="63"/>
      <c r="DZ7206" s="63"/>
      <c r="EA7206" s="62"/>
    </row>
    <row r="7207" spans="34:131" x14ac:dyDescent="0.25">
      <c r="AH7207" s="38"/>
      <c r="AI7207" s="38"/>
      <c r="AJ7207" s="38"/>
      <c r="AK7207" s="38"/>
      <c r="AL7207" s="38"/>
      <c r="AM7207" s="38"/>
      <c r="AN7207" s="61"/>
      <c r="AO7207" s="61"/>
      <c r="AP7207" s="61"/>
      <c r="AQ7207" s="61"/>
      <c r="AR7207" s="156"/>
      <c r="AS7207" s="156"/>
      <c r="AT7207" s="156"/>
      <c r="DW7207" s="62"/>
      <c r="DX7207" s="63"/>
      <c r="DY7207" s="63"/>
      <c r="DZ7207" s="63"/>
      <c r="EA7207" s="62"/>
    </row>
    <row r="7208" spans="34:131" x14ac:dyDescent="0.25">
      <c r="AH7208" s="38"/>
      <c r="AI7208" s="38"/>
      <c r="AJ7208" s="38"/>
      <c r="AK7208" s="38"/>
      <c r="AL7208" s="38"/>
      <c r="AM7208" s="38"/>
      <c r="AN7208" s="61"/>
      <c r="AO7208" s="61"/>
      <c r="AP7208" s="61"/>
      <c r="AQ7208" s="61"/>
      <c r="AR7208" s="156"/>
      <c r="AS7208" s="156"/>
      <c r="AT7208" s="156"/>
      <c r="DW7208" s="62"/>
      <c r="DX7208" s="63"/>
      <c r="DY7208" s="63"/>
      <c r="DZ7208" s="63"/>
      <c r="EA7208" s="62"/>
    </row>
    <row r="7209" spans="34:131" x14ac:dyDescent="0.25">
      <c r="AH7209" s="38"/>
      <c r="AI7209" s="38"/>
      <c r="AJ7209" s="38"/>
      <c r="AK7209" s="38"/>
      <c r="AL7209" s="38"/>
      <c r="AM7209" s="38"/>
      <c r="AN7209" s="61"/>
      <c r="AO7209" s="61"/>
      <c r="AP7209" s="61"/>
      <c r="AQ7209" s="61"/>
      <c r="AR7209" s="156"/>
      <c r="AS7209" s="156"/>
      <c r="AT7209" s="156"/>
      <c r="DW7209" s="62"/>
      <c r="DX7209" s="63"/>
      <c r="DY7209" s="63"/>
      <c r="DZ7209" s="63"/>
      <c r="EA7209" s="62"/>
    </row>
    <row r="7210" spans="34:131" x14ac:dyDescent="0.25">
      <c r="AH7210" s="38"/>
      <c r="AI7210" s="38"/>
      <c r="AJ7210" s="38"/>
      <c r="AK7210" s="38"/>
      <c r="AL7210" s="38"/>
      <c r="AM7210" s="38"/>
      <c r="AN7210" s="61"/>
      <c r="AO7210" s="61"/>
      <c r="AP7210" s="61"/>
      <c r="AQ7210" s="61"/>
      <c r="AR7210" s="156"/>
      <c r="AS7210" s="156"/>
      <c r="AT7210" s="156"/>
      <c r="DW7210" s="62"/>
      <c r="DX7210" s="63"/>
      <c r="DY7210" s="63"/>
      <c r="DZ7210" s="63"/>
      <c r="EA7210" s="62"/>
    </row>
    <row r="7211" spans="34:131" x14ac:dyDescent="0.25">
      <c r="AH7211" s="38"/>
      <c r="AI7211" s="38"/>
      <c r="AJ7211" s="38"/>
      <c r="AK7211" s="38"/>
      <c r="AL7211" s="38"/>
      <c r="AM7211" s="38"/>
      <c r="AN7211" s="61"/>
      <c r="AO7211" s="61"/>
      <c r="AP7211" s="61"/>
      <c r="AQ7211" s="61"/>
      <c r="AR7211" s="156"/>
      <c r="AS7211" s="156"/>
      <c r="AT7211" s="156"/>
      <c r="DW7211" s="62"/>
      <c r="DX7211" s="63"/>
      <c r="DY7211" s="63"/>
      <c r="DZ7211" s="63"/>
      <c r="EA7211" s="62"/>
    </row>
    <row r="7212" spans="34:131" x14ac:dyDescent="0.25">
      <c r="AH7212" s="38"/>
      <c r="AI7212" s="38"/>
      <c r="AJ7212" s="38"/>
      <c r="AK7212" s="38"/>
      <c r="AL7212" s="38"/>
      <c r="AM7212" s="38"/>
      <c r="AN7212" s="61"/>
      <c r="AO7212" s="61"/>
      <c r="AP7212" s="61"/>
      <c r="AQ7212" s="61"/>
      <c r="AR7212" s="156"/>
      <c r="AS7212" s="156"/>
      <c r="AT7212" s="156"/>
      <c r="DW7212" s="62"/>
      <c r="DX7212" s="63"/>
      <c r="DY7212" s="63"/>
      <c r="DZ7212" s="63"/>
      <c r="EA7212" s="62"/>
    </row>
    <row r="7213" spans="34:131" x14ac:dyDescent="0.25">
      <c r="AH7213" s="38"/>
      <c r="AI7213" s="38"/>
      <c r="AJ7213" s="38"/>
      <c r="AK7213" s="38"/>
      <c r="AL7213" s="38"/>
      <c r="AM7213" s="38"/>
      <c r="AN7213" s="61"/>
      <c r="AO7213" s="61"/>
      <c r="AP7213" s="61"/>
      <c r="AQ7213" s="61"/>
      <c r="AR7213" s="156"/>
      <c r="AS7213" s="156"/>
      <c r="AT7213" s="156"/>
      <c r="DW7213" s="62"/>
      <c r="DX7213" s="63"/>
      <c r="DY7213" s="63"/>
      <c r="DZ7213" s="63"/>
      <c r="EA7213" s="62"/>
    </row>
    <row r="7214" spans="34:131" x14ac:dyDescent="0.25">
      <c r="AH7214" s="38"/>
      <c r="AI7214" s="38"/>
      <c r="AJ7214" s="38"/>
      <c r="AK7214" s="38"/>
      <c r="AL7214" s="38"/>
      <c r="AM7214" s="38"/>
      <c r="AN7214" s="28"/>
      <c r="AO7214" s="61"/>
      <c r="AP7214" s="61"/>
      <c r="AQ7214" s="61"/>
      <c r="AR7214" s="156"/>
      <c r="AS7214" s="156"/>
      <c r="AT7214" s="156"/>
      <c r="DW7214" s="62"/>
      <c r="DX7214" s="63"/>
      <c r="DY7214" s="63"/>
      <c r="DZ7214" s="63"/>
      <c r="EA7214" s="62"/>
    </row>
    <row r="7215" spans="34:131" x14ac:dyDescent="0.25">
      <c r="AH7215" s="38"/>
      <c r="AI7215" s="38"/>
      <c r="AJ7215" s="38"/>
      <c r="AK7215" s="38"/>
      <c r="AL7215" s="38"/>
      <c r="AM7215" s="38"/>
      <c r="AN7215" s="61"/>
      <c r="AO7215" s="61"/>
      <c r="AP7215" s="61"/>
      <c r="AQ7215" s="61"/>
      <c r="AR7215" s="156"/>
      <c r="AS7215" s="156"/>
      <c r="AT7215" s="156"/>
      <c r="DW7215" s="62"/>
      <c r="DX7215" s="63"/>
      <c r="DY7215" s="63"/>
      <c r="DZ7215" s="63"/>
      <c r="EA7215" s="62"/>
    </row>
    <row r="7216" spans="34:131" x14ac:dyDescent="0.25">
      <c r="AH7216" s="38"/>
      <c r="AI7216" s="38"/>
      <c r="AJ7216" s="38"/>
      <c r="AK7216" s="38"/>
      <c r="AL7216" s="38"/>
      <c r="AM7216" s="38"/>
      <c r="AN7216" s="28"/>
      <c r="AO7216" s="61"/>
      <c r="AP7216" s="61"/>
      <c r="AQ7216" s="61"/>
      <c r="AR7216" s="156"/>
      <c r="AS7216" s="156"/>
      <c r="AT7216" s="156"/>
      <c r="DW7216" s="62"/>
      <c r="DX7216" s="63"/>
      <c r="DY7216" s="63"/>
      <c r="DZ7216" s="63"/>
      <c r="EA7216" s="62"/>
    </row>
    <row r="7217" spans="34:131" x14ac:dyDescent="0.25">
      <c r="AH7217" s="38"/>
      <c r="AI7217" s="38"/>
      <c r="AJ7217" s="38"/>
      <c r="AK7217" s="38"/>
      <c r="AL7217" s="38"/>
      <c r="AM7217" s="38"/>
      <c r="AN7217" s="61"/>
      <c r="AO7217" s="61"/>
      <c r="AP7217" s="61"/>
      <c r="AQ7217" s="61"/>
      <c r="AR7217" s="156"/>
      <c r="AS7217" s="156"/>
      <c r="AT7217" s="156"/>
      <c r="DW7217" s="62"/>
      <c r="DX7217" s="63"/>
      <c r="DY7217" s="63"/>
      <c r="DZ7217" s="63"/>
      <c r="EA7217" s="62"/>
    </row>
    <row r="7218" spans="34:131" x14ac:dyDescent="0.25">
      <c r="AH7218" s="38"/>
      <c r="AI7218" s="38"/>
      <c r="AJ7218" s="38"/>
      <c r="AK7218" s="38"/>
      <c r="AL7218" s="38"/>
      <c r="AM7218" s="38"/>
      <c r="AN7218" s="61"/>
      <c r="AO7218" s="61"/>
      <c r="AP7218" s="61"/>
      <c r="AQ7218" s="61"/>
      <c r="AR7218" s="156"/>
      <c r="AS7218" s="156"/>
      <c r="AT7218" s="156"/>
      <c r="DW7218" s="62"/>
      <c r="DX7218" s="63"/>
      <c r="DY7218" s="63"/>
      <c r="DZ7218" s="63"/>
      <c r="EA7218" s="62"/>
    </row>
    <row r="7219" spans="34:131" x14ac:dyDescent="0.25">
      <c r="AH7219" s="38"/>
      <c r="AI7219" s="38"/>
      <c r="AJ7219" s="38"/>
      <c r="AK7219" s="38"/>
      <c r="AL7219" s="38"/>
      <c r="AM7219" s="38"/>
      <c r="AN7219" s="61"/>
      <c r="AO7219" s="61"/>
      <c r="AP7219" s="61"/>
      <c r="AQ7219" s="61"/>
      <c r="AR7219" s="156"/>
      <c r="AS7219" s="156"/>
      <c r="AT7219" s="156"/>
      <c r="DW7219" s="62"/>
      <c r="DX7219" s="63"/>
      <c r="DY7219" s="63"/>
      <c r="DZ7219" s="63"/>
      <c r="EA7219" s="62"/>
    </row>
    <row r="7220" spans="34:131" x14ac:dyDescent="0.25">
      <c r="AH7220" s="38"/>
      <c r="AI7220" s="38"/>
      <c r="AJ7220" s="38"/>
      <c r="AK7220" s="38"/>
      <c r="AL7220" s="38"/>
      <c r="AM7220" s="38"/>
      <c r="AN7220" s="61"/>
      <c r="AO7220" s="61"/>
      <c r="AP7220" s="61"/>
      <c r="AQ7220" s="61"/>
      <c r="AR7220" s="156"/>
      <c r="AS7220" s="156"/>
      <c r="AT7220" s="156"/>
      <c r="DW7220" s="62"/>
      <c r="DX7220" s="63"/>
      <c r="DY7220" s="63"/>
      <c r="DZ7220" s="63"/>
      <c r="EA7220" s="62"/>
    </row>
    <row r="7221" spans="34:131" x14ac:dyDescent="0.25">
      <c r="AH7221" s="38"/>
      <c r="AI7221" s="38"/>
      <c r="AJ7221" s="38"/>
      <c r="AK7221" s="38"/>
      <c r="AL7221" s="38"/>
      <c r="AM7221" s="38"/>
      <c r="AN7221" s="61"/>
      <c r="AO7221" s="61"/>
      <c r="AP7221" s="61"/>
      <c r="AQ7221" s="61"/>
      <c r="AR7221" s="156"/>
      <c r="AS7221" s="156"/>
      <c r="AT7221" s="156"/>
      <c r="DW7221" s="62"/>
      <c r="DX7221" s="63"/>
      <c r="DY7221" s="63"/>
      <c r="DZ7221" s="63"/>
      <c r="EA7221" s="62"/>
    </row>
    <row r="7222" spans="34:131" x14ac:dyDescent="0.25">
      <c r="AH7222" s="38"/>
      <c r="AI7222" s="38"/>
      <c r="AJ7222" s="38"/>
      <c r="AK7222" s="38"/>
      <c r="AL7222" s="38"/>
      <c r="AM7222" s="38"/>
      <c r="AN7222" s="61"/>
      <c r="AO7222" s="61"/>
      <c r="AP7222" s="61"/>
      <c r="AQ7222" s="61"/>
      <c r="AR7222" s="156"/>
      <c r="AS7222" s="156"/>
      <c r="AT7222" s="156"/>
      <c r="DW7222" s="62"/>
      <c r="DX7222" s="63"/>
      <c r="DY7222" s="63"/>
      <c r="DZ7222" s="63"/>
      <c r="EA7222" s="62"/>
    </row>
    <row r="7223" spans="34:131" x14ac:dyDescent="0.25">
      <c r="AH7223" s="38"/>
      <c r="AI7223" s="38"/>
      <c r="AJ7223" s="38"/>
      <c r="AK7223" s="38"/>
      <c r="AL7223" s="38"/>
      <c r="AM7223" s="38"/>
      <c r="AN7223" s="61"/>
      <c r="AO7223" s="61"/>
      <c r="AP7223" s="61"/>
      <c r="AQ7223" s="61"/>
      <c r="AR7223" s="156"/>
      <c r="AS7223" s="156"/>
      <c r="AT7223" s="156"/>
      <c r="DW7223" s="62"/>
      <c r="DX7223" s="63"/>
      <c r="DY7223" s="63"/>
      <c r="DZ7223" s="63"/>
      <c r="EA7223" s="62"/>
    </row>
    <row r="7224" spans="34:131" x14ac:dyDescent="0.25">
      <c r="AH7224" s="38"/>
      <c r="AI7224" s="38"/>
      <c r="AJ7224" s="38"/>
      <c r="AK7224" s="38"/>
      <c r="AL7224" s="38"/>
      <c r="AM7224" s="38"/>
      <c r="AN7224" s="61"/>
      <c r="AO7224" s="61"/>
      <c r="AP7224" s="61"/>
      <c r="AQ7224" s="61"/>
      <c r="AR7224" s="156"/>
      <c r="AS7224" s="156"/>
      <c r="AT7224" s="156"/>
      <c r="DW7224" s="62"/>
      <c r="DX7224" s="63"/>
      <c r="DY7224" s="63"/>
      <c r="DZ7224" s="63"/>
      <c r="EA7224" s="62"/>
    </row>
    <row r="7225" spans="34:131" x14ac:dyDescent="0.25">
      <c r="AH7225" s="38"/>
      <c r="AI7225" s="38"/>
      <c r="AJ7225" s="38"/>
      <c r="AK7225" s="38"/>
      <c r="AL7225" s="38"/>
      <c r="AM7225" s="38"/>
      <c r="AN7225" s="61"/>
      <c r="AO7225" s="61"/>
      <c r="AP7225" s="61"/>
      <c r="AQ7225" s="61"/>
      <c r="AR7225" s="156"/>
      <c r="AS7225" s="156"/>
      <c r="AT7225" s="156"/>
      <c r="DW7225" s="62"/>
      <c r="DX7225" s="63"/>
      <c r="DY7225" s="63"/>
      <c r="DZ7225" s="63"/>
      <c r="EA7225" s="62"/>
    </row>
    <row r="7226" spans="34:131" x14ac:dyDescent="0.25">
      <c r="AH7226" s="38"/>
      <c r="AI7226" s="38"/>
      <c r="AJ7226" s="38"/>
      <c r="AK7226" s="38"/>
      <c r="AL7226" s="38"/>
      <c r="AM7226" s="38"/>
      <c r="AN7226" s="61"/>
      <c r="AO7226" s="61"/>
      <c r="AP7226" s="61"/>
      <c r="AQ7226" s="61"/>
      <c r="AR7226" s="156"/>
      <c r="AS7226" s="156"/>
      <c r="AT7226" s="156"/>
      <c r="DW7226" s="62"/>
      <c r="DX7226" s="63"/>
      <c r="DY7226" s="63"/>
      <c r="DZ7226" s="63"/>
      <c r="EA7226" s="62"/>
    </row>
    <row r="7227" spans="34:131" x14ac:dyDescent="0.25">
      <c r="AH7227" s="38"/>
      <c r="AI7227" s="38"/>
      <c r="AJ7227" s="38"/>
      <c r="AK7227" s="38"/>
      <c r="AL7227" s="38"/>
      <c r="AM7227" s="38"/>
      <c r="AN7227" s="61"/>
      <c r="AO7227" s="61"/>
      <c r="AP7227" s="61"/>
      <c r="AQ7227" s="61"/>
      <c r="AR7227" s="156"/>
      <c r="AS7227" s="156"/>
      <c r="AT7227" s="156"/>
      <c r="DW7227" s="62"/>
      <c r="DX7227" s="63"/>
      <c r="DY7227" s="63"/>
      <c r="DZ7227" s="63"/>
      <c r="EA7227" s="62"/>
    </row>
    <row r="7228" spans="34:131" x14ac:dyDescent="0.25">
      <c r="AH7228" s="38"/>
      <c r="AI7228" s="38"/>
      <c r="AJ7228" s="38"/>
      <c r="AK7228" s="38"/>
      <c r="AL7228" s="38"/>
      <c r="AM7228" s="38"/>
      <c r="AN7228" s="28"/>
      <c r="AO7228" s="61"/>
      <c r="AP7228" s="61"/>
      <c r="AQ7228" s="61"/>
      <c r="AR7228" s="156"/>
      <c r="AS7228" s="156"/>
      <c r="AT7228" s="156"/>
      <c r="DW7228" s="62"/>
      <c r="DX7228" s="63"/>
      <c r="DY7228" s="63"/>
      <c r="DZ7228" s="63"/>
      <c r="EA7228" s="62"/>
    </row>
    <row r="7229" spans="34:131" x14ac:dyDescent="0.25">
      <c r="AH7229" s="38"/>
      <c r="AI7229" s="38"/>
      <c r="AJ7229" s="38"/>
      <c r="AK7229" s="38"/>
      <c r="AL7229" s="38"/>
      <c r="AM7229" s="38"/>
      <c r="AN7229" s="28"/>
      <c r="AO7229" s="61"/>
      <c r="AP7229" s="61"/>
      <c r="AQ7229" s="61"/>
      <c r="AR7229" s="156"/>
      <c r="AS7229" s="156"/>
      <c r="AT7229" s="156"/>
      <c r="DW7229" s="62"/>
      <c r="DX7229" s="63"/>
      <c r="DY7229" s="63"/>
      <c r="DZ7229" s="63"/>
      <c r="EA7229" s="62"/>
    </row>
    <row r="7230" spans="34:131" x14ac:dyDescent="0.25">
      <c r="AH7230" s="38"/>
      <c r="AI7230" s="38"/>
      <c r="AJ7230" s="38"/>
      <c r="AK7230" s="38"/>
      <c r="AL7230" s="38"/>
      <c r="AM7230" s="38"/>
      <c r="AN7230" s="61"/>
      <c r="AO7230" s="61"/>
      <c r="AP7230" s="61"/>
      <c r="AQ7230" s="61"/>
      <c r="AR7230" s="156"/>
      <c r="AS7230" s="156"/>
      <c r="AT7230" s="156"/>
      <c r="DW7230" s="62"/>
      <c r="DX7230" s="63"/>
      <c r="DY7230" s="63"/>
      <c r="DZ7230" s="63"/>
      <c r="EA7230" s="62"/>
    </row>
    <row r="7231" spans="34:131" x14ac:dyDescent="0.25">
      <c r="AH7231" s="38"/>
      <c r="AI7231" s="38"/>
      <c r="AJ7231" s="38"/>
      <c r="AK7231" s="38"/>
      <c r="AL7231" s="38"/>
      <c r="AM7231" s="38"/>
      <c r="AN7231" s="61"/>
      <c r="AO7231" s="61"/>
      <c r="AP7231" s="61"/>
      <c r="AQ7231" s="61"/>
      <c r="AR7231" s="156"/>
      <c r="AS7231" s="156"/>
      <c r="AT7231" s="156"/>
      <c r="DW7231" s="62"/>
      <c r="DX7231" s="63"/>
      <c r="DY7231" s="63"/>
      <c r="DZ7231" s="63"/>
      <c r="EA7231" s="62"/>
    </row>
    <row r="7232" spans="34:131" x14ac:dyDescent="0.25">
      <c r="AH7232" s="38"/>
      <c r="AI7232" s="38"/>
      <c r="AJ7232" s="38"/>
      <c r="AK7232" s="38"/>
      <c r="AL7232" s="38"/>
      <c r="AM7232" s="38"/>
      <c r="AN7232" s="61"/>
      <c r="AO7232" s="61"/>
      <c r="AP7232" s="61"/>
      <c r="AQ7232" s="61"/>
      <c r="AR7232" s="156"/>
      <c r="AS7232" s="156"/>
      <c r="AT7232" s="156"/>
      <c r="DW7232" s="62"/>
      <c r="DX7232" s="63"/>
      <c r="DY7232" s="63"/>
      <c r="DZ7232" s="63"/>
      <c r="EA7232" s="62"/>
    </row>
    <row r="7233" spans="22:131" x14ac:dyDescent="0.25">
      <c r="AH7233" s="66"/>
      <c r="AI7233" s="65"/>
      <c r="AJ7233" s="65"/>
      <c r="AK7233" s="64"/>
      <c r="AL7233" s="63"/>
      <c r="AM7233" s="63"/>
      <c r="AN7233" s="65"/>
      <c r="DW7233" s="62"/>
      <c r="DX7233" s="63"/>
      <c r="DY7233" s="63"/>
      <c r="DZ7233" s="63"/>
      <c r="EA7233" s="62"/>
    </row>
    <row r="7234" spans="22:131" x14ac:dyDescent="0.25">
      <c r="AH7234" s="66"/>
      <c r="AI7234" s="65"/>
      <c r="AJ7234" s="65"/>
      <c r="AK7234" s="64"/>
      <c r="AL7234" s="63"/>
      <c r="AM7234" s="63"/>
      <c r="AN7234" s="65"/>
      <c r="DW7234" s="62"/>
      <c r="DX7234" s="63"/>
      <c r="DY7234" s="63"/>
      <c r="DZ7234" s="63"/>
      <c r="EA7234" s="62"/>
    </row>
    <row r="7235" spans="22:131" x14ac:dyDescent="0.25">
      <c r="AH7235" s="66"/>
      <c r="AI7235" s="65"/>
      <c r="AJ7235" s="65"/>
      <c r="AK7235" s="64"/>
      <c r="AL7235" s="63"/>
      <c r="AM7235" s="63"/>
      <c r="AN7235" s="65"/>
      <c r="DW7235" s="62"/>
      <c r="DX7235" s="63"/>
      <c r="DY7235" s="63"/>
      <c r="DZ7235" s="63"/>
      <c r="EA7235" s="62"/>
    </row>
    <row r="7236" spans="22:131" x14ac:dyDescent="0.25">
      <c r="AH7236" s="66"/>
      <c r="AI7236" s="65"/>
      <c r="AJ7236" s="65"/>
      <c r="AK7236" s="64"/>
      <c r="AL7236" s="63"/>
      <c r="AM7236" s="63"/>
      <c r="AN7236" s="65"/>
      <c r="DW7236" s="62"/>
      <c r="DX7236" s="63"/>
      <c r="DY7236" s="63"/>
      <c r="DZ7236" s="63"/>
      <c r="EA7236" s="62"/>
    </row>
    <row r="7237" spans="22:131" x14ac:dyDescent="0.25">
      <c r="AH7237" s="66"/>
      <c r="AI7237" s="65"/>
      <c r="AJ7237" s="65"/>
      <c r="AK7237" s="64"/>
      <c r="AL7237" s="63"/>
      <c r="AM7237" s="63"/>
      <c r="AN7237" s="65"/>
      <c r="DW7237" s="62"/>
      <c r="DX7237" s="63"/>
      <c r="DY7237" s="63"/>
      <c r="DZ7237" s="63"/>
      <c r="EA7237" s="62"/>
    </row>
    <row r="7238" spans="22:131" x14ac:dyDescent="0.25">
      <c r="W7238" s="33"/>
      <c r="X7238" s="33"/>
      <c r="AH7238" s="66"/>
      <c r="AI7238" s="65"/>
      <c r="AJ7238" s="65"/>
      <c r="AK7238" s="64"/>
      <c r="AL7238" s="63"/>
      <c r="AM7238" s="63"/>
      <c r="AN7238" s="65"/>
      <c r="DW7238" s="62"/>
      <c r="DX7238" s="63"/>
      <c r="DY7238" s="63"/>
      <c r="DZ7238" s="63"/>
      <c r="EA7238" s="62"/>
    </row>
    <row r="7239" spans="22:131" x14ac:dyDescent="0.25">
      <c r="W7239" s="33"/>
      <c r="X7239" s="33"/>
      <c r="AH7239" s="66"/>
      <c r="AI7239" s="65"/>
      <c r="AJ7239" s="65"/>
      <c r="AK7239" s="64"/>
      <c r="AL7239" s="63"/>
      <c r="AM7239" s="63"/>
      <c r="AN7239" s="65"/>
      <c r="DW7239" s="62"/>
      <c r="DX7239" s="63"/>
      <c r="DY7239" s="63"/>
      <c r="DZ7239" s="63"/>
      <c r="EA7239" s="62"/>
    </row>
    <row r="7240" spans="22:131" x14ac:dyDescent="0.25">
      <c r="W7240" s="33"/>
      <c r="X7240" s="33"/>
      <c r="AH7240" s="66"/>
      <c r="AI7240" s="65"/>
      <c r="AJ7240" s="65"/>
      <c r="AK7240" s="64"/>
      <c r="AL7240" s="63"/>
      <c r="AM7240" s="63"/>
      <c r="AN7240" s="65"/>
      <c r="DW7240" s="62"/>
      <c r="DX7240" s="63"/>
      <c r="DY7240" s="63"/>
      <c r="DZ7240" s="63"/>
      <c r="EA7240" s="62"/>
    </row>
    <row r="7241" spans="22:131" x14ac:dyDescent="0.25">
      <c r="W7241" s="33"/>
      <c r="X7241" s="33"/>
      <c r="AH7241" s="66"/>
      <c r="AI7241" s="65"/>
      <c r="AJ7241" s="65"/>
      <c r="AK7241" s="64"/>
      <c r="AL7241" s="63"/>
      <c r="AM7241" s="63"/>
      <c r="AN7241" s="65"/>
      <c r="DW7241" s="62"/>
      <c r="DX7241" s="63"/>
      <c r="DY7241" s="63"/>
      <c r="DZ7241" s="63"/>
      <c r="EA7241" s="62"/>
    </row>
    <row r="7242" spans="22:131" x14ac:dyDescent="0.25">
      <c r="W7242" s="33"/>
      <c r="X7242" s="33"/>
      <c r="AH7242" s="66"/>
      <c r="AI7242" s="65"/>
      <c r="AJ7242" s="65"/>
      <c r="AK7242" s="64"/>
      <c r="AL7242" s="63"/>
      <c r="AM7242" s="63"/>
      <c r="AN7242" s="65"/>
      <c r="DW7242" s="62"/>
      <c r="DX7242" s="63"/>
      <c r="DY7242" s="63"/>
      <c r="DZ7242" s="63"/>
      <c r="EA7242" s="62"/>
    </row>
    <row r="7243" spans="22:131" x14ac:dyDescent="0.25">
      <c r="V7243" s="1"/>
      <c r="W7243" s="33"/>
      <c r="X7243" s="33"/>
      <c r="AH7243" s="66"/>
      <c r="AI7243" s="65"/>
      <c r="AJ7243" s="65"/>
      <c r="AK7243" s="64"/>
      <c r="AL7243" s="63"/>
      <c r="AM7243" s="63"/>
      <c r="AN7243" s="65"/>
      <c r="DW7243" s="62"/>
      <c r="DX7243" s="63"/>
      <c r="DY7243" s="63"/>
      <c r="DZ7243" s="63"/>
      <c r="EA7243" s="62"/>
    </row>
    <row r="7244" spans="22:131" x14ac:dyDescent="0.25">
      <c r="W7244" s="33"/>
      <c r="X7244" s="33"/>
      <c r="DW7244" s="62"/>
      <c r="DX7244" s="63"/>
      <c r="DY7244" s="63"/>
      <c r="DZ7244" s="63"/>
      <c r="EA7244" s="62"/>
    </row>
    <row r="7245" spans="22:131" x14ac:dyDescent="0.25">
      <c r="W7245" s="33"/>
      <c r="X7245" s="33"/>
      <c r="DW7245" s="62"/>
      <c r="DX7245" s="63"/>
      <c r="DY7245" s="63"/>
      <c r="DZ7245" s="63"/>
      <c r="EA7245" s="62"/>
    </row>
    <row r="7246" spans="22:131" x14ac:dyDescent="0.25">
      <c r="W7246" s="33"/>
      <c r="X7246" s="33"/>
      <c r="DW7246" s="62"/>
      <c r="DX7246" s="63"/>
      <c r="DY7246" s="63"/>
      <c r="DZ7246" s="63"/>
      <c r="EA7246" s="62"/>
    </row>
    <row r="7247" spans="22:131" x14ac:dyDescent="0.25">
      <c r="W7247" s="33"/>
      <c r="X7247" s="33"/>
      <c r="AH7247" s="38"/>
      <c r="AI7247" s="38"/>
      <c r="AJ7247" s="38"/>
      <c r="AK7247" s="38"/>
      <c r="AL7247" s="38"/>
      <c r="AM7247" s="38"/>
      <c r="AN7247" s="61"/>
      <c r="AO7247" s="61"/>
      <c r="AP7247" s="61"/>
      <c r="AQ7247" s="61"/>
      <c r="AR7247" s="156"/>
      <c r="AS7247" s="156"/>
      <c r="AT7247" s="156"/>
      <c r="DW7247" s="62"/>
      <c r="DX7247" s="63"/>
      <c r="DY7247" s="63"/>
      <c r="DZ7247" s="63"/>
      <c r="EA7247" s="62"/>
    </row>
    <row r="7248" spans="22:131" x14ac:dyDescent="0.25">
      <c r="W7248" s="33"/>
      <c r="X7248" s="33"/>
      <c r="AH7248" s="38"/>
      <c r="AI7248" s="38"/>
      <c r="AJ7248" s="38"/>
      <c r="AK7248" s="38"/>
      <c r="AL7248" s="38"/>
      <c r="AM7248" s="38"/>
      <c r="AN7248" s="61"/>
      <c r="AO7248" s="61"/>
      <c r="AP7248" s="61"/>
      <c r="AQ7248" s="61"/>
      <c r="AR7248" s="156"/>
      <c r="AS7248" s="156"/>
      <c r="AT7248" s="156"/>
      <c r="DW7248" s="62"/>
      <c r="DX7248" s="63"/>
      <c r="DY7248" s="63"/>
      <c r="DZ7248" s="63"/>
      <c r="EA7248" s="62"/>
    </row>
    <row r="7249" spans="22:131" x14ac:dyDescent="0.25">
      <c r="W7249" s="33"/>
      <c r="X7249" s="33"/>
      <c r="AH7249" s="38"/>
      <c r="AI7249" s="38"/>
      <c r="AJ7249" s="38"/>
      <c r="AK7249" s="38"/>
      <c r="AL7249" s="38"/>
      <c r="AM7249" s="38"/>
      <c r="AN7249" s="61"/>
      <c r="AO7249" s="61"/>
      <c r="AP7249" s="61"/>
      <c r="AQ7249" s="61"/>
      <c r="AR7249" s="156"/>
      <c r="AS7249" s="156"/>
      <c r="AT7249" s="156"/>
      <c r="DW7249" s="62"/>
      <c r="DX7249" s="63"/>
      <c r="DY7249" s="63"/>
      <c r="DZ7249" s="63"/>
      <c r="EA7249" s="62"/>
    </row>
    <row r="7250" spans="22:131" x14ac:dyDescent="0.25">
      <c r="W7250" s="33"/>
      <c r="X7250" s="33"/>
      <c r="AH7250" s="38"/>
      <c r="AI7250" s="38"/>
      <c r="AJ7250" s="38"/>
      <c r="AK7250" s="38"/>
      <c r="AL7250" s="38"/>
      <c r="AM7250" s="38"/>
      <c r="AN7250" s="61"/>
      <c r="AO7250" s="61"/>
      <c r="AP7250" s="61"/>
      <c r="AQ7250" s="61"/>
      <c r="AR7250" s="156"/>
      <c r="AS7250" s="156"/>
      <c r="AT7250" s="156"/>
      <c r="DW7250" s="62"/>
      <c r="DX7250" s="63"/>
      <c r="DY7250" s="63"/>
      <c r="DZ7250" s="63"/>
      <c r="EA7250" s="62"/>
    </row>
    <row r="7251" spans="22:131" x14ac:dyDescent="0.25">
      <c r="W7251" s="33"/>
      <c r="X7251" s="33"/>
      <c r="AH7251" s="38"/>
      <c r="AI7251" s="38"/>
      <c r="AJ7251" s="38"/>
      <c r="AK7251" s="38"/>
      <c r="AL7251" s="38"/>
      <c r="AM7251" s="38"/>
      <c r="AN7251" s="61"/>
      <c r="AO7251" s="61"/>
      <c r="AP7251" s="61"/>
      <c r="AQ7251" s="61"/>
      <c r="AR7251" s="156"/>
      <c r="AS7251" s="156"/>
      <c r="AT7251" s="156"/>
      <c r="DW7251" s="62"/>
      <c r="DX7251" s="63"/>
      <c r="DY7251" s="63"/>
      <c r="DZ7251" s="63"/>
      <c r="EA7251" s="62"/>
    </row>
    <row r="7252" spans="22:131" x14ac:dyDescent="0.25">
      <c r="V7252" s="1"/>
      <c r="W7252" s="33"/>
      <c r="X7252" s="33"/>
      <c r="AH7252" s="38"/>
      <c r="AI7252" s="38"/>
      <c r="AJ7252" s="38"/>
      <c r="AK7252" s="38"/>
      <c r="AL7252" s="38"/>
      <c r="AM7252" s="38"/>
      <c r="AN7252" s="61"/>
      <c r="AO7252" s="61"/>
      <c r="AP7252" s="61"/>
      <c r="AQ7252" s="61"/>
      <c r="AR7252" s="156"/>
      <c r="AS7252" s="156"/>
      <c r="AT7252" s="156"/>
      <c r="DW7252" s="62"/>
      <c r="DX7252" s="63"/>
      <c r="DY7252" s="63"/>
      <c r="DZ7252" s="63"/>
      <c r="EA7252" s="62"/>
    </row>
    <row r="7253" spans="22:131" x14ac:dyDescent="0.25">
      <c r="W7253" s="33"/>
      <c r="X7253" s="33"/>
      <c r="AH7253" s="38"/>
      <c r="AI7253" s="38"/>
      <c r="AJ7253" s="38"/>
      <c r="AK7253" s="38"/>
      <c r="AL7253" s="38"/>
      <c r="AM7253" s="38"/>
      <c r="AN7253" s="61"/>
      <c r="AO7253" s="61"/>
      <c r="AP7253" s="61"/>
      <c r="AQ7253" s="61"/>
      <c r="AR7253" s="156"/>
      <c r="AS7253" s="156"/>
      <c r="AT7253" s="156"/>
      <c r="DW7253" s="62"/>
      <c r="DX7253" s="63"/>
      <c r="DY7253" s="63"/>
      <c r="DZ7253" s="63"/>
      <c r="EA7253" s="62"/>
    </row>
    <row r="7254" spans="22:131" x14ac:dyDescent="0.25">
      <c r="V7254" s="1"/>
      <c r="W7254" s="33"/>
      <c r="X7254" s="33"/>
      <c r="AH7254" s="38"/>
      <c r="AI7254" s="38"/>
      <c r="AJ7254" s="38"/>
      <c r="AK7254" s="38"/>
      <c r="AL7254" s="38"/>
      <c r="AM7254" s="38"/>
      <c r="AN7254" s="61"/>
      <c r="AO7254" s="61"/>
      <c r="AP7254" s="61"/>
      <c r="AQ7254" s="61"/>
      <c r="AR7254" s="156"/>
      <c r="AS7254" s="156"/>
      <c r="AT7254" s="156"/>
      <c r="DW7254" s="62"/>
      <c r="DX7254" s="63"/>
      <c r="DY7254" s="63"/>
      <c r="DZ7254" s="63"/>
      <c r="EA7254" s="62"/>
    </row>
    <row r="7255" spans="22:131" x14ac:dyDescent="0.25">
      <c r="W7255" s="33"/>
      <c r="X7255" s="33"/>
      <c r="AH7255" s="38"/>
      <c r="AI7255" s="38"/>
      <c r="AJ7255" s="38"/>
      <c r="AK7255" s="38"/>
      <c r="AL7255" s="38"/>
      <c r="AM7255" s="38"/>
      <c r="AN7255" s="61"/>
      <c r="AO7255" s="61"/>
      <c r="AP7255" s="61"/>
      <c r="AQ7255" s="61"/>
      <c r="AR7255" s="156"/>
      <c r="AS7255" s="156"/>
      <c r="AT7255" s="156"/>
      <c r="DW7255" s="62"/>
      <c r="DX7255" s="63"/>
      <c r="DY7255" s="63"/>
      <c r="DZ7255" s="63"/>
      <c r="EA7255" s="62"/>
    </row>
    <row r="7256" spans="22:131" x14ac:dyDescent="0.25">
      <c r="W7256" s="33"/>
      <c r="X7256" s="33"/>
      <c r="AH7256" s="38"/>
      <c r="AI7256" s="38"/>
      <c r="AJ7256" s="38"/>
      <c r="AK7256" s="38"/>
      <c r="AL7256" s="38"/>
      <c r="AM7256" s="38"/>
      <c r="AN7256" s="61"/>
      <c r="AO7256" s="61"/>
      <c r="AP7256" s="61"/>
      <c r="AQ7256" s="61"/>
      <c r="AR7256" s="156"/>
      <c r="AS7256" s="156"/>
      <c r="AT7256" s="156"/>
      <c r="DW7256" s="62"/>
      <c r="DX7256" s="63"/>
      <c r="DY7256" s="63"/>
      <c r="DZ7256" s="63"/>
      <c r="EA7256" s="62"/>
    </row>
    <row r="7257" spans="22:131" x14ac:dyDescent="0.25">
      <c r="W7257" s="33"/>
      <c r="X7257" s="33"/>
      <c r="AH7257" s="38"/>
      <c r="AI7257" s="38"/>
      <c r="AJ7257" s="38"/>
      <c r="AK7257" s="38"/>
      <c r="AL7257" s="38"/>
      <c r="AM7257" s="38"/>
      <c r="AN7257" s="61"/>
      <c r="AO7257" s="61"/>
      <c r="AP7257" s="61"/>
      <c r="AQ7257" s="61"/>
      <c r="AR7257" s="156"/>
      <c r="AS7257" s="156"/>
      <c r="AT7257" s="156"/>
      <c r="DW7257" s="62"/>
      <c r="DX7257" s="63"/>
      <c r="DY7257" s="63"/>
      <c r="DZ7257" s="63"/>
      <c r="EA7257" s="62"/>
    </row>
    <row r="7258" spans="22:131" x14ac:dyDescent="0.25">
      <c r="W7258" s="33"/>
      <c r="X7258" s="33"/>
      <c r="AH7258" s="38"/>
      <c r="AI7258" s="38"/>
      <c r="AJ7258" s="38"/>
      <c r="AK7258" s="38"/>
      <c r="AL7258" s="38"/>
      <c r="AM7258" s="38"/>
      <c r="AN7258" s="61"/>
      <c r="AO7258" s="61"/>
      <c r="AP7258" s="61"/>
      <c r="AQ7258" s="61"/>
      <c r="AR7258" s="156"/>
      <c r="AS7258" s="156"/>
      <c r="AT7258" s="156"/>
      <c r="DW7258" s="62"/>
      <c r="DX7258" s="63"/>
      <c r="DY7258" s="63"/>
      <c r="DZ7258" s="63"/>
      <c r="EA7258" s="62"/>
    </row>
    <row r="7259" spans="22:131" x14ac:dyDescent="0.25">
      <c r="W7259" s="33"/>
      <c r="X7259" s="33"/>
      <c r="AH7259" s="38"/>
      <c r="AI7259" s="38"/>
      <c r="AJ7259" s="38"/>
      <c r="AK7259" s="38"/>
      <c r="AL7259" s="38"/>
      <c r="AM7259" s="38"/>
      <c r="AN7259" s="61"/>
      <c r="AO7259" s="61"/>
      <c r="AP7259" s="61"/>
      <c r="AQ7259" s="61"/>
      <c r="AR7259" s="156"/>
      <c r="AS7259" s="156"/>
      <c r="AT7259" s="156"/>
      <c r="DW7259" s="62"/>
      <c r="DX7259" s="63"/>
      <c r="DY7259" s="63"/>
      <c r="DZ7259" s="63"/>
      <c r="EA7259" s="62"/>
    </row>
    <row r="7260" spans="22:131" x14ac:dyDescent="0.25">
      <c r="V7260" s="1"/>
      <c r="W7260" s="33"/>
      <c r="X7260" s="33"/>
      <c r="AH7260" s="38"/>
      <c r="AI7260" s="38"/>
      <c r="AJ7260" s="38"/>
      <c r="AK7260" s="38"/>
      <c r="AL7260" s="38"/>
      <c r="AM7260" s="38"/>
      <c r="AN7260" s="61"/>
      <c r="AO7260" s="61"/>
      <c r="AP7260" s="61"/>
      <c r="AQ7260" s="61"/>
      <c r="AR7260" s="156"/>
      <c r="AS7260" s="156"/>
      <c r="AT7260" s="156"/>
      <c r="DW7260" s="62"/>
      <c r="DX7260" s="63"/>
      <c r="DY7260" s="63"/>
      <c r="DZ7260" s="63"/>
      <c r="EA7260" s="62"/>
    </row>
    <row r="7261" spans="22:131" x14ac:dyDescent="0.25">
      <c r="W7261" s="33"/>
      <c r="X7261" s="33"/>
      <c r="AH7261" s="38"/>
      <c r="AI7261" s="38"/>
      <c r="AJ7261" s="38"/>
      <c r="AK7261" s="38"/>
      <c r="AL7261" s="38"/>
      <c r="AM7261" s="38"/>
      <c r="AN7261" s="61"/>
      <c r="AO7261" s="61"/>
      <c r="AP7261" s="61"/>
      <c r="AQ7261" s="61"/>
      <c r="AR7261" s="156"/>
      <c r="AS7261" s="156"/>
      <c r="AT7261" s="156"/>
      <c r="DW7261" s="62"/>
      <c r="DX7261" s="63"/>
      <c r="DY7261" s="63"/>
      <c r="DZ7261" s="63"/>
      <c r="EA7261" s="62"/>
    </row>
    <row r="7262" spans="22:131" x14ac:dyDescent="0.25">
      <c r="W7262" s="33"/>
      <c r="X7262" s="33"/>
      <c r="AH7262" s="38"/>
      <c r="AI7262" s="38"/>
      <c r="AJ7262" s="38"/>
      <c r="AK7262" s="38"/>
      <c r="AL7262" s="38"/>
      <c r="AM7262" s="38"/>
      <c r="AN7262" s="61"/>
      <c r="AO7262" s="61"/>
      <c r="AP7262" s="61"/>
      <c r="AQ7262" s="61"/>
      <c r="AR7262" s="156"/>
      <c r="AS7262" s="156"/>
      <c r="AT7262" s="156"/>
      <c r="DW7262" s="62"/>
      <c r="DX7262" s="63"/>
      <c r="DY7262" s="63"/>
      <c r="DZ7262" s="63"/>
      <c r="EA7262" s="62"/>
    </row>
    <row r="7263" spans="22:131" x14ac:dyDescent="0.25">
      <c r="W7263" s="33"/>
      <c r="X7263" s="33"/>
      <c r="AH7263" s="38"/>
      <c r="AI7263" s="38"/>
      <c r="AJ7263" s="38"/>
      <c r="AK7263" s="38"/>
      <c r="AL7263" s="38"/>
      <c r="AM7263" s="38"/>
      <c r="AN7263" s="61"/>
      <c r="AO7263" s="61"/>
      <c r="AP7263" s="61"/>
      <c r="AQ7263" s="61"/>
      <c r="AR7263" s="156"/>
      <c r="AS7263" s="156"/>
      <c r="AT7263" s="156"/>
      <c r="DW7263" s="62"/>
      <c r="DX7263" s="63"/>
      <c r="DY7263" s="63"/>
      <c r="DZ7263" s="63"/>
      <c r="EA7263" s="62"/>
    </row>
    <row r="7264" spans="22:131" x14ac:dyDescent="0.25">
      <c r="W7264" s="33"/>
      <c r="X7264" s="33"/>
      <c r="AH7264" s="38"/>
      <c r="AI7264" s="38"/>
      <c r="AJ7264" s="38"/>
      <c r="AK7264" s="38"/>
      <c r="AL7264" s="38"/>
      <c r="AM7264" s="38"/>
      <c r="AN7264" s="61"/>
      <c r="AO7264" s="61"/>
      <c r="AP7264" s="61"/>
      <c r="AQ7264" s="61"/>
      <c r="AR7264" s="156"/>
      <c r="AS7264" s="156"/>
      <c r="AT7264" s="156"/>
      <c r="DW7264" s="62"/>
      <c r="DX7264" s="63"/>
      <c r="DY7264" s="63"/>
      <c r="DZ7264" s="63"/>
      <c r="EA7264" s="62"/>
    </row>
    <row r="7265" spans="23:131" x14ac:dyDescent="0.25">
      <c r="W7265" s="33"/>
      <c r="X7265" s="33"/>
      <c r="AH7265" s="38"/>
      <c r="AI7265" s="38"/>
      <c r="AJ7265" s="38"/>
      <c r="AK7265" s="38"/>
      <c r="AL7265" s="38"/>
      <c r="AM7265" s="38"/>
      <c r="AN7265" s="28"/>
      <c r="AO7265" s="61"/>
      <c r="AP7265" s="61"/>
      <c r="AQ7265" s="61"/>
      <c r="AR7265" s="156"/>
      <c r="AS7265" s="156"/>
      <c r="AT7265" s="156"/>
      <c r="DW7265" s="62"/>
      <c r="DX7265" s="63"/>
      <c r="DY7265" s="63"/>
      <c r="DZ7265" s="63"/>
      <c r="EA7265" s="62"/>
    </row>
    <row r="7266" spans="23:131" x14ac:dyDescent="0.25">
      <c r="W7266" s="33"/>
      <c r="X7266" s="33"/>
      <c r="AH7266" s="38"/>
      <c r="AI7266" s="38"/>
      <c r="AJ7266" s="38"/>
      <c r="AK7266" s="38"/>
      <c r="AL7266" s="38"/>
      <c r="AM7266" s="38"/>
      <c r="AN7266" s="61"/>
      <c r="AO7266" s="61"/>
      <c r="AP7266" s="61"/>
      <c r="AQ7266" s="61"/>
      <c r="AR7266" s="156"/>
      <c r="AS7266" s="156"/>
      <c r="AT7266" s="156"/>
      <c r="DW7266" s="62"/>
      <c r="DX7266" s="63"/>
      <c r="DY7266" s="63"/>
      <c r="DZ7266" s="63"/>
      <c r="EA7266" s="62"/>
    </row>
    <row r="7267" spans="23:131" x14ac:dyDescent="0.25">
      <c r="W7267" s="33"/>
      <c r="X7267" s="33"/>
      <c r="AH7267" s="38"/>
      <c r="AI7267" s="38"/>
      <c r="AJ7267" s="38"/>
      <c r="AK7267" s="38"/>
      <c r="AL7267" s="38"/>
      <c r="AM7267" s="38"/>
      <c r="AN7267" s="61"/>
      <c r="AO7267" s="61"/>
      <c r="AP7267" s="61"/>
      <c r="AQ7267" s="61"/>
      <c r="AR7267" s="156"/>
      <c r="AS7267" s="156"/>
      <c r="AT7267" s="156"/>
      <c r="DW7267" s="62"/>
      <c r="DX7267" s="63"/>
      <c r="DY7267" s="63"/>
      <c r="DZ7267" s="63"/>
      <c r="EA7267" s="62"/>
    </row>
    <row r="7268" spans="23:131" x14ac:dyDescent="0.25">
      <c r="W7268" s="33"/>
      <c r="X7268" s="33"/>
      <c r="AH7268" s="38"/>
      <c r="AI7268" s="38"/>
      <c r="AJ7268" s="38"/>
      <c r="AK7268" s="38"/>
      <c r="AL7268" s="38"/>
      <c r="AM7268" s="38"/>
      <c r="AN7268" s="61"/>
      <c r="AO7268" s="61"/>
      <c r="AP7268" s="61"/>
      <c r="AQ7268" s="61"/>
      <c r="AR7268" s="156"/>
      <c r="AS7268" s="156"/>
      <c r="AT7268" s="156"/>
      <c r="DW7268" s="62"/>
      <c r="DX7268" s="63"/>
      <c r="DY7268" s="63"/>
      <c r="DZ7268" s="63"/>
      <c r="EA7268" s="62"/>
    </row>
    <row r="7269" spans="23:131" x14ac:dyDescent="0.25">
      <c r="W7269" s="33"/>
      <c r="X7269" s="33"/>
      <c r="AH7269" s="38"/>
      <c r="AI7269" s="38"/>
      <c r="AJ7269" s="38"/>
      <c r="AK7269" s="38"/>
      <c r="AL7269" s="38"/>
      <c r="AM7269" s="38"/>
      <c r="AN7269" s="61"/>
      <c r="AO7269" s="61"/>
      <c r="AP7269" s="61"/>
      <c r="AQ7269" s="61"/>
      <c r="AR7269" s="156"/>
      <c r="AS7269" s="156"/>
      <c r="AT7269" s="156"/>
      <c r="DW7269" s="62"/>
      <c r="DX7269" s="63"/>
      <c r="DY7269" s="63"/>
      <c r="DZ7269" s="63"/>
      <c r="EA7269" s="62"/>
    </row>
    <row r="7270" spans="23:131" x14ac:dyDescent="0.25">
      <c r="W7270" s="33"/>
      <c r="X7270" s="33"/>
      <c r="AH7270" s="38"/>
      <c r="AI7270" s="38"/>
      <c r="AJ7270" s="38"/>
      <c r="AK7270" s="38"/>
      <c r="AL7270" s="38"/>
      <c r="AM7270" s="38"/>
      <c r="AN7270" s="61"/>
      <c r="AO7270" s="61"/>
      <c r="AP7270" s="61"/>
      <c r="AQ7270" s="61"/>
      <c r="AR7270" s="156"/>
      <c r="AS7270" s="156"/>
      <c r="AT7270" s="156"/>
      <c r="DW7270" s="62"/>
      <c r="DX7270" s="63"/>
      <c r="DY7270" s="63"/>
      <c r="DZ7270" s="63"/>
      <c r="EA7270" s="62"/>
    </row>
    <row r="7271" spans="23:131" x14ac:dyDescent="0.25">
      <c r="W7271" s="33"/>
      <c r="X7271" s="33"/>
      <c r="AH7271" s="38"/>
      <c r="AI7271" s="38"/>
      <c r="AJ7271" s="38"/>
      <c r="AK7271" s="38"/>
      <c r="AL7271" s="38"/>
      <c r="AM7271" s="38"/>
      <c r="AN7271" s="61"/>
      <c r="AO7271" s="61"/>
      <c r="AP7271" s="61"/>
      <c r="AQ7271" s="61"/>
      <c r="AR7271" s="156"/>
      <c r="AS7271" s="156"/>
      <c r="AT7271" s="156"/>
      <c r="DW7271" s="62"/>
      <c r="DX7271" s="63"/>
      <c r="DY7271" s="63"/>
      <c r="DZ7271" s="63"/>
      <c r="EA7271" s="62"/>
    </row>
    <row r="7272" spans="23:131" x14ac:dyDescent="0.25">
      <c r="W7272" s="33"/>
      <c r="X7272" s="33"/>
      <c r="AH7272" s="38"/>
      <c r="AI7272" s="38"/>
      <c r="AJ7272" s="38"/>
      <c r="AK7272" s="38"/>
      <c r="AL7272" s="38"/>
      <c r="AM7272" s="38"/>
      <c r="AN7272" s="61"/>
      <c r="AO7272" s="61"/>
      <c r="AP7272" s="61"/>
      <c r="AQ7272" s="61"/>
      <c r="AR7272" s="156"/>
      <c r="AS7272" s="156"/>
      <c r="AT7272" s="156"/>
      <c r="DW7272" s="62"/>
      <c r="DX7272" s="63"/>
      <c r="DY7272" s="63"/>
      <c r="DZ7272" s="63"/>
      <c r="EA7272" s="62"/>
    </row>
    <row r="7273" spans="23:131" x14ac:dyDescent="0.25">
      <c r="W7273" s="33"/>
      <c r="X7273" s="33"/>
      <c r="AH7273" s="38"/>
      <c r="AI7273" s="38"/>
      <c r="AJ7273" s="38"/>
      <c r="AK7273" s="38"/>
      <c r="AL7273" s="38"/>
      <c r="AM7273" s="38"/>
      <c r="AN7273" s="61"/>
      <c r="AO7273" s="61"/>
      <c r="AP7273" s="61"/>
      <c r="AQ7273" s="61"/>
      <c r="AR7273" s="156"/>
      <c r="AS7273" s="156"/>
      <c r="AT7273" s="156"/>
      <c r="DW7273" s="62"/>
      <c r="DX7273" s="63"/>
      <c r="DY7273" s="63"/>
      <c r="DZ7273" s="63"/>
      <c r="EA7273" s="62"/>
    </row>
    <row r="7274" spans="23:131" x14ac:dyDescent="0.25">
      <c r="W7274" s="33"/>
      <c r="X7274" s="33"/>
      <c r="AH7274" s="38"/>
      <c r="AI7274" s="38"/>
      <c r="AJ7274" s="38"/>
      <c r="AK7274" s="38"/>
      <c r="AL7274" s="38"/>
      <c r="AM7274" s="38"/>
      <c r="AN7274" s="61"/>
      <c r="AO7274" s="61"/>
      <c r="AP7274" s="61"/>
      <c r="AQ7274" s="61"/>
      <c r="AR7274" s="156"/>
      <c r="AS7274" s="156"/>
      <c r="AT7274" s="156"/>
      <c r="DW7274" s="62"/>
      <c r="DX7274" s="63"/>
      <c r="DY7274" s="63"/>
      <c r="DZ7274" s="63"/>
      <c r="EA7274" s="62"/>
    </row>
    <row r="7275" spans="23:131" x14ac:dyDescent="0.25">
      <c r="W7275" s="33"/>
      <c r="X7275" s="33"/>
      <c r="AH7275" s="38"/>
      <c r="AI7275" s="38"/>
      <c r="AJ7275" s="38"/>
      <c r="AK7275" s="38"/>
      <c r="AL7275" s="38"/>
      <c r="AM7275" s="38"/>
      <c r="AN7275" s="61"/>
      <c r="AO7275" s="61"/>
      <c r="AP7275" s="61"/>
      <c r="AQ7275" s="61"/>
      <c r="AR7275" s="156"/>
      <c r="AS7275" s="156"/>
      <c r="AT7275" s="156"/>
      <c r="DW7275" s="62"/>
      <c r="DX7275" s="63"/>
      <c r="DY7275" s="63"/>
      <c r="DZ7275" s="63"/>
      <c r="EA7275" s="62"/>
    </row>
    <row r="7276" spans="23:131" x14ac:dyDescent="0.25">
      <c r="W7276" s="33"/>
      <c r="X7276" s="33"/>
      <c r="AH7276" s="38"/>
      <c r="AI7276" s="38"/>
      <c r="AJ7276" s="38"/>
      <c r="AK7276" s="38"/>
      <c r="AL7276" s="38"/>
      <c r="AM7276" s="38"/>
      <c r="AN7276" s="61"/>
      <c r="AO7276" s="61"/>
      <c r="AP7276" s="61"/>
      <c r="AQ7276" s="61"/>
      <c r="AR7276" s="156"/>
      <c r="AS7276" s="156"/>
      <c r="AT7276" s="156"/>
      <c r="DW7276" s="62"/>
      <c r="DX7276" s="63"/>
      <c r="DY7276" s="63"/>
      <c r="DZ7276" s="63"/>
      <c r="EA7276" s="62"/>
    </row>
    <row r="7277" spans="23:131" x14ac:dyDescent="0.25">
      <c r="W7277" s="33"/>
      <c r="X7277" s="33"/>
      <c r="AH7277" s="38"/>
      <c r="AI7277" s="38"/>
      <c r="AJ7277" s="38"/>
      <c r="AK7277" s="38"/>
      <c r="AL7277" s="38"/>
      <c r="AM7277" s="38"/>
      <c r="AN7277" s="61"/>
      <c r="AO7277" s="61"/>
      <c r="AP7277" s="61"/>
      <c r="AQ7277" s="61"/>
      <c r="AR7277" s="156"/>
      <c r="AS7277" s="156"/>
      <c r="AT7277" s="156"/>
      <c r="DW7277" s="62"/>
      <c r="DX7277" s="63"/>
      <c r="DY7277" s="63"/>
      <c r="DZ7277" s="63"/>
      <c r="EA7277" s="62"/>
    </row>
    <row r="7278" spans="23:131" x14ac:dyDescent="0.25">
      <c r="W7278" s="33"/>
      <c r="X7278" s="33"/>
      <c r="AH7278" s="38"/>
      <c r="AI7278" s="38"/>
      <c r="AJ7278" s="38"/>
      <c r="AK7278" s="38"/>
      <c r="AL7278" s="38"/>
      <c r="AM7278" s="38"/>
      <c r="AN7278" s="61"/>
      <c r="AO7278" s="61"/>
      <c r="AP7278" s="61"/>
      <c r="AQ7278" s="61"/>
      <c r="AR7278" s="156"/>
      <c r="AS7278" s="156"/>
      <c r="AT7278" s="156"/>
      <c r="DW7278" s="62"/>
      <c r="DX7278" s="63"/>
      <c r="DY7278" s="63"/>
      <c r="DZ7278" s="63"/>
      <c r="EA7278" s="62"/>
    </row>
    <row r="7279" spans="23:131" x14ac:dyDescent="0.25">
      <c r="W7279" s="33"/>
      <c r="X7279" s="33"/>
      <c r="AH7279" s="38"/>
      <c r="AI7279" s="38"/>
      <c r="AJ7279" s="38"/>
      <c r="AK7279" s="38"/>
      <c r="AL7279" s="38"/>
      <c r="AM7279" s="38"/>
      <c r="AN7279" s="61"/>
      <c r="AO7279" s="61"/>
      <c r="AP7279" s="61"/>
      <c r="AQ7279" s="61"/>
      <c r="AR7279" s="156"/>
      <c r="AS7279" s="156"/>
      <c r="AT7279" s="156"/>
      <c r="DW7279" s="62"/>
      <c r="DX7279" s="63"/>
      <c r="DY7279" s="63"/>
      <c r="DZ7279" s="63"/>
      <c r="EA7279" s="62"/>
    </row>
    <row r="7280" spans="23:131" x14ac:dyDescent="0.25">
      <c r="W7280" s="33"/>
      <c r="X7280" s="33"/>
      <c r="AH7280" s="38"/>
      <c r="AI7280" s="38"/>
      <c r="AJ7280" s="38"/>
      <c r="AK7280" s="38"/>
      <c r="AL7280" s="38"/>
      <c r="AM7280" s="38"/>
      <c r="AN7280" s="61"/>
      <c r="AO7280" s="61"/>
      <c r="AP7280" s="61"/>
      <c r="AQ7280" s="61"/>
      <c r="AR7280" s="156"/>
      <c r="AS7280" s="156"/>
      <c r="AT7280" s="156"/>
      <c r="DW7280" s="62"/>
      <c r="DX7280" s="63"/>
      <c r="DY7280" s="63"/>
      <c r="DZ7280" s="63"/>
      <c r="EA7280" s="62"/>
    </row>
    <row r="7281" spans="22:131" x14ac:dyDescent="0.25">
      <c r="W7281" s="33"/>
      <c r="X7281" s="33"/>
      <c r="AH7281" s="38"/>
      <c r="AI7281" s="38"/>
      <c r="AJ7281" s="38"/>
      <c r="AK7281" s="38"/>
      <c r="AL7281" s="38"/>
      <c r="AM7281" s="38"/>
      <c r="AN7281" s="61"/>
      <c r="AO7281" s="61"/>
      <c r="AP7281" s="61"/>
      <c r="AQ7281" s="61"/>
      <c r="AR7281" s="156"/>
      <c r="AS7281" s="156"/>
      <c r="AT7281" s="156"/>
      <c r="DW7281" s="62"/>
      <c r="DX7281" s="63"/>
      <c r="DY7281" s="63"/>
      <c r="DZ7281" s="63"/>
      <c r="EA7281" s="62"/>
    </row>
    <row r="7282" spans="22:131" x14ac:dyDescent="0.25">
      <c r="W7282" s="33"/>
      <c r="X7282" s="33"/>
      <c r="AH7282" s="38"/>
      <c r="AI7282" s="38"/>
      <c r="AJ7282" s="38"/>
      <c r="AK7282" s="38"/>
      <c r="AL7282" s="38"/>
      <c r="AM7282" s="38"/>
      <c r="AN7282" s="61"/>
      <c r="AO7282" s="61"/>
      <c r="AP7282" s="61"/>
      <c r="AQ7282" s="61"/>
      <c r="AR7282" s="156"/>
      <c r="AS7282" s="156"/>
      <c r="AT7282" s="156"/>
      <c r="DW7282" s="62"/>
      <c r="DX7282" s="63"/>
      <c r="DY7282" s="63"/>
      <c r="DZ7282" s="63"/>
      <c r="EA7282" s="62"/>
    </row>
    <row r="7283" spans="22:131" x14ac:dyDescent="0.25">
      <c r="W7283" s="33"/>
      <c r="X7283" s="33"/>
      <c r="AH7283" s="38"/>
      <c r="AI7283" s="38"/>
      <c r="AJ7283" s="38"/>
      <c r="AK7283" s="38"/>
      <c r="AL7283" s="38"/>
      <c r="AM7283" s="38"/>
      <c r="AN7283" s="61"/>
      <c r="AO7283" s="61"/>
      <c r="AP7283" s="61"/>
      <c r="AQ7283" s="61"/>
      <c r="AR7283" s="156"/>
      <c r="AS7283" s="156"/>
      <c r="AT7283" s="156"/>
      <c r="DW7283" s="62"/>
      <c r="DX7283" s="63"/>
      <c r="DY7283" s="63"/>
      <c r="DZ7283" s="63"/>
      <c r="EA7283" s="62"/>
    </row>
    <row r="7284" spans="22:131" x14ac:dyDescent="0.25">
      <c r="W7284" s="33"/>
      <c r="X7284" s="33"/>
      <c r="AH7284" s="38"/>
      <c r="AI7284" s="38"/>
      <c r="AJ7284" s="38"/>
      <c r="AK7284" s="38"/>
      <c r="AL7284" s="38"/>
      <c r="AM7284" s="38"/>
      <c r="AN7284" s="61"/>
      <c r="AO7284" s="61"/>
      <c r="AP7284" s="61"/>
      <c r="AQ7284" s="61"/>
      <c r="AR7284" s="156"/>
      <c r="AS7284" s="156"/>
      <c r="AT7284" s="156"/>
      <c r="DW7284" s="62"/>
      <c r="DX7284" s="63"/>
      <c r="DY7284" s="63"/>
      <c r="DZ7284" s="63"/>
      <c r="EA7284" s="62"/>
    </row>
    <row r="7285" spans="22:131" x14ac:dyDescent="0.25">
      <c r="V7285" s="1"/>
      <c r="W7285" s="33"/>
      <c r="X7285" s="33"/>
      <c r="AH7285" s="38"/>
      <c r="AI7285" s="38"/>
      <c r="AJ7285" s="38"/>
      <c r="AK7285" s="38"/>
      <c r="AL7285" s="38"/>
      <c r="AM7285" s="38"/>
      <c r="AN7285" s="61"/>
      <c r="AO7285" s="61"/>
      <c r="AP7285" s="61"/>
      <c r="AQ7285" s="61"/>
      <c r="AR7285" s="156"/>
      <c r="AS7285" s="156"/>
      <c r="AT7285" s="156"/>
      <c r="DW7285" s="62"/>
      <c r="DX7285" s="63"/>
      <c r="DY7285" s="63"/>
      <c r="DZ7285" s="63"/>
      <c r="EA7285" s="62"/>
    </row>
    <row r="7286" spans="22:131" x14ac:dyDescent="0.25">
      <c r="W7286" s="33"/>
      <c r="X7286" s="33"/>
      <c r="AH7286" s="38"/>
      <c r="AI7286" s="38"/>
      <c r="AJ7286" s="38"/>
      <c r="AK7286" s="38"/>
      <c r="AL7286" s="38"/>
      <c r="AM7286" s="38"/>
      <c r="AN7286" s="61"/>
      <c r="AO7286" s="61"/>
      <c r="AP7286" s="61"/>
      <c r="AQ7286" s="61"/>
      <c r="AR7286" s="156"/>
      <c r="AS7286" s="156"/>
      <c r="AT7286" s="156"/>
      <c r="DW7286" s="62"/>
      <c r="DX7286" s="63"/>
      <c r="DY7286" s="63"/>
      <c r="DZ7286" s="63"/>
      <c r="EA7286" s="62"/>
    </row>
    <row r="7287" spans="22:131" x14ac:dyDescent="0.25">
      <c r="W7287" s="33"/>
      <c r="X7287" s="33"/>
      <c r="AH7287" s="38"/>
      <c r="AI7287" s="38"/>
      <c r="AJ7287" s="38"/>
      <c r="AK7287" s="38"/>
      <c r="AL7287" s="38"/>
      <c r="AM7287" s="38"/>
      <c r="AN7287" s="61"/>
      <c r="AO7287" s="61"/>
      <c r="AP7287" s="61"/>
      <c r="AQ7287" s="61"/>
      <c r="AR7287" s="156"/>
      <c r="AS7287" s="156"/>
      <c r="AT7287" s="156"/>
      <c r="DW7287" s="62"/>
      <c r="DX7287" s="63"/>
      <c r="DY7287" s="63"/>
      <c r="DZ7287" s="63"/>
      <c r="EA7287" s="62"/>
    </row>
    <row r="7288" spans="22:131" x14ac:dyDescent="0.25">
      <c r="W7288" s="33"/>
      <c r="X7288" s="33"/>
      <c r="AH7288" s="38"/>
      <c r="AI7288" s="38"/>
      <c r="AJ7288" s="38"/>
      <c r="AK7288" s="38"/>
      <c r="AL7288" s="38"/>
      <c r="AM7288" s="38"/>
      <c r="AN7288" s="28"/>
      <c r="AO7288" s="61"/>
      <c r="AP7288" s="61"/>
      <c r="AQ7288" s="61"/>
      <c r="AR7288" s="156"/>
      <c r="AS7288" s="156"/>
      <c r="AT7288" s="156"/>
      <c r="DW7288" s="62"/>
      <c r="DX7288" s="63"/>
      <c r="DY7288" s="63"/>
      <c r="DZ7288" s="63"/>
      <c r="EA7288" s="62"/>
    </row>
    <row r="7289" spans="22:131" x14ac:dyDescent="0.25">
      <c r="W7289" s="33"/>
      <c r="X7289" s="33"/>
      <c r="AH7289" s="38"/>
      <c r="AI7289" s="38"/>
      <c r="AJ7289" s="38"/>
      <c r="AK7289" s="38"/>
      <c r="AL7289" s="38"/>
      <c r="AM7289" s="38"/>
      <c r="AN7289" s="28"/>
      <c r="AO7289" s="61"/>
      <c r="AP7289" s="61"/>
      <c r="AQ7289" s="61"/>
      <c r="AR7289" s="156"/>
      <c r="AS7289" s="156"/>
      <c r="AT7289" s="156"/>
      <c r="DW7289" s="62"/>
      <c r="DX7289" s="63"/>
      <c r="DY7289" s="63"/>
      <c r="DZ7289" s="63"/>
      <c r="EA7289" s="62"/>
    </row>
    <row r="7290" spans="22:131" x14ac:dyDescent="0.25">
      <c r="W7290" s="33"/>
      <c r="X7290" s="33"/>
      <c r="AH7290" s="38"/>
      <c r="AI7290" s="38"/>
      <c r="AJ7290" s="38"/>
      <c r="AK7290" s="38"/>
      <c r="AL7290" s="38"/>
      <c r="AM7290" s="38"/>
      <c r="AN7290" s="61"/>
      <c r="AO7290" s="61"/>
      <c r="AP7290" s="61"/>
      <c r="AQ7290" s="61"/>
      <c r="AR7290" s="156"/>
      <c r="AS7290" s="156"/>
      <c r="AT7290" s="156"/>
      <c r="DW7290" s="62"/>
      <c r="DX7290" s="63"/>
      <c r="DY7290" s="63"/>
      <c r="DZ7290" s="63"/>
      <c r="EA7290" s="62"/>
    </row>
    <row r="7291" spans="22:131" x14ac:dyDescent="0.25">
      <c r="W7291" s="33"/>
      <c r="X7291" s="33"/>
      <c r="AH7291" s="38"/>
      <c r="AI7291" s="38"/>
      <c r="AJ7291" s="38"/>
      <c r="AK7291" s="38"/>
      <c r="AL7291" s="38"/>
      <c r="AM7291" s="38"/>
      <c r="AN7291" s="61"/>
      <c r="AO7291" s="61"/>
      <c r="AP7291" s="61"/>
      <c r="AQ7291" s="61"/>
      <c r="AR7291" s="156"/>
      <c r="AS7291" s="156"/>
      <c r="AT7291" s="156"/>
      <c r="DW7291" s="62"/>
      <c r="DX7291" s="63"/>
      <c r="DY7291" s="63"/>
      <c r="DZ7291" s="63"/>
      <c r="EA7291" s="62"/>
    </row>
    <row r="7292" spans="22:131" x14ac:dyDescent="0.25">
      <c r="W7292" s="33"/>
      <c r="X7292" s="33"/>
      <c r="AH7292" s="38"/>
      <c r="AI7292" s="38"/>
      <c r="AJ7292" s="38"/>
      <c r="AK7292" s="38"/>
      <c r="AL7292" s="38"/>
      <c r="AM7292" s="38"/>
      <c r="AN7292" s="61"/>
      <c r="AO7292" s="61"/>
      <c r="AP7292" s="61"/>
      <c r="AQ7292" s="61"/>
      <c r="AR7292" s="156"/>
      <c r="AS7292" s="156"/>
      <c r="AT7292" s="156"/>
      <c r="DW7292" s="62"/>
      <c r="DX7292" s="63"/>
      <c r="DY7292" s="63"/>
      <c r="DZ7292" s="63"/>
      <c r="EA7292" s="62"/>
    </row>
    <row r="7293" spans="22:131" x14ac:dyDescent="0.25">
      <c r="W7293" s="33"/>
      <c r="X7293" s="33"/>
      <c r="AH7293" s="38"/>
      <c r="AI7293" s="38"/>
      <c r="AJ7293" s="38"/>
      <c r="AK7293" s="38"/>
      <c r="AL7293" s="38"/>
      <c r="AM7293" s="38"/>
      <c r="AN7293" s="61"/>
      <c r="AO7293" s="61"/>
      <c r="AP7293" s="61"/>
      <c r="AQ7293" s="61"/>
      <c r="AR7293" s="156"/>
      <c r="AS7293" s="156"/>
      <c r="AT7293" s="156"/>
      <c r="DW7293" s="62"/>
      <c r="DX7293" s="63"/>
      <c r="DY7293" s="63"/>
      <c r="DZ7293" s="63"/>
      <c r="EA7293" s="62"/>
    </row>
    <row r="7294" spans="22:131" x14ac:dyDescent="0.25">
      <c r="W7294" s="33"/>
      <c r="X7294" s="33"/>
      <c r="AH7294" s="38"/>
      <c r="AI7294" s="38"/>
      <c r="AJ7294" s="38"/>
      <c r="AK7294" s="38"/>
      <c r="AL7294" s="38"/>
      <c r="AM7294" s="38"/>
      <c r="AN7294" s="61"/>
      <c r="AO7294" s="61"/>
      <c r="AP7294" s="61"/>
      <c r="AQ7294" s="61"/>
      <c r="AR7294" s="156"/>
      <c r="AS7294" s="156"/>
      <c r="AT7294" s="156"/>
      <c r="DW7294" s="62"/>
      <c r="DX7294" s="63"/>
      <c r="DY7294" s="63"/>
      <c r="DZ7294" s="63"/>
      <c r="EA7294" s="62"/>
    </row>
    <row r="7295" spans="22:131" x14ac:dyDescent="0.25">
      <c r="W7295" s="33"/>
      <c r="X7295" s="33"/>
      <c r="AH7295" s="38"/>
      <c r="AI7295" s="38"/>
      <c r="AJ7295" s="38"/>
      <c r="AK7295" s="38"/>
      <c r="AL7295" s="38"/>
      <c r="AM7295" s="38"/>
      <c r="AN7295" s="61"/>
      <c r="AO7295" s="61"/>
      <c r="AP7295" s="61"/>
      <c r="AQ7295" s="61"/>
      <c r="AR7295" s="156"/>
      <c r="AS7295" s="156"/>
      <c r="AT7295" s="156"/>
      <c r="DW7295" s="62"/>
      <c r="DX7295" s="63"/>
      <c r="DY7295" s="63"/>
      <c r="DZ7295" s="63"/>
      <c r="EA7295" s="62"/>
    </row>
    <row r="7296" spans="22:131" x14ac:dyDescent="0.25">
      <c r="W7296" s="33"/>
      <c r="X7296" s="33"/>
      <c r="AH7296" s="38"/>
      <c r="AI7296" s="38"/>
      <c r="AJ7296" s="38"/>
      <c r="AK7296" s="38"/>
      <c r="AL7296" s="38"/>
      <c r="AM7296" s="38"/>
      <c r="AN7296" s="61"/>
      <c r="AO7296" s="61"/>
      <c r="AP7296" s="61"/>
      <c r="AQ7296" s="61"/>
      <c r="AR7296" s="156"/>
      <c r="AS7296" s="156"/>
      <c r="AT7296" s="156"/>
      <c r="DW7296" s="62"/>
      <c r="DX7296" s="63"/>
      <c r="DY7296" s="63"/>
      <c r="DZ7296" s="63"/>
      <c r="EA7296" s="62"/>
    </row>
    <row r="7297" spans="22:131" x14ac:dyDescent="0.25">
      <c r="W7297" s="33"/>
      <c r="X7297" s="33"/>
      <c r="AH7297" s="38"/>
      <c r="AI7297" s="38"/>
      <c r="AJ7297" s="38"/>
      <c r="AK7297" s="38"/>
      <c r="AL7297" s="38"/>
      <c r="AM7297" s="38"/>
      <c r="AN7297" s="61"/>
      <c r="AO7297" s="61"/>
      <c r="AP7297" s="61"/>
      <c r="AQ7297" s="61"/>
      <c r="AR7297" s="156"/>
      <c r="AS7297" s="156"/>
      <c r="AT7297" s="156"/>
      <c r="DW7297" s="62"/>
      <c r="DX7297" s="63"/>
      <c r="DY7297" s="63"/>
      <c r="DZ7297" s="63"/>
      <c r="EA7297" s="62"/>
    </row>
    <row r="7298" spans="22:131" x14ac:dyDescent="0.25">
      <c r="W7298" s="33"/>
      <c r="X7298" s="33"/>
      <c r="AH7298" s="38"/>
      <c r="AI7298" s="38"/>
      <c r="AJ7298" s="38"/>
      <c r="AK7298" s="38"/>
      <c r="AL7298" s="38"/>
      <c r="AM7298" s="38"/>
      <c r="AN7298" s="61"/>
      <c r="AO7298" s="61"/>
      <c r="AP7298" s="61"/>
      <c r="AQ7298" s="61"/>
      <c r="AR7298" s="156"/>
      <c r="AS7298" s="156"/>
      <c r="AT7298" s="156"/>
      <c r="DW7298" s="62"/>
      <c r="DX7298" s="63"/>
      <c r="DY7298" s="63"/>
      <c r="DZ7298" s="63"/>
      <c r="EA7298" s="62"/>
    </row>
    <row r="7299" spans="22:131" x14ac:dyDescent="0.25">
      <c r="W7299" s="33"/>
      <c r="X7299" s="33"/>
      <c r="AH7299" s="38"/>
      <c r="AI7299" s="38"/>
      <c r="AJ7299" s="38"/>
      <c r="AK7299" s="38"/>
      <c r="AL7299" s="38"/>
      <c r="AM7299" s="38"/>
      <c r="AN7299" s="61"/>
      <c r="AO7299" s="61"/>
      <c r="AP7299" s="61"/>
      <c r="AQ7299" s="61"/>
      <c r="AR7299" s="156"/>
      <c r="AS7299" s="156"/>
      <c r="AT7299" s="156"/>
      <c r="DW7299" s="62"/>
      <c r="DX7299" s="63"/>
      <c r="DY7299" s="63"/>
      <c r="DZ7299" s="63"/>
      <c r="EA7299" s="62"/>
    </row>
    <row r="7300" spans="22:131" x14ac:dyDescent="0.25">
      <c r="W7300" s="33"/>
      <c r="X7300" s="33"/>
      <c r="AH7300" s="38"/>
      <c r="AI7300" s="38"/>
      <c r="AJ7300" s="38"/>
      <c r="AK7300" s="38"/>
      <c r="AL7300" s="38"/>
      <c r="AM7300" s="38"/>
      <c r="AN7300" s="61"/>
      <c r="AO7300" s="61"/>
      <c r="AP7300" s="61"/>
      <c r="AQ7300" s="61"/>
      <c r="AR7300" s="156"/>
      <c r="AS7300" s="156"/>
      <c r="AT7300" s="156"/>
      <c r="DW7300" s="62"/>
      <c r="DX7300" s="63"/>
      <c r="DY7300" s="63"/>
      <c r="DZ7300" s="63"/>
      <c r="EA7300" s="62"/>
    </row>
    <row r="7301" spans="22:131" x14ac:dyDescent="0.25">
      <c r="V7301" s="1"/>
      <c r="W7301" s="33"/>
      <c r="X7301" s="33"/>
      <c r="AH7301" s="38"/>
      <c r="AI7301" s="38"/>
      <c r="AJ7301" s="38"/>
      <c r="AK7301" s="38"/>
      <c r="AL7301" s="38"/>
      <c r="AM7301" s="38"/>
      <c r="AN7301" s="61"/>
      <c r="AO7301" s="61"/>
      <c r="AP7301" s="61"/>
      <c r="AQ7301" s="61"/>
      <c r="AR7301" s="156"/>
      <c r="AS7301" s="156"/>
      <c r="AT7301" s="156"/>
      <c r="DW7301" s="62"/>
      <c r="DX7301" s="63"/>
      <c r="DY7301" s="63"/>
      <c r="DZ7301" s="63"/>
      <c r="EA7301" s="62"/>
    </row>
    <row r="7302" spans="22:131" x14ac:dyDescent="0.25">
      <c r="W7302" s="33"/>
      <c r="X7302" s="33"/>
      <c r="AH7302" s="38"/>
      <c r="AI7302" s="38"/>
      <c r="AJ7302" s="38"/>
      <c r="AK7302" s="38"/>
      <c r="AL7302" s="38"/>
      <c r="AM7302" s="38"/>
      <c r="AN7302" s="61"/>
      <c r="AO7302" s="61"/>
      <c r="AP7302" s="61"/>
      <c r="AQ7302" s="61"/>
      <c r="AR7302" s="156"/>
      <c r="AS7302" s="156"/>
      <c r="AT7302" s="156"/>
      <c r="DW7302" s="62"/>
      <c r="DX7302" s="63"/>
      <c r="DY7302" s="63"/>
      <c r="DZ7302" s="63"/>
      <c r="EA7302" s="62"/>
    </row>
    <row r="7303" spans="22:131" x14ac:dyDescent="0.25">
      <c r="W7303" s="33"/>
      <c r="X7303" s="33"/>
      <c r="AH7303" s="38"/>
      <c r="AI7303" s="38"/>
      <c r="AJ7303" s="38"/>
      <c r="AK7303" s="38"/>
      <c r="AL7303" s="38"/>
      <c r="AM7303" s="38"/>
      <c r="AN7303" s="61"/>
      <c r="AO7303" s="61"/>
      <c r="AP7303" s="61"/>
      <c r="AQ7303" s="61"/>
      <c r="AR7303" s="156"/>
      <c r="AS7303" s="156"/>
      <c r="AT7303" s="156"/>
      <c r="DW7303" s="62"/>
      <c r="DX7303" s="63"/>
      <c r="DY7303" s="63"/>
      <c r="DZ7303" s="63"/>
      <c r="EA7303" s="62"/>
    </row>
    <row r="7304" spans="22:131" x14ac:dyDescent="0.25">
      <c r="W7304" s="33"/>
      <c r="X7304" s="33"/>
      <c r="AH7304" s="38"/>
      <c r="AI7304" s="38"/>
      <c r="AJ7304" s="38"/>
      <c r="AK7304" s="38"/>
      <c r="AL7304" s="38"/>
      <c r="AM7304" s="38"/>
      <c r="AN7304" s="61"/>
      <c r="AO7304" s="61"/>
      <c r="AP7304" s="61"/>
      <c r="AQ7304" s="61"/>
      <c r="AR7304" s="156"/>
      <c r="AS7304" s="156"/>
      <c r="AT7304" s="156"/>
      <c r="DW7304" s="62"/>
      <c r="DX7304" s="63"/>
      <c r="DY7304" s="63"/>
      <c r="DZ7304" s="63"/>
      <c r="EA7304" s="62"/>
    </row>
    <row r="7305" spans="22:131" x14ac:dyDescent="0.25">
      <c r="W7305" s="33"/>
      <c r="X7305" s="33"/>
      <c r="AH7305" s="38"/>
      <c r="AI7305" s="38"/>
      <c r="AJ7305" s="38"/>
      <c r="AK7305" s="38"/>
      <c r="AL7305" s="38"/>
      <c r="AM7305" s="38"/>
      <c r="AN7305" s="28"/>
      <c r="AO7305" s="61"/>
      <c r="AP7305" s="61"/>
      <c r="AQ7305" s="61"/>
      <c r="AR7305" s="156"/>
      <c r="AS7305" s="156"/>
      <c r="AT7305" s="156"/>
      <c r="DW7305" s="62"/>
      <c r="DX7305" s="63"/>
      <c r="DY7305" s="63"/>
      <c r="DZ7305" s="63"/>
      <c r="EA7305" s="62"/>
    </row>
    <row r="7306" spans="22:131" x14ac:dyDescent="0.25">
      <c r="W7306" s="33"/>
      <c r="X7306" s="33"/>
      <c r="AH7306" s="38"/>
      <c r="AI7306" s="38"/>
      <c r="AJ7306" s="38"/>
      <c r="AK7306" s="38"/>
      <c r="AL7306" s="38"/>
      <c r="AM7306" s="38"/>
      <c r="AN7306" s="61"/>
      <c r="AO7306" s="61"/>
      <c r="AP7306" s="61"/>
      <c r="AQ7306" s="61"/>
      <c r="AR7306" s="156"/>
      <c r="AS7306" s="156"/>
      <c r="AT7306" s="156"/>
      <c r="DW7306" s="62"/>
      <c r="DX7306" s="63"/>
      <c r="DY7306" s="63"/>
      <c r="DZ7306" s="63"/>
      <c r="EA7306" s="62"/>
    </row>
    <row r="7307" spans="22:131" x14ac:dyDescent="0.25">
      <c r="V7307" s="1"/>
      <c r="W7307" s="33"/>
      <c r="X7307" s="33"/>
      <c r="AH7307" s="38"/>
      <c r="AI7307" s="38"/>
      <c r="AJ7307" s="38"/>
      <c r="AK7307" s="38"/>
      <c r="AL7307" s="38"/>
      <c r="AM7307" s="38"/>
      <c r="AN7307" s="61"/>
      <c r="AO7307" s="61"/>
      <c r="AP7307" s="61"/>
      <c r="AQ7307" s="61"/>
      <c r="AR7307" s="156"/>
      <c r="AS7307" s="156"/>
      <c r="AT7307" s="156"/>
      <c r="DW7307" s="62"/>
      <c r="DX7307" s="63"/>
      <c r="DY7307" s="63"/>
      <c r="DZ7307" s="63"/>
      <c r="EA7307" s="62"/>
    </row>
    <row r="7308" spans="22:131" x14ac:dyDescent="0.25">
      <c r="W7308" s="33"/>
      <c r="X7308" s="33"/>
      <c r="AH7308" s="38"/>
      <c r="AI7308" s="38"/>
      <c r="AJ7308" s="38"/>
      <c r="AK7308" s="38"/>
      <c r="AL7308" s="38"/>
      <c r="AM7308" s="38"/>
      <c r="AN7308" s="61"/>
      <c r="AO7308" s="61"/>
      <c r="AP7308" s="61"/>
      <c r="AQ7308" s="61"/>
      <c r="AR7308" s="156"/>
      <c r="AS7308" s="156"/>
      <c r="AT7308" s="156"/>
      <c r="DW7308" s="62"/>
      <c r="DX7308" s="63"/>
      <c r="DY7308" s="63"/>
      <c r="DZ7308" s="63"/>
      <c r="EA7308" s="62"/>
    </row>
    <row r="7309" spans="22:131" x14ac:dyDescent="0.25">
      <c r="W7309" s="33"/>
      <c r="X7309" s="33"/>
      <c r="AH7309" s="38"/>
      <c r="AI7309" s="38"/>
      <c r="AJ7309" s="38"/>
      <c r="AK7309" s="38"/>
      <c r="AL7309" s="38"/>
      <c r="AM7309" s="38"/>
      <c r="AN7309" s="28"/>
      <c r="AO7309" s="61"/>
      <c r="AP7309" s="61"/>
      <c r="AQ7309" s="61"/>
      <c r="AR7309" s="156"/>
      <c r="AS7309" s="156"/>
      <c r="AT7309" s="156"/>
      <c r="DW7309" s="62"/>
      <c r="DX7309" s="63"/>
      <c r="DY7309" s="63"/>
      <c r="DZ7309" s="63"/>
      <c r="EA7309" s="62"/>
    </row>
    <row r="7310" spans="22:131" x14ac:dyDescent="0.25">
      <c r="V7310" s="1"/>
      <c r="W7310" s="33"/>
      <c r="X7310" s="33"/>
      <c r="AH7310" s="38"/>
      <c r="AI7310" s="38"/>
      <c r="AJ7310" s="38"/>
      <c r="AK7310" s="38"/>
      <c r="AL7310" s="38"/>
      <c r="AM7310" s="38"/>
      <c r="AN7310" s="61"/>
      <c r="AO7310" s="61"/>
      <c r="AP7310" s="61"/>
      <c r="AQ7310" s="61"/>
      <c r="AR7310" s="156"/>
      <c r="AS7310" s="156"/>
      <c r="AT7310" s="156"/>
      <c r="DW7310" s="62"/>
      <c r="DX7310" s="63"/>
      <c r="DY7310" s="63"/>
      <c r="DZ7310" s="63"/>
      <c r="EA7310" s="62"/>
    </row>
    <row r="7311" spans="22:131" x14ac:dyDescent="0.25">
      <c r="W7311" s="33"/>
      <c r="X7311" s="33"/>
      <c r="AH7311" s="38"/>
      <c r="AI7311" s="38"/>
      <c r="AJ7311" s="38"/>
      <c r="AK7311" s="38"/>
      <c r="AL7311" s="38"/>
      <c r="AM7311" s="38"/>
      <c r="AN7311" s="61"/>
      <c r="AO7311" s="61"/>
      <c r="AP7311" s="61"/>
      <c r="AQ7311" s="61"/>
      <c r="AR7311" s="156"/>
      <c r="AS7311" s="156"/>
      <c r="AT7311" s="156"/>
      <c r="DW7311" s="62"/>
      <c r="DX7311" s="63"/>
      <c r="DY7311" s="63"/>
      <c r="DZ7311" s="63"/>
      <c r="EA7311" s="62"/>
    </row>
    <row r="7312" spans="22:131" x14ac:dyDescent="0.25">
      <c r="W7312" s="33"/>
      <c r="X7312" s="33"/>
      <c r="AH7312" s="38"/>
      <c r="AI7312" s="38"/>
      <c r="AJ7312" s="38"/>
      <c r="AK7312" s="38"/>
      <c r="AL7312" s="38"/>
      <c r="AM7312" s="38"/>
      <c r="AN7312" s="61"/>
      <c r="AO7312" s="61"/>
      <c r="AP7312" s="61"/>
      <c r="AQ7312" s="61"/>
      <c r="AR7312" s="156"/>
      <c r="AS7312" s="156"/>
      <c r="AT7312" s="156"/>
      <c r="DW7312" s="62"/>
      <c r="DX7312" s="63"/>
      <c r="DY7312" s="63"/>
      <c r="DZ7312" s="63"/>
      <c r="EA7312" s="62"/>
    </row>
    <row r="7313" spans="22:131" x14ac:dyDescent="0.25">
      <c r="W7313" s="33"/>
      <c r="X7313" s="33"/>
      <c r="AH7313" s="38"/>
      <c r="AI7313" s="38"/>
      <c r="AJ7313" s="38"/>
      <c r="AK7313" s="38"/>
      <c r="AL7313" s="38"/>
      <c r="AM7313" s="38"/>
      <c r="AN7313" s="61"/>
      <c r="AO7313" s="61"/>
      <c r="AP7313" s="61"/>
      <c r="AQ7313" s="61"/>
      <c r="AR7313" s="156"/>
      <c r="AS7313" s="156"/>
      <c r="AT7313" s="156"/>
      <c r="DW7313" s="62"/>
      <c r="DX7313" s="63"/>
      <c r="DY7313" s="63"/>
      <c r="DZ7313" s="63"/>
      <c r="EA7313" s="62"/>
    </row>
    <row r="7314" spans="22:131" x14ac:dyDescent="0.25">
      <c r="W7314" s="33"/>
      <c r="X7314" s="33"/>
      <c r="AH7314" s="38"/>
      <c r="AI7314" s="38"/>
      <c r="AJ7314" s="38"/>
      <c r="AK7314" s="38"/>
      <c r="AL7314" s="38"/>
      <c r="AM7314" s="38"/>
      <c r="AN7314" s="61"/>
      <c r="AO7314" s="61"/>
      <c r="AP7314" s="61"/>
      <c r="AQ7314" s="61"/>
      <c r="AR7314" s="156"/>
      <c r="AS7314" s="156"/>
      <c r="AT7314" s="156"/>
      <c r="DW7314" s="62"/>
      <c r="DX7314" s="63"/>
      <c r="DY7314" s="63"/>
      <c r="DZ7314" s="63"/>
      <c r="EA7314" s="62"/>
    </row>
    <row r="7315" spans="22:131" x14ac:dyDescent="0.25">
      <c r="W7315" s="33"/>
      <c r="X7315" s="33"/>
      <c r="AH7315" s="38"/>
      <c r="AI7315" s="38"/>
      <c r="AJ7315" s="38"/>
      <c r="AK7315" s="38"/>
      <c r="AL7315" s="38"/>
      <c r="AM7315" s="38"/>
      <c r="AN7315" s="61"/>
      <c r="AO7315" s="61"/>
      <c r="AP7315" s="61"/>
      <c r="AQ7315" s="61"/>
      <c r="AR7315" s="156"/>
      <c r="AS7315" s="156"/>
      <c r="AT7315" s="156"/>
      <c r="DW7315" s="62"/>
      <c r="DX7315" s="63"/>
      <c r="DY7315" s="63"/>
      <c r="DZ7315" s="63"/>
      <c r="EA7315" s="62"/>
    </row>
    <row r="7316" spans="22:131" x14ac:dyDescent="0.25">
      <c r="W7316" s="33"/>
      <c r="X7316" s="33"/>
      <c r="AH7316" s="38"/>
      <c r="AI7316" s="38"/>
      <c r="AJ7316" s="38"/>
      <c r="AK7316" s="38"/>
      <c r="AL7316" s="38"/>
      <c r="AM7316" s="38"/>
      <c r="AN7316" s="61"/>
      <c r="AO7316" s="61"/>
      <c r="AP7316" s="61"/>
      <c r="AQ7316" s="61"/>
      <c r="AR7316" s="156"/>
      <c r="AS7316" s="156"/>
      <c r="AT7316" s="156"/>
      <c r="DW7316" s="62"/>
      <c r="DX7316" s="63"/>
      <c r="DY7316" s="63"/>
      <c r="DZ7316" s="63"/>
      <c r="EA7316" s="62"/>
    </row>
    <row r="7317" spans="22:131" x14ac:dyDescent="0.25">
      <c r="W7317" s="33"/>
      <c r="X7317" s="33"/>
      <c r="AH7317" s="38"/>
      <c r="AI7317" s="38"/>
      <c r="AJ7317" s="38"/>
      <c r="AK7317" s="38"/>
      <c r="AL7317" s="38"/>
      <c r="AM7317" s="38"/>
      <c r="AN7317" s="61"/>
      <c r="AO7317" s="61"/>
      <c r="AP7317" s="61"/>
      <c r="AQ7317" s="61"/>
      <c r="AR7317" s="156"/>
      <c r="AS7317" s="156"/>
      <c r="AT7317" s="156"/>
      <c r="DW7317" s="62"/>
      <c r="DX7317" s="63"/>
      <c r="DY7317" s="63"/>
      <c r="DZ7317" s="63"/>
      <c r="EA7317" s="62"/>
    </row>
    <row r="7318" spans="22:131" x14ac:dyDescent="0.25">
      <c r="W7318" s="33"/>
      <c r="X7318" s="33"/>
      <c r="AH7318" s="38"/>
      <c r="AI7318" s="38"/>
      <c r="AJ7318" s="38"/>
      <c r="AK7318" s="38"/>
      <c r="AL7318" s="38"/>
      <c r="AM7318" s="38"/>
      <c r="AN7318" s="61"/>
      <c r="AO7318" s="61"/>
      <c r="AP7318" s="61"/>
      <c r="AQ7318" s="61"/>
      <c r="AR7318" s="156"/>
      <c r="AS7318" s="156"/>
      <c r="AT7318" s="156"/>
      <c r="DW7318" s="62"/>
      <c r="DX7318" s="63"/>
      <c r="DY7318" s="63"/>
      <c r="DZ7318" s="63"/>
      <c r="EA7318" s="62"/>
    </row>
    <row r="7319" spans="22:131" x14ac:dyDescent="0.25">
      <c r="V7319" s="1"/>
      <c r="W7319" s="33"/>
      <c r="X7319" s="33"/>
      <c r="AH7319" s="38"/>
      <c r="AI7319" s="38"/>
      <c r="AJ7319" s="38"/>
      <c r="AK7319" s="38"/>
      <c r="AL7319" s="38"/>
      <c r="AM7319" s="38"/>
      <c r="AN7319" s="61"/>
      <c r="AO7319" s="61"/>
      <c r="AP7319" s="61"/>
      <c r="AQ7319" s="61"/>
      <c r="AR7319" s="156"/>
      <c r="AS7319" s="156"/>
      <c r="AT7319" s="156"/>
      <c r="DW7319" s="62"/>
      <c r="DX7319" s="63"/>
      <c r="DY7319" s="63"/>
      <c r="DZ7319" s="63"/>
      <c r="EA7319" s="62"/>
    </row>
    <row r="7320" spans="22:131" x14ac:dyDescent="0.25">
      <c r="W7320" s="33"/>
      <c r="X7320" s="33"/>
      <c r="AH7320" s="38"/>
      <c r="AI7320" s="38"/>
      <c r="AJ7320" s="38"/>
      <c r="AK7320" s="38"/>
      <c r="AL7320" s="38"/>
      <c r="AM7320" s="38"/>
      <c r="AN7320" s="61"/>
      <c r="AO7320" s="61"/>
      <c r="AP7320" s="61"/>
      <c r="AQ7320" s="61"/>
      <c r="AR7320" s="156"/>
      <c r="AS7320" s="156"/>
      <c r="AT7320" s="156"/>
      <c r="DW7320" s="62"/>
      <c r="DX7320" s="63"/>
      <c r="DY7320" s="63"/>
      <c r="DZ7320" s="63"/>
      <c r="EA7320" s="62"/>
    </row>
    <row r="7321" spans="22:131" x14ac:dyDescent="0.25">
      <c r="W7321" s="33"/>
      <c r="X7321" s="33"/>
      <c r="AH7321" s="38"/>
      <c r="AI7321" s="38"/>
      <c r="AJ7321" s="38"/>
      <c r="AK7321" s="38"/>
      <c r="AL7321" s="38"/>
      <c r="AM7321" s="38"/>
      <c r="AN7321" s="61"/>
      <c r="AO7321" s="61"/>
      <c r="AP7321" s="61"/>
      <c r="AQ7321" s="61"/>
      <c r="AR7321" s="156"/>
      <c r="AS7321" s="156"/>
      <c r="AT7321" s="156"/>
      <c r="DW7321" s="62"/>
      <c r="DX7321" s="63"/>
      <c r="DY7321" s="63"/>
      <c r="DZ7321" s="63"/>
      <c r="EA7321" s="62"/>
    </row>
    <row r="7322" spans="22:131" x14ac:dyDescent="0.25">
      <c r="W7322" s="33"/>
      <c r="X7322" s="33"/>
      <c r="AH7322" s="38"/>
      <c r="AI7322" s="38"/>
      <c r="AJ7322" s="38"/>
      <c r="AK7322" s="38"/>
      <c r="AL7322" s="38"/>
      <c r="AM7322" s="38"/>
      <c r="AN7322" s="61"/>
      <c r="AO7322" s="61"/>
      <c r="AP7322" s="61"/>
      <c r="AQ7322" s="61"/>
      <c r="AR7322" s="156"/>
      <c r="AS7322" s="156"/>
      <c r="AT7322" s="156"/>
      <c r="DW7322" s="62"/>
      <c r="DX7322" s="63"/>
      <c r="DY7322" s="63"/>
      <c r="DZ7322" s="63"/>
      <c r="EA7322" s="62"/>
    </row>
    <row r="7323" spans="22:131" x14ac:dyDescent="0.25">
      <c r="V7323" s="1"/>
      <c r="W7323" s="33"/>
      <c r="X7323" s="33"/>
      <c r="AH7323" s="38"/>
      <c r="AI7323" s="38"/>
      <c r="AJ7323" s="38"/>
      <c r="AK7323" s="38"/>
      <c r="AL7323" s="38"/>
      <c r="AM7323" s="38"/>
      <c r="AN7323" s="61"/>
      <c r="AO7323" s="61"/>
      <c r="AP7323" s="61"/>
      <c r="AQ7323" s="61"/>
      <c r="AR7323" s="156"/>
      <c r="AS7323" s="156"/>
      <c r="AT7323" s="156"/>
      <c r="DW7323" s="62"/>
      <c r="DX7323" s="63"/>
      <c r="DY7323" s="63"/>
      <c r="DZ7323" s="63"/>
      <c r="EA7323" s="62"/>
    </row>
    <row r="7324" spans="22:131" x14ac:dyDescent="0.25">
      <c r="W7324" s="33"/>
      <c r="X7324" s="33"/>
      <c r="AH7324" s="38"/>
      <c r="AI7324" s="38"/>
      <c r="AJ7324" s="38"/>
      <c r="AK7324" s="38"/>
      <c r="AL7324" s="38"/>
      <c r="AM7324" s="38"/>
      <c r="AN7324" s="61"/>
      <c r="AO7324" s="61"/>
      <c r="AP7324" s="61"/>
      <c r="AQ7324" s="61"/>
      <c r="AR7324" s="156"/>
      <c r="AS7324" s="156"/>
      <c r="AT7324" s="156"/>
      <c r="DW7324" s="62"/>
      <c r="DX7324" s="63"/>
      <c r="DY7324" s="63"/>
      <c r="DZ7324" s="63"/>
      <c r="EA7324" s="62"/>
    </row>
    <row r="7325" spans="22:131" x14ac:dyDescent="0.25">
      <c r="W7325" s="33"/>
      <c r="X7325" s="33"/>
      <c r="AH7325" s="38"/>
      <c r="AI7325" s="38"/>
      <c r="AJ7325" s="38"/>
      <c r="AK7325" s="38"/>
      <c r="AL7325" s="38"/>
      <c r="AM7325" s="38"/>
      <c r="AN7325" s="61"/>
      <c r="AO7325" s="61"/>
      <c r="AP7325" s="61"/>
      <c r="AQ7325" s="61"/>
      <c r="AR7325" s="156"/>
      <c r="AS7325" s="156"/>
      <c r="AT7325" s="156"/>
      <c r="DW7325" s="62"/>
      <c r="DX7325" s="63"/>
      <c r="DY7325" s="63"/>
      <c r="DZ7325" s="63"/>
      <c r="EA7325" s="62"/>
    </row>
    <row r="7326" spans="22:131" x14ac:dyDescent="0.25">
      <c r="W7326" s="33"/>
      <c r="X7326" s="33"/>
      <c r="AH7326" s="38"/>
      <c r="AI7326" s="38"/>
      <c r="AJ7326" s="38"/>
      <c r="AK7326" s="38"/>
      <c r="AL7326" s="38"/>
      <c r="AM7326" s="38"/>
      <c r="AN7326" s="61"/>
      <c r="AO7326" s="61"/>
      <c r="AP7326" s="61"/>
      <c r="AQ7326" s="61"/>
      <c r="AR7326" s="156"/>
      <c r="AS7326" s="156"/>
      <c r="AT7326" s="156"/>
      <c r="DW7326" s="62"/>
      <c r="DX7326" s="63"/>
      <c r="DY7326" s="63"/>
      <c r="DZ7326" s="63"/>
      <c r="EA7326" s="62"/>
    </row>
    <row r="7327" spans="22:131" x14ac:dyDescent="0.25">
      <c r="W7327" s="33"/>
      <c r="X7327" s="33"/>
      <c r="AH7327" s="38"/>
      <c r="AI7327" s="38"/>
      <c r="AJ7327" s="38"/>
      <c r="AK7327" s="38"/>
      <c r="AL7327" s="38"/>
      <c r="AM7327" s="38"/>
      <c r="AN7327" s="61"/>
      <c r="AO7327" s="61"/>
      <c r="AP7327" s="61"/>
      <c r="AQ7327" s="61"/>
      <c r="AR7327" s="156"/>
      <c r="AS7327" s="156"/>
      <c r="AT7327" s="156"/>
      <c r="DW7327" s="62"/>
      <c r="DX7327" s="63"/>
      <c r="DY7327" s="63"/>
      <c r="DZ7327" s="63"/>
      <c r="EA7327" s="62"/>
    </row>
    <row r="7328" spans="22:131" x14ac:dyDescent="0.25">
      <c r="W7328" s="33"/>
      <c r="X7328" s="33"/>
      <c r="AH7328" s="38"/>
      <c r="AI7328" s="38"/>
      <c r="AJ7328" s="38"/>
      <c r="AK7328" s="38"/>
      <c r="AL7328" s="38"/>
      <c r="AM7328" s="38"/>
      <c r="AN7328" s="61"/>
      <c r="AO7328" s="61"/>
      <c r="AP7328" s="61"/>
      <c r="AQ7328" s="61"/>
      <c r="AR7328" s="156"/>
      <c r="AS7328" s="156"/>
      <c r="AT7328" s="156"/>
      <c r="DW7328" s="62"/>
      <c r="DX7328" s="63"/>
      <c r="DY7328" s="63"/>
      <c r="DZ7328" s="63"/>
      <c r="EA7328" s="62"/>
    </row>
    <row r="7329" spans="22:131" x14ac:dyDescent="0.25">
      <c r="W7329" s="33"/>
      <c r="X7329" s="33"/>
      <c r="AH7329" s="38"/>
      <c r="AI7329" s="38"/>
      <c r="AJ7329" s="38"/>
      <c r="AK7329" s="38"/>
      <c r="AL7329" s="38"/>
      <c r="AM7329" s="38"/>
      <c r="AN7329" s="61"/>
      <c r="AO7329" s="61"/>
      <c r="AP7329" s="61"/>
      <c r="AQ7329" s="61"/>
      <c r="AR7329" s="156"/>
      <c r="AS7329" s="156"/>
      <c r="AT7329" s="156"/>
      <c r="DW7329" s="62"/>
      <c r="DX7329" s="63"/>
      <c r="DY7329" s="63"/>
      <c r="DZ7329" s="63"/>
      <c r="EA7329" s="62"/>
    </row>
    <row r="7330" spans="22:131" x14ac:dyDescent="0.25">
      <c r="W7330" s="33"/>
      <c r="X7330" s="33"/>
      <c r="AH7330" s="38"/>
      <c r="AI7330" s="38"/>
      <c r="AJ7330" s="38"/>
      <c r="AK7330" s="38"/>
      <c r="AL7330" s="38"/>
      <c r="AM7330" s="38"/>
      <c r="AN7330" s="61"/>
      <c r="AO7330" s="61"/>
      <c r="AP7330" s="61"/>
      <c r="AQ7330" s="61"/>
      <c r="AR7330" s="156"/>
      <c r="AS7330" s="156"/>
      <c r="AT7330" s="156"/>
      <c r="DW7330" s="62"/>
      <c r="DX7330" s="63"/>
      <c r="DY7330" s="63"/>
      <c r="DZ7330" s="63"/>
      <c r="EA7330" s="62"/>
    </row>
    <row r="7331" spans="22:131" x14ac:dyDescent="0.25">
      <c r="W7331" s="33"/>
      <c r="X7331" s="33"/>
      <c r="AH7331" s="38"/>
      <c r="AI7331" s="38"/>
      <c r="AJ7331" s="38"/>
      <c r="AK7331" s="38"/>
      <c r="AL7331" s="38"/>
      <c r="AM7331" s="38"/>
      <c r="AN7331" s="61"/>
      <c r="AO7331" s="61"/>
      <c r="AP7331" s="61"/>
      <c r="AQ7331" s="61"/>
      <c r="AR7331" s="156"/>
      <c r="AS7331" s="156"/>
      <c r="AT7331" s="156"/>
      <c r="DW7331" s="62"/>
      <c r="DX7331" s="63"/>
      <c r="DY7331" s="63"/>
      <c r="DZ7331" s="63"/>
      <c r="EA7331" s="62"/>
    </row>
    <row r="7332" spans="22:131" x14ac:dyDescent="0.25">
      <c r="W7332" s="33"/>
      <c r="X7332" s="33"/>
      <c r="AH7332" s="38"/>
      <c r="AI7332" s="38"/>
      <c r="AJ7332" s="38"/>
      <c r="AK7332" s="38"/>
      <c r="AL7332" s="38"/>
      <c r="AM7332" s="38"/>
      <c r="AN7332" s="61"/>
      <c r="AO7332" s="61"/>
      <c r="AP7332" s="61"/>
      <c r="AQ7332" s="61"/>
      <c r="AR7332" s="156"/>
      <c r="AS7332" s="156"/>
      <c r="AT7332" s="156"/>
      <c r="DW7332" s="62"/>
      <c r="DX7332" s="63"/>
      <c r="DY7332" s="63"/>
      <c r="DZ7332" s="63"/>
      <c r="EA7332" s="62"/>
    </row>
    <row r="7333" spans="22:131" x14ac:dyDescent="0.25">
      <c r="V7333" s="1"/>
      <c r="W7333" s="33"/>
      <c r="X7333" s="33"/>
      <c r="AH7333" s="38"/>
      <c r="AI7333" s="38"/>
      <c r="AJ7333" s="38"/>
      <c r="AK7333" s="38"/>
      <c r="AL7333" s="38"/>
      <c r="AM7333" s="38"/>
      <c r="AN7333" s="61"/>
      <c r="AO7333" s="61"/>
      <c r="AP7333" s="61"/>
      <c r="AQ7333" s="61"/>
      <c r="AR7333" s="156"/>
      <c r="AS7333" s="156"/>
      <c r="AT7333" s="156"/>
      <c r="DW7333" s="62"/>
      <c r="DX7333" s="63"/>
      <c r="DY7333" s="63"/>
      <c r="DZ7333" s="63"/>
      <c r="EA7333" s="62"/>
    </row>
    <row r="7334" spans="22:131" x14ac:dyDescent="0.25">
      <c r="W7334" s="33"/>
      <c r="X7334" s="33"/>
      <c r="AH7334" s="38"/>
      <c r="AI7334" s="38"/>
      <c r="AJ7334" s="38"/>
      <c r="AK7334" s="38"/>
      <c r="AL7334" s="38"/>
      <c r="AM7334" s="38"/>
      <c r="AN7334" s="61"/>
      <c r="AO7334" s="61"/>
      <c r="AP7334" s="61"/>
      <c r="AQ7334" s="61"/>
      <c r="AR7334" s="156"/>
      <c r="AS7334" s="156"/>
      <c r="AT7334" s="156"/>
      <c r="DW7334" s="62"/>
      <c r="DX7334" s="63"/>
      <c r="DY7334" s="63"/>
      <c r="DZ7334" s="63"/>
      <c r="EA7334" s="62"/>
    </row>
    <row r="7335" spans="22:131" x14ac:dyDescent="0.25">
      <c r="W7335" s="33"/>
      <c r="X7335" s="33"/>
      <c r="AH7335" s="38"/>
      <c r="AI7335" s="38"/>
      <c r="AJ7335" s="38"/>
      <c r="AK7335" s="38"/>
      <c r="AL7335" s="38"/>
      <c r="AM7335" s="38"/>
      <c r="AN7335" s="61"/>
      <c r="AO7335" s="61"/>
      <c r="AP7335" s="61"/>
      <c r="AQ7335" s="61"/>
      <c r="AR7335" s="156"/>
      <c r="AS7335" s="156"/>
      <c r="AT7335" s="156"/>
      <c r="DW7335" s="62"/>
      <c r="DX7335" s="63"/>
      <c r="DY7335" s="63"/>
      <c r="DZ7335" s="63"/>
      <c r="EA7335" s="62"/>
    </row>
    <row r="7336" spans="22:131" x14ac:dyDescent="0.25">
      <c r="W7336" s="33"/>
      <c r="X7336" s="33"/>
      <c r="AH7336" s="38"/>
      <c r="AI7336" s="38"/>
      <c r="AJ7336" s="38"/>
      <c r="AK7336" s="38"/>
      <c r="AL7336" s="38"/>
      <c r="AM7336" s="38"/>
      <c r="AN7336" s="61"/>
      <c r="AO7336" s="61"/>
      <c r="AP7336" s="61"/>
      <c r="AQ7336" s="61"/>
      <c r="AR7336" s="156"/>
      <c r="AS7336" s="156"/>
      <c r="AT7336" s="156"/>
      <c r="DW7336" s="62"/>
      <c r="DX7336" s="63"/>
      <c r="DY7336" s="63"/>
      <c r="DZ7336" s="63"/>
      <c r="EA7336" s="62"/>
    </row>
    <row r="7337" spans="22:131" x14ac:dyDescent="0.25">
      <c r="W7337" s="33"/>
      <c r="X7337" s="33"/>
      <c r="AH7337" s="38"/>
      <c r="AI7337" s="38"/>
      <c r="AJ7337" s="38"/>
      <c r="AK7337" s="38"/>
      <c r="AL7337" s="38"/>
      <c r="AM7337" s="38"/>
      <c r="AN7337" s="61"/>
      <c r="AO7337" s="61"/>
      <c r="AP7337" s="61"/>
      <c r="AQ7337" s="61"/>
      <c r="AR7337" s="156"/>
      <c r="AS7337" s="156"/>
      <c r="AT7337" s="156"/>
      <c r="DW7337" s="62"/>
      <c r="DX7337" s="63"/>
      <c r="DY7337" s="63"/>
      <c r="DZ7337" s="63"/>
      <c r="EA7337" s="62"/>
    </row>
    <row r="7338" spans="22:131" x14ac:dyDescent="0.25">
      <c r="V7338" s="1"/>
      <c r="W7338" s="33"/>
      <c r="X7338" s="33"/>
      <c r="AH7338" s="38"/>
      <c r="AI7338" s="38"/>
      <c r="AJ7338" s="38"/>
      <c r="AK7338" s="38"/>
      <c r="AL7338" s="38"/>
      <c r="AM7338" s="38"/>
      <c r="AN7338" s="28"/>
      <c r="AO7338" s="61"/>
      <c r="AP7338" s="61"/>
      <c r="AQ7338" s="61"/>
      <c r="AR7338" s="156"/>
      <c r="AS7338" s="156"/>
      <c r="AT7338" s="156"/>
      <c r="DW7338" s="62"/>
      <c r="DX7338" s="63"/>
      <c r="DY7338" s="63"/>
      <c r="DZ7338" s="63"/>
      <c r="EA7338" s="62"/>
    </row>
    <row r="7339" spans="22:131" x14ac:dyDescent="0.25">
      <c r="W7339" s="33"/>
      <c r="X7339" s="33"/>
      <c r="AH7339" s="38"/>
      <c r="AI7339" s="38"/>
      <c r="AJ7339" s="38"/>
      <c r="AK7339" s="38"/>
      <c r="AL7339" s="38"/>
      <c r="AM7339" s="38"/>
      <c r="AN7339" s="61"/>
      <c r="AO7339" s="61"/>
      <c r="AP7339" s="61"/>
      <c r="AQ7339" s="61"/>
      <c r="AR7339" s="156"/>
      <c r="AS7339" s="156"/>
      <c r="AT7339" s="156"/>
      <c r="DW7339" s="62"/>
      <c r="DX7339" s="63"/>
      <c r="DY7339" s="63"/>
      <c r="DZ7339" s="63"/>
      <c r="EA7339" s="62"/>
    </row>
    <row r="7340" spans="22:131" x14ac:dyDescent="0.25">
      <c r="W7340" s="33"/>
      <c r="X7340" s="33"/>
      <c r="AH7340" s="38"/>
      <c r="AI7340" s="38"/>
      <c r="AJ7340" s="38"/>
      <c r="AK7340" s="38"/>
      <c r="AL7340" s="38"/>
      <c r="AM7340" s="38"/>
      <c r="AN7340" s="61"/>
      <c r="AO7340" s="61"/>
      <c r="AP7340" s="61"/>
      <c r="AQ7340" s="61"/>
      <c r="AR7340" s="156"/>
      <c r="AS7340" s="156"/>
      <c r="AT7340" s="156"/>
      <c r="DW7340" s="62"/>
      <c r="DX7340" s="63"/>
      <c r="DY7340" s="63"/>
      <c r="DZ7340" s="63"/>
      <c r="EA7340" s="62"/>
    </row>
    <row r="7341" spans="22:131" x14ac:dyDescent="0.25">
      <c r="W7341" s="33"/>
      <c r="X7341" s="33"/>
      <c r="AH7341" s="38"/>
      <c r="AI7341" s="38"/>
      <c r="AJ7341" s="38"/>
      <c r="AK7341" s="38"/>
      <c r="AL7341" s="38"/>
      <c r="AM7341" s="38"/>
      <c r="AN7341" s="61"/>
      <c r="AO7341" s="61"/>
      <c r="AP7341" s="61"/>
      <c r="AQ7341" s="61"/>
      <c r="AR7341" s="156"/>
      <c r="AS7341" s="156"/>
      <c r="AT7341" s="156"/>
      <c r="DW7341" s="62"/>
      <c r="DX7341" s="63"/>
      <c r="DY7341" s="63"/>
      <c r="DZ7341" s="63"/>
      <c r="EA7341" s="62"/>
    </row>
    <row r="7342" spans="22:131" x14ac:dyDescent="0.25">
      <c r="W7342" s="33"/>
      <c r="X7342" s="33"/>
      <c r="AH7342" s="38"/>
      <c r="AI7342" s="38"/>
      <c r="AJ7342" s="38"/>
      <c r="AK7342" s="38"/>
      <c r="AL7342" s="38"/>
      <c r="AM7342" s="38"/>
      <c r="AN7342" s="28"/>
      <c r="AO7342" s="61"/>
      <c r="AP7342" s="61"/>
      <c r="AQ7342" s="61"/>
      <c r="AR7342" s="156"/>
      <c r="AS7342" s="156"/>
      <c r="AT7342" s="156"/>
      <c r="DW7342" s="62"/>
      <c r="DX7342" s="63"/>
      <c r="DY7342" s="63"/>
      <c r="DZ7342" s="63"/>
      <c r="EA7342" s="62"/>
    </row>
    <row r="7343" spans="22:131" x14ac:dyDescent="0.25">
      <c r="W7343" s="33"/>
      <c r="X7343" s="33"/>
      <c r="AH7343" s="38"/>
      <c r="AI7343" s="38"/>
      <c r="AJ7343" s="38"/>
      <c r="AK7343" s="38"/>
      <c r="AL7343" s="38"/>
      <c r="AM7343" s="38"/>
      <c r="AN7343" s="28"/>
      <c r="AO7343" s="61"/>
      <c r="AP7343" s="61"/>
      <c r="AQ7343" s="61"/>
      <c r="AR7343" s="156"/>
      <c r="AS7343" s="156"/>
      <c r="AT7343" s="156"/>
      <c r="DW7343" s="62"/>
      <c r="DX7343" s="63"/>
      <c r="DY7343" s="63"/>
      <c r="DZ7343" s="63"/>
      <c r="EA7343" s="62"/>
    </row>
    <row r="7344" spans="22:131" x14ac:dyDescent="0.25">
      <c r="W7344" s="33"/>
      <c r="X7344" s="33"/>
      <c r="AH7344" s="38"/>
      <c r="AI7344" s="38"/>
      <c r="AJ7344" s="38"/>
      <c r="AK7344" s="38"/>
      <c r="AL7344" s="38"/>
      <c r="AM7344" s="38"/>
      <c r="AN7344" s="61"/>
      <c r="AO7344" s="61"/>
      <c r="AP7344" s="61"/>
      <c r="AQ7344" s="61"/>
      <c r="AR7344" s="156"/>
      <c r="AS7344" s="156"/>
      <c r="AT7344" s="156"/>
      <c r="DW7344" s="62"/>
      <c r="DX7344" s="63"/>
      <c r="DY7344" s="63"/>
      <c r="DZ7344" s="63"/>
      <c r="EA7344" s="62"/>
    </row>
    <row r="7345" spans="22:131" x14ac:dyDescent="0.25">
      <c r="V7345" s="1"/>
      <c r="W7345" s="33"/>
      <c r="X7345" s="33"/>
      <c r="AH7345" s="38"/>
      <c r="AI7345" s="38"/>
      <c r="AJ7345" s="38"/>
      <c r="AK7345" s="38"/>
      <c r="AL7345" s="38"/>
      <c r="AM7345" s="38"/>
      <c r="AN7345" s="61"/>
      <c r="AO7345" s="61"/>
      <c r="AP7345" s="61"/>
      <c r="AQ7345" s="61"/>
      <c r="AR7345" s="156"/>
      <c r="AS7345" s="156"/>
      <c r="AT7345" s="156"/>
      <c r="DW7345" s="62"/>
      <c r="DX7345" s="63"/>
      <c r="DY7345" s="63"/>
      <c r="DZ7345" s="63"/>
      <c r="EA7345" s="62"/>
    </row>
    <row r="7346" spans="22:131" x14ac:dyDescent="0.25">
      <c r="W7346" s="33"/>
      <c r="X7346" s="33"/>
      <c r="AH7346" s="38"/>
      <c r="AI7346" s="38"/>
      <c r="AJ7346" s="38"/>
      <c r="AK7346" s="38"/>
      <c r="AL7346" s="38"/>
      <c r="AM7346" s="38"/>
      <c r="AN7346" s="61"/>
      <c r="AO7346" s="61"/>
      <c r="AP7346" s="61"/>
      <c r="AQ7346" s="61"/>
      <c r="AR7346" s="156"/>
      <c r="AS7346" s="156"/>
      <c r="AT7346" s="156"/>
      <c r="DW7346" s="62"/>
      <c r="DX7346" s="63"/>
      <c r="DY7346" s="63"/>
      <c r="DZ7346" s="63"/>
      <c r="EA7346" s="62"/>
    </row>
    <row r="7347" spans="22:131" x14ac:dyDescent="0.25">
      <c r="W7347" s="33"/>
      <c r="X7347" s="33"/>
      <c r="AH7347" s="38"/>
      <c r="AI7347" s="38"/>
      <c r="AJ7347" s="38"/>
      <c r="AK7347" s="38"/>
      <c r="AL7347" s="38"/>
      <c r="AM7347" s="38"/>
      <c r="AN7347" s="61"/>
      <c r="AO7347" s="61"/>
      <c r="AP7347" s="61"/>
      <c r="AQ7347" s="61"/>
      <c r="AR7347" s="156"/>
      <c r="AS7347" s="156"/>
      <c r="AT7347" s="156"/>
      <c r="DW7347" s="62"/>
      <c r="DX7347" s="63"/>
      <c r="DY7347" s="63"/>
      <c r="DZ7347" s="63"/>
      <c r="EA7347" s="62"/>
    </row>
    <row r="7348" spans="22:131" x14ac:dyDescent="0.25">
      <c r="V7348" s="1"/>
      <c r="W7348" s="33"/>
      <c r="X7348" s="33"/>
      <c r="AH7348" s="38"/>
      <c r="AI7348" s="38"/>
      <c r="AJ7348" s="38"/>
      <c r="AK7348" s="38"/>
      <c r="AL7348" s="38"/>
      <c r="AM7348" s="38"/>
      <c r="AN7348" s="61"/>
      <c r="AO7348" s="61"/>
      <c r="AP7348" s="61"/>
      <c r="AQ7348" s="61"/>
      <c r="AR7348" s="156"/>
      <c r="AS7348" s="156"/>
      <c r="AT7348" s="156"/>
      <c r="DW7348" s="62"/>
      <c r="DX7348" s="63"/>
      <c r="DY7348" s="63"/>
      <c r="DZ7348" s="63"/>
      <c r="EA7348" s="62"/>
    </row>
    <row r="7349" spans="22:131" x14ac:dyDescent="0.25">
      <c r="W7349" s="33"/>
      <c r="X7349" s="33"/>
      <c r="AH7349" s="38"/>
      <c r="AI7349" s="38"/>
      <c r="AJ7349" s="38"/>
      <c r="AK7349" s="38"/>
      <c r="AL7349" s="38"/>
      <c r="AM7349" s="38"/>
      <c r="AN7349" s="28"/>
      <c r="AO7349" s="61"/>
      <c r="AP7349" s="61"/>
      <c r="AQ7349" s="61"/>
      <c r="AR7349" s="156"/>
      <c r="AS7349" s="156"/>
      <c r="AT7349" s="156"/>
      <c r="DW7349" s="62"/>
      <c r="DX7349" s="63"/>
      <c r="DY7349" s="63"/>
      <c r="DZ7349" s="63"/>
      <c r="EA7349" s="62"/>
    </row>
    <row r="7350" spans="22:131" x14ac:dyDescent="0.25">
      <c r="W7350" s="33"/>
      <c r="X7350" s="33"/>
      <c r="AH7350" s="66"/>
      <c r="AI7350" s="65"/>
      <c r="AJ7350" s="65"/>
      <c r="AK7350" s="64"/>
      <c r="AL7350" s="63"/>
      <c r="AM7350" s="63"/>
      <c r="AN7350" s="65"/>
      <c r="DW7350" s="62"/>
      <c r="DX7350" s="63"/>
      <c r="DY7350" s="63"/>
      <c r="DZ7350" s="63"/>
      <c r="EA7350" s="62"/>
    </row>
    <row r="7351" spans="22:131" x14ac:dyDescent="0.25">
      <c r="W7351" s="33"/>
      <c r="X7351" s="33"/>
      <c r="AH7351" s="66"/>
      <c r="AI7351" s="65"/>
      <c r="AJ7351" s="65"/>
      <c r="AK7351" s="64"/>
      <c r="AL7351" s="63"/>
      <c r="AM7351" s="63"/>
      <c r="AN7351" s="65"/>
      <c r="DW7351" s="62"/>
      <c r="DX7351" s="63"/>
      <c r="DY7351" s="63"/>
      <c r="DZ7351" s="63"/>
      <c r="EA7351" s="62"/>
    </row>
    <row r="7352" spans="22:131" x14ac:dyDescent="0.25">
      <c r="W7352" s="33"/>
      <c r="X7352" s="33"/>
      <c r="AH7352" s="66"/>
      <c r="AI7352" s="65"/>
      <c r="AJ7352" s="65"/>
      <c r="AK7352" s="64"/>
      <c r="AL7352" s="63"/>
      <c r="AM7352" s="63"/>
      <c r="AN7352" s="65"/>
      <c r="DW7352" s="62"/>
      <c r="DX7352" s="63"/>
      <c r="DY7352" s="63"/>
      <c r="DZ7352" s="63"/>
      <c r="EA7352" s="62"/>
    </row>
    <row r="7353" spans="22:131" x14ac:dyDescent="0.25">
      <c r="W7353" s="33"/>
      <c r="X7353" s="33"/>
      <c r="AH7353" s="66"/>
      <c r="AI7353" s="65"/>
      <c r="AJ7353" s="65"/>
      <c r="AK7353" s="64"/>
      <c r="AL7353" s="63"/>
      <c r="AM7353" s="63"/>
      <c r="AN7353" s="65"/>
      <c r="DW7353" s="62"/>
      <c r="DX7353" s="63"/>
      <c r="DY7353" s="63"/>
      <c r="DZ7353" s="63"/>
      <c r="EA7353" s="62"/>
    </row>
    <row r="7354" spans="22:131" x14ac:dyDescent="0.25">
      <c r="W7354" s="33"/>
      <c r="X7354" s="33"/>
      <c r="AH7354" s="66"/>
      <c r="AI7354" s="65"/>
      <c r="AJ7354" s="65"/>
      <c r="AK7354" s="64"/>
      <c r="AL7354" s="63"/>
      <c r="AM7354" s="63"/>
      <c r="AN7354" s="65"/>
      <c r="DW7354" s="62"/>
      <c r="DX7354" s="63"/>
      <c r="DY7354" s="63"/>
      <c r="DZ7354" s="63"/>
      <c r="EA7354" s="62"/>
    </row>
    <row r="7355" spans="22:131" x14ac:dyDescent="0.25">
      <c r="V7355" s="1"/>
      <c r="W7355" s="33"/>
      <c r="X7355" s="33"/>
      <c r="AH7355" s="66"/>
      <c r="AI7355" s="65"/>
      <c r="AJ7355" s="65"/>
      <c r="AK7355" s="64"/>
      <c r="AL7355" s="63"/>
      <c r="AM7355" s="63"/>
      <c r="AN7355" s="65"/>
      <c r="DW7355" s="62"/>
      <c r="DX7355" s="63"/>
      <c r="DY7355" s="63"/>
      <c r="DZ7355" s="63"/>
      <c r="EA7355" s="62"/>
    </row>
    <row r="7356" spans="22:131" x14ac:dyDescent="0.25">
      <c r="W7356" s="33"/>
      <c r="X7356" s="33"/>
      <c r="AH7356" s="66"/>
      <c r="AI7356" s="65"/>
      <c r="AJ7356" s="65"/>
      <c r="AK7356" s="64"/>
      <c r="AL7356" s="63"/>
      <c r="AM7356" s="63"/>
      <c r="AN7356" s="65"/>
      <c r="DW7356" s="62"/>
      <c r="DX7356" s="63"/>
      <c r="DY7356" s="63"/>
      <c r="DZ7356" s="63"/>
      <c r="EA7356" s="62"/>
    </row>
    <row r="7357" spans="22:131" x14ac:dyDescent="0.25">
      <c r="W7357" s="33"/>
      <c r="X7357" s="33"/>
      <c r="AH7357" s="66"/>
      <c r="AI7357" s="65"/>
      <c r="AJ7357" s="65"/>
      <c r="AK7357" s="64"/>
      <c r="AL7357" s="63"/>
      <c r="AM7357" s="63"/>
      <c r="AN7357" s="65"/>
      <c r="DW7357" s="62"/>
      <c r="DX7357" s="63"/>
      <c r="DY7357" s="63"/>
      <c r="DZ7357" s="63"/>
      <c r="EA7357" s="62"/>
    </row>
    <row r="7358" spans="22:131" x14ac:dyDescent="0.25">
      <c r="W7358" s="33"/>
      <c r="X7358" s="33"/>
      <c r="AH7358" s="66"/>
      <c r="AI7358" s="65"/>
      <c r="AJ7358" s="65"/>
      <c r="AK7358" s="64"/>
      <c r="AL7358" s="63"/>
      <c r="AM7358" s="63"/>
      <c r="AN7358" s="65"/>
      <c r="DW7358" s="62"/>
      <c r="DX7358" s="63"/>
      <c r="DY7358" s="63"/>
      <c r="DZ7358" s="63"/>
      <c r="EA7358" s="62"/>
    </row>
    <row r="7359" spans="22:131" x14ac:dyDescent="0.25">
      <c r="W7359" s="33"/>
      <c r="X7359" s="33"/>
      <c r="DW7359" s="62"/>
      <c r="DX7359" s="63"/>
      <c r="DY7359" s="63"/>
      <c r="DZ7359" s="63"/>
      <c r="EA7359" s="62"/>
    </row>
    <row r="7360" spans="22:131" x14ac:dyDescent="0.25">
      <c r="W7360" s="33"/>
      <c r="X7360" s="33"/>
      <c r="DW7360" s="62"/>
      <c r="DX7360" s="63"/>
      <c r="DY7360" s="63"/>
      <c r="DZ7360" s="63"/>
      <c r="EA7360" s="62"/>
    </row>
    <row r="7361" spans="22:131" x14ac:dyDescent="0.25">
      <c r="W7361" s="33"/>
      <c r="X7361" s="33"/>
      <c r="DW7361" s="62"/>
      <c r="DX7361" s="63"/>
      <c r="DY7361" s="63"/>
      <c r="DZ7361" s="63"/>
      <c r="EA7361" s="62"/>
    </row>
    <row r="7362" spans="22:131" x14ac:dyDescent="0.25">
      <c r="W7362" s="33"/>
      <c r="X7362" s="33"/>
      <c r="DW7362" s="62"/>
      <c r="DX7362" s="63"/>
      <c r="DY7362" s="63"/>
      <c r="DZ7362" s="63"/>
      <c r="EA7362" s="62"/>
    </row>
    <row r="7363" spans="22:131" x14ac:dyDescent="0.25">
      <c r="V7363" s="1"/>
      <c r="W7363" s="33"/>
      <c r="X7363" s="33"/>
      <c r="DW7363" s="62"/>
      <c r="DX7363" s="63"/>
      <c r="DY7363" s="63"/>
      <c r="DZ7363" s="63"/>
      <c r="EA7363" s="62"/>
    </row>
    <row r="7364" spans="22:131" x14ac:dyDescent="0.25">
      <c r="W7364" s="33"/>
      <c r="X7364" s="33"/>
      <c r="DW7364" s="62"/>
      <c r="DX7364" s="63"/>
      <c r="DY7364" s="63"/>
      <c r="DZ7364" s="63"/>
      <c r="EA7364" s="62"/>
    </row>
    <row r="7365" spans="22:131" x14ac:dyDescent="0.25">
      <c r="W7365" s="33"/>
      <c r="X7365" s="33"/>
      <c r="DW7365" s="62"/>
      <c r="DX7365" s="63"/>
      <c r="DY7365" s="63"/>
      <c r="DZ7365" s="63"/>
      <c r="EA7365" s="62"/>
    </row>
    <row r="7366" spans="22:131" x14ac:dyDescent="0.25">
      <c r="W7366" s="33"/>
      <c r="X7366" s="33"/>
      <c r="DW7366" s="62"/>
      <c r="DX7366" s="63"/>
      <c r="DY7366" s="63"/>
      <c r="DZ7366" s="63"/>
      <c r="EA7366" s="62"/>
    </row>
    <row r="7367" spans="22:131" x14ac:dyDescent="0.25">
      <c r="W7367" s="33"/>
      <c r="X7367" s="33"/>
      <c r="DW7367" s="62"/>
      <c r="DX7367" s="63"/>
      <c r="DY7367" s="63"/>
      <c r="DZ7367" s="63"/>
      <c r="EA7367" s="62"/>
    </row>
    <row r="7368" spans="22:131" x14ac:dyDescent="0.25">
      <c r="V7368" s="1"/>
      <c r="W7368" s="33"/>
      <c r="X7368" s="33"/>
      <c r="DW7368" s="62"/>
      <c r="DX7368" s="63"/>
      <c r="DY7368" s="63"/>
      <c r="DZ7368" s="63"/>
      <c r="EA7368" s="62"/>
    </row>
    <row r="7369" spans="22:131" x14ac:dyDescent="0.25">
      <c r="W7369" s="33"/>
      <c r="X7369" s="33"/>
      <c r="DW7369" s="62"/>
      <c r="DX7369" s="63"/>
      <c r="DY7369" s="63"/>
      <c r="DZ7369" s="63"/>
      <c r="EA7369" s="62"/>
    </row>
    <row r="7370" spans="22:131" x14ac:dyDescent="0.25">
      <c r="W7370" s="33"/>
      <c r="X7370" s="33"/>
      <c r="DW7370" s="62"/>
      <c r="DX7370" s="63"/>
      <c r="DY7370" s="63"/>
      <c r="DZ7370" s="63"/>
      <c r="EA7370" s="62"/>
    </row>
    <row r="7371" spans="22:131" x14ac:dyDescent="0.25">
      <c r="W7371" s="33"/>
      <c r="X7371" s="33"/>
      <c r="DW7371" s="62"/>
      <c r="DX7371" s="63"/>
      <c r="DY7371" s="63"/>
      <c r="DZ7371" s="63"/>
      <c r="EA7371" s="62"/>
    </row>
    <row r="7372" spans="22:131" x14ac:dyDescent="0.25">
      <c r="W7372" s="33"/>
      <c r="X7372" s="33"/>
      <c r="DW7372" s="62"/>
      <c r="DX7372" s="63"/>
      <c r="DY7372" s="63"/>
      <c r="DZ7372" s="63"/>
      <c r="EA7372" s="62"/>
    </row>
    <row r="7373" spans="22:131" x14ac:dyDescent="0.25">
      <c r="W7373" s="33"/>
      <c r="X7373" s="33"/>
      <c r="DW7373" s="62"/>
      <c r="DX7373" s="63"/>
      <c r="DY7373" s="63"/>
      <c r="DZ7373" s="63"/>
      <c r="EA7373" s="62"/>
    </row>
    <row r="7374" spans="22:131" x14ac:dyDescent="0.25">
      <c r="W7374" s="33"/>
      <c r="X7374" s="33"/>
      <c r="DW7374" s="62"/>
      <c r="DX7374" s="63"/>
      <c r="DY7374" s="63"/>
      <c r="DZ7374" s="63"/>
      <c r="EA7374" s="62"/>
    </row>
    <row r="7375" spans="22:131" x14ac:dyDescent="0.25">
      <c r="W7375" s="33"/>
      <c r="X7375" s="33"/>
      <c r="DW7375" s="62"/>
      <c r="DX7375" s="63"/>
      <c r="DY7375" s="63"/>
      <c r="DZ7375" s="63"/>
      <c r="EA7375" s="62"/>
    </row>
    <row r="7376" spans="22:131" x14ac:dyDescent="0.25">
      <c r="W7376" s="33"/>
      <c r="X7376" s="33"/>
      <c r="DW7376" s="62"/>
      <c r="DX7376" s="63"/>
      <c r="DY7376" s="63"/>
      <c r="DZ7376" s="63"/>
      <c r="EA7376" s="62"/>
    </row>
    <row r="7377" spans="23:131" x14ac:dyDescent="0.25">
      <c r="W7377" s="33"/>
      <c r="X7377" s="33"/>
      <c r="DW7377" s="62"/>
      <c r="DX7377" s="63"/>
      <c r="DY7377" s="63"/>
      <c r="DZ7377" s="63"/>
      <c r="EA7377" s="62"/>
    </row>
    <row r="7378" spans="23:131" x14ac:dyDescent="0.25">
      <c r="W7378" s="33"/>
      <c r="X7378" s="33"/>
      <c r="DW7378" s="62"/>
      <c r="DX7378" s="63"/>
      <c r="DY7378" s="63"/>
      <c r="DZ7378" s="63"/>
      <c r="EA7378" s="62"/>
    </row>
    <row r="7379" spans="23:131" x14ac:dyDescent="0.25">
      <c r="W7379" s="33"/>
      <c r="X7379" s="33"/>
      <c r="DW7379" s="62"/>
      <c r="DX7379" s="63"/>
      <c r="DY7379" s="63"/>
      <c r="DZ7379" s="63"/>
      <c r="EA7379" s="62"/>
    </row>
    <row r="7380" spans="23:131" x14ac:dyDescent="0.25">
      <c r="W7380" s="33"/>
      <c r="X7380" s="33"/>
      <c r="DW7380" s="62"/>
      <c r="DX7380" s="63"/>
      <c r="DY7380" s="63"/>
      <c r="DZ7380" s="63"/>
      <c r="EA7380" s="62"/>
    </row>
    <row r="7381" spans="23:131" x14ac:dyDescent="0.25">
      <c r="W7381" s="33"/>
      <c r="X7381" s="33"/>
      <c r="DW7381" s="62"/>
      <c r="DX7381" s="63"/>
      <c r="DY7381" s="63"/>
      <c r="DZ7381" s="63"/>
      <c r="EA7381" s="62"/>
    </row>
    <row r="7382" spans="23:131" x14ac:dyDescent="0.25">
      <c r="W7382" s="33"/>
      <c r="X7382" s="33"/>
      <c r="DW7382" s="62"/>
      <c r="DX7382" s="63"/>
      <c r="DY7382" s="63"/>
      <c r="DZ7382" s="63"/>
      <c r="EA7382" s="62"/>
    </row>
    <row r="7383" spans="23:131" x14ac:dyDescent="0.25">
      <c r="W7383" s="33"/>
      <c r="X7383" s="33"/>
      <c r="DW7383" s="62"/>
      <c r="DX7383" s="63"/>
      <c r="DY7383" s="63"/>
      <c r="DZ7383" s="63"/>
      <c r="EA7383" s="62"/>
    </row>
    <row r="7384" spans="23:131" x14ac:dyDescent="0.25">
      <c r="W7384" s="33"/>
      <c r="X7384" s="33"/>
      <c r="DW7384" s="62"/>
      <c r="DX7384" s="63"/>
      <c r="DY7384" s="63"/>
      <c r="DZ7384" s="63"/>
      <c r="EA7384" s="62"/>
    </row>
    <row r="7385" spans="23:131" x14ac:dyDescent="0.25">
      <c r="W7385" s="33"/>
      <c r="X7385" s="33"/>
      <c r="DW7385" s="62"/>
      <c r="DX7385" s="63"/>
      <c r="DY7385" s="63"/>
      <c r="DZ7385" s="63"/>
      <c r="EA7385" s="62"/>
    </row>
    <row r="7386" spans="23:131" x14ac:dyDescent="0.25">
      <c r="W7386" s="33"/>
      <c r="X7386" s="33"/>
      <c r="DW7386" s="62"/>
      <c r="DX7386" s="63"/>
      <c r="DY7386" s="63"/>
      <c r="DZ7386" s="63"/>
      <c r="EA7386" s="62"/>
    </row>
    <row r="7387" spans="23:131" x14ac:dyDescent="0.25">
      <c r="W7387" s="33"/>
      <c r="X7387" s="33"/>
      <c r="DW7387" s="62"/>
      <c r="DX7387" s="63"/>
      <c r="DY7387" s="63"/>
      <c r="DZ7387" s="63"/>
      <c r="EA7387" s="62"/>
    </row>
    <row r="7388" spans="23:131" x14ac:dyDescent="0.25">
      <c r="W7388" s="33"/>
      <c r="X7388" s="33"/>
      <c r="DW7388" s="62"/>
      <c r="DX7388" s="63"/>
      <c r="DY7388" s="63"/>
      <c r="DZ7388" s="63"/>
      <c r="EA7388" s="62"/>
    </row>
    <row r="7389" spans="23:131" x14ac:dyDescent="0.25">
      <c r="W7389" s="33"/>
      <c r="X7389" s="33"/>
      <c r="DW7389" s="62"/>
      <c r="DX7389" s="63"/>
      <c r="DY7389" s="63"/>
      <c r="DZ7389" s="63"/>
      <c r="EA7389" s="62"/>
    </row>
    <row r="7390" spans="23:131" x14ac:dyDescent="0.25">
      <c r="W7390" s="33"/>
      <c r="X7390" s="33"/>
      <c r="DW7390" s="62"/>
      <c r="DX7390" s="63"/>
      <c r="DY7390" s="63"/>
      <c r="DZ7390" s="63"/>
      <c r="EA7390" s="62"/>
    </row>
    <row r="7391" spans="23:131" x14ac:dyDescent="0.25">
      <c r="W7391" s="33"/>
      <c r="X7391" s="33"/>
      <c r="DW7391" s="62"/>
      <c r="DX7391" s="63"/>
      <c r="DY7391" s="63"/>
      <c r="DZ7391" s="63"/>
      <c r="EA7391" s="62"/>
    </row>
    <row r="7392" spans="23:131" x14ac:dyDescent="0.25">
      <c r="W7392" s="33"/>
      <c r="X7392" s="33"/>
      <c r="DW7392" s="62"/>
      <c r="DX7392" s="63"/>
      <c r="DY7392" s="63"/>
      <c r="DZ7392" s="63"/>
      <c r="EA7392" s="62"/>
    </row>
    <row r="7393" spans="22:131" x14ac:dyDescent="0.25">
      <c r="V7393" s="1"/>
      <c r="W7393" s="33"/>
      <c r="X7393" s="33"/>
      <c r="DW7393" s="62"/>
      <c r="DX7393" s="63"/>
      <c r="DY7393" s="63"/>
      <c r="DZ7393" s="63"/>
      <c r="EA7393" s="62"/>
    </row>
    <row r="7394" spans="22:131" x14ac:dyDescent="0.25">
      <c r="W7394" s="33"/>
      <c r="X7394" s="33"/>
      <c r="DW7394" s="62"/>
      <c r="DX7394" s="63"/>
      <c r="DY7394" s="63"/>
      <c r="DZ7394" s="63"/>
      <c r="EA7394" s="62"/>
    </row>
    <row r="7395" spans="22:131" x14ac:dyDescent="0.25">
      <c r="W7395" s="33"/>
      <c r="X7395" s="33"/>
      <c r="DW7395" s="62"/>
      <c r="DX7395" s="63"/>
      <c r="DY7395" s="63"/>
      <c r="DZ7395" s="63"/>
      <c r="EA7395" s="62"/>
    </row>
    <row r="7396" spans="22:131" x14ac:dyDescent="0.25">
      <c r="V7396" s="1"/>
      <c r="W7396" s="33"/>
      <c r="X7396" s="33"/>
      <c r="DW7396" s="62"/>
      <c r="DX7396" s="63"/>
      <c r="DY7396" s="63"/>
      <c r="DZ7396" s="63"/>
      <c r="EA7396" s="62"/>
    </row>
    <row r="7397" spans="22:131" x14ac:dyDescent="0.25">
      <c r="W7397" s="33"/>
      <c r="X7397" s="33"/>
      <c r="DW7397" s="62"/>
      <c r="DX7397" s="63"/>
      <c r="DY7397" s="63"/>
      <c r="DZ7397" s="63"/>
      <c r="EA7397" s="62"/>
    </row>
    <row r="7398" spans="22:131" x14ac:dyDescent="0.25">
      <c r="W7398" s="33"/>
      <c r="X7398" s="33"/>
      <c r="DW7398" s="62"/>
      <c r="DX7398" s="63"/>
      <c r="DY7398" s="63"/>
      <c r="DZ7398" s="63"/>
      <c r="EA7398" s="62"/>
    </row>
    <row r="7399" spans="22:131" x14ac:dyDescent="0.25">
      <c r="W7399" s="33"/>
      <c r="X7399" s="33"/>
      <c r="DW7399" s="62"/>
      <c r="DX7399" s="63"/>
      <c r="DY7399" s="63"/>
      <c r="DZ7399" s="63"/>
      <c r="EA7399" s="62"/>
    </row>
    <row r="7400" spans="22:131" x14ac:dyDescent="0.25">
      <c r="W7400" s="33"/>
      <c r="X7400" s="33"/>
      <c r="DW7400" s="62"/>
      <c r="DX7400" s="63"/>
      <c r="DY7400" s="63"/>
      <c r="DZ7400" s="63"/>
      <c r="EA7400" s="62"/>
    </row>
    <row r="7401" spans="22:131" x14ac:dyDescent="0.25">
      <c r="W7401" s="33"/>
      <c r="X7401" s="33"/>
      <c r="DW7401" s="62"/>
      <c r="DX7401" s="63"/>
      <c r="DY7401" s="63"/>
      <c r="DZ7401" s="63"/>
      <c r="EA7401" s="62"/>
    </row>
    <row r="7402" spans="22:131" x14ac:dyDescent="0.25">
      <c r="W7402" s="33"/>
      <c r="X7402" s="33"/>
      <c r="DW7402" s="62"/>
      <c r="DX7402" s="63"/>
      <c r="DY7402" s="63"/>
      <c r="DZ7402" s="63"/>
      <c r="EA7402" s="62"/>
    </row>
    <row r="7403" spans="22:131" x14ac:dyDescent="0.25">
      <c r="W7403" s="33"/>
      <c r="X7403" s="33"/>
      <c r="DW7403" s="62"/>
      <c r="DX7403" s="63"/>
      <c r="DY7403" s="63"/>
      <c r="DZ7403" s="63"/>
      <c r="EA7403" s="62"/>
    </row>
    <row r="7404" spans="22:131" x14ac:dyDescent="0.25">
      <c r="W7404" s="33"/>
      <c r="X7404" s="33"/>
      <c r="DW7404" s="62"/>
      <c r="DX7404" s="63"/>
      <c r="DY7404" s="63"/>
      <c r="DZ7404" s="63"/>
      <c r="EA7404" s="62"/>
    </row>
    <row r="7405" spans="22:131" x14ac:dyDescent="0.25">
      <c r="W7405" s="33"/>
      <c r="X7405" s="33"/>
      <c r="DW7405" s="62"/>
      <c r="DX7405" s="63"/>
      <c r="DY7405" s="63"/>
      <c r="DZ7405" s="63"/>
      <c r="EA7405" s="62"/>
    </row>
    <row r="7406" spans="22:131" x14ac:dyDescent="0.25">
      <c r="W7406" s="33"/>
      <c r="X7406" s="33"/>
      <c r="DW7406" s="62"/>
      <c r="DX7406" s="63"/>
      <c r="DY7406" s="63"/>
      <c r="DZ7406" s="63"/>
      <c r="EA7406" s="62"/>
    </row>
    <row r="7407" spans="22:131" x14ac:dyDescent="0.25">
      <c r="W7407" s="33"/>
      <c r="X7407" s="33"/>
      <c r="DW7407" s="62"/>
      <c r="DX7407" s="63"/>
      <c r="DY7407" s="63"/>
      <c r="DZ7407" s="63"/>
      <c r="EA7407" s="62"/>
    </row>
    <row r="7408" spans="22:131" x14ac:dyDescent="0.25">
      <c r="W7408" s="33"/>
      <c r="X7408" s="33"/>
      <c r="DW7408" s="62"/>
      <c r="DX7408" s="63"/>
      <c r="DY7408" s="63"/>
      <c r="DZ7408" s="63"/>
      <c r="EA7408" s="62"/>
    </row>
    <row r="7409" spans="22:131" x14ac:dyDescent="0.25">
      <c r="W7409" s="33"/>
      <c r="X7409" s="33"/>
      <c r="DW7409" s="62"/>
      <c r="DX7409" s="63"/>
      <c r="DY7409" s="63"/>
      <c r="DZ7409" s="63"/>
      <c r="EA7409" s="62"/>
    </row>
    <row r="7410" spans="22:131" x14ac:dyDescent="0.25">
      <c r="W7410" s="33"/>
      <c r="X7410" s="33"/>
      <c r="DW7410" s="62"/>
      <c r="DX7410" s="63"/>
      <c r="DY7410" s="63"/>
      <c r="DZ7410" s="63"/>
      <c r="EA7410" s="62"/>
    </row>
    <row r="7411" spans="22:131" x14ac:dyDescent="0.25">
      <c r="W7411" s="33"/>
      <c r="X7411" s="33"/>
      <c r="DW7411" s="62"/>
      <c r="DX7411" s="63"/>
      <c r="DY7411" s="63"/>
      <c r="DZ7411" s="63"/>
      <c r="EA7411" s="62"/>
    </row>
    <row r="7412" spans="22:131" x14ac:dyDescent="0.25">
      <c r="V7412" s="1"/>
      <c r="W7412" s="33"/>
      <c r="X7412" s="33"/>
      <c r="DW7412" s="62"/>
      <c r="DX7412" s="63"/>
      <c r="DY7412" s="63"/>
      <c r="DZ7412" s="63"/>
      <c r="EA7412" s="62"/>
    </row>
    <row r="7413" spans="22:131" x14ac:dyDescent="0.25">
      <c r="W7413" s="33"/>
      <c r="X7413" s="33"/>
      <c r="DW7413" s="62"/>
      <c r="DX7413" s="63"/>
      <c r="DY7413" s="63"/>
      <c r="DZ7413" s="63"/>
      <c r="EA7413" s="62"/>
    </row>
    <row r="7414" spans="22:131" x14ac:dyDescent="0.25">
      <c r="V7414" s="1"/>
      <c r="W7414" s="33"/>
      <c r="X7414" s="33"/>
      <c r="DW7414" s="62"/>
      <c r="DX7414" s="63"/>
      <c r="DY7414" s="63"/>
      <c r="DZ7414" s="63"/>
      <c r="EA7414" s="62"/>
    </row>
    <row r="7415" spans="22:131" x14ac:dyDescent="0.25">
      <c r="W7415" s="33"/>
      <c r="X7415" s="33"/>
      <c r="DW7415" s="62"/>
      <c r="DX7415" s="63"/>
      <c r="DY7415" s="63"/>
      <c r="DZ7415" s="63"/>
      <c r="EA7415" s="62"/>
    </row>
    <row r="7416" spans="22:131" x14ac:dyDescent="0.25">
      <c r="V7416" s="1"/>
      <c r="W7416" s="33"/>
      <c r="X7416" s="33"/>
      <c r="DW7416" s="62"/>
      <c r="DX7416" s="63"/>
      <c r="DY7416" s="63"/>
      <c r="DZ7416" s="63"/>
      <c r="EA7416" s="62"/>
    </row>
    <row r="7417" spans="22:131" x14ac:dyDescent="0.25">
      <c r="W7417" s="33"/>
      <c r="X7417" s="33"/>
      <c r="DW7417" s="62"/>
      <c r="DX7417" s="63"/>
      <c r="DY7417" s="63"/>
      <c r="DZ7417" s="63"/>
      <c r="EA7417" s="62"/>
    </row>
    <row r="7418" spans="22:131" x14ac:dyDescent="0.25">
      <c r="W7418" s="33"/>
      <c r="X7418" s="33"/>
      <c r="DW7418" s="62"/>
      <c r="DX7418" s="63"/>
      <c r="DY7418" s="63"/>
      <c r="DZ7418" s="63"/>
      <c r="EA7418" s="62"/>
    </row>
    <row r="7419" spans="22:131" x14ac:dyDescent="0.25">
      <c r="V7419" s="1"/>
      <c r="W7419" s="33"/>
      <c r="X7419" s="33"/>
      <c r="DW7419" s="62"/>
      <c r="DX7419" s="63"/>
      <c r="DY7419" s="63"/>
      <c r="DZ7419" s="63"/>
      <c r="EA7419" s="62"/>
    </row>
    <row r="7420" spans="22:131" x14ac:dyDescent="0.25">
      <c r="W7420" s="33"/>
      <c r="X7420" s="33"/>
      <c r="DW7420" s="62"/>
      <c r="DX7420" s="63"/>
      <c r="DY7420" s="63"/>
      <c r="DZ7420" s="63"/>
      <c r="EA7420" s="62"/>
    </row>
    <row r="7421" spans="22:131" x14ac:dyDescent="0.25">
      <c r="W7421" s="33"/>
      <c r="X7421" s="33"/>
      <c r="DW7421" s="62"/>
      <c r="DX7421" s="63"/>
      <c r="DY7421" s="63"/>
      <c r="DZ7421" s="63"/>
      <c r="EA7421" s="62"/>
    </row>
    <row r="7422" spans="22:131" x14ac:dyDescent="0.25">
      <c r="W7422" s="33"/>
      <c r="X7422" s="33"/>
      <c r="DW7422" s="62"/>
      <c r="DX7422" s="63"/>
      <c r="DY7422" s="63"/>
      <c r="DZ7422" s="63"/>
      <c r="EA7422" s="62"/>
    </row>
    <row r="7423" spans="22:131" x14ac:dyDescent="0.25">
      <c r="W7423" s="33"/>
      <c r="X7423" s="33"/>
      <c r="DW7423" s="62"/>
      <c r="DX7423" s="63"/>
      <c r="DY7423" s="63"/>
      <c r="DZ7423" s="63"/>
      <c r="EA7423" s="62"/>
    </row>
    <row r="7424" spans="22:131" x14ac:dyDescent="0.25">
      <c r="V7424" s="1"/>
      <c r="W7424" s="33"/>
      <c r="X7424" s="33"/>
      <c r="DW7424" s="62"/>
      <c r="DX7424" s="63"/>
      <c r="DY7424" s="63"/>
      <c r="DZ7424" s="63"/>
      <c r="EA7424" s="62"/>
    </row>
    <row r="7425" spans="22:131" x14ac:dyDescent="0.25">
      <c r="W7425" s="33"/>
      <c r="X7425" s="33"/>
      <c r="DW7425" s="62"/>
      <c r="DX7425" s="63"/>
      <c r="DY7425" s="63"/>
      <c r="DZ7425" s="63"/>
      <c r="EA7425" s="62"/>
    </row>
    <row r="7426" spans="22:131" x14ac:dyDescent="0.25">
      <c r="W7426" s="33"/>
      <c r="X7426" s="33"/>
      <c r="DW7426" s="62"/>
      <c r="DX7426" s="63"/>
      <c r="DY7426" s="63"/>
      <c r="DZ7426" s="63"/>
      <c r="EA7426" s="62"/>
    </row>
    <row r="7427" spans="22:131" x14ac:dyDescent="0.25">
      <c r="W7427" s="33"/>
      <c r="X7427" s="33"/>
      <c r="DW7427" s="62"/>
      <c r="DX7427" s="63"/>
      <c r="DY7427" s="63"/>
      <c r="DZ7427" s="63"/>
      <c r="EA7427" s="62"/>
    </row>
    <row r="7428" spans="22:131" x14ac:dyDescent="0.25">
      <c r="W7428" s="33"/>
      <c r="X7428" s="33"/>
      <c r="DW7428" s="62"/>
      <c r="DX7428" s="63"/>
      <c r="DY7428" s="63"/>
      <c r="DZ7428" s="63"/>
      <c r="EA7428" s="62"/>
    </row>
    <row r="7429" spans="22:131" x14ac:dyDescent="0.25">
      <c r="V7429" s="1"/>
      <c r="W7429" s="33"/>
      <c r="X7429" s="33"/>
      <c r="DW7429" s="62"/>
      <c r="DX7429" s="63"/>
      <c r="DY7429" s="63"/>
      <c r="DZ7429" s="63"/>
      <c r="EA7429" s="62"/>
    </row>
    <row r="7430" spans="22:131" x14ac:dyDescent="0.25">
      <c r="W7430" s="33"/>
      <c r="X7430" s="33"/>
      <c r="DW7430" s="62"/>
      <c r="DX7430" s="63"/>
      <c r="DY7430" s="63"/>
      <c r="DZ7430" s="63"/>
      <c r="EA7430" s="62"/>
    </row>
    <row r="7431" spans="22:131" x14ac:dyDescent="0.25">
      <c r="V7431" s="1"/>
      <c r="W7431" s="33"/>
      <c r="X7431" s="33"/>
      <c r="DW7431" s="62"/>
      <c r="DX7431" s="63"/>
      <c r="DY7431" s="63"/>
      <c r="DZ7431" s="63"/>
      <c r="EA7431" s="62"/>
    </row>
    <row r="7432" spans="22:131" x14ac:dyDescent="0.25">
      <c r="W7432" s="33"/>
      <c r="X7432" s="33"/>
      <c r="DW7432" s="62"/>
      <c r="DX7432" s="63"/>
      <c r="DY7432" s="63"/>
      <c r="DZ7432" s="63"/>
      <c r="EA7432" s="62"/>
    </row>
    <row r="7433" spans="22:131" x14ac:dyDescent="0.25">
      <c r="W7433" s="33"/>
      <c r="X7433" s="33"/>
      <c r="DW7433" s="62"/>
      <c r="DX7433" s="63"/>
      <c r="DY7433" s="63"/>
      <c r="DZ7433" s="63"/>
      <c r="EA7433" s="62"/>
    </row>
    <row r="7434" spans="22:131" x14ac:dyDescent="0.25">
      <c r="W7434" s="33"/>
      <c r="X7434" s="33"/>
      <c r="DW7434" s="62"/>
      <c r="DX7434" s="63"/>
      <c r="DY7434" s="63"/>
      <c r="DZ7434" s="63"/>
      <c r="EA7434" s="62"/>
    </row>
    <row r="7435" spans="22:131" x14ac:dyDescent="0.25">
      <c r="W7435" s="33"/>
      <c r="X7435" s="33"/>
      <c r="DW7435" s="62"/>
      <c r="DX7435" s="63"/>
      <c r="DY7435" s="63"/>
      <c r="DZ7435" s="63"/>
      <c r="EA7435" s="62"/>
    </row>
    <row r="7436" spans="22:131" x14ac:dyDescent="0.25">
      <c r="W7436" s="33"/>
      <c r="X7436" s="33"/>
      <c r="DW7436" s="62"/>
      <c r="DX7436" s="63"/>
      <c r="DY7436" s="63"/>
      <c r="DZ7436" s="63"/>
      <c r="EA7436" s="62"/>
    </row>
    <row r="7437" spans="22:131" x14ac:dyDescent="0.25">
      <c r="W7437" s="33"/>
      <c r="X7437" s="33"/>
      <c r="DW7437" s="62"/>
      <c r="DX7437" s="63"/>
      <c r="DY7437" s="63"/>
      <c r="DZ7437" s="63"/>
      <c r="EA7437" s="62"/>
    </row>
    <row r="7438" spans="22:131" x14ac:dyDescent="0.25">
      <c r="W7438" s="33"/>
      <c r="X7438" s="33"/>
      <c r="DW7438" s="62"/>
      <c r="DX7438" s="63"/>
      <c r="DY7438" s="63"/>
      <c r="DZ7438" s="63"/>
      <c r="EA7438" s="62"/>
    </row>
    <row r="7439" spans="22:131" x14ac:dyDescent="0.25">
      <c r="W7439" s="33"/>
      <c r="X7439" s="33"/>
      <c r="DW7439" s="62"/>
      <c r="DX7439" s="63"/>
      <c r="DY7439" s="63"/>
      <c r="DZ7439" s="63"/>
      <c r="EA7439" s="62"/>
    </row>
    <row r="7440" spans="22:131" x14ac:dyDescent="0.25">
      <c r="W7440" s="33"/>
      <c r="X7440" s="33"/>
      <c r="DW7440" s="62"/>
      <c r="DX7440" s="63"/>
      <c r="DY7440" s="63"/>
      <c r="DZ7440" s="63"/>
      <c r="EA7440" s="62"/>
    </row>
    <row r="7441" spans="22:131" x14ac:dyDescent="0.25">
      <c r="W7441" s="33"/>
      <c r="X7441" s="33"/>
      <c r="DW7441" s="62"/>
      <c r="DX7441" s="63"/>
      <c r="DY7441" s="63"/>
      <c r="DZ7441" s="63"/>
      <c r="EA7441" s="62"/>
    </row>
    <row r="7442" spans="22:131" x14ac:dyDescent="0.25">
      <c r="V7442" s="1"/>
      <c r="W7442" s="33"/>
      <c r="X7442" s="33"/>
      <c r="DW7442" s="62"/>
      <c r="DX7442" s="63"/>
      <c r="DY7442" s="63"/>
      <c r="DZ7442" s="63"/>
      <c r="EA7442" s="62"/>
    </row>
    <row r="7443" spans="22:131" x14ac:dyDescent="0.25">
      <c r="W7443" s="33"/>
      <c r="X7443" s="33"/>
      <c r="DW7443" s="62"/>
      <c r="DX7443" s="63"/>
      <c r="DY7443" s="63"/>
      <c r="DZ7443" s="63"/>
      <c r="EA7443" s="62"/>
    </row>
    <row r="7444" spans="22:131" x14ac:dyDescent="0.25">
      <c r="W7444" s="33"/>
      <c r="X7444" s="33"/>
      <c r="DW7444" s="62"/>
      <c r="DX7444" s="63"/>
      <c r="DY7444" s="63"/>
      <c r="DZ7444" s="63"/>
      <c r="EA7444" s="62"/>
    </row>
    <row r="7445" spans="22:131" x14ac:dyDescent="0.25">
      <c r="W7445" s="33"/>
      <c r="X7445" s="33"/>
      <c r="DW7445" s="62"/>
      <c r="DX7445" s="63"/>
      <c r="DY7445" s="63"/>
      <c r="DZ7445" s="63"/>
      <c r="EA7445" s="62"/>
    </row>
    <row r="7446" spans="22:131" x14ac:dyDescent="0.25">
      <c r="W7446" s="33"/>
      <c r="X7446" s="33"/>
      <c r="DW7446" s="62"/>
      <c r="DX7446" s="63"/>
      <c r="DY7446" s="63"/>
      <c r="DZ7446" s="63"/>
      <c r="EA7446" s="62"/>
    </row>
    <row r="7447" spans="22:131" x14ac:dyDescent="0.25">
      <c r="W7447" s="33"/>
      <c r="X7447" s="33"/>
      <c r="DW7447" s="62"/>
      <c r="DX7447" s="63"/>
      <c r="DY7447" s="63"/>
      <c r="DZ7447" s="63"/>
      <c r="EA7447" s="62"/>
    </row>
    <row r="7448" spans="22:131" x14ac:dyDescent="0.25">
      <c r="W7448" s="33"/>
      <c r="X7448" s="33"/>
      <c r="DW7448" s="62"/>
      <c r="DX7448" s="63"/>
      <c r="DY7448" s="63"/>
      <c r="DZ7448" s="63"/>
      <c r="EA7448" s="62"/>
    </row>
    <row r="7449" spans="22:131" x14ac:dyDescent="0.25">
      <c r="W7449" s="33"/>
      <c r="X7449" s="33"/>
      <c r="DW7449" s="62"/>
      <c r="DX7449" s="63"/>
      <c r="DY7449" s="63"/>
      <c r="DZ7449" s="63"/>
      <c r="EA7449" s="62"/>
    </row>
    <row r="7450" spans="22:131" x14ac:dyDescent="0.25">
      <c r="V7450" s="1"/>
      <c r="W7450" s="33"/>
      <c r="X7450" s="33"/>
      <c r="DW7450" s="62"/>
      <c r="DX7450" s="63"/>
      <c r="DY7450" s="63"/>
      <c r="DZ7450" s="63"/>
      <c r="EA7450" s="62"/>
    </row>
    <row r="7451" spans="22:131" x14ac:dyDescent="0.25">
      <c r="W7451" s="33"/>
      <c r="X7451" s="33"/>
      <c r="DW7451" s="62"/>
      <c r="DX7451" s="63"/>
      <c r="DY7451" s="63"/>
      <c r="DZ7451" s="63"/>
      <c r="EA7451" s="62"/>
    </row>
    <row r="7452" spans="22:131" x14ac:dyDescent="0.25">
      <c r="W7452" s="33"/>
      <c r="X7452" s="33"/>
      <c r="DW7452" s="62"/>
      <c r="DX7452" s="63"/>
      <c r="DY7452" s="63"/>
      <c r="DZ7452" s="63"/>
      <c r="EA7452" s="62"/>
    </row>
    <row r="7453" spans="22:131" x14ac:dyDescent="0.25">
      <c r="W7453" s="33"/>
      <c r="X7453" s="33"/>
      <c r="DW7453" s="62"/>
      <c r="DX7453" s="63"/>
      <c r="DY7453" s="63"/>
      <c r="DZ7453" s="63"/>
      <c r="EA7453" s="62"/>
    </row>
    <row r="7454" spans="22:131" x14ac:dyDescent="0.25">
      <c r="W7454" s="33"/>
      <c r="X7454" s="33"/>
      <c r="DW7454" s="62"/>
      <c r="DX7454" s="63"/>
      <c r="DY7454" s="63"/>
      <c r="DZ7454" s="63"/>
      <c r="EA7454" s="62"/>
    </row>
    <row r="7455" spans="22:131" x14ac:dyDescent="0.25">
      <c r="W7455" s="33"/>
      <c r="X7455" s="33"/>
      <c r="DW7455" s="62"/>
      <c r="DX7455" s="63"/>
      <c r="DY7455" s="63"/>
      <c r="DZ7455" s="63"/>
      <c r="EA7455" s="62"/>
    </row>
    <row r="7456" spans="22:131" x14ac:dyDescent="0.25">
      <c r="W7456" s="33"/>
      <c r="X7456" s="33"/>
      <c r="DW7456" s="62"/>
      <c r="DX7456" s="63"/>
      <c r="DY7456" s="63"/>
      <c r="DZ7456" s="63"/>
      <c r="EA7456" s="62"/>
    </row>
    <row r="7457" spans="22:131" x14ac:dyDescent="0.25">
      <c r="W7457" s="33"/>
      <c r="X7457" s="33"/>
      <c r="DW7457" s="62"/>
      <c r="DX7457" s="63"/>
      <c r="DY7457" s="63"/>
      <c r="DZ7457" s="63"/>
      <c r="EA7457" s="62"/>
    </row>
    <row r="7458" spans="22:131" x14ac:dyDescent="0.25">
      <c r="W7458" s="33"/>
      <c r="X7458" s="33"/>
      <c r="DW7458" s="62"/>
      <c r="DX7458" s="63"/>
      <c r="DY7458" s="63"/>
      <c r="DZ7458" s="63"/>
      <c r="EA7458" s="62"/>
    </row>
    <row r="7459" spans="22:131" x14ac:dyDescent="0.25">
      <c r="W7459" s="33"/>
      <c r="X7459" s="33"/>
      <c r="DW7459" s="62"/>
      <c r="DX7459" s="63"/>
      <c r="DY7459" s="63"/>
      <c r="DZ7459" s="63"/>
      <c r="EA7459" s="62"/>
    </row>
    <row r="7460" spans="22:131" x14ac:dyDescent="0.25">
      <c r="W7460" s="33"/>
      <c r="X7460" s="33"/>
      <c r="DW7460" s="62"/>
      <c r="DX7460" s="63"/>
      <c r="DY7460" s="63"/>
      <c r="DZ7460" s="63"/>
      <c r="EA7460" s="62"/>
    </row>
    <row r="7461" spans="22:131" x14ac:dyDescent="0.25">
      <c r="W7461" s="33"/>
      <c r="X7461" s="33"/>
      <c r="DW7461" s="62"/>
      <c r="DX7461" s="63"/>
      <c r="DY7461" s="63"/>
      <c r="DZ7461" s="63"/>
      <c r="EA7461" s="62"/>
    </row>
    <row r="7462" spans="22:131" x14ac:dyDescent="0.25">
      <c r="W7462" s="33"/>
      <c r="X7462" s="33"/>
      <c r="DW7462" s="62"/>
      <c r="DX7462" s="63"/>
      <c r="DY7462" s="63"/>
      <c r="DZ7462" s="63"/>
      <c r="EA7462" s="62"/>
    </row>
    <row r="7463" spans="22:131" x14ac:dyDescent="0.25">
      <c r="W7463" s="33"/>
      <c r="X7463" s="33"/>
      <c r="DW7463" s="62"/>
      <c r="DX7463" s="63"/>
      <c r="DY7463" s="63"/>
      <c r="DZ7463" s="63"/>
      <c r="EA7463" s="62"/>
    </row>
    <row r="7464" spans="22:131" x14ac:dyDescent="0.25">
      <c r="W7464" s="33"/>
      <c r="X7464" s="33"/>
      <c r="DW7464" s="62"/>
      <c r="DX7464" s="63"/>
      <c r="DY7464" s="63"/>
      <c r="DZ7464" s="63"/>
      <c r="EA7464" s="62"/>
    </row>
    <row r="7465" spans="22:131" x14ac:dyDescent="0.25">
      <c r="W7465" s="33"/>
      <c r="X7465" s="33"/>
      <c r="DW7465" s="62"/>
      <c r="DX7465" s="63"/>
      <c r="DY7465" s="63"/>
      <c r="DZ7465" s="63"/>
      <c r="EA7465" s="62"/>
    </row>
    <row r="7466" spans="22:131" x14ac:dyDescent="0.25">
      <c r="W7466" s="33"/>
      <c r="X7466" s="33"/>
      <c r="DW7466" s="62"/>
      <c r="DX7466" s="63"/>
      <c r="DY7466" s="63"/>
      <c r="DZ7466" s="63"/>
      <c r="EA7466" s="62"/>
    </row>
    <row r="7467" spans="22:131" x14ac:dyDescent="0.25">
      <c r="W7467" s="33"/>
      <c r="X7467" s="33"/>
      <c r="DW7467" s="62"/>
      <c r="DX7467" s="63"/>
      <c r="DY7467" s="63"/>
      <c r="DZ7467" s="63"/>
      <c r="EA7467" s="62"/>
    </row>
    <row r="7468" spans="22:131" x14ac:dyDescent="0.25">
      <c r="W7468" s="33"/>
      <c r="X7468" s="33"/>
      <c r="DW7468" s="62"/>
      <c r="DX7468" s="63"/>
      <c r="DY7468" s="63"/>
      <c r="DZ7468" s="63"/>
      <c r="EA7468" s="62"/>
    </row>
    <row r="7469" spans="22:131" x14ac:dyDescent="0.25">
      <c r="W7469" s="33"/>
      <c r="X7469" s="33"/>
      <c r="DW7469" s="62"/>
      <c r="DX7469" s="63"/>
      <c r="DY7469" s="63"/>
      <c r="DZ7469" s="63"/>
      <c r="EA7469" s="62"/>
    </row>
    <row r="7470" spans="22:131" x14ac:dyDescent="0.25">
      <c r="V7470" s="1"/>
      <c r="W7470" s="33"/>
      <c r="X7470" s="33"/>
      <c r="DW7470" s="62"/>
      <c r="DX7470" s="63"/>
      <c r="DY7470" s="63"/>
      <c r="DZ7470" s="63"/>
      <c r="EA7470" s="62"/>
    </row>
    <row r="7471" spans="22:131" x14ac:dyDescent="0.25">
      <c r="W7471" s="33"/>
      <c r="X7471" s="33"/>
      <c r="DW7471" s="62"/>
      <c r="DX7471" s="63"/>
      <c r="DY7471" s="63"/>
      <c r="DZ7471" s="63"/>
      <c r="EA7471" s="62"/>
    </row>
    <row r="7472" spans="22:131" x14ac:dyDescent="0.25">
      <c r="V7472" s="1"/>
      <c r="W7472" s="33"/>
      <c r="X7472" s="33"/>
      <c r="DW7472" s="62"/>
      <c r="DX7472" s="63"/>
      <c r="DY7472" s="63"/>
      <c r="DZ7472" s="63"/>
      <c r="EA7472" s="62"/>
    </row>
    <row r="7473" spans="22:131" x14ac:dyDescent="0.25">
      <c r="W7473" s="33"/>
      <c r="X7473" s="33"/>
      <c r="DW7473" s="62"/>
      <c r="DX7473" s="63"/>
      <c r="DY7473" s="63"/>
      <c r="DZ7473" s="63"/>
      <c r="EA7473" s="62"/>
    </row>
    <row r="7474" spans="22:131" x14ac:dyDescent="0.25">
      <c r="W7474" s="33"/>
      <c r="X7474" s="33"/>
      <c r="DW7474" s="62"/>
      <c r="DX7474" s="63"/>
      <c r="DY7474" s="63"/>
      <c r="DZ7474" s="63"/>
      <c r="EA7474" s="62"/>
    </row>
    <row r="7475" spans="22:131" x14ac:dyDescent="0.25">
      <c r="V7475" s="1"/>
      <c r="W7475" s="33"/>
      <c r="X7475" s="33"/>
      <c r="DW7475" s="62"/>
      <c r="DX7475" s="63"/>
      <c r="DY7475" s="63"/>
      <c r="DZ7475" s="63"/>
      <c r="EA7475" s="62"/>
    </row>
    <row r="7476" spans="22:131" x14ac:dyDescent="0.25">
      <c r="W7476" s="33"/>
      <c r="X7476" s="33"/>
      <c r="DW7476" s="62"/>
      <c r="DX7476" s="63"/>
      <c r="DY7476" s="63"/>
      <c r="DZ7476" s="63"/>
      <c r="EA7476" s="62"/>
    </row>
    <row r="7477" spans="22:131" x14ac:dyDescent="0.25">
      <c r="W7477" s="33"/>
      <c r="X7477" s="33"/>
      <c r="DW7477" s="62"/>
      <c r="DX7477" s="63"/>
      <c r="DY7477" s="63"/>
      <c r="DZ7477" s="63"/>
      <c r="EA7477" s="62"/>
    </row>
    <row r="7478" spans="22:131" x14ac:dyDescent="0.25">
      <c r="W7478" s="33"/>
      <c r="X7478" s="33"/>
      <c r="DW7478" s="62"/>
      <c r="DX7478" s="63"/>
      <c r="DY7478" s="63"/>
      <c r="DZ7478" s="63"/>
      <c r="EA7478" s="62"/>
    </row>
    <row r="7479" spans="22:131" x14ac:dyDescent="0.25">
      <c r="W7479" s="33"/>
      <c r="X7479" s="33"/>
      <c r="DW7479" s="62"/>
      <c r="DX7479" s="63"/>
      <c r="DY7479" s="63"/>
      <c r="DZ7479" s="63"/>
      <c r="EA7479" s="62"/>
    </row>
    <row r="7480" spans="22:131" x14ac:dyDescent="0.25">
      <c r="V7480" s="1"/>
      <c r="W7480" s="33"/>
      <c r="X7480" s="33"/>
      <c r="DW7480" s="62"/>
      <c r="DX7480" s="63"/>
      <c r="DY7480" s="63"/>
      <c r="DZ7480" s="63"/>
      <c r="EA7480" s="62"/>
    </row>
    <row r="7481" spans="22:131" x14ac:dyDescent="0.25">
      <c r="W7481" s="33"/>
      <c r="X7481" s="33"/>
      <c r="DW7481" s="62"/>
      <c r="DX7481" s="63"/>
      <c r="DY7481" s="63"/>
      <c r="DZ7481" s="63"/>
      <c r="EA7481" s="62"/>
    </row>
    <row r="7482" spans="22:131" x14ac:dyDescent="0.25">
      <c r="W7482" s="33"/>
      <c r="X7482" s="33"/>
      <c r="DW7482" s="62"/>
      <c r="DX7482" s="63"/>
      <c r="DY7482" s="63"/>
      <c r="DZ7482" s="63"/>
      <c r="EA7482" s="62"/>
    </row>
    <row r="7483" spans="22:131" x14ac:dyDescent="0.25">
      <c r="W7483" s="33"/>
      <c r="X7483" s="33"/>
      <c r="DW7483" s="62"/>
      <c r="DX7483" s="63"/>
      <c r="DY7483" s="63"/>
      <c r="DZ7483" s="63"/>
      <c r="EA7483" s="62"/>
    </row>
    <row r="7484" spans="22:131" x14ac:dyDescent="0.25">
      <c r="W7484" s="33"/>
      <c r="X7484" s="33"/>
      <c r="DW7484" s="62"/>
      <c r="DX7484" s="63"/>
      <c r="DY7484" s="63"/>
      <c r="DZ7484" s="63"/>
      <c r="EA7484" s="62"/>
    </row>
    <row r="7485" spans="22:131" x14ac:dyDescent="0.25">
      <c r="W7485" s="33"/>
      <c r="X7485" s="33"/>
      <c r="DW7485" s="62"/>
      <c r="DX7485" s="63"/>
      <c r="DY7485" s="63"/>
      <c r="DZ7485" s="63"/>
      <c r="EA7485" s="62"/>
    </row>
    <row r="7486" spans="22:131" x14ac:dyDescent="0.25">
      <c r="V7486" s="1"/>
      <c r="W7486" s="33"/>
      <c r="X7486" s="33"/>
      <c r="DW7486" s="62"/>
      <c r="DX7486" s="63"/>
      <c r="DY7486" s="63"/>
      <c r="DZ7486" s="63"/>
      <c r="EA7486" s="62"/>
    </row>
    <row r="7487" spans="22:131" x14ac:dyDescent="0.25">
      <c r="W7487" s="33"/>
      <c r="X7487" s="33"/>
      <c r="DW7487" s="62"/>
      <c r="DX7487" s="63"/>
      <c r="DY7487" s="63"/>
      <c r="DZ7487" s="63"/>
      <c r="EA7487" s="62"/>
    </row>
    <row r="7488" spans="22:131" x14ac:dyDescent="0.25">
      <c r="W7488" s="33"/>
      <c r="X7488" s="33"/>
      <c r="DW7488" s="62"/>
      <c r="DX7488" s="63"/>
      <c r="DY7488" s="63"/>
      <c r="DZ7488" s="63"/>
      <c r="EA7488" s="62"/>
    </row>
    <row r="7489" spans="22:131" x14ac:dyDescent="0.25">
      <c r="W7489" s="33"/>
      <c r="X7489" s="33"/>
      <c r="DW7489" s="62"/>
      <c r="DX7489" s="63"/>
      <c r="DY7489" s="63"/>
      <c r="DZ7489" s="63"/>
      <c r="EA7489" s="62"/>
    </row>
    <row r="7490" spans="22:131" x14ac:dyDescent="0.25">
      <c r="W7490" s="33"/>
      <c r="X7490" s="33"/>
      <c r="DW7490" s="62"/>
      <c r="DX7490" s="63"/>
      <c r="DY7490" s="63"/>
      <c r="DZ7490" s="63"/>
      <c r="EA7490" s="62"/>
    </row>
    <row r="7491" spans="22:131" x14ac:dyDescent="0.25">
      <c r="W7491" s="33"/>
      <c r="X7491" s="33"/>
      <c r="DW7491" s="62"/>
      <c r="DX7491" s="63"/>
      <c r="DY7491" s="63"/>
      <c r="DZ7491" s="63"/>
      <c r="EA7491" s="62"/>
    </row>
    <row r="7492" spans="22:131" x14ac:dyDescent="0.25">
      <c r="V7492" s="1"/>
      <c r="W7492" s="33"/>
      <c r="X7492" s="33"/>
      <c r="DW7492" s="62"/>
      <c r="DX7492" s="63"/>
      <c r="DY7492" s="63"/>
      <c r="DZ7492" s="63"/>
      <c r="EA7492" s="62"/>
    </row>
    <row r="7493" spans="22:131" x14ac:dyDescent="0.25">
      <c r="W7493" s="33"/>
      <c r="X7493" s="33"/>
      <c r="DW7493" s="62"/>
      <c r="DX7493" s="63"/>
      <c r="DY7493" s="63"/>
      <c r="DZ7493" s="63"/>
      <c r="EA7493" s="62"/>
    </row>
    <row r="7494" spans="22:131" x14ac:dyDescent="0.25">
      <c r="W7494" s="33"/>
      <c r="X7494" s="33"/>
      <c r="DW7494" s="62"/>
      <c r="DX7494" s="63"/>
      <c r="DY7494" s="63"/>
      <c r="DZ7494" s="63"/>
      <c r="EA7494" s="62"/>
    </row>
    <row r="7495" spans="22:131" x14ac:dyDescent="0.25">
      <c r="W7495" s="33"/>
      <c r="X7495" s="33"/>
      <c r="DW7495" s="62"/>
      <c r="DX7495" s="63"/>
      <c r="DY7495" s="63"/>
      <c r="DZ7495" s="63"/>
      <c r="EA7495" s="62"/>
    </row>
    <row r="7496" spans="22:131" x14ac:dyDescent="0.25">
      <c r="W7496" s="33"/>
      <c r="X7496" s="33"/>
      <c r="DW7496" s="62"/>
      <c r="DX7496" s="63"/>
      <c r="DY7496" s="63"/>
      <c r="DZ7496" s="63"/>
      <c r="EA7496" s="62"/>
    </row>
    <row r="7497" spans="22:131" x14ac:dyDescent="0.25">
      <c r="W7497" s="33"/>
      <c r="X7497" s="33"/>
      <c r="DW7497" s="62"/>
      <c r="DX7497" s="63"/>
      <c r="DY7497" s="63"/>
      <c r="DZ7497" s="63"/>
      <c r="EA7497" s="62"/>
    </row>
    <row r="7498" spans="22:131" x14ac:dyDescent="0.25">
      <c r="W7498" s="33"/>
      <c r="X7498" s="33"/>
      <c r="DW7498" s="62"/>
      <c r="DX7498" s="63"/>
      <c r="DY7498" s="63"/>
      <c r="DZ7498" s="63"/>
      <c r="EA7498" s="62"/>
    </row>
    <row r="7499" spans="22:131" x14ac:dyDescent="0.25">
      <c r="W7499" s="33"/>
      <c r="X7499" s="33"/>
      <c r="DW7499" s="62"/>
      <c r="DX7499" s="63"/>
      <c r="DY7499" s="63"/>
      <c r="DZ7499" s="63"/>
      <c r="EA7499" s="62"/>
    </row>
    <row r="7500" spans="22:131" x14ac:dyDescent="0.25">
      <c r="W7500" s="33"/>
      <c r="X7500" s="33"/>
      <c r="DW7500" s="62"/>
      <c r="DX7500" s="63"/>
      <c r="DY7500" s="63"/>
      <c r="DZ7500" s="63"/>
      <c r="EA7500" s="62"/>
    </row>
    <row r="7501" spans="22:131" x14ac:dyDescent="0.25">
      <c r="W7501" s="33"/>
      <c r="X7501" s="33"/>
      <c r="DW7501" s="62"/>
      <c r="DX7501" s="63"/>
      <c r="DY7501" s="63"/>
      <c r="DZ7501" s="63"/>
      <c r="EA7501" s="62"/>
    </row>
    <row r="7502" spans="22:131" x14ac:dyDescent="0.25">
      <c r="V7502" s="1"/>
      <c r="W7502" s="33"/>
      <c r="X7502" s="33"/>
      <c r="DW7502" s="62"/>
      <c r="DX7502" s="63"/>
      <c r="DY7502" s="63"/>
      <c r="DZ7502" s="63"/>
      <c r="EA7502" s="62"/>
    </row>
    <row r="7503" spans="22:131" x14ac:dyDescent="0.25">
      <c r="W7503" s="33"/>
      <c r="X7503" s="33"/>
      <c r="DW7503" s="62"/>
      <c r="DX7503" s="63"/>
      <c r="DY7503" s="63"/>
      <c r="DZ7503" s="63"/>
      <c r="EA7503" s="62"/>
    </row>
    <row r="7504" spans="22:131" x14ac:dyDescent="0.25">
      <c r="W7504" s="33"/>
      <c r="X7504" s="33"/>
      <c r="DW7504" s="62"/>
      <c r="DX7504" s="63"/>
      <c r="DY7504" s="63"/>
      <c r="DZ7504" s="63"/>
      <c r="EA7504" s="62"/>
    </row>
    <row r="7505" spans="22:131" x14ac:dyDescent="0.25">
      <c r="W7505" s="33"/>
      <c r="X7505" s="33"/>
      <c r="DW7505" s="62"/>
      <c r="DX7505" s="63"/>
      <c r="DY7505" s="63"/>
      <c r="DZ7505" s="63"/>
      <c r="EA7505" s="62"/>
    </row>
    <row r="7506" spans="22:131" x14ac:dyDescent="0.25">
      <c r="W7506" s="33"/>
      <c r="X7506" s="33"/>
      <c r="DW7506" s="62"/>
      <c r="DX7506" s="63"/>
      <c r="DY7506" s="63"/>
      <c r="DZ7506" s="63"/>
      <c r="EA7506" s="62"/>
    </row>
    <row r="7507" spans="22:131" x14ac:dyDescent="0.25">
      <c r="W7507" s="33"/>
      <c r="X7507" s="33"/>
      <c r="DW7507" s="62"/>
      <c r="DX7507" s="63"/>
      <c r="DY7507" s="63"/>
      <c r="DZ7507" s="63"/>
      <c r="EA7507" s="62"/>
    </row>
    <row r="7508" spans="22:131" x14ac:dyDescent="0.25">
      <c r="W7508" s="33"/>
      <c r="X7508" s="33"/>
      <c r="DW7508" s="62"/>
      <c r="DX7508" s="63"/>
      <c r="DY7508" s="63"/>
      <c r="DZ7508" s="63"/>
      <c r="EA7508" s="62"/>
    </row>
    <row r="7509" spans="22:131" x14ac:dyDescent="0.25">
      <c r="V7509" s="1"/>
      <c r="W7509" s="33"/>
      <c r="X7509" s="33"/>
      <c r="DW7509" s="62"/>
      <c r="DX7509" s="63"/>
      <c r="DY7509" s="63"/>
      <c r="DZ7509" s="63"/>
      <c r="EA7509" s="62"/>
    </row>
    <row r="7510" spans="22:131" x14ac:dyDescent="0.25">
      <c r="W7510" s="33"/>
      <c r="X7510" s="33"/>
      <c r="DW7510" s="62"/>
      <c r="DX7510" s="63"/>
      <c r="DY7510" s="63"/>
      <c r="DZ7510" s="63"/>
      <c r="EA7510" s="62"/>
    </row>
    <row r="7511" spans="22:131" x14ac:dyDescent="0.25">
      <c r="W7511" s="33"/>
      <c r="X7511" s="33"/>
      <c r="DW7511" s="62"/>
      <c r="DX7511" s="63"/>
      <c r="DY7511" s="63"/>
      <c r="DZ7511" s="63"/>
      <c r="EA7511" s="62"/>
    </row>
    <row r="7512" spans="22:131" x14ac:dyDescent="0.25">
      <c r="W7512" s="33"/>
      <c r="X7512" s="33"/>
      <c r="DW7512" s="62"/>
      <c r="DX7512" s="63"/>
      <c r="DY7512" s="63"/>
      <c r="DZ7512" s="63"/>
      <c r="EA7512" s="62"/>
    </row>
    <row r="7513" spans="22:131" x14ac:dyDescent="0.25">
      <c r="V7513" s="1"/>
      <c r="W7513" s="33"/>
      <c r="X7513" s="33"/>
      <c r="DW7513" s="62"/>
      <c r="DX7513" s="63"/>
      <c r="DY7513" s="63"/>
      <c r="DZ7513" s="63"/>
      <c r="EA7513" s="62"/>
    </row>
    <row r="7514" spans="22:131" x14ac:dyDescent="0.25">
      <c r="W7514" s="33"/>
      <c r="X7514" s="33"/>
      <c r="DW7514" s="62"/>
      <c r="DX7514" s="63"/>
      <c r="DY7514" s="63"/>
      <c r="DZ7514" s="63"/>
      <c r="EA7514" s="62"/>
    </row>
    <row r="7515" spans="22:131" x14ac:dyDescent="0.25">
      <c r="W7515" s="33"/>
      <c r="X7515" s="33"/>
      <c r="DW7515" s="62"/>
      <c r="DX7515" s="63"/>
      <c r="DY7515" s="63"/>
      <c r="DZ7515" s="63"/>
      <c r="EA7515" s="62"/>
    </row>
    <row r="7516" spans="22:131" x14ac:dyDescent="0.25">
      <c r="V7516" s="1"/>
      <c r="W7516" s="33"/>
      <c r="X7516" s="33"/>
      <c r="DW7516" s="62"/>
      <c r="DX7516" s="63"/>
      <c r="DY7516" s="63"/>
      <c r="DZ7516" s="63"/>
      <c r="EA7516" s="62"/>
    </row>
    <row r="7517" spans="22:131" x14ac:dyDescent="0.25">
      <c r="W7517" s="33"/>
      <c r="X7517" s="33"/>
      <c r="DW7517" s="62"/>
      <c r="DX7517" s="63"/>
      <c r="DY7517" s="63"/>
      <c r="DZ7517" s="63"/>
      <c r="EA7517" s="62"/>
    </row>
    <row r="7518" spans="22:131" x14ac:dyDescent="0.25">
      <c r="V7518" s="1"/>
      <c r="W7518" s="33"/>
      <c r="X7518" s="33"/>
      <c r="DW7518" s="62"/>
      <c r="DX7518" s="63"/>
      <c r="DY7518" s="63"/>
      <c r="DZ7518" s="63"/>
      <c r="EA7518" s="62"/>
    </row>
    <row r="7519" spans="22:131" x14ac:dyDescent="0.25">
      <c r="W7519" s="33"/>
      <c r="X7519" s="33"/>
      <c r="DW7519" s="62"/>
      <c r="DX7519" s="63"/>
      <c r="DY7519" s="63"/>
      <c r="DZ7519" s="63"/>
      <c r="EA7519" s="62"/>
    </row>
    <row r="7520" spans="22:131" x14ac:dyDescent="0.25">
      <c r="V7520" s="1"/>
      <c r="W7520" s="33"/>
      <c r="X7520" s="33"/>
      <c r="DW7520" s="62"/>
      <c r="DX7520" s="63"/>
      <c r="DY7520" s="63"/>
      <c r="DZ7520" s="63"/>
      <c r="EA7520" s="62"/>
    </row>
    <row r="7521" spans="22:131" x14ac:dyDescent="0.25">
      <c r="W7521" s="33"/>
      <c r="X7521" s="33"/>
      <c r="DW7521" s="62"/>
      <c r="DX7521" s="63"/>
      <c r="DY7521" s="63"/>
      <c r="DZ7521" s="63"/>
      <c r="EA7521" s="62"/>
    </row>
    <row r="7522" spans="22:131" x14ac:dyDescent="0.25">
      <c r="W7522" s="33"/>
      <c r="X7522" s="33"/>
      <c r="DW7522" s="62"/>
      <c r="DX7522" s="63"/>
      <c r="DY7522" s="63"/>
      <c r="DZ7522" s="63"/>
      <c r="EA7522" s="62"/>
    </row>
    <row r="7523" spans="22:131" x14ac:dyDescent="0.25">
      <c r="W7523" s="33"/>
      <c r="X7523" s="33"/>
      <c r="DW7523" s="62"/>
      <c r="DX7523" s="63"/>
      <c r="DY7523" s="63"/>
      <c r="DZ7523" s="63"/>
      <c r="EA7523" s="62"/>
    </row>
    <row r="7524" spans="22:131" x14ac:dyDescent="0.25">
      <c r="V7524" s="1"/>
      <c r="W7524" s="33"/>
      <c r="X7524" s="33"/>
      <c r="DW7524" s="62"/>
      <c r="DX7524" s="63"/>
      <c r="DY7524" s="63"/>
      <c r="DZ7524" s="63"/>
      <c r="EA7524" s="62"/>
    </row>
    <row r="7525" spans="22:131" x14ac:dyDescent="0.25">
      <c r="W7525" s="33"/>
      <c r="X7525" s="33"/>
      <c r="DW7525" s="62"/>
      <c r="DX7525" s="63"/>
      <c r="DY7525" s="63"/>
      <c r="DZ7525" s="63"/>
      <c r="EA7525" s="62"/>
    </row>
    <row r="7526" spans="22:131" x14ac:dyDescent="0.25">
      <c r="W7526" s="33"/>
      <c r="X7526" s="33"/>
      <c r="DW7526" s="62"/>
      <c r="DX7526" s="63"/>
      <c r="DY7526" s="63"/>
      <c r="DZ7526" s="63"/>
      <c r="EA7526" s="62"/>
    </row>
    <row r="7527" spans="22:131" x14ac:dyDescent="0.25">
      <c r="W7527" s="33"/>
      <c r="X7527" s="33"/>
      <c r="DW7527" s="62"/>
      <c r="DX7527" s="63"/>
      <c r="DY7527" s="63"/>
      <c r="DZ7527" s="63"/>
      <c r="EA7527" s="62"/>
    </row>
    <row r="7528" spans="22:131" x14ac:dyDescent="0.25">
      <c r="W7528" s="33"/>
      <c r="X7528" s="33"/>
      <c r="DW7528" s="62"/>
      <c r="DX7528" s="63"/>
      <c r="DY7528" s="63"/>
      <c r="DZ7528" s="63"/>
      <c r="EA7528" s="62"/>
    </row>
    <row r="7529" spans="22:131" x14ac:dyDescent="0.25">
      <c r="W7529" s="33"/>
      <c r="X7529" s="33"/>
      <c r="DW7529" s="62"/>
      <c r="DX7529" s="63"/>
      <c r="DY7529" s="63"/>
      <c r="DZ7529" s="63"/>
      <c r="EA7529" s="62"/>
    </row>
    <row r="7530" spans="22:131" x14ac:dyDescent="0.25">
      <c r="W7530" s="33"/>
      <c r="X7530" s="33"/>
      <c r="DW7530" s="62"/>
      <c r="DX7530" s="63"/>
      <c r="DY7530" s="63"/>
      <c r="DZ7530" s="63"/>
      <c r="EA7530" s="62"/>
    </row>
    <row r="7531" spans="22:131" x14ac:dyDescent="0.25">
      <c r="W7531" s="33"/>
      <c r="X7531" s="33"/>
      <c r="DW7531" s="62"/>
      <c r="DX7531" s="63"/>
      <c r="DY7531" s="63"/>
      <c r="DZ7531" s="63"/>
      <c r="EA7531" s="62"/>
    </row>
    <row r="7532" spans="22:131" x14ac:dyDescent="0.25">
      <c r="W7532" s="33"/>
      <c r="X7532" s="33"/>
      <c r="DW7532" s="62"/>
      <c r="DX7532" s="63"/>
      <c r="DY7532" s="63"/>
      <c r="DZ7532" s="63"/>
      <c r="EA7532" s="62"/>
    </row>
    <row r="7533" spans="22:131" x14ac:dyDescent="0.25">
      <c r="W7533" s="33"/>
      <c r="X7533" s="33"/>
      <c r="DW7533" s="62"/>
      <c r="DX7533" s="63"/>
      <c r="DY7533" s="63"/>
      <c r="DZ7533" s="63"/>
      <c r="EA7533" s="62"/>
    </row>
    <row r="7534" spans="22:131" x14ac:dyDescent="0.25">
      <c r="W7534" s="33"/>
      <c r="X7534" s="33"/>
      <c r="DW7534" s="62"/>
      <c r="DX7534" s="63"/>
      <c r="DY7534" s="63"/>
      <c r="DZ7534" s="63"/>
      <c r="EA7534" s="62"/>
    </row>
    <row r="7535" spans="22:131" x14ac:dyDescent="0.25">
      <c r="W7535" s="33"/>
      <c r="X7535" s="33"/>
      <c r="DW7535" s="62"/>
      <c r="DX7535" s="63"/>
      <c r="DY7535" s="63"/>
      <c r="DZ7535" s="63"/>
      <c r="EA7535" s="62"/>
    </row>
    <row r="7536" spans="22:131" x14ac:dyDescent="0.25">
      <c r="W7536" s="33"/>
      <c r="X7536" s="33"/>
      <c r="DW7536" s="62"/>
      <c r="DX7536" s="63"/>
      <c r="DY7536" s="63"/>
      <c r="DZ7536" s="63"/>
      <c r="EA7536" s="62"/>
    </row>
    <row r="7537" spans="22:131" x14ac:dyDescent="0.25">
      <c r="W7537" s="33"/>
      <c r="X7537" s="33"/>
      <c r="DW7537" s="62"/>
      <c r="DX7537" s="63"/>
      <c r="DY7537" s="63"/>
      <c r="DZ7537" s="63"/>
      <c r="EA7537" s="62"/>
    </row>
    <row r="7538" spans="22:131" x14ac:dyDescent="0.25">
      <c r="W7538" s="33"/>
      <c r="X7538" s="33"/>
      <c r="DW7538" s="62"/>
      <c r="DX7538" s="63"/>
      <c r="DY7538" s="63"/>
      <c r="DZ7538" s="63"/>
      <c r="EA7538" s="62"/>
    </row>
    <row r="7539" spans="22:131" x14ac:dyDescent="0.25">
      <c r="W7539" s="33"/>
      <c r="X7539" s="33"/>
      <c r="DW7539" s="62"/>
      <c r="DX7539" s="63"/>
      <c r="DY7539" s="63"/>
      <c r="DZ7539" s="63"/>
      <c r="EA7539" s="62"/>
    </row>
    <row r="7540" spans="22:131" x14ac:dyDescent="0.25">
      <c r="V7540" s="1"/>
      <c r="W7540" s="33"/>
      <c r="X7540" s="33"/>
      <c r="DW7540" s="62"/>
      <c r="DX7540" s="63"/>
      <c r="DY7540" s="63"/>
      <c r="DZ7540" s="63"/>
      <c r="EA7540" s="62"/>
    </row>
    <row r="7541" spans="22:131" x14ac:dyDescent="0.25">
      <c r="W7541" s="33"/>
      <c r="X7541" s="33"/>
      <c r="DW7541" s="62"/>
      <c r="DX7541" s="63"/>
      <c r="DY7541" s="63"/>
      <c r="DZ7541" s="63"/>
      <c r="EA7541" s="62"/>
    </row>
    <row r="7542" spans="22:131" x14ac:dyDescent="0.25">
      <c r="W7542" s="33"/>
      <c r="X7542" s="33"/>
      <c r="DW7542" s="62"/>
      <c r="DX7542" s="63"/>
      <c r="DY7542" s="63"/>
      <c r="DZ7542" s="63"/>
      <c r="EA7542" s="62"/>
    </row>
    <row r="7543" spans="22:131" x14ac:dyDescent="0.25">
      <c r="V7543" s="1"/>
      <c r="W7543" s="33"/>
      <c r="X7543" s="33"/>
      <c r="DW7543" s="62"/>
      <c r="DX7543" s="63"/>
      <c r="DY7543" s="63"/>
      <c r="DZ7543" s="63"/>
      <c r="EA7543" s="62"/>
    </row>
    <row r="7544" spans="22:131" x14ac:dyDescent="0.25">
      <c r="W7544" s="33"/>
      <c r="X7544" s="33"/>
      <c r="DW7544" s="62"/>
      <c r="DX7544" s="63"/>
      <c r="DY7544" s="63"/>
      <c r="DZ7544" s="63"/>
      <c r="EA7544" s="62"/>
    </row>
    <row r="7545" spans="22:131" x14ac:dyDescent="0.25">
      <c r="W7545" s="33"/>
      <c r="X7545" s="33"/>
      <c r="DW7545" s="62"/>
      <c r="DX7545" s="63"/>
      <c r="DY7545" s="63"/>
      <c r="DZ7545" s="63"/>
      <c r="EA7545" s="62"/>
    </row>
    <row r="7546" spans="22:131" x14ac:dyDescent="0.25">
      <c r="W7546" s="33"/>
      <c r="X7546" s="33"/>
      <c r="DW7546" s="62"/>
      <c r="DX7546" s="63"/>
      <c r="DY7546" s="63"/>
      <c r="DZ7546" s="63"/>
      <c r="EA7546" s="62"/>
    </row>
    <row r="7547" spans="22:131" x14ac:dyDescent="0.25">
      <c r="W7547" s="33"/>
      <c r="X7547" s="33"/>
      <c r="DW7547" s="62"/>
      <c r="DX7547" s="63"/>
      <c r="DY7547" s="63"/>
      <c r="DZ7547" s="63"/>
      <c r="EA7547" s="62"/>
    </row>
    <row r="7548" spans="22:131" x14ac:dyDescent="0.25">
      <c r="W7548" s="33"/>
      <c r="X7548" s="33"/>
      <c r="DW7548" s="62"/>
      <c r="DX7548" s="63"/>
      <c r="DY7548" s="63"/>
      <c r="DZ7548" s="63"/>
      <c r="EA7548" s="62"/>
    </row>
    <row r="7549" spans="22:131" x14ac:dyDescent="0.25">
      <c r="W7549" s="33"/>
      <c r="X7549" s="33"/>
      <c r="DW7549" s="62"/>
      <c r="DX7549" s="63"/>
      <c r="DY7549" s="63"/>
      <c r="DZ7549" s="63"/>
      <c r="EA7549" s="62"/>
    </row>
    <row r="7550" spans="22:131" x14ac:dyDescent="0.25">
      <c r="V7550" s="1"/>
      <c r="W7550" s="33"/>
      <c r="X7550" s="33"/>
      <c r="DW7550" s="62"/>
      <c r="DX7550" s="63"/>
      <c r="DY7550" s="63"/>
      <c r="DZ7550" s="63"/>
      <c r="EA7550" s="62"/>
    </row>
    <row r="7551" spans="22:131" x14ac:dyDescent="0.25">
      <c r="W7551" s="33"/>
      <c r="X7551" s="33"/>
      <c r="DW7551" s="62"/>
      <c r="DX7551" s="63"/>
      <c r="DY7551" s="63"/>
      <c r="DZ7551" s="63"/>
      <c r="EA7551" s="62"/>
    </row>
    <row r="7552" spans="22:131" x14ac:dyDescent="0.25">
      <c r="W7552" s="33"/>
      <c r="X7552" s="33"/>
      <c r="DW7552" s="62"/>
      <c r="DX7552" s="63"/>
      <c r="DY7552" s="63"/>
      <c r="DZ7552" s="63"/>
      <c r="EA7552" s="62"/>
    </row>
    <row r="7553" spans="22:131" x14ac:dyDescent="0.25">
      <c r="W7553" s="33"/>
      <c r="X7553" s="33"/>
      <c r="DW7553" s="62"/>
      <c r="DX7553" s="63"/>
      <c r="DY7553" s="63"/>
      <c r="DZ7553" s="63"/>
      <c r="EA7553" s="62"/>
    </row>
    <row r="7554" spans="22:131" x14ac:dyDescent="0.25">
      <c r="V7554" s="1"/>
      <c r="W7554" s="33"/>
      <c r="X7554" s="33"/>
      <c r="DW7554" s="62"/>
      <c r="DX7554" s="63"/>
      <c r="DY7554" s="63"/>
      <c r="DZ7554" s="63"/>
      <c r="EA7554" s="62"/>
    </row>
    <row r="7555" spans="22:131" x14ac:dyDescent="0.25">
      <c r="W7555" s="33"/>
      <c r="X7555" s="33"/>
      <c r="DW7555" s="62"/>
      <c r="DX7555" s="63"/>
      <c r="DY7555" s="63"/>
      <c r="DZ7555" s="63"/>
      <c r="EA7555" s="62"/>
    </row>
    <row r="7556" spans="22:131" x14ac:dyDescent="0.25">
      <c r="W7556" s="33"/>
      <c r="X7556" s="33"/>
      <c r="DW7556" s="62"/>
      <c r="DX7556" s="63"/>
      <c r="DY7556" s="63"/>
      <c r="DZ7556" s="63"/>
      <c r="EA7556" s="62"/>
    </row>
    <row r="7557" spans="22:131" x14ac:dyDescent="0.25">
      <c r="W7557" s="33"/>
      <c r="X7557" s="33"/>
      <c r="DW7557" s="62"/>
      <c r="DX7557" s="63"/>
      <c r="DY7557" s="63"/>
      <c r="DZ7557" s="63"/>
      <c r="EA7557" s="62"/>
    </row>
    <row r="7558" spans="22:131" x14ac:dyDescent="0.25">
      <c r="V7558" s="1"/>
      <c r="W7558" s="33"/>
      <c r="X7558" s="33"/>
      <c r="DW7558" s="62"/>
      <c r="DX7558" s="63"/>
      <c r="DY7558" s="63"/>
      <c r="DZ7558" s="63"/>
      <c r="EA7558" s="62"/>
    </row>
    <row r="7559" spans="22:131" x14ac:dyDescent="0.25">
      <c r="W7559" s="33"/>
      <c r="X7559" s="33"/>
      <c r="DW7559" s="62"/>
      <c r="DX7559" s="63"/>
      <c r="DY7559" s="63"/>
      <c r="DZ7559" s="63"/>
      <c r="EA7559" s="62"/>
    </row>
    <row r="7560" spans="22:131" x14ac:dyDescent="0.25">
      <c r="V7560" s="1"/>
      <c r="W7560" s="33"/>
      <c r="X7560" s="33"/>
      <c r="DW7560" s="62"/>
      <c r="DX7560" s="63"/>
      <c r="DY7560" s="63"/>
      <c r="DZ7560" s="63"/>
      <c r="EA7560" s="62"/>
    </row>
    <row r="7561" spans="22:131" x14ac:dyDescent="0.25">
      <c r="W7561" s="33"/>
      <c r="X7561" s="33"/>
      <c r="DW7561" s="62"/>
      <c r="DX7561" s="63"/>
      <c r="DY7561" s="63"/>
      <c r="DZ7561" s="63"/>
      <c r="EA7561" s="62"/>
    </row>
    <row r="7562" spans="22:131" x14ac:dyDescent="0.25">
      <c r="W7562" s="33"/>
      <c r="X7562" s="33"/>
      <c r="DW7562" s="62"/>
      <c r="DX7562" s="63"/>
      <c r="DY7562" s="63"/>
      <c r="DZ7562" s="63"/>
      <c r="EA7562" s="62"/>
    </row>
    <row r="7563" spans="22:131" x14ac:dyDescent="0.25">
      <c r="V7563" s="1"/>
      <c r="W7563" s="33"/>
      <c r="X7563" s="33"/>
      <c r="DW7563" s="62"/>
      <c r="DX7563" s="63"/>
      <c r="DY7563" s="63"/>
      <c r="DZ7563" s="63"/>
      <c r="EA7563" s="62"/>
    </row>
    <row r="7564" spans="22:131" x14ac:dyDescent="0.25">
      <c r="W7564" s="33"/>
      <c r="X7564" s="33"/>
      <c r="DW7564" s="62"/>
      <c r="DX7564" s="63"/>
      <c r="DY7564" s="63"/>
      <c r="DZ7564" s="63"/>
      <c r="EA7564" s="62"/>
    </row>
    <row r="7565" spans="22:131" x14ac:dyDescent="0.25">
      <c r="W7565" s="33"/>
      <c r="X7565" s="33"/>
      <c r="DW7565" s="62"/>
      <c r="DX7565" s="63"/>
      <c r="DY7565" s="63"/>
      <c r="DZ7565" s="63"/>
      <c r="EA7565" s="62"/>
    </row>
    <row r="7566" spans="22:131" x14ac:dyDescent="0.25">
      <c r="V7566" s="1"/>
      <c r="W7566" s="33"/>
      <c r="X7566" s="33"/>
      <c r="DW7566" s="62"/>
      <c r="DX7566" s="63"/>
      <c r="DY7566" s="63"/>
      <c r="DZ7566" s="63"/>
      <c r="EA7566" s="62"/>
    </row>
    <row r="7567" spans="22:131" x14ac:dyDescent="0.25">
      <c r="W7567" s="33"/>
      <c r="X7567" s="33"/>
      <c r="DW7567" s="62"/>
      <c r="DX7567" s="63"/>
      <c r="DY7567" s="63"/>
      <c r="DZ7567" s="63"/>
      <c r="EA7567" s="62"/>
    </row>
    <row r="7568" spans="22:131" x14ac:dyDescent="0.25">
      <c r="V7568" s="1"/>
      <c r="W7568" s="33"/>
      <c r="X7568" s="33"/>
      <c r="DW7568" s="62"/>
      <c r="DX7568" s="63"/>
      <c r="DY7568" s="63"/>
      <c r="DZ7568" s="63"/>
      <c r="EA7568" s="62"/>
    </row>
    <row r="7569" spans="22:131" x14ac:dyDescent="0.25">
      <c r="W7569" s="33"/>
      <c r="X7569" s="33"/>
      <c r="DW7569" s="62"/>
      <c r="DX7569" s="63"/>
      <c r="DY7569" s="63"/>
      <c r="DZ7569" s="63"/>
      <c r="EA7569" s="62"/>
    </row>
    <row r="7570" spans="22:131" x14ac:dyDescent="0.25">
      <c r="V7570" s="1"/>
      <c r="W7570" s="33"/>
      <c r="X7570" s="33"/>
      <c r="DW7570" s="62"/>
      <c r="DX7570" s="63"/>
      <c r="DY7570" s="63"/>
      <c r="DZ7570" s="63"/>
      <c r="EA7570" s="62"/>
    </row>
    <row r="7571" spans="22:131" x14ac:dyDescent="0.25">
      <c r="W7571" s="33"/>
      <c r="X7571" s="33"/>
      <c r="DW7571" s="62"/>
      <c r="DX7571" s="63"/>
      <c r="DY7571" s="63"/>
      <c r="DZ7571" s="63"/>
      <c r="EA7571" s="62"/>
    </row>
    <row r="7572" spans="22:131" x14ac:dyDescent="0.25">
      <c r="W7572" s="33"/>
      <c r="X7572" s="33"/>
      <c r="DW7572" s="62"/>
      <c r="DX7572" s="63"/>
      <c r="DY7572" s="63"/>
      <c r="DZ7572" s="63"/>
      <c r="EA7572" s="62"/>
    </row>
    <row r="7573" spans="22:131" x14ac:dyDescent="0.25">
      <c r="V7573" s="1"/>
      <c r="W7573" s="33"/>
      <c r="X7573" s="33"/>
      <c r="DW7573" s="62"/>
      <c r="DX7573" s="63"/>
      <c r="DY7573" s="63"/>
      <c r="DZ7573" s="63"/>
      <c r="EA7573" s="62"/>
    </row>
    <row r="7574" spans="22:131" x14ac:dyDescent="0.25">
      <c r="W7574" s="33"/>
      <c r="X7574" s="33"/>
      <c r="DW7574" s="62"/>
      <c r="DX7574" s="63"/>
      <c r="DY7574" s="63"/>
      <c r="DZ7574" s="63"/>
      <c r="EA7574" s="62"/>
    </row>
    <row r="7575" spans="22:131" x14ac:dyDescent="0.25">
      <c r="W7575" s="33"/>
      <c r="X7575" s="33"/>
      <c r="DW7575" s="62"/>
      <c r="DX7575" s="63"/>
      <c r="DY7575" s="63"/>
      <c r="DZ7575" s="63"/>
      <c r="EA7575" s="62"/>
    </row>
    <row r="7576" spans="22:131" x14ac:dyDescent="0.25">
      <c r="W7576" s="33"/>
      <c r="X7576" s="33"/>
      <c r="DW7576" s="62"/>
      <c r="DX7576" s="63"/>
      <c r="DY7576" s="63"/>
      <c r="DZ7576" s="63"/>
      <c r="EA7576" s="62"/>
    </row>
    <row r="7577" spans="22:131" x14ac:dyDescent="0.25">
      <c r="W7577" s="33"/>
      <c r="X7577" s="33"/>
      <c r="DW7577" s="62"/>
      <c r="DX7577" s="63"/>
      <c r="DY7577" s="63"/>
      <c r="DZ7577" s="63"/>
      <c r="EA7577" s="62"/>
    </row>
    <row r="7578" spans="22:131" x14ac:dyDescent="0.25">
      <c r="V7578" s="1"/>
      <c r="W7578" s="33"/>
      <c r="X7578" s="33"/>
      <c r="DW7578" s="62"/>
      <c r="DX7578" s="63"/>
      <c r="DY7578" s="63"/>
      <c r="DZ7578" s="63"/>
      <c r="EA7578" s="62"/>
    </row>
    <row r="7579" spans="22:131" x14ac:dyDescent="0.25">
      <c r="W7579" s="33"/>
      <c r="X7579" s="33"/>
      <c r="DW7579" s="62"/>
      <c r="DX7579" s="63"/>
      <c r="DY7579" s="63"/>
      <c r="DZ7579" s="63"/>
      <c r="EA7579" s="62"/>
    </row>
    <row r="7580" spans="22:131" x14ac:dyDescent="0.25">
      <c r="W7580" s="33"/>
      <c r="X7580" s="33"/>
      <c r="DW7580" s="62"/>
      <c r="DX7580" s="63"/>
      <c r="DY7580" s="63"/>
      <c r="DZ7580" s="63"/>
      <c r="EA7580" s="62"/>
    </row>
    <row r="7581" spans="22:131" x14ac:dyDescent="0.25">
      <c r="W7581" s="33"/>
      <c r="X7581" s="33"/>
      <c r="DW7581" s="62"/>
      <c r="DX7581" s="63"/>
      <c r="DY7581" s="63"/>
      <c r="DZ7581" s="63"/>
      <c r="EA7581" s="62"/>
    </row>
    <row r="7582" spans="22:131" x14ac:dyDescent="0.25">
      <c r="W7582" s="33"/>
      <c r="X7582" s="33"/>
      <c r="DW7582" s="62"/>
      <c r="DX7582" s="63"/>
      <c r="DY7582" s="63"/>
      <c r="DZ7582" s="63"/>
      <c r="EA7582" s="62"/>
    </row>
    <row r="7583" spans="22:131" x14ac:dyDescent="0.25">
      <c r="V7583" s="1"/>
      <c r="W7583" s="33"/>
      <c r="X7583" s="33"/>
      <c r="DW7583" s="62"/>
      <c r="DX7583" s="63"/>
      <c r="DY7583" s="63"/>
      <c r="DZ7583" s="63"/>
      <c r="EA7583" s="62"/>
    </row>
    <row r="7584" spans="22:131" x14ac:dyDescent="0.25">
      <c r="W7584" s="33"/>
      <c r="X7584" s="33"/>
      <c r="DW7584" s="62"/>
      <c r="DX7584" s="63"/>
      <c r="DY7584" s="63"/>
      <c r="DZ7584" s="63"/>
      <c r="EA7584" s="62"/>
    </row>
    <row r="7585" spans="22:131" x14ac:dyDescent="0.25">
      <c r="W7585" s="33"/>
      <c r="X7585" s="33"/>
      <c r="DW7585" s="62"/>
      <c r="DX7585" s="63"/>
      <c r="DY7585" s="63"/>
      <c r="DZ7585" s="63"/>
      <c r="EA7585" s="62"/>
    </row>
    <row r="7586" spans="22:131" x14ac:dyDescent="0.25">
      <c r="W7586" s="33"/>
      <c r="X7586" s="33"/>
      <c r="DW7586" s="62"/>
      <c r="DX7586" s="63"/>
      <c r="DY7586" s="63"/>
      <c r="DZ7586" s="63"/>
      <c r="EA7586" s="62"/>
    </row>
    <row r="7587" spans="22:131" x14ac:dyDescent="0.25">
      <c r="W7587" s="33"/>
      <c r="X7587" s="33"/>
      <c r="DW7587" s="62"/>
      <c r="DX7587" s="63"/>
      <c r="DY7587" s="63"/>
      <c r="DZ7587" s="63"/>
      <c r="EA7587" s="62"/>
    </row>
    <row r="7588" spans="22:131" x14ac:dyDescent="0.25">
      <c r="W7588" s="33"/>
      <c r="X7588" s="33"/>
      <c r="DW7588" s="62"/>
      <c r="DX7588" s="63"/>
      <c r="DY7588" s="63"/>
      <c r="DZ7588" s="63"/>
      <c r="EA7588" s="62"/>
    </row>
    <row r="7589" spans="22:131" x14ac:dyDescent="0.25">
      <c r="W7589" s="33"/>
      <c r="X7589" s="33"/>
      <c r="DW7589" s="62"/>
      <c r="DX7589" s="63"/>
      <c r="DY7589" s="63"/>
      <c r="DZ7589" s="63"/>
      <c r="EA7589" s="62"/>
    </row>
    <row r="7590" spans="22:131" x14ac:dyDescent="0.25">
      <c r="W7590" s="33"/>
      <c r="X7590" s="33"/>
      <c r="DW7590" s="62"/>
      <c r="DX7590" s="63"/>
      <c r="DY7590" s="63"/>
      <c r="DZ7590" s="63"/>
      <c r="EA7590" s="62"/>
    </row>
    <row r="7591" spans="22:131" x14ac:dyDescent="0.25">
      <c r="W7591" s="33"/>
      <c r="X7591" s="33"/>
      <c r="DW7591" s="62"/>
      <c r="DX7591" s="63"/>
      <c r="DY7591" s="63"/>
      <c r="DZ7591" s="63"/>
      <c r="EA7591" s="62"/>
    </row>
    <row r="7592" spans="22:131" x14ac:dyDescent="0.25">
      <c r="W7592" s="33"/>
      <c r="X7592" s="33"/>
      <c r="DW7592" s="62"/>
      <c r="DX7592" s="63"/>
      <c r="DY7592" s="63"/>
      <c r="DZ7592" s="63"/>
      <c r="EA7592" s="62"/>
    </row>
    <row r="7593" spans="22:131" x14ac:dyDescent="0.25">
      <c r="W7593" s="33"/>
      <c r="X7593" s="33"/>
      <c r="DW7593" s="62"/>
      <c r="DX7593" s="63"/>
      <c r="DY7593" s="63"/>
      <c r="DZ7593" s="63"/>
      <c r="EA7593" s="62"/>
    </row>
    <row r="7594" spans="22:131" x14ac:dyDescent="0.25">
      <c r="W7594" s="33"/>
      <c r="X7594" s="33"/>
      <c r="DW7594" s="62"/>
      <c r="DX7594" s="63"/>
      <c r="DY7594" s="63"/>
      <c r="DZ7594" s="63"/>
      <c r="EA7594" s="62"/>
    </row>
    <row r="7595" spans="22:131" x14ac:dyDescent="0.25">
      <c r="V7595" s="1"/>
      <c r="W7595" s="33"/>
      <c r="X7595" s="33"/>
      <c r="DW7595" s="62"/>
      <c r="DX7595" s="63"/>
      <c r="DY7595" s="63"/>
      <c r="DZ7595" s="63"/>
      <c r="EA7595" s="62"/>
    </row>
    <row r="7596" spans="22:131" x14ac:dyDescent="0.25">
      <c r="W7596" s="33"/>
      <c r="X7596" s="33"/>
      <c r="DW7596" s="62"/>
      <c r="DX7596" s="63"/>
      <c r="DY7596" s="63"/>
      <c r="DZ7596" s="63"/>
      <c r="EA7596" s="62"/>
    </row>
    <row r="7597" spans="22:131" x14ac:dyDescent="0.25">
      <c r="W7597" s="33"/>
      <c r="X7597" s="33"/>
      <c r="DW7597" s="62"/>
      <c r="DX7597" s="63"/>
      <c r="DY7597" s="63"/>
      <c r="DZ7597" s="63"/>
      <c r="EA7597" s="62"/>
    </row>
    <row r="7598" spans="22:131" x14ac:dyDescent="0.25">
      <c r="W7598" s="33"/>
      <c r="X7598" s="33"/>
      <c r="DW7598" s="62"/>
      <c r="DX7598" s="63"/>
      <c r="DY7598" s="63"/>
      <c r="DZ7598" s="63"/>
      <c r="EA7598" s="62"/>
    </row>
    <row r="7599" spans="22:131" x14ac:dyDescent="0.25">
      <c r="W7599" s="33"/>
      <c r="X7599" s="33"/>
      <c r="DW7599" s="62"/>
      <c r="DX7599" s="63"/>
      <c r="DY7599" s="63"/>
      <c r="DZ7599" s="63"/>
      <c r="EA7599" s="62"/>
    </row>
    <row r="7600" spans="22:131" x14ac:dyDescent="0.25">
      <c r="W7600" s="33"/>
      <c r="X7600" s="33"/>
      <c r="DW7600" s="62"/>
      <c r="DX7600" s="63"/>
      <c r="DY7600" s="63"/>
      <c r="DZ7600" s="63"/>
      <c r="EA7600" s="62"/>
    </row>
    <row r="7601" spans="22:131" x14ac:dyDescent="0.25">
      <c r="W7601" s="33"/>
      <c r="X7601" s="33"/>
      <c r="DW7601" s="62"/>
      <c r="DX7601" s="63"/>
      <c r="DY7601" s="63"/>
      <c r="DZ7601" s="63"/>
      <c r="EA7601" s="62"/>
    </row>
    <row r="7602" spans="22:131" x14ac:dyDescent="0.25">
      <c r="V7602" s="1"/>
      <c r="W7602" s="33"/>
      <c r="X7602" s="33"/>
      <c r="DW7602" s="62"/>
      <c r="DX7602" s="63"/>
      <c r="DY7602" s="63"/>
      <c r="DZ7602" s="63"/>
      <c r="EA7602" s="62"/>
    </row>
    <row r="7603" spans="22:131" x14ac:dyDescent="0.25">
      <c r="W7603" s="33"/>
      <c r="X7603" s="33"/>
      <c r="DW7603" s="62"/>
      <c r="DX7603" s="63"/>
      <c r="DY7603" s="63"/>
      <c r="DZ7603" s="63"/>
      <c r="EA7603" s="62"/>
    </row>
    <row r="7604" spans="22:131" x14ac:dyDescent="0.25">
      <c r="W7604" s="33"/>
      <c r="X7604" s="33"/>
      <c r="DW7604" s="62"/>
      <c r="DX7604" s="63"/>
      <c r="DY7604" s="63"/>
      <c r="DZ7604" s="63"/>
      <c r="EA7604" s="62"/>
    </row>
    <row r="7605" spans="22:131" x14ac:dyDescent="0.25">
      <c r="V7605" s="1"/>
      <c r="W7605" s="33"/>
      <c r="X7605" s="33"/>
      <c r="DW7605" s="62"/>
      <c r="DX7605" s="63"/>
      <c r="DY7605" s="63"/>
      <c r="DZ7605" s="63"/>
      <c r="EA7605" s="62"/>
    </row>
    <row r="7606" spans="22:131" x14ac:dyDescent="0.25">
      <c r="W7606" s="33"/>
      <c r="X7606" s="33"/>
      <c r="DW7606" s="62"/>
      <c r="DX7606" s="63"/>
      <c r="DY7606" s="63"/>
      <c r="DZ7606" s="63"/>
      <c r="EA7606" s="62"/>
    </row>
    <row r="7607" spans="22:131" x14ac:dyDescent="0.25">
      <c r="V7607" s="1"/>
      <c r="W7607" s="33"/>
      <c r="X7607" s="33"/>
      <c r="DW7607" s="62"/>
      <c r="DX7607" s="63"/>
      <c r="DY7607" s="63"/>
      <c r="DZ7607" s="63"/>
      <c r="EA7607" s="62"/>
    </row>
    <row r="7608" spans="22:131" x14ac:dyDescent="0.25">
      <c r="W7608" s="33"/>
      <c r="X7608" s="33"/>
      <c r="DW7608" s="62"/>
      <c r="DX7608" s="63"/>
      <c r="DY7608" s="63"/>
      <c r="DZ7608" s="63"/>
      <c r="EA7608" s="62"/>
    </row>
    <row r="7609" spans="22:131" x14ac:dyDescent="0.25">
      <c r="W7609" s="33"/>
      <c r="X7609" s="33"/>
      <c r="DW7609" s="62"/>
      <c r="DX7609" s="63"/>
      <c r="DY7609" s="63"/>
      <c r="DZ7609" s="63"/>
      <c r="EA7609" s="62"/>
    </row>
    <row r="7610" spans="22:131" x14ac:dyDescent="0.25">
      <c r="W7610" s="33"/>
      <c r="X7610" s="33"/>
      <c r="DW7610" s="62"/>
      <c r="DX7610" s="63"/>
      <c r="DY7610" s="63"/>
      <c r="DZ7610" s="63"/>
      <c r="EA7610" s="62"/>
    </row>
    <row r="7611" spans="22:131" x14ac:dyDescent="0.25">
      <c r="W7611" s="33"/>
      <c r="X7611" s="33"/>
      <c r="DW7611" s="62"/>
      <c r="DX7611" s="63"/>
      <c r="DY7611" s="63"/>
      <c r="DZ7611" s="63"/>
      <c r="EA7611" s="62"/>
    </row>
    <row r="7612" spans="22:131" x14ac:dyDescent="0.25">
      <c r="W7612" s="33"/>
      <c r="X7612" s="33"/>
      <c r="DW7612" s="62"/>
      <c r="DX7612" s="63"/>
      <c r="DY7612" s="63"/>
      <c r="DZ7612" s="63"/>
      <c r="EA7612" s="62"/>
    </row>
    <row r="7613" spans="22:131" x14ac:dyDescent="0.25">
      <c r="W7613" s="33"/>
      <c r="X7613" s="33"/>
      <c r="DW7613" s="62"/>
      <c r="DX7613" s="63"/>
      <c r="DY7613" s="63"/>
      <c r="DZ7613" s="63"/>
      <c r="EA7613" s="62"/>
    </row>
    <row r="7614" spans="22:131" x14ac:dyDescent="0.25">
      <c r="W7614" s="33"/>
      <c r="X7614" s="33"/>
      <c r="DW7614" s="62"/>
      <c r="DX7614" s="63"/>
      <c r="DY7614" s="63"/>
      <c r="DZ7614" s="63"/>
      <c r="EA7614" s="62"/>
    </row>
    <row r="7615" spans="22:131" x14ac:dyDescent="0.25">
      <c r="W7615" s="33"/>
      <c r="X7615" s="33"/>
      <c r="DW7615" s="62"/>
      <c r="DX7615" s="63"/>
      <c r="DY7615" s="63"/>
      <c r="DZ7615" s="63"/>
      <c r="EA7615" s="62"/>
    </row>
    <row r="7616" spans="22:131" x14ac:dyDescent="0.25">
      <c r="W7616" s="33"/>
      <c r="X7616" s="33"/>
      <c r="DW7616" s="62"/>
      <c r="DX7616" s="63"/>
      <c r="DY7616" s="63"/>
      <c r="DZ7616" s="63"/>
      <c r="EA7616" s="62"/>
    </row>
    <row r="7617" spans="22:131" x14ac:dyDescent="0.25">
      <c r="V7617" s="1"/>
      <c r="W7617" s="33"/>
      <c r="X7617" s="33"/>
      <c r="DW7617" s="62"/>
      <c r="DX7617" s="63"/>
      <c r="DY7617" s="63"/>
      <c r="DZ7617" s="63"/>
      <c r="EA7617" s="62"/>
    </row>
    <row r="7618" spans="22:131" x14ac:dyDescent="0.25">
      <c r="W7618" s="33"/>
      <c r="X7618" s="33"/>
      <c r="DW7618" s="62"/>
      <c r="DX7618" s="63"/>
      <c r="DY7618" s="63"/>
      <c r="DZ7618" s="63"/>
      <c r="EA7618" s="62"/>
    </row>
    <row r="7619" spans="22:131" x14ac:dyDescent="0.25">
      <c r="W7619" s="33"/>
      <c r="X7619" s="33"/>
      <c r="DW7619" s="62"/>
      <c r="DX7619" s="63"/>
      <c r="DY7619" s="63"/>
      <c r="DZ7619" s="63"/>
      <c r="EA7619" s="62"/>
    </row>
    <row r="7620" spans="22:131" x14ac:dyDescent="0.25">
      <c r="W7620" s="33"/>
      <c r="X7620" s="33"/>
      <c r="DW7620" s="62"/>
      <c r="DX7620" s="63"/>
      <c r="DY7620" s="63"/>
      <c r="DZ7620" s="63"/>
      <c r="EA7620" s="62"/>
    </row>
    <row r="7621" spans="22:131" x14ac:dyDescent="0.25">
      <c r="W7621" s="33"/>
      <c r="X7621" s="33"/>
      <c r="DW7621" s="62"/>
      <c r="DX7621" s="63"/>
      <c r="DY7621" s="63"/>
      <c r="DZ7621" s="63"/>
      <c r="EA7621" s="62"/>
    </row>
    <row r="7622" spans="22:131" x14ac:dyDescent="0.25">
      <c r="V7622" s="1"/>
      <c r="W7622" s="33"/>
      <c r="X7622" s="33"/>
      <c r="DW7622" s="62"/>
      <c r="DX7622" s="63"/>
      <c r="DY7622" s="63"/>
      <c r="DZ7622" s="63"/>
      <c r="EA7622" s="62"/>
    </row>
    <row r="7623" spans="22:131" x14ac:dyDescent="0.25">
      <c r="W7623" s="33"/>
      <c r="X7623" s="33"/>
      <c r="DW7623" s="62"/>
      <c r="DX7623" s="63"/>
      <c r="DY7623" s="63"/>
      <c r="DZ7623" s="63"/>
      <c r="EA7623" s="62"/>
    </row>
    <row r="7624" spans="22:131" x14ac:dyDescent="0.25">
      <c r="W7624" s="33"/>
      <c r="X7624" s="33"/>
      <c r="DW7624" s="62"/>
      <c r="DX7624" s="63"/>
      <c r="DY7624" s="63"/>
      <c r="DZ7624" s="63"/>
      <c r="EA7624" s="62"/>
    </row>
    <row r="7625" spans="22:131" x14ac:dyDescent="0.25">
      <c r="W7625" s="33"/>
      <c r="X7625" s="33"/>
      <c r="DW7625" s="62"/>
      <c r="DX7625" s="63"/>
      <c r="DY7625" s="63"/>
      <c r="DZ7625" s="63"/>
      <c r="EA7625" s="62"/>
    </row>
    <row r="7626" spans="22:131" x14ac:dyDescent="0.25">
      <c r="W7626" s="33"/>
      <c r="X7626" s="33"/>
      <c r="DW7626" s="62"/>
      <c r="DX7626" s="63"/>
      <c r="DY7626" s="63"/>
      <c r="DZ7626" s="63"/>
      <c r="EA7626" s="62"/>
    </row>
    <row r="7627" spans="22:131" x14ac:dyDescent="0.25">
      <c r="W7627" s="33"/>
      <c r="X7627" s="33"/>
      <c r="DW7627" s="62"/>
      <c r="DX7627" s="63"/>
      <c r="DY7627" s="63"/>
      <c r="DZ7627" s="63"/>
      <c r="EA7627" s="62"/>
    </row>
    <row r="7628" spans="22:131" x14ac:dyDescent="0.25">
      <c r="W7628" s="33"/>
      <c r="X7628" s="33"/>
      <c r="DW7628" s="62"/>
      <c r="DX7628" s="63"/>
      <c r="DY7628" s="63"/>
      <c r="DZ7628" s="63"/>
      <c r="EA7628" s="62"/>
    </row>
    <row r="7629" spans="22:131" x14ac:dyDescent="0.25">
      <c r="W7629" s="33"/>
      <c r="X7629" s="33"/>
      <c r="DW7629" s="62"/>
      <c r="DX7629" s="63"/>
      <c r="DY7629" s="63"/>
      <c r="DZ7629" s="63"/>
      <c r="EA7629" s="62"/>
    </row>
    <row r="7630" spans="22:131" x14ac:dyDescent="0.25">
      <c r="V7630" s="1"/>
      <c r="W7630" s="33"/>
      <c r="X7630" s="33"/>
      <c r="DW7630" s="62"/>
      <c r="DX7630" s="63"/>
      <c r="DY7630" s="63"/>
      <c r="DZ7630" s="63"/>
      <c r="EA7630" s="62"/>
    </row>
    <row r="7631" spans="22:131" x14ac:dyDescent="0.25">
      <c r="W7631" s="33"/>
      <c r="X7631" s="33"/>
      <c r="DW7631" s="62"/>
      <c r="DX7631" s="63"/>
      <c r="DY7631" s="63"/>
      <c r="DZ7631" s="63"/>
      <c r="EA7631" s="62"/>
    </row>
    <row r="7632" spans="22:131" x14ac:dyDescent="0.25">
      <c r="W7632" s="33"/>
      <c r="X7632" s="33"/>
      <c r="DW7632" s="62"/>
      <c r="DX7632" s="63"/>
      <c r="DY7632" s="63"/>
      <c r="DZ7632" s="63"/>
      <c r="EA7632" s="62"/>
    </row>
    <row r="7633" spans="22:131" x14ac:dyDescent="0.25">
      <c r="W7633" s="33"/>
      <c r="X7633" s="33"/>
      <c r="DW7633" s="62"/>
      <c r="DX7633" s="63"/>
      <c r="DY7633" s="63"/>
      <c r="DZ7633" s="63"/>
      <c r="EA7633" s="62"/>
    </row>
    <row r="7634" spans="22:131" x14ac:dyDescent="0.25">
      <c r="V7634" s="1"/>
      <c r="W7634" s="33"/>
      <c r="X7634" s="33"/>
      <c r="DW7634" s="62"/>
      <c r="DX7634" s="63"/>
      <c r="DY7634" s="63"/>
      <c r="DZ7634" s="63"/>
      <c r="EA7634" s="62"/>
    </row>
    <row r="7635" spans="22:131" x14ac:dyDescent="0.25">
      <c r="W7635" s="33"/>
      <c r="X7635" s="33"/>
      <c r="DW7635" s="62"/>
      <c r="DX7635" s="63"/>
      <c r="DY7635" s="63"/>
      <c r="DZ7635" s="63"/>
      <c r="EA7635" s="62"/>
    </row>
    <row r="7636" spans="22:131" x14ac:dyDescent="0.25">
      <c r="W7636" s="33"/>
      <c r="X7636" s="33"/>
      <c r="DW7636" s="62"/>
      <c r="DX7636" s="63"/>
      <c r="DY7636" s="63"/>
      <c r="DZ7636" s="63"/>
      <c r="EA7636" s="62"/>
    </row>
    <row r="7637" spans="22:131" x14ac:dyDescent="0.25">
      <c r="W7637" s="33"/>
      <c r="X7637" s="33"/>
      <c r="DW7637" s="62"/>
      <c r="DX7637" s="63"/>
      <c r="DY7637" s="63"/>
      <c r="DZ7637" s="63"/>
      <c r="EA7637" s="62"/>
    </row>
    <row r="7638" spans="22:131" x14ac:dyDescent="0.25">
      <c r="W7638" s="33"/>
      <c r="X7638" s="33"/>
      <c r="DW7638" s="62"/>
      <c r="DX7638" s="63"/>
      <c r="DY7638" s="63"/>
      <c r="DZ7638" s="63"/>
      <c r="EA7638" s="62"/>
    </row>
    <row r="7639" spans="22:131" x14ac:dyDescent="0.25">
      <c r="W7639" s="33"/>
      <c r="X7639" s="33"/>
      <c r="DW7639" s="62"/>
      <c r="DX7639" s="63"/>
      <c r="DY7639" s="63"/>
      <c r="DZ7639" s="63"/>
      <c r="EA7639" s="62"/>
    </row>
    <row r="7640" spans="22:131" x14ac:dyDescent="0.25">
      <c r="W7640" s="33"/>
      <c r="X7640" s="33"/>
      <c r="DW7640" s="62"/>
      <c r="DX7640" s="63"/>
      <c r="DY7640" s="63"/>
      <c r="DZ7640" s="63"/>
      <c r="EA7640" s="62"/>
    </row>
    <row r="7641" spans="22:131" x14ac:dyDescent="0.25">
      <c r="V7641" s="1"/>
      <c r="W7641" s="33"/>
      <c r="X7641" s="33"/>
      <c r="DW7641" s="62"/>
      <c r="DX7641" s="63"/>
      <c r="DY7641" s="63"/>
      <c r="DZ7641" s="63"/>
      <c r="EA7641" s="62"/>
    </row>
    <row r="7642" spans="22:131" x14ac:dyDescent="0.25">
      <c r="W7642" s="33"/>
      <c r="X7642" s="33"/>
      <c r="DW7642" s="62"/>
      <c r="DX7642" s="63"/>
      <c r="DY7642" s="63"/>
      <c r="DZ7642" s="63"/>
      <c r="EA7642" s="62"/>
    </row>
    <row r="7643" spans="22:131" x14ac:dyDescent="0.25">
      <c r="W7643" s="33"/>
      <c r="X7643" s="33"/>
      <c r="DW7643" s="62"/>
      <c r="DX7643" s="63"/>
      <c r="DY7643" s="63"/>
      <c r="DZ7643" s="63"/>
      <c r="EA7643" s="62"/>
    </row>
    <row r="7644" spans="22:131" x14ac:dyDescent="0.25">
      <c r="W7644" s="33"/>
      <c r="X7644" s="33"/>
      <c r="DW7644" s="62"/>
      <c r="DX7644" s="63"/>
      <c r="DY7644" s="63"/>
      <c r="DZ7644" s="63"/>
      <c r="EA7644" s="62"/>
    </row>
    <row r="7645" spans="22:131" x14ac:dyDescent="0.25">
      <c r="W7645" s="33"/>
      <c r="X7645" s="33"/>
      <c r="DW7645" s="62"/>
      <c r="DX7645" s="63"/>
      <c r="DY7645" s="63"/>
      <c r="DZ7645" s="63"/>
      <c r="EA7645" s="62"/>
    </row>
    <row r="7646" spans="22:131" x14ac:dyDescent="0.25">
      <c r="W7646" s="33"/>
      <c r="X7646" s="33"/>
      <c r="DW7646" s="62"/>
      <c r="DX7646" s="63"/>
      <c r="DY7646" s="63"/>
      <c r="DZ7646" s="63"/>
      <c r="EA7646" s="62"/>
    </row>
    <row r="7647" spans="22:131" x14ac:dyDescent="0.25">
      <c r="W7647" s="33"/>
      <c r="X7647" s="33"/>
      <c r="DW7647" s="62"/>
      <c r="DX7647" s="63"/>
      <c r="DY7647" s="63"/>
      <c r="DZ7647" s="63"/>
      <c r="EA7647" s="62"/>
    </row>
    <row r="7648" spans="22:131" x14ac:dyDescent="0.25">
      <c r="W7648" s="33"/>
      <c r="X7648" s="33"/>
      <c r="DW7648" s="62"/>
      <c r="DX7648" s="63"/>
      <c r="DY7648" s="63"/>
      <c r="DZ7648" s="63"/>
      <c r="EA7648" s="62"/>
    </row>
    <row r="7649" spans="22:131" x14ac:dyDescent="0.25">
      <c r="V7649" s="1"/>
      <c r="W7649" s="33"/>
      <c r="X7649" s="33"/>
      <c r="DW7649" s="62"/>
      <c r="DX7649" s="63"/>
      <c r="DY7649" s="63"/>
      <c r="DZ7649" s="63"/>
      <c r="EA7649" s="62"/>
    </row>
    <row r="7650" spans="22:131" x14ac:dyDescent="0.25">
      <c r="W7650" s="33"/>
      <c r="X7650" s="33"/>
      <c r="DW7650" s="62"/>
      <c r="DX7650" s="63"/>
      <c r="DY7650" s="63"/>
      <c r="DZ7650" s="63"/>
      <c r="EA7650" s="62"/>
    </row>
    <row r="7651" spans="22:131" x14ac:dyDescent="0.25">
      <c r="W7651" s="33"/>
      <c r="X7651" s="33"/>
      <c r="DW7651" s="62"/>
      <c r="DX7651" s="63"/>
      <c r="DY7651" s="63"/>
      <c r="DZ7651" s="63"/>
      <c r="EA7651" s="62"/>
    </row>
    <row r="7652" spans="22:131" x14ac:dyDescent="0.25">
      <c r="V7652" s="1"/>
      <c r="W7652" s="33"/>
      <c r="X7652" s="33"/>
      <c r="DW7652" s="62"/>
      <c r="DX7652" s="63"/>
      <c r="DY7652" s="63"/>
      <c r="DZ7652" s="63"/>
      <c r="EA7652" s="62"/>
    </row>
    <row r="7653" spans="22:131" x14ac:dyDescent="0.25">
      <c r="W7653" s="33"/>
      <c r="X7653" s="33"/>
      <c r="DW7653" s="62"/>
      <c r="DX7653" s="63"/>
      <c r="DY7653" s="63"/>
      <c r="DZ7653" s="63"/>
      <c r="EA7653" s="62"/>
    </row>
    <row r="7654" spans="22:131" x14ac:dyDescent="0.25">
      <c r="W7654" s="33"/>
      <c r="X7654" s="33"/>
      <c r="DW7654" s="62"/>
      <c r="DX7654" s="63"/>
      <c r="DY7654" s="63"/>
      <c r="DZ7654" s="63"/>
      <c r="EA7654" s="62"/>
    </row>
    <row r="7655" spans="22:131" x14ac:dyDescent="0.25">
      <c r="W7655" s="33"/>
      <c r="X7655" s="33"/>
      <c r="DW7655" s="62"/>
      <c r="DX7655" s="63"/>
      <c r="DY7655" s="63"/>
      <c r="DZ7655" s="63"/>
      <c r="EA7655" s="62"/>
    </row>
    <row r="7656" spans="22:131" x14ac:dyDescent="0.25">
      <c r="V7656" s="1"/>
      <c r="W7656" s="33"/>
      <c r="X7656" s="33"/>
      <c r="DW7656" s="62"/>
      <c r="DX7656" s="63"/>
      <c r="DY7656" s="63"/>
      <c r="DZ7656" s="63"/>
      <c r="EA7656" s="62"/>
    </row>
    <row r="7657" spans="22:131" x14ac:dyDescent="0.25">
      <c r="W7657" s="33"/>
      <c r="X7657" s="33"/>
      <c r="DW7657" s="62"/>
      <c r="DX7657" s="63"/>
      <c r="DY7657" s="63"/>
      <c r="DZ7657" s="63"/>
      <c r="EA7657" s="62"/>
    </row>
    <row r="7658" spans="22:131" x14ac:dyDescent="0.25">
      <c r="W7658" s="33"/>
      <c r="X7658" s="33"/>
      <c r="DW7658" s="62"/>
      <c r="DX7658" s="63"/>
      <c r="DY7658" s="63"/>
      <c r="DZ7658" s="63"/>
      <c r="EA7658" s="62"/>
    </row>
    <row r="7659" spans="22:131" x14ac:dyDescent="0.25">
      <c r="W7659" s="33"/>
      <c r="X7659" s="33"/>
      <c r="DW7659" s="62"/>
      <c r="DX7659" s="63"/>
      <c r="DY7659" s="63"/>
      <c r="DZ7659" s="63"/>
      <c r="EA7659" s="62"/>
    </row>
    <row r="7660" spans="22:131" x14ac:dyDescent="0.25">
      <c r="W7660" s="33"/>
      <c r="X7660" s="33"/>
      <c r="DW7660" s="62"/>
      <c r="DX7660" s="63"/>
      <c r="DY7660" s="63"/>
      <c r="DZ7660" s="63"/>
      <c r="EA7660" s="62"/>
    </row>
    <row r="7661" spans="22:131" x14ac:dyDescent="0.25">
      <c r="W7661" s="33"/>
      <c r="X7661" s="33"/>
      <c r="DW7661" s="62"/>
      <c r="DX7661" s="63"/>
      <c r="DY7661" s="63"/>
      <c r="DZ7661" s="63"/>
      <c r="EA7661" s="62"/>
    </row>
    <row r="7662" spans="22:131" x14ac:dyDescent="0.25">
      <c r="V7662" s="1"/>
      <c r="W7662" s="33"/>
      <c r="X7662" s="33"/>
      <c r="DW7662" s="62"/>
      <c r="DX7662" s="63"/>
      <c r="DY7662" s="63"/>
      <c r="DZ7662" s="63"/>
      <c r="EA7662" s="62"/>
    </row>
    <row r="7663" spans="22:131" x14ac:dyDescent="0.25">
      <c r="W7663" s="33"/>
      <c r="X7663" s="33"/>
      <c r="DW7663" s="62"/>
      <c r="DX7663" s="63"/>
      <c r="DY7663" s="63"/>
      <c r="DZ7663" s="63"/>
      <c r="EA7663" s="62"/>
    </row>
    <row r="7664" spans="22:131" x14ac:dyDescent="0.25">
      <c r="W7664" s="33"/>
      <c r="X7664" s="33"/>
      <c r="DW7664" s="62"/>
      <c r="DX7664" s="63"/>
      <c r="DY7664" s="63"/>
      <c r="DZ7664" s="63"/>
      <c r="EA7664" s="62"/>
    </row>
    <row r="7665" spans="22:131" x14ac:dyDescent="0.25">
      <c r="W7665" s="33"/>
      <c r="X7665" s="33"/>
      <c r="DW7665" s="62"/>
      <c r="DX7665" s="63"/>
      <c r="DY7665" s="63"/>
      <c r="DZ7665" s="63"/>
      <c r="EA7665" s="62"/>
    </row>
    <row r="7666" spans="22:131" x14ac:dyDescent="0.25">
      <c r="W7666" s="33"/>
      <c r="X7666" s="33"/>
      <c r="DW7666" s="62"/>
      <c r="DX7666" s="63"/>
      <c r="DY7666" s="63"/>
      <c r="DZ7666" s="63"/>
      <c r="EA7666" s="62"/>
    </row>
    <row r="7667" spans="22:131" x14ac:dyDescent="0.25">
      <c r="W7667" s="33"/>
      <c r="X7667" s="33"/>
      <c r="DW7667" s="62"/>
      <c r="DX7667" s="63"/>
      <c r="DY7667" s="63"/>
      <c r="DZ7667" s="63"/>
      <c r="EA7667" s="62"/>
    </row>
    <row r="7668" spans="22:131" x14ac:dyDescent="0.25">
      <c r="W7668" s="33"/>
      <c r="X7668" s="33"/>
      <c r="DW7668" s="62"/>
      <c r="DX7668" s="63"/>
      <c r="DY7668" s="63"/>
      <c r="DZ7668" s="63"/>
      <c r="EA7668" s="62"/>
    </row>
    <row r="7669" spans="22:131" x14ac:dyDescent="0.25">
      <c r="W7669" s="33"/>
      <c r="X7669" s="33"/>
      <c r="DW7669" s="62"/>
      <c r="DX7669" s="63"/>
      <c r="DY7669" s="63"/>
      <c r="DZ7669" s="63"/>
      <c r="EA7669" s="62"/>
    </row>
    <row r="7670" spans="22:131" x14ac:dyDescent="0.25">
      <c r="V7670" s="1"/>
      <c r="W7670" s="33"/>
      <c r="X7670" s="33"/>
      <c r="DW7670" s="62"/>
      <c r="DX7670" s="63"/>
      <c r="DY7670" s="63"/>
      <c r="DZ7670" s="63"/>
      <c r="EA7670" s="62"/>
    </row>
    <row r="7671" spans="22:131" x14ac:dyDescent="0.25">
      <c r="W7671" s="33"/>
      <c r="X7671" s="33"/>
      <c r="DW7671" s="62"/>
      <c r="DX7671" s="63"/>
      <c r="DY7671" s="63"/>
      <c r="DZ7671" s="63"/>
      <c r="EA7671" s="62"/>
    </row>
    <row r="7672" spans="22:131" x14ac:dyDescent="0.25">
      <c r="W7672" s="33"/>
      <c r="X7672" s="33"/>
      <c r="DW7672" s="62"/>
      <c r="DX7672" s="63"/>
      <c r="DY7672" s="63"/>
      <c r="DZ7672" s="63"/>
      <c r="EA7672" s="62"/>
    </row>
    <row r="7673" spans="22:131" x14ac:dyDescent="0.25">
      <c r="W7673" s="33"/>
      <c r="X7673" s="33"/>
      <c r="DW7673" s="62"/>
      <c r="DX7673" s="63"/>
      <c r="DY7673" s="63"/>
      <c r="DZ7673" s="63"/>
      <c r="EA7673" s="62"/>
    </row>
    <row r="7674" spans="22:131" x14ac:dyDescent="0.25">
      <c r="W7674" s="33"/>
      <c r="X7674" s="33"/>
      <c r="DW7674" s="62"/>
      <c r="DX7674" s="63"/>
      <c r="DY7674" s="63"/>
      <c r="DZ7674" s="63"/>
      <c r="EA7674" s="62"/>
    </row>
    <row r="7675" spans="22:131" x14ac:dyDescent="0.25">
      <c r="W7675" s="33"/>
      <c r="X7675" s="33"/>
      <c r="DW7675" s="62"/>
      <c r="DX7675" s="63"/>
      <c r="DY7675" s="63"/>
      <c r="DZ7675" s="63"/>
      <c r="EA7675" s="62"/>
    </row>
    <row r="7676" spans="22:131" x14ac:dyDescent="0.25">
      <c r="V7676" s="1"/>
      <c r="W7676" s="33"/>
      <c r="X7676" s="33"/>
      <c r="DW7676" s="62"/>
      <c r="DX7676" s="63"/>
      <c r="DY7676" s="63"/>
      <c r="DZ7676" s="63"/>
      <c r="EA7676" s="62"/>
    </row>
    <row r="7677" spans="22:131" x14ac:dyDescent="0.25">
      <c r="W7677" s="33"/>
      <c r="X7677" s="33"/>
      <c r="DW7677" s="62"/>
      <c r="DX7677" s="63"/>
      <c r="DY7677" s="63"/>
      <c r="DZ7677" s="63"/>
      <c r="EA7677" s="62"/>
    </row>
    <row r="7678" spans="22:131" x14ac:dyDescent="0.25">
      <c r="V7678" s="1"/>
      <c r="W7678" s="33"/>
      <c r="X7678" s="33"/>
      <c r="DW7678" s="62"/>
      <c r="DX7678" s="63"/>
      <c r="DY7678" s="63"/>
      <c r="DZ7678" s="63"/>
      <c r="EA7678" s="62"/>
    </row>
    <row r="7679" spans="22:131" x14ac:dyDescent="0.25">
      <c r="W7679" s="33"/>
      <c r="X7679" s="33"/>
      <c r="DW7679" s="62"/>
      <c r="DX7679" s="63"/>
      <c r="DY7679" s="63"/>
      <c r="DZ7679" s="63"/>
      <c r="EA7679" s="62"/>
    </row>
    <row r="7680" spans="22:131" x14ac:dyDescent="0.25">
      <c r="W7680" s="33"/>
      <c r="X7680" s="33"/>
      <c r="DW7680" s="62"/>
      <c r="DX7680" s="63"/>
      <c r="DY7680" s="63"/>
      <c r="DZ7680" s="63"/>
      <c r="EA7680" s="62"/>
    </row>
    <row r="7681" spans="22:131" x14ac:dyDescent="0.25">
      <c r="W7681" s="33"/>
      <c r="X7681" s="33"/>
      <c r="DW7681" s="62"/>
      <c r="DX7681" s="63"/>
      <c r="DY7681" s="63"/>
      <c r="DZ7681" s="63"/>
      <c r="EA7681" s="62"/>
    </row>
    <row r="7682" spans="22:131" x14ac:dyDescent="0.25">
      <c r="V7682" s="1"/>
      <c r="W7682" s="33"/>
      <c r="X7682" s="33"/>
      <c r="DW7682" s="62"/>
      <c r="DX7682" s="63"/>
      <c r="DY7682" s="63"/>
      <c r="DZ7682" s="63"/>
      <c r="EA7682" s="62"/>
    </row>
    <row r="7683" spans="22:131" x14ac:dyDescent="0.25">
      <c r="W7683" s="33"/>
      <c r="X7683" s="33"/>
      <c r="DW7683" s="62"/>
      <c r="DX7683" s="63"/>
      <c r="DY7683" s="63"/>
      <c r="DZ7683" s="63"/>
      <c r="EA7683" s="62"/>
    </row>
    <row r="7684" spans="22:131" x14ac:dyDescent="0.25">
      <c r="W7684" s="33"/>
      <c r="X7684" s="33"/>
      <c r="DW7684" s="62"/>
      <c r="DX7684" s="63"/>
      <c r="DY7684" s="63"/>
      <c r="DZ7684" s="63"/>
      <c r="EA7684" s="62"/>
    </row>
    <row r="7685" spans="22:131" x14ac:dyDescent="0.25">
      <c r="W7685" s="33"/>
      <c r="X7685" s="33"/>
      <c r="DW7685" s="62"/>
      <c r="DX7685" s="63"/>
      <c r="DY7685" s="63"/>
      <c r="DZ7685" s="63"/>
      <c r="EA7685" s="62"/>
    </row>
    <row r="7686" spans="22:131" x14ac:dyDescent="0.25">
      <c r="V7686" s="1"/>
      <c r="W7686" s="33"/>
      <c r="X7686" s="33"/>
      <c r="DW7686" s="62"/>
      <c r="DX7686" s="63"/>
      <c r="DY7686" s="63"/>
      <c r="DZ7686" s="63"/>
      <c r="EA7686" s="62"/>
    </row>
    <row r="7687" spans="22:131" x14ac:dyDescent="0.25">
      <c r="W7687" s="33"/>
      <c r="X7687" s="33"/>
      <c r="DW7687" s="62"/>
      <c r="DX7687" s="63"/>
      <c r="DY7687" s="63"/>
      <c r="DZ7687" s="63"/>
      <c r="EA7687" s="62"/>
    </row>
    <row r="7688" spans="22:131" x14ac:dyDescent="0.25">
      <c r="W7688" s="33"/>
      <c r="X7688" s="33"/>
      <c r="DW7688" s="62"/>
      <c r="DX7688" s="63"/>
      <c r="DY7688" s="63"/>
      <c r="DZ7688" s="63"/>
      <c r="EA7688" s="62"/>
    </row>
    <row r="7689" spans="22:131" x14ac:dyDescent="0.25">
      <c r="W7689" s="33"/>
      <c r="X7689" s="33"/>
      <c r="DW7689" s="62"/>
      <c r="DX7689" s="63"/>
      <c r="DY7689" s="63"/>
      <c r="DZ7689" s="63"/>
      <c r="EA7689" s="62"/>
    </row>
    <row r="7690" spans="22:131" x14ac:dyDescent="0.25">
      <c r="W7690" s="33"/>
      <c r="X7690" s="33"/>
      <c r="DW7690" s="62"/>
      <c r="DX7690" s="63"/>
      <c r="DY7690" s="63"/>
      <c r="DZ7690" s="63"/>
      <c r="EA7690" s="62"/>
    </row>
    <row r="7691" spans="22:131" x14ac:dyDescent="0.25">
      <c r="W7691" s="33"/>
      <c r="X7691" s="33"/>
      <c r="DW7691" s="62"/>
      <c r="DX7691" s="63"/>
      <c r="DY7691" s="63"/>
      <c r="DZ7691" s="63"/>
      <c r="EA7691" s="62"/>
    </row>
    <row r="7692" spans="22:131" x14ac:dyDescent="0.25">
      <c r="W7692" s="33"/>
      <c r="X7692" s="33"/>
      <c r="DW7692" s="62"/>
      <c r="DX7692" s="63"/>
      <c r="DY7692" s="63"/>
      <c r="DZ7692" s="63"/>
      <c r="EA7692" s="62"/>
    </row>
    <row r="7693" spans="22:131" x14ac:dyDescent="0.25">
      <c r="W7693" s="33"/>
      <c r="X7693" s="33"/>
      <c r="DW7693" s="62"/>
      <c r="DX7693" s="63"/>
      <c r="DY7693" s="63"/>
      <c r="DZ7693" s="63"/>
      <c r="EA7693" s="62"/>
    </row>
    <row r="7694" spans="22:131" x14ac:dyDescent="0.25">
      <c r="W7694" s="33"/>
      <c r="X7694" s="33"/>
      <c r="DW7694" s="62"/>
      <c r="DX7694" s="63"/>
      <c r="DY7694" s="63"/>
      <c r="DZ7694" s="63"/>
      <c r="EA7694" s="62"/>
    </row>
    <row r="7695" spans="22:131" x14ac:dyDescent="0.25">
      <c r="W7695" s="33"/>
      <c r="X7695" s="33"/>
      <c r="DW7695" s="62"/>
      <c r="DX7695" s="63"/>
      <c r="DY7695" s="63"/>
      <c r="DZ7695" s="63"/>
      <c r="EA7695" s="62"/>
    </row>
    <row r="7696" spans="22:131" x14ac:dyDescent="0.25">
      <c r="W7696" s="33"/>
      <c r="X7696" s="33"/>
      <c r="DW7696" s="62"/>
      <c r="DX7696" s="63"/>
      <c r="DY7696" s="63"/>
      <c r="DZ7696" s="63"/>
      <c r="EA7696" s="62"/>
    </row>
    <row r="7697" spans="22:131" x14ac:dyDescent="0.25">
      <c r="W7697" s="33"/>
      <c r="X7697" s="33"/>
      <c r="DW7697" s="62"/>
      <c r="DX7697" s="63"/>
      <c r="DY7697" s="63"/>
      <c r="DZ7697" s="63"/>
      <c r="EA7697" s="62"/>
    </row>
    <row r="7698" spans="22:131" x14ac:dyDescent="0.25">
      <c r="W7698" s="33"/>
      <c r="X7698" s="33"/>
      <c r="DW7698" s="62"/>
      <c r="DX7698" s="63"/>
      <c r="DY7698" s="63"/>
      <c r="DZ7698" s="63"/>
      <c r="EA7698" s="62"/>
    </row>
    <row r="7699" spans="22:131" x14ac:dyDescent="0.25">
      <c r="W7699" s="33"/>
      <c r="X7699" s="33"/>
      <c r="DW7699" s="62"/>
      <c r="DX7699" s="63"/>
      <c r="DY7699" s="63"/>
      <c r="DZ7699" s="63"/>
      <c r="EA7699" s="62"/>
    </row>
    <row r="7700" spans="22:131" x14ac:dyDescent="0.25">
      <c r="W7700" s="33"/>
      <c r="X7700" s="33"/>
      <c r="DW7700" s="62"/>
      <c r="DX7700" s="63"/>
      <c r="DY7700" s="63"/>
      <c r="DZ7700" s="63"/>
      <c r="EA7700" s="62"/>
    </row>
    <row r="7701" spans="22:131" x14ac:dyDescent="0.25">
      <c r="W7701" s="33"/>
      <c r="X7701" s="33"/>
      <c r="DW7701" s="62"/>
      <c r="DX7701" s="63"/>
      <c r="DY7701" s="63"/>
      <c r="DZ7701" s="63"/>
      <c r="EA7701" s="62"/>
    </row>
    <row r="7702" spans="22:131" x14ac:dyDescent="0.25">
      <c r="W7702" s="33"/>
      <c r="X7702" s="33"/>
      <c r="DW7702" s="62"/>
      <c r="DX7702" s="63"/>
      <c r="DY7702" s="63"/>
      <c r="DZ7702" s="63"/>
      <c r="EA7702" s="62"/>
    </row>
    <row r="7703" spans="22:131" x14ac:dyDescent="0.25">
      <c r="W7703" s="33"/>
      <c r="X7703" s="33"/>
      <c r="DW7703" s="62"/>
      <c r="DX7703" s="63"/>
      <c r="DY7703" s="63"/>
      <c r="DZ7703" s="63"/>
      <c r="EA7703" s="62"/>
    </row>
    <row r="7704" spans="22:131" x14ac:dyDescent="0.25">
      <c r="W7704" s="33"/>
      <c r="X7704" s="33"/>
      <c r="DW7704" s="62"/>
      <c r="DX7704" s="63"/>
      <c r="DY7704" s="63"/>
      <c r="DZ7704" s="63"/>
      <c r="EA7704" s="62"/>
    </row>
    <row r="7705" spans="22:131" x14ac:dyDescent="0.25">
      <c r="W7705" s="33"/>
      <c r="X7705" s="33"/>
      <c r="DW7705" s="62"/>
      <c r="DX7705" s="63"/>
      <c r="DY7705" s="63"/>
      <c r="DZ7705" s="63"/>
      <c r="EA7705" s="62"/>
    </row>
    <row r="7706" spans="22:131" x14ac:dyDescent="0.25">
      <c r="W7706" s="33"/>
      <c r="X7706" s="33"/>
      <c r="DW7706" s="62"/>
      <c r="DX7706" s="63"/>
      <c r="DY7706" s="63"/>
      <c r="DZ7706" s="63"/>
      <c r="EA7706" s="62"/>
    </row>
    <row r="7707" spans="22:131" x14ac:dyDescent="0.25">
      <c r="W7707" s="33"/>
      <c r="X7707" s="33"/>
      <c r="DW7707" s="62"/>
      <c r="DX7707" s="63"/>
      <c r="DY7707" s="63"/>
      <c r="DZ7707" s="63"/>
      <c r="EA7707" s="62"/>
    </row>
    <row r="7708" spans="22:131" x14ac:dyDescent="0.25">
      <c r="W7708" s="33"/>
      <c r="X7708" s="33"/>
      <c r="DW7708" s="62"/>
      <c r="DX7708" s="63"/>
      <c r="DY7708" s="63"/>
      <c r="DZ7708" s="63"/>
      <c r="EA7708" s="62"/>
    </row>
    <row r="7709" spans="22:131" x14ac:dyDescent="0.25">
      <c r="W7709" s="33"/>
      <c r="X7709" s="33"/>
      <c r="DW7709" s="62"/>
      <c r="DX7709" s="63"/>
      <c r="DY7709" s="63"/>
      <c r="DZ7709" s="63"/>
      <c r="EA7709" s="62"/>
    </row>
    <row r="7710" spans="22:131" x14ac:dyDescent="0.25">
      <c r="W7710" s="33"/>
      <c r="X7710" s="33"/>
      <c r="DW7710" s="62"/>
      <c r="DX7710" s="63"/>
      <c r="DY7710" s="63"/>
      <c r="DZ7710" s="63"/>
      <c r="EA7710" s="62"/>
    </row>
    <row r="7711" spans="22:131" x14ac:dyDescent="0.25">
      <c r="V7711" s="1"/>
      <c r="W7711" s="33"/>
      <c r="X7711" s="33"/>
      <c r="DW7711" s="62"/>
      <c r="DX7711" s="63"/>
      <c r="DY7711" s="63"/>
      <c r="DZ7711" s="63"/>
      <c r="EA7711" s="62"/>
    </row>
    <row r="7712" spans="22:131" x14ac:dyDescent="0.25">
      <c r="W7712" s="33"/>
      <c r="X7712" s="33"/>
      <c r="DW7712" s="62"/>
      <c r="DX7712" s="63"/>
      <c r="DY7712" s="63"/>
      <c r="DZ7712" s="63"/>
      <c r="EA7712" s="62"/>
    </row>
    <row r="7713" spans="22:131" x14ac:dyDescent="0.25">
      <c r="W7713" s="33"/>
      <c r="X7713" s="33"/>
      <c r="DW7713" s="62"/>
      <c r="DX7713" s="63"/>
      <c r="DY7713" s="63"/>
      <c r="DZ7713" s="63"/>
      <c r="EA7713" s="62"/>
    </row>
    <row r="7714" spans="22:131" x14ac:dyDescent="0.25">
      <c r="W7714" s="33"/>
      <c r="X7714" s="33"/>
      <c r="DW7714" s="62"/>
      <c r="DX7714" s="63"/>
      <c r="DY7714" s="63"/>
      <c r="DZ7714" s="63"/>
      <c r="EA7714" s="62"/>
    </row>
    <row r="7715" spans="22:131" x14ac:dyDescent="0.25">
      <c r="W7715" s="33"/>
      <c r="X7715" s="33"/>
      <c r="DW7715" s="62"/>
      <c r="DX7715" s="63"/>
      <c r="DY7715" s="63"/>
      <c r="DZ7715" s="63"/>
      <c r="EA7715" s="62"/>
    </row>
    <row r="7716" spans="22:131" x14ac:dyDescent="0.25">
      <c r="W7716" s="33"/>
      <c r="X7716" s="33"/>
      <c r="DW7716" s="62"/>
      <c r="DX7716" s="63"/>
      <c r="DY7716" s="63"/>
      <c r="DZ7716" s="63"/>
      <c r="EA7716" s="62"/>
    </row>
    <row r="7717" spans="22:131" x14ac:dyDescent="0.25">
      <c r="W7717" s="33"/>
      <c r="X7717" s="33"/>
      <c r="DW7717" s="62"/>
      <c r="DX7717" s="63"/>
      <c r="DY7717" s="63"/>
      <c r="DZ7717" s="63"/>
      <c r="EA7717" s="62"/>
    </row>
    <row r="7718" spans="22:131" x14ac:dyDescent="0.25">
      <c r="V7718" s="1"/>
      <c r="W7718" s="33"/>
      <c r="X7718" s="33"/>
      <c r="DW7718" s="62"/>
      <c r="DX7718" s="63"/>
      <c r="DY7718" s="63"/>
      <c r="DZ7718" s="63"/>
      <c r="EA7718" s="62"/>
    </row>
    <row r="7719" spans="22:131" x14ac:dyDescent="0.25">
      <c r="W7719" s="33"/>
      <c r="X7719" s="33"/>
      <c r="DW7719" s="62"/>
      <c r="DX7719" s="63"/>
      <c r="DY7719" s="63"/>
      <c r="DZ7719" s="63"/>
      <c r="EA7719" s="62"/>
    </row>
    <row r="7720" spans="22:131" x14ac:dyDescent="0.25">
      <c r="W7720" s="33"/>
      <c r="X7720" s="33"/>
      <c r="DW7720" s="62"/>
      <c r="DX7720" s="63"/>
      <c r="DY7720" s="63"/>
      <c r="DZ7720" s="63"/>
      <c r="EA7720" s="62"/>
    </row>
    <row r="7721" spans="22:131" x14ac:dyDescent="0.25">
      <c r="W7721" s="33"/>
      <c r="X7721" s="33"/>
      <c r="DW7721" s="62"/>
      <c r="DX7721" s="63"/>
      <c r="DY7721" s="63"/>
      <c r="DZ7721" s="63"/>
      <c r="EA7721" s="62"/>
    </row>
    <row r="7722" spans="22:131" x14ac:dyDescent="0.25">
      <c r="W7722" s="33"/>
      <c r="X7722" s="33"/>
      <c r="DW7722" s="62"/>
      <c r="DX7722" s="63"/>
      <c r="DY7722" s="63"/>
      <c r="DZ7722" s="63"/>
      <c r="EA7722" s="62"/>
    </row>
    <row r="7723" spans="22:131" x14ac:dyDescent="0.25">
      <c r="W7723" s="33"/>
      <c r="X7723" s="33"/>
      <c r="DW7723" s="62"/>
      <c r="DX7723" s="63"/>
      <c r="DY7723" s="63"/>
      <c r="DZ7723" s="63"/>
      <c r="EA7723" s="62"/>
    </row>
    <row r="7724" spans="22:131" x14ac:dyDescent="0.25">
      <c r="W7724" s="33"/>
      <c r="X7724" s="33"/>
      <c r="DW7724" s="62"/>
      <c r="DX7724" s="63"/>
      <c r="DY7724" s="63"/>
      <c r="DZ7724" s="63"/>
      <c r="EA7724" s="62"/>
    </row>
    <row r="7725" spans="22:131" x14ac:dyDescent="0.25">
      <c r="V7725" s="1"/>
      <c r="W7725" s="33"/>
      <c r="X7725" s="33"/>
      <c r="DW7725" s="62"/>
      <c r="DX7725" s="63"/>
      <c r="DY7725" s="63"/>
      <c r="DZ7725" s="63"/>
      <c r="EA7725" s="62"/>
    </row>
    <row r="7726" spans="22:131" x14ac:dyDescent="0.25">
      <c r="W7726" s="33"/>
      <c r="X7726" s="33"/>
      <c r="DW7726" s="62"/>
      <c r="DX7726" s="63"/>
      <c r="DY7726" s="63"/>
      <c r="DZ7726" s="63"/>
      <c r="EA7726" s="62"/>
    </row>
    <row r="7727" spans="22:131" x14ac:dyDescent="0.25">
      <c r="V7727" s="1"/>
      <c r="W7727" s="33"/>
      <c r="X7727" s="33"/>
      <c r="DW7727" s="62"/>
      <c r="DX7727" s="63"/>
      <c r="DY7727" s="63"/>
      <c r="DZ7727" s="63"/>
      <c r="EA7727" s="62"/>
    </row>
    <row r="7728" spans="22:131" x14ac:dyDescent="0.25">
      <c r="W7728" s="33"/>
      <c r="X7728" s="33"/>
      <c r="DW7728" s="62"/>
      <c r="DX7728" s="63"/>
      <c r="DY7728" s="63"/>
      <c r="DZ7728" s="63"/>
      <c r="EA7728" s="62"/>
    </row>
    <row r="7729" spans="22:131" x14ac:dyDescent="0.25">
      <c r="W7729" s="33"/>
      <c r="X7729" s="33"/>
      <c r="DW7729" s="62"/>
      <c r="DX7729" s="63"/>
      <c r="DY7729" s="63"/>
      <c r="DZ7729" s="63"/>
      <c r="EA7729" s="62"/>
    </row>
    <row r="7730" spans="22:131" x14ac:dyDescent="0.25">
      <c r="W7730" s="33"/>
      <c r="X7730" s="33"/>
      <c r="DW7730" s="62"/>
      <c r="DX7730" s="63"/>
      <c r="DY7730" s="63"/>
      <c r="DZ7730" s="63"/>
      <c r="EA7730" s="62"/>
    </row>
    <row r="7731" spans="22:131" x14ac:dyDescent="0.25">
      <c r="W7731" s="33"/>
      <c r="X7731" s="33"/>
      <c r="DW7731" s="62"/>
      <c r="DX7731" s="63"/>
      <c r="DY7731" s="63"/>
      <c r="DZ7731" s="63"/>
      <c r="EA7731" s="62"/>
    </row>
    <row r="7732" spans="22:131" x14ac:dyDescent="0.25">
      <c r="V7732" s="1"/>
      <c r="W7732" s="33"/>
      <c r="X7732" s="33"/>
      <c r="DW7732" s="62"/>
      <c r="DX7732" s="63"/>
      <c r="DY7732" s="63"/>
      <c r="DZ7732" s="63"/>
      <c r="EA7732" s="62"/>
    </row>
    <row r="7733" spans="22:131" x14ac:dyDescent="0.25">
      <c r="W7733" s="33"/>
      <c r="X7733" s="33"/>
      <c r="DW7733" s="62"/>
      <c r="DX7733" s="63"/>
      <c r="DY7733" s="63"/>
      <c r="DZ7733" s="63"/>
      <c r="EA7733" s="62"/>
    </row>
    <row r="7734" spans="22:131" x14ac:dyDescent="0.25">
      <c r="W7734" s="33"/>
      <c r="X7734" s="33"/>
      <c r="DW7734" s="62"/>
      <c r="DX7734" s="63"/>
      <c r="DY7734" s="63"/>
      <c r="DZ7734" s="63"/>
      <c r="EA7734" s="62"/>
    </row>
    <row r="7735" spans="22:131" x14ac:dyDescent="0.25">
      <c r="V7735" s="1"/>
      <c r="W7735" s="33"/>
      <c r="X7735" s="33"/>
      <c r="DW7735" s="62"/>
      <c r="DX7735" s="63"/>
      <c r="DY7735" s="63"/>
      <c r="DZ7735" s="63"/>
      <c r="EA7735" s="62"/>
    </row>
    <row r="7736" spans="22:131" x14ac:dyDescent="0.25">
      <c r="W7736" s="33"/>
      <c r="X7736" s="33"/>
      <c r="DW7736" s="62"/>
      <c r="DX7736" s="63"/>
      <c r="DY7736" s="63"/>
      <c r="DZ7736" s="63"/>
      <c r="EA7736" s="62"/>
    </row>
    <row r="7737" spans="22:131" x14ac:dyDescent="0.25">
      <c r="V7737" s="1"/>
      <c r="W7737" s="33"/>
      <c r="X7737" s="33"/>
      <c r="DW7737" s="62"/>
      <c r="DX7737" s="63"/>
      <c r="DY7737" s="63"/>
      <c r="DZ7737" s="63"/>
      <c r="EA7737" s="62"/>
    </row>
    <row r="7738" spans="22:131" x14ac:dyDescent="0.25">
      <c r="W7738" s="33"/>
      <c r="X7738" s="33"/>
      <c r="DW7738" s="62"/>
      <c r="DX7738" s="63"/>
      <c r="DY7738" s="63"/>
      <c r="DZ7738" s="63"/>
      <c r="EA7738" s="62"/>
    </row>
    <row r="7739" spans="22:131" x14ac:dyDescent="0.25">
      <c r="V7739" s="1"/>
      <c r="W7739" s="33"/>
      <c r="X7739" s="33"/>
      <c r="DW7739" s="62"/>
      <c r="DX7739" s="63"/>
      <c r="DY7739" s="63"/>
      <c r="DZ7739" s="63"/>
      <c r="EA7739" s="62"/>
    </row>
    <row r="7740" spans="22:131" x14ac:dyDescent="0.25">
      <c r="W7740" s="33"/>
      <c r="X7740" s="33"/>
      <c r="DW7740" s="62"/>
      <c r="DX7740" s="63"/>
      <c r="DY7740" s="63"/>
      <c r="DZ7740" s="63"/>
      <c r="EA7740" s="62"/>
    </row>
    <row r="7741" spans="22:131" x14ac:dyDescent="0.25">
      <c r="W7741" s="33"/>
      <c r="X7741" s="33"/>
      <c r="DW7741" s="62"/>
      <c r="DX7741" s="63"/>
      <c r="DY7741" s="63"/>
      <c r="DZ7741" s="63"/>
      <c r="EA7741" s="62"/>
    </row>
    <row r="7742" spans="22:131" x14ac:dyDescent="0.25">
      <c r="W7742" s="33"/>
      <c r="X7742" s="33"/>
      <c r="DW7742" s="62"/>
      <c r="DX7742" s="63"/>
      <c r="DY7742" s="63"/>
      <c r="DZ7742" s="63"/>
      <c r="EA7742" s="62"/>
    </row>
    <row r="7743" spans="22:131" x14ac:dyDescent="0.25">
      <c r="W7743" s="33"/>
      <c r="X7743" s="33"/>
      <c r="DW7743" s="62"/>
      <c r="DX7743" s="63"/>
      <c r="DY7743" s="63"/>
      <c r="DZ7743" s="63"/>
      <c r="EA7743" s="62"/>
    </row>
    <row r="7744" spans="22:131" x14ac:dyDescent="0.25">
      <c r="W7744" s="33"/>
      <c r="X7744" s="33"/>
      <c r="DW7744" s="62"/>
      <c r="DX7744" s="63"/>
      <c r="DY7744" s="63"/>
      <c r="DZ7744" s="63"/>
      <c r="EA7744" s="62"/>
    </row>
    <row r="7745" spans="22:131" x14ac:dyDescent="0.25">
      <c r="W7745" s="33"/>
      <c r="X7745" s="33"/>
      <c r="DW7745" s="62"/>
      <c r="DX7745" s="63"/>
      <c r="DY7745" s="63"/>
      <c r="DZ7745" s="63"/>
      <c r="EA7745" s="62"/>
    </row>
    <row r="7746" spans="22:131" x14ac:dyDescent="0.25">
      <c r="W7746" s="33"/>
      <c r="X7746" s="33"/>
      <c r="DW7746" s="62"/>
      <c r="DX7746" s="63"/>
      <c r="DY7746" s="63"/>
      <c r="DZ7746" s="63"/>
      <c r="EA7746" s="62"/>
    </row>
    <row r="7747" spans="22:131" x14ac:dyDescent="0.25">
      <c r="W7747" s="33"/>
      <c r="X7747" s="33"/>
      <c r="DW7747" s="62"/>
      <c r="DX7747" s="63"/>
      <c r="DY7747" s="63"/>
      <c r="DZ7747" s="63"/>
      <c r="EA7747" s="62"/>
    </row>
    <row r="7748" spans="22:131" x14ac:dyDescent="0.25">
      <c r="W7748" s="33"/>
      <c r="X7748" s="33"/>
      <c r="DW7748" s="62"/>
      <c r="DX7748" s="63"/>
      <c r="DY7748" s="63"/>
      <c r="DZ7748" s="63"/>
      <c r="EA7748" s="62"/>
    </row>
    <row r="7749" spans="22:131" x14ac:dyDescent="0.25">
      <c r="V7749" s="1"/>
      <c r="W7749" s="33"/>
      <c r="X7749" s="33"/>
      <c r="DW7749" s="62"/>
      <c r="DX7749" s="63"/>
      <c r="DY7749" s="63"/>
      <c r="DZ7749" s="63"/>
      <c r="EA7749" s="62"/>
    </row>
    <row r="7750" spans="22:131" x14ac:dyDescent="0.25">
      <c r="W7750" s="33"/>
      <c r="X7750" s="33"/>
      <c r="DW7750" s="62"/>
      <c r="DX7750" s="63"/>
      <c r="DY7750" s="63"/>
      <c r="DZ7750" s="63"/>
      <c r="EA7750" s="62"/>
    </row>
    <row r="7751" spans="22:131" x14ac:dyDescent="0.25">
      <c r="W7751" s="33"/>
      <c r="X7751" s="33"/>
      <c r="DW7751" s="62"/>
      <c r="DX7751" s="63"/>
      <c r="DY7751" s="63"/>
      <c r="DZ7751" s="63"/>
      <c r="EA7751" s="62"/>
    </row>
    <row r="7752" spans="22:131" x14ac:dyDescent="0.25">
      <c r="V7752" s="1"/>
      <c r="W7752" s="33"/>
      <c r="X7752" s="33"/>
      <c r="DW7752" s="62"/>
      <c r="DX7752" s="63"/>
      <c r="DY7752" s="63"/>
      <c r="DZ7752" s="63"/>
      <c r="EA7752" s="62"/>
    </row>
    <row r="7753" spans="22:131" x14ac:dyDescent="0.25">
      <c r="W7753" s="33"/>
      <c r="X7753" s="33"/>
      <c r="DW7753" s="62"/>
      <c r="DX7753" s="63"/>
      <c r="DY7753" s="63"/>
      <c r="DZ7753" s="63"/>
      <c r="EA7753" s="62"/>
    </row>
    <row r="7754" spans="22:131" x14ac:dyDescent="0.25">
      <c r="W7754" s="33"/>
      <c r="X7754" s="33"/>
      <c r="DW7754" s="62"/>
      <c r="DX7754" s="63"/>
      <c r="DY7754" s="63"/>
      <c r="DZ7754" s="63"/>
      <c r="EA7754" s="62"/>
    </row>
    <row r="7755" spans="22:131" x14ac:dyDescent="0.25">
      <c r="W7755" s="33"/>
      <c r="X7755" s="33"/>
      <c r="DW7755" s="62"/>
      <c r="DX7755" s="63"/>
      <c r="DY7755" s="63"/>
      <c r="DZ7755" s="63"/>
      <c r="EA7755" s="62"/>
    </row>
    <row r="7756" spans="22:131" x14ac:dyDescent="0.25">
      <c r="W7756" s="33"/>
      <c r="X7756" s="33"/>
      <c r="DW7756" s="62"/>
      <c r="DX7756" s="63"/>
      <c r="DY7756" s="63"/>
      <c r="DZ7756" s="63"/>
      <c r="EA7756" s="62"/>
    </row>
    <row r="7757" spans="22:131" x14ac:dyDescent="0.25">
      <c r="V7757" s="1"/>
      <c r="W7757" s="33"/>
      <c r="X7757" s="33"/>
      <c r="DW7757" s="62"/>
      <c r="DX7757" s="63"/>
      <c r="DY7757" s="63"/>
      <c r="DZ7757" s="63"/>
      <c r="EA7757" s="62"/>
    </row>
    <row r="7758" spans="22:131" x14ac:dyDescent="0.25">
      <c r="W7758" s="33"/>
      <c r="X7758" s="33"/>
      <c r="DW7758" s="62"/>
      <c r="DX7758" s="63"/>
      <c r="DY7758" s="63"/>
      <c r="DZ7758" s="63"/>
      <c r="EA7758" s="62"/>
    </row>
    <row r="7759" spans="22:131" x14ac:dyDescent="0.25">
      <c r="W7759" s="33"/>
      <c r="X7759" s="33"/>
      <c r="DW7759" s="62"/>
      <c r="DX7759" s="63"/>
      <c r="DY7759" s="63"/>
      <c r="DZ7759" s="63"/>
      <c r="EA7759" s="62"/>
    </row>
    <row r="7760" spans="22:131" x14ac:dyDescent="0.25">
      <c r="W7760" s="33"/>
      <c r="X7760" s="33"/>
      <c r="DW7760" s="62"/>
      <c r="DX7760" s="63"/>
      <c r="DY7760" s="63"/>
      <c r="DZ7760" s="63"/>
      <c r="EA7760" s="62"/>
    </row>
    <row r="7761" spans="22:131" x14ac:dyDescent="0.25">
      <c r="W7761" s="33"/>
      <c r="X7761" s="33"/>
      <c r="DW7761" s="62"/>
      <c r="DX7761" s="63"/>
      <c r="DY7761" s="63"/>
      <c r="DZ7761" s="63"/>
      <c r="EA7761" s="62"/>
    </row>
    <row r="7762" spans="22:131" x14ac:dyDescent="0.25">
      <c r="W7762" s="33"/>
      <c r="X7762" s="33"/>
      <c r="DW7762" s="62"/>
      <c r="DX7762" s="63"/>
      <c r="DY7762" s="63"/>
      <c r="DZ7762" s="63"/>
      <c r="EA7762" s="62"/>
    </row>
    <row r="7763" spans="22:131" x14ac:dyDescent="0.25">
      <c r="W7763" s="33"/>
      <c r="X7763" s="33"/>
      <c r="DW7763" s="62"/>
      <c r="DX7763" s="63"/>
      <c r="DY7763" s="63"/>
      <c r="DZ7763" s="63"/>
      <c r="EA7763" s="62"/>
    </row>
    <row r="7764" spans="22:131" x14ac:dyDescent="0.25">
      <c r="V7764" s="1"/>
      <c r="W7764" s="33"/>
      <c r="X7764" s="33"/>
      <c r="DW7764" s="62"/>
      <c r="DX7764" s="63"/>
      <c r="DY7764" s="63"/>
      <c r="DZ7764" s="63"/>
      <c r="EA7764" s="62"/>
    </row>
    <row r="7765" spans="22:131" x14ac:dyDescent="0.25">
      <c r="W7765" s="33"/>
      <c r="X7765" s="33"/>
      <c r="DW7765" s="62"/>
      <c r="DX7765" s="63"/>
      <c r="DY7765" s="63"/>
      <c r="DZ7765" s="63"/>
      <c r="EA7765" s="62"/>
    </row>
    <row r="7766" spans="22:131" x14ac:dyDescent="0.25">
      <c r="W7766" s="33"/>
      <c r="X7766" s="33"/>
      <c r="DW7766" s="62"/>
      <c r="DX7766" s="63"/>
      <c r="DY7766" s="63"/>
      <c r="DZ7766" s="63"/>
      <c r="EA7766" s="62"/>
    </row>
    <row r="7767" spans="22:131" x14ac:dyDescent="0.25">
      <c r="W7767" s="33"/>
      <c r="X7767" s="33"/>
      <c r="DW7767" s="62"/>
      <c r="DX7767" s="63"/>
      <c r="DY7767" s="63"/>
      <c r="DZ7767" s="63"/>
      <c r="EA7767" s="62"/>
    </row>
    <row r="7768" spans="22:131" x14ac:dyDescent="0.25">
      <c r="V7768" s="1"/>
      <c r="W7768" s="33"/>
      <c r="X7768" s="33"/>
      <c r="DW7768" s="62"/>
      <c r="DX7768" s="63"/>
      <c r="DY7768" s="63"/>
      <c r="DZ7768" s="63"/>
      <c r="EA7768" s="62"/>
    </row>
    <row r="7769" spans="22:131" x14ac:dyDescent="0.25">
      <c r="W7769" s="33"/>
      <c r="X7769" s="33"/>
      <c r="DW7769" s="62"/>
      <c r="DX7769" s="63"/>
      <c r="DY7769" s="63"/>
      <c r="DZ7769" s="63"/>
      <c r="EA7769" s="62"/>
    </row>
    <row r="7770" spans="22:131" x14ac:dyDescent="0.25">
      <c r="V7770" s="1"/>
      <c r="W7770" s="33"/>
      <c r="X7770" s="33"/>
      <c r="DW7770" s="62"/>
      <c r="DX7770" s="63"/>
      <c r="DY7770" s="63"/>
      <c r="DZ7770" s="63"/>
      <c r="EA7770" s="62"/>
    </row>
    <row r="7771" spans="22:131" x14ac:dyDescent="0.25">
      <c r="W7771" s="33"/>
      <c r="X7771" s="33"/>
      <c r="DW7771" s="62"/>
      <c r="DX7771" s="63"/>
      <c r="DY7771" s="63"/>
      <c r="DZ7771" s="63"/>
      <c r="EA7771" s="62"/>
    </row>
    <row r="7772" spans="22:131" x14ac:dyDescent="0.25">
      <c r="V7772" s="1"/>
      <c r="W7772" s="33"/>
      <c r="X7772" s="33"/>
      <c r="DW7772" s="62"/>
      <c r="DX7772" s="63"/>
      <c r="DY7772" s="63"/>
      <c r="DZ7772" s="63"/>
      <c r="EA7772" s="62"/>
    </row>
    <row r="7773" spans="22:131" x14ac:dyDescent="0.25">
      <c r="W7773" s="33"/>
      <c r="X7773" s="33"/>
      <c r="DW7773" s="62"/>
      <c r="DX7773" s="63"/>
      <c r="DY7773" s="63"/>
      <c r="DZ7773" s="63"/>
      <c r="EA7773" s="62"/>
    </row>
    <row r="7774" spans="22:131" x14ac:dyDescent="0.25">
      <c r="W7774" s="33"/>
      <c r="X7774" s="33"/>
      <c r="DW7774" s="62"/>
      <c r="DX7774" s="63"/>
      <c r="DY7774" s="63"/>
      <c r="DZ7774" s="63"/>
      <c r="EA7774" s="62"/>
    </row>
    <row r="7775" spans="22:131" x14ac:dyDescent="0.25">
      <c r="W7775" s="33"/>
      <c r="X7775" s="33"/>
      <c r="DW7775" s="62"/>
      <c r="DX7775" s="63"/>
      <c r="DY7775" s="63"/>
      <c r="DZ7775" s="63"/>
      <c r="EA7775" s="62"/>
    </row>
    <row r="7776" spans="22:131" x14ac:dyDescent="0.25">
      <c r="W7776" s="33"/>
      <c r="X7776" s="33"/>
      <c r="DW7776" s="62"/>
      <c r="DX7776" s="63"/>
      <c r="DY7776" s="63"/>
      <c r="DZ7776" s="63"/>
      <c r="EA7776" s="62"/>
    </row>
    <row r="7777" spans="22:131" x14ac:dyDescent="0.25">
      <c r="W7777" s="33"/>
      <c r="X7777" s="33"/>
      <c r="DW7777" s="62"/>
      <c r="DX7777" s="63"/>
      <c r="DY7777" s="63"/>
      <c r="DZ7777" s="63"/>
      <c r="EA7777" s="62"/>
    </row>
    <row r="7778" spans="22:131" x14ac:dyDescent="0.25">
      <c r="W7778" s="33"/>
      <c r="X7778" s="33"/>
      <c r="DW7778" s="62"/>
      <c r="DX7778" s="63"/>
      <c r="DY7778" s="63"/>
      <c r="DZ7778" s="63"/>
      <c r="EA7778" s="62"/>
    </row>
    <row r="7779" spans="22:131" x14ac:dyDescent="0.25">
      <c r="W7779" s="33"/>
      <c r="X7779" s="33"/>
      <c r="DW7779" s="62"/>
      <c r="DX7779" s="63"/>
      <c r="DY7779" s="63"/>
      <c r="DZ7779" s="63"/>
      <c r="EA7779" s="62"/>
    </row>
    <row r="7780" spans="22:131" x14ac:dyDescent="0.25">
      <c r="W7780" s="33"/>
      <c r="X7780" s="33"/>
      <c r="DW7780" s="62"/>
      <c r="DX7780" s="63"/>
      <c r="DY7780" s="63"/>
      <c r="DZ7780" s="63"/>
      <c r="EA7780" s="62"/>
    </row>
    <row r="7781" spans="22:131" x14ac:dyDescent="0.25">
      <c r="W7781" s="33"/>
      <c r="X7781" s="33"/>
      <c r="DW7781" s="62"/>
      <c r="DX7781" s="63"/>
      <c r="DY7781" s="63"/>
      <c r="DZ7781" s="63"/>
      <c r="EA7781" s="62"/>
    </row>
    <row r="7782" spans="22:131" x14ac:dyDescent="0.25">
      <c r="V7782" s="1"/>
      <c r="W7782" s="33"/>
      <c r="X7782" s="33"/>
      <c r="DW7782" s="62"/>
      <c r="DX7782" s="63"/>
      <c r="DY7782" s="63"/>
      <c r="DZ7782" s="63"/>
      <c r="EA7782" s="62"/>
    </row>
    <row r="7783" spans="22:131" x14ac:dyDescent="0.25">
      <c r="W7783" s="33"/>
      <c r="X7783" s="33"/>
      <c r="DW7783" s="62"/>
      <c r="DX7783" s="63"/>
      <c r="DY7783" s="63"/>
      <c r="DZ7783" s="63"/>
      <c r="EA7783" s="62"/>
    </row>
    <row r="7784" spans="22:131" x14ac:dyDescent="0.25">
      <c r="W7784" s="33"/>
      <c r="X7784" s="33"/>
      <c r="DW7784" s="62"/>
      <c r="DX7784" s="63"/>
      <c r="DY7784" s="63"/>
      <c r="DZ7784" s="63"/>
      <c r="EA7784" s="62"/>
    </row>
    <row r="7785" spans="22:131" x14ac:dyDescent="0.25">
      <c r="W7785" s="33"/>
      <c r="X7785" s="33"/>
      <c r="DW7785" s="62"/>
      <c r="DX7785" s="63"/>
      <c r="DY7785" s="63"/>
      <c r="DZ7785" s="63"/>
      <c r="EA7785" s="62"/>
    </row>
    <row r="7786" spans="22:131" x14ac:dyDescent="0.25">
      <c r="W7786" s="33"/>
      <c r="X7786" s="33"/>
      <c r="DW7786" s="62"/>
      <c r="DX7786" s="63"/>
      <c r="DY7786" s="63"/>
      <c r="DZ7786" s="63"/>
      <c r="EA7786" s="62"/>
    </row>
    <row r="7787" spans="22:131" x14ac:dyDescent="0.25">
      <c r="W7787" s="33"/>
      <c r="X7787" s="33"/>
      <c r="DW7787" s="62"/>
      <c r="DX7787" s="63"/>
      <c r="DY7787" s="63"/>
      <c r="DZ7787" s="63"/>
      <c r="EA7787" s="62"/>
    </row>
    <row r="7788" spans="22:131" x14ac:dyDescent="0.25">
      <c r="V7788" s="1"/>
      <c r="W7788" s="33"/>
      <c r="X7788" s="33"/>
      <c r="DW7788" s="62"/>
      <c r="DX7788" s="63"/>
      <c r="DY7788" s="63"/>
      <c r="DZ7788" s="63"/>
      <c r="EA7788" s="62"/>
    </row>
    <row r="7789" spans="22:131" x14ac:dyDescent="0.25">
      <c r="W7789" s="33"/>
      <c r="X7789" s="33"/>
      <c r="DW7789" s="62"/>
      <c r="DX7789" s="63"/>
      <c r="DY7789" s="63"/>
      <c r="DZ7789" s="63"/>
      <c r="EA7789" s="62"/>
    </row>
    <row r="7790" spans="22:131" x14ac:dyDescent="0.25">
      <c r="W7790" s="33"/>
      <c r="X7790" s="33"/>
      <c r="DW7790" s="62"/>
      <c r="DX7790" s="63"/>
      <c r="DY7790" s="63"/>
      <c r="DZ7790" s="63"/>
      <c r="EA7790" s="62"/>
    </row>
    <row r="7791" spans="22:131" x14ac:dyDescent="0.25">
      <c r="V7791" s="1"/>
      <c r="W7791" s="33"/>
      <c r="X7791" s="33"/>
      <c r="DW7791" s="62"/>
      <c r="DX7791" s="63"/>
      <c r="DY7791" s="63"/>
      <c r="DZ7791" s="63"/>
      <c r="EA7791" s="62"/>
    </row>
    <row r="7792" spans="22:131" x14ac:dyDescent="0.25">
      <c r="W7792" s="33"/>
      <c r="X7792" s="33"/>
      <c r="DW7792" s="62"/>
      <c r="DX7792" s="63"/>
      <c r="DY7792" s="63"/>
      <c r="DZ7792" s="63"/>
      <c r="EA7792" s="62"/>
    </row>
    <row r="7793" spans="22:131" x14ac:dyDescent="0.25">
      <c r="W7793" s="33"/>
      <c r="X7793" s="33"/>
      <c r="DW7793" s="62"/>
      <c r="DX7793" s="63"/>
      <c r="DY7793" s="63"/>
      <c r="DZ7793" s="63"/>
      <c r="EA7793" s="62"/>
    </row>
    <row r="7794" spans="22:131" x14ac:dyDescent="0.25">
      <c r="V7794" s="1"/>
      <c r="W7794" s="33"/>
      <c r="X7794" s="33"/>
      <c r="DW7794" s="62"/>
      <c r="DX7794" s="63"/>
      <c r="DY7794" s="63"/>
      <c r="DZ7794" s="63"/>
      <c r="EA7794" s="62"/>
    </row>
    <row r="7795" spans="22:131" x14ac:dyDescent="0.25">
      <c r="W7795" s="33"/>
      <c r="X7795" s="33"/>
      <c r="DW7795" s="62"/>
      <c r="DX7795" s="63"/>
      <c r="DY7795" s="63"/>
      <c r="DZ7795" s="63"/>
      <c r="EA7795" s="62"/>
    </row>
    <row r="7796" spans="22:131" x14ac:dyDescent="0.25">
      <c r="W7796" s="33"/>
      <c r="X7796" s="33"/>
      <c r="DW7796" s="62"/>
      <c r="DX7796" s="63"/>
      <c r="DY7796" s="63"/>
      <c r="DZ7796" s="63"/>
      <c r="EA7796" s="62"/>
    </row>
    <row r="7797" spans="22:131" x14ac:dyDescent="0.25">
      <c r="V7797" s="1"/>
      <c r="W7797" s="33"/>
      <c r="X7797" s="33"/>
      <c r="DW7797" s="62"/>
      <c r="DX7797" s="63"/>
      <c r="DY7797" s="63"/>
      <c r="DZ7797" s="63"/>
      <c r="EA7797" s="62"/>
    </row>
    <row r="7798" spans="22:131" x14ac:dyDescent="0.25">
      <c r="W7798" s="33"/>
      <c r="X7798" s="33"/>
      <c r="DW7798" s="62"/>
      <c r="DX7798" s="63"/>
      <c r="DY7798" s="63"/>
      <c r="DZ7798" s="63"/>
      <c r="EA7798" s="62"/>
    </row>
    <row r="7799" spans="22:131" x14ac:dyDescent="0.25">
      <c r="V7799" s="1"/>
      <c r="W7799" s="33"/>
      <c r="X7799" s="33"/>
      <c r="DW7799" s="62"/>
      <c r="DX7799" s="63"/>
      <c r="DY7799" s="63"/>
      <c r="DZ7799" s="63"/>
      <c r="EA7799" s="62"/>
    </row>
    <row r="7800" spans="22:131" x14ac:dyDescent="0.25">
      <c r="W7800" s="33"/>
      <c r="X7800" s="33"/>
      <c r="DW7800" s="62"/>
      <c r="DX7800" s="63"/>
      <c r="DY7800" s="63"/>
      <c r="DZ7800" s="63"/>
      <c r="EA7800" s="62"/>
    </row>
    <row r="7801" spans="22:131" x14ac:dyDescent="0.25">
      <c r="V7801" s="1"/>
      <c r="W7801" s="33"/>
      <c r="X7801" s="33"/>
      <c r="DW7801" s="62"/>
      <c r="DX7801" s="63"/>
      <c r="DY7801" s="63"/>
      <c r="DZ7801" s="63"/>
      <c r="EA7801" s="62"/>
    </row>
    <row r="7802" spans="22:131" x14ac:dyDescent="0.25">
      <c r="W7802" s="33"/>
      <c r="X7802" s="33"/>
      <c r="DW7802" s="62"/>
      <c r="DX7802" s="63"/>
      <c r="DY7802" s="63"/>
      <c r="DZ7802" s="63"/>
      <c r="EA7802" s="62"/>
    </row>
    <row r="7803" spans="22:131" x14ac:dyDescent="0.25">
      <c r="V7803" s="1"/>
      <c r="W7803" s="33"/>
      <c r="X7803" s="33"/>
      <c r="DW7803" s="62"/>
      <c r="DX7803" s="63"/>
      <c r="DY7803" s="63"/>
      <c r="DZ7803" s="63"/>
      <c r="EA7803" s="62"/>
    </row>
    <row r="7804" spans="22:131" x14ac:dyDescent="0.25">
      <c r="W7804" s="33"/>
      <c r="X7804" s="33"/>
      <c r="DW7804" s="62"/>
      <c r="DX7804" s="63"/>
      <c r="DY7804" s="63"/>
      <c r="DZ7804" s="63"/>
      <c r="EA7804" s="62"/>
    </row>
    <row r="7805" spans="22:131" x14ac:dyDescent="0.25">
      <c r="W7805" s="33"/>
      <c r="X7805" s="33"/>
      <c r="DW7805" s="62"/>
      <c r="DX7805" s="63"/>
      <c r="DY7805" s="63"/>
      <c r="DZ7805" s="63"/>
      <c r="EA7805" s="62"/>
    </row>
    <row r="7806" spans="22:131" x14ac:dyDescent="0.25">
      <c r="V7806" s="1"/>
      <c r="W7806" s="33"/>
      <c r="X7806" s="33"/>
      <c r="DW7806" s="62"/>
      <c r="DX7806" s="63"/>
      <c r="DY7806" s="63"/>
      <c r="DZ7806" s="63"/>
      <c r="EA7806" s="62"/>
    </row>
    <row r="7807" spans="22:131" x14ac:dyDescent="0.25">
      <c r="W7807" s="33"/>
      <c r="X7807" s="33"/>
      <c r="DW7807" s="62"/>
      <c r="DX7807" s="63"/>
      <c r="DY7807" s="63"/>
      <c r="DZ7807" s="63"/>
      <c r="EA7807" s="62"/>
    </row>
    <row r="7808" spans="22:131" x14ac:dyDescent="0.25">
      <c r="W7808" s="33"/>
      <c r="X7808" s="33"/>
      <c r="DW7808" s="62"/>
      <c r="DX7808" s="63"/>
      <c r="DY7808" s="63"/>
      <c r="DZ7808" s="63"/>
      <c r="EA7808" s="62"/>
    </row>
    <row r="7809" spans="22:131" x14ac:dyDescent="0.25">
      <c r="W7809" s="33"/>
      <c r="X7809" s="33"/>
      <c r="DW7809" s="62"/>
      <c r="DX7809" s="63"/>
      <c r="DY7809" s="63"/>
      <c r="DZ7809" s="63"/>
      <c r="EA7809" s="62"/>
    </row>
    <row r="7810" spans="22:131" x14ac:dyDescent="0.25">
      <c r="W7810" s="33"/>
      <c r="X7810" s="33"/>
      <c r="DW7810" s="62"/>
      <c r="DX7810" s="63"/>
      <c r="DY7810" s="63"/>
      <c r="DZ7810" s="63"/>
      <c r="EA7810" s="62"/>
    </row>
    <row r="7811" spans="22:131" x14ac:dyDescent="0.25">
      <c r="W7811" s="33"/>
      <c r="X7811" s="33"/>
      <c r="DW7811" s="62"/>
      <c r="DX7811" s="63"/>
      <c r="DY7811" s="63"/>
      <c r="DZ7811" s="63"/>
      <c r="EA7811" s="62"/>
    </row>
    <row r="7812" spans="22:131" x14ac:dyDescent="0.25">
      <c r="W7812" s="33"/>
      <c r="X7812" s="33"/>
      <c r="DW7812" s="62"/>
      <c r="DX7812" s="63"/>
      <c r="DY7812" s="63"/>
      <c r="DZ7812" s="63"/>
      <c r="EA7812" s="62"/>
    </row>
    <row r="7813" spans="22:131" x14ac:dyDescent="0.25">
      <c r="W7813" s="33"/>
      <c r="X7813" s="33"/>
      <c r="DW7813" s="62"/>
      <c r="DX7813" s="63"/>
      <c r="DY7813" s="63"/>
      <c r="DZ7813" s="63"/>
      <c r="EA7813" s="62"/>
    </row>
    <row r="7814" spans="22:131" x14ac:dyDescent="0.25">
      <c r="W7814" s="33"/>
      <c r="X7814" s="33"/>
      <c r="DW7814" s="62"/>
      <c r="DX7814" s="63"/>
      <c r="DY7814" s="63"/>
      <c r="DZ7814" s="63"/>
      <c r="EA7814" s="62"/>
    </row>
    <row r="7815" spans="22:131" x14ac:dyDescent="0.25">
      <c r="V7815" s="1"/>
      <c r="W7815" s="33"/>
      <c r="X7815" s="33"/>
      <c r="DW7815" s="62"/>
      <c r="DX7815" s="63"/>
      <c r="DY7815" s="63"/>
      <c r="DZ7815" s="63"/>
      <c r="EA7815" s="62"/>
    </row>
    <row r="7816" spans="22:131" x14ac:dyDescent="0.25">
      <c r="W7816" s="33"/>
      <c r="X7816" s="33"/>
      <c r="DW7816" s="62"/>
      <c r="DX7816" s="63"/>
      <c r="DY7816" s="63"/>
      <c r="DZ7816" s="63"/>
      <c r="EA7816" s="62"/>
    </row>
    <row r="7817" spans="22:131" x14ac:dyDescent="0.25">
      <c r="W7817" s="33"/>
      <c r="X7817" s="33"/>
      <c r="DW7817" s="62"/>
      <c r="DX7817" s="63"/>
      <c r="DY7817" s="63"/>
      <c r="DZ7817" s="63"/>
      <c r="EA7817" s="62"/>
    </row>
    <row r="7818" spans="22:131" x14ac:dyDescent="0.25">
      <c r="W7818" s="33"/>
      <c r="X7818" s="33"/>
      <c r="DW7818" s="62"/>
      <c r="DX7818" s="63"/>
      <c r="DY7818" s="63"/>
      <c r="DZ7818" s="63"/>
      <c r="EA7818" s="62"/>
    </row>
    <row r="7819" spans="22:131" x14ac:dyDescent="0.25">
      <c r="V7819" s="1"/>
      <c r="W7819" s="33"/>
      <c r="X7819" s="33"/>
      <c r="DW7819" s="62"/>
      <c r="DX7819" s="63"/>
      <c r="DY7819" s="63"/>
      <c r="DZ7819" s="63"/>
      <c r="EA7819" s="62"/>
    </row>
    <row r="7820" spans="22:131" x14ac:dyDescent="0.25">
      <c r="W7820" s="33"/>
      <c r="X7820" s="33"/>
      <c r="DW7820" s="62"/>
      <c r="DX7820" s="63"/>
      <c r="DY7820" s="63"/>
      <c r="DZ7820" s="63"/>
      <c r="EA7820" s="62"/>
    </row>
    <row r="7821" spans="22:131" x14ac:dyDescent="0.25">
      <c r="V7821" s="1"/>
      <c r="W7821" s="33"/>
      <c r="X7821" s="33"/>
      <c r="DW7821" s="62"/>
      <c r="DX7821" s="63"/>
      <c r="DY7821" s="63"/>
      <c r="DZ7821" s="63"/>
      <c r="EA7821" s="62"/>
    </row>
    <row r="7822" spans="22:131" x14ac:dyDescent="0.25">
      <c r="W7822" s="33"/>
      <c r="X7822" s="33"/>
      <c r="DW7822" s="62"/>
      <c r="DX7822" s="63"/>
      <c r="DY7822" s="63"/>
      <c r="DZ7822" s="63"/>
      <c r="EA7822" s="62"/>
    </row>
    <row r="7823" spans="22:131" x14ac:dyDescent="0.25">
      <c r="W7823" s="33"/>
      <c r="X7823" s="33"/>
      <c r="DW7823" s="62"/>
      <c r="DX7823" s="63"/>
      <c r="DY7823" s="63"/>
      <c r="DZ7823" s="63"/>
      <c r="EA7823" s="62"/>
    </row>
    <row r="7824" spans="22:131" x14ac:dyDescent="0.25">
      <c r="W7824" s="33"/>
      <c r="X7824" s="33"/>
      <c r="DW7824" s="62"/>
      <c r="DX7824" s="63"/>
      <c r="DY7824" s="63"/>
      <c r="DZ7824" s="63"/>
      <c r="EA7824" s="62"/>
    </row>
    <row r="7825" spans="22:131" x14ac:dyDescent="0.25">
      <c r="V7825" s="1"/>
      <c r="W7825" s="33"/>
      <c r="X7825" s="33"/>
      <c r="DW7825" s="62"/>
      <c r="DX7825" s="63"/>
      <c r="DY7825" s="63"/>
      <c r="DZ7825" s="63"/>
      <c r="EA7825" s="62"/>
    </row>
    <row r="7826" spans="22:131" x14ac:dyDescent="0.25">
      <c r="W7826" s="33"/>
      <c r="X7826" s="33"/>
      <c r="DW7826" s="62"/>
      <c r="DX7826" s="63"/>
      <c r="DY7826" s="63"/>
      <c r="DZ7826" s="63"/>
      <c r="EA7826" s="62"/>
    </row>
    <row r="7827" spans="22:131" x14ac:dyDescent="0.25">
      <c r="V7827" s="1"/>
      <c r="W7827" s="33"/>
      <c r="X7827" s="33"/>
      <c r="DW7827" s="62"/>
      <c r="DX7827" s="63"/>
      <c r="DY7827" s="63"/>
      <c r="DZ7827" s="63"/>
      <c r="EA7827" s="62"/>
    </row>
    <row r="7828" spans="22:131" x14ac:dyDescent="0.25">
      <c r="W7828" s="33"/>
      <c r="X7828" s="33"/>
      <c r="DW7828" s="62"/>
      <c r="DX7828" s="63"/>
      <c r="DY7828" s="63"/>
      <c r="DZ7828" s="63"/>
      <c r="EA7828" s="62"/>
    </row>
    <row r="7829" spans="22:131" x14ac:dyDescent="0.25">
      <c r="V7829" s="1"/>
      <c r="W7829" s="33"/>
      <c r="X7829" s="33"/>
      <c r="DW7829" s="62"/>
      <c r="DX7829" s="63"/>
      <c r="DY7829" s="63"/>
      <c r="DZ7829" s="63"/>
      <c r="EA7829" s="62"/>
    </row>
    <row r="7830" spans="22:131" x14ac:dyDescent="0.25">
      <c r="W7830" s="33"/>
      <c r="X7830" s="33"/>
      <c r="DW7830" s="62"/>
      <c r="DX7830" s="63"/>
      <c r="DY7830" s="63"/>
      <c r="DZ7830" s="63"/>
      <c r="EA7830" s="62"/>
    </row>
    <row r="7831" spans="22:131" x14ac:dyDescent="0.25">
      <c r="W7831" s="33"/>
      <c r="X7831" s="33"/>
      <c r="DW7831" s="62"/>
      <c r="DX7831" s="63"/>
      <c r="DY7831" s="63"/>
      <c r="DZ7831" s="63"/>
      <c r="EA7831" s="62"/>
    </row>
    <row r="7832" spans="22:131" x14ac:dyDescent="0.25">
      <c r="V7832" s="1"/>
      <c r="W7832" s="33"/>
      <c r="X7832" s="33"/>
      <c r="DW7832" s="62"/>
      <c r="DX7832" s="63"/>
      <c r="DY7832" s="63"/>
      <c r="DZ7832" s="63"/>
      <c r="EA7832" s="62"/>
    </row>
    <row r="7833" spans="22:131" x14ac:dyDescent="0.25">
      <c r="W7833" s="33"/>
      <c r="X7833" s="33"/>
      <c r="DW7833" s="62"/>
      <c r="DX7833" s="63"/>
      <c r="DY7833" s="63"/>
      <c r="DZ7833" s="63"/>
      <c r="EA7833" s="62"/>
    </row>
    <row r="7834" spans="22:131" x14ac:dyDescent="0.25">
      <c r="W7834" s="33"/>
      <c r="X7834" s="33"/>
      <c r="DW7834" s="62"/>
      <c r="DX7834" s="63"/>
      <c r="DY7834" s="63"/>
      <c r="DZ7834" s="63"/>
      <c r="EA7834" s="62"/>
    </row>
    <row r="7835" spans="22:131" x14ac:dyDescent="0.25">
      <c r="W7835" s="33"/>
      <c r="X7835" s="33"/>
      <c r="DW7835" s="62"/>
      <c r="DX7835" s="63"/>
      <c r="DY7835" s="63"/>
      <c r="DZ7835" s="63"/>
      <c r="EA7835" s="62"/>
    </row>
    <row r="7836" spans="22:131" x14ac:dyDescent="0.25">
      <c r="W7836" s="33"/>
      <c r="X7836" s="33"/>
      <c r="DW7836" s="62"/>
      <c r="DX7836" s="63"/>
      <c r="DY7836" s="63"/>
      <c r="DZ7836" s="63"/>
      <c r="EA7836" s="62"/>
    </row>
    <row r="7837" spans="22:131" x14ac:dyDescent="0.25">
      <c r="V7837" s="1"/>
      <c r="W7837" s="33"/>
      <c r="X7837" s="33"/>
      <c r="DW7837" s="62"/>
      <c r="DX7837" s="63"/>
      <c r="DY7837" s="63"/>
      <c r="DZ7837" s="63"/>
      <c r="EA7837" s="62"/>
    </row>
    <row r="7838" spans="22:131" x14ac:dyDescent="0.25">
      <c r="W7838" s="33"/>
      <c r="X7838" s="33"/>
      <c r="DW7838" s="62"/>
      <c r="DX7838" s="63"/>
      <c r="DY7838" s="63"/>
      <c r="DZ7838" s="63"/>
      <c r="EA7838" s="62"/>
    </row>
    <row r="7839" spans="22:131" x14ac:dyDescent="0.25">
      <c r="W7839" s="33"/>
      <c r="X7839" s="33"/>
      <c r="DW7839" s="62"/>
      <c r="DX7839" s="63"/>
      <c r="DY7839" s="63"/>
      <c r="DZ7839" s="63"/>
      <c r="EA7839" s="62"/>
    </row>
    <row r="7840" spans="22:131" x14ac:dyDescent="0.25">
      <c r="W7840" s="33"/>
      <c r="X7840" s="33"/>
      <c r="DW7840" s="62"/>
      <c r="DX7840" s="63"/>
      <c r="DY7840" s="63"/>
      <c r="DZ7840" s="63"/>
      <c r="EA7840" s="62"/>
    </row>
    <row r="7841" spans="22:131" x14ac:dyDescent="0.25">
      <c r="V7841" s="1"/>
      <c r="W7841" s="33"/>
      <c r="X7841" s="33"/>
      <c r="DW7841" s="62"/>
      <c r="DX7841" s="63"/>
      <c r="DY7841" s="63"/>
      <c r="DZ7841" s="63"/>
      <c r="EA7841" s="62"/>
    </row>
    <row r="7842" spans="22:131" x14ac:dyDescent="0.25">
      <c r="W7842" s="33"/>
      <c r="X7842" s="33"/>
      <c r="DW7842" s="62"/>
      <c r="DX7842" s="63"/>
      <c r="DY7842" s="63"/>
      <c r="DZ7842" s="63"/>
      <c r="EA7842" s="62"/>
    </row>
    <row r="7843" spans="22:131" x14ac:dyDescent="0.25">
      <c r="V7843" s="1"/>
      <c r="W7843" s="33"/>
      <c r="X7843" s="33"/>
      <c r="DW7843" s="62"/>
      <c r="DX7843" s="63"/>
      <c r="DY7843" s="63"/>
      <c r="DZ7843" s="63"/>
      <c r="EA7843" s="62"/>
    </row>
    <row r="7844" spans="22:131" x14ac:dyDescent="0.25">
      <c r="W7844" s="33"/>
      <c r="X7844" s="33"/>
      <c r="DW7844" s="62"/>
      <c r="DX7844" s="63"/>
      <c r="DY7844" s="63"/>
      <c r="DZ7844" s="63"/>
      <c r="EA7844" s="62"/>
    </row>
    <row r="7845" spans="22:131" x14ac:dyDescent="0.25">
      <c r="V7845" s="1"/>
      <c r="W7845" s="33"/>
      <c r="X7845" s="33"/>
      <c r="DW7845" s="62"/>
      <c r="DX7845" s="63"/>
      <c r="DY7845" s="63"/>
      <c r="DZ7845" s="63"/>
      <c r="EA7845" s="62"/>
    </row>
    <row r="7846" spans="22:131" x14ac:dyDescent="0.25">
      <c r="W7846" s="33"/>
      <c r="X7846" s="33"/>
      <c r="DW7846" s="62"/>
      <c r="DX7846" s="63"/>
      <c r="DY7846" s="63"/>
      <c r="DZ7846" s="63"/>
      <c r="EA7846" s="62"/>
    </row>
    <row r="7847" spans="22:131" x14ac:dyDescent="0.25">
      <c r="V7847" s="1"/>
      <c r="W7847" s="33"/>
      <c r="X7847" s="33"/>
      <c r="DW7847" s="62"/>
      <c r="DX7847" s="63"/>
      <c r="DY7847" s="63"/>
      <c r="DZ7847" s="63"/>
      <c r="EA7847" s="62"/>
    </row>
    <row r="7848" spans="22:131" x14ac:dyDescent="0.25">
      <c r="W7848" s="33"/>
      <c r="X7848" s="33"/>
      <c r="DW7848" s="62"/>
      <c r="DX7848" s="63"/>
      <c r="DY7848" s="63"/>
      <c r="DZ7848" s="63"/>
      <c r="EA7848" s="62"/>
    </row>
    <row r="7849" spans="22:131" x14ac:dyDescent="0.25">
      <c r="W7849" s="33"/>
      <c r="X7849" s="33"/>
      <c r="DW7849" s="62"/>
      <c r="DX7849" s="63"/>
      <c r="DY7849" s="63"/>
      <c r="DZ7849" s="63"/>
      <c r="EA7849" s="62"/>
    </row>
    <row r="7850" spans="22:131" x14ac:dyDescent="0.25">
      <c r="W7850" s="33"/>
      <c r="X7850" s="33"/>
      <c r="DW7850" s="62"/>
      <c r="DX7850" s="63"/>
      <c r="DY7850" s="63"/>
      <c r="DZ7850" s="63"/>
      <c r="EA7850" s="62"/>
    </row>
    <row r="7851" spans="22:131" x14ac:dyDescent="0.25">
      <c r="V7851" s="1"/>
      <c r="W7851" s="33"/>
      <c r="X7851" s="33"/>
      <c r="DW7851" s="62"/>
      <c r="DX7851" s="63"/>
      <c r="DY7851" s="63"/>
      <c r="DZ7851" s="63"/>
      <c r="EA7851" s="62"/>
    </row>
    <row r="7852" spans="22:131" x14ac:dyDescent="0.25">
      <c r="W7852" s="33"/>
      <c r="X7852" s="33"/>
      <c r="DW7852" s="62"/>
      <c r="DX7852" s="63"/>
      <c r="DY7852" s="63"/>
      <c r="DZ7852" s="63"/>
      <c r="EA7852" s="62"/>
    </row>
    <row r="7853" spans="22:131" x14ac:dyDescent="0.25">
      <c r="W7853" s="33"/>
      <c r="X7853" s="33"/>
      <c r="DW7853" s="62"/>
      <c r="DX7853" s="63"/>
      <c r="DY7853" s="63"/>
      <c r="DZ7853" s="63"/>
      <c r="EA7853" s="62"/>
    </row>
    <row r="7854" spans="22:131" x14ac:dyDescent="0.25">
      <c r="W7854" s="33"/>
      <c r="X7854" s="33"/>
      <c r="DW7854" s="62"/>
      <c r="DX7854" s="63"/>
      <c r="DY7854" s="63"/>
      <c r="DZ7854" s="63"/>
      <c r="EA7854" s="62"/>
    </row>
    <row r="7855" spans="22:131" x14ac:dyDescent="0.25">
      <c r="W7855" s="33"/>
      <c r="X7855" s="33"/>
      <c r="DW7855" s="62"/>
      <c r="DX7855" s="63"/>
      <c r="DY7855" s="63"/>
      <c r="DZ7855" s="63"/>
      <c r="EA7855" s="62"/>
    </row>
    <row r="7856" spans="22:131" x14ac:dyDescent="0.25">
      <c r="V7856" s="1"/>
      <c r="W7856" s="33"/>
      <c r="X7856" s="33"/>
      <c r="DW7856" s="62"/>
      <c r="DX7856" s="63"/>
      <c r="DY7856" s="63"/>
      <c r="DZ7856" s="63"/>
      <c r="EA7856" s="62"/>
    </row>
    <row r="7857" spans="22:131" x14ac:dyDescent="0.25">
      <c r="W7857" s="33"/>
      <c r="X7857" s="33"/>
      <c r="DW7857" s="62"/>
      <c r="DX7857" s="63"/>
      <c r="DY7857" s="63"/>
      <c r="DZ7857" s="63"/>
      <c r="EA7857" s="62"/>
    </row>
    <row r="7858" spans="22:131" x14ac:dyDescent="0.25">
      <c r="W7858" s="33"/>
      <c r="X7858" s="33"/>
      <c r="DW7858" s="62"/>
      <c r="DX7858" s="63"/>
      <c r="DY7858" s="63"/>
      <c r="DZ7858" s="63"/>
      <c r="EA7858" s="62"/>
    </row>
    <row r="7859" spans="22:131" x14ac:dyDescent="0.25">
      <c r="W7859" s="33"/>
      <c r="X7859" s="33"/>
      <c r="DW7859" s="62"/>
      <c r="DX7859" s="63"/>
      <c r="DY7859" s="63"/>
      <c r="DZ7859" s="63"/>
      <c r="EA7859" s="62"/>
    </row>
    <row r="7860" spans="22:131" x14ac:dyDescent="0.25">
      <c r="W7860" s="33"/>
      <c r="X7860" s="33"/>
      <c r="DW7860" s="62"/>
      <c r="DX7860" s="63"/>
      <c r="DY7860" s="63"/>
      <c r="DZ7860" s="63"/>
      <c r="EA7860" s="62"/>
    </row>
    <row r="7861" spans="22:131" x14ac:dyDescent="0.25">
      <c r="W7861" s="33"/>
      <c r="X7861" s="33"/>
      <c r="DW7861" s="62"/>
      <c r="DX7861" s="63"/>
      <c r="DY7861" s="63"/>
      <c r="DZ7861" s="63"/>
      <c r="EA7861" s="62"/>
    </row>
    <row r="7862" spans="22:131" x14ac:dyDescent="0.25">
      <c r="W7862" s="33"/>
      <c r="X7862" s="33"/>
      <c r="DW7862" s="62"/>
      <c r="DX7862" s="63"/>
      <c r="DY7862" s="63"/>
      <c r="DZ7862" s="63"/>
      <c r="EA7862" s="62"/>
    </row>
    <row r="7863" spans="22:131" x14ac:dyDescent="0.25">
      <c r="W7863" s="33"/>
      <c r="X7863" s="33"/>
      <c r="DW7863" s="62"/>
      <c r="DX7863" s="63"/>
      <c r="DY7863" s="63"/>
      <c r="DZ7863" s="63"/>
      <c r="EA7863" s="62"/>
    </row>
    <row r="7864" spans="22:131" x14ac:dyDescent="0.25">
      <c r="W7864" s="33"/>
      <c r="X7864" s="33"/>
      <c r="DW7864" s="62"/>
      <c r="DX7864" s="63"/>
      <c r="DY7864" s="63"/>
      <c r="DZ7864" s="63"/>
      <c r="EA7864" s="62"/>
    </row>
    <row r="7865" spans="22:131" x14ac:dyDescent="0.25">
      <c r="W7865" s="33"/>
      <c r="X7865" s="33"/>
      <c r="DW7865" s="62"/>
      <c r="DX7865" s="63"/>
      <c r="DY7865" s="63"/>
      <c r="DZ7865" s="63"/>
      <c r="EA7865" s="62"/>
    </row>
    <row r="7866" spans="22:131" x14ac:dyDescent="0.25">
      <c r="W7866" s="33"/>
      <c r="X7866" s="33"/>
      <c r="DW7866" s="62"/>
      <c r="DX7866" s="63"/>
      <c r="DY7866" s="63"/>
      <c r="DZ7866" s="63"/>
      <c r="EA7866" s="62"/>
    </row>
    <row r="7867" spans="22:131" x14ac:dyDescent="0.25">
      <c r="V7867" s="1"/>
      <c r="W7867" s="33"/>
      <c r="X7867" s="33"/>
      <c r="DW7867" s="62"/>
      <c r="DX7867" s="63"/>
      <c r="DY7867" s="63"/>
      <c r="DZ7867" s="63"/>
      <c r="EA7867" s="62"/>
    </row>
    <row r="7868" spans="22:131" x14ac:dyDescent="0.25">
      <c r="W7868" s="33"/>
      <c r="X7868" s="33"/>
      <c r="DW7868" s="62"/>
      <c r="DX7868" s="63"/>
      <c r="DY7868" s="63"/>
      <c r="DZ7868" s="63"/>
      <c r="EA7868" s="62"/>
    </row>
    <row r="7869" spans="22:131" x14ac:dyDescent="0.25">
      <c r="W7869" s="33"/>
      <c r="X7869" s="33"/>
      <c r="DW7869" s="62"/>
      <c r="DX7869" s="63"/>
      <c r="DY7869" s="63"/>
      <c r="DZ7869" s="63"/>
      <c r="EA7869" s="62"/>
    </row>
    <row r="7870" spans="22:131" x14ac:dyDescent="0.25">
      <c r="V7870" s="1"/>
      <c r="W7870" s="33"/>
      <c r="X7870" s="33"/>
      <c r="DW7870" s="62"/>
      <c r="DX7870" s="63"/>
      <c r="DY7870" s="63"/>
      <c r="DZ7870" s="63"/>
      <c r="EA7870" s="62"/>
    </row>
    <row r="7871" spans="22:131" x14ac:dyDescent="0.25">
      <c r="W7871" s="33"/>
      <c r="X7871" s="33"/>
      <c r="DW7871" s="62"/>
      <c r="DX7871" s="63"/>
      <c r="DY7871" s="63"/>
      <c r="DZ7871" s="63"/>
      <c r="EA7871" s="62"/>
    </row>
    <row r="7872" spans="22:131" x14ac:dyDescent="0.25">
      <c r="W7872" s="33"/>
      <c r="X7872" s="33"/>
      <c r="DW7872" s="62"/>
      <c r="DX7872" s="63"/>
      <c r="DY7872" s="63"/>
      <c r="DZ7872" s="63"/>
      <c r="EA7872" s="62"/>
    </row>
    <row r="7873" spans="22:131" x14ac:dyDescent="0.25">
      <c r="V7873" s="1"/>
      <c r="W7873" s="33"/>
      <c r="X7873" s="33"/>
      <c r="DW7873" s="62"/>
      <c r="DX7873" s="63"/>
      <c r="DY7873" s="63"/>
      <c r="DZ7873" s="63"/>
      <c r="EA7873" s="62"/>
    </row>
    <row r="7874" spans="22:131" x14ac:dyDescent="0.25">
      <c r="W7874" s="33"/>
      <c r="X7874" s="33"/>
      <c r="DW7874" s="62"/>
      <c r="DX7874" s="63"/>
      <c r="DY7874" s="63"/>
      <c r="DZ7874" s="63"/>
      <c r="EA7874" s="62"/>
    </row>
    <row r="7875" spans="22:131" x14ac:dyDescent="0.25">
      <c r="V7875" s="1"/>
      <c r="W7875" s="33"/>
      <c r="X7875" s="33"/>
      <c r="DW7875" s="62"/>
      <c r="DX7875" s="63"/>
      <c r="DY7875" s="63"/>
      <c r="DZ7875" s="63"/>
      <c r="EA7875" s="62"/>
    </row>
    <row r="7876" spans="22:131" x14ac:dyDescent="0.25">
      <c r="W7876" s="33"/>
      <c r="X7876" s="33"/>
      <c r="DW7876" s="62"/>
      <c r="DX7876" s="63"/>
      <c r="DY7876" s="63"/>
      <c r="DZ7876" s="63"/>
      <c r="EA7876" s="62"/>
    </row>
    <row r="7877" spans="22:131" x14ac:dyDescent="0.25">
      <c r="W7877" s="33"/>
      <c r="X7877" s="33"/>
      <c r="DW7877" s="62"/>
      <c r="DX7877" s="63"/>
      <c r="DY7877" s="63"/>
      <c r="DZ7877" s="63"/>
      <c r="EA7877" s="62"/>
    </row>
    <row r="7878" spans="22:131" x14ac:dyDescent="0.25">
      <c r="V7878" s="1"/>
      <c r="W7878" s="33"/>
      <c r="X7878" s="33"/>
      <c r="DW7878" s="62"/>
      <c r="DX7878" s="63"/>
      <c r="DY7878" s="63"/>
      <c r="DZ7878" s="63"/>
      <c r="EA7878" s="62"/>
    </row>
    <row r="7879" spans="22:131" x14ac:dyDescent="0.25">
      <c r="W7879" s="33"/>
      <c r="X7879" s="33"/>
      <c r="DW7879" s="62"/>
      <c r="DX7879" s="63"/>
      <c r="DY7879" s="63"/>
      <c r="DZ7879" s="63"/>
      <c r="EA7879" s="62"/>
    </row>
    <row r="7880" spans="22:131" x14ac:dyDescent="0.25">
      <c r="W7880" s="33"/>
      <c r="X7880" s="33"/>
      <c r="DW7880" s="62"/>
      <c r="DX7880" s="63"/>
      <c r="DY7880" s="63"/>
      <c r="DZ7880" s="63"/>
      <c r="EA7880" s="62"/>
    </row>
    <row r="7881" spans="22:131" x14ac:dyDescent="0.25">
      <c r="W7881" s="33"/>
      <c r="X7881" s="33"/>
      <c r="DW7881" s="62"/>
      <c r="DX7881" s="63"/>
      <c r="DY7881" s="63"/>
      <c r="DZ7881" s="63"/>
      <c r="EA7881" s="62"/>
    </row>
    <row r="7882" spans="22:131" x14ac:dyDescent="0.25">
      <c r="W7882" s="33"/>
      <c r="X7882" s="33"/>
      <c r="DW7882" s="62"/>
      <c r="DX7882" s="63"/>
      <c r="DY7882" s="63"/>
      <c r="DZ7882" s="63"/>
      <c r="EA7882" s="62"/>
    </row>
    <row r="7883" spans="22:131" x14ac:dyDescent="0.25">
      <c r="W7883" s="33"/>
      <c r="X7883" s="33"/>
      <c r="DW7883" s="62"/>
      <c r="DX7883" s="63"/>
      <c r="DY7883" s="63"/>
      <c r="DZ7883" s="63"/>
      <c r="EA7883" s="62"/>
    </row>
    <row r="7884" spans="22:131" x14ac:dyDescent="0.25">
      <c r="V7884" s="1"/>
      <c r="W7884" s="33"/>
      <c r="X7884" s="33"/>
      <c r="DW7884" s="62"/>
      <c r="DX7884" s="63"/>
      <c r="DY7884" s="63"/>
      <c r="DZ7884" s="63"/>
      <c r="EA7884" s="62"/>
    </row>
    <row r="7885" spans="22:131" x14ac:dyDescent="0.25">
      <c r="W7885" s="33"/>
      <c r="X7885" s="33"/>
      <c r="DW7885" s="62"/>
      <c r="DX7885" s="63"/>
      <c r="DY7885" s="63"/>
      <c r="DZ7885" s="63"/>
      <c r="EA7885" s="62"/>
    </row>
    <row r="7886" spans="22:131" x14ac:dyDescent="0.25">
      <c r="W7886" s="33"/>
      <c r="X7886" s="33"/>
      <c r="DW7886" s="62"/>
      <c r="DX7886" s="63"/>
      <c r="DY7886" s="63"/>
      <c r="DZ7886" s="63"/>
      <c r="EA7886" s="62"/>
    </row>
    <row r="7887" spans="22:131" x14ac:dyDescent="0.25">
      <c r="W7887" s="33"/>
      <c r="X7887" s="33"/>
      <c r="DW7887" s="62"/>
      <c r="DX7887" s="63"/>
      <c r="DY7887" s="63"/>
      <c r="DZ7887" s="63"/>
      <c r="EA7887" s="62"/>
    </row>
    <row r="7888" spans="22:131" x14ac:dyDescent="0.25">
      <c r="W7888" s="33"/>
      <c r="X7888" s="33"/>
      <c r="DW7888" s="62"/>
      <c r="DX7888" s="63"/>
      <c r="DY7888" s="63"/>
      <c r="DZ7888" s="63"/>
      <c r="EA7888" s="62"/>
    </row>
    <row r="7889" spans="23:131" x14ac:dyDescent="0.25">
      <c r="W7889" s="33"/>
      <c r="X7889" s="33"/>
      <c r="DW7889" s="62"/>
      <c r="DX7889" s="63"/>
      <c r="DY7889" s="63"/>
      <c r="DZ7889" s="63"/>
      <c r="EA7889" s="62"/>
    </row>
    <row r="7890" spans="23:131" x14ac:dyDescent="0.25">
      <c r="W7890" s="33"/>
      <c r="X7890" s="33"/>
      <c r="DW7890" s="62"/>
      <c r="DX7890" s="63"/>
      <c r="DY7890" s="63"/>
      <c r="DZ7890" s="63"/>
      <c r="EA7890" s="62"/>
    </row>
    <row r="7891" spans="23:131" x14ac:dyDescent="0.25">
      <c r="W7891" s="33"/>
      <c r="X7891" s="33"/>
      <c r="DW7891" s="62"/>
      <c r="DX7891" s="63"/>
      <c r="DY7891" s="63"/>
      <c r="DZ7891" s="63"/>
      <c r="EA7891" s="62"/>
    </row>
    <row r="7892" spans="23:131" x14ac:dyDescent="0.25">
      <c r="DW7892" s="62"/>
      <c r="DX7892" s="63"/>
      <c r="DY7892" s="63"/>
      <c r="DZ7892" s="63"/>
      <c r="EA7892" s="62"/>
    </row>
    <row r="7893" spans="23:131" x14ac:dyDescent="0.25">
      <c r="DW7893" s="62"/>
      <c r="DX7893" s="63"/>
      <c r="DY7893" s="63"/>
      <c r="DZ7893" s="63"/>
      <c r="EA7893" s="62"/>
    </row>
    <row r="7894" spans="23:131" x14ac:dyDescent="0.25">
      <c r="DW7894" s="62"/>
      <c r="DX7894" s="63"/>
      <c r="DY7894" s="63"/>
      <c r="DZ7894" s="63"/>
      <c r="EA7894" s="62"/>
    </row>
    <row r="7895" spans="23:131" x14ac:dyDescent="0.25">
      <c r="DW7895" s="62"/>
      <c r="DX7895" s="63"/>
      <c r="DY7895" s="63"/>
      <c r="DZ7895" s="63"/>
      <c r="EA7895" s="62"/>
    </row>
    <row r="7896" spans="23:131" x14ac:dyDescent="0.25">
      <c r="DW7896" s="62"/>
      <c r="DX7896" s="63"/>
      <c r="DY7896" s="63"/>
      <c r="DZ7896" s="63"/>
      <c r="EA7896" s="62"/>
    </row>
    <row r="7897" spans="23:131" x14ac:dyDescent="0.25">
      <c r="DW7897" s="62"/>
      <c r="DX7897" s="63"/>
      <c r="DY7897" s="63"/>
      <c r="DZ7897" s="63"/>
      <c r="EA7897" s="62"/>
    </row>
    <row r="7898" spans="23:131" x14ac:dyDescent="0.25">
      <c r="DW7898" s="62"/>
      <c r="DX7898" s="63"/>
      <c r="DY7898" s="63"/>
      <c r="DZ7898" s="63"/>
      <c r="EA7898" s="62"/>
    </row>
    <row r="7899" spans="23:131" x14ac:dyDescent="0.25">
      <c r="DW7899" s="62"/>
      <c r="DX7899" s="63"/>
      <c r="DY7899" s="63"/>
      <c r="DZ7899" s="63"/>
      <c r="EA7899" s="62"/>
    </row>
    <row r="7900" spans="23:131" x14ac:dyDescent="0.25">
      <c r="DW7900" s="62"/>
      <c r="DX7900" s="63"/>
      <c r="DY7900" s="63"/>
      <c r="DZ7900" s="63"/>
      <c r="EA7900" s="62"/>
    </row>
    <row r="7901" spans="23:131" x14ac:dyDescent="0.25">
      <c r="DW7901" s="62"/>
      <c r="DX7901" s="63"/>
      <c r="DY7901" s="63"/>
      <c r="DZ7901" s="63"/>
      <c r="EA7901" s="62"/>
    </row>
    <row r="7902" spans="23:131" x14ac:dyDescent="0.25">
      <c r="DW7902" s="62"/>
      <c r="DX7902" s="63"/>
      <c r="DY7902" s="63"/>
      <c r="DZ7902" s="63"/>
      <c r="EA7902" s="62"/>
    </row>
    <row r="7903" spans="23:131" x14ac:dyDescent="0.25">
      <c r="DW7903" s="62"/>
      <c r="DX7903" s="63"/>
      <c r="DY7903" s="63"/>
      <c r="DZ7903" s="63"/>
      <c r="EA7903" s="62"/>
    </row>
    <row r="7904" spans="23:131" x14ac:dyDescent="0.25">
      <c r="DW7904" s="62"/>
      <c r="DX7904" s="63"/>
      <c r="DY7904" s="63"/>
      <c r="DZ7904" s="63"/>
      <c r="EA7904" s="62"/>
    </row>
    <row r="7905" spans="127:131" x14ac:dyDescent="0.25">
      <c r="DW7905" s="62"/>
      <c r="DX7905" s="63"/>
      <c r="DY7905" s="63"/>
      <c r="DZ7905" s="63"/>
      <c r="EA7905" s="62"/>
    </row>
    <row r="7906" spans="127:131" x14ac:dyDescent="0.25">
      <c r="DW7906" s="62"/>
      <c r="DX7906" s="63"/>
      <c r="DY7906" s="63"/>
      <c r="DZ7906" s="63"/>
      <c r="EA7906" s="62"/>
    </row>
    <row r="7907" spans="127:131" x14ac:dyDescent="0.25">
      <c r="DW7907" s="62"/>
      <c r="DX7907" s="63"/>
      <c r="DY7907" s="63"/>
      <c r="DZ7907" s="63"/>
      <c r="EA7907" s="62"/>
    </row>
    <row r="7908" spans="127:131" x14ac:dyDescent="0.25">
      <c r="DW7908" s="62"/>
      <c r="DX7908" s="63"/>
      <c r="DY7908" s="63"/>
      <c r="DZ7908" s="63"/>
      <c r="EA7908" s="62"/>
    </row>
    <row r="7909" spans="127:131" x14ac:dyDescent="0.25">
      <c r="DW7909" s="62"/>
      <c r="DX7909" s="63"/>
      <c r="DY7909" s="63"/>
      <c r="DZ7909" s="63"/>
      <c r="EA7909" s="62"/>
    </row>
    <row r="7910" spans="127:131" x14ac:dyDescent="0.25">
      <c r="DW7910" s="62"/>
      <c r="DX7910" s="63"/>
      <c r="DY7910" s="63"/>
      <c r="DZ7910" s="63"/>
      <c r="EA7910" s="62"/>
    </row>
    <row r="7911" spans="127:131" x14ac:dyDescent="0.25">
      <c r="DW7911" s="62"/>
      <c r="DX7911" s="63"/>
      <c r="DY7911" s="63"/>
      <c r="DZ7911" s="63"/>
      <c r="EA7911" s="62"/>
    </row>
    <row r="7912" spans="127:131" x14ac:dyDescent="0.25">
      <c r="DW7912" s="62"/>
      <c r="DX7912" s="63"/>
      <c r="DY7912" s="63"/>
      <c r="DZ7912" s="63"/>
      <c r="EA7912" s="62"/>
    </row>
    <row r="7913" spans="127:131" x14ac:dyDescent="0.25">
      <c r="DW7913" s="62"/>
      <c r="DX7913" s="63"/>
      <c r="DY7913" s="63"/>
      <c r="DZ7913" s="63"/>
      <c r="EA7913" s="62"/>
    </row>
    <row r="7914" spans="127:131" x14ac:dyDescent="0.25">
      <c r="DW7914" s="62"/>
      <c r="DX7914" s="63"/>
      <c r="DY7914" s="63"/>
      <c r="DZ7914" s="63"/>
      <c r="EA7914" s="62"/>
    </row>
    <row r="7915" spans="127:131" x14ac:dyDescent="0.25">
      <c r="DW7915" s="62"/>
      <c r="DX7915" s="63"/>
      <c r="DY7915" s="63"/>
      <c r="DZ7915" s="63"/>
      <c r="EA7915" s="62"/>
    </row>
    <row r="7916" spans="127:131" x14ac:dyDescent="0.25">
      <c r="DW7916" s="62"/>
      <c r="DX7916" s="63"/>
      <c r="DY7916" s="63"/>
      <c r="DZ7916" s="63"/>
      <c r="EA7916" s="62"/>
    </row>
    <row r="7917" spans="127:131" x14ac:dyDescent="0.25">
      <c r="DW7917" s="62"/>
      <c r="DX7917" s="63"/>
      <c r="DY7917" s="63"/>
      <c r="DZ7917" s="63"/>
      <c r="EA7917" s="62"/>
    </row>
    <row r="7918" spans="127:131" x14ac:dyDescent="0.25">
      <c r="DW7918" s="62"/>
      <c r="DX7918" s="63"/>
      <c r="DY7918" s="63"/>
      <c r="DZ7918" s="63"/>
      <c r="EA7918" s="62"/>
    </row>
    <row r="7919" spans="127:131" x14ac:dyDescent="0.25">
      <c r="DW7919" s="62"/>
      <c r="DX7919" s="63"/>
      <c r="DY7919" s="63"/>
      <c r="DZ7919" s="63"/>
      <c r="EA7919" s="62"/>
    </row>
    <row r="7920" spans="127:131" x14ac:dyDescent="0.25">
      <c r="DW7920" s="62"/>
      <c r="DX7920" s="63"/>
      <c r="DY7920" s="63"/>
      <c r="DZ7920" s="63"/>
      <c r="EA7920" s="62"/>
    </row>
    <row r="7921" spans="127:131" x14ac:dyDescent="0.25">
      <c r="DW7921" s="62"/>
      <c r="DX7921" s="63"/>
      <c r="DY7921" s="63"/>
      <c r="DZ7921" s="63"/>
      <c r="EA7921" s="62"/>
    </row>
    <row r="7922" spans="127:131" x14ac:dyDescent="0.25">
      <c r="DW7922" s="62"/>
      <c r="DX7922" s="63"/>
      <c r="DY7922" s="63"/>
      <c r="DZ7922" s="63"/>
      <c r="EA7922" s="62"/>
    </row>
    <row r="7923" spans="127:131" x14ac:dyDescent="0.25">
      <c r="DW7923" s="62"/>
      <c r="DX7923" s="63"/>
      <c r="DY7923" s="63"/>
      <c r="DZ7923" s="63"/>
      <c r="EA7923" s="62"/>
    </row>
    <row r="7924" spans="127:131" x14ac:dyDescent="0.25">
      <c r="DW7924" s="62"/>
      <c r="DX7924" s="63"/>
      <c r="DY7924" s="63"/>
      <c r="DZ7924" s="63"/>
      <c r="EA7924" s="62"/>
    </row>
    <row r="7925" spans="127:131" x14ac:dyDescent="0.25">
      <c r="DW7925" s="62"/>
      <c r="DX7925" s="63"/>
      <c r="DY7925" s="63"/>
      <c r="DZ7925" s="63"/>
      <c r="EA7925" s="62"/>
    </row>
    <row r="7926" spans="127:131" x14ac:dyDescent="0.25">
      <c r="DW7926" s="62"/>
      <c r="DX7926" s="63"/>
      <c r="DY7926" s="63"/>
      <c r="DZ7926" s="63"/>
      <c r="EA7926" s="62"/>
    </row>
    <row r="7927" spans="127:131" x14ac:dyDescent="0.25">
      <c r="DW7927" s="62"/>
      <c r="DX7927" s="63"/>
      <c r="DY7927" s="63"/>
      <c r="DZ7927" s="63"/>
      <c r="EA7927" s="62"/>
    </row>
    <row r="7928" spans="127:131" x14ac:dyDescent="0.25">
      <c r="DW7928" s="62"/>
      <c r="DX7928" s="63"/>
      <c r="DY7928" s="63"/>
      <c r="DZ7928" s="63"/>
      <c r="EA7928" s="62"/>
    </row>
    <row r="7929" spans="127:131" x14ac:dyDescent="0.25">
      <c r="DW7929" s="62"/>
      <c r="DX7929" s="63"/>
      <c r="DY7929" s="63"/>
      <c r="DZ7929" s="63"/>
      <c r="EA7929" s="62"/>
    </row>
    <row r="7930" spans="127:131" x14ac:dyDescent="0.25">
      <c r="DW7930" s="62"/>
      <c r="DX7930" s="63"/>
      <c r="DY7930" s="63"/>
      <c r="DZ7930" s="63"/>
      <c r="EA7930" s="62"/>
    </row>
    <row r="7931" spans="127:131" x14ac:dyDescent="0.25">
      <c r="DW7931" s="62"/>
      <c r="DX7931" s="63"/>
      <c r="DY7931" s="63"/>
      <c r="DZ7931" s="63"/>
      <c r="EA7931" s="62"/>
    </row>
    <row r="7932" spans="127:131" x14ac:dyDescent="0.25">
      <c r="DW7932" s="62"/>
      <c r="DX7932" s="63"/>
      <c r="DY7932" s="63"/>
      <c r="DZ7932" s="63"/>
      <c r="EA7932" s="62"/>
    </row>
    <row r="7933" spans="127:131" x14ac:dyDescent="0.25">
      <c r="DW7933" s="62"/>
      <c r="DX7933" s="63"/>
      <c r="DY7933" s="63"/>
      <c r="DZ7933" s="63"/>
      <c r="EA7933" s="62"/>
    </row>
    <row r="7934" spans="127:131" x14ac:dyDescent="0.25">
      <c r="DW7934" s="62"/>
      <c r="DX7934" s="63"/>
      <c r="DY7934" s="63"/>
      <c r="DZ7934" s="63"/>
      <c r="EA7934" s="62"/>
    </row>
    <row r="7935" spans="127:131" x14ac:dyDescent="0.25">
      <c r="DW7935" s="62"/>
      <c r="DX7935" s="63"/>
      <c r="DY7935" s="63"/>
      <c r="DZ7935" s="63"/>
      <c r="EA7935" s="62"/>
    </row>
    <row r="7936" spans="127:131" x14ac:dyDescent="0.25">
      <c r="DW7936" s="62"/>
      <c r="DX7936" s="63"/>
      <c r="DY7936" s="63"/>
      <c r="DZ7936" s="63"/>
      <c r="EA7936" s="62"/>
    </row>
    <row r="7937" spans="127:131" x14ac:dyDescent="0.25">
      <c r="DW7937" s="62"/>
      <c r="DX7937" s="63"/>
      <c r="DY7937" s="63"/>
      <c r="DZ7937" s="63"/>
      <c r="EA7937" s="62"/>
    </row>
    <row r="7938" spans="127:131" x14ac:dyDescent="0.25">
      <c r="DW7938" s="62"/>
      <c r="DX7938" s="63"/>
      <c r="DY7938" s="63"/>
      <c r="DZ7938" s="63"/>
      <c r="EA7938" s="62"/>
    </row>
    <row r="7939" spans="127:131" x14ac:dyDescent="0.25">
      <c r="DW7939" s="62"/>
      <c r="DX7939" s="63"/>
      <c r="DY7939" s="63"/>
      <c r="DZ7939" s="63"/>
      <c r="EA7939" s="62"/>
    </row>
    <row r="7940" spans="127:131" x14ac:dyDescent="0.25">
      <c r="DW7940" s="62"/>
      <c r="DX7940" s="63"/>
      <c r="DY7940" s="63"/>
      <c r="DZ7940" s="63"/>
      <c r="EA7940" s="62"/>
    </row>
    <row r="7941" spans="127:131" x14ac:dyDescent="0.25">
      <c r="DW7941" s="62"/>
      <c r="DX7941" s="63"/>
      <c r="DY7941" s="63"/>
      <c r="DZ7941" s="63"/>
      <c r="EA7941" s="62"/>
    </row>
    <row r="7942" spans="127:131" x14ac:dyDescent="0.25">
      <c r="DW7942" s="62"/>
      <c r="DX7942" s="63"/>
      <c r="DY7942" s="63"/>
      <c r="DZ7942" s="63"/>
      <c r="EA7942" s="62"/>
    </row>
    <row r="7943" spans="127:131" x14ac:dyDescent="0.25">
      <c r="DW7943" s="62"/>
      <c r="DX7943" s="63"/>
      <c r="DY7943" s="63"/>
      <c r="DZ7943" s="63"/>
      <c r="EA7943" s="62"/>
    </row>
    <row r="7944" spans="127:131" x14ac:dyDescent="0.25">
      <c r="DW7944" s="62"/>
      <c r="DX7944" s="63"/>
      <c r="DY7944" s="63"/>
      <c r="DZ7944" s="63"/>
      <c r="EA7944" s="62"/>
    </row>
    <row r="7945" spans="127:131" x14ac:dyDescent="0.25">
      <c r="DW7945" s="62"/>
      <c r="DX7945" s="63"/>
      <c r="DY7945" s="63"/>
      <c r="DZ7945" s="63"/>
      <c r="EA7945" s="62"/>
    </row>
    <row r="7946" spans="127:131" x14ac:dyDescent="0.25">
      <c r="DW7946" s="62"/>
      <c r="DX7946" s="63"/>
      <c r="DY7946" s="63"/>
      <c r="DZ7946" s="63"/>
      <c r="EA7946" s="62"/>
    </row>
    <row r="7947" spans="127:131" x14ac:dyDescent="0.25">
      <c r="DW7947" s="62"/>
      <c r="DX7947" s="63"/>
      <c r="DY7947" s="63"/>
      <c r="DZ7947" s="63"/>
      <c r="EA7947" s="62"/>
    </row>
    <row r="7948" spans="127:131" x14ac:dyDescent="0.25">
      <c r="DW7948" s="62"/>
      <c r="DX7948" s="63"/>
      <c r="DY7948" s="63"/>
      <c r="DZ7948" s="63"/>
      <c r="EA7948" s="62"/>
    </row>
    <row r="7949" spans="127:131" x14ac:dyDescent="0.25">
      <c r="DW7949" s="62"/>
      <c r="DX7949" s="63"/>
      <c r="DY7949" s="63"/>
      <c r="DZ7949" s="63"/>
      <c r="EA7949" s="62"/>
    </row>
    <row r="7950" spans="127:131" x14ac:dyDescent="0.25">
      <c r="DW7950" s="62"/>
      <c r="DX7950" s="63"/>
      <c r="DY7950" s="63"/>
      <c r="DZ7950" s="63"/>
      <c r="EA7950" s="62"/>
    </row>
    <row r="7951" spans="127:131" x14ac:dyDescent="0.25">
      <c r="DW7951" s="62"/>
      <c r="DX7951" s="63"/>
      <c r="DY7951" s="63"/>
      <c r="DZ7951" s="63"/>
      <c r="EA7951" s="62"/>
    </row>
    <row r="7952" spans="127:131" x14ac:dyDescent="0.25">
      <c r="DW7952" s="62"/>
      <c r="DX7952" s="63"/>
      <c r="DY7952" s="63"/>
      <c r="DZ7952" s="63"/>
      <c r="EA7952" s="62"/>
    </row>
    <row r="7953" spans="127:131" x14ac:dyDescent="0.25">
      <c r="DW7953" s="62"/>
      <c r="DX7953" s="63"/>
      <c r="DY7953" s="63"/>
      <c r="DZ7953" s="63"/>
      <c r="EA7953" s="62"/>
    </row>
    <row r="7954" spans="127:131" x14ac:dyDescent="0.25">
      <c r="DW7954" s="62"/>
      <c r="DX7954" s="63"/>
      <c r="DY7954" s="63"/>
      <c r="DZ7954" s="63"/>
      <c r="EA7954" s="62"/>
    </row>
    <row r="7955" spans="127:131" x14ac:dyDescent="0.25">
      <c r="DW7955" s="62"/>
      <c r="DX7955" s="63"/>
      <c r="DY7955" s="63"/>
      <c r="DZ7955" s="63"/>
      <c r="EA7955" s="62"/>
    </row>
    <row r="7956" spans="127:131" x14ac:dyDescent="0.25">
      <c r="DW7956" s="62"/>
      <c r="DX7956" s="63"/>
      <c r="DY7956" s="63"/>
      <c r="DZ7956" s="63"/>
      <c r="EA7956" s="62"/>
    </row>
    <row r="7957" spans="127:131" x14ac:dyDescent="0.25">
      <c r="DW7957" s="62"/>
      <c r="DX7957" s="63"/>
      <c r="DY7957" s="63"/>
      <c r="DZ7957" s="63"/>
      <c r="EA7957" s="62"/>
    </row>
    <row r="7958" spans="127:131" x14ac:dyDescent="0.25">
      <c r="DW7958" s="62"/>
      <c r="DX7958" s="63"/>
      <c r="DY7958" s="63"/>
      <c r="DZ7958" s="63"/>
      <c r="EA7958" s="62"/>
    </row>
    <row r="7959" spans="127:131" x14ac:dyDescent="0.25">
      <c r="DW7959" s="62"/>
      <c r="DX7959" s="63"/>
      <c r="DY7959" s="63"/>
      <c r="DZ7959" s="63"/>
      <c r="EA7959" s="62"/>
    </row>
    <row r="7960" spans="127:131" x14ac:dyDescent="0.25">
      <c r="DW7960" s="62"/>
      <c r="DX7960" s="63"/>
      <c r="DY7960" s="63"/>
      <c r="DZ7960" s="63"/>
      <c r="EA7960" s="62"/>
    </row>
    <row r="7961" spans="127:131" x14ac:dyDescent="0.25">
      <c r="DW7961" s="62"/>
      <c r="DX7961" s="63"/>
      <c r="DY7961" s="63"/>
      <c r="DZ7961" s="63"/>
      <c r="EA7961" s="62"/>
    </row>
    <row r="7962" spans="127:131" x14ac:dyDescent="0.25">
      <c r="DW7962" s="62"/>
      <c r="DX7962" s="63"/>
      <c r="DY7962" s="63"/>
      <c r="DZ7962" s="63"/>
      <c r="EA7962" s="62"/>
    </row>
    <row r="7963" spans="127:131" x14ac:dyDescent="0.25">
      <c r="DW7963" s="62"/>
      <c r="DX7963" s="63"/>
      <c r="DY7963" s="63"/>
      <c r="DZ7963" s="63"/>
      <c r="EA7963" s="62"/>
    </row>
    <row r="7964" spans="127:131" x14ac:dyDescent="0.25">
      <c r="DW7964" s="62"/>
      <c r="DX7964" s="63"/>
      <c r="DY7964" s="63"/>
      <c r="DZ7964" s="63"/>
      <c r="EA7964" s="62"/>
    </row>
    <row r="7965" spans="127:131" x14ac:dyDescent="0.25">
      <c r="DW7965" s="62"/>
      <c r="DX7965" s="63"/>
      <c r="DY7965" s="63"/>
      <c r="DZ7965" s="63"/>
      <c r="EA7965" s="62"/>
    </row>
    <row r="7966" spans="127:131" x14ac:dyDescent="0.25">
      <c r="DW7966" s="62"/>
      <c r="DX7966" s="63"/>
      <c r="DY7966" s="63"/>
      <c r="DZ7966" s="63"/>
      <c r="EA7966" s="62"/>
    </row>
    <row r="7967" spans="127:131" x14ac:dyDescent="0.25">
      <c r="DW7967" s="62"/>
      <c r="DX7967" s="63"/>
      <c r="DY7967" s="63"/>
      <c r="DZ7967" s="63"/>
      <c r="EA7967" s="62"/>
    </row>
    <row r="7968" spans="127:131" x14ac:dyDescent="0.25">
      <c r="DW7968" s="62"/>
      <c r="DX7968" s="63"/>
      <c r="DY7968" s="63"/>
      <c r="DZ7968" s="63"/>
      <c r="EA7968" s="62"/>
    </row>
    <row r="7969" spans="127:131" x14ac:dyDescent="0.25">
      <c r="DW7969" s="62"/>
      <c r="DX7969" s="63"/>
      <c r="DY7969" s="63"/>
      <c r="DZ7969" s="63"/>
      <c r="EA7969" s="62"/>
    </row>
    <row r="7970" spans="127:131" x14ac:dyDescent="0.25">
      <c r="DW7970" s="62"/>
      <c r="DX7970" s="63"/>
      <c r="DY7970" s="63"/>
      <c r="DZ7970" s="63"/>
      <c r="EA7970" s="62"/>
    </row>
    <row r="7971" spans="127:131" x14ac:dyDescent="0.25">
      <c r="DW7971" s="62"/>
      <c r="DX7971" s="63"/>
      <c r="DY7971" s="63"/>
      <c r="DZ7971" s="63"/>
      <c r="EA7971" s="62"/>
    </row>
    <row r="7972" spans="127:131" x14ac:dyDescent="0.25">
      <c r="DW7972" s="62"/>
      <c r="DX7972" s="63"/>
      <c r="DY7972" s="63"/>
      <c r="DZ7972" s="63"/>
      <c r="EA7972" s="62"/>
    </row>
    <row r="7973" spans="127:131" x14ac:dyDescent="0.25">
      <c r="DW7973" s="62"/>
      <c r="DX7973" s="63"/>
      <c r="DY7973" s="63"/>
      <c r="DZ7973" s="63"/>
      <c r="EA7973" s="62"/>
    </row>
    <row r="7974" spans="127:131" x14ac:dyDescent="0.25">
      <c r="DW7974" s="62"/>
      <c r="DX7974" s="63"/>
      <c r="DY7974" s="63"/>
      <c r="DZ7974" s="63"/>
      <c r="EA7974" s="62"/>
    </row>
    <row r="7975" spans="127:131" x14ac:dyDescent="0.25">
      <c r="DW7975" s="62"/>
      <c r="DX7975" s="63"/>
      <c r="DY7975" s="63"/>
      <c r="DZ7975" s="63"/>
      <c r="EA7975" s="62"/>
    </row>
    <row r="7976" spans="127:131" x14ac:dyDescent="0.25">
      <c r="DW7976" s="62"/>
      <c r="DX7976" s="63"/>
      <c r="DY7976" s="63"/>
      <c r="DZ7976" s="63"/>
      <c r="EA7976" s="62"/>
    </row>
    <row r="7977" spans="127:131" x14ac:dyDescent="0.25">
      <c r="DW7977" s="62"/>
      <c r="DX7977" s="63"/>
      <c r="DY7977" s="63"/>
      <c r="DZ7977" s="63"/>
      <c r="EA7977" s="62"/>
    </row>
    <row r="7978" spans="127:131" x14ac:dyDescent="0.25">
      <c r="DW7978" s="62"/>
      <c r="DX7978" s="63"/>
      <c r="DY7978" s="63"/>
      <c r="DZ7978" s="63"/>
      <c r="EA7978" s="62"/>
    </row>
    <row r="7979" spans="127:131" x14ac:dyDescent="0.25">
      <c r="DW7979" s="62"/>
      <c r="DX7979" s="63"/>
      <c r="DY7979" s="63"/>
      <c r="DZ7979" s="63"/>
      <c r="EA7979" s="62"/>
    </row>
    <row r="7980" spans="127:131" x14ac:dyDescent="0.25">
      <c r="DW7980" s="62"/>
      <c r="DX7980" s="63"/>
      <c r="DY7980" s="63"/>
      <c r="DZ7980" s="63"/>
      <c r="EA7980" s="62"/>
    </row>
    <row r="7981" spans="127:131" x14ac:dyDescent="0.25">
      <c r="DW7981" s="62"/>
      <c r="DX7981" s="63"/>
      <c r="DY7981" s="63"/>
      <c r="DZ7981" s="63"/>
      <c r="EA7981" s="62"/>
    </row>
    <row r="7982" spans="127:131" x14ac:dyDescent="0.25">
      <c r="DW7982" s="62"/>
      <c r="DX7982" s="63"/>
      <c r="DY7982" s="63"/>
      <c r="DZ7982" s="63"/>
      <c r="EA7982" s="62"/>
    </row>
    <row r="7983" spans="127:131" x14ac:dyDescent="0.25">
      <c r="DW7983" s="62"/>
      <c r="DX7983" s="63"/>
      <c r="DY7983" s="63"/>
      <c r="DZ7983" s="63"/>
      <c r="EA7983" s="62"/>
    </row>
    <row r="7984" spans="127:131" x14ac:dyDescent="0.25">
      <c r="DW7984" s="62"/>
      <c r="DX7984" s="63"/>
      <c r="DY7984" s="63"/>
      <c r="DZ7984" s="63"/>
      <c r="EA7984" s="62"/>
    </row>
    <row r="7985" spans="127:131" x14ac:dyDescent="0.25">
      <c r="DW7985" s="62"/>
      <c r="DX7985" s="63"/>
      <c r="DY7985" s="63"/>
      <c r="DZ7985" s="63"/>
      <c r="EA7985" s="62"/>
    </row>
    <row r="7986" spans="127:131" x14ac:dyDescent="0.25">
      <c r="DW7986" s="62"/>
      <c r="DX7986" s="63"/>
      <c r="DY7986" s="63"/>
      <c r="DZ7986" s="63"/>
      <c r="EA7986" s="62"/>
    </row>
    <row r="7987" spans="127:131" x14ac:dyDescent="0.25">
      <c r="DW7987" s="62"/>
      <c r="DX7987" s="63"/>
      <c r="DY7987" s="63"/>
      <c r="DZ7987" s="63"/>
      <c r="EA7987" s="62"/>
    </row>
    <row r="7988" spans="127:131" x14ac:dyDescent="0.25">
      <c r="DW7988" s="62"/>
      <c r="DX7988" s="63"/>
      <c r="DY7988" s="63"/>
      <c r="DZ7988" s="63"/>
      <c r="EA7988" s="62"/>
    </row>
    <row r="7989" spans="127:131" x14ac:dyDescent="0.25">
      <c r="DW7989" s="62"/>
      <c r="DX7989" s="63"/>
      <c r="DY7989" s="63"/>
      <c r="DZ7989" s="63"/>
      <c r="EA7989" s="62"/>
    </row>
    <row r="7990" spans="127:131" x14ac:dyDescent="0.25">
      <c r="DW7990" s="62"/>
      <c r="DX7990" s="63"/>
      <c r="DY7990" s="63"/>
      <c r="DZ7990" s="63"/>
      <c r="EA7990" s="62"/>
    </row>
    <row r="7991" spans="127:131" x14ac:dyDescent="0.25">
      <c r="DW7991" s="62"/>
      <c r="DX7991" s="63"/>
      <c r="DY7991" s="63"/>
      <c r="DZ7991" s="63"/>
      <c r="EA7991" s="62"/>
    </row>
    <row r="7992" spans="127:131" x14ac:dyDescent="0.25">
      <c r="DW7992" s="62"/>
      <c r="DX7992" s="63"/>
      <c r="DY7992" s="63"/>
      <c r="DZ7992" s="63"/>
      <c r="EA7992" s="62"/>
    </row>
    <row r="7993" spans="127:131" x14ac:dyDescent="0.25">
      <c r="DW7993" s="62"/>
      <c r="DX7993" s="63"/>
      <c r="DY7993" s="63"/>
      <c r="DZ7993" s="63"/>
      <c r="EA7993" s="62"/>
    </row>
    <row r="7994" spans="127:131" x14ac:dyDescent="0.25">
      <c r="DW7994" s="62"/>
      <c r="DX7994" s="63"/>
      <c r="DY7994" s="63"/>
      <c r="DZ7994" s="63"/>
      <c r="EA7994" s="62"/>
    </row>
    <row r="7995" spans="127:131" x14ac:dyDescent="0.25">
      <c r="DW7995" s="62"/>
      <c r="DX7995" s="63"/>
      <c r="DY7995" s="63"/>
      <c r="DZ7995" s="63"/>
      <c r="EA7995" s="62"/>
    </row>
    <row r="7996" spans="127:131" x14ac:dyDescent="0.25">
      <c r="DW7996" s="62"/>
      <c r="DX7996" s="63"/>
      <c r="DY7996" s="63"/>
      <c r="DZ7996" s="63"/>
      <c r="EA7996" s="62"/>
    </row>
    <row r="7997" spans="127:131" x14ac:dyDescent="0.25">
      <c r="DW7997" s="62"/>
      <c r="DX7997" s="63"/>
      <c r="DY7997" s="63"/>
      <c r="DZ7997" s="63"/>
      <c r="EA7997" s="62"/>
    </row>
    <row r="7998" spans="127:131" x14ac:dyDescent="0.25">
      <c r="DW7998" s="62"/>
      <c r="DX7998" s="63"/>
      <c r="DY7998" s="63"/>
      <c r="DZ7998" s="63"/>
      <c r="EA7998" s="62"/>
    </row>
    <row r="7999" spans="127:131" x14ac:dyDescent="0.25">
      <c r="DW7999" s="62"/>
      <c r="DX7999" s="63"/>
      <c r="DY7999" s="63"/>
      <c r="DZ7999" s="63"/>
      <c r="EA7999" s="62"/>
    </row>
    <row r="8000" spans="127:131" x14ac:dyDescent="0.25">
      <c r="DW8000" s="62"/>
      <c r="DX8000" s="63"/>
      <c r="DY8000" s="63"/>
      <c r="DZ8000" s="63"/>
      <c r="EA8000" s="62"/>
    </row>
    <row r="8001" spans="127:131" x14ac:dyDescent="0.25">
      <c r="DW8001" s="62"/>
      <c r="DX8001" s="63"/>
      <c r="DY8001" s="63"/>
      <c r="DZ8001" s="63"/>
      <c r="EA8001" s="62"/>
    </row>
    <row r="8002" spans="127:131" x14ac:dyDescent="0.25">
      <c r="DW8002" s="62"/>
      <c r="DX8002" s="63"/>
      <c r="DY8002" s="63"/>
      <c r="DZ8002" s="63"/>
      <c r="EA8002" s="62"/>
    </row>
    <row r="8003" spans="127:131" x14ac:dyDescent="0.25">
      <c r="DW8003" s="62"/>
      <c r="DX8003" s="63"/>
      <c r="DY8003" s="63"/>
      <c r="DZ8003" s="63"/>
      <c r="EA8003" s="62"/>
    </row>
    <row r="8004" spans="127:131" x14ac:dyDescent="0.25">
      <c r="DW8004" s="62"/>
      <c r="DX8004" s="63"/>
      <c r="DY8004" s="63"/>
      <c r="DZ8004" s="63"/>
      <c r="EA8004" s="62"/>
    </row>
    <row r="8005" spans="127:131" x14ac:dyDescent="0.25">
      <c r="DW8005" s="62"/>
      <c r="DX8005" s="63"/>
      <c r="DY8005" s="63"/>
      <c r="DZ8005" s="63"/>
      <c r="EA8005" s="62"/>
    </row>
    <row r="8006" spans="127:131" x14ac:dyDescent="0.25">
      <c r="DW8006" s="62"/>
      <c r="DX8006" s="63"/>
      <c r="DY8006" s="63"/>
      <c r="DZ8006" s="63"/>
      <c r="EA8006" s="62"/>
    </row>
    <row r="8007" spans="127:131" x14ac:dyDescent="0.25">
      <c r="DW8007" s="62"/>
      <c r="DX8007" s="63"/>
      <c r="DY8007" s="63"/>
      <c r="DZ8007" s="63"/>
      <c r="EA8007" s="62"/>
    </row>
    <row r="8008" spans="127:131" x14ac:dyDescent="0.25">
      <c r="DW8008" s="62"/>
      <c r="DX8008" s="63"/>
      <c r="DY8008" s="63"/>
      <c r="DZ8008" s="63"/>
      <c r="EA8008" s="62"/>
    </row>
    <row r="8009" spans="127:131" x14ac:dyDescent="0.25">
      <c r="DW8009" s="62"/>
      <c r="DX8009" s="63"/>
      <c r="DY8009" s="63"/>
      <c r="DZ8009" s="63"/>
      <c r="EA8009" s="62"/>
    </row>
    <row r="8010" spans="127:131" x14ac:dyDescent="0.25">
      <c r="DW8010" s="62"/>
      <c r="DX8010" s="63"/>
      <c r="DY8010" s="63"/>
      <c r="DZ8010" s="63"/>
      <c r="EA8010" s="62"/>
    </row>
    <row r="8011" spans="127:131" x14ac:dyDescent="0.25">
      <c r="DW8011" s="62"/>
      <c r="DX8011" s="63"/>
      <c r="DY8011" s="63"/>
      <c r="DZ8011" s="63"/>
      <c r="EA8011" s="62"/>
    </row>
    <row r="8012" spans="127:131" x14ac:dyDescent="0.25">
      <c r="DW8012" s="62"/>
      <c r="DX8012" s="63"/>
      <c r="DY8012" s="63"/>
      <c r="DZ8012" s="63"/>
      <c r="EA8012" s="62"/>
    </row>
    <row r="8013" spans="127:131" x14ac:dyDescent="0.25">
      <c r="DW8013" s="62"/>
      <c r="DX8013" s="63"/>
      <c r="DY8013" s="63"/>
      <c r="DZ8013" s="63"/>
      <c r="EA8013" s="62"/>
    </row>
    <row r="8014" spans="127:131" x14ac:dyDescent="0.25">
      <c r="DW8014" s="62"/>
      <c r="DX8014" s="63"/>
      <c r="DY8014" s="63"/>
      <c r="DZ8014" s="63"/>
      <c r="EA8014" s="62"/>
    </row>
    <row r="8015" spans="127:131" x14ac:dyDescent="0.25">
      <c r="DW8015" s="62"/>
      <c r="DX8015" s="63"/>
      <c r="DY8015" s="63"/>
      <c r="DZ8015" s="63"/>
      <c r="EA8015" s="62"/>
    </row>
    <row r="8016" spans="127:131" x14ac:dyDescent="0.25">
      <c r="DW8016" s="62"/>
      <c r="DX8016" s="63"/>
      <c r="DY8016" s="63"/>
      <c r="DZ8016" s="63"/>
      <c r="EA8016" s="62"/>
    </row>
    <row r="8017" spans="127:131" x14ac:dyDescent="0.25">
      <c r="DW8017" s="62"/>
      <c r="DX8017" s="63"/>
      <c r="DY8017" s="63"/>
      <c r="DZ8017" s="63"/>
      <c r="EA8017" s="62"/>
    </row>
    <row r="8018" spans="127:131" x14ac:dyDescent="0.25">
      <c r="DW8018" s="62"/>
      <c r="DX8018" s="63"/>
      <c r="DY8018" s="63"/>
      <c r="DZ8018" s="63"/>
      <c r="EA8018" s="62"/>
    </row>
    <row r="8019" spans="127:131" x14ac:dyDescent="0.25">
      <c r="DW8019" s="62"/>
      <c r="DX8019" s="63"/>
      <c r="DY8019" s="63"/>
      <c r="DZ8019" s="63"/>
      <c r="EA8019" s="62"/>
    </row>
    <row r="8020" spans="127:131" x14ac:dyDescent="0.25">
      <c r="DW8020" s="62"/>
      <c r="DX8020" s="63"/>
      <c r="DY8020" s="63"/>
      <c r="DZ8020" s="63"/>
      <c r="EA8020" s="62"/>
    </row>
    <row r="8021" spans="127:131" x14ac:dyDescent="0.25">
      <c r="DW8021" s="62"/>
      <c r="DX8021" s="63"/>
      <c r="DY8021" s="63"/>
      <c r="DZ8021" s="63"/>
      <c r="EA8021" s="62"/>
    </row>
    <row r="8022" spans="127:131" x14ac:dyDescent="0.25">
      <c r="DW8022" s="62"/>
      <c r="DX8022" s="63"/>
      <c r="DY8022" s="63"/>
      <c r="DZ8022" s="63"/>
      <c r="EA8022" s="62"/>
    </row>
    <row r="8023" spans="127:131" x14ac:dyDescent="0.25">
      <c r="DW8023" s="62"/>
      <c r="DX8023" s="63"/>
      <c r="DY8023" s="63"/>
      <c r="DZ8023" s="63"/>
      <c r="EA8023" s="62"/>
    </row>
    <row r="8024" spans="127:131" x14ac:dyDescent="0.25">
      <c r="DW8024" s="62"/>
      <c r="DX8024" s="63"/>
      <c r="DY8024" s="63"/>
      <c r="DZ8024" s="63"/>
      <c r="EA8024" s="62"/>
    </row>
    <row r="8025" spans="127:131" x14ac:dyDescent="0.25">
      <c r="DW8025" s="62"/>
      <c r="DX8025" s="63"/>
      <c r="DY8025" s="63"/>
      <c r="DZ8025" s="63"/>
      <c r="EA8025" s="62"/>
    </row>
    <row r="8026" spans="127:131" x14ac:dyDescent="0.25">
      <c r="DW8026" s="62"/>
      <c r="DX8026" s="63"/>
      <c r="DY8026" s="63"/>
      <c r="DZ8026" s="63"/>
      <c r="EA8026" s="62"/>
    </row>
    <row r="8027" spans="127:131" x14ac:dyDescent="0.25">
      <c r="DW8027" s="62"/>
      <c r="DX8027" s="63"/>
      <c r="DY8027" s="63"/>
      <c r="DZ8027" s="63"/>
      <c r="EA8027" s="62"/>
    </row>
    <row r="8028" spans="127:131" x14ac:dyDescent="0.25">
      <c r="DW8028" s="62"/>
      <c r="DX8028" s="63"/>
      <c r="DY8028" s="63"/>
      <c r="DZ8028" s="63"/>
      <c r="EA8028" s="62"/>
    </row>
    <row r="8029" spans="127:131" x14ac:dyDescent="0.25">
      <c r="DW8029" s="62"/>
      <c r="DX8029" s="63"/>
      <c r="DY8029" s="63"/>
      <c r="DZ8029" s="63"/>
      <c r="EA8029" s="62"/>
    </row>
    <row r="8030" spans="127:131" x14ac:dyDescent="0.25">
      <c r="DW8030" s="62"/>
      <c r="DX8030" s="63"/>
      <c r="DY8030" s="63"/>
      <c r="DZ8030" s="63"/>
      <c r="EA8030" s="62"/>
    </row>
    <row r="8031" spans="127:131" x14ac:dyDescent="0.25">
      <c r="DW8031" s="62"/>
      <c r="DX8031" s="63"/>
      <c r="DY8031" s="63"/>
      <c r="DZ8031" s="63"/>
      <c r="EA8031" s="62"/>
    </row>
    <row r="8032" spans="127:131" x14ac:dyDescent="0.25">
      <c r="DW8032" s="62"/>
      <c r="DX8032" s="63"/>
      <c r="DY8032" s="63"/>
      <c r="DZ8032" s="63"/>
      <c r="EA8032" s="62"/>
    </row>
    <row r="8033" spans="127:131" x14ac:dyDescent="0.25">
      <c r="DW8033" s="62"/>
      <c r="DX8033" s="63"/>
      <c r="DY8033" s="63"/>
      <c r="DZ8033" s="63"/>
      <c r="EA8033" s="62"/>
    </row>
    <row r="8034" spans="127:131" x14ac:dyDescent="0.25">
      <c r="DW8034" s="62"/>
      <c r="DX8034" s="63"/>
      <c r="DY8034" s="63"/>
      <c r="DZ8034" s="63"/>
      <c r="EA8034" s="62"/>
    </row>
    <row r="8035" spans="127:131" x14ac:dyDescent="0.25">
      <c r="DW8035" s="62"/>
      <c r="DX8035" s="63"/>
      <c r="DY8035" s="63"/>
      <c r="DZ8035" s="63"/>
      <c r="EA8035" s="62"/>
    </row>
    <row r="8036" spans="127:131" x14ac:dyDescent="0.25">
      <c r="DW8036" s="62"/>
      <c r="DX8036" s="63"/>
      <c r="DY8036" s="63"/>
      <c r="DZ8036" s="63"/>
      <c r="EA8036" s="62"/>
    </row>
    <row r="8037" spans="127:131" x14ac:dyDescent="0.25">
      <c r="DW8037" s="62"/>
      <c r="DX8037" s="63"/>
      <c r="DY8037" s="63"/>
      <c r="DZ8037" s="63"/>
      <c r="EA8037" s="62"/>
    </row>
    <row r="8038" spans="127:131" x14ac:dyDescent="0.25">
      <c r="DW8038" s="62"/>
      <c r="DX8038" s="63"/>
      <c r="DY8038" s="63"/>
      <c r="DZ8038" s="63"/>
      <c r="EA8038" s="62"/>
    </row>
    <row r="8039" spans="127:131" x14ac:dyDescent="0.25">
      <c r="DW8039" s="62"/>
      <c r="DX8039" s="63"/>
      <c r="DY8039" s="63"/>
      <c r="DZ8039" s="63"/>
      <c r="EA8039" s="62"/>
    </row>
    <row r="8040" spans="127:131" x14ac:dyDescent="0.25">
      <c r="DW8040" s="62"/>
      <c r="DX8040" s="63"/>
      <c r="DY8040" s="63"/>
      <c r="DZ8040" s="63"/>
      <c r="EA8040" s="62"/>
    </row>
    <row r="8041" spans="127:131" x14ac:dyDescent="0.25">
      <c r="DW8041" s="62"/>
      <c r="DX8041" s="63"/>
      <c r="DY8041" s="63"/>
      <c r="DZ8041" s="63"/>
      <c r="EA8041" s="62"/>
    </row>
    <row r="8042" spans="127:131" x14ac:dyDescent="0.25">
      <c r="DW8042" s="62"/>
      <c r="DX8042" s="63"/>
      <c r="DY8042" s="63"/>
      <c r="DZ8042" s="63"/>
      <c r="EA8042" s="62"/>
    </row>
    <row r="8043" spans="127:131" x14ac:dyDescent="0.25">
      <c r="DW8043" s="62"/>
      <c r="DX8043" s="63"/>
      <c r="DY8043" s="63"/>
      <c r="DZ8043" s="63"/>
      <c r="EA8043" s="62"/>
    </row>
    <row r="8044" spans="127:131" x14ac:dyDescent="0.25">
      <c r="DW8044" s="62"/>
      <c r="DX8044" s="63"/>
      <c r="DY8044" s="63"/>
      <c r="DZ8044" s="63"/>
      <c r="EA8044" s="62"/>
    </row>
    <row r="8045" spans="127:131" x14ac:dyDescent="0.25">
      <c r="DW8045" s="62"/>
      <c r="DX8045" s="63"/>
      <c r="DY8045" s="63"/>
      <c r="DZ8045" s="63"/>
      <c r="EA8045" s="62"/>
    </row>
    <row r="8046" spans="127:131" x14ac:dyDescent="0.25">
      <c r="DW8046" s="62"/>
      <c r="DX8046" s="63"/>
      <c r="DY8046" s="63"/>
      <c r="DZ8046" s="63"/>
      <c r="EA8046" s="62"/>
    </row>
    <row r="8047" spans="127:131" x14ac:dyDescent="0.25">
      <c r="DW8047" s="62"/>
      <c r="DX8047" s="63"/>
      <c r="DY8047" s="63"/>
      <c r="DZ8047" s="63"/>
      <c r="EA8047" s="62"/>
    </row>
    <row r="8048" spans="127:131" x14ac:dyDescent="0.25">
      <c r="DW8048" s="62"/>
      <c r="DX8048" s="63"/>
      <c r="DY8048" s="63"/>
      <c r="DZ8048" s="63"/>
      <c r="EA8048" s="62"/>
    </row>
    <row r="8049" spans="127:131" x14ac:dyDescent="0.25">
      <c r="DW8049" s="62"/>
      <c r="DX8049" s="63"/>
      <c r="DY8049" s="63"/>
      <c r="DZ8049" s="63"/>
      <c r="EA8049" s="62"/>
    </row>
    <row r="8050" spans="127:131" x14ac:dyDescent="0.25">
      <c r="DW8050" s="62"/>
      <c r="DX8050" s="63"/>
      <c r="DY8050" s="63"/>
      <c r="DZ8050" s="63"/>
      <c r="EA8050" s="62"/>
    </row>
    <row r="8051" spans="127:131" x14ac:dyDescent="0.25">
      <c r="DW8051" s="62"/>
      <c r="DX8051" s="63"/>
      <c r="DY8051" s="63"/>
      <c r="DZ8051" s="63"/>
      <c r="EA8051" s="62"/>
    </row>
    <row r="8052" spans="127:131" x14ac:dyDescent="0.25">
      <c r="DW8052" s="62"/>
      <c r="DX8052" s="63"/>
      <c r="DY8052" s="63"/>
      <c r="DZ8052" s="63"/>
      <c r="EA8052" s="62"/>
    </row>
    <row r="8053" spans="127:131" x14ac:dyDescent="0.25">
      <c r="DW8053" s="62"/>
      <c r="DX8053" s="63"/>
      <c r="DY8053" s="63"/>
      <c r="DZ8053" s="63"/>
      <c r="EA8053" s="62"/>
    </row>
    <row r="8054" spans="127:131" x14ac:dyDescent="0.25">
      <c r="DW8054" s="62"/>
      <c r="DX8054" s="63"/>
      <c r="DY8054" s="63"/>
      <c r="DZ8054" s="63"/>
      <c r="EA8054" s="62"/>
    </row>
    <row r="8055" spans="127:131" x14ac:dyDescent="0.25">
      <c r="DW8055" s="62"/>
      <c r="DX8055" s="63"/>
      <c r="DY8055" s="63"/>
      <c r="DZ8055" s="63"/>
      <c r="EA8055" s="62"/>
    </row>
    <row r="8056" spans="127:131" x14ac:dyDescent="0.25">
      <c r="DW8056" s="62"/>
      <c r="DX8056" s="63"/>
      <c r="DY8056" s="63"/>
      <c r="DZ8056" s="63"/>
      <c r="EA8056" s="62"/>
    </row>
    <row r="8057" spans="127:131" x14ac:dyDescent="0.25">
      <c r="DW8057" s="62"/>
      <c r="DX8057" s="63"/>
      <c r="DY8057" s="63"/>
      <c r="DZ8057" s="63"/>
      <c r="EA8057" s="62"/>
    </row>
    <row r="8058" spans="127:131" x14ac:dyDescent="0.25">
      <c r="DW8058" s="62"/>
      <c r="DX8058" s="63"/>
      <c r="DY8058" s="63"/>
      <c r="DZ8058" s="63"/>
      <c r="EA8058" s="62"/>
    </row>
    <row r="8059" spans="127:131" x14ac:dyDescent="0.25">
      <c r="DW8059" s="62"/>
      <c r="DX8059" s="63"/>
      <c r="DY8059" s="63"/>
      <c r="DZ8059" s="63"/>
      <c r="EA8059" s="62"/>
    </row>
    <row r="8060" spans="127:131" x14ac:dyDescent="0.25">
      <c r="DW8060" s="62"/>
      <c r="DX8060" s="63"/>
      <c r="DY8060" s="63"/>
      <c r="DZ8060" s="63"/>
      <c r="EA8060" s="62"/>
    </row>
    <row r="8061" spans="127:131" x14ac:dyDescent="0.25">
      <c r="DW8061" s="62"/>
      <c r="DX8061" s="63"/>
      <c r="DY8061" s="63"/>
      <c r="DZ8061" s="63"/>
      <c r="EA8061" s="62"/>
    </row>
    <row r="8062" spans="127:131" x14ac:dyDescent="0.25">
      <c r="DW8062" s="62"/>
      <c r="DX8062" s="63"/>
      <c r="DY8062" s="63"/>
      <c r="DZ8062" s="63"/>
      <c r="EA8062" s="62"/>
    </row>
    <row r="8063" spans="127:131" x14ac:dyDescent="0.25">
      <c r="DW8063" s="62"/>
      <c r="DX8063" s="63"/>
      <c r="DY8063" s="63"/>
      <c r="DZ8063" s="63"/>
      <c r="EA8063" s="62"/>
    </row>
    <row r="8064" spans="127:131" x14ac:dyDescent="0.25">
      <c r="DW8064" s="62"/>
      <c r="DX8064" s="63"/>
      <c r="DY8064" s="63"/>
      <c r="DZ8064" s="63"/>
      <c r="EA8064" s="62"/>
    </row>
    <row r="8065" spans="127:131" x14ac:dyDescent="0.25">
      <c r="DW8065" s="62"/>
      <c r="DX8065" s="63"/>
      <c r="DY8065" s="63"/>
      <c r="DZ8065" s="63"/>
      <c r="EA8065" s="62"/>
    </row>
    <row r="8066" spans="127:131" x14ac:dyDescent="0.25">
      <c r="DW8066" s="62"/>
      <c r="DX8066" s="63"/>
      <c r="DY8066" s="63"/>
      <c r="DZ8066" s="63"/>
      <c r="EA8066" s="62"/>
    </row>
    <row r="8067" spans="127:131" x14ac:dyDescent="0.25">
      <c r="DW8067" s="62"/>
      <c r="DX8067" s="63"/>
      <c r="DY8067" s="63"/>
      <c r="DZ8067" s="63"/>
      <c r="EA8067" s="62"/>
    </row>
    <row r="8068" spans="127:131" x14ac:dyDescent="0.25">
      <c r="DW8068" s="62"/>
      <c r="DX8068" s="63"/>
      <c r="DY8068" s="63"/>
      <c r="DZ8068" s="63"/>
      <c r="EA8068" s="62"/>
    </row>
    <row r="8069" spans="127:131" x14ac:dyDescent="0.25">
      <c r="DW8069" s="62"/>
      <c r="DX8069" s="63"/>
      <c r="DY8069" s="63"/>
      <c r="DZ8069" s="63"/>
      <c r="EA8069" s="62"/>
    </row>
    <row r="8070" spans="127:131" x14ac:dyDescent="0.25">
      <c r="DW8070" s="62"/>
      <c r="DX8070" s="63"/>
      <c r="DY8070" s="63"/>
      <c r="DZ8070" s="63"/>
      <c r="EA8070" s="62"/>
    </row>
    <row r="8071" spans="127:131" x14ac:dyDescent="0.25">
      <c r="DW8071" s="62"/>
      <c r="DX8071" s="63"/>
      <c r="DY8071" s="63"/>
      <c r="DZ8071" s="63"/>
      <c r="EA8071" s="62"/>
    </row>
    <row r="8072" spans="127:131" x14ac:dyDescent="0.25">
      <c r="DW8072" s="62"/>
      <c r="DX8072" s="63"/>
      <c r="DY8072" s="63"/>
      <c r="DZ8072" s="63"/>
      <c r="EA8072" s="62"/>
    </row>
    <row r="8073" spans="127:131" x14ac:dyDescent="0.25">
      <c r="DW8073" s="62"/>
      <c r="DX8073" s="63"/>
      <c r="DY8073" s="63"/>
      <c r="DZ8073" s="63"/>
      <c r="EA8073" s="62"/>
    </row>
    <row r="8074" spans="127:131" x14ac:dyDescent="0.25">
      <c r="DW8074" s="62"/>
      <c r="DX8074" s="63"/>
      <c r="DY8074" s="63"/>
      <c r="DZ8074" s="63"/>
      <c r="EA8074" s="62"/>
    </row>
    <row r="8075" spans="127:131" x14ac:dyDescent="0.25">
      <c r="DW8075" s="62"/>
      <c r="DX8075" s="63"/>
      <c r="DY8075" s="63"/>
      <c r="DZ8075" s="63"/>
      <c r="EA8075" s="62"/>
    </row>
    <row r="8076" spans="127:131" x14ac:dyDescent="0.25">
      <c r="DW8076" s="62"/>
      <c r="DX8076" s="63"/>
      <c r="DY8076" s="63"/>
      <c r="DZ8076" s="63"/>
      <c r="EA8076" s="62"/>
    </row>
    <row r="8077" spans="127:131" x14ac:dyDescent="0.25">
      <c r="DW8077" s="62"/>
      <c r="DX8077" s="63"/>
      <c r="DY8077" s="63"/>
      <c r="DZ8077" s="63"/>
      <c r="EA8077" s="62"/>
    </row>
    <row r="8078" spans="127:131" x14ac:dyDescent="0.25">
      <c r="DW8078" s="62"/>
      <c r="DX8078" s="63"/>
      <c r="DY8078" s="63"/>
      <c r="DZ8078" s="63"/>
      <c r="EA8078" s="62"/>
    </row>
    <row r="8079" spans="127:131" x14ac:dyDescent="0.25">
      <c r="DW8079" s="62"/>
      <c r="DX8079" s="63"/>
      <c r="DY8079" s="63"/>
      <c r="DZ8079" s="63"/>
      <c r="EA8079" s="62"/>
    </row>
    <row r="8080" spans="127:131" x14ac:dyDescent="0.25">
      <c r="DW8080" s="62"/>
      <c r="DX8080" s="63"/>
      <c r="DY8080" s="63"/>
      <c r="DZ8080" s="63"/>
      <c r="EA8080" s="62"/>
    </row>
    <row r="8081" spans="127:131" x14ac:dyDescent="0.25">
      <c r="DW8081" s="62"/>
      <c r="DX8081" s="63"/>
      <c r="DY8081" s="63"/>
      <c r="DZ8081" s="63"/>
      <c r="EA8081" s="62"/>
    </row>
    <row r="8082" spans="127:131" x14ac:dyDescent="0.25">
      <c r="DW8082" s="62"/>
      <c r="DX8082" s="63"/>
      <c r="DY8082" s="63"/>
      <c r="DZ8082" s="63"/>
      <c r="EA8082" s="62"/>
    </row>
    <row r="8083" spans="127:131" x14ac:dyDescent="0.25">
      <c r="DW8083" s="62"/>
      <c r="DX8083" s="63"/>
      <c r="DY8083" s="63"/>
      <c r="DZ8083" s="63"/>
      <c r="EA8083" s="62"/>
    </row>
    <row r="8084" spans="127:131" x14ac:dyDescent="0.25">
      <c r="DW8084" s="62"/>
      <c r="DX8084" s="63"/>
      <c r="DY8084" s="63"/>
      <c r="DZ8084" s="63"/>
      <c r="EA8084" s="62"/>
    </row>
    <row r="8085" spans="127:131" x14ac:dyDescent="0.25">
      <c r="DW8085" s="62"/>
      <c r="DX8085" s="63"/>
      <c r="DY8085" s="63"/>
      <c r="DZ8085" s="63"/>
      <c r="EA8085" s="62"/>
    </row>
    <row r="8086" spans="127:131" x14ac:dyDescent="0.25">
      <c r="DW8086" s="62"/>
      <c r="DX8086" s="63"/>
      <c r="DY8086" s="63"/>
      <c r="DZ8086" s="63"/>
      <c r="EA8086" s="62"/>
    </row>
    <row r="8087" spans="127:131" x14ac:dyDescent="0.25">
      <c r="DW8087" s="62"/>
      <c r="DX8087" s="63"/>
      <c r="DY8087" s="63"/>
      <c r="DZ8087" s="63"/>
      <c r="EA8087" s="62"/>
    </row>
    <row r="8088" spans="127:131" x14ac:dyDescent="0.25">
      <c r="DW8088" s="62"/>
      <c r="DX8088" s="63"/>
      <c r="DY8088" s="63"/>
      <c r="DZ8088" s="63"/>
      <c r="EA8088" s="62"/>
    </row>
    <row r="8089" spans="127:131" x14ac:dyDescent="0.25">
      <c r="DW8089" s="62"/>
      <c r="DX8089" s="63"/>
      <c r="DY8089" s="63"/>
      <c r="DZ8089" s="63"/>
      <c r="EA8089" s="62"/>
    </row>
    <row r="8090" spans="127:131" x14ac:dyDescent="0.25">
      <c r="DW8090" s="62"/>
      <c r="DX8090" s="63"/>
      <c r="DY8090" s="63"/>
      <c r="DZ8090" s="63"/>
      <c r="EA8090" s="62"/>
    </row>
    <row r="8091" spans="127:131" x14ac:dyDescent="0.25">
      <c r="DW8091" s="62"/>
      <c r="DX8091" s="63"/>
      <c r="DY8091" s="63"/>
      <c r="DZ8091" s="63"/>
      <c r="EA8091" s="62"/>
    </row>
    <row r="8092" spans="127:131" x14ac:dyDescent="0.25">
      <c r="DW8092" s="62"/>
      <c r="DX8092" s="63"/>
      <c r="DY8092" s="63"/>
      <c r="DZ8092" s="63"/>
      <c r="EA8092" s="62"/>
    </row>
    <row r="8093" spans="127:131" x14ac:dyDescent="0.25">
      <c r="DW8093" s="62"/>
      <c r="DX8093" s="63"/>
      <c r="DY8093" s="63"/>
      <c r="DZ8093" s="63"/>
      <c r="EA8093" s="62"/>
    </row>
    <row r="8094" spans="127:131" x14ac:dyDescent="0.25">
      <c r="DW8094" s="62"/>
      <c r="DX8094" s="63"/>
      <c r="DY8094" s="63"/>
      <c r="DZ8094" s="63"/>
      <c r="EA8094" s="62"/>
    </row>
    <row r="8095" spans="127:131" x14ac:dyDescent="0.25">
      <c r="DW8095" s="62"/>
      <c r="DX8095" s="63"/>
      <c r="DY8095" s="63"/>
      <c r="DZ8095" s="63"/>
      <c r="EA8095" s="62"/>
    </row>
    <row r="8096" spans="127:131" x14ac:dyDescent="0.25">
      <c r="DW8096" s="62"/>
      <c r="DX8096" s="63"/>
      <c r="DY8096" s="63"/>
      <c r="DZ8096" s="63"/>
      <c r="EA8096" s="62"/>
    </row>
    <row r="8097" spans="127:131" x14ac:dyDescent="0.25">
      <c r="DW8097" s="62"/>
      <c r="DX8097" s="63"/>
      <c r="DY8097" s="63"/>
      <c r="DZ8097" s="63"/>
      <c r="EA8097" s="62"/>
    </row>
    <row r="8098" spans="127:131" x14ac:dyDescent="0.25">
      <c r="DW8098" s="62"/>
      <c r="DX8098" s="63"/>
      <c r="DY8098" s="63"/>
      <c r="DZ8098" s="63"/>
      <c r="EA8098" s="62"/>
    </row>
    <row r="8099" spans="127:131" x14ac:dyDescent="0.25">
      <c r="DW8099" s="62"/>
      <c r="DX8099" s="63"/>
      <c r="DY8099" s="63"/>
      <c r="DZ8099" s="63"/>
      <c r="EA8099" s="62"/>
    </row>
    <row r="8100" spans="127:131" x14ac:dyDescent="0.25">
      <c r="DW8100" s="62"/>
      <c r="DX8100" s="63"/>
      <c r="DY8100" s="63"/>
      <c r="DZ8100" s="63"/>
      <c r="EA8100" s="62"/>
    </row>
    <row r="8101" spans="127:131" x14ac:dyDescent="0.25">
      <c r="DW8101" s="62"/>
      <c r="DX8101" s="63"/>
      <c r="DY8101" s="63"/>
      <c r="DZ8101" s="63"/>
      <c r="EA8101" s="62"/>
    </row>
    <row r="8102" spans="127:131" x14ac:dyDescent="0.25">
      <c r="DW8102" s="62"/>
      <c r="DX8102" s="63"/>
      <c r="DY8102" s="63"/>
      <c r="DZ8102" s="63"/>
      <c r="EA8102" s="62"/>
    </row>
    <row r="8103" spans="127:131" x14ac:dyDescent="0.25">
      <c r="DW8103" s="62"/>
      <c r="DX8103" s="63"/>
      <c r="DY8103" s="63"/>
      <c r="DZ8103" s="63"/>
      <c r="EA8103" s="62"/>
    </row>
    <row r="8104" spans="127:131" x14ac:dyDescent="0.25">
      <c r="DW8104" s="62"/>
      <c r="DX8104" s="63"/>
      <c r="DY8104" s="63"/>
      <c r="DZ8104" s="63"/>
      <c r="EA8104" s="62"/>
    </row>
    <row r="8105" spans="127:131" x14ac:dyDescent="0.25">
      <c r="DW8105" s="62"/>
      <c r="DX8105" s="63"/>
      <c r="DY8105" s="63"/>
      <c r="DZ8105" s="63"/>
      <c r="EA8105" s="62"/>
    </row>
    <row r="8106" spans="127:131" x14ac:dyDescent="0.25">
      <c r="DW8106" s="62"/>
      <c r="DX8106" s="63"/>
      <c r="DY8106" s="63"/>
      <c r="DZ8106" s="63"/>
      <c r="EA8106" s="62"/>
    </row>
    <row r="8107" spans="127:131" x14ac:dyDescent="0.25">
      <c r="DW8107" s="62"/>
      <c r="DX8107" s="63"/>
      <c r="DY8107" s="63"/>
      <c r="DZ8107" s="63"/>
      <c r="EA8107" s="62"/>
    </row>
    <row r="8108" spans="127:131" x14ac:dyDescent="0.25">
      <c r="DW8108" s="62"/>
      <c r="DX8108" s="63"/>
      <c r="DY8108" s="63"/>
      <c r="DZ8108" s="63"/>
      <c r="EA8108" s="62"/>
    </row>
    <row r="8109" spans="127:131" x14ac:dyDescent="0.25">
      <c r="DW8109" s="62"/>
      <c r="DX8109" s="63"/>
      <c r="DY8109" s="63"/>
      <c r="DZ8109" s="63"/>
      <c r="EA8109" s="62"/>
    </row>
    <row r="8110" spans="127:131" x14ac:dyDescent="0.25">
      <c r="DW8110" s="62"/>
      <c r="DX8110" s="63"/>
      <c r="DY8110" s="63"/>
      <c r="DZ8110" s="63"/>
      <c r="EA8110" s="62"/>
    </row>
    <row r="8111" spans="127:131" x14ac:dyDescent="0.25">
      <c r="DW8111" s="62"/>
      <c r="DX8111" s="63"/>
      <c r="DY8111" s="63"/>
      <c r="DZ8111" s="63"/>
      <c r="EA8111" s="62"/>
    </row>
    <row r="8112" spans="127:131" x14ac:dyDescent="0.25">
      <c r="DW8112" s="62"/>
      <c r="DX8112" s="63"/>
      <c r="DY8112" s="63"/>
      <c r="DZ8112" s="63"/>
      <c r="EA8112" s="62"/>
    </row>
    <row r="8113" spans="127:131" x14ac:dyDescent="0.25">
      <c r="DW8113" s="62"/>
      <c r="DX8113" s="63"/>
      <c r="DY8113" s="63"/>
      <c r="DZ8113" s="63"/>
      <c r="EA8113" s="62"/>
    </row>
    <row r="8114" spans="127:131" x14ac:dyDescent="0.25">
      <c r="DW8114" s="62"/>
      <c r="DX8114" s="63"/>
      <c r="DY8114" s="63"/>
      <c r="DZ8114" s="63"/>
      <c r="EA8114" s="62"/>
    </row>
    <row r="8115" spans="127:131" x14ac:dyDescent="0.25">
      <c r="DW8115" s="62"/>
      <c r="DX8115" s="63"/>
      <c r="DY8115" s="63"/>
      <c r="DZ8115" s="63"/>
      <c r="EA8115" s="62"/>
    </row>
    <row r="8116" spans="127:131" x14ac:dyDescent="0.25">
      <c r="DW8116" s="62"/>
      <c r="DX8116" s="63"/>
      <c r="DY8116" s="63"/>
      <c r="DZ8116" s="63"/>
      <c r="EA8116" s="62"/>
    </row>
    <row r="8117" spans="127:131" x14ac:dyDescent="0.25">
      <c r="DW8117" s="62"/>
      <c r="DX8117" s="63"/>
      <c r="DY8117" s="63"/>
      <c r="DZ8117" s="63"/>
      <c r="EA8117" s="62"/>
    </row>
    <row r="8118" spans="127:131" x14ac:dyDescent="0.25">
      <c r="DW8118" s="62"/>
      <c r="DX8118" s="63"/>
      <c r="DY8118" s="63"/>
      <c r="DZ8118" s="63"/>
      <c r="EA8118" s="62"/>
    </row>
    <row r="8119" spans="127:131" x14ac:dyDescent="0.25">
      <c r="DW8119" s="62"/>
      <c r="DX8119" s="63"/>
      <c r="DY8119" s="63"/>
      <c r="DZ8119" s="63"/>
      <c r="EA8119" s="62"/>
    </row>
    <row r="8120" spans="127:131" x14ac:dyDescent="0.25">
      <c r="DW8120" s="62"/>
      <c r="DX8120" s="63"/>
      <c r="DY8120" s="63"/>
      <c r="DZ8120" s="63"/>
      <c r="EA8120" s="62"/>
    </row>
    <row r="8121" spans="127:131" x14ac:dyDescent="0.25">
      <c r="DW8121" s="62"/>
      <c r="DX8121" s="63"/>
      <c r="DY8121" s="63"/>
      <c r="DZ8121" s="63"/>
      <c r="EA8121" s="62"/>
    </row>
    <row r="8122" spans="127:131" x14ac:dyDescent="0.25">
      <c r="DW8122" s="62"/>
      <c r="DX8122" s="63"/>
      <c r="DY8122" s="63"/>
      <c r="DZ8122" s="63"/>
      <c r="EA8122" s="62"/>
    </row>
    <row r="8123" spans="127:131" x14ac:dyDescent="0.25">
      <c r="DW8123" s="62"/>
      <c r="DX8123" s="63"/>
      <c r="DY8123" s="63"/>
      <c r="DZ8123" s="63"/>
      <c r="EA8123" s="62"/>
    </row>
    <row r="8124" spans="127:131" x14ac:dyDescent="0.25">
      <c r="DW8124" s="62"/>
      <c r="DX8124" s="63"/>
      <c r="DY8124" s="63"/>
      <c r="DZ8124" s="63"/>
      <c r="EA8124" s="62"/>
    </row>
    <row r="8125" spans="127:131" x14ac:dyDescent="0.25">
      <c r="DW8125" s="62"/>
      <c r="DX8125" s="63"/>
      <c r="DY8125" s="63"/>
      <c r="DZ8125" s="63"/>
      <c r="EA8125" s="62"/>
    </row>
    <row r="8126" spans="127:131" x14ac:dyDescent="0.25">
      <c r="DW8126" s="62"/>
      <c r="DX8126" s="63"/>
      <c r="DY8126" s="63"/>
      <c r="DZ8126" s="63"/>
      <c r="EA8126" s="62"/>
    </row>
    <row r="8127" spans="127:131" x14ac:dyDescent="0.25">
      <c r="DW8127" s="62"/>
      <c r="DX8127" s="63"/>
      <c r="DY8127" s="63"/>
      <c r="DZ8127" s="63"/>
      <c r="EA8127" s="62"/>
    </row>
    <row r="8128" spans="127:131" x14ac:dyDescent="0.25">
      <c r="DW8128" s="62"/>
      <c r="DX8128" s="63"/>
      <c r="DY8128" s="63"/>
      <c r="DZ8128" s="63"/>
      <c r="EA8128" s="62"/>
    </row>
    <row r="8129" spans="127:131" x14ac:dyDescent="0.25">
      <c r="DW8129" s="62"/>
      <c r="DX8129" s="63"/>
      <c r="DY8129" s="63"/>
      <c r="DZ8129" s="63"/>
      <c r="EA8129" s="62"/>
    </row>
    <row r="8130" spans="127:131" x14ac:dyDescent="0.25">
      <c r="DW8130" s="62"/>
      <c r="DX8130" s="63"/>
      <c r="DY8130" s="63"/>
      <c r="DZ8130" s="63"/>
      <c r="EA8130" s="62"/>
    </row>
    <row r="8131" spans="127:131" x14ac:dyDescent="0.25">
      <c r="DW8131" s="62"/>
      <c r="DX8131" s="63"/>
      <c r="DY8131" s="63"/>
      <c r="DZ8131" s="63"/>
      <c r="EA8131" s="62"/>
    </row>
    <row r="8132" spans="127:131" x14ac:dyDescent="0.25">
      <c r="DW8132" s="62"/>
      <c r="DX8132" s="63"/>
      <c r="DY8132" s="63"/>
      <c r="DZ8132" s="63"/>
      <c r="EA8132" s="62"/>
    </row>
    <row r="8133" spans="127:131" x14ac:dyDescent="0.25">
      <c r="DW8133" s="62"/>
      <c r="DX8133" s="63"/>
      <c r="DY8133" s="63"/>
      <c r="DZ8133" s="63"/>
      <c r="EA8133" s="62"/>
    </row>
    <row r="8134" spans="127:131" x14ac:dyDescent="0.25">
      <c r="DW8134" s="62"/>
      <c r="DX8134" s="63"/>
      <c r="DY8134" s="63"/>
      <c r="DZ8134" s="63"/>
      <c r="EA8134" s="62"/>
    </row>
    <row r="8135" spans="127:131" x14ac:dyDescent="0.25">
      <c r="DW8135" s="62"/>
      <c r="DX8135" s="63"/>
      <c r="DY8135" s="63"/>
      <c r="DZ8135" s="63"/>
      <c r="EA8135" s="62"/>
    </row>
    <row r="8136" spans="127:131" x14ac:dyDescent="0.25">
      <c r="DW8136" s="62"/>
      <c r="DX8136" s="63"/>
      <c r="DY8136" s="63"/>
      <c r="DZ8136" s="63"/>
      <c r="EA8136" s="62"/>
    </row>
    <row r="8137" spans="127:131" x14ac:dyDescent="0.25">
      <c r="DW8137" s="62"/>
      <c r="DX8137" s="63"/>
      <c r="DY8137" s="63"/>
      <c r="DZ8137" s="63"/>
      <c r="EA8137" s="62"/>
    </row>
    <row r="8138" spans="127:131" x14ac:dyDescent="0.25">
      <c r="DW8138" s="62"/>
      <c r="DX8138" s="63"/>
      <c r="DY8138" s="63"/>
      <c r="DZ8138" s="63"/>
      <c r="EA8138" s="62"/>
    </row>
    <row r="8139" spans="127:131" x14ac:dyDescent="0.25">
      <c r="DW8139" s="62"/>
      <c r="DX8139" s="63"/>
      <c r="DY8139" s="63"/>
      <c r="DZ8139" s="63"/>
      <c r="EA8139" s="62"/>
    </row>
    <row r="8140" spans="127:131" x14ac:dyDescent="0.25">
      <c r="DW8140" s="62"/>
      <c r="DX8140" s="63"/>
      <c r="DY8140" s="63"/>
      <c r="DZ8140" s="63"/>
      <c r="EA8140" s="62"/>
    </row>
    <row r="8141" spans="127:131" x14ac:dyDescent="0.25">
      <c r="DW8141" s="62"/>
      <c r="DX8141" s="63"/>
      <c r="DY8141" s="63"/>
      <c r="DZ8141" s="63"/>
      <c r="EA8141" s="62"/>
    </row>
    <row r="8142" spans="127:131" x14ac:dyDescent="0.25">
      <c r="DW8142" s="62"/>
      <c r="DX8142" s="63"/>
      <c r="DY8142" s="63"/>
      <c r="DZ8142" s="63"/>
      <c r="EA8142" s="62"/>
    </row>
    <row r="8143" spans="127:131" x14ac:dyDescent="0.25">
      <c r="DW8143" s="62"/>
      <c r="DX8143" s="63"/>
      <c r="DY8143" s="63"/>
      <c r="DZ8143" s="63"/>
      <c r="EA8143" s="62"/>
    </row>
    <row r="8144" spans="127:131" x14ac:dyDescent="0.25">
      <c r="DW8144" s="62"/>
      <c r="DX8144" s="63"/>
      <c r="DY8144" s="63"/>
      <c r="DZ8144" s="63"/>
      <c r="EA8144" s="62"/>
    </row>
    <row r="8145" spans="127:131" x14ac:dyDescent="0.25">
      <c r="DW8145" s="62"/>
      <c r="DX8145" s="63"/>
      <c r="DY8145" s="63"/>
      <c r="DZ8145" s="63"/>
      <c r="EA8145" s="62"/>
    </row>
    <row r="8146" spans="127:131" x14ac:dyDescent="0.25">
      <c r="DW8146" s="62"/>
      <c r="DX8146" s="63"/>
      <c r="DY8146" s="63"/>
      <c r="DZ8146" s="63"/>
      <c r="EA8146" s="62"/>
    </row>
    <row r="8147" spans="127:131" x14ac:dyDescent="0.25">
      <c r="DW8147" s="62"/>
      <c r="DX8147" s="63"/>
      <c r="DY8147" s="63"/>
      <c r="DZ8147" s="63"/>
      <c r="EA8147" s="62"/>
    </row>
    <row r="8148" spans="127:131" x14ac:dyDescent="0.25">
      <c r="DW8148" s="62"/>
      <c r="DX8148" s="63"/>
      <c r="DY8148" s="63"/>
      <c r="DZ8148" s="63"/>
      <c r="EA8148" s="62"/>
    </row>
    <row r="8149" spans="127:131" x14ac:dyDescent="0.25">
      <c r="DW8149" s="62"/>
      <c r="DX8149" s="63"/>
      <c r="DY8149" s="63"/>
      <c r="DZ8149" s="63"/>
      <c r="EA8149" s="62"/>
    </row>
    <row r="8150" spans="127:131" x14ac:dyDescent="0.25">
      <c r="DW8150" s="62"/>
      <c r="DX8150" s="63"/>
      <c r="DY8150" s="63"/>
      <c r="DZ8150" s="63"/>
      <c r="EA8150" s="62"/>
    </row>
    <row r="8151" spans="127:131" x14ac:dyDescent="0.25">
      <c r="DW8151" s="62"/>
      <c r="DX8151" s="63"/>
      <c r="DY8151" s="63"/>
      <c r="DZ8151" s="63"/>
      <c r="EA8151" s="62"/>
    </row>
    <row r="8152" spans="127:131" x14ac:dyDescent="0.25">
      <c r="DW8152" s="62"/>
      <c r="DX8152" s="63"/>
      <c r="DY8152" s="63"/>
      <c r="DZ8152" s="63"/>
      <c r="EA8152" s="62"/>
    </row>
    <row r="8153" spans="127:131" x14ac:dyDescent="0.25">
      <c r="DW8153" s="62"/>
      <c r="DX8153" s="63"/>
      <c r="DY8153" s="63"/>
      <c r="DZ8153" s="63"/>
      <c r="EA8153" s="62"/>
    </row>
    <row r="8154" spans="127:131" x14ac:dyDescent="0.25">
      <c r="DW8154" s="62"/>
      <c r="DX8154" s="63"/>
      <c r="DY8154" s="63"/>
      <c r="DZ8154" s="63"/>
      <c r="EA8154" s="62"/>
    </row>
    <row r="8155" spans="127:131" x14ac:dyDescent="0.25">
      <c r="DW8155" s="62"/>
      <c r="DX8155" s="63"/>
      <c r="DY8155" s="63"/>
      <c r="DZ8155" s="63"/>
      <c r="EA8155" s="62"/>
    </row>
    <row r="8156" spans="127:131" x14ac:dyDescent="0.25">
      <c r="DW8156" s="62"/>
      <c r="DX8156" s="63"/>
      <c r="DY8156" s="63"/>
      <c r="DZ8156" s="63"/>
      <c r="EA8156" s="62"/>
    </row>
    <row r="8157" spans="127:131" x14ac:dyDescent="0.25">
      <c r="DW8157" s="62"/>
      <c r="DX8157" s="63"/>
      <c r="DY8157" s="63"/>
      <c r="DZ8157" s="63"/>
      <c r="EA8157" s="62"/>
    </row>
    <row r="8158" spans="127:131" x14ac:dyDescent="0.25">
      <c r="DW8158" s="62"/>
      <c r="DX8158" s="63"/>
      <c r="DY8158" s="63"/>
      <c r="DZ8158" s="63"/>
      <c r="EA8158" s="62"/>
    </row>
    <row r="8159" spans="127:131" x14ac:dyDescent="0.25">
      <c r="DW8159" s="62"/>
      <c r="DX8159" s="63"/>
      <c r="DY8159" s="63"/>
      <c r="DZ8159" s="63"/>
      <c r="EA8159" s="62"/>
    </row>
    <row r="8160" spans="127:131" x14ac:dyDescent="0.25">
      <c r="DW8160" s="62"/>
      <c r="DX8160" s="63"/>
      <c r="DY8160" s="63"/>
      <c r="DZ8160" s="63"/>
      <c r="EA8160" s="62"/>
    </row>
    <row r="8161" spans="127:131" x14ac:dyDescent="0.25">
      <c r="DW8161" s="62"/>
      <c r="DX8161" s="63"/>
      <c r="DY8161" s="63"/>
      <c r="DZ8161" s="63"/>
      <c r="EA8161" s="62"/>
    </row>
    <row r="8162" spans="127:131" x14ac:dyDescent="0.25">
      <c r="DW8162" s="62"/>
      <c r="DX8162" s="63"/>
      <c r="DY8162" s="63"/>
      <c r="DZ8162" s="63"/>
      <c r="EA8162" s="62"/>
    </row>
    <row r="8163" spans="127:131" x14ac:dyDescent="0.25">
      <c r="DW8163" s="62"/>
      <c r="DX8163" s="63"/>
      <c r="DY8163" s="63"/>
      <c r="DZ8163" s="63"/>
      <c r="EA8163" s="62"/>
    </row>
    <row r="8164" spans="127:131" x14ac:dyDescent="0.25">
      <c r="DW8164" s="62"/>
      <c r="DX8164" s="63"/>
      <c r="DY8164" s="63"/>
      <c r="DZ8164" s="63"/>
      <c r="EA8164" s="62"/>
    </row>
    <row r="8165" spans="127:131" x14ac:dyDescent="0.25">
      <c r="DW8165" s="62"/>
      <c r="DX8165" s="63"/>
      <c r="DY8165" s="63"/>
      <c r="DZ8165" s="63"/>
      <c r="EA8165" s="62"/>
    </row>
    <row r="8166" spans="127:131" x14ac:dyDescent="0.25">
      <c r="DW8166" s="62"/>
      <c r="DX8166" s="63"/>
      <c r="DY8166" s="63"/>
      <c r="DZ8166" s="63"/>
      <c r="EA8166" s="62"/>
    </row>
    <row r="8167" spans="127:131" x14ac:dyDescent="0.25">
      <c r="DW8167" s="62"/>
      <c r="DX8167" s="63"/>
      <c r="DY8167" s="63"/>
      <c r="DZ8167" s="63"/>
      <c r="EA8167" s="62"/>
    </row>
    <row r="8168" spans="127:131" x14ac:dyDescent="0.25">
      <c r="DW8168" s="62"/>
      <c r="DX8168" s="63"/>
      <c r="DY8168" s="63"/>
      <c r="DZ8168" s="63"/>
      <c r="EA8168" s="62"/>
    </row>
    <row r="8169" spans="127:131" x14ac:dyDescent="0.25">
      <c r="DW8169" s="62"/>
      <c r="DX8169" s="63"/>
      <c r="DY8169" s="63"/>
      <c r="DZ8169" s="63"/>
      <c r="EA8169" s="62"/>
    </row>
    <row r="8170" spans="127:131" x14ac:dyDescent="0.25">
      <c r="DW8170" s="62"/>
      <c r="DX8170" s="63"/>
      <c r="DY8170" s="63"/>
      <c r="DZ8170" s="63"/>
      <c r="EA8170" s="62"/>
    </row>
    <row r="8171" spans="127:131" x14ac:dyDescent="0.25">
      <c r="DW8171" s="62"/>
      <c r="DX8171" s="63"/>
      <c r="DY8171" s="63"/>
      <c r="DZ8171" s="63"/>
      <c r="EA8171" s="62"/>
    </row>
    <row r="8172" spans="127:131" x14ac:dyDescent="0.25">
      <c r="DW8172" s="62"/>
      <c r="DX8172" s="63"/>
      <c r="DY8172" s="63"/>
      <c r="DZ8172" s="63"/>
      <c r="EA8172" s="62"/>
    </row>
    <row r="8173" spans="127:131" x14ac:dyDescent="0.25">
      <c r="DW8173" s="62"/>
      <c r="DX8173" s="63"/>
      <c r="DY8173" s="63"/>
      <c r="DZ8173" s="63"/>
      <c r="EA8173" s="62"/>
    </row>
    <row r="8174" spans="127:131" x14ac:dyDescent="0.25">
      <c r="DW8174" s="62"/>
      <c r="DX8174" s="63"/>
      <c r="DY8174" s="63"/>
      <c r="DZ8174" s="63"/>
      <c r="EA8174" s="62"/>
    </row>
    <row r="8175" spans="127:131" x14ac:dyDescent="0.25">
      <c r="DW8175" s="62"/>
      <c r="DX8175" s="63"/>
      <c r="DY8175" s="63"/>
      <c r="DZ8175" s="63"/>
      <c r="EA8175" s="62"/>
    </row>
    <row r="8176" spans="127:131" x14ac:dyDescent="0.25">
      <c r="DW8176" s="62"/>
      <c r="DX8176" s="63"/>
      <c r="DY8176" s="63"/>
      <c r="DZ8176" s="63"/>
      <c r="EA8176" s="62"/>
    </row>
    <row r="8177" spans="127:131" x14ac:dyDescent="0.25">
      <c r="DW8177" s="62"/>
      <c r="DX8177" s="63"/>
      <c r="DY8177" s="63"/>
      <c r="DZ8177" s="63"/>
      <c r="EA8177" s="62"/>
    </row>
    <row r="8178" spans="127:131" x14ac:dyDescent="0.25">
      <c r="DW8178" s="62"/>
      <c r="DX8178" s="63"/>
      <c r="DY8178" s="63"/>
      <c r="DZ8178" s="63"/>
      <c r="EA8178" s="62"/>
    </row>
    <row r="8179" spans="127:131" x14ac:dyDescent="0.25">
      <c r="DW8179" s="62"/>
      <c r="DX8179" s="63"/>
      <c r="DY8179" s="63"/>
      <c r="DZ8179" s="63"/>
      <c r="EA8179" s="62"/>
    </row>
    <row r="8180" spans="127:131" x14ac:dyDescent="0.25">
      <c r="DW8180" s="62"/>
      <c r="DX8180" s="63"/>
      <c r="DY8180" s="63"/>
      <c r="DZ8180" s="63"/>
      <c r="EA8180" s="62"/>
    </row>
    <row r="8181" spans="127:131" x14ac:dyDescent="0.25">
      <c r="DW8181" s="62"/>
      <c r="DX8181" s="63"/>
      <c r="DY8181" s="63"/>
      <c r="DZ8181" s="63"/>
      <c r="EA8181" s="62"/>
    </row>
    <row r="8182" spans="127:131" x14ac:dyDescent="0.25">
      <c r="DW8182" s="62"/>
      <c r="DX8182" s="63"/>
      <c r="DY8182" s="63"/>
      <c r="DZ8182" s="63"/>
      <c r="EA8182" s="62"/>
    </row>
    <row r="8183" spans="127:131" x14ac:dyDescent="0.25">
      <c r="DW8183" s="62"/>
      <c r="DX8183" s="63"/>
      <c r="DY8183" s="63"/>
      <c r="DZ8183" s="63"/>
      <c r="EA8183" s="62"/>
    </row>
    <row r="8184" spans="127:131" x14ac:dyDescent="0.25">
      <c r="DW8184" s="62"/>
      <c r="DX8184" s="63"/>
      <c r="DY8184" s="63"/>
      <c r="DZ8184" s="63"/>
      <c r="EA8184" s="62"/>
    </row>
    <row r="8185" spans="127:131" x14ac:dyDescent="0.25">
      <c r="DW8185" s="62"/>
      <c r="DX8185" s="63"/>
      <c r="DY8185" s="63"/>
      <c r="DZ8185" s="63"/>
      <c r="EA8185" s="62"/>
    </row>
    <row r="8186" spans="127:131" x14ac:dyDescent="0.25">
      <c r="DW8186" s="62"/>
      <c r="DX8186" s="63"/>
      <c r="DY8186" s="63"/>
      <c r="DZ8186" s="63"/>
      <c r="EA8186" s="62"/>
    </row>
    <row r="8187" spans="127:131" x14ac:dyDescent="0.25">
      <c r="DW8187" s="62"/>
      <c r="DX8187" s="63"/>
      <c r="DY8187" s="63"/>
      <c r="DZ8187" s="63"/>
      <c r="EA8187" s="62"/>
    </row>
    <row r="8188" spans="127:131" x14ac:dyDescent="0.25">
      <c r="DW8188" s="62"/>
      <c r="DX8188" s="63"/>
      <c r="DY8188" s="63"/>
      <c r="DZ8188" s="63"/>
      <c r="EA8188" s="62"/>
    </row>
    <row r="8189" spans="127:131" x14ac:dyDescent="0.25">
      <c r="DW8189" s="62"/>
      <c r="DX8189" s="63"/>
      <c r="DY8189" s="63"/>
      <c r="DZ8189" s="63"/>
      <c r="EA8189" s="62"/>
    </row>
  </sheetData>
  <autoFilter ref="DD1:DK1729"/>
  <mergeCells count="27">
    <mergeCell ref="EA1:FB1"/>
    <mergeCell ref="Q1:Q2"/>
    <mergeCell ref="S1:S2"/>
    <mergeCell ref="T1:T2"/>
    <mergeCell ref="V1:V2"/>
    <mergeCell ref="CY1:DA1"/>
    <mergeCell ref="BB1:BJ1"/>
    <mergeCell ref="CG1:CJ1"/>
    <mergeCell ref="DM1:DT1"/>
    <mergeCell ref="BU1:CD1"/>
    <mergeCell ref="DL1:DL2"/>
    <mergeCell ref="CL1:CU1"/>
    <mergeCell ref="W1:W2"/>
    <mergeCell ref="AH1:AT1"/>
    <mergeCell ref="AV1:AY1"/>
    <mergeCell ref="B1:C2"/>
    <mergeCell ref="E1:E2"/>
    <mergeCell ref="F1:F2"/>
    <mergeCell ref="H1:H2"/>
    <mergeCell ref="Z1:AF1"/>
    <mergeCell ref="P1:P2"/>
    <mergeCell ref="I1:I2"/>
    <mergeCell ref="L1:L2"/>
    <mergeCell ref="J1:J2"/>
    <mergeCell ref="M1:M2"/>
    <mergeCell ref="O1:O2"/>
    <mergeCell ref="N1:N2"/>
  </mergeCells>
  <phoneticPr fontId="17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N227"/>
  <sheetViews>
    <sheetView zoomScale="80" zoomScaleNormal="80" workbookViewId="0">
      <selection activeCell="M4" sqref="M4"/>
    </sheetView>
  </sheetViews>
  <sheetFormatPr defaultRowHeight="15" x14ac:dyDescent="0.25"/>
  <cols>
    <col min="1" max="1" width="3.42578125" customWidth="1"/>
    <col min="2" max="2" width="20.85546875" bestFit="1" customWidth="1"/>
    <col min="3" max="3" width="22.140625" bestFit="1" customWidth="1"/>
    <col min="4" max="4" width="3" customWidth="1"/>
    <col min="5" max="5" width="20.85546875" bestFit="1" customWidth="1"/>
    <col min="6" max="6" width="28.85546875" customWidth="1"/>
    <col min="7" max="7" width="3.5703125" customWidth="1"/>
    <col min="8" max="8" width="4" bestFit="1" customWidth="1"/>
    <col min="9" max="9" width="9.140625" style="125"/>
    <col min="10" max="10" width="35.85546875" style="128" bestFit="1" customWidth="1"/>
    <col min="11" max="11" width="35.85546875" style="128" customWidth="1"/>
    <col min="12" max="12" width="18.85546875" style="128" bestFit="1" customWidth="1"/>
    <col min="13" max="13" width="8.140625" style="125" bestFit="1" customWidth="1"/>
    <col min="14" max="14" width="7.28515625" style="125" bestFit="1" customWidth="1"/>
    <col min="15" max="16" width="7.28515625" style="125" customWidth="1"/>
    <col min="17" max="17" width="5.28515625" customWidth="1"/>
    <col min="22" max="22" width="22.7109375" bestFit="1" customWidth="1"/>
    <col min="23" max="23" width="16.42578125" bestFit="1" customWidth="1"/>
    <col min="24" max="24" width="29.140625" bestFit="1" customWidth="1"/>
    <col min="25" max="25" width="15.28515625" bestFit="1" customWidth="1"/>
    <col min="26" max="26" width="18.140625" bestFit="1" customWidth="1"/>
    <col min="27" max="27" width="18.42578125" bestFit="1" customWidth="1"/>
    <col min="28" max="28" width="19.140625" bestFit="1" customWidth="1"/>
    <col min="29" max="29" width="16.42578125" bestFit="1" customWidth="1"/>
    <col min="30" max="30" width="45.7109375" bestFit="1" customWidth="1"/>
    <col min="33" max="33" width="15.5703125" bestFit="1" customWidth="1"/>
    <col min="34" max="34" width="19.42578125" bestFit="1" customWidth="1"/>
    <col min="37" max="37" width="25.7109375" bestFit="1" customWidth="1"/>
  </cols>
  <sheetData>
    <row r="1" spans="2:40" ht="15.75" x14ac:dyDescent="0.25">
      <c r="H1" s="50" t="s">
        <v>1248</v>
      </c>
      <c r="I1" s="125">
        <f>COLUMN(Tables!O1)</f>
        <v>15</v>
      </c>
      <c r="J1" s="125">
        <f>COLUMN(Tables!Q1)</f>
        <v>17</v>
      </c>
      <c r="K1" s="125">
        <f>COLUMN(Tables!Q1)</f>
        <v>17</v>
      </c>
      <c r="L1" s="126">
        <f>COLUMN(Tables!H1)</f>
        <v>8</v>
      </c>
      <c r="M1" s="125">
        <f>COLUMN(Tables!N1)</f>
        <v>14</v>
      </c>
      <c r="V1" s="238" t="s">
        <v>939</v>
      </c>
      <c r="W1" s="238"/>
      <c r="X1" s="238"/>
      <c r="Y1" s="238"/>
      <c r="Z1" s="238"/>
      <c r="AA1" s="238"/>
      <c r="AB1" s="238"/>
      <c r="AC1" s="238"/>
      <c r="AD1" s="238"/>
      <c r="AG1" s="239" t="s">
        <v>940</v>
      </c>
      <c r="AH1" s="239"/>
      <c r="AI1" s="239"/>
      <c r="AJ1" s="239"/>
      <c r="AK1" s="239"/>
      <c r="AL1" s="239"/>
      <c r="AM1" s="150"/>
    </row>
    <row r="2" spans="2:40" ht="15" customHeight="1" x14ac:dyDescent="0.25">
      <c r="B2" s="240" t="s">
        <v>1244</v>
      </c>
      <c r="C2" s="240"/>
      <c r="E2" s="240" t="s">
        <v>1246</v>
      </c>
      <c r="F2" s="240"/>
      <c r="J2" s="237" t="s">
        <v>1512</v>
      </c>
      <c r="K2" s="237"/>
      <c r="L2" s="237"/>
      <c r="M2" s="237"/>
      <c r="N2" s="237"/>
      <c r="O2" s="131"/>
      <c r="P2" s="131"/>
      <c r="R2" s="237" t="s">
        <v>934</v>
      </c>
      <c r="S2" s="237"/>
      <c r="V2" s="143" t="s">
        <v>1815</v>
      </c>
      <c r="W2" s="145" t="s">
        <v>884</v>
      </c>
      <c r="X2" s="144" t="s">
        <v>885</v>
      </c>
      <c r="Y2" s="145" t="s">
        <v>886</v>
      </c>
      <c r="Z2" s="144" t="s">
        <v>887</v>
      </c>
      <c r="AA2" s="145" t="s">
        <v>888</v>
      </c>
      <c r="AB2" s="144" t="s">
        <v>889</v>
      </c>
      <c r="AC2" s="145" t="s">
        <v>895</v>
      </c>
      <c r="AD2" s="144" t="s">
        <v>896</v>
      </c>
      <c r="AG2" s="149" t="s">
        <v>941</v>
      </c>
      <c r="AH2" s="149"/>
      <c r="AI2" s="149" t="s">
        <v>1221</v>
      </c>
      <c r="AJ2" s="149"/>
      <c r="AK2" s="149" t="s">
        <v>942</v>
      </c>
      <c r="AL2" s="149"/>
      <c r="AM2" s="149" t="s">
        <v>1221</v>
      </c>
    </row>
    <row r="3" spans="2:40" ht="15.75" x14ac:dyDescent="0.25">
      <c r="B3" s="30" t="s">
        <v>1244</v>
      </c>
      <c r="C3" s="49">
        <v>17</v>
      </c>
      <c r="E3" s="30" t="s">
        <v>1247</v>
      </c>
      <c r="F3" s="49">
        <v>1</v>
      </c>
      <c r="J3" s="132" t="s">
        <v>1513</v>
      </c>
      <c r="K3" s="132" t="s">
        <v>1777</v>
      </c>
      <c r="L3" s="132" t="s">
        <v>1514</v>
      </c>
      <c r="M3" s="131" t="s">
        <v>1229</v>
      </c>
      <c r="N3" s="131" t="s">
        <v>1939</v>
      </c>
      <c r="O3" s="131" t="s">
        <v>1224</v>
      </c>
      <c r="P3" s="131" t="s">
        <v>1515</v>
      </c>
      <c r="R3" s="131" t="s">
        <v>935</v>
      </c>
      <c r="S3" s="131" t="s">
        <v>936</v>
      </c>
      <c r="V3" s="142" t="str">
        <f t="shared" ref="V3:V34" si="0">TRIM(LEFT(X3,IF(ISERROR(FIND("(",X3)),LEN(X3),FIND("(",X3)-2)))</f>
        <v>Albury</v>
      </c>
      <c r="W3" s="32">
        <v>10050</v>
      </c>
      <c r="X3" t="s">
        <v>5044</v>
      </c>
      <c r="Y3" s="32">
        <v>155</v>
      </c>
      <c r="Z3" t="s">
        <v>1686</v>
      </c>
      <c r="AA3" s="32">
        <v>1</v>
      </c>
      <c r="AB3" t="s">
        <v>881</v>
      </c>
      <c r="AC3" s="32">
        <v>15505</v>
      </c>
      <c r="AD3" t="s">
        <v>1259</v>
      </c>
      <c r="AG3" s="146" t="s">
        <v>1266</v>
      </c>
      <c r="AI3" s="125">
        <v>10500</v>
      </c>
      <c r="AJ3" s="125">
        <v>105</v>
      </c>
      <c r="AK3" s="148" t="s">
        <v>937</v>
      </c>
      <c r="AL3" s="32"/>
      <c r="AM3" s="32">
        <v>17420</v>
      </c>
      <c r="AN3" s="32">
        <v>105</v>
      </c>
    </row>
    <row r="4" spans="2:40" ht="15.75" x14ac:dyDescent="0.25">
      <c r="B4" s="30" t="s">
        <v>1224</v>
      </c>
      <c r="C4" s="133" t="str">
        <f ca="1">OFFSET($J$4,C$3-1,5)</f>
        <v>100</v>
      </c>
      <c r="D4" s="78"/>
      <c r="E4" s="30" t="s">
        <v>1224</v>
      </c>
      <c r="F4" s="133" t="str">
        <f ca="1">OFFSET($J$4,F$3-1,5)</f>
        <v>100</v>
      </c>
      <c r="I4" s="130"/>
      <c r="J4" s="128" t="s">
        <v>1941</v>
      </c>
      <c r="K4" s="127" t="s">
        <v>1816</v>
      </c>
      <c r="L4" s="127" t="s">
        <v>1816</v>
      </c>
      <c r="M4" s="130" t="s">
        <v>1511</v>
      </c>
      <c r="N4" s="130" t="s">
        <v>1511</v>
      </c>
      <c r="O4" s="130" t="s">
        <v>1511</v>
      </c>
      <c r="P4" s="130">
        <v>1</v>
      </c>
      <c r="R4" t="s">
        <v>1936</v>
      </c>
      <c r="V4" s="142" t="str">
        <f t="shared" si="0"/>
        <v>Armidale Dumaresq</v>
      </c>
      <c r="W4" s="32">
        <v>10110</v>
      </c>
      <c r="X4" t="s">
        <v>5045</v>
      </c>
      <c r="Y4" s="32">
        <v>130</v>
      </c>
      <c r="Z4" t="s">
        <v>1687</v>
      </c>
      <c r="AA4" s="32">
        <v>1</v>
      </c>
      <c r="AB4" t="s">
        <v>881</v>
      </c>
      <c r="AC4" s="32">
        <v>13015</v>
      </c>
      <c r="AD4" t="s">
        <v>919</v>
      </c>
      <c r="AG4" s="146" t="s">
        <v>1838</v>
      </c>
      <c r="AI4" s="125">
        <v>13750</v>
      </c>
      <c r="AJ4" s="125">
        <v>125</v>
      </c>
      <c r="AK4" s="147" t="s">
        <v>938</v>
      </c>
      <c r="AL4" s="32"/>
      <c r="AM4" s="32">
        <v>16380</v>
      </c>
      <c r="AN4" s="32">
        <v>125</v>
      </c>
    </row>
    <row r="5" spans="2:40" ht="15.75" x14ac:dyDescent="0.25">
      <c r="B5" s="30" t="s">
        <v>1521</v>
      </c>
      <c r="C5" s="133">
        <f ca="1">IF(C11=2,OFFSET($J$4,C$3-1,3),OFFSET($J$4,C$3-1,4))</f>
        <v>155</v>
      </c>
      <c r="D5" s="78"/>
      <c r="E5" s="30" t="s">
        <v>1521</v>
      </c>
      <c r="F5" s="133" t="str">
        <f ca="1">IF(F11=2,OFFSET($J$4,F$3-1,3),OFFSET($J$4,F$3-1,4))</f>
        <v>100</v>
      </c>
      <c r="J5" s="128" t="s">
        <v>1940</v>
      </c>
      <c r="L5" s="127"/>
      <c r="P5" s="125">
        <v>4</v>
      </c>
      <c r="V5" s="142" t="str">
        <f t="shared" si="0"/>
        <v>Ashfield</v>
      </c>
      <c r="W5" s="32">
        <v>10150</v>
      </c>
      <c r="X5" t="s">
        <v>5046</v>
      </c>
      <c r="Y5" s="32">
        <v>105</v>
      </c>
      <c r="Z5" t="s">
        <v>1688</v>
      </c>
      <c r="AA5" s="32">
        <v>1</v>
      </c>
      <c r="AB5" t="s">
        <v>881</v>
      </c>
      <c r="AC5" s="32">
        <v>10535</v>
      </c>
      <c r="AD5" t="s">
        <v>903</v>
      </c>
      <c r="AG5" s="146" t="s">
        <v>1898</v>
      </c>
      <c r="AI5" s="125">
        <v>17640</v>
      </c>
      <c r="AJ5" s="125">
        <v>145</v>
      </c>
      <c r="AK5" s="148" t="s">
        <v>1920</v>
      </c>
      <c r="AL5" s="32"/>
      <c r="AM5" s="32">
        <v>17640</v>
      </c>
      <c r="AN5" s="32">
        <v>145</v>
      </c>
    </row>
    <row r="6" spans="2:40" x14ac:dyDescent="0.25">
      <c r="B6" s="30" t="s">
        <v>1245</v>
      </c>
      <c r="C6" s="133">
        <f ca="1">IF(C11&lt;4,"",OFFSET($J$4,C$3-1,3))</f>
        <v>10050</v>
      </c>
      <c r="D6" s="78"/>
      <c r="E6" s="79" t="s">
        <v>1245</v>
      </c>
      <c r="F6" s="133" t="str">
        <f ca="1">IF(F11&lt;4,"",OFFSET($J$4,F$3-1,3))</f>
        <v/>
      </c>
      <c r="J6" s="128" t="s">
        <v>1923</v>
      </c>
      <c r="K6" s="129" t="s">
        <v>1690</v>
      </c>
      <c r="L6" s="127" t="s">
        <v>1816</v>
      </c>
      <c r="M6" s="125">
        <v>140</v>
      </c>
      <c r="N6" s="125">
        <v>100</v>
      </c>
      <c r="O6" s="130" t="s">
        <v>1511</v>
      </c>
      <c r="P6" s="125">
        <v>2</v>
      </c>
      <c r="V6" s="142" t="str">
        <f t="shared" si="0"/>
        <v>Auburn</v>
      </c>
      <c r="W6" s="32">
        <v>10200</v>
      </c>
      <c r="X6" t="s">
        <v>891</v>
      </c>
      <c r="Y6" s="32">
        <v>105</v>
      </c>
      <c r="Z6" t="s">
        <v>1688</v>
      </c>
      <c r="AA6" s="32">
        <v>1</v>
      </c>
      <c r="AB6" t="s">
        <v>881</v>
      </c>
      <c r="AC6" s="32">
        <v>10540</v>
      </c>
      <c r="AD6" t="s">
        <v>904</v>
      </c>
      <c r="AG6" s="147"/>
    </row>
    <row r="7" spans="2:40" ht="15.75" x14ac:dyDescent="0.25">
      <c r="B7" s="29" t="s">
        <v>1235</v>
      </c>
      <c r="C7" s="134" t="s">
        <v>1816</v>
      </c>
      <c r="D7" s="78"/>
      <c r="E7" s="29" t="s">
        <v>1235</v>
      </c>
      <c r="F7" s="134" t="s">
        <v>1816</v>
      </c>
      <c r="J7" s="128" t="s">
        <v>1924</v>
      </c>
      <c r="K7" s="129" t="s">
        <v>1694</v>
      </c>
      <c r="L7" s="127" t="s">
        <v>1816</v>
      </c>
      <c r="M7" s="125">
        <v>160</v>
      </c>
      <c r="N7" s="125">
        <v>100</v>
      </c>
      <c r="O7" s="130" t="s">
        <v>1511</v>
      </c>
      <c r="P7" s="125">
        <v>2</v>
      </c>
      <c r="V7" s="142" t="str">
        <f t="shared" si="0"/>
        <v>Ballina</v>
      </c>
      <c r="W7" s="32">
        <v>10250</v>
      </c>
      <c r="X7" t="s">
        <v>5048</v>
      </c>
      <c r="Y7" s="32">
        <v>120</v>
      </c>
      <c r="Z7" t="s">
        <v>1689</v>
      </c>
      <c r="AA7" s="32">
        <v>1</v>
      </c>
      <c r="AB7" t="s">
        <v>881</v>
      </c>
      <c r="AC7" s="32">
        <v>12010</v>
      </c>
      <c r="AD7" t="s">
        <v>914</v>
      </c>
      <c r="AG7" s="146" t="s">
        <v>943</v>
      </c>
      <c r="AI7" s="125">
        <v>19399</v>
      </c>
      <c r="AJ7" s="125">
        <v>160</v>
      </c>
      <c r="AK7" t="s">
        <v>882</v>
      </c>
      <c r="AL7" t="s">
        <v>1673</v>
      </c>
    </row>
    <row r="8" spans="2:40" x14ac:dyDescent="0.25">
      <c r="B8" s="29" t="s">
        <v>1231</v>
      </c>
      <c r="C8" s="134" t="str">
        <f ca="1">IF(C11=1,"NSW",IF(C11=2,OFFSET($J$4,C$3-1,0),IF(C11=3,OFFSET($J$4,C$3-1,1),OFFSET($J$4,C$3-1,2))))</f>
        <v>Murray</v>
      </c>
      <c r="D8" s="78"/>
      <c r="E8" s="80" t="s">
        <v>1231</v>
      </c>
      <c r="F8" s="134" t="str">
        <f ca="1">IF(F11=1,"NSW",IF(F11=2,OFFSET($J$4,F$3-1,0),IF(F11=3,OFFSET($J$4,F$3-1,1),OFFSET($J$4,F$3-1,2))))</f>
        <v>NSW</v>
      </c>
      <c r="J8" s="128" t="s">
        <v>1925</v>
      </c>
      <c r="K8" s="129" t="s">
        <v>1696</v>
      </c>
      <c r="L8" s="127" t="s">
        <v>1816</v>
      </c>
      <c r="M8" s="125">
        <v>110</v>
      </c>
      <c r="N8" s="125">
        <v>100</v>
      </c>
      <c r="O8" s="130" t="s">
        <v>1511</v>
      </c>
      <c r="P8" s="125">
        <v>2</v>
      </c>
      <c r="V8" s="142" t="str">
        <f t="shared" si="0"/>
        <v>Balranald</v>
      </c>
      <c r="W8" s="32">
        <v>10300</v>
      </c>
      <c r="X8" t="s">
        <v>5049</v>
      </c>
      <c r="Y8" s="32">
        <v>155</v>
      </c>
      <c r="Z8" t="s">
        <v>1686</v>
      </c>
      <c r="AA8" s="32">
        <v>1</v>
      </c>
      <c r="AB8" t="s">
        <v>881</v>
      </c>
      <c r="AC8" s="32">
        <v>15520</v>
      </c>
      <c r="AD8" t="s">
        <v>933</v>
      </c>
      <c r="AK8" t="s">
        <v>945</v>
      </c>
    </row>
    <row r="9" spans="2:40" ht="15.75" x14ac:dyDescent="0.25">
      <c r="B9" s="29" t="s">
        <v>1777</v>
      </c>
      <c r="C9" s="134" t="str">
        <f ca="1">IF(C$11=4,OFFSET($J$4,C$3-1,0),IF(C$11=3,OFFSET($J$4,C$3-1,3),""))</f>
        <v>Albury (Murray)</v>
      </c>
      <c r="D9" s="78"/>
      <c r="E9" s="80" t="s">
        <v>1777</v>
      </c>
      <c r="F9" s="134" t="str">
        <f ca="1">IF(F$11=4,OFFSET($J$4,F$3-1,0),IF(F$11=3,OFFSET($J$4,F$3-1,3),""))</f>
        <v/>
      </c>
      <c r="J9" s="128" t="s">
        <v>1926</v>
      </c>
      <c r="K9" s="129" t="s">
        <v>1697</v>
      </c>
      <c r="L9" s="127" t="s">
        <v>1816</v>
      </c>
      <c r="M9" s="125">
        <v>115</v>
      </c>
      <c r="N9" s="125">
        <v>100</v>
      </c>
      <c r="O9" s="130" t="s">
        <v>1511</v>
      </c>
      <c r="P9" s="125">
        <v>2</v>
      </c>
      <c r="V9" s="142" t="str">
        <f t="shared" si="0"/>
        <v>Bankstown</v>
      </c>
      <c r="W9" s="32">
        <v>10350</v>
      </c>
      <c r="X9" t="s">
        <v>5050</v>
      </c>
      <c r="Y9" s="32">
        <v>105</v>
      </c>
      <c r="Z9" t="s">
        <v>1688</v>
      </c>
      <c r="AA9" s="32">
        <v>1</v>
      </c>
      <c r="AB9" t="s">
        <v>881</v>
      </c>
      <c r="AC9" s="32">
        <v>10520</v>
      </c>
      <c r="AD9" t="s">
        <v>900</v>
      </c>
      <c r="AG9" s="146" t="s">
        <v>1694</v>
      </c>
      <c r="AK9" s="146" t="s">
        <v>1694</v>
      </c>
      <c r="AM9">
        <v>160</v>
      </c>
    </row>
    <row r="10" spans="2:40" x14ac:dyDescent="0.25">
      <c r="B10" s="29" t="s">
        <v>1252</v>
      </c>
      <c r="C10" s="134" t="str">
        <f ca="1">IF(C$11=4,OFFSET($J$4,C$3-1,1),"")</f>
        <v>Albury</v>
      </c>
      <c r="D10" s="78"/>
      <c r="E10" s="80" t="s">
        <v>1252</v>
      </c>
      <c r="F10" s="134" t="str">
        <f ca="1">IF(F$11=4,OFFSET($J$4,F$3-1,1),"")</f>
        <v/>
      </c>
      <c r="J10" s="128" t="s">
        <v>1927</v>
      </c>
      <c r="K10" s="129" t="s">
        <v>1692</v>
      </c>
      <c r="L10" s="127" t="s">
        <v>1816</v>
      </c>
      <c r="M10" s="125">
        <v>125</v>
      </c>
      <c r="N10" s="125">
        <v>100</v>
      </c>
      <c r="O10" s="130" t="s">
        <v>1511</v>
      </c>
      <c r="P10" s="125">
        <v>2</v>
      </c>
      <c r="V10" s="142" t="str">
        <f t="shared" si="0"/>
        <v>Bathurst Regional</v>
      </c>
      <c r="W10" s="32">
        <v>10470</v>
      </c>
      <c r="X10" t="s">
        <v>5052</v>
      </c>
      <c r="Y10" s="32">
        <v>140</v>
      </c>
      <c r="Z10" t="s">
        <v>1690</v>
      </c>
      <c r="AA10" s="32">
        <v>1</v>
      </c>
      <c r="AB10" t="s">
        <v>881</v>
      </c>
      <c r="AC10" s="32">
        <v>14003</v>
      </c>
      <c r="AD10" t="s">
        <v>924</v>
      </c>
      <c r="AH10" t="s">
        <v>5077</v>
      </c>
      <c r="AI10" s="125">
        <v>11700</v>
      </c>
      <c r="AJ10" s="125">
        <v>160</v>
      </c>
      <c r="AK10" t="s">
        <v>946</v>
      </c>
      <c r="AM10" s="32">
        <v>11250</v>
      </c>
      <c r="AN10" s="32">
        <v>160</v>
      </c>
    </row>
    <row r="11" spans="2:40" x14ac:dyDescent="0.25">
      <c r="B11" s="29" t="s">
        <v>1522</v>
      </c>
      <c r="C11" s="134">
        <f ca="1">OFFSET($J$4,C$3-1,6)</f>
        <v>4</v>
      </c>
      <c r="E11" s="29" t="s">
        <v>1522</v>
      </c>
      <c r="F11" s="134">
        <f ca="1">OFFSET($J$4,F$3-1,6)</f>
        <v>1</v>
      </c>
      <c r="J11" s="128" t="s">
        <v>1103</v>
      </c>
      <c r="K11" s="129" t="s">
        <v>1102</v>
      </c>
      <c r="L11" s="127" t="s">
        <v>1816</v>
      </c>
      <c r="M11" s="125">
        <v>185</v>
      </c>
      <c r="N11" s="125">
        <v>100</v>
      </c>
      <c r="O11" s="130" t="s">
        <v>1511</v>
      </c>
      <c r="P11" s="125">
        <v>2</v>
      </c>
      <c r="V11" s="142" t="str">
        <f t="shared" si="0"/>
        <v>Bega Valley</v>
      </c>
      <c r="W11" s="32">
        <v>10550</v>
      </c>
      <c r="X11" t="s">
        <v>5054</v>
      </c>
      <c r="Y11" s="32">
        <v>145</v>
      </c>
      <c r="Z11" t="s">
        <v>1691</v>
      </c>
      <c r="AA11" s="32">
        <v>1</v>
      </c>
      <c r="AB11" t="s">
        <v>881</v>
      </c>
      <c r="AC11" s="32">
        <v>14515</v>
      </c>
      <c r="AD11" t="s">
        <v>927</v>
      </c>
      <c r="AH11" t="s">
        <v>944</v>
      </c>
      <c r="AI11" s="125">
        <v>19399</v>
      </c>
      <c r="AJ11" s="125">
        <v>160</v>
      </c>
      <c r="AK11" t="s">
        <v>5077</v>
      </c>
      <c r="AM11" s="32">
        <v>11700</v>
      </c>
      <c r="AN11" s="32">
        <v>160</v>
      </c>
    </row>
    <row r="12" spans="2:40" x14ac:dyDescent="0.25">
      <c r="B12" s="29" t="s">
        <v>1527</v>
      </c>
      <c r="C12" s="134">
        <f ca="1">IF(C$11=4,C6,C5)</f>
        <v>10050</v>
      </c>
      <c r="E12" s="29" t="s">
        <v>1244</v>
      </c>
      <c r="F12" s="134" t="str">
        <f ca="1">IF(F$11=4,F6,F5)</f>
        <v>100</v>
      </c>
      <c r="J12" s="128" t="s">
        <v>1928</v>
      </c>
      <c r="K12" s="129" t="s">
        <v>1686</v>
      </c>
      <c r="L12" s="127" t="s">
        <v>1816</v>
      </c>
      <c r="M12" s="125">
        <v>155</v>
      </c>
      <c r="N12" s="125">
        <v>100</v>
      </c>
      <c r="O12" s="130" t="s">
        <v>1511</v>
      </c>
      <c r="P12" s="125">
        <v>2</v>
      </c>
      <c r="V12" s="142" t="str">
        <f t="shared" si="0"/>
        <v>Bellingen</v>
      </c>
      <c r="W12" s="32">
        <v>10600</v>
      </c>
      <c r="X12" t="s">
        <v>5055</v>
      </c>
      <c r="Y12" s="32">
        <v>125</v>
      </c>
      <c r="Z12" t="s">
        <v>1692</v>
      </c>
      <c r="AA12" s="32">
        <v>1</v>
      </c>
      <c r="AB12" t="s">
        <v>881</v>
      </c>
      <c r="AC12" s="32">
        <v>12505</v>
      </c>
      <c r="AD12" t="s">
        <v>916</v>
      </c>
      <c r="AK12" t="s">
        <v>944</v>
      </c>
      <c r="AM12" s="32">
        <v>19399</v>
      </c>
    </row>
    <row r="13" spans="2:40" x14ac:dyDescent="0.25">
      <c r="B13" s="29" t="s">
        <v>1523</v>
      </c>
      <c r="C13" s="134" t="str">
        <f ca="1">IF(C$11=4,C10,C8)</f>
        <v>Albury</v>
      </c>
      <c r="E13" s="29" t="s">
        <v>1523</v>
      </c>
      <c r="F13" s="134" t="str">
        <f ca="1">IF(F$11=4,F10,F8)</f>
        <v>NSW</v>
      </c>
      <c r="J13" s="128" t="s">
        <v>1929</v>
      </c>
      <c r="K13" s="129" t="s">
        <v>1695</v>
      </c>
      <c r="L13" s="127" t="s">
        <v>1816</v>
      </c>
      <c r="M13" s="125">
        <v>150</v>
      </c>
      <c r="N13" s="125">
        <v>100</v>
      </c>
      <c r="O13" s="130" t="s">
        <v>1511</v>
      </c>
      <c r="P13" s="125">
        <v>2</v>
      </c>
      <c r="Q13" s="53"/>
      <c r="V13" s="142" t="str">
        <f t="shared" si="0"/>
        <v>Berrigan</v>
      </c>
      <c r="W13" s="32">
        <v>10650</v>
      </c>
      <c r="X13" t="s">
        <v>5056</v>
      </c>
      <c r="Y13" s="32">
        <v>155</v>
      </c>
      <c r="Z13" t="s">
        <v>1686</v>
      </c>
      <c r="AA13" s="32">
        <v>1</v>
      </c>
      <c r="AB13" t="s">
        <v>881</v>
      </c>
      <c r="AC13" s="32">
        <v>15515</v>
      </c>
      <c r="AD13" t="s">
        <v>932</v>
      </c>
    </row>
    <row r="14" spans="2:40" x14ac:dyDescent="0.25">
      <c r="B14" s="29" t="s">
        <v>1529</v>
      </c>
      <c r="C14" s="134">
        <f ca="1">IF(C11=4,2,IF(C11=3,2,1))</f>
        <v>2</v>
      </c>
      <c r="E14" s="29" t="s">
        <v>1529</v>
      </c>
      <c r="F14" s="134">
        <v>1</v>
      </c>
      <c r="J14" s="128" t="s">
        <v>1930</v>
      </c>
      <c r="K14" s="129" t="s">
        <v>1693</v>
      </c>
      <c r="L14" s="127" t="s">
        <v>1816</v>
      </c>
      <c r="M14" s="125">
        <v>135</v>
      </c>
      <c r="N14" s="125">
        <v>100</v>
      </c>
      <c r="O14" s="130" t="s">
        <v>1511</v>
      </c>
      <c r="P14" s="125">
        <v>2</v>
      </c>
      <c r="V14" s="142" t="str">
        <f t="shared" si="0"/>
        <v>Blacktown</v>
      </c>
      <c r="W14" s="32">
        <v>10750</v>
      </c>
      <c r="X14" t="s">
        <v>5058</v>
      </c>
      <c r="Y14" s="32">
        <v>105</v>
      </c>
      <c r="Z14" t="s">
        <v>1688</v>
      </c>
      <c r="AA14" s="32">
        <v>1</v>
      </c>
      <c r="AB14" t="s">
        <v>881</v>
      </c>
      <c r="AC14" s="32">
        <v>10553</v>
      </c>
      <c r="AD14" t="s">
        <v>1270</v>
      </c>
      <c r="AG14" t="s">
        <v>947</v>
      </c>
      <c r="AK14" s="141" t="s">
        <v>948</v>
      </c>
      <c r="AM14" s="32">
        <v>16380</v>
      </c>
    </row>
    <row r="15" spans="2:40" x14ac:dyDescent="0.25">
      <c r="B15" s="29" t="s">
        <v>1526</v>
      </c>
      <c r="C15" s="134">
        <f ca="1">IF(C$11=4,C5,C4)</f>
        <v>155</v>
      </c>
      <c r="E15" s="29" t="s">
        <v>1525</v>
      </c>
      <c r="F15" s="134">
        <v>100</v>
      </c>
      <c r="J15" s="128" t="s">
        <v>1931</v>
      </c>
      <c r="K15" s="129" t="s">
        <v>1687</v>
      </c>
      <c r="L15" s="127" t="s">
        <v>1816</v>
      </c>
      <c r="M15" s="125">
        <v>130</v>
      </c>
      <c r="N15" s="125">
        <v>100</v>
      </c>
      <c r="O15" s="130" t="s">
        <v>1511</v>
      </c>
      <c r="P15" s="125">
        <v>2</v>
      </c>
      <c r="V15" s="142" t="str">
        <f t="shared" si="0"/>
        <v>Bland</v>
      </c>
      <c r="W15" s="32">
        <v>10800</v>
      </c>
      <c r="X15" t="s">
        <v>5059</v>
      </c>
      <c r="Y15" s="32">
        <v>140</v>
      </c>
      <c r="Z15" t="s">
        <v>1690</v>
      </c>
      <c r="AA15" s="32">
        <v>1</v>
      </c>
      <c r="AB15" t="s">
        <v>881</v>
      </c>
      <c r="AC15" s="32">
        <v>14015</v>
      </c>
      <c r="AD15" t="s">
        <v>1851</v>
      </c>
      <c r="AK15" t="s">
        <v>949</v>
      </c>
    </row>
    <row r="16" spans="2:40" x14ac:dyDescent="0.25">
      <c r="B16" s="29" t="s">
        <v>1528</v>
      </c>
      <c r="C16" s="134" t="str">
        <f ca="1">IF(C$11=4,C8,C7)</f>
        <v>Murray</v>
      </c>
      <c r="E16" s="29" t="s">
        <v>1524</v>
      </c>
      <c r="F16" s="134" t="s">
        <v>1816</v>
      </c>
      <c r="J16" s="128" t="s">
        <v>1932</v>
      </c>
      <c r="K16" s="129" t="s">
        <v>1689</v>
      </c>
      <c r="L16" s="127" t="s">
        <v>1816</v>
      </c>
      <c r="M16" s="125">
        <v>120</v>
      </c>
      <c r="N16" s="125">
        <v>100</v>
      </c>
      <c r="O16" s="130" t="s">
        <v>1511</v>
      </c>
      <c r="P16" s="125">
        <v>2</v>
      </c>
      <c r="V16" s="142" t="str">
        <f t="shared" si="0"/>
        <v>Blayney</v>
      </c>
      <c r="W16" s="32">
        <v>10850</v>
      </c>
      <c r="X16" t="s">
        <v>5060</v>
      </c>
      <c r="Y16" s="32">
        <v>140</v>
      </c>
      <c r="Z16" t="s">
        <v>1690</v>
      </c>
      <c r="AA16" s="32">
        <v>1</v>
      </c>
      <c r="AB16" t="s">
        <v>881</v>
      </c>
      <c r="AC16" s="32">
        <v>14007</v>
      </c>
      <c r="AD16" t="s">
        <v>925</v>
      </c>
    </row>
    <row r="17" spans="10:30" x14ac:dyDescent="0.25">
      <c r="J17" s="128" t="s">
        <v>1933</v>
      </c>
      <c r="K17" s="129" t="s">
        <v>1691</v>
      </c>
      <c r="L17" s="127" t="s">
        <v>1816</v>
      </c>
      <c r="M17" s="125">
        <v>145</v>
      </c>
      <c r="N17" s="125">
        <v>100</v>
      </c>
      <c r="O17" s="130" t="s">
        <v>1511</v>
      </c>
      <c r="P17" s="125">
        <v>2</v>
      </c>
      <c r="Q17" s="127"/>
      <c r="V17" s="142" t="str">
        <f t="shared" si="0"/>
        <v>Blue Mountains</v>
      </c>
      <c r="W17" s="32">
        <v>10900</v>
      </c>
      <c r="X17" t="s">
        <v>5061</v>
      </c>
      <c r="Y17" s="32">
        <v>105</v>
      </c>
      <c r="Z17" t="s">
        <v>1688</v>
      </c>
      <c r="AA17" s="32">
        <v>1</v>
      </c>
      <c r="AB17" t="s">
        <v>881</v>
      </c>
      <c r="AC17" s="32">
        <v>10545</v>
      </c>
      <c r="AD17" t="s">
        <v>905</v>
      </c>
    </row>
    <row r="18" spans="10:30" x14ac:dyDescent="0.25">
      <c r="J18" s="128" t="s">
        <v>1934</v>
      </c>
      <c r="K18" s="128" t="s">
        <v>1688</v>
      </c>
      <c r="L18" s="127" t="s">
        <v>1816</v>
      </c>
      <c r="M18" s="125">
        <v>105</v>
      </c>
      <c r="N18" s="125">
        <v>100</v>
      </c>
      <c r="O18" s="125">
        <v>100</v>
      </c>
      <c r="P18" s="125">
        <v>2</v>
      </c>
      <c r="Q18" s="127"/>
      <c r="V18" s="142" t="str">
        <f t="shared" si="0"/>
        <v>Bogan</v>
      </c>
      <c r="W18" s="32">
        <v>10950</v>
      </c>
      <c r="X18" t="s">
        <v>5062</v>
      </c>
      <c r="Y18" s="32">
        <v>135</v>
      </c>
      <c r="Z18" t="s">
        <v>1693</v>
      </c>
      <c r="AA18" s="32">
        <v>1</v>
      </c>
      <c r="AB18" t="s">
        <v>881</v>
      </c>
      <c r="AC18" s="32">
        <v>13510</v>
      </c>
      <c r="AD18" t="s">
        <v>922</v>
      </c>
    </row>
    <row r="19" spans="10:30" x14ac:dyDescent="0.25">
      <c r="J19" t="s">
        <v>1940</v>
      </c>
      <c r="K19" s="142"/>
      <c r="L19"/>
      <c r="M19" s="32"/>
      <c r="N19" s="32"/>
      <c r="O19" s="130" t="s">
        <v>1104</v>
      </c>
      <c r="P19" s="125">
        <v>4</v>
      </c>
      <c r="Q19" s="127"/>
      <c r="V19" s="142" t="str">
        <f t="shared" si="0"/>
        <v>Bombala</v>
      </c>
      <c r="W19" s="32">
        <v>11000</v>
      </c>
      <c r="X19" t="s">
        <v>5063</v>
      </c>
      <c r="Y19" s="32">
        <v>145</v>
      </c>
      <c r="Z19" t="s">
        <v>1691</v>
      </c>
      <c r="AA19" s="32">
        <v>1</v>
      </c>
      <c r="AB19" t="s">
        <v>881</v>
      </c>
      <c r="AC19" s="32">
        <v>14520</v>
      </c>
      <c r="AD19" t="s">
        <v>928</v>
      </c>
    </row>
    <row r="20" spans="10:30" x14ac:dyDescent="0.25">
      <c r="J20" t="s">
        <v>950</v>
      </c>
      <c r="K20" s="142" t="s">
        <v>1259</v>
      </c>
      <c r="L20" t="s">
        <v>1686</v>
      </c>
      <c r="M20" s="32">
        <v>10050</v>
      </c>
      <c r="N20" s="32">
        <v>155</v>
      </c>
      <c r="O20" s="130" t="s">
        <v>1511</v>
      </c>
      <c r="P20" s="125">
        <v>4</v>
      </c>
      <c r="Q20" s="127"/>
      <c r="V20" s="142" t="str">
        <f t="shared" si="0"/>
        <v>Boorowa</v>
      </c>
      <c r="W20" s="32">
        <v>11050</v>
      </c>
      <c r="X20" t="s">
        <v>5064</v>
      </c>
      <c r="Y20" s="32">
        <v>145</v>
      </c>
      <c r="Z20" t="s">
        <v>1691</v>
      </c>
      <c r="AA20" s="32">
        <v>1</v>
      </c>
      <c r="AB20" t="s">
        <v>881</v>
      </c>
      <c r="AC20" s="32">
        <v>14510</v>
      </c>
      <c r="AD20" t="s">
        <v>926</v>
      </c>
    </row>
    <row r="21" spans="10:30" x14ac:dyDescent="0.25">
      <c r="J21" t="s">
        <v>951</v>
      </c>
      <c r="K21" s="142" t="s">
        <v>1251</v>
      </c>
      <c r="L21" t="s">
        <v>1687</v>
      </c>
      <c r="M21" s="32">
        <v>10110</v>
      </c>
      <c r="N21" s="32">
        <v>130</v>
      </c>
      <c r="O21" s="130" t="s">
        <v>1511</v>
      </c>
      <c r="P21" s="125">
        <v>4</v>
      </c>
      <c r="Q21" s="127"/>
      <c r="V21" s="142" t="str">
        <f t="shared" si="0"/>
        <v>Botany Bay</v>
      </c>
      <c r="W21" s="32">
        <v>11100</v>
      </c>
      <c r="X21" t="s">
        <v>5065</v>
      </c>
      <c r="Y21" s="32">
        <v>105</v>
      </c>
      <c r="Z21" t="s">
        <v>1688</v>
      </c>
      <c r="AA21" s="32">
        <v>1</v>
      </c>
      <c r="AB21" t="s">
        <v>881</v>
      </c>
      <c r="AC21" s="32">
        <v>10505</v>
      </c>
      <c r="AD21" t="s">
        <v>897</v>
      </c>
    </row>
    <row r="22" spans="10:30" x14ac:dyDescent="0.25">
      <c r="J22" t="s">
        <v>952</v>
      </c>
      <c r="K22" s="142" t="s">
        <v>1260</v>
      </c>
      <c r="L22" t="s">
        <v>1688</v>
      </c>
      <c r="M22" s="32">
        <v>10150</v>
      </c>
      <c r="N22" s="32">
        <v>105</v>
      </c>
      <c r="O22" s="130" t="s">
        <v>1511</v>
      </c>
      <c r="P22" s="125">
        <v>4</v>
      </c>
      <c r="Q22" s="127"/>
      <c r="V22" s="142" t="str">
        <f t="shared" si="0"/>
        <v>Bourke</v>
      </c>
      <c r="W22" s="32">
        <v>11150</v>
      </c>
      <c r="X22" t="s">
        <v>5066</v>
      </c>
      <c r="Y22" s="32">
        <v>135</v>
      </c>
      <c r="Z22" t="s">
        <v>1693</v>
      </c>
      <c r="AA22" s="32">
        <v>1</v>
      </c>
      <c r="AB22" t="s">
        <v>881</v>
      </c>
      <c r="AC22" s="32">
        <v>13515</v>
      </c>
      <c r="AD22" t="s">
        <v>923</v>
      </c>
    </row>
    <row r="23" spans="10:30" x14ac:dyDescent="0.25">
      <c r="J23" t="s">
        <v>953</v>
      </c>
      <c r="K23" s="142" t="s">
        <v>1261</v>
      </c>
      <c r="L23" t="s">
        <v>1688</v>
      </c>
      <c r="M23" s="32">
        <v>10200</v>
      </c>
      <c r="N23" s="32">
        <v>105</v>
      </c>
      <c r="O23" s="130" t="s">
        <v>1511</v>
      </c>
      <c r="P23" s="125">
        <v>4</v>
      </c>
      <c r="Q23" s="127"/>
      <c r="V23" s="142" t="str">
        <f t="shared" si="0"/>
        <v>Brewarrina</v>
      </c>
      <c r="W23" s="32">
        <v>11200</v>
      </c>
      <c r="X23" t="s">
        <v>5067</v>
      </c>
      <c r="Y23" s="32">
        <v>135</v>
      </c>
      <c r="Z23" t="s">
        <v>1693</v>
      </c>
      <c r="AA23" s="32">
        <v>1</v>
      </c>
      <c r="AB23" t="s">
        <v>881</v>
      </c>
      <c r="AC23" s="32">
        <v>13515</v>
      </c>
      <c r="AD23" t="s">
        <v>923</v>
      </c>
    </row>
    <row r="24" spans="10:30" x14ac:dyDescent="0.25">
      <c r="J24" t="s">
        <v>954</v>
      </c>
      <c r="K24" s="142" t="s">
        <v>1262</v>
      </c>
      <c r="L24" t="s">
        <v>1689</v>
      </c>
      <c r="M24" s="32">
        <v>10250</v>
      </c>
      <c r="N24" s="32">
        <v>120</v>
      </c>
      <c r="O24" s="130" t="s">
        <v>1511</v>
      </c>
      <c r="P24" s="125">
        <v>4</v>
      </c>
      <c r="Q24" s="127"/>
      <c r="V24" s="142" t="str">
        <f t="shared" si="0"/>
        <v>Broken Hill</v>
      </c>
      <c r="W24" s="32">
        <v>11250</v>
      </c>
      <c r="X24" t="s">
        <v>5068</v>
      </c>
      <c r="Y24" s="32">
        <v>160</v>
      </c>
      <c r="Z24" t="s">
        <v>1694</v>
      </c>
      <c r="AA24" s="32">
        <v>1</v>
      </c>
      <c r="AB24" t="s">
        <v>881</v>
      </c>
      <c r="AC24" s="32">
        <v>16010</v>
      </c>
      <c r="AD24" t="s">
        <v>1694</v>
      </c>
    </row>
    <row r="25" spans="10:30" x14ac:dyDescent="0.25">
      <c r="J25" t="s">
        <v>955</v>
      </c>
      <c r="K25" s="142" t="s">
        <v>1263</v>
      </c>
      <c r="L25" t="s">
        <v>1686</v>
      </c>
      <c r="M25" s="32">
        <v>10300</v>
      </c>
      <c r="N25" s="32">
        <v>155</v>
      </c>
      <c r="O25" s="130" t="s">
        <v>1511</v>
      </c>
      <c r="P25" s="125">
        <v>4</v>
      </c>
      <c r="Q25" s="127"/>
      <c r="V25" s="142" t="str">
        <f t="shared" si="0"/>
        <v>Burwood</v>
      </c>
      <c r="W25" s="32">
        <v>11300</v>
      </c>
      <c r="X25" t="s">
        <v>5069</v>
      </c>
      <c r="Y25" s="32">
        <v>105</v>
      </c>
      <c r="Z25" t="s">
        <v>1688</v>
      </c>
      <c r="AA25" s="32">
        <v>1</v>
      </c>
      <c r="AB25" t="s">
        <v>881</v>
      </c>
      <c r="AC25" s="32">
        <v>10535</v>
      </c>
      <c r="AD25" t="s">
        <v>903</v>
      </c>
    </row>
    <row r="26" spans="10:30" x14ac:dyDescent="0.25">
      <c r="J26" t="s">
        <v>956</v>
      </c>
      <c r="K26" s="142" t="s">
        <v>1264</v>
      </c>
      <c r="L26" t="s">
        <v>1688</v>
      </c>
      <c r="M26" s="32">
        <v>10350</v>
      </c>
      <c r="N26" s="32">
        <v>105</v>
      </c>
      <c r="O26" s="130" t="s">
        <v>1511</v>
      </c>
      <c r="P26" s="125">
        <v>4</v>
      </c>
      <c r="Q26" s="127"/>
      <c r="V26" s="142" t="str">
        <f t="shared" si="0"/>
        <v>Byron</v>
      </c>
      <c r="W26" s="32">
        <v>11350</v>
      </c>
      <c r="X26" t="s">
        <v>5070</v>
      </c>
      <c r="Y26" s="32">
        <v>120</v>
      </c>
      <c r="Z26" t="s">
        <v>1689</v>
      </c>
      <c r="AA26" s="32">
        <v>1</v>
      </c>
      <c r="AB26" t="s">
        <v>881</v>
      </c>
      <c r="AC26" s="32">
        <v>12010</v>
      </c>
      <c r="AD26" t="s">
        <v>914</v>
      </c>
    </row>
    <row r="27" spans="10:30" x14ac:dyDescent="0.25">
      <c r="J27" t="s">
        <v>957</v>
      </c>
      <c r="K27" s="142" t="s">
        <v>958</v>
      </c>
      <c r="L27" t="s">
        <v>1687</v>
      </c>
      <c r="M27" s="32">
        <v>10400</v>
      </c>
      <c r="N27" s="32">
        <v>130</v>
      </c>
      <c r="O27" s="130" t="s">
        <v>1511</v>
      </c>
      <c r="P27" s="125">
        <v>4</v>
      </c>
      <c r="Q27" s="127"/>
      <c r="V27" s="142" t="str">
        <f t="shared" si="0"/>
        <v>Cabonne</v>
      </c>
      <c r="W27" s="32">
        <v>11400</v>
      </c>
      <c r="X27" t="s">
        <v>5071</v>
      </c>
      <c r="Y27" s="32">
        <v>140</v>
      </c>
      <c r="Z27" t="s">
        <v>1690</v>
      </c>
      <c r="AA27" s="32">
        <v>1</v>
      </c>
      <c r="AB27" t="s">
        <v>881</v>
      </c>
      <c r="AC27" s="32">
        <v>14007</v>
      </c>
      <c r="AD27" t="s">
        <v>925</v>
      </c>
    </row>
    <row r="28" spans="10:30" x14ac:dyDescent="0.25">
      <c r="J28" t="s">
        <v>959</v>
      </c>
      <c r="K28" s="142" t="s">
        <v>1265</v>
      </c>
      <c r="L28" t="s">
        <v>1690</v>
      </c>
      <c r="M28" s="32">
        <v>10470</v>
      </c>
      <c r="N28" s="32">
        <v>140</v>
      </c>
      <c r="O28" s="130" t="s">
        <v>1511</v>
      </c>
      <c r="P28" s="125">
        <v>4</v>
      </c>
      <c r="Q28" s="127"/>
      <c r="V28" s="142" t="str">
        <f t="shared" si="0"/>
        <v>Camden</v>
      </c>
      <c r="W28" s="32">
        <v>11450</v>
      </c>
      <c r="X28" t="s">
        <v>5072</v>
      </c>
      <c r="Y28" s="32">
        <v>105</v>
      </c>
      <c r="Z28" t="s">
        <v>1688</v>
      </c>
      <c r="AA28" s="32">
        <v>1</v>
      </c>
      <c r="AB28" t="s">
        <v>881</v>
      </c>
      <c r="AC28" s="32">
        <v>10530</v>
      </c>
      <c r="AD28" t="s">
        <v>902</v>
      </c>
    </row>
    <row r="29" spans="10:30" x14ac:dyDescent="0.25">
      <c r="J29" t="s">
        <v>960</v>
      </c>
      <c r="K29" s="142" t="s">
        <v>1266</v>
      </c>
      <c r="L29" t="s">
        <v>1688</v>
      </c>
      <c r="M29" s="32">
        <v>10500</v>
      </c>
      <c r="N29" s="32">
        <v>105</v>
      </c>
      <c r="O29" s="130" t="s">
        <v>1511</v>
      </c>
      <c r="P29" s="125">
        <v>4</v>
      </c>
      <c r="Q29" s="127"/>
      <c r="V29" s="142" t="str">
        <f t="shared" si="0"/>
        <v>Campbelltown</v>
      </c>
      <c r="W29" s="32">
        <v>11500</v>
      </c>
      <c r="X29" t="s">
        <v>5073</v>
      </c>
      <c r="Y29" s="32">
        <v>105</v>
      </c>
      <c r="Z29" t="s">
        <v>1688</v>
      </c>
      <c r="AA29" s="32">
        <v>1</v>
      </c>
      <c r="AB29" t="s">
        <v>881</v>
      </c>
      <c r="AC29" s="32">
        <v>10530</v>
      </c>
      <c r="AD29" t="s">
        <v>902</v>
      </c>
    </row>
    <row r="30" spans="10:30" x14ac:dyDescent="0.25">
      <c r="J30" t="s">
        <v>961</v>
      </c>
      <c r="K30" s="142" t="s">
        <v>1267</v>
      </c>
      <c r="L30" t="s">
        <v>1691</v>
      </c>
      <c r="M30" s="32">
        <v>10550</v>
      </c>
      <c r="N30" s="32">
        <v>145</v>
      </c>
      <c r="O30" s="130" t="s">
        <v>1511</v>
      </c>
      <c r="P30" s="125">
        <v>4</v>
      </c>
      <c r="Q30" s="127"/>
      <c r="V30" s="142" t="str">
        <f t="shared" si="0"/>
        <v>Canada Bay</v>
      </c>
      <c r="W30" s="32">
        <v>11520</v>
      </c>
      <c r="X30" t="s">
        <v>5074</v>
      </c>
      <c r="Y30" s="32">
        <v>105</v>
      </c>
      <c r="Z30" t="s">
        <v>1688</v>
      </c>
      <c r="AA30" s="32">
        <v>1</v>
      </c>
      <c r="AB30" t="s">
        <v>881</v>
      </c>
      <c r="AC30" s="32">
        <v>10535</v>
      </c>
      <c r="AD30" t="s">
        <v>903</v>
      </c>
    </row>
    <row r="31" spans="10:30" x14ac:dyDescent="0.25">
      <c r="J31" t="s">
        <v>962</v>
      </c>
      <c r="K31" s="142" t="s">
        <v>1268</v>
      </c>
      <c r="L31" t="s">
        <v>1692</v>
      </c>
      <c r="M31" s="32">
        <v>10600</v>
      </c>
      <c r="N31" s="32">
        <v>125</v>
      </c>
      <c r="O31" s="130" t="s">
        <v>1511</v>
      </c>
      <c r="P31" s="125">
        <v>4</v>
      </c>
      <c r="Q31" s="127"/>
      <c r="V31" s="142" t="str">
        <f t="shared" si="0"/>
        <v>Canterbury</v>
      </c>
      <c r="W31" s="32">
        <v>11550</v>
      </c>
      <c r="X31" t="s">
        <v>5075</v>
      </c>
      <c r="Y31" s="32">
        <v>105</v>
      </c>
      <c r="Z31" t="s">
        <v>1688</v>
      </c>
      <c r="AA31" s="32">
        <v>1</v>
      </c>
      <c r="AB31" t="s">
        <v>881</v>
      </c>
      <c r="AC31" s="32">
        <v>10520</v>
      </c>
      <c r="AD31" t="s">
        <v>900</v>
      </c>
    </row>
    <row r="32" spans="10:30" x14ac:dyDescent="0.25">
      <c r="J32" t="s">
        <v>963</v>
      </c>
      <c r="K32" s="142" t="s">
        <v>1269</v>
      </c>
      <c r="L32" t="s">
        <v>1686</v>
      </c>
      <c r="M32" s="32">
        <v>10650</v>
      </c>
      <c r="N32" s="32">
        <v>155</v>
      </c>
      <c r="O32" s="130" t="s">
        <v>1511</v>
      </c>
      <c r="P32" s="125">
        <v>4</v>
      </c>
      <c r="Q32" s="127"/>
      <c r="V32" s="142" t="str">
        <f t="shared" si="0"/>
        <v>Carrathool</v>
      </c>
      <c r="W32" s="32">
        <v>11600</v>
      </c>
      <c r="X32" t="s">
        <v>5076</v>
      </c>
      <c r="Y32" s="32">
        <v>150</v>
      </c>
      <c r="Z32" t="s">
        <v>1695</v>
      </c>
      <c r="AA32" s="32">
        <v>1</v>
      </c>
      <c r="AB32" t="s">
        <v>881</v>
      </c>
      <c r="AC32" s="32">
        <v>15015</v>
      </c>
      <c r="AD32" t="s">
        <v>930</v>
      </c>
    </row>
    <row r="33" spans="10:30" x14ac:dyDescent="0.25">
      <c r="J33" t="s">
        <v>964</v>
      </c>
      <c r="K33" s="142" t="s">
        <v>965</v>
      </c>
      <c r="L33" t="s">
        <v>1687</v>
      </c>
      <c r="M33" s="32">
        <v>10700</v>
      </c>
      <c r="N33" s="32">
        <v>130</v>
      </c>
      <c r="O33" s="130" t="s">
        <v>1511</v>
      </c>
      <c r="P33" s="125">
        <v>4</v>
      </c>
      <c r="Q33" s="127"/>
      <c r="V33" s="142" t="str">
        <f t="shared" si="0"/>
        <v>Central Darling</v>
      </c>
      <c r="W33" s="32">
        <v>11700</v>
      </c>
      <c r="X33" t="s">
        <v>5077</v>
      </c>
      <c r="Y33" s="32">
        <v>160</v>
      </c>
      <c r="Z33" t="s">
        <v>1694</v>
      </c>
      <c r="AA33" s="32">
        <v>1</v>
      </c>
      <c r="AB33" t="s">
        <v>881</v>
      </c>
      <c r="AC33" s="32">
        <v>16010</v>
      </c>
      <c r="AD33" t="s">
        <v>1694</v>
      </c>
    </row>
    <row r="34" spans="10:30" x14ac:dyDescent="0.25">
      <c r="J34" t="s">
        <v>966</v>
      </c>
      <c r="K34" s="142" t="s">
        <v>1270</v>
      </c>
      <c r="L34" t="s">
        <v>1688</v>
      </c>
      <c r="M34" s="32">
        <v>10750</v>
      </c>
      <c r="N34" s="32">
        <v>105</v>
      </c>
      <c r="O34" s="130" t="s">
        <v>1511</v>
      </c>
      <c r="P34" s="125">
        <v>4</v>
      </c>
      <c r="Q34" s="127"/>
      <c r="V34" s="142" t="str">
        <f t="shared" si="0"/>
        <v>Cessnock</v>
      </c>
      <c r="W34" s="32">
        <v>11720</v>
      </c>
      <c r="X34" t="s">
        <v>5078</v>
      </c>
      <c r="Y34" s="32">
        <v>110</v>
      </c>
      <c r="Z34" t="s">
        <v>1696</v>
      </c>
      <c r="AA34" s="32">
        <v>1</v>
      </c>
      <c r="AB34" t="s">
        <v>881</v>
      </c>
      <c r="AC34" s="32">
        <v>11005</v>
      </c>
      <c r="AD34" t="s">
        <v>1871</v>
      </c>
    </row>
    <row r="35" spans="10:30" x14ac:dyDescent="0.25">
      <c r="J35" t="s">
        <v>967</v>
      </c>
      <c r="K35" s="142" t="s">
        <v>1271</v>
      </c>
      <c r="L35" t="s">
        <v>1690</v>
      </c>
      <c r="M35" s="32">
        <v>10800</v>
      </c>
      <c r="N35" s="32">
        <v>140</v>
      </c>
      <c r="O35" s="130" t="s">
        <v>1511</v>
      </c>
      <c r="P35" s="125">
        <v>4</v>
      </c>
      <c r="Q35" s="127"/>
      <c r="V35" s="142" t="str">
        <f t="shared" ref="V35:V66" si="1">TRIM(LEFT(X35,IF(ISERROR(FIND("(",X35)),LEN(X35),FIND("(",X35)-2)))</f>
        <v>Clarence Valley</v>
      </c>
      <c r="W35" s="32">
        <v>11730</v>
      </c>
      <c r="X35" t="s">
        <v>5079</v>
      </c>
      <c r="Y35" s="32">
        <v>125</v>
      </c>
      <c r="Z35" t="s">
        <v>1692</v>
      </c>
      <c r="AA35" s="32">
        <v>1</v>
      </c>
      <c r="AB35" t="s">
        <v>881</v>
      </c>
      <c r="AC35" s="32">
        <v>12505</v>
      </c>
      <c r="AD35" t="s">
        <v>916</v>
      </c>
    </row>
    <row r="36" spans="10:30" x14ac:dyDescent="0.25">
      <c r="J36" t="s">
        <v>968</v>
      </c>
      <c r="K36" s="142" t="s">
        <v>1272</v>
      </c>
      <c r="L36" t="s">
        <v>1690</v>
      </c>
      <c r="M36" s="32">
        <v>10850</v>
      </c>
      <c r="N36" s="32">
        <v>140</v>
      </c>
      <c r="O36" s="130" t="s">
        <v>1511</v>
      </c>
      <c r="P36" s="125">
        <v>4</v>
      </c>
      <c r="Q36" s="127"/>
      <c r="V36" s="142" t="str">
        <f t="shared" si="1"/>
        <v>Cobar</v>
      </c>
      <c r="W36" s="32">
        <v>11750</v>
      </c>
      <c r="X36" t="s">
        <v>5080</v>
      </c>
      <c r="Y36" s="32">
        <v>135</v>
      </c>
      <c r="Z36" t="s">
        <v>1693</v>
      </c>
      <c r="AA36" s="32">
        <v>1</v>
      </c>
      <c r="AB36" t="s">
        <v>881</v>
      </c>
      <c r="AC36" s="32">
        <v>13515</v>
      </c>
      <c r="AD36" t="s">
        <v>923</v>
      </c>
    </row>
    <row r="37" spans="10:30" x14ac:dyDescent="0.25">
      <c r="J37" t="s">
        <v>969</v>
      </c>
      <c r="K37" s="142" t="s">
        <v>1273</v>
      </c>
      <c r="L37" t="s">
        <v>1688</v>
      </c>
      <c r="M37" s="32">
        <v>10900</v>
      </c>
      <c r="N37" s="32">
        <v>105</v>
      </c>
      <c r="O37" s="130" t="s">
        <v>1511</v>
      </c>
      <c r="P37" s="125">
        <v>4</v>
      </c>
      <c r="Q37" s="127"/>
      <c r="V37" s="142" t="str">
        <f t="shared" si="1"/>
        <v>Coffs Harbour</v>
      </c>
      <c r="W37" s="32">
        <v>11800</v>
      </c>
      <c r="X37" t="s">
        <v>5081</v>
      </c>
      <c r="Y37" s="32">
        <v>125</v>
      </c>
      <c r="Z37" t="s">
        <v>1692</v>
      </c>
      <c r="AA37" s="32">
        <v>1</v>
      </c>
      <c r="AB37" t="s">
        <v>881</v>
      </c>
      <c r="AC37" s="32">
        <v>12501</v>
      </c>
      <c r="AD37" t="s">
        <v>1289</v>
      </c>
    </row>
    <row r="38" spans="10:30" x14ac:dyDescent="0.25">
      <c r="J38" t="s">
        <v>970</v>
      </c>
      <c r="K38" s="142" t="s">
        <v>1274</v>
      </c>
      <c r="L38" t="s">
        <v>1693</v>
      </c>
      <c r="M38" s="32">
        <v>10950</v>
      </c>
      <c r="N38" s="32">
        <v>135</v>
      </c>
      <c r="O38" s="130" t="s">
        <v>1511</v>
      </c>
      <c r="P38" s="125">
        <v>4</v>
      </c>
      <c r="Q38" s="127"/>
      <c r="V38" s="142" t="str">
        <f t="shared" si="1"/>
        <v>Coffs Harbour</v>
      </c>
      <c r="W38" s="32">
        <v>11800</v>
      </c>
      <c r="X38" t="s">
        <v>5081</v>
      </c>
      <c r="Y38" s="32">
        <v>125</v>
      </c>
      <c r="Z38" t="s">
        <v>1692</v>
      </c>
      <c r="AA38" s="32">
        <v>1</v>
      </c>
      <c r="AB38" t="s">
        <v>881</v>
      </c>
      <c r="AC38" s="32">
        <v>12505</v>
      </c>
      <c r="AD38" t="s">
        <v>916</v>
      </c>
    </row>
    <row r="39" spans="10:30" x14ac:dyDescent="0.25">
      <c r="J39" t="s">
        <v>971</v>
      </c>
      <c r="K39" s="142" t="s">
        <v>1275</v>
      </c>
      <c r="L39" t="s">
        <v>1691</v>
      </c>
      <c r="M39" s="32">
        <v>11000</v>
      </c>
      <c r="N39" s="32">
        <v>145</v>
      </c>
      <c r="O39" s="130" t="s">
        <v>1511</v>
      </c>
      <c r="P39" s="125">
        <v>4</v>
      </c>
      <c r="Q39" s="127"/>
      <c r="V39" s="142" t="str">
        <f t="shared" si="1"/>
        <v>Conargo</v>
      </c>
      <c r="W39" s="32">
        <v>11860</v>
      </c>
      <c r="X39" t="s">
        <v>5082</v>
      </c>
      <c r="Y39" s="32">
        <v>155</v>
      </c>
      <c r="Z39" t="s">
        <v>1686</v>
      </c>
      <c r="AA39" s="32">
        <v>1</v>
      </c>
      <c r="AB39" t="s">
        <v>881</v>
      </c>
      <c r="AC39" s="32">
        <v>15515</v>
      </c>
      <c r="AD39" t="s">
        <v>932</v>
      </c>
    </row>
    <row r="40" spans="10:30" x14ac:dyDescent="0.25">
      <c r="J40" t="s">
        <v>972</v>
      </c>
      <c r="K40" s="142" t="s">
        <v>1276</v>
      </c>
      <c r="L40" t="s">
        <v>1691</v>
      </c>
      <c r="M40" s="32">
        <v>11050</v>
      </c>
      <c r="N40" s="32">
        <v>145</v>
      </c>
      <c r="O40" s="130" t="s">
        <v>1511</v>
      </c>
      <c r="P40" s="125">
        <v>4</v>
      </c>
      <c r="Q40" s="127"/>
      <c r="V40" s="142" t="str">
        <f t="shared" si="1"/>
        <v>Coolamon</v>
      </c>
      <c r="W40" s="32">
        <v>12000</v>
      </c>
      <c r="X40" t="s">
        <v>5084</v>
      </c>
      <c r="Y40" s="32">
        <v>150</v>
      </c>
      <c r="Z40" t="s">
        <v>1695</v>
      </c>
      <c r="AA40" s="32">
        <v>1</v>
      </c>
      <c r="AB40" t="s">
        <v>881</v>
      </c>
      <c r="AC40" s="32">
        <v>15010</v>
      </c>
      <c r="AD40" t="s">
        <v>929</v>
      </c>
    </row>
    <row r="41" spans="10:30" x14ac:dyDescent="0.25">
      <c r="J41" t="s">
        <v>973</v>
      </c>
      <c r="K41" s="142" t="s">
        <v>974</v>
      </c>
      <c r="L41" t="s">
        <v>1688</v>
      </c>
      <c r="M41" s="32">
        <v>11100</v>
      </c>
      <c r="N41" s="32">
        <v>105</v>
      </c>
      <c r="O41" s="130" t="s">
        <v>1511</v>
      </c>
      <c r="P41" s="125">
        <v>4</v>
      </c>
      <c r="Q41" s="127"/>
      <c r="V41" s="142" t="str">
        <f t="shared" si="1"/>
        <v>Cooma-Monaro</v>
      </c>
      <c r="W41" s="32">
        <v>12050</v>
      </c>
      <c r="X41" t="s">
        <v>5085</v>
      </c>
      <c r="Y41" s="32">
        <v>145</v>
      </c>
      <c r="Z41" t="s">
        <v>1691</v>
      </c>
      <c r="AA41" s="32">
        <v>1</v>
      </c>
      <c r="AB41" t="s">
        <v>881</v>
      </c>
      <c r="AC41" s="32">
        <v>14520</v>
      </c>
      <c r="AD41" t="s">
        <v>928</v>
      </c>
    </row>
    <row r="42" spans="10:30" x14ac:dyDescent="0.25">
      <c r="J42" t="s">
        <v>975</v>
      </c>
      <c r="K42" s="142" t="s">
        <v>1277</v>
      </c>
      <c r="L42" t="s">
        <v>1693</v>
      </c>
      <c r="M42" s="32">
        <v>11150</v>
      </c>
      <c r="N42" s="32">
        <v>135</v>
      </c>
      <c r="O42" s="130" t="s">
        <v>1511</v>
      </c>
      <c r="P42" s="125">
        <v>4</v>
      </c>
      <c r="Q42" s="127"/>
      <c r="V42" s="142" t="str">
        <f t="shared" si="1"/>
        <v>Coonamble</v>
      </c>
      <c r="W42" s="32">
        <v>12150</v>
      </c>
      <c r="X42" t="s">
        <v>5087</v>
      </c>
      <c r="Y42" s="32">
        <v>135</v>
      </c>
      <c r="Z42" t="s">
        <v>1693</v>
      </c>
      <c r="AA42" s="32">
        <v>1</v>
      </c>
      <c r="AB42" t="s">
        <v>881</v>
      </c>
      <c r="AC42" s="32">
        <v>13510</v>
      </c>
      <c r="AD42" t="s">
        <v>922</v>
      </c>
    </row>
    <row r="43" spans="10:30" x14ac:dyDescent="0.25">
      <c r="J43" t="s">
        <v>976</v>
      </c>
      <c r="K43" s="142" t="s">
        <v>1278</v>
      </c>
      <c r="L43" t="s">
        <v>1693</v>
      </c>
      <c r="M43" s="32">
        <v>11200</v>
      </c>
      <c r="N43" s="32">
        <v>135</v>
      </c>
      <c r="O43" s="130" t="s">
        <v>1511</v>
      </c>
      <c r="P43" s="125">
        <v>4</v>
      </c>
      <c r="Q43" s="127"/>
      <c r="V43" s="142" t="str">
        <f t="shared" si="1"/>
        <v>Cootamundra</v>
      </c>
      <c r="W43" s="32">
        <v>12200</v>
      </c>
      <c r="X43" t="s">
        <v>5088</v>
      </c>
      <c r="Y43" s="32">
        <v>150</v>
      </c>
      <c r="Z43" t="s">
        <v>1695</v>
      </c>
      <c r="AA43" s="32">
        <v>1</v>
      </c>
      <c r="AB43" t="s">
        <v>881</v>
      </c>
      <c r="AC43" s="32">
        <v>15010</v>
      </c>
      <c r="AD43" t="s">
        <v>929</v>
      </c>
    </row>
    <row r="44" spans="10:30" x14ac:dyDescent="0.25">
      <c r="J44" t="s">
        <v>977</v>
      </c>
      <c r="K44" s="142" t="s">
        <v>1279</v>
      </c>
      <c r="L44" t="s">
        <v>1689</v>
      </c>
      <c r="M44" s="32">
        <v>11350</v>
      </c>
      <c r="N44" s="32">
        <v>120</v>
      </c>
      <c r="O44" s="130" t="s">
        <v>1511</v>
      </c>
      <c r="P44" s="125">
        <v>4</v>
      </c>
      <c r="Q44" s="127"/>
      <c r="V44" s="142" t="str">
        <f t="shared" si="1"/>
        <v>Corowa Shire</v>
      </c>
      <c r="W44" s="32">
        <v>12300</v>
      </c>
      <c r="X44" t="s">
        <v>5090</v>
      </c>
      <c r="Y44" s="32">
        <v>155</v>
      </c>
      <c r="Z44" t="s">
        <v>1686</v>
      </c>
      <c r="AA44" s="32">
        <v>1</v>
      </c>
      <c r="AB44" t="s">
        <v>881</v>
      </c>
      <c r="AC44" s="32">
        <v>15510</v>
      </c>
      <c r="AD44" t="s">
        <v>931</v>
      </c>
    </row>
    <row r="45" spans="10:30" x14ac:dyDescent="0.25">
      <c r="J45" t="s">
        <v>978</v>
      </c>
      <c r="K45" s="142" t="s">
        <v>1280</v>
      </c>
      <c r="L45" t="s">
        <v>1690</v>
      </c>
      <c r="M45" s="32">
        <v>11400</v>
      </c>
      <c r="N45" s="32">
        <v>140</v>
      </c>
      <c r="O45" s="130" t="s">
        <v>1511</v>
      </c>
      <c r="P45" s="125">
        <v>4</v>
      </c>
      <c r="Q45" s="127"/>
      <c r="V45" s="142" t="str">
        <f t="shared" si="1"/>
        <v>Cowra</v>
      </c>
      <c r="W45" s="32">
        <v>12350</v>
      </c>
      <c r="X45" t="s">
        <v>5091</v>
      </c>
      <c r="Y45" s="32">
        <v>140</v>
      </c>
      <c r="Z45" t="s">
        <v>1690</v>
      </c>
      <c r="AA45" s="32">
        <v>1</v>
      </c>
      <c r="AB45" t="s">
        <v>881</v>
      </c>
      <c r="AC45" s="32">
        <v>14015</v>
      </c>
      <c r="AD45" t="s">
        <v>1851</v>
      </c>
    </row>
    <row r="46" spans="10:30" x14ac:dyDescent="0.25">
      <c r="J46" t="s">
        <v>979</v>
      </c>
      <c r="K46" s="142" t="s">
        <v>1281</v>
      </c>
      <c r="L46" t="s">
        <v>1688</v>
      </c>
      <c r="M46" s="32">
        <v>11450</v>
      </c>
      <c r="N46" s="32">
        <v>105</v>
      </c>
      <c r="O46" s="130" t="s">
        <v>1511</v>
      </c>
      <c r="P46" s="125">
        <v>4</v>
      </c>
      <c r="Q46" s="127"/>
      <c r="V46" s="142" t="str">
        <f t="shared" si="1"/>
        <v>Deniliquin</v>
      </c>
      <c r="W46" s="32">
        <v>12500</v>
      </c>
      <c r="X46" t="s">
        <v>5094</v>
      </c>
      <c r="Y46" s="32">
        <v>155</v>
      </c>
      <c r="Z46" t="s">
        <v>1686</v>
      </c>
      <c r="AA46" s="32">
        <v>1</v>
      </c>
      <c r="AB46" t="s">
        <v>881</v>
      </c>
      <c r="AC46" s="32">
        <v>15515</v>
      </c>
      <c r="AD46" t="s">
        <v>932</v>
      </c>
    </row>
    <row r="47" spans="10:30" x14ac:dyDescent="0.25">
      <c r="J47" t="s">
        <v>3461</v>
      </c>
      <c r="K47" s="142" t="s">
        <v>1282</v>
      </c>
      <c r="L47" t="s">
        <v>1688</v>
      </c>
      <c r="M47" s="32">
        <v>11500</v>
      </c>
      <c r="N47" s="32">
        <v>105</v>
      </c>
      <c r="O47" s="130" t="s">
        <v>1511</v>
      </c>
      <c r="P47" s="125">
        <v>4</v>
      </c>
      <c r="Q47" s="127"/>
      <c r="V47" s="142" t="str">
        <f t="shared" si="1"/>
        <v>Dubbo</v>
      </c>
      <c r="W47" s="32">
        <v>12600</v>
      </c>
      <c r="X47" t="s">
        <v>5095</v>
      </c>
      <c r="Y47" s="32">
        <v>135</v>
      </c>
      <c r="Z47" t="s">
        <v>1693</v>
      </c>
      <c r="AA47" s="32">
        <v>1</v>
      </c>
      <c r="AB47" t="s">
        <v>881</v>
      </c>
      <c r="AC47" s="32">
        <v>13501</v>
      </c>
      <c r="AD47" t="s">
        <v>1298</v>
      </c>
    </row>
    <row r="48" spans="10:30" x14ac:dyDescent="0.25">
      <c r="J48" t="s">
        <v>3462</v>
      </c>
      <c r="K48" s="142" t="s">
        <v>1284</v>
      </c>
      <c r="L48" t="s">
        <v>1695</v>
      </c>
      <c r="M48" s="32">
        <v>11600</v>
      </c>
      <c r="N48" s="32">
        <v>150</v>
      </c>
      <c r="O48" s="130" t="s">
        <v>1511</v>
      </c>
      <c r="P48" s="125">
        <v>4</v>
      </c>
      <c r="Q48" s="127"/>
      <c r="V48" s="142" t="str">
        <f t="shared" si="1"/>
        <v>Dungog</v>
      </c>
      <c r="W48" s="32">
        <v>12700</v>
      </c>
      <c r="X48" t="s">
        <v>5096</v>
      </c>
      <c r="Y48" s="32">
        <v>110</v>
      </c>
      <c r="Z48" t="s">
        <v>1696</v>
      </c>
      <c r="AA48" s="32">
        <v>1</v>
      </c>
      <c r="AB48" t="s">
        <v>881</v>
      </c>
      <c r="AC48" s="32">
        <v>11010</v>
      </c>
      <c r="AD48" t="s">
        <v>910</v>
      </c>
    </row>
    <row r="49" spans="10:30" x14ac:dyDescent="0.25">
      <c r="J49" t="s">
        <v>3463</v>
      </c>
      <c r="K49" s="142" t="s">
        <v>1285</v>
      </c>
      <c r="L49" t="s">
        <v>1694</v>
      </c>
      <c r="M49" s="32">
        <v>11700</v>
      </c>
      <c r="N49" s="32">
        <v>160</v>
      </c>
      <c r="O49" s="130" t="s">
        <v>1511</v>
      </c>
      <c r="P49" s="125">
        <v>4</v>
      </c>
      <c r="Q49" s="127"/>
      <c r="V49" s="142" t="str">
        <f t="shared" si="1"/>
        <v>Eurobodalla</v>
      </c>
      <c r="W49" s="32">
        <v>12750</v>
      </c>
      <c r="X49" t="s">
        <v>5097</v>
      </c>
      <c r="Y49" s="32">
        <v>145</v>
      </c>
      <c r="Z49" t="s">
        <v>1691</v>
      </c>
      <c r="AA49" s="32">
        <v>1</v>
      </c>
      <c r="AB49" t="s">
        <v>881</v>
      </c>
      <c r="AC49" s="32">
        <v>14515</v>
      </c>
      <c r="AD49" t="s">
        <v>927</v>
      </c>
    </row>
    <row r="50" spans="10:30" x14ac:dyDescent="0.25">
      <c r="J50" t="s">
        <v>3464</v>
      </c>
      <c r="K50" s="142" t="s">
        <v>1286</v>
      </c>
      <c r="L50" t="s">
        <v>1696</v>
      </c>
      <c r="M50" s="32">
        <v>11720</v>
      </c>
      <c r="N50" s="32">
        <v>110</v>
      </c>
      <c r="O50" s="130" t="s">
        <v>1511</v>
      </c>
      <c r="P50" s="125">
        <v>4</v>
      </c>
      <c r="Q50" s="127"/>
      <c r="V50" s="142" t="str">
        <f t="shared" si="1"/>
        <v>Fairfield</v>
      </c>
      <c r="W50" s="32">
        <v>12850</v>
      </c>
      <c r="X50" t="s">
        <v>5098</v>
      </c>
      <c r="Y50" s="32">
        <v>105</v>
      </c>
      <c r="Z50" t="s">
        <v>1688</v>
      </c>
      <c r="AA50" s="32">
        <v>1</v>
      </c>
      <c r="AB50" t="s">
        <v>881</v>
      </c>
      <c r="AC50" s="32">
        <v>10525</v>
      </c>
      <c r="AD50" t="s">
        <v>901</v>
      </c>
    </row>
    <row r="51" spans="10:30" x14ac:dyDescent="0.25">
      <c r="J51" t="s">
        <v>3465</v>
      </c>
      <c r="K51" s="142" t="s">
        <v>1287</v>
      </c>
      <c r="L51" t="s">
        <v>1692</v>
      </c>
      <c r="M51" s="32">
        <v>11730</v>
      </c>
      <c r="N51" s="32">
        <v>125</v>
      </c>
      <c r="O51" s="130" t="s">
        <v>1511</v>
      </c>
      <c r="P51" s="125">
        <v>4</v>
      </c>
      <c r="Q51" s="127"/>
      <c r="V51" s="142" t="str">
        <f t="shared" si="1"/>
        <v>Forbes</v>
      </c>
      <c r="W51" s="32">
        <v>12900</v>
      </c>
      <c r="X51" t="s">
        <v>5099</v>
      </c>
      <c r="Y51" s="32">
        <v>140</v>
      </c>
      <c r="Z51" t="s">
        <v>1690</v>
      </c>
      <c r="AA51" s="32">
        <v>1</v>
      </c>
      <c r="AB51" t="s">
        <v>881</v>
      </c>
      <c r="AC51" s="32">
        <v>14015</v>
      </c>
      <c r="AD51" t="s">
        <v>1851</v>
      </c>
    </row>
    <row r="52" spans="10:30" x14ac:dyDescent="0.25">
      <c r="J52" t="s">
        <v>3466</v>
      </c>
      <c r="K52" s="142" t="s">
        <v>1288</v>
      </c>
      <c r="L52" t="s">
        <v>1693</v>
      </c>
      <c r="M52" s="32">
        <v>11750</v>
      </c>
      <c r="N52" s="32">
        <v>135</v>
      </c>
      <c r="O52" s="130" t="s">
        <v>1511</v>
      </c>
      <c r="P52" s="125">
        <v>4</v>
      </c>
      <c r="Q52" s="127"/>
      <c r="V52" s="142" t="str">
        <f t="shared" si="1"/>
        <v>Gilgandra</v>
      </c>
      <c r="W52" s="32">
        <v>12950</v>
      </c>
      <c r="X52" t="s">
        <v>5100</v>
      </c>
      <c r="Y52" s="32">
        <v>135</v>
      </c>
      <c r="Z52" t="s">
        <v>1693</v>
      </c>
      <c r="AA52" s="32">
        <v>1</v>
      </c>
      <c r="AB52" t="s">
        <v>881</v>
      </c>
      <c r="AC52" s="32">
        <v>13505</v>
      </c>
      <c r="AD52" t="s">
        <v>921</v>
      </c>
    </row>
    <row r="53" spans="10:30" x14ac:dyDescent="0.25">
      <c r="J53" t="s">
        <v>3467</v>
      </c>
      <c r="K53" s="142" t="s">
        <v>1289</v>
      </c>
      <c r="L53" t="s">
        <v>1692</v>
      </c>
      <c r="M53" s="32">
        <v>11800</v>
      </c>
      <c r="N53" s="32">
        <v>125</v>
      </c>
      <c r="O53" s="130" t="s">
        <v>1511</v>
      </c>
      <c r="P53" s="125">
        <v>4</v>
      </c>
      <c r="Q53" s="127"/>
      <c r="V53" s="142" t="str">
        <f t="shared" si="1"/>
        <v>Glen Innes Severn</v>
      </c>
      <c r="W53" s="32">
        <v>13010</v>
      </c>
      <c r="X53" t="s">
        <v>5102</v>
      </c>
      <c r="Y53" s="32">
        <v>130</v>
      </c>
      <c r="Z53" t="s">
        <v>1687</v>
      </c>
      <c r="AA53" s="32">
        <v>1</v>
      </c>
      <c r="AB53" t="s">
        <v>881</v>
      </c>
      <c r="AC53" s="32">
        <v>13015</v>
      </c>
      <c r="AD53" t="s">
        <v>919</v>
      </c>
    </row>
    <row r="54" spans="10:30" x14ac:dyDescent="0.25">
      <c r="J54" t="s">
        <v>3468</v>
      </c>
      <c r="K54" s="142" t="s">
        <v>1290</v>
      </c>
      <c r="L54" t="s">
        <v>1686</v>
      </c>
      <c r="M54" s="32">
        <v>11860</v>
      </c>
      <c r="N54" s="32">
        <v>155</v>
      </c>
      <c r="O54" s="130" t="s">
        <v>1511</v>
      </c>
      <c r="P54" s="125">
        <v>4</v>
      </c>
      <c r="Q54" s="127"/>
      <c r="V54" s="142" t="str">
        <f t="shared" si="1"/>
        <v>Gloucester</v>
      </c>
      <c r="W54" s="32">
        <v>13050</v>
      </c>
      <c r="X54" t="s">
        <v>5103</v>
      </c>
      <c r="Y54" s="32">
        <v>110</v>
      </c>
      <c r="Z54" t="s">
        <v>1696</v>
      </c>
      <c r="AA54" s="32">
        <v>1</v>
      </c>
      <c r="AB54" t="s">
        <v>881</v>
      </c>
      <c r="AC54" s="32">
        <v>11010</v>
      </c>
      <c r="AD54" t="s">
        <v>910</v>
      </c>
    </row>
    <row r="55" spans="10:30" x14ac:dyDescent="0.25">
      <c r="J55" t="s">
        <v>3469</v>
      </c>
      <c r="K55" s="142" t="s">
        <v>3470</v>
      </c>
      <c r="L55" t="s">
        <v>1693</v>
      </c>
      <c r="M55" s="32">
        <v>11950</v>
      </c>
      <c r="N55" s="32">
        <v>135</v>
      </c>
      <c r="O55" s="130" t="s">
        <v>1511</v>
      </c>
      <c r="P55" s="125">
        <v>4</v>
      </c>
      <c r="Q55" s="127"/>
      <c r="V55" s="142" t="str">
        <f t="shared" si="1"/>
        <v>Gosford</v>
      </c>
      <c r="W55" s="32">
        <v>13100</v>
      </c>
      <c r="X55" t="s">
        <v>5104</v>
      </c>
      <c r="Y55" s="32">
        <v>105</v>
      </c>
      <c r="Z55" t="s">
        <v>1688</v>
      </c>
      <c r="AA55" s="32">
        <v>1</v>
      </c>
      <c r="AB55" t="s">
        <v>881</v>
      </c>
      <c r="AC55" s="32">
        <v>10570</v>
      </c>
      <c r="AD55" t="s">
        <v>909</v>
      </c>
    </row>
    <row r="56" spans="10:30" x14ac:dyDescent="0.25">
      <c r="J56" t="s">
        <v>3471</v>
      </c>
      <c r="K56" s="142" t="s">
        <v>1291</v>
      </c>
      <c r="L56" t="s">
        <v>1695</v>
      </c>
      <c r="M56" s="32">
        <v>12000</v>
      </c>
      <c r="N56" s="32">
        <v>150</v>
      </c>
      <c r="O56" s="130" t="s">
        <v>1511</v>
      </c>
      <c r="P56" s="125">
        <v>4</v>
      </c>
      <c r="Q56" s="127"/>
      <c r="V56" s="142" t="str">
        <f t="shared" si="1"/>
        <v>Goulburn Mulwaree</v>
      </c>
      <c r="W56" s="32">
        <v>13310</v>
      </c>
      <c r="X56" t="s">
        <v>5108</v>
      </c>
      <c r="Y56" s="32">
        <v>145</v>
      </c>
      <c r="Z56" t="s">
        <v>1691</v>
      </c>
      <c r="AA56" s="32">
        <v>1</v>
      </c>
      <c r="AB56" t="s">
        <v>881</v>
      </c>
      <c r="AC56" s="32">
        <v>14510</v>
      </c>
      <c r="AD56" t="s">
        <v>926</v>
      </c>
    </row>
    <row r="57" spans="10:30" x14ac:dyDescent="0.25">
      <c r="J57" t="s">
        <v>3472</v>
      </c>
      <c r="K57" s="142" t="s">
        <v>1292</v>
      </c>
      <c r="L57" t="s">
        <v>1691</v>
      </c>
      <c r="M57" s="32">
        <v>12050</v>
      </c>
      <c r="N57" s="32">
        <v>145</v>
      </c>
      <c r="O57" s="130" t="s">
        <v>1511</v>
      </c>
      <c r="P57" s="125">
        <v>4</v>
      </c>
      <c r="Q57" s="127"/>
      <c r="V57" s="142" t="str">
        <f t="shared" si="1"/>
        <v>Great Lakes</v>
      </c>
      <c r="W57" s="32">
        <v>13320</v>
      </c>
      <c r="X57" t="s">
        <v>5111</v>
      </c>
      <c r="Y57" s="32">
        <v>110</v>
      </c>
      <c r="Z57" t="s">
        <v>1696</v>
      </c>
      <c r="AA57" s="32">
        <v>1</v>
      </c>
      <c r="AB57" t="s">
        <v>881</v>
      </c>
      <c r="AC57" s="32">
        <v>11010</v>
      </c>
      <c r="AD57" t="s">
        <v>910</v>
      </c>
    </row>
    <row r="58" spans="10:30" x14ac:dyDescent="0.25">
      <c r="J58" t="s">
        <v>3473</v>
      </c>
      <c r="K58" s="142" t="s">
        <v>3474</v>
      </c>
      <c r="L58" t="s">
        <v>1693</v>
      </c>
      <c r="M58" s="32">
        <v>12100</v>
      </c>
      <c r="N58" s="32">
        <v>135</v>
      </c>
      <c r="O58" s="130" t="s">
        <v>1511</v>
      </c>
      <c r="P58" s="125">
        <v>4</v>
      </c>
      <c r="Q58" s="127"/>
      <c r="V58" s="142" t="str">
        <f t="shared" si="1"/>
        <v>Greater Hume Shire</v>
      </c>
      <c r="W58" s="32">
        <v>13340</v>
      </c>
      <c r="X58" t="s">
        <v>5110</v>
      </c>
      <c r="Y58" s="32">
        <v>155</v>
      </c>
      <c r="Z58" t="s">
        <v>1686</v>
      </c>
      <c r="AA58" s="32">
        <v>1</v>
      </c>
      <c r="AB58" t="s">
        <v>881</v>
      </c>
      <c r="AC58" s="32">
        <v>15505</v>
      </c>
      <c r="AD58" t="s">
        <v>1259</v>
      </c>
    </row>
    <row r="59" spans="10:30" x14ac:dyDescent="0.25">
      <c r="J59" t="s">
        <v>3475</v>
      </c>
      <c r="K59" s="142" t="s">
        <v>1293</v>
      </c>
      <c r="L59" t="s">
        <v>1693</v>
      </c>
      <c r="M59" s="32">
        <v>12150</v>
      </c>
      <c r="N59" s="32">
        <v>135</v>
      </c>
      <c r="O59" s="130" t="s">
        <v>1511</v>
      </c>
      <c r="P59" s="125">
        <v>4</v>
      </c>
      <c r="Q59" s="127"/>
      <c r="V59" s="142" t="str">
        <f t="shared" si="1"/>
        <v>Greater Hume Shire</v>
      </c>
      <c r="W59" s="32">
        <v>13340</v>
      </c>
      <c r="X59" t="s">
        <v>5110</v>
      </c>
      <c r="Y59" s="32">
        <v>155</v>
      </c>
      <c r="Z59" t="s">
        <v>1686</v>
      </c>
      <c r="AA59" s="32">
        <v>1</v>
      </c>
      <c r="AB59" t="s">
        <v>881</v>
      </c>
      <c r="AC59" s="32">
        <v>15510</v>
      </c>
      <c r="AD59" t="s">
        <v>931</v>
      </c>
    </row>
    <row r="60" spans="10:30" x14ac:dyDescent="0.25">
      <c r="J60" t="s">
        <v>3476</v>
      </c>
      <c r="K60" s="142" t="s">
        <v>1294</v>
      </c>
      <c r="L60" t="s">
        <v>1695</v>
      </c>
      <c r="M60" s="32">
        <v>12200</v>
      </c>
      <c r="N60" s="32">
        <v>150</v>
      </c>
      <c r="O60" s="130" t="s">
        <v>1511</v>
      </c>
      <c r="P60" s="125">
        <v>4</v>
      </c>
      <c r="Q60" s="127"/>
      <c r="V60" s="142" t="str">
        <f t="shared" si="1"/>
        <v>Greater Taree</v>
      </c>
      <c r="W60" s="32">
        <v>13380</v>
      </c>
      <c r="X60" t="s">
        <v>5109</v>
      </c>
      <c r="Y60" s="32">
        <v>125</v>
      </c>
      <c r="Z60" t="s">
        <v>1692</v>
      </c>
      <c r="AA60" s="32">
        <v>1</v>
      </c>
      <c r="AB60" t="s">
        <v>881</v>
      </c>
      <c r="AC60" s="32">
        <v>12510</v>
      </c>
      <c r="AD60" t="s">
        <v>917</v>
      </c>
    </row>
    <row r="61" spans="10:30" x14ac:dyDescent="0.25">
      <c r="J61" t="s">
        <v>3477</v>
      </c>
      <c r="K61" s="142" t="s">
        <v>3478</v>
      </c>
      <c r="L61" t="s">
        <v>1692</v>
      </c>
      <c r="M61" s="32">
        <v>12250</v>
      </c>
      <c r="N61" s="32">
        <v>125</v>
      </c>
      <c r="O61" s="130" t="s">
        <v>1511</v>
      </c>
      <c r="P61" s="125">
        <v>4</v>
      </c>
      <c r="Q61" s="127"/>
      <c r="V61" s="142" t="str">
        <f t="shared" si="1"/>
        <v>Griffith</v>
      </c>
      <c r="W61" s="32">
        <v>13450</v>
      </c>
      <c r="X61" t="s">
        <v>5112</v>
      </c>
      <c r="Y61" s="32">
        <v>150</v>
      </c>
      <c r="Z61" t="s">
        <v>1695</v>
      </c>
      <c r="AA61" s="32">
        <v>1</v>
      </c>
      <c r="AB61" t="s">
        <v>881</v>
      </c>
      <c r="AC61" s="32">
        <v>15015</v>
      </c>
      <c r="AD61" t="s">
        <v>930</v>
      </c>
    </row>
    <row r="62" spans="10:30" x14ac:dyDescent="0.25">
      <c r="J62" t="s">
        <v>3479</v>
      </c>
      <c r="K62" s="142" t="s">
        <v>1295</v>
      </c>
      <c r="L62" t="s">
        <v>1686</v>
      </c>
      <c r="M62" s="32">
        <v>12300</v>
      </c>
      <c r="N62" s="32">
        <v>155</v>
      </c>
      <c r="O62" s="130" t="s">
        <v>1511</v>
      </c>
      <c r="P62" s="125">
        <v>4</v>
      </c>
      <c r="Q62" s="127"/>
      <c r="V62" s="142" t="str">
        <f t="shared" si="1"/>
        <v>Gundagai</v>
      </c>
      <c r="W62" s="32">
        <v>13500</v>
      </c>
      <c r="X62" t="s">
        <v>5113</v>
      </c>
      <c r="Y62" s="32">
        <v>150</v>
      </c>
      <c r="Z62" t="s">
        <v>1695</v>
      </c>
      <c r="AA62" s="32">
        <v>1</v>
      </c>
      <c r="AB62" t="s">
        <v>881</v>
      </c>
      <c r="AC62" s="32">
        <v>15010</v>
      </c>
      <c r="AD62" t="s">
        <v>929</v>
      </c>
    </row>
    <row r="63" spans="10:30" x14ac:dyDescent="0.25">
      <c r="J63" t="s">
        <v>3480</v>
      </c>
      <c r="K63" s="142" t="s">
        <v>1296</v>
      </c>
      <c r="L63" t="s">
        <v>1690</v>
      </c>
      <c r="M63" s="32">
        <v>12350</v>
      </c>
      <c r="N63" s="32">
        <v>140</v>
      </c>
      <c r="O63" s="130" t="s">
        <v>1511</v>
      </c>
      <c r="P63" s="125">
        <v>4</v>
      </c>
      <c r="Q63" s="127"/>
      <c r="V63" s="142" t="str">
        <f t="shared" si="1"/>
        <v>Gunnedah</v>
      </c>
      <c r="W63" s="32">
        <v>13550</v>
      </c>
      <c r="X63" t="s">
        <v>5114</v>
      </c>
      <c r="Y63" s="32">
        <v>130</v>
      </c>
      <c r="Z63" t="s">
        <v>1687</v>
      </c>
      <c r="AA63" s="32">
        <v>1</v>
      </c>
      <c r="AB63" t="s">
        <v>881</v>
      </c>
      <c r="AC63" s="32">
        <v>13010</v>
      </c>
      <c r="AD63" t="s">
        <v>918</v>
      </c>
    </row>
    <row r="64" spans="10:30" x14ac:dyDescent="0.25">
      <c r="J64" t="s">
        <v>3481</v>
      </c>
      <c r="K64" s="142" t="s">
        <v>3482</v>
      </c>
      <c r="L64" t="s">
        <v>1691</v>
      </c>
      <c r="M64" s="32">
        <v>12400</v>
      </c>
      <c r="N64" s="32">
        <v>145</v>
      </c>
      <c r="O64" s="130" t="s">
        <v>1511</v>
      </c>
      <c r="P64" s="125">
        <v>4</v>
      </c>
      <c r="Q64" s="127"/>
      <c r="V64" s="142" t="str">
        <f t="shared" si="1"/>
        <v>Guyra</v>
      </c>
      <c r="W64" s="32">
        <v>13650</v>
      </c>
      <c r="X64" t="s">
        <v>5116</v>
      </c>
      <c r="Y64" s="32">
        <v>130</v>
      </c>
      <c r="Z64" t="s">
        <v>1687</v>
      </c>
      <c r="AA64" s="32">
        <v>1</v>
      </c>
      <c r="AB64" t="s">
        <v>881</v>
      </c>
      <c r="AC64" s="32">
        <v>13015</v>
      </c>
      <c r="AD64" t="s">
        <v>919</v>
      </c>
    </row>
    <row r="65" spans="10:30" x14ac:dyDescent="0.25">
      <c r="J65" t="s">
        <v>3483</v>
      </c>
      <c r="K65" s="142" t="s">
        <v>3484</v>
      </c>
      <c r="L65" t="s">
        <v>1686</v>
      </c>
      <c r="M65" s="32">
        <v>12450</v>
      </c>
      <c r="N65" s="32">
        <v>155</v>
      </c>
      <c r="O65" s="130" t="s">
        <v>1511</v>
      </c>
      <c r="P65" s="125">
        <v>4</v>
      </c>
      <c r="Q65" s="127"/>
      <c r="V65" s="142" t="str">
        <f t="shared" si="1"/>
        <v>Gwydir</v>
      </c>
      <c r="W65" s="32">
        <v>13660</v>
      </c>
      <c r="X65" t="s">
        <v>5117</v>
      </c>
      <c r="Y65" s="32">
        <v>130</v>
      </c>
      <c r="Z65" t="s">
        <v>1687</v>
      </c>
      <c r="AA65" s="32">
        <v>1</v>
      </c>
      <c r="AB65" t="s">
        <v>881</v>
      </c>
      <c r="AC65" s="32">
        <v>13010</v>
      </c>
      <c r="AD65" t="s">
        <v>918</v>
      </c>
    </row>
    <row r="66" spans="10:30" x14ac:dyDescent="0.25">
      <c r="J66" t="s">
        <v>3485</v>
      </c>
      <c r="K66" s="142" t="s">
        <v>1297</v>
      </c>
      <c r="L66" t="s">
        <v>1686</v>
      </c>
      <c r="M66" s="32">
        <v>12500</v>
      </c>
      <c r="N66" s="32">
        <v>155</v>
      </c>
      <c r="O66" s="130" t="s">
        <v>1511</v>
      </c>
      <c r="P66" s="125">
        <v>4</v>
      </c>
      <c r="Q66" s="127"/>
      <c r="V66" s="142" t="str">
        <f t="shared" si="1"/>
        <v>Harden</v>
      </c>
      <c r="W66" s="32">
        <v>13700</v>
      </c>
      <c r="X66" t="s">
        <v>5118</v>
      </c>
      <c r="Y66" s="32">
        <v>145</v>
      </c>
      <c r="Z66" t="s">
        <v>1691</v>
      </c>
      <c r="AA66" s="32">
        <v>1</v>
      </c>
      <c r="AB66" t="s">
        <v>881</v>
      </c>
      <c r="AC66" s="32">
        <v>14510</v>
      </c>
      <c r="AD66" t="s">
        <v>926</v>
      </c>
    </row>
    <row r="67" spans="10:30" x14ac:dyDescent="0.25">
      <c r="J67" t="s">
        <v>3486</v>
      </c>
      <c r="K67" s="142" t="s">
        <v>1298</v>
      </c>
      <c r="L67" t="s">
        <v>1693</v>
      </c>
      <c r="M67" s="32">
        <v>12600</v>
      </c>
      <c r="N67" s="32">
        <v>135</v>
      </c>
      <c r="O67" s="130" t="s">
        <v>1511</v>
      </c>
      <c r="P67" s="125">
        <v>4</v>
      </c>
      <c r="Q67" s="127"/>
      <c r="V67" s="142" t="str">
        <f t="shared" ref="V67:V98" si="2">TRIM(LEFT(X67,IF(ISERROR(FIND("(",X67)),LEN(X67),FIND("(",X67)-2)))</f>
        <v>Hawkesbury</v>
      </c>
      <c r="W67" s="32">
        <v>13800</v>
      </c>
      <c r="X67" t="s">
        <v>5120</v>
      </c>
      <c r="Y67" s="32">
        <v>105</v>
      </c>
      <c r="Z67" t="s">
        <v>1688</v>
      </c>
      <c r="AA67" s="32">
        <v>1</v>
      </c>
      <c r="AB67" t="s">
        <v>881</v>
      </c>
      <c r="AC67" s="32">
        <v>10545</v>
      </c>
      <c r="AD67" t="s">
        <v>905</v>
      </c>
    </row>
    <row r="68" spans="10:30" x14ac:dyDescent="0.25">
      <c r="J68" t="s">
        <v>3487</v>
      </c>
      <c r="K68" s="142" t="s">
        <v>1820</v>
      </c>
      <c r="L68" t="s">
        <v>1696</v>
      </c>
      <c r="M68" s="32">
        <v>12700</v>
      </c>
      <c r="N68" s="32">
        <v>110</v>
      </c>
      <c r="O68" s="130" t="s">
        <v>1511</v>
      </c>
      <c r="P68" s="125">
        <v>4</v>
      </c>
      <c r="Q68" s="127"/>
      <c r="V68" s="142" t="str">
        <f t="shared" si="2"/>
        <v>Hay</v>
      </c>
      <c r="W68" s="32">
        <v>13850</v>
      </c>
      <c r="X68" t="s">
        <v>5121</v>
      </c>
      <c r="Y68" s="32">
        <v>150</v>
      </c>
      <c r="Z68" t="s">
        <v>1695</v>
      </c>
      <c r="AA68" s="32">
        <v>1</v>
      </c>
      <c r="AB68" t="s">
        <v>881</v>
      </c>
      <c r="AC68" s="32">
        <v>15015</v>
      </c>
      <c r="AD68" t="s">
        <v>930</v>
      </c>
    </row>
    <row r="69" spans="10:30" x14ac:dyDescent="0.25">
      <c r="J69" t="s">
        <v>3488</v>
      </c>
      <c r="K69" s="142" t="s">
        <v>1821</v>
      </c>
      <c r="L69" t="s">
        <v>1691</v>
      </c>
      <c r="M69" s="32">
        <v>12750</v>
      </c>
      <c r="N69" s="32">
        <v>145</v>
      </c>
      <c r="O69" s="130" t="s">
        <v>1511</v>
      </c>
      <c r="P69" s="125">
        <v>4</v>
      </c>
      <c r="Q69" s="127"/>
      <c r="V69" s="142" t="str">
        <f t="shared" si="2"/>
        <v>Holroyd</v>
      </c>
      <c r="W69" s="32">
        <v>13950</v>
      </c>
      <c r="X69" t="s">
        <v>5123</v>
      </c>
      <c r="Y69" s="32">
        <v>105</v>
      </c>
      <c r="Z69" t="s">
        <v>1688</v>
      </c>
      <c r="AA69" s="32">
        <v>1</v>
      </c>
      <c r="AB69" t="s">
        <v>881</v>
      </c>
      <c r="AC69" s="32">
        <v>10540</v>
      </c>
      <c r="AD69" t="s">
        <v>904</v>
      </c>
    </row>
    <row r="70" spans="10:30" x14ac:dyDescent="0.25">
      <c r="J70" t="s">
        <v>3489</v>
      </c>
      <c r="K70" s="142" t="s">
        <v>1822</v>
      </c>
      <c r="L70" t="s">
        <v>1688</v>
      </c>
      <c r="M70" s="32">
        <v>12850</v>
      </c>
      <c r="N70" s="32">
        <v>105</v>
      </c>
      <c r="O70" s="130" t="s">
        <v>1511</v>
      </c>
      <c r="P70" s="125">
        <v>4</v>
      </c>
      <c r="Q70" s="127"/>
      <c r="V70" s="142" t="str">
        <f t="shared" si="2"/>
        <v>Hornsby</v>
      </c>
      <c r="W70" s="32">
        <v>14000</v>
      </c>
      <c r="X70" t="s">
        <v>5124</v>
      </c>
      <c r="Y70" s="32">
        <v>105</v>
      </c>
      <c r="Z70" t="s">
        <v>1688</v>
      </c>
      <c r="AA70" s="32">
        <v>1</v>
      </c>
      <c r="AB70" t="s">
        <v>881</v>
      </c>
      <c r="AC70" s="32">
        <v>10560</v>
      </c>
      <c r="AD70" t="s">
        <v>907</v>
      </c>
    </row>
    <row r="71" spans="10:30" x14ac:dyDescent="0.25">
      <c r="J71" t="s">
        <v>3490</v>
      </c>
      <c r="K71" s="142" t="s">
        <v>1823</v>
      </c>
      <c r="L71" t="s">
        <v>1690</v>
      </c>
      <c r="M71" s="32">
        <v>12900</v>
      </c>
      <c r="N71" s="32">
        <v>140</v>
      </c>
      <c r="O71" s="130" t="s">
        <v>1511</v>
      </c>
      <c r="P71" s="125">
        <v>4</v>
      </c>
      <c r="Q71" s="127"/>
      <c r="V71" s="142" t="str">
        <f t="shared" si="2"/>
        <v>Hunters Hill</v>
      </c>
      <c r="W71" s="32">
        <v>14100</v>
      </c>
      <c r="X71" t="s">
        <v>892</v>
      </c>
      <c r="Y71" s="32">
        <v>105</v>
      </c>
      <c r="Z71" t="s">
        <v>1688</v>
      </c>
      <c r="AA71" s="32">
        <v>1</v>
      </c>
      <c r="AB71" t="s">
        <v>881</v>
      </c>
      <c r="AC71" s="32">
        <v>10555</v>
      </c>
      <c r="AD71" t="s">
        <v>906</v>
      </c>
    </row>
    <row r="72" spans="10:30" x14ac:dyDescent="0.25">
      <c r="J72" t="s">
        <v>3491</v>
      </c>
      <c r="K72" s="142" t="s">
        <v>1824</v>
      </c>
      <c r="L72" t="s">
        <v>1693</v>
      </c>
      <c r="M72" s="32">
        <v>12950</v>
      </c>
      <c r="N72" s="32">
        <v>135</v>
      </c>
      <c r="O72" s="130" t="s">
        <v>1511</v>
      </c>
      <c r="P72" s="125">
        <v>4</v>
      </c>
      <c r="Q72" s="127"/>
      <c r="V72" s="142" t="str">
        <f t="shared" si="2"/>
        <v>Hurstville</v>
      </c>
      <c r="W72" s="32">
        <v>14150</v>
      </c>
      <c r="X72" t="s">
        <v>5126</v>
      </c>
      <c r="Y72" s="32">
        <v>105</v>
      </c>
      <c r="Z72" t="s">
        <v>1688</v>
      </c>
      <c r="AA72" s="32">
        <v>1</v>
      </c>
      <c r="AB72" t="s">
        <v>881</v>
      </c>
      <c r="AC72" s="32">
        <v>10515</v>
      </c>
      <c r="AD72" t="s">
        <v>899</v>
      </c>
    </row>
    <row r="73" spans="10:30" x14ac:dyDescent="0.25">
      <c r="J73" t="s">
        <v>3492</v>
      </c>
      <c r="K73" s="142" t="s">
        <v>3493</v>
      </c>
      <c r="L73" t="s">
        <v>1687</v>
      </c>
      <c r="M73" s="32">
        <v>13000</v>
      </c>
      <c r="N73" s="32">
        <v>130</v>
      </c>
      <c r="O73" s="130" t="s">
        <v>1511</v>
      </c>
      <c r="P73" s="125">
        <v>4</v>
      </c>
      <c r="Q73" s="127"/>
      <c r="V73" s="142" t="str">
        <f t="shared" si="2"/>
        <v>Inverell</v>
      </c>
      <c r="W73" s="32">
        <v>14200</v>
      </c>
      <c r="X73" t="s">
        <v>5127</v>
      </c>
      <c r="Y73" s="32">
        <v>130</v>
      </c>
      <c r="Z73" t="s">
        <v>1687</v>
      </c>
      <c r="AA73" s="32">
        <v>1</v>
      </c>
      <c r="AB73" t="s">
        <v>881</v>
      </c>
      <c r="AC73" s="32">
        <v>13010</v>
      </c>
      <c r="AD73" t="s">
        <v>918</v>
      </c>
    </row>
    <row r="74" spans="10:30" x14ac:dyDescent="0.25">
      <c r="J74" t="s">
        <v>3494</v>
      </c>
      <c r="K74" s="142" t="s">
        <v>1825</v>
      </c>
      <c r="L74" t="s">
        <v>1687</v>
      </c>
      <c r="M74" s="32">
        <v>13010</v>
      </c>
      <c r="N74" s="32">
        <v>130</v>
      </c>
      <c r="O74" s="130" t="s">
        <v>1511</v>
      </c>
      <c r="P74" s="125">
        <v>4</v>
      </c>
      <c r="Q74" s="127"/>
      <c r="V74" s="142" t="str">
        <f t="shared" si="2"/>
        <v>Inverell</v>
      </c>
      <c r="W74" s="32">
        <v>14200</v>
      </c>
      <c r="X74" t="s">
        <v>5127</v>
      </c>
      <c r="Y74" s="32">
        <v>130</v>
      </c>
      <c r="Z74" t="s">
        <v>1687</v>
      </c>
      <c r="AA74" s="32">
        <v>1</v>
      </c>
      <c r="AB74" t="s">
        <v>881</v>
      </c>
      <c r="AC74" s="32">
        <v>13015</v>
      </c>
      <c r="AD74" t="s">
        <v>919</v>
      </c>
    </row>
    <row r="75" spans="10:30" x14ac:dyDescent="0.25">
      <c r="J75" t="s">
        <v>3495</v>
      </c>
      <c r="K75" s="142" t="s">
        <v>1826</v>
      </c>
      <c r="L75" t="s">
        <v>1696</v>
      </c>
      <c r="M75" s="32">
        <v>13050</v>
      </c>
      <c r="N75" s="32">
        <v>110</v>
      </c>
      <c r="O75" s="130" t="s">
        <v>1511</v>
      </c>
      <c r="P75" s="125">
        <v>4</v>
      </c>
      <c r="Q75" s="127"/>
      <c r="V75" s="142" t="str">
        <f t="shared" si="2"/>
        <v>Jerilderie</v>
      </c>
      <c r="W75" s="32">
        <v>14250</v>
      </c>
      <c r="X75" t="s">
        <v>1573</v>
      </c>
      <c r="Y75" s="32">
        <v>155</v>
      </c>
      <c r="Z75" t="s">
        <v>1686</v>
      </c>
      <c r="AA75" s="32">
        <v>1</v>
      </c>
      <c r="AB75" t="s">
        <v>881</v>
      </c>
      <c r="AC75" s="32">
        <v>15515</v>
      </c>
      <c r="AD75" t="s">
        <v>932</v>
      </c>
    </row>
    <row r="76" spans="10:30" x14ac:dyDescent="0.25">
      <c r="J76" t="s">
        <v>3496</v>
      </c>
      <c r="K76" s="142" t="s">
        <v>1827</v>
      </c>
      <c r="L76" t="s">
        <v>1688</v>
      </c>
      <c r="M76" s="32">
        <v>13100</v>
      </c>
      <c r="N76" s="32">
        <v>105</v>
      </c>
      <c r="O76" s="130" t="s">
        <v>1511</v>
      </c>
      <c r="P76" s="125">
        <v>4</v>
      </c>
      <c r="Q76" s="127"/>
      <c r="V76" s="142" t="str">
        <f t="shared" si="2"/>
        <v>Junee</v>
      </c>
      <c r="W76" s="32">
        <v>14300</v>
      </c>
      <c r="X76" t="s">
        <v>1574</v>
      </c>
      <c r="Y76" s="32">
        <v>150</v>
      </c>
      <c r="Z76" t="s">
        <v>1695</v>
      </c>
      <c r="AA76" s="32">
        <v>1</v>
      </c>
      <c r="AB76" t="s">
        <v>881</v>
      </c>
      <c r="AC76" s="32">
        <v>15010</v>
      </c>
      <c r="AD76" t="s">
        <v>929</v>
      </c>
    </row>
    <row r="77" spans="10:30" x14ac:dyDescent="0.25">
      <c r="J77" t="s">
        <v>3497</v>
      </c>
      <c r="K77" s="142" t="s">
        <v>3498</v>
      </c>
      <c r="L77" t="s">
        <v>1691</v>
      </c>
      <c r="M77" s="32">
        <v>13150</v>
      </c>
      <c r="N77" s="32">
        <v>145</v>
      </c>
      <c r="O77" s="130" t="s">
        <v>1511</v>
      </c>
      <c r="P77" s="125">
        <v>4</v>
      </c>
      <c r="Q77" s="127"/>
      <c r="V77" s="142" t="str">
        <f t="shared" si="2"/>
        <v>Kempsey</v>
      </c>
      <c r="W77" s="32">
        <v>14350</v>
      </c>
      <c r="X77" t="s">
        <v>1575</v>
      </c>
      <c r="Y77" s="32">
        <v>125</v>
      </c>
      <c r="Z77" t="s">
        <v>1692</v>
      </c>
      <c r="AA77" s="32">
        <v>1</v>
      </c>
      <c r="AB77" t="s">
        <v>881</v>
      </c>
      <c r="AC77" s="32">
        <v>12510</v>
      </c>
      <c r="AD77" t="s">
        <v>917</v>
      </c>
    </row>
    <row r="78" spans="10:30" x14ac:dyDescent="0.25">
      <c r="J78" t="s">
        <v>3499</v>
      </c>
      <c r="K78" s="142" t="s">
        <v>1828</v>
      </c>
      <c r="L78" t="s">
        <v>1691</v>
      </c>
      <c r="M78" s="32">
        <v>13310</v>
      </c>
      <c r="N78" s="32">
        <v>145</v>
      </c>
      <c r="O78" s="130" t="s">
        <v>1511</v>
      </c>
      <c r="P78" s="125">
        <v>4</v>
      </c>
      <c r="Q78" s="127"/>
      <c r="V78" s="142" t="str">
        <f t="shared" si="2"/>
        <v>Kiama</v>
      </c>
      <c r="W78" s="32">
        <v>14400</v>
      </c>
      <c r="X78" t="s">
        <v>1576</v>
      </c>
      <c r="Y78" s="32">
        <v>115</v>
      </c>
      <c r="Z78" t="s">
        <v>1697</v>
      </c>
      <c r="AA78" s="32">
        <v>1</v>
      </c>
      <c r="AB78" t="s">
        <v>881</v>
      </c>
      <c r="AC78" s="32">
        <v>11505</v>
      </c>
      <c r="AD78" t="s">
        <v>1913</v>
      </c>
    </row>
    <row r="79" spans="10:30" x14ac:dyDescent="0.25">
      <c r="J79" t="s">
        <v>3500</v>
      </c>
      <c r="K79" s="142" t="s">
        <v>3501</v>
      </c>
      <c r="L79" t="s">
        <v>1692</v>
      </c>
      <c r="M79" s="32">
        <v>13200</v>
      </c>
      <c r="N79" s="32">
        <v>125</v>
      </c>
      <c r="O79" s="130" t="s">
        <v>1511</v>
      </c>
      <c r="P79" s="125">
        <v>4</v>
      </c>
      <c r="Q79" s="127"/>
      <c r="V79" s="142" t="str">
        <f t="shared" si="2"/>
        <v>Kogarah</v>
      </c>
      <c r="W79" s="32">
        <v>14450</v>
      </c>
      <c r="X79" t="s">
        <v>890</v>
      </c>
      <c r="Y79" s="32">
        <v>105</v>
      </c>
      <c r="Z79" t="s">
        <v>1688</v>
      </c>
      <c r="AA79" s="32">
        <v>1</v>
      </c>
      <c r="AB79" t="s">
        <v>881</v>
      </c>
      <c r="AC79" s="32">
        <v>10515</v>
      </c>
      <c r="AD79" t="s">
        <v>899</v>
      </c>
    </row>
    <row r="80" spans="10:30" x14ac:dyDescent="0.25">
      <c r="J80" t="s">
        <v>3502</v>
      </c>
      <c r="K80" s="142" t="s">
        <v>1831</v>
      </c>
      <c r="L80" t="s">
        <v>1696</v>
      </c>
      <c r="M80" s="32">
        <v>13400</v>
      </c>
      <c r="N80" s="32">
        <v>110</v>
      </c>
      <c r="O80" s="130" t="s">
        <v>1511</v>
      </c>
      <c r="P80" s="125">
        <v>4</v>
      </c>
      <c r="Q80" s="127"/>
      <c r="V80" s="142" t="str">
        <f t="shared" si="2"/>
        <v>Ku-ring-gai</v>
      </c>
      <c r="W80" s="32">
        <v>14500</v>
      </c>
      <c r="X80" t="s">
        <v>1578</v>
      </c>
      <c r="Y80" s="32">
        <v>105</v>
      </c>
      <c r="Z80" t="s">
        <v>1688</v>
      </c>
      <c r="AA80" s="32">
        <v>1</v>
      </c>
      <c r="AB80" t="s">
        <v>881</v>
      </c>
      <c r="AC80" s="32">
        <v>10560</v>
      </c>
      <c r="AD80" t="s">
        <v>907</v>
      </c>
    </row>
    <row r="81" spans="10:30" x14ac:dyDescent="0.25">
      <c r="J81" t="s">
        <v>3503</v>
      </c>
      <c r="K81" s="142" t="s">
        <v>1830</v>
      </c>
      <c r="L81" t="s">
        <v>1686</v>
      </c>
      <c r="M81" s="32">
        <v>13370</v>
      </c>
      <c r="N81" s="32">
        <v>155</v>
      </c>
      <c r="O81" s="130" t="s">
        <v>1511</v>
      </c>
      <c r="P81" s="125">
        <v>4</v>
      </c>
      <c r="Q81" s="127"/>
      <c r="V81" s="142" t="str">
        <f t="shared" si="2"/>
        <v>Kyogle</v>
      </c>
      <c r="W81" s="32">
        <v>14550</v>
      </c>
      <c r="X81" t="s">
        <v>1579</v>
      </c>
      <c r="Y81" s="32">
        <v>120</v>
      </c>
      <c r="Z81" t="s">
        <v>1689</v>
      </c>
      <c r="AA81" s="32">
        <v>1</v>
      </c>
      <c r="AB81" t="s">
        <v>881</v>
      </c>
      <c r="AC81" s="32">
        <v>12010</v>
      </c>
      <c r="AD81" t="s">
        <v>914</v>
      </c>
    </row>
    <row r="82" spans="10:30" x14ac:dyDescent="0.25">
      <c r="J82" t="s">
        <v>3504</v>
      </c>
      <c r="K82" s="142" t="s">
        <v>3505</v>
      </c>
      <c r="L82" t="s">
        <v>1690</v>
      </c>
      <c r="M82" s="32">
        <v>13300</v>
      </c>
      <c r="N82" s="32">
        <v>140</v>
      </c>
      <c r="O82" s="130" t="s">
        <v>1511</v>
      </c>
      <c r="P82" s="125">
        <v>4</v>
      </c>
      <c r="Q82" s="127"/>
      <c r="V82" s="142" t="str">
        <f t="shared" si="2"/>
        <v>Lachlan</v>
      </c>
      <c r="W82" s="32">
        <v>14600</v>
      </c>
      <c r="X82" t="s">
        <v>1580</v>
      </c>
      <c r="Y82" s="32">
        <v>140</v>
      </c>
      <c r="Z82" t="s">
        <v>1690</v>
      </c>
      <c r="AA82" s="32">
        <v>1</v>
      </c>
      <c r="AB82" t="s">
        <v>881</v>
      </c>
      <c r="AC82" s="32">
        <v>14015</v>
      </c>
      <c r="AD82" t="s">
        <v>1851</v>
      </c>
    </row>
    <row r="83" spans="10:30" x14ac:dyDescent="0.25">
      <c r="J83" t="s">
        <v>3506</v>
      </c>
      <c r="K83" s="142" t="s">
        <v>1829</v>
      </c>
      <c r="L83" t="s">
        <v>1692</v>
      </c>
      <c r="M83" s="32">
        <v>13350</v>
      </c>
      <c r="N83" s="32">
        <v>125</v>
      </c>
      <c r="O83" s="130" t="s">
        <v>1511</v>
      </c>
      <c r="P83" s="125">
        <v>4</v>
      </c>
      <c r="Q83" s="127"/>
      <c r="V83" s="142" t="str">
        <f t="shared" si="2"/>
        <v>Lake Macquarie</v>
      </c>
      <c r="W83" s="32">
        <v>14650</v>
      </c>
      <c r="X83" t="s">
        <v>1581</v>
      </c>
      <c r="Y83" s="32">
        <v>110</v>
      </c>
      <c r="Z83" t="s">
        <v>1696</v>
      </c>
      <c r="AA83" s="32">
        <v>1</v>
      </c>
      <c r="AB83" t="s">
        <v>881</v>
      </c>
      <c r="AC83" s="32">
        <v>11005</v>
      </c>
      <c r="AD83" t="s">
        <v>1871</v>
      </c>
    </row>
    <row r="84" spans="10:30" x14ac:dyDescent="0.25">
      <c r="J84" t="s">
        <v>3507</v>
      </c>
      <c r="K84" s="142" t="s">
        <v>1832</v>
      </c>
      <c r="L84" t="s">
        <v>1695</v>
      </c>
      <c r="M84" s="32">
        <v>13450</v>
      </c>
      <c r="N84" s="32">
        <v>150</v>
      </c>
      <c r="O84" s="130" t="s">
        <v>1511</v>
      </c>
      <c r="P84" s="125">
        <v>4</v>
      </c>
      <c r="Q84" s="127"/>
      <c r="V84" s="142" t="str">
        <f t="shared" si="2"/>
        <v>Lane Cove</v>
      </c>
      <c r="W84" s="32">
        <v>14700</v>
      </c>
      <c r="X84" t="s">
        <v>1582</v>
      </c>
      <c r="Y84" s="32">
        <v>105</v>
      </c>
      <c r="Z84" t="s">
        <v>1688</v>
      </c>
      <c r="AA84" s="32">
        <v>1</v>
      </c>
      <c r="AB84" t="s">
        <v>881</v>
      </c>
      <c r="AC84" s="32">
        <v>10555</v>
      </c>
      <c r="AD84" t="s">
        <v>906</v>
      </c>
    </row>
    <row r="85" spans="10:30" x14ac:dyDescent="0.25">
      <c r="J85" t="s">
        <v>3508</v>
      </c>
      <c r="K85" s="142" t="s">
        <v>1833</v>
      </c>
      <c r="L85" t="s">
        <v>1695</v>
      </c>
      <c r="M85" s="32">
        <v>13500</v>
      </c>
      <c r="N85" s="32">
        <v>150</v>
      </c>
      <c r="O85" s="130" t="s">
        <v>1511</v>
      </c>
      <c r="P85" s="125">
        <v>4</v>
      </c>
      <c r="Q85" s="127"/>
      <c r="V85" s="142" t="str">
        <f t="shared" si="2"/>
        <v>Leeton</v>
      </c>
      <c r="W85" s="32">
        <v>14750</v>
      </c>
      <c r="X85" t="s">
        <v>1583</v>
      </c>
      <c r="Y85" s="32">
        <v>150</v>
      </c>
      <c r="Z85" t="s">
        <v>1695</v>
      </c>
      <c r="AA85" s="32">
        <v>1</v>
      </c>
      <c r="AB85" t="s">
        <v>881</v>
      </c>
      <c r="AC85" s="32">
        <v>15015</v>
      </c>
      <c r="AD85" t="s">
        <v>930</v>
      </c>
    </row>
    <row r="86" spans="10:30" x14ac:dyDescent="0.25">
      <c r="J86" t="s">
        <v>3509</v>
      </c>
      <c r="K86" s="142" t="s">
        <v>1834</v>
      </c>
      <c r="L86" t="s">
        <v>1687</v>
      </c>
      <c r="M86" s="32">
        <v>13550</v>
      </c>
      <c r="N86" s="32">
        <v>130</v>
      </c>
      <c r="O86" s="130" t="s">
        <v>1511</v>
      </c>
      <c r="P86" s="125">
        <v>4</v>
      </c>
      <c r="Q86" s="127"/>
      <c r="V86" s="142" t="str">
        <f t="shared" si="2"/>
        <v>Leichhardt</v>
      </c>
      <c r="W86" s="32">
        <v>14800</v>
      </c>
      <c r="X86" t="s">
        <v>1584</v>
      </c>
      <c r="Y86" s="32">
        <v>105</v>
      </c>
      <c r="Z86" t="s">
        <v>1688</v>
      </c>
      <c r="AA86" s="32">
        <v>1</v>
      </c>
      <c r="AB86" t="s">
        <v>881</v>
      </c>
      <c r="AC86" s="32">
        <v>10505</v>
      </c>
      <c r="AD86" t="s">
        <v>897</v>
      </c>
    </row>
    <row r="87" spans="10:30" x14ac:dyDescent="0.25">
      <c r="J87" t="s">
        <v>3510</v>
      </c>
      <c r="K87" s="142" t="s">
        <v>3511</v>
      </c>
      <c r="L87" t="s">
        <v>1691</v>
      </c>
      <c r="M87" s="32">
        <v>13600</v>
      </c>
      <c r="N87" s="32">
        <v>145</v>
      </c>
      <c r="O87" s="130" t="s">
        <v>1511</v>
      </c>
      <c r="P87" s="125">
        <v>4</v>
      </c>
      <c r="Q87" s="127"/>
      <c r="V87" s="142" t="str">
        <f t="shared" si="2"/>
        <v>Lismore</v>
      </c>
      <c r="W87" s="32">
        <v>14850</v>
      </c>
      <c r="X87" t="s">
        <v>1585</v>
      </c>
      <c r="Y87" s="32">
        <v>120</v>
      </c>
      <c r="Z87" t="s">
        <v>1689</v>
      </c>
      <c r="AA87" s="32">
        <v>1</v>
      </c>
      <c r="AB87" t="s">
        <v>881</v>
      </c>
      <c r="AC87" s="32">
        <v>12007</v>
      </c>
      <c r="AD87" t="s">
        <v>1856</v>
      </c>
    </row>
    <row r="88" spans="10:30" x14ac:dyDescent="0.25">
      <c r="J88" t="s">
        <v>3512</v>
      </c>
      <c r="K88" s="142" t="s">
        <v>1835</v>
      </c>
      <c r="L88" t="s">
        <v>1687</v>
      </c>
      <c r="M88" s="32">
        <v>13650</v>
      </c>
      <c r="N88" s="32">
        <v>130</v>
      </c>
      <c r="O88" s="130" t="s">
        <v>1511</v>
      </c>
      <c r="P88" s="125">
        <v>4</v>
      </c>
      <c r="Q88" s="127"/>
      <c r="V88" s="142" t="str">
        <f t="shared" si="2"/>
        <v>Lismore</v>
      </c>
      <c r="W88" s="32">
        <v>14850</v>
      </c>
      <c r="X88" t="s">
        <v>1585</v>
      </c>
      <c r="Y88" s="32">
        <v>120</v>
      </c>
      <c r="Z88" t="s">
        <v>1689</v>
      </c>
      <c r="AA88" s="32">
        <v>1</v>
      </c>
      <c r="AB88" t="s">
        <v>881</v>
      </c>
      <c r="AC88" s="32">
        <v>12010</v>
      </c>
      <c r="AD88" t="s">
        <v>914</v>
      </c>
    </row>
    <row r="89" spans="10:30" x14ac:dyDescent="0.25">
      <c r="J89" t="s">
        <v>3513</v>
      </c>
      <c r="K89" s="142" t="s">
        <v>1836</v>
      </c>
      <c r="L89" t="s">
        <v>1687</v>
      </c>
      <c r="M89" s="32">
        <v>13660</v>
      </c>
      <c r="N89" s="32">
        <v>130</v>
      </c>
      <c r="O89" s="130" t="s">
        <v>1511</v>
      </c>
      <c r="P89" s="125">
        <v>4</v>
      </c>
      <c r="Q89" s="127"/>
      <c r="V89" s="142" t="str">
        <f t="shared" si="2"/>
        <v>Lithgow</v>
      </c>
      <c r="W89" s="32">
        <v>14870</v>
      </c>
      <c r="X89" t="s">
        <v>1586</v>
      </c>
      <c r="Y89" s="32">
        <v>140</v>
      </c>
      <c r="Z89" t="s">
        <v>1690</v>
      </c>
      <c r="AA89" s="32">
        <v>1</v>
      </c>
      <c r="AB89" t="s">
        <v>881</v>
      </c>
      <c r="AC89" s="32">
        <v>14007</v>
      </c>
      <c r="AD89" t="s">
        <v>925</v>
      </c>
    </row>
    <row r="90" spans="10:30" x14ac:dyDescent="0.25">
      <c r="J90" t="s">
        <v>3514</v>
      </c>
      <c r="K90" s="142" t="s">
        <v>1837</v>
      </c>
      <c r="L90" t="s">
        <v>1691</v>
      </c>
      <c r="M90" s="32">
        <v>13700</v>
      </c>
      <c r="N90" s="32">
        <v>145</v>
      </c>
      <c r="O90" s="130" t="s">
        <v>1511</v>
      </c>
      <c r="P90" s="125">
        <v>4</v>
      </c>
      <c r="Q90" s="127"/>
      <c r="V90" s="142" t="str">
        <f t="shared" si="2"/>
        <v>Liverpool</v>
      </c>
      <c r="W90" s="32">
        <v>14900</v>
      </c>
      <c r="X90" t="s">
        <v>1587</v>
      </c>
      <c r="Y90" s="32">
        <v>105</v>
      </c>
      <c r="Z90" t="s">
        <v>1688</v>
      </c>
      <c r="AA90" s="32">
        <v>1</v>
      </c>
      <c r="AB90" t="s">
        <v>881</v>
      </c>
      <c r="AC90" s="32">
        <v>10525</v>
      </c>
      <c r="AD90" t="s">
        <v>901</v>
      </c>
    </row>
    <row r="91" spans="10:30" x14ac:dyDescent="0.25">
      <c r="J91" t="s">
        <v>3515</v>
      </c>
      <c r="K91" s="142" t="s">
        <v>1838</v>
      </c>
      <c r="L91" t="s">
        <v>1692</v>
      </c>
      <c r="M91" s="32">
        <v>13750</v>
      </c>
      <c r="N91" s="32">
        <v>125</v>
      </c>
      <c r="O91" s="130" t="s">
        <v>1511</v>
      </c>
      <c r="P91" s="125">
        <v>4</v>
      </c>
      <c r="Q91" s="127"/>
      <c r="V91" s="142" t="str">
        <f t="shared" si="2"/>
        <v>Liverpool Plains</v>
      </c>
      <c r="W91" s="32">
        <v>14920</v>
      </c>
      <c r="X91" t="s">
        <v>1588</v>
      </c>
      <c r="Y91" s="32">
        <v>130</v>
      </c>
      <c r="Z91" t="s">
        <v>1687</v>
      </c>
      <c r="AA91" s="32">
        <v>1</v>
      </c>
      <c r="AB91" t="s">
        <v>881</v>
      </c>
      <c r="AC91" s="32">
        <v>13010</v>
      </c>
      <c r="AD91" t="s">
        <v>918</v>
      </c>
    </row>
    <row r="92" spans="10:30" x14ac:dyDescent="0.25">
      <c r="J92" t="s">
        <v>3516</v>
      </c>
      <c r="K92" s="142" t="s">
        <v>1839</v>
      </c>
      <c r="L92" t="s">
        <v>1688</v>
      </c>
      <c r="M92" s="32">
        <v>13800</v>
      </c>
      <c r="N92" s="32">
        <v>105</v>
      </c>
      <c r="O92" s="130" t="s">
        <v>1511</v>
      </c>
      <c r="P92" s="125">
        <v>4</v>
      </c>
      <c r="Q92" s="127"/>
      <c r="V92" s="142" t="str">
        <f t="shared" si="2"/>
        <v>Lockhart</v>
      </c>
      <c r="W92" s="32">
        <v>14950</v>
      </c>
      <c r="X92" t="s">
        <v>1589</v>
      </c>
      <c r="Y92" s="32">
        <v>150</v>
      </c>
      <c r="Z92" t="s">
        <v>1695</v>
      </c>
      <c r="AA92" s="32">
        <v>1</v>
      </c>
      <c r="AB92" t="s">
        <v>881</v>
      </c>
      <c r="AC92" s="32">
        <v>15010</v>
      </c>
      <c r="AD92" t="s">
        <v>929</v>
      </c>
    </row>
    <row r="93" spans="10:30" x14ac:dyDescent="0.25">
      <c r="J93" t="s">
        <v>3517</v>
      </c>
      <c r="K93" s="142" t="s">
        <v>1840</v>
      </c>
      <c r="L93" t="s">
        <v>1695</v>
      </c>
      <c r="M93" s="32">
        <v>13850</v>
      </c>
      <c r="N93" s="32">
        <v>150</v>
      </c>
      <c r="O93" s="130" t="s">
        <v>1511</v>
      </c>
      <c r="P93" s="125">
        <v>4</v>
      </c>
      <c r="Q93" s="127"/>
      <c r="V93" s="142" t="str">
        <f t="shared" si="2"/>
        <v>Maitland</v>
      </c>
      <c r="W93" s="32">
        <v>15050</v>
      </c>
      <c r="X93" t="s">
        <v>1591</v>
      </c>
      <c r="Y93" s="32">
        <v>110</v>
      </c>
      <c r="Z93" t="s">
        <v>1696</v>
      </c>
      <c r="AA93" s="32">
        <v>1</v>
      </c>
      <c r="AB93" t="s">
        <v>881</v>
      </c>
      <c r="AC93" s="32">
        <v>11005</v>
      </c>
      <c r="AD93" t="s">
        <v>1871</v>
      </c>
    </row>
    <row r="94" spans="10:30" x14ac:dyDescent="0.25">
      <c r="J94" t="s">
        <v>3518</v>
      </c>
      <c r="K94" s="142" t="s">
        <v>3519</v>
      </c>
      <c r="L94" t="s">
        <v>1686</v>
      </c>
      <c r="M94" s="32">
        <v>13900</v>
      </c>
      <c r="N94" s="32">
        <v>155</v>
      </c>
      <c r="O94" s="130" t="s">
        <v>1511</v>
      </c>
      <c r="P94" s="125">
        <v>4</v>
      </c>
      <c r="Q94" s="127"/>
      <c r="V94" s="142" t="str">
        <f t="shared" si="2"/>
        <v>Manly</v>
      </c>
      <c r="W94" s="32">
        <v>15150</v>
      </c>
      <c r="X94" t="s">
        <v>1593</v>
      </c>
      <c r="Y94" s="32">
        <v>105</v>
      </c>
      <c r="Z94" t="s">
        <v>1688</v>
      </c>
      <c r="AA94" s="32">
        <v>1</v>
      </c>
      <c r="AB94" t="s">
        <v>881</v>
      </c>
      <c r="AC94" s="32">
        <v>10565</v>
      </c>
      <c r="AD94" t="s">
        <v>908</v>
      </c>
    </row>
    <row r="95" spans="10:30" x14ac:dyDescent="0.25">
      <c r="J95" t="s">
        <v>3520</v>
      </c>
      <c r="K95" s="142" t="s">
        <v>1841</v>
      </c>
      <c r="L95" t="s">
        <v>1688</v>
      </c>
      <c r="M95" s="32">
        <v>13950</v>
      </c>
      <c r="N95" s="32">
        <v>105</v>
      </c>
      <c r="O95" s="130" t="s">
        <v>1511</v>
      </c>
      <c r="P95" s="125">
        <v>4</v>
      </c>
      <c r="Q95" s="127"/>
      <c r="V95" s="142" t="str">
        <f t="shared" si="2"/>
        <v>Marrickville</v>
      </c>
      <c r="W95" s="32">
        <v>15200</v>
      </c>
      <c r="X95" t="s">
        <v>1594</v>
      </c>
      <c r="Y95" s="32">
        <v>105</v>
      </c>
      <c r="Z95" t="s">
        <v>1688</v>
      </c>
      <c r="AA95" s="32">
        <v>1</v>
      </c>
      <c r="AB95" t="s">
        <v>881</v>
      </c>
      <c r="AC95" s="32">
        <v>10505</v>
      </c>
      <c r="AD95" t="s">
        <v>897</v>
      </c>
    </row>
    <row r="96" spans="10:30" x14ac:dyDescent="0.25">
      <c r="J96" t="s">
        <v>3521</v>
      </c>
      <c r="K96" s="142" t="s">
        <v>1842</v>
      </c>
      <c r="L96" t="s">
        <v>1688</v>
      </c>
      <c r="M96" s="32">
        <v>14000</v>
      </c>
      <c r="N96" s="32">
        <v>105</v>
      </c>
      <c r="O96" s="130" t="s">
        <v>1511</v>
      </c>
      <c r="P96" s="125">
        <v>4</v>
      </c>
      <c r="Q96" s="127"/>
      <c r="V96" s="142" t="str">
        <f t="shared" si="2"/>
        <v>Mid-Western Regional</v>
      </c>
      <c r="W96" s="32">
        <v>15270</v>
      </c>
      <c r="X96" t="s">
        <v>1596</v>
      </c>
      <c r="Y96" s="32">
        <v>135</v>
      </c>
      <c r="Z96" t="s">
        <v>1693</v>
      </c>
      <c r="AA96" s="32">
        <v>1</v>
      </c>
      <c r="AB96" t="s">
        <v>881</v>
      </c>
      <c r="AC96" s="32">
        <v>13505</v>
      </c>
      <c r="AD96" t="s">
        <v>921</v>
      </c>
    </row>
    <row r="97" spans="10:30" x14ac:dyDescent="0.25">
      <c r="J97" t="s">
        <v>3522</v>
      </c>
      <c r="K97" s="142" t="s">
        <v>3523</v>
      </c>
      <c r="L97" t="s">
        <v>1686</v>
      </c>
      <c r="M97" s="32">
        <v>14050</v>
      </c>
      <c r="N97" s="32">
        <v>155</v>
      </c>
      <c r="O97" s="130" t="s">
        <v>1511</v>
      </c>
      <c r="P97" s="125">
        <v>4</v>
      </c>
      <c r="Q97" s="127"/>
      <c r="V97" s="142" t="str">
        <f t="shared" si="2"/>
        <v>Mid-Western Regional</v>
      </c>
      <c r="W97" s="32">
        <v>15270</v>
      </c>
      <c r="X97" t="s">
        <v>1596</v>
      </c>
      <c r="Y97" s="32">
        <v>140</v>
      </c>
      <c r="Z97" t="s">
        <v>1690</v>
      </c>
      <c r="AA97" s="32">
        <v>1</v>
      </c>
      <c r="AB97" t="s">
        <v>881</v>
      </c>
      <c r="AC97" s="32">
        <v>14007</v>
      </c>
      <c r="AD97" t="s">
        <v>925</v>
      </c>
    </row>
    <row r="98" spans="10:30" x14ac:dyDescent="0.25">
      <c r="J98" t="s">
        <v>3524</v>
      </c>
      <c r="K98" s="142" t="s">
        <v>1843</v>
      </c>
      <c r="L98" t="s">
        <v>1688</v>
      </c>
      <c r="M98" s="32">
        <v>14150</v>
      </c>
      <c r="N98" s="32">
        <v>105</v>
      </c>
      <c r="O98" s="130" t="s">
        <v>1511</v>
      </c>
      <c r="P98" s="125">
        <v>4</v>
      </c>
      <c r="Q98" s="127"/>
      <c r="V98" s="142" t="str">
        <f t="shared" si="2"/>
        <v>Moree Plains</v>
      </c>
      <c r="W98" s="32">
        <v>15300</v>
      </c>
      <c r="X98" t="s">
        <v>1597</v>
      </c>
      <c r="Y98" s="32">
        <v>130</v>
      </c>
      <c r="Z98" t="s">
        <v>1687</v>
      </c>
      <c r="AA98" s="32">
        <v>1</v>
      </c>
      <c r="AB98" t="s">
        <v>881</v>
      </c>
      <c r="AC98" s="32">
        <v>13020</v>
      </c>
      <c r="AD98" t="s">
        <v>920</v>
      </c>
    </row>
    <row r="99" spans="10:30" x14ac:dyDescent="0.25">
      <c r="J99" t="s">
        <v>3525</v>
      </c>
      <c r="K99" s="142" t="s">
        <v>1844</v>
      </c>
      <c r="L99" t="s">
        <v>1687</v>
      </c>
      <c r="M99" s="32">
        <v>14200</v>
      </c>
      <c r="N99" s="32">
        <v>130</v>
      </c>
      <c r="O99" s="130" t="s">
        <v>1511</v>
      </c>
      <c r="P99" s="125">
        <v>4</v>
      </c>
      <c r="Q99" s="127"/>
      <c r="V99" s="142" t="str">
        <f t="shared" ref="V99:V130" si="3">TRIM(LEFT(X99,IF(ISERROR(FIND("(",X99)),LEN(X99),FIND("(",X99)-2)))</f>
        <v>Mosman</v>
      </c>
      <c r="W99" s="32">
        <v>15350</v>
      </c>
      <c r="X99" t="s">
        <v>1598</v>
      </c>
      <c r="Y99" s="32">
        <v>105</v>
      </c>
      <c r="Z99" t="s">
        <v>1688</v>
      </c>
      <c r="AA99" s="32">
        <v>1</v>
      </c>
      <c r="AB99" t="s">
        <v>881</v>
      </c>
      <c r="AC99" s="32">
        <v>10555</v>
      </c>
      <c r="AD99" t="s">
        <v>906</v>
      </c>
    </row>
    <row r="100" spans="10:30" x14ac:dyDescent="0.25">
      <c r="J100" t="s">
        <v>3526</v>
      </c>
      <c r="K100" s="142" t="s">
        <v>1845</v>
      </c>
      <c r="L100" t="s">
        <v>1686</v>
      </c>
      <c r="M100" s="32">
        <v>14250</v>
      </c>
      <c r="N100" s="32">
        <v>155</v>
      </c>
      <c r="O100" s="130" t="s">
        <v>1511</v>
      </c>
      <c r="P100" s="125">
        <v>4</v>
      </c>
      <c r="Q100" s="127"/>
      <c r="V100" s="142" t="str">
        <f t="shared" si="3"/>
        <v>Murray</v>
      </c>
      <c r="W100" s="32">
        <v>15500</v>
      </c>
      <c r="X100" t="s">
        <v>1601</v>
      </c>
      <c r="Y100" s="32">
        <v>155</v>
      </c>
      <c r="Z100" t="s">
        <v>1686</v>
      </c>
      <c r="AA100" s="32">
        <v>1</v>
      </c>
      <c r="AB100" t="s">
        <v>881</v>
      </c>
      <c r="AC100" s="32">
        <v>15515</v>
      </c>
      <c r="AD100" t="s">
        <v>932</v>
      </c>
    </row>
    <row r="101" spans="10:30" x14ac:dyDescent="0.25">
      <c r="J101" t="s">
        <v>3527</v>
      </c>
      <c r="K101" s="142" t="s">
        <v>1846</v>
      </c>
      <c r="L101" t="s">
        <v>1695</v>
      </c>
      <c r="M101" s="32">
        <v>14300</v>
      </c>
      <c r="N101" s="32">
        <v>150</v>
      </c>
      <c r="O101" s="130" t="s">
        <v>1511</v>
      </c>
      <c r="P101" s="125">
        <v>4</v>
      </c>
      <c r="Q101" s="127"/>
      <c r="V101" s="142" t="str">
        <f t="shared" si="3"/>
        <v>Murrumbidgee</v>
      </c>
      <c r="W101" s="32">
        <v>15550</v>
      </c>
      <c r="X101" t="s">
        <v>1602</v>
      </c>
      <c r="Y101" s="32">
        <v>150</v>
      </c>
      <c r="Z101" t="s">
        <v>1695</v>
      </c>
      <c r="AA101" s="32">
        <v>1</v>
      </c>
      <c r="AB101" t="s">
        <v>881</v>
      </c>
      <c r="AC101" s="32">
        <v>15015</v>
      </c>
      <c r="AD101" t="s">
        <v>930</v>
      </c>
    </row>
    <row r="102" spans="10:30" x14ac:dyDescent="0.25">
      <c r="J102" t="s">
        <v>3528</v>
      </c>
      <c r="K102" s="142" t="s">
        <v>1847</v>
      </c>
      <c r="L102" t="s">
        <v>1692</v>
      </c>
      <c r="M102" s="32">
        <v>14350</v>
      </c>
      <c r="N102" s="32">
        <v>125</v>
      </c>
      <c r="O102" s="130" t="s">
        <v>1511</v>
      </c>
      <c r="P102" s="125">
        <v>4</v>
      </c>
      <c r="Q102" s="127"/>
      <c r="V102" s="142" t="str">
        <f t="shared" si="3"/>
        <v>Muswellbrook</v>
      </c>
      <c r="W102" s="32">
        <v>15650</v>
      </c>
      <c r="X102" t="s">
        <v>1604</v>
      </c>
      <c r="Y102" s="32">
        <v>110</v>
      </c>
      <c r="Z102" t="s">
        <v>1696</v>
      </c>
      <c r="AA102" s="32">
        <v>1</v>
      </c>
      <c r="AB102" t="s">
        <v>881</v>
      </c>
      <c r="AC102" s="32">
        <v>11010</v>
      </c>
      <c r="AD102" t="s">
        <v>910</v>
      </c>
    </row>
    <row r="103" spans="10:30" x14ac:dyDescent="0.25">
      <c r="J103" t="s">
        <v>3529</v>
      </c>
      <c r="K103" s="142" t="s">
        <v>1848</v>
      </c>
      <c r="L103" t="s">
        <v>1697</v>
      </c>
      <c r="M103" s="32">
        <v>14400</v>
      </c>
      <c r="N103" s="32">
        <v>115</v>
      </c>
      <c r="O103" s="130" t="s">
        <v>1511</v>
      </c>
      <c r="P103" s="125">
        <v>4</v>
      </c>
      <c r="Q103" s="127"/>
      <c r="V103" s="142" t="str">
        <f t="shared" si="3"/>
        <v>Nambucca</v>
      </c>
      <c r="W103" s="32">
        <v>15700</v>
      </c>
      <c r="X103" t="s">
        <v>1605</v>
      </c>
      <c r="Y103" s="32">
        <v>125</v>
      </c>
      <c r="Z103" t="s">
        <v>1692</v>
      </c>
      <c r="AA103" s="32">
        <v>1</v>
      </c>
      <c r="AB103" t="s">
        <v>881</v>
      </c>
      <c r="AC103" s="32">
        <v>12505</v>
      </c>
      <c r="AD103" t="s">
        <v>916</v>
      </c>
    </row>
    <row r="104" spans="10:30" x14ac:dyDescent="0.25">
      <c r="J104" t="s">
        <v>3530</v>
      </c>
      <c r="K104" s="142" t="s">
        <v>1849</v>
      </c>
      <c r="L104" t="s">
        <v>1688</v>
      </c>
      <c r="M104" s="32">
        <v>14500</v>
      </c>
      <c r="N104" s="32">
        <v>105</v>
      </c>
      <c r="O104" s="130" t="s">
        <v>1511</v>
      </c>
      <c r="P104" s="125">
        <v>4</v>
      </c>
      <c r="Q104" s="127"/>
      <c r="V104" s="142" t="str">
        <f t="shared" si="3"/>
        <v>Narrabri</v>
      </c>
      <c r="W104" s="32">
        <v>15750</v>
      </c>
      <c r="X104" t="s">
        <v>1606</v>
      </c>
      <c r="Y104" s="32">
        <v>130</v>
      </c>
      <c r="Z104" t="s">
        <v>1687</v>
      </c>
      <c r="AA104" s="32">
        <v>1</v>
      </c>
      <c r="AB104" t="s">
        <v>881</v>
      </c>
      <c r="AC104" s="32">
        <v>13020</v>
      </c>
      <c r="AD104" t="s">
        <v>920</v>
      </c>
    </row>
    <row r="105" spans="10:30" x14ac:dyDescent="0.25">
      <c r="J105" t="s">
        <v>3531</v>
      </c>
      <c r="K105" s="142" t="s">
        <v>1850</v>
      </c>
      <c r="L105" t="s">
        <v>1689</v>
      </c>
      <c r="M105" s="32">
        <v>14550</v>
      </c>
      <c r="N105" s="32">
        <v>120</v>
      </c>
      <c r="O105" s="130" t="s">
        <v>1511</v>
      </c>
      <c r="P105" s="125">
        <v>4</v>
      </c>
      <c r="Q105" s="127"/>
      <c r="V105" s="142" t="str">
        <f t="shared" si="3"/>
        <v>Narrandera</v>
      </c>
      <c r="W105" s="32">
        <v>15800</v>
      </c>
      <c r="X105" t="s">
        <v>1607</v>
      </c>
      <c r="Y105" s="32">
        <v>150</v>
      </c>
      <c r="Z105" t="s">
        <v>1695</v>
      </c>
      <c r="AA105" s="32">
        <v>1</v>
      </c>
      <c r="AB105" t="s">
        <v>881</v>
      </c>
      <c r="AC105" s="32">
        <v>15010</v>
      </c>
      <c r="AD105" t="s">
        <v>929</v>
      </c>
    </row>
    <row r="106" spans="10:30" x14ac:dyDescent="0.25">
      <c r="J106" t="s">
        <v>3532</v>
      </c>
      <c r="K106" s="142" t="s">
        <v>1851</v>
      </c>
      <c r="L106" t="s">
        <v>1690</v>
      </c>
      <c r="M106" s="32">
        <v>14600</v>
      </c>
      <c r="N106" s="32">
        <v>140</v>
      </c>
      <c r="O106" s="130" t="s">
        <v>1511</v>
      </c>
      <c r="P106" s="125">
        <v>4</v>
      </c>
      <c r="Q106" s="127"/>
      <c r="V106" s="142" t="str">
        <f t="shared" si="3"/>
        <v>Narromine</v>
      </c>
      <c r="W106" s="32">
        <v>15850</v>
      </c>
      <c r="X106" t="s">
        <v>1608</v>
      </c>
      <c r="Y106" s="32">
        <v>135</v>
      </c>
      <c r="Z106" t="s">
        <v>1693</v>
      </c>
      <c r="AA106" s="32">
        <v>1</v>
      </c>
      <c r="AB106" t="s">
        <v>881</v>
      </c>
      <c r="AC106" s="32">
        <v>13505</v>
      </c>
      <c r="AD106" t="s">
        <v>921</v>
      </c>
    </row>
    <row r="107" spans="10:30" x14ac:dyDescent="0.25">
      <c r="J107" t="s">
        <v>3533</v>
      </c>
      <c r="K107" s="142" t="s">
        <v>1852</v>
      </c>
      <c r="L107" t="s">
        <v>1696</v>
      </c>
      <c r="M107" s="32">
        <v>14650</v>
      </c>
      <c r="N107" s="32">
        <v>110</v>
      </c>
      <c r="O107" s="130" t="s">
        <v>1511</v>
      </c>
      <c r="P107" s="125">
        <v>4</v>
      </c>
      <c r="Q107" s="127"/>
      <c r="V107" s="142" t="str">
        <f t="shared" si="3"/>
        <v>Newcastle</v>
      </c>
      <c r="W107" s="32">
        <v>15900</v>
      </c>
      <c r="X107" t="s">
        <v>1609</v>
      </c>
      <c r="Y107" s="32">
        <v>110</v>
      </c>
      <c r="Z107" t="s">
        <v>1696</v>
      </c>
      <c r="AA107" s="32">
        <v>1</v>
      </c>
      <c r="AB107" t="s">
        <v>881</v>
      </c>
      <c r="AC107" s="32">
        <v>11005</v>
      </c>
      <c r="AD107" t="s">
        <v>1871</v>
      </c>
    </row>
    <row r="108" spans="10:30" x14ac:dyDescent="0.25">
      <c r="J108" t="s">
        <v>3534</v>
      </c>
      <c r="K108" s="142" t="s">
        <v>1853</v>
      </c>
      <c r="L108" t="s">
        <v>1688</v>
      </c>
      <c r="M108" s="32">
        <v>14700</v>
      </c>
      <c r="N108" s="32">
        <v>105</v>
      </c>
      <c r="O108" s="130" t="s">
        <v>1511</v>
      </c>
      <c r="P108" s="125">
        <v>4</v>
      </c>
      <c r="Q108" s="127"/>
      <c r="V108" s="142" t="str">
        <f t="shared" si="3"/>
        <v>North Sydney</v>
      </c>
      <c r="W108" s="32">
        <v>15950</v>
      </c>
      <c r="X108" t="s">
        <v>1610</v>
      </c>
      <c r="Y108" s="32">
        <v>105</v>
      </c>
      <c r="Z108" t="s">
        <v>1688</v>
      </c>
      <c r="AA108" s="32">
        <v>1</v>
      </c>
      <c r="AB108" t="s">
        <v>881</v>
      </c>
      <c r="AC108" s="32">
        <v>10555</v>
      </c>
      <c r="AD108" t="s">
        <v>906</v>
      </c>
    </row>
    <row r="109" spans="10:30" x14ac:dyDescent="0.25">
      <c r="J109" t="s">
        <v>3535</v>
      </c>
      <c r="K109" s="142" t="s">
        <v>1854</v>
      </c>
      <c r="L109" t="s">
        <v>1695</v>
      </c>
      <c r="M109" s="32">
        <v>14750</v>
      </c>
      <c r="N109" s="32">
        <v>150</v>
      </c>
      <c r="O109" s="130" t="s">
        <v>1511</v>
      </c>
      <c r="P109" s="125">
        <v>4</v>
      </c>
      <c r="Q109" s="127"/>
      <c r="V109" s="142" t="str">
        <f t="shared" si="3"/>
        <v>Oberon</v>
      </c>
      <c r="W109" s="32">
        <v>16100</v>
      </c>
      <c r="X109" t="s">
        <v>1612</v>
      </c>
      <c r="Y109" s="32">
        <v>140</v>
      </c>
      <c r="Z109" t="s">
        <v>1690</v>
      </c>
      <c r="AA109" s="32">
        <v>1</v>
      </c>
      <c r="AB109" t="s">
        <v>881</v>
      </c>
      <c r="AC109" s="32">
        <v>14007</v>
      </c>
      <c r="AD109" t="s">
        <v>925</v>
      </c>
    </row>
    <row r="110" spans="10:30" x14ac:dyDescent="0.25">
      <c r="J110" t="s">
        <v>3536</v>
      </c>
      <c r="K110" s="142" t="s">
        <v>1855</v>
      </c>
      <c r="L110" t="s">
        <v>1688</v>
      </c>
      <c r="M110" s="32">
        <v>14800</v>
      </c>
      <c r="N110" s="32">
        <v>105</v>
      </c>
      <c r="O110" s="130" t="s">
        <v>1511</v>
      </c>
      <c r="P110" s="125">
        <v>4</v>
      </c>
      <c r="Q110" s="127"/>
      <c r="V110" s="142" t="str">
        <f t="shared" si="3"/>
        <v>Orange</v>
      </c>
      <c r="W110" s="32">
        <v>16150</v>
      </c>
      <c r="X110" t="s">
        <v>1613</v>
      </c>
      <c r="Y110" s="32">
        <v>140</v>
      </c>
      <c r="Z110" t="s">
        <v>1690</v>
      </c>
      <c r="AA110" s="32">
        <v>1</v>
      </c>
      <c r="AB110" t="s">
        <v>881</v>
      </c>
      <c r="AC110" s="32">
        <v>14020</v>
      </c>
      <c r="AD110" t="s">
        <v>1874</v>
      </c>
    </row>
    <row r="111" spans="10:30" x14ac:dyDescent="0.25">
      <c r="J111" t="s">
        <v>3537</v>
      </c>
      <c r="K111" s="142" t="s">
        <v>1856</v>
      </c>
      <c r="L111" t="s">
        <v>1689</v>
      </c>
      <c r="M111" s="32">
        <v>14850</v>
      </c>
      <c r="N111" s="32">
        <v>120</v>
      </c>
      <c r="O111" s="130" t="s">
        <v>1511</v>
      </c>
      <c r="P111" s="125">
        <v>4</v>
      </c>
      <c r="Q111" s="127"/>
      <c r="V111" s="142" t="str">
        <f t="shared" si="3"/>
        <v>Palerang</v>
      </c>
      <c r="W111" s="32">
        <v>16180</v>
      </c>
      <c r="X111" t="s">
        <v>1614</v>
      </c>
      <c r="Y111" s="32">
        <v>145</v>
      </c>
      <c r="Z111" t="s">
        <v>1691</v>
      </c>
      <c r="AA111" s="32">
        <v>1</v>
      </c>
      <c r="AB111" t="s">
        <v>881</v>
      </c>
      <c r="AC111" s="32">
        <v>14505</v>
      </c>
      <c r="AD111" t="s">
        <v>1881</v>
      </c>
    </row>
    <row r="112" spans="10:30" x14ac:dyDescent="0.25">
      <c r="J112" t="s">
        <v>3538</v>
      </c>
      <c r="K112" s="142" t="s">
        <v>1857</v>
      </c>
      <c r="L112" t="s">
        <v>1690</v>
      </c>
      <c r="M112" s="32">
        <v>14870</v>
      </c>
      <c r="N112" s="32">
        <v>140</v>
      </c>
      <c r="O112" s="130" t="s">
        <v>1511</v>
      </c>
      <c r="P112" s="125">
        <v>4</v>
      </c>
      <c r="Q112" s="127"/>
      <c r="V112" s="142" t="str">
        <f t="shared" si="3"/>
        <v>Palerang</v>
      </c>
      <c r="W112" s="32">
        <v>16180</v>
      </c>
      <c r="X112" t="s">
        <v>1614</v>
      </c>
      <c r="Y112" s="32">
        <v>145</v>
      </c>
      <c r="Z112" t="s">
        <v>1691</v>
      </c>
      <c r="AA112" s="32">
        <v>1</v>
      </c>
      <c r="AB112" t="s">
        <v>881</v>
      </c>
      <c r="AC112" s="32">
        <v>14510</v>
      </c>
      <c r="AD112" t="s">
        <v>926</v>
      </c>
    </row>
    <row r="113" spans="10:30" x14ac:dyDescent="0.25">
      <c r="J113" t="s">
        <v>3539</v>
      </c>
      <c r="K113" s="142" t="s">
        <v>1858</v>
      </c>
      <c r="L113" t="s">
        <v>1688</v>
      </c>
      <c r="M113" s="32">
        <v>14900</v>
      </c>
      <c r="N113" s="32">
        <v>105</v>
      </c>
      <c r="O113" s="130" t="s">
        <v>1511</v>
      </c>
      <c r="P113" s="125">
        <v>4</v>
      </c>
      <c r="Q113" s="127"/>
      <c r="V113" s="142" t="str">
        <f t="shared" si="3"/>
        <v>Parkes</v>
      </c>
      <c r="W113" s="32">
        <v>16200</v>
      </c>
      <c r="X113" t="s">
        <v>1615</v>
      </c>
      <c r="Y113" s="32">
        <v>140</v>
      </c>
      <c r="Z113" t="s">
        <v>1690</v>
      </c>
      <c r="AA113" s="32">
        <v>1</v>
      </c>
      <c r="AB113" t="s">
        <v>881</v>
      </c>
      <c r="AC113" s="32">
        <v>14015</v>
      </c>
      <c r="AD113" t="s">
        <v>1851</v>
      </c>
    </row>
    <row r="114" spans="10:30" x14ac:dyDescent="0.25">
      <c r="J114" t="s">
        <v>3540</v>
      </c>
      <c r="K114" s="142" t="s">
        <v>1859</v>
      </c>
      <c r="L114" t="s">
        <v>1687</v>
      </c>
      <c r="M114" s="32">
        <v>14920</v>
      </c>
      <c r="N114" s="32">
        <v>130</v>
      </c>
      <c r="O114" s="130" t="s">
        <v>1511</v>
      </c>
      <c r="P114" s="125">
        <v>4</v>
      </c>
      <c r="Q114" s="127"/>
      <c r="V114" s="142" t="str">
        <f t="shared" si="3"/>
        <v>Parramatta</v>
      </c>
      <c r="W114" s="32">
        <v>16250</v>
      </c>
      <c r="X114" t="s">
        <v>1616</v>
      </c>
      <c r="Y114" s="32">
        <v>105</v>
      </c>
      <c r="Z114" t="s">
        <v>1688</v>
      </c>
      <c r="AA114" s="32">
        <v>1</v>
      </c>
      <c r="AB114" t="s">
        <v>881</v>
      </c>
      <c r="AC114" s="32">
        <v>10540</v>
      </c>
      <c r="AD114" t="s">
        <v>904</v>
      </c>
    </row>
    <row r="115" spans="10:30" x14ac:dyDescent="0.25">
      <c r="J115" t="s">
        <v>3541</v>
      </c>
      <c r="K115" s="142" t="s">
        <v>1860</v>
      </c>
      <c r="L115" t="s">
        <v>1695</v>
      </c>
      <c r="M115" s="32">
        <v>14950</v>
      </c>
      <c r="N115" s="32">
        <v>150</v>
      </c>
      <c r="O115" s="130" t="s">
        <v>1511</v>
      </c>
      <c r="P115" s="125">
        <v>4</v>
      </c>
      <c r="Q115" s="127"/>
      <c r="V115" s="142" t="str">
        <f t="shared" si="3"/>
        <v>Penrith</v>
      </c>
      <c r="W115" s="32">
        <v>16350</v>
      </c>
      <c r="X115" t="s">
        <v>1618</v>
      </c>
      <c r="Y115" s="32">
        <v>105</v>
      </c>
      <c r="Z115" t="s">
        <v>1688</v>
      </c>
      <c r="AA115" s="32">
        <v>1</v>
      </c>
      <c r="AB115" t="s">
        <v>881</v>
      </c>
      <c r="AC115" s="32">
        <v>10545</v>
      </c>
      <c r="AD115" t="s">
        <v>905</v>
      </c>
    </row>
    <row r="116" spans="10:30" x14ac:dyDescent="0.25">
      <c r="J116" t="s">
        <v>3542</v>
      </c>
      <c r="K116" s="142" t="s">
        <v>3543</v>
      </c>
      <c r="L116" t="s">
        <v>1692</v>
      </c>
      <c r="M116" s="32">
        <v>15000</v>
      </c>
      <c r="N116" s="32">
        <v>125</v>
      </c>
      <c r="O116" s="130" t="s">
        <v>1511</v>
      </c>
      <c r="P116" s="125">
        <v>4</v>
      </c>
      <c r="Q116" s="127"/>
      <c r="V116" s="142" t="str">
        <f t="shared" si="3"/>
        <v>Pittwater</v>
      </c>
      <c r="W116" s="32">
        <v>16370</v>
      </c>
      <c r="X116" t="s">
        <v>1619</v>
      </c>
      <c r="Y116" s="32">
        <v>105</v>
      </c>
      <c r="Z116" t="s">
        <v>1688</v>
      </c>
      <c r="AA116" s="32">
        <v>1</v>
      </c>
      <c r="AB116" t="s">
        <v>881</v>
      </c>
      <c r="AC116" s="32">
        <v>10565</v>
      </c>
      <c r="AD116" t="s">
        <v>908</v>
      </c>
    </row>
    <row r="117" spans="10:30" x14ac:dyDescent="0.25">
      <c r="J117" t="s">
        <v>3544</v>
      </c>
      <c r="K117" s="142" t="s">
        <v>1861</v>
      </c>
      <c r="L117" t="s">
        <v>1696</v>
      </c>
      <c r="M117" s="32">
        <v>15050</v>
      </c>
      <c r="N117" s="32">
        <v>110</v>
      </c>
      <c r="O117" s="130" t="s">
        <v>1511</v>
      </c>
      <c r="P117" s="125">
        <v>4</v>
      </c>
      <c r="Q117" s="127"/>
      <c r="V117" s="142" t="str">
        <f t="shared" si="3"/>
        <v>Port Macquarie-Hastings</v>
      </c>
      <c r="W117" s="32">
        <v>16380</v>
      </c>
      <c r="X117" t="s">
        <v>894</v>
      </c>
      <c r="Y117" s="32">
        <v>125</v>
      </c>
      <c r="Z117" t="s">
        <v>1692</v>
      </c>
      <c r="AA117" s="32">
        <v>1</v>
      </c>
      <c r="AB117" t="s">
        <v>881</v>
      </c>
      <c r="AC117" s="32">
        <v>12503</v>
      </c>
      <c r="AD117" t="s">
        <v>915</v>
      </c>
    </row>
    <row r="118" spans="10:30" x14ac:dyDescent="0.25">
      <c r="J118" t="s">
        <v>3545</v>
      </c>
      <c r="K118" s="142" t="s">
        <v>3546</v>
      </c>
      <c r="L118" t="s">
        <v>1687</v>
      </c>
      <c r="M118" s="32">
        <v>15100</v>
      </c>
      <c r="N118" s="32">
        <v>130</v>
      </c>
      <c r="O118" s="130" t="s">
        <v>1511</v>
      </c>
      <c r="P118" s="125">
        <v>4</v>
      </c>
      <c r="Q118" s="127"/>
      <c r="V118" s="142" t="str">
        <f t="shared" si="3"/>
        <v>Port Macquarie-Hastings</v>
      </c>
      <c r="W118" s="32">
        <v>16380</v>
      </c>
      <c r="X118" t="s">
        <v>894</v>
      </c>
      <c r="Y118" s="32">
        <v>125</v>
      </c>
      <c r="Z118" t="s">
        <v>1692</v>
      </c>
      <c r="AA118" s="32">
        <v>1</v>
      </c>
      <c r="AB118" t="s">
        <v>881</v>
      </c>
      <c r="AC118" s="32">
        <v>12510</v>
      </c>
      <c r="AD118" t="s">
        <v>917</v>
      </c>
    </row>
    <row r="119" spans="10:30" x14ac:dyDescent="0.25">
      <c r="J119" t="s">
        <v>3547</v>
      </c>
      <c r="K119" s="142" t="s">
        <v>1862</v>
      </c>
      <c r="L119" t="s">
        <v>1688</v>
      </c>
      <c r="M119" s="32">
        <v>15150</v>
      </c>
      <c r="N119" s="32">
        <v>105</v>
      </c>
      <c r="O119" s="130" t="s">
        <v>1511</v>
      </c>
      <c r="P119" s="125">
        <v>4</v>
      </c>
      <c r="Q119" s="127"/>
      <c r="V119" s="142" t="str">
        <f t="shared" si="3"/>
        <v>Port Stephens</v>
      </c>
      <c r="W119" s="32">
        <v>16400</v>
      </c>
      <c r="X119" t="s">
        <v>1620</v>
      </c>
      <c r="Y119" s="32">
        <v>110</v>
      </c>
      <c r="Z119" t="s">
        <v>1696</v>
      </c>
      <c r="AA119" s="32">
        <v>1</v>
      </c>
      <c r="AB119" t="s">
        <v>881</v>
      </c>
      <c r="AC119" s="32">
        <v>11005</v>
      </c>
      <c r="AD119" t="s">
        <v>1871</v>
      </c>
    </row>
    <row r="120" spans="10:30" x14ac:dyDescent="0.25">
      <c r="J120" t="s">
        <v>3548</v>
      </c>
      <c r="K120" s="142" t="s">
        <v>3549</v>
      </c>
      <c r="L120" t="s">
        <v>1696</v>
      </c>
      <c r="M120" s="32">
        <v>15250</v>
      </c>
      <c r="N120" s="32">
        <v>110</v>
      </c>
      <c r="O120" s="130" t="s">
        <v>1511</v>
      </c>
      <c r="P120" s="125">
        <v>4</v>
      </c>
      <c r="Q120" s="127"/>
      <c r="V120" s="142" t="str">
        <f t="shared" si="3"/>
        <v>Queanbeyan</v>
      </c>
      <c r="W120" s="32">
        <v>16470</v>
      </c>
      <c r="X120" t="s">
        <v>1622</v>
      </c>
      <c r="Y120" s="32">
        <v>145</v>
      </c>
      <c r="Z120" t="s">
        <v>1691</v>
      </c>
      <c r="AA120" s="32">
        <v>1</v>
      </c>
      <c r="AB120" t="s">
        <v>881</v>
      </c>
      <c r="AC120" s="32">
        <v>14505</v>
      </c>
      <c r="AD120" t="s">
        <v>1881</v>
      </c>
    </row>
    <row r="121" spans="10:30" x14ac:dyDescent="0.25">
      <c r="J121" t="s">
        <v>3550</v>
      </c>
      <c r="K121" s="142" t="s">
        <v>1863</v>
      </c>
      <c r="L121" t="s">
        <v>1693</v>
      </c>
      <c r="M121" s="32">
        <v>15270</v>
      </c>
      <c r="N121" s="32">
        <v>135</v>
      </c>
      <c r="O121" s="130" t="s">
        <v>1511</v>
      </c>
      <c r="P121" s="125">
        <v>4</v>
      </c>
      <c r="Q121" s="127"/>
      <c r="V121" s="142" t="str">
        <f t="shared" si="3"/>
        <v>Randwick</v>
      </c>
      <c r="W121" s="32">
        <v>16550</v>
      </c>
      <c r="X121" t="s">
        <v>1624</v>
      </c>
      <c r="Y121" s="32">
        <v>105</v>
      </c>
      <c r="Z121" t="s">
        <v>1688</v>
      </c>
      <c r="AA121" s="32">
        <v>1</v>
      </c>
      <c r="AB121" t="s">
        <v>881</v>
      </c>
      <c r="AC121" s="32">
        <v>10510</v>
      </c>
      <c r="AD121" t="s">
        <v>898</v>
      </c>
    </row>
    <row r="122" spans="10:30" x14ac:dyDescent="0.25">
      <c r="J122" t="s">
        <v>3551</v>
      </c>
      <c r="K122" s="142" t="s">
        <v>1863</v>
      </c>
      <c r="L122" t="s">
        <v>1690</v>
      </c>
      <c r="M122" s="32">
        <v>14875</v>
      </c>
      <c r="N122" s="32">
        <v>140</v>
      </c>
      <c r="O122" s="130" t="s">
        <v>1511</v>
      </c>
      <c r="P122" s="125">
        <v>4</v>
      </c>
      <c r="Q122" s="127"/>
      <c r="V122" s="142" t="str">
        <f t="shared" si="3"/>
        <v>Richmond Valley</v>
      </c>
      <c r="W122" s="32">
        <v>16610</v>
      </c>
      <c r="X122" t="s">
        <v>1625</v>
      </c>
      <c r="Y122" s="32">
        <v>120</v>
      </c>
      <c r="Z122" t="s">
        <v>1689</v>
      </c>
      <c r="AA122" s="32">
        <v>1</v>
      </c>
      <c r="AB122" t="s">
        <v>881</v>
      </c>
      <c r="AC122" s="32">
        <v>12010</v>
      </c>
      <c r="AD122" t="s">
        <v>914</v>
      </c>
    </row>
    <row r="123" spans="10:30" x14ac:dyDescent="0.25">
      <c r="J123" t="s">
        <v>3552</v>
      </c>
      <c r="K123" s="142" t="s">
        <v>1864</v>
      </c>
      <c r="L123" t="s">
        <v>1687</v>
      </c>
      <c r="M123" s="32">
        <v>15300</v>
      </c>
      <c r="N123" s="32">
        <v>130</v>
      </c>
      <c r="O123" s="130" t="s">
        <v>1511</v>
      </c>
      <c r="P123" s="125">
        <v>4</v>
      </c>
      <c r="Q123" s="127"/>
      <c r="V123" s="142" t="str">
        <f t="shared" si="3"/>
        <v>Rockdale</v>
      </c>
      <c r="W123" s="32">
        <v>16650</v>
      </c>
      <c r="X123" t="s">
        <v>1626</v>
      </c>
      <c r="Y123" s="32">
        <v>105</v>
      </c>
      <c r="Z123" t="s">
        <v>1688</v>
      </c>
      <c r="AA123" s="32">
        <v>1</v>
      </c>
      <c r="AB123" t="s">
        <v>881</v>
      </c>
      <c r="AC123" s="32">
        <v>10515</v>
      </c>
      <c r="AD123" t="s">
        <v>899</v>
      </c>
    </row>
    <row r="124" spans="10:30" x14ac:dyDescent="0.25">
      <c r="J124" t="s">
        <v>3553</v>
      </c>
      <c r="K124" s="142" t="s">
        <v>1865</v>
      </c>
      <c r="L124" t="s">
        <v>1688</v>
      </c>
      <c r="M124" s="32">
        <v>15350</v>
      </c>
      <c r="N124" s="32">
        <v>105</v>
      </c>
      <c r="O124" s="130" t="s">
        <v>1511</v>
      </c>
      <c r="P124" s="125">
        <v>4</v>
      </c>
      <c r="Q124" s="127"/>
      <c r="V124" s="142" t="str">
        <f t="shared" si="3"/>
        <v>Ryde</v>
      </c>
      <c r="W124" s="32">
        <v>16700</v>
      </c>
      <c r="X124" t="s">
        <v>1627</v>
      </c>
      <c r="Y124" s="32">
        <v>105</v>
      </c>
      <c r="Z124" t="s">
        <v>1688</v>
      </c>
      <c r="AA124" s="32">
        <v>1</v>
      </c>
      <c r="AB124" t="s">
        <v>881</v>
      </c>
      <c r="AC124" s="32">
        <v>10555</v>
      </c>
      <c r="AD124" t="s">
        <v>906</v>
      </c>
    </row>
    <row r="125" spans="10:30" x14ac:dyDescent="0.25">
      <c r="J125" t="s">
        <v>3554</v>
      </c>
      <c r="K125" s="142" t="s">
        <v>3555</v>
      </c>
      <c r="L125" t="s">
        <v>1693</v>
      </c>
      <c r="M125" s="32">
        <v>15400</v>
      </c>
      <c r="N125" s="32">
        <v>135</v>
      </c>
      <c r="O125" s="130" t="s">
        <v>1511</v>
      </c>
      <c r="P125" s="125">
        <v>4</v>
      </c>
      <c r="Q125" s="127"/>
      <c r="V125" s="142" t="str">
        <f t="shared" si="3"/>
        <v>Shellharbour</v>
      </c>
      <c r="W125" s="32">
        <v>16900</v>
      </c>
      <c r="X125" t="s">
        <v>1631</v>
      </c>
      <c r="Y125" s="32">
        <v>115</v>
      </c>
      <c r="Z125" t="s">
        <v>1697</v>
      </c>
      <c r="AA125" s="32">
        <v>1</v>
      </c>
      <c r="AB125" t="s">
        <v>881</v>
      </c>
      <c r="AC125" s="32">
        <v>11505</v>
      </c>
      <c r="AD125" t="s">
        <v>1913</v>
      </c>
    </row>
    <row r="126" spans="10:30" x14ac:dyDescent="0.25">
      <c r="J126" t="s">
        <v>3556</v>
      </c>
      <c r="K126" s="142" t="s">
        <v>3557</v>
      </c>
      <c r="L126" t="s">
        <v>1691</v>
      </c>
      <c r="M126" s="32">
        <v>15450</v>
      </c>
      <c r="N126" s="32">
        <v>145</v>
      </c>
      <c r="O126" s="130" t="s">
        <v>1511</v>
      </c>
      <c r="P126" s="125">
        <v>4</v>
      </c>
      <c r="Q126" s="127"/>
      <c r="V126" s="142" t="str">
        <f t="shared" si="3"/>
        <v>Shoalhaven</v>
      </c>
      <c r="W126" s="32">
        <v>16950</v>
      </c>
      <c r="X126" t="s">
        <v>1632</v>
      </c>
      <c r="Y126" s="32">
        <v>115</v>
      </c>
      <c r="Z126" t="s">
        <v>1697</v>
      </c>
      <c r="AA126" s="32">
        <v>1</v>
      </c>
      <c r="AB126" t="s">
        <v>881</v>
      </c>
      <c r="AC126" s="32">
        <v>11507</v>
      </c>
      <c r="AD126" t="s">
        <v>911</v>
      </c>
    </row>
    <row r="127" spans="10:30" x14ac:dyDescent="0.25">
      <c r="J127" t="s">
        <v>3558</v>
      </c>
      <c r="K127" s="142" t="s">
        <v>1686</v>
      </c>
      <c r="L127" t="s">
        <v>1686</v>
      </c>
      <c r="M127" s="32">
        <v>15500</v>
      </c>
      <c r="N127" s="32">
        <v>155</v>
      </c>
      <c r="O127" s="130" t="s">
        <v>1511</v>
      </c>
      <c r="P127" s="125">
        <v>4</v>
      </c>
      <c r="Q127" s="127"/>
      <c r="V127" s="142" t="str">
        <f t="shared" si="3"/>
        <v>Singleton</v>
      </c>
      <c r="W127" s="32">
        <v>17000</v>
      </c>
      <c r="X127" t="s">
        <v>1633</v>
      </c>
      <c r="Y127" s="32">
        <v>110</v>
      </c>
      <c r="Z127" t="s">
        <v>1696</v>
      </c>
      <c r="AA127" s="32">
        <v>1</v>
      </c>
      <c r="AB127" t="s">
        <v>881</v>
      </c>
      <c r="AC127" s="32">
        <v>11010</v>
      </c>
      <c r="AD127" t="s">
        <v>910</v>
      </c>
    </row>
    <row r="128" spans="10:30" x14ac:dyDescent="0.25">
      <c r="J128" t="s">
        <v>3559</v>
      </c>
      <c r="K128" s="142" t="s">
        <v>1695</v>
      </c>
      <c r="L128" t="s">
        <v>1695</v>
      </c>
      <c r="M128" s="32">
        <v>15550</v>
      </c>
      <c r="N128" s="32">
        <v>150</v>
      </c>
      <c r="O128" s="130" t="s">
        <v>1511</v>
      </c>
      <c r="P128" s="125">
        <v>4</v>
      </c>
      <c r="Q128" s="127"/>
      <c r="V128" s="142" t="str">
        <f t="shared" si="3"/>
        <v>Snowy River</v>
      </c>
      <c r="W128" s="32">
        <v>17050</v>
      </c>
      <c r="X128" t="s">
        <v>1634</v>
      </c>
      <c r="Y128" s="32">
        <v>145</v>
      </c>
      <c r="Z128" t="s">
        <v>1691</v>
      </c>
      <c r="AA128" s="32">
        <v>1</v>
      </c>
      <c r="AB128" t="s">
        <v>881</v>
      </c>
      <c r="AC128" s="32">
        <v>14520</v>
      </c>
      <c r="AD128" t="s">
        <v>928</v>
      </c>
    </row>
    <row r="129" spans="10:30" x14ac:dyDescent="0.25">
      <c r="J129" t="s">
        <v>3560</v>
      </c>
      <c r="K129" s="142" t="s">
        <v>3561</v>
      </c>
      <c r="L129" t="s">
        <v>1687</v>
      </c>
      <c r="M129" s="32">
        <v>15600</v>
      </c>
      <c r="N129" s="32">
        <v>130</v>
      </c>
      <c r="O129" s="130" t="s">
        <v>1511</v>
      </c>
      <c r="P129" s="125">
        <v>4</v>
      </c>
      <c r="Q129" s="127"/>
      <c r="V129" s="142" t="str">
        <f t="shared" si="3"/>
        <v>Strathfield</v>
      </c>
      <c r="W129" s="32">
        <v>17100</v>
      </c>
      <c r="X129" t="s">
        <v>1635</v>
      </c>
      <c r="Y129" s="32">
        <v>105</v>
      </c>
      <c r="Z129" t="s">
        <v>1688</v>
      </c>
      <c r="AA129" s="32">
        <v>1</v>
      </c>
      <c r="AB129" t="s">
        <v>881</v>
      </c>
      <c r="AC129" s="32">
        <v>10535</v>
      </c>
      <c r="AD129" t="s">
        <v>903</v>
      </c>
    </row>
    <row r="130" spans="10:30" x14ac:dyDescent="0.25">
      <c r="J130" t="s">
        <v>3562</v>
      </c>
      <c r="K130" s="142" t="s">
        <v>1866</v>
      </c>
      <c r="L130" t="s">
        <v>1696</v>
      </c>
      <c r="M130" s="32">
        <v>15650</v>
      </c>
      <c r="N130" s="32">
        <v>110</v>
      </c>
      <c r="O130" s="130" t="s">
        <v>1511</v>
      </c>
      <c r="P130" s="125">
        <v>4</v>
      </c>
      <c r="Q130" s="127"/>
      <c r="V130" s="142" t="str">
        <f t="shared" si="3"/>
        <v>Sutherland Shire</v>
      </c>
      <c r="W130" s="32">
        <v>17150</v>
      </c>
      <c r="X130" t="s">
        <v>1636</v>
      </c>
      <c r="Y130" s="32">
        <v>105</v>
      </c>
      <c r="Z130" t="s">
        <v>1688</v>
      </c>
      <c r="AA130" s="32">
        <v>1</v>
      </c>
      <c r="AB130" t="s">
        <v>881</v>
      </c>
      <c r="AC130" s="32">
        <v>10515</v>
      </c>
      <c r="AD130" t="s">
        <v>899</v>
      </c>
    </row>
    <row r="131" spans="10:30" x14ac:dyDescent="0.25">
      <c r="J131" t="s">
        <v>3563</v>
      </c>
      <c r="K131" s="142" t="s">
        <v>1867</v>
      </c>
      <c r="L131" t="s">
        <v>1692</v>
      </c>
      <c r="M131" s="32">
        <v>15700</v>
      </c>
      <c r="N131" s="32">
        <v>125</v>
      </c>
      <c r="O131" s="130" t="s">
        <v>1511</v>
      </c>
      <c r="P131" s="125">
        <v>4</v>
      </c>
      <c r="Q131" s="127"/>
      <c r="V131" s="142" t="str">
        <f t="shared" ref="V131:V166" si="4">TRIM(LEFT(X131,IF(ISERROR(FIND("(",X131)),LEN(X131),FIND("(",X131)-2)))</f>
        <v>Sydney</v>
      </c>
      <c r="W131" s="32">
        <v>17200</v>
      </c>
      <c r="X131" t="s">
        <v>1637</v>
      </c>
      <c r="Y131" s="32">
        <v>105</v>
      </c>
      <c r="Z131" t="s">
        <v>1688</v>
      </c>
      <c r="AA131" s="32">
        <v>1</v>
      </c>
      <c r="AB131" t="s">
        <v>881</v>
      </c>
      <c r="AC131" s="32">
        <v>10505</v>
      </c>
      <c r="AD131" t="s">
        <v>897</v>
      </c>
    </row>
    <row r="132" spans="10:30" x14ac:dyDescent="0.25">
      <c r="J132" t="s">
        <v>3564</v>
      </c>
      <c r="K132" s="142" t="s">
        <v>1868</v>
      </c>
      <c r="L132" t="s">
        <v>1687</v>
      </c>
      <c r="M132" s="32">
        <v>15750</v>
      </c>
      <c r="N132" s="32">
        <v>130</v>
      </c>
      <c r="O132" s="130" t="s">
        <v>1511</v>
      </c>
      <c r="P132" s="125">
        <v>4</v>
      </c>
      <c r="Q132" s="127"/>
      <c r="V132" s="142" t="str">
        <f t="shared" si="4"/>
        <v>Tamworth Regional</v>
      </c>
      <c r="W132" s="32">
        <v>17310</v>
      </c>
      <c r="X132" t="s">
        <v>1640</v>
      </c>
      <c r="Y132" s="32">
        <v>130</v>
      </c>
      <c r="Z132" t="s">
        <v>1687</v>
      </c>
      <c r="AA132" s="32">
        <v>1</v>
      </c>
      <c r="AB132" t="s">
        <v>881</v>
      </c>
      <c r="AC132" s="32">
        <v>13005</v>
      </c>
      <c r="AD132" t="s">
        <v>1919</v>
      </c>
    </row>
    <row r="133" spans="10:30" x14ac:dyDescent="0.25">
      <c r="J133" t="s">
        <v>3565</v>
      </c>
      <c r="K133" s="142" t="s">
        <v>1869</v>
      </c>
      <c r="L133" t="s">
        <v>1695</v>
      </c>
      <c r="M133" s="32">
        <v>15800</v>
      </c>
      <c r="N133" s="32">
        <v>150</v>
      </c>
      <c r="O133" s="130" t="s">
        <v>1511</v>
      </c>
      <c r="P133" s="125">
        <v>4</v>
      </c>
      <c r="Q133" s="127"/>
      <c r="V133" s="142" t="str">
        <f t="shared" si="4"/>
        <v>Tamworth Regional</v>
      </c>
      <c r="W133" s="32">
        <v>17310</v>
      </c>
      <c r="X133" t="s">
        <v>1640</v>
      </c>
      <c r="Y133" s="32">
        <v>130</v>
      </c>
      <c r="Z133" t="s">
        <v>1687</v>
      </c>
      <c r="AA133" s="32">
        <v>1</v>
      </c>
      <c r="AB133" t="s">
        <v>881</v>
      </c>
      <c r="AC133" s="32">
        <v>13010</v>
      </c>
      <c r="AD133" t="s">
        <v>918</v>
      </c>
    </row>
    <row r="134" spans="10:30" x14ac:dyDescent="0.25">
      <c r="J134" t="s">
        <v>3566</v>
      </c>
      <c r="K134" s="142" t="s">
        <v>1870</v>
      </c>
      <c r="L134" t="s">
        <v>1693</v>
      </c>
      <c r="M134" s="32">
        <v>15850</v>
      </c>
      <c r="N134" s="32">
        <v>135</v>
      </c>
      <c r="O134" s="130" t="s">
        <v>1511</v>
      </c>
      <c r="P134" s="125">
        <v>4</v>
      </c>
      <c r="Q134" s="127"/>
      <c r="V134" s="142" t="str">
        <f t="shared" si="4"/>
        <v>Temora</v>
      </c>
      <c r="W134" s="32">
        <v>17350</v>
      </c>
      <c r="X134" t="s">
        <v>1641</v>
      </c>
      <c r="Y134" s="32">
        <v>150</v>
      </c>
      <c r="Z134" t="s">
        <v>1695</v>
      </c>
      <c r="AA134" s="32">
        <v>1</v>
      </c>
      <c r="AB134" t="s">
        <v>881</v>
      </c>
      <c r="AC134" s="32">
        <v>15010</v>
      </c>
      <c r="AD134" t="s">
        <v>929</v>
      </c>
    </row>
    <row r="135" spans="10:30" x14ac:dyDescent="0.25">
      <c r="J135" t="s">
        <v>3567</v>
      </c>
      <c r="K135" s="142" t="s">
        <v>1871</v>
      </c>
      <c r="L135" t="s">
        <v>1696</v>
      </c>
      <c r="M135" s="32">
        <v>15900</v>
      </c>
      <c r="N135" s="32">
        <v>110</v>
      </c>
      <c r="O135" s="130" t="s">
        <v>1511</v>
      </c>
      <c r="P135" s="125">
        <v>4</v>
      </c>
      <c r="Q135" s="127"/>
      <c r="V135" s="142" t="str">
        <f t="shared" si="4"/>
        <v>Tenterfield</v>
      </c>
      <c r="W135" s="32">
        <v>17400</v>
      </c>
      <c r="X135" t="s">
        <v>1642</v>
      </c>
      <c r="Y135" s="32">
        <v>130</v>
      </c>
      <c r="Z135" t="s">
        <v>1687</v>
      </c>
      <c r="AA135" s="32">
        <v>1</v>
      </c>
      <c r="AB135" t="s">
        <v>881</v>
      </c>
      <c r="AC135" s="32">
        <v>13015</v>
      </c>
      <c r="AD135" t="s">
        <v>919</v>
      </c>
    </row>
    <row r="136" spans="10:30" x14ac:dyDescent="0.25">
      <c r="J136" t="s">
        <v>3568</v>
      </c>
      <c r="K136" s="142" t="s">
        <v>1872</v>
      </c>
      <c r="L136" t="s">
        <v>1688</v>
      </c>
      <c r="M136" s="32">
        <v>15950</v>
      </c>
      <c r="N136" s="32">
        <v>105</v>
      </c>
      <c r="O136" s="130" t="s">
        <v>1511</v>
      </c>
      <c r="P136" s="125">
        <v>4</v>
      </c>
      <c r="Q136" s="127"/>
      <c r="V136" s="142" t="str">
        <f t="shared" si="4"/>
        <v>The Hills Shire</v>
      </c>
      <c r="W136" s="32">
        <v>17420</v>
      </c>
      <c r="X136" t="s">
        <v>893</v>
      </c>
      <c r="Y136" s="32">
        <v>105</v>
      </c>
      <c r="Z136" t="s">
        <v>1688</v>
      </c>
      <c r="AA136" s="32">
        <v>1</v>
      </c>
      <c r="AB136" t="s">
        <v>881</v>
      </c>
      <c r="AC136" s="32">
        <v>10560</v>
      </c>
      <c r="AD136" t="s">
        <v>907</v>
      </c>
    </row>
    <row r="137" spans="10:30" x14ac:dyDescent="0.25">
      <c r="J137" t="s">
        <v>3569</v>
      </c>
      <c r="K137" s="142" t="s">
        <v>1699</v>
      </c>
      <c r="L137" t="s">
        <v>1694</v>
      </c>
      <c r="M137" s="32">
        <v>19399</v>
      </c>
      <c r="N137" s="32">
        <v>160</v>
      </c>
      <c r="O137" s="130" t="s">
        <v>1511</v>
      </c>
      <c r="P137" s="125">
        <v>4</v>
      </c>
      <c r="Q137" s="127"/>
      <c r="V137" s="142" t="str">
        <f t="shared" si="4"/>
        <v>Tumbarumba</v>
      </c>
      <c r="W137" s="32">
        <v>17450</v>
      </c>
      <c r="X137" t="s">
        <v>1643</v>
      </c>
      <c r="Y137" s="32">
        <v>155</v>
      </c>
      <c r="Z137" t="s">
        <v>1686</v>
      </c>
      <c r="AA137" s="32">
        <v>1</v>
      </c>
      <c r="AB137" t="s">
        <v>881</v>
      </c>
      <c r="AC137" s="32">
        <v>15510</v>
      </c>
      <c r="AD137" t="s">
        <v>931</v>
      </c>
    </row>
    <row r="138" spans="10:30" x14ac:dyDescent="0.25">
      <c r="J138" t="s">
        <v>3570</v>
      </c>
      <c r="K138" s="142" t="s">
        <v>3571</v>
      </c>
      <c r="L138" t="s">
        <v>1687</v>
      </c>
      <c r="M138" s="32">
        <v>16000</v>
      </c>
      <c r="N138" s="32">
        <v>130</v>
      </c>
      <c r="O138" s="130" t="s">
        <v>1511</v>
      </c>
      <c r="P138" s="125">
        <v>4</v>
      </c>
      <c r="Q138" s="127"/>
      <c r="V138" s="142" t="str">
        <f t="shared" si="4"/>
        <v>Tumut Shire</v>
      </c>
      <c r="W138" s="32">
        <v>17500</v>
      </c>
      <c r="X138" t="s">
        <v>1644</v>
      </c>
      <c r="Y138" s="32">
        <v>150</v>
      </c>
      <c r="Z138" t="s">
        <v>1695</v>
      </c>
      <c r="AA138" s="32">
        <v>1</v>
      </c>
      <c r="AB138" t="s">
        <v>881</v>
      </c>
      <c r="AC138" s="32">
        <v>15010</v>
      </c>
      <c r="AD138" t="s">
        <v>929</v>
      </c>
    </row>
    <row r="139" spans="10:30" x14ac:dyDescent="0.25">
      <c r="J139" t="s">
        <v>3572</v>
      </c>
      <c r="K139" s="142" t="s">
        <v>1873</v>
      </c>
      <c r="L139" t="s">
        <v>1690</v>
      </c>
      <c r="M139" s="32">
        <v>16100</v>
      </c>
      <c r="N139" s="32">
        <v>140</v>
      </c>
      <c r="O139" s="130" t="s">
        <v>1511</v>
      </c>
      <c r="P139" s="125">
        <v>4</v>
      </c>
      <c r="Q139" s="127"/>
      <c r="V139" s="142" t="str">
        <f t="shared" si="4"/>
        <v>Tweed</v>
      </c>
      <c r="W139" s="32">
        <v>17550</v>
      </c>
      <c r="X139" t="s">
        <v>1645</v>
      </c>
      <c r="Y139" s="32">
        <v>120</v>
      </c>
      <c r="Z139" t="s">
        <v>1689</v>
      </c>
      <c r="AA139" s="32">
        <v>1</v>
      </c>
      <c r="AB139" t="s">
        <v>881</v>
      </c>
      <c r="AC139" s="32">
        <v>12005</v>
      </c>
      <c r="AD139" t="s">
        <v>913</v>
      </c>
    </row>
    <row r="140" spans="10:30" x14ac:dyDescent="0.25">
      <c r="J140" t="s">
        <v>3573</v>
      </c>
      <c r="K140" s="142" t="s">
        <v>1874</v>
      </c>
      <c r="L140" t="s">
        <v>1690</v>
      </c>
      <c r="M140" s="32">
        <v>16150</v>
      </c>
      <c r="N140" s="32">
        <v>140</v>
      </c>
      <c r="O140" s="130" t="s">
        <v>1511</v>
      </c>
      <c r="P140" s="125">
        <v>4</v>
      </c>
      <c r="Q140" s="127"/>
      <c r="V140" s="142" t="str">
        <f t="shared" si="4"/>
        <v>Tweed</v>
      </c>
      <c r="W140" s="32">
        <v>17550</v>
      </c>
      <c r="X140" t="s">
        <v>1645</v>
      </c>
      <c r="Y140" s="32">
        <v>120</v>
      </c>
      <c r="Z140" t="s">
        <v>1689</v>
      </c>
      <c r="AA140" s="32">
        <v>1</v>
      </c>
      <c r="AB140" t="s">
        <v>881</v>
      </c>
      <c r="AC140" s="32">
        <v>12010</v>
      </c>
      <c r="AD140" t="s">
        <v>914</v>
      </c>
    </row>
    <row r="141" spans="10:30" x14ac:dyDescent="0.25">
      <c r="J141" t="s">
        <v>3574</v>
      </c>
      <c r="K141" s="142" t="s">
        <v>1875</v>
      </c>
      <c r="L141" t="s">
        <v>1691</v>
      </c>
      <c r="M141" s="32">
        <v>16180</v>
      </c>
      <c r="N141" s="32">
        <v>145</v>
      </c>
      <c r="O141" s="130" t="s">
        <v>1511</v>
      </c>
      <c r="P141" s="125">
        <v>4</v>
      </c>
      <c r="Q141" s="127"/>
      <c r="V141" s="151" t="str">
        <f t="shared" si="4"/>
        <v>Unincorporated NSW</v>
      </c>
      <c r="W141" s="43">
        <v>19399</v>
      </c>
      <c r="X141" s="31" t="s">
        <v>1673</v>
      </c>
      <c r="Y141" s="43">
        <v>125</v>
      </c>
      <c r="Z141" s="31" t="s">
        <v>1692</v>
      </c>
      <c r="AA141" s="43">
        <v>1</v>
      </c>
      <c r="AB141" s="31" t="s">
        <v>881</v>
      </c>
      <c r="AC141" s="43">
        <v>12510</v>
      </c>
      <c r="AD141" s="31" t="s">
        <v>917</v>
      </c>
    </row>
    <row r="142" spans="10:30" x14ac:dyDescent="0.25">
      <c r="J142" t="s">
        <v>3575</v>
      </c>
      <c r="K142" s="142" t="s">
        <v>1876</v>
      </c>
      <c r="L142" t="s">
        <v>1690</v>
      </c>
      <c r="M142" s="32">
        <v>16200</v>
      </c>
      <c r="N142" s="32">
        <v>140</v>
      </c>
      <c r="O142" s="130" t="s">
        <v>1511</v>
      </c>
      <c r="P142" s="125">
        <v>4</v>
      </c>
      <c r="Q142" s="127"/>
      <c r="V142" s="151" t="str">
        <f t="shared" si="4"/>
        <v>Unincorporated NSW</v>
      </c>
      <c r="W142" s="43">
        <v>19399</v>
      </c>
      <c r="X142" s="31" t="s">
        <v>1673</v>
      </c>
      <c r="Y142" s="43">
        <v>160</v>
      </c>
      <c r="Z142" s="31" t="s">
        <v>1694</v>
      </c>
      <c r="AA142" s="43">
        <v>1</v>
      </c>
      <c r="AB142" s="31" t="s">
        <v>881</v>
      </c>
      <c r="AC142" s="43">
        <v>16010</v>
      </c>
      <c r="AD142" s="31" t="s">
        <v>1694</v>
      </c>
    </row>
    <row r="143" spans="10:30" x14ac:dyDescent="0.25">
      <c r="J143" t="s">
        <v>3576</v>
      </c>
      <c r="K143" s="142" t="s">
        <v>1877</v>
      </c>
      <c r="L143" t="s">
        <v>1688</v>
      </c>
      <c r="M143" s="32">
        <v>16250</v>
      </c>
      <c r="N143" s="32">
        <v>105</v>
      </c>
      <c r="O143" s="130" t="s">
        <v>1511</v>
      </c>
      <c r="P143" s="125">
        <v>4</v>
      </c>
      <c r="Q143" s="127"/>
      <c r="V143" s="142" t="str">
        <f t="shared" si="4"/>
        <v>Upper Hunter Shire</v>
      </c>
      <c r="W143" s="32">
        <v>17620</v>
      </c>
      <c r="X143" t="s">
        <v>1646</v>
      </c>
      <c r="Y143" s="32">
        <v>110</v>
      </c>
      <c r="Z143" t="s">
        <v>1696</v>
      </c>
      <c r="AA143" s="32">
        <v>1</v>
      </c>
      <c r="AB143" t="s">
        <v>881</v>
      </c>
      <c r="AC143" s="32">
        <v>11010</v>
      </c>
      <c r="AD143" t="s">
        <v>910</v>
      </c>
    </row>
    <row r="144" spans="10:30" x14ac:dyDescent="0.25">
      <c r="J144" t="s">
        <v>3577</v>
      </c>
      <c r="K144" s="142" t="s">
        <v>3578</v>
      </c>
      <c r="L144" t="s">
        <v>1687</v>
      </c>
      <c r="M144" s="32">
        <v>16300</v>
      </c>
      <c r="N144" s="32">
        <v>130</v>
      </c>
      <c r="O144" s="130" t="s">
        <v>1511</v>
      </c>
      <c r="P144" s="125">
        <v>4</v>
      </c>
      <c r="Q144" s="127"/>
      <c r="V144" s="142" t="str">
        <f t="shared" si="4"/>
        <v>Upper Lachlan Shire</v>
      </c>
      <c r="W144" s="32">
        <v>17640</v>
      </c>
      <c r="X144" t="s">
        <v>1647</v>
      </c>
      <c r="Y144" s="32">
        <v>145</v>
      </c>
      <c r="Z144" t="s">
        <v>1691</v>
      </c>
      <c r="AA144" s="32">
        <v>1</v>
      </c>
      <c r="AB144" t="s">
        <v>881</v>
      </c>
      <c r="AC144" s="32">
        <v>14510</v>
      </c>
      <c r="AD144" t="s">
        <v>926</v>
      </c>
    </row>
    <row r="145" spans="10:30" x14ac:dyDescent="0.25">
      <c r="J145" t="s">
        <v>3579</v>
      </c>
      <c r="K145" s="142" t="s">
        <v>1878</v>
      </c>
      <c r="L145" t="s">
        <v>1688</v>
      </c>
      <c r="M145" s="32">
        <v>16350</v>
      </c>
      <c r="N145" s="32">
        <v>105</v>
      </c>
      <c r="O145" s="130" t="s">
        <v>1511</v>
      </c>
      <c r="P145" s="125">
        <v>4</v>
      </c>
      <c r="Q145" s="127"/>
      <c r="V145" s="142" t="str">
        <f t="shared" si="4"/>
        <v>Uralla</v>
      </c>
      <c r="W145" s="32">
        <v>17650</v>
      </c>
      <c r="X145" t="s">
        <v>1648</v>
      </c>
      <c r="Y145" s="32">
        <v>130</v>
      </c>
      <c r="Z145" t="s">
        <v>1687</v>
      </c>
      <c r="AA145" s="32">
        <v>1</v>
      </c>
      <c r="AB145" t="s">
        <v>881</v>
      </c>
      <c r="AC145" s="32">
        <v>13015</v>
      </c>
      <c r="AD145" t="s">
        <v>919</v>
      </c>
    </row>
    <row r="146" spans="10:30" x14ac:dyDescent="0.25">
      <c r="J146" t="s">
        <v>3580</v>
      </c>
      <c r="K146" s="142" t="s">
        <v>1879</v>
      </c>
      <c r="L146" t="s">
        <v>1688</v>
      </c>
      <c r="M146" s="32">
        <v>16370</v>
      </c>
      <c r="N146" s="32">
        <v>105</v>
      </c>
      <c r="O146" s="130" t="s">
        <v>1511</v>
      </c>
      <c r="P146" s="125">
        <v>4</v>
      </c>
      <c r="Q146" s="127"/>
      <c r="V146" s="142" t="str">
        <f t="shared" si="4"/>
        <v>Urana</v>
      </c>
      <c r="W146" s="32">
        <v>17700</v>
      </c>
      <c r="X146" t="s">
        <v>1649</v>
      </c>
      <c r="Y146" s="32">
        <v>155</v>
      </c>
      <c r="Z146" t="s">
        <v>1686</v>
      </c>
      <c r="AA146" s="32">
        <v>1</v>
      </c>
      <c r="AB146" t="s">
        <v>881</v>
      </c>
      <c r="AC146" s="32">
        <v>15510</v>
      </c>
      <c r="AD146" t="s">
        <v>931</v>
      </c>
    </row>
    <row r="147" spans="10:30" x14ac:dyDescent="0.25">
      <c r="J147" t="s">
        <v>3581</v>
      </c>
      <c r="K147" s="142" t="s">
        <v>1880</v>
      </c>
      <c r="L147" t="s">
        <v>1696</v>
      </c>
      <c r="M147" s="32">
        <v>16400</v>
      </c>
      <c r="N147" s="32">
        <v>110</v>
      </c>
      <c r="O147" s="130" t="s">
        <v>1511</v>
      </c>
      <c r="P147" s="125">
        <v>4</v>
      </c>
      <c r="Q147" s="127"/>
      <c r="V147" s="142" t="str">
        <f t="shared" si="4"/>
        <v>Wagga Wagga</v>
      </c>
      <c r="W147" s="32">
        <v>17750</v>
      </c>
      <c r="X147" t="s">
        <v>1650</v>
      </c>
      <c r="Y147" s="32">
        <v>150</v>
      </c>
      <c r="Z147" t="s">
        <v>1695</v>
      </c>
      <c r="AA147" s="32">
        <v>1</v>
      </c>
      <c r="AB147" t="s">
        <v>881</v>
      </c>
      <c r="AC147" s="32">
        <v>15005</v>
      </c>
      <c r="AD147" t="s">
        <v>1901</v>
      </c>
    </row>
    <row r="148" spans="10:30" x14ac:dyDescent="0.25">
      <c r="J148" t="s">
        <v>3582</v>
      </c>
      <c r="K148" s="142" t="s">
        <v>3583</v>
      </c>
      <c r="L148" t="s">
        <v>1692</v>
      </c>
      <c r="M148" s="32">
        <v>16420</v>
      </c>
      <c r="N148" s="32">
        <v>125</v>
      </c>
      <c r="O148" s="130" t="s">
        <v>1511</v>
      </c>
      <c r="P148" s="125">
        <v>4</v>
      </c>
      <c r="Q148" s="127"/>
      <c r="V148" s="142" t="str">
        <f t="shared" si="4"/>
        <v>Wagga Wagga</v>
      </c>
      <c r="W148" s="32">
        <v>17750</v>
      </c>
      <c r="X148" t="s">
        <v>1650</v>
      </c>
      <c r="Y148" s="32">
        <v>150</v>
      </c>
      <c r="Z148" t="s">
        <v>1695</v>
      </c>
      <c r="AA148" s="32">
        <v>1</v>
      </c>
      <c r="AB148" t="s">
        <v>881</v>
      </c>
      <c r="AC148" s="32">
        <v>15010</v>
      </c>
      <c r="AD148" t="s">
        <v>929</v>
      </c>
    </row>
    <row r="149" spans="10:30" x14ac:dyDescent="0.25">
      <c r="J149" t="s">
        <v>3584</v>
      </c>
      <c r="K149" s="142" t="s">
        <v>1881</v>
      </c>
      <c r="L149" t="s">
        <v>1691</v>
      </c>
      <c r="M149" s="32">
        <v>16470</v>
      </c>
      <c r="N149" s="32">
        <v>145</v>
      </c>
      <c r="O149" s="130" t="s">
        <v>1511</v>
      </c>
      <c r="P149" s="125">
        <v>4</v>
      </c>
      <c r="Q149" s="127"/>
      <c r="V149" s="142" t="str">
        <f t="shared" si="4"/>
        <v>Wakool</v>
      </c>
      <c r="W149" s="32">
        <v>17800</v>
      </c>
      <c r="X149" t="s">
        <v>1651</v>
      </c>
      <c r="Y149" s="32">
        <v>155</v>
      </c>
      <c r="Z149" t="s">
        <v>1686</v>
      </c>
      <c r="AA149" s="32">
        <v>1</v>
      </c>
      <c r="AB149" t="s">
        <v>881</v>
      </c>
      <c r="AC149" s="32">
        <v>15515</v>
      </c>
      <c r="AD149" t="s">
        <v>932</v>
      </c>
    </row>
    <row r="150" spans="10:30" x14ac:dyDescent="0.25">
      <c r="J150" t="s">
        <v>3585</v>
      </c>
      <c r="K150" s="142" t="s">
        <v>3586</v>
      </c>
      <c r="L150" t="s">
        <v>1687</v>
      </c>
      <c r="M150" s="32">
        <v>16500</v>
      </c>
      <c r="N150" s="32">
        <v>130</v>
      </c>
      <c r="O150" s="130" t="s">
        <v>1511</v>
      </c>
      <c r="P150" s="125">
        <v>4</v>
      </c>
      <c r="Q150" s="127"/>
      <c r="V150" s="142" t="str">
        <f t="shared" si="4"/>
        <v>Walcha</v>
      </c>
      <c r="W150" s="32">
        <v>17850</v>
      </c>
      <c r="X150" t="s">
        <v>1652</v>
      </c>
      <c r="Y150" s="32">
        <v>130</v>
      </c>
      <c r="Z150" t="s">
        <v>1687</v>
      </c>
      <c r="AA150" s="32">
        <v>1</v>
      </c>
      <c r="AB150" t="s">
        <v>881</v>
      </c>
      <c r="AC150" s="32">
        <v>13015</v>
      </c>
      <c r="AD150" t="s">
        <v>919</v>
      </c>
    </row>
    <row r="151" spans="10:30" x14ac:dyDescent="0.25">
      <c r="J151" t="s">
        <v>3587</v>
      </c>
      <c r="K151" s="142" t="s">
        <v>1882</v>
      </c>
      <c r="L151" t="s">
        <v>1688</v>
      </c>
      <c r="M151" s="32">
        <v>16550</v>
      </c>
      <c r="N151" s="32">
        <v>105</v>
      </c>
      <c r="O151" s="130" t="s">
        <v>1511</v>
      </c>
      <c r="P151" s="125">
        <v>4</v>
      </c>
      <c r="Q151" s="127"/>
      <c r="V151" s="142" t="str">
        <f t="shared" si="4"/>
        <v>Walgett</v>
      </c>
      <c r="W151" s="32">
        <v>17900</v>
      </c>
      <c r="X151" t="s">
        <v>1653</v>
      </c>
      <c r="Y151" s="32">
        <v>135</v>
      </c>
      <c r="Z151" t="s">
        <v>1693</v>
      </c>
      <c r="AA151" s="32">
        <v>1</v>
      </c>
      <c r="AB151" t="s">
        <v>881</v>
      </c>
      <c r="AC151" s="32">
        <v>13510</v>
      </c>
      <c r="AD151" t="s">
        <v>922</v>
      </c>
    </row>
    <row r="152" spans="10:30" x14ac:dyDescent="0.25">
      <c r="J152" t="s">
        <v>3588</v>
      </c>
      <c r="K152" s="142" t="s">
        <v>1883</v>
      </c>
      <c r="L152" t="s">
        <v>1689</v>
      </c>
      <c r="M152" s="32">
        <v>16610</v>
      </c>
      <c r="N152" s="32">
        <v>120</v>
      </c>
      <c r="O152" s="130" t="s">
        <v>1511</v>
      </c>
      <c r="P152" s="125">
        <v>4</v>
      </c>
      <c r="Q152" s="127"/>
      <c r="V152" s="142" t="str">
        <f t="shared" si="4"/>
        <v>Warren</v>
      </c>
      <c r="W152" s="32">
        <v>17950</v>
      </c>
      <c r="X152" t="s">
        <v>1654</v>
      </c>
      <c r="Y152" s="32">
        <v>135</v>
      </c>
      <c r="Z152" t="s">
        <v>1693</v>
      </c>
      <c r="AA152" s="32">
        <v>1</v>
      </c>
      <c r="AB152" t="s">
        <v>881</v>
      </c>
      <c r="AC152" s="32">
        <v>13510</v>
      </c>
      <c r="AD152" t="s">
        <v>922</v>
      </c>
    </row>
    <row r="153" spans="10:30" x14ac:dyDescent="0.25">
      <c r="J153" t="s">
        <v>3589</v>
      </c>
      <c r="K153" s="142" t="s">
        <v>1884</v>
      </c>
      <c r="L153" t="s">
        <v>1688</v>
      </c>
      <c r="M153" s="32">
        <v>16650</v>
      </c>
      <c r="N153" s="32">
        <v>105</v>
      </c>
      <c r="O153" s="130" t="s">
        <v>1511</v>
      </c>
      <c r="P153" s="125">
        <v>4</v>
      </c>
      <c r="Q153" s="127"/>
      <c r="V153" s="142" t="str">
        <f t="shared" si="4"/>
        <v>Warringah</v>
      </c>
      <c r="W153" s="32">
        <v>18000</v>
      </c>
      <c r="X153" t="s">
        <v>1655</v>
      </c>
      <c r="Y153" s="32">
        <v>105</v>
      </c>
      <c r="Z153" t="s">
        <v>1688</v>
      </c>
      <c r="AA153" s="32">
        <v>1</v>
      </c>
      <c r="AB153" t="s">
        <v>881</v>
      </c>
      <c r="AC153" s="32">
        <v>10565</v>
      </c>
      <c r="AD153" t="s">
        <v>908</v>
      </c>
    </row>
    <row r="154" spans="10:30" x14ac:dyDescent="0.25">
      <c r="J154" t="s">
        <v>3590</v>
      </c>
      <c r="K154" s="142" t="s">
        <v>1885</v>
      </c>
      <c r="L154" t="s">
        <v>1688</v>
      </c>
      <c r="M154" s="32">
        <v>16700</v>
      </c>
      <c r="N154" s="32">
        <v>105</v>
      </c>
      <c r="O154" s="130" t="s">
        <v>1511</v>
      </c>
      <c r="P154" s="125">
        <v>4</v>
      </c>
      <c r="Q154" s="127"/>
      <c r="V154" s="142" t="str">
        <f t="shared" si="4"/>
        <v>Warrumbungle Shire</v>
      </c>
      <c r="W154" s="32">
        <v>18020</v>
      </c>
      <c r="X154" t="s">
        <v>1656</v>
      </c>
      <c r="Y154" s="32">
        <v>135</v>
      </c>
      <c r="Z154" t="s">
        <v>1693</v>
      </c>
      <c r="AA154" s="32">
        <v>1</v>
      </c>
      <c r="AB154" t="s">
        <v>881</v>
      </c>
      <c r="AC154" s="32">
        <v>13505</v>
      </c>
      <c r="AD154" t="s">
        <v>921</v>
      </c>
    </row>
    <row r="155" spans="10:30" x14ac:dyDescent="0.25">
      <c r="J155" t="s">
        <v>3591</v>
      </c>
      <c r="K155" s="142" t="s">
        <v>3592</v>
      </c>
      <c r="L155" t="s">
        <v>1690</v>
      </c>
      <c r="M155" s="32">
        <v>16750</v>
      </c>
      <c r="N155" s="32">
        <v>140</v>
      </c>
      <c r="O155" s="130" t="s">
        <v>1511</v>
      </c>
      <c r="P155" s="125">
        <v>4</v>
      </c>
      <c r="Q155" s="127"/>
      <c r="V155" s="142" t="str">
        <f t="shared" si="4"/>
        <v>Waverley</v>
      </c>
      <c r="W155" s="32">
        <v>18050</v>
      </c>
      <c r="X155" t="s">
        <v>1657</v>
      </c>
      <c r="Y155" s="32">
        <v>105</v>
      </c>
      <c r="Z155" t="s">
        <v>1688</v>
      </c>
      <c r="AA155" s="32">
        <v>1</v>
      </c>
      <c r="AB155" t="s">
        <v>881</v>
      </c>
      <c r="AC155" s="32">
        <v>10510</v>
      </c>
      <c r="AD155" t="s">
        <v>898</v>
      </c>
    </row>
    <row r="156" spans="10:30" x14ac:dyDescent="0.25">
      <c r="J156" t="s">
        <v>3593</v>
      </c>
      <c r="K156" s="142" t="s">
        <v>3594</v>
      </c>
      <c r="L156" t="s">
        <v>1696</v>
      </c>
      <c r="M156" s="32">
        <v>16800</v>
      </c>
      <c r="N156" s="32">
        <v>110</v>
      </c>
      <c r="O156" s="130" t="s">
        <v>1511</v>
      </c>
      <c r="P156" s="125">
        <v>4</v>
      </c>
      <c r="Q156" s="127"/>
      <c r="V156" s="142" t="str">
        <f t="shared" si="4"/>
        <v>Weddin</v>
      </c>
      <c r="W156" s="32">
        <v>18100</v>
      </c>
      <c r="X156" t="s">
        <v>1658</v>
      </c>
      <c r="Y156" s="32">
        <v>140</v>
      </c>
      <c r="Z156" t="s">
        <v>1690</v>
      </c>
      <c r="AA156" s="32">
        <v>1</v>
      </c>
      <c r="AB156" t="s">
        <v>881</v>
      </c>
      <c r="AC156" s="32">
        <v>14015</v>
      </c>
      <c r="AD156" t="s">
        <v>1851</v>
      </c>
    </row>
    <row r="157" spans="10:30" x14ac:dyDescent="0.25">
      <c r="J157" t="s">
        <v>3595</v>
      </c>
      <c r="K157" s="142" t="s">
        <v>3596</v>
      </c>
      <c r="L157" t="s">
        <v>1687</v>
      </c>
      <c r="M157" s="32">
        <v>16850</v>
      </c>
      <c r="N157" s="32">
        <v>130</v>
      </c>
      <c r="O157" s="130" t="s">
        <v>1511</v>
      </c>
      <c r="P157" s="125">
        <v>4</v>
      </c>
      <c r="Q157" s="127"/>
      <c r="V157" s="142" t="str">
        <f t="shared" si="4"/>
        <v>Wellington</v>
      </c>
      <c r="W157" s="32">
        <v>18150</v>
      </c>
      <c r="X157" t="s">
        <v>1659</v>
      </c>
      <c r="Y157" s="32">
        <v>135</v>
      </c>
      <c r="Z157" t="s">
        <v>1693</v>
      </c>
      <c r="AA157" s="32">
        <v>1</v>
      </c>
      <c r="AB157" t="s">
        <v>881</v>
      </c>
      <c r="AC157" s="32">
        <v>13505</v>
      </c>
      <c r="AD157" t="s">
        <v>921</v>
      </c>
    </row>
    <row r="158" spans="10:30" x14ac:dyDescent="0.25">
      <c r="J158" t="s">
        <v>3597</v>
      </c>
      <c r="K158" s="142" t="s">
        <v>1886</v>
      </c>
      <c r="L158" t="s">
        <v>1697</v>
      </c>
      <c r="M158" s="32">
        <v>16900</v>
      </c>
      <c r="N158" s="32">
        <v>115</v>
      </c>
      <c r="O158" s="130" t="s">
        <v>1511</v>
      </c>
      <c r="P158" s="125">
        <v>4</v>
      </c>
      <c r="Q158" s="127"/>
      <c r="V158" s="142" t="str">
        <f t="shared" si="4"/>
        <v>Wentworth</v>
      </c>
      <c r="W158" s="32">
        <v>18200</v>
      </c>
      <c r="X158" t="s">
        <v>1660</v>
      </c>
      <c r="Y158" s="32">
        <v>155</v>
      </c>
      <c r="Z158" t="s">
        <v>1686</v>
      </c>
      <c r="AA158" s="32">
        <v>1</v>
      </c>
      <c r="AB158" t="s">
        <v>881</v>
      </c>
      <c r="AC158" s="32">
        <v>15520</v>
      </c>
      <c r="AD158" t="s">
        <v>933</v>
      </c>
    </row>
    <row r="159" spans="10:30" x14ac:dyDescent="0.25">
      <c r="J159" t="s">
        <v>3598</v>
      </c>
      <c r="K159" s="142" t="s">
        <v>1887</v>
      </c>
      <c r="L159" t="s">
        <v>1697</v>
      </c>
      <c r="M159" s="32">
        <v>16950</v>
      </c>
      <c r="N159" s="32">
        <v>115</v>
      </c>
      <c r="O159" s="130" t="s">
        <v>1511</v>
      </c>
      <c r="P159" s="125">
        <v>4</v>
      </c>
      <c r="Q159" s="127"/>
      <c r="V159" s="142" t="str">
        <f t="shared" si="4"/>
        <v>Willoughby</v>
      </c>
      <c r="W159" s="32">
        <v>18250</v>
      </c>
      <c r="X159" t="s">
        <v>1661</v>
      </c>
      <c r="Y159" s="32">
        <v>105</v>
      </c>
      <c r="Z159" t="s">
        <v>1688</v>
      </c>
      <c r="AA159" s="32">
        <v>1</v>
      </c>
      <c r="AB159" t="s">
        <v>881</v>
      </c>
      <c r="AC159" s="32">
        <v>10555</v>
      </c>
      <c r="AD159" t="s">
        <v>906</v>
      </c>
    </row>
    <row r="160" spans="10:30" x14ac:dyDescent="0.25">
      <c r="J160" t="s">
        <v>3599</v>
      </c>
      <c r="K160" s="142" t="s">
        <v>1888</v>
      </c>
      <c r="L160" t="s">
        <v>1696</v>
      </c>
      <c r="M160" s="32">
        <v>17000</v>
      </c>
      <c r="N160" s="32">
        <v>110</v>
      </c>
      <c r="O160" s="130" t="s">
        <v>1511</v>
      </c>
      <c r="P160" s="125">
        <v>4</v>
      </c>
      <c r="Q160" s="127"/>
      <c r="V160" s="142" t="str">
        <f t="shared" si="4"/>
        <v>Wingecarribee</v>
      </c>
      <c r="W160" s="32">
        <v>18350</v>
      </c>
      <c r="X160" t="s">
        <v>1663</v>
      </c>
      <c r="Y160" s="32">
        <v>115</v>
      </c>
      <c r="Z160" t="s">
        <v>1697</v>
      </c>
      <c r="AA160" s="32">
        <v>1</v>
      </c>
      <c r="AB160" t="s">
        <v>881</v>
      </c>
      <c r="AC160" s="32">
        <v>11510</v>
      </c>
      <c r="AD160" t="s">
        <v>912</v>
      </c>
    </row>
    <row r="161" spans="10:30" x14ac:dyDescent="0.25">
      <c r="J161" t="s">
        <v>3600</v>
      </c>
      <c r="K161" s="142" t="s">
        <v>1889</v>
      </c>
      <c r="L161" t="s">
        <v>1691</v>
      </c>
      <c r="M161" s="32">
        <v>17050</v>
      </c>
      <c r="N161" s="32">
        <v>145</v>
      </c>
      <c r="O161" s="130" t="s">
        <v>1511</v>
      </c>
      <c r="P161" s="125">
        <v>4</v>
      </c>
      <c r="Q161" s="127"/>
      <c r="V161" s="142" t="str">
        <f t="shared" si="4"/>
        <v>Wollondilly</v>
      </c>
      <c r="W161" s="32">
        <v>18400</v>
      </c>
      <c r="X161" t="s">
        <v>1664</v>
      </c>
      <c r="Y161" s="32">
        <v>105</v>
      </c>
      <c r="Z161" t="s">
        <v>1688</v>
      </c>
      <c r="AA161" s="32">
        <v>1</v>
      </c>
      <c r="AB161" t="s">
        <v>881</v>
      </c>
      <c r="AC161" s="32">
        <v>10530</v>
      </c>
      <c r="AD161" t="s">
        <v>902</v>
      </c>
    </row>
    <row r="162" spans="10:30" x14ac:dyDescent="0.25">
      <c r="J162" t="s">
        <v>3601</v>
      </c>
      <c r="K162" s="142" t="s">
        <v>1890</v>
      </c>
      <c r="L162" t="s">
        <v>1688</v>
      </c>
      <c r="M162" s="32">
        <v>17150</v>
      </c>
      <c r="N162" s="32">
        <v>105</v>
      </c>
      <c r="O162" s="130" t="s">
        <v>1511</v>
      </c>
      <c r="P162" s="125">
        <v>4</v>
      </c>
      <c r="Q162" s="127"/>
      <c r="V162" s="142" t="str">
        <f t="shared" si="4"/>
        <v>Wollongong</v>
      </c>
      <c r="W162" s="32">
        <v>18450</v>
      </c>
      <c r="X162" t="s">
        <v>1665</v>
      </c>
      <c r="Y162" s="32">
        <v>115</v>
      </c>
      <c r="Z162" t="s">
        <v>1697</v>
      </c>
      <c r="AA162" s="32">
        <v>1</v>
      </c>
      <c r="AB162" t="s">
        <v>881</v>
      </c>
      <c r="AC162" s="32">
        <v>11505</v>
      </c>
      <c r="AD162" t="s">
        <v>1913</v>
      </c>
    </row>
    <row r="163" spans="10:30" x14ac:dyDescent="0.25">
      <c r="J163" t="s">
        <v>3602</v>
      </c>
      <c r="K163" s="142" t="s">
        <v>3603</v>
      </c>
      <c r="L163" t="s">
        <v>1691</v>
      </c>
      <c r="M163" s="32">
        <v>17250</v>
      </c>
      <c r="N163" s="32">
        <v>145</v>
      </c>
      <c r="O163" s="130" t="s">
        <v>1511</v>
      </c>
      <c r="P163" s="125">
        <v>4</v>
      </c>
      <c r="Q163" s="127"/>
      <c r="V163" s="142" t="str">
        <f t="shared" si="4"/>
        <v>Woollahra</v>
      </c>
      <c r="W163" s="32">
        <v>18500</v>
      </c>
      <c r="X163" t="s">
        <v>1666</v>
      </c>
      <c r="Y163" s="32">
        <v>105</v>
      </c>
      <c r="Z163" t="s">
        <v>1688</v>
      </c>
      <c r="AA163" s="32">
        <v>1</v>
      </c>
      <c r="AB163" t="s">
        <v>881</v>
      </c>
      <c r="AC163" s="32">
        <v>10510</v>
      </c>
      <c r="AD163" t="s">
        <v>898</v>
      </c>
    </row>
    <row r="164" spans="10:30" x14ac:dyDescent="0.25">
      <c r="J164" t="s">
        <v>3604</v>
      </c>
      <c r="K164" s="142" t="s">
        <v>1919</v>
      </c>
      <c r="L164" t="s">
        <v>1687</v>
      </c>
      <c r="M164" s="32">
        <v>17300</v>
      </c>
      <c r="N164" s="32">
        <v>130</v>
      </c>
      <c r="O164" s="130" t="s">
        <v>1511</v>
      </c>
      <c r="P164" s="125">
        <v>4</v>
      </c>
      <c r="Q164" s="127"/>
      <c r="V164" s="142" t="str">
        <f t="shared" si="4"/>
        <v>Wyong</v>
      </c>
      <c r="W164" s="32">
        <v>18550</v>
      </c>
      <c r="X164" t="s">
        <v>1667</v>
      </c>
      <c r="Y164" s="32">
        <v>105</v>
      </c>
      <c r="Z164" t="s">
        <v>1688</v>
      </c>
      <c r="AA164" s="32">
        <v>1</v>
      </c>
      <c r="AB164" t="s">
        <v>881</v>
      </c>
      <c r="AC164" s="32">
        <v>10570</v>
      </c>
      <c r="AD164" t="s">
        <v>909</v>
      </c>
    </row>
    <row r="165" spans="10:30" x14ac:dyDescent="0.25">
      <c r="J165" t="s">
        <v>3605</v>
      </c>
      <c r="K165" s="142" t="s">
        <v>1891</v>
      </c>
      <c r="L165" t="s">
        <v>1687</v>
      </c>
      <c r="M165" s="32">
        <v>17310</v>
      </c>
      <c r="N165" s="32">
        <v>130</v>
      </c>
      <c r="O165" s="130" t="s">
        <v>1511</v>
      </c>
      <c r="P165" s="125">
        <v>4</v>
      </c>
      <c r="Q165" s="127"/>
      <c r="V165" s="142" t="str">
        <f t="shared" si="4"/>
        <v>Yass Valley</v>
      </c>
      <c r="W165" s="32">
        <v>18710</v>
      </c>
      <c r="X165" t="s">
        <v>1671</v>
      </c>
      <c r="Y165" s="32">
        <v>145</v>
      </c>
      <c r="Z165" t="s">
        <v>1691</v>
      </c>
      <c r="AA165" s="32">
        <v>1</v>
      </c>
      <c r="AB165" t="s">
        <v>881</v>
      </c>
      <c r="AC165" s="32">
        <v>14510</v>
      </c>
      <c r="AD165" t="s">
        <v>926</v>
      </c>
    </row>
    <row r="166" spans="10:30" x14ac:dyDescent="0.25">
      <c r="J166" t="s">
        <v>3606</v>
      </c>
      <c r="K166" s="142" t="s">
        <v>1892</v>
      </c>
      <c r="L166" t="s">
        <v>1695</v>
      </c>
      <c r="M166" s="32">
        <v>17350</v>
      </c>
      <c r="N166" s="32">
        <v>150</v>
      </c>
      <c r="O166" s="130" t="s">
        <v>1511</v>
      </c>
      <c r="P166" s="125">
        <v>4</v>
      </c>
      <c r="Q166" s="127"/>
      <c r="V166" s="142" t="str">
        <f t="shared" si="4"/>
        <v>Young</v>
      </c>
      <c r="W166" s="32">
        <v>18750</v>
      </c>
      <c r="X166" t="s">
        <v>1672</v>
      </c>
      <c r="Y166" s="32">
        <v>145</v>
      </c>
      <c r="Z166" t="s">
        <v>1691</v>
      </c>
      <c r="AA166" s="32">
        <v>1</v>
      </c>
      <c r="AB166" t="s">
        <v>881</v>
      </c>
      <c r="AC166" s="32">
        <v>14510</v>
      </c>
      <c r="AD166" t="s">
        <v>926</v>
      </c>
    </row>
    <row r="167" spans="10:30" x14ac:dyDescent="0.25">
      <c r="J167" t="s">
        <v>3607</v>
      </c>
      <c r="K167" s="142" t="s">
        <v>1893</v>
      </c>
      <c r="L167" t="s">
        <v>1687</v>
      </c>
      <c r="M167" s="32">
        <v>17400</v>
      </c>
      <c r="N167" s="32">
        <v>130</v>
      </c>
      <c r="O167" s="130" t="s">
        <v>1511</v>
      </c>
      <c r="P167" s="125">
        <v>4</v>
      </c>
      <c r="Q167" s="127"/>
      <c r="V167" s="142"/>
      <c r="W167" s="32"/>
      <c r="Y167" s="32"/>
      <c r="AA167" s="32"/>
      <c r="AC167" s="32"/>
    </row>
    <row r="168" spans="10:30" x14ac:dyDescent="0.25">
      <c r="J168" t="s">
        <v>3608</v>
      </c>
      <c r="K168" s="142" t="s">
        <v>1894</v>
      </c>
      <c r="L168" t="s">
        <v>1686</v>
      </c>
      <c r="M168" s="32">
        <v>17450</v>
      </c>
      <c r="N168" s="32">
        <v>155</v>
      </c>
      <c r="O168" s="130" t="s">
        <v>1511</v>
      </c>
      <c r="P168" s="125">
        <v>4</v>
      </c>
      <c r="Q168" s="127"/>
      <c r="V168" s="142"/>
      <c r="W168" s="38"/>
      <c r="Y168" s="38"/>
      <c r="AA168" s="38"/>
      <c r="AC168" s="32"/>
    </row>
    <row r="169" spans="10:30" x14ac:dyDescent="0.25">
      <c r="J169" t="s">
        <v>3609</v>
      </c>
      <c r="K169" s="142" t="s">
        <v>1895</v>
      </c>
      <c r="L169" t="s">
        <v>1695</v>
      </c>
      <c r="M169" s="32">
        <v>17500</v>
      </c>
      <c r="N169" s="32">
        <v>150</v>
      </c>
      <c r="O169" s="130" t="s">
        <v>1511</v>
      </c>
      <c r="P169" s="125">
        <v>4</v>
      </c>
      <c r="Q169" s="127"/>
      <c r="V169" s="142"/>
      <c r="W169" s="38"/>
      <c r="Y169" s="38"/>
      <c r="AA169" s="38"/>
      <c r="AC169" s="32"/>
    </row>
    <row r="170" spans="10:30" x14ac:dyDescent="0.25">
      <c r="J170" t="s">
        <v>3610</v>
      </c>
      <c r="K170" s="142" t="s">
        <v>1896</v>
      </c>
      <c r="L170" t="s">
        <v>1689</v>
      </c>
      <c r="M170" s="32">
        <v>17550</v>
      </c>
      <c r="N170" s="32">
        <v>120</v>
      </c>
      <c r="O170" s="130" t="s">
        <v>1511</v>
      </c>
      <c r="P170" s="125">
        <v>4</v>
      </c>
      <c r="Q170" s="127"/>
      <c r="V170" s="142"/>
      <c r="W170" s="38"/>
      <c r="Y170" s="38"/>
      <c r="AA170" s="38"/>
      <c r="AC170" s="32"/>
    </row>
    <row r="171" spans="10:30" x14ac:dyDescent="0.25">
      <c r="J171" t="s">
        <v>3611</v>
      </c>
      <c r="K171" s="142" t="s">
        <v>1673</v>
      </c>
      <c r="L171" t="s">
        <v>1694</v>
      </c>
      <c r="M171" s="32">
        <v>19399</v>
      </c>
      <c r="N171" s="32">
        <v>160</v>
      </c>
      <c r="O171" s="130" t="s">
        <v>1511</v>
      </c>
      <c r="P171" s="125">
        <v>4</v>
      </c>
      <c r="Q171" s="127"/>
      <c r="V171" s="142"/>
      <c r="W171" s="38"/>
      <c r="Y171" s="38"/>
      <c r="AA171" s="38"/>
      <c r="AC171" s="32"/>
    </row>
    <row r="172" spans="10:30" x14ac:dyDescent="0.25">
      <c r="J172" t="s">
        <v>3612</v>
      </c>
      <c r="K172" s="142" t="s">
        <v>1897</v>
      </c>
      <c r="L172" t="s">
        <v>1696</v>
      </c>
      <c r="M172" s="32">
        <v>17620</v>
      </c>
      <c r="N172" s="32">
        <v>110</v>
      </c>
      <c r="O172" s="130" t="s">
        <v>1511</v>
      </c>
      <c r="P172" s="125">
        <v>4</v>
      </c>
      <c r="Q172" s="127"/>
      <c r="V172" s="142"/>
      <c r="W172" s="38"/>
      <c r="Y172" s="38"/>
      <c r="AA172" s="38"/>
      <c r="AC172" s="32"/>
    </row>
    <row r="173" spans="10:30" x14ac:dyDescent="0.25">
      <c r="J173" t="s">
        <v>3613</v>
      </c>
      <c r="K173" s="142" t="s">
        <v>1898</v>
      </c>
      <c r="L173" t="s">
        <v>1691</v>
      </c>
      <c r="M173" s="32">
        <v>17640</v>
      </c>
      <c r="N173" s="32">
        <v>145</v>
      </c>
      <c r="O173" s="130" t="s">
        <v>1511</v>
      </c>
      <c r="P173" s="125">
        <v>4</v>
      </c>
      <c r="Q173" s="127"/>
      <c r="V173" s="142"/>
      <c r="W173" s="38"/>
      <c r="Y173" s="38"/>
      <c r="AA173" s="38"/>
      <c r="AC173" s="32"/>
    </row>
    <row r="174" spans="10:30" x14ac:dyDescent="0.25">
      <c r="J174" t="s">
        <v>3614</v>
      </c>
      <c r="K174" s="142" t="s">
        <v>1920</v>
      </c>
      <c r="L174" t="s">
        <v>1691</v>
      </c>
      <c r="M174" s="32">
        <v>17640</v>
      </c>
      <c r="N174" s="32">
        <v>145</v>
      </c>
      <c r="O174" s="130" t="s">
        <v>1511</v>
      </c>
      <c r="P174" s="125">
        <v>4</v>
      </c>
      <c r="Q174" s="127"/>
      <c r="V174" s="142"/>
      <c r="W174" s="38"/>
      <c r="Y174" s="38"/>
      <c r="AA174" s="38"/>
      <c r="AC174" s="32"/>
    </row>
    <row r="175" spans="10:30" x14ac:dyDescent="0.25">
      <c r="J175" t="s">
        <v>3615</v>
      </c>
      <c r="K175" s="142" t="s">
        <v>1899</v>
      </c>
      <c r="L175" t="s">
        <v>1687</v>
      </c>
      <c r="M175" s="32">
        <v>17650</v>
      </c>
      <c r="N175" s="32">
        <v>130</v>
      </c>
      <c r="O175" s="130" t="s">
        <v>1511</v>
      </c>
      <c r="P175" s="125">
        <v>4</v>
      </c>
      <c r="Q175" s="127"/>
      <c r="V175" s="142"/>
      <c r="W175" s="38"/>
      <c r="Y175" s="38"/>
      <c r="AA175" s="38"/>
      <c r="AC175" s="32"/>
    </row>
    <row r="176" spans="10:30" x14ac:dyDescent="0.25">
      <c r="J176" t="s">
        <v>3616</v>
      </c>
      <c r="K176" s="142" t="s">
        <v>1900</v>
      </c>
      <c r="L176" t="s">
        <v>1686</v>
      </c>
      <c r="M176" s="32">
        <v>17700</v>
      </c>
      <c r="N176" s="32">
        <v>155</v>
      </c>
      <c r="O176" s="130" t="s">
        <v>1511</v>
      </c>
      <c r="P176" s="125">
        <v>4</v>
      </c>
      <c r="Q176" s="127"/>
      <c r="V176" s="142"/>
      <c r="W176" s="38"/>
      <c r="Y176" s="38"/>
      <c r="AA176" s="38"/>
      <c r="AC176" s="32"/>
    </row>
    <row r="177" spans="10:29" x14ac:dyDescent="0.25">
      <c r="J177" t="s">
        <v>3617</v>
      </c>
      <c r="K177" s="142" t="s">
        <v>1901</v>
      </c>
      <c r="L177" t="s">
        <v>1695</v>
      </c>
      <c r="M177" s="32">
        <v>17750</v>
      </c>
      <c r="N177" s="32">
        <v>150</v>
      </c>
      <c r="O177" s="130" t="s">
        <v>1511</v>
      </c>
      <c r="P177" s="125">
        <v>4</v>
      </c>
      <c r="Q177" s="127"/>
      <c r="V177" s="142"/>
      <c r="W177" s="38"/>
      <c r="Y177" s="38"/>
      <c r="AA177" s="38"/>
      <c r="AC177" s="32"/>
    </row>
    <row r="178" spans="10:29" x14ac:dyDescent="0.25">
      <c r="J178" t="s">
        <v>3618</v>
      </c>
      <c r="K178" s="142" t="s">
        <v>1902</v>
      </c>
      <c r="L178" t="s">
        <v>1686</v>
      </c>
      <c r="M178" s="32">
        <v>17800</v>
      </c>
      <c r="N178" s="32">
        <v>155</v>
      </c>
      <c r="O178" s="130" t="s">
        <v>1511</v>
      </c>
      <c r="P178" s="125">
        <v>4</v>
      </c>
      <c r="Q178" s="127"/>
      <c r="V178" s="142"/>
      <c r="W178" s="38"/>
      <c r="Y178" s="38"/>
      <c r="AA178" s="38"/>
      <c r="AC178" s="32"/>
    </row>
    <row r="179" spans="10:29" x14ac:dyDescent="0.25">
      <c r="J179" t="s">
        <v>3619</v>
      </c>
      <c r="K179" s="142" t="s">
        <v>1903</v>
      </c>
      <c r="L179" t="s">
        <v>1687</v>
      </c>
      <c r="M179" s="32">
        <v>17850</v>
      </c>
      <c r="N179" s="32">
        <v>130</v>
      </c>
      <c r="O179" s="130" t="s">
        <v>1511</v>
      </c>
      <c r="P179" s="125">
        <v>4</v>
      </c>
      <c r="Q179" s="127"/>
      <c r="V179" s="142"/>
      <c r="W179" s="38"/>
      <c r="Y179" s="38"/>
      <c r="AA179" s="38"/>
      <c r="AC179" s="32"/>
    </row>
    <row r="180" spans="10:29" x14ac:dyDescent="0.25">
      <c r="J180" t="s">
        <v>3620</v>
      </c>
      <c r="K180" s="142" t="s">
        <v>1904</v>
      </c>
      <c r="L180" t="s">
        <v>1693</v>
      </c>
      <c r="M180" s="32">
        <v>17900</v>
      </c>
      <c r="N180" s="32">
        <v>135</v>
      </c>
      <c r="O180" s="130" t="s">
        <v>1511</v>
      </c>
      <c r="P180" s="125">
        <v>4</v>
      </c>
      <c r="Q180" s="127"/>
      <c r="V180" s="142"/>
      <c r="W180" s="38"/>
      <c r="Y180" s="38"/>
      <c r="AA180" s="38"/>
      <c r="AC180" s="32"/>
    </row>
    <row r="181" spans="10:29" x14ac:dyDescent="0.25">
      <c r="J181" t="s">
        <v>3621</v>
      </c>
      <c r="K181" s="142" t="s">
        <v>1905</v>
      </c>
      <c r="L181" t="s">
        <v>1693</v>
      </c>
      <c r="M181" s="32">
        <v>17950</v>
      </c>
      <c r="N181" s="32">
        <v>135</v>
      </c>
      <c r="O181" s="130" t="s">
        <v>1511</v>
      </c>
      <c r="P181" s="125">
        <v>4</v>
      </c>
      <c r="Q181" s="127"/>
      <c r="V181" s="142"/>
      <c r="W181" s="38"/>
      <c r="Y181" s="38"/>
      <c r="AA181" s="38"/>
      <c r="AC181" s="32"/>
    </row>
    <row r="182" spans="10:29" x14ac:dyDescent="0.25">
      <c r="J182" t="s">
        <v>3622</v>
      </c>
      <c r="K182" s="142" t="s">
        <v>1906</v>
      </c>
      <c r="L182" t="s">
        <v>1688</v>
      </c>
      <c r="M182" s="32">
        <v>18000</v>
      </c>
      <c r="N182" s="32">
        <v>105</v>
      </c>
      <c r="O182" s="130" t="s">
        <v>1511</v>
      </c>
      <c r="P182" s="125">
        <v>4</v>
      </c>
      <c r="Q182" s="127"/>
      <c r="V182" s="142"/>
      <c r="W182" s="38"/>
      <c r="Y182" s="38"/>
      <c r="AA182" s="38"/>
      <c r="AC182" s="32"/>
    </row>
    <row r="183" spans="10:29" x14ac:dyDescent="0.25">
      <c r="J183" s="128" t="s">
        <v>1083</v>
      </c>
      <c r="K183" s="129" t="s">
        <v>1907</v>
      </c>
      <c r="L183" s="127" t="s">
        <v>1693</v>
      </c>
      <c r="M183" s="125">
        <v>18020</v>
      </c>
      <c r="N183" s="125">
        <v>135</v>
      </c>
      <c r="O183" s="130" t="s">
        <v>1511</v>
      </c>
      <c r="P183" s="125">
        <v>4</v>
      </c>
      <c r="Q183" s="127"/>
      <c r="V183" s="142"/>
      <c r="W183" s="38"/>
      <c r="Y183" s="38"/>
      <c r="AA183" s="38"/>
      <c r="AC183" s="32"/>
    </row>
    <row r="184" spans="10:29" x14ac:dyDescent="0.25">
      <c r="J184" s="128" t="s">
        <v>1084</v>
      </c>
      <c r="K184" s="129" t="s">
        <v>1908</v>
      </c>
      <c r="L184" s="127" t="s">
        <v>1690</v>
      </c>
      <c r="M184" s="125">
        <v>18100</v>
      </c>
      <c r="N184" s="125">
        <v>140</v>
      </c>
      <c r="O184" s="130" t="s">
        <v>1511</v>
      </c>
      <c r="P184" s="125">
        <v>4</v>
      </c>
      <c r="Q184" s="127"/>
      <c r="V184" s="142"/>
      <c r="W184" s="38"/>
      <c r="Y184" s="38"/>
      <c r="AA184" s="38"/>
      <c r="AC184" s="32"/>
    </row>
    <row r="185" spans="10:29" x14ac:dyDescent="0.25">
      <c r="J185" s="128" t="s">
        <v>1085</v>
      </c>
      <c r="K185" s="129" t="s">
        <v>1909</v>
      </c>
      <c r="L185" s="127" t="s">
        <v>1693</v>
      </c>
      <c r="M185" s="125">
        <v>18150</v>
      </c>
      <c r="N185" s="125">
        <v>135</v>
      </c>
      <c r="O185" s="130" t="s">
        <v>1511</v>
      </c>
      <c r="P185" s="125">
        <v>4</v>
      </c>
      <c r="Q185" s="127"/>
      <c r="V185" s="142"/>
      <c r="W185" s="38"/>
      <c r="Y185" s="38"/>
      <c r="AA185" s="38"/>
      <c r="AC185" s="32"/>
    </row>
    <row r="186" spans="10:29" x14ac:dyDescent="0.25">
      <c r="J186" s="128" t="s">
        <v>1086</v>
      </c>
      <c r="K186" s="129" t="s">
        <v>1910</v>
      </c>
      <c r="L186" s="127" t="s">
        <v>1686</v>
      </c>
      <c r="M186" s="125">
        <v>18200</v>
      </c>
      <c r="N186" s="125">
        <v>155</v>
      </c>
      <c r="O186" s="130" t="s">
        <v>1511</v>
      </c>
      <c r="P186" s="125">
        <v>4</v>
      </c>
      <c r="Q186" s="127"/>
      <c r="V186" s="142"/>
      <c r="W186" s="38"/>
      <c r="Y186" s="38"/>
      <c r="AA186" s="38"/>
      <c r="AC186" s="32"/>
    </row>
    <row r="187" spans="10:29" x14ac:dyDescent="0.25">
      <c r="J187" s="128" t="s">
        <v>1087</v>
      </c>
      <c r="K187" s="129" t="s">
        <v>1088</v>
      </c>
      <c r="L187" s="127" t="s">
        <v>1686</v>
      </c>
      <c r="M187" s="125">
        <v>18300</v>
      </c>
      <c r="N187" s="125">
        <v>155</v>
      </c>
      <c r="O187" s="130" t="s">
        <v>1511</v>
      </c>
      <c r="P187" s="125">
        <v>4</v>
      </c>
      <c r="Q187" s="127"/>
      <c r="V187" s="142"/>
      <c r="W187" s="38"/>
      <c r="Y187" s="38"/>
      <c r="AA187" s="38"/>
      <c r="AC187" s="32"/>
    </row>
    <row r="188" spans="10:29" x14ac:dyDescent="0.25">
      <c r="J188" s="128" t="s">
        <v>1089</v>
      </c>
      <c r="K188" s="129" t="s">
        <v>1911</v>
      </c>
      <c r="L188" s="127" t="s">
        <v>1697</v>
      </c>
      <c r="M188" s="125">
        <v>18350</v>
      </c>
      <c r="N188" s="125">
        <v>115</v>
      </c>
      <c r="O188" s="130" t="s">
        <v>1511</v>
      </c>
      <c r="P188" s="125">
        <v>4</v>
      </c>
      <c r="Q188" s="127"/>
      <c r="V188" s="142"/>
      <c r="W188" s="38"/>
      <c r="Y188" s="38"/>
      <c r="AA188" s="38"/>
      <c r="AC188" s="32"/>
    </row>
    <row r="189" spans="10:29" x14ac:dyDescent="0.25">
      <c r="J189" s="128" t="s">
        <v>1090</v>
      </c>
      <c r="K189" s="129" t="s">
        <v>1912</v>
      </c>
      <c r="L189" s="127" t="s">
        <v>1688</v>
      </c>
      <c r="M189" s="125">
        <v>18400</v>
      </c>
      <c r="N189" s="125">
        <v>105</v>
      </c>
      <c r="O189" s="130" t="s">
        <v>1511</v>
      </c>
      <c r="P189" s="125">
        <v>4</v>
      </c>
      <c r="Q189" s="127"/>
      <c r="V189" s="142"/>
      <c r="W189" s="38"/>
      <c r="Y189" s="38"/>
      <c r="AA189" s="38"/>
      <c r="AC189" s="32"/>
    </row>
    <row r="190" spans="10:29" x14ac:dyDescent="0.25">
      <c r="J190" s="128" t="s">
        <v>1091</v>
      </c>
      <c r="K190" s="129" t="s">
        <v>1913</v>
      </c>
      <c r="L190" s="127" t="s">
        <v>1697</v>
      </c>
      <c r="M190" s="125">
        <v>18450</v>
      </c>
      <c r="N190" s="125">
        <v>115</v>
      </c>
      <c r="O190" s="130" t="s">
        <v>1511</v>
      </c>
      <c r="P190" s="125">
        <v>4</v>
      </c>
      <c r="Q190" s="127"/>
      <c r="V190" s="142"/>
      <c r="W190" s="38"/>
      <c r="Y190" s="38"/>
      <c r="AA190" s="38"/>
      <c r="AC190" s="32"/>
    </row>
    <row r="191" spans="10:29" x14ac:dyDescent="0.25">
      <c r="J191" s="128" t="s">
        <v>1092</v>
      </c>
      <c r="K191" s="129" t="s">
        <v>1914</v>
      </c>
      <c r="L191" s="127" t="s">
        <v>1688</v>
      </c>
      <c r="M191" s="125">
        <v>18500</v>
      </c>
      <c r="N191" s="125">
        <v>105</v>
      </c>
      <c r="O191" s="130" t="s">
        <v>1511</v>
      </c>
      <c r="P191" s="125">
        <v>4</v>
      </c>
      <c r="Q191" s="127"/>
      <c r="V191" s="142"/>
      <c r="W191" s="38"/>
      <c r="Y191" s="38"/>
      <c r="AA191" s="38"/>
      <c r="AC191" s="32"/>
    </row>
    <row r="192" spans="10:29" x14ac:dyDescent="0.25">
      <c r="J192" s="128" t="s">
        <v>1093</v>
      </c>
      <c r="K192" s="129" t="s">
        <v>1915</v>
      </c>
      <c r="L192" s="127" t="s">
        <v>1688</v>
      </c>
      <c r="M192" s="125">
        <v>18550</v>
      </c>
      <c r="N192" s="125">
        <v>105</v>
      </c>
      <c r="O192" s="130" t="s">
        <v>1511</v>
      </c>
      <c r="P192" s="125">
        <v>4</v>
      </c>
      <c r="Q192" s="127"/>
      <c r="V192" s="142"/>
      <c r="W192" s="38"/>
      <c r="Y192" s="38"/>
      <c r="AA192" s="38"/>
      <c r="AC192" s="32"/>
    </row>
    <row r="193" spans="10:29" x14ac:dyDescent="0.25">
      <c r="J193" s="128" t="s">
        <v>1094</v>
      </c>
      <c r="K193" s="129" t="s">
        <v>1095</v>
      </c>
      <c r="L193" s="127" t="s">
        <v>1687</v>
      </c>
      <c r="M193" s="125">
        <v>18600</v>
      </c>
      <c r="N193" s="125">
        <v>130</v>
      </c>
      <c r="O193" s="130" t="s">
        <v>1511</v>
      </c>
      <c r="P193" s="125">
        <v>4</v>
      </c>
      <c r="Q193" s="127"/>
      <c r="V193" s="142"/>
      <c r="W193" s="38"/>
      <c r="Y193" s="38"/>
      <c r="AA193" s="38"/>
      <c r="AC193" s="32"/>
    </row>
    <row r="194" spans="10:29" x14ac:dyDescent="0.25">
      <c r="J194" s="128" t="s">
        <v>1096</v>
      </c>
      <c r="K194" s="129" t="s">
        <v>1097</v>
      </c>
      <c r="L194" s="127" t="s">
        <v>1691</v>
      </c>
      <c r="M194" s="125">
        <v>18650</v>
      </c>
      <c r="N194" s="125">
        <v>145</v>
      </c>
      <c r="O194" s="130" t="s">
        <v>1511</v>
      </c>
      <c r="P194" s="125">
        <v>4</v>
      </c>
      <c r="Q194" s="127"/>
      <c r="V194" s="142"/>
      <c r="W194" s="38"/>
      <c r="Y194" s="38"/>
      <c r="AA194" s="38"/>
      <c r="AC194" s="32"/>
    </row>
    <row r="195" spans="10:29" x14ac:dyDescent="0.25">
      <c r="J195" s="128" t="s">
        <v>1098</v>
      </c>
      <c r="K195" s="129" t="s">
        <v>1099</v>
      </c>
      <c r="L195" s="127" t="s">
        <v>1691</v>
      </c>
      <c r="M195" s="125">
        <v>18700</v>
      </c>
      <c r="N195" s="125">
        <v>145</v>
      </c>
      <c r="O195" s="130" t="s">
        <v>1511</v>
      </c>
      <c r="P195" s="125">
        <v>4</v>
      </c>
      <c r="Q195" s="127"/>
      <c r="V195" s="142"/>
      <c r="W195" s="38"/>
      <c r="Y195" s="38"/>
      <c r="AA195" s="38"/>
      <c r="AC195" s="32"/>
    </row>
    <row r="196" spans="10:29" x14ac:dyDescent="0.25">
      <c r="J196" s="128" t="s">
        <v>1100</v>
      </c>
      <c r="K196" s="129" t="s">
        <v>1916</v>
      </c>
      <c r="L196" s="127" t="s">
        <v>1691</v>
      </c>
      <c r="M196" s="125">
        <v>18710</v>
      </c>
      <c r="N196" s="125">
        <v>145</v>
      </c>
      <c r="O196" s="130" t="s">
        <v>1511</v>
      </c>
      <c r="P196" s="125">
        <v>4</v>
      </c>
      <c r="Q196" s="127"/>
      <c r="V196" s="142"/>
      <c r="W196" s="38"/>
      <c r="Y196" s="38"/>
      <c r="AA196" s="38"/>
      <c r="AC196" s="32"/>
    </row>
    <row r="197" spans="10:29" x14ac:dyDescent="0.25">
      <c r="J197" s="128" t="s">
        <v>1101</v>
      </c>
      <c r="K197" s="129" t="s">
        <v>1917</v>
      </c>
      <c r="L197" s="127" t="s">
        <v>1691</v>
      </c>
      <c r="M197" s="125">
        <v>18750</v>
      </c>
      <c r="N197" s="125">
        <v>145</v>
      </c>
      <c r="O197" s="125">
        <v>100</v>
      </c>
      <c r="P197" s="125">
        <v>4</v>
      </c>
      <c r="Q197" s="127"/>
      <c r="V197" s="142"/>
      <c r="W197" s="38"/>
      <c r="Y197" s="38"/>
      <c r="AA197" s="38"/>
      <c r="AC197" s="32"/>
    </row>
    <row r="198" spans="10:29" x14ac:dyDescent="0.25">
      <c r="J198" s="128" t="s">
        <v>1940</v>
      </c>
      <c r="K198" s="129"/>
      <c r="L198" s="127"/>
      <c r="O198" s="125">
        <v>100</v>
      </c>
      <c r="P198" s="125">
        <v>4</v>
      </c>
      <c r="Q198" s="127"/>
      <c r="V198" s="142"/>
      <c r="W198" s="38"/>
      <c r="Y198" s="38"/>
      <c r="AA198" s="38"/>
      <c r="AC198" s="32"/>
    </row>
    <row r="199" spans="10:29" x14ac:dyDescent="0.25">
      <c r="K199" s="129"/>
      <c r="Q199" s="127"/>
      <c r="V199" s="142"/>
      <c r="W199" s="38"/>
      <c r="Y199" s="38"/>
      <c r="AA199" s="38"/>
      <c r="AC199" s="32"/>
    </row>
    <row r="200" spans="10:29" x14ac:dyDescent="0.25">
      <c r="L200" s="129"/>
      <c r="Q200" s="127"/>
      <c r="V200" s="142"/>
      <c r="W200" s="38"/>
      <c r="Y200" s="38"/>
      <c r="AA200" s="38"/>
      <c r="AC200" s="32"/>
    </row>
    <row r="201" spans="10:29" x14ac:dyDescent="0.25">
      <c r="L201" s="129"/>
      <c r="Q201" s="127"/>
    </row>
    <row r="202" spans="10:29" x14ac:dyDescent="0.25">
      <c r="L202" s="129"/>
      <c r="Q202" s="127"/>
    </row>
    <row r="203" spans="10:29" x14ac:dyDescent="0.25">
      <c r="L203" s="129"/>
      <c r="Q203" s="127"/>
    </row>
    <row r="204" spans="10:29" x14ac:dyDescent="0.25">
      <c r="L204" s="129"/>
      <c r="Q204" s="127"/>
    </row>
    <row r="205" spans="10:29" x14ac:dyDescent="0.25">
      <c r="L205" s="129"/>
      <c r="Q205" s="127"/>
    </row>
    <row r="206" spans="10:29" x14ac:dyDescent="0.25">
      <c r="L206" s="129"/>
      <c r="Q206" s="127"/>
    </row>
    <row r="207" spans="10:29" x14ac:dyDescent="0.25">
      <c r="L207" s="129"/>
      <c r="Q207" s="127"/>
    </row>
    <row r="208" spans="10:29" x14ac:dyDescent="0.25">
      <c r="L208" s="129"/>
      <c r="Q208" s="127"/>
    </row>
    <row r="209" spans="12:17" x14ac:dyDescent="0.25">
      <c r="L209" s="129"/>
      <c r="Q209" s="127"/>
    </row>
    <row r="210" spans="12:17" x14ac:dyDescent="0.25">
      <c r="L210" s="129"/>
      <c r="Q210" s="127"/>
    </row>
    <row r="211" spans="12:17" x14ac:dyDescent="0.25">
      <c r="L211" s="129"/>
    </row>
    <row r="212" spans="12:17" x14ac:dyDescent="0.25">
      <c r="L212" s="129"/>
      <c r="Q212" s="127"/>
    </row>
    <row r="213" spans="12:17" x14ac:dyDescent="0.25">
      <c r="L213" s="129"/>
      <c r="Q213" s="127"/>
    </row>
    <row r="214" spans="12:17" x14ac:dyDescent="0.25">
      <c r="Q214" s="127"/>
    </row>
    <row r="215" spans="12:17" x14ac:dyDescent="0.25">
      <c r="Q215" s="127"/>
    </row>
    <row r="216" spans="12:17" x14ac:dyDescent="0.25">
      <c r="Q216" s="127"/>
    </row>
    <row r="217" spans="12:17" x14ac:dyDescent="0.25">
      <c r="Q217" s="127"/>
    </row>
    <row r="218" spans="12:17" x14ac:dyDescent="0.25">
      <c r="Q218" s="127"/>
    </row>
    <row r="219" spans="12:17" x14ac:dyDescent="0.25">
      <c r="Q219" s="127"/>
    </row>
    <row r="220" spans="12:17" x14ac:dyDescent="0.25">
      <c r="Q220" s="127"/>
    </row>
    <row r="221" spans="12:17" x14ac:dyDescent="0.25">
      <c r="Q221" s="127"/>
    </row>
    <row r="222" spans="12:17" x14ac:dyDescent="0.25">
      <c r="Q222" s="127"/>
    </row>
    <row r="223" spans="12:17" x14ac:dyDescent="0.25">
      <c r="Q223" s="127"/>
    </row>
    <row r="224" spans="12:17" x14ac:dyDescent="0.25">
      <c r="Q224" s="127"/>
    </row>
    <row r="225" spans="17:17" x14ac:dyDescent="0.25">
      <c r="Q225" s="127"/>
    </row>
    <row r="226" spans="17:17" x14ac:dyDescent="0.25">
      <c r="Q226" s="127"/>
    </row>
    <row r="227" spans="17:17" x14ac:dyDescent="0.25">
      <c r="Q227" s="127"/>
    </row>
  </sheetData>
  <mergeCells count="6">
    <mergeCell ref="R2:S2"/>
    <mergeCell ref="V1:AD1"/>
    <mergeCell ref="AG1:AL1"/>
    <mergeCell ref="B2:C2"/>
    <mergeCell ref="E2:F2"/>
    <mergeCell ref="J2:N2"/>
  </mergeCells>
  <phoneticPr fontId="1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LGA Selector</vt:lpstr>
      <vt:lpstr>Size of Industry</vt:lpstr>
      <vt:lpstr>Employment</vt:lpstr>
      <vt:lpstr>LGA Sub Regions</vt:lpstr>
      <vt:lpstr>Tables</vt:lpstr>
      <vt:lpstr>DropDown Selection</vt:lpstr>
      <vt:lpstr>LGA</vt:lpstr>
      <vt:lpstr>Selection_BenchMark</vt:lpstr>
      <vt:lpstr>Selection_Made</vt:lpstr>
      <vt:lpstr>TBL_Multipliers_AG</vt:lpstr>
      <vt:lpstr>TBL_Multipliers_Emp</vt:lpstr>
      <vt:lpstr>Tbl_Password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Craig Bratby</cp:lastModifiedBy>
  <cp:lastPrinted>2010-05-07T01:08:26Z</cp:lastPrinted>
  <dcterms:created xsi:type="dcterms:W3CDTF">2010-05-06T05:25:04Z</dcterms:created>
  <dcterms:modified xsi:type="dcterms:W3CDTF">2014-06-06T01:34:51Z</dcterms:modified>
</cp:coreProperties>
</file>